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codeName="{7A2D7E96-6E34-419A-AE5F-296B3A7E7977}"/>
  <workbookPr codeName="ThisWorkbook" defaultThemeVersion="124226"/>
  <mc:AlternateContent xmlns:mc="http://schemas.openxmlformats.org/markup-compatibility/2006">
    <mc:Choice Requires="x15">
      <x15ac:absPath xmlns:x15ac="http://schemas.microsoft.com/office/spreadsheetml/2010/11/ac" url="D:\Usuario\Escritorio\nico S\03-Licitaciones\034- Nuevo 2000 Cuadras\Nuevos Por convenios Saneamiento\Sarmiento\"/>
    </mc:Choice>
  </mc:AlternateContent>
  <bookViews>
    <workbookView xWindow="0" yWindow="0" windowWidth="21570" windowHeight="8160" tabRatio="855" activeTab="1"/>
  </bookViews>
  <sheets>
    <sheet name="Instrucciones" sheetId="25" r:id="rId1"/>
    <sheet name="Datos" sheetId="15" r:id="rId2"/>
    <sheet name="Propuesta" sheetId="18" r:id="rId3"/>
    <sheet name="CyP" sheetId="2" r:id="rId4"/>
    <sheet name="AP" sheetId="6" r:id="rId5"/>
    <sheet name="PTyCI" sheetId="9" r:id="rId6"/>
    <sheet name="Polinomica" sheetId="26" r:id="rId7"/>
    <sheet name="MED SIGOP" sheetId="27" r:id="rId8"/>
    <sheet name="MED OBRA" sheetId="28" r:id="rId9"/>
    <sheet name="Equipos" sheetId="22" r:id="rId10"/>
    <sheet name="Rendimiento Equipo" sheetId="23" r:id="rId11"/>
    <sheet name="Avance Obra" sheetId="4" r:id="rId12"/>
    <sheet name="Curva Inversiones" sheetId="5" r:id="rId13"/>
    <sheet name="Gastos Generales" sheetId="8" r:id="rId14"/>
    <sheet name="Insumos" sheetId="14" r:id="rId15"/>
    <sheet name="Coef-Equipos" sheetId="19" r:id="rId16"/>
    <sheet name="Transp. Camión Solo" sheetId="20" r:id="rId17"/>
    <sheet name="Transp. Camión con Acoplado" sheetId="21" r:id="rId18"/>
    <sheet name="Indices" sheetId="24" r:id="rId19"/>
    <sheet name="Items - Códigos" sheetId="12" r:id="rId20"/>
  </sheets>
  <functionGroups builtInGroupCount="18"/>
  <externalReferences>
    <externalReference r:id="rId21"/>
    <externalReference r:id="rId22"/>
    <externalReference r:id="rId23"/>
    <externalReference r:id="rId24"/>
  </externalReferences>
  <definedNames>
    <definedName name="__123Graph_AGRAUDAP" localSheetId="15" hidden="1">[1]P.TRABAJO!#REF!</definedName>
    <definedName name="__123Graph_AGRAUDAP" localSheetId="1" hidden="1">[1]P.TRABAJO!#REF!</definedName>
    <definedName name="__123Graph_AGRAUDAP" localSheetId="0" hidden="1">[1]P.TRABAJO!#REF!</definedName>
    <definedName name="__123Graph_AGRAUDAP" localSheetId="19" hidden="1">[1]P.TRABAJO!#REF!</definedName>
    <definedName name="__123Graph_AGRAUDAP" localSheetId="2" hidden="1">[1]P.TRABAJO!#REF!</definedName>
    <definedName name="__123Graph_AGRAUDAP" localSheetId="17" hidden="1">[1]P.TRABAJO!#REF!</definedName>
    <definedName name="__123Graph_AGRAUDAP" localSheetId="16" hidden="1">[1]P.TRABAJO!#REF!</definedName>
    <definedName name="__123Graph_AGRAUDAP" hidden="1">[1]P.TRABAJO!#REF!</definedName>
    <definedName name="__123Graph_LBL_AGRAUDAP" localSheetId="15" hidden="1">[1]P.TRABAJO!#REF!</definedName>
    <definedName name="__123Graph_LBL_AGRAUDAP" localSheetId="1" hidden="1">[1]P.TRABAJO!#REF!</definedName>
    <definedName name="__123Graph_LBL_AGRAUDAP" localSheetId="19" hidden="1">[1]P.TRABAJO!#REF!</definedName>
    <definedName name="__123Graph_LBL_AGRAUDAP" localSheetId="2" hidden="1">[1]P.TRABAJO!#REF!</definedName>
    <definedName name="__123Graph_LBL_AGRAUDAP" localSheetId="17" hidden="1">[1]P.TRABAJO!#REF!</definedName>
    <definedName name="__123Graph_LBL_AGRAUDAP" localSheetId="16" hidden="1">[1]P.TRABAJO!#REF!</definedName>
    <definedName name="__123Graph_LBL_AGRAUDAP" hidden="1">[1]P.TRABAJO!#REF!</definedName>
    <definedName name="__123Graph_XGRAUDAP" localSheetId="15" hidden="1">[1]P.TRABAJO!#REF!</definedName>
    <definedName name="__123Graph_XGRAUDAP" localSheetId="1" hidden="1">[1]P.TRABAJO!#REF!</definedName>
    <definedName name="__123Graph_XGRAUDAP" localSheetId="19" hidden="1">[1]P.TRABAJO!#REF!</definedName>
    <definedName name="__123Graph_XGRAUDAP" localSheetId="2" hidden="1">[1]P.TRABAJO!#REF!</definedName>
    <definedName name="__123Graph_XGRAUDAP" localSheetId="17" hidden="1">[1]P.TRABAJO!#REF!</definedName>
    <definedName name="__123Graph_XGRAUDAP" localSheetId="16" hidden="1">[1]P.TRABAJO!#REF!</definedName>
    <definedName name="__123Graph_XGRAUDAP" hidden="1">[1]P.TRABAJO!#REF!</definedName>
    <definedName name="_xlnm._FilterDatabase" localSheetId="4" hidden="1">AP!$A$1:$A$75</definedName>
    <definedName name="_xlnm._FilterDatabase" localSheetId="15" hidden="1">'Coef-Equipos'!$C$1:$C$68</definedName>
    <definedName name="_xlnm._FilterDatabase" localSheetId="3" hidden="1">CyP!$A$1:$A$180</definedName>
    <definedName name="_xlnm._FilterDatabase" localSheetId="1" hidden="1">Datos!#REF!</definedName>
    <definedName name="_xlnm._FilterDatabase" localSheetId="2" hidden="1">Propuesta!#REF!</definedName>
    <definedName name="_xlnm._FilterDatabase" localSheetId="5" hidden="1">PTyCI!$D$1:$D$173</definedName>
    <definedName name="A" localSheetId="17">'Transp. Camión con Acoplado'!$O$4</definedName>
    <definedName name="A" localSheetId="16">'Transp. Camión Solo'!$O$4</definedName>
    <definedName name="Anticipo_Financiero" localSheetId="6">[2]Datos!$C$7</definedName>
    <definedName name="Anticipo_Financiero">Datos!$C$12</definedName>
    <definedName name="_xlnm.Print_Area" localSheetId="4">AP!$A$1:$G$11250</definedName>
    <definedName name="_xlnm.Print_Area" localSheetId="3">CyP!$A$17:$I$180</definedName>
    <definedName name="_xlnm.Print_Area" localSheetId="1">Datos!$B$1:$J$56</definedName>
    <definedName name="_xlnm.Print_Area" localSheetId="8">'MED OBRA'!$A$1:$K$38</definedName>
    <definedName name="_xlnm.Print_Area" localSheetId="7">'MED SIGOP'!$A$1:$H$21</definedName>
    <definedName name="_xlnm.Print_Area" localSheetId="2">Propuesta!$A$1:$G$178</definedName>
    <definedName name="_xlnm.Print_Area" localSheetId="5">PTyCI!$A$13:$Q$170</definedName>
    <definedName name="B" localSheetId="17">'Transp. Camión con Acoplado'!$O$7</definedName>
    <definedName name="B" localSheetId="16">'Transp. Camión Solo'!$O$7</definedName>
    <definedName name="Beneficio" localSheetId="6">[2]Datos!$C$15</definedName>
    <definedName name="Beneficio">Datos!$C$25</definedName>
    <definedName name="C_" localSheetId="17">'Transp. Camión con Acoplado'!$O$10</definedName>
    <definedName name="C_" localSheetId="16">'Transp. Camión Solo'!$O$10</definedName>
    <definedName name="Camioneta_Amortización">'Coef-Equipos'!$E$36</definedName>
    <definedName name="Camioneta_Cámara_Cubiertas">'Coef-Equipos'!$E$51</definedName>
    <definedName name="Camioneta_Combustibles_Lubricantes">'Coef-Equipos'!$E$48</definedName>
    <definedName name="Camioneta_Interés">'Coef-Equipos'!$E$39</definedName>
    <definedName name="Camioneta_Patente">'Coef-Equipos'!$E$45</definedName>
    <definedName name="Camioneta_Seguro">'Coef-Equipos'!$E$42</definedName>
    <definedName name="Cant_Cubiertas_Camioneta" localSheetId="15">'Coef-Equipos'!$D$63</definedName>
    <definedName name="Cant_Viv_P1">[2]P1!$B$5</definedName>
    <definedName name="Cant_Viv_P2">[2]P2!$B$5</definedName>
    <definedName name="Cant_Viv_P3">[2]P3!$B$5</definedName>
    <definedName name="Cantidad_camaras_cubiertas" localSheetId="17">'Transp. Camión con Acoplado'!$E$15</definedName>
    <definedName name="Cantidad_camaras_cubiertas" localSheetId="16">'Transp. Camión Solo'!$E$15</definedName>
    <definedName name="Cantidad_lavado_al_mes" localSheetId="17">'Transp. Camión con Acoplado'!$E$14</definedName>
    <definedName name="Cantidad_lavado_al_mes" localSheetId="16">'Transp. Camión Solo'!$E$14</definedName>
    <definedName name="Coef_Paso_Infraestructura">[2]Datos!$C$20</definedName>
    <definedName name="Coef_Paso_Vivienda">[2]Datos!$C$19</definedName>
    <definedName name="Coeficiente_Paso" localSheetId="6">[3]Datos!$C$19</definedName>
    <definedName name="Coeficiente_Paso">Datos!$C$28</definedName>
    <definedName name="Comiten">[2]Datos!$C$1</definedName>
    <definedName name="Comitente" localSheetId="6">[2]Datos!$C$1</definedName>
    <definedName name="Comitente">Datos!$C$2</definedName>
    <definedName name="Consumo_gasoil_CamiónAcoplado_porkm" localSheetId="17">'Transp. Camión con Acoplado'!$E$18</definedName>
    <definedName name="Consumo_gasoil_Camioneta_porkm" localSheetId="15">'Coef-Equipos'!$D$61</definedName>
    <definedName name="Consumo_gasoil_CamiónSolo_porkm" localSheetId="16">'Transp. Camión Solo'!$E$18</definedName>
    <definedName name="Consumo_gasoil_Equipo_porHP" localSheetId="15">'Coef-Equipos'!$D$29</definedName>
    <definedName name="Contratista" localSheetId="6">[2]Datos!$C$12</definedName>
    <definedName name="Contratista">Datos!$C$17</definedName>
    <definedName name="Contratista_Caracter_F1">Datos!$C$19</definedName>
    <definedName name="Contratista_Caracter_F2">Datos!$C$22</definedName>
    <definedName name="Contratista_Firma1">Datos!$C$19</definedName>
    <definedName name="Contratista_Firma2">Datos!$C$21</definedName>
    <definedName name="Costo_de_cámaras_y_cubiertas_Camionetas" localSheetId="15">'Coef-Equipos'!$D$64</definedName>
    <definedName name="Costo_Financiero" localSheetId="6">[2]Datos!$C$13</definedName>
    <definedName name="Costo_Financiero">Datos!$C$23</definedName>
    <definedName name="Costo_gasoil" localSheetId="17">'Transp. Camión con Acoplado'!$E$19</definedName>
    <definedName name="Costo_gasoil" localSheetId="16">'Transp. Camión Solo'!$E$19</definedName>
    <definedName name="Costo_Obra">CyP!$F$167</definedName>
    <definedName name="D" localSheetId="17">'Transp. Camión con Acoplado'!$O$13</definedName>
    <definedName name="D" localSheetId="16">'Transp. Camión Solo'!$O$13</definedName>
    <definedName name="DG_EP" localSheetId="15">'Coef-Equipos'!$A$13:$D$19</definedName>
    <definedName name="E" localSheetId="17">'Transp. Camión con Acoplado'!$O$16</definedName>
    <definedName name="E" localSheetId="16">'Transp. Camión Solo'!$O$16</definedName>
    <definedName name="Empresa">[2]Datos!$C$12</definedName>
    <definedName name="Equipo_Amortización">'Coef-Equipos'!$D$10</definedName>
    <definedName name="Equipo_Combustible">'Coef-Equipos'!$D$19</definedName>
    <definedName name="Equipo_Interés">'Coef-Equipos'!$D$13</definedName>
    <definedName name="Equipo_Lubricantes">'Coef-Equipos'!$D$22</definedName>
    <definedName name="Equipo_Reparaciones_Repuestos">'Coef-Equipos'!$D$16</definedName>
    <definedName name="Expediente_N°" localSheetId="6">[3]Datos!$C$6</definedName>
    <definedName name="Expediente_N°">Datos!$C$10</definedName>
    <definedName name="F_" localSheetId="17">'Transp. Camión con Acoplado'!$O$19</definedName>
    <definedName name="F_" localSheetId="16">'Transp. Camión Solo'!$O$19</definedName>
    <definedName name="Fecha_Apertura">[2]Datos!$C$8</definedName>
    <definedName name="Fecha_Base">Datos!$C$13</definedName>
    <definedName name="G" localSheetId="17">'Transp. Camión con Acoplado'!$O$22</definedName>
    <definedName name="G" localSheetId="16">'Transp. Camión Solo'!$O$22</definedName>
    <definedName name="Gasto_Generales_Porcentaje" localSheetId="6">[3]Datos!$C$15</definedName>
    <definedName name="Gasto_Generales_Porcentaje">Datos!$C$24</definedName>
    <definedName name="Gastos_Generales">[2]Datos!$C$14</definedName>
    <definedName name="Gastos_Generales_Pesos" localSheetId="6">'[3]Gastos Generales'!$C$75</definedName>
    <definedName name="Gastos_Generales_Pesos">'[4]Gastos Generales'!$C$75</definedName>
    <definedName name="GG_Empresa" localSheetId="6">'[3]Gastos Generales'!$C$36</definedName>
    <definedName name="GG_Empresa">'Gastos Generales'!$C$36</definedName>
    <definedName name="GG_Obra" localSheetId="6">'[3]Gastos Generales'!$C$11</definedName>
    <definedName name="GG_Obra">'Gastos Generales'!$C$11</definedName>
    <definedName name="GG_Pesos">'Gastos Generales'!$C$75</definedName>
    <definedName name="GG_Porcentaje">Datos!#REF!</definedName>
    <definedName name="HorasAmortizaciónEquipoCamión" localSheetId="17">'Transp. Camión con Acoplado'!$E$8</definedName>
    <definedName name="HorasAmortizaciónEquipoCamión" localSheetId="16">'Transp. Camión Solo'!$E$8</definedName>
    <definedName name="Ingresos_Brutos" localSheetId="6">[2]Datos!$C$16</definedName>
    <definedName name="Ingresos_Brutos">Datos!$C$26</definedName>
    <definedName name="Interés_Anual" localSheetId="15">'Coef-Equipos'!$D$27</definedName>
    <definedName name="IVA" localSheetId="6">[3]Datos!$C$18</definedName>
    <definedName name="IVA">Datos!$C$27</definedName>
    <definedName name="IVA_Infraestructura">[2]Datos!$C$18</definedName>
    <definedName name="IVA_Vivienda">[2]Datos!$C$17</definedName>
    <definedName name="Licitación_N°" localSheetId="6">[3]Datos!$C$5</definedName>
    <definedName name="Licitación_N°">Datos!$C$9</definedName>
    <definedName name="Mano_Obra_Lavado" localSheetId="17">'Transp. Camión con Acoplado'!$E$22</definedName>
    <definedName name="Mano_Obra_Lavado" localSheetId="16">'Transp. Camión Solo'!$E$22</definedName>
    <definedName name="Monto_Oferta" localSheetId="6">[2]CyP!$H$58</definedName>
    <definedName name="Monto_Oferta">CyP!$H$167</definedName>
    <definedName name="Monto_Terreno">[2]Datos!$C$21</definedName>
    <definedName name="Número_Expediente">[2]Datos!$C$5</definedName>
    <definedName name="Número_Licitación">[2]Datos!$C$4</definedName>
    <definedName name="Obr">[2]Datos!$C$2</definedName>
    <definedName name="Obra" localSheetId="6">[2]Datos!$C$2</definedName>
    <definedName name="Obra">Datos!$C$3</definedName>
    <definedName name="P_Camioneta_Amortizar" localSheetId="15">'Coef-Equipos'!$D$55</definedName>
    <definedName name="P_Oficial" localSheetId="6">[3]Datos!$C$7</definedName>
    <definedName name="P_Oficial">Datos!$C$11</definedName>
    <definedName name="Plazo">[2]Datos!$C$9</definedName>
    <definedName name="Plazo_Obra" localSheetId="6">[2]Datos!$C$9</definedName>
    <definedName name="Plazo_Obra">Datos!$C$14</definedName>
    <definedName name="Porc_repuestos_reparaciones_de_amortización" localSheetId="15">'Coef-Equipos'!$D$28</definedName>
    <definedName name="Porcentaje_amortizaciónl_Equipo" localSheetId="15">'Coef-Equipos'!$D$26</definedName>
    <definedName name="Porcentaje_Lubricantes" localSheetId="17">'Transp. Camión con Acoplado'!$E$20</definedName>
    <definedName name="Porcentaje_Lubricantes" localSheetId="16">'Transp. Camión Solo'!$E$20</definedName>
    <definedName name="Porcentaje_Lubricantes_Camionetas" localSheetId="15">'Coef-Equipos'!$D$62</definedName>
    <definedName name="Porcentaje_lubricantes_respecto_al_combustible" localSheetId="15">'Coef-Equipos'!$D$31</definedName>
    <definedName name="Porcentaje_Reparaciones_Repuestos" localSheetId="17">'Transp. Camión con Acoplado'!$E$11</definedName>
    <definedName name="Porcentaje_Reparaciones_Repuestos" localSheetId="16">'Transp. Camión Solo'!$E$11</definedName>
    <definedName name="PorcentajeEquipoAmortizarCamión" localSheetId="17">'Transp. Camión con Acoplado'!$E$9</definedName>
    <definedName name="PorcentajeEquipoAmortizarCamión" localSheetId="16">'Transp. Camión Solo'!$E$9</definedName>
    <definedName name="PorSegurosPatentesImpustoCamión" localSheetId="17">'Transp. Camión con Acoplado'!$E$12</definedName>
    <definedName name="PorSegurosPatentesImpustoCamión" localSheetId="16">'Transp. Camión Solo'!$E$12</definedName>
    <definedName name="Precio_gasoil" localSheetId="15">'Coef-Equipos'!$D$30</definedName>
    <definedName name="Precio_P1">[2]P1!$F$24</definedName>
    <definedName name="Precio_P2">[2]P2!$F$24</definedName>
    <definedName name="Precio_P3">[2]P3!$F$101</definedName>
    <definedName name="Presupuesto_Oficial">[2]Datos!$C$6</definedName>
    <definedName name="Rec_Est_Mensual_Camioneta_km" localSheetId="15">'Coef-Equipos'!$D$57</definedName>
    <definedName name="Sección_I">Datos!$C$5</definedName>
    <definedName name="Sección_II">Datos!$C$6</definedName>
    <definedName name="Sección_III">Datos!$C$7</definedName>
    <definedName name="Seguros_Patentes_Impuestos" localSheetId="17">'Transp. Camión con Acoplado'!$E$12</definedName>
    <definedName name="Seguros_Patentes_Impuestos" localSheetId="16">'Transp. Camión Solo'!$E$12</definedName>
    <definedName name="T_Analisis_Precios">AP!$A:$G</definedName>
    <definedName name="T_Código_Items">'Items - Códigos'!$B:$D</definedName>
    <definedName name="T_Coef_Camioneta">'Coef-Equipos'!$C$36:$E$51</definedName>
    <definedName name="T_Coef_Equipos">'Coef-Equipos'!$C$10:$D$22</definedName>
    <definedName name="T_Computo_Presupuesto">CyP!$A:$I</definedName>
    <definedName name="T_Datos">Datos!$B:$E</definedName>
    <definedName name="T_Equipos">Equipos!$A:$K</definedName>
    <definedName name="T_Indices">Indices!$A:$E</definedName>
    <definedName name="T_Insumos">Insumos!$A:$E</definedName>
    <definedName name="T_NumeroItem">Datos!$A:$B</definedName>
    <definedName name="T_Rendimiento_Equipo">'Rendimiento Equipo'!$A:$E</definedName>
    <definedName name="Tabla_Analisis_Precio" localSheetId="6">[3]AP!$A:$G</definedName>
    <definedName name="Tabla_Analisis_Precio">[4]AP!$A:$G</definedName>
    <definedName name="Tabla_AP">[2]AP!$A:$G</definedName>
    <definedName name="Tabla_Código_Items">'[2]Códigos Items'!$A:$D</definedName>
    <definedName name="Tabla_Comp_Presup">[2]CyP!$A:$I</definedName>
    <definedName name="Tabla_CyP" localSheetId="6">[2]CyP!$A:$I</definedName>
    <definedName name="Tabla_CyP">[4]CyP!$A:$I</definedName>
    <definedName name="Tabla_Datos" localSheetId="6">[2]Datos!$B:$D</definedName>
    <definedName name="Tabla_Datos">[4]Datos!$B:$E</definedName>
    <definedName name="Tabla_Indices" localSheetId="6">[2]Indices!$A:$E</definedName>
    <definedName name="Tabla_Indices">[4]Indices!$A:$E</definedName>
    <definedName name="Tabla_Insumos" localSheetId="6">[2]Insumos!$A:$E</definedName>
    <definedName name="Tabla_Insumos">[4]Insumos!$A:$E</definedName>
    <definedName name="Tabla_Items" localSheetId="6">'[3]Items - Códigos'!$B:$D</definedName>
    <definedName name="Tabla_Items">'[4]Items - Códigos'!$B:$D</definedName>
    <definedName name="Tabla_NumeroItem" localSheetId="6">[2]Datos!$A$35:$D$40</definedName>
    <definedName name="Tabla_NumeroItem">[4]Datos!$A:$B</definedName>
    <definedName name="Tabla_P1">[2]P1!$A:$D</definedName>
    <definedName name="Tabla_P2">[2]P2!$A:$D</definedName>
    <definedName name="Tiempo_lavado_en_horas" localSheetId="17">'Transp. Camión con Acoplado'!$E$13</definedName>
    <definedName name="Tiempo_lavado_en_horas" localSheetId="16">'Transp. Camión Solo'!$E$13</definedName>
    <definedName name="Tipo_P1">[2]P1!$B$4</definedName>
    <definedName name="Tipo_P2">[2]P2!$B$4</definedName>
    <definedName name="Tipo_P3">[2]P3!$B$4</definedName>
    <definedName name="_xlnm.Print_Titles" localSheetId="3">CyP!$1:$16</definedName>
    <definedName name="_xlnm.Print_Titles" localSheetId="1">Datos!$2:$37</definedName>
    <definedName name="_xlnm.Print_Titles" localSheetId="2">Propuesta!$13:$15</definedName>
    <definedName name="_xlnm.Print_Titles" localSheetId="5">PTyCI!$A:$D,PTyCI!$1:$12</definedName>
    <definedName name="Tramo">Datos!$C$4</definedName>
    <definedName name="Ubic">[2]Datos!$C$3</definedName>
    <definedName name="Ubicación" localSheetId="6">[2]Datos!$C$3</definedName>
    <definedName name="Ubicación">Datos!$C$8</definedName>
    <definedName name="V_U_cámara_cubiertas_CamiónAcoplado" localSheetId="17">'Transp. Camión con Acoplado'!$E$17</definedName>
    <definedName name="V_U_cámara_cubiertas_Camionetas" localSheetId="15">'Coef-Equipos'!$D$65</definedName>
    <definedName name="V_U_Camioneta_km" localSheetId="15">'Coef-Equipos'!$D$56</definedName>
    <definedName name="V_U_Camioneta_meses" localSheetId="15">'Coef-Equipos'!$D$58</definedName>
    <definedName name="V_U_Equipo" localSheetId="15">'Coef-Equipos'!$D$25</definedName>
    <definedName name="V_Ul_cámara_cubiertas_CamiónSolo" localSheetId="16">'Transp. Camión Solo'!$E$17</definedName>
    <definedName name="Valor_cámara_cubiertas_CamiónAcoplado" localSheetId="17">'Transp. Camión con Acoplado'!$E$16</definedName>
    <definedName name="Valor_cámara_cubiertas_CamiónSolo" localSheetId="16">'Transp. Camión Solo'!$E$16</definedName>
    <definedName name="Valor_CamiónAcoplado" localSheetId="17">'Transp. Camión con Acoplado'!$E$7</definedName>
    <definedName name="Valor_CamiónSolo" localSheetId="16">'Transp. Camión Solo'!$E$7</definedName>
  </definedNames>
  <calcPr calcId="152511"/>
</workbook>
</file>

<file path=xl/calcChain.xml><?xml version="1.0" encoding="utf-8"?>
<calcChain xmlns="http://schemas.openxmlformats.org/spreadsheetml/2006/main">
  <c r="G52" i="15" l="1"/>
  <c r="D52" i="15"/>
  <c r="G51" i="15"/>
  <c r="D51" i="15"/>
  <c r="G50" i="15"/>
  <c r="D50" i="15"/>
  <c r="D38" i="15" l="1"/>
  <c r="D46" i="15"/>
  <c r="D47" i="15"/>
  <c r="D48" i="15"/>
  <c r="D49" i="15"/>
  <c r="D54" i="15"/>
  <c r="D55" i="15"/>
  <c r="D56" i="15"/>
  <c r="D57" i="15"/>
  <c r="D58" i="15"/>
  <c r="D59" i="15"/>
  <c r="D60" i="15"/>
  <c r="D61" i="15"/>
  <c r="D62" i="15"/>
  <c r="D63" i="15"/>
  <c r="D64" i="15"/>
  <c r="D65" i="15"/>
  <c r="D66" i="15"/>
  <c r="D67" i="15"/>
  <c r="D68" i="15"/>
  <c r="D69" i="15"/>
  <c r="D70" i="15"/>
  <c r="D71" i="15"/>
  <c r="D72" i="15"/>
  <c r="D73" i="15"/>
  <c r="D74" i="15"/>
  <c r="D75" i="15"/>
  <c r="D76" i="15"/>
  <c r="D77" i="15"/>
  <c r="D78" i="15"/>
  <c r="D79" i="15"/>
  <c r="D80" i="15"/>
  <c r="D81" i="15"/>
  <c r="D82" i="15"/>
  <c r="D83" i="15"/>
  <c r="D84" i="15"/>
  <c r="D85" i="15"/>
  <c r="D86" i="15"/>
  <c r="D87" i="15"/>
  <c r="D88" i="15"/>
  <c r="D89" i="15"/>
  <c r="D90" i="15"/>
  <c r="D91" i="15"/>
  <c r="D92" i="15"/>
  <c r="D93" i="15"/>
  <c r="D94" i="15"/>
  <c r="D95" i="15"/>
  <c r="D96" i="15"/>
  <c r="D97" i="15"/>
  <c r="D98" i="15"/>
  <c r="D99" i="15"/>
  <c r="D100" i="15"/>
  <c r="D101" i="15"/>
  <c r="D102" i="15"/>
  <c r="D103" i="15"/>
  <c r="D104" i="15"/>
  <c r="D105" i="15"/>
  <c r="D106" i="15"/>
  <c r="D107" i="15"/>
  <c r="D108" i="15"/>
  <c r="D109" i="15"/>
  <c r="D110" i="15"/>
  <c r="D111" i="15"/>
  <c r="D112" i="15"/>
  <c r="D113" i="15"/>
  <c r="D114" i="15"/>
  <c r="D115" i="15"/>
  <c r="D116" i="15"/>
  <c r="D117" i="15"/>
  <c r="D118" i="15"/>
  <c r="D119" i="15"/>
  <c r="D120" i="15"/>
  <c r="D121" i="15"/>
  <c r="D122" i="15"/>
  <c r="D123" i="15"/>
  <c r="D124" i="15"/>
  <c r="D125" i="15"/>
  <c r="D126" i="15"/>
  <c r="D127" i="15"/>
  <c r="D128" i="15"/>
  <c r="D129" i="15"/>
  <c r="D130" i="15"/>
  <c r="D131" i="15"/>
  <c r="D132" i="15"/>
  <c r="D133" i="15"/>
  <c r="D134" i="15"/>
  <c r="D135" i="15"/>
  <c r="D136" i="15"/>
  <c r="D137" i="15"/>
  <c r="D138" i="15"/>
  <c r="D139" i="15"/>
  <c r="D140" i="15"/>
  <c r="D141" i="15"/>
  <c r="D142" i="15"/>
  <c r="D143" i="15"/>
  <c r="D144" i="15"/>
  <c r="D145" i="15"/>
  <c r="D146" i="15"/>
  <c r="D147" i="15"/>
  <c r="D148" i="15"/>
  <c r="D149" i="15"/>
  <c r="G149" i="15" l="1"/>
  <c r="G148" i="15"/>
  <c r="G147" i="15"/>
  <c r="G146" i="15"/>
  <c r="G145" i="15"/>
  <c r="G144" i="15"/>
  <c r="G143" i="15"/>
  <c r="G142" i="15"/>
  <c r="G141" i="15"/>
  <c r="G140" i="15"/>
  <c r="G139" i="15"/>
  <c r="G138" i="15"/>
  <c r="G137" i="15"/>
  <c r="G136" i="15"/>
  <c r="G135" i="15"/>
  <c r="G134" i="15"/>
  <c r="G133" i="15"/>
  <c r="G132" i="15"/>
  <c r="G131" i="15"/>
  <c r="G130" i="15"/>
  <c r="G129" i="15"/>
  <c r="G128" i="15"/>
  <c r="G127" i="15"/>
  <c r="G126" i="15"/>
  <c r="G125" i="15"/>
  <c r="G124" i="15"/>
  <c r="G123" i="15"/>
  <c r="G122" i="15"/>
  <c r="G121" i="15"/>
  <c r="G120" i="15"/>
  <c r="G119" i="15"/>
  <c r="G118" i="15"/>
  <c r="G117" i="15"/>
  <c r="G116" i="15"/>
  <c r="G115" i="15"/>
  <c r="G114" i="15"/>
  <c r="G113" i="15"/>
  <c r="G112" i="15"/>
  <c r="G111" i="15"/>
  <c r="G110" i="15"/>
  <c r="G109" i="15"/>
  <c r="G108" i="15"/>
  <c r="G107" i="15"/>
  <c r="G106" i="15"/>
  <c r="G105" i="15"/>
  <c r="G104" i="15"/>
  <c r="G103" i="15"/>
  <c r="G102" i="15"/>
  <c r="G101" i="15"/>
  <c r="G100" i="15"/>
  <c r="G99" i="15"/>
  <c r="G98" i="15"/>
  <c r="G89" i="15"/>
  <c r="G90" i="15"/>
  <c r="G91" i="15"/>
  <c r="G92" i="15"/>
  <c r="G93" i="15"/>
  <c r="G94" i="15"/>
  <c r="G95" i="15"/>
  <c r="G96" i="15"/>
  <c r="G97" i="15"/>
  <c r="G83" i="15"/>
  <c r="G84" i="15"/>
  <c r="G85" i="15"/>
  <c r="G86" i="15"/>
  <c r="G87" i="15"/>
  <c r="G88" i="15"/>
  <c r="G65" i="15"/>
  <c r="G66" i="15"/>
  <c r="G67" i="15"/>
  <c r="G68" i="15"/>
  <c r="G69" i="15"/>
  <c r="G70" i="15"/>
  <c r="G71" i="15"/>
  <c r="G72" i="15"/>
  <c r="G73" i="15"/>
  <c r="G74" i="15"/>
  <c r="G75" i="15"/>
  <c r="G76" i="15"/>
  <c r="G77" i="15"/>
  <c r="G78" i="15"/>
  <c r="G79" i="15"/>
  <c r="G80" i="15"/>
  <c r="G81" i="15"/>
  <c r="G82" i="15"/>
  <c r="G64" i="15"/>
  <c r="G59" i="15"/>
  <c r="G60" i="15"/>
  <c r="G61" i="15"/>
  <c r="G62" i="15"/>
  <c r="G63" i="15"/>
  <c r="G43" i="15"/>
  <c r="G44" i="15"/>
  <c r="G45" i="15"/>
  <c r="G46" i="15"/>
  <c r="G47" i="15"/>
  <c r="G48" i="15"/>
  <c r="G49" i="15"/>
  <c r="G54" i="15"/>
  <c r="G55" i="15"/>
  <c r="G56" i="15"/>
  <c r="G57" i="15"/>
  <c r="G58" i="15"/>
  <c r="G42" i="15"/>
  <c r="G41" i="15"/>
  <c r="G40" i="15"/>
  <c r="G37" i="15"/>
  <c r="G38" i="15"/>
  <c r="G39" i="15"/>
  <c r="G35" i="15"/>
  <c r="G36" i="15"/>
  <c r="G34" i="15"/>
  <c r="D34" i="15"/>
  <c r="D35" i="15"/>
  <c r="D36" i="15"/>
  <c r="D37" i="15"/>
  <c r="D39" i="15"/>
  <c r="D40" i="15"/>
  <c r="D41" i="15"/>
  <c r="D42" i="15"/>
  <c r="D43" i="15"/>
  <c r="D44" i="15"/>
  <c r="D45" i="15"/>
  <c r="K33" i="28" l="1"/>
  <c r="J33" i="28" s="1"/>
  <c r="A33" i="28"/>
  <c r="D33" i="28" s="1"/>
  <c r="K28" i="28"/>
  <c r="J28" i="28" s="1"/>
  <c r="A28" i="28"/>
  <c r="B28" i="28" s="1"/>
  <c r="K22" i="28"/>
  <c r="J22" i="28" s="1"/>
  <c r="A22" i="28"/>
  <c r="D22" i="28" s="1"/>
  <c r="K19" i="28"/>
  <c r="J19" i="28" s="1"/>
  <c r="A19" i="28"/>
  <c r="D19" i="28" s="1"/>
  <c r="K17" i="28"/>
  <c r="J17" i="28" s="1"/>
  <c r="A17" i="28"/>
  <c r="B17" i="28" s="1"/>
  <c r="K14" i="28"/>
  <c r="J14" i="28" s="1"/>
  <c r="A14" i="28"/>
  <c r="B14" i="28" s="1"/>
  <c r="K13" i="28"/>
  <c r="A13" i="28"/>
  <c r="D13" i="28" s="1"/>
  <c r="C6" i="28"/>
  <c r="C5" i="28"/>
  <c r="C4" i="28"/>
  <c r="C3" i="28"/>
  <c r="C2" i="28"/>
  <c r="C1" i="28"/>
  <c r="D19" i="27"/>
  <c r="B19" i="27"/>
  <c r="A19" i="27"/>
  <c r="A18" i="27"/>
  <c r="D17" i="27"/>
  <c r="B17" i="27"/>
  <c r="A17" i="27"/>
  <c r="A16" i="27"/>
  <c r="D15" i="27"/>
  <c r="B15" i="27"/>
  <c r="A15" i="27"/>
  <c r="A14" i="27"/>
  <c r="H13" i="27"/>
  <c r="D13" i="27"/>
  <c r="B13" i="27"/>
  <c r="A13" i="27"/>
  <c r="F10" i="27"/>
  <c r="G6" i="27"/>
  <c r="C6" i="27"/>
  <c r="C5" i="27"/>
  <c r="C4" i="27"/>
  <c r="C3" i="27"/>
  <c r="C2" i="27"/>
  <c r="C1" i="27"/>
  <c r="C2" i="26"/>
  <c r="C1" i="26"/>
  <c r="B13" i="28" l="1"/>
  <c r="B22" i="28"/>
  <c r="G14" i="27"/>
  <c r="H14" i="27"/>
  <c r="H16" i="27"/>
  <c r="H18" i="27"/>
  <c r="D17" i="28"/>
  <c r="B19" i="28"/>
  <c r="G15" i="27"/>
  <c r="G19" i="27"/>
  <c r="G17" i="27"/>
  <c r="G16" i="27"/>
  <c r="D14" i="27"/>
  <c r="D16" i="27"/>
  <c r="D18" i="27"/>
  <c r="J13" i="28"/>
  <c r="G13" i="27" s="1"/>
  <c r="D14" i="28"/>
  <c r="D28" i="28"/>
  <c r="K38" i="28" s="1"/>
  <c r="B33" i="28"/>
  <c r="F14" i="27"/>
  <c r="H15" i="27"/>
  <c r="F16" i="27"/>
  <c r="H17" i="27"/>
  <c r="F18" i="27"/>
  <c r="H19" i="27"/>
  <c r="G18" i="27"/>
  <c r="F13" i="27"/>
  <c r="B14" i="27"/>
  <c r="F15" i="27"/>
  <c r="B16" i="27"/>
  <c r="F17" i="27"/>
  <c r="B18" i="27"/>
  <c r="F19" i="27"/>
  <c r="B172" i="2"/>
  <c r="B176" i="2"/>
  <c r="E176" i="2"/>
  <c r="E172" i="2"/>
  <c r="D21" i="27" l="1"/>
  <c r="H21" i="27"/>
  <c r="I38" i="28"/>
  <c r="G21" i="27"/>
  <c r="J38" i="28"/>
  <c r="K6" i="28" s="1"/>
  <c r="H6" i="27" s="1"/>
  <c r="D38" i="28"/>
  <c r="F21" i="27"/>
  <c r="F11245" i="6"/>
  <c r="G11245" i="6" s="1"/>
  <c r="D11245" i="6"/>
  <c r="B11245" i="6"/>
  <c r="A11245" i="6"/>
  <c r="F11244" i="6"/>
  <c r="G11244" i="6" s="1"/>
  <c r="D11244" i="6"/>
  <c r="B11244" i="6"/>
  <c r="A11244" i="6"/>
  <c r="F11239" i="6"/>
  <c r="G11239" i="6" s="1"/>
  <c r="D11239" i="6"/>
  <c r="B11239" i="6"/>
  <c r="A11239" i="6"/>
  <c r="F11238" i="6"/>
  <c r="G11238" i="6" s="1"/>
  <c r="D11238" i="6"/>
  <c r="B11238" i="6"/>
  <c r="A11238" i="6"/>
  <c r="F11237" i="6"/>
  <c r="G11237" i="6" s="1"/>
  <c r="D11237" i="6"/>
  <c r="B11237" i="6"/>
  <c r="A11237" i="6"/>
  <c r="G11236" i="6"/>
  <c r="F11236" i="6"/>
  <c r="D11236" i="6"/>
  <c r="B11236" i="6"/>
  <c r="A11236" i="6"/>
  <c r="F11235" i="6"/>
  <c r="G11235" i="6" s="1"/>
  <c r="D11235" i="6"/>
  <c r="B11235" i="6"/>
  <c r="A11235" i="6"/>
  <c r="F11234" i="6"/>
  <c r="G11234" i="6" s="1"/>
  <c r="D11234" i="6"/>
  <c r="B11234" i="6"/>
  <c r="A11234" i="6"/>
  <c r="F11233" i="6"/>
  <c r="G11233" i="6" s="1"/>
  <c r="D11233" i="6"/>
  <c r="B11233" i="6"/>
  <c r="A11233" i="6"/>
  <c r="F11232" i="6"/>
  <c r="G11232" i="6" s="1"/>
  <c r="D11232" i="6"/>
  <c r="B11232" i="6"/>
  <c r="A11232" i="6"/>
  <c r="F11231" i="6"/>
  <c r="G11231" i="6" s="1"/>
  <c r="D11231" i="6"/>
  <c r="B11231" i="6"/>
  <c r="A11231" i="6"/>
  <c r="F11230" i="6"/>
  <c r="G11230" i="6" s="1"/>
  <c r="D11230" i="6"/>
  <c r="B11230" i="6"/>
  <c r="A11230" i="6"/>
  <c r="F11229" i="6"/>
  <c r="G11229" i="6" s="1"/>
  <c r="D11229" i="6"/>
  <c r="B11229" i="6"/>
  <c r="A11229" i="6"/>
  <c r="F11224" i="6"/>
  <c r="E11224" i="6"/>
  <c r="B11224" i="6"/>
  <c r="A11224" i="6"/>
  <c r="F11223" i="6"/>
  <c r="E11223" i="6"/>
  <c r="B11223" i="6"/>
  <c r="A11223" i="6"/>
  <c r="F11222" i="6"/>
  <c r="E11222" i="6"/>
  <c r="B11222" i="6"/>
  <c r="A11222" i="6"/>
  <c r="F11221" i="6"/>
  <c r="E11221" i="6"/>
  <c r="B11221" i="6"/>
  <c r="A11221" i="6"/>
  <c r="F11220" i="6"/>
  <c r="E11220" i="6"/>
  <c r="B11220" i="6"/>
  <c r="A11220" i="6"/>
  <c r="F11219" i="6"/>
  <c r="E11219" i="6"/>
  <c r="B11219" i="6"/>
  <c r="A11219" i="6"/>
  <c r="F11218" i="6"/>
  <c r="E11218" i="6"/>
  <c r="B11218" i="6"/>
  <c r="A11218" i="6"/>
  <c r="F11213" i="6"/>
  <c r="G11213" i="6" s="1"/>
  <c r="D11213" i="6"/>
  <c r="B11213" i="6"/>
  <c r="A11213" i="6"/>
  <c r="F11212" i="6"/>
  <c r="G11212" i="6" s="1"/>
  <c r="D11212" i="6"/>
  <c r="B11212" i="6"/>
  <c r="A11212" i="6"/>
  <c r="F11211" i="6"/>
  <c r="G11211" i="6" s="1"/>
  <c r="D11211" i="6"/>
  <c r="B11211" i="6"/>
  <c r="A11211" i="6"/>
  <c r="F11210" i="6"/>
  <c r="G11210" i="6" s="1"/>
  <c r="D11210" i="6"/>
  <c r="B11210" i="6"/>
  <c r="A11210" i="6"/>
  <c r="F11209" i="6"/>
  <c r="G11209" i="6" s="1"/>
  <c r="D11209" i="6"/>
  <c r="B11209" i="6"/>
  <c r="A11209" i="6"/>
  <c r="F11208" i="6"/>
  <c r="G11208" i="6" s="1"/>
  <c r="D11208" i="6"/>
  <c r="B11208" i="6"/>
  <c r="A11208" i="6"/>
  <c r="F11207" i="6"/>
  <c r="G11207" i="6" s="1"/>
  <c r="D11207" i="6"/>
  <c r="B11207" i="6"/>
  <c r="A11207" i="6"/>
  <c r="F11206" i="6"/>
  <c r="G11206" i="6" s="1"/>
  <c r="D11206" i="6"/>
  <c r="B11206" i="6"/>
  <c r="A11206" i="6"/>
  <c r="F11205" i="6"/>
  <c r="D11205" i="6"/>
  <c r="B11205" i="6"/>
  <c r="A11205" i="6"/>
  <c r="F11196" i="6"/>
  <c r="G11196" i="6" s="1"/>
  <c r="E11196" i="6"/>
  <c r="F11195" i="6"/>
  <c r="G11195" i="6" s="1"/>
  <c r="E11195" i="6"/>
  <c r="F11194" i="6"/>
  <c r="G11194" i="6" s="1"/>
  <c r="E11194" i="6"/>
  <c r="F11193" i="6"/>
  <c r="G11193" i="6" s="1"/>
  <c r="E11193" i="6"/>
  <c r="F11192" i="6"/>
  <c r="G11192" i="6" s="1"/>
  <c r="E11192" i="6"/>
  <c r="F11191" i="6"/>
  <c r="G11191" i="6" s="1"/>
  <c r="E11191" i="6"/>
  <c r="F11190" i="6"/>
  <c r="G11190" i="6" s="1"/>
  <c r="E11190" i="6"/>
  <c r="F11189" i="6"/>
  <c r="G11189" i="6" s="1"/>
  <c r="E11189" i="6"/>
  <c r="F11188" i="6"/>
  <c r="G11188" i="6" s="1"/>
  <c r="E11188" i="6"/>
  <c r="F11187" i="6"/>
  <c r="G11187" i="6" s="1"/>
  <c r="E11187" i="6"/>
  <c r="B11180" i="6"/>
  <c r="G11179" i="6"/>
  <c r="B11179" i="6"/>
  <c r="B11178" i="6"/>
  <c r="B11177" i="6"/>
  <c r="F11170" i="6"/>
  <c r="G11170" i="6" s="1"/>
  <c r="D11170" i="6"/>
  <c r="B11170" i="6"/>
  <c r="A11170" i="6"/>
  <c r="F11169" i="6"/>
  <c r="G11169" i="6" s="1"/>
  <c r="D11169" i="6"/>
  <c r="B11169" i="6"/>
  <c r="A11169" i="6"/>
  <c r="F11164" i="6"/>
  <c r="G11164" i="6" s="1"/>
  <c r="D11164" i="6"/>
  <c r="B11164" i="6"/>
  <c r="A11164" i="6"/>
  <c r="F11163" i="6"/>
  <c r="G11163" i="6" s="1"/>
  <c r="D11163" i="6"/>
  <c r="B11163" i="6"/>
  <c r="A11163" i="6"/>
  <c r="F11162" i="6"/>
  <c r="G11162" i="6" s="1"/>
  <c r="D11162" i="6"/>
  <c r="B11162" i="6"/>
  <c r="A11162" i="6"/>
  <c r="F11161" i="6"/>
  <c r="G11161" i="6" s="1"/>
  <c r="D11161" i="6"/>
  <c r="B11161" i="6"/>
  <c r="A11161" i="6"/>
  <c r="F11160" i="6"/>
  <c r="G11160" i="6" s="1"/>
  <c r="D11160" i="6"/>
  <c r="B11160" i="6"/>
  <c r="A11160" i="6"/>
  <c r="F11159" i="6"/>
  <c r="G11159" i="6" s="1"/>
  <c r="D11159" i="6"/>
  <c r="B11159" i="6"/>
  <c r="A11159" i="6"/>
  <c r="F11158" i="6"/>
  <c r="G11158" i="6" s="1"/>
  <c r="D11158" i="6"/>
  <c r="B11158" i="6"/>
  <c r="A11158" i="6"/>
  <c r="F11157" i="6"/>
  <c r="G11157" i="6" s="1"/>
  <c r="D11157" i="6"/>
  <c r="B11157" i="6"/>
  <c r="A11157" i="6"/>
  <c r="F11156" i="6"/>
  <c r="G11156" i="6" s="1"/>
  <c r="D11156" i="6"/>
  <c r="B11156" i="6"/>
  <c r="A11156" i="6"/>
  <c r="F11155" i="6"/>
  <c r="G11155" i="6" s="1"/>
  <c r="D11155" i="6"/>
  <c r="B11155" i="6"/>
  <c r="A11155" i="6"/>
  <c r="F11154" i="6"/>
  <c r="G11154" i="6" s="1"/>
  <c r="D11154" i="6"/>
  <c r="B11154" i="6"/>
  <c r="A11154" i="6"/>
  <c r="F11149" i="6"/>
  <c r="E11149" i="6"/>
  <c r="B11149" i="6"/>
  <c r="A11149" i="6"/>
  <c r="F11148" i="6"/>
  <c r="E11148" i="6"/>
  <c r="B11148" i="6"/>
  <c r="A11148" i="6"/>
  <c r="F11147" i="6"/>
  <c r="E11147" i="6"/>
  <c r="B11147" i="6"/>
  <c r="A11147" i="6"/>
  <c r="F11146" i="6"/>
  <c r="E11146" i="6"/>
  <c r="B11146" i="6"/>
  <c r="A11146" i="6"/>
  <c r="F11145" i="6"/>
  <c r="E11145" i="6"/>
  <c r="B11145" i="6"/>
  <c r="A11145" i="6"/>
  <c r="F11144" i="6"/>
  <c r="E11144" i="6"/>
  <c r="B11144" i="6"/>
  <c r="A11144" i="6"/>
  <c r="F11143" i="6"/>
  <c r="E11143" i="6"/>
  <c r="B11143" i="6"/>
  <c r="A11143" i="6"/>
  <c r="F11138" i="6"/>
  <c r="G11138" i="6" s="1"/>
  <c r="D11138" i="6"/>
  <c r="B11138" i="6"/>
  <c r="A11138" i="6"/>
  <c r="F11137" i="6"/>
  <c r="G11137" i="6" s="1"/>
  <c r="D11137" i="6"/>
  <c r="B11137" i="6"/>
  <c r="A11137" i="6"/>
  <c r="F11136" i="6"/>
  <c r="G11136" i="6" s="1"/>
  <c r="D11136" i="6"/>
  <c r="B11136" i="6"/>
  <c r="A11136" i="6"/>
  <c r="F11135" i="6"/>
  <c r="G11135" i="6" s="1"/>
  <c r="D11135" i="6"/>
  <c r="B11135" i="6"/>
  <c r="A11135" i="6"/>
  <c r="F11134" i="6"/>
  <c r="G11134" i="6" s="1"/>
  <c r="D11134" i="6"/>
  <c r="B11134" i="6"/>
  <c r="A11134" i="6"/>
  <c r="F11133" i="6"/>
  <c r="G11133" i="6" s="1"/>
  <c r="D11133" i="6"/>
  <c r="B11133" i="6"/>
  <c r="A11133" i="6"/>
  <c r="F11132" i="6"/>
  <c r="G11132" i="6" s="1"/>
  <c r="D11132" i="6"/>
  <c r="B11132" i="6"/>
  <c r="A11132" i="6"/>
  <c r="F11131" i="6"/>
  <c r="G11131" i="6" s="1"/>
  <c r="D11131" i="6"/>
  <c r="B11131" i="6"/>
  <c r="A11131" i="6"/>
  <c r="F11130" i="6"/>
  <c r="D11130" i="6"/>
  <c r="B11130" i="6"/>
  <c r="A11130" i="6"/>
  <c r="F11121" i="6"/>
  <c r="G11121" i="6" s="1"/>
  <c r="E11121" i="6"/>
  <c r="F11120" i="6"/>
  <c r="G11120" i="6" s="1"/>
  <c r="E11120" i="6"/>
  <c r="F11119" i="6"/>
  <c r="G11119" i="6" s="1"/>
  <c r="E11119" i="6"/>
  <c r="F11118" i="6"/>
  <c r="G11118" i="6" s="1"/>
  <c r="E11118" i="6"/>
  <c r="F11117" i="6"/>
  <c r="G11117" i="6" s="1"/>
  <c r="E11117" i="6"/>
  <c r="F11116" i="6"/>
  <c r="G11116" i="6" s="1"/>
  <c r="E11116" i="6"/>
  <c r="F11115" i="6"/>
  <c r="G11115" i="6" s="1"/>
  <c r="E11115" i="6"/>
  <c r="F11114" i="6"/>
  <c r="G11114" i="6" s="1"/>
  <c r="E11114" i="6"/>
  <c r="F11113" i="6"/>
  <c r="G11113" i="6" s="1"/>
  <c r="E11113" i="6"/>
  <c r="F11112" i="6"/>
  <c r="G11112" i="6" s="1"/>
  <c r="E11112" i="6"/>
  <c r="B11105" i="6"/>
  <c r="G11104" i="6"/>
  <c r="B11104" i="6"/>
  <c r="B11103" i="6"/>
  <c r="B11102" i="6"/>
  <c r="F11095" i="6"/>
  <c r="G11095" i="6" s="1"/>
  <c r="D11095" i="6"/>
  <c r="B11095" i="6"/>
  <c r="A11095" i="6"/>
  <c r="F11094" i="6"/>
  <c r="G11094" i="6" s="1"/>
  <c r="G11096" i="6" s="1"/>
  <c r="D11094" i="6"/>
  <c r="B11094" i="6"/>
  <c r="A11094" i="6"/>
  <c r="F11089" i="6"/>
  <c r="G11089" i="6" s="1"/>
  <c r="D11089" i="6"/>
  <c r="B11089" i="6"/>
  <c r="A11089" i="6"/>
  <c r="F11088" i="6"/>
  <c r="G11088" i="6" s="1"/>
  <c r="D11088" i="6"/>
  <c r="B11088" i="6"/>
  <c r="A11088" i="6"/>
  <c r="F11087" i="6"/>
  <c r="G11087" i="6" s="1"/>
  <c r="D11087" i="6"/>
  <c r="B11087" i="6"/>
  <c r="A11087" i="6"/>
  <c r="F11086" i="6"/>
  <c r="G11086" i="6" s="1"/>
  <c r="D11086" i="6"/>
  <c r="B11086" i="6"/>
  <c r="A11086" i="6"/>
  <c r="F11085" i="6"/>
  <c r="G11085" i="6" s="1"/>
  <c r="D11085" i="6"/>
  <c r="B11085" i="6"/>
  <c r="A11085" i="6"/>
  <c r="F11084" i="6"/>
  <c r="G11084" i="6" s="1"/>
  <c r="D11084" i="6"/>
  <c r="B11084" i="6"/>
  <c r="A11084" i="6"/>
  <c r="F11083" i="6"/>
  <c r="G11083" i="6" s="1"/>
  <c r="D11083" i="6"/>
  <c r="B11083" i="6"/>
  <c r="A11083" i="6"/>
  <c r="F11082" i="6"/>
  <c r="G11082" i="6" s="1"/>
  <c r="D11082" i="6"/>
  <c r="B11082" i="6"/>
  <c r="A11082" i="6"/>
  <c r="F11081" i="6"/>
  <c r="G11081" i="6" s="1"/>
  <c r="D11081" i="6"/>
  <c r="B11081" i="6"/>
  <c r="A11081" i="6"/>
  <c r="F11080" i="6"/>
  <c r="G11080" i="6" s="1"/>
  <c r="D11080" i="6"/>
  <c r="B11080" i="6"/>
  <c r="A11080" i="6"/>
  <c r="F11079" i="6"/>
  <c r="G11079" i="6" s="1"/>
  <c r="D11079" i="6"/>
  <c r="B11079" i="6"/>
  <c r="A11079" i="6"/>
  <c r="F11074" i="6"/>
  <c r="E11074" i="6"/>
  <c r="B11074" i="6"/>
  <c r="A11074" i="6"/>
  <c r="F11073" i="6"/>
  <c r="E11073" i="6"/>
  <c r="B11073" i="6"/>
  <c r="A11073" i="6"/>
  <c r="F11072" i="6"/>
  <c r="E11072" i="6"/>
  <c r="B11072" i="6"/>
  <c r="A11072" i="6"/>
  <c r="F11071" i="6"/>
  <c r="E11071" i="6"/>
  <c r="B11071" i="6"/>
  <c r="A11071" i="6"/>
  <c r="F11070" i="6"/>
  <c r="E11070" i="6"/>
  <c r="B11070" i="6"/>
  <c r="A11070" i="6"/>
  <c r="F11069" i="6"/>
  <c r="E11069" i="6"/>
  <c r="B11069" i="6"/>
  <c r="A11069" i="6"/>
  <c r="F11068" i="6"/>
  <c r="E11068" i="6"/>
  <c r="B11068" i="6"/>
  <c r="A11068" i="6"/>
  <c r="F11063" i="6"/>
  <c r="G11063" i="6" s="1"/>
  <c r="D11063" i="6"/>
  <c r="B11063" i="6"/>
  <c r="A11063" i="6"/>
  <c r="F11062" i="6"/>
  <c r="G11062" i="6" s="1"/>
  <c r="D11062" i="6"/>
  <c r="B11062" i="6"/>
  <c r="A11062" i="6"/>
  <c r="F11061" i="6"/>
  <c r="G11061" i="6" s="1"/>
  <c r="D11061" i="6"/>
  <c r="B11061" i="6"/>
  <c r="A11061" i="6"/>
  <c r="F11060" i="6"/>
  <c r="G11060" i="6" s="1"/>
  <c r="D11060" i="6"/>
  <c r="B11060" i="6"/>
  <c r="A11060" i="6"/>
  <c r="F11059" i="6"/>
  <c r="G11059" i="6" s="1"/>
  <c r="D11059" i="6"/>
  <c r="B11059" i="6"/>
  <c r="A11059" i="6"/>
  <c r="F11058" i="6"/>
  <c r="G11058" i="6" s="1"/>
  <c r="D11058" i="6"/>
  <c r="B11058" i="6"/>
  <c r="A11058" i="6"/>
  <c r="F11057" i="6"/>
  <c r="G11057" i="6" s="1"/>
  <c r="D11057" i="6"/>
  <c r="B11057" i="6"/>
  <c r="A11057" i="6"/>
  <c r="F11056" i="6"/>
  <c r="G11056" i="6" s="1"/>
  <c r="D11056" i="6"/>
  <c r="B11056" i="6"/>
  <c r="A11056" i="6"/>
  <c r="F11055" i="6"/>
  <c r="D11055" i="6"/>
  <c r="B11055" i="6"/>
  <c r="A11055" i="6"/>
  <c r="F11046" i="6"/>
  <c r="G11046" i="6" s="1"/>
  <c r="E11046" i="6"/>
  <c r="F11045" i="6"/>
  <c r="G11045" i="6" s="1"/>
  <c r="E11045" i="6"/>
  <c r="F11044" i="6"/>
  <c r="G11044" i="6" s="1"/>
  <c r="E11044" i="6"/>
  <c r="F11043" i="6"/>
  <c r="G11043" i="6" s="1"/>
  <c r="E11043" i="6"/>
  <c r="F11042" i="6"/>
  <c r="G11042" i="6" s="1"/>
  <c r="E11042" i="6"/>
  <c r="F11041" i="6"/>
  <c r="G11041" i="6" s="1"/>
  <c r="E11041" i="6"/>
  <c r="F11040" i="6"/>
  <c r="G11040" i="6" s="1"/>
  <c r="E11040" i="6"/>
  <c r="F11039" i="6"/>
  <c r="G11039" i="6" s="1"/>
  <c r="E11039" i="6"/>
  <c r="F11038" i="6"/>
  <c r="G11038" i="6" s="1"/>
  <c r="E11038" i="6"/>
  <c r="F11037" i="6"/>
  <c r="G11037" i="6" s="1"/>
  <c r="E11037" i="6"/>
  <c r="B11030" i="6"/>
  <c r="G11029" i="6"/>
  <c r="B11029" i="6"/>
  <c r="B11028" i="6"/>
  <c r="B11027" i="6"/>
  <c r="F11020" i="6"/>
  <c r="G11020" i="6" s="1"/>
  <c r="D11020" i="6"/>
  <c r="B11020" i="6"/>
  <c r="A11020" i="6"/>
  <c r="F11019" i="6"/>
  <c r="G11019" i="6" s="1"/>
  <c r="G11021" i="6" s="1"/>
  <c r="D11019" i="6"/>
  <c r="B11019" i="6"/>
  <c r="A11019" i="6"/>
  <c r="F11014" i="6"/>
  <c r="G11014" i="6" s="1"/>
  <c r="D11014" i="6"/>
  <c r="B11014" i="6"/>
  <c r="A11014" i="6"/>
  <c r="F11013" i="6"/>
  <c r="G11013" i="6" s="1"/>
  <c r="D11013" i="6"/>
  <c r="B11013" i="6"/>
  <c r="A11013" i="6"/>
  <c r="F11012" i="6"/>
  <c r="G11012" i="6" s="1"/>
  <c r="D11012" i="6"/>
  <c r="B11012" i="6"/>
  <c r="A11012" i="6"/>
  <c r="F11011" i="6"/>
  <c r="G11011" i="6" s="1"/>
  <c r="D11011" i="6"/>
  <c r="B11011" i="6"/>
  <c r="A11011" i="6"/>
  <c r="F11010" i="6"/>
  <c r="G11010" i="6" s="1"/>
  <c r="D11010" i="6"/>
  <c r="B11010" i="6"/>
  <c r="A11010" i="6"/>
  <c r="F11009" i="6"/>
  <c r="G11009" i="6" s="1"/>
  <c r="D11009" i="6"/>
  <c r="B11009" i="6"/>
  <c r="A11009" i="6"/>
  <c r="F11008" i="6"/>
  <c r="G11008" i="6" s="1"/>
  <c r="D11008" i="6"/>
  <c r="B11008" i="6"/>
  <c r="A11008" i="6"/>
  <c r="F11007" i="6"/>
  <c r="G11007" i="6" s="1"/>
  <c r="D11007" i="6"/>
  <c r="B11007" i="6"/>
  <c r="A11007" i="6"/>
  <c r="F11006" i="6"/>
  <c r="G11006" i="6" s="1"/>
  <c r="D11006" i="6"/>
  <c r="B11006" i="6"/>
  <c r="A11006" i="6"/>
  <c r="F11005" i="6"/>
  <c r="G11005" i="6" s="1"/>
  <c r="D11005" i="6"/>
  <c r="B11005" i="6"/>
  <c r="A11005" i="6"/>
  <c r="F11004" i="6"/>
  <c r="G11004" i="6" s="1"/>
  <c r="D11004" i="6"/>
  <c r="B11004" i="6"/>
  <c r="A11004" i="6"/>
  <c r="F10999" i="6"/>
  <c r="E10999" i="6"/>
  <c r="B10999" i="6"/>
  <c r="A10999" i="6"/>
  <c r="F10998" i="6"/>
  <c r="E10998" i="6"/>
  <c r="B10998" i="6"/>
  <c r="A10998" i="6"/>
  <c r="F10997" i="6"/>
  <c r="E10997" i="6"/>
  <c r="B10997" i="6"/>
  <c r="A10997" i="6"/>
  <c r="F10996" i="6"/>
  <c r="E10996" i="6"/>
  <c r="B10996" i="6"/>
  <c r="A10996" i="6"/>
  <c r="F10995" i="6"/>
  <c r="E10995" i="6"/>
  <c r="B10995" i="6"/>
  <c r="A10995" i="6"/>
  <c r="F10994" i="6"/>
  <c r="E10994" i="6"/>
  <c r="B10994" i="6"/>
  <c r="A10994" i="6"/>
  <c r="F10993" i="6"/>
  <c r="E10993" i="6"/>
  <c r="B10993" i="6"/>
  <c r="A10993" i="6"/>
  <c r="F10988" i="6"/>
  <c r="G10988" i="6" s="1"/>
  <c r="D10988" i="6"/>
  <c r="B10988" i="6"/>
  <c r="A10988" i="6"/>
  <c r="F10987" i="6"/>
  <c r="G10987" i="6" s="1"/>
  <c r="D10987" i="6"/>
  <c r="B10987" i="6"/>
  <c r="A10987" i="6"/>
  <c r="F10986" i="6"/>
  <c r="G10986" i="6" s="1"/>
  <c r="D10986" i="6"/>
  <c r="B10986" i="6"/>
  <c r="A10986" i="6"/>
  <c r="F10985" i="6"/>
  <c r="G10985" i="6" s="1"/>
  <c r="D10985" i="6"/>
  <c r="B10985" i="6"/>
  <c r="A10985" i="6"/>
  <c r="F10984" i="6"/>
  <c r="G10984" i="6" s="1"/>
  <c r="D10984" i="6"/>
  <c r="B10984" i="6"/>
  <c r="A10984" i="6"/>
  <c r="F10983" i="6"/>
  <c r="G10983" i="6" s="1"/>
  <c r="D10983" i="6"/>
  <c r="B10983" i="6"/>
  <c r="A10983" i="6"/>
  <c r="F10982" i="6"/>
  <c r="G10982" i="6" s="1"/>
  <c r="D10982" i="6"/>
  <c r="B10982" i="6"/>
  <c r="A10982" i="6"/>
  <c r="F10981" i="6"/>
  <c r="G10981" i="6" s="1"/>
  <c r="D10981" i="6"/>
  <c r="B10981" i="6"/>
  <c r="A10981" i="6"/>
  <c r="F10980" i="6"/>
  <c r="D10980" i="6"/>
  <c r="B10980" i="6"/>
  <c r="A10980" i="6"/>
  <c r="F10971" i="6"/>
  <c r="G10971" i="6" s="1"/>
  <c r="E10971" i="6"/>
  <c r="F10970" i="6"/>
  <c r="G10970" i="6" s="1"/>
  <c r="E10970" i="6"/>
  <c r="F10969" i="6"/>
  <c r="G10969" i="6" s="1"/>
  <c r="E10969" i="6"/>
  <c r="F10968" i="6"/>
  <c r="G10968" i="6" s="1"/>
  <c r="E10968" i="6"/>
  <c r="F10967" i="6"/>
  <c r="G10967" i="6" s="1"/>
  <c r="E10967" i="6"/>
  <c r="F10966" i="6"/>
  <c r="G10966" i="6" s="1"/>
  <c r="E10966" i="6"/>
  <c r="F10965" i="6"/>
  <c r="G10965" i="6" s="1"/>
  <c r="E10965" i="6"/>
  <c r="F10964" i="6"/>
  <c r="G10964" i="6" s="1"/>
  <c r="E10964" i="6"/>
  <c r="F10963" i="6"/>
  <c r="G10963" i="6" s="1"/>
  <c r="E10963" i="6"/>
  <c r="F10962" i="6"/>
  <c r="G10962" i="6" s="1"/>
  <c r="E10962" i="6"/>
  <c r="B10955" i="6"/>
  <c r="G10954" i="6"/>
  <c r="B10954" i="6"/>
  <c r="B10953" i="6"/>
  <c r="B10952" i="6"/>
  <c r="F10945" i="6"/>
  <c r="G10945" i="6" s="1"/>
  <c r="D10945" i="6"/>
  <c r="B10945" i="6"/>
  <c r="A10945" i="6"/>
  <c r="F10944" i="6"/>
  <c r="G10944" i="6" s="1"/>
  <c r="D10944" i="6"/>
  <c r="B10944" i="6"/>
  <c r="A10944" i="6"/>
  <c r="F10939" i="6"/>
  <c r="G10939" i="6" s="1"/>
  <c r="D10939" i="6"/>
  <c r="B10939" i="6"/>
  <c r="A10939" i="6"/>
  <c r="F10938" i="6"/>
  <c r="G10938" i="6" s="1"/>
  <c r="D10938" i="6"/>
  <c r="B10938" i="6"/>
  <c r="A10938" i="6"/>
  <c r="F10937" i="6"/>
  <c r="G10937" i="6" s="1"/>
  <c r="D10937" i="6"/>
  <c r="B10937" i="6"/>
  <c r="A10937" i="6"/>
  <c r="G10936" i="6"/>
  <c r="F10936" i="6"/>
  <c r="D10936" i="6"/>
  <c r="B10936" i="6"/>
  <c r="A10936" i="6"/>
  <c r="F10935" i="6"/>
  <c r="G10935" i="6" s="1"/>
  <c r="D10935" i="6"/>
  <c r="B10935" i="6"/>
  <c r="A10935" i="6"/>
  <c r="F10934" i="6"/>
  <c r="G10934" i="6" s="1"/>
  <c r="D10934" i="6"/>
  <c r="B10934" i="6"/>
  <c r="A10934" i="6"/>
  <c r="F10933" i="6"/>
  <c r="G10933" i="6" s="1"/>
  <c r="D10933" i="6"/>
  <c r="B10933" i="6"/>
  <c r="A10933" i="6"/>
  <c r="F10932" i="6"/>
  <c r="G10932" i="6" s="1"/>
  <c r="D10932" i="6"/>
  <c r="B10932" i="6"/>
  <c r="A10932" i="6"/>
  <c r="F10931" i="6"/>
  <c r="G10931" i="6" s="1"/>
  <c r="D10931" i="6"/>
  <c r="B10931" i="6"/>
  <c r="A10931" i="6"/>
  <c r="F10930" i="6"/>
  <c r="G10930" i="6" s="1"/>
  <c r="D10930" i="6"/>
  <c r="B10930" i="6"/>
  <c r="A10930" i="6"/>
  <c r="F10929" i="6"/>
  <c r="G10929" i="6" s="1"/>
  <c r="D10929" i="6"/>
  <c r="B10929" i="6"/>
  <c r="A10929" i="6"/>
  <c r="F10924" i="6"/>
  <c r="E10924" i="6"/>
  <c r="B10924" i="6"/>
  <c r="A10924" i="6"/>
  <c r="F10923" i="6"/>
  <c r="E10923" i="6"/>
  <c r="B10923" i="6"/>
  <c r="A10923" i="6"/>
  <c r="F10922" i="6"/>
  <c r="E10922" i="6"/>
  <c r="B10922" i="6"/>
  <c r="A10922" i="6"/>
  <c r="F10921" i="6"/>
  <c r="E10921" i="6"/>
  <c r="B10921" i="6"/>
  <c r="A10921" i="6"/>
  <c r="F10920" i="6"/>
  <c r="E10920" i="6"/>
  <c r="B10920" i="6"/>
  <c r="A10920" i="6"/>
  <c r="F10919" i="6"/>
  <c r="E10919" i="6"/>
  <c r="B10919" i="6"/>
  <c r="A10919" i="6"/>
  <c r="F10918" i="6"/>
  <c r="E10918" i="6"/>
  <c r="B10918" i="6"/>
  <c r="A10918" i="6"/>
  <c r="F10913" i="6"/>
  <c r="G10913" i="6" s="1"/>
  <c r="D10913" i="6"/>
  <c r="B10913" i="6"/>
  <c r="A10913" i="6"/>
  <c r="F10912" i="6"/>
  <c r="G10912" i="6" s="1"/>
  <c r="D10912" i="6"/>
  <c r="B10912" i="6"/>
  <c r="A10912" i="6"/>
  <c r="F10911" i="6"/>
  <c r="G10911" i="6" s="1"/>
  <c r="D10911" i="6"/>
  <c r="B10911" i="6"/>
  <c r="A10911" i="6"/>
  <c r="F10910" i="6"/>
  <c r="G10910" i="6" s="1"/>
  <c r="D10910" i="6"/>
  <c r="B10910" i="6"/>
  <c r="A10910" i="6"/>
  <c r="F10909" i="6"/>
  <c r="G10909" i="6" s="1"/>
  <c r="D10909" i="6"/>
  <c r="B10909" i="6"/>
  <c r="A10909" i="6"/>
  <c r="F10908" i="6"/>
  <c r="G10908" i="6" s="1"/>
  <c r="D10908" i="6"/>
  <c r="B10908" i="6"/>
  <c r="A10908" i="6"/>
  <c r="F10907" i="6"/>
  <c r="G10907" i="6" s="1"/>
  <c r="D10907" i="6"/>
  <c r="B10907" i="6"/>
  <c r="A10907" i="6"/>
  <c r="F10906" i="6"/>
  <c r="G10906" i="6" s="1"/>
  <c r="D10906" i="6"/>
  <c r="B10906" i="6"/>
  <c r="A10906" i="6"/>
  <c r="F10905" i="6"/>
  <c r="D10905" i="6"/>
  <c r="B10905" i="6"/>
  <c r="A10905" i="6"/>
  <c r="F10896" i="6"/>
  <c r="G10896" i="6" s="1"/>
  <c r="E10896" i="6"/>
  <c r="F10895" i="6"/>
  <c r="G10895" i="6" s="1"/>
  <c r="E10895" i="6"/>
  <c r="F10894" i="6"/>
  <c r="G10894" i="6" s="1"/>
  <c r="E10894" i="6"/>
  <c r="F10893" i="6"/>
  <c r="G10893" i="6" s="1"/>
  <c r="E10893" i="6"/>
  <c r="F10892" i="6"/>
  <c r="G10892" i="6" s="1"/>
  <c r="E10892" i="6"/>
  <c r="F10891" i="6"/>
  <c r="G10891" i="6" s="1"/>
  <c r="E10891" i="6"/>
  <c r="F10890" i="6"/>
  <c r="G10890" i="6" s="1"/>
  <c r="E10890" i="6"/>
  <c r="F10889" i="6"/>
  <c r="G10889" i="6" s="1"/>
  <c r="E10889" i="6"/>
  <c r="F10888" i="6"/>
  <c r="G10888" i="6" s="1"/>
  <c r="E10888" i="6"/>
  <c r="F10887" i="6"/>
  <c r="G10887" i="6" s="1"/>
  <c r="E10887" i="6"/>
  <c r="B10880" i="6"/>
  <c r="G10879" i="6"/>
  <c r="B10879" i="6"/>
  <c r="B10878" i="6"/>
  <c r="B10877" i="6"/>
  <c r="F10870" i="6"/>
  <c r="G10870" i="6" s="1"/>
  <c r="D10870" i="6"/>
  <c r="B10870" i="6"/>
  <c r="A10870" i="6"/>
  <c r="F10869" i="6"/>
  <c r="G10869" i="6" s="1"/>
  <c r="D10869" i="6"/>
  <c r="B10869" i="6"/>
  <c r="A10869" i="6"/>
  <c r="F10864" i="6"/>
  <c r="G10864" i="6" s="1"/>
  <c r="D10864" i="6"/>
  <c r="B10864" i="6"/>
  <c r="A10864" i="6"/>
  <c r="F10863" i="6"/>
  <c r="G10863" i="6" s="1"/>
  <c r="D10863" i="6"/>
  <c r="B10863" i="6"/>
  <c r="A10863" i="6"/>
  <c r="F10862" i="6"/>
  <c r="G10862" i="6" s="1"/>
  <c r="D10862" i="6"/>
  <c r="B10862" i="6"/>
  <c r="A10862" i="6"/>
  <c r="G10861" i="6"/>
  <c r="F10861" i="6"/>
  <c r="D10861" i="6"/>
  <c r="B10861" i="6"/>
  <c r="A10861" i="6"/>
  <c r="F10860" i="6"/>
  <c r="G10860" i="6" s="1"/>
  <c r="D10860" i="6"/>
  <c r="B10860" i="6"/>
  <c r="A10860" i="6"/>
  <c r="F10859" i="6"/>
  <c r="G10859" i="6" s="1"/>
  <c r="D10859" i="6"/>
  <c r="B10859" i="6"/>
  <c r="A10859" i="6"/>
  <c r="F10858" i="6"/>
  <c r="G10858" i="6" s="1"/>
  <c r="D10858" i="6"/>
  <c r="B10858" i="6"/>
  <c r="A10858" i="6"/>
  <c r="F10857" i="6"/>
  <c r="G10857" i="6" s="1"/>
  <c r="D10857" i="6"/>
  <c r="B10857" i="6"/>
  <c r="A10857" i="6"/>
  <c r="F10856" i="6"/>
  <c r="G10856" i="6" s="1"/>
  <c r="D10856" i="6"/>
  <c r="B10856" i="6"/>
  <c r="A10856" i="6"/>
  <c r="F10855" i="6"/>
  <c r="G10855" i="6" s="1"/>
  <c r="D10855" i="6"/>
  <c r="B10855" i="6"/>
  <c r="A10855" i="6"/>
  <c r="F10854" i="6"/>
  <c r="G10854" i="6" s="1"/>
  <c r="D10854" i="6"/>
  <c r="B10854" i="6"/>
  <c r="A10854" i="6"/>
  <c r="F10849" i="6"/>
  <c r="E10849" i="6"/>
  <c r="B10849" i="6"/>
  <c r="A10849" i="6"/>
  <c r="F10848" i="6"/>
  <c r="E10848" i="6"/>
  <c r="B10848" i="6"/>
  <c r="A10848" i="6"/>
  <c r="F10847" i="6"/>
  <c r="E10847" i="6"/>
  <c r="B10847" i="6"/>
  <c r="A10847" i="6"/>
  <c r="F10846" i="6"/>
  <c r="E10846" i="6"/>
  <c r="B10846" i="6"/>
  <c r="A10846" i="6"/>
  <c r="F10845" i="6"/>
  <c r="E10845" i="6"/>
  <c r="B10845" i="6"/>
  <c r="A10845" i="6"/>
  <c r="F10844" i="6"/>
  <c r="E10844" i="6"/>
  <c r="B10844" i="6"/>
  <c r="A10844" i="6"/>
  <c r="F10843" i="6"/>
  <c r="E10843" i="6"/>
  <c r="B10843" i="6"/>
  <c r="A10843" i="6"/>
  <c r="F10838" i="6"/>
  <c r="G10838" i="6" s="1"/>
  <c r="D10838" i="6"/>
  <c r="B10838" i="6"/>
  <c r="A10838" i="6"/>
  <c r="F10837" i="6"/>
  <c r="G10837" i="6" s="1"/>
  <c r="D10837" i="6"/>
  <c r="B10837" i="6"/>
  <c r="A10837" i="6"/>
  <c r="F10836" i="6"/>
  <c r="G10836" i="6" s="1"/>
  <c r="D10836" i="6"/>
  <c r="B10836" i="6"/>
  <c r="A10836" i="6"/>
  <c r="F10835" i="6"/>
  <c r="G10835" i="6" s="1"/>
  <c r="D10835" i="6"/>
  <c r="B10835" i="6"/>
  <c r="A10835" i="6"/>
  <c r="F10834" i="6"/>
  <c r="G10834" i="6" s="1"/>
  <c r="D10834" i="6"/>
  <c r="B10834" i="6"/>
  <c r="A10834" i="6"/>
  <c r="F10833" i="6"/>
  <c r="G10833" i="6" s="1"/>
  <c r="D10833" i="6"/>
  <c r="B10833" i="6"/>
  <c r="A10833" i="6"/>
  <c r="F10832" i="6"/>
  <c r="G10832" i="6" s="1"/>
  <c r="D10832" i="6"/>
  <c r="B10832" i="6"/>
  <c r="A10832" i="6"/>
  <c r="F10831" i="6"/>
  <c r="G10831" i="6" s="1"/>
  <c r="D10831" i="6"/>
  <c r="B10831" i="6"/>
  <c r="A10831" i="6"/>
  <c r="F10830" i="6"/>
  <c r="D10830" i="6"/>
  <c r="B10830" i="6"/>
  <c r="A10830" i="6"/>
  <c r="F10821" i="6"/>
  <c r="G10821" i="6" s="1"/>
  <c r="E10821" i="6"/>
  <c r="F10820" i="6"/>
  <c r="G10820" i="6" s="1"/>
  <c r="E10820" i="6"/>
  <c r="F10819" i="6"/>
  <c r="G10819" i="6" s="1"/>
  <c r="E10819" i="6"/>
  <c r="F10818" i="6"/>
  <c r="G10818" i="6" s="1"/>
  <c r="E10818" i="6"/>
  <c r="F10817" i="6"/>
  <c r="G10817" i="6" s="1"/>
  <c r="E10817" i="6"/>
  <c r="F10816" i="6"/>
  <c r="G10816" i="6" s="1"/>
  <c r="E10816" i="6"/>
  <c r="F10815" i="6"/>
  <c r="G10815" i="6" s="1"/>
  <c r="E10815" i="6"/>
  <c r="F10814" i="6"/>
  <c r="G10814" i="6" s="1"/>
  <c r="E10814" i="6"/>
  <c r="F10813" i="6"/>
  <c r="G10813" i="6" s="1"/>
  <c r="E10813" i="6"/>
  <c r="F10812" i="6"/>
  <c r="G10812" i="6" s="1"/>
  <c r="E10812" i="6"/>
  <c r="B10805" i="6"/>
  <c r="G10804" i="6"/>
  <c r="B10804" i="6"/>
  <c r="B10803" i="6"/>
  <c r="B10802" i="6"/>
  <c r="F10795" i="6"/>
  <c r="G10795" i="6" s="1"/>
  <c r="D10795" i="6"/>
  <c r="B10795" i="6"/>
  <c r="A10795" i="6"/>
  <c r="F10794" i="6"/>
  <c r="G10794" i="6" s="1"/>
  <c r="G10796" i="6" s="1"/>
  <c r="D10794" i="6"/>
  <c r="B10794" i="6"/>
  <c r="A10794" i="6"/>
  <c r="F10789" i="6"/>
  <c r="G10789" i="6" s="1"/>
  <c r="D10789" i="6"/>
  <c r="B10789" i="6"/>
  <c r="A10789" i="6"/>
  <c r="F10788" i="6"/>
  <c r="G10788" i="6" s="1"/>
  <c r="D10788" i="6"/>
  <c r="B10788" i="6"/>
  <c r="A10788" i="6"/>
  <c r="F10787" i="6"/>
  <c r="G10787" i="6" s="1"/>
  <c r="D10787" i="6"/>
  <c r="B10787" i="6"/>
  <c r="A10787" i="6"/>
  <c r="F10786" i="6"/>
  <c r="G10786" i="6" s="1"/>
  <c r="D10786" i="6"/>
  <c r="B10786" i="6"/>
  <c r="A10786" i="6"/>
  <c r="F10785" i="6"/>
  <c r="G10785" i="6" s="1"/>
  <c r="D10785" i="6"/>
  <c r="B10785" i="6"/>
  <c r="A10785" i="6"/>
  <c r="F10784" i="6"/>
  <c r="G10784" i="6" s="1"/>
  <c r="D10784" i="6"/>
  <c r="B10784" i="6"/>
  <c r="A10784" i="6"/>
  <c r="F10783" i="6"/>
  <c r="G10783" i="6" s="1"/>
  <c r="D10783" i="6"/>
  <c r="B10783" i="6"/>
  <c r="A10783" i="6"/>
  <c r="F10782" i="6"/>
  <c r="G10782" i="6" s="1"/>
  <c r="D10782" i="6"/>
  <c r="B10782" i="6"/>
  <c r="A10782" i="6"/>
  <c r="F10781" i="6"/>
  <c r="G10781" i="6" s="1"/>
  <c r="D10781" i="6"/>
  <c r="B10781" i="6"/>
  <c r="A10781" i="6"/>
  <c r="F10780" i="6"/>
  <c r="G10780" i="6" s="1"/>
  <c r="D10780" i="6"/>
  <c r="B10780" i="6"/>
  <c r="A10780" i="6"/>
  <c r="F10779" i="6"/>
  <c r="G10779" i="6" s="1"/>
  <c r="D10779" i="6"/>
  <c r="B10779" i="6"/>
  <c r="A10779" i="6"/>
  <c r="F10774" i="6"/>
  <c r="E10774" i="6"/>
  <c r="B10774" i="6"/>
  <c r="A10774" i="6"/>
  <c r="F10773" i="6"/>
  <c r="E10773" i="6"/>
  <c r="B10773" i="6"/>
  <c r="A10773" i="6"/>
  <c r="F10772" i="6"/>
  <c r="E10772" i="6"/>
  <c r="B10772" i="6"/>
  <c r="A10772" i="6"/>
  <c r="F10771" i="6"/>
  <c r="E10771" i="6"/>
  <c r="B10771" i="6"/>
  <c r="A10771" i="6"/>
  <c r="F10770" i="6"/>
  <c r="E10770" i="6"/>
  <c r="B10770" i="6"/>
  <c r="A10770" i="6"/>
  <c r="F10769" i="6"/>
  <c r="E10769" i="6"/>
  <c r="B10769" i="6"/>
  <c r="A10769" i="6"/>
  <c r="F10768" i="6"/>
  <c r="E10768" i="6"/>
  <c r="B10768" i="6"/>
  <c r="A10768" i="6"/>
  <c r="F10763" i="6"/>
  <c r="G10763" i="6" s="1"/>
  <c r="D10763" i="6"/>
  <c r="B10763" i="6"/>
  <c r="A10763" i="6"/>
  <c r="F10762" i="6"/>
  <c r="G10762" i="6" s="1"/>
  <c r="D10762" i="6"/>
  <c r="B10762" i="6"/>
  <c r="A10762" i="6"/>
  <c r="F10761" i="6"/>
  <c r="G10761" i="6" s="1"/>
  <c r="D10761" i="6"/>
  <c r="B10761" i="6"/>
  <c r="A10761" i="6"/>
  <c r="F10760" i="6"/>
  <c r="G10760" i="6" s="1"/>
  <c r="D10760" i="6"/>
  <c r="B10760" i="6"/>
  <c r="A10760" i="6"/>
  <c r="F10759" i="6"/>
  <c r="G10759" i="6" s="1"/>
  <c r="D10759" i="6"/>
  <c r="B10759" i="6"/>
  <c r="A10759" i="6"/>
  <c r="F10758" i="6"/>
  <c r="G10758" i="6" s="1"/>
  <c r="D10758" i="6"/>
  <c r="B10758" i="6"/>
  <c r="A10758" i="6"/>
  <c r="F10757" i="6"/>
  <c r="G10757" i="6" s="1"/>
  <c r="D10757" i="6"/>
  <c r="B10757" i="6"/>
  <c r="A10757" i="6"/>
  <c r="F10756" i="6"/>
  <c r="G10756" i="6" s="1"/>
  <c r="D10756" i="6"/>
  <c r="B10756" i="6"/>
  <c r="A10756" i="6"/>
  <c r="F10755" i="6"/>
  <c r="D10755" i="6"/>
  <c r="B10755" i="6"/>
  <c r="A10755" i="6"/>
  <c r="F10746" i="6"/>
  <c r="G10746" i="6" s="1"/>
  <c r="E10746" i="6"/>
  <c r="F10745" i="6"/>
  <c r="G10745" i="6" s="1"/>
  <c r="E10745" i="6"/>
  <c r="F10744" i="6"/>
  <c r="G10744" i="6" s="1"/>
  <c r="E10744" i="6"/>
  <c r="F10743" i="6"/>
  <c r="G10743" i="6" s="1"/>
  <c r="E10743" i="6"/>
  <c r="F10742" i="6"/>
  <c r="G10742" i="6" s="1"/>
  <c r="E10742" i="6"/>
  <c r="F10741" i="6"/>
  <c r="G10741" i="6" s="1"/>
  <c r="E10741" i="6"/>
  <c r="F10740" i="6"/>
  <c r="G10740" i="6" s="1"/>
  <c r="E10740" i="6"/>
  <c r="F10739" i="6"/>
  <c r="G10739" i="6" s="1"/>
  <c r="E10739" i="6"/>
  <c r="F10738" i="6"/>
  <c r="G10738" i="6" s="1"/>
  <c r="E10738" i="6"/>
  <c r="F10737" i="6"/>
  <c r="G10737" i="6" s="1"/>
  <c r="E10737" i="6"/>
  <c r="B10730" i="6"/>
  <c r="G10729" i="6"/>
  <c r="B10729" i="6"/>
  <c r="B10728" i="6"/>
  <c r="B10727" i="6"/>
  <c r="F10720" i="6"/>
  <c r="G10720" i="6" s="1"/>
  <c r="D10720" i="6"/>
  <c r="B10720" i="6"/>
  <c r="A10720" i="6"/>
  <c r="F10719" i="6"/>
  <c r="G10719" i="6" s="1"/>
  <c r="G10721" i="6" s="1"/>
  <c r="D10719" i="6"/>
  <c r="B10719" i="6"/>
  <c r="A10719" i="6"/>
  <c r="F10714" i="6"/>
  <c r="G10714" i="6" s="1"/>
  <c r="D10714" i="6"/>
  <c r="B10714" i="6"/>
  <c r="A10714" i="6"/>
  <c r="F10713" i="6"/>
  <c r="G10713" i="6" s="1"/>
  <c r="D10713" i="6"/>
  <c r="B10713" i="6"/>
  <c r="A10713" i="6"/>
  <c r="F10712" i="6"/>
  <c r="G10712" i="6" s="1"/>
  <c r="D10712" i="6"/>
  <c r="B10712" i="6"/>
  <c r="A10712" i="6"/>
  <c r="F10711" i="6"/>
  <c r="G10711" i="6" s="1"/>
  <c r="D10711" i="6"/>
  <c r="B10711" i="6"/>
  <c r="A10711" i="6"/>
  <c r="F10710" i="6"/>
  <c r="G10710" i="6" s="1"/>
  <c r="D10710" i="6"/>
  <c r="B10710" i="6"/>
  <c r="A10710" i="6"/>
  <c r="F10709" i="6"/>
  <c r="G10709" i="6" s="1"/>
  <c r="D10709" i="6"/>
  <c r="B10709" i="6"/>
  <c r="A10709" i="6"/>
  <c r="F10708" i="6"/>
  <c r="G10708" i="6" s="1"/>
  <c r="D10708" i="6"/>
  <c r="B10708" i="6"/>
  <c r="A10708" i="6"/>
  <c r="F10707" i="6"/>
  <c r="G10707" i="6" s="1"/>
  <c r="D10707" i="6"/>
  <c r="B10707" i="6"/>
  <c r="A10707" i="6"/>
  <c r="F10706" i="6"/>
  <c r="G10706" i="6" s="1"/>
  <c r="D10706" i="6"/>
  <c r="B10706" i="6"/>
  <c r="A10706" i="6"/>
  <c r="F10705" i="6"/>
  <c r="G10705" i="6" s="1"/>
  <c r="D10705" i="6"/>
  <c r="B10705" i="6"/>
  <c r="A10705" i="6"/>
  <c r="F10704" i="6"/>
  <c r="G10704" i="6" s="1"/>
  <c r="D10704" i="6"/>
  <c r="B10704" i="6"/>
  <c r="A10704" i="6"/>
  <c r="F10699" i="6"/>
  <c r="E10699" i="6"/>
  <c r="B10699" i="6"/>
  <c r="A10699" i="6"/>
  <c r="F10698" i="6"/>
  <c r="E10698" i="6"/>
  <c r="B10698" i="6"/>
  <c r="A10698" i="6"/>
  <c r="F10697" i="6"/>
  <c r="E10697" i="6"/>
  <c r="B10697" i="6"/>
  <c r="A10697" i="6"/>
  <c r="F10696" i="6"/>
  <c r="E10696" i="6"/>
  <c r="B10696" i="6"/>
  <c r="A10696" i="6"/>
  <c r="F10695" i="6"/>
  <c r="E10695" i="6"/>
  <c r="B10695" i="6"/>
  <c r="A10695" i="6"/>
  <c r="F10694" i="6"/>
  <c r="E10694" i="6"/>
  <c r="B10694" i="6"/>
  <c r="A10694" i="6"/>
  <c r="F10693" i="6"/>
  <c r="E10693" i="6"/>
  <c r="B10693" i="6"/>
  <c r="A10693" i="6"/>
  <c r="F10688" i="6"/>
  <c r="G10688" i="6" s="1"/>
  <c r="D10688" i="6"/>
  <c r="B10688" i="6"/>
  <c r="A10688" i="6"/>
  <c r="F10687" i="6"/>
  <c r="G10687" i="6" s="1"/>
  <c r="D10687" i="6"/>
  <c r="B10687" i="6"/>
  <c r="A10687" i="6"/>
  <c r="F10686" i="6"/>
  <c r="G10686" i="6" s="1"/>
  <c r="D10686" i="6"/>
  <c r="B10686" i="6"/>
  <c r="A10686" i="6"/>
  <c r="F10685" i="6"/>
  <c r="G10685" i="6" s="1"/>
  <c r="D10685" i="6"/>
  <c r="B10685" i="6"/>
  <c r="A10685" i="6"/>
  <c r="F10684" i="6"/>
  <c r="G10684" i="6" s="1"/>
  <c r="D10684" i="6"/>
  <c r="B10684" i="6"/>
  <c r="A10684" i="6"/>
  <c r="F10683" i="6"/>
  <c r="G10683" i="6" s="1"/>
  <c r="D10683" i="6"/>
  <c r="B10683" i="6"/>
  <c r="A10683" i="6"/>
  <c r="F10682" i="6"/>
  <c r="G10682" i="6" s="1"/>
  <c r="D10682" i="6"/>
  <c r="B10682" i="6"/>
  <c r="A10682" i="6"/>
  <c r="F10681" i="6"/>
  <c r="G10681" i="6" s="1"/>
  <c r="D10681" i="6"/>
  <c r="B10681" i="6"/>
  <c r="A10681" i="6"/>
  <c r="F10680" i="6"/>
  <c r="D10680" i="6"/>
  <c r="B10680" i="6"/>
  <c r="A10680" i="6"/>
  <c r="F10671" i="6"/>
  <c r="G10671" i="6" s="1"/>
  <c r="E10671" i="6"/>
  <c r="F10670" i="6"/>
  <c r="G10670" i="6" s="1"/>
  <c r="E10670" i="6"/>
  <c r="F10669" i="6"/>
  <c r="G10669" i="6" s="1"/>
  <c r="E10669" i="6"/>
  <c r="F10668" i="6"/>
  <c r="G10668" i="6" s="1"/>
  <c r="E10668" i="6"/>
  <c r="F10667" i="6"/>
  <c r="G10667" i="6" s="1"/>
  <c r="E10667" i="6"/>
  <c r="F10666" i="6"/>
  <c r="G10666" i="6" s="1"/>
  <c r="E10666" i="6"/>
  <c r="F10665" i="6"/>
  <c r="G10665" i="6" s="1"/>
  <c r="E10665" i="6"/>
  <c r="F10664" i="6"/>
  <c r="G10664" i="6" s="1"/>
  <c r="E10664" i="6"/>
  <c r="F10663" i="6"/>
  <c r="G10663" i="6" s="1"/>
  <c r="E10663" i="6"/>
  <c r="F10662" i="6"/>
  <c r="G10662" i="6" s="1"/>
  <c r="E10662" i="6"/>
  <c r="B10655" i="6"/>
  <c r="G10654" i="6"/>
  <c r="B10654" i="6"/>
  <c r="B10653" i="6"/>
  <c r="B10652" i="6"/>
  <c r="F10645" i="6"/>
  <c r="G10645" i="6" s="1"/>
  <c r="D10645" i="6"/>
  <c r="B10645" i="6"/>
  <c r="A10645" i="6"/>
  <c r="F10644" i="6"/>
  <c r="G10644" i="6" s="1"/>
  <c r="D10644" i="6"/>
  <c r="B10644" i="6"/>
  <c r="A10644" i="6"/>
  <c r="F10639" i="6"/>
  <c r="G10639" i="6" s="1"/>
  <c r="D10639" i="6"/>
  <c r="B10639" i="6"/>
  <c r="A10639" i="6"/>
  <c r="G10638" i="6"/>
  <c r="F10638" i="6"/>
  <c r="D10638" i="6"/>
  <c r="B10638" i="6"/>
  <c r="A10638" i="6"/>
  <c r="F10637" i="6"/>
  <c r="G10637" i="6" s="1"/>
  <c r="D10637" i="6"/>
  <c r="B10637" i="6"/>
  <c r="A10637" i="6"/>
  <c r="F10636" i="6"/>
  <c r="G10636" i="6" s="1"/>
  <c r="D10636" i="6"/>
  <c r="B10636" i="6"/>
  <c r="A10636" i="6"/>
  <c r="F10635" i="6"/>
  <c r="G10635" i="6" s="1"/>
  <c r="D10635" i="6"/>
  <c r="B10635" i="6"/>
  <c r="A10635" i="6"/>
  <c r="F10634" i="6"/>
  <c r="G10634" i="6" s="1"/>
  <c r="D10634" i="6"/>
  <c r="B10634" i="6"/>
  <c r="A10634" i="6"/>
  <c r="F10633" i="6"/>
  <c r="G10633" i="6" s="1"/>
  <c r="D10633" i="6"/>
  <c r="B10633" i="6"/>
  <c r="A10633" i="6"/>
  <c r="F10632" i="6"/>
  <c r="G10632" i="6" s="1"/>
  <c r="D10632" i="6"/>
  <c r="B10632" i="6"/>
  <c r="A10632" i="6"/>
  <c r="F10631" i="6"/>
  <c r="G10631" i="6" s="1"/>
  <c r="D10631" i="6"/>
  <c r="B10631" i="6"/>
  <c r="A10631" i="6"/>
  <c r="F10630" i="6"/>
  <c r="G10630" i="6" s="1"/>
  <c r="D10630" i="6"/>
  <c r="B10630" i="6"/>
  <c r="A10630" i="6"/>
  <c r="F10629" i="6"/>
  <c r="G10629" i="6" s="1"/>
  <c r="D10629" i="6"/>
  <c r="B10629" i="6"/>
  <c r="A10629" i="6"/>
  <c r="F10624" i="6"/>
  <c r="E10624" i="6"/>
  <c r="B10624" i="6"/>
  <c r="A10624" i="6"/>
  <c r="F10623" i="6"/>
  <c r="E10623" i="6"/>
  <c r="B10623" i="6"/>
  <c r="A10623" i="6"/>
  <c r="F10622" i="6"/>
  <c r="E10622" i="6"/>
  <c r="B10622" i="6"/>
  <c r="A10622" i="6"/>
  <c r="F10621" i="6"/>
  <c r="E10621" i="6"/>
  <c r="B10621" i="6"/>
  <c r="A10621" i="6"/>
  <c r="F10620" i="6"/>
  <c r="E10620" i="6"/>
  <c r="B10620" i="6"/>
  <c r="A10620" i="6"/>
  <c r="F10619" i="6"/>
  <c r="E10619" i="6"/>
  <c r="B10619" i="6"/>
  <c r="A10619" i="6"/>
  <c r="F10618" i="6"/>
  <c r="E10618" i="6"/>
  <c r="B10618" i="6"/>
  <c r="A10618" i="6"/>
  <c r="F10613" i="6"/>
  <c r="G10613" i="6" s="1"/>
  <c r="D10613" i="6"/>
  <c r="B10613" i="6"/>
  <c r="A10613" i="6"/>
  <c r="F10612" i="6"/>
  <c r="G10612" i="6" s="1"/>
  <c r="D10612" i="6"/>
  <c r="B10612" i="6"/>
  <c r="A10612" i="6"/>
  <c r="F10611" i="6"/>
  <c r="G10611" i="6" s="1"/>
  <c r="D10611" i="6"/>
  <c r="B10611" i="6"/>
  <c r="A10611" i="6"/>
  <c r="F10610" i="6"/>
  <c r="G10610" i="6" s="1"/>
  <c r="D10610" i="6"/>
  <c r="B10610" i="6"/>
  <c r="A10610" i="6"/>
  <c r="F10609" i="6"/>
  <c r="G10609" i="6" s="1"/>
  <c r="D10609" i="6"/>
  <c r="B10609" i="6"/>
  <c r="A10609" i="6"/>
  <c r="F10608" i="6"/>
  <c r="G10608" i="6" s="1"/>
  <c r="D10608" i="6"/>
  <c r="B10608" i="6"/>
  <c r="A10608" i="6"/>
  <c r="F10607" i="6"/>
  <c r="G10607" i="6" s="1"/>
  <c r="D10607" i="6"/>
  <c r="B10607" i="6"/>
  <c r="A10607" i="6"/>
  <c r="F10606" i="6"/>
  <c r="G10606" i="6" s="1"/>
  <c r="D10606" i="6"/>
  <c r="B10606" i="6"/>
  <c r="A10606" i="6"/>
  <c r="F10605" i="6"/>
  <c r="D10605" i="6"/>
  <c r="B10605" i="6"/>
  <c r="A10605" i="6"/>
  <c r="F10596" i="6"/>
  <c r="G10596" i="6" s="1"/>
  <c r="E10596" i="6"/>
  <c r="F10595" i="6"/>
  <c r="G10595" i="6" s="1"/>
  <c r="E10595" i="6"/>
  <c r="F10594" i="6"/>
  <c r="G10594" i="6" s="1"/>
  <c r="E10594" i="6"/>
  <c r="F10593" i="6"/>
  <c r="G10593" i="6" s="1"/>
  <c r="E10593" i="6"/>
  <c r="F10592" i="6"/>
  <c r="G10592" i="6" s="1"/>
  <c r="E10592" i="6"/>
  <c r="F10591" i="6"/>
  <c r="G10591" i="6" s="1"/>
  <c r="E10591" i="6"/>
  <c r="F10590" i="6"/>
  <c r="G10590" i="6" s="1"/>
  <c r="E10590" i="6"/>
  <c r="F10589" i="6"/>
  <c r="G10589" i="6" s="1"/>
  <c r="E10589" i="6"/>
  <c r="F10588" i="6"/>
  <c r="G10588" i="6" s="1"/>
  <c r="E10588" i="6"/>
  <c r="F10587" i="6"/>
  <c r="G10587" i="6" s="1"/>
  <c r="E10587" i="6"/>
  <c r="B10580" i="6"/>
  <c r="G10579" i="6"/>
  <c r="B10579" i="6"/>
  <c r="B10578" i="6"/>
  <c r="B10577" i="6"/>
  <c r="F10570" i="6"/>
  <c r="G10570" i="6" s="1"/>
  <c r="D10570" i="6"/>
  <c r="B10570" i="6"/>
  <c r="A10570" i="6"/>
  <c r="F10569" i="6"/>
  <c r="G10569" i="6" s="1"/>
  <c r="D10569" i="6"/>
  <c r="B10569" i="6"/>
  <c r="A10569" i="6"/>
  <c r="F10564" i="6"/>
  <c r="G10564" i="6" s="1"/>
  <c r="D10564" i="6"/>
  <c r="B10564" i="6"/>
  <c r="A10564" i="6"/>
  <c r="F10563" i="6"/>
  <c r="G10563" i="6" s="1"/>
  <c r="D10563" i="6"/>
  <c r="B10563" i="6"/>
  <c r="A10563" i="6"/>
  <c r="F10562" i="6"/>
  <c r="G10562" i="6" s="1"/>
  <c r="D10562" i="6"/>
  <c r="B10562" i="6"/>
  <c r="A10562" i="6"/>
  <c r="F10561" i="6"/>
  <c r="G10561" i="6" s="1"/>
  <c r="D10561" i="6"/>
  <c r="B10561" i="6"/>
  <c r="A10561" i="6"/>
  <c r="F10560" i="6"/>
  <c r="G10560" i="6" s="1"/>
  <c r="D10560" i="6"/>
  <c r="B10560" i="6"/>
  <c r="A10560" i="6"/>
  <c r="F10559" i="6"/>
  <c r="G10559" i="6" s="1"/>
  <c r="D10559" i="6"/>
  <c r="B10559" i="6"/>
  <c r="A10559" i="6"/>
  <c r="F10558" i="6"/>
  <c r="G10558" i="6" s="1"/>
  <c r="D10558" i="6"/>
  <c r="B10558" i="6"/>
  <c r="A10558" i="6"/>
  <c r="F10557" i="6"/>
  <c r="G10557" i="6" s="1"/>
  <c r="D10557" i="6"/>
  <c r="B10557" i="6"/>
  <c r="A10557" i="6"/>
  <c r="F10556" i="6"/>
  <c r="G10556" i="6" s="1"/>
  <c r="D10556" i="6"/>
  <c r="B10556" i="6"/>
  <c r="A10556" i="6"/>
  <c r="F10555" i="6"/>
  <c r="G10555" i="6" s="1"/>
  <c r="D10555" i="6"/>
  <c r="B10555" i="6"/>
  <c r="A10555" i="6"/>
  <c r="F10554" i="6"/>
  <c r="G10554" i="6" s="1"/>
  <c r="D10554" i="6"/>
  <c r="B10554" i="6"/>
  <c r="A10554" i="6"/>
  <c r="F10549" i="6"/>
  <c r="E10549" i="6"/>
  <c r="B10549" i="6"/>
  <c r="A10549" i="6"/>
  <c r="F10548" i="6"/>
  <c r="E10548" i="6"/>
  <c r="B10548" i="6"/>
  <c r="A10548" i="6"/>
  <c r="F10547" i="6"/>
  <c r="E10547" i="6"/>
  <c r="B10547" i="6"/>
  <c r="A10547" i="6"/>
  <c r="F10546" i="6"/>
  <c r="E10546" i="6"/>
  <c r="B10546" i="6"/>
  <c r="A10546" i="6"/>
  <c r="F10545" i="6"/>
  <c r="E10545" i="6"/>
  <c r="B10545" i="6"/>
  <c r="A10545" i="6"/>
  <c r="F10544" i="6"/>
  <c r="E10544" i="6"/>
  <c r="B10544" i="6"/>
  <c r="A10544" i="6"/>
  <c r="F10543" i="6"/>
  <c r="E10543" i="6"/>
  <c r="B10543" i="6"/>
  <c r="A10543" i="6"/>
  <c r="F10538" i="6"/>
  <c r="G10538" i="6" s="1"/>
  <c r="D10538" i="6"/>
  <c r="B10538" i="6"/>
  <c r="A10538" i="6"/>
  <c r="F10537" i="6"/>
  <c r="G10537" i="6" s="1"/>
  <c r="D10537" i="6"/>
  <c r="B10537" i="6"/>
  <c r="A10537" i="6"/>
  <c r="F10536" i="6"/>
  <c r="G10536" i="6" s="1"/>
  <c r="D10536" i="6"/>
  <c r="B10536" i="6"/>
  <c r="A10536" i="6"/>
  <c r="F10535" i="6"/>
  <c r="G10535" i="6" s="1"/>
  <c r="D10535" i="6"/>
  <c r="B10535" i="6"/>
  <c r="A10535" i="6"/>
  <c r="F10534" i="6"/>
  <c r="G10534" i="6" s="1"/>
  <c r="D10534" i="6"/>
  <c r="B10534" i="6"/>
  <c r="A10534" i="6"/>
  <c r="F10533" i="6"/>
  <c r="G10533" i="6" s="1"/>
  <c r="D10533" i="6"/>
  <c r="B10533" i="6"/>
  <c r="A10533" i="6"/>
  <c r="F10532" i="6"/>
  <c r="G10532" i="6" s="1"/>
  <c r="D10532" i="6"/>
  <c r="B10532" i="6"/>
  <c r="A10532" i="6"/>
  <c r="F10531" i="6"/>
  <c r="G10531" i="6" s="1"/>
  <c r="D10531" i="6"/>
  <c r="B10531" i="6"/>
  <c r="A10531" i="6"/>
  <c r="F10530" i="6"/>
  <c r="D10530" i="6"/>
  <c r="B10530" i="6"/>
  <c r="A10530" i="6"/>
  <c r="F10521" i="6"/>
  <c r="G10521" i="6" s="1"/>
  <c r="E10521" i="6"/>
  <c r="F10520" i="6"/>
  <c r="G10520" i="6" s="1"/>
  <c r="E10520" i="6"/>
  <c r="F10519" i="6"/>
  <c r="G10519" i="6" s="1"/>
  <c r="E10519" i="6"/>
  <c r="F10518" i="6"/>
  <c r="G10518" i="6" s="1"/>
  <c r="E10518" i="6"/>
  <c r="F10517" i="6"/>
  <c r="G10517" i="6" s="1"/>
  <c r="E10517" i="6"/>
  <c r="F10516" i="6"/>
  <c r="G10516" i="6" s="1"/>
  <c r="E10516" i="6"/>
  <c r="F10515" i="6"/>
  <c r="G10515" i="6" s="1"/>
  <c r="E10515" i="6"/>
  <c r="F10514" i="6"/>
  <c r="G10514" i="6" s="1"/>
  <c r="E10514" i="6"/>
  <c r="F10513" i="6"/>
  <c r="G10513" i="6" s="1"/>
  <c r="E10513" i="6"/>
  <c r="F10512" i="6"/>
  <c r="G10512" i="6" s="1"/>
  <c r="E10512" i="6"/>
  <c r="B10505" i="6"/>
  <c r="G10504" i="6"/>
  <c r="B10504" i="6"/>
  <c r="B10503" i="6"/>
  <c r="B10502" i="6"/>
  <c r="F10495" i="6"/>
  <c r="G10495" i="6" s="1"/>
  <c r="D10495" i="6"/>
  <c r="B10495" i="6"/>
  <c r="A10495" i="6"/>
  <c r="F10494" i="6"/>
  <c r="G10494" i="6" s="1"/>
  <c r="D10494" i="6"/>
  <c r="B10494" i="6"/>
  <c r="A10494" i="6"/>
  <c r="F10489" i="6"/>
  <c r="G10489" i="6" s="1"/>
  <c r="D10489" i="6"/>
  <c r="B10489" i="6"/>
  <c r="A10489" i="6"/>
  <c r="F10488" i="6"/>
  <c r="G10488" i="6" s="1"/>
  <c r="D10488" i="6"/>
  <c r="B10488" i="6"/>
  <c r="A10488" i="6"/>
  <c r="F10487" i="6"/>
  <c r="G10487" i="6" s="1"/>
  <c r="D10487" i="6"/>
  <c r="B10487" i="6"/>
  <c r="A10487" i="6"/>
  <c r="F10486" i="6"/>
  <c r="G10486" i="6" s="1"/>
  <c r="D10486" i="6"/>
  <c r="B10486" i="6"/>
  <c r="A10486" i="6"/>
  <c r="F10485" i="6"/>
  <c r="G10485" i="6" s="1"/>
  <c r="D10485" i="6"/>
  <c r="B10485" i="6"/>
  <c r="A10485" i="6"/>
  <c r="F10484" i="6"/>
  <c r="G10484" i="6" s="1"/>
  <c r="D10484" i="6"/>
  <c r="B10484" i="6"/>
  <c r="A10484" i="6"/>
  <c r="G10483" i="6"/>
  <c r="F10483" i="6"/>
  <c r="D10483" i="6"/>
  <c r="B10483" i="6"/>
  <c r="A10483" i="6"/>
  <c r="F10482" i="6"/>
  <c r="G10482" i="6" s="1"/>
  <c r="D10482" i="6"/>
  <c r="B10482" i="6"/>
  <c r="A10482" i="6"/>
  <c r="F10481" i="6"/>
  <c r="G10481" i="6" s="1"/>
  <c r="D10481" i="6"/>
  <c r="B10481" i="6"/>
  <c r="A10481" i="6"/>
  <c r="F10480" i="6"/>
  <c r="G10480" i="6" s="1"/>
  <c r="D10480" i="6"/>
  <c r="B10480" i="6"/>
  <c r="A10480" i="6"/>
  <c r="F10479" i="6"/>
  <c r="G10479" i="6" s="1"/>
  <c r="D10479" i="6"/>
  <c r="B10479" i="6"/>
  <c r="A10479" i="6"/>
  <c r="F10474" i="6"/>
  <c r="E10474" i="6"/>
  <c r="B10474" i="6"/>
  <c r="A10474" i="6"/>
  <c r="F10473" i="6"/>
  <c r="E10473" i="6"/>
  <c r="B10473" i="6"/>
  <c r="A10473" i="6"/>
  <c r="F10472" i="6"/>
  <c r="E10472" i="6"/>
  <c r="B10472" i="6"/>
  <c r="A10472" i="6"/>
  <c r="F10471" i="6"/>
  <c r="E10471" i="6"/>
  <c r="B10471" i="6"/>
  <c r="A10471" i="6"/>
  <c r="F10470" i="6"/>
  <c r="E10470" i="6"/>
  <c r="B10470" i="6"/>
  <c r="A10470" i="6"/>
  <c r="F10469" i="6"/>
  <c r="E10469" i="6"/>
  <c r="B10469" i="6"/>
  <c r="A10469" i="6"/>
  <c r="F10468" i="6"/>
  <c r="E10468" i="6"/>
  <c r="B10468" i="6"/>
  <c r="A10468" i="6"/>
  <c r="F10463" i="6"/>
  <c r="G10463" i="6" s="1"/>
  <c r="D10463" i="6"/>
  <c r="B10463" i="6"/>
  <c r="A10463" i="6"/>
  <c r="F10462" i="6"/>
  <c r="G10462" i="6" s="1"/>
  <c r="D10462" i="6"/>
  <c r="B10462" i="6"/>
  <c r="A10462" i="6"/>
  <c r="F10461" i="6"/>
  <c r="G10461" i="6" s="1"/>
  <c r="D10461" i="6"/>
  <c r="B10461" i="6"/>
  <c r="A10461" i="6"/>
  <c r="F10460" i="6"/>
  <c r="G10460" i="6" s="1"/>
  <c r="D10460" i="6"/>
  <c r="B10460" i="6"/>
  <c r="A10460" i="6"/>
  <c r="F10459" i="6"/>
  <c r="G10459" i="6" s="1"/>
  <c r="D10459" i="6"/>
  <c r="B10459" i="6"/>
  <c r="A10459" i="6"/>
  <c r="F10458" i="6"/>
  <c r="G10458" i="6" s="1"/>
  <c r="D10458" i="6"/>
  <c r="B10458" i="6"/>
  <c r="A10458" i="6"/>
  <c r="F10457" i="6"/>
  <c r="G10457" i="6" s="1"/>
  <c r="D10457" i="6"/>
  <c r="B10457" i="6"/>
  <c r="A10457" i="6"/>
  <c r="F10456" i="6"/>
  <c r="G10456" i="6" s="1"/>
  <c r="D10456" i="6"/>
  <c r="B10456" i="6"/>
  <c r="A10456" i="6"/>
  <c r="F10455" i="6"/>
  <c r="D10455" i="6"/>
  <c r="B10455" i="6"/>
  <c r="A10455" i="6"/>
  <c r="F10446" i="6"/>
  <c r="G10446" i="6" s="1"/>
  <c r="E10446" i="6"/>
  <c r="F10445" i="6"/>
  <c r="G10445" i="6" s="1"/>
  <c r="E10445" i="6"/>
  <c r="F10444" i="6"/>
  <c r="G10444" i="6" s="1"/>
  <c r="E10444" i="6"/>
  <c r="F10443" i="6"/>
  <c r="G10443" i="6" s="1"/>
  <c r="E10443" i="6"/>
  <c r="F10442" i="6"/>
  <c r="G10442" i="6" s="1"/>
  <c r="E10442" i="6"/>
  <c r="F10441" i="6"/>
  <c r="G10441" i="6" s="1"/>
  <c r="E10441" i="6"/>
  <c r="F10440" i="6"/>
  <c r="G10440" i="6" s="1"/>
  <c r="E10440" i="6"/>
  <c r="F10439" i="6"/>
  <c r="G10439" i="6" s="1"/>
  <c r="E10439" i="6"/>
  <c r="F10438" i="6"/>
  <c r="G10438" i="6" s="1"/>
  <c r="E10438" i="6"/>
  <c r="F10437" i="6"/>
  <c r="G10437" i="6" s="1"/>
  <c r="E10437" i="6"/>
  <c r="B10430" i="6"/>
  <c r="G10429" i="6"/>
  <c r="B10429" i="6"/>
  <c r="B10428" i="6"/>
  <c r="B10427" i="6"/>
  <c r="F10420" i="6"/>
  <c r="G10420" i="6" s="1"/>
  <c r="D10420" i="6"/>
  <c r="B10420" i="6"/>
  <c r="A10420" i="6"/>
  <c r="F10419" i="6"/>
  <c r="G10419" i="6" s="1"/>
  <c r="D10419" i="6"/>
  <c r="B10419" i="6"/>
  <c r="A10419" i="6"/>
  <c r="F10414" i="6"/>
  <c r="G10414" i="6" s="1"/>
  <c r="D10414" i="6"/>
  <c r="B10414" i="6"/>
  <c r="A10414" i="6"/>
  <c r="F10413" i="6"/>
  <c r="G10413" i="6" s="1"/>
  <c r="D10413" i="6"/>
  <c r="B10413" i="6"/>
  <c r="A10413" i="6"/>
  <c r="F10412" i="6"/>
  <c r="G10412" i="6" s="1"/>
  <c r="D10412" i="6"/>
  <c r="B10412" i="6"/>
  <c r="A10412" i="6"/>
  <c r="F10411" i="6"/>
  <c r="G10411" i="6" s="1"/>
  <c r="D10411" i="6"/>
  <c r="B10411" i="6"/>
  <c r="A10411" i="6"/>
  <c r="F10410" i="6"/>
  <c r="G10410" i="6" s="1"/>
  <c r="D10410" i="6"/>
  <c r="B10410" i="6"/>
  <c r="A10410" i="6"/>
  <c r="F10409" i="6"/>
  <c r="G10409" i="6" s="1"/>
  <c r="D10409" i="6"/>
  <c r="B10409" i="6"/>
  <c r="A10409" i="6"/>
  <c r="F10408" i="6"/>
  <c r="G10408" i="6" s="1"/>
  <c r="D10408" i="6"/>
  <c r="B10408" i="6"/>
  <c r="A10408" i="6"/>
  <c r="F10407" i="6"/>
  <c r="G10407" i="6" s="1"/>
  <c r="D10407" i="6"/>
  <c r="B10407" i="6"/>
  <c r="A10407" i="6"/>
  <c r="F10406" i="6"/>
  <c r="G10406" i="6" s="1"/>
  <c r="D10406" i="6"/>
  <c r="B10406" i="6"/>
  <c r="A10406" i="6"/>
  <c r="F10405" i="6"/>
  <c r="G10405" i="6" s="1"/>
  <c r="D10405" i="6"/>
  <c r="B10405" i="6"/>
  <c r="A10405" i="6"/>
  <c r="F10404" i="6"/>
  <c r="G10404" i="6" s="1"/>
  <c r="D10404" i="6"/>
  <c r="B10404" i="6"/>
  <c r="A10404" i="6"/>
  <c r="F10399" i="6"/>
  <c r="E10399" i="6"/>
  <c r="B10399" i="6"/>
  <c r="A10399" i="6"/>
  <c r="F10398" i="6"/>
  <c r="G10398" i="6" s="1"/>
  <c r="E10398" i="6"/>
  <c r="B10398" i="6"/>
  <c r="A10398" i="6"/>
  <c r="F10397" i="6"/>
  <c r="E10397" i="6"/>
  <c r="B10397" i="6"/>
  <c r="A10397" i="6"/>
  <c r="F10396" i="6"/>
  <c r="E10396" i="6"/>
  <c r="B10396" i="6"/>
  <c r="A10396" i="6"/>
  <c r="F10395" i="6"/>
  <c r="E10395" i="6"/>
  <c r="B10395" i="6"/>
  <c r="A10395" i="6"/>
  <c r="F10394" i="6"/>
  <c r="E10394" i="6"/>
  <c r="B10394" i="6"/>
  <c r="A10394" i="6"/>
  <c r="F10393" i="6"/>
  <c r="E10393" i="6"/>
  <c r="B10393" i="6"/>
  <c r="A10393" i="6"/>
  <c r="F10388" i="6"/>
  <c r="G10388" i="6" s="1"/>
  <c r="D10388" i="6"/>
  <c r="B10388" i="6"/>
  <c r="A10388" i="6"/>
  <c r="F10387" i="6"/>
  <c r="G10387" i="6" s="1"/>
  <c r="D10387" i="6"/>
  <c r="B10387" i="6"/>
  <c r="A10387" i="6"/>
  <c r="F10386" i="6"/>
  <c r="G10386" i="6" s="1"/>
  <c r="D10386" i="6"/>
  <c r="B10386" i="6"/>
  <c r="A10386" i="6"/>
  <c r="F10385" i="6"/>
  <c r="G10385" i="6" s="1"/>
  <c r="D10385" i="6"/>
  <c r="B10385" i="6"/>
  <c r="A10385" i="6"/>
  <c r="F10384" i="6"/>
  <c r="G10384" i="6" s="1"/>
  <c r="D10384" i="6"/>
  <c r="B10384" i="6"/>
  <c r="A10384" i="6"/>
  <c r="F10383" i="6"/>
  <c r="G10383" i="6" s="1"/>
  <c r="D10383" i="6"/>
  <c r="B10383" i="6"/>
  <c r="A10383" i="6"/>
  <c r="F10382" i="6"/>
  <c r="G10382" i="6" s="1"/>
  <c r="D10382" i="6"/>
  <c r="B10382" i="6"/>
  <c r="A10382" i="6"/>
  <c r="F10381" i="6"/>
  <c r="G10381" i="6" s="1"/>
  <c r="D10381" i="6"/>
  <c r="B10381" i="6"/>
  <c r="A10381" i="6"/>
  <c r="F10380" i="6"/>
  <c r="D10380" i="6"/>
  <c r="B10380" i="6"/>
  <c r="A10380" i="6"/>
  <c r="F10371" i="6"/>
  <c r="G10371" i="6" s="1"/>
  <c r="E10371" i="6"/>
  <c r="F10370" i="6"/>
  <c r="G10370" i="6" s="1"/>
  <c r="E10370" i="6"/>
  <c r="F10369" i="6"/>
  <c r="G10369" i="6" s="1"/>
  <c r="E10369" i="6"/>
  <c r="F10368" i="6"/>
  <c r="G10368" i="6" s="1"/>
  <c r="E10368" i="6"/>
  <c r="F10367" i="6"/>
  <c r="G10367" i="6" s="1"/>
  <c r="E10367" i="6"/>
  <c r="F10366" i="6"/>
  <c r="G10366" i="6" s="1"/>
  <c r="E10366" i="6"/>
  <c r="F10365" i="6"/>
  <c r="G10365" i="6" s="1"/>
  <c r="E10365" i="6"/>
  <c r="F10364" i="6"/>
  <c r="G10364" i="6" s="1"/>
  <c r="E10364" i="6"/>
  <c r="F10363" i="6"/>
  <c r="G10363" i="6" s="1"/>
  <c r="E10363" i="6"/>
  <c r="F10362" i="6"/>
  <c r="G10362" i="6" s="1"/>
  <c r="E10362" i="6"/>
  <c r="B10355" i="6"/>
  <c r="G10354" i="6"/>
  <c r="B10354" i="6"/>
  <c r="B10353" i="6"/>
  <c r="B10352" i="6"/>
  <c r="F10345" i="6"/>
  <c r="G10345" i="6" s="1"/>
  <c r="D10345" i="6"/>
  <c r="B10345" i="6"/>
  <c r="A10345" i="6"/>
  <c r="F10344" i="6"/>
  <c r="G10344" i="6" s="1"/>
  <c r="D10344" i="6"/>
  <c r="B10344" i="6"/>
  <c r="A10344" i="6"/>
  <c r="F10339" i="6"/>
  <c r="G10339" i="6" s="1"/>
  <c r="D10339" i="6"/>
  <c r="B10339" i="6"/>
  <c r="A10339" i="6"/>
  <c r="F10338" i="6"/>
  <c r="G10338" i="6" s="1"/>
  <c r="D10338" i="6"/>
  <c r="B10338" i="6"/>
  <c r="A10338" i="6"/>
  <c r="F10337" i="6"/>
  <c r="G10337" i="6" s="1"/>
  <c r="D10337" i="6"/>
  <c r="B10337" i="6"/>
  <c r="A10337" i="6"/>
  <c r="F10336" i="6"/>
  <c r="G10336" i="6" s="1"/>
  <c r="D10336" i="6"/>
  <c r="B10336" i="6"/>
  <c r="A10336" i="6"/>
  <c r="F10335" i="6"/>
  <c r="G10335" i="6" s="1"/>
  <c r="D10335" i="6"/>
  <c r="B10335" i="6"/>
  <c r="A10335" i="6"/>
  <c r="F10334" i="6"/>
  <c r="G10334" i="6" s="1"/>
  <c r="D10334" i="6"/>
  <c r="B10334" i="6"/>
  <c r="A10334" i="6"/>
  <c r="F10333" i="6"/>
  <c r="G10333" i="6" s="1"/>
  <c r="D10333" i="6"/>
  <c r="B10333" i="6"/>
  <c r="A10333" i="6"/>
  <c r="F10332" i="6"/>
  <c r="G10332" i="6" s="1"/>
  <c r="D10332" i="6"/>
  <c r="B10332" i="6"/>
  <c r="A10332" i="6"/>
  <c r="F10331" i="6"/>
  <c r="G10331" i="6" s="1"/>
  <c r="D10331" i="6"/>
  <c r="B10331" i="6"/>
  <c r="A10331" i="6"/>
  <c r="F10330" i="6"/>
  <c r="G10330" i="6" s="1"/>
  <c r="D10330" i="6"/>
  <c r="B10330" i="6"/>
  <c r="A10330" i="6"/>
  <c r="F10329" i="6"/>
  <c r="G10329" i="6" s="1"/>
  <c r="D10329" i="6"/>
  <c r="B10329" i="6"/>
  <c r="A10329" i="6"/>
  <c r="F10324" i="6"/>
  <c r="E10324" i="6"/>
  <c r="B10324" i="6"/>
  <c r="A10324" i="6"/>
  <c r="F10323" i="6"/>
  <c r="E10323" i="6"/>
  <c r="B10323" i="6"/>
  <c r="A10323" i="6"/>
  <c r="F10322" i="6"/>
  <c r="E10322" i="6"/>
  <c r="B10322" i="6"/>
  <c r="A10322" i="6"/>
  <c r="F10321" i="6"/>
  <c r="E10321" i="6"/>
  <c r="B10321" i="6"/>
  <c r="A10321" i="6"/>
  <c r="F10320" i="6"/>
  <c r="E10320" i="6"/>
  <c r="B10320" i="6"/>
  <c r="A10320" i="6"/>
  <c r="F10319" i="6"/>
  <c r="E10319" i="6"/>
  <c r="B10319" i="6"/>
  <c r="A10319" i="6"/>
  <c r="F10318" i="6"/>
  <c r="E10318" i="6"/>
  <c r="B10318" i="6"/>
  <c r="A10318" i="6"/>
  <c r="F10313" i="6"/>
  <c r="G10313" i="6" s="1"/>
  <c r="D10313" i="6"/>
  <c r="B10313" i="6"/>
  <c r="A10313" i="6"/>
  <c r="F10312" i="6"/>
  <c r="G10312" i="6" s="1"/>
  <c r="D10312" i="6"/>
  <c r="B10312" i="6"/>
  <c r="A10312" i="6"/>
  <c r="F10311" i="6"/>
  <c r="G10311" i="6" s="1"/>
  <c r="D10311" i="6"/>
  <c r="B10311" i="6"/>
  <c r="A10311" i="6"/>
  <c r="F10310" i="6"/>
  <c r="G10310" i="6" s="1"/>
  <c r="D10310" i="6"/>
  <c r="B10310" i="6"/>
  <c r="A10310" i="6"/>
  <c r="F10309" i="6"/>
  <c r="G10309" i="6" s="1"/>
  <c r="D10309" i="6"/>
  <c r="B10309" i="6"/>
  <c r="A10309" i="6"/>
  <c r="F10308" i="6"/>
  <c r="G10308" i="6" s="1"/>
  <c r="D10308" i="6"/>
  <c r="B10308" i="6"/>
  <c r="A10308" i="6"/>
  <c r="F10307" i="6"/>
  <c r="G10307" i="6" s="1"/>
  <c r="D10307" i="6"/>
  <c r="B10307" i="6"/>
  <c r="A10307" i="6"/>
  <c r="F10306" i="6"/>
  <c r="G10306" i="6" s="1"/>
  <c r="D10306" i="6"/>
  <c r="B10306" i="6"/>
  <c r="A10306" i="6"/>
  <c r="F10305" i="6"/>
  <c r="D10305" i="6"/>
  <c r="B10305" i="6"/>
  <c r="A10305" i="6"/>
  <c r="F10296" i="6"/>
  <c r="G10296" i="6" s="1"/>
  <c r="E10296" i="6"/>
  <c r="F10295" i="6"/>
  <c r="G10295" i="6" s="1"/>
  <c r="E10295" i="6"/>
  <c r="F10294" i="6"/>
  <c r="G10294" i="6" s="1"/>
  <c r="E10294" i="6"/>
  <c r="F10293" i="6"/>
  <c r="G10293" i="6" s="1"/>
  <c r="E10293" i="6"/>
  <c r="F10292" i="6"/>
  <c r="G10292" i="6" s="1"/>
  <c r="E10292" i="6"/>
  <c r="F10291" i="6"/>
  <c r="G10291" i="6" s="1"/>
  <c r="E10291" i="6"/>
  <c r="F10290" i="6"/>
  <c r="G10290" i="6" s="1"/>
  <c r="E10290" i="6"/>
  <c r="F10289" i="6"/>
  <c r="G10289" i="6" s="1"/>
  <c r="E10289" i="6"/>
  <c r="F10288" i="6"/>
  <c r="G10288" i="6" s="1"/>
  <c r="E10288" i="6"/>
  <c r="F10287" i="6"/>
  <c r="G10287" i="6" s="1"/>
  <c r="E10287" i="6"/>
  <c r="B10280" i="6"/>
  <c r="G10279" i="6"/>
  <c r="B10279" i="6"/>
  <c r="B10278" i="6"/>
  <c r="B10277" i="6"/>
  <c r="F10270" i="6"/>
  <c r="G10270" i="6" s="1"/>
  <c r="D10270" i="6"/>
  <c r="B10270" i="6"/>
  <c r="A10270" i="6"/>
  <c r="F10269" i="6"/>
  <c r="G10269" i="6" s="1"/>
  <c r="D10269" i="6"/>
  <c r="B10269" i="6"/>
  <c r="A10269" i="6"/>
  <c r="F10264" i="6"/>
  <c r="G10264" i="6" s="1"/>
  <c r="D10264" i="6"/>
  <c r="B10264" i="6"/>
  <c r="A10264" i="6"/>
  <c r="F10263" i="6"/>
  <c r="G10263" i="6" s="1"/>
  <c r="D10263" i="6"/>
  <c r="B10263" i="6"/>
  <c r="A10263" i="6"/>
  <c r="F10262" i="6"/>
  <c r="G10262" i="6" s="1"/>
  <c r="D10262" i="6"/>
  <c r="B10262" i="6"/>
  <c r="A10262" i="6"/>
  <c r="F10261" i="6"/>
  <c r="G10261" i="6" s="1"/>
  <c r="D10261" i="6"/>
  <c r="B10261" i="6"/>
  <c r="A10261" i="6"/>
  <c r="F10260" i="6"/>
  <c r="G10260" i="6" s="1"/>
  <c r="D10260" i="6"/>
  <c r="B10260" i="6"/>
  <c r="A10260" i="6"/>
  <c r="F10259" i="6"/>
  <c r="G10259" i="6" s="1"/>
  <c r="D10259" i="6"/>
  <c r="B10259" i="6"/>
  <c r="A10259" i="6"/>
  <c r="F10258" i="6"/>
  <c r="G10258" i="6" s="1"/>
  <c r="D10258" i="6"/>
  <c r="B10258" i="6"/>
  <c r="A10258" i="6"/>
  <c r="F10257" i="6"/>
  <c r="G10257" i="6" s="1"/>
  <c r="D10257" i="6"/>
  <c r="B10257" i="6"/>
  <c r="A10257" i="6"/>
  <c r="F10256" i="6"/>
  <c r="G10256" i="6" s="1"/>
  <c r="D10256" i="6"/>
  <c r="B10256" i="6"/>
  <c r="A10256" i="6"/>
  <c r="F10255" i="6"/>
  <c r="G10255" i="6" s="1"/>
  <c r="D10255" i="6"/>
  <c r="B10255" i="6"/>
  <c r="A10255" i="6"/>
  <c r="F10254" i="6"/>
  <c r="G10254" i="6" s="1"/>
  <c r="D10254" i="6"/>
  <c r="B10254" i="6"/>
  <c r="A10254" i="6"/>
  <c r="F10249" i="6"/>
  <c r="E10249" i="6"/>
  <c r="B10249" i="6"/>
  <c r="A10249" i="6"/>
  <c r="F10248" i="6"/>
  <c r="E10248" i="6"/>
  <c r="B10248" i="6"/>
  <c r="A10248" i="6"/>
  <c r="F10247" i="6"/>
  <c r="E10247" i="6"/>
  <c r="B10247" i="6"/>
  <c r="A10247" i="6"/>
  <c r="F10246" i="6"/>
  <c r="E10246" i="6"/>
  <c r="B10246" i="6"/>
  <c r="A10246" i="6"/>
  <c r="F10245" i="6"/>
  <c r="E10245" i="6"/>
  <c r="B10245" i="6"/>
  <c r="A10245" i="6"/>
  <c r="F10244" i="6"/>
  <c r="E10244" i="6"/>
  <c r="B10244" i="6"/>
  <c r="A10244" i="6"/>
  <c r="F10243" i="6"/>
  <c r="E10243" i="6"/>
  <c r="B10243" i="6"/>
  <c r="A10243" i="6"/>
  <c r="F10238" i="6"/>
  <c r="G10238" i="6" s="1"/>
  <c r="D10238" i="6"/>
  <c r="B10238" i="6"/>
  <c r="A10238" i="6"/>
  <c r="F10237" i="6"/>
  <c r="G10237" i="6" s="1"/>
  <c r="D10237" i="6"/>
  <c r="B10237" i="6"/>
  <c r="A10237" i="6"/>
  <c r="F10236" i="6"/>
  <c r="G10236" i="6" s="1"/>
  <c r="D10236" i="6"/>
  <c r="B10236" i="6"/>
  <c r="A10236" i="6"/>
  <c r="F10235" i="6"/>
  <c r="G10235" i="6" s="1"/>
  <c r="D10235" i="6"/>
  <c r="B10235" i="6"/>
  <c r="A10235" i="6"/>
  <c r="F10234" i="6"/>
  <c r="G10234" i="6" s="1"/>
  <c r="D10234" i="6"/>
  <c r="B10234" i="6"/>
  <c r="A10234" i="6"/>
  <c r="F10233" i="6"/>
  <c r="G10233" i="6" s="1"/>
  <c r="D10233" i="6"/>
  <c r="B10233" i="6"/>
  <c r="A10233" i="6"/>
  <c r="F10232" i="6"/>
  <c r="G10232" i="6" s="1"/>
  <c r="D10232" i="6"/>
  <c r="B10232" i="6"/>
  <c r="A10232" i="6"/>
  <c r="F10231" i="6"/>
  <c r="G10231" i="6" s="1"/>
  <c r="D10231" i="6"/>
  <c r="B10231" i="6"/>
  <c r="A10231" i="6"/>
  <c r="F10230" i="6"/>
  <c r="D10230" i="6"/>
  <c r="B10230" i="6"/>
  <c r="A10230" i="6"/>
  <c r="F10221" i="6"/>
  <c r="G10221" i="6" s="1"/>
  <c r="E10221" i="6"/>
  <c r="F10220" i="6"/>
  <c r="G10220" i="6" s="1"/>
  <c r="E10220" i="6"/>
  <c r="F10219" i="6"/>
  <c r="G10219" i="6" s="1"/>
  <c r="E10219" i="6"/>
  <c r="F10218" i="6"/>
  <c r="G10218" i="6" s="1"/>
  <c r="E10218" i="6"/>
  <c r="F10217" i="6"/>
  <c r="G10217" i="6" s="1"/>
  <c r="E10217" i="6"/>
  <c r="F10216" i="6"/>
  <c r="G10216" i="6" s="1"/>
  <c r="E10216" i="6"/>
  <c r="F10215" i="6"/>
  <c r="G10215" i="6" s="1"/>
  <c r="E10215" i="6"/>
  <c r="F10214" i="6"/>
  <c r="G10214" i="6" s="1"/>
  <c r="E10214" i="6"/>
  <c r="F10213" i="6"/>
  <c r="G10213" i="6" s="1"/>
  <c r="E10213" i="6"/>
  <c r="F10212" i="6"/>
  <c r="G10212" i="6" s="1"/>
  <c r="E10212" i="6"/>
  <c r="B10205" i="6"/>
  <c r="G10204" i="6"/>
  <c r="B10204" i="6"/>
  <c r="B10203" i="6"/>
  <c r="B10202" i="6"/>
  <c r="F10195" i="6"/>
  <c r="G10195" i="6" s="1"/>
  <c r="D10195" i="6"/>
  <c r="B10195" i="6"/>
  <c r="A10195" i="6"/>
  <c r="F10194" i="6"/>
  <c r="G10194" i="6" s="1"/>
  <c r="D10194" i="6"/>
  <c r="B10194" i="6"/>
  <c r="A10194" i="6"/>
  <c r="F10189" i="6"/>
  <c r="G10189" i="6" s="1"/>
  <c r="D10189" i="6"/>
  <c r="B10189" i="6"/>
  <c r="A10189" i="6"/>
  <c r="F10188" i="6"/>
  <c r="G10188" i="6" s="1"/>
  <c r="D10188" i="6"/>
  <c r="B10188" i="6"/>
  <c r="A10188" i="6"/>
  <c r="F10187" i="6"/>
  <c r="G10187" i="6" s="1"/>
  <c r="D10187" i="6"/>
  <c r="B10187" i="6"/>
  <c r="A10187" i="6"/>
  <c r="F10186" i="6"/>
  <c r="G10186" i="6" s="1"/>
  <c r="D10186" i="6"/>
  <c r="B10186" i="6"/>
  <c r="A10186" i="6"/>
  <c r="F10185" i="6"/>
  <c r="G10185" i="6" s="1"/>
  <c r="D10185" i="6"/>
  <c r="B10185" i="6"/>
  <c r="A10185" i="6"/>
  <c r="F10184" i="6"/>
  <c r="G10184" i="6" s="1"/>
  <c r="D10184" i="6"/>
  <c r="B10184" i="6"/>
  <c r="A10184" i="6"/>
  <c r="F10183" i="6"/>
  <c r="G10183" i="6" s="1"/>
  <c r="D10183" i="6"/>
  <c r="B10183" i="6"/>
  <c r="A10183" i="6"/>
  <c r="G10182" i="6"/>
  <c r="F10182" i="6"/>
  <c r="D10182" i="6"/>
  <c r="B10182" i="6"/>
  <c r="A10182" i="6"/>
  <c r="F10181" i="6"/>
  <c r="G10181" i="6" s="1"/>
  <c r="D10181" i="6"/>
  <c r="B10181" i="6"/>
  <c r="A10181" i="6"/>
  <c r="F10180" i="6"/>
  <c r="G10180" i="6" s="1"/>
  <c r="D10180" i="6"/>
  <c r="B10180" i="6"/>
  <c r="A10180" i="6"/>
  <c r="F10179" i="6"/>
  <c r="G10179" i="6" s="1"/>
  <c r="D10179" i="6"/>
  <c r="B10179" i="6"/>
  <c r="A10179" i="6"/>
  <c r="F10174" i="6"/>
  <c r="E10174" i="6"/>
  <c r="B10174" i="6"/>
  <c r="A10174" i="6"/>
  <c r="F10173" i="6"/>
  <c r="E10173" i="6"/>
  <c r="B10173" i="6"/>
  <c r="A10173" i="6"/>
  <c r="F10172" i="6"/>
  <c r="E10172" i="6"/>
  <c r="B10172" i="6"/>
  <c r="A10172" i="6"/>
  <c r="F10171" i="6"/>
  <c r="E10171" i="6"/>
  <c r="B10171" i="6"/>
  <c r="A10171" i="6"/>
  <c r="F10170" i="6"/>
  <c r="E10170" i="6"/>
  <c r="B10170" i="6"/>
  <c r="A10170" i="6"/>
  <c r="F10169" i="6"/>
  <c r="E10169" i="6"/>
  <c r="B10169" i="6"/>
  <c r="A10169" i="6"/>
  <c r="F10168" i="6"/>
  <c r="E10168" i="6"/>
  <c r="B10168" i="6"/>
  <c r="A10168" i="6"/>
  <c r="F10163" i="6"/>
  <c r="G10163" i="6" s="1"/>
  <c r="D10163" i="6"/>
  <c r="B10163" i="6"/>
  <c r="A10163" i="6"/>
  <c r="F10162" i="6"/>
  <c r="G10162" i="6" s="1"/>
  <c r="D10162" i="6"/>
  <c r="B10162" i="6"/>
  <c r="A10162" i="6"/>
  <c r="F10161" i="6"/>
  <c r="G10161" i="6" s="1"/>
  <c r="D10161" i="6"/>
  <c r="B10161" i="6"/>
  <c r="A10161" i="6"/>
  <c r="F10160" i="6"/>
  <c r="G10160" i="6" s="1"/>
  <c r="D10160" i="6"/>
  <c r="B10160" i="6"/>
  <c r="A10160" i="6"/>
  <c r="F10159" i="6"/>
  <c r="G10159" i="6" s="1"/>
  <c r="D10159" i="6"/>
  <c r="B10159" i="6"/>
  <c r="A10159" i="6"/>
  <c r="F10158" i="6"/>
  <c r="G10158" i="6" s="1"/>
  <c r="D10158" i="6"/>
  <c r="B10158" i="6"/>
  <c r="A10158" i="6"/>
  <c r="F10157" i="6"/>
  <c r="G10157" i="6" s="1"/>
  <c r="D10157" i="6"/>
  <c r="B10157" i="6"/>
  <c r="A10157" i="6"/>
  <c r="F10156" i="6"/>
  <c r="G10156" i="6" s="1"/>
  <c r="D10156" i="6"/>
  <c r="B10156" i="6"/>
  <c r="A10156" i="6"/>
  <c r="F10155" i="6"/>
  <c r="D10155" i="6"/>
  <c r="B10155" i="6"/>
  <c r="A10155" i="6"/>
  <c r="F10146" i="6"/>
  <c r="G10146" i="6" s="1"/>
  <c r="E10146" i="6"/>
  <c r="F10145" i="6"/>
  <c r="G10145" i="6" s="1"/>
  <c r="E10145" i="6"/>
  <c r="F10144" i="6"/>
  <c r="G10144" i="6" s="1"/>
  <c r="E10144" i="6"/>
  <c r="F10143" i="6"/>
  <c r="G10143" i="6" s="1"/>
  <c r="E10143" i="6"/>
  <c r="F10142" i="6"/>
  <c r="G10142" i="6" s="1"/>
  <c r="E10142" i="6"/>
  <c r="F10141" i="6"/>
  <c r="G10141" i="6" s="1"/>
  <c r="E10141" i="6"/>
  <c r="F10140" i="6"/>
  <c r="G10140" i="6" s="1"/>
  <c r="E10140" i="6"/>
  <c r="F10139" i="6"/>
  <c r="G10139" i="6" s="1"/>
  <c r="E10139" i="6"/>
  <c r="F10138" i="6"/>
  <c r="G10138" i="6" s="1"/>
  <c r="E10138" i="6"/>
  <c r="F10137" i="6"/>
  <c r="G10137" i="6" s="1"/>
  <c r="E10137" i="6"/>
  <c r="B10130" i="6"/>
  <c r="G10129" i="6"/>
  <c r="B10129" i="6"/>
  <c r="B10128" i="6"/>
  <c r="B10127" i="6"/>
  <c r="F10120" i="6"/>
  <c r="G10120" i="6" s="1"/>
  <c r="D10120" i="6"/>
  <c r="B10120" i="6"/>
  <c r="A10120" i="6"/>
  <c r="F10119" i="6"/>
  <c r="G10119" i="6" s="1"/>
  <c r="D10119" i="6"/>
  <c r="B10119" i="6"/>
  <c r="A10119" i="6"/>
  <c r="F10114" i="6"/>
  <c r="G10114" i="6" s="1"/>
  <c r="D10114" i="6"/>
  <c r="B10114" i="6"/>
  <c r="A10114" i="6"/>
  <c r="F10113" i="6"/>
  <c r="G10113" i="6" s="1"/>
  <c r="D10113" i="6"/>
  <c r="B10113" i="6"/>
  <c r="A10113" i="6"/>
  <c r="F10112" i="6"/>
  <c r="G10112" i="6" s="1"/>
  <c r="D10112" i="6"/>
  <c r="B10112" i="6"/>
  <c r="A10112" i="6"/>
  <c r="F10111" i="6"/>
  <c r="G10111" i="6" s="1"/>
  <c r="D10111" i="6"/>
  <c r="B10111" i="6"/>
  <c r="A10111" i="6"/>
  <c r="F10110" i="6"/>
  <c r="G10110" i="6" s="1"/>
  <c r="D10110" i="6"/>
  <c r="B10110" i="6"/>
  <c r="A10110" i="6"/>
  <c r="F10109" i="6"/>
  <c r="G10109" i="6" s="1"/>
  <c r="D10109" i="6"/>
  <c r="B10109" i="6"/>
  <c r="A10109" i="6"/>
  <c r="F10108" i="6"/>
  <c r="G10108" i="6" s="1"/>
  <c r="D10108" i="6"/>
  <c r="B10108" i="6"/>
  <c r="A10108" i="6"/>
  <c r="F10107" i="6"/>
  <c r="G10107" i="6" s="1"/>
  <c r="D10107" i="6"/>
  <c r="B10107" i="6"/>
  <c r="A10107" i="6"/>
  <c r="F10106" i="6"/>
  <c r="G10106" i="6" s="1"/>
  <c r="D10106" i="6"/>
  <c r="B10106" i="6"/>
  <c r="A10106" i="6"/>
  <c r="F10105" i="6"/>
  <c r="G10105" i="6" s="1"/>
  <c r="D10105" i="6"/>
  <c r="B10105" i="6"/>
  <c r="A10105" i="6"/>
  <c r="F10104" i="6"/>
  <c r="G10104" i="6" s="1"/>
  <c r="D10104" i="6"/>
  <c r="B10104" i="6"/>
  <c r="A10104" i="6"/>
  <c r="F10099" i="6"/>
  <c r="E10099" i="6"/>
  <c r="B10099" i="6"/>
  <c r="A10099" i="6"/>
  <c r="F10098" i="6"/>
  <c r="E10098" i="6"/>
  <c r="B10098" i="6"/>
  <c r="A10098" i="6"/>
  <c r="F10097" i="6"/>
  <c r="E10097" i="6"/>
  <c r="B10097" i="6"/>
  <c r="A10097" i="6"/>
  <c r="F10096" i="6"/>
  <c r="E10096" i="6"/>
  <c r="B10096" i="6"/>
  <c r="A10096" i="6"/>
  <c r="F10095" i="6"/>
  <c r="E10095" i="6"/>
  <c r="B10095" i="6"/>
  <c r="A10095" i="6"/>
  <c r="F10094" i="6"/>
  <c r="E10094" i="6"/>
  <c r="B10094" i="6"/>
  <c r="A10094" i="6"/>
  <c r="F10093" i="6"/>
  <c r="E10093" i="6"/>
  <c r="B10093" i="6"/>
  <c r="A10093" i="6"/>
  <c r="F10088" i="6"/>
  <c r="G10088" i="6" s="1"/>
  <c r="D10088" i="6"/>
  <c r="B10088" i="6"/>
  <c r="A10088" i="6"/>
  <c r="F10087" i="6"/>
  <c r="G10087" i="6" s="1"/>
  <c r="D10087" i="6"/>
  <c r="B10087" i="6"/>
  <c r="A10087" i="6"/>
  <c r="F10086" i="6"/>
  <c r="G10086" i="6" s="1"/>
  <c r="D10086" i="6"/>
  <c r="B10086" i="6"/>
  <c r="A10086" i="6"/>
  <c r="F10085" i="6"/>
  <c r="G10085" i="6" s="1"/>
  <c r="D10085" i="6"/>
  <c r="B10085" i="6"/>
  <c r="A10085" i="6"/>
  <c r="F10084" i="6"/>
  <c r="G10084" i="6" s="1"/>
  <c r="D10084" i="6"/>
  <c r="B10084" i="6"/>
  <c r="A10084" i="6"/>
  <c r="F10083" i="6"/>
  <c r="G10083" i="6" s="1"/>
  <c r="D10083" i="6"/>
  <c r="B10083" i="6"/>
  <c r="A10083" i="6"/>
  <c r="F10082" i="6"/>
  <c r="G10082" i="6" s="1"/>
  <c r="D10082" i="6"/>
  <c r="B10082" i="6"/>
  <c r="A10082" i="6"/>
  <c r="F10081" i="6"/>
  <c r="G10081" i="6" s="1"/>
  <c r="D10081" i="6"/>
  <c r="B10081" i="6"/>
  <c r="A10081" i="6"/>
  <c r="F10080" i="6"/>
  <c r="D10080" i="6"/>
  <c r="B10080" i="6"/>
  <c r="A10080" i="6"/>
  <c r="F10071" i="6"/>
  <c r="G10071" i="6" s="1"/>
  <c r="E10071" i="6"/>
  <c r="F10070" i="6"/>
  <c r="G10070" i="6" s="1"/>
  <c r="E10070" i="6"/>
  <c r="F10069" i="6"/>
  <c r="G10069" i="6" s="1"/>
  <c r="E10069" i="6"/>
  <c r="F10068" i="6"/>
  <c r="G10068" i="6" s="1"/>
  <c r="E10068" i="6"/>
  <c r="F10067" i="6"/>
  <c r="G10067" i="6" s="1"/>
  <c r="E10067" i="6"/>
  <c r="F10066" i="6"/>
  <c r="G10066" i="6" s="1"/>
  <c r="E10066" i="6"/>
  <c r="F10065" i="6"/>
  <c r="G10065" i="6" s="1"/>
  <c r="E10065" i="6"/>
  <c r="F10064" i="6"/>
  <c r="G10064" i="6" s="1"/>
  <c r="E10064" i="6"/>
  <c r="F10063" i="6"/>
  <c r="G10063" i="6" s="1"/>
  <c r="E10063" i="6"/>
  <c r="F10062" i="6"/>
  <c r="G10062" i="6" s="1"/>
  <c r="E10062" i="6"/>
  <c r="B10055" i="6"/>
  <c r="G10054" i="6"/>
  <c r="B10054" i="6"/>
  <c r="B10053" i="6"/>
  <c r="B10052" i="6"/>
  <c r="F10045" i="6"/>
  <c r="G10045" i="6" s="1"/>
  <c r="D10045" i="6"/>
  <c r="B10045" i="6"/>
  <c r="A10045" i="6"/>
  <c r="F10044" i="6"/>
  <c r="G10044" i="6" s="1"/>
  <c r="D10044" i="6"/>
  <c r="B10044" i="6"/>
  <c r="A10044" i="6"/>
  <c r="F10039" i="6"/>
  <c r="G10039" i="6" s="1"/>
  <c r="D10039" i="6"/>
  <c r="B10039" i="6"/>
  <c r="A10039" i="6"/>
  <c r="F10038" i="6"/>
  <c r="G10038" i="6" s="1"/>
  <c r="D10038" i="6"/>
  <c r="B10038" i="6"/>
  <c r="A10038" i="6"/>
  <c r="F10037" i="6"/>
  <c r="G10037" i="6" s="1"/>
  <c r="D10037" i="6"/>
  <c r="B10037" i="6"/>
  <c r="A10037" i="6"/>
  <c r="F10036" i="6"/>
  <c r="G10036" i="6" s="1"/>
  <c r="D10036" i="6"/>
  <c r="B10036" i="6"/>
  <c r="A10036" i="6"/>
  <c r="F10035" i="6"/>
  <c r="G10035" i="6" s="1"/>
  <c r="D10035" i="6"/>
  <c r="B10035" i="6"/>
  <c r="A10035" i="6"/>
  <c r="F10034" i="6"/>
  <c r="G10034" i="6" s="1"/>
  <c r="D10034" i="6"/>
  <c r="B10034" i="6"/>
  <c r="A10034" i="6"/>
  <c r="F10033" i="6"/>
  <c r="G10033" i="6" s="1"/>
  <c r="D10033" i="6"/>
  <c r="B10033" i="6"/>
  <c r="A10033" i="6"/>
  <c r="F10032" i="6"/>
  <c r="G10032" i="6" s="1"/>
  <c r="D10032" i="6"/>
  <c r="B10032" i="6"/>
  <c r="A10032" i="6"/>
  <c r="F10031" i="6"/>
  <c r="G10031" i="6" s="1"/>
  <c r="D10031" i="6"/>
  <c r="B10031" i="6"/>
  <c r="A10031" i="6"/>
  <c r="F10030" i="6"/>
  <c r="G10030" i="6" s="1"/>
  <c r="D10030" i="6"/>
  <c r="B10030" i="6"/>
  <c r="A10030" i="6"/>
  <c r="F10029" i="6"/>
  <c r="G10029" i="6" s="1"/>
  <c r="D10029" i="6"/>
  <c r="B10029" i="6"/>
  <c r="A10029" i="6"/>
  <c r="F10024" i="6"/>
  <c r="E10024" i="6"/>
  <c r="B10024" i="6"/>
  <c r="A10024" i="6"/>
  <c r="F10023" i="6"/>
  <c r="E10023" i="6"/>
  <c r="B10023" i="6"/>
  <c r="A10023" i="6"/>
  <c r="F10022" i="6"/>
  <c r="E10022" i="6"/>
  <c r="B10022" i="6"/>
  <c r="A10022" i="6"/>
  <c r="F10021" i="6"/>
  <c r="E10021" i="6"/>
  <c r="B10021" i="6"/>
  <c r="A10021" i="6"/>
  <c r="F10020" i="6"/>
  <c r="E10020" i="6"/>
  <c r="B10020" i="6"/>
  <c r="A10020" i="6"/>
  <c r="F10019" i="6"/>
  <c r="E10019" i="6"/>
  <c r="B10019" i="6"/>
  <c r="A10019" i="6"/>
  <c r="F10018" i="6"/>
  <c r="E10018" i="6"/>
  <c r="B10018" i="6"/>
  <c r="A10018" i="6"/>
  <c r="F10013" i="6"/>
  <c r="G10013" i="6" s="1"/>
  <c r="D10013" i="6"/>
  <c r="B10013" i="6"/>
  <c r="A10013" i="6"/>
  <c r="F10012" i="6"/>
  <c r="G10012" i="6" s="1"/>
  <c r="D10012" i="6"/>
  <c r="B10012" i="6"/>
  <c r="A10012" i="6"/>
  <c r="F10011" i="6"/>
  <c r="G10011" i="6" s="1"/>
  <c r="D10011" i="6"/>
  <c r="B10011" i="6"/>
  <c r="A10011" i="6"/>
  <c r="F10010" i="6"/>
  <c r="G10010" i="6" s="1"/>
  <c r="D10010" i="6"/>
  <c r="B10010" i="6"/>
  <c r="A10010" i="6"/>
  <c r="F10009" i="6"/>
  <c r="G10009" i="6" s="1"/>
  <c r="D10009" i="6"/>
  <c r="B10009" i="6"/>
  <c r="A10009" i="6"/>
  <c r="F10008" i="6"/>
  <c r="G10008" i="6" s="1"/>
  <c r="D10008" i="6"/>
  <c r="B10008" i="6"/>
  <c r="A10008" i="6"/>
  <c r="F10007" i="6"/>
  <c r="G10007" i="6" s="1"/>
  <c r="D10007" i="6"/>
  <c r="B10007" i="6"/>
  <c r="A10007" i="6"/>
  <c r="F10006" i="6"/>
  <c r="G10006" i="6" s="1"/>
  <c r="D10006" i="6"/>
  <c r="B10006" i="6"/>
  <c r="A10006" i="6"/>
  <c r="F10005" i="6"/>
  <c r="D10005" i="6"/>
  <c r="B10005" i="6"/>
  <c r="A10005" i="6"/>
  <c r="F9996" i="6"/>
  <c r="G9996" i="6" s="1"/>
  <c r="E9996" i="6"/>
  <c r="F9995" i="6"/>
  <c r="G9995" i="6" s="1"/>
  <c r="E9995" i="6"/>
  <c r="F9994" i="6"/>
  <c r="G9994" i="6" s="1"/>
  <c r="E9994" i="6"/>
  <c r="F9993" i="6"/>
  <c r="G9993" i="6" s="1"/>
  <c r="E9993" i="6"/>
  <c r="F9992" i="6"/>
  <c r="G9992" i="6" s="1"/>
  <c r="E9992" i="6"/>
  <c r="F9991" i="6"/>
  <c r="G9991" i="6" s="1"/>
  <c r="E9991" i="6"/>
  <c r="F9990" i="6"/>
  <c r="G9990" i="6" s="1"/>
  <c r="E9990" i="6"/>
  <c r="F9989" i="6"/>
  <c r="G9989" i="6" s="1"/>
  <c r="E9989" i="6"/>
  <c r="F9988" i="6"/>
  <c r="G9988" i="6" s="1"/>
  <c r="E9988" i="6"/>
  <c r="F9987" i="6"/>
  <c r="G9987" i="6" s="1"/>
  <c r="E9987" i="6"/>
  <c r="B9980" i="6"/>
  <c r="G9979" i="6"/>
  <c r="B9979" i="6"/>
  <c r="B9978" i="6"/>
  <c r="B9977" i="6"/>
  <c r="F9970" i="6"/>
  <c r="G9970" i="6" s="1"/>
  <c r="D9970" i="6"/>
  <c r="B9970" i="6"/>
  <c r="A9970" i="6"/>
  <c r="F9969" i="6"/>
  <c r="G9969" i="6" s="1"/>
  <c r="D9969" i="6"/>
  <c r="B9969" i="6"/>
  <c r="A9969" i="6"/>
  <c r="F9964" i="6"/>
  <c r="G9964" i="6" s="1"/>
  <c r="D9964" i="6"/>
  <c r="B9964" i="6"/>
  <c r="A9964" i="6"/>
  <c r="F9963" i="6"/>
  <c r="G9963" i="6" s="1"/>
  <c r="D9963" i="6"/>
  <c r="B9963" i="6"/>
  <c r="A9963" i="6"/>
  <c r="F9962" i="6"/>
  <c r="G9962" i="6" s="1"/>
  <c r="D9962" i="6"/>
  <c r="B9962" i="6"/>
  <c r="A9962" i="6"/>
  <c r="G9961" i="6"/>
  <c r="F9961" i="6"/>
  <c r="D9961" i="6"/>
  <c r="B9961" i="6"/>
  <c r="A9961" i="6"/>
  <c r="F9960" i="6"/>
  <c r="G9960" i="6" s="1"/>
  <c r="D9960" i="6"/>
  <c r="B9960" i="6"/>
  <c r="A9960" i="6"/>
  <c r="F9959" i="6"/>
  <c r="G9959" i="6" s="1"/>
  <c r="D9959" i="6"/>
  <c r="B9959" i="6"/>
  <c r="A9959" i="6"/>
  <c r="F9958" i="6"/>
  <c r="G9958" i="6" s="1"/>
  <c r="D9958" i="6"/>
  <c r="B9958" i="6"/>
  <c r="A9958" i="6"/>
  <c r="F9957" i="6"/>
  <c r="G9957" i="6" s="1"/>
  <c r="D9957" i="6"/>
  <c r="B9957" i="6"/>
  <c r="A9957" i="6"/>
  <c r="F9956" i="6"/>
  <c r="G9956" i="6" s="1"/>
  <c r="D9956" i="6"/>
  <c r="B9956" i="6"/>
  <c r="A9956" i="6"/>
  <c r="F9955" i="6"/>
  <c r="G9955" i="6" s="1"/>
  <c r="D9955" i="6"/>
  <c r="B9955" i="6"/>
  <c r="A9955" i="6"/>
  <c r="F9954" i="6"/>
  <c r="G9954" i="6" s="1"/>
  <c r="D9954" i="6"/>
  <c r="B9954" i="6"/>
  <c r="A9954" i="6"/>
  <c r="F9949" i="6"/>
  <c r="E9949" i="6"/>
  <c r="B9949" i="6"/>
  <c r="A9949" i="6"/>
  <c r="F9948" i="6"/>
  <c r="E9948" i="6"/>
  <c r="B9948" i="6"/>
  <c r="A9948" i="6"/>
  <c r="F9947" i="6"/>
  <c r="E9947" i="6"/>
  <c r="B9947" i="6"/>
  <c r="A9947" i="6"/>
  <c r="F9946" i="6"/>
  <c r="E9946" i="6"/>
  <c r="B9946" i="6"/>
  <c r="A9946" i="6"/>
  <c r="F9945" i="6"/>
  <c r="E9945" i="6"/>
  <c r="B9945" i="6"/>
  <c r="A9945" i="6"/>
  <c r="F9944" i="6"/>
  <c r="E9944" i="6"/>
  <c r="B9944" i="6"/>
  <c r="A9944" i="6"/>
  <c r="F9943" i="6"/>
  <c r="E9943" i="6"/>
  <c r="B9943" i="6"/>
  <c r="A9943" i="6"/>
  <c r="F9938" i="6"/>
  <c r="G9938" i="6" s="1"/>
  <c r="D9938" i="6"/>
  <c r="B9938" i="6"/>
  <c r="A9938" i="6"/>
  <c r="F9937" i="6"/>
  <c r="G9937" i="6" s="1"/>
  <c r="D9937" i="6"/>
  <c r="B9937" i="6"/>
  <c r="A9937" i="6"/>
  <c r="F9936" i="6"/>
  <c r="G9936" i="6" s="1"/>
  <c r="D9936" i="6"/>
  <c r="B9936" i="6"/>
  <c r="A9936" i="6"/>
  <c r="F9935" i="6"/>
  <c r="G9935" i="6" s="1"/>
  <c r="D9935" i="6"/>
  <c r="B9935" i="6"/>
  <c r="A9935" i="6"/>
  <c r="F9934" i="6"/>
  <c r="G9934" i="6" s="1"/>
  <c r="D9934" i="6"/>
  <c r="B9934" i="6"/>
  <c r="A9934" i="6"/>
  <c r="F9933" i="6"/>
  <c r="G9933" i="6" s="1"/>
  <c r="D9933" i="6"/>
  <c r="B9933" i="6"/>
  <c r="A9933" i="6"/>
  <c r="F9932" i="6"/>
  <c r="G9932" i="6" s="1"/>
  <c r="D9932" i="6"/>
  <c r="B9932" i="6"/>
  <c r="A9932" i="6"/>
  <c r="F9931" i="6"/>
  <c r="G9931" i="6" s="1"/>
  <c r="D9931" i="6"/>
  <c r="B9931" i="6"/>
  <c r="A9931" i="6"/>
  <c r="F9930" i="6"/>
  <c r="D9930" i="6"/>
  <c r="B9930" i="6"/>
  <c r="A9930" i="6"/>
  <c r="F9921" i="6"/>
  <c r="G9921" i="6" s="1"/>
  <c r="E9921" i="6"/>
  <c r="F9920" i="6"/>
  <c r="G9920" i="6" s="1"/>
  <c r="E9920" i="6"/>
  <c r="F9919" i="6"/>
  <c r="G9919" i="6" s="1"/>
  <c r="E9919" i="6"/>
  <c r="F9918" i="6"/>
  <c r="G9918" i="6" s="1"/>
  <c r="E9918" i="6"/>
  <c r="F9917" i="6"/>
  <c r="G9917" i="6" s="1"/>
  <c r="E9917" i="6"/>
  <c r="F9916" i="6"/>
  <c r="G9916" i="6" s="1"/>
  <c r="E9916" i="6"/>
  <c r="F9915" i="6"/>
  <c r="G9915" i="6" s="1"/>
  <c r="E9915" i="6"/>
  <c r="F9914" i="6"/>
  <c r="G9914" i="6" s="1"/>
  <c r="E9914" i="6"/>
  <c r="F9913" i="6"/>
  <c r="G9913" i="6" s="1"/>
  <c r="E9913" i="6"/>
  <c r="F9912" i="6"/>
  <c r="G9912" i="6" s="1"/>
  <c r="E9912" i="6"/>
  <c r="B9905" i="6"/>
  <c r="G9904" i="6"/>
  <c r="B9904" i="6"/>
  <c r="B9903" i="6"/>
  <c r="B9902" i="6"/>
  <c r="F9895" i="6"/>
  <c r="G9895" i="6" s="1"/>
  <c r="D9895" i="6"/>
  <c r="B9895" i="6"/>
  <c r="A9895" i="6"/>
  <c r="F9894" i="6"/>
  <c r="G9894" i="6" s="1"/>
  <c r="D9894" i="6"/>
  <c r="B9894" i="6"/>
  <c r="A9894" i="6"/>
  <c r="F9889" i="6"/>
  <c r="G9889" i="6" s="1"/>
  <c r="D9889" i="6"/>
  <c r="B9889" i="6"/>
  <c r="A9889" i="6"/>
  <c r="F9888" i="6"/>
  <c r="G9888" i="6" s="1"/>
  <c r="D9888" i="6"/>
  <c r="B9888" i="6"/>
  <c r="A9888" i="6"/>
  <c r="F9887" i="6"/>
  <c r="G9887" i="6" s="1"/>
  <c r="D9887" i="6"/>
  <c r="B9887" i="6"/>
  <c r="A9887" i="6"/>
  <c r="F9886" i="6"/>
  <c r="G9886" i="6" s="1"/>
  <c r="D9886" i="6"/>
  <c r="B9886" i="6"/>
  <c r="A9886" i="6"/>
  <c r="F9885" i="6"/>
  <c r="G9885" i="6" s="1"/>
  <c r="D9885" i="6"/>
  <c r="B9885" i="6"/>
  <c r="A9885" i="6"/>
  <c r="F9884" i="6"/>
  <c r="G9884" i="6" s="1"/>
  <c r="D9884" i="6"/>
  <c r="B9884" i="6"/>
  <c r="A9884" i="6"/>
  <c r="F9883" i="6"/>
  <c r="G9883" i="6" s="1"/>
  <c r="D9883" i="6"/>
  <c r="B9883" i="6"/>
  <c r="A9883" i="6"/>
  <c r="F9882" i="6"/>
  <c r="G9882" i="6" s="1"/>
  <c r="D9882" i="6"/>
  <c r="B9882" i="6"/>
  <c r="A9882" i="6"/>
  <c r="F9881" i="6"/>
  <c r="G9881" i="6" s="1"/>
  <c r="D9881" i="6"/>
  <c r="B9881" i="6"/>
  <c r="A9881" i="6"/>
  <c r="F9880" i="6"/>
  <c r="G9880" i="6" s="1"/>
  <c r="D9880" i="6"/>
  <c r="B9880" i="6"/>
  <c r="A9880" i="6"/>
  <c r="F9879" i="6"/>
  <c r="G9879" i="6" s="1"/>
  <c r="D9879" i="6"/>
  <c r="B9879" i="6"/>
  <c r="A9879" i="6"/>
  <c r="F9874" i="6"/>
  <c r="E9874" i="6"/>
  <c r="B9874" i="6"/>
  <c r="A9874" i="6"/>
  <c r="F9873" i="6"/>
  <c r="E9873" i="6"/>
  <c r="B9873" i="6"/>
  <c r="A9873" i="6"/>
  <c r="F9872" i="6"/>
  <c r="E9872" i="6"/>
  <c r="B9872" i="6"/>
  <c r="A9872" i="6"/>
  <c r="F9871" i="6"/>
  <c r="E9871" i="6"/>
  <c r="B9871" i="6"/>
  <c r="A9871" i="6"/>
  <c r="F9870" i="6"/>
  <c r="E9870" i="6"/>
  <c r="B9870" i="6"/>
  <c r="A9870" i="6"/>
  <c r="F9869" i="6"/>
  <c r="E9869" i="6"/>
  <c r="B9869" i="6"/>
  <c r="A9869" i="6"/>
  <c r="F9868" i="6"/>
  <c r="E9868" i="6"/>
  <c r="B9868" i="6"/>
  <c r="A9868" i="6"/>
  <c r="F9863" i="6"/>
  <c r="G9863" i="6" s="1"/>
  <c r="D9863" i="6"/>
  <c r="B9863" i="6"/>
  <c r="A9863" i="6"/>
  <c r="F9862" i="6"/>
  <c r="G9862" i="6" s="1"/>
  <c r="D9862" i="6"/>
  <c r="B9862" i="6"/>
  <c r="A9862" i="6"/>
  <c r="F9861" i="6"/>
  <c r="G9861" i="6" s="1"/>
  <c r="D9861" i="6"/>
  <c r="B9861" i="6"/>
  <c r="A9861" i="6"/>
  <c r="F9860" i="6"/>
  <c r="G9860" i="6" s="1"/>
  <c r="D9860" i="6"/>
  <c r="B9860" i="6"/>
  <c r="A9860" i="6"/>
  <c r="F9859" i="6"/>
  <c r="G9859" i="6" s="1"/>
  <c r="D9859" i="6"/>
  <c r="B9859" i="6"/>
  <c r="A9859" i="6"/>
  <c r="F9858" i="6"/>
  <c r="G9858" i="6" s="1"/>
  <c r="D9858" i="6"/>
  <c r="B9858" i="6"/>
  <c r="A9858" i="6"/>
  <c r="F9857" i="6"/>
  <c r="G9857" i="6" s="1"/>
  <c r="D9857" i="6"/>
  <c r="B9857" i="6"/>
  <c r="A9857" i="6"/>
  <c r="F9856" i="6"/>
  <c r="G9856" i="6" s="1"/>
  <c r="D9856" i="6"/>
  <c r="B9856" i="6"/>
  <c r="A9856" i="6"/>
  <c r="F9855" i="6"/>
  <c r="D9855" i="6"/>
  <c r="B9855" i="6"/>
  <c r="A9855" i="6"/>
  <c r="F9846" i="6"/>
  <c r="G9846" i="6" s="1"/>
  <c r="E9846" i="6"/>
  <c r="F9845" i="6"/>
  <c r="G9845" i="6" s="1"/>
  <c r="E9845" i="6"/>
  <c r="F9844" i="6"/>
  <c r="G9844" i="6" s="1"/>
  <c r="E9844" i="6"/>
  <c r="F9843" i="6"/>
  <c r="G9843" i="6" s="1"/>
  <c r="E9843" i="6"/>
  <c r="F9842" i="6"/>
  <c r="G9842" i="6" s="1"/>
  <c r="E9842" i="6"/>
  <c r="F9841" i="6"/>
  <c r="G9841" i="6" s="1"/>
  <c r="E9841" i="6"/>
  <c r="F9840" i="6"/>
  <c r="G9840" i="6" s="1"/>
  <c r="E9840" i="6"/>
  <c r="F9839" i="6"/>
  <c r="G9839" i="6" s="1"/>
  <c r="E9839" i="6"/>
  <c r="F9838" i="6"/>
  <c r="G9838" i="6" s="1"/>
  <c r="E9838" i="6"/>
  <c r="F9837" i="6"/>
  <c r="G9837" i="6" s="1"/>
  <c r="E9837" i="6"/>
  <c r="B9830" i="6"/>
  <c r="G9829" i="6"/>
  <c r="B9829" i="6"/>
  <c r="B9828" i="6"/>
  <c r="B9827" i="6"/>
  <c r="F9820" i="6"/>
  <c r="G9820" i="6" s="1"/>
  <c r="D9820" i="6"/>
  <c r="B9820" i="6"/>
  <c r="A9820" i="6"/>
  <c r="G9819" i="6"/>
  <c r="F9819" i="6"/>
  <c r="D9819" i="6"/>
  <c r="B9819" i="6"/>
  <c r="A9819" i="6"/>
  <c r="F9814" i="6"/>
  <c r="G9814" i="6" s="1"/>
  <c r="D9814" i="6"/>
  <c r="B9814" i="6"/>
  <c r="A9814" i="6"/>
  <c r="F9813" i="6"/>
  <c r="G9813" i="6" s="1"/>
  <c r="D9813" i="6"/>
  <c r="B9813" i="6"/>
  <c r="A9813" i="6"/>
  <c r="F9812" i="6"/>
  <c r="G9812" i="6" s="1"/>
  <c r="D9812" i="6"/>
  <c r="B9812" i="6"/>
  <c r="A9812" i="6"/>
  <c r="F9811" i="6"/>
  <c r="G9811" i="6" s="1"/>
  <c r="D9811" i="6"/>
  <c r="B9811" i="6"/>
  <c r="A9811" i="6"/>
  <c r="F9810" i="6"/>
  <c r="G9810" i="6" s="1"/>
  <c r="D9810" i="6"/>
  <c r="B9810" i="6"/>
  <c r="A9810" i="6"/>
  <c r="F9809" i="6"/>
  <c r="G9809" i="6" s="1"/>
  <c r="D9809" i="6"/>
  <c r="B9809" i="6"/>
  <c r="A9809" i="6"/>
  <c r="F9808" i="6"/>
  <c r="G9808" i="6" s="1"/>
  <c r="D9808" i="6"/>
  <c r="B9808" i="6"/>
  <c r="A9808" i="6"/>
  <c r="F9807" i="6"/>
  <c r="G9807" i="6" s="1"/>
  <c r="D9807" i="6"/>
  <c r="B9807" i="6"/>
  <c r="A9807" i="6"/>
  <c r="F9806" i="6"/>
  <c r="G9806" i="6" s="1"/>
  <c r="D9806" i="6"/>
  <c r="B9806" i="6"/>
  <c r="A9806" i="6"/>
  <c r="F9805" i="6"/>
  <c r="G9805" i="6" s="1"/>
  <c r="D9805" i="6"/>
  <c r="B9805" i="6"/>
  <c r="A9805" i="6"/>
  <c r="F9804" i="6"/>
  <c r="G9804" i="6" s="1"/>
  <c r="D9804" i="6"/>
  <c r="B9804" i="6"/>
  <c r="A9804" i="6"/>
  <c r="F9799" i="6"/>
  <c r="E9799" i="6"/>
  <c r="B9799" i="6"/>
  <c r="A9799" i="6"/>
  <c r="F9798" i="6"/>
  <c r="E9798" i="6"/>
  <c r="B9798" i="6"/>
  <c r="A9798" i="6"/>
  <c r="F9797" i="6"/>
  <c r="E9797" i="6"/>
  <c r="B9797" i="6"/>
  <c r="A9797" i="6"/>
  <c r="F9796" i="6"/>
  <c r="E9796" i="6"/>
  <c r="B9796" i="6"/>
  <c r="A9796" i="6"/>
  <c r="F9795" i="6"/>
  <c r="E9795" i="6"/>
  <c r="B9795" i="6"/>
  <c r="A9795" i="6"/>
  <c r="F9794" i="6"/>
  <c r="E9794" i="6"/>
  <c r="B9794" i="6"/>
  <c r="A9794" i="6"/>
  <c r="F9793" i="6"/>
  <c r="E9793" i="6"/>
  <c r="B9793" i="6"/>
  <c r="A9793" i="6"/>
  <c r="F9788" i="6"/>
  <c r="G9788" i="6" s="1"/>
  <c r="D9788" i="6"/>
  <c r="B9788" i="6"/>
  <c r="A9788" i="6"/>
  <c r="F9787" i="6"/>
  <c r="G9787" i="6" s="1"/>
  <c r="D9787" i="6"/>
  <c r="B9787" i="6"/>
  <c r="A9787" i="6"/>
  <c r="F9786" i="6"/>
  <c r="G9786" i="6" s="1"/>
  <c r="D9786" i="6"/>
  <c r="B9786" i="6"/>
  <c r="A9786" i="6"/>
  <c r="F9785" i="6"/>
  <c r="G9785" i="6" s="1"/>
  <c r="D9785" i="6"/>
  <c r="B9785" i="6"/>
  <c r="A9785" i="6"/>
  <c r="F9784" i="6"/>
  <c r="G9784" i="6" s="1"/>
  <c r="D9784" i="6"/>
  <c r="B9784" i="6"/>
  <c r="A9784" i="6"/>
  <c r="F9783" i="6"/>
  <c r="G9783" i="6" s="1"/>
  <c r="D9783" i="6"/>
  <c r="B9783" i="6"/>
  <c r="A9783" i="6"/>
  <c r="F9782" i="6"/>
  <c r="G9782" i="6" s="1"/>
  <c r="D9782" i="6"/>
  <c r="B9782" i="6"/>
  <c r="A9782" i="6"/>
  <c r="F9781" i="6"/>
  <c r="G9781" i="6" s="1"/>
  <c r="D9781" i="6"/>
  <c r="B9781" i="6"/>
  <c r="A9781" i="6"/>
  <c r="F9780" i="6"/>
  <c r="D9780" i="6"/>
  <c r="B9780" i="6"/>
  <c r="A9780" i="6"/>
  <c r="F9771" i="6"/>
  <c r="G9771" i="6" s="1"/>
  <c r="E9771" i="6"/>
  <c r="F9770" i="6"/>
  <c r="G9770" i="6" s="1"/>
  <c r="E9770" i="6"/>
  <c r="F9769" i="6"/>
  <c r="G9769" i="6" s="1"/>
  <c r="E9769" i="6"/>
  <c r="F9768" i="6"/>
  <c r="G9768" i="6" s="1"/>
  <c r="E9768" i="6"/>
  <c r="F9767" i="6"/>
  <c r="G9767" i="6" s="1"/>
  <c r="E9767" i="6"/>
  <c r="F9766" i="6"/>
  <c r="G9766" i="6" s="1"/>
  <c r="E9766" i="6"/>
  <c r="F9765" i="6"/>
  <c r="G9765" i="6" s="1"/>
  <c r="E9765" i="6"/>
  <c r="F9764" i="6"/>
  <c r="G9764" i="6" s="1"/>
  <c r="E9764" i="6"/>
  <c r="F9763" i="6"/>
  <c r="G9763" i="6" s="1"/>
  <c r="E9763" i="6"/>
  <c r="F9762" i="6"/>
  <c r="G9762" i="6" s="1"/>
  <c r="E9762" i="6"/>
  <c r="B9755" i="6"/>
  <c r="G9754" i="6"/>
  <c r="B9754" i="6"/>
  <c r="B9753" i="6"/>
  <c r="B9752" i="6"/>
  <c r="F9745" i="6"/>
  <c r="G9745" i="6" s="1"/>
  <c r="D9745" i="6"/>
  <c r="B9745" i="6"/>
  <c r="A9745" i="6"/>
  <c r="F9744" i="6"/>
  <c r="G9744" i="6" s="1"/>
  <c r="G9746" i="6" s="1"/>
  <c r="D9744" i="6"/>
  <c r="B9744" i="6"/>
  <c r="A9744" i="6"/>
  <c r="F9739" i="6"/>
  <c r="G9739" i="6" s="1"/>
  <c r="D9739" i="6"/>
  <c r="B9739" i="6"/>
  <c r="A9739" i="6"/>
  <c r="F9738" i="6"/>
  <c r="G9738" i="6" s="1"/>
  <c r="D9738" i="6"/>
  <c r="B9738" i="6"/>
  <c r="A9738" i="6"/>
  <c r="F9737" i="6"/>
  <c r="G9737" i="6" s="1"/>
  <c r="D9737" i="6"/>
  <c r="B9737" i="6"/>
  <c r="A9737" i="6"/>
  <c r="F9736" i="6"/>
  <c r="G9736" i="6" s="1"/>
  <c r="D9736" i="6"/>
  <c r="B9736" i="6"/>
  <c r="A9736" i="6"/>
  <c r="F9735" i="6"/>
  <c r="G9735" i="6" s="1"/>
  <c r="D9735" i="6"/>
  <c r="B9735" i="6"/>
  <c r="A9735" i="6"/>
  <c r="F9734" i="6"/>
  <c r="G9734" i="6" s="1"/>
  <c r="D9734" i="6"/>
  <c r="B9734" i="6"/>
  <c r="A9734" i="6"/>
  <c r="F9733" i="6"/>
  <c r="G9733" i="6" s="1"/>
  <c r="D9733" i="6"/>
  <c r="B9733" i="6"/>
  <c r="A9733" i="6"/>
  <c r="F9732" i="6"/>
  <c r="G9732" i="6" s="1"/>
  <c r="D9732" i="6"/>
  <c r="B9732" i="6"/>
  <c r="A9732" i="6"/>
  <c r="F9731" i="6"/>
  <c r="G9731" i="6" s="1"/>
  <c r="D9731" i="6"/>
  <c r="B9731" i="6"/>
  <c r="A9731" i="6"/>
  <c r="F9730" i="6"/>
  <c r="G9730" i="6" s="1"/>
  <c r="D9730" i="6"/>
  <c r="B9730" i="6"/>
  <c r="A9730" i="6"/>
  <c r="F9729" i="6"/>
  <c r="G9729" i="6" s="1"/>
  <c r="D9729" i="6"/>
  <c r="B9729" i="6"/>
  <c r="A9729" i="6"/>
  <c r="F9724" i="6"/>
  <c r="E9724" i="6"/>
  <c r="B9724" i="6"/>
  <c r="A9724" i="6"/>
  <c r="F9723" i="6"/>
  <c r="E9723" i="6"/>
  <c r="B9723" i="6"/>
  <c r="A9723" i="6"/>
  <c r="F9722" i="6"/>
  <c r="E9722" i="6"/>
  <c r="B9722" i="6"/>
  <c r="A9722" i="6"/>
  <c r="F9721" i="6"/>
  <c r="E9721" i="6"/>
  <c r="B9721" i="6"/>
  <c r="A9721" i="6"/>
  <c r="F9720" i="6"/>
  <c r="E9720" i="6"/>
  <c r="B9720" i="6"/>
  <c r="A9720" i="6"/>
  <c r="F9719" i="6"/>
  <c r="E9719" i="6"/>
  <c r="B9719" i="6"/>
  <c r="A9719" i="6"/>
  <c r="F9718" i="6"/>
  <c r="E9718" i="6"/>
  <c r="B9718" i="6"/>
  <c r="A9718" i="6"/>
  <c r="F9713" i="6"/>
  <c r="G9713" i="6" s="1"/>
  <c r="D9713" i="6"/>
  <c r="B9713" i="6"/>
  <c r="A9713" i="6"/>
  <c r="F9712" i="6"/>
  <c r="G9712" i="6" s="1"/>
  <c r="D9712" i="6"/>
  <c r="B9712" i="6"/>
  <c r="A9712" i="6"/>
  <c r="F9711" i="6"/>
  <c r="G9711" i="6" s="1"/>
  <c r="D9711" i="6"/>
  <c r="B9711" i="6"/>
  <c r="A9711" i="6"/>
  <c r="F9710" i="6"/>
  <c r="G9710" i="6" s="1"/>
  <c r="D9710" i="6"/>
  <c r="B9710" i="6"/>
  <c r="A9710" i="6"/>
  <c r="F9709" i="6"/>
  <c r="G9709" i="6" s="1"/>
  <c r="D9709" i="6"/>
  <c r="B9709" i="6"/>
  <c r="A9709" i="6"/>
  <c r="F9708" i="6"/>
  <c r="G9708" i="6" s="1"/>
  <c r="D9708" i="6"/>
  <c r="B9708" i="6"/>
  <c r="A9708" i="6"/>
  <c r="F9707" i="6"/>
  <c r="G9707" i="6" s="1"/>
  <c r="D9707" i="6"/>
  <c r="B9707" i="6"/>
  <c r="A9707" i="6"/>
  <c r="F9706" i="6"/>
  <c r="G9706" i="6" s="1"/>
  <c r="D9706" i="6"/>
  <c r="B9706" i="6"/>
  <c r="A9706" i="6"/>
  <c r="F9705" i="6"/>
  <c r="D9705" i="6"/>
  <c r="B9705" i="6"/>
  <c r="A9705" i="6"/>
  <c r="F9696" i="6"/>
  <c r="G9696" i="6" s="1"/>
  <c r="E9696" i="6"/>
  <c r="F9695" i="6"/>
  <c r="G9695" i="6" s="1"/>
  <c r="E9695" i="6"/>
  <c r="F9694" i="6"/>
  <c r="G9694" i="6" s="1"/>
  <c r="E9694" i="6"/>
  <c r="F9693" i="6"/>
  <c r="G9693" i="6" s="1"/>
  <c r="E9693" i="6"/>
  <c r="F9692" i="6"/>
  <c r="G9692" i="6" s="1"/>
  <c r="E9692" i="6"/>
  <c r="F9691" i="6"/>
  <c r="G9691" i="6" s="1"/>
  <c r="E9691" i="6"/>
  <c r="F9690" i="6"/>
  <c r="G9690" i="6" s="1"/>
  <c r="E9690" i="6"/>
  <c r="F9689" i="6"/>
  <c r="G9689" i="6" s="1"/>
  <c r="E9689" i="6"/>
  <c r="F9688" i="6"/>
  <c r="G9688" i="6" s="1"/>
  <c r="E9688" i="6"/>
  <c r="F9687" i="6"/>
  <c r="G9687" i="6" s="1"/>
  <c r="E9687" i="6"/>
  <c r="B9680" i="6"/>
  <c r="G9679" i="6"/>
  <c r="B9679" i="6"/>
  <c r="B9678" i="6"/>
  <c r="B9677" i="6"/>
  <c r="F9670" i="6"/>
  <c r="G9670" i="6" s="1"/>
  <c r="D9670" i="6"/>
  <c r="B9670" i="6"/>
  <c r="A9670" i="6"/>
  <c r="F9669" i="6"/>
  <c r="G9669" i="6" s="1"/>
  <c r="D9669" i="6"/>
  <c r="B9669" i="6"/>
  <c r="A9669" i="6"/>
  <c r="F9664" i="6"/>
  <c r="G9664" i="6" s="1"/>
  <c r="D9664" i="6"/>
  <c r="B9664" i="6"/>
  <c r="A9664" i="6"/>
  <c r="F9663" i="6"/>
  <c r="G9663" i="6" s="1"/>
  <c r="D9663" i="6"/>
  <c r="B9663" i="6"/>
  <c r="A9663" i="6"/>
  <c r="F9662" i="6"/>
  <c r="G9662" i="6" s="1"/>
  <c r="D9662" i="6"/>
  <c r="B9662" i="6"/>
  <c r="A9662" i="6"/>
  <c r="F9661" i="6"/>
  <c r="G9661" i="6" s="1"/>
  <c r="D9661" i="6"/>
  <c r="B9661" i="6"/>
  <c r="A9661" i="6"/>
  <c r="F9660" i="6"/>
  <c r="G9660" i="6" s="1"/>
  <c r="D9660" i="6"/>
  <c r="B9660" i="6"/>
  <c r="A9660" i="6"/>
  <c r="F9659" i="6"/>
  <c r="G9659" i="6" s="1"/>
  <c r="D9659" i="6"/>
  <c r="B9659" i="6"/>
  <c r="A9659" i="6"/>
  <c r="F9658" i="6"/>
  <c r="G9658" i="6" s="1"/>
  <c r="D9658" i="6"/>
  <c r="B9658" i="6"/>
  <c r="A9658" i="6"/>
  <c r="F9657" i="6"/>
  <c r="G9657" i="6" s="1"/>
  <c r="D9657" i="6"/>
  <c r="B9657" i="6"/>
  <c r="A9657" i="6"/>
  <c r="F9656" i="6"/>
  <c r="G9656" i="6" s="1"/>
  <c r="D9656" i="6"/>
  <c r="B9656" i="6"/>
  <c r="A9656" i="6"/>
  <c r="F9655" i="6"/>
  <c r="G9655" i="6" s="1"/>
  <c r="D9655" i="6"/>
  <c r="B9655" i="6"/>
  <c r="A9655" i="6"/>
  <c r="F9654" i="6"/>
  <c r="G9654" i="6" s="1"/>
  <c r="D9654" i="6"/>
  <c r="B9654" i="6"/>
  <c r="A9654" i="6"/>
  <c r="F9649" i="6"/>
  <c r="E9649" i="6"/>
  <c r="B9649" i="6"/>
  <c r="A9649" i="6"/>
  <c r="F9648" i="6"/>
  <c r="E9648" i="6"/>
  <c r="B9648" i="6"/>
  <c r="A9648" i="6"/>
  <c r="F9647" i="6"/>
  <c r="E9647" i="6"/>
  <c r="B9647" i="6"/>
  <c r="A9647" i="6"/>
  <c r="F9646" i="6"/>
  <c r="E9646" i="6"/>
  <c r="B9646" i="6"/>
  <c r="A9646" i="6"/>
  <c r="F9645" i="6"/>
  <c r="E9645" i="6"/>
  <c r="B9645" i="6"/>
  <c r="A9645" i="6"/>
  <c r="F9644" i="6"/>
  <c r="E9644" i="6"/>
  <c r="B9644" i="6"/>
  <c r="A9644" i="6"/>
  <c r="F9643" i="6"/>
  <c r="E9643" i="6"/>
  <c r="B9643" i="6"/>
  <c r="A9643" i="6"/>
  <c r="F9638" i="6"/>
  <c r="G9638" i="6" s="1"/>
  <c r="D9638" i="6"/>
  <c r="B9638" i="6"/>
  <c r="A9638" i="6"/>
  <c r="F9637" i="6"/>
  <c r="G9637" i="6" s="1"/>
  <c r="D9637" i="6"/>
  <c r="B9637" i="6"/>
  <c r="A9637" i="6"/>
  <c r="F9636" i="6"/>
  <c r="G9636" i="6" s="1"/>
  <c r="D9636" i="6"/>
  <c r="B9636" i="6"/>
  <c r="A9636" i="6"/>
  <c r="F9635" i="6"/>
  <c r="G9635" i="6" s="1"/>
  <c r="D9635" i="6"/>
  <c r="B9635" i="6"/>
  <c r="A9635" i="6"/>
  <c r="F9634" i="6"/>
  <c r="G9634" i="6" s="1"/>
  <c r="D9634" i="6"/>
  <c r="B9634" i="6"/>
  <c r="A9634" i="6"/>
  <c r="F9633" i="6"/>
  <c r="G9633" i="6" s="1"/>
  <c r="D9633" i="6"/>
  <c r="B9633" i="6"/>
  <c r="A9633" i="6"/>
  <c r="F9632" i="6"/>
  <c r="G9632" i="6" s="1"/>
  <c r="D9632" i="6"/>
  <c r="B9632" i="6"/>
  <c r="A9632" i="6"/>
  <c r="F9631" i="6"/>
  <c r="G9631" i="6" s="1"/>
  <c r="D9631" i="6"/>
  <c r="B9631" i="6"/>
  <c r="A9631" i="6"/>
  <c r="F9630" i="6"/>
  <c r="D9630" i="6"/>
  <c r="B9630" i="6"/>
  <c r="A9630" i="6"/>
  <c r="F9621" i="6"/>
  <c r="G9621" i="6" s="1"/>
  <c r="E9621" i="6"/>
  <c r="F9620" i="6"/>
  <c r="G9620" i="6" s="1"/>
  <c r="E9620" i="6"/>
  <c r="F9619" i="6"/>
  <c r="G9619" i="6" s="1"/>
  <c r="E9619" i="6"/>
  <c r="F9618" i="6"/>
  <c r="G9618" i="6" s="1"/>
  <c r="E9618" i="6"/>
  <c r="F9617" i="6"/>
  <c r="G9617" i="6" s="1"/>
  <c r="E9617" i="6"/>
  <c r="F9616" i="6"/>
  <c r="G9616" i="6" s="1"/>
  <c r="E9616" i="6"/>
  <c r="F9615" i="6"/>
  <c r="G9615" i="6" s="1"/>
  <c r="E9615" i="6"/>
  <c r="F9614" i="6"/>
  <c r="G9614" i="6" s="1"/>
  <c r="E9614" i="6"/>
  <c r="F9613" i="6"/>
  <c r="G9613" i="6" s="1"/>
  <c r="E9613" i="6"/>
  <c r="F9612" i="6"/>
  <c r="G9612" i="6" s="1"/>
  <c r="E9612" i="6"/>
  <c r="B9605" i="6"/>
  <c r="G9604" i="6"/>
  <c r="B9604" i="6"/>
  <c r="B9603" i="6"/>
  <c r="B9602" i="6"/>
  <c r="F9595" i="6"/>
  <c r="G9595" i="6" s="1"/>
  <c r="D9595" i="6"/>
  <c r="B9595" i="6"/>
  <c r="A9595" i="6"/>
  <c r="F9594" i="6"/>
  <c r="G9594" i="6" s="1"/>
  <c r="G9596" i="6" s="1"/>
  <c r="D9594" i="6"/>
  <c r="B9594" i="6"/>
  <c r="A9594" i="6"/>
  <c r="F9589" i="6"/>
  <c r="G9589" i="6" s="1"/>
  <c r="D9589" i="6"/>
  <c r="B9589" i="6"/>
  <c r="A9589" i="6"/>
  <c r="G9588" i="6"/>
  <c r="F9588" i="6"/>
  <c r="D9588" i="6"/>
  <c r="B9588" i="6"/>
  <c r="A9588" i="6"/>
  <c r="F9587" i="6"/>
  <c r="G9587" i="6" s="1"/>
  <c r="D9587" i="6"/>
  <c r="B9587" i="6"/>
  <c r="A9587" i="6"/>
  <c r="F9586" i="6"/>
  <c r="G9586" i="6" s="1"/>
  <c r="D9586" i="6"/>
  <c r="B9586" i="6"/>
  <c r="A9586" i="6"/>
  <c r="F9585" i="6"/>
  <c r="G9585" i="6" s="1"/>
  <c r="D9585" i="6"/>
  <c r="B9585" i="6"/>
  <c r="A9585" i="6"/>
  <c r="F9584" i="6"/>
  <c r="G9584" i="6" s="1"/>
  <c r="D9584" i="6"/>
  <c r="B9584" i="6"/>
  <c r="A9584" i="6"/>
  <c r="F9583" i="6"/>
  <c r="G9583" i="6" s="1"/>
  <c r="D9583" i="6"/>
  <c r="B9583" i="6"/>
  <c r="A9583" i="6"/>
  <c r="F9582" i="6"/>
  <c r="G9582" i="6" s="1"/>
  <c r="D9582" i="6"/>
  <c r="B9582" i="6"/>
  <c r="A9582" i="6"/>
  <c r="F9581" i="6"/>
  <c r="G9581" i="6" s="1"/>
  <c r="D9581" i="6"/>
  <c r="B9581" i="6"/>
  <c r="A9581" i="6"/>
  <c r="F9580" i="6"/>
  <c r="G9580" i="6" s="1"/>
  <c r="D9580" i="6"/>
  <c r="B9580" i="6"/>
  <c r="A9580" i="6"/>
  <c r="F9579" i="6"/>
  <c r="G9579" i="6" s="1"/>
  <c r="D9579" i="6"/>
  <c r="B9579" i="6"/>
  <c r="A9579" i="6"/>
  <c r="F9574" i="6"/>
  <c r="E9574" i="6"/>
  <c r="B9574" i="6"/>
  <c r="A9574" i="6"/>
  <c r="F9573" i="6"/>
  <c r="E9573" i="6"/>
  <c r="B9573" i="6"/>
  <c r="A9573" i="6"/>
  <c r="F9572" i="6"/>
  <c r="E9572" i="6"/>
  <c r="B9572" i="6"/>
  <c r="A9572" i="6"/>
  <c r="F9571" i="6"/>
  <c r="E9571" i="6"/>
  <c r="B9571" i="6"/>
  <c r="A9571" i="6"/>
  <c r="F9570" i="6"/>
  <c r="E9570" i="6"/>
  <c r="B9570" i="6"/>
  <c r="A9570" i="6"/>
  <c r="F9569" i="6"/>
  <c r="E9569" i="6"/>
  <c r="B9569" i="6"/>
  <c r="A9569" i="6"/>
  <c r="F9568" i="6"/>
  <c r="E9568" i="6"/>
  <c r="B9568" i="6"/>
  <c r="A9568" i="6"/>
  <c r="F9563" i="6"/>
  <c r="G9563" i="6" s="1"/>
  <c r="D9563" i="6"/>
  <c r="B9563" i="6"/>
  <c r="A9563" i="6"/>
  <c r="F9562" i="6"/>
  <c r="G9562" i="6" s="1"/>
  <c r="D9562" i="6"/>
  <c r="B9562" i="6"/>
  <c r="A9562" i="6"/>
  <c r="F9561" i="6"/>
  <c r="G9561" i="6" s="1"/>
  <c r="D9561" i="6"/>
  <c r="B9561" i="6"/>
  <c r="A9561" i="6"/>
  <c r="F9560" i="6"/>
  <c r="G9560" i="6" s="1"/>
  <c r="D9560" i="6"/>
  <c r="B9560" i="6"/>
  <c r="A9560" i="6"/>
  <c r="F9559" i="6"/>
  <c r="G9559" i="6" s="1"/>
  <c r="D9559" i="6"/>
  <c r="B9559" i="6"/>
  <c r="A9559" i="6"/>
  <c r="F9558" i="6"/>
  <c r="G9558" i="6" s="1"/>
  <c r="D9558" i="6"/>
  <c r="B9558" i="6"/>
  <c r="A9558" i="6"/>
  <c r="F9557" i="6"/>
  <c r="G9557" i="6" s="1"/>
  <c r="D9557" i="6"/>
  <c r="B9557" i="6"/>
  <c r="A9557" i="6"/>
  <c r="F9556" i="6"/>
  <c r="G9556" i="6" s="1"/>
  <c r="D9556" i="6"/>
  <c r="B9556" i="6"/>
  <c r="A9556" i="6"/>
  <c r="F9555" i="6"/>
  <c r="D9555" i="6"/>
  <c r="B9555" i="6"/>
  <c r="A9555" i="6"/>
  <c r="F9546" i="6"/>
  <c r="G9546" i="6" s="1"/>
  <c r="E9546" i="6"/>
  <c r="F9545" i="6"/>
  <c r="G9545" i="6" s="1"/>
  <c r="E9545" i="6"/>
  <c r="F9544" i="6"/>
  <c r="G9544" i="6" s="1"/>
  <c r="E9544" i="6"/>
  <c r="F9543" i="6"/>
  <c r="G9543" i="6" s="1"/>
  <c r="E9543" i="6"/>
  <c r="F9542" i="6"/>
  <c r="G9542" i="6" s="1"/>
  <c r="E9542" i="6"/>
  <c r="F9541" i="6"/>
  <c r="G9541" i="6" s="1"/>
  <c r="E9541" i="6"/>
  <c r="F9540" i="6"/>
  <c r="G9540" i="6" s="1"/>
  <c r="E9540" i="6"/>
  <c r="F9539" i="6"/>
  <c r="G9539" i="6" s="1"/>
  <c r="E9539" i="6"/>
  <c r="F9538" i="6"/>
  <c r="G9538" i="6" s="1"/>
  <c r="E9538" i="6"/>
  <c r="F9537" i="6"/>
  <c r="G9537" i="6" s="1"/>
  <c r="E9537" i="6"/>
  <c r="B9530" i="6"/>
  <c r="G9529" i="6"/>
  <c r="B9529" i="6"/>
  <c r="B9528" i="6"/>
  <c r="B9527" i="6"/>
  <c r="F9520" i="6"/>
  <c r="G9520" i="6" s="1"/>
  <c r="D9520" i="6"/>
  <c r="B9520" i="6"/>
  <c r="A9520" i="6"/>
  <c r="F9519" i="6"/>
  <c r="G9519" i="6" s="1"/>
  <c r="D9519" i="6"/>
  <c r="B9519" i="6"/>
  <c r="A9519" i="6"/>
  <c r="F9514" i="6"/>
  <c r="G9514" i="6" s="1"/>
  <c r="D9514" i="6"/>
  <c r="B9514" i="6"/>
  <c r="A9514" i="6"/>
  <c r="F9513" i="6"/>
  <c r="G9513" i="6" s="1"/>
  <c r="D9513" i="6"/>
  <c r="B9513" i="6"/>
  <c r="A9513" i="6"/>
  <c r="F9512" i="6"/>
  <c r="G9512" i="6" s="1"/>
  <c r="D9512" i="6"/>
  <c r="B9512" i="6"/>
  <c r="A9512" i="6"/>
  <c r="F9511" i="6"/>
  <c r="G9511" i="6" s="1"/>
  <c r="D9511" i="6"/>
  <c r="B9511" i="6"/>
  <c r="A9511" i="6"/>
  <c r="F9510" i="6"/>
  <c r="G9510" i="6" s="1"/>
  <c r="D9510" i="6"/>
  <c r="B9510" i="6"/>
  <c r="A9510" i="6"/>
  <c r="F9509" i="6"/>
  <c r="G9509" i="6" s="1"/>
  <c r="D9509" i="6"/>
  <c r="B9509" i="6"/>
  <c r="A9509" i="6"/>
  <c r="F9508" i="6"/>
  <c r="G9508" i="6" s="1"/>
  <c r="D9508" i="6"/>
  <c r="B9508" i="6"/>
  <c r="A9508" i="6"/>
  <c r="F9507" i="6"/>
  <c r="G9507" i="6" s="1"/>
  <c r="D9507" i="6"/>
  <c r="B9507" i="6"/>
  <c r="A9507" i="6"/>
  <c r="F9506" i="6"/>
  <c r="G9506" i="6" s="1"/>
  <c r="D9506" i="6"/>
  <c r="B9506" i="6"/>
  <c r="A9506" i="6"/>
  <c r="F9505" i="6"/>
  <c r="G9505" i="6" s="1"/>
  <c r="D9505" i="6"/>
  <c r="B9505" i="6"/>
  <c r="A9505" i="6"/>
  <c r="G9504" i="6"/>
  <c r="F9504" i="6"/>
  <c r="D9504" i="6"/>
  <c r="B9504" i="6"/>
  <c r="A9504" i="6"/>
  <c r="F9499" i="6"/>
  <c r="E9499" i="6"/>
  <c r="B9499" i="6"/>
  <c r="A9499" i="6"/>
  <c r="F9498" i="6"/>
  <c r="E9498" i="6"/>
  <c r="B9498" i="6"/>
  <c r="A9498" i="6"/>
  <c r="F9497" i="6"/>
  <c r="E9497" i="6"/>
  <c r="B9497" i="6"/>
  <c r="A9497" i="6"/>
  <c r="F9496" i="6"/>
  <c r="E9496" i="6"/>
  <c r="B9496" i="6"/>
  <c r="A9496" i="6"/>
  <c r="F9495" i="6"/>
  <c r="E9495" i="6"/>
  <c r="B9495" i="6"/>
  <c r="A9495" i="6"/>
  <c r="F9494" i="6"/>
  <c r="E9494" i="6"/>
  <c r="B9494" i="6"/>
  <c r="A9494" i="6"/>
  <c r="F9493" i="6"/>
  <c r="E9493" i="6"/>
  <c r="B9493" i="6"/>
  <c r="A9493" i="6"/>
  <c r="F9488" i="6"/>
  <c r="G9488" i="6" s="1"/>
  <c r="D9488" i="6"/>
  <c r="B9488" i="6"/>
  <c r="A9488" i="6"/>
  <c r="F9487" i="6"/>
  <c r="G9487" i="6" s="1"/>
  <c r="D9487" i="6"/>
  <c r="B9487" i="6"/>
  <c r="A9487" i="6"/>
  <c r="F9486" i="6"/>
  <c r="G9486" i="6" s="1"/>
  <c r="D9486" i="6"/>
  <c r="B9486" i="6"/>
  <c r="A9486" i="6"/>
  <c r="F9485" i="6"/>
  <c r="G9485" i="6" s="1"/>
  <c r="D9485" i="6"/>
  <c r="B9485" i="6"/>
  <c r="A9485" i="6"/>
  <c r="F9484" i="6"/>
  <c r="G9484" i="6" s="1"/>
  <c r="D9484" i="6"/>
  <c r="B9484" i="6"/>
  <c r="A9484" i="6"/>
  <c r="F9483" i="6"/>
  <c r="G9483" i="6" s="1"/>
  <c r="D9483" i="6"/>
  <c r="B9483" i="6"/>
  <c r="A9483" i="6"/>
  <c r="F9482" i="6"/>
  <c r="G9482" i="6" s="1"/>
  <c r="D9482" i="6"/>
  <c r="B9482" i="6"/>
  <c r="A9482" i="6"/>
  <c r="F9481" i="6"/>
  <c r="G9481" i="6" s="1"/>
  <c r="D9481" i="6"/>
  <c r="B9481" i="6"/>
  <c r="A9481" i="6"/>
  <c r="F9480" i="6"/>
  <c r="D9480" i="6"/>
  <c r="B9480" i="6"/>
  <c r="A9480" i="6"/>
  <c r="F9471" i="6"/>
  <c r="G9471" i="6" s="1"/>
  <c r="E9471" i="6"/>
  <c r="F9470" i="6"/>
  <c r="G9470" i="6" s="1"/>
  <c r="E9470" i="6"/>
  <c r="F9469" i="6"/>
  <c r="G9469" i="6" s="1"/>
  <c r="E9469" i="6"/>
  <c r="F9468" i="6"/>
  <c r="G9468" i="6" s="1"/>
  <c r="E9468" i="6"/>
  <c r="F9467" i="6"/>
  <c r="G9467" i="6" s="1"/>
  <c r="E9467" i="6"/>
  <c r="F9466" i="6"/>
  <c r="G9466" i="6" s="1"/>
  <c r="E9466" i="6"/>
  <c r="F9465" i="6"/>
  <c r="G9465" i="6" s="1"/>
  <c r="E9465" i="6"/>
  <c r="F9464" i="6"/>
  <c r="G9464" i="6" s="1"/>
  <c r="E9464" i="6"/>
  <c r="F9463" i="6"/>
  <c r="G9463" i="6" s="1"/>
  <c r="E9463" i="6"/>
  <c r="F9462" i="6"/>
  <c r="G9462" i="6" s="1"/>
  <c r="E9462" i="6"/>
  <c r="B9455" i="6"/>
  <c r="G9454" i="6"/>
  <c r="B9454" i="6"/>
  <c r="B9453" i="6"/>
  <c r="B9452" i="6"/>
  <c r="F9445" i="6"/>
  <c r="G9445" i="6" s="1"/>
  <c r="D9445" i="6"/>
  <c r="B9445" i="6"/>
  <c r="A9445" i="6"/>
  <c r="F9444" i="6"/>
  <c r="G9444" i="6" s="1"/>
  <c r="D9444" i="6"/>
  <c r="B9444" i="6"/>
  <c r="A9444" i="6"/>
  <c r="F9439" i="6"/>
  <c r="G9439" i="6" s="1"/>
  <c r="D9439" i="6"/>
  <c r="B9439" i="6"/>
  <c r="A9439" i="6"/>
  <c r="F9438" i="6"/>
  <c r="G9438" i="6" s="1"/>
  <c r="D9438" i="6"/>
  <c r="B9438" i="6"/>
  <c r="A9438" i="6"/>
  <c r="F9437" i="6"/>
  <c r="G9437" i="6" s="1"/>
  <c r="D9437" i="6"/>
  <c r="B9437" i="6"/>
  <c r="A9437" i="6"/>
  <c r="F9436" i="6"/>
  <c r="G9436" i="6" s="1"/>
  <c r="D9436" i="6"/>
  <c r="B9436" i="6"/>
  <c r="A9436" i="6"/>
  <c r="F9435" i="6"/>
  <c r="G9435" i="6" s="1"/>
  <c r="D9435" i="6"/>
  <c r="B9435" i="6"/>
  <c r="A9435" i="6"/>
  <c r="F9434" i="6"/>
  <c r="G9434" i="6" s="1"/>
  <c r="D9434" i="6"/>
  <c r="B9434" i="6"/>
  <c r="A9434" i="6"/>
  <c r="F9433" i="6"/>
  <c r="G9433" i="6" s="1"/>
  <c r="D9433" i="6"/>
  <c r="B9433" i="6"/>
  <c r="A9433" i="6"/>
  <c r="F9432" i="6"/>
  <c r="G9432" i="6" s="1"/>
  <c r="D9432" i="6"/>
  <c r="B9432" i="6"/>
  <c r="A9432" i="6"/>
  <c r="F9431" i="6"/>
  <c r="G9431" i="6" s="1"/>
  <c r="D9431" i="6"/>
  <c r="B9431" i="6"/>
  <c r="A9431" i="6"/>
  <c r="F9430" i="6"/>
  <c r="G9430" i="6" s="1"/>
  <c r="D9430" i="6"/>
  <c r="B9430" i="6"/>
  <c r="A9430" i="6"/>
  <c r="F9429" i="6"/>
  <c r="G9429" i="6" s="1"/>
  <c r="D9429" i="6"/>
  <c r="B9429" i="6"/>
  <c r="A9429" i="6"/>
  <c r="F9424" i="6"/>
  <c r="E9424" i="6"/>
  <c r="B9424" i="6"/>
  <c r="A9424" i="6"/>
  <c r="F9423" i="6"/>
  <c r="E9423" i="6"/>
  <c r="B9423" i="6"/>
  <c r="A9423" i="6"/>
  <c r="F9422" i="6"/>
  <c r="E9422" i="6"/>
  <c r="B9422" i="6"/>
  <c r="A9422" i="6"/>
  <c r="F9421" i="6"/>
  <c r="E9421" i="6"/>
  <c r="B9421" i="6"/>
  <c r="A9421" i="6"/>
  <c r="F9420" i="6"/>
  <c r="E9420" i="6"/>
  <c r="B9420" i="6"/>
  <c r="A9420" i="6"/>
  <c r="F9419" i="6"/>
  <c r="E9419" i="6"/>
  <c r="B9419" i="6"/>
  <c r="A9419" i="6"/>
  <c r="F9418" i="6"/>
  <c r="E9418" i="6"/>
  <c r="B9418" i="6"/>
  <c r="A9418" i="6"/>
  <c r="F9413" i="6"/>
  <c r="G9413" i="6" s="1"/>
  <c r="D9413" i="6"/>
  <c r="B9413" i="6"/>
  <c r="A9413" i="6"/>
  <c r="F9412" i="6"/>
  <c r="G9412" i="6" s="1"/>
  <c r="D9412" i="6"/>
  <c r="B9412" i="6"/>
  <c r="A9412" i="6"/>
  <c r="F9411" i="6"/>
  <c r="G9411" i="6" s="1"/>
  <c r="D9411" i="6"/>
  <c r="B9411" i="6"/>
  <c r="A9411" i="6"/>
  <c r="F9410" i="6"/>
  <c r="G9410" i="6" s="1"/>
  <c r="D9410" i="6"/>
  <c r="B9410" i="6"/>
  <c r="A9410" i="6"/>
  <c r="F9409" i="6"/>
  <c r="G9409" i="6" s="1"/>
  <c r="D9409" i="6"/>
  <c r="B9409" i="6"/>
  <c r="A9409" i="6"/>
  <c r="F9408" i="6"/>
  <c r="G9408" i="6" s="1"/>
  <c r="D9408" i="6"/>
  <c r="B9408" i="6"/>
  <c r="A9408" i="6"/>
  <c r="F9407" i="6"/>
  <c r="G9407" i="6" s="1"/>
  <c r="D9407" i="6"/>
  <c r="B9407" i="6"/>
  <c r="A9407" i="6"/>
  <c r="F9406" i="6"/>
  <c r="G9406" i="6" s="1"/>
  <c r="D9406" i="6"/>
  <c r="B9406" i="6"/>
  <c r="A9406" i="6"/>
  <c r="F9405" i="6"/>
  <c r="D9405" i="6"/>
  <c r="B9405" i="6"/>
  <c r="A9405" i="6"/>
  <c r="F9396" i="6"/>
  <c r="G9396" i="6" s="1"/>
  <c r="E9396" i="6"/>
  <c r="F9395" i="6"/>
  <c r="G9395" i="6" s="1"/>
  <c r="E9395" i="6"/>
  <c r="F9394" i="6"/>
  <c r="G9394" i="6" s="1"/>
  <c r="E9394" i="6"/>
  <c r="F9393" i="6"/>
  <c r="G9393" i="6" s="1"/>
  <c r="E9393" i="6"/>
  <c r="F9392" i="6"/>
  <c r="G9392" i="6" s="1"/>
  <c r="E9392" i="6"/>
  <c r="F9391" i="6"/>
  <c r="G9391" i="6" s="1"/>
  <c r="E9391" i="6"/>
  <c r="F9390" i="6"/>
  <c r="G9390" i="6" s="1"/>
  <c r="E9390" i="6"/>
  <c r="F9389" i="6"/>
  <c r="G9389" i="6" s="1"/>
  <c r="E9389" i="6"/>
  <c r="F9388" i="6"/>
  <c r="G9388" i="6" s="1"/>
  <c r="E9388" i="6"/>
  <c r="F9387" i="6"/>
  <c r="G9387" i="6" s="1"/>
  <c r="E9387" i="6"/>
  <c r="B9380" i="6"/>
  <c r="G9379" i="6"/>
  <c r="B9379" i="6"/>
  <c r="B9378" i="6"/>
  <c r="B9377" i="6"/>
  <c r="F9370" i="6"/>
  <c r="G9370" i="6" s="1"/>
  <c r="D9370" i="6"/>
  <c r="B9370" i="6"/>
  <c r="A9370" i="6"/>
  <c r="F9369" i="6"/>
  <c r="G9369" i="6" s="1"/>
  <c r="D9369" i="6"/>
  <c r="B9369" i="6"/>
  <c r="A9369" i="6"/>
  <c r="F9364" i="6"/>
  <c r="G9364" i="6" s="1"/>
  <c r="D9364" i="6"/>
  <c r="B9364" i="6"/>
  <c r="A9364" i="6"/>
  <c r="F9363" i="6"/>
  <c r="G9363" i="6" s="1"/>
  <c r="D9363" i="6"/>
  <c r="B9363" i="6"/>
  <c r="A9363" i="6"/>
  <c r="F9362" i="6"/>
  <c r="G9362" i="6" s="1"/>
  <c r="D9362" i="6"/>
  <c r="B9362" i="6"/>
  <c r="A9362" i="6"/>
  <c r="F9361" i="6"/>
  <c r="G9361" i="6" s="1"/>
  <c r="D9361" i="6"/>
  <c r="B9361" i="6"/>
  <c r="A9361" i="6"/>
  <c r="F9360" i="6"/>
  <c r="G9360" i="6" s="1"/>
  <c r="D9360" i="6"/>
  <c r="B9360" i="6"/>
  <c r="A9360" i="6"/>
  <c r="F9359" i="6"/>
  <c r="G9359" i="6" s="1"/>
  <c r="D9359" i="6"/>
  <c r="B9359" i="6"/>
  <c r="A9359" i="6"/>
  <c r="F9358" i="6"/>
  <c r="G9358" i="6" s="1"/>
  <c r="D9358" i="6"/>
  <c r="B9358" i="6"/>
  <c r="A9358" i="6"/>
  <c r="F9357" i="6"/>
  <c r="G9357" i="6" s="1"/>
  <c r="D9357" i="6"/>
  <c r="B9357" i="6"/>
  <c r="A9357" i="6"/>
  <c r="F9356" i="6"/>
  <c r="G9356" i="6" s="1"/>
  <c r="D9356" i="6"/>
  <c r="B9356" i="6"/>
  <c r="A9356" i="6"/>
  <c r="F9355" i="6"/>
  <c r="G9355" i="6" s="1"/>
  <c r="D9355" i="6"/>
  <c r="B9355" i="6"/>
  <c r="A9355" i="6"/>
  <c r="F9354" i="6"/>
  <c r="G9354" i="6" s="1"/>
  <c r="D9354" i="6"/>
  <c r="B9354" i="6"/>
  <c r="A9354" i="6"/>
  <c r="F9349" i="6"/>
  <c r="E9349" i="6"/>
  <c r="B9349" i="6"/>
  <c r="A9349" i="6"/>
  <c r="F9348" i="6"/>
  <c r="E9348" i="6"/>
  <c r="B9348" i="6"/>
  <c r="A9348" i="6"/>
  <c r="F9347" i="6"/>
  <c r="E9347" i="6"/>
  <c r="B9347" i="6"/>
  <c r="A9347" i="6"/>
  <c r="F9346" i="6"/>
  <c r="E9346" i="6"/>
  <c r="B9346" i="6"/>
  <c r="A9346" i="6"/>
  <c r="F9345" i="6"/>
  <c r="E9345" i="6"/>
  <c r="B9345" i="6"/>
  <c r="A9345" i="6"/>
  <c r="F9344" i="6"/>
  <c r="E9344" i="6"/>
  <c r="B9344" i="6"/>
  <c r="A9344" i="6"/>
  <c r="F9343" i="6"/>
  <c r="G9343" i="6" s="1"/>
  <c r="E9343" i="6"/>
  <c r="B9343" i="6"/>
  <c r="A9343" i="6"/>
  <c r="F9338" i="6"/>
  <c r="G9338" i="6" s="1"/>
  <c r="D9338" i="6"/>
  <c r="B9338" i="6"/>
  <c r="A9338" i="6"/>
  <c r="F9337" i="6"/>
  <c r="G9337" i="6" s="1"/>
  <c r="D9337" i="6"/>
  <c r="B9337" i="6"/>
  <c r="A9337" i="6"/>
  <c r="F9336" i="6"/>
  <c r="G9336" i="6" s="1"/>
  <c r="D9336" i="6"/>
  <c r="B9336" i="6"/>
  <c r="A9336" i="6"/>
  <c r="F9335" i="6"/>
  <c r="G9335" i="6" s="1"/>
  <c r="D9335" i="6"/>
  <c r="B9335" i="6"/>
  <c r="A9335" i="6"/>
  <c r="F9334" i="6"/>
  <c r="G9334" i="6" s="1"/>
  <c r="D9334" i="6"/>
  <c r="B9334" i="6"/>
  <c r="A9334" i="6"/>
  <c r="F9333" i="6"/>
  <c r="G9333" i="6" s="1"/>
  <c r="D9333" i="6"/>
  <c r="B9333" i="6"/>
  <c r="A9333" i="6"/>
  <c r="F9332" i="6"/>
  <c r="G9332" i="6" s="1"/>
  <c r="D9332" i="6"/>
  <c r="B9332" i="6"/>
  <c r="A9332" i="6"/>
  <c r="F9331" i="6"/>
  <c r="G9331" i="6" s="1"/>
  <c r="D9331" i="6"/>
  <c r="B9331" i="6"/>
  <c r="A9331" i="6"/>
  <c r="F9330" i="6"/>
  <c r="D9330" i="6"/>
  <c r="B9330" i="6"/>
  <c r="A9330" i="6"/>
  <c r="F9321" i="6"/>
  <c r="G9321" i="6" s="1"/>
  <c r="E9321" i="6"/>
  <c r="F9320" i="6"/>
  <c r="G9320" i="6" s="1"/>
  <c r="E9320" i="6"/>
  <c r="F9319" i="6"/>
  <c r="G9319" i="6" s="1"/>
  <c r="E9319" i="6"/>
  <c r="F9318" i="6"/>
  <c r="G9318" i="6" s="1"/>
  <c r="E9318" i="6"/>
  <c r="F9317" i="6"/>
  <c r="G9317" i="6" s="1"/>
  <c r="E9317" i="6"/>
  <c r="F9316" i="6"/>
  <c r="G9316" i="6" s="1"/>
  <c r="E9316" i="6"/>
  <c r="F9315" i="6"/>
  <c r="G9315" i="6" s="1"/>
  <c r="E9315" i="6"/>
  <c r="F9314" i="6"/>
  <c r="G9314" i="6" s="1"/>
  <c r="E9314" i="6"/>
  <c r="F9313" i="6"/>
  <c r="G9313" i="6" s="1"/>
  <c r="E9313" i="6"/>
  <c r="F9312" i="6"/>
  <c r="G9312" i="6" s="1"/>
  <c r="E9312" i="6"/>
  <c r="B9305" i="6"/>
  <c r="G9304" i="6"/>
  <c r="B9304" i="6"/>
  <c r="B9303" i="6"/>
  <c r="B9302" i="6"/>
  <c r="F9295" i="6"/>
  <c r="G9295" i="6" s="1"/>
  <c r="D9295" i="6"/>
  <c r="B9295" i="6"/>
  <c r="A9295" i="6"/>
  <c r="F9294" i="6"/>
  <c r="G9294" i="6" s="1"/>
  <c r="D9294" i="6"/>
  <c r="B9294" i="6"/>
  <c r="A9294" i="6"/>
  <c r="F9289" i="6"/>
  <c r="G9289" i="6" s="1"/>
  <c r="D9289" i="6"/>
  <c r="B9289" i="6"/>
  <c r="A9289" i="6"/>
  <c r="F9288" i="6"/>
  <c r="G9288" i="6" s="1"/>
  <c r="D9288" i="6"/>
  <c r="B9288" i="6"/>
  <c r="A9288" i="6"/>
  <c r="F9287" i="6"/>
  <c r="G9287" i="6" s="1"/>
  <c r="D9287" i="6"/>
  <c r="B9287" i="6"/>
  <c r="A9287" i="6"/>
  <c r="F9286" i="6"/>
  <c r="G9286" i="6" s="1"/>
  <c r="D9286" i="6"/>
  <c r="B9286" i="6"/>
  <c r="A9286" i="6"/>
  <c r="F9285" i="6"/>
  <c r="G9285" i="6" s="1"/>
  <c r="D9285" i="6"/>
  <c r="B9285" i="6"/>
  <c r="A9285" i="6"/>
  <c r="F9284" i="6"/>
  <c r="G9284" i="6" s="1"/>
  <c r="D9284" i="6"/>
  <c r="B9284" i="6"/>
  <c r="A9284" i="6"/>
  <c r="G9283" i="6"/>
  <c r="F9283" i="6"/>
  <c r="D9283" i="6"/>
  <c r="B9283" i="6"/>
  <c r="A9283" i="6"/>
  <c r="F9282" i="6"/>
  <c r="G9282" i="6" s="1"/>
  <c r="D9282" i="6"/>
  <c r="B9282" i="6"/>
  <c r="A9282" i="6"/>
  <c r="F9281" i="6"/>
  <c r="G9281" i="6" s="1"/>
  <c r="D9281" i="6"/>
  <c r="B9281" i="6"/>
  <c r="A9281" i="6"/>
  <c r="F9280" i="6"/>
  <c r="G9280" i="6" s="1"/>
  <c r="D9280" i="6"/>
  <c r="B9280" i="6"/>
  <c r="A9280" i="6"/>
  <c r="F9279" i="6"/>
  <c r="G9279" i="6" s="1"/>
  <c r="D9279" i="6"/>
  <c r="B9279" i="6"/>
  <c r="A9279" i="6"/>
  <c r="F9274" i="6"/>
  <c r="E9274" i="6"/>
  <c r="B9274" i="6"/>
  <c r="A9274" i="6"/>
  <c r="F9273" i="6"/>
  <c r="E9273" i="6"/>
  <c r="B9273" i="6"/>
  <c r="A9273" i="6"/>
  <c r="F9272" i="6"/>
  <c r="E9272" i="6"/>
  <c r="B9272" i="6"/>
  <c r="A9272" i="6"/>
  <c r="F9271" i="6"/>
  <c r="E9271" i="6"/>
  <c r="B9271" i="6"/>
  <c r="A9271" i="6"/>
  <c r="F9270" i="6"/>
  <c r="E9270" i="6"/>
  <c r="B9270" i="6"/>
  <c r="A9270" i="6"/>
  <c r="F9269" i="6"/>
  <c r="E9269" i="6"/>
  <c r="B9269" i="6"/>
  <c r="A9269" i="6"/>
  <c r="F9268" i="6"/>
  <c r="E9268" i="6"/>
  <c r="B9268" i="6"/>
  <c r="A9268" i="6"/>
  <c r="F9263" i="6"/>
  <c r="G9263" i="6" s="1"/>
  <c r="D9263" i="6"/>
  <c r="B9263" i="6"/>
  <c r="A9263" i="6"/>
  <c r="F9262" i="6"/>
  <c r="G9262" i="6" s="1"/>
  <c r="D9262" i="6"/>
  <c r="B9262" i="6"/>
  <c r="A9262" i="6"/>
  <c r="F9261" i="6"/>
  <c r="G9261" i="6" s="1"/>
  <c r="D9261" i="6"/>
  <c r="B9261" i="6"/>
  <c r="A9261" i="6"/>
  <c r="F9260" i="6"/>
  <c r="G9260" i="6" s="1"/>
  <c r="D9260" i="6"/>
  <c r="B9260" i="6"/>
  <c r="A9260" i="6"/>
  <c r="F9259" i="6"/>
  <c r="G9259" i="6" s="1"/>
  <c r="D9259" i="6"/>
  <c r="B9259" i="6"/>
  <c r="A9259" i="6"/>
  <c r="F9258" i="6"/>
  <c r="G9258" i="6" s="1"/>
  <c r="D9258" i="6"/>
  <c r="B9258" i="6"/>
  <c r="A9258" i="6"/>
  <c r="F9257" i="6"/>
  <c r="G9257" i="6" s="1"/>
  <c r="D9257" i="6"/>
  <c r="B9257" i="6"/>
  <c r="A9257" i="6"/>
  <c r="F9256" i="6"/>
  <c r="G9256" i="6" s="1"/>
  <c r="D9256" i="6"/>
  <c r="B9256" i="6"/>
  <c r="A9256" i="6"/>
  <c r="F9255" i="6"/>
  <c r="D9255" i="6"/>
  <c r="B9255" i="6"/>
  <c r="A9255" i="6"/>
  <c r="F9246" i="6"/>
  <c r="G9246" i="6" s="1"/>
  <c r="E9246" i="6"/>
  <c r="F9245" i="6"/>
  <c r="G9245" i="6" s="1"/>
  <c r="E9245" i="6"/>
  <c r="F9244" i="6"/>
  <c r="G9244" i="6" s="1"/>
  <c r="E9244" i="6"/>
  <c r="F9243" i="6"/>
  <c r="G9243" i="6" s="1"/>
  <c r="E9243" i="6"/>
  <c r="F9242" i="6"/>
  <c r="G9242" i="6" s="1"/>
  <c r="E9242" i="6"/>
  <c r="F9241" i="6"/>
  <c r="G9241" i="6" s="1"/>
  <c r="E9241" i="6"/>
  <c r="F9240" i="6"/>
  <c r="G9240" i="6" s="1"/>
  <c r="E9240" i="6"/>
  <c r="F9239" i="6"/>
  <c r="G9239" i="6" s="1"/>
  <c r="E9239" i="6"/>
  <c r="F9238" i="6"/>
  <c r="G9238" i="6" s="1"/>
  <c r="E9238" i="6"/>
  <c r="F9237" i="6"/>
  <c r="G9237" i="6" s="1"/>
  <c r="E9237" i="6"/>
  <c r="B9230" i="6"/>
  <c r="G9229" i="6"/>
  <c r="B9229" i="6"/>
  <c r="B9228" i="6"/>
  <c r="B9227" i="6"/>
  <c r="F9220" i="6"/>
  <c r="G9220" i="6" s="1"/>
  <c r="D9220" i="6"/>
  <c r="B9220" i="6"/>
  <c r="A9220" i="6"/>
  <c r="F9219" i="6"/>
  <c r="G9219" i="6" s="1"/>
  <c r="D9219" i="6"/>
  <c r="B9219" i="6"/>
  <c r="A9219" i="6"/>
  <c r="F9214" i="6"/>
  <c r="G9214" i="6" s="1"/>
  <c r="D9214" i="6"/>
  <c r="B9214" i="6"/>
  <c r="A9214" i="6"/>
  <c r="F9213" i="6"/>
  <c r="G9213" i="6" s="1"/>
  <c r="D9213" i="6"/>
  <c r="B9213" i="6"/>
  <c r="A9213" i="6"/>
  <c r="F9212" i="6"/>
  <c r="G9212" i="6" s="1"/>
  <c r="D9212" i="6"/>
  <c r="B9212" i="6"/>
  <c r="A9212" i="6"/>
  <c r="F9211" i="6"/>
  <c r="G9211" i="6" s="1"/>
  <c r="D9211" i="6"/>
  <c r="B9211" i="6"/>
  <c r="A9211" i="6"/>
  <c r="F9210" i="6"/>
  <c r="G9210" i="6" s="1"/>
  <c r="D9210" i="6"/>
  <c r="B9210" i="6"/>
  <c r="A9210" i="6"/>
  <c r="F9209" i="6"/>
  <c r="G9209" i="6" s="1"/>
  <c r="D9209" i="6"/>
  <c r="B9209" i="6"/>
  <c r="A9209" i="6"/>
  <c r="F9208" i="6"/>
  <c r="G9208" i="6" s="1"/>
  <c r="D9208" i="6"/>
  <c r="B9208" i="6"/>
  <c r="A9208" i="6"/>
  <c r="F9207" i="6"/>
  <c r="G9207" i="6" s="1"/>
  <c r="D9207" i="6"/>
  <c r="B9207" i="6"/>
  <c r="A9207" i="6"/>
  <c r="F9206" i="6"/>
  <c r="G9206" i="6" s="1"/>
  <c r="D9206" i="6"/>
  <c r="B9206" i="6"/>
  <c r="A9206" i="6"/>
  <c r="F9205" i="6"/>
  <c r="G9205" i="6" s="1"/>
  <c r="D9205" i="6"/>
  <c r="B9205" i="6"/>
  <c r="A9205" i="6"/>
  <c r="F9204" i="6"/>
  <c r="G9204" i="6" s="1"/>
  <c r="D9204" i="6"/>
  <c r="B9204" i="6"/>
  <c r="A9204" i="6"/>
  <c r="F9199" i="6"/>
  <c r="E9199" i="6"/>
  <c r="B9199" i="6"/>
  <c r="A9199" i="6"/>
  <c r="F9198" i="6"/>
  <c r="E9198" i="6"/>
  <c r="B9198" i="6"/>
  <c r="A9198" i="6"/>
  <c r="F9197" i="6"/>
  <c r="E9197" i="6"/>
  <c r="B9197" i="6"/>
  <c r="A9197" i="6"/>
  <c r="F9196" i="6"/>
  <c r="E9196" i="6"/>
  <c r="B9196" i="6"/>
  <c r="A9196" i="6"/>
  <c r="F9195" i="6"/>
  <c r="E9195" i="6"/>
  <c r="B9195" i="6"/>
  <c r="A9195" i="6"/>
  <c r="F9194" i="6"/>
  <c r="E9194" i="6"/>
  <c r="B9194" i="6"/>
  <c r="A9194" i="6"/>
  <c r="F9193" i="6"/>
  <c r="E9193" i="6"/>
  <c r="B9193" i="6"/>
  <c r="A9193" i="6"/>
  <c r="F9188" i="6"/>
  <c r="G9188" i="6" s="1"/>
  <c r="D9188" i="6"/>
  <c r="B9188" i="6"/>
  <c r="A9188" i="6"/>
  <c r="F9187" i="6"/>
  <c r="G9187" i="6" s="1"/>
  <c r="D9187" i="6"/>
  <c r="B9187" i="6"/>
  <c r="A9187" i="6"/>
  <c r="F9186" i="6"/>
  <c r="G9186" i="6" s="1"/>
  <c r="D9186" i="6"/>
  <c r="B9186" i="6"/>
  <c r="A9186" i="6"/>
  <c r="F9185" i="6"/>
  <c r="G9185" i="6" s="1"/>
  <c r="D9185" i="6"/>
  <c r="B9185" i="6"/>
  <c r="A9185" i="6"/>
  <c r="F9184" i="6"/>
  <c r="G9184" i="6" s="1"/>
  <c r="D9184" i="6"/>
  <c r="B9184" i="6"/>
  <c r="A9184" i="6"/>
  <c r="F9183" i="6"/>
  <c r="G9183" i="6" s="1"/>
  <c r="D9183" i="6"/>
  <c r="B9183" i="6"/>
  <c r="A9183" i="6"/>
  <c r="F9182" i="6"/>
  <c r="G9182" i="6" s="1"/>
  <c r="D9182" i="6"/>
  <c r="B9182" i="6"/>
  <c r="A9182" i="6"/>
  <c r="F9181" i="6"/>
  <c r="G9181" i="6" s="1"/>
  <c r="D9181" i="6"/>
  <c r="B9181" i="6"/>
  <c r="A9181" i="6"/>
  <c r="F9180" i="6"/>
  <c r="D9180" i="6"/>
  <c r="B9180" i="6"/>
  <c r="A9180" i="6"/>
  <c r="F9171" i="6"/>
  <c r="G9171" i="6" s="1"/>
  <c r="E9171" i="6"/>
  <c r="F9170" i="6"/>
  <c r="G9170" i="6" s="1"/>
  <c r="E9170" i="6"/>
  <c r="F9169" i="6"/>
  <c r="G9169" i="6" s="1"/>
  <c r="E9169" i="6"/>
  <c r="F9168" i="6"/>
  <c r="G9168" i="6" s="1"/>
  <c r="E9168" i="6"/>
  <c r="F9167" i="6"/>
  <c r="G9167" i="6" s="1"/>
  <c r="E9167" i="6"/>
  <c r="F9166" i="6"/>
  <c r="G9166" i="6" s="1"/>
  <c r="E9166" i="6"/>
  <c r="F9165" i="6"/>
  <c r="G9165" i="6" s="1"/>
  <c r="E9165" i="6"/>
  <c r="F9164" i="6"/>
  <c r="G9164" i="6" s="1"/>
  <c r="E9164" i="6"/>
  <c r="F9163" i="6"/>
  <c r="G9163" i="6" s="1"/>
  <c r="E9163" i="6"/>
  <c r="F9162" i="6"/>
  <c r="G9162" i="6" s="1"/>
  <c r="E9162" i="6"/>
  <c r="B9155" i="6"/>
  <c r="G9154" i="6"/>
  <c r="B9154" i="6"/>
  <c r="B9153" i="6"/>
  <c r="B9152" i="6"/>
  <c r="F9145" i="6"/>
  <c r="G9145" i="6" s="1"/>
  <c r="D9145" i="6"/>
  <c r="B9145" i="6"/>
  <c r="A9145" i="6"/>
  <c r="G9144" i="6"/>
  <c r="F9144" i="6"/>
  <c r="D9144" i="6"/>
  <c r="B9144" i="6"/>
  <c r="A9144" i="6"/>
  <c r="F9139" i="6"/>
  <c r="G9139" i="6" s="1"/>
  <c r="D9139" i="6"/>
  <c r="B9139" i="6"/>
  <c r="A9139" i="6"/>
  <c r="F9138" i="6"/>
  <c r="G9138" i="6" s="1"/>
  <c r="D9138" i="6"/>
  <c r="B9138" i="6"/>
  <c r="A9138" i="6"/>
  <c r="F9137" i="6"/>
  <c r="G9137" i="6" s="1"/>
  <c r="D9137" i="6"/>
  <c r="B9137" i="6"/>
  <c r="A9137" i="6"/>
  <c r="F9136" i="6"/>
  <c r="G9136" i="6" s="1"/>
  <c r="D9136" i="6"/>
  <c r="B9136" i="6"/>
  <c r="A9136" i="6"/>
  <c r="F9135" i="6"/>
  <c r="G9135" i="6" s="1"/>
  <c r="D9135" i="6"/>
  <c r="B9135" i="6"/>
  <c r="A9135" i="6"/>
  <c r="F9134" i="6"/>
  <c r="G9134" i="6" s="1"/>
  <c r="D9134" i="6"/>
  <c r="B9134" i="6"/>
  <c r="A9134" i="6"/>
  <c r="F9133" i="6"/>
  <c r="G9133" i="6" s="1"/>
  <c r="D9133" i="6"/>
  <c r="B9133" i="6"/>
  <c r="A9133" i="6"/>
  <c r="F9132" i="6"/>
  <c r="G9132" i="6" s="1"/>
  <c r="D9132" i="6"/>
  <c r="B9132" i="6"/>
  <c r="A9132" i="6"/>
  <c r="F9131" i="6"/>
  <c r="G9131" i="6" s="1"/>
  <c r="D9131" i="6"/>
  <c r="B9131" i="6"/>
  <c r="A9131" i="6"/>
  <c r="F9130" i="6"/>
  <c r="G9130" i="6" s="1"/>
  <c r="D9130" i="6"/>
  <c r="B9130" i="6"/>
  <c r="A9130" i="6"/>
  <c r="F9129" i="6"/>
  <c r="G9129" i="6" s="1"/>
  <c r="D9129" i="6"/>
  <c r="B9129" i="6"/>
  <c r="A9129" i="6"/>
  <c r="F9124" i="6"/>
  <c r="E9124" i="6"/>
  <c r="B9124" i="6"/>
  <c r="A9124" i="6"/>
  <c r="F9123" i="6"/>
  <c r="E9123" i="6"/>
  <c r="B9123" i="6"/>
  <c r="A9123" i="6"/>
  <c r="F9122" i="6"/>
  <c r="E9122" i="6"/>
  <c r="B9122" i="6"/>
  <c r="A9122" i="6"/>
  <c r="F9121" i="6"/>
  <c r="E9121" i="6"/>
  <c r="B9121" i="6"/>
  <c r="A9121" i="6"/>
  <c r="F9120" i="6"/>
  <c r="E9120" i="6"/>
  <c r="B9120" i="6"/>
  <c r="A9120" i="6"/>
  <c r="F9119" i="6"/>
  <c r="E9119" i="6"/>
  <c r="B9119" i="6"/>
  <c r="A9119" i="6"/>
  <c r="F9118" i="6"/>
  <c r="E9118" i="6"/>
  <c r="B9118" i="6"/>
  <c r="A9118" i="6"/>
  <c r="F9113" i="6"/>
  <c r="G9113" i="6" s="1"/>
  <c r="D9113" i="6"/>
  <c r="B9113" i="6"/>
  <c r="A9113" i="6"/>
  <c r="F9112" i="6"/>
  <c r="G9112" i="6" s="1"/>
  <c r="D9112" i="6"/>
  <c r="B9112" i="6"/>
  <c r="A9112" i="6"/>
  <c r="F9111" i="6"/>
  <c r="G9111" i="6" s="1"/>
  <c r="D9111" i="6"/>
  <c r="B9111" i="6"/>
  <c r="A9111" i="6"/>
  <c r="F9110" i="6"/>
  <c r="G9110" i="6" s="1"/>
  <c r="D9110" i="6"/>
  <c r="B9110" i="6"/>
  <c r="A9110" i="6"/>
  <c r="F9109" i="6"/>
  <c r="G9109" i="6" s="1"/>
  <c r="D9109" i="6"/>
  <c r="B9109" i="6"/>
  <c r="A9109" i="6"/>
  <c r="F9108" i="6"/>
  <c r="G9108" i="6" s="1"/>
  <c r="D9108" i="6"/>
  <c r="B9108" i="6"/>
  <c r="A9108" i="6"/>
  <c r="F9107" i="6"/>
  <c r="G9107" i="6" s="1"/>
  <c r="D9107" i="6"/>
  <c r="B9107" i="6"/>
  <c r="A9107" i="6"/>
  <c r="F9106" i="6"/>
  <c r="G9106" i="6" s="1"/>
  <c r="D9106" i="6"/>
  <c r="B9106" i="6"/>
  <c r="A9106" i="6"/>
  <c r="F9105" i="6"/>
  <c r="D9105" i="6"/>
  <c r="B9105" i="6"/>
  <c r="A9105" i="6"/>
  <c r="F9096" i="6"/>
  <c r="G9096" i="6" s="1"/>
  <c r="E9096" i="6"/>
  <c r="F9095" i="6"/>
  <c r="G9095" i="6" s="1"/>
  <c r="E9095" i="6"/>
  <c r="F9094" i="6"/>
  <c r="G9094" i="6" s="1"/>
  <c r="E9094" i="6"/>
  <c r="F9093" i="6"/>
  <c r="G9093" i="6" s="1"/>
  <c r="E9093" i="6"/>
  <c r="F9092" i="6"/>
  <c r="G9092" i="6" s="1"/>
  <c r="E9092" i="6"/>
  <c r="F9091" i="6"/>
  <c r="G9091" i="6" s="1"/>
  <c r="E9091" i="6"/>
  <c r="F9090" i="6"/>
  <c r="G9090" i="6" s="1"/>
  <c r="E9090" i="6"/>
  <c r="F9089" i="6"/>
  <c r="G9089" i="6" s="1"/>
  <c r="E9089" i="6"/>
  <c r="F9088" i="6"/>
  <c r="G9088" i="6" s="1"/>
  <c r="E9088" i="6"/>
  <c r="F9087" i="6"/>
  <c r="G9087" i="6" s="1"/>
  <c r="E9087" i="6"/>
  <c r="B9080" i="6"/>
  <c r="G9079" i="6"/>
  <c r="B9079" i="6"/>
  <c r="B9078" i="6"/>
  <c r="B9077" i="6"/>
  <c r="F9070" i="6"/>
  <c r="G9070" i="6" s="1"/>
  <c r="D9070" i="6"/>
  <c r="B9070" i="6"/>
  <c r="A9070" i="6"/>
  <c r="F9069" i="6"/>
  <c r="G9069" i="6" s="1"/>
  <c r="D9069" i="6"/>
  <c r="B9069" i="6"/>
  <c r="A9069" i="6"/>
  <c r="F9064" i="6"/>
  <c r="G9064" i="6" s="1"/>
  <c r="D9064" i="6"/>
  <c r="B9064" i="6"/>
  <c r="A9064" i="6"/>
  <c r="F9063" i="6"/>
  <c r="G9063" i="6" s="1"/>
  <c r="D9063" i="6"/>
  <c r="B9063" i="6"/>
  <c r="A9063" i="6"/>
  <c r="F9062" i="6"/>
  <c r="G9062" i="6" s="1"/>
  <c r="D9062" i="6"/>
  <c r="B9062" i="6"/>
  <c r="A9062" i="6"/>
  <c r="F9061" i="6"/>
  <c r="G9061" i="6" s="1"/>
  <c r="D9061" i="6"/>
  <c r="B9061" i="6"/>
  <c r="A9061" i="6"/>
  <c r="F9060" i="6"/>
  <c r="G9060" i="6" s="1"/>
  <c r="D9060" i="6"/>
  <c r="B9060" i="6"/>
  <c r="A9060" i="6"/>
  <c r="F9059" i="6"/>
  <c r="G9059" i="6" s="1"/>
  <c r="D9059" i="6"/>
  <c r="B9059" i="6"/>
  <c r="A9059" i="6"/>
  <c r="F9058" i="6"/>
  <c r="G9058" i="6" s="1"/>
  <c r="D9058" i="6"/>
  <c r="B9058" i="6"/>
  <c r="A9058" i="6"/>
  <c r="F9057" i="6"/>
  <c r="G9057" i="6" s="1"/>
  <c r="D9057" i="6"/>
  <c r="B9057" i="6"/>
  <c r="A9057" i="6"/>
  <c r="F9056" i="6"/>
  <c r="G9056" i="6" s="1"/>
  <c r="D9056" i="6"/>
  <c r="B9056" i="6"/>
  <c r="A9056" i="6"/>
  <c r="F9055" i="6"/>
  <c r="G9055" i="6" s="1"/>
  <c r="D9055" i="6"/>
  <c r="B9055" i="6"/>
  <c r="A9055" i="6"/>
  <c r="F9054" i="6"/>
  <c r="G9054" i="6" s="1"/>
  <c r="D9054" i="6"/>
  <c r="B9054" i="6"/>
  <c r="A9054" i="6"/>
  <c r="F9049" i="6"/>
  <c r="E9049" i="6"/>
  <c r="B9049" i="6"/>
  <c r="A9049" i="6"/>
  <c r="F9048" i="6"/>
  <c r="E9048" i="6"/>
  <c r="B9048" i="6"/>
  <c r="A9048" i="6"/>
  <c r="F9047" i="6"/>
  <c r="E9047" i="6"/>
  <c r="B9047" i="6"/>
  <c r="A9047" i="6"/>
  <c r="F9046" i="6"/>
  <c r="E9046" i="6"/>
  <c r="B9046" i="6"/>
  <c r="A9046" i="6"/>
  <c r="F9045" i="6"/>
  <c r="E9045" i="6"/>
  <c r="B9045" i="6"/>
  <c r="A9045" i="6"/>
  <c r="F9044" i="6"/>
  <c r="E9044" i="6"/>
  <c r="B9044" i="6"/>
  <c r="A9044" i="6"/>
  <c r="F9043" i="6"/>
  <c r="E9043" i="6"/>
  <c r="B9043" i="6"/>
  <c r="A9043" i="6"/>
  <c r="F9038" i="6"/>
  <c r="G9038" i="6" s="1"/>
  <c r="D9038" i="6"/>
  <c r="B9038" i="6"/>
  <c r="A9038" i="6"/>
  <c r="F9037" i="6"/>
  <c r="G9037" i="6" s="1"/>
  <c r="D9037" i="6"/>
  <c r="B9037" i="6"/>
  <c r="A9037" i="6"/>
  <c r="F9036" i="6"/>
  <c r="G9036" i="6" s="1"/>
  <c r="D9036" i="6"/>
  <c r="B9036" i="6"/>
  <c r="A9036" i="6"/>
  <c r="F9035" i="6"/>
  <c r="G9035" i="6" s="1"/>
  <c r="D9035" i="6"/>
  <c r="B9035" i="6"/>
  <c r="A9035" i="6"/>
  <c r="F9034" i="6"/>
  <c r="G9034" i="6" s="1"/>
  <c r="D9034" i="6"/>
  <c r="B9034" i="6"/>
  <c r="A9034" i="6"/>
  <c r="F9033" i="6"/>
  <c r="G9033" i="6" s="1"/>
  <c r="D9033" i="6"/>
  <c r="B9033" i="6"/>
  <c r="A9033" i="6"/>
  <c r="F9032" i="6"/>
  <c r="G9032" i="6" s="1"/>
  <c r="D9032" i="6"/>
  <c r="B9032" i="6"/>
  <c r="A9032" i="6"/>
  <c r="F9031" i="6"/>
  <c r="G9031" i="6" s="1"/>
  <c r="D9031" i="6"/>
  <c r="B9031" i="6"/>
  <c r="A9031" i="6"/>
  <c r="F9030" i="6"/>
  <c r="D9030" i="6"/>
  <c r="B9030" i="6"/>
  <c r="A9030" i="6"/>
  <c r="F9021" i="6"/>
  <c r="G9021" i="6" s="1"/>
  <c r="E9021" i="6"/>
  <c r="F9020" i="6"/>
  <c r="G9020" i="6" s="1"/>
  <c r="E9020" i="6"/>
  <c r="F9019" i="6"/>
  <c r="G9019" i="6" s="1"/>
  <c r="E9019" i="6"/>
  <c r="F9018" i="6"/>
  <c r="G9018" i="6" s="1"/>
  <c r="E9018" i="6"/>
  <c r="F9017" i="6"/>
  <c r="G9017" i="6" s="1"/>
  <c r="E9017" i="6"/>
  <c r="F9016" i="6"/>
  <c r="G9016" i="6" s="1"/>
  <c r="E9016" i="6"/>
  <c r="F9015" i="6"/>
  <c r="G9015" i="6" s="1"/>
  <c r="E9015" i="6"/>
  <c r="F9014" i="6"/>
  <c r="G9014" i="6" s="1"/>
  <c r="E9014" i="6"/>
  <c r="F9013" i="6"/>
  <c r="G9013" i="6" s="1"/>
  <c r="E9013" i="6"/>
  <c r="F9012" i="6"/>
  <c r="G9012" i="6" s="1"/>
  <c r="E9012" i="6"/>
  <c r="B9005" i="6"/>
  <c r="G9004" i="6"/>
  <c r="B9004" i="6"/>
  <c r="B9003" i="6"/>
  <c r="B9002" i="6"/>
  <c r="F8995" i="6"/>
  <c r="G8995" i="6" s="1"/>
  <c r="D8995" i="6"/>
  <c r="B8995" i="6"/>
  <c r="A8995" i="6"/>
  <c r="F8994" i="6"/>
  <c r="G8994" i="6" s="1"/>
  <c r="D8994" i="6"/>
  <c r="B8994" i="6"/>
  <c r="A8994" i="6"/>
  <c r="F8989" i="6"/>
  <c r="G8989" i="6" s="1"/>
  <c r="D8989" i="6"/>
  <c r="B8989" i="6"/>
  <c r="A8989" i="6"/>
  <c r="F8988" i="6"/>
  <c r="G8988" i="6" s="1"/>
  <c r="D8988" i="6"/>
  <c r="B8988" i="6"/>
  <c r="A8988" i="6"/>
  <c r="F8987" i="6"/>
  <c r="G8987" i="6" s="1"/>
  <c r="D8987" i="6"/>
  <c r="B8987" i="6"/>
  <c r="A8987" i="6"/>
  <c r="F8986" i="6"/>
  <c r="G8986" i="6" s="1"/>
  <c r="D8986" i="6"/>
  <c r="B8986" i="6"/>
  <c r="A8986" i="6"/>
  <c r="F8985" i="6"/>
  <c r="G8985" i="6" s="1"/>
  <c r="D8985" i="6"/>
  <c r="B8985" i="6"/>
  <c r="A8985" i="6"/>
  <c r="F8984" i="6"/>
  <c r="G8984" i="6" s="1"/>
  <c r="D8984" i="6"/>
  <c r="B8984" i="6"/>
  <c r="A8984" i="6"/>
  <c r="F8983" i="6"/>
  <c r="G8983" i="6" s="1"/>
  <c r="D8983" i="6"/>
  <c r="B8983" i="6"/>
  <c r="A8983" i="6"/>
  <c r="F8982" i="6"/>
  <c r="G8982" i="6" s="1"/>
  <c r="D8982" i="6"/>
  <c r="B8982" i="6"/>
  <c r="A8982" i="6"/>
  <c r="F8981" i="6"/>
  <c r="G8981" i="6" s="1"/>
  <c r="D8981" i="6"/>
  <c r="B8981" i="6"/>
  <c r="A8981" i="6"/>
  <c r="F8980" i="6"/>
  <c r="G8980" i="6" s="1"/>
  <c r="D8980" i="6"/>
  <c r="B8980" i="6"/>
  <c r="A8980" i="6"/>
  <c r="F8979" i="6"/>
  <c r="G8979" i="6" s="1"/>
  <c r="D8979" i="6"/>
  <c r="B8979" i="6"/>
  <c r="A8979" i="6"/>
  <c r="F8974" i="6"/>
  <c r="E8974" i="6"/>
  <c r="B8974" i="6"/>
  <c r="A8974" i="6"/>
  <c r="F8973" i="6"/>
  <c r="E8973" i="6"/>
  <c r="B8973" i="6"/>
  <c r="A8973" i="6"/>
  <c r="F8972" i="6"/>
  <c r="E8972" i="6"/>
  <c r="B8972" i="6"/>
  <c r="A8972" i="6"/>
  <c r="F8971" i="6"/>
  <c r="E8971" i="6"/>
  <c r="B8971" i="6"/>
  <c r="A8971" i="6"/>
  <c r="F8970" i="6"/>
  <c r="E8970" i="6"/>
  <c r="B8970" i="6"/>
  <c r="A8970" i="6"/>
  <c r="F8969" i="6"/>
  <c r="E8969" i="6"/>
  <c r="B8969" i="6"/>
  <c r="A8969" i="6"/>
  <c r="F8968" i="6"/>
  <c r="E8968" i="6"/>
  <c r="B8968" i="6"/>
  <c r="A8968" i="6"/>
  <c r="F8963" i="6"/>
  <c r="G8963" i="6" s="1"/>
  <c r="D8963" i="6"/>
  <c r="B8963" i="6"/>
  <c r="A8963" i="6"/>
  <c r="F8962" i="6"/>
  <c r="G8962" i="6" s="1"/>
  <c r="D8962" i="6"/>
  <c r="B8962" i="6"/>
  <c r="A8962" i="6"/>
  <c r="F8961" i="6"/>
  <c r="G8961" i="6" s="1"/>
  <c r="D8961" i="6"/>
  <c r="B8961" i="6"/>
  <c r="A8961" i="6"/>
  <c r="F8960" i="6"/>
  <c r="G8960" i="6" s="1"/>
  <c r="D8960" i="6"/>
  <c r="B8960" i="6"/>
  <c r="A8960" i="6"/>
  <c r="F8959" i="6"/>
  <c r="G8959" i="6" s="1"/>
  <c r="D8959" i="6"/>
  <c r="B8959" i="6"/>
  <c r="A8959" i="6"/>
  <c r="F8958" i="6"/>
  <c r="G8958" i="6" s="1"/>
  <c r="D8958" i="6"/>
  <c r="B8958" i="6"/>
  <c r="A8958" i="6"/>
  <c r="F8957" i="6"/>
  <c r="G8957" i="6" s="1"/>
  <c r="D8957" i="6"/>
  <c r="B8957" i="6"/>
  <c r="A8957" i="6"/>
  <c r="F8956" i="6"/>
  <c r="G8956" i="6" s="1"/>
  <c r="D8956" i="6"/>
  <c r="B8956" i="6"/>
  <c r="A8956" i="6"/>
  <c r="F8955" i="6"/>
  <c r="D8955" i="6"/>
  <c r="B8955" i="6"/>
  <c r="A8955" i="6"/>
  <c r="F8946" i="6"/>
  <c r="G8946" i="6" s="1"/>
  <c r="E8946" i="6"/>
  <c r="F8945" i="6"/>
  <c r="G8945" i="6" s="1"/>
  <c r="E8945" i="6"/>
  <c r="F8944" i="6"/>
  <c r="G8944" i="6" s="1"/>
  <c r="E8944" i="6"/>
  <c r="F8943" i="6"/>
  <c r="G8943" i="6" s="1"/>
  <c r="E8943" i="6"/>
  <c r="F8942" i="6"/>
  <c r="G8942" i="6" s="1"/>
  <c r="E8942" i="6"/>
  <c r="F8941" i="6"/>
  <c r="G8941" i="6" s="1"/>
  <c r="E8941" i="6"/>
  <c r="F8940" i="6"/>
  <c r="G8940" i="6" s="1"/>
  <c r="E8940" i="6"/>
  <c r="F8939" i="6"/>
  <c r="G8939" i="6" s="1"/>
  <c r="E8939" i="6"/>
  <c r="F8938" i="6"/>
  <c r="G8938" i="6" s="1"/>
  <c r="E8938" i="6"/>
  <c r="F8937" i="6"/>
  <c r="G8937" i="6" s="1"/>
  <c r="E8937" i="6"/>
  <c r="B8930" i="6"/>
  <c r="G8929" i="6"/>
  <c r="B8929" i="6"/>
  <c r="B8928" i="6"/>
  <c r="B8927" i="6"/>
  <c r="F8920" i="6"/>
  <c r="G8920" i="6" s="1"/>
  <c r="D8920" i="6"/>
  <c r="B8920" i="6"/>
  <c r="A8920" i="6"/>
  <c r="F8919" i="6"/>
  <c r="G8919" i="6" s="1"/>
  <c r="G8921" i="6" s="1"/>
  <c r="D8919" i="6"/>
  <c r="B8919" i="6"/>
  <c r="A8919" i="6"/>
  <c r="F8914" i="6"/>
  <c r="G8914" i="6" s="1"/>
  <c r="D8914" i="6"/>
  <c r="B8914" i="6"/>
  <c r="A8914" i="6"/>
  <c r="F8913" i="6"/>
  <c r="G8913" i="6" s="1"/>
  <c r="D8913" i="6"/>
  <c r="B8913" i="6"/>
  <c r="A8913" i="6"/>
  <c r="F8912" i="6"/>
  <c r="G8912" i="6" s="1"/>
  <c r="D8912" i="6"/>
  <c r="B8912" i="6"/>
  <c r="A8912" i="6"/>
  <c r="F8911" i="6"/>
  <c r="G8911" i="6" s="1"/>
  <c r="D8911" i="6"/>
  <c r="B8911" i="6"/>
  <c r="A8911" i="6"/>
  <c r="F8910" i="6"/>
  <c r="G8910" i="6" s="1"/>
  <c r="D8910" i="6"/>
  <c r="B8910" i="6"/>
  <c r="A8910" i="6"/>
  <c r="F8909" i="6"/>
  <c r="G8909" i="6" s="1"/>
  <c r="D8909" i="6"/>
  <c r="B8909" i="6"/>
  <c r="A8909" i="6"/>
  <c r="F8908" i="6"/>
  <c r="G8908" i="6" s="1"/>
  <c r="D8908" i="6"/>
  <c r="B8908" i="6"/>
  <c r="A8908" i="6"/>
  <c r="F8907" i="6"/>
  <c r="G8907" i="6" s="1"/>
  <c r="D8907" i="6"/>
  <c r="B8907" i="6"/>
  <c r="A8907" i="6"/>
  <c r="F8906" i="6"/>
  <c r="G8906" i="6" s="1"/>
  <c r="D8906" i="6"/>
  <c r="B8906" i="6"/>
  <c r="A8906" i="6"/>
  <c r="F8905" i="6"/>
  <c r="G8905" i="6" s="1"/>
  <c r="D8905" i="6"/>
  <c r="B8905" i="6"/>
  <c r="A8905" i="6"/>
  <c r="F8904" i="6"/>
  <c r="G8904" i="6" s="1"/>
  <c r="D8904" i="6"/>
  <c r="B8904" i="6"/>
  <c r="A8904" i="6"/>
  <c r="F8899" i="6"/>
  <c r="E8899" i="6"/>
  <c r="B8899" i="6"/>
  <c r="A8899" i="6"/>
  <c r="F8898" i="6"/>
  <c r="E8898" i="6"/>
  <c r="B8898" i="6"/>
  <c r="A8898" i="6"/>
  <c r="F8897" i="6"/>
  <c r="E8897" i="6"/>
  <c r="B8897" i="6"/>
  <c r="A8897" i="6"/>
  <c r="F8896" i="6"/>
  <c r="E8896" i="6"/>
  <c r="B8896" i="6"/>
  <c r="A8896" i="6"/>
  <c r="F8895" i="6"/>
  <c r="E8895" i="6"/>
  <c r="B8895" i="6"/>
  <c r="A8895" i="6"/>
  <c r="F8894" i="6"/>
  <c r="E8894" i="6"/>
  <c r="B8894" i="6"/>
  <c r="A8894" i="6"/>
  <c r="F8893" i="6"/>
  <c r="E8893" i="6"/>
  <c r="B8893" i="6"/>
  <c r="A8893" i="6"/>
  <c r="F8888" i="6"/>
  <c r="G8888" i="6" s="1"/>
  <c r="D8888" i="6"/>
  <c r="B8888" i="6"/>
  <c r="A8888" i="6"/>
  <c r="F8887" i="6"/>
  <c r="G8887" i="6" s="1"/>
  <c r="D8887" i="6"/>
  <c r="B8887" i="6"/>
  <c r="A8887" i="6"/>
  <c r="F8886" i="6"/>
  <c r="G8886" i="6" s="1"/>
  <c r="D8886" i="6"/>
  <c r="B8886" i="6"/>
  <c r="A8886" i="6"/>
  <c r="F8885" i="6"/>
  <c r="G8885" i="6" s="1"/>
  <c r="D8885" i="6"/>
  <c r="B8885" i="6"/>
  <c r="A8885" i="6"/>
  <c r="F8884" i="6"/>
  <c r="G8884" i="6" s="1"/>
  <c r="D8884" i="6"/>
  <c r="B8884" i="6"/>
  <c r="A8884" i="6"/>
  <c r="F8883" i="6"/>
  <c r="G8883" i="6" s="1"/>
  <c r="D8883" i="6"/>
  <c r="B8883" i="6"/>
  <c r="A8883" i="6"/>
  <c r="F8882" i="6"/>
  <c r="G8882" i="6" s="1"/>
  <c r="D8882" i="6"/>
  <c r="B8882" i="6"/>
  <c r="A8882" i="6"/>
  <c r="F8881" i="6"/>
  <c r="G8881" i="6" s="1"/>
  <c r="D8881" i="6"/>
  <c r="B8881" i="6"/>
  <c r="A8881" i="6"/>
  <c r="F8880" i="6"/>
  <c r="D8880" i="6"/>
  <c r="B8880" i="6"/>
  <c r="A8880" i="6"/>
  <c r="F8871" i="6"/>
  <c r="G8871" i="6" s="1"/>
  <c r="E8871" i="6"/>
  <c r="F8870" i="6"/>
  <c r="G8870" i="6" s="1"/>
  <c r="E8870" i="6"/>
  <c r="F8869" i="6"/>
  <c r="G8869" i="6" s="1"/>
  <c r="E8869" i="6"/>
  <c r="F8868" i="6"/>
  <c r="G8868" i="6" s="1"/>
  <c r="E8868" i="6"/>
  <c r="F8867" i="6"/>
  <c r="G8867" i="6" s="1"/>
  <c r="E8867" i="6"/>
  <c r="F8866" i="6"/>
  <c r="G8866" i="6" s="1"/>
  <c r="E8866" i="6"/>
  <c r="F8865" i="6"/>
  <c r="G8865" i="6" s="1"/>
  <c r="E8865" i="6"/>
  <c r="F8864" i="6"/>
  <c r="G8864" i="6" s="1"/>
  <c r="E8864" i="6"/>
  <c r="F8863" i="6"/>
  <c r="G8863" i="6" s="1"/>
  <c r="E8863" i="6"/>
  <c r="F8862" i="6"/>
  <c r="G8862" i="6" s="1"/>
  <c r="E8862" i="6"/>
  <c r="B8855" i="6"/>
  <c r="G8854" i="6"/>
  <c r="B8854" i="6"/>
  <c r="B8853" i="6"/>
  <c r="B8852" i="6"/>
  <c r="F8845" i="6"/>
  <c r="G8845" i="6" s="1"/>
  <c r="D8845" i="6"/>
  <c r="B8845" i="6"/>
  <c r="A8845" i="6"/>
  <c r="F8844" i="6"/>
  <c r="G8844" i="6" s="1"/>
  <c r="D8844" i="6"/>
  <c r="B8844" i="6"/>
  <c r="A8844" i="6"/>
  <c r="F8839" i="6"/>
  <c r="G8839" i="6" s="1"/>
  <c r="D8839" i="6"/>
  <c r="B8839" i="6"/>
  <c r="A8839" i="6"/>
  <c r="G8838" i="6"/>
  <c r="F8838" i="6"/>
  <c r="D8838" i="6"/>
  <c r="B8838" i="6"/>
  <c r="A8838" i="6"/>
  <c r="F8837" i="6"/>
  <c r="G8837" i="6" s="1"/>
  <c r="D8837" i="6"/>
  <c r="B8837" i="6"/>
  <c r="A8837" i="6"/>
  <c r="F8836" i="6"/>
  <c r="G8836" i="6" s="1"/>
  <c r="D8836" i="6"/>
  <c r="B8836" i="6"/>
  <c r="A8836" i="6"/>
  <c r="F8835" i="6"/>
  <c r="G8835" i="6" s="1"/>
  <c r="D8835" i="6"/>
  <c r="B8835" i="6"/>
  <c r="A8835" i="6"/>
  <c r="F8834" i="6"/>
  <c r="G8834" i="6" s="1"/>
  <c r="D8834" i="6"/>
  <c r="B8834" i="6"/>
  <c r="A8834" i="6"/>
  <c r="F8833" i="6"/>
  <c r="G8833" i="6" s="1"/>
  <c r="D8833" i="6"/>
  <c r="B8833" i="6"/>
  <c r="A8833" i="6"/>
  <c r="F8832" i="6"/>
  <c r="G8832" i="6" s="1"/>
  <c r="D8832" i="6"/>
  <c r="B8832" i="6"/>
  <c r="A8832" i="6"/>
  <c r="F8831" i="6"/>
  <c r="G8831" i="6" s="1"/>
  <c r="D8831" i="6"/>
  <c r="B8831" i="6"/>
  <c r="A8831" i="6"/>
  <c r="F8830" i="6"/>
  <c r="G8830" i="6" s="1"/>
  <c r="D8830" i="6"/>
  <c r="B8830" i="6"/>
  <c r="A8830" i="6"/>
  <c r="F8829" i="6"/>
  <c r="G8829" i="6" s="1"/>
  <c r="D8829" i="6"/>
  <c r="B8829" i="6"/>
  <c r="A8829" i="6"/>
  <c r="F8824" i="6"/>
  <c r="E8824" i="6"/>
  <c r="B8824" i="6"/>
  <c r="A8824" i="6"/>
  <c r="F8823" i="6"/>
  <c r="E8823" i="6"/>
  <c r="B8823" i="6"/>
  <c r="A8823" i="6"/>
  <c r="F8822" i="6"/>
  <c r="E8822" i="6"/>
  <c r="B8822" i="6"/>
  <c r="A8822" i="6"/>
  <c r="F8821" i="6"/>
  <c r="E8821" i="6"/>
  <c r="B8821" i="6"/>
  <c r="A8821" i="6"/>
  <c r="F8820" i="6"/>
  <c r="E8820" i="6"/>
  <c r="B8820" i="6"/>
  <c r="A8820" i="6"/>
  <c r="F8819" i="6"/>
  <c r="E8819" i="6"/>
  <c r="B8819" i="6"/>
  <c r="A8819" i="6"/>
  <c r="F8818" i="6"/>
  <c r="E8818" i="6"/>
  <c r="B8818" i="6"/>
  <c r="A8818" i="6"/>
  <c r="F8813" i="6"/>
  <c r="G8813" i="6" s="1"/>
  <c r="D8813" i="6"/>
  <c r="B8813" i="6"/>
  <c r="A8813" i="6"/>
  <c r="F8812" i="6"/>
  <c r="G8812" i="6" s="1"/>
  <c r="D8812" i="6"/>
  <c r="B8812" i="6"/>
  <c r="A8812" i="6"/>
  <c r="F8811" i="6"/>
  <c r="G8811" i="6" s="1"/>
  <c r="D8811" i="6"/>
  <c r="B8811" i="6"/>
  <c r="A8811" i="6"/>
  <c r="F8810" i="6"/>
  <c r="G8810" i="6" s="1"/>
  <c r="D8810" i="6"/>
  <c r="B8810" i="6"/>
  <c r="A8810" i="6"/>
  <c r="F8809" i="6"/>
  <c r="G8809" i="6" s="1"/>
  <c r="D8809" i="6"/>
  <c r="B8809" i="6"/>
  <c r="A8809" i="6"/>
  <c r="F8808" i="6"/>
  <c r="G8808" i="6" s="1"/>
  <c r="D8808" i="6"/>
  <c r="B8808" i="6"/>
  <c r="A8808" i="6"/>
  <c r="F8807" i="6"/>
  <c r="G8807" i="6" s="1"/>
  <c r="D8807" i="6"/>
  <c r="B8807" i="6"/>
  <c r="A8807" i="6"/>
  <c r="F8806" i="6"/>
  <c r="G8806" i="6" s="1"/>
  <c r="D8806" i="6"/>
  <c r="B8806" i="6"/>
  <c r="A8806" i="6"/>
  <c r="F8805" i="6"/>
  <c r="D8805" i="6"/>
  <c r="B8805" i="6"/>
  <c r="A8805" i="6"/>
  <c r="F8796" i="6"/>
  <c r="G8796" i="6" s="1"/>
  <c r="E8796" i="6"/>
  <c r="F8795" i="6"/>
  <c r="G8795" i="6" s="1"/>
  <c r="E8795" i="6"/>
  <c r="F8794" i="6"/>
  <c r="G8794" i="6" s="1"/>
  <c r="E8794" i="6"/>
  <c r="F8793" i="6"/>
  <c r="G8793" i="6" s="1"/>
  <c r="E8793" i="6"/>
  <c r="F8792" i="6"/>
  <c r="G8792" i="6" s="1"/>
  <c r="E8792" i="6"/>
  <c r="F8791" i="6"/>
  <c r="G8791" i="6" s="1"/>
  <c r="E8791" i="6"/>
  <c r="F8790" i="6"/>
  <c r="G8790" i="6" s="1"/>
  <c r="E8790" i="6"/>
  <c r="F8789" i="6"/>
  <c r="G8789" i="6" s="1"/>
  <c r="E8789" i="6"/>
  <c r="F8788" i="6"/>
  <c r="G8788" i="6" s="1"/>
  <c r="E8788" i="6"/>
  <c r="F8787" i="6"/>
  <c r="G8787" i="6" s="1"/>
  <c r="E8787" i="6"/>
  <c r="B8780" i="6"/>
  <c r="G8779" i="6"/>
  <c r="B8779" i="6"/>
  <c r="B8778" i="6"/>
  <c r="B8777" i="6"/>
  <c r="F8770" i="6"/>
  <c r="G8770" i="6" s="1"/>
  <c r="D8770" i="6"/>
  <c r="B8770" i="6"/>
  <c r="A8770" i="6"/>
  <c r="F8769" i="6"/>
  <c r="G8769" i="6" s="1"/>
  <c r="D8769" i="6"/>
  <c r="B8769" i="6"/>
  <c r="A8769" i="6"/>
  <c r="F8764" i="6"/>
  <c r="G8764" i="6" s="1"/>
  <c r="D8764" i="6"/>
  <c r="B8764" i="6"/>
  <c r="A8764" i="6"/>
  <c r="F8763" i="6"/>
  <c r="G8763" i="6" s="1"/>
  <c r="D8763" i="6"/>
  <c r="B8763" i="6"/>
  <c r="A8763" i="6"/>
  <c r="F8762" i="6"/>
  <c r="G8762" i="6" s="1"/>
  <c r="D8762" i="6"/>
  <c r="B8762" i="6"/>
  <c r="A8762" i="6"/>
  <c r="F8761" i="6"/>
  <c r="G8761" i="6" s="1"/>
  <c r="D8761" i="6"/>
  <c r="B8761" i="6"/>
  <c r="A8761" i="6"/>
  <c r="F8760" i="6"/>
  <c r="G8760" i="6" s="1"/>
  <c r="D8760" i="6"/>
  <c r="B8760" i="6"/>
  <c r="A8760" i="6"/>
  <c r="F8759" i="6"/>
  <c r="G8759" i="6" s="1"/>
  <c r="D8759" i="6"/>
  <c r="B8759" i="6"/>
  <c r="A8759" i="6"/>
  <c r="F8758" i="6"/>
  <c r="G8758" i="6" s="1"/>
  <c r="D8758" i="6"/>
  <c r="B8758" i="6"/>
  <c r="A8758" i="6"/>
  <c r="F8757" i="6"/>
  <c r="G8757" i="6" s="1"/>
  <c r="D8757" i="6"/>
  <c r="B8757" i="6"/>
  <c r="A8757" i="6"/>
  <c r="F8756" i="6"/>
  <c r="G8756" i="6" s="1"/>
  <c r="D8756" i="6"/>
  <c r="B8756" i="6"/>
  <c r="A8756" i="6"/>
  <c r="F8755" i="6"/>
  <c r="G8755" i="6" s="1"/>
  <c r="D8755" i="6"/>
  <c r="B8755" i="6"/>
  <c r="A8755" i="6"/>
  <c r="F8754" i="6"/>
  <c r="G8754" i="6" s="1"/>
  <c r="D8754" i="6"/>
  <c r="B8754" i="6"/>
  <c r="A8754" i="6"/>
  <c r="F8749" i="6"/>
  <c r="E8749" i="6"/>
  <c r="B8749" i="6"/>
  <c r="A8749" i="6"/>
  <c r="F8748" i="6"/>
  <c r="E8748" i="6"/>
  <c r="B8748" i="6"/>
  <c r="A8748" i="6"/>
  <c r="F8747" i="6"/>
  <c r="E8747" i="6"/>
  <c r="B8747" i="6"/>
  <c r="A8747" i="6"/>
  <c r="F8746" i="6"/>
  <c r="E8746" i="6"/>
  <c r="B8746" i="6"/>
  <c r="A8746" i="6"/>
  <c r="F8745" i="6"/>
  <c r="E8745" i="6"/>
  <c r="B8745" i="6"/>
  <c r="A8745" i="6"/>
  <c r="F8744" i="6"/>
  <c r="E8744" i="6"/>
  <c r="B8744" i="6"/>
  <c r="A8744" i="6"/>
  <c r="F8743" i="6"/>
  <c r="E8743" i="6"/>
  <c r="B8743" i="6"/>
  <c r="A8743" i="6"/>
  <c r="F8738" i="6"/>
  <c r="G8738" i="6" s="1"/>
  <c r="D8738" i="6"/>
  <c r="B8738" i="6"/>
  <c r="A8738" i="6"/>
  <c r="F8737" i="6"/>
  <c r="G8737" i="6" s="1"/>
  <c r="D8737" i="6"/>
  <c r="B8737" i="6"/>
  <c r="A8737" i="6"/>
  <c r="F8736" i="6"/>
  <c r="G8736" i="6" s="1"/>
  <c r="D8736" i="6"/>
  <c r="B8736" i="6"/>
  <c r="A8736" i="6"/>
  <c r="F8735" i="6"/>
  <c r="G8735" i="6" s="1"/>
  <c r="D8735" i="6"/>
  <c r="B8735" i="6"/>
  <c r="A8735" i="6"/>
  <c r="F8734" i="6"/>
  <c r="G8734" i="6" s="1"/>
  <c r="D8734" i="6"/>
  <c r="B8734" i="6"/>
  <c r="A8734" i="6"/>
  <c r="F8733" i="6"/>
  <c r="G8733" i="6" s="1"/>
  <c r="D8733" i="6"/>
  <c r="B8733" i="6"/>
  <c r="A8733" i="6"/>
  <c r="F8732" i="6"/>
  <c r="G8732" i="6" s="1"/>
  <c r="D8732" i="6"/>
  <c r="B8732" i="6"/>
  <c r="A8732" i="6"/>
  <c r="F8731" i="6"/>
  <c r="G8731" i="6" s="1"/>
  <c r="D8731" i="6"/>
  <c r="B8731" i="6"/>
  <c r="A8731" i="6"/>
  <c r="F8730" i="6"/>
  <c r="D8730" i="6"/>
  <c r="B8730" i="6"/>
  <c r="A8730" i="6"/>
  <c r="F8721" i="6"/>
  <c r="G8721" i="6" s="1"/>
  <c r="E8721" i="6"/>
  <c r="F8720" i="6"/>
  <c r="G8720" i="6" s="1"/>
  <c r="E8720" i="6"/>
  <c r="F8719" i="6"/>
  <c r="G8719" i="6" s="1"/>
  <c r="E8719" i="6"/>
  <c r="F8718" i="6"/>
  <c r="G8718" i="6" s="1"/>
  <c r="E8718" i="6"/>
  <c r="F8717" i="6"/>
  <c r="G8717" i="6" s="1"/>
  <c r="E8717" i="6"/>
  <c r="F8716" i="6"/>
  <c r="G8716" i="6" s="1"/>
  <c r="E8716" i="6"/>
  <c r="F8715" i="6"/>
  <c r="G8715" i="6" s="1"/>
  <c r="E8715" i="6"/>
  <c r="F8714" i="6"/>
  <c r="G8714" i="6" s="1"/>
  <c r="E8714" i="6"/>
  <c r="F8713" i="6"/>
  <c r="G8713" i="6" s="1"/>
  <c r="E8713" i="6"/>
  <c r="F8712" i="6"/>
  <c r="G8712" i="6" s="1"/>
  <c r="E8712" i="6"/>
  <c r="B8705" i="6"/>
  <c r="G8704" i="6"/>
  <c r="B8704" i="6"/>
  <c r="B8703" i="6"/>
  <c r="B8702" i="6"/>
  <c r="F8695" i="6"/>
  <c r="G8695" i="6" s="1"/>
  <c r="D8695" i="6"/>
  <c r="B8695" i="6"/>
  <c r="A8695" i="6"/>
  <c r="F8694" i="6"/>
  <c r="G8694" i="6" s="1"/>
  <c r="G8696" i="6" s="1"/>
  <c r="D8694" i="6"/>
  <c r="B8694" i="6"/>
  <c r="A8694" i="6"/>
  <c r="F8689" i="6"/>
  <c r="G8689" i="6" s="1"/>
  <c r="D8689" i="6"/>
  <c r="B8689" i="6"/>
  <c r="A8689" i="6"/>
  <c r="F8688" i="6"/>
  <c r="G8688" i="6" s="1"/>
  <c r="D8688" i="6"/>
  <c r="B8688" i="6"/>
  <c r="A8688" i="6"/>
  <c r="F8687" i="6"/>
  <c r="G8687" i="6" s="1"/>
  <c r="D8687" i="6"/>
  <c r="B8687" i="6"/>
  <c r="A8687" i="6"/>
  <c r="F8686" i="6"/>
  <c r="G8686" i="6" s="1"/>
  <c r="D8686" i="6"/>
  <c r="B8686" i="6"/>
  <c r="A8686" i="6"/>
  <c r="F8685" i="6"/>
  <c r="G8685" i="6" s="1"/>
  <c r="D8685" i="6"/>
  <c r="B8685" i="6"/>
  <c r="A8685" i="6"/>
  <c r="F8684" i="6"/>
  <c r="G8684" i="6" s="1"/>
  <c r="D8684" i="6"/>
  <c r="B8684" i="6"/>
  <c r="A8684" i="6"/>
  <c r="F8683" i="6"/>
  <c r="G8683" i="6" s="1"/>
  <c r="D8683" i="6"/>
  <c r="B8683" i="6"/>
  <c r="A8683" i="6"/>
  <c r="F8682" i="6"/>
  <c r="G8682" i="6" s="1"/>
  <c r="D8682" i="6"/>
  <c r="B8682" i="6"/>
  <c r="A8682" i="6"/>
  <c r="F8681" i="6"/>
  <c r="G8681" i="6" s="1"/>
  <c r="D8681" i="6"/>
  <c r="B8681" i="6"/>
  <c r="A8681" i="6"/>
  <c r="F8680" i="6"/>
  <c r="G8680" i="6" s="1"/>
  <c r="D8680" i="6"/>
  <c r="B8680" i="6"/>
  <c r="A8680" i="6"/>
  <c r="F8679" i="6"/>
  <c r="G8679" i="6" s="1"/>
  <c r="D8679" i="6"/>
  <c r="B8679" i="6"/>
  <c r="A8679" i="6"/>
  <c r="F8674" i="6"/>
  <c r="E8674" i="6"/>
  <c r="B8674" i="6"/>
  <c r="A8674" i="6"/>
  <c r="F8673" i="6"/>
  <c r="E8673" i="6"/>
  <c r="B8673" i="6"/>
  <c r="A8673" i="6"/>
  <c r="F8672" i="6"/>
  <c r="E8672" i="6"/>
  <c r="B8672" i="6"/>
  <c r="A8672" i="6"/>
  <c r="F8671" i="6"/>
  <c r="E8671" i="6"/>
  <c r="B8671" i="6"/>
  <c r="A8671" i="6"/>
  <c r="F8670" i="6"/>
  <c r="E8670" i="6"/>
  <c r="B8670" i="6"/>
  <c r="A8670" i="6"/>
  <c r="F8669" i="6"/>
  <c r="E8669" i="6"/>
  <c r="B8669" i="6"/>
  <c r="A8669" i="6"/>
  <c r="F8668" i="6"/>
  <c r="E8668" i="6"/>
  <c r="B8668" i="6"/>
  <c r="A8668" i="6"/>
  <c r="F8663" i="6"/>
  <c r="G8663" i="6" s="1"/>
  <c r="D8663" i="6"/>
  <c r="B8663" i="6"/>
  <c r="A8663" i="6"/>
  <c r="F8662" i="6"/>
  <c r="G8662" i="6" s="1"/>
  <c r="D8662" i="6"/>
  <c r="B8662" i="6"/>
  <c r="A8662" i="6"/>
  <c r="F8661" i="6"/>
  <c r="G8661" i="6" s="1"/>
  <c r="D8661" i="6"/>
  <c r="B8661" i="6"/>
  <c r="A8661" i="6"/>
  <c r="F8660" i="6"/>
  <c r="G8660" i="6" s="1"/>
  <c r="D8660" i="6"/>
  <c r="B8660" i="6"/>
  <c r="A8660" i="6"/>
  <c r="F8659" i="6"/>
  <c r="G8659" i="6" s="1"/>
  <c r="D8659" i="6"/>
  <c r="B8659" i="6"/>
  <c r="A8659" i="6"/>
  <c r="F8658" i="6"/>
  <c r="G8658" i="6" s="1"/>
  <c r="D8658" i="6"/>
  <c r="B8658" i="6"/>
  <c r="A8658" i="6"/>
  <c r="F8657" i="6"/>
  <c r="G8657" i="6" s="1"/>
  <c r="D8657" i="6"/>
  <c r="B8657" i="6"/>
  <c r="A8657" i="6"/>
  <c r="F8656" i="6"/>
  <c r="G8656" i="6" s="1"/>
  <c r="D8656" i="6"/>
  <c r="B8656" i="6"/>
  <c r="A8656" i="6"/>
  <c r="F8655" i="6"/>
  <c r="D8655" i="6"/>
  <c r="B8655" i="6"/>
  <c r="A8655" i="6"/>
  <c r="F8646" i="6"/>
  <c r="G8646" i="6" s="1"/>
  <c r="E8646" i="6"/>
  <c r="F8645" i="6"/>
  <c r="G8645" i="6" s="1"/>
  <c r="E8645" i="6"/>
  <c r="F8644" i="6"/>
  <c r="G8644" i="6" s="1"/>
  <c r="E8644" i="6"/>
  <c r="F8643" i="6"/>
  <c r="G8643" i="6" s="1"/>
  <c r="E8643" i="6"/>
  <c r="F8642" i="6"/>
  <c r="G8642" i="6" s="1"/>
  <c r="E8642" i="6"/>
  <c r="F8641" i="6"/>
  <c r="G8641" i="6" s="1"/>
  <c r="E8641" i="6"/>
  <c r="F8640" i="6"/>
  <c r="G8640" i="6" s="1"/>
  <c r="E8640" i="6"/>
  <c r="F8639" i="6"/>
  <c r="G8639" i="6" s="1"/>
  <c r="E8639" i="6"/>
  <c r="F8638" i="6"/>
  <c r="G8638" i="6" s="1"/>
  <c r="E8638" i="6"/>
  <c r="F8637" i="6"/>
  <c r="G8637" i="6" s="1"/>
  <c r="E8637" i="6"/>
  <c r="B8630" i="6"/>
  <c r="G8629" i="6"/>
  <c r="B8629" i="6"/>
  <c r="B8628" i="6"/>
  <c r="B8627" i="6"/>
  <c r="F8620" i="6"/>
  <c r="G8620" i="6" s="1"/>
  <c r="D8620" i="6"/>
  <c r="B8620" i="6"/>
  <c r="A8620" i="6"/>
  <c r="F8619" i="6"/>
  <c r="G8619" i="6" s="1"/>
  <c r="D8619" i="6"/>
  <c r="B8619" i="6"/>
  <c r="A8619" i="6"/>
  <c r="F8614" i="6"/>
  <c r="G8614" i="6" s="1"/>
  <c r="D8614" i="6"/>
  <c r="B8614" i="6"/>
  <c r="A8614" i="6"/>
  <c r="F8613" i="6"/>
  <c r="G8613" i="6" s="1"/>
  <c r="D8613" i="6"/>
  <c r="B8613" i="6"/>
  <c r="A8613" i="6"/>
  <c r="F8612" i="6"/>
  <c r="G8612" i="6" s="1"/>
  <c r="D8612" i="6"/>
  <c r="B8612" i="6"/>
  <c r="A8612" i="6"/>
  <c r="F8611" i="6"/>
  <c r="G8611" i="6" s="1"/>
  <c r="D8611" i="6"/>
  <c r="B8611" i="6"/>
  <c r="A8611" i="6"/>
  <c r="F8610" i="6"/>
  <c r="G8610" i="6" s="1"/>
  <c r="D8610" i="6"/>
  <c r="B8610" i="6"/>
  <c r="A8610" i="6"/>
  <c r="F8609" i="6"/>
  <c r="G8609" i="6" s="1"/>
  <c r="D8609" i="6"/>
  <c r="B8609" i="6"/>
  <c r="A8609" i="6"/>
  <c r="F8608" i="6"/>
  <c r="G8608" i="6" s="1"/>
  <c r="D8608" i="6"/>
  <c r="B8608" i="6"/>
  <c r="A8608" i="6"/>
  <c r="F8607" i="6"/>
  <c r="G8607" i="6" s="1"/>
  <c r="D8607" i="6"/>
  <c r="B8607" i="6"/>
  <c r="A8607" i="6"/>
  <c r="F8606" i="6"/>
  <c r="G8606" i="6" s="1"/>
  <c r="D8606" i="6"/>
  <c r="B8606" i="6"/>
  <c r="A8606" i="6"/>
  <c r="F8605" i="6"/>
  <c r="G8605" i="6" s="1"/>
  <c r="D8605" i="6"/>
  <c r="B8605" i="6"/>
  <c r="A8605" i="6"/>
  <c r="F8604" i="6"/>
  <c r="G8604" i="6" s="1"/>
  <c r="D8604" i="6"/>
  <c r="B8604" i="6"/>
  <c r="A8604" i="6"/>
  <c r="F8599" i="6"/>
  <c r="E8599" i="6"/>
  <c r="B8599" i="6"/>
  <c r="A8599" i="6"/>
  <c r="F8598" i="6"/>
  <c r="E8598" i="6"/>
  <c r="B8598" i="6"/>
  <c r="A8598" i="6"/>
  <c r="F8597" i="6"/>
  <c r="E8597" i="6"/>
  <c r="B8597" i="6"/>
  <c r="A8597" i="6"/>
  <c r="F8596" i="6"/>
  <c r="E8596" i="6"/>
  <c r="B8596" i="6"/>
  <c r="A8596" i="6"/>
  <c r="F8595" i="6"/>
  <c r="E8595" i="6"/>
  <c r="B8595" i="6"/>
  <c r="A8595" i="6"/>
  <c r="F8594" i="6"/>
  <c r="E8594" i="6"/>
  <c r="B8594" i="6"/>
  <c r="A8594" i="6"/>
  <c r="F8593" i="6"/>
  <c r="E8593" i="6"/>
  <c r="B8593" i="6"/>
  <c r="A8593" i="6"/>
  <c r="F8588" i="6"/>
  <c r="G8588" i="6" s="1"/>
  <c r="D8588" i="6"/>
  <c r="B8588" i="6"/>
  <c r="A8588" i="6"/>
  <c r="F8587" i="6"/>
  <c r="G8587" i="6" s="1"/>
  <c r="D8587" i="6"/>
  <c r="B8587" i="6"/>
  <c r="A8587" i="6"/>
  <c r="F8586" i="6"/>
  <c r="G8586" i="6" s="1"/>
  <c r="D8586" i="6"/>
  <c r="B8586" i="6"/>
  <c r="A8586" i="6"/>
  <c r="F8585" i="6"/>
  <c r="G8585" i="6" s="1"/>
  <c r="D8585" i="6"/>
  <c r="B8585" i="6"/>
  <c r="A8585" i="6"/>
  <c r="F8584" i="6"/>
  <c r="G8584" i="6" s="1"/>
  <c r="D8584" i="6"/>
  <c r="B8584" i="6"/>
  <c r="A8584" i="6"/>
  <c r="F8583" i="6"/>
  <c r="G8583" i="6" s="1"/>
  <c r="D8583" i="6"/>
  <c r="B8583" i="6"/>
  <c r="A8583" i="6"/>
  <c r="F8582" i="6"/>
  <c r="G8582" i="6" s="1"/>
  <c r="D8582" i="6"/>
  <c r="B8582" i="6"/>
  <c r="A8582" i="6"/>
  <c r="F8581" i="6"/>
  <c r="G8581" i="6" s="1"/>
  <c r="D8581" i="6"/>
  <c r="B8581" i="6"/>
  <c r="A8581" i="6"/>
  <c r="F8580" i="6"/>
  <c r="D8580" i="6"/>
  <c r="B8580" i="6"/>
  <c r="A8580" i="6"/>
  <c r="F8571" i="6"/>
  <c r="G8571" i="6" s="1"/>
  <c r="E8571" i="6"/>
  <c r="F8570" i="6"/>
  <c r="G8570" i="6" s="1"/>
  <c r="E8570" i="6"/>
  <c r="F8569" i="6"/>
  <c r="G8569" i="6" s="1"/>
  <c r="E8569" i="6"/>
  <c r="F8568" i="6"/>
  <c r="G8568" i="6" s="1"/>
  <c r="E8568" i="6"/>
  <c r="F8567" i="6"/>
  <c r="G8567" i="6" s="1"/>
  <c r="E8567" i="6"/>
  <c r="F8566" i="6"/>
  <c r="G8566" i="6" s="1"/>
  <c r="E8566" i="6"/>
  <c r="F8565" i="6"/>
  <c r="G8565" i="6" s="1"/>
  <c r="E8565" i="6"/>
  <c r="F8564" i="6"/>
  <c r="G8564" i="6" s="1"/>
  <c r="E8564" i="6"/>
  <c r="F8563" i="6"/>
  <c r="G8563" i="6" s="1"/>
  <c r="E8563" i="6"/>
  <c r="F8562" i="6"/>
  <c r="G8562" i="6" s="1"/>
  <c r="E8562" i="6"/>
  <c r="B8555" i="6"/>
  <c r="G8554" i="6"/>
  <c r="B8554" i="6"/>
  <c r="B8553" i="6"/>
  <c r="B8552" i="6"/>
  <c r="F8545" i="6"/>
  <c r="G8545" i="6" s="1"/>
  <c r="D8545" i="6"/>
  <c r="B8545" i="6"/>
  <c r="A8545" i="6"/>
  <c r="F8544" i="6"/>
  <c r="G8544" i="6" s="1"/>
  <c r="D8544" i="6"/>
  <c r="B8544" i="6"/>
  <c r="A8544" i="6"/>
  <c r="F8539" i="6"/>
  <c r="G8539" i="6" s="1"/>
  <c r="D8539" i="6"/>
  <c r="B8539" i="6"/>
  <c r="A8539" i="6"/>
  <c r="F8538" i="6"/>
  <c r="G8538" i="6" s="1"/>
  <c r="D8538" i="6"/>
  <c r="B8538" i="6"/>
  <c r="A8538" i="6"/>
  <c r="F8537" i="6"/>
  <c r="G8537" i="6" s="1"/>
  <c r="D8537" i="6"/>
  <c r="B8537" i="6"/>
  <c r="A8537" i="6"/>
  <c r="F8536" i="6"/>
  <c r="G8536" i="6" s="1"/>
  <c r="D8536" i="6"/>
  <c r="B8536" i="6"/>
  <c r="A8536" i="6"/>
  <c r="F8535" i="6"/>
  <c r="G8535" i="6" s="1"/>
  <c r="D8535" i="6"/>
  <c r="B8535" i="6"/>
  <c r="A8535" i="6"/>
  <c r="F8534" i="6"/>
  <c r="G8534" i="6" s="1"/>
  <c r="D8534" i="6"/>
  <c r="B8534" i="6"/>
  <c r="A8534" i="6"/>
  <c r="F8533" i="6"/>
  <c r="G8533" i="6" s="1"/>
  <c r="D8533" i="6"/>
  <c r="B8533" i="6"/>
  <c r="A8533" i="6"/>
  <c r="F8532" i="6"/>
  <c r="G8532" i="6" s="1"/>
  <c r="D8532" i="6"/>
  <c r="B8532" i="6"/>
  <c r="A8532" i="6"/>
  <c r="F8531" i="6"/>
  <c r="G8531" i="6" s="1"/>
  <c r="D8531" i="6"/>
  <c r="B8531" i="6"/>
  <c r="A8531" i="6"/>
  <c r="F8530" i="6"/>
  <c r="G8530" i="6" s="1"/>
  <c r="D8530" i="6"/>
  <c r="B8530" i="6"/>
  <c r="A8530" i="6"/>
  <c r="F8529" i="6"/>
  <c r="G8529" i="6" s="1"/>
  <c r="D8529" i="6"/>
  <c r="B8529" i="6"/>
  <c r="A8529" i="6"/>
  <c r="F8524" i="6"/>
  <c r="E8524" i="6"/>
  <c r="B8524" i="6"/>
  <c r="A8524" i="6"/>
  <c r="F8523" i="6"/>
  <c r="E8523" i="6"/>
  <c r="B8523" i="6"/>
  <c r="A8523" i="6"/>
  <c r="F8522" i="6"/>
  <c r="E8522" i="6"/>
  <c r="B8522" i="6"/>
  <c r="A8522" i="6"/>
  <c r="F8521" i="6"/>
  <c r="E8521" i="6"/>
  <c r="B8521" i="6"/>
  <c r="A8521" i="6"/>
  <c r="F8520" i="6"/>
  <c r="E8520" i="6"/>
  <c r="B8520" i="6"/>
  <c r="A8520" i="6"/>
  <c r="F8519" i="6"/>
  <c r="E8519" i="6"/>
  <c r="B8519" i="6"/>
  <c r="A8519" i="6"/>
  <c r="F8518" i="6"/>
  <c r="E8518" i="6"/>
  <c r="B8518" i="6"/>
  <c r="A8518" i="6"/>
  <c r="F8513" i="6"/>
  <c r="G8513" i="6" s="1"/>
  <c r="D8513" i="6"/>
  <c r="B8513" i="6"/>
  <c r="A8513" i="6"/>
  <c r="F8512" i="6"/>
  <c r="G8512" i="6" s="1"/>
  <c r="D8512" i="6"/>
  <c r="B8512" i="6"/>
  <c r="A8512" i="6"/>
  <c r="F8511" i="6"/>
  <c r="G8511" i="6" s="1"/>
  <c r="D8511" i="6"/>
  <c r="B8511" i="6"/>
  <c r="A8511" i="6"/>
  <c r="F8510" i="6"/>
  <c r="G8510" i="6" s="1"/>
  <c r="D8510" i="6"/>
  <c r="B8510" i="6"/>
  <c r="A8510" i="6"/>
  <c r="F8509" i="6"/>
  <c r="G8509" i="6" s="1"/>
  <c r="D8509" i="6"/>
  <c r="B8509" i="6"/>
  <c r="A8509" i="6"/>
  <c r="F8508" i="6"/>
  <c r="G8508" i="6" s="1"/>
  <c r="D8508" i="6"/>
  <c r="B8508" i="6"/>
  <c r="A8508" i="6"/>
  <c r="F8507" i="6"/>
  <c r="G8507" i="6" s="1"/>
  <c r="D8507" i="6"/>
  <c r="B8507" i="6"/>
  <c r="A8507" i="6"/>
  <c r="F8506" i="6"/>
  <c r="G8506" i="6" s="1"/>
  <c r="D8506" i="6"/>
  <c r="B8506" i="6"/>
  <c r="A8506" i="6"/>
  <c r="F8505" i="6"/>
  <c r="D8505" i="6"/>
  <c r="B8505" i="6"/>
  <c r="A8505" i="6"/>
  <c r="F8496" i="6"/>
  <c r="G8496" i="6" s="1"/>
  <c r="E8496" i="6"/>
  <c r="F8495" i="6"/>
  <c r="G8495" i="6" s="1"/>
  <c r="E8495" i="6"/>
  <c r="F8494" i="6"/>
  <c r="G8494" i="6" s="1"/>
  <c r="E8494" i="6"/>
  <c r="F8493" i="6"/>
  <c r="G8493" i="6" s="1"/>
  <c r="E8493" i="6"/>
  <c r="F8492" i="6"/>
  <c r="G8492" i="6" s="1"/>
  <c r="E8492" i="6"/>
  <c r="F8491" i="6"/>
  <c r="G8491" i="6" s="1"/>
  <c r="E8491" i="6"/>
  <c r="F8490" i="6"/>
  <c r="G8490" i="6" s="1"/>
  <c r="E8490" i="6"/>
  <c r="F8489" i="6"/>
  <c r="G8489" i="6" s="1"/>
  <c r="E8489" i="6"/>
  <c r="F8488" i="6"/>
  <c r="G8488" i="6" s="1"/>
  <c r="E8488" i="6"/>
  <c r="F8487" i="6"/>
  <c r="G8487" i="6" s="1"/>
  <c r="E8487" i="6"/>
  <c r="B8480" i="6"/>
  <c r="G8479" i="6"/>
  <c r="B8479" i="6"/>
  <c r="B8478" i="6"/>
  <c r="B8477" i="6"/>
  <c r="F8470" i="6"/>
  <c r="G8470" i="6" s="1"/>
  <c r="D8470" i="6"/>
  <c r="B8470" i="6"/>
  <c r="A8470" i="6"/>
  <c r="F8469" i="6"/>
  <c r="G8469" i="6" s="1"/>
  <c r="D8469" i="6"/>
  <c r="B8469" i="6"/>
  <c r="A8469" i="6"/>
  <c r="F8464" i="6"/>
  <c r="G8464" i="6" s="1"/>
  <c r="D8464" i="6"/>
  <c r="B8464" i="6"/>
  <c r="A8464" i="6"/>
  <c r="F8463" i="6"/>
  <c r="G8463" i="6" s="1"/>
  <c r="D8463" i="6"/>
  <c r="B8463" i="6"/>
  <c r="A8463" i="6"/>
  <c r="F8462" i="6"/>
  <c r="G8462" i="6" s="1"/>
  <c r="D8462" i="6"/>
  <c r="B8462" i="6"/>
  <c r="A8462" i="6"/>
  <c r="F8461" i="6"/>
  <c r="G8461" i="6" s="1"/>
  <c r="D8461" i="6"/>
  <c r="B8461" i="6"/>
  <c r="A8461" i="6"/>
  <c r="F8460" i="6"/>
  <c r="G8460" i="6" s="1"/>
  <c r="D8460" i="6"/>
  <c r="B8460" i="6"/>
  <c r="A8460" i="6"/>
  <c r="F8459" i="6"/>
  <c r="G8459" i="6" s="1"/>
  <c r="D8459" i="6"/>
  <c r="B8459" i="6"/>
  <c r="A8459" i="6"/>
  <c r="F8458" i="6"/>
  <c r="G8458" i="6" s="1"/>
  <c r="D8458" i="6"/>
  <c r="B8458" i="6"/>
  <c r="A8458" i="6"/>
  <c r="F8457" i="6"/>
  <c r="G8457" i="6" s="1"/>
  <c r="D8457" i="6"/>
  <c r="B8457" i="6"/>
  <c r="A8457" i="6"/>
  <c r="F8456" i="6"/>
  <c r="G8456" i="6" s="1"/>
  <c r="D8456" i="6"/>
  <c r="B8456" i="6"/>
  <c r="A8456" i="6"/>
  <c r="F8455" i="6"/>
  <c r="G8455" i="6" s="1"/>
  <c r="D8455" i="6"/>
  <c r="B8455" i="6"/>
  <c r="A8455" i="6"/>
  <c r="F8454" i="6"/>
  <c r="G8454" i="6" s="1"/>
  <c r="D8454" i="6"/>
  <c r="B8454" i="6"/>
  <c r="A8454" i="6"/>
  <c r="F8449" i="6"/>
  <c r="E8449" i="6"/>
  <c r="B8449" i="6"/>
  <c r="A8449" i="6"/>
  <c r="F8448" i="6"/>
  <c r="E8448" i="6"/>
  <c r="B8448" i="6"/>
  <c r="A8448" i="6"/>
  <c r="F8447" i="6"/>
  <c r="E8447" i="6"/>
  <c r="B8447" i="6"/>
  <c r="A8447" i="6"/>
  <c r="F8446" i="6"/>
  <c r="E8446" i="6"/>
  <c r="B8446" i="6"/>
  <c r="A8446" i="6"/>
  <c r="F8445" i="6"/>
  <c r="E8445" i="6"/>
  <c r="B8445" i="6"/>
  <c r="A8445" i="6"/>
  <c r="F8444" i="6"/>
  <c r="E8444" i="6"/>
  <c r="B8444" i="6"/>
  <c r="A8444" i="6"/>
  <c r="F8443" i="6"/>
  <c r="E8443" i="6"/>
  <c r="B8443" i="6"/>
  <c r="A8443" i="6"/>
  <c r="F8438" i="6"/>
  <c r="G8438" i="6" s="1"/>
  <c r="D8438" i="6"/>
  <c r="B8438" i="6"/>
  <c r="A8438" i="6"/>
  <c r="F8437" i="6"/>
  <c r="G8437" i="6" s="1"/>
  <c r="D8437" i="6"/>
  <c r="B8437" i="6"/>
  <c r="A8437" i="6"/>
  <c r="F8436" i="6"/>
  <c r="G8436" i="6" s="1"/>
  <c r="D8436" i="6"/>
  <c r="B8436" i="6"/>
  <c r="A8436" i="6"/>
  <c r="F8435" i="6"/>
  <c r="G8435" i="6" s="1"/>
  <c r="D8435" i="6"/>
  <c r="B8435" i="6"/>
  <c r="A8435" i="6"/>
  <c r="F8434" i="6"/>
  <c r="G8434" i="6" s="1"/>
  <c r="D8434" i="6"/>
  <c r="B8434" i="6"/>
  <c r="A8434" i="6"/>
  <c r="F8433" i="6"/>
  <c r="G8433" i="6" s="1"/>
  <c r="D8433" i="6"/>
  <c r="B8433" i="6"/>
  <c r="A8433" i="6"/>
  <c r="F8432" i="6"/>
  <c r="G8432" i="6" s="1"/>
  <c r="D8432" i="6"/>
  <c r="B8432" i="6"/>
  <c r="A8432" i="6"/>
  <c r="F8431" i="6"/>
  <c r="G8431" i="6" s="1"/>
  <c r="D8431" i="6"/>
  <c r="B8431" i="6"/>
  <c r="A8431" i="6"/>
  <c r="F8430" i="6"/>
  <c r="D8430" i="6"/>
  <c r="B8430" i="6"/>
  <c r="A8430" i="6"/>
  <c r="F8421" i="6"/>
  <c r="G8421" i="6" s="1"/>
  <c r="E8421" i="6"/>
  <c r="F8420" i="6"/>
  <c r="G8420" i="6" s="1"/>
  <c r="E8420" i="6"/>
  <c r="F8419" i="6"/>
  <c r="G8419" i="6" s="1"/>
  <c r="E8419" i="6"/>
  <c r="F8418" i="6"/>
  <c r="G8418" i="6" s="1"/>
  <c r="E8418" i="6"/>
  <c r="F8417" i="6"/>
  <c r="G8417" i="6" s="1"/>
  <c r="E8417" i="6"/>
  <c r="F8416" i="6"/>
  <c r="G8416" i="6" s="1"/>
  <c r="E8416" i="6"/>
  <c r="F8415" i="6"/>
  <c r="G8415" i="6" s="1"/>
  <c r="E8415" i="6"/>
  <c r="F8414" i="6"/>
  <c r="G8414" i="6" s="1"/>
  <c r="E8414" i="6"/>
  <c r="F8413" i="6"/>
  <c r="G8413" i="6" s="1"/>
  <c r="E8413" i="6"/>
  <c r="F8412" i="6"/>
  <c r="G8412" i="6" s="1"/>
  <c r="E8412" i="6"/>
  <c r="B8405" i="6"/>
  <c r="G8404" i="6"/>
  <c r="B8404" i="6"/>
  <c r="B8403" i="6"/>
  <c r="B8402" i="6"/>
  <c r="F8395" i="6"/>
  <c r="G8395" i="6" s="1"/>
  <c r="D8395" i="6"/>
  <c r="B8395" i="6"/>
  <c r="A8395" i="6"/>
  <c r="F8394" i="6"/>
  <c r="G8394" i="6" s="1"/>
  <c r="D8394" i="6"/>
  <c r="B8394" i="6"/>
  <c r="A8394" i="6"/>
  <c r="F8389" i="6"/>
  <c r="G8389" i="6" s="1"/>
  <c r="D8389" i="6"/>
  <c r="B8389" i="6"/>
  <c r="A8389" i="6"/>
  <c r="F8388" i="6"/>
  <c r="G8388" i="6" s="1"/>
  <c r="D8388" i="6"/>
  <c r="B8388" i="6"/>
  <c r="A8388" i="6"/>
  <c r="F8387" i="6"/>
  <c r="G8387" i="6" s="1"/>
  <c r="D8387" i="6"/>
  <c r="B8387" i="6"/>
  <c r="A8387" i="6"/>
  <c r="F8386" i="6"/>
  <c r="G8386" i="6" s="1"/>
  <c r="D8386" i="6"/>
  <c r="B8386" i="6"/>
  <c r="A8386" i="6"/>
  <c r="F8385" i="6"/>
  <c r="G8385" i="6" s="1"/>
  <c r="D8385" i="6"/>
  <c r="B8385" i="6"/>
  <c r="A8385" i="6"/>
  <c r="F8384" i="6"/>
  <c r="G8384" i="6" s="1"/>
  <c r="D8384" i="6"/>
  <c r="B8384" i="6"/>
  <c r="A8384" i="6"/>
  <c r="F8383" i="6"/>
  <c r="G8383" i="6" s="1"/>
  <c r="D8383" i="6"/>
  <c r="B8383" i="6"/>
  <c r="A8383" i="6"/>
  <c r="F8382" i="6"/>
  <c r="G8382" i="6" s="1"/>
  <c r="D8382" i="6"/>
  <c r="B8382" i="6"/>
  <c r="A8382" i="6"/>
  <c r="F8381" i="6"/>
  <c r="G8381" i="6" s="1"/>
  <c r="D8381" i="6"/>
  <c r="B8381" i="6"/>
  <c r="A8381" i="6"/>
  <c r="F8380" i="6"/>
  <c r="G8380" i="6" s="1"/>
  <c r="D8380" i="6"/>
  <c r="B8380" i="6"/>
  <c r="A8380" i="6"/>
  <c r="F8379" i="6"/>
  <c r="G8379" i="6" s="1"/>
  <c r="D8379" i="6"/>
  <c r="B8379" i="6"/>
  <c r="A8379" i="6"/>
  <c r="F8374" i="6"/>
  <c r="E8374" i="6"/>
  <c r="B8374" i="6"/>
  <c r="A8374" i="6"/>
  <c r="F8373" i="6"/>
  <c r="E8373" i="6"/>
  <c r="B8373" i="6"/>
  <c r="A8373" i="6"/>
  <c r="F8372" i="6"/>
  <c r="E8372" i="6"/>
  <c r="B8372" i="6"/>
  <c r="A8372" i="6"/>
  <c r="F8371" i="6"/>
  <c r="E8371" i="6"/>
  <c r="B8371" i="6"/>
  <c r="A8371" i="6"/>
  <c r="F8370" i="6"/>
  <c r="E8370" i="6"/>
  <c r="B8370" i="6"/>
  <c r="A8370" i="6"/>
  <c r="F8369" i="6"/>
  <c r="E8369" i="6"/>
  <c r="B8369" i="6"/>
  <c r="A8369" i="6"/>
  <c r="F8368" i="6"/>
  <c r="E8368" i="6"/>
  <c r="B8368" i="6"/>
  <c r="A8368" i="6"/>
  <c r="F8363" i="6"/>
  <c r="G8363" i="6" s="1"/>
  <c r="D8363" i="6"/>
  <c r="B8363" i="6"/>
  <c r="A8363" i="6"/>
  <c r="F8362" i="6"/>
  <c r="G8362" i="6" s="1"/>
  <c r="D8362" i="6"/>
  <c r="B8362" i="6"/>
  <c r="A8362" i="6"/>
  <c r="F8361" i="6"/>
  <c r="G8361" i="6" s="1"/>
  <c r="D8361" i="6"/>
  <c r="B8361" i="6"/>
  <c r="A8361" i="6"/>
  <c r="F8360" i="6"/>
  <c r="G8360" i="6" s="1"/>
  <c r="D8360" i="6"/>
  <c r="B8360" i="6"/>
  <c r="A8360" i="6"/>
  <c r="F8359" i="6"/>
  <c r="G8359" i="6" s="1"/>
  <c r="D8359" i="6"/>
  <c r="B8359" i="6"/>
  <c r="A8359" i="6"/>
  <c r="F8358" i="6"/>
  <c r="G8358" i="6" s="1"/>
  <c r="D8358" i="6"/>
  <c r="B8358" i="6"/>
  <c r="A8358" i="6"/>
  <c r="F8357" i="6"/>
  <c r="G8357" i="6" s="1"/>
  <c r="D8357" i="6"/>
  <c r="B8357" i="6"/>
  <c r="A8357" i="6"/>
  <c r="F8356" i="6"/>
  <c r="G8356" i="6" s="1"/>
  <c r="D8356" i="6"/>
  <c r="B8356" i="6"/>
  <c r="A8356" i="6"/>
  <c r="F8355" i="6"/>
  <c r="D8355" i="6"/>
  <c r="B8355" i="6"/>
  <c r="A8355" i="6"/>
  <c r="F8346" i="6"/>
  <c r="G8346" i="6" s="1"/>
  <c r="E8346" i="6"/>
  <c r="F8345" i="6"/>
  <c r="G8345" i="6" s="1"/>
  <c r="E8345" i="6"/>
  <c r="F8344" i="6"/>
  <c r="G8344" i="6" s="1"/>
  <c r="E8344" i="6"/>
  <c r="F8343" i="6"/>
  <c r="G8343" i="6" s="1"/>
  <c r="E8343" i="6"/>
  <c r="F8342" i="6"/>
  <c r="G8342" i="6" s="1"/>
  <c r="E8342" i="6"/>
  <c r="F8341" i="6"/>
  <c r="G8341" i="6" s="1"/>
  <c r="E8341" i="6"/>
  <c r="F8340" i="6"/>
  <c r="G8340" i="6" s="1"/>
  <c r="E8340" i="6"/>
  <c r="F8339" i="6"/>
  <c r="G8339" i="6" s="1"/>
  <c r="E8339" i="6"/>
  <c r="F8338" i="6"/>
  <c r="G8338" i="6" s="1"/>
  <c r="E8338" i="6"/>
  <c r="F8337" i="6"/>
  <c r="G8337" i="6" s="1"/>
  <c r="E8337" i="6"/>
  <c r="B8330" i="6"/>
  <c r="G8329" i="6"/>
  <c r="B8329" i="6"/>
  <c r="B8328" i="6"/>
  <c r="B8327" i="6"/>
  <c r="F8320" i="6"/>
  <c r="G8320" i="6" s="1"/>
  <c r="D8320" i="6"/>
  <c r="B8320" i="6"/>
  <c r="A8320" i="6"/>
  <c r="F8319" i="6"/>
  <c r="G8319" i="6" s="1"/>
  <c r="D8319" i="6"/>
  <c r="B8319" i="6"/>
  <c r="A8319" i="6"/>
  <c r="F8314" i="6"/>
  <c r="G8314" i="6" s="1"/>
  <c r="D8314" i="6"/>
  <c r="B8314" i="6"/>
  <c r="A8314" i="6"/>
  <c r="F8313" i="6"/>
  <c r="G8313" i="6" s="1"/>
  <c r="D8313" i="6"/>
  <c r="B8313" i="6"/>
  <c r="A8313" i="6"/>
  <c r="F8312" i="6"/>
  <c r="G8312" i="6" s="1"/>
  <c r="D8312" i="6"/>
  <c r="B8312" i="6"/>
  <c r="A8312" i="6"/>
  <c r="F8311" i="6"/>
  <c r="G8311" i="6" s="1"/>
  <c r="D8311" i="6"/>
  <c r="B8311" i="6"/>
  <c r="A8311" i="6"/>
  <c r="F8310" i="6"/>
  <c r="G8310" i="6" s="1"/>
  <c r="D8310" i="6"/>
  <c r="B8310" i="6"/>
  <c r="A8310" i="6"/>
  <c r="F8309" i="6"/>
  <c r="G8309" i="6" s="1"/>
  <c r="D8309" i="6"/>
  <c r="B8309" i="6"/>
  <c r="A8309" i="6"/>
  <c r="F8308" i="6"/>
  <c r="G8308" i="6" s="1"/>
  <c r="D8308" i="6"/>
  <c r="B8308" i="6"/>
  <c r="A8308" i="6"/>
  <c r="F8307" i="6"/>
  <c r="G8307" i="6" s="1"/>
  <c r="D8307" i="6"/>
  <c r="B8307" i="6"/>
  <c r="A8307" i="6"/>
  <c r="F8306" i="6"/>
  <c r="G8306" i="6" s="1"/>
  <c r="D8306" i="6"/>
  <c r="B8306" i="6"/>
  <c r="A8306" i="6"/>
  <c r="F8305" i="6"/>
  <c r="G8305" i="6" s="1"/>
  <c r="D8305" i="6"/>
  <c r="B8305" i="6"/>
  <c r="A8305" i="6"/>
  <c r="F8304" i="6"/>
  <c r="G8304" i="6" s="1"/>
  <c r="D8304" i="6"/>
  <c r="B8304" i="6"/>
  <c r="A8304" i="6"/>
  <c r="F8299" i="6"/>
  <c r="E8299" i="6"/>
  <c r="B8299" i="6"/>
  <c r="A8299" i="6"/>
  <c r="F8298" i="6"/>
  <c r="E8298" i="6"/>
  <c r="B8298" i="6"/>
  <c r="A8298" i="6"/>
  <c r="F8297" i="6"/>
  <c r="E8297" i="6"/>
  <c r="B8297" i="6"/>
  <c r="A8297" i="6"/>
  <c r="F8296" i="6"/>
  <c r="E8296" i="6"/>
  <c r="B8296" i="6"/>
  <c r="A8296" i="6"/>
  <c r="F8295" i="6"/>
  <c r="E8295" i="6"/>
  <c r="B8295" i="6"/>
  <c r="A8295" i="6"/>
  <c r="F8294" i="6"/>
  <c r="E8294" i="6"/>
  <c r="B8294" i="6"/>
  <c r="A8294" i="6"/>
  <c r="F8293" i="6"/>
  <c r="E8293" i="6"/>
  <c r="B8293" i="6"/>
  <c r="A8293" i="6"/>
  <c r="F8288" i="6"/>
  <c r="G8288" i="6" s="1"/>
  <c r="D8288" i="6"/>
  <c r="B8288" i="6"/>
  <c r="A8288" i="6"/>
  <c r="F8287" i="6"/>
  <c r="G8287" i="6" s="1"/>
  <c r="D8287" i="6"/>
  <c r="B8287" i="6"/>
  <c r="A8287" i="6"/>
  <c r="F8286" i="6"/>
  <c r="G8286" i="6" s="1"/>
  <c r="D8286" i="6"/>
  <c r="B8286" i="6"/>
  <c r="A8286" i="6"/>
  <c r="F8285" i="6"/>
  <c r="G8285" i="6" s="1"/>
  <c r="D8285" i="6"/>
  <c r="B8285" i="6"/>
  <c r="A8285" i="6"/>
  <c r="F8284" i="6"/>
  <c r="G8284" i="6" s="1"/>
  <c r="D8284" i="6"/>
  <c r="B8284" i="6"/>
  <c r="A8284" i="6"/>
  <c r="F8283" i="6"/>
  <c r="G8283" i="6" s="1"/>
  <c r="D8283" i="6"/>
  <c r="B8283" i="6"/>
  <c r="A8283" i="6"/>
  <c r="F8282" i="6"/>
  <c r="G8282" i="6" s="1"/>
  <c r="D8282" i="6"/>
  <c r="B8282" i="6"/>
  <c r="A8282" i="6"/>
  <c r="F8281" i="6"/>
  <c r="G8281" i="6" s="1"/>
  <c r="D8281" i="6"/>
  <c r="B8281" i="6"/>
  <c r="A8281" i="6"/>
  <c r="F8280" i="6"/>
  <c r="D8280" i="6"/>
  <c r="B8280" i="6"/>
  <c r="A8280" i="6"/>
  <c r="F8271" i="6"/>
  <c r="G8271" i="6" s="1"/>
  <c r="E8271" i="6"/>
  <c r="F8270" i="6"/>
  <c r="G8270" i="6" s="1"/>
  <c r="E8270" i="6"/>
  <c r="F8269" i="6"/>
  <c r="G8269" i="6" s="1"/>
  <c r="E8269" i="6"/>
  <c r="F8268" i="6"/>
  <c r="G8268" i="6" s="1"/>
  <c r="E8268" i="6"/>
  <c r="F8267" i="6"/>
  <c r="G8267" i="6" s="1"/>
  <c r="E8267" i="6"/>
  <c r="F8266" i="6"/>
  <c r="G8266" i="6" s="1"/>
  <c r="E8266" i="6"/>
  <c r="F8265" i="6"/>
  <c r="G8265" i="6" s="1"/>
  <c r="E8265" i="6"/>
  <c r="F8264" i="6"/>
  <c r="G8264" i="6" s="1"/>
  <c r="E8264" i="6"/>
  <c r="F8263" i="6"/>
  <c r="G8263" i="6" s="1"/>
  <c r="E8263" i="6"/>
  <c r="F8262" i="6"/>
  <c r="G8262" i="6" s="1"/>
  <c r="E8262" i="6"/>
  <c r="B8255" i="6"/>
  <c r="G8254" i="6"/>
  <c r="B8254" i="6"/>
  <c r="B8253" i="6"/>
  <c r="B8252" i="6"/>
  <c r="F8245" i="6"/>
  <c r="G8245" i="6" s="1"/>
  <c r="D8245" i="6"/>
  <c r="B8245" i="6"/>
  <c r="A8245" i="6"/>
  <c r="F8244" i="6"/>
  <c r="G8244" i="6" s="1"/>
  <c r="D8244" i="6"/>
  <c r="B8244" i="6"/>
  <c r="A8244" i="6"/>
  <c r="F8239" i="6"/>
  <c r="G8239" i="6" s="1"/>
  <c r="D8239" i="6"/>
  <c r="B8239" i="6"/>
  <c r="A8239" i="6"/>
  <c r="F8238" i="6"/>
  <c r="G8238" i="6" s="1"/>
  <c r="D8238" i="6"/>
  <c r="B8238" i="6"/>
  <c r="A8238" i="6"/>
  <c r="F8237" i="6"/>
  <c r="G8237" i="6" s="1"/>
  <c r="D8237" i="6"/>
  <c r="B8237" i="6"/>
  <c r="A8237" i="6"/>
  <c r="F8236" i="6"/>
  <c r="G8236" i="6" s="1"/>
  <c r="D8236" i="6"/>
  <c r="B8236" i="6"/>
  <c r="A8236" i="6"/>
  <c r="F8235" i="6"/>
  <c r="G8235" i="6" s="1"/>
  <c r="D8235" i="6"/>
  <c r="B8235" i="6"/>
  <c r="A8235" i="6"/>
  <c r="F8234" i="6"/>
  <c r="G8234" i="6" s="1"/>
  <c r="D8234" i="6"/>
  <c r="B8234" i="6"/>
  <c r="A8234" i="6"/>
  <c r="F8233" i="6"/>
  <c r="G8233" i="6" s="1"/>
  <c r="D8233" i="6"/>
  <c r="B8233" i="6"/>
  <c r="A8233" i="6"/>
  <c r="F8232" i="6"/>
  <c r="G8232" i="6" s="1"/>
  <c r="D8232" i="6"/>
  <c r="B8232" i="6"/>
  <c r="A8232" i="6"/>
  <c r="F8231" i="6"/>
  <c r="G8231" i="6" s="1"/>
  <c r="D8231" i="6"/>
  <c r="B8231" i="6"/>
  <c r="A8231" i="6"/>
  <c r="G8230" i="6"/>
  <c r="F8230" i="6"/>
  <c r="D8230" i="6"/>
  <c r="B8230" i="6"/>
  <c r="A8230" i="6"/>
  <c r="F8229" i="6"/>
  <c r="G8229" i="6" s="1"/>
  <c r="D8229" i="6"/>
  <c r="B8229" i="6"/>
  <c r="A8229" i="6"/>
  <c r="F8224" i="6"/>
  <c r="E8224" i="6"/>
  <c r="B8224" i="6"/>
  <c r="A8224" i="6"/>
  <c r="F8223" i="6"/>
  <c r="E8223" i="6"/>
  <c r="B8223" i="6"/>
  <c r="A8223" i="6"/>
  <c r="F8222" i="6"/>
  <c r="E8222" i="6"/>
  <c r="B8222" i="6"/>
  <c r="A8222" i="6"/>
  <c r="F8221" i="6"/>
  <c r="E8221" i="6"/>
  <c r="B8221" i="6"/>
  <c r="A8221" i="6"/>
  <c r="F8220" i="6"/>
  <c r="E8220" i="6"/>
  <c r="B8220" i="6"/>
  <c r="A8220" i="6"/>
  <c r="F8219" i="6"/>
  <c r="E8219" i="6"/>
  <c r="B8219" i="6"/>
  <c r="A8219" i="6"/>
  <c r="F8218" i="6"/>
  <c r="E8218" i="6"/>
  <c r="B8218" i="6"/>
  <c r="A8218" i="6"/>
  <c r="F8213" i="6"/>
  <c r="G8213" i="6" s="1"/>
  <c r="D8213" i="6"/>
  <c r="B8213" i="6"/>
  <c r="A8213" i="6"/>
  <c r="F8212" i="6"/>
  <c r="G8212" i="6" s="1"/>
  <c r="D8212" i="6"/>
  <c r="B8212" i="6"/>
  <c r="A8212" i="6"/>
  <c r="F8211" i="6"/>
  <c r="G8211" i="6" s="1"/>
  <c r="D8211" i="6"/>
  <c r="B8211" i="6"/>
  <c r="A8211" i="6"/>
  <c r="F8210" i="6"/>
  <c r="G8210" i="6" s="1"/>
  <c r="D8210" i="6"/>
  <c r="B8210" i="6"/>
  <c r="A8210" i="6"/>
  <c r="F8209" i="6"/>
  <c r="G8209" i="6" s="1"/>
  <c r="D8209" i="6"/>
  <c r="B8209" i="6"/>
  <c r="A8209" i="6"/>
  <c r="F8208" i="6"/>
  <c r="G8208" i="6" s="1"/>
  <c r="D8208" i="6"/>
  <c r="B8208" i="6"/>
  <c r="A8208" i="6"/>
  <c r="F8207" i="6"/>
  <c r="G8207" i="6" s="1"/>
  <c r="D8207" i="6"/>
  <c r="B8207" i="6"/>
  <c r="A8207" i="6"/>
  <c r="F8206" i="6"/>
  <c r="G8206" i="6" s="1"/>
  <c r="D8206" i="6"/>
  <c r="B8206" i="6"/>
  <c r="A8206" i="6"/>
  <c r="F8205" i="6"/>
  <c r="D8205" i="6"/>
  <c r="B8205" i="6"/>
  <c r="A8205" i="6"/>
  <c r="F8196" i="6"/>
  <c r="G8196" i="6" s="1"/>
  <c r="E8196" i="6"/>
  <c r="F8195" i="6"/>
  <c r="G8195" i="6" s="1"/>
  <c r="E8195" i="6"/>
  <c r="F8194" i="6"/>
  <c r="G8194" i="6" s="1"/>
  <c r="E8194" i="6"/>
  <c r="F8193" i="6"/>
  <c r="G8193" i="6" s="1"/>
  <c r="E8193" i="6"/>
  <c r="F8192" i="6"/>
  <c r="G8192" i="6" s="1"/>
  <c r="E8192" i="6"/>
  <c r="F8191" i="6"/>
  <c r="G8191" i="6" s="1"/>
  <c r="E8191" i="6"/>
  <c r="F8190" i="6"/>
  <c r="G8190" i="6" s="1"/>
  <c r="E8190" i="6"/>
  <c r="F8189" i="6"/>
  <c r="G8189" i="6" s="1"/>
  <c r="E8189" i="6"/>
  <c r="F8188" i="6"/>
  <c r="G8188" i="6" s="1"/>
  <c r="E8188" i="6"/>
  <c r="F8187" i="6"/>
  <c r="G8187" i="6" s="1"/>
  <c r="E8187" i="6"/>
  <c r="B8180" i="6"/>
  <c r="G8179" i="6"/>
  <c r="B8179" i="6"/>
  <c r="B8178" i="6"/>
  <c r="B8177" i="6"/>
  <c r="F8170" i="6"/>
  <c r="G8170" i="6" s="1"/>
  <c r="D8170" i="6"/>
  <c r="B8170" i="6"/>
  <c r="A8170" i="6"/>
  <c r="F8169" i="6"/>
  <c r="G8169" i="6" s="1"/>
  <c r="G8171" i="6" s="1"/>
  <c r="D8169" i="6"/>
  <c r="B8169" i="6"/>
  <c r="A8169" i="6"/>
  <c r="F8164" i="6"/>
  <c r="G8164" i="6" s="1"/>
  <c r="D8164" i="6"/>
  <c r="B8164" i="6"/>
  <c r="A8164" i="6"/>
  <c r="F8163" i="6"/>
  <c r="G8163" i="6" s="1"/>
  <c r="D8163" i="6"/>
  <c r="B8163" i="6"/>
  <c r="A8163" i="6"/>
  <c r="F8162" i="6"/>
  <c r="G8162" i="6" s="1"/>
  <c r="D8162" i="6"/>
  <c r="B8162" i="6"/>
  <c r="A8162" i="6"/>
  <c r="F8161" i="6"/>
  <c r="G8161" i="6" s="1"/>
  <c r="D8161" i="6"/>
  <c r="B8161" i="6"/>
  <c r="A8161" i="6"/>
  <c r="F8160" i="6"/>
  <c r="G8160" i="6" s="1"/>
  <c r="D8160" i="6"/>
  <c r="B8160" i="6"/>
  <c r="A8160" i="6"/>
  <c r="F8159" i="6"/>
  <c r="G8159" i="6" s="1"/>
  <c r="D8159" i="6"/>
  <c r="B8159" i="6"/>
  <c r="A8159" i="6"/>
  <c r="F8158" i="6"/>
  <c r="G8158" i="6" s="1"/>
  <c r="D8158" i="6"/>
  <c r="B8158" i="6"/>
  <c r="A8158" i="6"/>
  <c r="F8157" i="6"/>
  <c r="G8157" i="6" s="1"/>
  <c r="D8157" i="6"/>
  <c r="B8157" i="6"/>
  <c r="A8157" i="6"/>
  <c r="F8156" i="6"/>
  <c r="G8156" i="6" s="1"/>
  <c r="D8156" i="6"/>
  <c r="B8156" i="6"/>
  <c r="A8156" i="6"/>
  <c r="F8155" i="6"/>
  <c r="G8155" i="6" s="1"/>
  <c r="D8155" i="6"/>
  <c r="B8155" i="6"/>
  <c r="A8155" i="6"/>
  <c r="F8154" i="6"/>
  <c r="G8154" i="6" s="1"/>
  <c r="D8154" i="6"/>
  <c r="B8154" i="6"/>
  <c r="A8154" i="6"/>
  <c r="F8149" i="6"/>
  <c r="E8149" i="6"/>
  <c r="B8149" i="6"/>
  <c r="A8149" i="6"/>
  <c r="F8148" i="6"/>
  <c r="E8148" i="6"/>
  <c r="B8148" i="6"/>
  <c r="A8148" i="6"/>
  <c r="F8147" i="6"/>
  <c r="E8147" i="6"/>
  <c r="B8147" i="6"/>
  <c r="A8147" i="6"/>
  <c r="F8146" i="6"/>
  <c r="E8146" i="6"/>
  <c r="B8146" i="6"/>
  <c r="A8146" i="6"/>
  <c r="F8145" i="6"/>
  <c r="E8145" i="6"/>
  <c r="B8145" i="6"/>
  <c r="A8145" i="6"/>
  <c r="F8144" i="6"/>
  <c r="E8144" i="6"/>
  <c r="B8144" i="6"/>
  <c r="A8144" i="6"/>
  <c r="F8143" i="6"/>
  <c r="E8143" i="6"/>
  <c r="B8143" i="6"/>
  <c r="A8143" i="6"/>
  <c r="F8138" i="6"/>
  <c r="G8138" i="6" s="1"/>
  <c r="D8138" i="6"/>
  <c r="B8138" i="6"/>
  <c r="A8138" i="6"/>
  <c r="F8137" i="6"/>
  <c r="G8137" i="6" s="1"/>
  <c r="D8137" i="6"/>
  <c r="B8137" i="6"/>
  <c r="A8137" i="6"/>
  <c r="F8136" i="6"/>
  <c r="G8136" i="6" s="1"/>
  <c r="D8136" i="6"/>
  <c r="B8136" i="6"/>
  <c r="A8136" i="6"/>
  <c r="F8135" i="6"/>
  <c r="G8135" i="6" s="1"/>
  <c r="D8135" i="6"/>
  <c r="B8135" i="6"/>
  <c r="A8135" i="6"/>
  <c r="F8134" i="6"/>
  <c r="G8134" i="6" s="1"/>
  <c r="D8134" i="6"/>
  <c r="B8134" i="6"/>
  <c r="A8134" i="6"/>
  <c r="F8133" i="6"/>
  <c r="G8133" i="6" s="1"/>
  <c r="D8133" i="6"/>
  <c r="B8133" i="6"/>
  <c r="A8133" i="6"/>
  <c r="F8132" i="6"/>
  <c r="G8132" i="6" s="1"/>
  <c r="D8132" i="6"/>
  <c r="B8132" i="6"/>
  <c r="A8132" i="6"/>
  <c r="F8131" i="6"/>
  <c r="G8131" i="6" s="1"/>
  <c r="D8131" i="6"/>
  <c r="B8131" i="6"/>
  <c r="A8131" i="6"/>
  <c r="F8130" i="6"/>
  <c r="D8130" i="6"/>
  <c r="B8130" i="6"/>
  <c r="A8130" i="6"/>
  <c r="F8121" i="6"/>
  <c r="G8121" i="6" s="1"/>
  <c r="E8121" i="6"/>
  <c r="F8120" i="6"/>
  <c r="G8120" i="6" s="1"/>
  <c r="E8120" i="6"/>
  <c r="F8119" i="6"/>
  <c r="G8119" i="6" s="1"/>
  <c r="E8119" i="6"/>
  <c r="F8118" i="6"/>
  <c r="G8118" i="6" s="1"/>
  <c r="E8118" i="6"/>
  <c r="F8117" i="6"/>
  <c r="G8117" i="6" s="1"/>
  <c r="E8117" i="6"/>
  <c r="F8116" i="6"/>
  <c r="G8116" i="6" s="1"/>
  <c r="E8116" i="6"/>
  <c r="F8115" i="6"/>
  <c r="G8115" i="6" s="1"/>
  <c r="E8115" i="6"/>
  <c r="F8114" i="6"/>
  <c r="G8114" i="6" s="1"/>
  <c r="E8114" i="6"/>
  <c r="F8113" i="6"/>
  <c r="G8113" i="6" s="1"/>
  <c r="E8113" i="6"/>
  <c r="F8112" i="6"/>
  <c r="G8112" i="6" s="1"/>
  <c r="E8112" i="6"/>
  <c r="B8105" i="6"/>
  <c r="G8104" i="6"/>
  <c r="B8104" i="6"/>
  <c r="B8103" i="6"/>
  <c r="B8102" i="6"/>
  <c r="F8095" i="6"/>
  <c r="G8095" i="6" s="1"/>
  <c r="D8095" i="6"/>
  <c r="B8095" i="6"/>
  <c r="A8095" i="6"/>
  <c r="F8094" i="6"/>
  <c r="G8094" i="6" s="1"/>
  <c r="G8096" i="6" s="1"/>
  <c r="D8094" i="6"/>
  <c r="B8094" i="6"/>
  <c r="A8094" i="6"/>
  <c r="F8089" i="6"/>
  <c r="G8089" i="6" s="1"/>
  <c r="D8089" i="6"/>
  <c r="B8089" i="6"/>
  <c r="A8089" i="6"/>
  <c r="F8088" i="6"/>
  <c r="G8088" i="6" s="1"/>
  <c r="D8088" i="6"/>
  <c r="B8088" i="6"/>
  <c r="A8088" i="6"/>
  <c r="F8087" i="6"/>
  <c r="G8087" i="6" s="1"/>
  <c r="D8087" i="6"/>
  <c r="B8087" i="6"/>
  <c r="A8087" i="6"/>
  <c r="F8086" i="6"/>
  <c r="G8086" i="6" s="1"/>
  <c r="D8086" i="6"/>
  <c r="B8086" i="6"/>
  <c r="A8086" i="6"/>
  <c r="F8085" i="6"/>
  <c r="G8085" i="6" s="1"/>
  <c r="D8085" i="6"/>
  <c r="B8085" i="6"/>
  <c r="A8085" i="6"/>
  <c r="F8084" i="6"/>
  <c r="G8084" i="6" s="1"/>
  <c r="D8084" i="6"/>
  <c r="B8084" i="6"/>
  <c r="A8084" i="6"/>
  <c r="F8083" i="6"/>
  <c r="G8083" i="6" s="1"/>
  <c r="D8083" i="6"/>
  <c r="B8083" i="6"/>
  <c r="A8083" i="6"/>
  <c r="F8082" i="6"/>
  <c r="G8082" i="6" s="1"/>
  <c r="D8082" i="6"/>
  <c r="B8082" i="6"/>
  <c r="A8082" i="6"/>
  <c r="G8081" i="6"/>
  <c r="F8081" i="6"/>
  <c r="D8081" i="6"/>
  <c r="B8081" i="6"/>
  <c r="A8081" i="6"/>
  <c r="F8080" i="6"/>
  <c r="G8080" i="6" s="1"/>
  <c r="D8080" i="6"/>
  <c r="B8080" i="6"/>
  <c r="A8080" i="6"/>
  <c r="F8079" i="6"/>
  <c r="G8079" i="6" s="1"/>
  <c r="D8079" i="6"/>
  <c r="B8079" i="6"/>
  <c r="A8079" i="6"/>
  <c r="F8074" i="6"/>
  <c r="E8074" i="6"/>
  <c r="B8074" i="6"/>
  <c r="A8074" i="6"/>
  <c r="F8073" i="6"/>
  <c r="E8073" i="6"/>
  <c r="B8073" i="6"/>
  <c r="A8073" i="6"/>
  <c r="F8072" i="6"/>
  <c r="E8072" i="6"/>
  <c r="B8072" i="6"/>
  <c r="A8072" i="6"/>
  <c r="F8071" i="6"/>
  <c r="E8071" i="6"/>
  <c r="B8071" i="6"/>
  <c r="A8071" i="6"/>
  <c r="F8070" i="6"/>
  <c r="E8070" i="6"/>
  <c r="B8070" i="6"/>
  <c r="A8070" i="6"/>
  <c r="F8069" i="6"/>
  <c r="E8069" i="6"/>
  <c r="B8069" i="6"/>
  <c r="A8069" i="6"/>
  <c r="F8068" i="6"/>
  <c r="E8068" i="6"/>
  <c r="B8068" i="6"/>
  <c r="A8068" i="6"/>
  <c r="F8063" i="6"/>
  <c r="G8063" i="6" s="1"/>
  <c r="D8063" i="6"/>
  <c r="B8063" i="6"/>
  <c r="A8063" i="6"/>
  <c r="F8062" i="6"/>
  <c r="G8062" i="6" s="1"/>
  <c r="D8062" i="6"/>
  <c r="B8062" i="6"/>
  <c r="A8062" i="6"/>
  <c r="F8061" i="6"/>
  <c r="G8061" i="6" s="1"/>
  <c r="D8061" i="6"/>
  <c r="B8061" i="6"/>
  <c r="A8061" i="6"/>
  <c r="F8060" i="6"/>
  <c r="G8060" i="6" s="1"/>
  <c r="D8060" i="6"/>
  <c r="B8060" i="6"/>
  <c r="A8060" i="6"/>
  <c r="F8059" i="6"/>
  <c r="G8059" i="6" s="1"/>
  <c r="D8059" i="6"/>
  <c r="B8059" i="6"/>
  <c r="A8059" i="6"/>
  <c r="F8058" i="6"/>
  <c r="G8058" i="6" s="1"/>
  <c r="D8058" i="6"/>
  <c r="B8058" i="6"/>
  <c r="A8058" i="6"/>
  <c r="F8057" i="6"/>
  <c r="G8057" i="6" s="1"/>
  <c r="D8057" i="6"/>
  <c r="B8057" i="6"/>
  <c r="A8057" i="6"/>
  <c r="F8056" i="6"/>
  <c r="G8056" i="6" s="1"/>
  <c r="D8056" i="6"/>
  <c r="B8056" i="6"/>
  <c r="A8056" i="6"/>
  <c r="F8055" i="6"/>
  <c r="D8055" i="6"/>
  <c r="B8055" i="6"/>
  <c r="A8055" i="6"/>
  <c r="F8046" i="6"/>
  <c r="G8046" i="6" s="1"/>
  <c r="E8046" i="6"/>
  <c r="F8045" i="6"/>
  <c r="G8045" i="6" s="1"/>
  <c r="E8045" i="6"/>
  <c r="F8044" i="6"/>
  <c r="G8044" i="6" s="1"/>
  <c r="E8044" i="6"/>
  <c r="F8043" i="6"/>
  <c r="G8043" i="6" s="1"/>
  <c r="E8043" i="6"/>
  <c r="F8042" i="6"/>
  <c r="G8042" i="6" s="1"/>
  <c r="E8042" i="6"/>
  <c r="F8041" i="6"/>
  <c r="G8041" i="6" s="1"/>
  <c r="E8041" i="6"/>
  <c r="F8040" i="6"/>
  <c r="G8040" i="6" s="1"/>
  <c r="E8040" i="6"/>
  <c r="F8039" i="6"/>
  <c r="G8039" i="6" s="1"/>
  <c r="E8039" i="6"/>
  <c r="F8038" i="6"/>
  <c r="G8038" i="6" s="1"/>
  <c r="E8038" i="6"/>
  <c r="F8037" i="6"/>
  <c r="G8037" i="6" s="1"/>
  <c r="E8037" i="6"/>
  <c r="B8030" i="6"/>
  <c r="G8029" i="6"/>
  <c r="B8029" i="6"/>
  <c r="B8028" i="6"/>
  <c r="B8027" i="6"/>
  <c r="F8020" i="6"/>
  <c r="G8020" i="6" s="1"/>
  <c r="D8020" i="6"/>
  <c r="B8020" i="6"/>
  <c r="A8020" i="6"/>
  <c r="F8019" i="6"/>
  <c r="G8019" i="6" s="1"/>
  <c r="G8021" i="6" s="1"/>
  <c r="D8019" i="6"/>
  <c r="B8019" i="6"/>
  <c r="A8019" i="6"/>
  <c r="F8014" i="6"/>
  <c r="G8014" i="6" s="1"/>
  <c r="D8014" i="6"/>
  <c r="B8014" i="6"/>
  <c r="A8014" i="6"/>
  <c r="F8013" i="6"/>
  <c r="G8013" i="6" s="1"/>
  <c r="D8013" i="6"/>
  <c r="B8013" i="6"/>
  <c r="A8013" i="6"/>
  <c r="F8012" i="6"/>
  <c r="G8012" i="6" s="1"/>
  <c r="D8012" i="6"/>
  <c r="B8012" i="6"/>
  <c r="A8012" i="6"/>
  <c r="F8011" i="6"/>
  <c r="G8011" i="6" s="1"/>
  <c r="D8011" i="6"/>
  <c r="B8011" i="6"/>
  <c r="A8011" i="6"/>
  <c r="F8010" i="6"/>
  <c r="G8010" i="6" s="1"/>
  <c r="D8010" i="6"/>
  <c r="B8010" i="6"/>
  <c r="A8010" i="6"/>
  <c r="F8009" i="6"/>
  <c r="G8009" i="6" s="1"/>
  <c r="D8009" i="6"/>
  <c r="B8009" i="6"/>
  <c r="A8009" i="6"/>
  <c r="F8008" i="6"/>
  <c r="G8008" i="6" s="1"/>
  <c r="D8008" i="6"/>
  <c r="B8008" i="6"/>
  <c r="A8008" i="6"/>
  <c r="F8007" i="6"/>
  <c r="G8007" i="6" s="1"/>
  <c r="D8007" i="6"/>
  <c r="B8007" i="6"/>
  <c r="A8007" i="6"/>
  <c r="F8006" i="6"/>
  <c r="G8006" i="6" s="1"/>
  <c r="D8006" i="6"/>
  <c r="B8006" i="6"/>
  <c r="A8006" i="6"/>
  <c r="F8005" i="6"/>
  <c r="G8005" i="6" s="1"/>
  <c r="D8005" i="6"/>
  <c r="B8005" i="6"/>
  <c r="A8005" i="6"/>
  <c r="F8004" i="6"/>
  <c r="G8004" i="6" s="1"/>
  <c r="D8004" i="6"/>
  <c r="B8004" i="6"/>
  <c r="A8004" i="6"/>
  <c r="F7999" i="6"/>
  <c r="E7999" i="6"/>
  <c r="B7999" i="6"/>
  <c r="A7999" i="6"/>
  <c r="F7998" i="6"/>
  <c r="E7998" i="6"/>
  <c r="B7998" i="6"/>
  <c r="A7998" i="6"/>
  <c r="F7997" i="6"/>
  <c r="E7997" i="6"/>
  <c r="B7997" i="6"/>
  <c r="A7997" i="6"/>
  <c r="F7996" i="6"/>
  <c r="E7996" i="6"/>
  <c r="B7996" i="6"/>
  <c r="A7996" i="6"/>
  <c r="F7995" i="6"/>
  <c r="E7995" i="6"/>
  <c r="B7995" i="6"/>
  <c r="A7995" i="6"/>
  <c r="F7994" i="6"/>
  <c r="E7994" i="6"/>
  <c r="B7994" i="6"/>
  <c r="A7994" i="6"/>
  <c r="F7993" i="6"/>
  <c r="E7993" i="6"/>
  <c r="B7993" i="6"/>
  <c r="A7993" i="6"/>
  <c r="F7988" i="6"/>
  <c r="G7988" i="6" s="1"/>
  <c r="D7988" i="6"/>
  <c r="B7988" i="6"/>
  <c r="A7988" i="6"/>
  <c r="F7987" i="6"/>
  <c r="G7987" i="6" s="1"/>
  <c r="D7987" i="6"/>
  <c r="B7987" i="6"/>
  <c r="A7987" i="6"/>
  <c r="F7986" i="6"/>
  <c r="G7986" i="6" s="1"/>
  <c r="D7986" i="6"/>
  <c r="B7986" i="6"/>
  <c r="A7986" i="6"/>
  <c r="F7985" i="6"/>
  <c r="G7985" i="6" s="1"/>
  <c r="D7985" i="6"/>
  <c r="B7985" i="6"/>
  <c r="A7985" i="6"/>
  <c r="F7984" i="6"/>
  <c r="G7984" i="6" s="1"/>
  <c r="D7984" i="6"/>
  <c r="B7984" i="6"/>
  <c r="A7984" i="6"/>
  <c r="F7983" i="6"/>
  <c r="G7983" i="6" s="1"/>
  <c r="D7983" i="6"/>
  <c r="B7983" i="6"/>
  <c r="A7983" i="6"/>
  <c r="F7982" i="6"/>
  <c r="G7982" i="6" s="1"/>
  <c r="D7982" i="6"/>
  <c r="B7982" i="6"/>
  <c r="A7982" i="6"/>
  <c r="F7981" i="6"/>
  <c r="G7981" i="6" s="1"/>
  <c r="D7981" i="6"/>
  <c r="B7981" i="6"/>
  <c r="A7981" i="6"/>
  <c r="F7980" i="6"/>
  <c r="D7980" i="6"/>
  <c r="B7980" i="6"/>
  <c r="A7980" i="6"/>
  <c r="F7971" i="6"/>
  <c r="G7971" i="6" s="1"/>
  <c r="E7971" i="6"/>
  <c r="F7970" i="6"/>
  <c r="G7970" i="6" s="1"/>
  <c r="E7970" i="6"/>
  <c r="F7969" i="6"/>
  <c r="G7969" i="6" s="1"/>
  <c r="E7969" i="6"/>
  <c r="F7968" i="6"/>
  <c r="G7968" i="6" s="1"/>
  <c r="E7968" i="6"/>
  <c r="F7967" i="6"/>
  <c r="G7967" i="6" s="1"/>
  <c r="E7967" i="6"/>
  <c r="F7966" i="6"/>
  <c r="G7966" i="6" s="1"/>
  <c r="E7966" i="6"/>
  <c r="F7965" i="6"/>
  <c r="G7965" i="6" s="1"/>
  <c r="E7965" i="6"/>
  <c r="F7964" i="6"/>
  <c r="G7964" i="6" s="1"/>
  <c r="E7964" i="6"/>
  <c r="F7963" i="6"/>
  <c r="G7963" i="6" s="1"/>
  <c r="E7963" i="6"/>
  <c r="F7962" i="6"/>
  <c r="G7962" i="6" s="1"/>
  <c r="E7962" i="6"/>
  <c r="B7955" i="6"/>
  <c r="G7954" i="6"/>
  <c r="B7954" i="6"/>
  <c r="B7953" i="6"/>
  <c r="B7952" i="6"/>
  <c r="F7945" i="6"/>
  <c r="G7945" i="6" s="1"/>
  <c r="D7945" i="6"/>
  <c r="B7945" i="6"/>
  <c r="A7945" i="6"/>
  <c r="F7944" i="6"/>
  <c r="G7944" i="6" s="1"/>
  <c r="D7944" i="6"/>
  <c r="B7944" i="6"/>
  <c r="A7944" i="6"/>
  <c r="G7939" i="6"/>
  <c r="F7939" i="6"/>
  <c r="D7939" i="6"/>
  <c r="B7939" i="6"/>
  <c r="A7939" i="6"/>
  <c r="F7938" i="6"/>
  <c r="G7938" i="6" s="1"/>
  <c r="D7938" i="6"/>
  <c r="B7938" i="6"/>
  <c r="A7938" i="6"/>
  <c r="G7937" i="6"/>
  <c r="F7937" i="6"/>
  <c r="D7937" i="6"/>
  <c r="B7937" i="6"/>
  <c r="A7937" i="6"/>
  <c r="F7936" i="6"/>
  <c r="G7936" i="6" s="1"/>
  <c r="D7936" i="6"/>
  <c r="B7936" i="6"/>
  <c r="A7936" i="6"/>
  <c r="F7935" i="6"/>
  <c r="G7935" i="6" s="1"/>
  <c r="D7935" i="6"/>
  <c r="B7935" i="6"/>
  <c r="A7935" i="6"/>
  <c r="F7934" i="6"/>
  <c r="G7934" i="6" s="1"/>
  <c r="D7934" i="6"/>
  <c r="B7934" i="6"/>
  <c r="A7934" i="6"/>
  <c r="F7933" i="6"/>
  <c r="G7933" i="6" s="1"/>
  <c r="D7933" i="6"/>
  <c r="B7933" i="6"/>
  <c r="A7933" i="6"/>
  <c r="F7932" i="6"/>
  <c r="G7932" i="6" s="1"/>
  <c r="D7932" i="6"/>
  <c r="B7932" i="6"/>
  <c r="A7932" i="6"/>
  <c r="F7931" i="6"/>
  <c r="G7931" i="6" s="1"/>
  <c r="D7931" i="6"/>
  <c r="B7931" i="6"/>
  <c r="A7931" i="6"/>
  <c r="F7930" i="6"/>
  <c r="G7930" i="6" s="1"/>
  <c r="D7930" i="6"/>
  <c r="B7930" i="6"/>
  <c r="A7930" i="6"/>
  <c r="F7929" i="6"/>
  <c r="G7929" i="6" s="1"/>
  <c r="D7929" i="6"/>
  <c r="B7929" i="6"/>
  <c r="A7929" i="6"/>
  <c r="F7924" i="6"/>
  <c r="E7924" i="6"/>
  <c r="B7924" i="6"/>
  <c r="A7924" i="6"/>
  <c r="F7923" i="6"/>
  <c r="E7923" i="6"/>
  <c r="B7923" i="6"/>
  <c r="A7923" i="6"/>
  <c r="F7922" i="6"/>
  <c r="E7922" i="6"/>
  <c r="B7922" i="6"/>
  <c r="A7922" i="6"/>
  <c r="F7921" i="6"/>
  <c r="E7921" i="6"/>
  <c r="B7921" i="6"/>
  <c r="A7921" i="6"/>
  <c r="F7920" i="6"/>
  <c r="E7920" i="6"/>
  <c r="B7920" i="6"/>
  <c r="A7920" i="6"/>
  <c r="F7919" i="6"/>
  <c r="E7919" i="6"/>
  <c r="B7919" i="6"/>
  <c r="A7919" i="6"/>
  <c r="F7918" i="6"/>
  <c r="E7918" i="6"/>
  <c r="B7918" i="6"/>
  <c r="A7918" i="6"/>
  <c r="F7913" i="6"/>
  <c r="G7913" i="6" s="1"/>
  <c r="D7913" i="6"/>
  <c r="B7913" i="6"/>
  <c r="A7913" i="6"/>
  <c r="F7912" i="6"/>
  <c r="G7912" i="6" s="1"/>
  <c r="D7912" i="6"/>
  <c r="B7912" i="6"/>
  <c r="A7912" i="6"/>
  <c r="F7911" i="6"/>
  <c r="G7911" i="6" s="1"/>
  <c r="D7911" i="6"/>
  <c r="B7911" i="6"/>
  <c r="A7911" i="6"/>
  <c r="F7910" i="6"/>
  <c r="G7910" i="6" s="1"/>
  <c r="D7910" i="6"/>
  <c r="B7910" i="6"/>
  <c r="A7910" i="6"/>
  <c r="F7909" i="6"/>
  <c r="G7909" i="6" s="1"/>
  <c r="D7909" i="6"/>
  <c r="B7909" i="6"/>
  <c r="A7909" i="6"/>
  <c r="F7908" i="6"/>
  <c r="G7908" i="6" s="1"/>
  <c r="D7908" i="6"/>
  <c r="B7908" i="6"/>
  <c r="A7908" i="6"/>
  <c r="F7907" i="6"/>
  <c r="G7907" i="6" s="1"/>
  <c r="D7907" i="6"/>
  <c r="B7907" i="6"/>
  <c r="A7907" i="6"/>
  <c r="F7906" i="6"/>
  <c r="G7906" i="6" s="1"/>
  <c r="D7906" i="6"/>
  <c r="B7906" i="6"/>
  <c r="A7906" i="6"/>
  <c r="F7905" i="6"/>
  <c r="D7905" i="6"/>
  <c r="B7905" i="6"/>
  <c r="A7905" i="6"/>
  <c r="F7896" i="6"/>
  <c r="G7896" i="6" s="1"/>
  <c r="E7896" i="6"/>
  <c r="F7895" i="6"/>
  <c r="G7895" i="6" s="1"/>
  <c r="E7895" i="6"/>
  <c r="F7894" i="6"/>
  <c r="G7894" i="6" s="1"/>
  <c r="E7894" i="6"/>
  <c r="F7893" i="6"/>
  <c r="G7893" i="6" s="1"/>
  <c r="E7893" i="6"/>
  <c r="F7892" i="6"/>
  <c r="G7892" i="6" s="1"/>
  <c r="E7892" i="6"/>
  <c r="F7891" i="6"/>
  <c r="G7891" i="6" s="1"/>
  <c r="E7891" i="6"/>
  <c r="F7890" i="6"/>
  <c r="G7890" i="6" s="1"/>
  <c r="E7890" i="6"/>
  <c r="F7889" i="6"/>
  <c r="G7889" i="6" s="1"/>
  <c r="E7889" i="6"/>
  <c r="F7888" i="6"/>
  <c r="G7888" i="6" s="1"/>
  <c r="E7888" i="6"/>
  <c r="F7887" i="6"/>
  <c r="G7887" i="6" s="1"/>
  <c r="E7887" i="6"/>
  <c r="B7880" i="6"/>
  <c r="G7879" i="6"/>
  <c r="B7879" i="6"/>
  <c r="B7878" i="6"/>
  <c r="B7877" i="6"/>
  <c r="F7870" i="6"/>
  <c r="G7870" i="6" s="1"/>
  <c r="D7870" i="6"/>
  <c r="B7870" i="6"/>
  <c r="A7870" i="6"/>
  <c r="F7869" i="6"/>
  <c r="G7869" i="6" s="1"/>
  <c r="D7869" i="6"/>
  <c r="B7869" i="6"/>
  <c r="A7869" i="6"/>
  <c r="F7864" i="6"/>
  <c r="G7864" i="6" s="1"/>
  <c r="D7864" i="6"/>
  <c r="B7864" i="6"/>
  <c r="A7864" i="6"/>
  <c r="F7863" i="6"/>
  <c r="G7863" i="6" s="1"/>
  <c r="D7863" i="6"/>
  <c r="B7863" i="6"/>
  <c r="A7863" i="6"/>
  <c r="F7862" i="6"/>
  <c r="G7862" i="6" s="1"/>
  <c r="D7862" i="6"/>
  <c r="B7862" i="6"/>
  <c r="A7862" i="6"/>
  <c r="F7861" i="6"/>
  <c r="G7861" i="6" s="1"/>
  <c r="D7861" i="6"/>
  <c r="B7861" i="6"/>
  <c r="A7861" i="6"/>
  <c r="G7860" i="6"/>
  <c r="F7860" i="6"/>
  <c r="D7860" i="6"/>
  <c r="B7860" i="6"/>
  <c r="A7860" i="6"/>
  <c r="F7859" i="6"/>
  <c r="G7859" i="6" s="1"/>
  <c r="D7859" i="6"/>
  <c r="B7859" i="6"/>
  <c r="A7859" i="6"/>
  <c r="F7858" i="6"/>
  <c r="G7858" i="6" s="1"/>
  <c r="D7858" i="6"/>
  <c r="B7858" i="6"/>
  <c r="A7858" i="6"/>
  <c r="F7857" i="6"/>
  <c r="G7857" i="6" s="1"/>
  <c r="D7857" i="6"/>
  <c r="B7857" i="6"/>
  <c r="A7857" i="6"/>
  <c r="F7856" i="6"/>
  <c r="G7856" i="6" s="1"/>
  <c r="D7856" i="6"/>
  <c r="B7856" i="6"/>
  <c r="A7856" i="6"/>
  <c r="F7855" i="6"/>
  <c r="G7855" i="6" s="1"/>
  <c r="D7855" i="6"/>
  <c r="B7855" i="6"/>
  <c r="A7855" i="6"/>
  <c r="F7854" i="6"/>
  <c r="G7854" i="6" s="1"/>
  <c r="D7854" i="6"/>
  <c r="B7854" i="6"/>
  <c r="A7854" i="6"/>
  <c r="F7849" i="6"/>
  <c r="E7849" i="6"/>
  <c r="B7849" i="6"/>
  <c r="A7849" i="6"/>
  <c r="F7848" i="6"/>
  <c r="E7848" i="6"/>
  <c r="B7848" i="6"/>
  <c r="A7848" i="6"/>
  <c r="F7847" i="6"/>
  <c r="E7847" i="6"/>
  <c r="B7847" i="6"/>
  <c r="A7847" i="6"/>
  <c r="F7846" i="6"/>
  <c r="E7846" i="6"/>
  <c r="B7846" i="6"/>
  <c r="A7846" i="6"/>
  <c r="F7845" i="6"/>
  <c r="E7845" i="6"/>
  <c r="B7845" i="6"/>
  <c r="A7845" i="6"/>
  <c r="F7844" i="6"/>
  <c r="E7844" i="6"/>
  <c r="B7844" i="6"/>
  <c r="A7844" i="6"/>
  <c r="F7843" i="6"/>
  <c r="E7843" i="6"/>
  <c r="B7843" i="6"/>
  <c r="A7843" i="6"/>
  <c r="F7838" i="6"/>
  <c r="G7838" i="6" s="1"/>
  <c r="D7838" i="6"/>
  <c r="B7838" i="6"/>
  <c r="A7838" i="6"/>
  <c r="F7837" i="6"/>
  <c r="G7837" i="6" s="1"/>
  <c r="D7837" i="6"/>
  <c r="B7837" i="6"/>
  <c r="A7837" i="6"/>
  <c r="F7836" i="6"/>
  <c r="G7836" i="6" s="1"/>
  <c r="D7836" i="6"/>
  <c r="B7836" i="6"/>
  <c r="A7836" i="6"/>
  <c r="F7835" i="6"/>
  <c r="G7835" i="6" s="1"/>
  <c r="D7835" i="6"/>
  <c r="B7835" i="6"/>
  <c r="A7835" i="6"/>
  <c r="F7834" i="6"/>
  <c r="G7834" i="6" s="1"/>
  <c r="D7834" i="6"/>
  <c r="B7834" i="6"/>
  <c r="A7834" i="6"/>
  <c r="F7833" i="6"/>
  <c r="G7833" i="6" s="1"/>
  <c r="D7833" i="6"/>
  <c r="B7833" i="6"/>
  <c r="A7833" i="6"/>
  <c r="F7832" i="6"/>
  <c r="G7832" i="6" s="1"/>
  <c r="D7832" i="6"/>
  <c r="B7832" i="6"/>
  <c r="A7832" i="6"/>
  <c r="F7831" i="6"/>
  <c r="G7831" i="6" s="1"/>
  <c r="D7831" i="6"/>
  <c r="B7831" i="6"/>
  <c r="A7831" i="6"/>
  <c r="F7830" i="6"/>
  <c r="D7830" i="6"/>
  <c r="B7830" i="6"/>
  <c r="A7830" i="6"/>
  <c r="F7821" i="6"/>
  <c r="G7821" i="6" s="1"/>
  <c r="E7821" i="6"/>
  <c r="F7820" i="6"/>
  <c r="G7820" i="6" s="1"/>
  <c r="E7820" i="6"/>
  <c r="F7819" i="6"/>
  <c r="G7819" i="6" s="1"/>
  <c r="E7819" i="6"/>
  <c r="F7818" i="6"/>
  <c r="G7818" i="6" s="1"/>
  <c r="E7818" i="6"/>
  <c r="F7817" i="6"/>
  <c r="G7817" i="6" s="1"/>
  <c r="E7817" i="6"/>
  <c r="F7816" i="6"/>
  <c r="G7816" i="6" s="1"/>
  <c r="E7816" i="6"/>
  <c r="F7815" i="6"/>
  <c r="G7815" i="6" s="1"/>
  <c r="E7815" i="6"/>
  <c r="F7814" i="6"/>
  <c r="G7814" i="6" s="1"/>
  <c r="E7814" i="6"/>
  <c r="F7813" i="6"/>
  <c r="G7813" i="6" s="1"/>
  <c r="E7813" i="6"/>
  <c r="F7812" i="6"/>
  <c r="G7812" i="6" s="1"/>
  <c r="E7812" i="6"/>
  <c r="B7805" i="6"/>
  <c r="G7804" i="6"/>
  <c r="B7804" i="6"/>
  <c r="B7803" i="6"/>
  <c r="B7802" i="6"/>
  <c r="F7795" i="6"/>
  <c r="G7795" i="6" s="1"/>
  <c r="D7795" i="6"/>
  <c r="B7795" i="6"/>
  <c r="A7795" i="6"/>
  <c r="F7794" i="6"/>
  <c r="G7794" i="6" s="1"/>
  <c r="D7794" i="6"/>
  <c r="B7794" i="6"/>
  <c r="A7794" i="6"/>
  <c r="F7789" i="6"/>
  <c r="G7789" i="6" s="1"/>
  <c r="D7789" i="6"/>
  <c r="B7789" i="6"/>
  <c r="A7789" i="6"/>
  <c r="F7788" i="6"/>
  <c r="G7788" i="6" s="1"/>
  <c r="D7788" i="6"/>
  <c r="B7788" i="6"/>
  <c r="A7788" i="6"/>
  <c r="F7787" i="6"/>
  <c r="G7787" i="6" s="1"/>
  <c r="D7787" i="6"/>
  <c r="B7787" i="6"/>
  <c r="A7787" i="6"/>
  <c r="F7786" i="6"/>
  <c r="G7786" i="6" s="1"/>
  <c r="D7786" i="6"/>
  <c r="B7786" i="6"/>
  <c r="A7786" i="6"/>
  <c r="F7785" i="6"/>
  <c r="G7785" i="6" s="1"/>
  <c r="D7785" i="6"/>
  <c r="B7785" i="6"/>
  <c r="A7785" i="6"/>
  <c r="F7784" i="6"/>
  <c r="G7784" i="6" s="1"/>
  <c r="D7784" i="6"/>
  <c r="B7784" i="6"/>
  <c r="A7784" i="6"/>
  <c r="F7783" i="6"/>
  <c r="G7783" i="6" s="1"/>
  <c r="D7783" i="6"/>
  <c r="B7783" i="6"/>
  <c r="A7783" i="6"/>
  <c r="G7782" i="6"/>
  <c r="F7782" i="6"/>
  <c r="D7782" i="6"/>
  <c r="B7782" i="6"/>
  <c r="A7782" i="6"/>
  <c r="G7781" i="6"/>
  <c r="F7781" i="6"/>
  <c r="D7781" i="6"/>
  <c r="B7781" i="6"/>
  <c r="A7781" i="6"/>
  <c r="F7780" i="6"/>
  <c r="G7780" i="6" s="1"/>
  <c r="D7780" i="6"/>
  <c r="B7780" i="6"/>
  <c r="A7780" i="6"/>
  <c r="F7779" i="6"/>
  <c r="G7779" i="6" s="1"/>
  <c r="D7779" i="6"/>
  <c r="B7779" i="6"/>
  <c r="A7779" i="6"/>
  <c r="F7774" i="6"/>
  <c r="E7774" i="6"/>
  <c r="B7774" i="6"/>
  <c r="A7774" i="6"/>
  <c r="F7773" i="6"/>
  <c r="E7773" i="6"/>
  <c r="B7773" i="6"/>
  <c r="A7773" i="6"/>
  <c r="F7772" i="6"/>
  <c r="E7772" i="6"/>
  <c r="B7772" i="6"/>
  <c r="A7772" i="6"/>
  <c r="F7771" i="6"/>
  <c r="E7771" i="6"/>
  <c r="B7771" i="6"/>
  <c r="A7771" i="6"/>
  <c r="F7770" i="6"/>
  <c r="E7770" i="6"/>
  <c r="B7770" i="6"/>
  <c r="A7770" i="6"/>
  <c r="F7769" i="6"/>
  <c r="E7769" i="6"/>
  <c r="B7769" i="6"/>
  <c r="A7769" i="6"/>
  <c r="F7768" i="6"/>
  <c r="E7768" i="6"/>
  <c r="B7768" i="6"/>
  <c r="A7768" i="6"/>
  <c r="F7763" i="6"/>
  <c r="G7763" i="6" s="1"/>
  <c r="D7763" i="6"/>
  <c r="B7763" i="6"/>
  <c r="A7763" i="6"/>
  <c r="F7762" i="6"/>
  <c r="G7762" i="6" s="1"/>
  <c r="D7762" i="6"/>
  <c r="B7762" i="6"/>
  <c r="A7762" i="6"/>
  <c r="F7761" i="6"/>
  <c r="G7761" i="6" s="1"/>
  <c r="D7761" i="6"/>
  <c r="B7761" i="6"/>
  <c r="A7761" i="6"/>
  <c r="F7760" i="6"/>
  <c r="G7760" i="6" s="1"/>
  <c r="D7760" i="6"/>
  <c r="B7760" i="6"/>
  <c r="A7760" i="6"/>
  <c r="F7759" i="6"/>
  <c r="G7759" i="6" s="1"/>
  <c r="D7759" i="6"/>
  <c r="B7759" i="6"/>
  <c r="A7759" i="6"/>
  <c r="F7758" i="6"/>
  <c r="G7758" i="6" s="1"/>
  <c r="D7758" i="6"/>
  <c r="B7758" i="6"/>
  <c r="A7758" i="6"/>
  <c r="F7757" i="6"/>
  <c r="G7757" i="6" s="1"/>
  <c r="D7757" i="6"/>
  <c r="B7757" i="6"/>
  <c r="A7757" i="6"/>
  <c r="F7756" i="6"/>
  <c r="G7756" i="6" s="1"/>
  <c r="D7756" i="6"/>
  <c r="B7756" i="6"/>
  <c r="A7756" i="6"/>
  <c r="F7755" i="6"/>
  <c r="D7755" i="6"/>
  <c r="B7755" i="6"/>
  <c r="A7755" i="6"/>
  <c r="F7746" i="6"/>
  <c r="G7746" i="6" s="1"/>
  <c r="E7746" i="6"/>
  <c r="F7745" i="6"/>
  <c r="G7745" i="6" s="1"/>
  <c r="E7745" i="6"/>
  <c r="F7744" i="6"/>
  <c r="G7744" i="6" s="1"/>
  <c r="E7744" i="6"/>
  <c r="F7743" i="6"/>
  <c r="G7743" i="6" s="1"/>
  <c r="E7743" i="6"/>
  <c r="F7742" i="6"/>
  <c r="G7742" i="6" s="1"/>
  <c r="E7742" i="6"/>
  <c r="F7741" i="6"/>
  <c r="G7741" i="6" s="1"/>
  <c r="E7741" i="6"/>
  <c r="F7740" i="6"/>
  <c r="G7740" i="6" s="1"/>
  <c r="E7740" i="6"/>
  <c r="F7739" i="6"/>
  <c r="G7739" i="6" s="1"/>
  <c r="E7739" i="6"/>
  <c r="F7738" i="6"/>
  <c r="G7738" i="6" s="1"/>
  <c r="E7738" i="6"/>
  <c r="F7737" i="6"/>
  <c r="G7737" i="6" s="1"/>
  <c r="E7737" i="6"/>
  <c r="B7730" i="6"/>
  <c r="G7729" i="6"/>
  <c r="B7729" i="6"/>
  <c r="B7728" i="6"/>
  <c r="B7727" i="6"/>
  <c r="F7720" i="6"/>
  <c r="G7720" i="6" s="1"/>
  <c r="D7720" i="6"/>
  <c r="B7720" i="6"/>
  <c r="A7720" i="6"/>
  <c r="F7719" i="6"/>
  <c r="G7719" i="6" s="1"/>
  <c r="D7719" i="6"/>
  <c r="B7719" i="6"/>
  <c r="A7719" i="6"/>
  <c r="F7714" i="6"/>
  <c r="G7714" i="6" s="1"/>
  <c r="D7714" i="6"/>
  <c r="B7714" i="6"/>
  <c r="A7714" i="6"/>
  <c r="F7713" i="6"/>
  <c r="G7713" i="6" s="1"/>
  <c r="D7713" i="6"/>
  <c r="B7713" i="6"/>
  <c r="A7713" i="6"/>
  <c r="F7712" i="6"/>
  <c r="G7712" i="6" s="1"/>
  <c r="D7712" i="6"/>
  <c r="B7712" i="6"/>
  <c r="A7712" i="6"/>
  <c r="F7711" i="6"/>
  <c r="G7711" i="6" s="1"/>
  <c r="D7711" i="6"/>
  <c r="B7711" i="6"/>
  <c r="A7711" i="6"/>
  <c r="F7710" i="6"/>
  <c r="G7710" i="6" s="1"/>
  <c r="D7710" i="6"/>
  <c r="B7710" i="6"/>
  <c r="A7710" i="6"/>
  <c r="F7709" i="6"/>
  <c r="G7709" i="6" s="1"/>
  <c r="D7709" i="6"/>
  <c r="B7709" i="6"/>
  <c r="A7709" i="6"/>
  <c r="F7708" i="6"/>
  <c r="G7708" i="6" s="1"/>
  <c r="D7708" i="6"/>
  <c r="B7708" i="6"/>
  <c r="A7708" i="6"/>
  <c r="F7707" i="6"/>
  <c r="G7707" i="6" s="1"/>
  <c r="D7707" i="6"/>
  <c r="B7707" i="6"/>
  <c r="A7707" i="6"/>
  <c r="F7706" i="6"/>
  <c r="G7706" i="6" s="1"/>
  <c r="D7706" i="6"/>
  <c r="B7706" i="6"/>
  <c r="A7706" i="6"/>
  <c r="F7705" i="6"/>
  <c r="G7705" i="6" s="1"/>
  <c r="D7705" i="6"/>
  <c r="B7705" i="6"/>
  <c r="A7705" i="6"/>
  <c r="G7704" i="6"/>
  <c r="F7704" i="6"/>
  <c r="D7704" i="6"/>
  <c r="B7704" i="6"/>
  <c r="A7704" i="6"/>
  <c r="F7699" i="6"/>
  <c r="E7699" i="6"/>
  <c r="B7699" i="6"/>
  <c r="A7699" i="6"/>
  <c r="F7698" i="6"/>
  <c r="E7698" i="6"/>
  <c r="B7698" i="6"/>
  <c r="A7698" i="6"/>
  <c r="F7697" i="6"/>
  <c r="E7697" i="6"/>
  <c r="B7697" i="6"/>
  <c r="A7697" i="6"/>
  <c r="F7696" i="6"/>
  <c r="E7696" i="6"/>
  <c r="B7696" i="6"/>
  <c r="A7696" i="6"/>
  <c r="F7695" i="6"/>
  <c r="E7695" i="6"/>
  <c r="B7695" i="6"/>
  <c r="A7695" i="6"/>
  <c r="F7694" i="6"/>
  <c r="E7694" i="6"/>
  <c r="B7694" i="6"/>
  <c r="A7694" i="6"/>
  <c r="F7693" i="6"/>
  <c r="E7693" i="6"/>
  <c r="B7693" i="6"/>
  <c r="A7693" i="6"/>
  <c r="F7688" i="6"/>
  <c r="G7688" i="6" s="1"/>
  <c r="D7688" i="6"/>
  <c r="B7688" i="6"/>
  <c r="A7688" i="6"/>
  <c r="F7687" i="6"/>
  <c r="G7687" i="6" s="1"/>
  <c r="D7687" i="6"/>
  <c r="B7687" i="6"/>
  <c r="A7687" i="6"/>
  <c r="F7686" i="6"/>
  <c r="G7686" i="6" s="1"/>
  <c r="D7686" i="6"/>
  <c r="B7686" i="6"/>
  <c r="A7686" i="6"/>
  <c r="F7685" i="6"/>
  <c r="G7685" i="6" s="1"/>
  <c r="D7685" i="6"/>
  <c r="B7685" i="6"/>
  <c r="A7685" i="6"/>
  <c r="F7684" i="6"/>
  <c r="G7684" i="6" s="1"/>
  <c r="D7684" i="6"/>
  <c r="B7684" i="6"/>
  <c r="A7684" i="6"/>
  <c r="F7683" i="6"/>
  <c r="G7683" i="6" s="1"/>
  <c r="D7683" i="6"/>
  <c r="B7683" i="6"/>
  <c r="A7683" i="6"/>
  <c r="F7682" i="6"/>
  <c r="G7682" i="6" s="1"/>
  <c r="D7682" i="6"/>
  <c r="B7682" i="6"/>
  <c r="A7682" i="6"/>
  <c r="F7681" i="6"/>
  <c r="G7681" i="6" s="1"/>
  <c r="D7681" i="6"/>
  <c r="B7681" i="6"/>
  <c r="A7681" i="6"/>
  <c r="F7680" i="6"/>
  <c r="D7680" i="6"/>
  <c r="B7680" i="6"/>
  <c r="A7680" i="6"/>
  <c r="F7671" i="6"/>
  <c r="G7671" i="6" s="1"/>
  <c r="E7671" i="6"/>
  <c r="F7670" i="6"/>
  <c r="G7670" i="6" s="1"/>
  <c r="E7670" i="6"/>
  <c r="F7669" i="6"/>
  <c r="G7669" i="6" s="1"/>
  <c r="E7669" i="6"/>
  <c r="F7668" i="6"/>
  <c r="G7668" i="6" s="1"/>
  <c r="E7668" i="6"/>
  <c r="F7667" i="6"/>
  <c r="G7667" i="6" s="1"/>
  <c r="E7667" i="6"/>
  <c r="F7666" i="6"/>
  <c r="G7666" i="6" s="1"/>
  <c r="E7666" i="6"/>
  <c r="F7665" i="6"/>
  <c r="G7665" i="6" s="1"/>
  <c r="E7665" i="6"/>
  <c r="F7664" i="6"/>
  <c r="G7664" i="6" s="1"/>
  <c r="E7664" i="6"/>
  <c r="F7663" i="6"/>
  <c r="G7663" i="6" s="1"/>
  <c r="E7663" i="6"/>
  <c r="F7662" i="6"/>
  <c r="G7662" i="6" s="1"/>
  <c r="E7662" i="6"/>
  <c r="B7655" i="6"/>
  <c r="G7654" i="6"/>
  <c r="B7654" i="6"/>
  <c r="B7653" i="6"/>
  <c r="B7652" i="6"/>
  <c r="F7645" i="6"/>
  <c r="G7645" i="6" s="1"/>
  <c r="D7645" i="6"/>
  <c r="B7645" i="6"/>
  <c r="A7645" i="6"/>
  <c r="F7644" i="6"/>
  <c r="G7644" i="6" s="1"/>
  <c r="D7644" i="6"/>
  <c r="B7644" i="6"/>
  <c r="A7644" i="6"/>
  <c r="F7639" i="6"/>
  <c r="G7639" i="6" s="1"/>
  <c r="D7639" i="6"/>
  <c r="B7639" i="6"/>
  <c r="A7639" i="6"/>
  <c r="F7638" i="6"/>
  <c r="G7638" i="6" s="1"/>
  <c r="D7638" i="6"/>
  <c r="B7638" i="6"/>
  <c r="A7638" i="6"/>
  <c r="F7637" i="6"/>
  <c r="G7637" i="6" s="1"/>
  <c r="D7637" i="6"/>
  <c r="B7637" i="6"/>
  <c r="A7637" i="6"/>
  <c r="F7636" i="6"/>
  <c r="G7636" i="6" s="1"/>
  <c r="D7636" i="6"/>
  <c r="B7636" i="6"/>
  <c r="A7636" i="6"/>
  <c r="F7635" i="6"/>
  <c r="G7635" i="6" s="1"/>
  <c r="D7635" i="6"/>
  <c r="B7635" i="6"/>
  <c r="A7635" i="6"/>
  <c r="G7634" i="6"/>
  <c r="F7634" i="6"/>
  <c r="D7634" i="6"/>
  <c r="B7634" i="6"/>
  <c r="A7634" i="6"/>
  <c r="F7633" i="6"/>
  <c r="G7633" i="6" s="1"/>
  <c r="D7633" i="6"/>
  <c r="B7633" i="6"/>
  <c r="A7633" i="6"/>
  <c r="F7632" i="6"/>
  <c r="G7632" i="6" s="1"/>
  <c r="D7632" i="6"/>
  <c r="B7632" i="6"/>
  <c r="A7632" i="6"/>
  <c r="F7631" i="6"/>
  <c r="G7631" i="6" s="1"/>
  <c r="D7631" i="6"/>
  <c r="B7631" i="6"/>
  <c r="A7631" i="6"/>
  <c r="G7630" i="6"/>
  <c r="F7630" i="6"/>
  <c r="D7630" i="6"/>
  <c r="B7630" i="6"/>
  <c r="A7630" i="6"/>
  <c r="F7629" i="6"/>
  <c r="G7629" i="6" s="1"/>
  <c r="D7629" i="6"/>
  <c r="B7629" i="6"/>
  <c r="A7629" i="6"/>
  <c r="F7624" i="6"/>
  <c r="E7624" i="6"/>
  <c r="B7624" i="6"/>
  <c r="A7624" i="6"/>
  <c r="F7623" i="6"/>
  <c r="E7623" i="6"/>
  <c r="B7623" i="6"/>
  <c r="A7623" i="6"/>
  <c r="F7622" i="6"/>
  <c r="E7622" i="6"/>
  <c r="B7622" i="6"/>
  <c r="A7622" i="6"/>
  <c r="F7621" i="6"/>
  <c r="E7621" i="6"/>
  <c r="B7621" i="6"/>
  <c r="A7621" i="6"/>
  <c r="F7620" i="6"/>
  <c r="E7620" i="6"/>
  <c r="B7620" i="6"/>
  <c r="A7620" i="6"/>
  <c r="F7619" i="6"/>
  <c r="E7619" i="6"/>
  <c r="B7619" i="6"/>
  <c r="A7619" i="6"/>
  <c r="F7618" i="6"/>
  <c r="E7618" i="6"/>
  <c r="B7618" i="6"/>
  <c r="A7618" i="6"/>
  <c r="F7613" i="6"/>
  <c r="G7613" i="6" s="1"/>
  <c r="D7613" i="6"/>
  <c r="B7613" i="6"/>
  <c r="A7613" i="6"/>
  <c r="F7612" i="6"/>
  <c r="G7612" i="6" s="1"/>
  <c r="D7612" i="6"/>
  <c r="B7612" i="6"/>
  <c r="A7612" i="6"/>
  <c r="F7611" i="6"/>
  <c r="G7611" i="6" s="1"/>
  <c r="D7611" i="6"/>
  <c r="B7611" i="6"/>
  <c r="A7611" i="6"/>
  <c r="F7610" i="6"/>
  <c r="G7610" i="6" s="1"/>
  <c r="D7610" i="6"/>
  <c r="B7610" i="6"/>
  <c r="A7610" i="6"/>
  <c r="F7609" i="6"/>
  <c r="G7609" i="6" s="1"/>
  <c r="D7609" i="6"/>
  <c r="B7609" i="6"/>
  <c r="A7609" i="6"/>
  <c r="F7608" i="6"/>
  <c r="G7608" i="6" s="1"/>
  <c r="D7608" i="6"/>
  <c r="B7608" i="6"/>
  <c r="A7608" i="6"/>
  <c r="F7607" i="6"/>
  <c r="G7607" i="6" s="1"/>
  <c r="D7607" i="6"/>
  <c r="B7607" i="6"/>
  <c r="A7607" i="6"/>
  <c r="F7606" i="6"/>
  <c r="G7606" i="6" s="1"/>
  <c r="D7606" i="6"/>
  <c r="B7606" i="6"/>
  <c r="A7606" i="6"/>
  <c r="F7605" i="6"/>
  <c r="D7605" i="6"/>
  <c r="B7605" i="6"/>
  <c r="A7605" i="6"/>
  <c r="F7596" i="6"/>
  <c r="G7596" i="6" s="1"/>
  <c r="E7596" i="6"/>
  <c r="F7595" i="6"/>
  <c r="G7595" i="6" s="1"/>
  <c r="E7595" i="6"/>
  <c r="F7594" i="6"/>
  <c r="G7594" i="6" s="1"/>
  <c r="E7594" i="6"/>
  <c r="F7593" i="6"/>
  <c r="G7593" i="6" s="1"/>
  <c r="E7593" i="6"/>
  <c r="F7592" i="6"/>
  <c r="G7592" i="6" s="1"/>
  <c r="E7592" i="6"/>
  <c r="F7591" i="6"/>
  <c r="G7591" i="6" s="1"/>
  <c r="E7591" i="6"/>
  <c r="F7590" i="6"/>
  <c r="G7590" i="6" s="1"/>
  <c r="E7590" i="6"/>
  <c r="F7589" i="6"/>
  <c r="G7589" i="6" s="1"/>
  <c r="E7589" i="6"/>
  <c r="F7588" i="6"/>
  <c r="G7588" i="6" s="1"/>
  <c r="E7588" i="6"/>
  <c r="F7587" i="6"/>
  <c r="G7587" i="6" s="1"/>
  <c r="E7587" i="6"/>
  <c r="B7580" i="6"/>
  <c r="G7579" i="6"/>
  <c r="B7579" i="6"/>
  <c r="B7578" i="6"/>
  <c r="B7577" i="6"/>
  <c r="F7570" i="6"/>
  <c r="G7570" i="6" s="1"/>
  <c r="D7570" i="6"/>
  <c r="B7570" i="6"/>
  <c r="A7570" i="6"/>
  <c r="F7569" i="6"/>
  <c r="G7569" i="6" s="1"/>
  <c r="D7569" i="6"/>
  <c r="B7569" i="6"/>
  <c r="A7569" i="6"/>
  <c r="F7564" i="6"/>
  <c r="G7564" i="6" s="1"/>
  <c r="D7564" i="6"/>
  <c r="B7564" i="6"/>
  <c r="A7564" i="6"/>
  <c r="F7563" i="6"/>
  <c r="G7563" i="6" s="1"/>
  <c r="D7563" i="6"/>
  <c r="B7563" i="6"/>
  <c r="A7563" i="6"/>
  <c r="F7562" i="6"/>
  <c r="G7562" i="6" s="1"/>
  <c r="D7562" i="6"/>
  <c r="B7562" i="6"/>
  <c r="A7562" i="6"/>
  <c r="F7561" i="6"/>
  <c r="G7561" i="6" s="1"/>
  <c r="D7561" i="6"/>
  <c r="B7561" i="6"/>
  <c r="A7561" i="6"/>
  <c r="F7560" i="6"/>
  <c r="G7560" i="6" s="1"/>
  <c r="D7560" i="6"/>
  <c r="B7560" i="6"/>
  <c r="A7560" i="6"/>
  <c r="F7559" i="6"/>
  <c r="G7559" i="6" s="1"/>
  <c r="D7559" i="6"/>
  <c r="B7559" i="6"/>
  <c r="A7559" i="6"/>
  <c r="F7558" i="6"/>
  <c r="G7558" i="6" s="1"/>
  <c r="D7558" i="6"/>
  <c r="B7558" i="6"/>
  <c r="A7558" i="6"/>
  <c r="F7557" i="6"/>
  <c r="G7557" i="6" s="1"/>
  <c r="D7557" i="6"/>
  <c r="B7557" i="6"/>
  <c r="A7557" i="6"/>
  <c r="F7556" i="6"/>
  <c r="G7556" i="6" s="1"/>
  <c r="D7556" i="6"/>
  <c r="B7556" i="6"/>
  <c r="A7556" i="6"/>
  <c r="F7555" i="6"/>
  <c r="G7555" i="6" s="1"/>
  <c r="D7555" i="6"/>
  <c r="B7555" i="6"/>
  <c r="A7555" i="6"/>
  <c r="F7554" i="6"/>
  <c r="G7554" i="6" s="1"/>
  <c r="D7554" i="6"/>
  <c r="B7554" i="6"/>
  <c r="A7554" i="6"/>
  <c r="F7549" i="6"/>
  <c r="E7549" i="6"/>
  <c r="B7549" i="6"/>
  <c r="A7549" i="6"/>
  <c r="F7548" i="6"/>
  <c r="E7548" i="6"/>
  <c r="B7548" i="6"/>
  <c r="A7548" i="6"/>
  <c r="F7547" i="6"/>
  <c r="E7547" i="6"/>
  <c r="B7547" i="6"/>
  <c r="A7547" i="6"/>
  <c r="F7546" i="6"/>
  <c r="E7546" i="6"/>
  <c r="B7546" i="6"/>
  <c r="A7546" i="6"/>
  <c r="F7545" i="6"/>
  <c r="E7545" i="6"/>
  <c r="B7545" i="6"/>
  <c r="A7545" i="6"/>
  <c r="F7544" i="6"/>
  <c r="E7544" i="6"/>
  <c r="B7544" i="6"/>
  <c r="A7544" i="6"/>
  <c r="F7543" i="6"/>
  <c r="E7543" i="6"/>
  <c r="B7543" i="6"/>
  <c r="A7543" i="6"/>
  <c r="F7538" i="6"/>
  <c r="G7538" i="6" s="1"/>
  <c r="D7538" i="6"/>
  <c r="B7538" i="6"/>
  <c r="A7538" i="6"/>
  <c r="F7537" i="6"/>
  <c r="G7537" i="6" s="1"/>
  <c r="D7537" i="6"/>
  <c r="B7537" i="6"/>
  <c r="A7537" i="6"/>
  <c r="F7536" i="6"/>
  <c r="G7536" i="6" s="1"/>
  <c r="D7536" i="6"/>
  <c r="B7536" i="6"/>
  <c r="A7536" i="6"/>
  <c r="F7535" i="6"/>
  <c r="G7535" i="6" s="1"/>
  <c r="D7535" i="6"/>
  <c r="B7535" i="6"/>
  <c r="A7535" i="6"/>
  <c r="F7534" i="6"/>
  <c r="G7534" i="6" s="1"/>
  <c r="D7534" i="6"/>
  <c r="B7534" i="6"/>
  <c r="A7534" i="6"/>
  <c r="F7533" i="6"/>
  <c r="G7533" i="6" s="1"/>
  <c r="D7533" i="6"/>
  <c r="B7533" i="6"/>
  <c r="A7533" i="6"/>
  <c r="F7532" i="6"/>
  <c r="G7532" i="6" s="1"/>
  <c r="D7532" i="6"/>
  <c r="B7532" i="6"/>
  <c r="A7532" i="6"/>
  <c r="F7531" i="6"/>
  <c r="G7531" i="6" s="1"/>
  <c r="D7531" i="6"/>
  <c r="B7531" i="6"/>
  <c r="A7531" i="6"/>
  <c r="F7530" i="6"/>
  <c r="D7530" i="6"/>
  <c r="B7530" i="6"/>
  <c r="A7530" i="6"/>
  <c r="F7521" i="6"/>
  <c r="G7521" i="6" s="1"/>
  <c r="E7521" i="6"/>
  <c r="F7520" i="6"/>
  <c r="G7520" i="6" s="1"/>
  <c r="E7520" i="6"/>
  <c r="F7519" i="6"/>
  <c r="G7519" i="6" s="1"/>
  <c r="E7519" i="6"/>
  <c r="F7518" i="6"/>
  <c r="G7518" i="6" s="1"/>
  <c r="E7518" i="6"/>
  <c r="F7517" i="6"/>
  <c r="G7517" i="6" s="1"/>
  <c r="E7517" i="6"/>
  <c r="F7516" i="6"/>
  <c r="G7516" i="6" s="1"/>
  <c r="E7516" i="6"/>
  <c r="F7515" i="6"/>
  <c r="G7515" i="6" s="1"/>
  <c r="E7515" i="6"/>
  <c r="F7514" i="6"/>
  <c r="G7514" i="6" s="1"/>
  <c r="E7514" i="6"/>
  <c r="F7513" i="6"/>
  <c r="G7513" i="6" s="1"/>
  <c r="E7513" i="6"/>
  <c r="F7512" i="6"/>
  <c r="G7512" i="6" s="1"/>
  <c r="E7512" i="6"/>
  <c r="B7505" i="6"/>
  <c r="G7504" i="6"/>
  <c r="B7504" i="6"/>
  <c r="B7503" i="6"/>
  <c r="B7502" i="6"/>
  <c r="F7495" i="6"/>
  <c r="G7495" i="6" s="1"/>
  <c r="D7495" i="6"/>
  <c r="B7495" i="6"/>
  <c r="A7495" i="6"/>
  <c r="F7494" i="6"/>
  <c r="G7494" i="6" s="1"/>
  <c r="G7496" i="6" s="1"/>
  <c r="D7494" i="6"/>
  <c r="B7494" i="6"/>
  <c r="A7494" i="6"/>
  <c r="F7489" i="6"/>
  <c r="G7489" i="6" s="1"/>
  <c r="D7489" i="6"/>
  <c r="B7489" i="6"/>
  <c r="A7489" i="6"/>
  <c r="F7488" i="6"/>
  <c r="G7488" i="6" s="1"/>
  <c r="D7488" i="6"/>
  <c r="B7488" i="6"/>
  <c r="A7488" i="6"/>
  <c r="F7487" i="6"/>
  <c r="G7487" i="6" s="1"/>
  <c r="D7487" i="6"/>
  <c r="B7487" i="6"/>
  <c r="A7487" i="6"/>
  <c r="F7486" i="6"/>
  <c r="G7486" i="6" s="1"/>
  <c r="D7486" i="6"/>
  <c r="B7486" i="6"/>
  <c r="A7486" i="6"/>
  <c r="F7485" i="6"/>
  <c r="G7485" i="6" s="1"/>
  <c r="D7485" i="6"/>
  <c r="B7485" i="6"/>
  <c r="A7485" i="6"/>
  <c r="F7484" i="6"/>
  <c r="G7484" i="6" s="1"/>
  <c r="D7484" i="6"/>
  <c r="B7484" i="6"/>
  <c r="A7484" i="6"/>
  <c r="F7483" i="6"/>
  <c r="G7483" i="6" s="1"/>
  <c r="D7483" i="6"/>
  <c r="B7483" i="6"/>
  <c r="A7483" i="6"/>
  <c r="F7482" i="6"/>
  <c r="G7482" i="6" s="1"/>
  <c r="D7482" i="6"/>
  <c r="B7482" i="6"/>
  <c r="A7482" i="6"/>
  <c r="F7481" i="6"/>
  <c r="G7481" i="6" s="1"/>
  <c r="D7481" i="6"/>
  <c r="B7481" i="6"/>
  <c r="A7481" i="6"/>
  <c r="F7480" i="6"/>
  <c r="G7480" i="6" s="1"/>
  <c r="D7480" i="6"/>
  <c r="B7480" i="6"/>
  <c r="A7480" i="6"/>
  <c r="F7479" i="6"/>
  <c r="G7479" i="6" s="1"/>
  <c r="D7479" i="6"/>
  <c r="B7479" i="6"/>
  <c r="A7479" i="6"/>
  <c r="F7474" i="6"/>
  <c r="E7474" i="6"/>
  <c r="B7474" i="6"/>
  <c r="A7474" i="6"/>
  <c r="F7473" i="6"/>
  <c r="E7473" i="6"/>
  <c r="B7473" i="6"/>
  <c r="A7473" i="6"/>
  <c r="F7472" i="6"/>
  <c r="E7472" i="6"/>
  <c r="B7472" i="6"/>
  <c r="A7472" i="6"/>
  <c r="F7471" i="6"/>
  <c r="E7471" i="6"/>
  <c r="B7471" i="6"/>
  <c r="A7471" i="6"/>
  <c r="F7470" i="6"/>
  <c r="E7470" i="6"/>
  <c r="B7470" i="6"/>
  <c r="A7470" i="6"/>
  <c r="F7469" i="6"/>
  <c r="E7469" i="6"/>
  <c r="B7469" i="6"/>
  <c r="A7469" i="6"/>
  <c r="F7468" i="6"/>
  <c r="E7468" i="6"/>
  <c r="B7468" i="6"/>
  <c r="A7468" i="6"/>
  <c r="F7463" i="6"/>
  <c r="G7463" i="6" s="1"/>
  <c r="D7463" i="6"/>
  <c r="B7463" i="6"/>
  <c r="A7463" i="6"/>
  <c r="F7462" i="6"/>
  <c r="G7462" i="6" s="1"/>
  <c r="D7462" i="6"/>
  <c r="B7462" i="6"/>
  <c r="A7462" i="6"/>
  <c r="F7461" i="6"/>
  <c r="G7461" i="6" s="1"/>
  <c r="D7461" i="6"/>
  <c r="B7461" i="6"/>
  <c r="A7461" i="6"/>
  <c r="F7460" i="6"/>
  <c r="G7460" i="6" s="1"/>
  <c r="D7460" i="6"/>
  <c r="B7460" i="6"/>
  <c r="A7460" i="6"/>
  <c r="F7459" i="6"/>
  <c r="G7459" i="6" s="1"/>
  <c r="D7459" i="6"/>
  <c r="B7459" i="6"/>
  <c r="A7459" i="6"/>
  <c r="F7458" i="6"/>
  <c r="G7458" i="6" s="1"/>
  <c r="D7458" i="6"/>
  <c r="B7458" i="6"/>
  <c r="A7458" i="6"/>
  <c r="F7457" i="6"/>
  <c r="G7457" i="6" s="1"/>
  <c r="D7457" i="6"/>
  <c r="B7457" i="6"/>
  <c r="A7457" i="6"/>
  <c r="F7456" i="6"/>
  <c r="G7456" i="6" s="1"/>
  <c r="D7456" i="6"/>
  <c r="B7456" i="6"/>
  <c r="A7456" i="6"/>
  <c r="F7455" i="6"/>
  <c r="D7455" i="6"/>
  <c r="B7455" i="6"/>
  <c r="A7455" i="6"/>
  <c r="F7446" i="6"/>
  <c r="G7446" i="6" s="1"/>
  <c r="E7446" i="6"/>
  <c r="F7445" i="6"/>
  <c r="G7445" i="6" s="1"/>
  <c r="E7445" i="6"/>
  <c r="F7444" i="6"/>
  <c r="G7444" i="6" s="1"/>
  <c r="E7444" i="6"/>
  <c r="F7443" i="6"/>
  <c r="G7443" i="6" s="1"/>
  <c r="E7443" i="6"/>
  <c r="F7442" i="6"/>
  <c r="G7442" i="6" s="1"/>
  <c r="E7442" i="6"/>
  <c r="F7441" i="6"/>
  <c r="G7441" i="6" s="1"/>
  <c r="E7441" i="6"/>
  <c r="F7440" i="6"/>
  <c r="G7440" i="6" s="1"/>
  <c r="E7440" i="6"/>
  <c r="F7439" i="6"/>
  <c r="G7439" i="6" s="1"/>
  <c r="E7439" i="6"/>
  <c r="F7438" i="6"/>
  <c r="G7438" i="6" s="1"/>
  <c r="E7438" i="6"/>
  <c r="F7437" i="6"/>
  <c r="G7437" i="6" s="1"/>
  <c r="E7437" i="6"/>
  <c r="B7430" i="6"/>
  <c r="G7429" i="6"/>
  <c r="B7429" i="6"/>
  <c r="B7428" i="6"/>
  <c r="B7427" i="6"/>
  <c r="F7420" i="6"/>
  <c r="G7420" i="6" s="1"/>
  <c r="D7420" i="6"/>
  <c r="B7420" i="6"/>
  <c r="A7420" i="6"/>
  <c r="F7419" i="6"/>
  <c r="G7419" i="6" s="1"/>
  <c r="G7421" i="6" s="1"/>
  <c r="D7419" i="6"/>
  <c r="B7419" i="6"/>
  <c r="A7419" i="6"/>
  <c r="F7414" i="6"/>
  <c r="G7414" i="6" s="1"/>
  <c r="D7414" i="6"/>
  <c r="B7414" i="6"/>
  <c r="A7414" i="6"/>
  <c r="F7413" i="6"/>
  <c r="G7413" i="6" s="1"/>
  <c r="D7413" i="6"/>
  <c r="B7413" i="6"/>
  <c r="A7413" i="6"/>
  <c r="F7412" i="6"/>
  <c r="G7412" i="6" s="1"/>
  <c r="D7412" i="6"/>
  <c r="B7412" i="6"/>
  <c r="A7412" i="6"/>
  <c r="F7411" i="6"/>
  <c r="G7411" i="6" s="1"/>
  <c r="D7411" i="6"/>
  <c r="B7411" i="6"/>
  <c r="A7411" i="6"/>
  <c r="F7410" i="6"/>
  <c r="G7410" i="6" s="1"/>
  <c r="D7410" i="6"/>
  <c r="B7410" i="6"/>
  <c r="A7410" i="6"/>
  <c r="F7409" i="6"/>
  <c r="G7409" i="6" s="1"/>
  <c r="D7409" i="6"/>
  <c r="B7409" i="6"/>
  <c r="A7409" i="6"/>
  <c r="F7408" i="6"/>
  <c r="G7408" i="6" s="1"/>
  <c r="D7408" i="6"/>
  <c r="B7408" i="6"/>
  <c r="A7408" i="6"/>
  <c r="F7407" i="6"/>
  <c r="G7407" i="6" s="1"/>
  <c r="D7407" i="6"/>
  <c r="B7407" i="6"/>
  <c r="A7407" i="6"/>
  <c r="F7406" i="6"/>
  <c r="G7406" i="6" s="1"/>
  <c r="D7406" i="6"/>
  <c r="B7406" i="6"/>
  <c r="A7406" i="6"/>
  <c r="F7405" i="6"/>
  <c r="G7405" i="6" s="1"/>
  <c r="D7405" i="6"/>
  <c r="B7405" i="6"/>
  <c r="A7405" i="6"/>
  <c r="F7404" i="6"/>
  <c r="G7404" i="6" s="1"/>
  <c r="D7404" i="6"/>
  <c r="B7404" i="6"/>
  <c r="A7404" i="6"/>
  <c r="F7399" i="6"/>
  <c r="E7399" i="6"/>
  <c r="B7399" i="6"/>
  <c r="A7399" i="6"/>
  <c r="F7398" i="6"/>
  <c r="E7398" i="6"/>
  <c r="B7398" i="6"/>
  <c r="A7398" i="6"/>
  <c r="F7397" i="6"/>
  <c r="E7397" i="6"/>
  <c r="B7397" i="6"/>
  <c r="A7397" i="6"/>
  <c r="F7396" i="6"/>
  <c r="E7396" i="6"/>
  <c r="B7396" i="6"/>
  <c r="A7396" i="6"/>
  <c r="F7395" i="6"/>
  <c r="E7395" i="6"/>
  <c r="B7395" i="6"/>
  <c r="A7395" i="6"/>
  <c r="F7394" i="6"/>
  <c r="E7394" i="6"/>
  <c r="B7394" i="6"/>
  <c r="A7394" i="6"/>
  <c r="F7393" i="6"/>
  <c r="E7393" i="6"/>
  <c r="B7393" i="6"/>
  <c r="A7393" i="6"/>
  <c r="F7388" i="6"/>
  <c r="G7388" i="6" s="1"/>
  <c r="D7388" i="6"/>
  <c r="B7388" i="6"/>
  <c r="A7388" i="6"/>
  <c r="F7387" i="6"/>
  <c r="G7387" i="6" s="1"/>
  <c r="D7387" i="6"/>
  <c r="B7387" i="6"/>
  <c r="A7387" i="6"/>
  <c r="F7386" i="6"/>
  <c r="G7386" i="6" s="1"/>
  <c r="D7386" i="6"/>
  <c r="B7386" i="6"/>
  <c r="A7386" i="6"/>
  <c r="F7385" i="6"/>
  <c r="G7385" i="6" s="1"/>
  <c r="D7385" i="6"/>
  <c r="B7385" i="6"/>
  <c r="A7385" i="6"/>
  <c r="F7384" i="6"/>
  <c r="G7384" i="6" s="1"/>
  <c r="D7384" i="6"/>
  <c r="B7384" i="6"/>
  <c r="A7384" i="6"/>
  <c r="F7383" i="6"/>
  <c r="G7383" i="6" s="1"/>
  <c r="D7383" i="6"/>
  <c r="B7383" i="6"/>
  <c r="A7383" i="6"/>
  <c r="F7382" i="6"/>
  <c r="G7382" i="6" s="1"/>
  <c r="D7382" i="6"/>
  <c r="B7382" i="6"/>
  <c r="A7382" i="6"/>
  <c r="F7381" i="6"/>
  <c r="G7381" i="6" s="1"/>
  <c r="D7381" i="6"/>
  <c r="B7381" i="6"/>
  <c r="A7381" i="6"/>
  <c r="F7380" i="6"/>
  <c r="D7380" i="6"/>
  <c r="B7380" i="6"/>
  <c r="A7380" i="6"/>
  <c r="F7371" i="6"/>
  <c r="G7371" i="6" s="1"/>
  <c r="E7371" i="6"/>
  <c r="F7370" i="6"/>
  <c r="G7370" i="6" s="1"/>
  <c r="E7370" i="6"/>
  <c r="F7369" i="6"/>
  <c r="G7369" i="6" s="1"/>
  <c r="E7369" i="6"/>
  <c r="F7368" i="6"/>
  <c r="G7368" i="6" s="1"/>
  <c r="E7368" i="6"/>
  <c r="F7367" i="6"/>
  <c r="G7367" i="6" s="1"/>
  <c r="E7367" i="6"/>
  <c r="F7366" i="6"/>
  <c r="G7366" i="6" s="1"/>
  <c r="E7366" i="6"/>
  <c r="F7365" i="6"/>
  <c r="G7365" i="6" s="1"/>
  <c r="E7365" i="6"/>
  <c r="F7364" i="6"/>
  <c r="G7364" i="6" s="1"/>
  <c r="E7364" i="6"/>
  <c r="F7363" i="6"/>
  <c r="G7363" i="6" s="1"/>
  <c r="E7363" i="6"/>
  <c r="F7362" i="6"/>
  <c r="G7362" i="6" s="1"/>
  <c r="E7362" i="6"/>
  <c r="B7355" i="6"/>
  <c r="G7354" i="6"/>
  <c r="B7354" i="6"/>
  <c r="B7353" i="6"/>
  <c r="B7352" i="6"/>
  <c r="F7345" i="6"/>
  <c r="G7345" i="6" s="1"/>
  <c r="D7345" i="6"/>
  <c r="B7345" i="6"/>
  <c r="A7345" i="6"/>
  <c r="F7344" i="6"/>
  <c r="G7344" i="6" s="1"/>
  <c r="D7344" i="6"/>
  <c r="B7344" i="6"/>
  <c r="A7344" i="6"/>
  <c r="F7339" i="6"/>
  <c r="G7339" i="6" s="1"/>
  <c r="D7339" i="6"/>
  <c r="B7339" i="6"/>
  <c r="A7339" i="6"/>
  <c r="F7338" i="6"/>
  <c r="G7338" i="6" s="1"/>
  <c r="D7338" i="6"/>
  <c r="B7338" i="6"/>
  <c r="A7338" i="6"/>
  <c r="F7337" i="6"/>
  <c r="G7337" i="6" s="1"/>
  <c r="D7337" i="6"/>
  <c r="B7337" i="6"/>
  <c r="A7337" i="6"/>
  <c r="F7336" i="6"/>
  <c r="G7336" i="6" s="1"/>
  <c r="D7336" i="6"/>
  <c r="B7336" i="6"/>
  <c r="A7336" i="6"/>
  <c r="F7335" i="6"/>
  <c r="G7335" i="6" s="1"/>
  <c r="D7335" i="6"/>
  <c r="B7335" i="6"/>
  <c r="A7335" i="6"/>
  <c r="F7334" i="6"/>
  <c r="G7334" i="6" s="1"/>
  <c r="D7334" i="6"/>
  <c r="B7334" i="6"/>
  <c r="A7334" i="6"/>
  <c r="F7333" i="6"/>
  <c r="G7333" i="6" s="1"/>
  <c r="D7333" i="6"/>
  <c r="B7333" i="6"/>
  <c r="A7333" i="6"/>
  <c r="F7332" i="6"/>
  <c r="G7332" i="6" s="1"/>
  <c r="D7332" i="6"/>
  <c r="B7332" i="6"/>
  <c r="A7332" i="6"/>
  <c r="F7331" i="6"/>
  <c r="G7331" i="6" s="1"/>
  <c r="D7331" i="6"/>
  <c r="B7331" i="6"/>
  <c r="A7331" i="6"/>
  <c r="F7330" i="6"/>
  <c r="G7330" i="6" s="1"/>
  <c r="D7330" i="6"/>
  <c r="B7330" i="6"/>
  <c r="A7330" i="6"/>
  <c r="F7329" i="6"/>
  <c r="G7329" i="6" s="1"/>
  <c r="D7329" i="6"/>
  <c r="B7329" i="6"/>
  <c r="A7329" i="6"/>
  <c r="F7324" i="6"/>
  <c r="E7324" i="6"/>
  <c r="B7324" i="6"/>
  <c r="A7324" i="6"/>
  <c r="F7323" i="6"/>
  <c r="E7323" i="6"/>
  <c r="B7323" i="6"/>
  <c r="A7323" i="6"/>
  <c r="F7322" i="6"/>
  <c r="E7322" i="6"/>
  <c r="B7322" i="6"/>
  <c r="A7322" i="6"/>
  <c r="F7321" i="6"/>
  <c r="E7321" i="6"/>
  <c r="B7321" i="6"/>
  <c r="A7321" i="6"/>
  <c r="F7320" i="6"/>
  <c r="E7320" i="6"/>
  <c r="B7320" i="6"/>
  <c r="A7320" i="6"/>
  <c r="F7319" i="6"/>
  <c r="E7319" i="6"/>
  <c r="B7319" i="6"/>
  <c r="A7319" i="6"/>
  <c r="F7318" i="6"/>
  <c r="E7318" i="6"/>
  <c r="B7318" i="6"/>
  <c r="A7318" i="6"/>
  <c r="F7313" i="6"/>
  <c r="G7313" i="6" s="1"/>
  <c r="D7313" i="6"/>
  <c r="B7313" i="6"/>
  <c r="A7313" i="6"/>
  <c r="F7312" i="6"/>
  <c r="G7312" i="6" s="1"/>
  <c r="D7312" i="6"/>
  <c r="B7312" i="6"/>
  <c r="A7312" i="6"/>
  <c r="F7311" i="6"/>
  <c r="G7311" i="6" s="1"/>
  <c r="D7311" i="6"/>
  <c r="B7311" i="6"/>
  <c r="A7311" i="6"/>
  <c r="F7310" i="6"/>
  <c r="G7310" i="6" s="1"/>
  <c r="D7310" i="6"/>
  <c r="B7310" i="6"/>
  <c r="A7310" i="6"/>
  <c r="F7309" i="6"/>
  <c r="G7309" i="6" s="1"/>
  <c r="D7309" i="6"/>
  <c r="B7309" i="6"/>
  <c r="A7309" i="6"/>
  <c r="F7308" i="6"/>
  <c r="G7308" i="6" s="1"/>
  <c r="D7308" i="6"/>
  <c r="B7308" i="6"/>
  <c r="A7308" i="6"/>
  <c r="F7307" i="6"/>
  <c r="G7307" i="6" s="1"/>
  <c r="D7307" i="6"/>
  <c r="B7307" i="6"/>
  <c r="A7307" i="6"/>
  <c r="F7306" i="6"/>
  <c r="G7306" i="6" s="1"/>
  <c r="D7306" i="6"/>
  <c r="B7306" i="6"/>
  <c r="A7306" i="6"/>
  <c r="F7305" i="6"/>
  <c r="D7305" i="6"/>
  <c r="B7305" i="6"/>
  <c r="A7305" i="6"/>
  <c r="F7296" i="6"/>
  <c r="G7296" i="6" s="1"/>
  <c r="E7296" i="6"/>
  <c r="F7295" i="6"/>
  <c r="G7295" i="6" s="1"/>
  <c r="E7295" i="6"/>
  <c r="F7294" i="6"/>
  <c r="G7294" i="6" s="1"/>
  <c r="E7294" i="6"/>
  <c r="F7293" i="6"/>
  <c r="G7293" i="6" s="1"/>
  <c r="E7293" i="6"/>
  <c r="F7292" i="6"/>
  <c r="G7292" i="6" s="1"/>
  <c r="E7292" i="6"/>
  <c r="F7291" i="6"/>
  <c r="G7291" i="6" s="1"/>
  <c r="E7291" i="6"/>
  <c r="F7290" i="6"/>
  <c r="G7290" i="6" s="1"/>
  <c r="E7290" i="6"/>
  <c r="F7289" i="6"/>
  <c r="G7289" i="6" s="1"/>
  <c r="E7289" i="6"/>
  <c r="F7288" i="6"/>
  <c r="G7288" i="6" s="1"/>
  <c r="E7288" i="6"/>
  <c r="F7287" i="6"/>
  <c r="G7287" i="6" s="1"/>
  <c r="E7287" i="6"/>
  <c r="B7280" i="6"/>
  <c r="G7279" i="6"/>
  <c r="B7279" i="6"/>
  <c r="B7278" i="6"/>
  <c r="B7277" i="6"/>
  <c r="F7270" i="6"/>
  <c r="G7270" i="6" s="1"/>
  <c r="D7270" i="6"/>
  <c r="B7270" i="6"/>
  <c r="A7270" i="6"/>
  <c r="F7269" i="6"/>
  <c r="G7269" i="6" s="1"/>
  <c r="G7271" i="6" s="1"/>
  <c r="D7269" i="6"/>
  <c r="B7269" i="6"/>
  <c r="A7269" i="6"/>
  <c r="F7264" i="6"/>
  <c r="G7264" i="6" s="1"/>
  <c r="D7264" i="6"/>
  <c r="B7264" i="6"/>
  <c r="A7264" i="6"/>
  <c r="F7263" i="6"/>
  <c r="G7263" i="6" s="1"/>
  <c r="D7263" i="6"/>
  <c r="B7263" i="6"/>
  <c r="A7263" i="6"/>
  <c r="F7262" i="6"/>
  <c r="G7262" i="6" s="1"/>
  <c r="D7262" i="6"/>
  <c r="B7262" i="6"/>
  <c r="A7262" i="6"/>
  <c r="F7261" i="6"/>
  <c r="G7261" i="6" s="1"/>
  <c r="D7261" i="6"/>
  <c r="B7261" i="6"/>
  <c r="A7261" i="6"/>
  <c r="F7260" i="6"/>
  <c r="G7260" i="6" s="1"/>
  <c r="D7260" i="6"/>
  <c r="B7260" i="6"/>
  <c r="A7260" i="6"/>
  <c r="F7259" i="6"/>
  <c r="G7259" i="6" s="1"/>
  <c r="D7259" i="6"/>
  <c r="B7259" i="6"/>
  <c r="A7259" i="6"/>
  <c r="F7258" i="6"/>
  <c r="G7258" i="6" s="1"/>
  <c r="D7258" i="6"/>
  <c r="B7258" i="6"/>
  <c r="A7258" i="6"/>
  <c r="F7257" i="6"/>
  <c r="G7257" i="6" s="1"/>
  <c r="D7257" i="6"/>
  <c r="B7257" i="6"/>
  <c r="A7257" i="6"/>
  <c r="F7256" i="6"/>
  <c r="G7256" i="6" s="1"/>
  <c r="D7256" i="6"/>
  <c r="B7256" i="6"/>
  <c r="A7256" i="6"/>
  <c r="F7255" i="6"/>
  <c r="G7255" i="6" s="1"/>
  <c r="D7255" i="6"/>
  <c r="B7255" i="6"/>
  <c r="A7255" i="6"/>
  <c r="F7254" i="6"/>
  <c r="G7254" i="6" s="1"/>
  <c r="D7254" i="6"/>
  <c r="B7254" i="6"/>
  <c r="A7254" i="6"/>
  <c r="F7249" i="6"/>
  <c r="E7249" i="6"/>
  <c r="B7249" i="6"/>
  <c r="A7249" i="6"/>
  <c r="F7248" i="6"/>
  <c r="E7248" i="6"/>
  <c r="B7248" i="6"/>
  <c r="A7248" i="6"/>
  <c r="F7247" i="6"/>
  <c r="E7247" i="6"/>
  <c r="B7247" i="6"/>
  <c r="A7247" i="6"/>
  <c r="F7246" i="6"/>
  <c r="E7246" i="6"/>
  <c r="B7246" i="6"/>
  <c r="A7246" i="6"/>
  <c r="F7245" i="6"/>
  <c r="E7245" i="6"/>
  <c r="B7245" i="6"/>
  <c r="A7245" i="6"/>
  <c r="F7244" i="6"/>
  <c r="E7244" i="6"/>
  <c r="B7244" i="6"/>
  <c r="A7244" i="6"/>
  <c r="F7243" i="6"/>
  <c r="E7243" i="6"/>
  <c r="B7243" i="6"/>
  <c r="A7243" i="6"/>
  <c r="F7238" i="6"/>
  <c r="G7238" i="6" s="1"/>
  <c r="D7238" i="6"/>
  <c r="B7238" i="6"/>
  <c r="A7238" i="6"/>
  <c r="F7237" i="6"/>
  <c r="G7237" i="6" s="1"/>
  <c r="D7237" i="6"/>
  <c r="B7237" i="6"/>
  <c r="A7237" i="6"/>
  <c r="F7236" i="6"/>
  <c r="G7236" i="6" s="1"/>
  <c r="D7236" i="6"/>
  <c r="B7236" i="6"/>
  <c r="A7236" i="6"/>
  <c r="F7235" i="6"/>
  <c r="G7235" i="6" s="1"/>
  <c r="D7235" i="6"/>
  <c r="B7235" i="6"/>
  <c r="A7235" i="6"/>
  <c r="F7234" i="6"/>
  <c r="G7234" i="6" s="1"/>
  <c r="D7234" i="6"/>
  <c r="B7234" i="6"/>
  <c r="A7234" i="6"/>
  <c r="F7233" i="6"/>
  <c r="G7233" i="6" s="1"/>
  <c r="D7233" i="6"/>
  <c r="B7233" i="6"/>
  <c r="A7233" i="6"/>
  <c r="F7232" i="6"/>
  <c r="G7232" i="6" s="1"/>
  <c r="D7232" i="6"/>
  <c r="B7232" i="6"/>
  <c r="A7232" i="6"/>
  <c r="F7231" i="6"/>
  <c r="G7231" i="6" s="1"/>
  <c r="D7231" i="6"/>
  <c r="B7231" i="6"/>
  <c r="A7231" i="6"/>
  <c r="F7230" i="6"/>
  <c r="D7230" i="6"/>
  <c r="B7230" i="6"/>
  <c r="A7230" i="6"/>
  <c r="F7221" i="6"/>
  <c r="G7221" i="6" s="1"/>
  <c r="E7221" i="6"/>
  <c r="F7220" i="6"/>
  <c r="G7220" i="6" s="1"/>
  <c r="E7220" i="6"/>
  <c r="F7219" i="6"/>
  <c r="G7219" i="6" s="1"/>
  <c r="E7219" i="6"/>
  <c r="F7218" i="6"/>
  <c r="G7218" i="6" s="1"/>
  <c r="E7218" i="6"/>
  <c r="F7217" i="6"/>
  <c r="G7217" i="6" s="1"/>
  <c r="E7217" i="6"/>
  <c r="F7216" i="6"/>
  <c r="G7216" i="6" s="1"/>
  <c r="E7216" i="6"/>
  <c r="F7215" i="6"/>
  <c r="G7215" i="6" s="1"/>
  <c r="E7215" i="6"/>
  <c r="F7214" i="6"/>
  <c r="G7214" i="6" s="1"/>
  <c r="E7214" i="6"/>
  <c r="F7213" i="6"/>
  <c r="G7213" i="6" s="1"/>
  <c r="E7213" i="6"/>
  <c r="F7212" i="6"/>
  <c r="G7212" i="6" s="1"/>
  <c r="E7212" i="6"/>
  <c r="B7205" i="6"/>
  <c r="G7204" i="6"/>
  <c r="B7204" i="6"/>
  <c r="B7203" i="6"/>
  <c r="B7202" i="6"/>
  <c r="F7195" i="6"/>
  <c r="G7195" i="6" s="1"/>
  <c r="D7195" i="6"/>
  <c r="B7195" i="6"/>
  <c r="A7195" i="6"/>
  <c r="F7194" i="6"/>
  <c r="G7194" i="6" s="1"/>
  <c r="D7194" i="6"/>
  <c r="B7194" i="6"/>
  <c r="A7194" i="6"/>
  <c r="F7189" i="6"/>
  <c r="G7189" i="6" s="1"/>
  <c r="D7189" i="6"/>
  <c r="B7189" i="6"/>
  <c r="A7189" i="6"/>
  <c r="F7188" i="6"/>
  <c r="G7188" i="6" s="1"/>
  <c r="D7188" i="6"/>
  <c r="B7188" i="6"/>
  <c r="A7188" i="6"/>
  <c r="F7187" i="6"/>
  <c r="G7187" i="6" s="1"/>
  <c r="D7187" i="6"/>
  <c r="B7187" i="6"/>
  <c r="A7187" i="6"/>
  <c r="F7186" i="6"/>
  <c r="G7186" i="6" s="1"/>
  <c r="D7186" i="6"/>
  <c r="B7186" i="6"/>
  <c r="A7186" i="6"/>
  <c r="F7185" i="6"/>
  <c r="G7185" i="6" s="1"/>
  <c r="D7185" i="6"/>
  <c r="B7185" i="6"/>
  <c r="A7185" i="6"/>
  <c r="F7184" i="6"/>
  <c r="G7184" i="6" s="1"/>
  <c r="D7184" i="6"/>
  <c r="B7184" i="6"/>
  <c r="A7184" i="6"/>
  <c r="F7183" i="6"/>
  <c r="G7183" i="6" s="1"/>
  <c r="D7183" i="6"/>
  <c r="B7183" i="6"/>
  <c r="A7183" i="6"/>
  <c r="F7182" i="6"/>
  <c r="G7182" i="6" s="1"/>
  <c r="D7182" i="6"/>
  <c r="B7182" i="6"/>
  <c r="A7182" i="6"/>
  <c r="F7181" i="6"/>
  <c r="G7181" i="6" s="1"/>
  <c r="D7181" i="6"/>
  <c r="B7181" i="6"/>
  <c r="A7181" i="6"/>
  <c r="F7180" i="6"/>
  <c r="G7180" i="6" s="1"/>
  <c r="D7180" i="6"/>
  <c r="B7180" i="6"/>
  <c r="A7180" i="6"/>
  <c r="F7179" i="6"/>
  <c r="G7179" i="6" s="1"/>
  <c r="D7179" i="6"/>
  <c r="B7179" i="6"/>
  <c r="A7179" i="6"/>
  <c r="F7174" i="6"/>
  <c r="E7174" i="6"/>
  <c r="B7174" i="6"/>
  <c r="A7174" i="6"/>
  <c r="F7173" i="6"/>
  <c r="E7173" i="6"/>
  <c r="B7173" i="6"/>
  <c r="A7173" i="6"/>
  <c r="F7172" i="6"/>
  <c r="E7172" i="6"/>
  <c r="B7172" i="6"/>
  <c r="A7172" i="6"/>
  <c r="F7171" i="6"/>
  <c r="E7171" i="6"/>
  <c r="B7171" i="6"/>
  <c r="A7171" i="6"/>
  <c r="F7170" i="6"/>
  <c r="E7170" i="6"/>
  <c r="B7170" i="6"/>
  <c r="A7170" i="6"/>
  <c r="F7169" i="6"/>
  <c r="E7169" i="6"/>
  <c r="B7169" i="6"/>
  <c r="A7169" i="6"/>
  <c r="F7168" i="6"/>
  <c r="E7168" i="6"/>
  <c r="B7168" i="6"/>
  <c r="A7168" i="6"/>
  <c r="F7163" i="6"/>
  <c r="G7163" i="6" s="1"/>
  <c r="D7163" i="6"/>
  <c r="B7163" i="6"/>
  <c r="A7163" i="6"/>
  <c r="F7162" i="6"/>
  <c r="G7162" i="6" s="1"/>
  <c r="D7162" i="6"/>
  <c r="B7162" i="6"/>
  <c r="A7162" i="6"/>
  <c r="F7161" i="6"/>
  <c r="G7161" i="6" s="1"/>
  <c r="D7161" i="6"/>
  <c r="B7161" i="6"/>
  <c r="A7161" i="6"/>
  <c r="F7160" i="6"/>
  <c r="G7160" i="6" s="1"/>
  <c r="D7160" i="6"/>
  <c r="B7160" i="6"/>
  <c r="A7160" i="6"/>
  <c r="F7159" i="6"/>
  <c r="G7159" i="6" s="1"/>
  <c r="D7159" i="6"/>
  <c r="B7159" i="6"/>
  <c r="A7159" i="6"/>
  <c r="F7158" i="6"/>
  <c r="G7158" i="6" s="1"/>
  <c r="D7158" i="6"/>
  <c r="B7158" i="6"/>
  <c r="A7158" i="6"/>
  <c r="F7157" i="6"/>
  <c r="G7157" i="6" s="1"/>
  <c r="D7157" i="6"/>
  <c r="B7157" i="6"/>
  <c r="A7157" i="6"/>
  <c r="F7156" i="6"/>
  <c r="G7156" i="6" s="1"/>
  <c r="D7156" i="6"/>
  <c r="B7156" i="6"/>
  <c r="A7156" i="6"/>
  <c r="F7155" i="6"/>
  <c r="D7155" i="6"/>
  <c r="B7155" i="6"/>
  <c r="A7155" i="6"/>
  <c r="F7146" i="6"/>
  <c r="G7146" i="6" s="1"/>
  <c r="E7146" i="6"/>
  <c r="F7145" i="6"/>
  <c r="G7145" i="6" s="1"/>
  <c r="E7145" i="6"/>
  <c r="F7144" i="6"/>
  <c r="G7144" i="6" s="1"/>
  <c r="E7144" i="6"/>
  <c r="F7143" i="6"/>
  <c r="G7143" i="6" s="1"/>
  <c r="E7143" i="6"/>
  <c r="F7142" i="6"/>
  <c r="G7142" i="6" s="1"/>
  <c r="E7142" i="6"/>
  <c r="F7141" i="6"/>
  <c r="G7141" i="6" s="1"/>
  <c r="E7141" i="6"/>
  <c r="F7140" i="6"/>
  <c r="G7140" i="6" s="1"/>
  <c r="E7140" i="6"/>
  <c r="F7139" i="6"/>
  <c r="G7139" i="6" s="1"/>
  <c r="E7139" i="6"/>
  <c r="F7138" i="6"/>
  <c r="G7138" i="6" s="1"/>
  <c r="E7138" i="6"/>
  <c r="F7137" i="6"/>
  <c r="G7137" i="6" s="1"/>
  <c r="E7137" i="6"/>
  <c r="B7130" i="6"/>
  <c r="G7129" i="6"/>
  <c r="B7129" i="6"/>
  <c r="B7128" i="6"/>
  <c r="B7127" i="6"/>
  <c r="G7120" i="6"/>
  <c r="F7120" i="6"/>
  <c r="D7120" i="6"/>
  <c r="B7120" i="6"/>
  <c r="A7120" i="6"/>
  <c r="F7119" i="6"/>
  <c r="G7119" i="6" s="1"/>
  <c r="D7119" i="6"/>
  <c r="B7119" i="6"/>
  <c r="A7119" i="6"/>
  <c r="F7114" i="6"/>
  <c r="G7114" i="6" s="1"/>
  <c r="D7114" i="6"/>
  <c r="B7114" i="6"/>
  <c r="A7114" i="6"/>
  <c r="F7113" i="6"/>
  <c r="G7113" i="6" s="1"/>
  <c r="D7113" i="6"/>
  <c r="B7113" i="6"/>
  <c r="A7113" i="6"/>
  <c r="F7112" i="6"/>
  <c r="G7112" i="6" s="1"/>
  <c r="D7112" i="6"/>
  <c r="B7112" i="6"/>
  <c r="A7112" i="6"/>
  <c r="F7111" i="6"/>
  <c r="G7111" i="6" s="1"/>
  <c r="D7111" i="6"/>
  <c r="B7111" i="6"/>
  <c r="A7111" i="6"/>
  <c r="F7110" i="6"/>
  <c r="G7110" i="6" s="1"/>
  <c r="D7110" i="6"/>
  <c r="B7110" i="6"/>
  <c r="A7110" i="6"/>
  <c r="F7109" i="6"/>
  <c r="G7109" i="6" s="1"/>
  <c r="D7109" i="6"/>
  <c r="B7109" i="6"/>
  <c r="A7109" i="6"/>
  <c r="F7108" i="6"/>
  <c r="G7108" i="6" s="1"/>
  <c r="D7108" i="6"/>
  <c r="B7108" i="6"/>
  <c r="A7108" i="6"/>
  <c r="F7107" i="6"/>
  <c r="G7107" i="6" s="1"/>
  <c r="D7107" i="6"/>
  <c r="B7107" i="6"/>
  <c r="A7107" i="6"/>
  <c r="F7106" i="6"/>
  <c r="G7106" i="6" s="1"/>
  <c r="D7106" i="6"/>
  <c r="B7106" i="6"/>
  <c r="A7106" i="6"/>
  <c r="F7105" i="6"/>
  <c r="G7105" i="6" s="1"/>
  <c r="D7105" i="6"/>
  <c r="B7105" i="6"/>
  <c r="A7105" i="6"/>
  <c r="F7104" i="6"/>
  <c r="G7104" i="6" s="1"/>
  <c r="D7104" i="6"/>
  <c r="B7104" i="6"/>
  <c r="A7104" i="6"/>
  <c r="F7099" i="6"/>
  <c r="E7099" i="6"/>
  <c r="B7099" i="6"/>
  <c r="A7099" i="6"/>
  <c r="F7098" i="6"/>
  <c r="E7098" i="6"/>
  <c r="B7098" i="6"/>
  <c r="A7098" i="6"/>
  <c r="F7097" i="6"/>
  <c r="E7097" i="6"/>
  <c r="B7097" i="6"/>
  <c r="A7097" i="6"/>
  <c r="F7096" i="6"/>
  <c r="E7096" i="6"/>
  <c r="B7096" i="6"/>
  <c r="A7096" i="6"/>
  <c r="F7095" i="6"/>
  <c r="E7095" i="6"/>
  <c r="B7095" i="6"/>
  <c r="A7095" i="6"/>
  <c r="F7094" i="6"/>
  <c r="E7094" i="6"/>
  <c r="B7094" i="6"/>
  <c r="A7094" i="6"/>
  <c r="F7093" i="6"/>
  <c r="E7093" i="6"/>
  <c r="B7093" i="6"/>
  <c r="A7093" i="6"/>
  <c r="F7088" i="6"/>
  <c r="G7088" i="6" s="1"/>
  <c r="D7088" i="6"/>
  <c r="B7088" i="6"/>
  <c r="A7088" i="6"/>
  <c r="F7087" i="6"/>
  <c r="G7087" i="6" s="1"/>
  <c r="D7087" i="6"/>
  <c r="B7087" i="6"/>
  <c r="A7087" i="6"/>
  <c r="F7086" i="6"/>
  <c r="G7086" i="6" s="1"/>
  <c r="D7086" i="6"/>
  <c r="B7086" i="6"/>
  <c r="A7086" i="6"/>
  <c r="F7085" i="6"/>
  <c r="G7085" i="6" s="1"/>
  <c r="D7085" i="6"/>
  <c r="B7085" i="6"/>
  <c r="A7085" i="6"/>
  <c r="F7084" i="6"/>
  <c r="G7084" i="6" s="1"/>
  <c r="D7084" i="6"/>
  <c r="B7084" i="6"/>
  <c r="A7084" i="6"/>
  <c r="F7083" i="6"/>
  <c r="G7083" i="6" s="1"/>
  <c r="D7083" i="6"/>
  <c r="B7083" i="6"/>
  <c r="A7083" i="6"/>
  <c r="F7082" i="6"/>
  <c r="G7082" i="6" s="1"/>
  <c r="D7082" i="6"/>
  <c r="B7082" i="6"/>
  <c r="A7082" i="6"/>
  <c r="F7081" i="6"/>
  <c r="G7081" i="6" s="1"/>
  <c r="D7081" i="6"/>
  <c r="B7081" i="6"/>
  <c r="A7081" i="6"/>
  <c r="F7080" i="6"/>
  <c r="D7080" i="6"/>
  <c r="B7080" i="6"/>
  <c r="A7080" i="6"/>
  <c r="F7071" i="6"/>
  <c r="G7071" i="6" s="1"/>
  <c r="E7071" i="6"/>
  <c r="F7070" i="6"/>
  <c r="G7070" i="6" s="1"/>
  <c r="E7070" i="6"/>
  <c r="F7069" i="6"/>
  <c r="G7069" i="6" s="1"/>
  <c r="E7069" i="6"/>
  <c r="F7068" i="6"/>
  <c r="G7068" i="6" s="1"/>
  <c r="E7068" i="6"/>
  <c r="F7067" i="6"/>
  <c r="G7067" i="6" s="1"/>
  <c r="E7067" i="6"/>
  <c r="F7066" i="6"/>
  <c r="G7066" i="6" s="1"/>
  <c r="E7066" i="6"/>
  <c r="F7065" i="6"/>
  <c r="G7065" i="6" s="1"/>
  <c r="E7065" i="6"/>
  <c r="F7064" i="6"/>
  <c r="G7064" i="6" s="1"/>
  <c r="E7064" i="6"/>
  <c r="F7063" i="6"/>
  <c r="G7063" i="6" s="1"/>
  <c r="E7063" i="6"/>
  <c r="F7062" i="6"/>
  <c r="G7062" i="6" s="1"/>
  <c r="E7062" i="6"/>
  <c r="B7055" i="6"/>
  <c r="G7054" i="6"/>
  <c r="B7054" i="6"/>
  <c r="B7053" i="6"/>
  <c r="B7052" i="6"/>
  <c r="F7045" i="6"/>
  <c r="G7045" i="6" s="1"/>
  <c r="D7045" i="6"/>
  <c r="B7045" i="6"/>
  <c r="A7045" i="6"/>
  <c r="F7044" i="6"/>
  <c r="G7044" i="6" s="1"/>
  <c r="D7044" i="6"/>
  <c r="B7044" i="6"/>
  <c r="A7044" i="6"/>
  <c r="F7039" i="6"/>
  <c r="G7039" i="6" s="1"/>
  <c r="D7039" i="6"/>
  <c r="B7039" i="6"/>
  <c r="A7039" i="6"/>
  <c r="F7038" i="6"/>
  <c r="G7038" i="6" s="1"/>
  <c r="D7038" i="6"/>
  <c r="B7038" i="6"/>
  <c r="A7038" i="6"/>
  <c r="F7037" i="6"/>
  <c r="G7037" i="6" s="1"/>
  <c r="D7037" i="6"/>
  <c r="B7037" i="6"/>
  <c r="A7037" i="6"/>
  <c r="F7036" i="6"/>
  <c r="G7036" i="6" s="1"/>
  <c r="D7036" i="6"/>
  <c r="B7036" i="6"/>
  <c r="A7036" i="6"/>
  <c r="F7035" i="6"/>
  <c r="G7035" i="6" s="1"/>
  <c r="D7035" i="6"/>
  <c r="B7035" i="6"/>
  <c r="A7035" i="6"/>
  <c r="F7034" i="6"/>
  <c r="G7034" i="6" s="1"/>
  <c r="D7034" i="6"/>
  <c r="B7034" i="6"/>
  <c r="A7034" i="6"/>
  <c r="F7033" i="6"/>
  <c r="G7033" i="6" s="1"/>
  <c r="D7033" i="6"/>
  <c r="B7033" i="6"/>
  <c r="A7033" i="6"/>
  <c r="F7032" i="6"/>
  <c r="G7032" i="6" s="1"/>
  <c r="D7032" i="6"/>
  <c r="B7032" i="6"/>
  <c r="A7032" i="6"/>
  <c r="F7031" i="6"/>
  <c r="G7031" i="6" s="1"/>
  <c r="D7031" i="6"/>
  <c r="B7031" i="6"/>
  <c r="A7031" i="6"/>
  <c r="F7030" i="6"/>
  <c r="G7030" i="6" s="1"/>
  <c r="D7030" i="6"/>
  <c r="B7030" i="6"/>
  <c r="A7030" i="6"/>
  <c r="F7029" i="6"/>
  <c r="G7029" i="6" s="1"/>
  <c r="D7029" i="6"/>
  <c r="B7029" i="6"/>
  <c r="A7029" i="6"/>
  <c r="F7024" i="6"/>
  <c r="E7024" i="6"/>
  <c r="B7024" i="6"/>
  <c r="A7024" i="6"/>
  <c r="F7023" i="6"/>
  <c r="E7023" i="6"/>
  <c r="B7023" i="6"/>
  <c r="A7023" i="6"/>
  <c r="F7022" i="6"/>
  <c r="E7022" i="6"/>
  <c r="B7022" i="6"/>
  <c r="A7022" i="6"/>
  <c r="F7021" i="6"/>
  <c r="E7021" i="6"/>
  <c r="B7021" i="6"/>
  <c r="A7021" i="6"/>
  <c r="F7020" i="6"/>
  <c r="E7020" i="6"/>
  <c r="B7020" i="6"/>
  <c r="A7020" i="6"/>
  <c r="F7019" i="6"/>
  <c r="E7019" i="6"/>
  <c r="B7019" i="6"/>
  <c r="A7019" i="6"/>
  <c r="F7018" i="6"/>
  <c r="E7018" i="6"/>
  <c r="B7018" i="6"/>
  <c r="A7018" i="6"/>
  <c r="F7013" i="6"/>
  <c r="G7013" i="6" s="1"/>
  <c r="D7013" i="6"/>
  <c r="B7013" i="6"/>
  <c r="A7013" i="6"/>
  <c r="F7012" i="6"/>
  <c r="G7012" i="6" s="1"/>
  <c r="D7012" i="6"/>
  <c r="B7012" i="6"/>
  <c r="A7012" i="6"/>
  <c r="F7011" i="6"/>
  <c r="G7011" i="6" s="1"/>
  <c r="D7011" i="6"/>
  <c r="B7011" i="6"/>
  <c r="A7011" i="6"/>
  <c r="F7010" i="6"/>
  <c r="G7010" i="6" s="1"/>
  <c r="D7010" i="6"/>
  <c r="B7010" i="6"/>
  <c r="A7010" i="6"/>
  <c r="F7009" i="6"/>
  <c r="G7009" i="6" s="1"/>
  <c r="D7009" i="6"/>
  <c r="B7009" i="6"/>
  <c r="A7009" i="6"/>
  <c r="F7008" i="6"/>
  <c r="G7008" i="6" s="1"/>
  <c r="D7008" i="6"/>
  <c r="B7008" i="6"/>
  <c r="A7008" i="6"/>
  <c r="F7007" i="6"/>
  <c r="G7007" i="6" s="1"/>
  <c r="D7007" i="6"/>
  <c r="B7007" i="6"/>
  <c r="A7007" i="6"/>
  <c r="F7006" i="6"/>
  <c r="G7006" i="6" s="1"/>
  <c r="D7006" i="6"/>
  <c r="B7006" i="6"/>
  <c r="A7006" i="6"/>
  <c r="F7005" i="6"/>
  <c r="D7005" i="6"/>
  <c r="B7005" i="6"/>
  <c r="A7005" i="6"/>
  <c r="F6996" i="6"/>
  <c r="G6996" i="6" s="1"/>
  <c r="E6996" i="6"/>
  <c r="F6995" i="6"/>
  <c r="G6995" i="6" s="1"/>
  <c r="E6995" i="6"/>
  <c r="F6994" i="6"/>
  <c r="G6994" i="6" s="1"/>
  <c r="E6994" i="6"/>
  <c r="F6993" i="6"/>
  <c r="G6993" i="6" s="1"/>
  <c r="E6993" i="6"/>
  <c r="F6992" i="6"/>
  <c r="G6992" i="6" s="1"/>
  <c r="E6992" i="6"/>
  <c r="F6991" i="6"/>
  <c r="G6991" i="6" s="1"/>
  <c r="E6991" i="6"/>
  <c r="F6990" i="6"/>
  <c r="G6990" i="6" s="1"/>
  <c r="E6990" i="6"/>
  <c r="F6989" i="6"/>
  <c r="G6989" i="6" s="1"/>
  <c r="E6989" i="6"/>
  <c r="F6988" i="6"/>
  <c r="G6988" i="6" s="1"/>
  <c r="E6988" i="6"/>
  <c r="F6987" i="6"/>
  <c r="G6987" i="6" s="1"/>
  <c r="E6987" i="6"/>
  <c r="B6980" i="6"/>
  <c r="G6979" i="6"/>
  <c r="B6979" i="6"/>
  <c r="B6978" i="6"/>
  <c r="B6977" i="6"/>
  <c r="F6970" i="6"/>
  <c r="G6970" i="6" s="1"/>
  <c r="D6970" i="6"/>
  <c r="B6970" i="6"/>
  <c r="A6970" i="6"/>
  <c r="F6969" i="6"/>
  <c r="G6969" i="6" s="1"/>
  <c r="D6969" i="6"/>
  <c r="B6969" i="6"/>
  <c r="A6969" i="6"/>
  <c r="F6964" i="6"/>
  <c r="G6964" i="6" s="1"/>
  <c r="D6964" i="6"/>
  <c r="B6964" i="6"/>
  <c r="A6964" i="6"/>
  <c r="F6963" i="6"/>
  <c r="G6963" i="6" s="1"/>
  <c r="D6963" i="6"/>
  <c r="B6963" i="6"/>
  <c r="A6963" i="6"/>
  <c r="F6962" i="6"/>
  <c r="G6962" i="6" s="1"/>
  <c r="D6962" i="6"/>
  <c r="B6962" i="6"/>
  <c r="A6962" i="6"/>
  <c r="F6961" i="6"/>
  <c r="G6961" i="6" s="1"/>
  <c r="D6961" i="6"/>
  <c r="B6961" i="6"/>
  <c r="A6961" i="6"/>
  <c r="F6960" i="6"/>
  <c r="G6960" i="6" s="1"/>
  <c r="D6960" i="6"/>
  <c r="B6960" i="6"/>
  <c r="A6960" i="6"/>
  <c r="F6959" i="6"/>
  <c r="G6959" i="6" s="1"/>
  <c r="D6959" i="6"/>
  <c r="B6959" i="6"/>
  <c r="A6959" i="6"/>
  <c r="G6958" i="6"/>
  <c r="F6958" i="6"/>
  <c r="D6958" i="6"/>
  <c r="B6958" i="6"/>
  <c r="A6958" i="6"/>
  <c r="F6957" i="6"/>
  <c r="G6957" i="6" s="1"/>
  <c r="D6957" i="6"/>
  <c r="B6957" i="6"/>
  <c r="A6957" i="6"/>
  <c r="F6956" i="6"/>
  <c r="G6956" i="6" s="1"/>
  <c r="D6956" i="6"/>
  <c r="B6956" i="6"/>
  <c r="A6956" i="6"/>
  <c r="F6955" i="6"/>
  <c r="G6955" i="6" s="1"/>
  <c r="D6955" i="6"/>
  <c r="B6955" i="6"/>
  <c r="A6955" i="6"/>
  <c r="F6954" i="6"/>
  <c r="G6954" i="6" s="1"/>
  <c r="D6954" i="6"/>
  <c r="B6954" i="6"/>
  <c r="A6954" i="6"/>
  <c r="F6949" i="6"/>
  <c r="E6949" i="6"/>
  <c r="B6949" i="6"/>
  <c r="A6949" i="6"/>
  <c r="F6948" i="6"/>
  <c r="E6948" i="6"/>
  <c r="B6948" i="6"/>
  <c r="A6948" i="6"/>
  <c r="F6947" i="6"/>
  <c r="E6947" i="6"/>
  <c r="B6947" i="6"/>
  <c r="A6947" i="6"/>
  <c r="F6946" i="6"/>
  <c r="E6946" i="6"/>
  <c r="B6946" i="6"/>
  <c r="A6946" i="6"/>
  <c r="F6945" i="6"/>
  <c r="E6945" i="6"/>
  <c r="B6945" i="6"/>
  <c r="A6945" i="6"/>
  <c r="F6944" i="6"/>
  <c r="E6944" i="6"/>
  <c r="B6944" i="6"/>
  <c r="A6944" i="6"/>
  <c r="F6943" i="6"/>
  <c r="E6943" i="6"/>
  <c r="B6943" i="6"/>
  <c r="A6943" i="6"/>
  <c r="F6938" i="6"/>
  <c r="G6938" i="6" s="1"/>
  <c r="D6938" i="6"/>
  <c r="B6938" i="6"/>
  <c r="A6938" i="6"/>
  <c r="F6937" i="6"/>
  <c r="G6937" i="6" s="1"/>
  <c r="D6937" i="6"/>
  <c r="B6937" i="6"/>
  <c r="A6937" i="6"/>
  <c r="F6936" i="6"/>
  <c r="G6936" i="6" s="1"/>
  <c r="D6936" i="6"/>
  <c r="B6936" i="6"/>
  <c r="A6936" i="6"/>
  <c r="F6935" i="6"/>
  <c r="G6935" i="6" s="1"/>
  <c r="D6935" i="6"/>
  <c r="B6935" i="6"/>
  <c r="A6935" i="6"/>
  <c r="F6934" i="6"/>
  <c r="G6934" i="6" s="1"/>
  <c r="D6934" i="6"/>
  <c r="B6934" i="6"/>
  <c r="A6934" i="6"/>
  <c r="F6933" i="6"/>
  <c r="G6933" i="6" s="1"/>
  <c r="D6933" i="6"/>
  <c r="B6933" i="6"/>
  <c r="A6933" i="6"/>
  <c r="F6932" i="6"/>
  <c r="G6932" i="6" s="1"/>
  <c r="D6932" i="6"/>
  <c r="B6932" i="6"/>
  <c r="A6932" i="6"/>
  <c r="F6931" i="6"/>
  <c r="G6931" i="6" s="1"/>
  <c r="D6931" i="6"/>
  <c r="B6931" i="6"/>
  <c r="A6931" i="6"/>
  <c r="F6930" i="6"/>
  <c r="D6930" i="6"/>
  <c r="B6930" i="6"/>
  <c r="A6930" i="6"/>
  <c r="F6921" i="6"/>
  <c r="G6921" i="6" s="1"/>
  <c r="E6921" i="6"/>
  <c r="F6920" i="6"/>
  <c r="G6920" i="6" s="1"/>
  <c r="E6920" i="6"/>
  <c r="F6919" i="6"/>
  <c r="G6919" i="6" s="1"/>
  <c r="E6919" i="6"/>
  <c r="F6918" i="6"/>
  <c r="G6918" i="6" s="1"/>
  <c r="E6918" i="6"/>
  <c r="F6917" i="6"/>
  <c r="G6917" i="6" s="1"/>
  <c r="E6917" i="6"/>
  <c r="F6916" i="6"/>
  <c r="G6916" i="6" s="1"/>
  <c r="E6916" i="6"/>
  <c r="F6915" i="6"/>
  <c r="G6915" i="6" s="1"/>
  <c r="E6915" i="6"/>
  <c r="F6914" i="6"/>
  <c r="G6914" i="6" s="1"/>
  <c r="E6914" i="6"/>
  <c r="F6913" i="6"/>
  <c r="G6913" i="6" s="1"/>
  <c r="E6913" i="6"/>
  <c r="F6912" i="6"/>
  <c r="G6912" i="6" s="1"/>
  <c r="E6912" i="6"/>
  <c r="B6905" i="6"/>
  <c r="G6904" i="6"/>
  <c r="B6904" i="6"/>
  <c r="B6903" i="6"/>
  <c r="B6902" i="6"/>
  <c r="F6895" i="6"/>
  <c r="G6895" i="6" s="1"/>
  <c r="D6895" i="6"/>
  <c r="B6895" i="6"/>
  <c r="A6895" i="6"/>
  <c r="F6894" i="6"/>
  <c r="G6894" i="6" s="1"/>
  <c r="D6894" i="6"/>
  <c r="B6894" i="6"/>
  <c r="A6894" i="6"/>
  <c r="F6889" i="6"/>
  <c r="G6889" i="6" s="1"/>
  <c r="D6889" i="6"/>
  <c r="B6889" i="6"/>
  <c r="A6889" i="6"/>
  <c r="F6888" i="6"/>
  <c r="G6888" i="6" s="1"/>
  <c r="D6888" i="6"/>
  <c r="B6888" i="6"/>
  <c r="A6888" i="6"/>
  <c r="F6887" i="6"/>
  <c r="G6887" i="6" s="1"/>
  <c r="D6887" i="6"/>
  <c r="B6887" i="6"/>
  <c r="A6887" i="6"/>
  <c r="F6886" i="6"/>
  <c r="G6886" i="6" s="1"/>
  <c r="D6886" i="6"/>
  <c r="B6886" i="6"/>
  <c r="A6886" i="6"/>
  <c r="F6885" i="6"/>
  <c r="G6885" i="6" s="1"/>
  <c r="D6885" i="6"/>
  <c r="B6885" i="6"/>
  <c r="A6885" i="6"/>
  <c r="F6884" i="6"/>
  <c r="G6884" i="6" s="1"/>
  <c r="D6884" i="6"/>
  <c r="B6884" i="6"/>
  <c r="A6884" i="6"/>
  <c r="F6883" i="6"/>
  <c r="G6883" i="6" s="1"/>
  <c r="D6883" i="6"/>
  <c r="B6883" i="6"/>
  <c r="A6883" i="6"/>
  <c r="F6882" i="6"/>
  <c r="G6882" i="6" s="1"/>
  <c r="D6882" i="6"/>
  <c r="B6882" i="6"/>
  <c r="A6882" i="6"/>
  <c r="F6881" i="6"/>
  <c r="G6881" i="6" s="1"/>
  <c r="D6881" i="6"/>
  <c r="B6881" i="6"/>
  <c r="A6881" i="6"/>
  <c r="F6880" i="6"/>
  <c r="G6880" i="6" s="1"/>
  <c r="D6880" i="6"/>
  <c r="B6880" i="6"/>
  <c r="A6880" i="6"/>
  <c r="F6879" i="6"/>
  <c r="G6879" i="6" s="1"/>
  <c r="D6879" i="6"/>
  <c r="B6879" i="6"/>
  <c r="A6879" i="6"/>
  <c r="F6874" i="6"/>
  <c r="E6874" i="6"/>
  <c r="B6874" i="6"/>
  <c r="A6874" i="6"/>
  <c r="F6873" i="6"/>
  <c r="E6873" i="6"/>
  <c r="B6873" i="6"/>
  <c r="A6873" i="6"/>
  <c r="F6872" i="6"/>
  <c r="E6872" i="6"/>
  <c r="B6872" i="6"/>
  <c r="A6872" i="6"/>
  <c r="F6871" i="6"/>
  <c r="E6871" i="6"/>
  <c r="B6871" i="6"/>
  <c r="A6871" i="6"/>
  <c r="F6870" i="6"/>
  <c r="E6870" i="6"/>
  <c r="B6870" i="6"/>
  <c r="A6870" i="6"/>
  <c r="F6869" i="6"/>
  <c r="E6869" i="6"/>
  <c r="B6869" i="6"/>
  <c r="A6869" i="6"/>
  <c r="F6868" i="6"/>
  <c r="E6868" i="6"/>
  <c r="B6868" i="6"/>
  <c r="A6868" i="6"/>
  <c r="F6863" i="6"/>
  <c r="G6863" i="6" s="1"/>
  <c r="D6863" i="6"/>
  <c r="B6863" i="6"/>
  <c r="A6863" i="6"/>
  <c r="F6862" i="6"/>
  <c r="G6862" i="6" s="1"/>
  <c r="D6862" i="6"/>
  <c r="B6862" i="6"/>
  <c r="A6862" i="6"/>
  <c r="F6861" i="6"/>
  <c r="G6861" i="6" s="1"/>
  <c r="D6861" i="6"/>
  <c r="B6861" i="6"/>
  <c r="A6861" i="6"/>
  <c r="F6860" i="6"/>
  <c r="G6860" i="6" s="1"/>
  <c r="D6860" i="6"/>
  <c r="B6860" i="6"/>
  <c r="A6860" i="6"/>
  <c r="F6859" i="6"/>
  <c r="G6859" i="6" s="1"/>
  <c r="D6859" i="6"/>
  <c r="B6859" i="6"/>
  <c r="A6859" i="6"/>
  <c r="F6858" i="6"/>
  <c r="G6858" i="6" s="1"/>
  <c r="D6858" i="6"/>
  <c r="B6858" i="6"/>
  <c r="A6858" i="6"/>
  <c r="F6857" i="6"/>
  <c r="G6857" i="6" s="1"/>
  <c r="D6857" i="6"/>
  <c r="B6857" i="6"/>
  <c r="A6857" i="6"/>
  <c r="F6856" i="6"/>
  <c r="G6856" i="6" s="1"/>
  <c r="D6856" i="6"/>
  <c r="B6856" i="6"/>
  <c r="A6856" i="6"/>
  <c r="F6855" i="6"/>
  <c r="D6855" i="6"/>
  <c r="B6855" i="6"/>
  <c r="A6855" i="6"/>
  <c r="F6846" i="6"/>
  <c r="G6846" i="6" s="1"/>
  <c r="E6846" i="6"/>
  <c r="F6845" i="6"/>
  <c r="G6845" i="6" s="1"/>
  <c r="E6845" i="6"/>
  <c r="F6844" i="6"/>
  <c r="G6844" i="6" s="1"/>
  <c r="E6844" i="6"/>
  <c r="F6843" i="6"/>
  <c r="G6843" i="6" s="1"/>
  <c r="E6843" i="6"/>
  <c r="F6842" i="6"/>
  <c r="G6842" i="6" s="1"/>
  <c r="E6842" i="6"/>
  <c r="F6841" i="6"/>
  <c r="G6841" i="6" s="1"/>
  <c r="E6841" i="6"/>
  <c r="F6840" i="6"/>
  <c r="G6840" i="6" s="1"/>
  <c r="E6840" i="6"/>
  <c r="F6839" i="6"/>
  <c r="G6839" i="6" s="1"/>
  <c r="E6839" i="6"/>
  <c r="F6838" i="6"/>
  <c r="G6838" i="6" s="1"/>
  <c r="E6838" i="6"/>
  <c r="F6837" i="6"/>
  <c r="G6837" i="6" s="1"/>
  <c r="E6837" i="6"/>
  <c r="B6830" i="6"/>
  <c r="G6829" i="6"/>
  <c r="B6829" i="6"/>
  <c r="B6828" i="6"/>
  <c r="B6827" i="6"/>
  <c r="F6820" i="6"/>
  <c r="G6820" i="6" s="1"/>
  <c r="D6820" i="6"/>
  <c r="B6820" i="6"/>
  <c r="A6820" i="6"/>
  <c r="F6819" i="6"/>
  <c r="G6819" i="6" s="1"/>
  <c r="D6819" i="6"/>
  <c r="B6819" i="6"/>
  <c r="A6819" i="6"/>
  <c r="F6814" i="6"/>
  <c r="G6814" i="6" s="1"/>
  <c r="D6814" i="6"/>
  <c r="B6814" i="6"/>
  <c r="A6814" i="6"/>
  <c r="F6813" i="6"/>
  <c r="G6813" i="6" s="1"/>
  <c r="D6813" i="6"/>
  <c r="B6813" i="6"/>
  <c r="A6813" i="6"/>
  <c r="F6812" i="6"/>
  <c r="G6812" i="6" s="1"/>
  <c r="D6812" i="6"/>
  <c r="B6812" i="6"/>
  <c r="A6812" i="6"/>
  <c r="G6811" i="6"/>
  <c r="F6811" i="6"/>
  <c r="D6811" i="6"/>
  <c r="B6811" i="6"/>
  <c r="A6811" i="6"/>
  <c r="F6810" i="6"/>
  <c r="G6810" i="6" s="1"/>
  <c r="D6810" i="6"/>
  <c r="B6810" i="6"/>
  <c r="A6810" i="6"/>
  <c r="F6809" i="6"/>
  <c r="G6809" i="6" s="1"/>
  <c r="D6809" i="6"/>
  <c r="B6809" i="6"/>
  <c r="A6809" i="6"/>
  <c r="F6808" i="6"/>
  <c r="G6808" i="6" s="1"/>
  <c r="D6808" i="6"/>
  <c r="B6808" i="6"/>
  <c r="A6808" i="6"/>
  <c r="F6807" i="6"/>
  <c r="G6807" i="6" s="1"/>
  <c r="D6807" i="6"/>
  <c r="B6807" i="6"/>
  <c r="A6807" i="6"/>
  <c r="F6806" i="6"/>
  <c r="G6806" i="6" s="1"/>
  <c r="D6806" i="6"/>
  <c r="B6806" i="6"/>
  <c r="A6806" i="6"/>
  <c r="F6805" i="6"/>
  <c r="G6805" i="6" s="1"/>
  <c r="D6805" i="6"/>
  <c r="B6805" i="6"/>
  <c r="A6805" i="6"/>
  <c r="F6804" i="6"/>
  <c r="G6804" i="6" s="1"/>
  <c r="D6804" i="6"/>
  <c r="B6804" i="6"/>
  <c r="A6804" i="6"/>
  <c r="F6799" i="6"/>
  <c r="E6799" i="6"/>
  <c r="B6799" i="6"/>
  <c r="A6799" i="6"/>
  <c r="F6798" i="6"/>
  <c r="G6798" i="6" s="1"/>
  <c r="E6798" i="6"/>
  <c r="B6798" i="6"/>
  <c r="A6798" i="6"/>
  <c r="F6797" i="6"/>
  <c r="E6797" i="6"/>
  <c r="B6797" i="6"/>
  <c r="A6797" i="6"/>
  <c r="F6796" i="6"/>
  <c r="E6796" i="6"/>
  <c r="B6796" i="6"/>
  <c r="A6796" i="6"/>
  <c r="F6795" i="6"/>
  <c r="E6795" i="6"/>
  <c r="B6795" i="6"/>
  <c r="A6795" i="6"/>
  <c r="F6794" i="6"/>
  <c r="E6794" i="6"/>
  <c r="B6794" i="6"/>
  <c r="A6794" i="6"/>
  <c r="F6793" i="6"/>
  <c r="E6793" i="6"/>
  <c r="B6793" i="6"/>
  <c r="A6793" i="6"/>
  <c r="F6788" i="6"/>
  <c r="G6788" i="6" s="1"/>
  <c r="D6788" i="6"/>
  <c r="B6788" i="6"/>
  <c r="A6788" i="6"/>
  <c r="F6787" i="6"/>
  <c r="G6787" i="6" s="1"/>
  <c r="D6787" i="6"/>
  <c r="B6787" i="6"/>
  <c r="A6787" i="6"/>
  <c r="F6786" i="6"/>
  <c r="G6786" i="6" s="1"/>
  <c r="D6786" i="6"/>
  <c r="B6786" i="6"/>
  <c r="A6786" i="6"/>
  <c r="F6785" i="6"/>
  <c r="G6785" i="6" s="1"/>
  <c r="D6785" i="6"/>
  <c r="B6785" i="6"/>
  <c r="A6785" i="6"/>
  <c r="F6784" i="6"/>
  <c r="G6784" i="6" s="1"/>
  <c r="D6784" i="6"/>
  <c r="B6784" i="6"/>
  <c r="A6784" i="6"/>
  <c r="F6783" i="6"/>
  <c r="G6783" i="6" s="1"/>
  <c r="D6783" i="6"/>
  <c r="B6783" i="6"/>
  <c r="A6783" i="6"/>
  <c r="F6782" i="6"/>
  <c r="G6782" i="6" s="1"/>
  <c r="D6782" i="6"/>
  <c r="B6782" i="6"/>
  <c r="A6782" i="6"/>
  <c r="F6781" i="6"/>
  <c r="G6781" i="6" s="1"/>
  <c r="D6781" i="6"/>
  <c r="B6781" i="6"/>
  <c r="A6781" i="6"/>
  <c r="F6780" i="6"/>
  <c r="D6780" i="6"/>
  <c r="B6780" i="6"/>
  <c r="A6780" i="6"/>
  <c r="F6771" i="6"/>
  <c r="G6771" i="6" s="1"/>
  <c r="E6771" i="6"/>
  <c r="F6770" i="6"/>
  <c r="G6770" i="6" s="1"/>
  <c r="E6770" i="6"/>
  <c r="F6769" i="6"/>
  <c r="G6769" i="6" s="1"/>
  <c r="E6769" i="6"/>
  <c r="F6768" i="6"/>
  <c r="G6768" i="6" s="1"/>
  <c r="E6768" i="6"/>
  <c r="F6767" i="6"/>
  <c r="G6767" i="6" s="1"/>
  <c r="E6767" i="6"/>
  <c r="F6766" i="6"/>
  <c r="G6766" i="6" s="1"/>
  <c r="E6766" i="6"/>
  <c r="F6765" i="6"/>
  <c r="G6765" i="6" s="1"/>
  <c r="E6765" i="6"/>
  <c r="F6764" i="6"/>
  <c r="G6764" i="6" s="1"/>
  <c r="E6764" i="6"/>
  <c r="F6763" i="6"/>
  <c r="G6763" i="6" s="1"/>
  <c r="E6763" i="6"/>
  <c r="F6762" i="6"/>
  <c r="G6762" i="6" s="1"/>
  <c r="E6762" i="6"/>
  <c r="B6755" i="6"/>
  <c r="G6754" i="6"/>
  <c r="B6754" i="6"/>
  <c r="B6753" i="6"/>
  <c r="B6752" i="6"/>
  <c r="F6745" i="6"/>
  <c r="G6745" i="6" s="1"/>
  <c r="D6745" i="6"/>
  <c r="B6745" i="6"/>
  <c r="A6745" i="6"/>
  <c r="F6744" i="6"/>
  <c r="G6744" i="6" s="1"/>
  <c r="G6746" i="6" s="1"/>
  <c r="D6744" i="6"/>
  <c r="B6744" i="6"/>
  <c r="A6744" i="6"/>
  <c r="F6739" i="6"/>
  <c r="G6739" i="6" s="1"/>
  <c r="D6739" i="6"/>
  <c r="B6739" i="6"/>
  <c r="A6739" i="6"/>
  <c r="F6738" i="6"/>
  <c r="G6738" i="6" s="1"/>
  <c r="D6738" i="6"/>
  <c r="B6738" i="6"/>
  <c r="A6738" i="6"/>
  <c r="F6737" i="6"/>
  <c r="G6737" i="6" s="1"/>
  <c r="D6737" i="6"/>
  <c r="B6737" i="6"/>
  <c r="A6737" i="6"/>
  <c r="F6736" i="6"/>
  <c r="G6736" i="6" s="1"/>
  <c r="D6736" i="6"/>
  <c r="B6736" i="6"/>
  <c r="A6736" i="6"/>
  <c r="F6735" i="6"/>
  <c r="G6735" i="6" s="1"/>
  <c r="D6735" i="6"/>
  <c r="B6735" i="6"/>
  <c r="A6735" i="6"/>
  <c r="F6734" i="6"/>
  <c r="G6734" i="6" s="1"/>
  <c r="D6734" i="6"/>
  <c r="B6734" i="6"/>
  <c r="A6734" i="6"/>
  <c r="F6733" i="6"/>
  <c r="G6733" i="6" s="1"/>
  <c r="D6733" i="6"/>
  <c r="B6733" i="6"/>
  <c r="A6733" i="6"/>
  <c r="F6732" i="6"/>
  <c r="G6732" i="6" s="1"/>
  <c r="D6732" i="6"/>
  <c r="B6732" i="6"/>
  <c r="A6732" i="6"/>
  <c r="F6731" i="6"/>
  <c r="G6731" i="6" s="1"/>
  <c r="D6731" i="6"/>
  <c r="B6731" i="6"/>
  <c r="A6731" i="6"/>
  <c r="F6730" i="6"/>
  <c r="G6730" i="6" s="1"/>
  <c r="D6730" i="6"/>
  <c r="B6730" i="6"/>
  <c r="A6730" i="6"/>
  <c r="F6729" i="6"/>
  <c r="G6729" i="6" s="1"/>
  <c r="D6729" i="6"/>
  <c r="B6729" i="6"/>
  <c r="A6729" i="6"/>
  <c r="F6724" i="6"/>
  <c r="E6724" i="6"/>
  <c r="B6724" i="6"/>
  <c r="A6724" i="6"/>
  <c r="F6723" i="6"/>
  <c r="E6723" i="6"/>
  <c r="B6723" i="6"/>
  <c r="A6723" i="6"/>
  <c r="F6722" i="6"/>
  <c r="E6722" i="6"/>
  <c r="B6722" i="6"/>
  <c r="A6722" i="6"/>
  <c r="F6721" i="6"/>
  <c r="E6721" i="6"/>
  <c r="B6721" i="6"/>
  <c r="A6721" i="6"/>
  <c r="F6720" i="6"/>
  <c r="E6720" i="6"/>
  <c r="B6720" i="6"/>
  <c r="A6720" i="6"/>
  <c r="F6719" i="6"/>
  <c r="E6719" i="6"/>
  <c r="B6719" i="6"/>
  <c r="A6719" i="6"/>
  <c r="F6718" i="6"/>
  <c r="E6718" i="6"/>
  <c r="B6718" i="6"/>
  <c r="A6718" i="6"/>
  <c r="F6713" i="6"/>
  <c r="G6713" i="6" s="1"/>
  <c r="D6713" i="6"/>
  <c r="B6713" i="6"/>
  <c r="A6713" i="6"/>
  <c r="F6712" i="6"/>
  <c r="G6712" i="6" s="1"/>
  <c r="D6712" i="6"/>
  <c r="B6712" i="6"/>
  <c r="A6712" i="6"/>
  <c r="F6711" i="6"/>
  <c r="G6711" i="6" s="1"/>
  <c r="D6711" i="6"/>
  <c r="B6711" i="6"/>
  <c r="A6711" i="6"/>
  <c r="F6710" i="6"/>
  <c r="G6710" i="6" s="1"/>
  <c r="D6710" i="6"/>
  <c r="B6710" i="6"/>
  <c r="A6710" i="6"/>
  <c r="F6709" i="6"/>
  <c r="G6709" i="6" s="1"/>
  <c r="D6709" i="6"/>
  <c r="B6709" i="6"/>
  <c r="A6709" i="6"/>
  <c r="F6708" i="6"/>
  <c r="G6708" i="6" s="1"/>
  <c r="D6708" i="6"/>
  <c r="B6708" i="6"/>
  <c r="A6708" i="6"/>
  <c r="F6707" i="6"/>
  <c r="G6707" i="6" s="1"/>
  <c r="D6707" i="6"/>
  <c r="B6707" i="6"/>
  <c r="A6707" i="6"/>
  <c r="F6706" i="6"/>
  <c r="G6706" i="6" s="1"/>
  <c r="D6706" i="6"/>
  <c r="B6706" i="6"/>
  <c r="A6706" i="6"/>
  <c r="F6705" i="6"/>
  <c r="D6705" i="6"/>
  <c r="B6705" i="6"/>
  <c r="A6705" i="6"/>
  <c r="F6696" i="6"/>
  <c r="G6696" i="6" s="1"/>
  <c r="E6696" i="6"/>
  <c r="F6695" i="6"/>
  <c r="G6695" i="6" s="1"/>
  <c r="E6695" i="6"/>
  <c r="F6694" i="6"/>
  <c r="G6694" i="6" s="1"/>
  <c r="E6694" i="6"/>
  <c r="F6693" i="6"/>
  <c r="G6693" i="6" s="1"/>
  <c r="E6693" i="6"/>
  <c r="F6692" i="6"/>
  <c r="G6692" i="6" s="1"/>
  <c r="E6692" i="6"/>
  <c r="F6691" i="6"/>
  <c r="G6691" i="6" s="1"/>
  <c r="E6691" i="6"/>
  <c r="F6690" i="6"/>
  <c r="G6690" i="6" s="1"/>
  <c r="E6690" i="6"/>
  <c r="F6689" i="6"/>
  <c r="G6689" i="6" s="1"/>
  <c r="E6689" i="6"/>
  <c r="F6688" i="6"/>
  <c r="G6688" i="6" s="1"/>
  <c r="E6688" i="6"/>
  <c r="F6687" i="6"/>
  <c r="G6687" i="6" s="1"/>
  <c r="E6687" i="6"/>
  <c r="B6680" i="6"/>
  <c r="G6679" i="6"/>
  <c r="B6679" i="6"/>
  <c r="B6678" i="6"/>
  <c r="B6677" i="6"/>
  <c r="F6670" i="6"/>
  <c r="G6670" i="6" s="1"/>
  <c r="D6670" i="6"/>
  <c r="B6670" i="6"/>
  <c r="A6670" i="6"/>
  <c r="F6669" i="6"/>
  <c r="G6669" i="6" s="1"/>
  <c r="G6671" i="6" s="1"/>
  <c r="D6669" i="6"/>
  <c r="B6669" i="6"/>
  <c r="A6669" i="6"/>
  <c r="F6664" i="6"/>
  <c r="G6664" i="6" s="1"/>
  <c r="D6664" i="6"/>
  <c r="B6664" i="6"/>
  <c r="A6664" i="6"/>
  <c r="F6663" i="6"/>
  <c r="G6663" i="6" s="1"/>
  <c r="D6663" i="6"/>
  <c r="B6663" i="6"/>
  <c r="A6663" i="6"/>
  <c r="F6662" i="6"/>
  <c r="G6662" i="6" s="1"/>
  <c r="D6662" i="6"/>
  <c r="B6662" i="6"/>
  <c r="A6662" i="6"/>
  <c r="F6661" i="6"/>
  <c r="G6661" i="6" s="1"/>
  <c r="D6661" i="6"/>
  <c r="B6661" i="6"/>
  <c r="A6661" i="6"/>
  <c r="G6660" i="6"/>
  <c r="F6660" i="6"/>
  <c r="D6660" i="6"/>
  <c r="B6660" i="6"/>
  <c r="A6660" i="6"/>
  <c r="F6659" i="6"/>
  <c r="G6659" i="6" s="1"/>
  <c r="D6659" i="6"/>
  <c r="B6659" i="6"/>
  <c r="A6659" i="6"/>
  <c r="F6658" i="6"/>
  <c r="G6658" i="6" s="1"/>
  <c r="D6658" i="6"/>
  <c r="B6658" i="6"/>
  <c r="A6658" i="6"/>
  <c r="F6657" i="6"/>
  <c r="G6657" i="6" s="1"/>
  <c r="D6657" i="6"/>
  <c r="B6657" i="6"/>
  <c r="A6657" i="6"/>
  <c r="F6656" i="6"/>
  <c r="G6656" i="6" s="1"/>
  <c r="D6656" i="6"/>
  <c r="B6656" i="6"/>
  <c r="A6656" i="6"/>
  <c r="F6655" i="6"/>
  <c r="G6655" i="6" s="1"/>
  <c r="D6655" i="6"/>
  <c r="B6655" i="6"/>
  <c r="A6655" i="6"/>
  <c r="F6654" i="6"/>
  <c r="G6654" i="6" s="1"/>
  <c r="D6654" i="6"/>
  <c r="B6654" i="6"/>
  <c r="A6654" i="6"/>
  <c r="F6649" i="6"/>
  <c r="E6649" i="6"/>
  <c r="B6649" i="6"/>
  <c r="A6649" i="6"/>
  <c r="F6648" i="6"/>
  <c r="E6648" i="6"/>
  <c r="B6648" i="6"/>
  <c r="A6648" i="6"/>
  <c r="F6647" i="6"/>
  <c r="E6647" i="6"/>
  <c r="B6647" i="6"/>
  <c r="A6647" i="6"/>
  <c r="F6646" i="6"/>
  <c r="E6646" i="6"/>
  <c r="B6646" i="6"/>
  <c r="A6646" i="6"/>
  <c r="F6645" i="6"/>
  <c r="E6645" i="6"/>
  <c r="B6645" i="6"/>
  <c r="A6645" i="6"/>
  <c r="F6644" i="6"/>
  <c r="E6644" i="6"/>
  <c r="B6644" i="6"/>
  <c r="A6644" i="6"/>
  <c r="F6643" i="6"/>
  <c r="E6643" i="6"/>
  <c r="B6643" i="6"/>
  <c r="A6643" i="6"/>
  <c r="F6638" i="6"/>
  <c r="G6638" i="6" s="1"/>
  <c r="D6638" i="6"/>
  <c r="B6638" i="6"/>
  <c r="A6638" i="6"/>
  <c r="F6637" i="6"/>
  <c r="G6637" i="6" s="1"/>
  <c r="D6637" i="6"/>
  <c r="B6637" i="6"/>
  <c r="A6637" i="6"/>
  <c r="F6636" i="6"/>
  <c r="G6636" i="6" s="1"/>
  <c r="D6636" i="6"/>
  <c r="B6636" i="6"/>
  <c r="A6636" i="6"/>
  <c r="F6635" i="6"/>
  <c r="G6635" i="6" s="1"/>
  <c r="D6635" i="6"/>
  <c r="B6635" i="6"/>
  <c r="A6635" i="6"/>
  <c r="F6634" i="6"/>
  <c r="G6634" i="6" s="1"/>
  <c r="D6634" i="6"/>
  <c r="B6634" i="6"/>
  <c r="A6634" i="6"/>
  <c r="F6633" i="6"/>
  <c r="G6633" i="6" s="1"/>
  <c r="D6633" i="6"/>
  <c r="B6633" i="6"/>
  <c r="A6633" i="6"/>
  <c r="F6632" i="6"/>
  <c r="G6632" i="6" s="1"/>
  <c r="D6632" i="6"/>
  <c r="B6632" i="6"/>
  <c r="A6632" i="6"/>
  <c r="F6631" i="6"/>
  <c r="G6631" i="6" s="1"/>
  <c r="D6631" i="6"/>
  <c r="B6631" i="6"/>
  <c r="A6631" i="6"/>
  <c r="F6630" i="6"/>
  <c r="D6630" i="6"/>
  <c r="B6630" i="6"/>
  <c r="A6630" i="6"/>
  <c r="F6621" i="6"/>
  <c r="G6621" i="6" s="1"/>
  <c r="E6621" i="6"/>
  <c r="F6620" i="6"/>
  <c r="G6620" i="6" s="1"/>
  <c r="E6620" i="6"/>
  <c r="F6619" i="6"/>
  <c r="G6619" i="6" s="1"/>
  <c r="E6619" i="6"/>
  <c r="F6618" i="6"/>
  <c r="G6618" i="6" s="1"/>
  <c r="E6618" i="6"/>
  <c r="F6617" i="6"/>
  <c r="G6617" i="6" s="1"/>
  <c r="E6617" i="6"/>
  <c r="F6616" i="6"/>
  <c r="G6616" i="6" s="1"/>
  <c r="E6616" i="6"/>
  <c r="F6615" i="6"/>
  <c r="G6615" i="6" s="1"/>
  <c r="E6615" i="6"/>
  <c r="F6614" i="6"/>
  <c r="G6614" i="6" s="1"/>
  <c r="E6614" i="6"/>
  <c r="F6613" i="6"/>
  <c r="G6613" i="6" s="1"/>
  <c r="E6613" i="6"/>
  <c r="F6612" i="6"/>
  <c r="G6612" i="6" s="1"/>
  <c r="E6612" i="6"/>
  <c r="B6605" i="6"/>
  <c r="G6604" i="6"/>
  <c r="B6604" i="6"/>
  <c r="B6603" i="6"/>
  <c r="B6602" i="6"/>
  <c r="F6595" i="6"/>
  <c r="G6595" i="6" s="1"/>
  <c r="D6595" i="6"/>
  <c r="B6595" i="6"/>
  <c r="A6595" i="6"/>
  <c r="F6594" i="6"/>
  <c r="G6594" i="6" s="1"/>
  <c r="D6594" i="6"/>
  <c r="B6594" i="6"/>
  <c r="A6594" i="6"/>
  <c r="F6589" i="6"/>
  <c r="G6589" i="6" s="1"/>
  <c r="D6589" i="6"/>
  <c r="B6589" i="6"/>
  <c r="A6589" i="6"/>
  <c r="F6588" i="6"/>
  <c r="G6588" i="6" s="1"/>
  <c r="D6588" i="6"/>
  <c r="B6588" i="6"/>
  <c r="A6588" i="6"/>
  <c r="F6587" i="6"/>
  <c r="G6587" i="6" s="1"/>
  <c r="D6587" i="6"/>
  <c r="B6587" i="6"/>
  <c r="A6587" i="6"/>
  <c r="F6586" i="6"/>
  <c r="G6586" i="6" s="1"/>
  <c r="D6586" i="6"/>
  <c r="B6586" i="6"/>
  <c r="A6586" i="6"/>
  <c r="F6585" i="6"/>
  <c r="G6585" i="6" s="1"/>
  <c r="D6585" i="6"/>
  <c r="B6585" i="6"/>
  <c r="A6585" i="6"/>
  <c r="F6584" i="6"/>
  <c r="G6584" i="6" s="1"/>
  <c r="D6584" i="6"/>
  <c r="B6584" i="6"/>
  <c r="A6584" i="6"/>
  <c r="F6583" i="6"/>
  <c r="G6583" i="6" s="1"/>
  <c r="D6583" i="6"/>
  <c r="B6583" i="6"/>
  <c r="A6583" i="6"/>
  <c r="F6582" i="6"/>
  <c r="G6582" i="6" s="1"/>
  <c r="D6582" i="6"/>
  <c r="B6582" i="6"/>
  <c r="A6582" i="6"/>
  <c r="F6581" i="6"/>
  <c r="G6581" i="6" s="1"/>
  <c r="D6581" i="6"/>
  <c r="B6581" i="6"/>
  <c r="A6581" i="6"/>
  <c r="F6580" i="6"/>
  <c r="G6580" i="6" s="1"/>
  <c r="D6580" i="6"/>
  <c r="B6580" i="6"/>
  <c r="A6580" i="6"/>
  <c r="F6579" i="6"/>
  <c r="G6579" i="6" s="1"/>
  <c r="D6579" i="6"/>
  <c r="B6579" i="6"/>
  <c r="A6579" i="6"/>
  <c r="F6574" i="6"/>
  <c r="E6574" i="6"/>
  <c r="B6574" i="6"/>
  <c r="A6574" i="6"/>
  <c r="F6573" i="6"/>
  <c r="E6573" i="6"/>
  <c r="B6573" i="6"/>
  <c r="A6573" i="6"/>
  <c r="F6572" i="6"/>
  <c r="E6572" i="6"/>
  <c r="B6572" i="6"/>
  <c r="A6572" i="6"/>
  <c r="F6571" i="6"/>
  <c r="E6571" i="6"/>
  <c r="B6571" i="6"/>
  <c r="A6571" i="6"/>
  <c r="F6570" i="6"/>
  <c r="E6570" i="6"/>
  <c r="B6570" i="6"/>
  <c r="A6570" i="6"/>
  <c r="F6569" i="6"/>
  <c r="E6569" i="6"/>
  <c r="B6569" i="6"/>
  <c r="A6569" i="6"/>
  <c r="F6568" i="6"/>
  <c r="E6568" i="6"/>
  <c r="B6568" i="6"/>
  <c r="A6568" i="6"/>
  <c r="F6563" i="6"/>
  <c r="G6563" i="6" s="1"/>
  <c r="D6563" i="6"/>
  <c r="B6563" i="6"/>
  <c r="A6563" i="6"/>
  <c r="F6562" i="6"/>
  <c r="G6562" i="6" s="1"/>
  <c r="D6562" i="6"/>
  <c r="B6562" i="6"/>
  <c r="A6562" i="6"/>
  <c r="F6561" i="6"/>
  <c r="G6561" i="6" s="1"/>
  <c r="D6561" i="6"/>
  <c r="B6561" i="6"/>
  <c r="A6561" i="6"/>
  <c r="F6560" i="6"/>
  <c r="G6560" i="6" s="1"/>
  <c r="D6560" i="6"/>
  <c r="B6560" i="6"/>
  <c r="A6560" i="6"/>
  <c r="F6559" i="6"/>
  <c r="G6559" i="6" s="1"/>
  <c r="D6559" i="6"/>
  <c r="B6559" i="6"/>
  <c r="A6559" i="6"/>
  <c r="F6558" i="6"/>
  <c r="G6558" i="6" s="1"/>
  <c r="D6558" i="6"/>
  <c r="B6558" i="6"/>
  <c r="A6558" i="6"/>
  <c r="F6557" i="6"/>
  <c r="G6557" i="6" s="1"/>
  <c r="D6557" i="6"/>
  <c r="B6557" i="6"/>
  <c r="A6557" i="6"/>
  <c r="F6556" i="6"/>
  <c r="G6556" i="6" s="1"/>
  <c r="D6556" i="6"/>
  <c r="B6556" i="6"/>
  <c r="A6556" i="6"/>
  <c r="F6555" i="6"/>
  <c r="D6555" i="6"/>
  <c r="B6555" i="6"/>
  <c r="A6555" i="6"/>
  <c r="F6546" i="6"/>
  <c r="G6546" i="6" s="1"/>
  <c r="E6546" i="6"/>
  <c r="F6545" i="6"/>
  <c r="G6545" i="6" s="1"/>
  <c r="E6545" i="6"/>
  <c r="F6544" i="6"/>
  <c r="G6544" i="6" s="1"/>
  <c r="E6544" i="6"/>
  <c r="F6543" i="6"/>
  <c r="G6543" i="6" s="1"/>
  <c r="E6543" i="6"/>
  <c r="F6542" i="6"/>
  <c r="G6542" i="6" s="1"/>
  <c r="E6542" i="6"/>
  <c r="F6541" i="6"/>
  <c r="G6541" i="6" s="1"/>
  <c r="E6541" i="6"/>
  <c r="F6540" i="6"/>
  <c r="G6540" i="6" s="1"/>
  <c r="E6540" i="6"/>
  <c r="F6539" i="6"/>
  <c r="G6539" i="6" s="1"/>
  <c r="E6539" i="6"/>
  <c r="F6538" i="6"/>
  <c r="G6538" i="6" s="1"/>
  <c r="E6538" i="6"/>
  <c r="F6537" i="6"/>
  <c r="G6537" i="6" s="1"/>
  <c r="E6537" i="6"/>
  <c r="B6530" i="6"/>
  <c r="G6529" i="6"/>
  <c r="B6529" i="6"/>
  <c r="B6528" i="6"/>
  <c r="B6527" i="6"/>
  <c r="F6520" i="6"/>
  <c r="G6520" i="6" s="1"/>
  <c r="D6520" i="6"/>
  <c r="B6520" i="6"/>
  <c r="A6520" i="6"/>
  <c r="F6519" i="6"/>
  <c r="G6519" i="6" s="1"/>
  <c r="D6519" i="6"/>
  <c r="B6519" i="6"/>
  <c r="A6519" i="6"/>
  <c r="F6514" i="6"/>
  <c r="G6514" i="6" s="1"/>
  <c r="D6514" i="6"/>
  <c r="B6514" i="6"/>
  <c r="A6514" i="6"/>
  <c r="F6513" i="6"/>
  <c r="G6513" i="6" s="1"/>
  <c r="D6513" i="6"/>
  <c r="B6513" i="6"/>
  <c r="A6513" i="6"/>
  <c r="F6512" i="6"/>
  <c r="G6512" i="6" s="1"/>
  <c r="D6512" i="6"/>
  <c r="B6512" i="6"/>
  <c r="A6512" i="6"/>
  <c r="F6511" i="6"/>
  <c r="G6511" i="6" s="1"/>
  <c r="D6511" i="6"/>
  <c r="B6511" i="6"/>
  <c r="A6511" i="6"/>
  <c r="F6510" i="6"/>
  <c r="G6510" i="6" s="1"/>
  <c r="D6510" i="6"/>
  <c r="B6510" i="6"/>
  <c r="A6510" i="6"/>
  <c r="F6509" i="6"/>
  <c r="G6509" i="6" s="1"/>
  <c r="D6509" i="6"/>
  <c r="B6509" i="6"/>
  <c r="A6509" i="6"/>
  <c r="F6508" i="6"/>
  <c r="G6508" i="6" s="1"/>
  <c r="D6508" i="6"/>
  <c r="B6508" i="6"/>
  <c r="A6508" i="6"/>
  <c r="G6507" i="6"/>
  <c r="F6507" i="6"/>
  <c r="D6507" i="6"/>
  <c r="B6507" i="6"/>
  <c r="A6507" i="6"/>
  <c r="F6506" i="6"/>
  <c r="G6506" i="6" s="1"/>
  <c r="D6506" i="6"/>
  <c r="B6506" i="6"/>
  <c r="A6506" i="6"/>
  <c r="F6505" i="6"/>
  <c r="G6505" i="6" s="1"/>
  <c r="D6505" i="6"/>
  <c r="B6505" i="6"/>
  <c r="A6505" i="6"/>
  <c r="F6504" i="6"/>
  <c r="G6504" i="6" s="1"/>
  <c r="D6504" i="6"/>
  <c r="B6504" i="6"/>
  <c r="A6504" i="6"/>
  <c r="F6499" i="6"/>
  <c r="E6499" i="6"/>
  <c r="B6499" i="6"/>
  <c r="A6499" i="6"/>
  <c r="F6498" i="6"/>
  <c r="E6498" i="6"/>
  <c r="B6498" i="6"/>
  <c r="A6498" i="6"/>
  <c r="F6497" i="6"/>
  <c r="E6497" i="6"/>
  <c r="B6497" i="6"/>
  <c r="A6497" i="6"/>
  <c r="F6496" i="6"/>
  <c r="E6496" i="6"/>
  <c r="B6496" i="6"/>
  <c r="A6496" i="6"/>
  <c r="F6495" i="6"/>
  <c r="E6495" i="6"/>
  <c r="B6495" i="6"/>
  <c r="A6495" i="6"/>
  <c r="F6494" i="6"/>
  <c r="E6494" i="6"/>
  <c r="B6494" i="6"/>
  <c r="A6494" i="6"/>
  <c r="F6493" i="6"/>
  <c r="E6493" i="6"/>
  <c r="B6493" i="6"/>
  <c r="A6493" i="6"/>
  <c r="F6488" i="6"/>
  <c r="G6488" i="6" s="1"/>
  <c r="D6488" i="6"/>
  <c r="B6488" i="6"/>
  <c r="A6488" i="6"/>
  <c r="F6487" i="6"/>
  <c r="G6487" i="6" s="1"/>
  <c r="D6487" i="6"/>
  <c r="B6487" i="6"/>
  <c r="A6487" i="6"/>
  <c r="F6486" i="6"/>
  <c r="G6486" i="6" s="1"/>
  <c r="D6486" i="6"/>
  <c r="B6486" i="6"/>
  <c r="A6486" i="6"/>
  <c r="F6485" i="6"/>
  <c r="G6485" i="6" s="1"/>
  <c r="D6485" i="6"/>
  <c r="B6485" i="6"/>
  <c r="A6485" i="6"/>
  <c r="F6484" i="6"/>
  <c r="G6484" i="6" s="1"/>
  <c r="D6484" i="6"/>
  <c r="B6484" i="6"/>
  <c r="A6484" i="6"/>
  <c r="F6483" i="6"/>
  <c r="G6483" i="6" s="1"/>
  <c r="D6483" i="6"/>
  <c r="B6483" i="6"/>
  <c r="A6483" i="6"/>
  <c r="F6482" i="6"/>
  <c r="G6482" i="6" s="1"/>
  <c r="D6482" i="6"/>
  <c r="B6482" i="6"/>
  <c r="A6482" i="6"/>
  <c r="F6481" i="6"/>
  <c r="G6481" i="6" s="1"/>
  <c r="D6481" i="6"/>
  <c r="B6481" i="6"/>
  <c r="A6481" i="6"/>
  <c r="F6480" i="6"/>
  <c r="D6480" i="6"/>
  <c r="B6480" i="6"/>
  <c r="A6480" i="6"/>
  <c r="F6471" i="6"/>
  <c r="G6471" i="6" s="1"/>
  <c r="E6471" i="6"/>
  <c r="F6470" i="6"/>
  <c r="G6470" i="6" s="1"/>
  <c r="E6470" i="6"/>
  <c r="F6469" i="6"/>
  <c r="G6469" i="6" s="1"/>
  <c r="E6469" i="6"/>
  <c r="F6468" i="6"/>
  <c r="G6468" i="6" s="1"/>
  <c r="E6468" i="6"/>
  <c r="F6467" i="6"/>
  <c r="G6467" i="6" s="1"/>
  <c r="E6467" i="6"/>
  <c r="F6466" i="6"/>
  <c r="G6466" i="6" s="1"/>
  <c r="E6466" i="6"/>
  <c r="F6465" i="6"/>
  <c r="G6465" i="6" s="1"/>
  <c r="E6465" i="6"/>
  <c r="F6464" i="6"/>
  <c r="G6464" i="6" s="1"/>
  <c r="E6464" i="6"/>
  <c r="F6463" i="6"/>
  <c r="G6463" i="6" s="1"/>
  <c r="E6463" i="6"/>
  <c r="F6462" i="6"/>
  <c r="G6462" i="6" s="1"/>
  <c r="E6462" i="6"/>
  <c r="B6455" i="6"/>
  <c r="G6454" i="6"/>
  <c r="B6454" i="6"/>
  <c r="B6453" i="6"/>
  <c r="B6452" i="6"/>
  <c r="F6445" i="6"/>
  <c r="G6445" i="6" s="1"/>
  <c r="D6445" i="6"/>
  <c r="B6445" i="6"/>
  <c r="A6445" i="6"/>
  <c r="F6444" i="6"/>
  <c r="G6444" i="6" s="1"/>
  <c r="D6444" i="6"/>
  <c r="B6444" i="6"/>
  <c r="A6444" i="6"/>
  <c r="F6439" i="6"/>
  <c r="G6439" i="6" s="1"/>
  <c r="D6439" i="6"/>
  <c r="B6439" i="6"/>
  <c r="A6439" i="6"/>
  <c r="F6438" i="6"/>
  <c r="G6438" i="6" s="1"/>
  <c r="D6438" i="6"/>
  <c r="B6438" i="6"/>
  <c r="A6438" i="6"/>
  <c r="F6437" i="6"/>
  <c r="G6437" i="6" s="1"/>
  <c r="D6437" i="6"/>
  <c r="B6437" i="6"/>
  <c r="A6437" i="6"/>
  <c r="F6436" i="6"/>
  <c r="G6436" i="6" s="1"/>
  <c r="D6436" i="6"/>
  <c r="B6436" i="6"/>
  <c r="A6436" i="6"/>
  <c r="F6435" i="6"/>
  <c r="G6435" i="6" s="1"/>
  <c r="D6435" i="6"/>
  <c r="B6435" i="6"/>
  <c r="A6435" i="6"/>
  <c r="F6434" i="6"/>
  <c r="G6434" i="6" s="1"/>
  <c r="D6434" i="6"/>
  <c r="B6434" i="6"/>
  <c r="A6434" i="6"/>
  <c r="F6433" i="6"/>
  <c r="G6433" i="6" s="1"/>
  <c r="D6433" i="6"/>
  <c r="B6433" i="6"/>
  <c r="A6433" i="6"/>
  <c r="F6432" i="6"/>
  <c r="G6432" i="6" s="1"/>
  <c r="D6432" i="6"/>
  <c r="B6432" i="6"/>
  <c r="A6432" i="6"/>
  <c r="F6431" i="6"/>
  <c r="G6431" i="6" s="1"/>
  <c r="D6431" i="6"/>
  <c r="B6431" i="6"/>
  <c r="A6431" i="6"/>
  <c r="F6430" i="6"/>
  <c r="G6430" i="6" s="1"/>
  <c r="D6430" i="6"/>
  <c r="B6430" i="6"/>
  <c r="A6430" i="6"/>
  <c r="F6429" i="6"/>
  <c r="G6429" i="6" s="1"/>
  <c r="D6429" i="6"/>
  <c r="B6429" i="6"/>
  <c r="A6429" i="6"/>
  <c r="F6424" i="6"/>
  <c r="E6424" i="6"/>
  <c r="B6424" i="6"/>
  <c r="A6424" i="6"/>
  <c r="F6423" i="6"/>
  <c r="E6423" i="6"/>
  <c r="B6423" i="6"/>
  <c r="A6423" i="6"/>
  <c r="F6422" i="6"/>
  <c r="E6422" i="6"/>
  <c r="B6422" i="6"/>
  <c r="A6422" i="6"/>
  <c r="F6421" i="6"/>
  <c r="E6421" i="6"/>
  <c r="B6421" i="6"/>
  <c r="A6421" i="6"/>
  <c r="F6420" i="6"/>
  <c r="E6420" i="6"/>
  <c r="B6420" i="6"/>
  <c r="A6420" i="6"/>
  <c r="F6419" i="6"/>
  <c r="E6419" i="6"/>
  <c r="B6419" i="6"/>
  <c r="A6419" i="6"/>
  <c r="F6418" i="6"/>
  <c r="G6418" i="6" s="1"/>
  <c r="E6418" i="6"/>
  <c r="B6418" i="6"/>
  <c r="A6418" i="6"/>
  <c r="F6413" i="6"/>
  <c r="G6413" i="6" s="1"/>
  <c r="D6413" i="6"/>
  <c r="B6413" i="6"/>
  <c r="A6413" i="6"/>
  <c r="F6412" i="6"/>
  <c r="G6412" i="6" s="1"/>
  <c r="D6412" i="6"/>
  <c r="B6412" i="6"/>
  <c r="A6412" i="6"/>
  <c r="F6411" i="6"/>
  <c r="G6411" i="6" s="1"/>
  <c r="D6411" i="6"/>
  <c r="B6411" i="6"/>
  <c r="A6411" i="6"/>
  <c r="F6410" i="6"/>
  <c r="G6410" i="6" s="1"/>
  <c r="D6410" i="6"/>
  <c r="B6410" i="6"/>
  <c r="A6410" i="6"/>
  <c r="F6409" i="6"/>
  <c r="G6409" i="6" s="1"/>
  <c r="D6409" i="6"/>
  <c r="B6409" i="6"/>
  <c r="A6409" i="6"/>
  <c r="F6408" i="6"/>
  <c r="G6408" i="6" s="1"/>
  <c r="D6408" i="6"/>
  <c r="B6408" i="6"/>
  <c r="A6408" i="6"/>
  <c r="F6407" i="6"/>
  <c r="G6407" i="6" s="1"/>
  <c r="D6407" i="6"/>
  <c r="B6407" i="6"/>
  <c r="A6407" i="6"/>
  <c r="F6406" i="6"/>
  <c r="G6406" i="6" s="1"/>
  <c r="D6406" i="6"/>
  <c r="B6406" i="6"/>
  <c r="A6406" i="6"/>
  <c r="F6405" i="6"/>
  <c r="D6405" i="6"/>
  <c r="B6405" i="6"/>
  <c r="A6405" i="6"/>
  <c r="F6396" i="6"/>
  <c r="G6396" i="6" s="1"/>
  <c r="E6396" i="6"/>
  <c r="F6395" i="6"/>
  <c r="G6395" i="6" s="1"/>
  <c r="E6395" i="6"/>
  <c r="F6394" i="6"/>
  <c r="G6394" i="6" s="1"/>
  <c r="E6394" i="6"/>
  <c r="F6393" i="6"/>
  <c r="G6393" i="6" s="1"/>
  <c r="E6393" i="6"/>
  <c r="F6392" i="6"/>
  <c r="G6392" i="6" s="1"/>
  <c r="E6392" i="6"/>
  <c r="F6391" i="6"/>
  <c r="G6391" i="6" s="1"/>
  <c r="E6391" i="6"/>
  <c r="F6390" i="6"/>
  <c r="G6390" i="6" s="1"/>
  <c r="E6390" i="6"/>
  <c r="F6389" i="6"/>
  <c r="G6389" i="6" s="1"/>
  <c r="E6389" i="6"/>
  <c r="F6388" i="6"/>
  <c r="G6388" i="6" s="1"/>
  <c r="E6388" i="6"/>
  <c r="F6387" i="6"/>
  <c r="G6387" i="6" s="1"/>
  <c r="E6387" i="6"/>
  <c r="B6380" i="6"/>
  <c r="G6379" i="6"/>
  <c r="B6379" i="6"/>
  <c r="B6378" i="6"/>
  <c r="B6377" i="6"/>
  <c r="F6370" i="6"/>
  <c r="G6370" i="6" s="1"/>
  <c r="D6370" i="6"/>
  <c r="B6370" i="6"/>
  <c r="A6370" i="6"/>
  <c r="F6369" i="6"/>
  <c r="G6369" i="6" s="1"/>
  <c r="G6371" i="6" s="1"/>
  <c r="D6369" i="6"/>
  <c r="B6369" i="6"/>
  <c r="A6369" i="6"/>
  <c r="F6364" i="6"/>
  <c r="G6364" i="6" s="1"/>
  <c r="D6364" i="6"/>
  <c r="B6364" i="6"/>
  <c r="A6364" i="6"/>
  <c r="F6363" i="6"/>
  <c r="G6363" i="6" s="1"/>
  <c r="D6363" i="6"/>
  <c r="B6363" i="6"/>
  <c r="A6363" i="6"/>
  <c r="G6362" i="6"/>
  <c r="F6362" i="6"/>
  <c r="D6362" i="6"/>
  <c r="B6362" i="6"/>
  <c r="A6362" i="6"/>
  <c r="F6361" i="6"/>
  <c r="G6361" i="6" s="1"/>
  <c r="D6361" i="6"/>
  <c r="B6361" i="6"/>
  <c r="A6361" i="6"/>
  <c r="F6360" i="6"/>
  <c r="G6360" i="6" s="1"/>
  <c r="D6360" i="6"/>
  <c r="B6360" i="6"/>
  <c r="A6360" i="6"/>
  <c r="F6359" i="6"/>
  <c r="G6359" i="6" s="1"/>
  <c r="D6359" i="6"/>
  <c r="B6359" i="6"/>
  <c r="A6359" i="6"/>
  <c r="F6358" i="6"/>
  <c r="G6358" i="6" s="1"/>
  <c r="D6358" i="6"/>
  <c r="B6358" i="6"/>
  <c r="A6358" i="6"/>
  <c r="F6357" i="6"/>
  <c r="G6357" i="6" s="1"/>
  <c r="D6357" i="6"/>
  <c r="B6357" i="6"/>
  <c r="A6357" i="6"/>
  <c r="F6356" i="6"/>
  <c r="G6356" i="6" s="1"/>
  <c r="D6356" i="6"/>
  <c r="B6356" i="6"/>
  <c r="A6356" i="6"/>
  <c r="F6355" i="6"/>
  <c r="G6355" i="6" s="1"/>
  <c r="D6355" i="6"/>
  <c r="B6355" i="6"/>
  <c r="A6355" i="6"/>
  <c r="F6354" i="6"/>
  <c r="G6354" i="6" s="1"/>
  <c r="D6354" i="6"/>
  <c r="B6354" i="6"/>
  <c r="A6354" i="6"/>
  <c r="F6349" i="6"/>
  <c r="E6349" i="6"/>
  <c r="B6349" i="6"/>
  <c r="A6349" i="6"/>
  <c r="F6348" i="6"/>
  <c r="E6348" i="6"/>
  <c r="B6348" i="6"/>
  <c r="A6348" i="6"/>
  <c r="F6347" i="6"/>
  <c r="E6347" i="6"/>
  <c r="B6347" i="6"/>
  <c r="A6347" i="6"/>
  <c r="F6346" i="6"/>
  <c r="E6346" i="6"/>
  <c r="B6346" i="6"/>
  <c r="A6346" i="6"/>
  <c r="F6345" i="6"/>
  <c r="E6345" i="6"/>
  <c r="B6345" i="6"/>
  <c r="A6345" i="6"/>
  <c r="F6344" i="6"/>
  <c r="E6344" i="6"/>
  <c r="B6344" i="6"/>
  <c r="A6344" i="6"/>
  <c r="F6343" i="6"/>
  <c r="E6343" i="6"/>
  <c r="B6343" i="6"/>
  <c r="A6343" i="6"/>
  <c r="F6338" i="6"/>
  <c r="G6338" i="6" s="1"/>
  <c r="D6338" i="6"/>
  <c r="B6338" i="6"/>
  <c r="A6338" i="6"/>
  <c r="F6337" i="6"/>
  <c r="G6337" i="6" s="1"/>
  <c r="D6337" i="6"/>
  <c r="B6337" i="6"/>
  <c r="A6337" i="6"/>
  <c r="F6336" i="6"/>
  <c r="G6336" i="6" s="1"/>
  <c r="D6336" i="6"/>
  <c r="B6336" i="6"/>
  <c r="A6336" i="6"/>
  <c r="F6335" i="6"/>
  <c r="G6335" i="6" s="1"/>
  <c r="D6335" i="6"/>
  <c r="B6335" i="6"/>
  <c r="A6335" i="6"/>
  <c r="F6334" i="6"/>
  <c r="G6334" i="6" s="1"/>
  <c r="D6334" i="6"/>
  <c r="B6334" i="6"/>
  <c r="A6334" i="6"/>
  <c r="F6333" i="6"/>
  <c r="G6333" i="6" s="1"/>
  <c r="D6333" i="6"/>
  <c r="B6333" i="6"/>
  <c r="A6333" i="6"/>
  <c r="F6332" i="6"/>
  <c r="G6332" i="6" s="1"/>
  <c r="D6332" i="6"/>
  <c r="B6332" i="6"/>
  <c r="A6332" i="6"/>
  <c r="F6331" i="6"/>
  <c r="G6331" i="6" s="1"/>
  <c r="D6331" i="6"/>
  <c r="B6331" i="6"/>
  <c r="A6331" i="6"/>
  <c r="F6330" i="6"/>
  <c r="D6330" i="6"/>
  <c r="B6330" i="6"/>
  <c r="A6330" i="6"/>
  <c r="F6321" i="6"/>
  <c r="G6321" i="6" s="1"/>
  <c r="E6321" i="6"/>
  <c r="F6320" i="6"/>
  <c r="G6320" i="6" s="1"/>
  <c r="E6320" i="6"/>
  <c r="F6319" i="6"/>
  <c r="G6319" i="6" s="1"/>
  <c r="E6319" i="6"/>
  <c r="F6318" i="6"/>
  <c r="G6318" i="6" s="1"/>
  <c r="E6318" i="6"/>
  <c r="F6317" i="6"/>
  <c r="G6317" i="6" s="1"/>
  <c r="E6317" i="6"/>
  <c r="F6316" i="6"/>
  <c r="G6316" i="6" s="1"/>
  <c r="E6316" i="6"/>
  <c r="F6315" i="6"/>
  <c r="G6315" i="6" s="1"/>
  <c r="E6315" i="6"/>
  <c r="F6314" i="6"/>
  <c r="G6314" i="6" s="1"/>
  <c r="E6314" i="6"/>
  <c r="F6313" i="6"/>
  <c r="G6313" i="6" s="1"/>
  <c r="E6313" i="6"/>
  <c r="F6312" i="6"/>
  <c r="G6312" i="6" s="1"/>
  <c r="E6312" i="6"/>
  <c r="B6305" i="6"/>
  <c r="G6304" i="6"/>
  <c r="B6304" i="6"/>
  <c r="B6303" i="6"/>
  <c r="B6302" i="6"/>
  <c r="F6295" i="6"/>
  <c r="G6295" i="6" s="1"/>
  <c r="D6295" i="6"/>
  <c r="B6295" i="6"/>
  <c r="A6295" i="6"/>
  <c r="F6294" i="6"/>
  <c r="G6294" i="6" s="1"/>
  <c r="G6296" i="6" s="1"/>
  <c r="D6294" i="6"/>
  <c r="B6294" i="6"/>
  <c r="A6294" i="6"/>
  <c r="F6289" i="6"/>
  <c r="G6289" i="6" s="1"/>
  <c r="D6289" i="6"/>
  <c r="B6289" i="6"/>
  <c r="A6289" i="6"/>
  <c r="F6288" i="6"/>
  <c r="G6288" i="6" s="1"/>
  <c r="D6288" i="6"/>
  <c r="B6288" i="6"/>
  <c r="A6288" i="6"/>
  <c r="F6287" i="6"/>
  <c r="G6287" i="6" s="1"/>
  <c r="D6287" i="6"/>
  <c r="B6287" i="6"/>
  <c r="A6287" i="6"/>
  <c r="F6286" i="6"/>
  <c r="G6286" i="6" s="1"/>
  <c r="D6286" i="6"/>
  <c r="B6286" i="6"/>
  <c r="A6286" i="6"/>
  <c r="F6285" i="6"/>
  <c r="G6285" i="6" s="1"/>
  <c r="D6285" i="6"/>
  <c r="B6285" i="6"/>
  <c r="A6285" i="6"/>
  <c r="F6284" i="6"/>
  <c r="G6284" i="6" s="1"/>
  <c r="D6284" i="6"/>
  <c r="B6284" i="6"/>
  <c r="A6284" i="6"/>
  <c r="F6283" i="6"/>
  <c r="G6283" i="6" s="1"/>
  <c r="D6283" i="6"/>
  <c r="B6283" i="6"/>
  <c r="A6283" i="6"/>
  <c r="F6282" i="6"/>
  <c r="G6282" i="6" s="1"/>
  <c r="D6282" i="6"/>
  <c r="B6282" i="6"/>
  <c r="A6282" i="6"/>
  <c r="F6281" i="6"/>
  <c r="G6281" i="6" s="1"/>
  <c r="D6281" i="6"/>
  <c r="B6281" i="6"/>
  <c r="A6281" i="6"/>
  <c r="F6280" i="6"/>
  <c r="G6280" i="6" s="1"/>
  <c r="D6280" i="6"/>
  <c r="B6280" i="6"/>
  <c r="A6280" i="6"/>
  <c r="G6279" i="6"/>
  <c r="F6279" i="6"/>
  <c r="D6279" i="6"/>
  <c r="B6279" i="6"/>
  <c r="A6279" i="6"/>
  <c r="F6274" i="6"/>
  <c r="E6274" i="6"/>
  <c r="B6274" i="6"/>
  <c r="A6274" i="6"/>
  <c r="F6273" i="6"/>
  <c r="E6273" i="6"/>
  <c r="B6273" i="6"/>
  <c r="A6273" i="6"/>
  <c r="F6272" i="6"/>
  <c r="E6272" i="6"/>
  <c r="B6272" i="6"/>
  <c r="A6272" i="6"/>
  <c r="F6271" i="6"/>
  <c r="E6271" i="6"/>
  <c r="B6271" i="6"/>
  <c r="A6271" i="6"/>
  <c r="F6270" i="6"/>
  <c r="E6270" i="6"/>
  <c r="B6270" i="6"/>
  <c r="A6270" i="6"/>
  <c r="F6269" i="6"/>
  <c r="E6269" i="6"/>
  <c r="B6269" i="6"/>
  <c r="A6269" i="6"/>
  <c r="F6268" i="6"/>
  <c r="E6268" i="6"/>
  <c r="B6268" i="6"/>
  <c r="A6268" i="6"/>
  <c r="F6263" i="6"/>
  <c r="G6263" i="6" s="1"/>
  <c r="D6263" i="6"/>
  <c r="B6263" i="6"/>
  <c r="A6263" i="6"/>
  <c r="F6262" i="6"/>
  <c r="G6262" i="6" s="1"/>
  <c r="D6262" i="6"/>
  <c r="B6262" i="6"/>
  <c r="A6262" i="6"/>
  <c r="F6261" i="6"/>
  <c r="G6261" i="6" s="1"/>
  <c r="D6261" i="6"/>
  <c r="B6261" i="6"/>
  <c r="A6261" i="6"/>
  <c r="F6260" i="6"/>
  <c r="G6260" i="6" s="1"/>
  <c r="D6260" i="6"/>
  <c r="B6260" i="6"/>
  <c r="A6260" i="6"/>
  <c r="F6259" i="6"/>
  <c r="G6259" i="6" s="1"/>
  <c r="D6259" i="6"/>
  <c r="B6259" i="6"/>
  <c r="A6259" i="6"/>
  <c r="F6258" i="6"/>
  <c r="G6258" i="6" s="1"/>
  <c r="D6258" i="6"/>
  <c r="B6258" i="6"/>
  <c r="A6258" i="6"/>
  <c r="F6257" i="6"/>
  <c r="G6257" i="6" s="1"/>
  <c r="D6257" i="6"/>
  <c r="B6257" i="6"/>
  <c r="A6257" i="6"/>
  <c r="F6256" i="6"/>
  <c r="G6256" i="6" s="1"/>
  <c r="D6256" i="6"/>
  <c r="B6256" i="6"/>
  <c r="A6256" i="6"/>
  <c r="F6255" i="6"/>
  <c r="D6255" i="6"/>
  <c r="B6255" i="6"/>
  <c r="A6255" i="6"/>
  <c r="F6246" i="6"/>
  <c r="G6246" i="6" s="1"/>
  <c r="E6246" i="6"/>
  <c r="F6245" i="6"/>
  <c r="G6245" i="6" s="1"/>
  <c r="E6245" i="6"/>
  <c r="F6244" i="6"/>
  <c r="G6244" i="6" s="1"/>
  <c r="E6244" i="6"/>
  <c r="F6243" i="6"/>
  <c r="G6243" i="6" s="1"/>
  <c r="E6243" i="6"/>
  <c r="F6242" i="6"/>
  <c r="G6242" i="6" s="1"/>
  <c r="E6242" i="6"/>
  <c r="F6241" i="6"/>
  <c r="G6241" i="6" s="1"/>
  <c r="E6241" i="6"/>
  <c r="F6240" i="6"/>
  <c r="G6240" i="6" s="1"/>
  <c r="E6240" i="6"/>
  <c r="F6239" i="6"/>
  <c r="G6239" i="6" s="1"/>
  <c r="E6239" i="6"/>
  <c r="F6238" i="6"/>
  <c r="G6238" i="6" s="1"/>
  <c r="E6238" i="6"/>
  <c r="F6237" i="6"/>
  <c r="G6237" i="6" s="1"/>
  <c r="E6237" i="6"/>
  <c r="B6230" i="6"/>
  <c r="G6229" i="6"/>
  <c r="B6229" i="6"/>
  <c r="B6228" i="6"/>
  <c r="B6227" i="6"/>
  <c r="F6220" i="6"/>
  <c r="G6220" i="6" s="1"/>
  <c r="D6220" i="6"/>
  <c r="B6220" i="6"/>
  <c r="A6220" i="6"/>
  <c r="F6219" i="6"/>
  <c r="G6219" i="6" s="1"/>
  <c r="D6219" i="6"/>
  <c r="B6219" i="6"/>
  <c r="A6219" i="6"/>
  <c r="F6214" i="6"/>
  <c r="G6214" i="6" s="1"/>
  <c r="D6214" i="6"/>
  <c r="B6214" i="6"/>
  <c r="A6214" i="6"/>
  <c r="F6213" i="6"/>
  <c r="G6213" i="6" s="1"/>
  <c r="D6213" i="6"/>
  <c r="B6213" i="6"/>
  <c r="A6213" i="6"/>
  <c r="F6212" i="6"/>
  <c r="G6212" i="6" s="1"/>
  <c r="D6212" i="6"/>
  <c r="B6212" i="6"/>
  <c r="A6212" i="6"/>
  <c r="F6211" i="6"/>
  <c r="G6211" i="6" s="1"/>
  <c r="D6211" i="6"/>
  <c r="B6211" i="6"/>
  <c r="A6211" i="6"/>
  <c r="F6210" i="6"/>
  <c r="G6210" i="6" s="1"/>
  <c r="D6210" i="6"/>
  <c r="B6210" i="6"/>
  <c r="A6210" i="6"/>
  <c r="F6209" i="6"/>
  <c r="G6209" i="6" s="1"/>
  <c r="D6209" i="6"/>
  <c r="B6209" i="6"/>
  <c r="A6209" i="6"/>
  <c r="F6208" i="6"/>
  <c r="G6208" i="6" s="1"/>
  <c r="D6208" i="6"/>
  <c r="B6208" i="6"/>
  <c r="A6208" i="6"/>
  <c r="F6207" i="6"/>
  <c r="G6207" i="6" s="1"/>
  <c r="D6207" i="6"/>
  <c r="B6207" i="6"/>
  <c r="A6207" i="6"/>
  <c r="F6206" i="6"/>
  <c r="G6206" i="6" s="1"/>
  <c r="D6206" i="6"/>
  <c r="B6206" i="6"/>
  <c r="A6206" i="6"/>
  <c r="F6205" i="6"/>
  <c r="G6205" i="6" s="1"/>
  <c r="D6205" i="6"/>
  <c r="B6205" i="6"/>
  <c r="A6205" i="6"/>
  <c r="F6204" i="6"/>
  <c r="G6204" i="6" s="1"/>
  <c r="D6204" i="6"/>
  <c r="B6204" i="6"/>
  <c r="A6204" i="6"/>
  <c r="F6199" i="6"/>
  <c r="E6199" i="6"/>
  <c r="B6199" i="6"/>
  <c r="A6199" i="6"/>
  <c r="F6198" i="6"/>
  <c r="E6198" i="6"/>
  <c r="B6198" i="6"/>
  <c r="A6198" i="6"/>
  <c r="F6197" i="6"/>
  <c r="E6197" i="6"/>
  <c r="B6197" i="6"/>
  <c r="A6197" i="6"/>
  <c r="F6196" i="6"/>
  <c r="E6196" i="6"/>
  <c r="B6196" i="6"/>
  <c r="A6196" i="6"/>
  <c r="F6195" i="6"/>
  <c r="E6195" i="6"/>
  <c r="B6195" i="6"/>
  <c r="A6195" i="6"/>
  <c r="F6194" i="6"/>
  <c r="E6194" i="6"/>
  <c r="B6194" i="6"/>
  <c r="A6194" i="6"/>
  <c r="F6193" i="6"/>
  <c r="E6193" i="6"/>
  <c r="B6193" i="6"/>
  <c r="A6193" i="6"/>
  <c r="F6188" i="6"/>
  <c r="G6188" i="6" s="1"/>
  <c r="D6188" i="6"/>
  <c r="B6188" i="6"/>
  <c r="A6188" i="6"/>
  <c r="F6187" i="6"/>
  <c r="G6187" i="6" s="1"/>
  <c r="D6187" i="6"/>
  <c r="B6187" i="6"/>
  <c r="A6187" i="6"/>
  <c r="F6186" i="6"/>
  <c r="G6186" i="6" s="1"/>
  <c r="D6186" i="6"/>
  <c r="B6186" i="6"/>
  <c r="A6186" i="6"/>
  <c r="F6185" i="6"/>
  <c r="G6185" i="6" s="1"/>
  <c r="D6185" i="6"/>
  <c r="B6185" i="6"/>
  <c r="A6185" i="6"/>
  <c r="F6184" i="6"/>
  <c r="G6184" i="6" s="1"/>
  <c r="D6184" i="6"/>
  <c r="B6184" i="6"/>
  <c r="A6184" i="6"/>
  <c r="F6183" i="6"/>
  <c r="G6183" i="6" s="1"/>
  <c r="D6183" i="6"/>
  <c r="B6183" i="6"/>
  <c r="A6183" i="6"/>
  <c r="F6182" i="6"/>
  <c r="G6182" i="6" s="1"/>
  <c r="D6182" i="6"/>
  <c r="B6182" i="6"/>
  <c r="A6182" i="6"/>
  <c r="F6181" i="6"/>
  <c r="G6181" i="6" s="1"/>
  <c r="D6181" i="6"/>
  <c r="B6181" i="6"/>
  <c r="A6181" i="6"/>
  <c r="F6180" i="6"/>
  <c r="D6180" i="6"/>
  <c r="B6180" i="6"/>
  <c r="A6180" i="6"/>
  <c r="F6171" i="6"/>
  <c r="G6171" i="6" s="1"/>
  <c r="E6171" i="6"/>
  <c r="F6170" i="6"/>
  <c r="G6170" i="6" s="1"/>
  <c r="E6170" i="6"/>
  <c r="F6169" i="6"/>
  <c r="G6169" i="6" s="1"/>
  <c r="E6169" i="6"/>
  <c r="F6168" i="6"/>
  <c r="G6168" i="6" s="1"/>
  <c r="E6168" i="6"/>
  <c r="F6167" i="6"/>
  <c r="G6167" i="6" s="1"/>
  <c r="E6167" i="6"/>
  <c r="F6166" i="6"/>
  <c r="G6166" i="6" s="1"/>
  <c r="E6166" i="6"/>
  <c r="F6165" i="6"/>
  <c r="G6165" i="6" s="1"/>
  <c r="E6165" i="6"/>
  <c r="F6164" i="6"/>
  <c r="G6164" i="6" s="1"/>
  <c r="E6164" i="6"/>
  <c r="F6163" i="6"/>
  <c r="G6163" i="6" s="1"/>
  <c r="E6163" i="6"/>
  <c r="F6162" i="6"/>
  <c r="G6162" i="6" s="1"/>
  <c r="E6162" i="6"/>
  <c r="B6155" i="6"/>
  <c r="G6154" i="6"/>
  <c r="B6154" i="6"/>
  <c r="B6153" i="6"/>
  <c r="B6152" i="6"/>
  <c r="F6145" i="6"/>
  <c r="G6145" i="6" s="1"/>
  <c r="D6145" i="6"/>
  <c r="B6145" i="6"/>
  <c r="A6145" i="6"/>
  <c r="F6144" i="6"/>
  <c r="G6144" i="6" s="1"/>
  <c r="D6144" i="6"/>
  <c r="B6144" i="6"/>
  <c r="A6144" i="6"/>
  <c r="F6139" i="6"/>
  <c r="G6139" i="6" s="1"/>
  <c r="D6139" i="6"/>
  <c r="B6139" i="6"/>
  <c r="A6139" i="6"/>
  <c r="F6138" i="6"/>
  <c r="G6138" i="6" s="1"/>
  <c r="D6138" i="6"/>
  <c r="B6138" i="6"/>
  <c r="A6138" i="6"/>
  <c r="F6137" i="6"/>
  <c r="G6137" i="6" s="1"/>
  <c r="D6137" i="6"/>
  <c r="B6137" i="6"/>
  <c r="A6137" i="6"/>
  <c r="F6136" i="6"/>
  <c r="G6136" i="6" s="1"/>
  <c r="D6136" i="6"/>
  <c r="B6136" i="6"/>
  <c r="A6136" i="6"/>
  <c r="F6135" i="6"/>
  <c r="G6135" i="6" s="1"/>
  <c r="D6135" i="6"/>
  <c r="B6135" i="6"/>
  <c r="A6135" i="6"/>
  <c r="F6134" i="6"/>
  <c r="G6134" i="6" s="1"/>
  <c r="D6134" i="6"/>
  <c r="B6134" i="6"/>
  <c r="A6134" i="6"/>
  <c r="F6133" i="6"/>
  <c r="G6133" i="6" s="1"/>
  <c r="D6133" i="6"/>
  <c r="B6133" i="6"/>
  <c r="A6133" i="6"/>
  <c r="F6132" i="6"/>
  <c r="G6132" i="6" s="1"/>
  <c r="D6132" i="6"/>
  <c r="B6132" i="6"/>
  <c r="A6132" i="6"/>
  <c r="G6131" i="6"/>
  <c r="F6131" i="6"/>
  <c r="D6131" i="6"/>
  <c r="B6131" i="6"/>
  <c r="A6131" i="6"/>
  <c r="F6130" i="6"/>
  <c r="G6130" i="6" s="1"/>
  <c r="D6130" i="6"/>
  <c r="B6130" i="6"/>
  <c r="A6130" i="6"/>
  <c r="F6129" i="6"/>
  <c r="G6129" i="6" s="1"/>
  <c r="D6129" i="6"/>
  <c r="B6129" i="6"/>
  <c r="A6129" i="6"/>
  <c r="F6124" i="6"/>
  <c r="E6124" i="6"/>
  <c r="B6124" i="6"/>
  <c r="A6124" i="6"/>
  <c r="F6123" i="6"/>
  <c r="E6123" i="6"/>
  <c r="B6123" i="6"/>
  <c r="A6123" i="6"/>
  <c r="F6122" i="6"/>
  <c r="E6122" i="6"/>
  <c r="B6122" i="6"/>
  <c r="A6122" i="6"/>
  <c r="F6121" i="6"/>
  <c r="E6121" i="6"/>
  <c r="B6121" i="6"/>
  <c r="A6121" i="6"/>
  <c r="F6120" i="6"/>
  <c r="E6120" i="6"/>
  <c r="B6120" i="6"/>
  <c r="A6120" i="6"/>
  <c r="F6119" i="6"/>
  <c r="E6119" i="6"/>
  <c r="B6119" i="6"/>
  <c r="A6119" i="6"/>
  <c r="F6118" i="6"/>
  <c r="E6118" i="6"/>
  <c r="B6118" i="6"/>
  <c r="A6118" i="6"/>
  <c r="F6113" i="6"/>
  <c r="G6113" i="6" s="1"/>
  <c r="D6113" i="6"/>
  <c r="B6113" i="6"/>
  <c r="A6113" i="6"/>
  <c r="F6112" i="6"/>
  <c r="G6112" i="6" s="1"/>
  <c r="D6112" i="6"/>
  <c r="B6112" i="6"/>
  <c r="A6112" i="6"/>
  <c r="F6111" i="6"/>
  <c r="G6111" i="6" s="1"/>
  <c r="D6111" i="6"/>
  <c r="B6111" i="6"/>
  <c r="A6111" i="6"/>
  <c r="F6110" i="6"/>
  <c r="G6110" i="6" s="1"/>
  <c r="D6110" i="6"/>
  <c r="B6110" i="6"/>
  <c r="A6110" i="6"/>
  <c r="F6109" i="6"/>
  <c r="G6109" i="6" s="1"/>
  <c r="D6109" i="6"/>
  <c r="B6109" i="6"/>
  <c r="A6109" i="6"/>
  <c r="F6108" i="6"/>
  <c r="G6108" i="6" s="1"/>
  <c r="D6108" i="6"/>
  <c r="B6108" i="6"/>
  <c r="A6108" i="6"/>
  <c r="F6107" i="6"/>
  <c r="G6107" i="6" s="1"/>
  <c r="D6107" i="6"/>
  <c r="B6107" i="6"/>
  <c r="A6107" i="6"/>
  <c r="F6106" i="6"/>
  <c r="G6106" i="6" s="1"/>
  <c r="D6106" i="6"/>
  <c r="B6106" i="6"/>
  <c r="A6106" i="6"/>
  <c r="F6105" i="6"/>
  <c r="D6105" i="6"/>
  <c r="B6105" i="6"/>
  <c r="A6105" i="6"/>
  <c r="F6096" i="6"/>
  <c r="G6096" i="6" s="1"/>
  <c r="E6096" i="6"/>
  <c r="F6095" i="6"/>
  <c r="G6095" i="6" s="1"/>
  <c r="E6095" i="6"/>
  <c r="F6094" i="6"/>
  <c r="G6094" i="6" s="1"/>
  <c r="E6094" i="6"/>
  <c r="F6093" i="6"/>
  <c r="G6093" i="6" s="1"/>
  <c r="E6093" i="6"/>
  <c r="F6092" i="6"/>
  <c r="G6092" i="6" s="1"/>
  <c r="E6092" i="6"/>
  <c r="F6091" i="6"/>
  <c r="G6091" i="6" s="1"/>
  <c r="E6091" i="6"/>
  <c r="F6090" i="6"/>
  <c r="G6090" i="6" s="1"/>
  <c r="E6090" i="6"/>
  <c r="F6089" i="6"/>
  <c r="G6089" i="6" s="1"/>
  <c r="E6089" i="6"/>
  <c r="F6088" i="6"/>
  <c r="G6088" i="6" s="1"/>
  <c r="E6088" i="6"/>
  <c r="F6087" i="6"/>
  <c r="G6087" i="6" s="1"/>
  <c r="E6087" i="6"/>
  <c r="B6080" i="6"/>
  <c r="G6079" i="6"/>
  <c r="B6079" i="6"/>
  <c r="B6078" i="6"/>
  <c r="B6077" i="6"/>
  <c r="F6070" i="6"/>
  <c r="G6070" i="6" s="1"/>
  <c r="D6070" i="6"/>
  <c r="B6070" i="6"/>
  <c r="A6070" i="6"/>
  <c r="F6069" i="6"/>
  <c r="G6069" i="6" s="1"/>
  <c r="D6069" i="6"/>
  <c r="B6069" i="6"/>
  <c r="A6069" i="6"/>
  <c r="F6064" i="6"/>
  <c r="G6064" i="6" s="1"/>
  <c r="D6064" i="6"/>
  <c r="B6064" i="6"/>
  <c r="A6064" i="6"/>
  <c r="F6063" i="6"/>
  <c r="G6063" i="6" s="1"/>
  <c r="D6063" i="6"/>
  <c r="B6063" i="6"/>
  <c r="A6063" i="6"/>
  <c r="F6062" i="6"/>
  <c r="G6062" i="6" s="1"/>
  <c r="D6062" i="6"/>
  <c r="B6062" i="6"/>
  <c r="A6062" i="6"/>
  <c r="F6061" i="6"/>
  <c r="G6061" i="6" s="1"/>
  <c r="D6061" i="6"/>
  <c r="B6061" i="6"/>
  <c r="A6061" i="6"/>
  <c r="F6060" i="6"/>
  <c r="G6060" i="6" s="1"/>
  <c r="D6060" i="6"/>
  <c r="B6060" i="6"/>
  <c r="A6060" i="6"/>
  <c r="F6059" i="6"/>
  <c r="G6059" i="6" s="1"/>
  <c r="D6059" i="6"/>
  <c r="B6059" i="6"/>
  <c r="A6059" i="6"/>
  <c r="F6058" i="6"/>
  <c r="G6058" i="6" s="1"/>
  <c r="D6058" i="6"/>
  <c r="B6058" i="6"/>
  <c r="A6058" i="6"/>
  <c r="F6057" i="6"/>
  <c r="G6057" i="6" s="1"/>
  <c r="D6057" i="6"/>
  <c r="B6057" i="6"/>
  <c r="A6057" i="6"/>
  <c r="F6056" i="6"/>
  <c r="G6056" i="6" s="1"/>
  <c r="D6056" i="6"/>
  <c r="B6056" i="6"/>
  <c r="A6056" i="6"/>
  <c r="F6055" i="6"/>
  <c r="G6055" i="6" s="1"/>
  <c r="D6055" i="6"/>
  <c r="B6055" i="6"/>
  <c r="A6055" i="6"/>
  <c r="F6054" i="6"/>
  <c r="G6054" i="6" s="1"/>
  <c r="D6054" i="6"/>
  <c r="B6054" i="6"/>
  <c r="A6054" i="6"/>
  <c r="F6049" i="6"/>
  <c r="E6049" i="6"/>
  <c r="B6049" i="6"/>
  <c r="A6049" i="6"/>
  <c r="F6048" i="6"/>
  <c r="E6048" i="6"/>
  <c r="B6048" i="6"/>
  <c r="A6048" i="6"/>
  <c r="F6047" i="6"/>
  <c r="E6047" i="6"/>
  <c r="B6047" i="6"/>
  <c r="A6047" i="6"/>
  <c r="F6046" i="6"/>
  <c r="E6046" i="6"/>
  <c r="B6046" i="6"/>
  <c r="A6046" i="6"/>
  <c r="F6045" i="6"/>
  <c r="E6045" i="6"/>
  <c r="B6045" i="6"/>
  <c r="A6045" i="6"/>
  <c r="F6044" i="6"/>
  <c r="E6044" i="6"/>
  <c r="B6044" i="6"/>
  <c r="A6044" i="6"/>
  <c r="F6043" i="6"/>
  <c r="E6043" i="6"/>
  <c r="B6043" i="6"/>
  <c r="A6043" i="6"/>
  <c r="F6038" i="6"/>
  <c r="G6038" i="6" s="1"/>
  <c r="D6038" i="6"/>
  <c r="B6038" i="6"/>
  <c r="A6038" i="6"/>
  <c r="F6037" i="6"/>
  <c r="G6037" i="6" s="1"/>
  <c r="D6037" i="6"/>
  <c r="B6037" i="6"/>
  <c r="A6037" i="6"/>
  <c r="F6036" i="6"/>
  <c r="G6036" i="6" s="1"/>
  <c r="D6036" i="6"/>
  <c r="B6036" i="6"/>
  <c r="A6036" i="6"/>
  <c r="F6035" i="6"/>
  <c r="G6035" i="6" s="1"/>
  <c r="D6035" i="6"/>
  <c r="B6035" i="6"/>
  <c r="A6035" i="6"/>
  <c r="F6034" i="6"/>
  <c r="G6034" i="6" s="1"/>
  <c r="D6034" i="6"/>
  <c r="B6034" i="6"/>
  <c r="A6034" i="6"/>
  <c r="F6033" i="6"/>
  <c r="G6033" i="6" s="1"/>
  <c r="D6033" i="6"/>
  <c r="B6033" i="6"/>
  <c r="A6033" i="6"/>
  <c r="F6032" i="6"/>
  <c r="G6032" i="6" s="1"/>
  <c r="D6032" i="6"/>
  <c r="B6032" i="6"/>
  <c r="A6032" i="6"/>
  <c r="F6031" i="6"/>
  <c r="G6031" i="6" s="1"/>
  <c r="D6031" i="6"/>
  <c r="B6031" i="6"/>
  <c r="A6031" i="6"/>
  <c r="F6030" i="6"/>
  <c r="D6030" i="6"/>
  <c r="B6030" i="6"/>
  <c r="A6030" i="6"/>
  <c r="F6021" i="6"/>
  <c r="G6021" i="6" s="1"/>
  <c r="E6021" i="6"/>
  <c r="F6020" i="6"/>
  <c r="G6020" i="6" s="1"/>
  <c r="E6020" i="6"/>
  <c r="F6019" i="6"/>
  <c r="G6019" i="6" s="1"/>
  <c r="E6019" i="6"/>
  <c r="F6018" i="6"/>
  <c r="G6018" i="6" s="1"/>
  <c r="E6018" i="6"/>
  <c r="F6017" i="6"/>
  <c r="G6017" i="6" s="1"/>
  <c r="E6017" i="6"/>
  <c r="F6016" i="6"/>
  <c r="G6016" i="6" s="1"/>
  <c r="E6016" i="6"/>
  <c r="F6015" i="6"/>
  <c r="G6015" i="6" s="1"/>
  <c r="E6015" i="6"/>
  <c r="F6014" i="6"/>
  <c r="G6014" i="6" s="1"/>
  <c r="E6014" i="6"/>
  <c r="F6013" i="6"/>
  <c r="G6013" i="6" s="1"/>
  <c r="E6013" i="6"/>
  <c r="F6012" i="6"/>
  <c r="G6012" i="6" s="1"/>
  <c r="E6012" i="6"/>
  <c r="B6005" i="6"/>
  <c r="G6004" i="6"/>
  <c r="B6004" i="6"/>
  <c r="B6003" i="6"/>
  <c r="B6002" i="6"/>
  <c r="F5995" i="6"/>
  <c r="G5995" i="6" s="1"/>
  <c r="D5995" i="6"/>
  <c r="B5995" i="6"/>
  <c r="A5995" i="6"/>
  <c r="F5994" i="6"/>
  <c r="G5994" i="6" s="1"/>
  <c r="G5996" i="6" s="1"/>
  <c r="D5994" i="6"/>
  <c r="B5994" i="6"/>
  <c r="A5994" i="6"/>
  <c r="F5989" i="6"/>
  <c r="G5989" i="6" s="1"/>
  <c r="D5989" i="6"/>
  <c r="B5989" i="6"/>
  <c r="A5989" i="6"/>
  <c r="F5988" i="6"/>
  <c r="G5988" i="6" s="1"/>
  <c r="D5988" i="6"/>
  <c r="B5988" i="6"/>
  <c r="A5988" i="6"/>
  <c r="F5987" i="6"/>
  <c r="G5987" i="6" s="1"/>
  <c r="D5987" i="6"/>
  <c r="B5987" i="6"/>
  <c r="A5987" i="6"/>
  <c r="F5986" i="6"/>
  <c r="G5986" i="6" s="1"/>
  <c r="D5986" i="6"/>
  <c r="B5986" i="6"/>
  <c r="A5986" i="6"/>
  <c r="F5985" i="6"/>
  <c r="G5985" i="6" s="1"/>
  <c r="D5985" i="6"/>
  <c r="B5985" i="6"/>
  <c r="A5985" i="6"/>
  <c r="F5984" i="6"/>
  <c r="G5984" i="6" s="1"/>
  <c r="D5984" i="6"/>
  <c r="B5984" i="6"/>
  <c r="A5984" i="6"/>
  <c r="F5983" i="6"/>
  <c r="G5983" i="6" s="1"/>
  <c r="D5983" i="6"/>
  <c r="B5983" i="6"/>
  <c r="A5983" i="6"/>
  <c r="F5982" i="6"/>
  <c r="G5982" i="6" s="1"/>
  <c r="D5982" i="6"/>
  <c r="B5982" i="6"/>
  <c r="A5982" i="6"/>
  <c r="F5981" i="6"/>
  <c r="G5981" i="6" s="1"/>
  <c r="D5981" i="6"/>
  <c r="B5981" i="6"/>
  <c r="A5981" i="6"/>
  <c r="F5980" i="6"/>
  <c r="G5980" i="6" s="1"/>
  <c r="D5980" i="6"/>
  <c r="B5980" i="6"/>
  <c r="A5980" i="6"/>
  <c r="F5979" i="6"/>
  <c r="G5979" i="6" s="1"/>
  <c r="D5979" i="6"/>
  <c r="B5979" i="6"/>
  <c r="A5979" i="6"/>
  <c r="F5974" i="6"/>
  <c r="E5974" i="6"/>
  <c r="B5974" i="6"/>
  <c r="A5974" i="6"/>
  <c r="F5973" i="6"/>
  <c r="E5973" i="6"/>
  <c r="B5973" i="6"/>
  <c r="A5973" i="6"/>
  <c r="F5972" i="6"/>
  <c r="E5972" i="6"/>
  <c r="B5972" i="6"/>
  <c r="A5972" i="6"/>
  <c r="F5971" i="6"/>
  <c r="E5971" i="6"/>
  <c r="B5971" i="6"/>
  <c r="A5971" i="6"/>
  <c r="F5970" i="6"/>
  <c r="E5970" i="6"/>
  <c r="B5970" i="6"/>
  <c r="A5970" i="6"/>
  <c r="F5969" i="6"/>
  <c r="E5969" i="6"/>
  <c r="B5969" i="6"/>
  <c r="A5969" i="6"/>
  <c r="F5968" i="6"/>
  <c r="E5968" i="6"/>
  <c r="B5968" i="6"/>
  <c r="A5968" i="6"/>
  <c r="F5963" i="6"/>
  <c r="G5963" i="6" s="1"/>
  <c r="D5963" i="6"/>
  <c r="B5963" i="6"/>
  <c r="A5963" i="6"/>
  <c r="F5962" i="6"/>
  <c r="G5962" i="6" s="1"/>
  <c r="D5962" i="6"/>
  <c r="B5962" i="6"/>
  <c r="A5962" i="6"/>
  <c r="F5961" i="6"/>
  <c r="G5961" i="6" s="1"/>
  <c r="D5961" i="6"/>
  <c r="B5961" i="6"/>
  <c r="A5961" i="6"/>
  <c r="F5960" i="6"/>
  <c r="G5960" i="6" s="1"/>
  <c r="D5960" i="6"/>
  <c r="B5960" i="6"/>
  <c r="A5960" i="6"/>
  <c r="F5959" i="6"/>
  <c r="G5959" i="6" s="1"/>
  <c r="D5959" i="6"/>
  <c r="B5959" i="6"/>
  <c r="A5959" i="6"/>
  <c r="F5958" i="6"/>
  <c r="G5958" i="6" s="1"/>
  <c r="D5958" i="6"/>
  <c r="B5958" i="6"/>
  <c r="A5958" i="6"/>
  <c r="F5957" i="6"/>
  <c r="G5957" i="6" s="1"/>
  <c r="D5957" i="6"/>
  <c r="B5957" i="6"/>
  <c r="A5957" i="6"/>
  <c r="F5956" i="6"/>
  <c r="G5956" i="6" s="1"/>
  <c r="D5956" i="6"/>
  <c r="B5956" i="6"/>
  <c r="A5956" i="6"/>
  <c r="F5955" i="6"/>
  <c r="D5955" i="6"/>
  <c r="B5955" i="6"/>
  <c r="A5955" i="6"/>
  <c r="F5946" i="6"/>
  <c r="G5946" i="6" s="1"/>
  <c r="E5946" i="6"/>
  <c r="F5945" i="6"/>
  <c r="G5945" i="6" s="1"/>
  <c r="E5945" i="6"/>
  <c r="F5944" i="6"/>
  <c r="G5944" i="6" s="1"/>
  <c r="E5944" i="6"/>
  <c r="F5943" i="6"/>
  <c r="G5943" i="6" s="1"/>
  <c r="E5943" i="6"/>
  <c r="F5942" i="6"/>
  <c r="G5942" i="6" s="1"/>
  <c r="E5942" i="6"/>
  <c r="F5941" i="6"/>
  <c r="G5941" i="6" s="1"/>
  <c r="E5941" i="6"/>
  <c r="F5940" i="6"/>
  <c r="G5940" i="6" s="1"/>
  <c r="E5940" i="6"/>
  <c r="F5939" i="6"/>
  <c r="G5939" i="6" s="1"/>
  <c r="E5939" i="6"/>
  <c r="F5938" i="6"/>
  <c r="G5938" i="6" s="1"/>
  <c r="E5938" i="6"/>
  <c r="F5937" i="6"/>
  <c r="G5937" i="6" s="1"/>
  <c r="E5937" i="6"/>
  <c r="B5930" i="6"/>
  <c r="G5929" i="6"/>
  <c r="B5929" i="6"/>
  <c r="B5928" i="6"/>
  <c r="B5927" i="6"/>
  <c r="F5920" i="6"/>
  <c r="G5920" i="6" s="1"/>
  <c r="D5920" i="6"/>
  <c r="B5920" i="6"/>
  <c r="A5920" i="6"/>
  <c r="F5919" i="6"/>
  <c r="G5919" i="6" s="1"/>
  <c r="G5921" i="6" s="1"/>
  <c r="D5919" i="6"/>
  <c r="B5919" i="6"/>
  <c r="A5919" i="6"/>
  <c r="F5914" i="6"/>
  <c r="G5914" i="6" s="1"/>
  <c r="D5914" i="6"/>
  <c r="B5914" i="6"/>
  <c r="A5914" i="6"/>
  <c r="F5913" i="6"/>
  <c r="G5913" i="6" s="1"/>
  <c r="D5913" i="6"/>
  <c r="B5913" i="6"/>
  <c r="A5913" i="6"/>
  <c r="F5912" i="6"/>
  <c r="G5912" i="6" s="1"/>
  <c r="D5912" i="6"/>
  <c r="B5912" i="6"/>
  <c r="A5912" i="6"/>
  <c r="F5911" i="6"/>
  <c r="G5911" i="6" s="1"/>
  <c r="D5911" i="6"/>
  <c r="B5911" i="6"/>
  <c r="A5911" i="6"/>
  <c r="F5910" i="6"/>
  <c r="G5910" i="6" s="1"/>
  <c r="D5910" i="6"/>
  <c r="B5910" i="6"/>
  <c r="A5910" i="6"/>
  <c r="F5909" i="6"/>
  <c r="G5909" i="6" s="1"/>
  <c r="D5909" i="6"/>
  <c r="B5909" i="6"/>
  <c r="A5909" i="6"/>
  <c r="F5908" i="6"/>
  <c r="G5908" i="6" s="1"/>
  <c r="D5908" i="6"/>
  <c r="B5908" i="6"/>
  <c r="A5908" i="6"/>
  <c r="F5907" i="6"/>
  <c r="G5907" i="6" s="1"/>
  <c r="D5907" i="6"/>
  <c r="B5907" i="6"/>
  <c r="A5907" i="6"/>
  <c r="F5906" i="6"/>
  <c r="G5906" i="6" s="1"/>
  <c r="D5906" i="6"/>
  <c r="B5906" i="6"/>
  <c r="A5906" i="6"/>
  <c r="F5905" i="6"/>
  <c r="G5905" i="6" s="1"/>
  <c r="D5905" i="6"/>
  <c r="B5905" i="6"/>
  <c r="A5905" i="6"/>
  <c r="F5904" i="6"/>
  <c r="G5904" i="6" s="1"/>
  <c r="D5904" i="6"/>
  <c r="B5904" i="6"/>
  <c r="A5904" i="6"/>
  <c r="F5899" i="6"/>
  <c r="E5899" i="6"/>
  <c r="B5899" i="6"/>
  <c r="A5899" i="6"/>
  <c r="F5898" i="6"/>
  <c r="E5898" i="6"/>
  <c r="B5898" i="6"/>
  <c r="A5898" i="6"/>
  <c r="F5897" i="6"/>
  <c r="E5897" i="6"/>
  <c r="B5897" i="6"/>
  <c r="A5897" i="6"/>
  <c r="F5896" i="6"/>
  <c r="E5896" i="6"/>
  <c r="B5896" i="6"/>
  <c r="A5896" i="6"/>
  <c r="F5895" i="6"/>
  <c r="E5895" i="6"/>
  <c r="B5895" i="6"/>
  <c r="A5895" i="6"/>
  <c r="F5894" i="6"/>
  <c r="E5894" i="6"/>
  <c r="B5894" i="6"/>
  <c r="A5894" i="6"/>
  <c r="F5893" i="6"/>
  <c r="E5893" i="6"/>
  <c r="B5893" i="6"/>
  <c r="A5893" i="6"/>
  <c r="F5888" i="6"/>
  <c r="G5888" i="6" s="1"/>
  <c r="D5888" i="6"/>
  <c r="B5888" i="6"/>
  <c r="A5888" i="6"/>
  <c r="F5887" i="6"/>
  <c r="G5887" i="6" s="1"/>
  <c r="D5887" i="6"/>
  <c r="B5887" i="6"/>
  <c r="A5887" i="6"/>
  <c r="F5886" i="6"/>
  <c r="G5886" i="6" s="1"/>
  <c r="D5886" i="6"/>
  <c r="B5886" i="6"/>
  <c r="A5886" i="6"/>
  <c r="F5885" i="6"/>
  <c r="G5885" i="6" s="1"/>
  <c r="D5885" i="6"/>
  <c r="B5885" i="6"/>
  <c r="A5885" i="6"/>
  <c r="F5884" i="6"/>
  <c r="G5884" i="6" s="1"/>
  <c r="D5884" i="6"/>
  <c r="B5884" i="6"/>
  <c r="A5884" i="6"/>
  <c r="F5883" i="6"/>
  <c r="G5883" i="6" s="1"/>
  <c r="D5883" i="6"/>
  <c r="B5883" i="6"/>
  <c r="A5883" i="6"/>
  <c r="F5882" i="6"/>
  <c r="G5882" i="6" s="1"/>
  <c r="D5882" i="6"/>
  <c r="B5882" i="6"/>
  <c r="A5882" i="6"/>
  <c r="F5881" i="6"/>
  <c r="G5881" i="6" s="1"/>
  <c r="D5881" i="6"/>
  <c r="B5881" i="6"/>
  <c r="A5881" i="6"/>
  <c r="F5880" i="6"/>
  <c r="D5880" i="6"/>
  <c r="B5880" i="6"/>
  <c r="A5880" i="6"/>
  <c r="F5871" i="6"/>
  <c r="G5871" i="6" s="1"/>
  <c r="E5871" i="6"/>
  <c r="F5870" i="6"/>
  <c r="G5870" i="6" s="1"/>
  <c r="E5870" i="6"/>
  <c r="F5869" i="6"/>
  <c r="G5869" i="6" s="1"/>
  <c r="E5869" i="6"/>
  <c r="F5868" i="6"/>
  <c r="G5868" i="6" s="1"/>
  <c r="E5868" i="6"/>
  <c r="F5867" i="6"/>
  <c r="G5867" i="6" s="1"/>
  <c r="E5867" i="6"/>
  <c r="F5866" i="6"/>
  <c r="G5866" i="6" s="1"/>
  <c r="E5866" i="6"/>
  <c r="F5865" i="6"/>
  <c r="G5865" i="6" s="1"/>
  <c r="E5865" i="6"/>
  <c r="F5864" i="6"/>
  <c r="G5864" i="6" s="1"/>
  <c r="E5864" i="6"/>
  <c r="F5863" i="6"/>
  <c r="G5863" i="6" s="1"/>
  <c r="E5863" i="6"/>
  <c r="F5862" i="6"/>
  <c r="G5862" i="6" s="1"/>
  <c r="E5862" i="6"/>
  <c r="B5855" i="6"/>
  <c r="G5854" i="6"/>
  <c r="B5854" i="6"/>
  <c r="B5853" i="6"/>
  <c r="B5852" i="6"/>
  <c r="F5845" i="6"/>
  <c r="G5845" i="6" s="1"/>
  <c r="D5845" i="6"/>
  <c r="B5845" i="6"/>
  <c r="A5845" i="6"/>
  <c r="F5844" i="6"/>
  <c r="G5844" i="6" s="1"/>
  <c r="D5844" i="6"/>
  <c r="B5844" i="6"/>
  <c r="A5844" i="6"/>
  <c r="F5839" i="6"/>
  <c r="G5839" i="6" s="1"/>
  <c r="D5839" i="6"/>
  <c r="B5839" i="6"/>
  <c r="A5839" i="6"/>
  <c r="F5838" i="6"/>
  <c r="G5838" i="6" s="1"/>
  <c r="D5838" i="6"/>
  <c r="B5838" i="6"/>
  <c r="A5838" i="6"/>
  <c r="F5837" i="6"/>
  <c r="G5837" i="6" s="1"/>
  <c r="D5837" i="6"/>
  <c r="B5837" i="6"/>
  <c r="A5837" i="6"/>
  <c r="F5836" i="6"/>
  <c r="G5836" i="6" s="1"/>
  <c r="D5836" i="6"/>
  <c r="B5836" i="6"/>
  <c r="A5836" i="6"/>
  <c r="F5835" i="6"/>
  <c r="G5835" i="6" s="1"/>
  <c r="D5835" i="6"/>
  <c r="B5835" i="6"/>
  <c r="A5835" i="6"/>
  <c r="F5834" i="6"/>
  <c r="G5834" i="6" s="1"/>
  <c r="D5834" i="6"/>
  <c r="B5834" i="6"/>
  <c r="A5834" i="6"/>
  <c r="F5833" i="6"/>
  <c r="G5833" i="6" s="1"/>
  <c r="D5833" i="6"/>
  <c r="B5833" i="6"/>
  <c r="A5833" i="6"/>
  <c r="F5832" i="6"/>
  <c r="G5832" i="6" s="1"/>
  <c r="D5832" i="6"/>
  <c r="B5832" i="6"/>
  <c r="A5832" i="6"/>
  <c r="F5831" i="6"/>
  <c r="G5831" i="6" s="1"/>
  <c r="D5831" i="6"/>
  <c r="B5831" i="6"/>
  <c r="A5831" i="6"/>
  <c r="F5830" i="6"/>
  <c r="G5830" i="6" s="1"/>
  <c r="D5830" i="6"/>
  <c r="B5830" i="6"/>
  <c r="A5830" i="6"/>
  <c r="F5829" i="6"/>
  <c r="G5829" i="6" s="1"/>
  <c r="D5829" i="6"/>
  <c r="B5829" i="6"/>
  <c r="A5829" i="6"/>
  <c r="F5824" i="6"/>
  <c r="E5824" i="6"/>
  <c r="B5824" i="6"/>
  <c r="A5824" i="6"/>
  <c r="F5823" i="6"/>
  <c r="E5823" i="6"/>
  <c r="B5823" i="6"/>
  <c r="A5823" i="6"/>
  <c r="F5822" i="6"/>
  <c r="E5822" i="6"/>
  <c r="B5822" i="6"/>
  <c r="A5822" i="6"/>
  <c r="F5821" i="6"/>
  <c r="E5821" i="6"/>
  <c r="B5821" i="6"/>
  <c r="A5821" i="6"/>
  <c r="F5820" i="6"/>
  <c r="E5820" i="6"/>
  <c r="B5820" i="6"/>
  <c r="A5820" i="6"/>
  <c r="F5819" i="6"/>
  <c r="E5819" i="6"/>
  <c r="B5819" i="6"/>
  <c r="A5819" i="6"/>
  <c r="F5818" i="6"/>
  <c r="E5818" i="6"/>
  <c r="B5818" i="6"/>
  <c r="A5818" i="6"/>
  <c r="F5813" i="6"/>
  <c r="G5813" i="6" s="1"/>
  <c r="D5813" i="6"/>
  <c r="B5813" i="6"/>
  <c r="A5813" i="6"/>
  <c r="F5812" i="6"/>
  <c r="G5812" i="6" s="1"/>
  <c r="D5812" i="6"/>
  <c r="B5812" i="6"/>
  <c r="A5812" i="6"/>
  <c r="F5811" i="6"/>
  <c r="G5811" i="6" s="1"/>
  <c r="D5811" i="6"/>
  <c r="B5811" i="6"/>
  <c r="A5811" i="6"/>
  <c r="F5810" i="6"/>
  <c r="G5810" i="6" s="1"/>
  <c r="D5810" i="6"/>
  <c r="B5810" i="6"/>
  <c r="A5810" i="6"/>
  <c r="F5809" i="6"/>
  <c r="G5809" i="6" s="1"/>
  <c r="D5809" i="6"/>
  <c r="B5809" i="6"/>
  <c r="A5809" i="6"/>
  <c r="F5808" i="6"/>
  <c r="G5808" i="6" s="1"/>
  <c r="D5808" i="6"/>
  <c r="B5808" i="6"/>
  <c r="A5808" i="6"/>
  <c r="F5807" i="6"/>
  <c r="G5807" i="6" s="1"/>
  <c r="D5807" i="6"/>
  <c r="B5807" i="6"/>
  <c r="A5807" i="6"/>
  <c r="F5806" i="6"/>
  <c r="G5806" i="6" s="1"/>
  <c r="D5806" i="6"/>
  <c r="B5806" i="6"/>
  <c r="A5806" i="6"/>
  <c r="F5805" i="6"/>
  <c r="D5805" i="6"/>
  <c r="B5805" i="6"/>
  <c r="A5805" i="6"/>
  <c r="F5796" i="6"/>
  <c r="G5796" i="6" s="1"/>
  <c r="E5796" i="6"/>
  <c r="F5795" i="6"/>
  <c r="G5795" i="6" s="1"/>
  <c r="E5795" i="6"/>
  <c r="F5794" i="6"/>
  <c r="G5794" i="6" s="1"/>
  <c r="E5794" i="6"/>
  <c r="F5793" i="6"/>
  <c r="G5793" i="6" s="1"/>
  <c r="E5793" i="6"/>
  <c r="F5792" i="6"/>
  <c r="G5792" i="6" s="1"/>
  <c r="E5792" i="6"/>
  <c r="F5791" i="6"/>
  <c r="G5791" i="6" s="1"/>
  <c r="E5791" i="6"/>
  <c r="F5790" i="6"/>
  <c r="G5790" i="6" s="1"/>
  <c r="E5790" i="6"/>
  <c r="F5789" i="6"/>
  <c r="G5789" i="6" s="1"/>
  <c r="E5789" i="6"/>
  <c r="F5788" i="6"/>
  <c r="G5788" i="6" s="1"/>
  <c r="E5788" i="6"/>
  <c r="F5787" i="6"/>
  <c r="G5787" i="6" s="1"/>
  <c r="E5787" i="6"/>
  <c r="B5780" i="6"/>
  <c r="G5779" i="6"/>
  <c r="B5779" i="6"/>
  <c r="B5778" i="6"/>
  <c r="B5777" i="6"/>
  <c r="F5770" i="6"/>
  <c r="G5770" i="6" s="1"/>
  <c r="D5770" i="6"/>
  <c r="B5770" i="6"/>
  <c r="A5770" i="6"/>
  <c r="F5769" i="6"/>
  <c r="G5769" i="6" s="1"/>
  <c r="G5771" i="6" s="1"/>
  <c r="D5769" i="6"/>
  <c r="B5769" i="6"/>
  <c r="A5769" i="6"/>
  <c r="F5764" i="6"/>
  <c r="G5764" i="6" s="1"/>
  <c r="D5764" i="6"/>
  <c r="B5764" i="6"/>
  <c r="A5764" i="6"/>
  <c r="F5763" i="6"/>
  <c r="G5763" i="6" s="1"/>
  <c r="D5763" i="6"/>
  <c r="B5763" i="6"/>
  <c r="A5763" i="6"/>
  <c r="F5762" i="6"/>
  <c r="G5762" i="6" s="1"/>
  <c r="D5762" i="6"/>
  <c r="B5762" i="6"/>
  <c r="A5762" i="6"/>
  <c r="F5761" i="6"/>
  <c r="G5761" i="6" s="1"/>
  <c r="D5761" i="6"/>
  <c r="B5761" i="6"/>
  <c r="A5761" i="6"/>
  <c r="F5760" i="6"/>
  <c r="G5760" i="6" s="1"/>
  <c r="D5760" i="6"/>
  <c r="B5760" i="6"/>
  <c r="A5760" i="6"/>
  <c r="F5759" i="6"/>
  <c r="G5759" i="6" s="1"/>
  <c r="D5759" i="6"/>
  <c r="B5759" i="6"/>
  <c r="A5759" i="6"/>
  <c r="F5758" i="6"/>
  <c r="G5758" i="6" s="1"/>
  <c r="D5758" i="6"/>
  <c r="B5758" i="6"/>
  <c r="A5758" i="6"/>
  <c r="F5757" i="6"/>
  <c r="G5757" i="6" s="1"/>
  <c r="D5757" i="6"/>
  <c r="B5757" i="6"/>
  <c r="A5757" i="6"/>
  <c r="F5756" i="6"/>
  <c r="G5756" i="6" s="1"/>
  <c r="D5756" i="6"/>
  <c r="B5756" i="6"/>
  <c r="A5756" i="6"/>
  <c r="F5755" i="6"/>
  <c r="G5755" i="6" s="1"/>
  <c r="D5755" i="6"/>
  <c r="B5755" i="6"/>
  <c r="A5755" i="6"/>
  <c r="F5754" i="6"/>
  <c r="G5754" i="6" s="1"/>
  <c r="D5754" i="6"/>
  <c r="B5754" i="6"/>
  <c r="A5754" i="6"/>
  <c r="F5749" i="6"/>
  <c r="E5749" i="6"/>
  <c r="B5749" i="6"/>
  <c r="A5749" i="6"/>
  <c r="F5748" i="6"/>
  <c r="E5748" i="6"/>
  <c r="B5748" i="6"/>
  <c r="A5748" i="6"/>
  <c r="F5747" i="6"/>
  <c r="E5747" i="6"/>
  <c r="B5747" i="6"/>
  <c r="A5747" i="6"/>
  <c r="F5746" i="6"/>
  <c r="E5746" i="6"/>
  <c r="B5746" i="6"/>
  <c r="A5746" i="6"/>
  <c r="F5745" i="6"/>
  <c r="E5745" i="6"/>
  <c r="B5745" i="6"/>
  <c r="A5745" i="6"/>
  <c r="F5744" i="6"/>
  <c r="E5744" i="6"/>
  <c r="B5744" i="6"/>
  <c r="A5744" i="6"/>
  <c r="F5743" i="6"/>
  <c r="E5743" i="6"/>
  <c r="B5743" i="6"/>
  <c r="A5743" i="6"/>
  <c r="F5738" i="6"/>
  <c r="G5738" i="6" s="1"/>
  <c r="D5738" i="6"/>
  <c r="B5738" i="6"/>
  <c r="A5738" i="6"/>
  <c r="F5737" i="6"/>
  <c r="G5737" i="6" s="1"/>
  <c r="D5737" i="6"/>
  <c r="B5737" i="6"/>
  <c r="A5737" i="6"/>
  <c r="F5736" i="6"/>
  <c r="G5736" i="6" s="1"/>
  <c r="D5736" i="6"/>
  <c r="B5736" i="6"/>
  <c r="A5736" i="6"/>
  <c r="F5735" i="6"/>
  <c r="G5735" i="6" s="1"/>
  <c r="D5735" i="6"/>
  <c r="B5735" i="6"/>
  <c r="A5735" i="6"/>
  <c r="F5734" i="6"/>
  <c r="G5734" i="6" s="1"/>
  <c r="D5734" i="6"/>
  <c r="B5734" i="6"/>
  <c r="A5734" i="6"/>
  <c r="F5733" i="6"/>
  <c r="G5733" i="6" s="1"/>
  <c r="D5733" i="6"/>
  <c r="B5733" i="6"/>
  <c r="A5733" i="6"/>
  <c r="F5732" i="6"/>
  <c r="G5732" i="6" s="1"/>
  <c r="D5732" i="6"/>
  <c r="B5732" i="6"/>
  <c r="A5732" i="6"/>
  <c r="F5731" i="6"/>
  <c r="G5731" i="6" s="1"/>
  <c r="D5731" i="6"/>
  <c r="B5731" i="6"/>
  <c r="A5731" i="6"/>
  <c r="F5730" i="6"/>
  <c r="D5730" i="6"/>
  <c r="B5730" i="6"/>
  <c r="A5730" i="6"/>
  <c r="F5721" i="6"/>
  <c r="G5721" i="6" s="1"/>
  <c r="E5721" i="6"/>
  <c r="F5720" i="6"/>
  <c r="G5720" i="6" s="1"/>
  <c r="E5720" i="6"/>
  <c r="F5719" i="6"/>
  <c r="G5719" i="6" s="1"/>
  <c r="E5719" i="6"/>
  <c r="F5718" i="6"/>
  <c r="G5718" i="6" s="1"/>
  <c r="E5718" i="6"/>
  <c r="F5717" i="6"/>
  <c r="G5717" i="6" s="1"/>
  <c r="E5717" i="6"/>
  <c r="F5716" i="6"/>
  <c r="G5716" i="6" s="1"/>
  <c r="E5716" i="6"/>
  <c r="F5715" i="6"/>
  <c r="G5715" i="6" s="1"/>
  <c r="E5715" i="6"/>
  <c r="F5714" i="6"/>
  <c r="G5714" i="6" s="1"/>
  <c r="E5714" i="6"/>
  <c r="F5713" i="6"/>
  <c r="G5713" i="6" s="1"/>
  <c r="E5713" i="6"/>
  <c r="F5712" i="6"/>
  <c r="G5712" i="6" s="1"/>
  <c r="E5712" i="6"/>
  <c r="B5705" i="6"/>
  <c r="G5704" i="6"/>
  <c r="B5704" i="6"/>
  <c r="B5703" i="6"/>
  <c r="B5702" i="6"/>
  <c r="F5695" i="6"/>
  <c r="G5695" i="6" s="1"/>
  <c r="D5695" i="6"/>
  <c r="B5695" i="6"/>
  <c r="A5695" i="6"/>
  <c r="F5694" i="6"/>
  <c r="G5694" i="6" s="1"/>
  <c r="G5696" i="6" s="1"/>
  <c r="D5694" i="6"/>
  <c r="B5694" i="6"/>
  <c r="A5694" i="6"/>
  <c r="F5689" i="6"/>
  <c r="G5689" i="6" s="1"/>
  <c r="D5689" i="6"/>
  <c r="B5689" i="6"/>
  <c r="A5689" i="6"/>
  <c r="F5688" i="6"/>
  <c r="G5688" i="6" s="1"/>
  <c r="D5688" i="6"/>
  <c r="B5688" i="6"/>
  <c r="A5688" i="6"/>
  <c r="G5687" i="6"/>
  <c r="F5687" i="6"/>
  <c r="D5687" i="6"/>
  <c r="B5687" i="6"/>
  <c r="A5687" i="6"/>
  <c r="F5686" i="6"/>
  <c r="G5686" i="6" s="1"/>
  <c r="D5686" i="6"/>
  <c r="B5686" i="6"/>
  <c r="A5686" i="6"/>
  <c r="F5685" i="6"/>
  <c r="G5685" i="6" s="1"/>
  <c r="D5685" i="6"/>
  <c r="B5685" i="6"/>
  <c r="A5685" i="6"/>
  <c r="F5684" i="6"/>
  <c r="G5684" i="6" s="1"/>
  <c r="D5684" i="6"/>
  <c r="B5684" i="6"/>
  <c r="A5684" i="6"/>
  <c r="F5683" i="6"/>
  <c r="G5683" i="6" s="1"/>
  <c r="D5683" i="6"/>
  <c r="B5683" i="6"/>
  <c r="A5683" i="6"/>
  <c r="F5682" i="6"/>
  <c r="G5682" i="6" s="1"/>
  <c r="D5682" i="6"/>
  <c r="B5682" i="6"/>
  <c r="A5682" i="6"/>
  <c r="F5681" i="6"/>
  <c r="G5681" i="6" s="1"/>
  <c r="D5681" i="6"/>
  <c r="B5681" i="6"/>
  <c r="A5681" i="6"/>
  <c r="F5680" i="6"/>
  <c r="G5680" i="6" s="1"/>
  <c r="D5680" i="6"/>
  <c r="B5680" i="6"/>
  <c r="A5680" i="6"/>
  <c r="F5679" i="6"/>
  <c r="G5679" i="6" s="1"/>
  <c r="D5679" i="6"/>
  <c r="B5679" i="6"/>
  <c r="A5679" i="6"/>
  <c r="F5674" i="6"/>
  <c r="E5674" i="6"/>
  <c r="B5674" i="6"/>
  <c r="A5674" i="6"/>
  <c r="F5673" i="6"/>
  <c r="E5673" i="6"/>
  <c r="B5673" i="6"/>
  <c r="A5673" i="6"/>
  <c r="F5672" i="6"/>
  <c r="E5672" i="6"/>
  <c r="B5672" i="6"/>
  <c r="A5672" i="6"/>
  <c r="F5671" i="6"/>
  <c r="E5671" i="6"/>
  <c r="B5671" i="6"/>
  <c r="A5671" i="6"/>
  <c r="F5670" i="6"/>
  <c r="E5670" i="6"/>
  <c r="B5670" i="6"/>
  <c r="A5670" i="6"/>
  <c r="F5669" i="6"/>
  <c r="E5669" i="6"/>
  <c r="B5669" i="6"/>
  <c r="A5669" i="6"/>
  <c r="F5668" i="6"/>
  <c r="E5668" i="6"/>
  <c r="B5668" i="6"/>
  <c r="A5668" i="6"/>
  <c r="F5663" i="6"/>
  <c r="G5663" i="6" s="1"/>
  <c r="D5663" i="6"/>
  <c r="B5663" i="6"/>
  <c r="A5663" i="6"/>
  <c r="F5662" i="6"/>
  <c r="G5662" i="6" s="1"/>
  <c r="D5662" i="6"/>
  <c r="B5662" i="6"/>
  <c r="A5662" i="6"/>
  <c r="F5661" i="6"/>
  <c r="G5661" i="6" s="1"/>
  <c r="D5661" i="6"/>
  <c r="B5661" i="6"/>
  <c r="A5661" i="6"/>
  <c r="F5660" i="6"/>
  <c r="G5660" i="6" s="1"/>
  <c r="D5660" i="6"/>
  <c r="B5660" i="6"/>
  <c r="A5660" i="6"/>
  <c r="F5659" i="6"/>
  <c r="G5659" i="6" s="1"/>
  <c r="D5659" i="6"/>
  <c r="B5659" i="6"/>
  <c r="A5659" i="6"/>
  <c r="F5658" i="6"/>
  <c r="G5658" i="6" s="1"/>
  <c r="D5658" i="6"/>
  <c r="B5658" i="6"/>
  <c r="A5658" i="6"/>
  <c r="F5657" i="6"/>
  <c r="G5657" i="6" s="1"/>
  <c r="D5657" i="6"/>
  <c r="B5657" i="6"/>
  <c r="A5657" i="6"/>
  <c r="F5656" i="6"/>
  <c r="G5656" i="6" s="1"/>
  <c r="D5656" i="6"/>
  <c r="B5656" i="6"/>
  <c r="A5656" i="6"/>
  <c r="F5655" i="6"/>
  <c r="D5655" i="6"/>
  <c r="B5655" i="6"/>
  <c r="A5655" i="6"/>
  <c r="F5646" i="6"/>
  <c r="G5646" i="6" s="1"/>
  <c r="E5646" i="6"/>
  <c r="F5645" i="6"/>
  <c r="G5645" i="6" s="1"/>
  <c r="E5645" i="6"/>
  <c r="F5644" i="6"/>
  <c r="G5644" i="6" s="1"/>
  <c r="E5644" i="6"/>
  <c r="F5643" i="6"/>
  <c r="G5643" i="6" s="1"/>
  <c r="E5643" i="6"/>
  <c r="F5642" i="6"/>
  <c r="G5642" i="6" s="1"/>
  <c r="E5642" i="6"/>
  <c r="F5641" i="6"/>
  <c r="G5641" i="6" s="1"/>
  <c r="E5641" i="6"/>
  <c r="F5640" i="6"/>
  <c r="G5640" i="6" s="1"/>
  <c r="E5640" i="6"/>
  <c r="F5639" i="6"/>
  <c r="G5639" i="6" s="1"/>
  <c r="E5639" i="6"/>
  <c r="F5638" i="6"/>
  <c r="G5638" i="6" s="1"/>
  <c r="E5638" i="6"/>
  <c r="F5637" i="6"/>
  <c r="G5637" i="6" s="1"/>
  <c r="E5637" i="6"/>
  <c r="B5630" i="6"/>
  <c r="G5629" i="6"/>
  <c r="B5629" i="6"/>
  <c r="B5628" i="6"/>
  <c r="B5627" i="6"/>
  <c r="F5620" i="6"/>
  <c r="G5620" i="6" s="1"/>
  <c r="D5620" i="6"/>
  <c r="B5620" i="6"/>
  <c r="A5620" i="6"/>
  <c r="F5619" i="6"/>
  <c r="G5619" i="6" s="1"/>
  <c r="D5619" i="6"/>
  <c r="B5619" i="6"/>
  <c r="A5619" i="6"/>
  <c r="F5614" i="6"/>
  <c r="G5614" i="6" s="1"/>
  <c r="D5614" i="6"/>
  <c r="B5614" i="6"/>
  <c r="A5614" i="6"/>
  <c r="F5613" i="6"/>
  <c r="G5613" i="6" s="1"/>
  <c r="D5613" i="6"/>
  <c r="B5613" i="6"/>
  <c r="A5613" i="6"/>
  <c r="F5612" i="6"/>
  <c r="G5612" i="6" s="1"/>
  <c r="D5612" i="6"/>
  <c r="B5612" i="6"/>
  <c r="A5612" i="6"/>
  <c r="F5611" i="6"/>
  <c r="G5611" i="6" s="1"/>
  <c r="D5611" i="6"/>
  <c r="B5611" i="6"/>
  <c r="A5611" i="6"/>
  <c r="F5610" i="6"/>
  <c r="G5610" i="6" s="1"/>
  <c r="D5610" i="6"/>
  <c r="B5610" i="6"/>
  <c r="A5610" i="6"/>
  <c r="F5609" i="6"/>
  <c r="G5609" i="6" s="1"/>
  <c r="D5609" i="6"/>
  <c r="B5609" i="6"/>
  <c r="A5609" i="6"/>
  <c r="F5608" i="6"/>
  <c r="G5608" i="6" s="1"/>
  <c r="D5608" i="6"/>
  <c r="B5608" i="6"/>
  <c r="A5608" i="6"/>
  <c r="F5607" i="6"/>
  <c r="G5607" i="6" s="1"/>
  <c r="D5607" i="6"/>
  <c r="B5607" i="6"/>
  <c r="A5607" i="6"/>
  <c r="F5606" i="6"/>
  <c r="G5606" i="6" s="1"/>
  <c r="D5606" i="6"/>
  <c r="B5606" i="6"/>
  <c r="A5606" i="6"/>
  <c r="F5605" i="6"/>
  <c r="G5605" i="6" s="1"/>
  <c r="D5605" i="6"/>
  <c r="B5605" i="6"/>
  <c r="A5605" i="6"/>
  <c r="F5604" i="6"/>
  <c r="G5604" i="6" s="1"/>
  <c r="D5604" i="6"/>
  <c r="B5604" i="6"/>
  <c r="A5604" i="6"/>
  <c r="F5599" i="6"/>
  <c r="E5599" i="6"/>
  <c r="B5599" i="6"/>
  <c r="A5599" i="6"/>
  <c r="F5598" i="6"/>
  <c r="E5598" i="6"/>
  <c r="B5598" i="6"/>
  <c r="A5598" i="6"/>
  <c r="F5597" i="6"/>
  <c r="E5597" i="6"/>
  <c r="B5597" i="6"/>
  <c r="A5597" i="6"/>
  <c r="F5596" i="6"/>
  <c r="E5596" i="6"/>
  <c r="B5596" i="6"/>
  <c r="A5596" i="6"/>
  <c r="F5595" i="6"/>
  <c r="E5595" i="6"/>
  <c r="B5595" i="6"/>
  <c r="A5595" i="6"/>
  <c r="F5594" i="6"/>
  <c r="E5594" i="6"/>
  <c r="B5594" i="6"/>
  <c r="A5594" i="6"/>
  <c r="F5593" i="6"/>
  <c r="E5593" i="6"/>
  <c r="B5593" i="6"/>
  <c r="A5593" i="6"/>
  <c r="F5588" i="6"/>
  <c r="G5588" i="6" s="1"/>
  <c r="D5588" i="6"/>
  <c r="B5588" i="6"/>
  <c r="A5588" i="6"/>
  <c r="F5587" i="6"/>
  <c r="G5587" i="6" s="1"/>
  <c r="D5587" i="6"/>
  <c r="B5587" i="6"/>
  <c r="A5587" i="6"/>
  <c r="F5586" i="6"/>
  <c r="G5586" i="6" s="1"/>
  <c r="D5586" i="6"/>
  <c r="B5586" i="6"/>
  <c r="A5586" i="6"/>
  <c r="F5585" i="6"/>
  <c r="G5585" i="6" s="1"/>
  <c r="D5585" i="6"/>
  <c r="B5585" i="6"/>
  <c r="A5585" i="6"/>
  <c r="F5584" i="6"/>
  <c r="G5584" i="6" s="1"/>
  <c r="D5584" i="6"/>
  <c r="B5584" i="6"/>
  <c r="A5584" i="6"/>
  <c r="F5583" i="6"/>
  <c r="G5583" i="6" s="1"/>
  <c r="D5583" i="6"/>
  <c r="B5583" i="6"/>
  <c r="A5583" i="6"/>
  <c r="F5582" i="6"/>
  <c r="G5582" i="6" s="1"/>
  <c r="D5582" i="6"/>
  <c r="B5582" i="6"/>
  <c r="A5582" i="6"/>
  <c r="F5581" i="6"/>
  <c r="G5581" i="6" s="1"/>
  <c r="D5581" i="6"/>
  <c r="B5581" i="6"/>
  <c r="A5581" i="6"/>
  <c r="F5580" i="6"/>
  <c r="D5580" i="6"/>
  <c r="B5580" i="6"/>
  <c r="A5580" i="6"/>
  <c r="F5571" i="6"/>
  <c r="G5571" i="6" s="1"/>
  <c r="E5571" i="6"/>
  <c r="F5570" i="6"/>
  <c r="G5570" i="6" s="1"/>
  <c r="E5570" i="6"/>
  <c r="F5569" i="6"/>
  <c r="G5569" i="6" s="1"/>
  <c r="E5569" i="6"/>
  <c r="F5568" i="6"/>
  <c r="G5568" i="6" s="1"/>
  <c r="E5568" i="6"/>
  <c r="F5567" i="6"/>
  <c r="G5567" i="6" s="1"/>
  <c r="E5567" i="6"/>
  <c r="F5566" i="6"/>
  <c r="G5566" i="6" s="1"/>
  <c r="E5566" i="6"/>
  <c r="F5565" i="6"/>
  <c r="G5565" i="6" s="1"/>
  <c r="E5565" i="6"/>
  <c r="F5564" i="6"/>
  <c r="G5564" i="6" s="1"/>
  <c r="E5564" i="6"/>
  <c r="F5563" i="6"/>
  <c r="G5563" i="6" s="1"/>
  <c r="E5563" i="6"/>
  <c r="F5562" i="6"/>
  <c r="G5562" i="6" s="1"/>
  <c r="E5562" i="6"/>
  <c r="B5555" i="6"/>
  <c r="G5554" i="6"/>
  <c r="B5554" i="6"/>
  <c r="B5553" i="6"/>
  <c r="B5552" i="6"/>
  <c r="F5545" i="6"/>
  <c r="G5545" i="6" s="1"/>
  <c r="D5545" i="6"/>
  <c r="B5545" i="6"/>
  <c r="A5545" i="6"/>
  <c r="F5544" i="6"/>
  <c r="G5544" i="6" s="1"/>
  <c r="D5544" i="6"/>
  <c r="B5544" i="6"/>
  <c r="A5544" i="6"/>
  <c r="F5539" i="6"/>
  <c r="G5539" i="6" s="1"/>
  <c r="D5539" i="6"/>
  <c r="B5539" i="6"/>
  <c r="A5539" i="6"/>
  <c r="F5538" i="6"/>
  <c r="G5538" i="6" s="1"/>
  <c r="D5538" i="6"/>
  <c r="B5538" i="6"/>
  <c r="A5538" i="6"/>
  <c r="F5537" i="6"/>
  <c r="G5537" i="6" s="1"/>
  <c r="D5537" i="6"/>
  <c r="B5537" i="6"/>
  <c r="A5537" i="6"/>
  <c r="F5536" i="6"/>
  <c r="G5536" i="6" s="1"/>
  <c r="D5536" i="6"/>
  <c r="B5536" i="6"/>
  <c r="A5536" i="6"/>
  <c r="F5535" i="6"/>
  <c r="G5535" i="6" s="1"/>
  <c r="D5535" i="6"/>
  <c r="B5535" i="6"/>
  <c r="A5535" i="6"/>
  <c r="G5534" i="6"/>
  <c r="F5534" i="6"/>
  <c r="D5534" i="6"/>
  <c r="B5534" i="6"/>
  <c r="A5534" i="6"/>
  <c r="F5533" i="6"/>
  <c r="G5533" i="6" s="1"/>
  <c r="D5533" i="6"/>
  <c r="B5533" i="6"/>
  <c r="A5533" i="6"/>
  <c r="F5532" i="6"/>
  <c r="G5532" i="6" s="1"/>
  <c r="D5532" i="6"/>
  <c r="B5532" i="6"/>
  <c r="A5532" i="6"/>
  <c r="F5531" i="6"/>
  <c r="G5531" i="6" s="1"/>
  <c r="D5531" i="6"/>
  <c r="B5531" i="6"/>
  <c r="A5531" i="6"/>
  <c r="F5530" i="6"/>
  <c r="G5530" i="6" s="1"/>
  <c r="D5530" i="6"/>
  <c r="B5530" i="6"/>
  <c r="A5530" i="6"/>
  <c r="F5529" i="6"/>
  <c r="G5529" i="6" s="1"/>
  <c r="D5529" i="6"/>
  <c r="B5529" i="6"/>
  <c r="A5529" i="6"/>
  <c r="F5524" i="6"/>
  <c r="E5524" i="6"/>
  <c r="B5524" i="6"/>
  <c r="A5524" i="6"/>
  <c r="F5523" i="6"/>
  <c r="E5523" i="6"/>
  <c r="B5523" i="6"/>
  <c r="A5523" i="6"/>
  <c r="F5522" i="6"/>
  <c r="E5522" i="6"/>
  <c r="B5522" i="6"/>
  <c r="A5522" i="6"/>
  <c r="F5521" i="6"/>
  <c r="E5521" i="6"/>
  <c r="B5521" i="6"/>
  <c r="A5521" i="6"/>
  <c r="F5520" i="6"/>
  <c r="E5520" i="6"/>
  <c r="B5520" i="6"/>
  <c r="A5520" i="6"/>
  <c r="F5519" i="6"/>
  <c r="E5519" i="6"/>
  <c r="B5519" i="6"/>
  <c r="A5519" i="6"/>
  <c r="F5518" i="6"/>
  <c r="E5518" i="6"/>
  <c r="B5518" i="6"/>
  <c r="A5518" i="6"/>
  <c r="F5513" i="6"/>
  <c r="G5513" i="6" s="1"/>
  <c r="D5513" i="6"/>
  <c r="B5513" i="6"/>
  <c r="A5513" i="6"/>
  <c r="F5512" i="6"/>
  <c r="G5512" i="6" s="1"/>
  <c r="D5512" i="6"/>
  <c r="B5512" i="6"/>
  <c r="A5512" i="6"/>
  <c r="F5511" i="6"/>
  <c r="G5511" i="6" s="1"/>
  <c r="D5511" i="6"/>
  <c r="B5511" i="6"/>
  <c r="A5511" i="6"/>
  <c r="F5510" i="6"/>
  <c r="G5510" i="6" s="1"/>
  <c r="D5510" i="6"/>
  <c r="B5510" i="6"/>
  <c r="A5510" i="6"/>
  <c r="F5509" i="6"/>
  <c r="G5509" i="6" s="1"/>
  <c r="D5509" i="6"/>
  <c r="B5509" i="6"/>
  <c r="A5509" i="6"/>
  <c r="F5508" i="6"/>
  <c r="G5508" i="6" s="1"/>
  <c r="D5508" i="6"/>
  <c r="B5508" i="6"/>
  <c r="A5508" i="6"/>
  <c r="F5507" i="6"/>
  <c r="G5507" i="6" s="1"/>
  <c r="D5507" i="6"/>
  <c r="B5507" i="6"/>
  <c r="A5507" i="6"/>
  <c r="F5506" i="6"/>
  <c r="G5506" i="6" s="1"/>
  <c r="D5506" i="6"/>
  <c r="B5506" i="6"/>
  <c r="A5506" i="6"/>
  <c r="F5505" i="6"/>
  <c r="D5505" i="6"/>
  <c r="B5505" i="6"/>
  <c r="A5505" i="6"/>
  <c r="F5496" i="6"/>
  <c r="G5496" i="6" s="1"/>
  <c r="E5496" i="6"/>
  <c r="F5495" i="6"/>
  <c r="G5495" i="6" s="1"/>
  <c r="E5495" i="6"/>
  <c r="F5494" i="6"/>
  <c r="G5494" i="6" s="1"/>
  <c r="E5494" i="6"/>
  <c r="F5493" i="6"/>
  <c r="G5493" i="6" s="1"/>
  <c r="E5493" i="6"/>
  <c r="F5492" i="6"/>
  <c r="G5492" i="6" s="1"/>
  <c r="E5492" i="6"/>
  <c r="F5491" i="6"/>
  <c r="G5491" i="6" s="1"/>
  <c r="E5491" i="6"/>
  <c r="F5490" i="6"/>
  <c r="G5490" i="6" s="1"/>
  <c r="E5490" i="6"/>
  <c r="F5489" i="6"/>
  <c r="G5489" i="6" s="1"/>
  <c r="E5489" i="6"/>
  <c r="F5488" i="6"/>
  <c r="G5488" i="6" s="1"/>
  <c r="E5488" i="6"/>
  <c r="F5487" i="6"/>
  <c r="G5487" i="6" s="1"/>
  <c r="E5487" i="6"/>
  <c r="B5480" i="6"/>
  <c r="G5479" i="6"/>
  <c r="B5479" i="6"/>
  <c r="B5478" i="6"/>
  <c r="B5477" i="6"/>
  <c r="F5470" i="6"/>
  <c r="G5470" i="6" s="1"/>
  <c r="D5470" i="6"/>
  <c r="B5470" i="6"/>
  <c r="A5470" i="6"/>
  <c r="F5469" i="6"/>
  <c r="G5469" i="6" s="1"/>
  <c r="D5469" i="6"/>
  <c r="B5469" i="6"/>
  <c r="A5469" i="6"/>
  <c r="F5464" i="6"/>
  <c r="G5464" i="6" s="1"/>
  <c r="D5464" i="6"/>
  <c r="B5464" i="6"/>
  <c r="A5464" i="6"/>
  <c r="F5463" i="6"/>
  <c r="G5463" i="6" s="1"/>
  <c r="D5463" i="6"/>
  <c r="B5463" i="6"/>
  <c r="A5463" i="6"/>
  <c r="F5462" i="6"/>
  <c r="G5462" i="6" s="1"/>
  <c r="D5462" i="6"/>
  <c r="B5462" i="6"/>
  <c r="A5462" i="6"/>
  <c r="F5461" i="6"/>
  <c r="G5461" i="6" s="1"/>
  <c r="D5461" i="6"/>
  <c r="B5461" i="6"/>
  <c r="A5461" i="6"/>
  <c r="F5460" i="6"/>
  <c r="G5460" i="6" s="1"/>
  <c r="D5460" i="6"/>
  <c r="B5460" i="6"/>
  <c r="A5460" i="6"/>
  <c r="F5459" i="6"/>
  <c r="G5459" i="6" s="1"/>
  <c r="D5459" i="6"/>
  <c r="B5459" i="6"/>
  <c r="A5459" i="6"/>
  <c r="F5458" i="6"/>
  <c r="G5458" i="6" s="1"/>
  <c r="D5458" i="6"/>
  <c r="B5458" i="6"/>
  <c r="A5458" i="6"/>
  <c r="F5457" i="6"/>
  <c r="G5457" i="6" s="1"/>
  <c r="D5457" i="6"/>
  <c r="B5457" i="6"/>
  <c r="A5457" i="6"/>
  <c r="F5456" i="6"/>
  <c r="G5456" i="6" s="1"/>
  <c r="D5456" i="6"/>
  <c r="B5456" i="6"/>
  <c r="A5456" i="6"/>
  <c r="F5455" i="6"/>
  <c r="G5455" i="6" s="1"/>
  <c r="D5455" i="6"/>
  <c r="B5455" i="6"/>
  <c r="A5455" i="6"/>
  <c r="F5454" i="6"/>
  <c r="G5454" i="6" s="1"/>
  <c r="D5454" i="6"/>
  <c r="B5454" i="6"/>
  <c r="A5454" i="6"/>
  <c r="F5449" i="6"/>
  <c r="E5449" i="6"/>
  <c r="B5449" i="6"/>
  <c r="A5449" i="6"/>
  <c r="F5448" i="6"/>
  <c r="E5448" i="6"/>
  <c r="B5448" i="6"/>
  <c r="A5448" i="6"/>
  <c r="F5447" i="6"/>
  <c r="E5447" i="6"/>
  <c r="B5447" i="6"/>
  <c r="A5447" i="6"/>
  <c r="F5446" i="6"/>
  <c r="E5446" i="6"/>
  <c r="B5446" i="6"/>
  <c r="A5446" i="6"/>
  <c r="F5445" i="6"/>
  <c r="E5445" i="6"/>
  <c r="B5445" i="6"/>
  <c r="A5445" i="6"/>
  <c r="F5444" i="6"/>
  <c r="E5444" i="6"/>
  <c r="B5444" i="6"/>
  <c r="A5444" i="6"/>
  <c r="F5443" i="6"/>
  <c r="E5443" i="6"/>
  <c r="B5443" i="6"/>
  <c r="A5443" i="6"/>
  <c r="F5438" i="6"/>
  <c r="G5438" i="6" s="1"/>
  <c r="D5438" i="6"/>
  <c r="B5438" i="6"/>
  <c r="A5438" i="6"/>
  <c r="F5437" i="6"/>
  <c r="G5437" i="6" s="1"/>
  <c r="D5437" i="6"/>
  <c r="B5437" i="6"/>
  <c r="A5437" i="6"/>
  <c r="F5436" i="6"/>
  <c r="G5436" i="6" s="1"/>
  <c r="D5436" i="6"/>
  <c r="B5436" i="6"/>
  <c r="A5436" i="6"/>
  <c r="F5435" i="6"/>
  <c r="G5435" i="6" s="1"/>
  <c r="D5435" i="6"/>
  <c r="B5435" i="6"/>
  <c r="A5435" i="6"/>
  <c r="F5434" i="6"/>
  <c r="G5434" i="6" s="1"/>
  <c r="D5434" i="6"/>
  <c r="B5434" i="6"/>
  <c r="A5434" i="6"/>
  <c r="F5433" i="6"/>
  <c r="G5433" i="6" s="1"/>
  <c r="D5433" i="6"/>
  <c r="B5433" i="6"/>
  <c r="A5433" i="6"/>
  <c r="F5432" i="6"/>
  <c r="G5432" i="6" s="1"/>
  <c r="D5432" i="6"/>
  <c r="B5432" i="6"/>
  <c r="A5432" i="6"/>
  <c r="F5431" i="6"/>
  <c r="G5431" i="6" s="1"/>
  <c r="D5431" i="6"/>
  <c r="B5431" i="6"/>
  <c r="A5431" i="6"/>
  <c r="F5430" i="6"/>
  <c r="D5430" i="6"/>
  <c r="B5430" i="6"/>
  <c r="A5430" i="6"/>
  <c r="F5421" i="6"/>
  <c r="G5421" i="6" s="1"/>
  <c r="E5421" i="6"/>
  <c r="F5420" i="6"/>
  <c r="G5420" i="6" s="1"/>
  <c r="E5420" i="6"/>
  <c r="F5419" i="6"/>
  <c r="G5419" i="6" s="1"/>
  <c r="E5419" i="6"/>
  <c r="F5418" i="6"/>
  <c r="G5418" i="6" s="1"/>
  <c r="E5418" i="6"/>
  <c r="F5417" i="6"/>
  <c r="G5417" i="6" s="1"/>
  <c r="E5417" i="6"/>
  <c r="F5416" i="6"/>
  <c r="G5416" i="6" s="1"/>
  <c r="E5416" i="6"/>
  <c r="F5415" i="6"/>
  <c r="G5415" i="6" s="1"/>
  <c r="E5415" i="6"/>
  <c r="F5414" i="6"/>
  <c r="G5414" i="6" s="1"/>
  <c r="E5414" i="6"/>
  <c r="F5413" i="6"/>
  <c r="G5413" i="6" s="1"/>
  <c r="E5413" i="6"/>
  <c r="F5412" i="6"/>
  <c r="G5412" i="6" s="1"/>
  <c r="E5412" i="6"/>
  <c r="B5405" i="6"/>
  <c r="G5404" i="6"/>
  <c r="B5404" i="6"/>
  <c r="B5403" i="6"/>
  <c r="B5402" i="6"/>
  <c r="G5395" i="6"/>
  <c r="F5395" i="6"/>
  <c r="D5395" i="6"/>
  <c r="B5395" i="6"/>
  <c r="A5395" i="6"/>
  <c r="F5394" i="6"/>
  <c r="G5394" i="6" s="1"/>
  <c r="D5394" i="6"/>
  <c r="B5394" i="6"/>
  <c r="A5394" i="6"/>
  <c r="F5389" i="6"/>
  <c r="G5389" i="6" s="1"/>
  <c r="D5389" i="6"/>
  <c r="B5389" i="6"/>
  <c r="A5389" i="6"/>
  <c r="F5388" i="6"/>
  <c r="G5388" i="6" s="1"/>
  <c r="D5388" i="6"/>
  <c r="B5388" i="6"/>
  <c r="A5388" i="6"/>
  <c r="F5387" i="6"/>
  <c r="G5387" i="6" s="1"/>
  <c r="D5387" i="6"/>
  <c r="B5387" i="6"/>
  <c r="A5387" i="6"/>
  <c r="F5386" i="6"/>
  <c r="G5386" i="6" s="1"/>
  <c r="D5386" i="6"/>
  <c r="B5386" i="6"/>
  <c r="A5386" i="6"/>
  <c r="F5385" i="6"/>
  <c r="G5385" i="6" s="1"/>
  <c r="D5385" i="6"/>
  <c r="B5385" i="6"/>
  <c r="A5385" i="6"/>
  <c r="F5384" i="6"/>
  <c r="G5384" i="6" s="1"/>
  <c r="D5384" i="6"/>
  <c r="B5384" i="6"/>
  <c r="A5384" i="6"/>
  <c r="F5383" i="6"/>
  <c r="G5383" i="6" s="1"/>
  <c r="D5383" i="6"/>
  <c r="B5383" i="6"/>
  <c r="A5383" i="6"/>
  <c r="G5382" i="6"/>
  <c r="F5382" i="6"/>
  <c r="D5382" i="6"/>
  <c r="B5382" i="6"/>
  <c r="A5382" i="6"/>
  <c r="F5381" i="6"/>
  <c r="G5381" i="6" s="1"/>
  <c r="D5381" i="6"/>
  <c r="B5381" i="6"/>
  <c r="A5381" i="6"/>
  <c r="F5380" i="6"/>
  <c r="G5380" i="6" s="1"/>
  <c r="D5380" i="6"/>
  <c r="B5380" i="6"/>
  <c r="A5380" i="6"/>
  <c r="F5379" i="6"/>
  <c r="G5379" i="6" s="1"/>
  <c r="D5379" i="6"/>
  <c r="B5379" i="6"/>
  <c r="A5379" i="6"/>
  <c r="F5374" i="6"/>
  <c r="E5374" i="6"/>
  <c r="B5374" i="6"/>
  <c r="A5374" i="6"/>
  <c r="F5373" i="6"/>
  <c r="E5373" i="6"/>
  <c r="B5373" i="6"/>
  <c r="A5373" i="6"/>
  <c r="F5372" i="6"/>
  <c r="E5372" i="6"/>
  <c r="B5372" i="6"/>
  <c r="A5372" i="6"/>
  <c r="F5371" i="6"/>
  <c r="E5371" i="6"/>
  <c r="B5371" i="6"/>
  <c r="A5371" i="6"/>
  <c r="F5370" i="6"/>
  <c r="E5370" i="6"/>
  <c r="B5370" i="6"/>
  <c r="A5370" i="6"/>
  <c r="F5369" i="6"/>
  <c r="E5369" i="6"/>
  <c r="B5369" i="6"/>
  <c r="A5369" i="6"/>
  <c r="F5368" i="6"/>
  <c r="E5368" i="6"/>
  <c r="B5368" i="6"/>
  <c r="A5368" i="6"/>
  <c r="F5363" i="6"/>
  <c r="G5363" i="6" s="1"/>
  <c r="D5363" i="6"/>
  <c r="B5363" i="6"/>
  <c r="A5363" i="6"/>
  <c r="F5362" i="6"/>
  <c r="G5362" i="6" s="1"/>
  <c r="D5362" i="6"/>
  <c r="B5362" i="6"/>
  <c r="A5362" i="6"/>
  <c r="F5361" i="6"/>
  <c r="G5361" i="6" s="1"/>
  <c r="D5361" i="6"/>
  <c r="B5361" i="6"/>
  <c r="A5361" i="6"/>
  <c r="F5360" i="6"/>
  <c r="G5360" i="6" s="1"/>
  <c r="D5360" i="6"/>
  <c r="B5360" i="6"/>
  <c r="A5360" i="6"/>
  <c r="F5359" i="6"/>
  <c r="G5359" i="6" s="1"/>
  <c r="D5359" i="6"/>
  <c r="B5359" i="6"/>
  <c r="A5359" i="6"/>
  <c r="F5358" i="6"/>
  <c r="G5358" i="6" s="1"/>
  <c r="D5358" i="6"/>
  <c r="B5358" i="6"/>
  <c r="A5358" i="6"/>
  <c r="F5357" i="6"/>
  <c r="G5357" i="6" s="1"/>
  <c r="D5357" i="6"/>
  <c r="B5357" i="6"/>
  <c r="A5357" i="6"/>
  <c r="F5356" i="6"/>
  <c r="G5356" i="6" s="1"/>
  <c r="D5356" i="6"/>
  <c r="B5356" i="6"/>
  <c r="A5356" i="6"/>
  <c r="F5355" i="6"/>
  <c r="D5355" i="6"/>
  <c r="B5355" i="6"/>
  <c r="A5355" i="6"/>
  <c r="F5346" i="6"/>
  <c r="G5346" i="6" s="1"/>
  <c r="E5346" i="6"/>
  <c r="F5345" i="6"/>
  <c r="G5345" i="6" s="1"/>
  <c r="E5345" i="6"/>
  <c r="F5344" i="6"/>
  <c r="G5344" i="6" s="1"/>
  <c r="E5344" i="6"/>
  <c r="F5343" i="6"/>
  <c r="G5343" i="6" s="1"/>
  <c r="E5343" i="6"/>
  <c r="F5342" i="6"/>
  <c r="G5342" i="6" s="1"/>
  <c r="E5342" i="6"/>
  <c r="F5341" i="6"/>
  <c r="G5341" i="6" s="1"/>
  <c r="E5341" i="6"/>
  <c r="F5340" i="6"/>
  <c r="G5340" i="6" s="1"/>
  <c r="E5340" i="6"/>
  <c r="F5339" i="6"/>
  <c r="G5339" i="6" s="1"/>
  <c r="E5339" i="6"/>
  <c r="F5338" i="6"/>
  <c r="G5338" i="6" s="1"/>
  <c r="E5338" i="6"/>
  <c r="F5337" i="6"/>
  <c r="G5337" i="6" s="1"/>
  <c r="E5337" i="6"/>
  <c r="B5330" i="6"/>
  <c r="G5329" i="6"/>
  <c r="B5329" i="6"/>
  <c r="B5328" i="6"/>
  <c r="B5327" i="6"/>
  <c r="F5320" i="6"/>
  <c r="G5320" i="6" s="1"/>
  <c r="D5320" i="6"/>
  <c r="B5320" i="6"/>
  <c r="A5320" i="6"/>
  <c r="F5319" i="6"/>
  <c r="G5319" i="6" s="1"/>
  <c r="D5319" i="6"/>
  <c r="B5319" i="6"/>
  <c r="A5319" i="6"/>
  <c r="F5314" i="6"/>
  <c r="G5314" i="6" s="1"/>
  <c r="D5314" i="6"/>
  <c r="B5314" i="6"/>
  <c r="A5314" i="6"/>
  <c r="F5313" i="6"/>
  <c r="G5313" i="6" s="1"/>
  <c r="D5313" i="6"/>
  <c r="B5313" i="6"/>
  <c r="A5313" i="6"/>
  <c r="F5312" i="6"/>
  <c r="G5312" i="6" s="1"/>
  <c r="D5312" i="6"/>
  <c r="B5312" i="6"/>
  <c r="A5312" i="6"/>
  <c r="F5311" i="6"/>
  <c r="G5311" i="6" s="1"/>
  <c r="D5311" i="6"/>
  <c r="B5311" i="6"/>
  <c r="A5311" i="6"/>
  <c r="F5310" i="6"/>
  <c r="G5310" i="6" s="1"/>
  <c r="D5310" i="6"/>
  <c r="B5310" i="6"/>
  <c r="A5310" i="6"/>
  <c r="F5309" i="6"/>
  <c r="G5309" i="6" s="1"/>
  <c r="D5309" i="6"/>
  <c r="B5309" i="6"/>
  <c r="A5309" i="6"/>
  <c r="F5308" i="6"/>
  <c r="G5308" i="6" s="1"/>
  <c r="D5308" i="6"/>
  <c r="B5308" i="6"/>
  <c r="A5308" i="6"/>
  <c r="F5307" i="6"/>
  <c r="G5307" i="6" s="1"/>
  <c r="D5307" i="6"/>
  <c r="B5307" i="6"/>
  <c r="A5307" i="6"/>
  <c r="F5306" i="6"/>
  <c r="G5306" i="6" s="1"/>
  <c r="D5306" i="6"/>
  <c r="B5306" i="6"/>
  <c r="A5306" i="6"/>
  <c r="F5305" i="6"/>
  <c r="G5305" i="6" s="1"/>
  <c r="D5305" i="6"/>
  <c r="B5305" i="6"/>
  <c r="A5305" i="6"/>
  <c r="F5304" i="6"/>
  <c r="G5304" i="6" s="1"/>
  <c r="D5304" i="6"/>
  <c r="B5304" i="6"/>
  <c r="A5304" i="6"/>
  <c r="F5299" i="6"/>
  <c r="E5299" i="6"/>
  <c r="B5299" i="6"/>
  <c r="A5299" i="6"/>
  <c r="F5298" i="6"/>
  <c r="E5298" i="6"/>
  <c r="B5298" i="6"/>
  <c r="A5298" i="6"/>
  <c r="F5297" i="6"/>
  <c r="E5297" i="6"/>
  <c r="B5297" i="6"/>
  <c r="A5297" i="6"/>
  <c r="F5296" i="6"/>
  <c r="E5296" i="6"/>
  <c r="B5296" i="6"/>
  <c r="A5296" i="6"/>
  <c r="F5295" i="6"/>
  <c r="E5295" i="6"/>
  <c r="B5295" i="6"/>
  <c r="A5295" i="6"/>
  <c r="F5294" i="6"/>
  <c r="E5294" i="6"/>
  <c r="B5294" i="6"/>
  <c r="A5294" i="6"/>
  <c r="F5293" i="6"/>
  <c r="E5293" i="6"/>
  <c r="B5293" i="6"/>
  <c r="A5293" i="6"/>
  <c r="F5288" i="6"/>
  <c r="G5288" i="6" s="1"/>
  <c r="D5288" i="6"/>
  <c r="B5288" i="6"/>
  <c r="A5288" i="6"/>
  <c r="F5287" i="6"/>
  <c r="G5287" i="6" s="1"/>
  <c r="D5287" i="6"/>
  <c r="B5287" i="6"/>
  <c r="A5287" i="6"/>
  <c r="F5286" i="6"/>
  <c r="G5286" i="6" s="1"/>
  <c r="D5286" i="6"/>
  <c r="B5286" i="6"/>
  <c r="A5286" i="6"/>
  <c r="F5285" i="6"/>
  <c r="G5285" i="6" s="1"/>
  <c r="D5285" i="6"/>
  <c r="B5285" i="6"/>
  <c r="A5285" i="6"/>
  <c r="F5284" i="6"/>
  <c r="G5284" i="6" s="1"/>
  <c r="D5284" i="6"/>
  <c r="B5284" i="6"/>
  <c r="A5284" i="6"/>
  <c r="F5283" i="6"/>
  <c r="G5283" i="6" s="1"/>
  <c r="D5283" i="6"/>
  <c r="B5283" i="6"/>
  <c r="A5283" i="6"/>
  <c r="F5282" i="6"/>
  <c r="G5282" i="6" s="1"/>
  <c r="D5282" i="6"/>
  <c r="B5282" i="6"/>
  <c r="A5282" i="6"/>
  <c r="F5281" i="6"/>
  <c r="G5281" i="6" s="1"/>
  <c r="D5281" i="6"/>
  <c r="B5281" i="6"/>
  <c r="A5281" i="6"/>
  <c r="F5280" i="6"/>
  <c r="D5280" i="6"/>
  <c r="B5280" i="6"/>
  <c r="A5280" i="6"/>
  <c r="F5271" i="6"/>
  <c r="G5271" i="6" s="1"/>
  <c r="E5271" i="6"/>
  <c r="F5270" i="6"/>
  <c r="G5270" i="6" s="1"/>
  <c r="E5270" i="6"/>
  <c r="F5269" i="6"/>
  <c r="G5269" i="6" s="1"/>
  <c r="E5269" i="6"/>
  <c r="F5268" i="6"/>
  <c r="G5268" i="6" s="1"/>
  <c r="E5268" i="6"/>
  <c r="F5267" i="6"/>
  <c r="G5267" i="6" s="1"/>
  <c r="E5267" i="6"/>
  <c r="F5266" i="6"/>
  <c r="G5266" i="6" s="1"/>
  <c r="E5266" i="6"/>
  <c r="F5265" i="6"/>
  <c r="G5265" i="6" s="1"/>
  <c r="E5265" i="6"/>
  <c r="F5264" i="6"/>
  <c r="G5264" i="6" s="1"/>
  <c r="E5264" i="6"/>
  <c r="F5263" i="6"/>
  <c r="G5263" i="6" s="1"/>
  <c r="E5263" i="6"/>
  <c r="F5262" i="6"/>
  <c r="G5262" i="6" s="1"/>
  <c r="E5262" i="6"/>
  <c r="B5255" i="6"/>
  <c r="G5254" i="6"/>
  <c r="B5254" i="6"/>
  <c r="B5253" i="6"/>
  <c r="B5252" i="6"/>
  <c r="F5245" i="6"/>
  <c r="G5245" i="6" s="1"/>
  <c r="D5245" i="6"/>
  <c r="B5245" i="6"/>
  <c r="A5245" i="6"/>
  <c r="F5244" i="6"/>
  <c r="G5244" i="6" s="1"/>
  <c r="D5244" i="6"/>
  <c r="B5244" i="6"/>
  <c r="A5244" i="6"/>
  <c r="F5239" i="6"/>
  <c r="G5239" i="6" s="1"/>
  <c r="D5239" i="6"/>
  <c r="B5239" i="6"/>
  <c r="A5239" i="6"/>
  <c r="F5238" i="6"/>
  <c r="G5238" i="6" s="1"/>
  <c r="D5238" i="6"/>
  <c r="B5238" i="6"/>
  <c r="A5238" i="6"/>
  <c r="G5237" i="6"/>
  <c r="F5237" i="6"/>
  <c r="D5237" i="6"/>
  <c r="B5237" i="6"/>
  <c r="A5237" i="6"/>
  <c r="F5236" i="6"/>
  <c r="G5236" i="6" s="1"/>
  <c r="D5236" i="6"/>
  <c r="B5236" i="6"/>
  <c r="A5236" i="6"/>
  <c r="F5235" i="6"/>
  <c r="G5235" i="6" s="1"/>
  <c r="D5235" i="6"/>
  <c r="B5235" i="6"/>
  <c r="A5235" i="6"/>
  <c r="F5234" i="6"/>
  <c r="G5234" i="6" s="1"/>
  <c r="D5234" i="6"/>
  <c r="B5234" i="6"/>
  <c r="A5234" i="6"/>
  <c r="F5233" i="6"/>
  <c r="G5233" i="6" s="1"/>
  <c r="D5233" i="6"/>
  <c r="B5233" i="6"/>
  <c r="A5233" i="6"/>
  <c r="F5232" i="6"/>
  <c r="G5232" i="6" s="1"/>
  <c r="D5232" i="6"/>
  <c r="B5232" i="6"/>
  <c r="A5232" i="6"/>
  <c r="F5231" i="6"/>
  <c r="G5231" i="6" s="1"/>
  <c r="D5231" i="6"/>
  <c r="B5231" i="6"/>
  <c r="A5231" i="6"/>
  <c r="F5230" i="6"/>
  <c r="G5230" i="6" s="1"/>
  <c r="D5230" i="6"/>
  <c r="B5230" i="6"/>
  <c r="A5230" i="6"/>
  <c r="F5229" i="6"/>
  <c r="G5229" i="6" s="1"/>
  <c r="D5229" i="6"/>
  <c r="B5229" i="6"/>
  <c r="A5229" i="6"/>
  <c r="F5224" i="6"/>
  <c r="E5224" i="6"/>
  <c r="B5224" i="6"/>
  <c r="A5224" i="6"/>
  <c r="F5223" i="6"/>
  <c r="E5223" i="6"/>
  <c r="B5223" i="6"/>
  <c r="A5223" i="6"/>
  <c r="F5222" i="6"/>
  <c r="E5222" i="6"/>
  <c r="B5222" i="6"/>
  <c r="A5222" i="6"/>
  <c r="F5221" i="6"/>
  <c r="E5221" i="6"/>
  <c r="B5221" i="6"/>
  <c r="A5221" i="6"/>
  <c r="F5220" i="6"/>
  <c r="E5220" i="6"/>
  <c r="B5220" i="6"/>
  <c r="A5220" i="6"/>
  <c r="F5219" i="6"/>
  <c r="E5219" i="6"/>
  <c r="B5219" i="6"/>
  <c r="A5219" i="6"/>
  <c r="F5218" i="6"/>
  <c r="E5218" i="6"/>
  <c r="B5218" i="6"/>
  <c r="A5218" i="6"/>
  <c r="F5213" i="6"/>
  <c r="G5213" i="6" s="1"/>
  <c r="D5213" i="6"/>
  <c r="B5213" i="6"/>
  <c r="A5213" i="6"/>
  <c r="F5212" i="6"/>
  <c r="G5212" i="6" s="1"/>
  <c r="D5212" i="6"/>
  <c r="B5212" i="6"/>
  <c r="A5212" i="6"/>
  <c r="F5211" i="6"/>
  <c r="G5211" i="6" s="1"/>
  <c r="D5211" i="6"/>
  <c r="B5211" i="6"/>
  <c r="A5211" i="6"/>
  <c r="F5210" i="6"/>
  <c r="G5210" i="6" s="1"/>
  <c r="D5210" i="6"/>
  <c r="B5210" i="6"/>
  <c r="A5210" i="6"/>
  <c r="F5209" i="6"/>
  <c r="G5209" i="6" s="1"/>
  <c r="D5209" i="6"/>
  <c r="B5209" i="6"/>
  <c r="A5209" i="6"/>
  <c r="F5208" i="6"/>
  <c r="G5208" i="6" s="1"/>
  <c r="D5208" i="6"/>
  <c r="B5208" i="6"/>
  <c r="A5208" i="6"/>
  <c r="F5207" i="6"/>
  <c r="G5207" i="6" s="1"/>
  <c r="D5207" i="6"/>
  <c r="B5207" i="6"/>
  <c r="A5207" i="6"/>
  <c r="F5206" i="6"/>
  <c r="G5206" i="6" s="1"/>
  <c r="D5206" i="6"/>
  <c r="B5206" i="6"/>
  <c r="A5206" i="6"/>
  <c r="F5205" i="6"/>
  <c r="D5205" i="6"/>
  <c r="B5205" i="6"/>
  <c r="A5205" i="6"/>
  <c r="F5196" i="6"/>
  <c r="G5196" i="6" s="1"/>
  <c r="E5196" i="6"/>
  <c r="F5195" i="6"/>
  <c r="G5195" i="6" s="1"/>
  <c r="E5195" i="6"/>
  <c r="F5194" i="6"/>
  <c r="G5194" i="6" s="1"/>
  <c r="E5194" i="6"/>
  <c r="F5193" i="6"/>
  <c r="G5193" i="6" s="1"/>
  <c r="E5193" i="6"/>
  <c r="F5192" i="6"/>
  <c r="G5192" i="6" s="1"/>
  <c r="E5192" i="6"/>
  <c r="F5191" i="6"/>
  <c r="G5191" i="6" s="1"/>
  <c r="E5191" i="6"/>
  <c r="F5190" i="6"/>
  <c r="G5190" i="6" s="1"/>
  <c r="E5190" i="6"/>
  <c r="F5189" i="6"/>
  <c r="G5189" i="6" s="1"/>
  <c r="E5189" i="6"/>
  <c r="F5188" i="6"/>
  <c r="G5188" i="6" s="1"/>
  <c r="E5188" i="6"/>
  <c r="F5187" i="6"/>
  <c r="G5187" i="6" s="1"/>
  <c r="E5187" i="6"/>
  <c r="B5180" i="6"/>
  <c r="G5179" i="6"/>
  <c r="B5179" i="6"/>
  <c r="B5178" i="6"/>
  <c r="B5177" i="6"/>
  <c r="F5170" i="6"/>
  <c r="G5170" i="6" s="1"/>
  <c r="D5170" i="6"/>
  <c r="B5170" i="6"/>
  <c r="A5170" i="6"/>
  <c r="G5169" i="6"/>
  <c r="F5169" i="6"/>
  <c r="D5169" i="6"/>
  <c r="B5169" i="6"/>
  <c r="A5169" i="6"/>
  <c r="F5164" i="6"/>
  <c r="G5164" i="6" s="1"/>
  <c r="D5164" i="6"/>
  <c r="B5164" i="6"/>
  <c r="A5164" i="6"/>
  <c r="F5163" i="6"/>
  <c r="G5163" i="6" s="1"/>
  <c r="D5163" i="6"/>
  <c r="B5163" i="6"/>
  <c r="A5163" i="6"/>
  <c r="F5162" i="6"/>
  <c r="G5162" i="6" s="1"/>
  <c r="D5162" i="6"/>
  <c r="B5162" i="6"/>
  <c r="A5162" i="6"/>
  <c r="F5161" i="6"/>
  <c r="G5161" i="6" s="1"/>
  <c r="D5161" i="6"/>
  <c r="B5161" i="6"/>
  <c r="A5161" i="6"/>
  <c r="F5160" i="6"/>
  <c r="G5160" i="6" s="1"/>
  <c r="D5160" i="6"/>
  <c r="B5160" i="6"/>
  <c r="A5160" i="6"/>
  <c r="G5159" i="6"/>
  <c r="F5159" i="6"/>
  <c r="D5159" i="6"/>
  <c r="B5159" i="6"/>
  <c r="A5159" i="6"/>
  <c r="F5158" i="6"/>
  <c r="G5158" i="6" s="1"/>
  <c r="D5158" i="6"/>
  <c r="B5158" i="6"/>
  <c r="A5158" i="6"/>
  <c r="F5157" i="6"/>
  <c r="G5157" i="6" s="1"/>
  <c r="D5157" i="6"/>
  <c r="B5157" i="6"/>
  <c r="A5157" i="6"/>
  <c r="F5156" i="6"/>
  <c r="G5156" i="6" s="1"/>
  <c r="D5156" i="6"/>
  <c r="B5156" i="6"/>
  <c r="A5156" i="6"/>
  <c r="F5155" i="6"/>
  <c r="G5155" i="6" s="1"/>
  <c r="D5155" i="6"/>
  <c r="B5155" i="6"/>
  <c r="A5155" i="6"/>
  <c r="F5154" i="6"/>
  <c r="G5154" i="6" s="1"/>
  <c r="D5154" i="6"/>
  <c r="B5154" i="6"/>
  <c r="A5154" i="6"/>
  <c r="F5149" i="6"/>
  <c r="E5149" i="6"/>
  <c r="B5149" i="6"/>
  <c r="A5149" i="6"/>
  <c r="F5148" i="6"/>
  <c r="E5148" i="6"/>
  <c r="B5148" i="6"/>
  <c r="A5148" i="6"/>
  <c r="F5147" i="6"/>
  <c r="E5147" i="6"/>
  <c r="B5147" i="6"/>
  <c r="A5147" i="6"/>
  <c r="F5146" i="6"/>
  <c r="E5146" i="6"/>
  <c r="B5146" i="6"/>
  <c r="A5146" i="6"/>
  <c r="F5145" i="6"/>
  <c r="E5145" i="6"/>
  <c r="B5145" i="6"/>
  <c r="A5145" i="6"/>
  <c r="F5144" i="6"/>
  <c r="E5144" i="6"/>
  <c r="B5144" i="6"/>
  <c r="A5144" i="6"/>
  <c r="F5143" i="6"/>
  <c r="E5143" i="6"/>
  <c r="B5143" i="6"/>
  <c r="A5143" i="6"/>
  <c r="F5138" i="6"/>
  <c r="G5138" i="6" s="1"/>
  <c r="D5138" i="6"/>
  <c r="B5138" i="6"/>
  <c r="A5138" i="6"/>
  <c r="F5137" i="6"/>
  <c r="G5137" i="6" s="1"/>
  <c r="D5137" i="6"/>
  <c r="B5137" i="6"/>
  <c r="A5137" i="6"/>
  <c r="F5136" i="6"/>
  <c r="G5136" i="6" s="1"/>
  <c r="D5136" i="6"/>
  <c r="B5136" i="6"/>
  <c r="A5136" i="6"/>
  <c r="F5135" i="6"/>
  <c r="G5135" i="6" s="1"/>
  <c r="D5135" i="6"/>
  <c r="B5135" i="6"/>
  <c r="A5135" i="6"/>
  <c r="F5134" i="6"/>
  <c r="G5134" i="6" s="1"/>
  <c r="D5134" i="6"/>
  <c r="B5134" i="6"/>
  <c r="A5134" i="6"/>
  <c r="F5133" i="6"/>
  <c r="G5133" i="6" s="1"/>
  <c r="D5133" i="6"/>
  <c r="B5133" i="6"/>
  <c r="A5133" i="6"/>
  <c r="F5132" i="6"/>
  <c r="G5132" i="6" s="1"/>
  <c r="D5132" i="6"/>
  <c r="B5132" i="6"/>
  <c r="A5132" i="6"/>
  <c r="F5131" i="6"/>
  <c r="G5131" i="6" s="1"/>
  <c r="D5131" i="6"/>
  <c r="B5131" i="6"/>
  <c r="A5131" i="6"/>
  <c r="F5130" i="6"/>
  <c r="D5130" i="6"/>
  <c r="B5130" i="6"/>
  <c r="A5130" i="6"/>
  <c r="F5121" i="6"/>
  <c r="G5121" i="6" s="1"/>
  <c r="E5121" i="6"/>
  <c r="F5120" i="6"/>
  <c r="G5120" i="6" s="1"/>
  <c r="E5120" i="6"/>
  <c r="F5119" i="6"/>
  <c r="G5119" i="6" s="1"/>
  <c r="E5119" i="6"/>
  <c r="F5118" i="6"/>
  <c r="G5118" i="6" s="1"/>
  <c r="E5118" i="6"/>
  <c r="F5117" i="6"/>
  <c r="G5117" i="6" s="1"/>
  <c r="E5117" i="6"/>
  <c r="F5116" i="6"/>
  <c r="G5116" i="6" s="1"/>
  <c r="E5116" i="6"/>
  <c r="F5115" i="6"/>
  <c r="G5115" i="6" s="1"/>
  <c r="E5115" i="6"/>
  <c r="F5114" i="6"/>
  <c r="G5114" i="6" s="1"/>
  <c r="E5114" i="6"/>
  <c r="F5113" i="6"/>
  <c r="G5113" i="6" s="1"/>
  <c r="E5113" i="6"/>
  <c r="F5112" i="6"/>
  <c r="G5112" i="6" s="1"/>
  <c r="E5112" i="6"/>
  <c r="B5105" i="6"/>
  <c r="G5104" i="6"/>
  <c r="B5104" i="6"/>
  <c r="B5103" i="6"/>
  <c r="B5102" i="6"/>
  <c r="F5095" i="6"/>
  <c r="G5095" i="6" s="1"/>
  <c r="D5095" i="6"/>
  <c r="B5095" i="6"/>
  <c r="A5095" i="6"/>
  <c r="F5094" i="6"/>
  <c r="G5094" i="6" s="1"/>
  <c r="G5096" i="6" s="1"/>
  <c r="D5094" i="6"/>
  <c r="B5094" i="6"/>
  <c r="A5094" i="6"/>
  <c r="F5089" i="6"/>
  <c r="G5089" i="6" s="1"/>
  <c r="D5089" i="6"/>
  <c r="B5089" i="6"/>
  <c r="A5089" i="6"/>
  <c r="F5088" i="6"/>
  <c r="G5088" i="6" s="1"/>
  <c r="D5088" i="6"/>
  <c r="B5088" i="6"/>
  <c r="A5088" i="6"/>
  <c r="F5087" i="6"/>
  <c r="G5087" i="6" s="1"/>
  <c r="D5087" i="6"/>
  <c r="B5087" i="6"/>
  <c r="A5087" i="6"/>
  <c r="F5086" i="6"/>
  <c r="G5086" i="6" s="1"/>
  <c r="D5086" i="6"/>
  <c r="B5086" i="6"/>
  <c r="A5086" i="6"/>
  <c r="F5085" i="6"/>
  <c r="G5085" i="6" s="1"/>
  <c r="D5085" i="6"/>
  <c r="B5085" i="6"/>
  <c r="A5085" i="6"/>
  <c r="F5084" i="6"/>
  <c r="G5084" i="6" s="1"/>
  <c r="D5084" i="6"/>
  <c r="B5084" i="6"/>
  <c r="A5084" i="6"/>
  <c r="F5083" i="6"/>
  <c r="G5083" i="6" s="1"/>
  <c r="D5083" i="6"/>
  <c r="B5083" i="6"/>
  <c r="A5083" i="6"/>
  <c r="G5082" i="6"/>
  <c r="F5082" i="6"/>
  <c r="D5082" i="6"/>
  <c r="B5082" i="6"/>
  <c r="A5082" i="6"/>
  <c r="F5081" i="6"/>
  <c r="G5081" i="6" s="1"/>
  <c r="D5081" i="6"/>
  <c r="B5081" i="6"/>
  <c r="A5081" i="6"/>
  <c r="F5080" i="6"/>
  <c r="G5080" i="6" s="1"/>
  <c r="D5080" i="6"/>
  <c r="B5080" i="6"/>
  <c r="A5080" i="6"/>
  <c r="F5079" i="6"/>
  <c r="G5079" i="6" s="1"/>
  <c r="D5079" i="6"/>
  <c r="B5079" i="6"/>
  <c r="A5079" i="6"/>
  <c r="F5074" i="6"/>
  <c r="E5074" i="6"/>
  <c r="B5074" i="6"/>
  <c r="A5074" i="6"/>
  <c r="F5073" i="6"/>
  <c r="E5073" i="6"/>
  <c r="B5073" i="6"/>
  <c r="A5073" i="6"/>
  <c r="F5072" i="6"/>
  <c r="E5072" i="6"/>
  <c r="B5072" i="6"/>
  <c r="A5072" i="6"/>
  <c r="F5071" i="6"/>
  <c r="E5071" i="6"/>
  <c r="B5071" i="6"/>
  <c r="A5071" i="6"/>
  <c r="F5070" i="6"/>
  <c r="E5070" i="6"/>
  <c r="B5070" i="6"/>
  <c r="A5070" i="6"/>
  <c r="F5069" i="6"/>
  <c r="E5069" i="6"/>
  <c r="B5069" i="6"/>
  <c r="A5069" i="6"/>
  <c r="F5068" i="6"/>
  <c r="E5068" i="6"/>
  <c r="B5068" i="6"/>
  <c r="A5068" i="6"/>
  <c r="F5063" i="6"/>
  <c r="G5063" i="6" s="1"/>
  <c r="D5063" i="6"/>
  <c r="B5063" i="6"/>
  <c r="A5063" i="6"/>
  <c r="F5062" i="6"/>
  <c r="G5062" i="6" s="1"/>
  <c r="D5062" i="6"/>
  <c r="B5062" i="6"/>
  <c r="A5062" i="6"/>
  <c r="F5061" i="6"/>
  <c r="G5061" i="6" s="1"/>
  <c r="D5061" i="6"/>
  <c r="B5061" i="6"/>
  <c r="A5061" i="6"/>
  <c r="F5060" i="6"/>
  <c r="G5060" i="6" s="1"/>
  <c r="D5060" i="6"/>
  <c r="B5060" i="6"/>
  <c r="A5060" i="6"/>
  <c r="F5059" i="6"/>
  <c r="G5059" i="6" s="1"/>
  <c r="D5059" i="6"/>
  <c r="B5059" i="6"/>
  <c r="A5059" i="6"/>
  <c r="F5058" i="6"/>
  <c r="G5058" i="6" s="1"/>
  <c r="D5058" i="6"/>
  <c r="B5058" i="6"/>
  <c r="A5058" i="6"/>
  <c r="F5057" i="6"/>
  <c r="G5057" i="6" s="1"/>
  <c r="D5057" i="6"/>
  <c r="B5057" i="6"/>
  <c r="A5057" i="6"/>
  <c r="F5056" i="6"/>
  <c r="G5056" i="6" s="1"/>
  <c r="D5056" i="6"/>
  <c r="B5056" i="6"/>
  <c r="A5056" i="6"/>
  <c r="F5055" i="6"/>
  <c r="D5055" i="6"/>
  <c r="B5055" i="6"/>
  <c r="A5055" i="6"/>
  <c r="F5046" i="6"/>
  <c r="G5046" i="6" s="1"/>
  <c r="E5046" i="6"/>
  <c r="F5045" i="6"/>
  <c r="G5045" i="6" s="1"/>
  <c r="E5045" i="6"/>
  <c r="F5044" i="6"/>
  <c r="G5044" i="6" s="1"/>
  <c r="E5044" i="6"/>
  <c r="F5043" i="6"/>
  <c r="G5043" i="6" s="1"/>
  <c r="E5043" i="6"/>
  <c r="F5042" i="6"/>
  <c r="G5042" i="6" s="1"/>
  <c r="E5042" i="6"/>
  <c r="F5041" i="6"/>
  <c r="G5041" i="6" s="1"/>
  <c r="E5041" i="6"/>
  <c r="F5040" i="6"/>
  <c r="G5040" i="6" s="1"/>
  <c r="E5040" i="6"/>
  <c r="F5039" i="6"/>
  <c r="G5039" i="6" s="1"/>
  <c r="E5039" i="6"/>
  <c r="F5038" i="6"/>
  <c r="G5038" i="6" s="1"/>
  <c r="E5038" i="6"/>
  <c r="F5037" i="6"/>
  <c r="G5037" i="6" s="1"/>
  <c r="E5037" i="6"/>
  <c r="B5030" i="6"/>
  <c r="G5029" i="6"/>
  <c r="B5029" i="6"/>
  <c r="B5028" i="6"/>
  <c r="B5027" i="6"/>
  <c r="F5020" i="6"/>
  <c r="G5020" i="6" s="1"/>
  <c r="D5020" i="6"/>
  <c r="B5020" i="6"/>
  <c r="A5020" i="6"/>
  <c r="F5019" i="6"/>
  <c r="G5019" i="6" s="1"/>
  <c r="G5021" i="6" s="1"/>
  <c r="D5019" i="6"/>
  <c r="B5019" i="6"/>
  <c r="A5019" i="6"/>
  <c r="F5014" i="6"/>
  <c r="G5014" i="6" s="1"/>
  <c r="D5014" i="6"/>
  <c r="B5014" i="6"/>
  <c r="A5014" i="6"/>
  <c r="F5013" i="6"/>
  <c r="G5013" i="6" s="1"/>
  <c r="D5013" i="6"/>
  <c r="B5013" i="6"/>
  <c r="A5013" i="6"/>
  <c r="F5012" i="6"/>
  <c r="G5012" i="6" s="1"/>
  <c r="D5012" i="6"/>
  <c r="B5012" i="6"/>
  <c r="A5012" i="6"/>
  <c r="F5011" i="6"/>
  <c r="G5011" i="6" s="1"/>
  <c r="D5011" i="6"/>
  <c r="B5011" i="6"/>
  <c r="A5011" i="6"/>
  <c r="F5010" i="6"/>
  <c r="G5010" i="6" s="1"/>
  <c r="D5010" i="6"/>
  <c r="B5010" i="6"/>
  <c r="A5010" i="6"/>
  <c r="F5009" i="6"/>
  <c r="G5009" i="6" s="1"/>
  <c r="D5009" i="6"/>
  <c r="B5009" i="6"/>
  <c r="A5009" i="6"/>
  <c r="F5008" i="6"/>
  <c r="G5008" i="6" s="1"/>
  <c r="D5008" i="6"/>
  <c r="B5008" i="6"/>
  <c r="A5008" i="6"/>
  <c r="F5007" i="6"/>
  <c r="G5007" i="6" s="1"/>
  <c r="D5007" i="6"/>
  <c r="B5007" i="6"/>
  <c r="A5007" i="6"/>
  <c r="F5006" i="6"/>
  <c r="G5006" i="6" s="1"/>
  <c r="D5006" i="6"/>
  <c r="B5006" i="6"/>
  <c r="A5006" i="6"/>
  <c r="F5005" i="6"/>
  <c r="G5005" i="6" s="1"/>
  <c r="D5005" i="6"/>
  <c r="B5005" i="6"/>
  <c r="A5005" i="6"/>
  <c r="F5004" i="6"/>
  <c r="G5004" i="6" s="1"/>
  <c r="D5004" i="6"/>
  <c r="B5004" i="6"/>
  <c r="A5004" i="6"/>
  <c r="F4999" i="6"/>
  <c r="E4999" i="6"/>
  <c r="B4999" i="6"/>
  <c r="A4999" i="6"/>
  <c r="F4998" i="6"/>
  <c r="E4998" i="6"/>
  <c r="B4998" i="6"/>
  <c r="A4998" i="6"/>
  <c r="F4997" i="6"/>
  <c r="E4997" i="6"/>
  <c r="B4997" i="6"/>
  <c r="A4997" i="6"/>
  <c r="F4996" i="6"/>
  <c r="E4996" i="6"/>
  <c r="B4996" i="6"/>
  <c r="A4996" i="6"/>
  <c r="F4995" i="6"/>
  <c r="E4995" i="6"/>
  <c r="B4995" i="6"/>
  <c r="A4995" i="6"/>
  <c r="F4994" i="6"/>
  <c r="E4994" i="6"/>
  <c r="B4994" i="6"/>
  <c r="A4994" i="6"/>
  <c r="F4993" i="6"/>
  <c r="G4993" i="6" s="1"/>
  <c r="E4993" i="6"/>
  <c r="B4993" i="6"/>
  <c r="A4993" i="6"/>
  <c r="F4988" i="6"/>
  <c r="G4988" i="6" s="1"/>
  <c r="D4988" i="6"/>
  <c r="B4988" i="6"/>
  <c r="A4988" i="6"/>
  <c r="F4987" i="6"/>
  <c r="G4987" i="6" s="1"/>
  <c r="D4987" i="6"/>
  <c r="B4987" i="6"/>
  <c r="A4987" i="6"/>
  <c r="F4986" i="6"/>
  <c r="G4986" i="6" s="1"/>
  <c r="D4986" i="6"/>
  <c r="B4986" i="6"/>
  <c r="A4986" i="6"/>
  <c r="F4985" i="6"/>
  <c r="G4985" i="6" s="1"/>
  <c r="D4985" i="6"/>
  <c r="B4985" i="6"/>
  <c r="A4985" i="6"/>
  <c r="F4984" i="6"/>
  <c r="G4984" i="6" s="1"/>
  <c r="D4984" i="6"/>
  <c r="B4984" i="6"/>
  <c r="A4984" i="6"/>
  <c r="F4983" i="6"/>
  <c r="G4983" i="6" s="1"/>
  <c r="D4983" i="6"/>
  <c r="B4983" i="6"/>
  <c r="A4983" i="6"/>
  <c r="F4982" i="6"/>
  <c r="G4982" i="6" s="1"/>
  <c r="D4982" i="6"/>
  <c r="B4982" i="6"/>
  <c r="A4982" i="6"/>
  <c r="F4981" i="6"/>
  <c r="G4981" i="6" s="1"/>
  <c r="D4981" i="6"/>
  <c r="B4981" i="6"/>
  <c r="A4981" i="6"/>
  <c r="F4980" i="6"/>
  <c r="D4980" i="6"/>
  <c r="B4980" i="6"/>
  <c r="A4980" i="6"/>
  <c r="F4971" i="6"/>
  <c r="G4971" i="6" s="1"/>
  <c r="E4971" i="6"/>
  <c r="F4970" i="6"/>
  <c r="G4970" i="6" s="1"/>
  <c r="E4970" i="6"/>
  <c r="F4969" i="6"/>
  <c r="G4969" i="6" s="1"/>
  <c r="E4969" i="6"/>
  <c r="F4968" i="6"/>
  <c r="G4968" i="6" s="1"/>
  <c r="E4968" i="6"/>
  <c r="F4967" i="6"/>
  <c r="G4967" i="6" s="1"/>
  <c r="E4967" i="6"/>
  <c r="F4966" i="6"/>
  <c r="G4966" i="6" s="1"/>
  <c r="E4966" i="6"/>
  <c r="F4965" i="6"/>
  <c r="G4965" i="6" s="1"/>
  <c r="E4965" i="6"/>
  <c r="F4964" i="6"/>
  <c r="G4964" i="6" s="1"/>
  <c r="E4964" i="6"/>
  <c r="F4963" i="6"/>
  <c r="G4963" i="6" s="1"/>
  <c r="E4963" i="6"/>
  <c r="F4962" i="6"/>
  <c r="G4962" i="6" s="1"/>
  <c r="E4962" i="6"/>
  <c r="B4955" i="6"/>
  <c r="G4954" i="6"/>
  <c r="B4954" i="6"/>
  <c r="B4953" i="6"/>
  <c r="B4952" i="6"/>
  <c r="F4945" i="6"/>
  <c r="G4945" i="6" s="1"/>
  <c r="D4945" i="6"/>
  <c r="B4945" i="6"/>
  <c r="A4945" i="6"/>
  <c r="F4944" i="6"/>
  <c r="G4944" i="6" s="1"/>
  <c r="G4946" i="6" s="1"/>
  <c r="D4944" i="6"/>
  <c r="B4944" i="6"/>
  <c r="A4944" i="6"/>
  <c r="F4939" i="6"/>
  <c r="G4939" i="6" s="1"/>
  <c r="D4939" i="6"/>
  <c r="B4939" i="6"/>
  <c r="A4939" i="6"/>
  <c r="F4938" i="6"/>
  <c r="G4938" i="6" s="1"/>
  <c r="D4938" i="6"/>
  <c r="B4938" i="6"/>
  <c r="A4938" i="6"/>
  <c r="F4937" i="6"/>
  <c r="G4937" i="6" s="1"/>
  <c r="D4937" i="6"/>
  <c r="B4937" i="6"/>
  <c r="A4937" i="6"/>
  <c r="F4936" i="6"/>
  <c r="G4936" i="6" s="1"/>
  <c r="D4936" i="6"/>
  <c r="B4936" i="6"/>
  <c r="A4936" i="6"/>
  <c r="F4935" i="6"/>
  <c r="G4935" i="6" s="1"/>
  <c r="D4935" i="6"/>
  <c r="B4935" i="6"/>
  <c r="A4935" i="6"/>
  <c r="F4934" i="6"/>
  <c r="G4934" i="6" s="1"/>
  <c r="D4934" i="6"/>
  <c r="B4934" i="6"/>
  <c r="A4934" i="6"/>
  <c r="F4933" i="6"/>
  <c r="G4933" i="6" s="1"/>
  <c r="D4933" i="6"/>
  <c r="B4933" i="6"/>
  <c r="A4933" i="6"/>
  <c r="F4932" i="6"/>
  <c r="G4932" i="6" s="1"/>
  <c r="D4932" i="6"/>
  <c r="B4932" i="6"/>
  <c r="A4932" i="6"/>
  <c r="F4931" i="6"/>
  <c r="G4931" i="6" s="1"/>
  <c r="D4931" i="6"/>
  <c r="B4931" i="6"/>
  <c r="A4931" i="6"/>
  <c r="F4930" i="6"/>
  <c r="G4930" i="6" s="1"/>
  <c r="D4930" i="6"/>
  <c r="B4930" i="6"/>
  <c r="A4930" i="6"/>
  <c r="F4929" i="6"/>
  <c r="G4929" i="6" s="1"/>
  <c r="D4929" i="6"/>
  <c r="B4929" i="6"/>
  <c r="A4929" i="6"/>
  <c r="F4924" i="6"/>
  <c r="E4924" i="6"/>
  <c r="B4924" i="6"/>
  <c r="A4924" i="6"/>
  <c r="F4923" i="6"/>
  <c r="E4923" i="6"/>
  <c r="B4923" i="6"/>
  <c r="A4923" i="6"/>
  <c r="F4922" i="6"/>
  <c r="E4922" i="6"/>
  <c r="B4922" i="6"/>
  <c r="A4922" i="6"/>
  <c r="F4921" i="6"/>
  <c r="E4921" i="6"/>
  <c r="B4921" i="6"/>
  <c r="A4921" i="6"/>
  <c r="F4920" i="6"/>
  <c r="E4920" i="6"/>
  <c r="B4920" i="6"/>
  <c r="A4920" i="6"/>
  <c r="F4919" i="6"/>
  <c r="E4919" i="6"/>
  <c r="B4919" i="6"/>
  <c r="A4919" i="6"/>
  <c r="F4918" i="6"/>
  <c r="E4918" i="6"/>
  <c r="B4918" i="6"/>
  <c r="A4918" i="6"/>
  <c r="F4913" i="6"/>
  <c r="G4913" i="6" s="1"/>
  <c r="D4913" i="6"/>
  <c r="B4913" i="6"/>
  <c r="A4913" i="6"/>
  <c r="F4912" i="6"/>
  <c r="G4912" i="6" s="1"/>
  <c r="D4912" i="6"/>
  <c r="B4912" i="6"/>
  <c r="A4912" i="6"/>
  <c r="F4911" i="6"/>
  <c r="G4911" i="6" s="1"/>
  <c r="D4911" i="6"/>
  <c r="B4911" i="6"/>
  <c r="A4911" i="6"/>
  <c r="F4910" i="6"/>
  <c r="G4910" i="6" s="1"/>
  <c r="D4910" i="6"/>
  <c r="B4910" i="6"/>
  <c r="A4910" i="6"/>
  <c r="F4909" i="6"/>
  <c r="G4909" i="6" s="1"/>
  <c r="D4909" i="6"/>
  <c r="B4909" i="6"/>
  <c r="A4909" i="6"/>
  <c r="F4908" i="6"/>
  <c r="G4908" i="6" s="1"/>
  <c r="D4908" i="6"/>
  <c r="B4908" i="6"/>
  <c r="A4908" i="6"/>
  <c r="F4907" i="6"/>
  <c r="G4907" i="6" s="1"/>
  <c r="D4907" i="6"/>
  <c r="B4907" i="6"/>
  <c r="A4907" i="6"/>
  <c r="F4906" i="6"/>
  <c r="G4906" i="6" s="1"/>
  <c r="D4906" i="6"/>
  <c r="B4906" i="6"/>
  <c r="A4906" i="6"/>
  <c r="F4905" i="6"/>
  <c r="D4905" i="6"/>
  <c r="B4905" i="6"/>
  <c r="A4905" i="6"/>
  <c r="F4896" i="6"/>
  <c r="G4896" i="6" s="1"/>
  <c r="E4896" i="6"/>
  <c r="F4895" i="6"/>
  <c r="G4895" i="6" s="1"/>
  <c r="E4895" i="6"/>
  <c r="F4894" i="6"/>
  <c r="G4894" i="6" s="1"/>
  <c r="E4894" i="6"/>
  <c r="F4893" i="6"/>
  <c r="G4893" i="6" s="1"/>
  <c r="E4893" i="6"/>
  <c r="F4892" i="6"/>
  <c r="G4892" i="6" s="1"/>
  <c r="E4892" i="6"/>
  <c r="F4891" i="6"/>
  <c r="G4891" i="6" s="1"/>
  <c r="E4891" i="6"/>
  <c r="F4890" i="6"/>
  <c r="G4890" i="6" s="1"/>
  <c r="E4890" i="6"/>
  <c r="F4889" i="6"/>
  <c r="G4889" i="6" s="1"/>
  <c r="E4889" i="6"/>
  <c r="F4888" i="6"/>
  <c r="G4888" i="6" s="1"/>
  <c r="E4888" i="6"/>
  <c r="F4887" i="6"/>
  <c r="G4887" i="6" s="1"/>
  <c r="E4887" i="6"/>
  <c r="B4880" i="6"/>
  <c r="G4879" i="6"/>
  <c r="B4879" i="6"/>
  <c r="B4878" i="6"/>
  <c r="B4877" i="6"/>
  <c r="F4870" i="6"/>
  <c r="G4870" i="6" s="1"/>
  <c r="D4870" i="6"/>
  <c r="B4870" i="6"/>
  <c r="A4870" i="6"/>
  <c r="F4869" i="6"/>
  <c r="G4869" i="6" s="1"/>
  <c r="D4869" i="6"/>
  <c r="B4869" i="6"/>
  <c r="A4869" i="6"/>
  <c r="F4864" i="6"/>
  <c r="G4864" i="6" s="1"/>
  <c r="D4864" i="6"/>
  <c r="B4864" i="6"/>
  <c r="A4864" i="6"/>
  <c r="F4863" i="6"/>
  <c r="G4863" i="6" s="1"/>
  <c r="D4863" i="6"/>
  <c r="B4863" i="6"/>
  <c r="A4863" i="6"/>
  <c r="F4862" i="6"/>
  <c r="G4862" i="6" s="1"/>
  <c r="D4862" i="6"/>
  <c r="B4862" i="6"/>
  <c r="A4862" i="6"/>
  <c r="F4861" i="6"/>
  <c r="G4861" i="6" s="1"/>
  <c r="D4861" i="6"/>
  <c r="B4861" i="6"/>
  <c r="A4861" i="6"/>
  <c r="F4860" i="6"/>
  <c r="G4860" i="6" s="1"/>
  <c r="D4860" i="6"/>
  <c r="B4860" i="6"/>
  <c r="A4860" i="6"/>
  <c r="F4859" i="6"/>
  <c r="G4859" i="6" s="1"/>
  <c r="D4859" i="6"/>
  <c r="B4859" i="6"/>
  <c r="A4859" i="6"/>
  <c r="F4858" i="6"/>
  <c r="G4858" i="6" s="1"/>
  <c r="D4858" i="6"/>
  <c r="B4858" i="6"/>
  <c r="A4858" i="6"/>
  <c r="F4857" i="6"/>
  <c r="G4857" i="6" s="1"/>
  <c r="D4857" i="6"/>
  <c r="B4857" i="6"/>
  <c r="A4857" i="6"/>
  <c r="F4856" i="6"/>
  <c r="G4856" i="6" s="1"/>
  <c r="D4856" i="6"/>
  <c r="B4856" i="6"/>
  <c r="A4856" i="6"/>
  <c r="F4855" i="6"/>
  <c r="G4855" i="6" s="1"/>
  <c r="D4855" i="6"/>
  <c r="B4855" i="6"/>
  <c r="A4855" i="6"/>
  <c r="F4854" i="6"/>
  <c r="G4854" i="6" s="1"/>
  <c r="D4854" i="6"/>
  <c r="B4854" i="6"/>
  <c r="A4854" i="6"/>
  <c r="F4849" i="6"/>
  <c r="E4849" i="6"/>
  <c r="B4849" i="6"/>
  <c r="A4849" i="6"/>
  <c r="F4848" i="6"/>
  <c r="E4848" i="6"/>
  <c r="B4848" i="6"/>
  <c r="A4848" i="6"/>
  <c r="F4847" i="6"/>
  <c r="E4847" i="6"/>
  <c r="B4847" i="6"/>
  <c r="A4847" i="6"/>
  <c r="F4846" i="6"/>
  <c r="E4846" i="6"/>
  <c r="B4846" i="6"/>
  <c r="A4846" i="6"/>
  <c r="F4845" i="6"/>
  <c r="E4845" i="6"/>
  <c r="B4845" i="6"/>
  <c r="A4845" i="6"/>
  <c r="F4844" i="6"/>
  <c r="E4844" i="6"/>
  <c r="B4844" i="6"/>
  <c r="A4844" i="6"/>
  <c r="F4843" i="6"/>
  <c r="G4843" i="6" s="1"/>
  <c r="E4843" i="6"/>
  <c r="B4843" i="6"/>
  <c r="A4843" i="6"/>
  <c r="F4838" i="6"/>
  <c r="G4838" i="6" s="1"/>
  <c r="D4838" i="6"/>
  <c r="B4838" i="6"/>
  <c r="A4838" i="6"/>
  <c r="F4837" i="6"/>
  <c r="G4837" i="6" s="1"/>
  <c r="D4837" i="6"/>
  <c r="B4837" i="6"/>
  <c r="A4837" i="6"/>
  <c r="F4836" i="6"/>
  <c r="G4836" i="6" s="1"/>
  <c r="D4836" i="6"/>
  <c r="B4836" i="6"/>
  <c r="A4836" i="6"/>
  <c r="F4835" i="6"/>
  <c r="G4835" i="6" s="1"/>
  <c r="D4835" i="6"/>
  <c r="B4835" i="6"/>
  <c r="A4835" i="6"/>
  <c r="F4834" i="6"/>
  <c r="G4834" i="6" s="1"/>
  <c r="D4834" i="6"/>
  <c r="B4834" i="6"/>
  <c r="A4834" i="6"/>
  <c r="F4833" i="6"/>
  <c r="G4833" i="6" s="1"/>
  <c r="D4833" i="6"/>
  <c r="B4833" i="6"/>
  <c r="A4833" i="6"/>
  <c r="F4832" i="6"/>
  <c r="G4832" i="6" s="1"/>
  <c r="D4832" i="6"/>
  <c r="B4832" i="6"/>
  <c r="A4832" i="6"/>
  <c r="F4831" i="6"/>
  <c r="G4831" i="6" s="1"/>
  <c r="D4831" i="6"/>
  <c r="B4831" i="6"/>
  <c r="A4831" i="6"/>
  <c r="F4830" i="6"/>
  <c r="D4830" i="6"/>
  <c r="B4830" i="6"/>
  <c r="A4830" i="6"/>
  <c r="F4821" i="6"/>
  <c r="G4821" i="6" s="1"/>
  <c r="E4821" i="6"/>
  <c r="F4820" i="6"/>
  <c r="G4820" i="6" s="1"/>
  <c r="E4820" i="6"/>
  <c r="F4819" i="6"/>
  <c r="G4819" i="6" s="1"/>
  <c r="E4819" i="6"/>
  <c r="F4818" i="6"/>
  <c r="G4818" i="6" s="1"/>
  <c r="E4818" i="6"/>
  <c r="F4817" i="6"/>
  <c r="G4817" i="6" s="1"/>
  <c r="E4817" i="6"/>
  <c r="F4816" i="6"/>
  <c r="G4816" i="6" s="1"/>
  <c r="E4816" i="6"/>
  <c r="F4815" i="6"/>
  <c r="G4815" i="6" s="1"/>
  <c r="E4815" i="6"/>
  <c r="F4814" i="6"/>
  <c r="G4814" i="6" s="1"/>
  <c r="E4814" i="6"/>
  <c r="F4813" i="6"/>
  <c r="G4813" i="6" s="1"/>
  <c r="E4813" i="6"/>
  <c r="F4812" i="6"/>
  <c r="G4812" i="6" s="1"/>
  <c r="E4812" i="6"/>
  <c r="B4805" i="6"/>
  <c r="G4804" i="6"/>
  <c r="B4804" i="6"/>
  <c r="B4803" i="6"/>
  <c r="B4802" i="6"/>
  <c r="F4795" i="6"/>
  <c r="G4795" i="6" s="1"/>
  <c r="D4795" i="6"/>
  <c r="B4795" i="6"/>
  <c r="A4795" i="6"/>
  <c r="F4794" i="6"/>
  <c r="G4794" i="6" s="1"/>
  <c r="D4794" i="6"/>
  <c r="B4794" i="6"/>
  <c r="A4794" i="6"/>
  <c r="F4789" i="6"/>
  <c r="G4789" i="6" s="1"/>
  <c r="D4789" i="6"/>
  <c r="B4789" i="6"/>
  <c r="A4789" i="6"/>
  <c r="F4788" i="6"/>
  <c r="G4788" i="6" s="1"/>
  <c r="D4788" i="6"/>
  <c r="B4788" i="6"/>
  <c r="A4788" i="6"/>
  <c r="F4787" i="6"/>
  <c r="G4787" i="6" s="1"/>
  <c r="D4787" i="6"/>
  <c r="B4787" i="6"/>
  <c r="A4787" i="6"/>
  <c r="F4786" i="6"/>
  <c r="G4786" i="6" s="1"/>
  <c r="D4786" i="6"/>
  <c r="B4786" i="6"/>
  <c r="A4786" i="6"/>
  <c r="F4785" i="6"/>
  <c r="G4785" i="6" s="1"/>
  <c r="D4785" i="6"/>
  <c r="B4785" i="6"/>
  <c r="A4785" i="6"/>
  <c r="F4784" i="6"/>
  <c r="G4784" i="6" s="1"/>
  <c r="D4784" i="6"/>
  <c r="B4784" i="6"/>
  <c r="A4784" i="6"/>
  <c r="F4783" i="6"/>
  <c r="G4783" i="6" s="1"/>
  <c r="D4783" i="6"/>
  <c r="B4783" i="6"/>
  <c r="A4783" i="6"/>
  <c r="F4782" i="6"/>
  <c r="G4782" i="6" s="1"/>
  <c r="D4782" i="6"/>
  <c r="B4782" i="6"/>
  <c r="A4782" i="6"/>
  <c r="F4781" i="6"/>
  <c r="G4781" i="6" s="1"/>
  <c r="D4781" i="6"/>
  <c r="B4781" i="6"/>
  <c r="A4781" i="6"/>
  <c r="F4780" i="6"/>
  <c r="G4780" i="6" s="1"/>
  <c r="D4780" i="6"/>
  <c r="B4780" i="6"/>
  <c r="A4780" i="6"/>
  <c r="F4779" i="6"/>
  <c r="G4779" i="6" s="1"/>
  <c r="D4779" i="6"/>
  <c r="B4779" i="6"/>
  <c r="A4779" i="6"/>
  <c r="F4774" i="6"/>
  <c r="E4774" i="6"/>
  <c r="B4774" i="6"/>
  <c r="A4774" i="6"/>
  <c r="F4773" i="6"/>
  <c r="E4773" i="6"/>
  <c r="B4773" i="6"/>
  <c r="A4773" i="6"/>
  <c r="F4772" i="6"/>
  <c r="E4772" i="6"/>
  <c r="B4772" i="6"/>
  <c r="A4772" i="6"/>
  <c r="F4771" i="6"/>
  <c r="E4771" i="6"/>
  <c r="B4771" i="6"/>
  <c r="A4771" i="6"/>
  <c r="F4770" i="6"/>
  <c r="E4770" i="6"/>
  <c r="B4770" i="6"/>
  <c r="A4770" i="6"/>
  <c r="F4769" i="6"/>
  <c r="E4769" i="6"/>
  <c r="B4769" i="6"/>
  <c r="A4769" i="6"/>
  <c r="F4768" i="6"/>
  <c r="E4768" i="6"/>
  <c r="B4768" i="6"/>
  <c r="A4768" i="6"/>
  <c r="F4763" i="6"/>
  <c r="G4763" i="6" s="1"/>
  <c r="D4763" i="6"/>
  <c r="B4763" i="6"/>
  <c r="A4763" i="6"/>
  <c r="F4762" i="6"/>
  <c r="G4762" i="6" s="1"/>
  <c r="D4762" i="6"/>
  <c r="B4762" i="6"/>
  <c r="A4762" i="6"/>
  <c r="F4761" i="6"/>
  <c r="G4761" i="6" s="1"/>
  <c r="D4761" i="6"/>
  <c r="B4761" i="6"/>
  <c r="A4761" i="6"/>
  <c r="F4760" i="6"/>
  <c r="G4760" i="6" s="1"/>
  <c r="D4760" i="6"/>
  <c r="B4760" i="6"/>
  <c r="A4760" i="6"/>
  <c r="F4759" i="6"/>
  <c r="G4759" i="6" s="1"/>
  <c r="D4759" i="6"/>
  <c r="B4759" i="6"/>
  <c r="A4759" i="6"/>
  <c r="F4758" i="6"/>
  <c r="G4758" i="6" s="1"/>
  <c r="D4758" i="6"/>
  <c r="B4758" i="6"/>
  <c r="A4758" i="6"/>
  <c r="F4757" i="6"/>
  <c r="G4757" i="6" s="1"/>
  <c r="D4757" i="6"/>
  <c r="B4757" i="6"/>
  <c r="A4757" i="6"/>
  <c r="F4756" i="6"/>
  <c r="G4756" i="6" s="1"/>
  <c r="D4756" i="6"/>
  <c r="B4756" i="6"/>
  <c r="A4756" i="6"/>
  <c r="F4755" i="6"/>
  <c r="D4755" i="6"/>
  <c r="B4755" i="6"/>
  <c r="A4755" i="6"/>
  <c r="F4746" i="6"/>
  <c r="G4746" i="6" s="1"/>
  <c r="E4746" i="6"/>
  <c r="F4745" i="6"/>
  <c r="G4745" i="6" s="1"/>
  <c r="E4745" i="6"/>
  <c r="F4744" i="6"/>
  <c r="G4744" i="6" s="1"/>
  <c r="E4744" i="6"/>
  <c r="F4743" i="6"/>
  <c r="G4743" i="6" s="1"/>
  <c r="E4743" i="6"/>
  <c r="F4742" i="6"/>
  <c r="G4742" i="6" s="1"/>
  <c r="E4742" i="6"/>
  <c r="F4741" i="6"/>
  <c r="G4741" i="6" s="1"/>
  <c r="E4741" i="6"/>
  <c r="F4740" i="6"/>
  <c r="G4740" i="6" s="1"/>
  <c r="E4740" i="6"/>
  <c r="F4739" i="6"/>
  <c r="G4739" i="6" s="1"/>
  <c r="E4739" i="6"/>
  <c r="F4738" i="6"/>
  <c r="G4738" i="6" s="1"/>
  <c r="E4738" i="6"/>
  <c r="F4737" i="6"/>
  <c r="G4737" i="6" s="1"/>
  <c r="E4737" i="6"/>
  <c r="B4730" i="6"/>
  <c r="G4729" i="6"/>
  <c r="B4729" i="6"/>
  <c r="B4728" i="6"/>
  <c r="B4727" i="6"/>
  <c r="G4720" i="6"/>
  <c r="F4720" i="6"/>
  <c r="D4720" i="6"/>
  <c r="B4720" i="6"/>
  <c r="A4720" i="6"/>
  <c r="F4719" i="6"/>
  <c r="G4719" i="6" s="1"/>
  <c r="D4719" i="6"/>
  <c r="B4719" i="6"/>
  <c r="A4719" i="6"/>
  <c r="F4714" i="6"/>
  <c r="G4714" i="6" s="1"/>
  <c r="D4714" i="6"/>
  <c r="B4714" i="6"/>
  <c r="A4714" i="6"/>
  <c r="F4713" i="6"/>
  <c r="G4713" i="6" s="1"/>
  <c r="D4713" i="6"/>
  <c r="B4713" i="6"/>
  <c r="A4713" i="6"/>
  <c r="F4712" i="6"/>
  <c r="G4712" i="6" s="1"/>
  <c r="D4712" i="6"/>
  <c r="B4712" i="6"/>
  <c r="A4712" i="6"/>
  <c r="F4711" i="6"/>
  <c r="G4711" i="6" s="1"/>
  <c r="D4711" i="6"/>
  <c r="B4711" i="6"/>
  <c r="A4711" i="6"/>
  <c r="F4710" i="6"/>
  <c r="G4710" i="6" s="1"/>
  <c r="D4710" i="6"/>
  <c r="B4710" i="6"/>
  <c r="A4710" i="6"/>
  <c r="F4709" i="6"/>
  <c r="G4709" i="6" s="1"/>
  <c r="D4709" i="6"/>
  <c r="B4709" i="6"/>
  <c r="A4709" i="6"/>
  <c r="F4708" i="6"/>
  <c r="G4708" i="6" s="1"/>
  <c r="D4708" i="6"/>
  <c r="B4708" i="6"/>
  <c r="A4708" i="6"/>
  <c r="F4707" i="6"/>
  <c r="G4707" i="6" s="1"/>
  <c r="D4707" i="6"/>
  <c r="B4707" i="6"/>
  <c r="A4707" i="6"/>
  <c r="F4706" i="6"/>
  <c r="G4706" i="6" s="1"/>
  <c r="D4706" i="6"/>
  <c r="B4706" i="6"/>
  <c r="A4706" i="6"/>
  <c r="F4705" i="6"/>
  <c r="G4705" i="6" s="1"/>
  <c r="D4705" i="6"/>
  <c r="B4705" i="6"/>
  <c r="A4705" i="6"/>
  <c r="F4704" i="6"/>
  <c r="G4704" i="6" s="1"/>
  <c r="D4704" i="6"/>
  <c r="B4704" i="6"/>
  <c r="A4704" i="6"/>
  <c r="F4699" i="6"/>
  <c r="E4699" i="6"/>
  <c r="B4699" i="6"/>
  <c r="A4699" i="6"/>
  <c r="F4698" i="6"/>
  <c r="E4698" i="6"/>
  <c r="B4698" i="6"/>
  <c r="A4698" i="6"/>
  <c r="F4697" i="6"/>
  <c r="E4697" i="6"/>
  <c r="B4697" i="6"/>
  <c r="A4697" i="6"/>
  <c r="F4696" i="6"/>
  <c r="E4696" i="6"/>
  <c r="B4696" i="6"/>
  <c r="A4696" i="6"/>
  <c r="F4695" i="6"/>
  <c r="E4695" i="6"/>
  <c r="B4695" i="6"/>
  <c r="A4695" i="6"/>
  <c r="F4694" i="6"/>
  <c r="E4694" i="6"/>
  <c r="B4694" i="6"/>
  <c r="A4694" i="6"/>
  <c r="F4693" i="6"/>
  <c r="E4693" i="6"/>
  <c r="B4693" i="6"/>
  <c r="A4693" i="6"/>
  <c r="F4688" i="6"/>
  <c r="G4688" i="6" s="1"/>
  <c r="D4688" i="6"/>
  <c r="B4688" i="6"/>
  <c r="A4688" i="6"/>
  <c r="F4687" i="6"/>
  <c r="G4687" i="6" s="1"/>
  <c r="D4687" i="6"/>
  <c r="B4687" i="6"/>
  <c r="A4687" i="6"/>
  <c r="F4686" i="6"/>
  <c r="G4686" i="6" s="1"/>
  <c r="D4686" i="6"/>
  <c r="B4686" i="6"/>
  <c r="A4686" i="6"/>
  <c r="F4685" i="6"/>
  <c r="G4685" i="6" s="1"/>
  <c r="D4685" i="6"/>
  <c r="B4685" i="6"/>
  <c r="A4685" i="6"/>
  <c r="F4684" i="6"/>
  <c r="G4684" i="6" s="1"/>
  <c r="D4684" i="6"/>
  <c r="B4684" i="6"/>
  <c r="A4684" i="6"/>
  <c r="F4683" i="6"/>
  <c r="G4683" i="6" s="1"/>
  <c r="D4683" i="6"/>
  <c r="B4683" i="6"/>
  <c r="A4683" i="6"/>
  <c r="F4682" i="6"/>
  <c r="G4682" i="6" s="1"/>
  <c r="D4682" i="6"/>
  <c r="B4682" i="6"/>
  <c r="A4682" i="6"/>
  <c r="F4681" i="6"/>
  <c r="G4681" i="6" s="1"/>
  <c r="D4681" i="6"/>
  <c r="B4681" i="6"/>
  <c r="A4681" i="6"/>
  <c r="F4680" i="6"/>
  <c r="D4680" i="6"/>
  <c r="B4680" i="6"/>
  <c r="A4680" i="6"/>
  <c r="F4671" i="6"/>
  <c r="G4671" i="6" s="1"/>
  <c r="E4671" i="6"/>
  <c r="F4670" i="6"/>
  <c r="G4670" i="6" s="1"/>
  <c r="E4670" i="6"/>
  <c r="F4669" i="6"/>
  <c r="G4669" i="6" s="1"/>
  <c r="E4669" i="6"/>
  <c r="F4668" i="6"/>
  <c r="G4668" i="6" s="1"/>
  <c r="E4668" i="6"/>
  <c r="F4667" i="6"/>
  <c r="G4667" i="6" s="1"/>
  <c r="E4667" i="6"/>
  <c r="F4666" i="6"/>
  <c r="G4666" i="6" s="1"/>
  <c r="E4666" i="6"/>
  <c r="F4665" i="6"/>
  <c r="G4665" i="6" s="1"/>
  <c r="E4665" i="6"/>
  <c r="F4664" i="6"/>
  <c r="G4664" i="6" s="1"/>
  <c r="E4664" i="6"/>
  <c r="F4663" i="6"/>
  <c r="G4663" i="6" s="1"/>
  <c r="E4663" i="6"/>
  <c r="F4662" i="6"/>
  <c r="G4662" i="6" s="1"/>
  <c r="E4662" i="6"/>
  <c r="B4655" i="6"/>
  <c r="G4654" i="6"/>
  <c r="B4654" i="6"/>
  <c r="B4653" i="6"/>
  <c r="B4652" i="6"/>
  <c r="F4645" i="6"/>
  <c r="G4645" i="6" s="1"/>
  <c r="D4645" i="6"/>
  <c r="B4645" i="6"/>
  <c r="A4645" i="6"/>
  <c r="F4644" i="6"/>
  <c r="G4644" i="6" s="1"/>
  <c r="D4644" i="6"/>
  <c r="B4644" i="6"/>
  <c r="A4644" i="6"/>
  <c r="F4639" i="6"/>
  <c r="G4639" i="6" s="1"/>
  <c r="D4639" i="6"/>
  <c r="B4639" i="6"/>
  <c r="A4639" i="6"/>
  <c r="F4638" i="6"/>
  <c r="G4638" i="6" s="1"/>
  <c r="D4638" i="6"/>
  <c r="B4638" i="6"/>
  <c r="A4638" i="6"/>
  <c r="F4637" i="6"/>
  <c r="G4637" i="6" s="1"/>
  <c r="D4637" i="6"/>
  <c r="B4637" i="6"/>
  <c r="A4637" i="6"/>
  <c r="F4636" i="6"/>
  <c r="G4636" i="6" s="1"/>
  <c r="D4636" i="6"/>
  <c r="B4636" i="6"/>
  <c r="A4636" i="6"/>
  <c r="F4635" i="6"/>
  <c r="G4635" i="6" s="1"/>
  <c r="D4635" i="6"/>
  <c r="B4635" i="6"/>
  <c r="A4635" i="6"/>
  <c r="F4634" i="6"/>
  <c r="G4634" i="6" s="1"/>
  <c r="D4634" i="6"/>
  <c r="B4634" i="6"/>
  <c r="A4634" i="6"/>
  <c r="F4633" i="6"/>
  <c r="G4633" i="6" s="1"/>
  <c r="D4633" i="6"/>
  <c r="B4633" i="6"/>
  <c r="A4633" i="6"/>
  <c r="F4632" i="6"/>
  <c r="G4632" i="6" s="1"/>
  <c r="D4632" i="6"/>
  <c r="B4632" i="6"/>
  <c r="A4632" i="6"/>
  <c r="F4631" i="6"/>
  <c r="G4631" i="6" s="1"/>
  <c r="D4631" i="6"/>
  <c r="B4631" i="6"/>
  <c r="A4631" i="6"/>
  <c r="F4630" i="6"/>
  <c r="G4630" i="6" s="1"/>
  <c r="D4630" i="6"/>
  <c r="B4630" i="6"/>
  <c r="A4630" i="6"/>
  <c r="F4629" i="6"/>
  <c r="G4629" i="6" s="1"/>
  <c r="D4629" i="6"/>
  <c r="B4629" i="6"/>
  <c r="A4629" i="6"/>
  <c r="F4624" i="6"/>
  <c r="E4624" i="6"/>
  <c r="B4624" i="6"/>
  <c r="A4624" i="6"/>
  <c r="F4623" i="6"/>
  <c r="E4623" i="6"/>
  <c r="B4623" i="6"/>
  <c r="A4623" i="6"/>
  <c r="F4622" i="6"/>
  <c r="E4622" i="6"/>
  <c r="B4622" i="6"/>
  <c r="A4622" i="6"/>
  <c r="F4621" i="6"/>
  <c r="E4621" i="6"/>
  <c r="B4621" i="6"/>
  <c r="A4621" i="6"/>
  <c r="F4620" i="6"/>
  <c r="E4620" i="6"/>
  <c r="B4620" i="6"/>
  <c r="A4620" i="6"/>
  <c r="F4619" i="6"/>
  <c r="E4619" i="6"/>
  <c r="B4619" i="6"/>
  <c r="A4619" i="6"/>
  <c r="F4618" i="6"/>
  <c r="E4618" i="6"/>
  <c r="B4618" i="6"/>
  <c r="A4618" i="6"/>
  <c r="F4613" i="6"/>
  <c r="G4613" i="6" s="1"/>
  <c r="D4613" i="6"/>
  <c r="B4613" i="6"/>
  <c r="A4613" i="6"/>
  <c r="F4612" i="6"/>
  <c r="G4612" i="6" s="1"/>
  <c r="D4612" i="6"/>
  <c r="B4612" i="6"/>
  <c r="A4612" i="6"/>
  <c r="F4611" i="6"/>
  <c r="G4611" i="6" s="1"/>
  <c r="D4611" i="6"/>
  <c r="B4611" i="6"/>
  <c r="A4611" i="6"/>
  <c r="F4610" i="6"/>
  <c r="G4610" i="6" s="1"/>
  <c r="D4610" i="6"/>
  <c r="B4610" i="6"/>
  <c r="A4610" i="6"/>
  <c r="F4609" i="6"/>
  <c r="G4609" i="6" s="1"/>
  <c r="D4609" i="6"/>
  <c r="B4609" i="6"/>
  <c r="A4609" i="6"/>
  <c r="F4608" i="6"/>
  <c r="G4608" i="6" s="1"/>
  <c r="D4608" i="6"/>
  <c r="B4608" i="6"/>
  <c r="A4608" i="6"/>
  <c r="F4607" i="6"/>
  <c r="G4607" i="6" s="1"/>
  <c r="D4607" i="6"/>
  <c r="B4607" i="6"/>
  <c r="A4607" i="6"/>
  <c r="F4606" i="6"/>
  <c r="G4606" i="6" s="1"/>
  <c r="D4606" i="6"/>
  <c r="B4606" i="6"/>
  <c r="A4606" i="6"/>
  <c r="F4605" i="6"/>
  <c r="D4605" i="6"/>
  <c r="B4605" i="6"/>
  <c r="A4605" i="6"/>
  <c r="F4596" i="6"/>
  <c r="G4596" i="6" s="1"/>
  <c r="E4596" i="6"/>
  <c r="F4595" i="6"/>
  <c r="G4595" i="6" s="1"/>
  <c r="E4595" i="6"/>
  <c r="F4594" i="6"/>
  <c r="G4594" i="6" s="1"/>
  <c r="E4594" i="6"/>
  <c r="F4593" i="6"/>
  <c r="G4593" i="6" s="1"/>
  <c r="E4593" i="6"/>
  <c r="F4592" i="6"/>
  <c r="G4592" i="6" s="1"/>
  <c r="E4592" i="6"/>
  <c r="F4591" i="6"/>
  <c r="G4591" i="6" s="1"/>
  <c r="E4591" i="6"/>
  <c r="F4590" i="6"/>
  <c r="G4590" i="6" s="1"/>
  <c r="E4590" i="6"/>
  <c r="F4589" i="6"/>
  <c r="G4589" i="6" s="1"/>
  <c r="E4589" i="6"/>
  <c r="F4588" i="6"/>
  <c r="G4588" i="6" s="1"/>
  <c r="E4588" i="6"/>
  <c r="F4587" i="6"/>
  <c r="G4587" i="6" s="1"/>
  <c r="E4587" i="6"/>
  <c r="B4580" i="6"/>
  <c r="G4579" i="6"/>
  <c r="B4579" i="6"/>
  <c r="B4578" i="6"/>
  <c r="B4577" i="6"/>
  <c r="F4570" i="6"/>
  <c r="G4570" i="6" s="1"/>
  <c r="D4570" i="6"/>
  <c r="B4570" i="6"/>
  <c r="A4570" i="6"/>
  <c r="G4569" i="6"/>
  <c r="F4569" i="6"/>
  <c r="D4569" i="6"/>
  <c r="B4569" i="6"/>
  <c r="A4569" i="6"/>
  <c r="F4564" i="6"/>
  <c r="G4564" i="6" s="1"/>
  <c r="D4564" i="6"/>
  <c r="B4564" i="6"/>
  <c r="A4564" i="6"/>
  <c r="F4563" i="6"/>
  <c r="G4563" i="6" s="1"/>
  <c r="D4563" i="6"/>
  <c r="B4563" i="6"/>
  <c r="A4563" i="6"/>
  <c r="F4562" i="6"/>
  <c r="G4562" i="6" s="1"/>
  <c r="D4562" i="6"/>
  <c r="B4562" i="6"/>
  <c r="A4562" i="6"/>
  <c r="F4561" i="6"/>
  <c r="G4561" i="6" s="1"/>
  <c r="D4561" i="6"/>
  <c r="B4561" i="6"/>
  <c r="A4561" i="6"/>
  <c r="F4560" i="6"/>
  <c r="G4560" i="6" s="1"/>
  <c r="D4560" i="6"/>
  <c r="B4560" i="6"/>
  <c r="A4560" i="6"/>
  <c r="F4559" i="6"/>
  <c r="G4559" i="6" s="1"/>
  <c r="D4559" i="6"/>
  <c r="B4559" i="6"/>
  <c r="A4559" i="6"/>
  <c r="F4558" i="6"/>
  <c r="G4558" i="6" s="1"/>
  <c r="D4558" i="6"/>
  <c r="B4558" i="6"/>
  <c r="A4558" i="6"/>
  <c r="F4557" i="6"/>
  <c r="G4557" i="6" s="1"/>
  <c r="D4557" i="6"/>
  <c r="B4557" i="6"/>
  <c r="A4557" i="6"/>
  <c r="F4556" i="6"/>
  <c r="G4556" i="6" s="1"/>
  <c r="D4556" i="6"/>
  <c r="B4556" i="6"/>
  <c r="A4556" i="6"/>
  <c r="F4555" i="6"/>
  <c r="G4555" i="6" s="1"/>
  <c r="D4555" i="6"/>
  <c r="B4555" i="6"/>
  <c r="A4555" i="6"/>
  <c r="F4554" i="6"/>
  <c r="G4554" i="6" s="1"/>
  <c r="D4554" i="6"/>
  <c r="B4554" i="6"/>
  <c r="A4554" i="6"/>
  <c r="F4549" i="6"/>
  <c r="E4549" i="6"/>
  <c r="B4549" i="6"/>
  <c r="A4549" i="6"/>
  <c r="F4548" i="6"/>
  <c r="E4548" i="6"/>
  <c r="B4548" i="6"/>
  <c r="A4548" i="6"/>
  <c r="F4547" i="6"/>
  <c r="E4547" i="6"/>
  <c r="B4547" i="6"/>
  <c r="A4547" i="6"/>
  <c r="F4546" i="6"/>
  <c r="E4546" i="6"/>
  <c r="B4546" i="6"/>
  <c r="A4546" i="6"/>
  <c r="F4545" i="6"/>
  <c r="E4545" i="6"/>
  <c r="B4545" i="6"/>
  <c r="A4545" i="6"/>
  <c r="F4544" i="6"/>
  <c r="E4544" i="6"/>
  <c r="B4544" i="6"/>
  <c r="A4544" i="6"/>
  <c r="F4543" i="6"/>
  <c r="G4543" i="6" s="1"/>
  <c r="E4543" i="6"/>
  <c r="B4543" i="6"/>
  <c r="A4543" i="6"/>
  <c r="F4538" i="6"/>
  <c r="G4538" i="6" s="1"/>
  <c r="D4538" i="6"/>
  <c r="B4538" i="6"/>
  <c r="A4538" i="6"/>
  <c r="F4537" i="6"/>
  <c r="G4537" i="6" s="1"/>
  <c r="D4537" i="6"/>
  <c r="B4537" i="6"/>
  <c r="A4537" i="6"/>
  <c r="F4536" i="6"/>
  <c r="G4536" i="6" s="1"/>
  <c r="D4536" i="6"/>
  <c r="B4536" i="6"/>
  <c r="A4536" i="6"/>
  <c r="F4535" i="6"/>
  <c r="G4535" i="6" s="1"/>
  <c r="D4535" i="6"/>
  <c r="B4535" i="6"/>
  <c r="A4535" i="6"/>
  <c r="F4534" i="6"/>
  <c r="G4534" i="6" s="1"/>
  <c r="D4534" i="6"/>
  <c r="B4534" i="6"/>
  <c r="A4534" i="6"/>
  <c r="F4533" i="6"/>
  <c r="G4533" i="6" s="1"/>
  <c r="D4533" i="6"/>
  <c r="B4533" i="6"/>
  <c r="A4533" i="6"/>
  <c r="F4532" i="6"/>
  <c r="G4532" i="6" s="1"/>
  <c r="D4532" i="6"/>
  <c r="B4532" i="6"/>
  <c r="A4532" i="6"/>
  <c r="F4531" i="6"/>
  <c r="G4531" i="6" s="1"/>
  <c r="D4531" i="6"/>
  <c r="B4531" i="6"/>
  <c r="A4531" i="6"/>
  <c r="F4530" i="6"/>
  <c r="D4530" i="6"/>
  <c r="B4530" i="6"/>
  <c r="A4530" i="6"/>
  <c r="F4521" i="6"/>
  <c r="G4521" i="6" s="1"/>
  <c r="E4521" i="6"/>
  <c r="F4520" i="6"/>
  <c r="G4520" i="6" s="1"/>
  <c r="E4520" i="6"/>
  <c r="F4519" i="6"/>
  <c r="G4519" i="6" s="1"/>
  <c r="E4519" i="6"/>
  <c r="F4518" i="6"/>
  <c r="G4518" i="6" s="1"/>
  <c r="E4518" i="6"/>
  <c r="F4517" i="6"/>
  <c r="G4517" i="6" s="1"/>
  <c r="E4517" i="6"/>
  <c r="F4516" i="6"/>
  <c r="G4516" i="6" s="1"/>
  <c r="E4516" i="6"/>
  <c r="F4515" i="6"/>
  <c r="G4515" i="6" s="1"/>
  <c r="E4515" i="6"/>
  <c r="F4514" i="6"/>
  <c r="G4514" i="6" s="1"/>
  <c r="E4514" i="6"/>
  <c r="F4513" i="6"/>
  <c r="G4513" i="6" s="1"/>
  <c r="E4513" i="6"/>
  <c r="F4512" i="6"/>
  <c r="G4512" i="6" s="1"/>
  <c r="E4512" i="6"/>
  <c r="B4505" i="6"/>
  <c r="G4504" i="6"/>
  <c r="B4504" i="6"/>
  <c r="B4503" i="6"/>
  <c r="B4502" i="6"/>
  <c r="F4495" i="6"/>
  <c r="G4495" i="6" s="1"/>
  <c r="D4495" i="6"/>
  <c r="B4495" i="6"/>
  <c r="A4495" i="6"/>
  <c r="F4494" i="6"/>
  <c r="G4494" i="6" s="1"/>
  <c r="D4494" i="6"/>
  <c r="B4494" i="6"/>
  <c r="A4494" i="6"/>
  <c r="F4489" i="6"/>
  <c r="G4489" i="6" s="1"/>
  <c r="D4489" i="6"/>
  <c r="B4489" i="6"/>
  <c r="A4489" i="6"/>
  <c r="F4488" i="6"/>
  <c r="G4488" i="6" s="1"/>
  <c r="D4488" i="6"/>
  <c r="B4488" i="6"/>
  <c r="A4488" i="6"/>
  <c r="F4487" i="6"/>
  <c r="G4487" i="6" s="1"/>
  <c r="D4487" i="6"/>
  <c r="B4487" i="6"/>
  <c r="A4487" i="6"/>
  <c r="F4486" i="6"/>
  <c r="G4486" i="6" s="1"/>
  <c r="D4486" i="6"/>
  <c r="B4486" i="6"/>
  <c r="A4486" i="6"/>
  <c r="F4485" i="6"/>
  <c r="G4485" i="6" s="1"/>
  <c r="D4485" i="6"/>
  <c r="B4485" i="6"/>
  <c r="A4485" i="6"/>
  <c r="F4484" i="6"/>
  <c r="G4484" i="6" s="1"/>
  <c r="D4484" i="6"/>
  <c r="B4484" i="6"/>
  <c r="A4484" i="6"/>
  <c r="F4483" i="6"/>
  <c r="G4483" i="6" s="1"/>
  <c r="D4483" i="6"/>
  <c r="B4483" i="6"/>
  <c r="A4483" i="6"/>
  <c r="F4482" i="6"/>
  <c r="G4482" i="6" s="1"/>
  <c r="D4482" i="6"/>
  <c r="B4482" i="6"/>
  <c r="A4482" i="6"/>
  <c r="F4481" i="6"/>
  <c r="G4481" i="6" s="1"/>
  <c r="D4481" i="6"/>
  <c r="B4481" i="6"/>
  <c r="A4481" i="6"/>
  <c r="F4480" i="6"/>
  <c r="G4480" i="6" s="1"/>
  <c r="D4480" i="6"/>
  <c r="B4480" i="6"/>
  <c r="A4480" i="6"/>
  <c r="F4479" i="6"/>
  <c r="G4479" i="6" s="1"/>
  <c r="D4479" i="6"/>
  <c r="B4479" i="6"/>
  <c r="A4479" i="6"/>
  <c r="F4474" i="6"/>
  <c r="E4474" i="6"/>
  <c r="B4474" i="6"/>
  <c r="A4474" i="6"/>
  <c r="F4473" i="6"/>
  <c r="E4473" i="6"/>
  <c r="B4473" i="6"/>
  <c r="A4473" i="6"/>
  <c r="F4472" i="6"/>
  <c r="E4472" i="6"/>
  <c r="B4472" i="6"/>
  <c r="A4472" i="6"/>
  <c r="F4471" i="6"/>
  <c r="E4471" i="6"/>
  <c r="B4471" i="6"/>
  <c r="A4471" i="6"/>
  <c r="F4470" i="6"/>
  <c r="E4470" i="6"/>
  <c r="B4470" i="6"/>
  <c r="A4470" i="6"/>
  <c r="F4469" i="6"/>
  <c r="E4469" i="6"/>
  <c r="B4469" i="6"/>
  <c r="A4469" i="6"/>
  <c r="F4468" i="6"/>
  <c r="E4468" i="6"/>
  <c r="B4468" i="6"/>
  <c r="A4468" i="6"/>
  <c r="F4463" i="6"/>
  <c r="G4463" i="6" s="1"/>
  <c r="D4463" i="6"/>
  <c r="B4463" i="6"/>
  <c r="A4463" i="6"/>
  <c r="F4462" i="6"/>
  <c r="G4462" i="6" s="1"/>
  <c r="D4462" i="6"/>
  <c r="B4462" i="6"/>
  <c r="A4462" i="6"/>
  <c r="F4461" i="6"/>
  <c r="G4461" i="6" s="1"/>
  <c r="D4461" i="6"/>
  <c r="B4461" i="6"/>
  <c r="A4461" i="6"/>
  <c r="F4460" i="6"/>
  <c r="G4460" i="6" s="1"/>
  <c r="D4460" i="6"/>
  <c r="B4460" i="6"/>
  <c r="A4460" i="6"/>
  <c r="F4459" i="6"/>
  <c r="G4459" i="6" s="1"/>
  <c r="D4459" i="6"/>
  <c r="B4459" i="6"/>
  <c r="A4459" i="6"/>
  <c r="F4458" i="6"/>
  <c r="G4458" i="6" s="1"/>
  <c r="D4458" i="6"/>
  <c r="B4458" i="6"/>
  <c r="A4458" i="6"/>
  <c r="F4457" i="6"/>
  <c r="G4457" i="6" s="1"/>
  <c r="D4457" i="6"/>
  <c r="B4457" i="6"/>
  <c r="A4457" i="6"/>
  <c r="F4456" i="6"/>
  <c r="G4456" i="6" s="1"/>
  <c r="D4456" i="6"/>
  <c r="B4456" i="6"/>
  <c r="A4456" i="6"/>
  <c r="F4455" i="6"/>
  <c r="D4455" i="6"/>
  <c r="B4455" i="6"/>
  <c r="A4455" i="6"/>
  <c r="F4446" i="6"/>
  <c r="G4446" i="6" s="1"/>
  <c r="E4446" i="6"/>
  <c r="F4445" i="6"/>
  <c r="G4445" i="6" s="1"/>
  <c r="E4445" i="6"/>
  <c r="F4444" i="6"/>
  <c r="G4444" i="6" s="1"/>
  <c r="E4444" i="6"/>
  <c r="F4443" i="6"/>
  <c r="G4443" i="6" s="1"/>
  <c r="E4443" i="6"/>
  <c r="F4442" i="6"/>
  <c r="G4442" i="6" s="1"/>
  <c r="E4442" i="6"/>
  <c r="F4441" i="6"/>
  <c r="G4441" i="6" s="1"/>
  <c r="E4441" i="6"/>
  <c r="F4440" i="6"/>
  <c r="G4440" i="6" s="1"/>
  <c r="E4440" i="6"/>
  <c r="F4439" i="6"/>
  <c r="G4439" i="6" s="1"/>
  <c r="E4439" i="6"/>
  <c r="F4438" i="6"/>
  <c r="G4438" i="6" s="1"/>
  <c r="E4438" i="6"/>
  <c r="F4437" i="6"/>
  <c r="G4437" i="6" s="1"/>
  <c r="E4437" i="6"/>
  <c r="B4430" i="6"/>
  <c r="G4429" i="6"/>
  <c r="B4429" i="6"/>
  <c r="B4428" i="6"/>
  <c r="B4427" i="6"/>
  <c r="F4420" i="6"/>
  <c r="G4420" i="6" s="1"/>
  <c r="D4420" i="6"/>
  <c r="B4420" i="6"/>
  <c r="A4420" i="6"/>
  <c r="F4419" i="6"/>
  <c r="G4419" i="6" s="1"/>
  <c r="D4419" i="6"/>
  <c r="B4419" i="6"/>
  <c r="A4419" i="6"/>
  <c r="F4414" i="6"/>
  <c r="G4414" i="6" s="1"/>
  <c r="D4414" i="6"/>
  <c r="B4414" i="6"/>
  <c r="A4414" i="6"/>
  <c r="G4413" i="6"/>
  <c r="F4413" i="6"/>
  <c r="D4413" i="6"/>
  <c r="B4413" i="6"/>
  <c r="A4413" i="6"/>
  <c r="F4412" i="6"/>
  <c r="G4412" i="6" s="1"/>
  <c r="D4412" i="6"/>
  <c r="B4412" i="6"/>
  <c r="A4412" i="6"/>
  <c r="F4411" i="6"/>
  <c r="G4411" i="6" s="1"/>
  <c r="D4411" i="6"/>
  <c r="B4411" i="6"/>
  <c r="A4411" i="6"/>
  <c r="F4410" i="6"/>
  <c r="G4410" i="6" s="1"/>
  <c r="D4410" i="6"/>
  <c r="B4410" i="6"/>
  <c r="A4410" i="6"/>
  <c r="F4409" i="6"/>
  <c r="G4409" i="6" s="1"/>
  <c r="D4409" i="6"/>
  <c r="B4409" i="6"/>
  <c r="A4409" i="6"/>
  <c r="F4408" i="6"/>
  <c r="G4408" i="6" s="1"/>
  <c r="D4408" i="6"/>
  <c r="B4408" i="6"/>
  <c r="A4408" i="6"/>
  <c r="F4407" i="6"/>
  <c r="G4407" i="6" s="1"/>
  <c r="D4407" i="6"/>
  <c r="B4407" i="6"/>
  <c r="A4407" i="6"/>
  <c r="F4406" i="6"/>
  <c r="G4406" i="6" s="1"/>
  <c r="D4406" i="6"/>
  <c r="B4406" i="6"/>
  <c r="A4406" i="6"/>
  <c r="F4405" i="6"/>
  <c r="G4405" i="6" s="1"/>
  <c r="D4405" i="6"/>
  <c r="B4405" i="6"/>
  <c r="A4405" i="6"/>
  <c r="F4404" i="6"/>
  <c r="G4404" i="6" s="1"/>
  <c r="D4404" i="6"/>
  <c r="B4404" i="6"/>
  <c r="A4404" i="6"/>
  <c r="F4399" i="6"/>
  <c r="E4399" i="6"/>
  <c r="B4399" i="6"/>
  <c r="A4399" i="6"/>
  <c r="F4398" i="6"/>
  <c r="E4398" i="6"/>
  <c r="B4398" i="6"/>
  <c r="A4398" i="6"/>
  <c r="F4397" i="6"/>
  <c r="E4397" i="6"/>
  <c r="B4397" i="6"/>
  <c r="A4397" i="6"/>
  <c r="F4396" i="6"/>
  <c r="E4396" i="6"/>
  <c r="B4396" i="6"/>
  <c r="A4396" i="6"/>
  <c r="F4395" i="6"/>
  <c r="E4395" i="6"/>
  <c r="B4395" i="6"/>
  <c r="A4395" i="6"/>
  <c r="F4394" i="6"/>
  <c r="E4394" i="6"/>
  <c r="B4394" i="6"/>
  <c r="A4394" i="6"/>
  <c r="F4393" i="6"/>
  <c r="E4393" i="6"/>
  <c r="B4393" i="6"/>
  <c r="A4393" i="6"/>
  <c r="F4388" i="6"/>
  <c r="G4388" i="6" s="1"/>
  <c r="D4388" i="6"/>
  <c r="B4388" i="6"/>
  <c r="A4388" i="6"/>
  <c r="F4387" i="6"/>
  <c r="G4387" i="6" s="1"/>
  <c r="D4387" i="6"/>
  <c r="B4387" i="6"/>
  <c r="A4387" i="6"/>
  <c r="F4386" i="6"/>
  <c r="G4386" i="6" s="1"/>
  <c r="D4386" i="6"/>
  <c r="B4386" i="6"/>
  <c r="A4386" i="6"/>
  <c r="F4385" i="6"/>
  <c r="G4385" i="6" s="1"/>
  <c r="D4385" i="6"/>
  <c r="B4385" i="6"/>
  <c r="A4385" i="6"/>
  <c r="F4384" i="6"/>
  <c r="G4384" i="6" s="1"/>
  <c r="D4384" i="6"/>
  <c r="B4384" i="6"/>
  <c r="A4384" i="6"/>
  <c r="F4383" i="6"/>
  <c r="G4383" i="6" s="1"/>
  <c r="D4383" i="6"/>
  <c r="B4383" i="6"/>
  <c r="A4383" i="6"/>
  <c r="F4382" i="6"/>
  <c r="G4382" i="6" s="1"/>
  <c r="D4382" i="6"/>
  <c r="B4382" i="6"/>
  <c r="A4382" i="6"/>
  <c r="F4381" i="6"/>
  <c r="G4381" i="6" s="1"/>
  <c r="D4381" i="6"/>
  <c r="B4381" i="6"/>
  <c r="A4381" i="6"/>
  <c r="F4380" i="6"/>
  <c r="D4380" i="6"/>
  <c r="B4380" i="6"/>
  <c r="A4380" i="6"/>
  <c r="F4371" i="6"/>
  <c r="G4371" i="6" s="1"/>
  <c r="E4371" i="6"/>
  <c r="F4370" i="6"/>
  <c r="G4370" i="6" s="1"/>
  <c r="E4370" i="6"/>
  <c r="F4369" i="6"/>
  <c r="G4369" i="6" s="1"/>
  <c r="E4369" i="6"/>
  <c r="F4368" i="6"/>
  <c r="G4368" i="6" s="1"/>
  <c r="E4368" i="6"/>
  <c r="F4367" i="6"/>
  <c r="G4367" i="6" s="1"/>
  <c r="E4367" i="6"/>
  <c r="F4366" i="6"/>
  <c r="G4366" i="6" s="1"/>
  <c r="E4366" i="6"/>
  <c r="F4365" i="6"/>
  <c r="G4365" i="6" s="1"/>
  <c r="E4365" i="6"/>
  <c r="F4364" i="6"/>
  <c r="G4364" i="6" s="1"/>
  <c r="E4364" i="6"/>
  <c r="F4363" i="6"/>
  <c r="G4363" i="6" s="1"/>
  <c r="E4363" i="6"/>
  <c r="F4362" i="6"/>
  <c r="G4362" i="6" s="1"/>
  <c r="E4362" i="6"/>
  <c r="B4355" i="6"/>
  <c r="G4354" i="6"/>
  <c r="B4354" i="6"/>
  <c r="B4353" i="6"/>
  <c r="B4352" i="6"/>
  <c r="F4345" i="6"/>
  <c r="G4345" i="6" s="1"/>
  <c r="D4345" i="6"/>
  <c r="B4345" i="6"/>
  <c r="A4345" i="6"/>
  <c r="G4344" i="6"/>
  <c r="F4344" i="6"/>
  <c r="D4344" i="6"/>
  <c r="B4344" i="6"/>
  <c r="A4344" i="6"/>
  <c r="F4339" i="6"/>
  <c r="G4339" i="6" s="1"/>
  <c r="D4339" i="6"/>
  <c r="B4339" i="6"/>
  <c r="A4339" i="6"/>
  <c r="F4338" i="6"/>
  <c r="G4338" i="6" s="1"/>
  <c r="D4338" i="6"/>
  <c r="B4338" i="6"/>
  <c r="A4338" i="6"/>
  <c r="F4337" i="6"/>
  <c r="G4337" i="6" s="1"/>
  <c r="D4337" i="6"/>
  <c r="B4337" i="6"/>
  <c r="A4337" i="6"/>
  <c r="F4336" i="6"/>
  <c r="G4336" i="6" s="1"/>
  <c r="D4336" i="6"/>
  <c r="B4336" i="6"/>
  <c r="A4336" i="6"/>
  <c r="F4335" i="6"/>
  <c r="G4335" i="6" s="1"/>
  <c r="D4335" i="6"/>
  <c r="B4335" i="6"/>
  <c r="A4335" i="6"/>
  <c r="F4334" i="6"/>
  <c r="G4334" i="6" s="1"/>
  <c r="D4334" i="6"/>
  <c r="B4334" i="6"/>
  <c r="A4334" i="6"/>
  <c r="F4333" i="6"/>
  <c r="G4333" i="6" s="1"/>
  <c r="D4333" i="6"/>
  <c r="B4333" i="6"/>
  <c r="A4333" i="6"/>
  <c r="F4332" i="6"/>
  <c r="G4332" i="6" s="1"/>
  <c r="D4332" i="6"/>
  <c r="B4332" i="6"/>
  <c r="A4332" i="6"/>
  <c r="F4331" i="6"/>
  <c r="G4331" i="6" s="1"/>
  <c r="D4331" i="6"/>
  <c r="B4331" i="6"/>
  <c r="A4331" i="6"/>
  <c r="F4330" i="6"/>
  <c r="G4330" i="6" s="1"/>
  <c r="D4330" i="6"/>
  <c r="B4330" i="6"/>
  <c r="A4330" i="6"/>
  <c r="F4329" i="6"/>
  <c r="G4329" i="6" s="1"/>
  <c r="D4329" i="6"/>
  <c r="B4329" i="6"/>
  <c r="A4329" i="6"/>
  <c r="F4324" i="6"/>
  <c r="G4324" i="6" s="1"/>
  <c r="E4324" i="6"/>
  <c r="B4324" i="6"/>
  <c r="A4324" i="6"/>
  <c r="F4323" i="6"/>
  <c r="G4323" i="6" s="1"/>
  <c r="E4323" i="6"/>
  <c r="B4323" i="6"/>
  <c r="A4323" i="6"/>
  <c r="F4322" i="6"/>
  <c r="E4322" i="6"/>
  <c r="B4322" i="6"/>
  <c r="A4322" i="6"/>
  <c r="F4321" i="6"/>
  <c r="E4321" i="6"/>
  <c r="B4321" i="6"/>
  <c r="A4321" i="6"/>
  <c r="F4320" i="6"/>
  <c r="E4320" i="6"/>
  <c r="B4320" i="6"/>
  <c r="A4320" i="6"/>
  <c r="F4319" i="6"/>
  <c r="G4319" i="6" s="1"/>
  <c r="E4319" i="6"/>
  <c r="B4319" i="6"/>
  <c r="A4319" i="6"/>
  <c r="F4318" i="6"/>
  <c r="E4318" i="6"/>
  <c r="B4318" i="6"/>
  <c r="A4318" i="6"/>
  <c r="F4313" i="6"/>
  <c r="G4313" i="6" s="1"/>
  <c r="D4313" i="6"/>
  <c r="B4313" i="6"/>
  <c r="A4313" i="6"/>
  <c r="F4312" i="6"/>
  <c r="G4312" i="6" s="1"/>
  <c r="D4312" i="6"/>
  <c r="B4312" i="6"/>
  <c r="A4312" i="6"/>
  <c r="F4311" i="6"/>
  <c r="G4311" i="6" s="1"/>
  <c r="D4311" i="6"/>
  <c r="B4311" i="6"/>
  <c r="A4311" i="6"/>
  <c r="F4310" i="6"/>
  <c r="G4310" i="6" s="1"/>
  <c r="D4310" i="6"/>
  <c r="B4310" i="6"/>
  <c r="A4310" i="6"/>
  <c r="F4309" i="6"/>
  <c r="G4309" i="6" s="1"/>
  <c r="D4309" i="6"/>
  <c r="B4309" i="6"/>
  <c r="A4309" i="6"/>
  <c r="F4308" i="6"/>
  <c r="G4308" i="6" s="1"/>
  <c r="D4308" i="6"/>
  <c r="B4308" i="6"/>
  <c r="A4308" i="6"/>
  <c r="F4307" i="6"/>
  <c r="G4307" i="6" s="1"/>
  <c r="D4307" i="6"/>
  <c r="B4307" i="6"/>
  <c r="A4307" i="6"/>
  <c r="F4306" i="6"/>
  <c r="G4306" i="6" s="1"/>
  <c r="D4306" i="6"/>
  <c r="B4306" i="6"/>
  <c r="A4306" i="6"/>
  <c r="F4305" i="6"/>
  <c r="D4305" i="6"/>
  <c r="B4305" i="6"/>
  <c r="A4305" i="6"/>
  <c r="F4296" i="6"/>
  <c r="G4296" i="6" s="1"/>
  <c r="E4296" i="6"/>
  <c r="F4295" i="6"/>
  <c r="G4295" i="6" s="1"/>
  <c r="E4295" i="6"/>
  <c r="F4294" i="6"/>
  <c r="G4294" i="6" s="1"/>
  <c r="E4294" i="6"/>
  <c r="F4293" i="6"/>
  <c r="G4293" i="6" s="1"/>
  <c r="E4293" i="6"/>
  <c r="F4292" i="6"/>
  <c r="G4292" i="6" s="1"/>
  <c r="E4292" i="6"/>
  <c r="F4291" i="6"/>
  <c r="G4291" i="6" s="1"/>
  <c r="E4291" i="6"/>
  <c r="F4290" i="6"/>
  <c r="G4290" i="6" s="1"/>
  <c r="E4290" i="6"/>
  <c r="F4289" i="6"/>
  <c r="G4289" i="6" s="1"/>
  <c r="E4289" i="6"/>
  <c r="F4288" i="6"/>
  <c r="G4288" i="6" s="1"/>
  <c r="E4288" i="6"/>
  <c r="F4287" i="6"/>
  <c r="G4287" i="6" s="1"/>
  <c r="E4287" i="6"/>
  <c r="B4280" i="6"/>
  <c r="G4279" i="6"/>
  <c r="B4279" i="6"/>
  <c r="B4278" i="6"/>
  <c r="B4277" i="6"/>
  <c r="F4270" i="6"/>
  <c r="G4270" i="6" s="1"/>
  <c r="D4270" i="6"/>
  <c r="B4270" i="6"/>
  <c r="A4270" i="6"/>
  <c r="G4269" i="6"/>
  <c r="F4269" i="6"/>
  <c r="D4269" i="6"/>
  <c r="B4269" i="6"/>
  <c r="A4269" i="6"/>
  <c r="F4264" i="6"/>
  <c r="G4264" i="6" s="1"/>
  <c r="D4264" i="6"/>
  <c r="B4264" i="6"/>
  <c r="A4264" i="6"/>
  <c r="F4263" i="6"/>
  <c r="G4263" i="6" s="1"/>
  <c r="D4263" i="6"/>
  <c r="B4263" i="6"/>
  <c r="A4263" i="6"/>
  <c r="F4262" i="6"/>
  <c r="G4262" i="6" s="1"/>
  <c r="D4262" i="6"/>
  <c r="B4262" i="6"/>
  <c r="A4262" i="6"/>
  <c r="F4261" i="6"/>
  <c r="G4261" i="6" s="1"/>
  <c r="D4261" i="6"/>
  <c r="B4261" i="6"/>
  <c r="A4261" i="6"/>
  <c r="F4260" i="6"/>
  <c r="G4260" i="6" s="1"/>
  <c r="D4260" i="6"/>
  <c r="B4260" i="6"/>
  <c r="A4260" i="6"/>
  <c r="F4259" i="6"/>
  <c r="G4259" i="6" s="1"/>
  <c r="D4259" i="6"/>
  <c r="B4259" i="6"/>
  <c r="A4259" i="6"/>
  <c r="F4258" i="6"/>
  <c r="G4258" i="6" s="1"/>
  <c r="D4258" i="6"/>
  <c r="B4258" i="6"/>
  <c r="A4258" i="6"/>
  <c r="F4257" i="6"/>
  <c r="G4257" i="6" s="1"/>
  <c r="D4257" i="6"/>
  <c r="B4257" i="6"/>
  <c r="A4257" i="6"/>
  <c r="F4256" i="6"/>
  <c r="G4256" i="6" s="1"/>
  <c r="D4256" i="6"/>
  <c r="B4256" i="6"/>
  <c r="A4256" i="6"/>
  <c r="F4255" i="6"/>
  <c r="G4255" i="6" s="1"/>
  <c r="D4255" i="6"/>
  <c r="B4255" i="6"/>
  <c r="A4255" i="6"/>
  <c r="F4254" i="6"/>
  <c r="G4254" i="6" s="1"/>
  <c r="D4254" i="6"/>
  <c r="B4254" i="6"/>
  <c r="A4254" i="6"/>
  <c r="F4249" i="6"/>
  <c r="E4249" i="6"/>
  <c r="B4249" i="6"/>
  <c r="A4249" i="6"/>
  <c r="F4248" i="6"/>
  <c r="E4248" i="6"/>
  <c r="B4248" i="6"/>
  <c r="A4248" i="6"/>
  <c r="F4247" i="6"/>
  <c r="E4247" i="6"/>
  <c r="B4247" i="6"/>
  <c r="A4247" i="6"/>
  <c r="F4246" i="6"/>
  <c r="E4246" i="6"/>
  <c r="B4246" i="6"/>
  <c r="A4246" i="6"/>
  <c r="F4245" i="6"/>
  <c r="E4245" i="6"/>
  <c r="B4245" i="6"/>
  <c r="A4245" i="6"/>
  <c r="F4244" i="6"/>
  <c r="E4244" i="6"/>
  <c r="B4244" i="6"/>
  <c r="A4244" i="6"/>
  <c r="F4243" i="6"/>
  <c r="E4243" i="6"/>
  <c r="B4243" i="6"/>
  <c r="A4243" i="6"/>
  <c r="F4238" i="6"/>
  <c r="G4238" i="6" s="1"/>
  <c r="D4238" i="6"/>
  <c r="B4238" i="6"/>
  <c r="A4238" i="6"/>
  <c r="F4237" i="6"/>
  <c r="G4237" i="6" s="1"/>
  <c r="D4237" i="6"/>
  <c r="B4237" i="6"/>
  <c r="A4237" i="6"/>
  <c r="F4236" i="6"/>
  <c r="G4236" i="6" s="1"/>
  <c r="D4236" i="6"/>
  <c r="B4236" i="6"/>
  <c r="A4236" i="6"/>
  <c r="F4235" i="6"/>
  <c r="G4235" i="6" s="1"/>
  <c r="D4235" i="6"/>
  <c r="B4235" i="6"/>
  <c r="A4235" i="6"/>
  <c r="F4234" i="6"/>
  <c r="G4234" i="6" s="1"/>
  <c r="D4234" i="6"/>
  <c r="B4234" i="6"/>
  <c r="A4234" i="6"/>
  <c r="F4233" i="6"/>
  <c r="G4233" i="6" s="1"/>
  <c r="D4233" i="6"/>
  <c r="B4233" i="6"/>
  <c r="A4233" i="6"/>
  <c r="F4232" i="6"/>
  <c r="G4232" i="6" s="1"/>
  <c r="D4232" i="6"/>
  <c r="B4232" i="6"/>
  <c r="A4232" i="6"/>
  <c r="F4231" i="6"/>
  <c r="G4231" i="6" s="1"/>
  <c r="D4231" i="6"/>
  <c r="B4231" i="6"/>
  <c r="A4231" i="6"/>
  <c r="F4230" i="6"/>
  <c r="D4230" i="6"/>
  <c r="B4230" i="6"/>
  <c r="A4230" i="6"/>
  <c r="F4221" i="6"/>
  <c r="G4221" i="6" s="1"/>
  <c r="E4221" i="6"/>
  <c r="F4220" i="6"/>
  <c r="G4220" i="6" s="1"/>
  <c r="E4220" i="6"/>
  <c r="F4219" i="6"/>
  <c r="G4219" i="6" s="1"/>
  <c r="E4219" i="6"/>
  <c r="F4218" i="6"/>
  <c r="G4218" i="6" s="1"/>
  <c r="E4218" i="6"/>
  <c r="F4217" i="6"/>
  <c r="G4217" i="6" s="1"/>
  <c r="E4217" i="6"/>
  <c r="F4216" i="6"/>
  <c r="G4216" i="6" s="1"/>
  <c r="E4216" i="6"/>
  <c r="F4215" i="6"/>
  <c r="G4215" i="6" s="1"/>
  <c r="E4215" i="6"/>
  <c r="F4214" i="6"/>
  <c r="G4214" i="6" s="1"/>
  <c r="E4214" i="6"/>
  <c r="F4213" i="6"/>
  <c r="G4213" i="6" s="1"/>
  <c r="E4213" i="6"/>
  <c r="F4212" i="6"/>
  <c r="G4212" i="6" s="1"/>
  <c r="E4212" i="6"/>
  <c r="B4205" i="6"/>
  <c r="G4204" i="6"/>
  <c r="B4204" i="6"/>
  <c r="B4203" i="6"/>
  <c r="B4202" i="6"/>
  <c r="F4195" i="6"/>
  <c r="G4195" i="6" s="1"/>
  <c r="D4195" i="6"/>
  <c r="B4195" i="6"/>
  <c r="A4195" i="6"/>
  <c r="F4194" i="6"/>
  <c r="G4194" i="6" s="1"/>
  <c r="G4196" i="6" s="1"/>
  <c r="D4194" i="6"/>
  <c r="B4194" i="6"/>
  <c r="A4194" i="6"/>
  <c r="F4189" i="6"/>
  <c r="G4189" i="6" s="1"/>
  <c r="D4189" i="6"/>
  <c r="B4189" i="6"/>
  <c r="A4189" i="6"/>
  <c r="F4188" i="6"/>
  <c r="G4188" i="6" s="1"/>
  <c r="D4188" i="6"/>
  <c r="B4188" i="6"/>
  <c r="A4188" i="6"/>
  <c r="F4187" i="6"/>
  <c r="G4187" i="6" s="1"/>
  <c r="D4187" i="6"/>
  <c r="B4187" i="6"/>
  <c r="A4187" i="6"/>
  <c r="F4186" i="6"/>
  <c r="G4186" i="6" s="1"/>
  <c r="D4186" i="6"/>
  <c r="B4186" i="6"/>
  <c r="A4186" i="6"/>
  <c r="F4185" i="6"/>
  <c r="G4185" i="6" s="1"/>
  <c r="D4185" i="6"/>
  <c r="B4185" i="6"/>
  <c r="A4185" i="6"/>
  <c r="F4184" i="6"/>
  <c r="G4184" i="6" s="1"/>
  <c r="D4184" i="6"/>
  <c r="B4184" i="6"/>
  <c r="A4184" i="6"/>
  <c r="G4183" i="6"/>
  <c r="F4183" i="6"/>
  <c r="D4183" i="6"/>
  <c r="B4183" i="6"/>
  <c r="A4183" i="6"/>
  <c r="F4182" i="6"/>
  <c r="G4182" i="6" s="1"/>
  <c r="D4182" i="6"/>
  <c r="B4182" i="6"/>
  <c r="A4182" i="6"/>
  <c r="F4181" i="6"/>
  <c r="G4181" i="6" s="1"/>
  <c r="D4181" i="6"/>
  <c r="B4181" i="6"/>
  <c r="A4181" i="6"/>
  <c r="F4180" i="6"/>
  <c r="G4180" i="6" s="1"/>
  <c r="D4180" i="6"/>
  <c r="B4180" i="6"/>
  <c r="A4180" i="6"/>
  <c r="F4179" i="6"/>
  <c r="G4179" i="6" s="1"/>
  <c r="D4179" i="6"/>
  <c r="B4179" i="6"/>
  <c r="A4179" i="6"/>
  <c r="F4174" i="6"/>
  <c r="E4174" i="6"/>
  <c r="B4174" i="6"/>
  <c r="A4174" i="6"/>
  <c r="F4173" i="6"/>
  <c r="E4173" i="6"/>
  <c r="B4173" i="6"/>
  <c r="A4173" i="6"/>
  <c r="F4172" i="6"/>
  <c r="E4172" i="6"/>
  <c r="B4172" i="6"/>
  <c r="A4172" i="6"/>
  <c r="F4171" i="6"/>
  <c r="E4171" i="6"/>
  <c r="B4171" i="6"/>
  <c r="A4171" i="6"/>
  <c r="F4170" i="6"/>
  <c r="E4170" i="6"/>
  <c r="B4170" i="6"/>
  <c r="A4170" i="6"/>
  <c r="F4169" i="6"/>
  <c r="E4169" i="6"/>
  <c r="B4169" i="6"/>
  <c r="A4169" i="6"/>
  <c r="F4168" i="6"/>
  <c r="E4168" i="6"/>
  <c r="B4168" i="6"/>
  <c r="A4168" i="6"/>
  <c r="F4163" i="6"/>
  <c r="G4163" i="6" s="1"/>
  <c r="D4163" i="6"/>
  <c r="B4163" i="6"/>
  <c r="A4163" i="6"/>
  <c r="F4162" i="6"/>
  <c r="G4162" i="6" s="1"/>
  <c r="D4162" i="6"/>
  <c r="B4162" i="6"/>
  <c r="A4162" i="6"/>
  <c r="F4161" i="6"/>
  <c r="G4161" i="6" s="1"/>
  <c r="D4161" i="6"/>
  <c r="B4161" i="6"/>
  <c r="A4161" i="6"/>
  <c r="F4160" i="6"/>
  <c r="G4160" i="6" s="1"/>
  <c r="D4160" i="6"/>
  <c r="B4160" i="6"/>
  <c r="A4160" i="6"/>
  <c r="F4159" i="6"/>
  <c r="G4159" i="6" s="1"/>
  <c r="D4159" i="6"/>
  <c r="B4159" i="6"/>
  <c r="A4159" i="6"/>
  <c r="F4158" i="6"/>
  <c r="G4158" i="6" s="1"/>
  <c r="D4158" i="6"/>
  <c r="B4158" i="6"/>
  <c r="A4158" i="6"/>
  <c r="F4157" i="6"/>
  <c r="G4157" i="6" s="1"/>
  <c r="D4157" i="6"/>
  <c r="B4157" i="6"/>
  <c r="A4157" i="6"/>
  <c r="F4156" i="6"/>
  <c r="G4156" i="6" s="1"/>
  <c r="D4156" i="6"/>
  <c r="B4156" i="6"/>
  <c r="A4156" i="6"/>
  <c r="F4155" i="6"/>
  <c r="D4155" i="6"/>
  <c r="B4155" i="6"/>
  <c r="A4155" i="6"/>
  <c r="F4146" i="6"/>
  <c r="G4146" i="6" s="1"/>
  <c r="E4146" i="6"/>
  <c r="F4145" i="6"/>
  <c r="G4145" i="6" s="1"/>
  <c r="E4145" i="6"/>
  <c r="F4144" i="6"/>
  <c r="G4144" i="6" s="1"/>
  <c r="E4144" i="6"/>
  <c r="F4143" i="6"/>
  <c r="G4143" i="6" s="1"/>
  <c r="E4143" i="6"/>
  <c r="F4142" i="6"/>
  <c r="G4142" i="6" s="1"/>
  <c r="E4142" i="6"/>
  <c r="F4141" i="6"/>
  <c r="G4141" i="6" s="1"/>
  <c r="E4141" i="6"/>
  <c r="F4140" i="6"/>
  <c r="G4140" i="6" s="1"/>
  <c r="E4140" i="6"/>
  <c r="F4139" i="6"/>
  <c r="G4139" i="6" s="1"/>
  <c r="E4139" i="6"/>
  <c r="F4138" i="6"/>
  <c r="G4138" i="6" s="1"/>
  <c r="E4138" i="6"/>
  <c r="F4137" i="6"/>
  <c r="G4137" i="6" s="1"/>
  <c r="E4137" i="6"/>
  <c r="B4130" i="6"/>
  <c r="G4129" i="6"/>
  <c r="B4129" i="6"/>
  <c r="B4128" i="6"/>
  <c r="B4127" i="6"/>
  <c r="F4120" i="6"/>
  <c r="G4120" i="6" s="1"/>
  <c r="D4120" i="6"/>
  <c r="B4120" i="6"/>
  <c r="A4120" i="6"/>
  <c r="F4119" i="6"/>
  <c r="G4119" i="6" s="1"/>
  <c r="G4121" i="6" s="1"/>
  <c r="D4119" i="6"/>
  <c r="B4119" i="6"/>
  <c r="A4119" i="6"/>
  <c r="F4114" i="6"/>
  <c r="G4114" i="6" s="1"/>
  <c r="D4114" i="6"/>
  <c r="B4114" i="6"/>
  <c r="A4114" i="6"/>
  <c r="F4113" i="6"/>
  <c r="G4113" i="6" s="1"/>
  <c r="D4113" i="6"/>
  <c r="B4113" i="6"/>
  <c r="A4113" i="6"/>
  <c r="F4112" i="6"/>
  <c r="G4112" i="6" s="1"/>
  <c r="D4112" i="6"/>
  <c r="B4112" i="6"/>
  <c r="A4112" i="6"/>
  <c r="F4111" i="6"/>
  <c r="G4111" i="6" s="1"/>
  <c r="D4111" i="6"/>
  <c r="B4111" i="6"/>
  <c r="A4111" i="6"/>
  <c r="F4110" i="6"/>
  <c r="G4110" i="6" s="1"/>
  <c r="D4110" i="6"/>
  <c r="B4110" i="6"/>
  <c r="A4110" i="6"/>
  <c r="F4109" i="6"/>
  <c r="G4109" i="6" s="1"/>
  <c r="D4109" i="6"/>
  <c r="B4109" i="6"/>
  <c r="A4109" i="6"/>
  <c r="F4108" i="6"/>
  <c r="G4108" i="6" s="1"/>
  <c r="D4108" i="6"/>
  <c r="B4108" i="6"/>
  <c r="A4108" i="6"/>
  <c r="F4107" i="6"/>
  <c r="G4107" i="6" s="1"/>
  <c r="D4107" i="6"/>
  <c r="B4107" i="6"/>
  <c r="A4107" i="6"/>
  <c r="F4106" i="6"/>
  <c r="G4106" i="6" s="1"/>
  <c r="D4106" i="6"/>
  <c r="B4106" i="6"/>
  <c r="A4106" i="6"/>
  <c r="F4105" i="6"/>
  <c r="G4105" i="6" s="1"/>
  <c r="D4105" i="6"/>
  <c r="B4105" i="6"/>
  <c r="A4105" i="6"/>
  <c r="F4104" i="6"/>
  <c r="G4104" i="6" s="1"/>
  <c r="D4104" i="6"/>
  <c r="B4104" i="6"/>
  <c r="A4104" i="6"/>
  <c r="F4099" i="6"/>
  <c r="E4099" i="6"/>
  <c r="B4099" i="6"/>
  <c r="A4099" i="6"/>
  <c r="F4098" i="6"/>
  <c r="E4098" i="6"/>
  <c r="B4098" i="6"/>
  <c r="A4098" i="6"/>
  <c r="F4097" i="6"/>
  <c r="E4097" i="6"/>
  <c r="B4097" i="6"/>
  <c r="A4097" i="6"/>
  <c r="F4096" i="6"/>
  <c r="E4096" i="6"/>
  <c r="B4096" i="6"/>
  <c r="A4096" i="6"/>
  <c r="F4095" i="6"/>
  <c r="E4095" i="6"/>
  <c r="B4095" i="6"/>
  <c r="A4095" i="6"/>
  <c r="F4094" i="6"/>
  <c r="E4094" i="6"/>
  <c r="B4094" i="6"/>
  <c r="A4094" i="6"/>
  <c r="F4093" i="6"/>
  <c r="E4093" i="6"/>
  <c r="B4093" i="6"/>
  <c r="A4093" i="6"/>
  <c r="F4088" i="6"/>
  <c r="G4088" i="6" s="1"/>
  <c r="D4088" i="6"/>
  <c r="B4088" i="6"/>
  <c r="A4088" i="6"/>
  <c r="F4087" i="6"/>
  <c r="G4087" i="6" s="1"/>
  <c r="D4087" i="6"/>
  <c r="B4087" i="6"/>
  <c r="A4087" i="6"/>
  <c r="F4086" i="6"/>
  <c r="G4086" i="6" s="1"/>
  <c r="D4086" i="6"/>
  <c r="B4086" i="6"/>
  <c r="A4086" i="6"/>
  <c r="F4085" i="6"/>
  <c r="G4085" i="6" s="1"/>
  <c r="D4085" i="6"/>
  <c r="B4085" i="6"/>
  <c r="A4085" i="6"/>
  <c r="F4084" i="6"/>
  <c r="G4084" i="6" s="1"/>
  <c r="D4084" i="6"/>
  <c r="B4084" i="6"/>
  <c r="A4084" i="6"/>
  <c r="F4083" i="6"/>
  <c r="G4083" i="6" s="1"/>
  <c r="D4083" i="6"/>
  <c r="B4083" i="6"/>
  <c r="A4083" i="6"/>
  <c r="F4082" i="6"/>
  <c r="G4082" i="6" s="1"/>
  <c r="D4082" i="6"/>
  <c r="B4082" i="6"/>
  <c r="A4082" i="6"/>
  <c r="F4081" i="6"/>
  <c r="G4081" i="6" s="1"/>
  <c r="D4081" i="6"/>
  <c r="B4081" i="6"/>
  <c r="A4081" i="6"/>
  <c r="F4080" i="6"/>
  <c r="D4080" i="6"/>
  <c r="B4080" i="6"/>
  <c r="A4080" i="6"/>
  <c r="F4071" i="6"/>
  <c r="G4071" i="6" s="1"/>
  <c r="E4071" i="6"/>
  <c r="F4070" i="6"/>
  <c r="G4070" i="6" s="1"/>
  <c r="E4070" i="6"/>
  <c r="F4069" i="6"/>
  <c r="G4069" i="6" s="1"/>
  <c r="E4069" i="6"/>
  <c r="F4068" i="6"/>
  <c r="G4068" i="6" s="1"/>
  <c r="E4068" i="6"/>
  <c r="F4067" i="6"/>
  <c r="G4067" i="6" s="1"/>
  <c r="E4067" i="6"/>
  <c r="F4066" i="6"/>
  <c r="G4066" i="6" s="1"/>
  <c r="E4066" i="6"/>
  <c r="F4065" i="6"/>
  <c r="G4065" i="6" s="1"/>
  <c r="E4065" i="6"/>
  <c r="F4064" i="6"/>
  <c r="G4064" i="6" s="1"/>
  <c r="E4064" i="6"/>
  <c r="F4063" i="6"/>
  <c r="G4063" i="6" s="1"/>
  <c r="E4063" i="6"/>
  <c r="F4062" i="6"/>
  <c r="G4062" i="6" s="1"/>
  <c r="E4062" i="6"/>
  <c r="B4055" i="6"/>
  <c r="G4054" i="6"/>
  <c r="B4054" i="6"/>
  <c r="B4053" i="6"/>
  <c r="B4052" i="6"/>
  <c r="F4045" i="6"/>
  <c r="G4045" i="6" s="1"/>
  <c r="D4045" i="6"/>
  <c r="B4045" i="6"/>
  <c r="A4045" i="6"/>
  <c r="F4044" i="6"/>
  <c r="G4044" i="6" s="1"/>
  <c r="D4044" i="6"/>
  <c r="B4044" i="6"/>
  <c r="A4044" i="6"/>
  <c r="F4039" i="6"/>
  <c r="G4039" i="6" s="1"/>
  <c r="D4039" i="6"/>
  <c r="B4039" i="6"/>
  <c r="A4039" i="6"/>
  <c r="F4038" i="6"/>
  <c r="G4038" i="6" s="1"/>
  <c r="D4038" i="6"/>
  <c r="B4038" i="6"/>
  <c r="A4038" i="6"/>
  <c r="F4037" i="6"/>
  <c r="G4037" i="6" s="1"/>
  <c r="D4037" i="6"/>
  <c r="B4037" i="6"/>
  <c r="A4037" i="6"/>
  <c r="G4036" i="6"/>
  <c r="F4036" i="6"/>
  <c r="D4036" i="6"/>
  <c r="B4036" i="6"/>
  <c r="A4036" i="6"/>
  <c r="F4035" i="6"/>
  <c r="G4035" i="6" s="1"/>
  <c r="D4035" i="6"/>
  <c r="B4035" i="6"/>
  <c r="A4035" i="6"/>
  <c r="F4034" i="6"/>
  <c r="G4034" i="6" s="1"/>
  <c r="D4034" i="6"/>
  <c r="B4034" i="6"/>
  <c r="A4034" i="6"/>
  <c r="F4033" i="6"/>
  <c r="G4033" i="6" s="1"/>
  <c r="D4033" i="6"/>
  <c r="B4033" i="6"/>
  <c r="A4033" i="6"/>
  <c r="F4032" i="6"/>
  <c r="G4032" i="6" s="1"/>
  <c r="D4032" i="6"/>
  <c r="B4032" i="6"/>
  <c r="A4032" i="6"/>
  <c r="F4031" i="6"/>
  <c r="G4031" i="6" s="1"/>
  <c r="D4031" i="6"/>
  <c r="B4031" i="6"/>
  <c r="A4031" i="6"/>
  <c r="F4030" i="6"/>
  <c r="G4030" i="6" s="1"/>
  <c r="D4030" i="6"/>
  <c r="B4030" i="6"/>
  <c r="A4030" i="6"/>
  <c r="F4029" i="6"/>
  <c r="G4029" i="6" s="1"/>
  <c r="D4029" i="6"/>
  <c r="B4029" i="6"/>
  <c r="A4029" i="6"/>
  <c r="F4024" i="6"/>
  <c r="E4024" i="6"/>
  <c r="B4024" i="6"/>
  <c r="A4024" i="6"/>
  <c r="F4023" i="6"/>
  <c r="E4023" i="6"/>
  <c r="B4023" i="6"/>
  <c r="A4023" i="6"/>
  <c r="F4022" i="6"/>
  <c r="E4022" i="6"/>
  <c r="B4022" i="6"/>
  <c r="A4022" i="6"/>
  <c r="F4021" i="6"/>
  <c r="E4021" i="6"/>
  <c r="B4021" i="6"/>
  <c r="A4021" i="6"/>
  <c r="F4020" i="6"/>
  <c r="E4020" i="6"/>
  <c r="B4020" i="6"/>
  <c r="A4020" i="6"/>
  <c r="F4019" i="6"/>
  <c r="E4019" i="6"/>
  <c r="B4019" i="6"/>
  <c r="A4019" i="6"/>
  <c r="F4018" i="6"/>
  <c r="E4018" i="6"/>
  <c r="B4018" i="6"/>
  <c r="A4018" i="6"/>
  <c r="F4013" i="6"/>
  <c r="G4013" i="6" s="1"/>
  <c r="D4013" i="6"/>
  <c r="B4013" i="6"/>
  <c r="A4013" i="6"/>
  <c r="F4012" i="6"/>
  <c r="G4012" i="6" s="1"/>
  <c r="D4012" i="6"/>
  <c r="B4012" i="6"/>
  <c r="A4012" i="6"/>
  <c r="F4011" i="6"/>
  <c r="G4011" i="6" s="1"/>
  <c r="D4011" i="6"/>
  <c r="B4011" i="6"/>
  <c r="A4011" i="6"/>
  <c r="F4010" i="6"/>
  <c r="G4010" i="6" s="1"/>
  <c r="D4010" i="6"/>
  <c r="B4010" i="6"/>
  <c r="A4010" i="6"/>
  <c r="F4009" i="6"/>
  <c r="G4009" i="6" s="1"/>
  <c r="D4009" i="6"/>
  <c r="B4009" i="6"/>
  <c r="A4009" i="6"/>
  <c r="F4008" i="6"/>
  <c r="G4008" i="6" s="1"/>
  <c r="D4008" i="6"/>
  <c r="B4008" i="6"/>
  <c r="A4008" i="6"/>
  <c r="F4007" i="6"/>
  <c r="G4007" i="6" s="1"/>
  <c r="D4007" i="6"/>
  <c r="B4007" i="6"/>
  <c r="A4007" i="6"/>
  <c r="F4006" i="6"/>
  <c r="G4006" i="6" s="1"/>
  <c r="D4006" i="6"/>
  <c r="B4006" i="6"/>
  <c r="A4006" i="6"/>
  <c r="F4005" i="6"/>
  <c r="D4005" i="6"/>
  <c r="B4005" i="6"/>
  <c r="A4005" i="6"/>
  <c r="F3996" i="6"/>
  <c r="G3996" i="6" s="1"/>
  <c r="E3996" i="6"/>
  <c r="F3995" i="6"/>
  <c r="G3995" i="6" s="1"/>
  <c r="E3995" i="6"/>
  <c r="F3994" i="6"/>
  <c r="G3994" i="6" s="1"/>
  <c r="E3994" i="6"/>
  <c r="F3993" i="6"/>
  <c r="G3993" i="6" s="1"/>
  <c r="E3993" i="6"/>
  <c r="F3992" i="6"/>
  <c r="G3992" i="6" s="1"/>
  <c r="E3992" i="6"/>
  <c r="F3991" i="6"/>
  <c r="G3991" i="6" s="1"/>
  <c r="E3991" i="6"/>
  <c r="F3990" i="6"/>
  <c r="G3990" i="6" s="1"/>
  <c r="E3990" i="6"/>
  <c r="F3989" i="6"/>
  <c r="G3989" i="6" s="1"/>
  <c r="E3989" i="6"/>
  <c r="F3988" i="6"/>
  <c r="G3988" i="6" s="1"/>
  <c r="E3988" i="6"/>
  <c r="F3987" i="6"/>
  <c r="G3987" i="6" s="1"/>
  <c r="E3987" i="6"/>
  <c r="B3980" i="6"/>
  <c r="G3979" i="6"/>
  <c r="B3979" i="6"/>
  <c r="B3978" i="6"/>
  <c r="B3977" i="6"/>
  <c r="F3970" i="6"/>
  <c r="G3970" i="6" s="1"/>
  <c r="D3970" i="6"/>
  <c r="B3970" i="6"/>
  <c r="A3970" i="6"/>
  <c r="F3969" i="6"/>
  <c r="G3969" i="6" s="1"/>
  <c r="D3969" i="6"/>
  <c r="B3969" i="6"/>
  <c r="A3969" i="6"/>
  <c r="F3964" i="6"/>
  <c r="G3964" i="6" s="1"/>
  <c r="D3964" i="6"/>
  <c r="B3964" i="6"/>
  <c r="A3964" i="6"/>
  <c r="F3963" i="6"/>
  <c r="G3963" i="6" s="1"/>
  <c r="D3963" i="6"/>
  <c r="B3963" i="6"/>
  <c r="A3963" i="6"/>
  <c r="F3962" i="6"/>
  <c r="G3962" i="6" s="1"/>
  <c r="D3962" i="6"/>
  <c r="B3962" i="6"/>
  <c r="A3962" i="6"/>
  <c r="F3961" i="6"/>
  <c r="G3961" i="6" s="1"/>
  <c r="D3961" i="6"/>
  <c r="B3961" i="6"/>
  <c r="A3961" i="6"/>
  <c r="F3960" i="6"/>
  <c r="G3960" i="6" s="1"/>
  <c r="D3960" i="6"/>
  <c r="B3960" i="6"/>
  <c r="A3960" i="6"/>
  <c r="F3959" i="6"/>
  <c r="G3959" i="6" s="1"/>
  <c r="D3959" i="6"/>
  <c r="B3959" i="6"/>
  <c r="A3959" i="6"/>
  <c r="F3958" i="6"/>
  <c r="G3958" i="6" s="1"/>
  <c r="D3958" i="6"/>
  <c r="B3958" i="6"/>
  <c r="A3958" i="6"/>
  <c r="F3957" i="6"/>
  <c r="G3957" i="6" s="1"/>
  <c r="D3957" i="6"/>
  <c r="B3957" i="6"/>
  <c r="A3957" i="6"/>
  <c r="F3956" i="6"/>
  <c r="G3956" i="6" s="1"/>
  <c r="D3956" i="6"/>
  <c r="B3956" i="6"/>
  <c r="A3956" i="6"/>
  <c r="F3955" i="6"/>
  <c r="G3955" i="6" s="1"/>
  <c r="D3955" i="6"/>
  <c r="B3955" i="6"/>
  <c r="A3955" i="6"/>
  <c r="F3954" i="6"/>
  <c r="G3954" i="6" s="1"/>
  <c r="D3954" i="6"/>
  <c r="B3954" i="6"/>
  <c r="A3954" i="6"/>
  <c r="F3949" i="6"/>
  <c r="E3949" i="6"/>
  <c r="B3949" i="6"/>
  <c r="A3949" i="6"/>
  <c r="F3948" i="6"/>
  <c r="E3948" i="6"/>
  <c r="B3948" i="6"/>
  <c r="A3948" i="6"/>
  <c r="F3947" i="6"/>
  <c r="E3947" i="6"/>
  <c r="B3947" i="6"/>
  <c r="A3947" i="6"/>
  <c r="F3946" i="6"/>
  <c r="E3946" i="6"/>
  <c r="B3946" i="6"/>
  <c r="A3946" i="6"/>
  <c r="F3945" i="6"/>
  <c r="E3945" i="6"/>
  <c r="B3945" i="6"/>
  <c r="A3945" i="6"/>
  <c r="F3944" i="6"/>
  <c r="E3944" i="6"/>
  <c r="B3944" i="6"/>
  <c r="A3944" i="6"/>
  <c r="F3943" i="6"/>
  <c r="G3943" i="6" s="1"/>
  <c r="E3943" i="6"/>
  <c r="B3943" i="6"/>
  <c r="A3943" i="6"/>
  <c r="F3938" i="6"/>
  <c r="G3938" i="6" s="1"/>
  <c r="D3938" i="6"/>
  <c r="B3938" i="6"/>
  <c r="A3938" i="6"/>
  <c r="F3937" i="6"/>
  <c r="G3937" i="6" s="1"/>
  <c r="D3937" i="6"/>
  <c r="B3937" i="6"/>
  <c r="A3937" i="6"/>
  <c r="F3936" i="6"/>
  <c r="G3936" i="6" s="1"/>
  <c r="D3936" i="6"/>
  <c r="B3936" i="6"/>
  <c r="A3936" i="6"/>
  <c r="F3935" i="6"/>
  <c r="G3935" i="6" s="1"/>
  <c r="D3935" i="6"/>
  <c r="B3935" i="6"/>
  <c r="A3935" i="6"/>
  <c r="F3934" i="6"/>
  <c r="G3934" i="6" s="1"/>
  <c r="D3934" i="6"/>
  <c r="B3934" i="6"/>
  <c r="A3934" i="6"/>
  <c r="F3933" i="6"/>
  <c r="G3933" i="6" s="1"/>
  <c r="D3933" i="6"/>
  <c r="B3933" i="6"/>
  <c r="A3933" i="6"/>
  <c r="F3932" i="6"/>
  <c r="G3932" i="6" s="1"/>
  <c r="D3932" i="6"/>
  <c r="B3932" i="6"/>
  <c r="A3932" i="6"/>
  <c r="F3931" i="6"/>
  <c r="G3931" i="6" s="1"/>
  <c r="D3931" i="6"/>
  <c r="B3931" i="6"/>
  <c r="A3931" i="6"/>
  <c r="F3930" i="6"/>
  <c r="D3930" i="6"/>
  <c r="B3930" i="6"/>
  <c r="A3930" i="6"/>
  <c r="F3921" i="6"/>
  <c r="G3921" i="6" s="1"/>
  <c r="E3921" i="6"/>
  <c r="F3920" i="6"/>
  <c r="G3920" i="6" s="1"/>
  <c r="E3920" i="6"/>
  <c r="F3919" i="6"/>
  <c r="G3919" i="6" s="1"/>
  <c r="E3919" i="6"/>
  <c r="F3918" i="6"/>
  <c r="G3918" i="6" s="1"/>
  <c r="E3918" i="6"/>
  <c r="F3917" i="6"/>
  <c r="G3917" i="6" s="1"/>
  <c r="E3917" i="6"/>
  <c r="F3916" i="6"/>
  <c r="G3916" i="6" s="1"/>
  <c r="E3916" i="6"/>
  <c r="F3915" i="6"/>
  <c r="G3915" i="6" s="1"/>
  <c r="E3915" i="6"/>
  <c r="F3914" i="6"/>
  <c r="G3914" i="6" s="1"/>
  <c r="E3914" i="6"/>
  <c r="F3913" i="6"/>
  <c r="G3913" i="6" s="1"/>
  <c r="E3913" i="6"/>
  <c r="F3912" i="6"/>
  <c r="G3912" i="6" s="1"/>
  <c r="E3912" i="6"/>
  <c r="B3905" i="6"/>
  <c r="G3904" i="6"/>
  <c r="B3904" i="6"/>
  <c r="B3903" i="6"/>
  <c r="B3902" i="6"/>
  <c r="F3895" i="6"/>
  <c r="G3895" i="6" s="1"/>
  <c r="D3895" i="6"/>
  <c r="B3895" i="6"/>
  <c r="A3895" i="6"/>
  <c r="F3894" i="6"/>
  <c r="G3894" i="6" s="1"/>
  <c r="D3894" i="6"/>
  <c r="B3894" i="6"/>
  <c r="A3894" i="6"/>
  <c r="F3889" i="6"/>
  <c r="G3889" i="6" s="1"/>
  <c r="D3889" i="6"/>
  <c r="B3889" i="6"/>
  <c r="A3889" i="6"/>
  <c r="F3888" i="6"/>
  <c r="G3888" i="6" s="1"/>
  <c r="D3888" i="6"/>
  <c r="B3888" i="6"/>
  <c r="A3888" i="6"/>
  <c r="F3887" i="6"/>
  <c r="G3887" i="6" s="1"/>
  <c r="D3887" i="6"/>
  <c r="B3887" i="6"/>
  <c r="A3887" i="6"/>
  <c r="G3886" i="6"/>
  <c r="F3886" i="6"/>
  <c r="D3886" i="6"/>
  <c r="B3886" i="6"/>
  <c r="A3886" i="6"/>
  <c r="F3885" i="6"/>
  <c r="G3885" i="6" s="1"/>
  <c r="D3885" i="6"/>
  <c r="B3885" i="6"/>
  <c r="A3885" i="6"/>
  <c r="F3884" i="6"/>
  <c r="G3884" i="6" s="1"/>
  <c r="D3884" i="6"/>
  <c r="B3884" i="6"/>
  <c r="A3884" i="6"/>
  <c r="F3883" i="6"/>
  <c r="G3883" i="6" s="1"/>
  <c r="D3883" i="6"/>
  <c r="B3883" i="6"/>
  <c r="A3883" i="6"/>
  <c r="F3882" i="6"/>
  <c r="G3882" i="6" s="1"/>
  <c r="D3882" i="6"/>
  <c r="B3882" i="6"/>
  <c r="A3882" i="6"/>
  <c r="F3881" i="6"/>
  <c r="G3881" i="6" s="1"/>
  <c r="D3881" i="6"/>
  <c r="B3881" i="6"/>
  <c r="A3881" i="6"/>
  <c r="F3880" i="6"/>
  <c r="G3880" i="6" s="1"/>
  <c r="D3880" i="6"/>
  <c r="B3880" i="6"/>
  <c r="A3880" i="6"/>
  <c r="F3879" i="6"/>
  <c r="G3879" i="6" s="1"/>
  <c r="D3879" i="6"/>
  <c r="B3879" i="6"/>
  <c r="A3879" i="6"/>
  <c r="F3874" i="6"/>
  <c r="E3874" i="6"/>
  <c r="B3874" i="6"/>
  <c r="A3874" i="6"/>
  <c r="F3873" i="6"/>
  <c r="E3873" i="6"/>
  <c r="B3873" i="6"/>
  <c r="A3873" i="6"/>
  <c r="F3872" i="6"/>
  <c r="E3872" i="6"/>
  <c r="B3872" i="6"/>
  <c r="A3872" i="6"/>
  <c r="F3871" i="6"/>
  <c r="E3871" i="6"/>
  <c r="B3871" i="6"/>
  <c r="A3871" i="6"/>
  <c r="F3870" i="6"/>
  <c r="E3870" i="6"/>
  <c r="B3870" i="6"/>
  <c r="A3870" i="6"/>
  <c r="F3869" i="6"/>
  <c r="E3869" i="6"/>
  <c r="B3869" i="6"/>
  <c r="A3869" i="6"/>
  <c r="F3868" i="6"/>
  <c r="E3868" i="6"/>
  <c r="B3868" i="6"/>
  <c r="A3868" i="6"/>
  <c r="F3863" i="6"/>
  <c r="G3863" i="6" s="1"/>
  <c r="D3863" i="6"/>
  <c r="B3863" i="6"/>
  <c r="A3863" i="6"/>
  <c r="F3862" i="6"/>
  <c r="G3862" i="6" s="1"/>
  <c r="D3862" i="6"/>
  <c r="B3862" i="6"/>
  <c r="A3862" i="6"/>
  <c r="F3861" i="6"/>
  <c r="G3861" i="6" s="1"/>
  <c r="D3861" i="6"/>
  <c r="B3861" i="6"/>
  <c r="A3861" i="6"/>
  <c r="F3860" i="6"/>
  <c r="G3860" i="6" s="1"/>
  <c r="D3860" i="6"/>
  <c r="B3860" i="6"/>
  <c r="A3860" i="6"/>
  <c r="F3859" i="6"/>
  <c r="G3859" i="6" s="1"/>
  <c r="D3859" i="6"/>
  <c r="B3859" i="6"/>
  <c r="A3859" i="6"/>
  <c r="F3858" i="6"/>
  <c r="G3858" i="6" s="1"/>
  <c r="D3858" i="6"/>
  <c r="B3858" i="6"/>
  <c r="A3858" i="6"/>
  <c r="F3857" i="6"/>
  <c r="G3857" i="6" s="1"/>
  <c r="D3857" i="6"/>
  <c r="B3857" i="6"/>
  <c r="A3857" i="6"/>
  <c r="F3856" i="6"/>
  <c r="G3856" i="6" s="1"/>
  <c r="D3856" i="6"/>
  <c r="B3856" i="6"/>
  <c r="A3856" i="6"/>
  <c r="F3855" i="6"/>
  <c r="D3855" i="6"/>
  <c r="B3855" i="6"/>
  <c r="A3855" i="6"/>
  <c r="F3846" i="6"/>
  <c r="G3846" i="6" s="1"/>
  <c r="E3846" i="6"/>
  <c r="F3845" i="6"/>
  <c r="G3845" i="6" s="1"/>
  <c r="E3845" i="6"/>
  <c r="F3844" i="6"/>
  <c r="G3844" i="6" s="1"/>
  <c r="E3844" i="6"/>
  <c r="F3843" i="6"/>
  <c r="G3843" i="6" s="1"/>
  <c r="E3843" i="6"/>
  <c r="F3842" i="6"/>
  <c r="G3842" i="6" s="1"/>
  <c r="E3842" i="6"/>
  <c r="F3841" i="6"/>
  <c r="G3841" i="6" s="1"/>
  <c r="E3841" i="6"/>
  <c r="F3840" i="6"/>
  <c r="G3840" i="6" s="1"/>
  <c r="E3840" i="6"/>
  <c r="F3839" i="6"/>
  <c r="G3839" i="6" s="1"/>
  <c r="E3839" i="6"/>
  <c r="F3838" i="6"/>
  <c r="G3838" i="6" s="1"/>
  <c r="E3838" i="6"/>
  <c r="F3837" i="6"/>
  <c r="G3837" i="6" s="1"/>
  <c r="E3837" i="6"/>
  <c r="B3830" i="6"/>
  <c r="G3829" i="6"/>
  <c r="B3829" i="6"/>
  <c r="B3828" i="6"/>
  <c r="B3827" i="6"/>
  <c r="F3820" i="6"/>
  <c r="G3820" i="6" s="1"/>
  <c r="D3820" i="6"/>
  <c r="B3820" i="6"/>
  <c r="A3820" i="6"/>
  <c r="F3819" i="6"/>
  <c r="G3819" i="6" s="1"/>
  <c r="G3821" i="6" s="1"/>
  <c r="D3819" i="6"/>
  <c r="B3819" i="6"/>
  <c r="A3819" i="6"/>
  <c r="F3814" i="6"/>
  <c r="G3814" i="6" s="1"/>
  <c r="D3814" i="6"/>
  <c r="B3814" i="6"/>
  <c r="A3814" i="6"/>
  <c r="F3813" i="6"/>
  <c r="G3813" i="6" s="1"/>
  <c r="D3813" i="6"/>
  <c r="B3813" i="6"/>
  <c r="A3813" i="6"/>
  <c r="F3812" i="6"/>
  <c r="G3812" i="6" s="1"/>
  <c r="D3812" i="6"/>
  <c r="B3812" i="6"/>
  <c r="A3812" i="6"/>
  <c r="F3811" i="6"/>
  <c r="G3811" i="6" s="1"/>
  <c r="D3811" i="6"/>
  <c r="B3811" i="6"/>
  <c r="A3811" i="6"/>
  <c r="F3810" i="6"/>
  <c r="G3810" i="6" s="1"/>
  <c r="D3810" i="6"/>
  <c r="B3810" i="6"/>
  <c r="A3810" i="6"/>
  <c r="F3809" i="6"/>
  <c r="G3809" i="6" s="1"/>
  <c r="D3809" i="6"/>
  <c r="B3809" i="6"/>
  <c r="A3809" i="6"/>
  <c r="F3808" i="6"/>
  <c r="G3808" i="6" s="1"/>
  <c r="D3808" i="6"/>
  <c r="B3808" i="6"/>
  <c r="A3808" i="6"/>
  <c r="F3807" i="6"/>
  <c r="G3807" i="6" s="1"/>
  <c r="D3807" i="6"/>
  <c r="B3807" i="6"/>
  <c r="A3807" i="6"/>
  <c r="F3806" i="6"/>
  <c r="G3806" i="6" s="1"/>
  <c r="D3806" i="6"/>
  <c r="B3806" i="6"/>
  <c r="A3806" i="6"/>
  <c r="F3805" i="6"/>
  <c r="G3805" i="6" s="1"/>
  <c r="D3805" i="6"/>
  <c r="B3805" i="6"/>
  <c r="A3805" i="6"/>
  <c r="G3804" i="6"/>
  <c r="F3804" i="6"/>
  <c r="D3804" i="6"/>
  <c r="B3804" i="6"/>
  <c r="A3804" i="6"/>
  <c r="F3799" i="6"/>
  <c r="E3799" i="6"/>
  <c r="B3799" i="6"/>
  <c r="A3799" i="6"/>
  <c r="F3798" i="6"/>
  <c r="E3798" i="6"/>
  <c r="B3798" i="6"/>
  <c r="A3798" i="6"/>
  <c r="F3797" i="6"/>
  <c r="E3797" i="6"/>
  <c r="B3797" i="6"/>
  <c r="A3797" i="6"/>
  <c r="F3796" i="6"/>
  <c r="E3796" i="6"/>
  <c r="B3796" i="6"/>
  <c r="A3796" i="6"/>
  <c r="F3795" i="6"/>
  <c r="E3795" i="6"/>
  <c r="B3795" i="6"/>
  <c r="A3795" i="6"/>
  <c r="F3794" i="6"/>
  <c r="E3794" i="6"/>
  <c r="B3794" i="6"/>
  <c r="A3794" i="6"/>
  <c r="F3793" i="6"/>
  <c r="E3793" i="6"/>
  <c r="B3793" i="6"/>
  <c r="A3793" i="6"/>
  <c r="F3788" i="6"/>
  <c r="G3788" i="6" s="1"/>
  <c r="D3788" i="6"/>
  <c r="B3788" i="6"/>
  <c r="A3788" i="6"/>
  <c r="F3787" i="6"/>
  <c r="G3787" i="6" s="1"/>
  <c r="D3787" i="6"/>
  <c r="B3787" i="6"/>
  <c r="A3787" i="6"/>
  <c r="F3786" i="6"/>
  <c r="G3786" i="6" s="1"/>
  <c r="D3786" i="6"/>
  <c r="B3786" i="6"/>
  <c r="A3786" i="6"/>
  <c r="F3785" i="6"/>
  <c r="G3785" i="6" s="1"/>
  <c r="D3785" i="6"/>
  <c r="B3785" i="6"/>
  <c r="A3785" i="6"/>
  <c r="F3784" i="6"/>
  <c r="G3784" i="6" s="1"/>
  <c r="D3784" i="6"/>
  <c r="B3784" i="6"/>
  <c r="A3784" i="6"/>
  <c r="F3783" i="6"/>
  <c r="G3783" i="6" s="1"/>
  <c r="D3783" i="6"/>
  <c r="B3783" i="6"/>
  <c r="A3783" i="6"/>
  <c r="F3782" i="6"/>
  <c r="G3782" i="6" s="1"/>
  <c r="D3782" i="6"/>
  <c r="B3782" i="6"/>
  <c r="A3782" i="6"/>
  <c r="F3781" i="6"/>
  <c r="G3781" i="6" s="1"/>
  <c r="D3781" i="6"/>
  <c r="B3781" i="6"/>
  <c r="A3781" i="6"/>
  <c r="F3780" i="6"/>
  <c r="D3780" i="6"/>
  <c r="B3780" i="6"/>
  <c r="A3780" i="6"/>
  <c r="F3771" i="6"/>
  <c r="G3771" i="6" s="1"/>
  <c r="E3771" i="6"/>
  <c r="F3770" i="6"/>
  <c r="G3770" i="6" s="1"/>
  <c r="E3770" i="6"/>
  <c r="F3769" i="6"/>
  <c r="G3769" i="6" s="1"/>
  <c r="E3769" i="6"/>
  <c r="F3768" i="6"/>
  <c r="G3768" i="6" s="1"/>
  <c r="E3768" i="6"/>
  <c r="F3767" i="6"/>
  <c r="G3767" i="6" s="1"/>
  <c r="E3767" i="6"/>
  <c r="F3766" i="6"/>
  <c r="G3766" i="6" s="1"/>
  <c r="E3766" i="6"/>
  <c r="F3765" i="6"/>
  <c r="G3765" i="6" s="1"/>
  <c r="E3765" i="6"/>
  <c r="F3764" i="6"/>
  <c r="G3764" i="6" s="1"/>
  <c r="E3764" i="6"/>
  <c r="F3763" i="6"/>
  <c r="G3763" i="6" s="1"/>
  <c r="E3763" i="6"/>
  <c r="F3762" i="6"/>
  <c r="G3762" i="6" s="1"/>
  <c r="E3762" i="6"/>
  <c r="B3755" i="6"/>
  <c r="G3754" i="6"/>
  <c r="B3754" i="6"/>
  <c r="B3753" i="6"/>
  <c r="B3752" i="6"/>
  <c r="F3745" i="6"/>
  <c r="G3745" i="6" s="1"/>
  <c r="D3745" i="6"/>
  <c r="B3745" i="6"/>
  <c r="A3745" i="6"/>
  <c r="F3744" i="6"/>
  <c r="G3744" i="6" s="1"/>
  <c r="D3744" i="6"/>
  <c r="B3744" i="6"/>
  <c r="A3744" i="6"/>
  <c r="F3739" i="6"/>
  <c r="G3739" i="6" s="1"/>
  <c r="D3739" i="6"/>
  <c r="B3739" i="6"/>
  <c r="A3739" i="6"/>
  <c r="F3738" i="6"/>
  <c r="G3738" i="6" s="1"/>
  <c r="D3738" i="6"/>
  <c r="B3738" i="6"/>
  <c r="A3738" i="6"/>
  <c r="F3737" i="6"/>
  <c r="G3737" i="6" s="1"/>
  <c r="D3737" i="6"/>
  <c r="B3737" i="6"/>
  <c r="A3737" i="6"/>
  <c r="F3736" i="6"/>
  <c r="G3736" i="6" s="1"/>
  <c r="D3736" i="6"/>
  <c r="B3736" i="6"/>
  <c r="A3736" i="6"/>
  <c r="F3735" i="6"/>
  <c r="G3735" i="6" s="1"/>
  <c r="D3735" i="6"/>
  <c r="B3735" i="6"/>
  <c r="A3735" i="6"/>
  <c r="F3734" i="6"/>
  <c r="G3734" i="6" s="1"/>
  <c r="D3734" i="6"/>
  <c r="B3734" i="6"/>
  <c r="A3734" i="6"/>
  <c r="F3733" i="6"/>
  <c r="G3733" i="6" s="1"/>
  <c r="D3733" i="6"/>
  <c r="B3733" i="6"/>
  <c r="A3733" i="6"/>
  <c r="F3732" i="6"/>
  <c r="G3732" i="6" s="1"/>
  <c r="D3732" i="6"/>
  <c r="B3732" i="6"/>
  <c r="A3732" i="6"/>
  <c r="F3731" i="6"/>
  <c r="G3731" i="6" s="1"/>
  <c r="D3731" i="6"/>
  <c r="B3731" i="6"/>
  <c r="A3731" i="6"/>
  <c r="F3730" i="6"/>
  <c r="G3730" i="6" s="1"/>
  <c r="D3730" i="6"/>
  <c r="B3730" i="6"/>
  <c r="A3730" i="6"/>
  <c r="F3729" i="6"/>
  <c r="G3729" i="6" s="1"/>
  <c r="D3729" i="6"/>
  <c r="B3729" i="6"/>
  <c r="A3729" i="6"/>
  <c r="F3724" i="6"/>
  <c r="E3724" i="6"/>
  <c r="B3724" i="6"/>
  <c r="A3724" i="6"/>
  <c r="F3723" i="6"/>
  <c r="E3723" i="6"/>
  <c r="B3723" i="6"/>
  <c r="A3723" i="6"/>
  <c r="F3722" i="6"/>
  <c r="E3722" i="6"/>
  <c r="B3722" i="6"/>
  <c r="A3722" i="6"/>
  <c r="F3721" i="6"/>
  <c r="E3721" i="6"/>
  <c r="B3721" i="6"/>
  <c r="A3721" i="6"/>
  <c r="F3720" i="6"/>
  <c r="E3720" i="6"/>
  <c r="B3720" i="6"/>
  <c r="A3720" i="6"/>
  <c r="F3719" i="6"/>
  <c r="E3719" i="6"/>
  <c r="B3719" i="6"/>
  <c r="A3719" i="6"/>
  <c r="F3718" i="6"/>
  <c r="E3718" i="6"/>
  <c r="B3718" i="6"/>
  <c r="A3718" i="6"/>
  <c r="F3713" i="6"/>
  <c r="G3713" i="6" s="1"/>
  <c r="D3713" i="6"/>
  <c r="B3713" i="6"/>
  <c r="A3713" i="6"/>
  <c r="F3712" i="6"/>
  <c r="G3712" i="6" s="1"/>
  <c r="D3712" i="6"/>
  <c r="B3712" i="6"/>
  <c r="A3712" i="6"/>
  <c r="F3711" i="6"/>
  <c r="G3711" i="6" s="1"/>
  <c r="D3711" i="6"/>
  <c r="B3711" i="6"/>
  <c r="A3711" i="6"/>
  <c r="F3710" i="6"/>
  <c r="G3710" i="6" s="1"/>
  <c r="D3710" i="6"/>
  <c r="B3710" i="6"/>
  <c r="A3710" i="6"/>
  <c r="F3709" i="6"/>
  <c r="G3709" i="6" s="1"/>
  <c r="D3709" i="6"/>
  <c r="B3709" i="6"/>
  <c r="A3709" i="6"/>
  <c r="F3708" i="6"/>
  <c r="G3708" i="6" s="1"/>
  <c r="D3708" i="6"/>
  <c r="B3708" i="6"/>
  <c r="A3708" i="6"/>
  <c r="F3707" i="6"/>
  <c r="G3707" i="6" s="1"/>
  <c r="D3707" i="6"/>
  <c r="B3707" i="6"/>
  <c r="A3707" i="6"/>
  <c r="F3706" i="6"/>
  <c r="G3706" i="6" s="1"/>
  <c r="D3706" i="6"/>
  <c r="B3706" i="6"/>
  <c r="A3706" i="6"/>
  <c r="F3705" i="6"/>
  <c r="D3705" i="6"/>
  <c r="B3705" i="6"/>
  <c r="A3705" i="6"/>
  <c r="F3696" i="6"/>
  <c r="G3696" i="6" s="1"/>
  <c r="E3696" i="6"/>
  <c r="F3695" i="6"/>
  <c r="G3695" i="6" s="1"/>
  <c r="E3695" i="6"/>
  <c r="F3694" i="6"/>
  <c r="G3694" i="6" s="1"/>
  <c r="E3694" i="6"/>
  <c r="F3693" i="6"/>
  <c r="G3693" i="6" s="1"/>
  <c r="E3693" i="6"/>
  <c r="F3692" i="6"/>
  <c r="G3692" i="6" s="1"/>
  <c r="E3692" i="6"/>
  <c r="F3691" i="6"/>
  <c r="G3691" i="6" s="1"/>
  <c r="E3691" i="6"/>
  <c r="F3690" i="6"/>
  <c r="G3690" i="6" s="1"/>
  <c r="E3690" i="6"/>
  <c r="F3689" i="6"/>
  <c r="G3689" i="6" s="1"/>
  <c r="E3689" i="6"/>
  <c r="F3688" i="6"/>
  <c r="G3688" i="6" s="1"/>
  <c r="E3688" i="6"/>
  <c r="F3687" i="6"/>
  <c r="G3687" i="6" s="1"/>
  <c r="E3687" i="6"/>
  <c r="B3680" i="6"/>
  <c r="G3679" i="6"/>
  <c r="B3679" i="6"/>
  <c r="B3678" i="6"/>
  <c r="B3677" i="6"/>
  <c r="F3670" i="6"/>
  <c r="G3670" i="6" s="1"/>
  <c r="D3670" i="6"/>
  <c r="B3670" i="6"/>
  <c r="A3670" i="6"/>
  <c r="F3669" i="6"/>
  <c r="G3669" i="6" s="1"/>
  <c r="D3669" i="6"/>
  <c r="B3669" i="6"/>
  <c r="A3669" i="6"/>
  <c r="F3664" i="6"/>
  <c r="G3664" i="6" s="1"/>
  <c r="D3664" i="6"/>
  <c r="B3664" i="6"/>
  <c r="A3664" i="6"/>
  <c r="F3663" i="6"/>
  <c r="G3663" i="6" s="1"/>
  <c r="D3663" i="6"/>
  <c r="B3663" i="6"/>
  <c r="A3663" i="6"/>
  <c r="F3662" i="6"/>
  <c r="G3662" i="6" s="1"/>
  <c r="D3662" i="6"/>
  <c r="B3662" i="6"/>
  <c r="A3662" i="6"/>
  <c r="F3661" i="6"/>
  <c r="G3661" i="6" s="1"/>
  <c r="D3661" i="6"/>
  <c r="B3661" i="6"/>
  <c r="A3661" i="6"/>
  <c r="F3660" i="6"/>
  <c r="G3660" i="6" s="1"/>
  <c r="D3660" i="6"/>
  <c r="B3660" i="6"/>
  <c r="A3660" i="6"/>
  <c r="F3659" i="6"/>
  <c r="G3659" i="6" s="1"/>
  <c r="D3659" i="6"/>
  <c r="B3659" i="6"/>
  <c r="A3659" i="6"/>
  <c r="F3658" i="6"/>
  <c r="G3658" i="6" s="1"/>
  <c r="D3658" i="6"/>
  <c r="B3658" i="6"/>
  <c r="A3658" i="6"/>
  <c r="F3657" i="6"/>
  <c r="G3657" i="6" s="1"/>
  <c r="D3657" i="6"/>
  <c r="B3657" i="6"/>
  <c r="A3657" i="6"/>
  <c r="F3656" i="6"/>
  <c r="G3656" i="6" s="1"/>
  <c r="D3656" i="6"/>
  <c r="B3656" i="6"/>
  <c r="A3656" i="6"/>
  <c r="F3655" i="6"/>
  <c r="G3655" i="6" s="1"/>
  <c r="D3655" i="6"/>
  <c r="B3655" i="6"/>
  <c r="A3655" i="6"/>
  <c r="F3654" i="6"/>
  <c r="G3654" i="6" s="1"/>
  <c r="D3654" i="6"/>
  <c r="B3654" i="6"/>
  <c r="A3654" i="6"/>
  <c r="F3649" i="6"/>
  <c r="E3649" i="6"/>
  <c r="B3649" i="6"/>
  <c r="A3649" i="6"/>
  <c r="F3648" i="6"/>
  <c r="E3648" i="6"/>
  <c r="B3648" i="6"/>
  <c r="A3648" i="6"/>
  <c r="F3647" i="6"/>
  <c r="E3647" i="6"/>
  <c r="B3647" i="6"/>
  <c r="A3647" i="6"/>
  <c r="F3646" i="6"/>
  <c r="E3646" i="6"/>
  <c r="B3646" i="6"/>
  <c r="A3646" i="6"/>
  <c r="F3645" i="6"/>
  <c r="E3645" i="6"/>
  <c r="B3645" i="6"/>
  <c r="A3645" i="6"/>
  <c r="F3644" i="6"/>
  <c r="E3644" i="6"/>
  <c r="B3644" i="6"/>
  <c r="A3644" i="6"/>
  <c r="F3643" i="6"/>
  <c r="E3643" i="6"/>
  <c r="B3643" i="6"/>
  <c r="A3643" i="6"/>
  <c r="F3638" i="6"/>
  <c r="G3638" i="6" s="1"/>
  <c r="D3638" i="6"/>
  <c r="B3638" i="6"/>
  <c r="A3638" i="6"/>
  <c r="F3637" i="6"/>
  <c r="G3637" i="6" s="1"/>
  <c r="D3637" i="6"/>
  <c r="B3637" i="6"/>
  <c r="A3637" i="6"/>
  <c r="F3636" i="6"/>
  <c r="G3636" i="6" s="1"/>
  <c r="D3636" i="6"/>
  <c r="B3636" i="6"/>
  <c r="A3636" i="6"/>
  <c r="F3635" i="6"/>
  <c r="G3635" i="6" s="1"/>
  <c r="D3635" i="6"/>
  <c r="B3635" i="6"/>
  <c r="A3635" i="6"/>
  <c r="F3634" i="6"/>
  <c r="G3634" i="6" s="1"/>
  <c r="D3634" i="6"/>
  <c r="B3634" i="6"/>
  <c r="A3634" i="6"/>
  <c r="F3633" i="6"/>
  <c r="G3633" i="6" s="1"/>
  <c r="D3633" i="6"/>
  <c r="B3633" i="6"/>
  <c r="A3633" i="6"/>
  <c r="F3632" i="6"/>
  <c r="G3632" i="6" s="1"/>
  <c r="D3632" i="6"/>
  <c r="B3632" i="6"/>
  <c r="A3632" i="6"/>
  <c r="F3631" i="6"/>
  <c r="G3631" i="6" s="1"/>
  <c r="D3631" i="6"/>
  <c r="B3631" i="6"/>
  <c r="A3631" i="6"/>
  <c r="F3630" i="6"/>
  <c r="D3630" i="6"/>
  <c r="B3630" i="6"/>
  <c r="A3630" i="6"/>
  <c r="F3621" i="6"/>
  <c r="G3621" i="6" s="1"/>
  <c r="E3621" i="6"/>
  <c r="F3620" i="6"/>
  <c r="G3620" i="6" s="1"/>
  <c r="E3620" i="6"/>
  <c r="F3619" i="6"/>
  <c r="G3619" i="6" s="1"/>
  <c r="E3619" i="6"/>
  <c r="F3618" i="6"/>
  <c r="G3618" i="6" s="1"/>
  <c r="E3618" i="6"/>
  <c r="F3617" i="6"/>
  <c r="G3617" i="6" s="1"/>
  <c r="E3617" i="6"/>
  <c r="F3616" i="6"/>
  <c r="G3616" i="6" s="1"/>
  <c r="E3616" i="6"/>
  <c r="F3615" i="6"/>
  <c r="G3615" i="6" s="1"/>
  <c r="E3615" i="6"/>
  <c r="F3614" i="6"/>
  <c r="G3614" i="6" s="1"/>
  <c r="E3614" i="6"/>
  <c r="F3613" i="6"/>
  <c r="G3613" i="6" s="1"/>
  <c r="E3613" i="6"/>
  <c r="F3612" i="6"/>
  <c r="G3612" i="6" s="1"/>
  <c r="E3612" i="6"/>
  <c r="B3605" i="6"/>
  <c r="G3604" i="6"/>
  <c r="B3604" i="6"/>
  <c r="B3603" i="6"/>
  <c r="B3602" i="6"/>
  <c r="F3595" i="6"/>
  <c r="G3595" i="6" s="1"/>
  <c r="D3595" i="6"/>
  <c r="B3595" i="6"/>
  <c r="A3595" i="6"/>
  <c r="F3594" i="6"/>
  <c r="G3594" i="6" s="1"/>
  <c r="D3594" i="6"/>
  <c r="B3594" i="6"/>
  <c r="A3594" i="6"/>
  <c r="F3589" i="6"/>
  <c r="G3589" i="6" s="1"/>
  <c r="D3589" i="6"/>
  <c r="B3589" i="6"/>
  <c r="A3589" i="6"/>
  <c r="F3588" i="6"/>
  <c r="G3588" i="6" s="1"/>
  <c r="D3588" i="6"/>
  <c r="B3588" i="6"/>
  <c r="A3588" i="6"/>
  <c r="F3587" i="6"/>
  <c r="G3587" i="6" s="1"/>
  <c r="D3587" i="6"/>
  <c r="B3587" i="6"/>
  <c r="A3587" i="6"/>
  <c r="F3586" i="6"/>
  <c r="G3586" i="6" s="1"/>
  <c r="D3586" i="6"/>
  <c r="B3586" i="6"/>
  <c r="A3586" i="6"/>
  <c r="F3585" i="6"/>
  <c r="G3585" i="6" s="1"/>
  <c r="D3585" i="6"/>
  <c r="B3585" i="6"/>
  <c r="A3585" i="6"/>
  <c r="F3584" i="6"/>
  <c r="G3584" i="6" s="1"/>
  <c r="D3584" i="6"/>
  <c r="B3584" i="6"/>
  <c r="A3584" i="6"/>
  <c r="F3583" i="6"/>
  <c r="G3583" i="6" s="1"/>
  <c r="D3583" i="6"/>
  <c r="B3583" i="6"/>
  <c r="A3583" i="6"/>
  <c r="F3582" i="6"/>
  <c r="G3582" i="6" s="1"/>
  <c r="D3582" i="6"/>
  <c r="B3582" i="6"/>
  <c r="A3582" i="6"/>
  <c r="F3581" i="6"/>
  <c r="G3581" i="6" s="1"/>
  <c r="D3581" i="6"/>
  <c r="B3581" i="6"/>
  <c r="A3581" i="6"/>
  <c r="F3580" i="6"/>
  <c r="G3580" i="6" s="1"/>
  <c r="D3580" i="6"/>
  <c r="B3580" i="6"/>
  <c r="A3580" i="6"/>
  <c r="F3579" i="6"/>
  <c r="G3579" i="6" s="1"/>
  <c r="D3579" i="6"/>
  <c r="B3579" i="6"/>
  <c r="A3579" i="6"/>
  <c r="F3574" i="6"/>
  <c r="E3574" i="6"/>
  <c r="B3574" i="6"/>
  <c r="A3574" i="6"/>
  <c r="F3573" i="6"/>
  <c r="E3573" i="6"/>
  <c r="B3573" i="6"/>
  <c r="A3573" i="6"/>
  <c r="F3572" i="6"/>
  <c r="E3572" i="6"/>
  <c r="B3572" i="6"/>
  <c r="A3572" i="6"/>
  <c r="F3571" i="6"/>
  <c r="E3571" i="6"/>
  <c r="B3571" i="6"/>
  <c r="A3571" i="6"/>
  <c r="F3570" i="6"/>
  <c r="E3570" i="6"/>
  <c r="B3570" i="6"/>
  <c r="A3570" i="6"/>
  <c r="F3569" i="6"/>
  <c r="E3569" i="6"/>
  <c r="B3569" i="6"/>
  <c r="A3569" i="6"/>
  <c r="F3568" i="6"/>
  <c r="E3568" i="6"/>
  <c r="B3568" i="6"/>
  <c r="A3568" i="6"/>
  <c r="F3563" i="6"/>
  <c r="G3563" i="6" s="1"/>
  <c r="D3563" i="6"/>
  <c r="B3563" i="6"/>
  <c r="A3563" i="6"/>
  <c r="F3562" i="6"/>
  <c r="G3562" i="6" s="1"/>
  <c r="D3562" i="6"/>
  <c r="B3562" i="6"/>
  <c r="A3562" i="6"/>
  <c r="F3561" i="6"/>
  <c r="G3561" i="6" s="1"/>
  <c r="D3561" i="6"/>
  <c r="B3561" i="6"/>
  <c r="A3561" i="6"/>
  <c r="F3560" i="6"/>
  <c r="G3560" i="6" s="1"/>
  <c r="D3560" i="6"/>
  <c r="B3560" i="6"/>
  <c r="A3560" i="6"/>
  <c r="F3559" i="6"/>
  <c r="G3559" i="6" s="1"/>
  <c r="D3559" i="6"/>
  <c r="B3559" i="6"/>
  <c r="A3559" i="6"/>
  <c r="F3558" i="6"/>
  <c r="G3558" i="6" s="1"/>
  <c r="D3558" i="6"/>
  <c r="B3558" i="6"/>
  <c r="A3558" i="6"/>
  <c r="F3557" i="6"/>
  <c r="G3557" i="6" s="1"/>
  <c r="D3557" i="6"/>
  <c r="B3557" i="6"/>
  <c r="A3557" i="6"/>
  <c r="F3556" i="6"/>
  <c r="G3556" i="6" s="1"/>
  <c r="D3556" i="6"/>
  <c r="B3556" i="6"/>
  <c r="A3556" i="6"/>
  <c r="F3555" i="6"/>
  <c r="D3555" i="6"/>
  <c r="B3555" i="6"/>
  <c r="A3555" i="6"/>
  <c r="F3546" i="6"/>
  <c r="G3546" i="6" s="1"/>
  <c r="E3546" i="6"/>
  <c r="F3545" i="6"/>
  <c r="G3545" i="6" s="1"/>
  <c r="E3545" i="6"/>
  <c r="F3544" i="6"/>
  <c r="G3544" i="6" s="1"/>
  <c r="E3544" i="6"/>
  <c r="F3543" i="6"/>
  <c r="G3543" i="6" s="1"/>
  <c r="E3543" i="6"/>
  <c r="F3542" i="6"/>
  <c r="G3542" i="6" s="1"/>
  <c r="E3542" i="6"/>
  <c r="F3541" i="6"/>
  <c r="G3541" i="6" s="1"/>
  <c r="E3541" i="6"/>
  <c r="F3540" i="6"/>
  <c r="G3540" i="6" s="1"/>
  <c r="E3540" i="6"/>
  <c r="F3539" i="6"/>
  <c r="G3539" i="6" s="1"/>
  <c r="E3539" i="6"/>
  <c r="F3538" i="6"/>
  <c r="G3538" i="6" s="1"/>
  <c r="E3538" i="6"/>
  <c r="F3537" i="6"/>
  <c r="G3537" i="6" s="1"/>
  <c r="E3537" i="6"/>
  <c r="B3530" i="6"/>
  <c r="G3529" i="6"/>
  <c r="B3529" i="6"/>
  <c r="B3528" i="6"/>
  <c r="B3527" i="6"/>
  <c r="F3520" i="6"/>
  <c r="G3520" i="6" s="1"/>
  <c r="D3520" i="6"/>
  <c r="B3520" i="6"/>
  <c r="A3520" i="6"/>
  <c r="F3519" i="6"/>
  <c r="G3519" i="6" s="1"/>
  <c r="G3521" i="6" s="1"/>
  <c r="D3519" i="6"/>
  <c r="B3519" i="6"/>
  <c r="A3519" i="6"/>
  <c r="F3514" i="6"/>
  <c r="G3514" i="6" s="1"/>
  <c r="D3514" i="6"/>
  <c r="B3514" i="6"/>
  <c r="A3514" i="6"/>
  <c r="F3513" i="6"/>
  <c r="G3513" i="6" s="1"/>
  <c r="D3513" i="6"/>
  <c r="B3513" i="6"/>
  <c r="A3513" i="6"/>
  <c r="F3512" i="6"/>
  <c r="G3512" i="6" s="1"/>
  <c r="D3512" i="6"/>
  <c r="B3512" i="6"/>
  <c r="A3512" i="6"/>
  <c r="F3511" i="6"/>
  <c r="G3511" i="6" s="1"/>
  <c r="D3511" i="6"/>
  <c r="B3511" i="6"/>
  <c r="A3511" i="6"/>
  <c r="F3510" i="6"/>
  <c r="G3510" i="6" s="1"/>
  <c r="D3510" i="6"/>
  <c r="B3510" i="6"/>
  <c r="A3510" i="6"/>
  <c r="F3509" i="6"/>
  <c r="G3509" i="6" s="1"/>
  <c r="D3509" i="6"/>
  <c r="B3509" i="6"/>
  <c r="A3509" i="6"/>
  <c r="F3508" i="6"/>
  <c r="G3508" i="6" s="1"/>
  <c r="D3508" i="6"/>
  <c r="B3508" i="6"/>
  <c r="A3508" i="6"/>
  <c r="F3507" i="6"/>
  <c r="G3507" i="6" s="1"/>
  <c r="D3507" i="6"/>
  <c r="B3507" i="6"/>
  <c r="A3507" i="6"/>
  <c r="G3506" i="6"/>
  <c r="F3506" i="6"/>
  <c r="D3506" i="6"/>
  <c r="B3506" i="6"/>
  <c r="A3506" i="6"/>
  <c r="F3505" i="6"/>
  <c r="G3505" i="6" s="1"/>
  <c r="D3505" i="6"/>
  <c r="B3505" i="6"/>
  <c r="A3505" i="6"/>
  <c r="F3504" i="6"/>
  <c r="G3504" i="6" s="1"/>
  <c r="D3504" i="6"/>
  <c r="B3504" i="6"/>
  <c r="A3504" i="6"/>
  <c r="F3499" i="6"/>
  <c r="E3499" i="6"/>
  <c r="B3499" i="6"/>
  <c r="A3499" i="6"/>
  <c r="F3498" i="6"/>
  <c r="E3498" i="6"/>
  <c r="B3498" i="6"/>
  <c r="A3498" i="6"/>
  <c r="F3497" i="6"/>
  <c r="E3497" i="6"/>
  <c r="B3497" i="6"/>
  <c r="A3497" i="6"/>
  <c r="F3496" i="6"/>
  <c r="E3496" i="6"/>
  <c r="B3496" i="6"/>
  <c r="A3496" i="6"/>
  <c r="F3495" i="6"/>
  <c r="E3495" i="6"/>
  <c r="B3495" i="6"/>
  <c r="A3495" i="6"/>
  <c r="F3494" i="6"/>
  <c r="E3494" i="6"/>
  <c r="B3494" i="6"/>
  <c r="A3494" i="6"/>
  <c r="F3493" i="6"/>
  <c r="E3493" i="6"/>
  <c r="B3493" i="6"/>
  <c r="A3493" i="6"/>
  <c r="F3488" i="6"/>
  <c r="G3488" i="6" s="1"/>
  <c r="D3488" i="6"/>
  <c r="B3488" i="6"/>
  <c r="A3488" i="6"/>
  <c r="F3487" i="6"/>
  <c r="G3487" i="6" s="1"/>
  <c r="D3487" i="6"/>
  <c r="B3487" i="6"/>
  <c r="A3487" i="6"/>
  <c r="F3486" i="6"/>
  <c r="G3486" i="6" s="1"/>
  <c r="D3486" i="6"/>
  <c r="B3486" i="6"/>
  <c r="A3486" i="6"/>
  <c r="F3485" i="6"/>
  <c r="G3485" i="6" s="1"/>
  <c r="D3485" i="6"/>
  <c r="B3485" i="6"/>
  <c r="A3485" i="6"/>
  <c r="F3484" i="6"/>
  <c r="G3484" i="6" s="1"/>
  <c r="D3484" i="6"/>
  <c r="B3484" i="6"/>
  <c r="A3484" i="6"/>
  <c r="F3483" i="6"/>
  <c r="G3483" i="6" s="1"/>
  <c r="D3483" i="6"/>
  <c r="B3483" i="6"/>
  <c r="A3483" i="6"/>
  <c r="F3482" i="6"/>
  <c r="G3482" i="6" s="1"/>
  <c r="D3482" i="6"/>
  <c r="B3482" i="6"/>
  <c r="A3482" i="6"/>
  <c r="F3481" i="6"/>
  <c r="G3481" i="6" s="1"/>
  <c r="D3481" i="6"/>
  <c r="B3481" i="6"/>
  <c r="A3481" i="6"/>
  <c r="F3480" i="6"/>
  <c r="D3480" i="6"/>
  <c r="B3480" i="6"/>
  <c r="A3480" i="6"/>
  <c r="F3471" i="6"/>
  <c r="G3471" i="6" s="1"/>
  <c r="E3471" i="6"/>
  <c r="F3470" i="6"/>
  <c r="G3470" i="6" s="1"/>
  <c r="E3470" i="6"/>
  <c r="F3469" i="6"/>
  <c r="G3469" i="6" s="1"/>
  <c r="E3469" i="6"/>
  <c r="F3468" i="6"/>
  <c r="G3468" i="6" s="1"/>
  <c r="E3468" i="6"/>
  <c r="F3467" i="6"/>
  <c r="G3467" i="6" s="1"/>
  <c r="E3467" i="6"/>
  <c r="F3466" i="6"/>
  <c r="G3466" i="6" s="1"/>
  <c r="E3466" i="6"/>
  <c r="F3465" i="6"/>
  <c r="G3465" i="6" s="1"/>
  <c r="E3465" i="6"/>
  <c r="F3464" i="6"/>
  <c r="G3464" i="6" s="1"/>
  <c r="E3464" i="6"/>
  <c r="F3463" i="6"/>
  <c r="G3463" i="6" s="1"/>
  <c r="E3463" i="6"/>
  <c r="F3462" i="6"/>
  <c r="G3462" i="6" s="1"/>
  <c r="E3462" i="6"/>
  <c r="B3455" i="6"/>
  <c r="G3454" i="6"/>
  <c r="B3454" i="6"/>
  <c r="B3453" i="6"/>
  <c r="B3452" i="6"/>
  <c r="F3445" i="6"/>
  <c r="G3445" i="6" s="1"/>
  <c r="D3445" i="6"/>
  <c r="B3445" i="6"/>
  <c r="A3445" i="6"/>
  <c r="F3444" i="6"/>
  <c r="G3444" i="6" s="1"/>
  <c r="G3446" i="6" s="1"/>
  <c r="D3444" i="6"/>
  <c r="B3444" i="6"/>
  <c r="A3444" i="6"/>
  <c r="F3439" i="6"/>
  <c r="G3439" i="6" s="1"/>
  <c r="D3439" i="6"/>
  <c r="B3439" i="6"/>
  <c r="A3439" i="6"/>
  <c r="F3438" i="6"/>
  <c r="G3438" i="6" s="1"/>
  <c r="D3438" i="6"/>
  <c r="B3438" i="6"/>
  <c r="A3438" i="6"/>
  <c r="F3437" i="6"/>
  <c r="G3437" i="6" s="1"/>
  <c r="D3437" i="6"/>
  <c r="B3437" i="6"/>
  <c r="A3437" i="6"/>
  <c r="F3436" i="6"/>
  <c r="G3436" i="6" s="1"/>
  <c r="D3436" i="6"/>
  <c r="B3436" i="6"/>
  <c r="A3436" i="6"/>
  <c r="F3435" i="6"/>
  <c r="G3435" i="6" s="1"/>
  <c r="D3435" i="6"/>
  <c r="B3435" i="6"/>
  <c r="A3435" i="6"/>
  <c r="F3434" i="6"/>
  <c r="G3434" i="6" s="1"/>
  <c r="D3434" i="6"/>
  <c r="B3434" i="6"/>
  <c r="A3434" i="6"/>
  <c r="F3433" i="6"/>
  <c r="G3433" i="6" s="1"/>
  <c r="D3433" i="6"/>
  <c r="B3433" i="6"/>
  <c r="A3433" i="6"/>
  <c r="F3432" i="6"/>
  <c r="G3432" i="6" s="1"/>
  <c r="D3432" i="6"/>
  <c r="B3432" i="6"/>
  <c r="A3432" i="6"/>
  <c r="F3431" i="6"/>
  <c r="G3431" i="6" s="1"/>
  <c r="D3431" i="6"/>
  <c r="B3431" i="6"/>
  <c r="A3431" i="6"/>
  <c r="F3430" i="6"/>
  <c r="G3430" i="6" s="1"/>
  <c r="D3430" i="6"/>
  <c r="B3430" i="6"/>
  <c r="A3430" i="6"/>
  <c r="F3429" i="6"/>
  <c r="G3429" i="6" s="1"/>
  <c r="D3429" i="6"/>
  <c r="B3429" i="6"/>
  <c r="A3429" i="6"/>
  <c r="F3424" i="6"/>
  <c r="E3424" i="6"/>
  <c r="B3424" i="6"/>
  <c r="A3424" i="6"/>
  <c r="F3423" i="6"/>
  <c r="E3423" i="6"/>
  <c r="B3423" i="6"/>
  <c r="A3423" i="6"/>
  <c r="F3422" i="6"/>
  <c r="E3422" i="6"/>
  <c r="B3422" i="6"/>
  <c r="A3422" i="6"/>
  <c r="F3421" i="6"/>
  <c r="E3421" i="6"/>
  <c r="B3421" i="6"/>
  <c r="A3421" i="6"/>
  <c r="F3420" i="6"/>
  <c r="E3420" i="6"/>
  <c r="B3420" i="6"/>
  <c r="A3420" i="6"/>
  <c r="F3419" i="6"/>
  <c r="E3419" i="6"/>
  <c r="B3419" i="6"/>
  <c r="A3419" i="6"/>
  <c r="F3418" i="6"/>
  <c r="E3418" i="6"/>
  <c r="B3418" i="6"/>
  <c r="A3418" i="6"/>
  <c r="F3413" i="6"/>
  <c r="G3413" i="6" s="1"/>
  <c r="D3413" i="6"/>
  <c r="B3413" i="6"/>
  <c r="A3413" i="6"/>
  <c r="F3412" i="6"/>
  <c r="G3412" i="6" s="1"/>
  <c r="D3412" i="6"/>
  <c r="B3412" i="6"/>
  <c r="A3412" i="6"/>
  <c r="F3411" i="6"/>
  <c r="G3411" i="6" s="1"/>
  <c r="D3411" i="6"/>
  <c r="B3411" i="6"/>
  <c r="A3411" i="6"/>
  <c r="F3410" i="6"/>
  <c r="G3410" i="6" s="1"/>
  <c r="D3410" i="6"/>
  <c r="B3410" i="6"/>
  <c r="A3410" i="6"/>
  <c r="F3409" i="6"/>
  <c r="G3409" i="6" s="1"/>
  <c r="D3409" i="6"/>
  <c r="B3409" i="6"/>
  <c r="A3409" i="6"/>
  <c r="F3408" i="6"/>
  <c r="G3408" i="6" s="1"/>
  <c r="D3408" i="6"/>
  <c r="B3408" i="6"/>
  <c r="A3408" i="6"/>
  <c r="F3407" i="6"/>
  <c r="G3407" i="6" s="1"/>
  <c r="D3407" i="6"/>
  <c r="B3407" i="6"/>
  <c r="A3407" i="6"/>
  <c r="F3406" i="6"/>
  <c r="G3406" i="6" s="1"/>
  <c r="D3406" i="6"/>
  <c r="B3406" i="6"/>
  <c r="A3406" i="6"/>
  <c r="F3405" i="6"/>
  <c r="D3405" i="6"/>
  <c r="B3405" i="6"/>
  <c r="A3405" i="6"/>
  <c r="F3396" i="6"/>
  <c r="G3396" i="6" s="1"/>
  <c r="E3396" i="6"/>
  <c r="F3395" i="6"/>
  <c r="G3395" i="6" s="1"/>
  <c r="E3395" i="6"/>
  <c r="F3394" i="6"/>
  <c r="G3394" i="6" s="1"/>
  <c r="E3394" i="6"/>
  <c r="F3393" i="6"/>
  <c r="G3393" i="6" s="1"/>
  <c r="E3393" i="6"/>
  <c r="F3392" i="6"/>
  <c r="G3392" i="6" s="1"/>
  <c r="E3392" i="6"/>
  <c r="F3391" i="6"/>
  <c r="G3391" i="6" s="1"/>
  <c r="E3391" i="6"/>
  <c r="F3390" i="6"/>
  <c r="G3390" i="6" s="1"/>
  <c r="E3390" i="6"/>
  <c r="F3389" i="6"/>
  <c r="G3389" i="6" s="1"/>
  <c r="E3389" i="6"/>
  <c r="F3388" i="6"/>
  <c r="G3388" i="6" s="1"/>
  <c r="E3388" i="6"/>
  <c r="F3387" i="6"/>
  <c r="G3387" i="6" s="1"/>
  <c r="E3387" i="6"/>
  <c r="B3380" i="6"/>
  <c r="G3379" i="6"/>
  <c r="B3379" i="6"/>
  <c r="B3378" i="6"/>
  <c r="B3377" i="6"/>
  <c r="F3370" i="6"/>
  <c r="G3370" i="6" s="1"/>
  <c r="D3370" i="6"/>
  <c r="B3370" i="6"/>
  <c r="A3370" i="6"/>
  <c r="F3369" i="6"/>
  <c r="G3369" i="6" s="1"/>
  <c r="D3369" i="6"/>
  <c r="B3369" i="6"/>
  <c r="A3369" i="6"/>
  <c r="F3364" i="6"/>
  <c r="G3364" i="6" s="1"/>
  <c r="D3364" i="6"/>
  <c r="B3364" i="6"/>
  <c r="A3364" i="6"/>
  <c r="F3363" i="6"/>
  <c r="G3363" i="6" s="1"/>
  <c r="D3363" i="6"/>
  <c r="B3363" i="6"/>
  <c r="A3363" i="6"/>
  <c r="F3362" i="6"/>
  <c r="G3362" i="6" s="1"/>
  <c r="D3362" i="6"/>
  <c r="B3362" i="6"/>
  <c r="A3362" i="6"/>
  <c r="G3361" i="6"/>
  <c r="F3361" i="6"/>
  <c r="D3361" i="6"/>
  <c r="B3361" i="6"/>
  <c r="A3361" i="6"/>
  <c r="F3360" i="6"/>
  <c r="G3360" i="6" s="1"/>
  <c r="D3360" i="6"/>
  <c r="B3360" i="6"/>
  <c r="A3360" i="6"/>
  <c r="F3359" i="6"/>
  <c r="G3359" i="6" s="1"/>
  <c r="D3359" i="6"/>
  <c r="B3359" i="6"/>
  <c r="A3359" i="6"/>
  <c r="F3358" i="6"/>
  <c r="G3358" i="6" s="1"/>
  <c r="D3358" i="6"/>
  <c r="B3358" i="6"/>
  <c r="A3358" i="6"/>
  <c r="F3357" i="6"/>
  <c r="G3357" i="6" s="1"/>
  <c r="D3357" i="6"/>
  <c r="B3357" i="6"/>
  <c r="A3357" i="6"/>
  <c r="F3356" i="6"/>
  <c r="G3356" i="6" s="1"/>
  <c r="D3356" i="6"/>
  <c r="B3356" i="6"/>
  <c r="A3356" i="6"/>
  <c r="F3355" i="6"/>
  <c r="G3355" i="6" s="1"/>
  <c r="D3355" i="6"/>
  <c r="B3355" i="6"/>
  <c r="A3355" i="6"/>
  <c r="F3354" i="6"/>
  <c r="G3354" i="6" s="1"/>
  <c r="D3354" i="6"/>
  <c r="B3354" i="6"/>
  <c r="A3354" i="6"/>
  <c r="F3349" i="6"/>
  <c r="E3349" i="6"/>
  <c r="B3349" i="6"/>
  <c r="A3349" i="6"/>
  <c r="F3348" i="6"/>
  <c r="E3348" i="6"/>
  <c r="B3348" i="6"/>
  <c r="A3348" i="6"/>
  <c r="F3347" i="6"/>
  <c r="E3347" i="6"/>
  <c r="B3347" i="6"/>
  <c r="A3347" i="6"/>
  <c r="F3346" i="6"/>
  <c r="E3346" i="6"/>
  <c r="B3346" i="6"/>
  <c r="A3346" i="6"/>
  <c r="F3345" i="6"/>
  <c r="E3345" i="6"/>
  <c r="B3345" i="6"/>
  <c r="A3345" i="6"/>
  <c r="F3344" i="6"/>
  <c r="E3344" i="6"/>
  <c r="B3344" i="6"/>
  <c r="A3344" i="6"/>
  <c r="F3343" i="6"/>
  <c r="E3343" i="6"/>
  <c r="B3343" i="6"/>
  <c r="A3343" i="6"/>
  <c r="F3338" i="6"/>
  <c r="G3338" i="6" s="1"/>
  <c r="D3338" i="6"/>
  <c r="B3338" i="6"/>
  <c r="A3338" i="6"/>
  <c r="F3337" i="6"/>
  <c r="G3337" i="6" s="1"/>
  <c r="D3337" i="6"/>
  <c r="B3337" i="6"/>
  <c r="A3337" i="6"/>
  <c r="F3336" i="6"/>
  <c r="G3336" i="6" s="1"/>
  <c r="D3336" i="6"/>
  <c r="B3336" i="6"/>
  <c r="A3336" i="6"/>
  <c r="F3335" i="6"/>
  <c r="G3335" i="6" s="1"/>
  <c r="D3335" i="6"/>
  <c r="B3335" i="6"/>
  <c r="A3335" i="6"/>
  <c r="F3334" i="6"/>
  <c r="G3334" i="6" s="1"/>
  <c r="D3334" i="6"/>
  <c r="B3334" i="6"/>
  <c r="A3334" i="6"/>
  <c r="F3333" i="6"/>
  <c r="G3333" i="6" s="1"/>
  <c r="D3333" i="6"/>
  <c r="B3333" i="6"/>
  <c r="A3333" i="6"/>
  <c r="F3332" i="6"/>
  <c r="G3332" i="6" s="1"/>
  <c r="D3332" i="6"/>
  <c r="B3332" i="6"/>
  <c r="A3332" i="6"/>
  <c r="F3331" i="6"/>
  <c r="G3331" i="6" s="1"/>
  <c r="D3331" i="6"/>
  <c r="B3331" i="6"/>
  <c r="A3331" i="6"/>
  <c r="F3330" i="6"/>
  <c r="D3330" i="6"/>
  <c r="B3330" i="6"/>
  <c r="A3330" i="6"/>
  <c r="F3321" i="6"/>
  <c r="G3321" i="6" s="1"/>
  <c r="E3321" i="6"/>
  <c r="F3320" i="6"/>
  <c r="G3320" i="6" s="1"/>
  <c r="E3320" i="6"/>
  <c r="F3319" i="6"/>
  <c r="G3319" i="6" s="1"/>
  <c r="E3319" i="6"/>
  <c r="F3318" i="6"/>
  <c r="G3318" i="6" s="1"/>
  <c r="E3318" i="6"/>
  <c r="F3317" i="6"/>
  <c r="G3317" i="6" s="1"/>
  <c r="E3317" i="6"/>
  <c r="F3316" i="6"/>
  <c r="G3316" i="6" s="1"/>
  <c r="E3316" i="6"/>
  <c r="F3315" i="6"/>
  <c r="G3315" i="6" s="1"/>
  <c r="E3315" i="6"/>
  <c r="F3314" i="6"/>
  <c r="G3314" i="6" s="1"/>
  <c r="E3314" i="6"/>
  <c r="F3313" i="6"/>
  <c r="G3313" i="6" s="1"/>
  <c r="E3313" i="6"/>
  <c r="F3312" i="6"/>
  <c r="G3312" i="6" s="1"/>
  <c r="E3312" i="6"/>
  <c r="B3305" i="6"/>
  <c r="G3304" i="6"/>
  <c r="B3304" i="6"/>
  <c r="B3303" i="6"/>
  <c r="B3302" i="6"/>
  <c r="F3295" i="6"/>
  <c r="G3295" i="6" s="1"/>
  <c r="D3295" i="6"/>
  <c r="B3295" i="6"/>
  <c r="A3295" i="6"/>
  <c r="F3294" i="6"/>
  <c r="G3294" i="6" s="1"/>
  <c r="D3294" i="6"/>
  <c r="B3294" i="6"/>
  <c r="A3294" i="6"/>
  <c r="F3289" i="6"/>
  <c r="G3289" i="6" s="1"/>
  <c r="D3289" i="6"/>
  <c r="B3289" i="6"/>
  <c r="A3289" i="6"/>
  <c r="F3288" i="6"/>
  <c r="G3288" i="6" s="1"/>
  <c r="D3288" i="6"/>
  <c r="B3288" i="6"/>
  <c r="A3288" i="6"/>
  <c r="F3287" i="6"/>
  <c r="G3287" i="6" s="1"/>
  <c r="D3287" i="6"/>
  <c r="B3287" i="6"/>
  <c r="A3287" i="6"/>
  <c r="F3286" i="6"/>
  <c r="G3286" i="6" s="1"/>
  <c r="D3286" i="6"/>
  <c r="B3286" i="6"/>
  <c r="A3286" i="6"/>
  <c r="G3285" i="6"/>
  <c r="F3285" i="6"/>
  <c r="D3285" i="6"/>
  <c r="B3285" i="6"/>
  <c r="A3285" i="6"/>
  <c r="F3284" i="6"/>
  <c r="G3284" i="6" s="1"/>
  <c r="D3284" i="6"/>
  <c r="B3284" i="6"/>
  <c r="A3284" i="6"/>
  <c r="F3283" i="6"/>
  <c r="G3283" i="6" s="1"/>
  <c r="D3283" i="6"/>
  <c r="B3283" i="6"/>
  <c r="A3283" i="6"/>
  <c r="F3282" i="6"/>
  <c r="G3282" i="6" s="1"/>
  <c r="D3282" i="6"/>
  <c r="B3282" i="6"/>
  <c r="A3282" i="6"/>
  <c r="F3281" i="6"/>
  <c r="G3281" i="6" s="1"/>
  <c r="D3281" i="6"/>
  <c r="B3281" i="6"/>
  <c r="A3281" i="6"/>
  <c r="F3280" i="6"/>
  <c r="G3280" i="6" s="1"/>
  <c r="D3280" i="6"/>
  <c r="B3280" i="6"/>
  <c r="A3280" i="6"/>
  <c r="F3279" i="6"/>
  <c r="G3279" i="6" s="1"/>
  <c r="D3279" i="6"/>
  <c r="B3279" i="6"/>
  <c r="A3279" i="6"/>
  <c r="F3274" i="6"/>
  <c r="E3274" i="6"/>
  <c r="B3274" i="6"/>
  <c r="A3274" i="6"/>
  <c r="F3273" i="6"/>
  <c r="E3273" i="6"/>
  <c r="B3273" i="6"/>
  <c r="A3273" i="6"/>
  <c r="F3272" i="6"/>
  <c r="E3272" i="6"/>
  <c r="B3272" i="6"/>
  <c r="A3272" i="6"/>
  <c r="F3271" i="6"/>
  <c r="E3271" i="6"/>
  <c r="B3271" i="6"/>
  <c r="A3271" i="6"/>
  <c r="F3270" i="6"/>
  <c r="E3270" i="6"/>
  <c r="B3270" i="6"/>
  <c r="A3270" i="6"/>
  <c r="F3269" i="6"/>
  <c r="E3269" i="6"/>
  <c r="B3269" i="6"/>
  <c r="A3269" i="6"/>
  <c r="F3268" i="6"/>
  <c r="E3268" i="6"/>
  <c r="B3268" i="6"/>
  <c r="A3268" i="6"/>
  <c r="F3263" i="6"/>
  <c r="G3263" i="6" s="1"/>
  <c r="D3263" i="6"/>
  <c r="B3263" i="6"/>
  <c r="A3263" i="6"/>
  <c r="F3262" i="6"/>
  <c r="G3262" i="6" s="1"/>
  <c r="D3262" i="6"/>
  <c r="B3262" i="6"/>
  <c r="A3262" i="6"/>
  <c r="F3261" i="6"/>
  <c r="G3261" i="6" s="1"/>
  <c r="D3261" i="6"/>
  <c r="B3261" i="6"/>
  <c r="A3261" i="6"/>
  <c r="F3260" i="6"/>
  <c r="G3260" i="6" s="1"/>
  <c r="D3260" i="6"/>
  <c r="B3260" i="6"/>
  <c r="A3260" i="6"/>
  <c r="F3259" i="6"/>
  <c r="G3259" i="6" s="1"/>
  <c r="D3259" i="6"/>
  <c r="B3259" i="6"/>
  <c r="A3259" i="6"/>
  <c r="F3258" i="6"/>
  <c r="G3258" i="6" s="1"/>
  <c r="D3258" i="6"/>
  <c r="B3258" i="6"/>
  <c r="A3258" i="6"/>
  <c r="F3257" i="6"/>
  <c r="G3257" i="6" s="1"/>
  <c r="D3257" i="6"/>
  <c r="B3257" i="6"/>
  <c r="A3257" i="6"/>
  <c r="F3256" i="6"/>
  <c r="G3256" i="6" s="1"/>
  <c r="D3256" i="6"/>
  <c r="B3256" i="6"/>
  <c r="A3256" i="6"/>
  <c r="F3255" i="6"/>
  <c r="D3255" i="6"/>
  <c r="B3255" i="6"/>
  <c r="A3255" i="6"/>
  <c r="F3246" i="6"/>
  <c r="G3246" i="6" s="1"/>
  <c r="E3246" i="6"/>
  <c r="F3245" i="6"/>
  <c r="G3245" i="6" s="1"/>
  <c r="E3245" i="6"/>
  <c r="F3244" i="6"/>
  <c r="G3244" i="6" s="1"/>
  <c r="E3244" i="6"/>
  <c r="F3243" i="6"/>
  <c r="G3243" i="6" s="1"/>
  <c r="E3243" i="6"/>
  <c r="F3242" i="6"/>
  <c r="G3242" i="6" s="1"/>
  <c r="E3242" i="6"/>
  <c r="F3241" i="6"/>
  <c r="G3241" i="6" s="1"/>
  <c r="E3241" i="6"/>
  <c r="F3240" i="6"/>
  <c r="G3240" i="6" s="1"/>
  <c r="E3240" i="6"/>
  <c r="F3239" i="6"/>
  <c r="G3239" i="6" s="1"/>
  <c r="E3239" i="6"/>
  <c r="F3238" i="6"/>
  <c r="G3238" i="6" s="1"/>
  <c r="E3238" i="6"/>
  <c r="F3237" i="6"/>
  <c r="G3237" i="6" s="1"/>
  <c r="E3237" i="6"/>
  <c r="B3230" i="6"/>
  <c r="G3229" i="6"/>
  <c r="B3229" i="6"/>
  <c r="B3228" i="6"/>
  <c r="B3227" i="6"/>
  <c r="F3220" i="6"/>
  <c r="G3220" i="6" s="1"/>
  <c r="D3220" i="6"/>
  <c r="B3220" i="6"/>
  <c r="A3220" i="6"/>
  <c r="G3219" i="6"/>
  <c r="F3219" i="6"/>
  <c r="D3219" i="6"/>
  <c r="B3219" i="6"/>
  <c r="A3219" i="6"/>
  <c r="F3214" i="6"/>
  <c r="G3214" i="6" s="1"/>
  <c r="D3214" i="6"/>
  <c r="B3214" i="6"/>
  <c r="A3214" i="6"/>
  <c r="F3213" i="6"/>
  <c r="G3213" i="6" s="1"/>
  <c r="D3213" i="6"/>
  <c r="B3213" i="6"/>
  <c r="A3213" i="6"/>
  <c r="F3212" i="6"/>
  <c r="G3212" i="6" s="1"/>
  <c r="D3212" i="6"/>
  <c r="B3212" i="6"/>
  <c r="A3212" i="6"/>
  <c r="G3211" i="6"/>
  <c r="F3211" i="6"/>
  <c r="D3211" i="6"/>
  <c r="B3211" i="6"/>
  <c r="A3211" i="6"/>
  <c r="F3210" i="6"/>
  <c r="G3210" i="6" s="1"/>
  <c r="D3210" i="6"/>
  <c r="B3210" i="6"/>
  <c r="A3210" i="6"/>
  <c r="F3209" i="6"/>
  <c r="G3209" i="6" s="1"/>
  <c r="D3209" i="6"/>
  <c r="B3209" i="6"/>
  <c r="A3209" i="6"/>
  <c r="F3208" i="6"/>
  <c r="G3208" i="6" s="1"/>
  <c r="D3208" i="6"/>
  <c r="B3208" i="6"/>
  <c r="A3208" i="6"/>
  <c r="F3207" i="6"/>
  <c r="G3207" i="6" s="1"/>
  <c r="D3207" i="6"/>
  <c r="B3207" i="6"/>
  <c r="A3207" i="6"/>
  <c r="F3206" i="6"/>
  <c r="G3206" i="6" s="1"/>
  <c r="D3206" i="6"/>
  <c r="B3206" i="6"/>
  <c r="A3206" i="6"/>
  <c r="F3205" i="6"/>
  <c r="G3205" i="6" s="1"/>
  <c r="D3205" i="6"/>
  <c r="B3205" i="6"/>
  <c r="A3205" i="6"/>
  <c r="F3204" i="6"/>
  <c r="G3204" i="6" s="1"/>
  <c r="D3204" i="6"/>
  <c r="B3204" i="6"/>
  <c r="A3204" i="6"/>
  <c r="F3199" i="6"/>
  <c r="E3199" i="6"/>
  <c r="B3199" i="6"/>
  <c r="A3199" i="6"/>
  <c r="F3198" i="6"/>
  <c r="E3198" i="6"/>
  <c r="B3198" i="6"/>
  <c r="A3198" i="6"/>
  <c r="F3197" i="6"/>
  <c r="E3197" i="6"/>
  <c r="B3197" i="6"/>
  <c r="A3197" i="6"/>
  <c r="F3196" i="6"/>
  <c r="E3196" i="6"/>
  <c r="B3196" i="6"/>
  <c r="A3196" i="6"/>
  <c r="F3195" i="6"/>
  <c r="E3195" i="6"/>
  <c r="B3195" i="6"/>
  <c r="A3195" i="6"/>
  <c r="F3194" i="6"/>
  <c r="E3194" i="6"/>
  <c r="B3194" i="6"/>
  <c r="A3194" i="6"/>
  <c r="F3193" i="6"/>
  <c r="E3193" i="6"/>
  <c r="B3193" i="6"/>
  <c r="A3193" i="6"/>
  <c r="F3188" i="6"/>
  <c r="G3188" i="6" s="1"/>
  <c r="D3188" i="6"/>
  <c r="B3188" i="6"/>
  <c r="A3188" i="6"/>
  <c r="F3187" i="6"/>
  <c r="G3187" i="6" s="1"/>
  <c r="D3187" i="6"/>
  <c r="B3187" i="6"/>
  <c r="A3187" i="6"/>
  <c r="F3186" i="6"/>
  <c r="G3186" i="6" s="1"/>
  <c r="D3186" i="6"/>
  <c r="B3186" i="6"/>
  <c r="A3186" i="6"/>
  <c r="F3185" i="6"/>
  <c r="G3185" i="6" s="1"/>
  <c r="D3185" i="6"/>
  <c r="B3185" i="6"/>
  <c r="A3185" i="6"/>
  <c r="F3184" i="6"/>
  <c r="G3184" i="6" s="1"/>
  <c r="D3184" i="6"/>
  <c r="B3184" i="6"/>
  <c r="A3184" i="6"/>
  <c r="F3183" i="6"/>
  <c r="G3183" i="6" s="1"/>
  <c r="D3183" i="6"/>
  <c r="B3183" i="6"/>
  <c r="A3183" i="6"/>
  <c r="F3182" i="6"/>
  <c r="G3182" i="6" s="1"/>
  <c r="D3182" i="6"/>
  <c r="B3182" i="6"/>
  <c r="A3182" i="6"/>
  <c r="F3181" i="6"/>
  <c r="G3181" i="6" s="1"/>
  <c r="D3181" i="6"/>
  <c r="B3181" i="6"/>
  <c r="A3181" i="6"/>
  <c r="F3180" i="6"/>
  <c r="D3180" i="6"/>
  <c r="B3180" i="6"/>
  <c r="A3180" i="6"/>
  <c r="F3171" i="6"/>
  <c r="G3171" i="6" s="1"/>
  <c r="E3171" i="6"/>
  <c r="F3170" i="6"/>
  <c r="G3170" i="6" s="1"/>
  <c r="E3170" i="6"/>
  <c r="F3169" i="6"/>
  <c r="G3169" i="6" s="1"/>
  <c r="E3169" i="6"/>
  <c r="F3168" i="6"/>
  <c r="G3168" i="6" s="1"/>
  <c r="E3168" i="6"/>
  <c r="F3167" i="6"/>
  <c r="G3167" i="6" s="1"/>
  <c r="E3167" i="6"/>
  <c r="F3166" i="6"/>
  <c r="G3166" i="6" s="1"/>
  <c r="E3166" i="6"/>
  <c r="F3165" i="6"/>
  <c r="G3165" i="6" s="1"/>
  <c r="E3165" i="6"/>
  <c r="F3164" i="6"/>
  <c r="G3164" i="6" s="1"/>
  <c r="E3164" i="6"/>
  <c r="F3163" i="6"/>
  <c r="G3163" i="6" s="1"/>
  <c r="E3163" i="6"/>
  <c r="F3162" i="6"/>
  <c r="G3162" i="6" s="1"/>
  <c r="E3162" i="6"/>
  <c r="B3155" i="6"/>
  <c r="G3154" i="6"/>
  <c r="B3154" i="6"/>
  <c r="B3153" i="6"/>
  <c r="B3152" i="6"/>
  <c r="F3145" i="6"/>
  <c r="G3145" i="6" s="1"/>
  <c r="D3145" i="6"/>
  <c r="B3145" i="6"/>
  <c r="A3145" i="6"/>
  <c r="F3144" i="6"/>
  <c r="G3144" i="6" s="1"/>
  <c r="D3144" i="6"/>
  <c r="B3144" i="6"/>
  <c r="A3144" i="6"/>
  <c r="F3139" i="6"/>
  <c r="G3139" i="6" s="1"/>
  <c r="D3139" i="6"/>
  <c r="B3139" i="6"/>
  <c r="A3139" i="6"/>
  <c r="F3138" i="6"/>
  <c r="G3138" i="6" s="1"/>
  <c r="D3138" i="6"/>
  <c r="B3138" i="6"/>
  <c r="A3138" i="6"/>
  <c r="F3137" i="6"/>
  <c r="G3137" i="6" s="1"/>
  <c r="D3137" i="6"/>
  <c r="B3137" i="6"/>
  <c r="A3137" i="6"/>
  <c r="F3136" i="6"/>
  <c r="G3136" i="6" s="1"/>
  <c r="D3136" i="6"/>
  <c r="B3136" i="6"/>
  <c r="A3136" i="6"/>
  <c r="F3135" i="6"/>
  <c r="G3135" i="6" s="1"/>
  <c r="D3135" i="6"/>
  <c r="B3135" i="6"/>
  <c r="A3135" i="6"/>
  <c r="F3134" i="6"/>
  <c r="G3134" i="6" s="1"/>
  <c r="D3134" i="6"/>
  <c r="B3134" i="6"/>
  <c r="A3134" i="6"/>
  <c r="G3133" i="6"/>
  <c r="F3133" i="6"/>
  <c r="D3133" i="6"/>
  <c r="B3133" i="6"/>
  <c r="A3133" i="6"/>
  <c r="F3132" i="6"/>
  <c r="G3132" i="6" s="1"/>
  <c r="D3132" i="6"/>
  <c r="B3132" i="6"/>
  <c r="A3132" i="6"/>
  <c r="F3131" i="6"/>
  <c r="G3131" i="6" s="1"/>
  <c r="D3131" i="6"/>
  <c r="B3131" i="6"/>
  <c r="A3131" i="6"/>
  <c r="F3130" i="6"/>
  <c r="G3130" i="6" s="1"/>
  <c r="D3130" i="6"/>
  <c r="B3130" i="6"/>
  <c r="A3130" i="6"/>
  <c r="F3129" i="6"/>
  <c r="G3129" i="6" s="1"/>
  <c r="D3129" i="6"/>
  <c r="B3129" i="6"/>
  <c r="A3129" i="6"/>
  <c r="F3124" i="6"/>
  <c r="E3124" i="6"/>
  <c r="B3124" i="6"/>
  <c r="A3124" i="6"/>
  <c r="F3123" i="6"/>
  <c r="E3123" i="6"/>
  <c r="B3123" i="6"/>
  <c r="A3123" i="6"/>
  <c r="F3122" i="6"/>
  <c r="E3122" i="6"/>
  <c r="B3122" i="6"/>
  <c r="A3122" i="6"/>
  <c r="F3121" i="6"/>
  <c r="E3121" i="6"/>
  <c r="B3121" i="6"/>
  <c r="A3121" i="6"/>
  <c r="F3120" i="6"/>
  <c r="E3120" i="6"/>
  <c r="B3120" i="6"/>
  <c r="A3120" i="6"/>
  <c r="F3119" i="6"/>
  <c r="E3119" i="6"/>
  <c r="B3119" i="6"/>
  <c r="A3119" i="6"/>
  <c r="F3118" i="6"/>
  <c r="E3118" i="6"/>
  <c r="B3118" i="6"/>
  <c r="A3118" i="6"/>
  <c r="F3113" i="6"/>
  <c r="G3113" i="6" s="1"/>
  <c r="D3113" i="6"/>
  <c r="B3113" i="6"/>
  <c r="A3113" i="6"/>
  <c r="F3112" i="6"/>
  <c r="G3112" i="6" s="1"/>
  <c r="D3112" i="6"/>
  <c r="B3112" i="6"/>
  <c r="A3112" i="6"/>
  <c r="F3111" i="6"/>
  <c r="G3111" i="6" s="1"/>
  <c r="D3111" i="6"/>
  <c r="B3111" i="6"/>
  <c r="A3111" i="6"/>
  <c r="F3110" i="6"/>
  <c r="G3110" i="6" s="1"/>
  <c r="D3110" i="6"/>
  <c r="B3110" i="6"/>
  <c r="A3110" i="6"/>
  <c r="F3109" i="6"/>
  <c r="G3109" i="6" s="1"/>
  <c r="D3109" i="6"/>
  <c r="B3109" i="6"/>
  <c r="A3109" i="6"/>
  <c r="F3108" i="6"/>
  <c r="G3108" i="6" s="1"/>
  <c r="D3108" i="6"/>
  <c r="B3108" i="6"/>
  <c r="A3108" i="6"/>
  <c r="F3107" i="6"/>
  <c r="G3107" i="6" s="1"/>
  <c r="D3107" i="6"/>
  <c r="B3107" i="6"/>
  <c r="A3107" i="6"/>
  <c r="F3106" i="6"/>
  <c r="G3106" i="6" s="1"/>
  <c r="D3106" i="6"/>
  <c r="B3106" i="6"/>
  <c r="A3106" i="6"/>
  <c r="F3105" i="6"/>
  <c r="D3105" i="6"/>
  <c r="B3105" i="6"/>
  <c r="A3105" i="6"/>
  <c r="F3096" i="6"/>
  <c r="G3096" i="6" s="1"/>
  <c r="E3096" i="6"/>
  <c r="F3095" i="6"/>
  <c r="G3095" i="6" s="1"/>
  <c r="E3095" i="6"/>
  <c r="F3094" i="6"/>
  <c r="G3094" i="6" s="1"/>
  <c r="E3094" i="6"/>
  <c r="F3093" i="6"/>
  <c r="G3093" i="6" s="1"/>
  <c r="E3093" i="6"/>
  <c r="F3092" i="6"/>
  <c r="G3092" i="6" s="1"/>
  <c r="E3092" i="6"/>
  <c r="F3091" i="6"/>
  <c r="G3091" i="6" s="1"/>
  <c r="E3091" i="6"/>
  <c r="F3090" i="6"/>
  <c r="G3090" i="6" s="1"/>
  <c r="E3090" i="6"/>
  <c r="F3089" i="6"/>
  <c r="G3089" i="6" s="1"/>
  <c r="E3089" i="6"/>
  <c r="F3088" i="6"/>
  <c r="G3088" i="6" s="1"/>
  <c r="E3088" i="6"/>
  <c r="F3087" i="6"/>
  <c r="G3087" i="6" s="1"/>
  <c r="E3087" i="6"/>
  <c r="B3080" i="6"/>
  <c r="G3079" i="6"/>
  <c r="B3079" i="6"/>
  <c r="B3078" i="6"/>
  <c r="B3077" i="6"/>
  <c r="F3070" i="6"/>
  <c r="G3070" i="6" s="1"/>
  <c r="D3070" i="6"/>
  <c r="B3070" i="6"/>
  <c r="A3070" i="6"/>
  <c r="F3069" i="6"/>
  <c r="G3069" i="6" s="1"/>
  <c r="D3069" i="6"/>
  <c r="B3069" i="6"/>
  <c r="A3069" i="6"/>
  <c r="F3064" i="6"/>
  <c r="G3064" i="6" s="1"/>
  <c r="D3064" i="6"/>
  <c r="B3064" i="6"/>
  <c r="A3064" i="6"/>
  <c r="F3063" i="6"/>
  <c r="G3063" i="6" s="1"/>
  <c r="D3063" i="6"/>
  <c r="B3063" i="6"/>
  <c r="A3063" i="6"/>
  <c r="F3062" i="6"/>
  <c r="G3062" i="6" s="1"/>
  <c r="D3062" i="6"/>
  <c r="B3062" i="6"/>
  <c r="A3062" i="6"/>
  <c r="F3061" i="6"/>
  <c r="G3061" i="6" s="1"/>
  <c r="D3061" i="6"/>
  <c r="B3061" i="6"/>
  <c r="A3061" i="6"/>
  <c r="F3060" i="6"/>
  <c r="G3060" i="6" s="1"/>
  <c r="D3060" i="6"/>
  <c r="B3060" i="6"/>
  <c r="A3060" i="6"/>
  <c r="F3059" i="6"/>
  <c r="G3059" i="6" s="1"/>
  <c r="D3059" i="6"/>
  <c r="B3059" i="6"/>
  <c r="A3059" i="6"/>
  <c r="G3058" i="6"/>
  <c r="F3058" i="6"/>
  <c r="D3058" i="6"/>
  <c r="B3058" i="6"/>
  <c r="A3058" i="6"/>
  <c r="F3057" i="6"/>
  <c r="G3057" i="6" s="1"/>
  <c r="D3057" i="6"/>
  <c r="B3057" i="6"/>
  <c r="A3057" i="6"/>
  <c r="F3056" i="6"/>
  <c r="G3056" i="6" s="1"/>
  <c r="D3056" i="6"/>
  <c r="B3056" i="6"/>
  <c r="A3056" i="6"/>
  <c r="F3055" i="6"/>
  <c r="G3055" i="6" s="1"/>
  <c r="D3055" i="6"/>
  <c r="B3055" i="6"/>
  <c r="A3055" i="6"/>
  <c r="F3054" i="6"/>
  <c r="G3054" i="6" s="1"/>
  <c r="D3054" i="6"/>
  <c r="B3054" i="6"/>
  <c r="A3054" i="6"/>
  <c r="F3049" i="6"/>
  <c r="E3049" i="6"/>
  <c r="B3049" i="6"/>
  <c r="A3049" i="6"/>
  <c r="F3048" i="6"/>
  <c r="E3048" i="6"/>
  <c r="B3048" i="6"/>
  <c r="A3048" i="6"/>
  <c r="F3047" i="6"/>
  <c r="E3047" i="6"/>
  <c r="B3047" i="6"/>
  <c r="A3047" i="6"/>
  <c r="F3046" i="6"/>
  <c r="E3046" i="6"/>
  <c r="B3046" i="6"/>
  <c r="A3046" i="6"/>
  <c r="F3045" i="6"/>
  <c r="E3045" i="6"/>
  <c r="B3045" i="6"/>
  <c r="A3045" i="6"/>
  <c r="F3044" i="6"/>
  <c r="E3044" i="6"/>
  <c r="B3044" i="6"/>
  <c r="A3044" i="6"/>
  <c r="F3043" i="6"/>
  <c r="E3043" i="6"/>
  <c r="B3043" i="6"/>
  <c r="A3043" i="6"/>
  <c r="F3038" i="6"/>
  <c r="G3038" i="6" s="1"/>
  <c r="D3038" i="6"/>
  <c r="B3038" i="6"/>
  <c r="A3038" i="6"/>
  <c r="F3037" i="6"/>
  <c r="G3037" i="6" s="1"/>
  <c r="D3037" i="6"/>
  <c r="B3037" i="6"/>
  <c r="A3037" i="6"/>
  <c r="F3036" i="6"/>
  <c r="G3036" i="6" s="1"/>
  <c r="D3036" i="6"/>
  <c r="B3036" i="6"/>
  <c r="A3036" i="6"/>
  <c r="F3035" i="6"/>
  <c r="G3035" i="6" s="1"/>
  <c r="D3035" i="6"/>
  <c r="B3035" i="6"/>
  <c r="A3035" i="6"/>
  <c r="F3034" i="6"/>
  <c r="G3034" i="6" s="1"/>
  <c r="D3034" i="6"/>
  <c r="B3034" i="6"/>
  <c r="A3034" i="6"/>
  <c r="F3033" i="6"/>
  <c r="G3033" i="6" s="1"/>
  <c r="D3033" i="6"/>
  <c r="B3033" i="6"/>
  <c r="A3033" i="6"/>
  <c r="F3032" i="6"/>
  <c r="G3032" i="6" s="1"/>
  <c r="D3032" i="6"/>
  <c r="B3032" i="6"/>
  <c r="A3032" i="6"/>
  <c r="F3031" i="6"/>
  <c r="G3031" i="6" s="1"/>
  <c r="D3031" i="6"/>
  <c r="B3031" i="6"/>
  <c r="A3031" i="6"/>
  <c r="F3030" i="6"/>
  <c r="D3030" i="6"/>
  <c r="B3030" i="6"/>
  <c r="A3030" i="6"/>
  <c r="F3021" i="6"/>
  <c r="G3021" i="6" s="1"/>
  <c r="E3021" i="6"/>
  <c r="F3020" i="6"/>
  <c r="G3020" i="6" s="1"/>
  <c r="E3020" i="6"/>
  <c r="F3019" i="6"/>
  <c r="G3019" i="6" s="1"/>
  <c r="E3019" i="6"/>
  <c r="F3018" i="6"/>
  <c r="G3018" i="6" s="1"/>
  <c r="E3018" i="6"/>
  <c r="F3017" i="6"/>
  <c r="G3017" i="6" s="1"/>
  <c r="E3017" i="6"/>
  <c r="F3016" i="6"/>
  <c r="G3016" i="6" s="1"/>
  <c r="E3016" i="6"/>
  <c r="F3015" i="6"/>
  <c r="G3015" i="6" s="1"/>
  <c r="E3015" i="6"/>
  <c r="F3014" i="6"/>
  <c r="G3014" i="6" s="1"/>
  <c r="E3014" i="6"/>
  <c r="F3013" i="6"/>
  <c r="G3013" i="6" s="1"/>
  <c r="E3013" i="6"/>
  <c r="F3012" i="6"/>
  <c r="G3012" i="6" s="1"/>
  <c r="E3012" i="6"/>
  <c r="B3005" i="6"/>
  <c r="G3004" i="6"/>
  <c r="B3004" i="6"/>
  <c r="B3003" i="6"/>
  <c r="B3002" i="6"/>
  <c r="F2995" i="6"/>
  <c r="G2995" i="6" s="1"/>
  <c r="D2995" i="6"/>
  <c r="B2995" i="6"/>
  <c r="A2995" i="6"/>
  <c r="F2994" i="6"/>
  <c r="G2994" i="6" s="1"/>
  <c r="D2994" i="6"/>
  <c r="B2994" i="6"/>
  <c r="A2994" i="6"/>
  <c r="F2989" i="6"/>
  <c r="G2989" i="6" s="1"/>
  <c r="D2989" i="6"/>
  <c r="B2989" i="6"/>
  <c r="A2989" i="6"/>
  <c r="F2988" i="6"/>
  <c r="G2988" i="6" s="1"/>
  <c r="D2988" i="6"/>
  <c r="B2988" i="6"/>
  <c r="A2988" i="6"/>
  <c r="F2987" i="6"/>
  <c r="G2987" i="6" s="1"/>
  <c r="D2987" i="6"/>
  <c r="B2987" i="6"/>
  <c r="A2987" i="6"/>
  <c r="F2986" i="6"/>
  <c r="G2986" i="6" s="1"/>
  <c r="D2986" i="6"/>
  <c r="B2986" i="6"/>
  <c r="A2986" i="6"/>
  <c r="F2985" i="6"/>
  <c r="G2985" i="6" s="1"/>
  <c r="D2985" i="6"/>
  <c r="B2985" i="6"/>
  <c r="A2985" i="6"/>
  <c r="F2984" i="6"/>
  <c r="G2984" i="6" s="1"/>
  <c r="D2984" i="6"/>
  <c r="B2984" i="6"/>
  <c r="A2984" i="6"/>
  <c r="F2983" i="6"/>
  <c r="G2983" i="6" s="1"/>
  <c r="D2983" i="6"/>
  <c r="B2983" i="6"/>
  <c r="A2983" i="6"/>
  <c r="F2982" i="6"/>
  <c r="G2982" i="6" s="1"/>
  <c r="D2982" i="6"/>
  <c r="B2982" i="6"/>
  <c r="A2982" i="6"/>
  <c r="F2981" i="6"/>
  <c r="G2981" i="6" s="1"/>
  <c r="D2981" i="6"/>
  <c r="B2981" i="6"/>
  <c r="A2981" i="6"/>
  <c r="F2980" i="6"/>
  <c r="G2980" i="6" s="1"/>
  <c r="D2980" i="6"/>
  <c r="B2980" i="6"/>
  <c r="A2980" i="6"/>
  <c r="F2979" i="6"/>
  <c r="G2979" i="6" s="1"/>
  <c r="D2979" i="6"/>
  <c r="B2979" i="6"/>
  <c r="A2979" i="6"/>
  <c r="F2974" i="6"/>
  <c r="E2974" i="6"/>
  <c r="B2974" i="6"/>
  <c r="A2974" i="6"/>
  <c r="F2973" i="6"/>
  <c r="E2973" i="6"/>
  <c r="B2973" i="6"/>
  <c r="A2973" i="6"/>
  <c r="F2972" i="6"/>
  <c r="E2972" i="6"/>
  <c r="B2972" i="6"/>
  <c r="A2972" i="6"/>
  <c r="F2971" i="6"/>
  <c r="E2971" i="6"/>
  <c r="B2971" i="6"/>
  <c r="A2971" i="6"/>
  <c r="F2970" i="6"/>
  <c r="E2970" i="6"/>
  <c r="B2970" i="6"/>
  <c r="A2970" i="6"/>
  <c r="F2969" i="6"/>
  <c r="G2969" i="6" s="1"/>
  <c r="E2969" i="6"/>
  <c r="B2969" i="6"/>
  <c r="A2969" i="6"/>
  <c r="F2968" i="6"/>
  <c r="E2968" i="6"/>
  <c r="B2968" i="6"/>
  <c r="A2968" i="6"/>
  <c r="F2963" i="6"/>
  <c r="G2963" i="6" s="1"/>
  <c r="D2963" i="6"/>
  <c r="B2963" i="6"/>
  <c r="A2963" i="6"/>
  <c r="F2962" i="6"/>
  <c r="G2962" i="6" s="1"/>
  <c r="D2962" i="6"/>
  <c r="B2962" i="6"/>
  <c r="A2962" i="6"/>
  <c r="F2961" i="6"/>
  <c r="G2961" i="6" s="1"/>
  <c r="D2961" i="6"/>
  <c r="B2961" i="6"/>
  <c r="A2961" i="6"/>
  <c r="F2960" i="6"/>
  <c r="G2960" i="6" s="1"/>
  <c r="D2960" i="6"/>
  <c r="B2960" i="6"/>
  <c r="A2960" i="6"/>
  <c r="F2959" i="6"/>
  <c r="G2959" i="6" s="1"/>
  <c r="D2959" i="6"/>
  <c r="B2959" i="6"/>
  <c r="A2959" i="6"/>
  <c r="F2958" i="6"/>
  <c r="G2958" i="6" s="1"/>
  <c r="D2958" i="6"/>
  <c r="B2958" i="6"/>
  <c r="A2958" i="6"/>
  <c r="F2957" i="6"/>
  <c r="G2957" i="6" s="1"/>
  <c r="D2957" i="6"/>
  <c r="B2957" i="6"/>
  <c r="A2957" i="6"/>
  <c r="F2956" i="6"/>
  <c r="G2956" i="6" s="1"/>
  <c r="D2956" i="6"/>
  <c r="B2956" i="6"/>
  <c r="A2956" i="6"/>
  <c r="F2955" i="6"/>
  <c r="D2955" i="6"/>
  <c r="B2955" i="6"/>
  <c r="A2955" i="6"/>
  <c r="F2946" i="6"/>
  <c r="G2946" i="6" s="1"/>
  <c r="E2946" i="6"/>
  <c r="F2945" i="6"/>
  <c r="G2945" i="6" s="1"/>
  <c r="E2945" i="6"/>
  <c r="F2944" i="6"/>
  <c r="G2944" i="6" s="1"/>
  <c r="E2944" i="6"/>
  <c r="F2943" i="6"/>
  <c r="G2943" i="6" s="1"/>
  <c r="E2943" i="6"/>
  <c r="F2942" i="6"/>
  <c r="G2942" i="6" s="1"/>
  <c r="E2942" i="6"/>
  <c r="F2941" i="6"/>
  <c r="G2941" i="6" s="1"/>
  <c r="E2941" i="6"/>
  <c r="F2940" i="6"/>
  <c r="G2940" i="6" s="1"/>
  <c r="E2940" i="6"/>
  <c r="F2939" i="6"/>
  <c r="G2939" i="6" s="1"/>
  <c r="E2939" i="6"/>
  <c r="F2938" i="6"/>
  <c r="G2938" i="6" s="1"/>
  <c r="E2938" i="6"/>
  <c r="F2937" i="6"/>
  <c r="G2937" i="6" s="1"/>
  <c r="E2937" i="6"/>
  <c r="B2930" i="6"/>
  <c r="G2929" i="6"/>
  <c r="B2929" i="6"/>
  <c r="B2928" i="6"/>
  <c r="B2927" i="6"/>
  <c r="F2920" i="6"/>
  <c r="G2920" i="6" s="1"/>
  <c r="D2920" i="6"/>
  <c r="B2920" i="6"/>
  <c r="A2920" i="6"/>
  <c r="F2919" i="6"/>
  <c r="G2919" i="6" s="1"/>
  <c r="D2919" i="6"/>
  <c r="B2919" i="6"/>
  <c r="A2919" i="6"/>
  <c r="F2914" i="6"/>
  <c r="G2914" i="6" s="1"/>
  <c r="D2914" i="6"/>
  <c r="B2914" i="6"/>
  <c r="A2914" i="6"/>
  <c r="F2913" i="6"/>
  <c r="G2913" i="6" s="1"/>
  <c r="D2913" i="6"/>
  <c r="B2913" i="6"/>
  <c r="A2913" i="6"/>
  <c r="F2912" i="6"/>
  <c r="G2912" i="6" s="1"/>
  <c r="D2912" i="6"/>
  <c r="B2912" i="6"/>
  <c r="A2912" i="6"/>
  <c r="F2911" i="6"/>
  <c r="G2911" i="6" s="1"/>
  <c r="D2911" i="6"/>
  <c r="B2911" i="6"/>
  <c r="A2911" i="6"/>
  <c r="F2910" i="6"/>
  <c r="G2910" i="6" s="1"/>
  <c r="D2910" i="6"/>
  <c r="B2910" i="6"/>
  <c r="A2910" i="6"/>
  <c r="F2909" i="6"/>
  <c r="G2909" i="6" s="1"/>
  <c r="D2909" i="6"/>
  <c r="B2909" i="6"/>
  <c r="A2909" i="6"/>
  <c r="F2908" i="6"/>
  <c r="G2908" i="6" s="1"/>
  <c r="D2908" i="6"/>
  <c r="B2908" i="6"/>
  <c r="A2908" i="6"/>
  <c r="F2907" i="6"/>
  <c r="G2907" i="6" s="1"/>
  <c r="D2907" i="6"/>
  <c r="B2907" i="6"/>
  <c r="A2907" i="6"/>
  <c r="F2906" i="6"/>
  <c r="G2906" i="6" s="1"/>
  <c r="D2906" i="6"/>
  <c r="B2906" i="6"/>
  <c r="A2906" i="6"/>
  <c r="F2905" i="6"/>
  <c r="G2905" i="6" s="1"/>
  <c r="D2905" i="6"/>
  <c r="B2905" i="6"/>
  <c r="A2905" i="6"/>
  <c r="F2904" i="6"/>
  <c r="G2904" i="6" s="1"/>
  <c r="D2904" i="6"/>
  <c r="B2904" i="6"/>
  <c r="A2904" i="6"/>
  <c r="F2899" i="6"/>
  <c r="E2899" i="6"/>
  <c r="B2899" i="6"/>
  <c r="A2899" i="6"/>
  <c r="F2898" i="6"/>
  <c r="E2898" i="6"/>
  <c r="B2898" i="6"/>
  <c r="A2898" i="6"/>
  <c r="F2897" i="6"/>
  <c r="E2897" i="6"/>
  <c r="B2897" i="6"/>
  <c r="A2897" i="6"/>
  <c r="F2896" i="6"/>
  <c r="E2896" i="6"/>
  <c r="B2896" i="6"/>
  <c r="A2896" i="6"/>
  <c r="F2895" i="6"/>
  <c r="E2895" i="6"/>
  <c r="B2895" i="6"/>
  <c r="A2895" i="6"/>
  <c r="F2894" i="6"/>
  <c r="E2894" i="6"/>
  <c r="B2894" i="6"/>
  <c r="A2894" i="6"/>
  <c r="F2893" i="6"/>
  <c r="E2893" i="6"/>
  <c r="B2893" i="6"/>
  <c r="A2893" i="6"/>
  <c r="F2888" i="6"/>
  <c r="G2888" i="6" s="1"/>
  <c r="D2888" i="6"/>
  <c r="B2888" i="6"/>
  <c r="A2888" i="6"/>
  <c r="F2887" i="6"/>
  <c r="G2887" i="6" s="1"/>
  <c r="D2887" i="6"/>
  <c r="B2887" i="6"/>
  <c r="A2887" i="6"/>
  <c r="F2886" i="6"/>
  <c r="G2886" i="6" s="1"/>
  <c r="D2886" i="6"/>
  <c r="B2886" i="6"/>
  <c r="A2886" i="6"/>
  <c r="F2885" i="6"/>
  <c r="G2885" i="6" s="1"/>
  <c r="D2885" i="6"/>
  <c r="B2885" i="6"/>
  <c r="A2885" i="6"/>
  <c r="F2884" i="6"/>
  <c r="G2884" i="6" s="1"/>
  <c r="D2884" i="6"/>
  <c r="B2884" i="6"/>
  <c r="A2884" i="6"/>
  <c r="F2883" i="6"/>
  <c r="G2883" i="6" s="1"/>
  <c r="D2883" i="6"/>
  <c r="B2883" i="6"/>
  <c r="A2883" i="6"/>
  <c r="F2882" i="6"/>
  <c r="G2882" i="6" s="1"/>
  <c r="D2882" i="6"/>
  <c r="B2882" i="6"/>
  <c r="A2882" i="6"/>
  <c r="F2881" i="6"/>
  <c r="G2881" i="6" s="1"/>
  <c r="D2881" i="6"/>
  <c r="B2881" i="6"/>
  <c r="A2881" i="6"/>
  <c r="F2880" i="6"/>
  <c r="D2880" i="6"/>
  <c r="B2880" i="6"/>
  <c r="A2880" i="6"/>
  <c r="F2871" i="6"/>
  <c r="G2871" i="6" s="1"/>
  <c r="E2871" i="6"/>
  <c r="F2870" i="6"/>
  <c r="G2870" i="6" s="1"/>
  <c r="E2870" i="6"/>
  <c r="F2869" i="6"/>
  <c r="G2869" i="6" s="1"/>
  <c r="E2869" i="6"/>
  <c r="F2868" i="6"/>
  <c r="G2868" i="6" s="1"/>
  <c r="E2868" i="6"/>
  <c r="F2867" i="6"/>
  <c r="G2867" i="6" s="1"/>
  <c r="E2867" i="6"/>
  <c r="F2866" i="6"/>
  <c r="G2866" i="6" s="1"/>
  <c r="E2866" i="6"/>
  <c r="F2865" i="6"/>
  <c r="G2865" i="6" s="1"/>
  <c r="E2865" i="6"/>
  <c r="F2864" i="6"/>
  <c r="G2864" i="6" s="1"/>
  <c r="E2864" i="6"/>
  <c r="F2863" i="6"/>
  <c r="G2863" i="6" s="1"/>
  <c r="E2863" i="6"/>
  <c r="F2862" i="6"/>
  <c r="G2862" i="6" s="1"/>
  <c r="E2862" i="6"/>
  <c r="B2855" i="6"/>
  <c r="G2854" i="6"/>
  <c r="B2854" i="6"/>
  <c r="B2853" i="6"/>
  <c r="B2852" i="6"/>
  <c r="F2845" i="6"/>
  <c r="G2845" i="6" s="1"/>
  <c r="D2845" i="6"/>
  <c r="B2845" i="6"/>
  <c r="A2845" i="6"/>
  <c r="F2844" i="6"/>
  <c r="G2844" i="6" s="1"/>
  <c r="D2844" i="6"/>
  <c r="B2844" i="6"/>
  <c r="A2844" i="6"/>
  <c r="F2839" i="6"/>
  <c r="G2839" i="6" s="1"/>
  <c r="D2839" i="6"/>
  <c r="B2839" i="6"/>
  <c r="A2839" i="6"/>
  <c r="F2838" i="6"/>
  <c r="G2838" i="6" s="1"/>
  <c r="D2838" i="6"/>
  <c r="B2838" i="6"/>
  <c r="A2838" i="6"/>
  <c r="G2837" i="6"/>
  <c r="F2837" i="6"/>
  <c r="D2837" i="6"/>
  <c r="B2837" i="6"/>
  <c r="A2837" i="6"/>
  <c r="F2836" i="6"/>
  <c r="G2836" i="6" s="1"/>
  <c r="D2836" i="6"/>
  <c r="B2836" i="6"/>
  <c r="A2836" i="6"/>
  <c r="F2835" i="6"/>
  <c r="G2835" i="6" s="1"/>
  <c r="D2835" i="6"/>
  <c r="B2835" i="6"/>
  <c r="A2835" i="6"/>
  <c r="F2834" i="6"/>
  <c r="G2834" i="6" s="1"/>
  <c r="D2834" i="6"/>
  <c r="B2834" i="6"/>
  <c r="A2834" i="6"/>
  <c r="F2833" i="6"/>
  <c r="G2833" i="6" s="1"/>
  <c r="D2833" i="6"/>
  <c r="B2833" i="6"/>
  <c r="A2833" i="6"/>
  <c r="F2832" i="6"/>
  <c r="G2832" i="6" s="1"/>
  <c r="D2832" i="6"/>
  <c r="B2832" i="6"/>
  <c r="A2832" i="6"/>
  <c r="F2831" i="6"/>
  <c r="G2831" i="6" s="1"/>
  <c r="D2831" i="6"/>
  <c r="B2831" i="6"/>
  <c r="A2831" i="6"/>
  <c r="F2830" i="6"/>
  <c r="G2830" i="6" s="1"/>
  <c r="D2830" i="6"/>
  <c r="B2830" i="6"/>
  <c r="A2830" i="6"/>
  <c r="F2829" i="6"/>
  <c r="G2829" i="6" s="1"/>
  <c r="D2829" i="6"/>
  <c r="B2829" i="6"/>
  <c r="A2829" i="6"/>
  <c r="F2824" i="6"/>
  <c r="E2824" i="6"/>
  <c r="B2824" i="6"/>
  <c r="A2824" i="6"/>
  <c r="F2823" i="6"/>
  <c r="E2823" i="6"/>
  <c r="B2823" i="6"/>
  <c r="A2823" i="6"/>
  <c r="F2822" i="6"/>
  <c r="E2822" i="6"/>
  <c r="B2822" i="6"/>
  <c r="A2822" i="6"/>
  <c r="F2821" i="6"/>
  <c r="E2821" i="6"/>
  <c r="B2821" i="6"/>
  <c r="A2821" i="6"/>
  <c r="F2820" i="6"/>
  <c r="E2820" i="6"/>
  <c r="B2820" i="6"/>
  <c r="A2820" i="6"/>
  <c r="F2819" i="6"/>
  <c r="E2819" i="6"/>
  <c r="B2819" i="6"/>
  <c r="A2819" i="6"/>
  <c r="F2818" i="6"/>
  <c r="E2818" i="6"/>
  <c r="B2818" i="6"/>
  <c r="A2818" i="6"/>
  <c r="F2813" i="6"/>
  <c r="G2813" i="6" s="1"/>
  <c r="D2813" i="6"/>
  <c r="B2813" i="6"/>
  <c r="A2813" i="6"/>
  <c r="F2812" i="6"/>
  <c r="G2812" i="6" s="1"/>
  <c r="D2812" i="6"/>
  <c r="B2812" i="6"/>
  <c r="A2812" i="6"/>
  <c r="F2811" i="6"/>
  <c r="G2811" i="6" s="1"/>
  <c r="D2811" i="6"/>
  <c r="B2811" i="6"/>
  <c r="A2811" i="6"/>
  <c r="F2810" i="6"/>
  <c r="G2810" i="6" s="1"/>
  <c r="D2810" i="6"/>
  <c r="B2810" i="6"/>
  <c r="A2810" i="6"/>
  <c r="F2809" i="6"/>
  <c r="G2809" i="6" s="1"/>
  <c r="D2809" i="6"/>
  <c r="B2809" i="6"/>
  <c r="A2809" i="6"/>
  <c r="F2808" i="6"/>
  <c r="G2808" i="6" s="1"/>
  <c r="D2808" i="6"/>
  <c r="B2808" i="6"/>
  <c r="A2808" i="6"/>
  <c r="F2807" i="6"/>
  <c r="G2807" i="6" s="1"/>
  <c r="D2807" i="6"/>
  <c r="B2807" i="6"/>
  <c r="A2807" i="6"/>
  <c r="F2806" i="6"/>
  <c r="G2806" i="6" s="1"/>
  <c r="D2806" i="6"/>
  <c r="B2806" i="6"/>
  <c r="A2806" i="6"/>
  <c r="F2805" i="6"/>
  <c r="D2805" i="6"/>
  <c r="B2805" i="6"/>
  <c r="A2805" i="6"/>
  <c r="F2796" i="6"/>
  <c r="G2796" i="6" s="1"/>
  <c r="E2796" i="6"/>
  <c r="F2795" i="6"/>
  <c r="G2795" i="6" s="1"/>
  <c r="E2795" i="6"/>
  <c r="F2794" i="6"/>
  <c r="G2794" i="6" s="1"/>
  <c r="E2794" i="6"/>
  <c r="F2793" i="6"/>
  <c r="G2793" i="6" s="1"/>
  <c r="E2793" i="6"/>
  <c r="F2792" i="6"/>
  <c r="G2792" i="6" s="1"/>
  <c r="E2792" i="6"/>
  <c r="F2791" i="6"/>
  <c r="G2791" i="6" s="1"/>
  <c r="E2791" i="6"/>
  <c r="F2790" i="6"/>
  <c r="G2790" i="6" s="1"/>
  <c r="E2790" i="6"/>
  <c r="F2789" i="6"/>
  <c r="G2789" i="6" s="1"/>
  <c r="E2789" i="6"/>
  <c r="F2788" i="6"/>
  <c r="G2788" i="6" s="1"/>
  <c r="E2788" i="6"/>
  <c r="F2787" i="6"/>
  <c r="G2787" i="6" s="1"/>
  <c r="E2787" i="6"/>
  <c r="B2780" i="6"/>
  <c r="G2779" i="6"/>
  <c r="B2779" i="6"/>
  <c r="B2778" i="6"/>
  <c r="B2777" i="6"/>
  <c r="F2770" i="6"/>
  <c r="G2770" i="6" s="1"/>
  <c r="D2770" i="6"/>
  <c r="B2770" i="6"/>
  <c r="A2770" i="6"/>
  <c r="F2769" i="6"/>
  <c r="G2769" i="6" s="1"/>
  <c r="D2769" i="6"/>
  <c r="B2769" i="6"/>
  <c r="A2769" i="6"/>
  <c r="G2764" i="6"/>
  <c r="F2764" i="6"/>
  <c r="D2764" i="6"/>
  <c r="B2764" i="6"/>
  <c r="A2764" i="6"/>
  <c r="F2763" i="6"/>
  <c r="G2763" i="6" s="1"/>
  <c r="D2763" i="6"/>
  <c r="B2763" i="6"/>
  <c r="A2763" i="6"/>
  <c r="F2762" i="6"/>
  <c r="G2762" i="6" s="1"/>
  <c r="D2762" i="6"/>
  <c r="B2762" i="6"/>
  <c r="A2762" i="6"/>
  <c r="F2761" i="6"/>
  <c r="G2761" i="6" s="1"/>
  <c r="D2761" i="6"/>
  <c r="B2761" i="6"/>
  <c r="A2761" i="6"/>
  <c r="F2760" i="6"/>
  <c r="G2760" i="6" s="1"/>
  <c r="D2760" i="6"/>
  <c r="B2760" i="6"/>
  <c r="A2760" i="6"/>
  <c r="F2759" i="6"/>
  <c r="G2759" i="6" s="1"/>
  <c r="D2759" i="6"/>
  <c r="B2759" i="6"/>
  <c r="A2759" i="6"/>
  <c r="F2758" i="6"/>
  <c r="G2758" i="6" s="1"/>
  <c r="D2758" i="6"/>
  <c r="B2758" i="6"/>
  <c r="A2758" i="6"/>
  <c r="F2757" i="6"/>
  <c r="G2757" i="6" s="1"/>
  <c r="D2757" i="6"/>
  <c r="B2757" i="6"/>
  <c r="A2757" i="6"/>
  <c r="F2756" i="6"/>
  <c r="G2756" i="6" s="1"/>
  <c r="D2756" i="6"/>
  <c r="B2756" i="6"/>
  <c r="A2756" i="6"/>
  <c r="F2755" i="6"/>
  <c r="G2755" i="6" s="1"/>
  <c r="D2755" i="6"/>
  <c r="B2755" i="6"/>
  <c r="A2755" i="6"/>
  <c r="F2754" i="6"/>
  <c r="G2754" i="6" s="1"/>
  <c r="D2754" i="6"/>
  <c r="B2754" i="6"/>
  <c r="A2754" i="6"/>
  <c r="F2749" i="6"/>
  <c r="E2749" i="6"/>
  <c r="B2749" i="6"/>
  <c r="A2749" i="6"/>
  <c r="F2748" i="6"/>
  <c r="E2748" i="6"/>
  <c r="B2748" i="6"/>
  <c r="A2748" i="6"/>
  <c r="F2747" i="6"/>
  <c r="E2747" i="6"/>
  <c r="B2747" i="6"/>
  <c r="A2747" i="6"/>
  <c r="F2746" i="6"/>
  <c r="E2746" i="6"/>
  <c r="B2746" i="6"/>
  <c r="A2746" i="6"/>
  <c r="F2745" i="6"/>
  <c r="E2745" i="6"/>
  <c r="B2745" i="6"/>
  <c r="A2745" i="6"/>
  <c r="F2744" i="6"/>
  <c r="E2744" i="6"/>
  <c r="B2744" i="6"/>
  <c r="A2744" i="6"/>
  <c r="F2743" i="6"/>
  <c r="E2743" i="6"/>
  <c r="B2743" i="6"/>
  <c r="A2743" i="6"/>
  <c r="F2738" i="6"/>
  <c r="G2738" i="6" s="1"/>
  <c r="D2738" i="6"/>
  <c r="B2738" i="6"/>
  <c r="A2738" i="6"/>
  <c r="F2737" i="6"/>
  <c r="G2737" i="6" s="1"/>
  <c r="D2737" i="6"/>
  <c r="B2737" i="6"/>
  <c r="A2737" i="6"/>
  <c r="F2736" i="6"/>
  <c r="G2736" i="6" s="1"/>
  <c r="D2736" i="6"/>
  <c r="B2736" i="6"/>
  <c r="A2736" i="6"/>
  <c r="F2735" i="6"/>
  <c r="G2735" i="6" s="1"/>
  <c r="D2735" i="6"/>
  <c r="B2735" i="6"/>
  <c r="A2735" i="6"/>
  <c r="F2734" i="6"/>
  <c r="G2734" i="6" s="1"/>
  <c r="D2734" i="6"/>
  <c r="B2734" i="6"/>
  <c r="A2734" i="6"/>
  <c r="F2733" i="6"/>
  <c r="G2733" i="6" s="1"/>
  <c r="D2733" i="6"/>
  <c r="B2733" i="6"/>
  <c r="A2733" i="6"/>
  <c r="F2732" i="6"/>
  <c r="G2732" i="6" s="1"/>
  <c r="D2732" i="6"/>
  <c r="B2732" i="6"/>
  <c r="A2732" i="6"/>
  <c r="F2731" i="6"/>
  <c r="G2731" i="6" s="1"/>
  <c r="D2731" i="6"/>
  <c r="B2731" i="6"/>
  <c r="A2731" i="6"/>
  <c r="F2730" i="6"/>
  <c r="D2730" i="6"/>
  <c r="B2730" i="6"/>
  <c r="A2730" i="6"/>
  <c r="F2721" i="6"/>
  <c r="G2721" i="6" s="1"/>
  <c r="E2721" i="6"/>
  <c r="F2720" i="6"/>
  <c r="G2720" i="6" s="1"/>
  <c r="E2720" i="6"/>
  <c r="F2719" i="6"/>
  <c r="G2719" i="6" s="1"/>
  <c r="E2719" i="6"/>
  <c r="F2718" i="6"/>
  <c r="G2718" i="6" s="1"/>
  <c r="E2718" i="6"/>
  <c r="F2717" i="6"/>
  <c r="G2717" i="6" s="1"/>
  <c r="E2717" i="6"/>
  <c r="F2716" i="6"/>
  <c r="G2716" i="6" s="1"/>
  <c r="E2716" i="6"/>
  <c r="F2715" i="6"/>
  <c r="G2715" i="6" s="1"/>
  <c r="E2715" i="6"/>
  <c r="F2714" i="6"/>
  <c r="G2714" i="6" s="1"/>
  <c r="E2714" i="6"/>
  <c r="F2713" i="6"/>
  <c r="G2713" i="6" s="1"/>
  <c r="E2713" i="6"/>
  <c r="F2712" i="6"/>
  <c r="G2712" i="6" s="1"/>
  <c r="E2712" i="6"/>
  <c r="B2705" i="6"/>
  <c r="G2704" i="6"/>
  <c r="B2704" i="6"/>
  <c r="B2703" i="6"/>
  <c r="B2702" i="6"/>
  <c r="F2695" i="6"/>
  <c r="G2695" i="6" s="1"/>
  <c r="D2695" i="6"/>
  <c r="B2695" i="6"/>
  <c r="A2695" i="6"/>
  <c r="F2694" i="6"/>
  <c r="G2694" i="6" s="1"/>
  <c r="D2694" i="6"/>
  <c r="B2694" i="6"/>
  <c r="A2694" i="6"/>
  <c r="F2689" i="6"/>
  <c r="G2689" i="6" s="1"/>
  <c r="D2689" i="6"/>
  <c r="B2689" i="6"/>
  <c r="A2689" i="6"/>
  <c r="F2688" i="6"/>
  <c r="G2688" i="6" s="1"/>
  <c r="D2688" i="6"/>
  <c r="B2688" i="6"/>
  <c r="A2688" i="6"/>
  <c r="G2687" i="6"/>
  <c r="F2687" i="6"/>
  <c r="D2687" i="6"/>
  <c r="B2687" i="6"/>
  <c r="A2687" i="6"/>
  <c r="F2686" i="6"/>
  <c r="G2686" i="6" s="1"/>
  <c r="D2686" i="6"/>
  <c r="B2686" i="6"/>
  <c r="A2686" i="6"/>
  <c r="F2685" i="6"/>
  <c r="G2685" i="6" s="1"/>
  <c r="D2685" i="6"/>
  <c r="B2685" i="6"/>
  <c r="A2685" i="6"/>
  <c r="F2684" i="6"/>
  <c r="G2684" i="6" s="1"/>
  <c r="D2684" i="6"/>
  <c r="B2684" i="6"/>
  <c r="A2684" i="6"/>
  <c r="F2683" i="6"/>
  <c r="G2683" i="6" s="1"/>
  <c r="D2683" i="6"/>
  <c r="B2683" i="6"/>
  <c r="A2683" i="6"/>
  <c r="F2682" i="6"/>
  <c r="G2682" i="6" s="1"/>
  <c r="D2682" i="6"/>
  <c r="B2682" i="6"/>
  <c r="A2682" i="6"/>
  <c r="F2681" i="6"/>
  <c r="G2681" i="6" s="1"/>
  <c r="D2681" i="6"/>
  <c r="B2681" i="6"/>
  <c r="A2681" i="6"/>
  <c r="F2680" i="6"/>
  <c r="G2680" i="6" s="1"/>
  <c r="D2680" i="6"/>
  <c r="B2680" i="6"/>
  <c r="A2680" i="6"/>
  <c r="F2679" i="6"/>
  <c r="G2679" i="6" s="1"/>
  <c r="D2679" i="6"/>
  <c r="B2679" i="6"/>
  <c r="A2679" i="6"/>
  <c r="F2674" i="6"/>
  <c r="E2674" i="6"/>
  <c r="B2674" i="6"/>
  <c r="A2674" i="6"/>
  <c r="F2673" i="6"/>
  <c r="E2673" i="6"/>
  <c r="B2673" i="6"/>
  <c r="A2673" i="6"/>
  <c r="F2672" i="6"/>
  <c r="E2672" i="6"/>
  <c r="B2672" i="6"/>
  <c r="A2672" i="6"/>
  <c r="F2671" i="6"/>
  <c r="E2671" i="6"/>
  <c r="B2671" i="6"/>
  <c r="A2671" i="6"/>
  <c r="F2670" i="6"/>
  <c r="E2670" i="6"/>
  <c r="B2670" i="6"/>
  <c r="A2670" i="6"/>
  <c r="F2669" i="6"/>
  <c r="E2669" i="6"/>
  <c r="B2669" i="6"/>
  <c r="A2669" i="6"/>
  <c r="F2668" i="6"/>
  <c r="E2668" i="6"/>
  <c r="B2668" i="6"/>
  <c r="A2668" i="6"/>
  <c r="F2663" i="6"/>
  <c r="G2663" i="6" s="1"/>
  <c r="D2663" i="6"/>
  <c r="B2663" i="6"/>
  <c r="A2663" i="6"/>
  <c r="F2662" i="6"/>
  <c r="G2662" i="6" s="1"/>
  <c r="D2662" i="6"/>
  <c r="B2662" i="6"/>
  <c r="A2662" i="6"/>
  <c r="F2661" i="6"/>
  <c r="G2661" i="6" s="1"/>
  <c r="D2661" i="6"/>
  <c r="B2661" i="6"/>
  <c r="A2661" i="6"/>
  <c r="F2660" i="6"/>
  <c r="G2660" i="6" s="1"/>
  <c r="D2660" i="6"/>
  <c r="B2660" i="6"/>
  <c r="A2660" i="6"/>
  <c r="F2659" i="6"/>
  <c r="G2659" i="6" s="1"/>
  <c r="D2659" i="6"/>
  <c r="B2659" i="6"/>
  <c r="A2659" i="6"/>
  <c r="F2658" i="6"/>
  <c r="G2658" i="6" s="1"/>
  <c r="D2658" i="6"/>
  <c r="B2658" i="6"/>
  <c r="A2658" i="6"/>
  <c r="F2657" i="6"/>
  <c r="G2657" i="6" s="1"/>
  <c r="D2657" i="6"/>
  <c r="B2657" i="6"/>
  <c r="A2657" i="6"/>
  <c r="F2656" i="6"/>
  <c r="G2656" i="6" s="1"/>
  <c r="D2656" i="6"/>
  <c r="B2656" i="6"/>
  <c r="A2656" i="6"/>
  <c r="F2655" i="6"/>
  <c r="D2655" i="6"/>
  <c r="B2655" i="6"/>
  <c r="A2655" i="6"/>
  <c r="F2646" i="6"/>
  <c r="G2646" i="6" s="1"/>
  <c r="E2646" i="6"/>
  <c r="F2645" i="6"/>
  <c r="G2645" i="6" s="1"/>
  <c r="E2645" i="6"/>
  <c r="F2644" i="6"/>
  <c r="G2644" i="6" s="1"/>
  <c r="E2644" i="6"/>
  <c r="F2643" i="6"/>
  <c r="G2643" i="6" s="1"/>
  <c r="E2643" i="6"/>
  <c r="F2642" i="6"/>
  <c r="G2642" i="6" s="1"/>
  <c r="E2642" i="6"/>
  <c r="F2641" i="6"/>
  <c r="G2641" i="6" s="1"/>
  <c r="E2641" i="6"/>
  <c r="F2640" i="6"/>
  <c r="G2640" i="6" s="1"/>
  <c r="E2640" i="6"/>
  <c r="F2639" i="6"/>
  <c r="G2639" i="6" s="1"/>
  <c r="E2639" i="6"/>
  <c r="F2638" i="6"/>
  <c r="G2638" i="6" s="1"/>
  <c r="E2638" i="6"/>
  <c r="F2637" i="6"/>
  <c r="G2637" i="6" s="1"/>
  <c r="E2637" i="6"/>
  <c r="B2630" i="6"/>
  <c r="G2629" i="6"/>
  <c r="B2629" i="6"/>
  <c r="B2628" i="6"/>
  <c r="B2627" i="6"/>
  <c r="F2620" i="6"/>
  <c r="G2620" i="6" s="1"/>
  <c r="D2620" i="6"/>
  <c r="B2620" i="6"/>
  <c r="A2620" i="6"/>
  <c r="F2619" i="6"/>
  <c r="G2619" i="6" s="1"/>
  <c r="D2619" i="6"/>
  <c r="B2619" i="6"/>
  <c r="A2619" i="6"/>
  <c r="F2614" i="6"/>
  <c r="G2614" i="6" s="1"/>
  <c r="D2614" i="6"/>
  <c r="B2614" i="6"/>
  <c r="A2614" i="6"/>
  <c r="F2613" i="6"/>
  <c r="G2613" i="6" s="1"/>
  <c r="D2613" i="6"/>
  <c r="B2613" i="6"/>
  <c r="A2613" i="6"/>
  <c r="F2612" i="6"/>
  <c r="G2612" i="6" s="1"/>
  <c r="D2612" i="6"/>
  <c r="B2612" i="6"/>
  <c r="A2612" i="6"/>
  <c r="F2611" i="6"/>
  <c r="G2611" i="6" s="1"/>
  <c r="D2611" i="6"/>
  <c r="B2611" i="6"/>
  <c r="A2611" i="6"/>
  <c r="F2610" i="6"/>
  <c r="G2610" i="6" s="1"/>
  <c r="D2610" i="6"/>
  <c r="B2610" i="6"/>
  <c r="A2610" i="6"/>
  <c r="F2609" i="6"/>
  <c r="G2609" i="6" s="1"/>
  <c r="D2609" i="6"/>
  <c r="B2609" i="6"/>
  <c r="A2609" i="6"/>
  <c r="F2608" i="6"/>
  <c r="G2608" i="6" s="1"/>
  <c r="D2608" i="6"/>
  <c r="B2608" i="6"/>
  <c r="A2608" i="6"/>
  <c r="F2607" i="6"/>
  <c r="G2607" i="6" s="1"/>
  <c r="D2607" i="6"/>
  <c r="B2607" i="6"/>
  <c r="A2607" i="6"/>
  <c r="F2606" i="6"/>
  <c r="G2606" i="6" s="1"/>
  <c r="D2606" i="6"/>
  <c r="B2606" i="6"/>
  <c r="A2606" i="6"/>
  <c r="F2605" i="6"/>
  <c r="G2605" i="6" s="1"/>
  <c r="D2605" i="6"/>
  <c r="B2605" i="6"/>
  <c r="A2605" i="6"/>
  <c r="F2604" i="6"/>
  <c r="G2604" i="6" s="1"/>
  <c r="D2604" i="6"/>
  <c r="B2604" i="6"/>
  <c r="A2604" i="6"/>
  <c r="F2599" i="6"/>
  <c r="E2599" i="6"/>
  <c r="B2599" i="6"/>
  <c r="A2599" i="6"/>
  <c r="F2598" i="6"/>
  <c r="E2598" i="6"/>
  <c r="B2598" i="6"/>
  <c r="A2598" i="6"/>
  <c r="F2597" i="6"/>
  <c r="E2597" i="6"/>
  <c r="B2597" i="6"/>
  <c r="A2597" i="6"/>
  <c r="F2596" i="6"/>
  <c r="E2596" i="6"/>
  <c r="B2596" i="6"/>
  <c r="A2596" i="6"/>
  <c r="F2595" i="6"/>
  <c r="E2595" i="6"/>
  <c r="B2595" i="6"/>
  <c r="A2595" i="6"/>
  <c r="F2594" i="6"/>
  <c r="E2594" i="6"/>
  <c r="B2594" i="6"/>
  <c r="A2594" i="6"/>
  <c r="F2593" i="6"/>
  <c r="E2593" i="6"/>
  <c r="B2593" i="6"/>
  <c r="A2593" i="6"/>
  <c r="F2588" i="6"/>
  <c r="G2588" i="6" s="1"/>
  <c r="D2588" i="6"/>
  <c r="B2588" i="6"/>
  <c r="A2588" i="6"/>
  <c r="F2587" i="6"/>
  <c r="G2587" i="6" s="1"/>
  <c r="D2587" i="6"/>
  <c r="B2587" i="6"/>
  <c r="A2587" i="6"/>
  <c r="F2586" i="6"/>
  <c r="G2586" i="6" s="1"/>
  <c r="D2586" i="6"/>
  <c r="B2586" i="6"/>
  <c r="A2586" i="6"/>
  <c r="F2585" i="6"/>
  <c r="G2585" i="6" s="1"/>
  <c r="D2585" i="6"/>
  <c r="B2585" i="6"/>
  <c r="A2585" i="6"/>
  <c r="F2584" i="6"/>
  <c r="G2584" i="6" s="1"/>
  <c r="D2584" i="6"/>
  <c r="B2584" i="6"/>
  <c r="A2584" i="6"/>
  <c r="F2583" i="6"/>
  <c r="G2583" i="6" s="1"/>
  <c r="D2583" i="6"/>
  <c r="B2583" i="6"/>
  <c r="A2583" i="6"/>
  <c r="F2582" i="6"/>
  <c r="G2582" i="6" s="1"/>
  <c r="D2582" i="6"/>
  <c r="B2582" i="6"/>
  <c r="A2582" i="6"/>
  <c r="F2581" i="6"/>
  <c r="G2581" i="6" s="1"/>
  <c r="D2581" i="6"/>
  <c r="B2581" i="6"/>
  <c r="A2581" i="6"/>
  <c r="F2580" i="6"/>
  <c r="D2580" i="6"/>
  <c r="B2580" i="6"/>
  <c r="A2580" i="6"/>
  <c r="F2571" i="6"/>
  <c r="G2571" i="6" s="1"/>
  <c r="E2571" i="6"/>
  <c r="F2570" i="6"/>
  <c r="G2570" i="6" s="1"/>
  <c r="E2570" i="6"/>
  <c r="F2569" i="6"/>
  <c r="G2569" i="6" s="1"/>
  <c r="E2569" i="6"/>
  <c r="F2568" i="6"/>
  <c r="G2568" i="6" s="1"/>
  <c r="E2568" i="6"/>
  <c r="F2567" i="6"/>
  <c r="G2567" i="6" s="1"/>
  <c r="E2567" i="6"/>
  <c r="F2566" i="6"/>
  <c r="G2566" i="6" s="1"/>
  <c r="E2566" i="6"/>
  <c r="F2565" i="6"/>
  <c r="G2565" i="6" s="1"/>
  <c r="E2565" i="6"/>
  <c r="F2564" i="6"/>
  <c r="G2564" i="6" s="1"/>
  <c r="E2564" i="6"/>
  <c r="F2563" i="6"/>
  <c r="G2563" i="6" s="1"/>
  <c r="E2563" i="6"/>
  <c r="F2562" i="6"/>
  <c r="G2562" i="6" s="1"/>
  <c r="E2562" i="6"/>
  <c r="B2555" i="6"/>
  <c r="G2554" i="6"/>
  <c r="B2554" i="6"/>
  <c r="B2553" i="6"/>
  <c r="B2552" i="6"/>
  <c r="F2545" i="6"/>
  <c r="G2545" i="6" s="1"/>
  <c r="D2545" i="6"/>
  <c r="B2545" i="6"/>
  <c r="A2545" i="6"/>
  <c r="F2544" i="6"/>
  <c r="G2544" i="6" s="1"/>
  <c r="D2544" i="6"/>
  <c r="B2544" i="6"/>
  <c r="A2544" i="6"/>
  <c r="F2539" i="6"/>
  <c r="G2539" i="6" s="1"/>
  <c r="D2539" i="6"/>
  <c r="B2539" i="6"/>
  <c r="A2539" i="6"/>
  <c r="F2538" i="6"/>
  <c r="G2538" i="6" s="1"/>
  <c r="D2538" i="6"/>
  <c r="B2538" i="6"/>
  <c r="A2538" i="6"/>
  <c r="F2537" i="6"/>
  <c r="G2537" i="6" s="1"/>
  <c r="D2537" i="6"/>
  <c r="B2537" i="6"/>
  <c r="A2537" i="6"/>
  <c r="F2536" i="6"/>
  <c r="G2536" i="6" s="1"/>
  <c r="D2536" i="6"/>
  <c r="B2536" i="6"/>
  <c r="A2536" i="6"/>
  <c r="F2535" i="6"/>
  <c r="G2535" i="6" s="1"/>
  <c r="D2535" i="6"/>
  <c r="B2535" i="6"/>
  <c r="A2535" i="6"/>
  <c r="F2534" i="6"/>
  <c r="G2534" i="6" s="1"/>
  <c r="D2534" i="6"/>
  <c r="B2534" i="6"/>
  <c r="A2534" i="6"/>
  <c r="F2533" i="6"/>
  <c r="G2533" i="6" s="1"/>
  <c r="D2533" i="6"/>
  <c r="B2533" i="6"/>
  <c r="A2533" i="6"/>
  <c r="F2532" i="6"/>
  <c r="G2532" i="6" s="1"/>
  <c r="D2532" i="6"/>
  <c r="B2532" i="6"/>
  <c r="A2532" i="6"/>
  <c r="G2531" i="6"/>
  <c r="F2531" i="6"/>
  <c r="D2531" i="6"/>
  <c r="B2531" i="6"/>
  <c r="A2531" i="6"/>
  <c r="F2530" i="6"/>
  <c r="G2530" i="6" s="1"/>
  <c r="D2530" i="6"/>
  <c r="B2530" i="6"/>
  <c r="A2530" i="6"/>
  <c r="F2529" i="6"/>
  <c r="G2529" i="6" s="1"/>
  <c r="D2529" i="6"/>
  <c r="B2529" i="6"/>
  <c r="A2529" i="6"/>
  <c r="F2524" i="6"/>
  <c r="E2524" i="6"/>
  <c r="B2524" i="6"/>
  <c r="A2524" i="6"/>
  <c r="F2523" i="6"/>
  <c r="E2523" i="6"/>
  <c r="B2523" i="6"/>
  <c r="A2523" i="6"/>
  <c r="F2522" i="6"/>
  <c r="E2522" i="6"/>
  <c r="B2522" i="6"/>
  <c r="A2522" i="6"/>
  <c r="F2521" i="6"/>
  <c r="E2521" i="6"/>
  <c r="B2521" i="6"/>
  <c r="A2521" i="6"/>
  <c r="F2520" i="6"/>
  <c r="E2520" i="6"/>
  <c r="B2520" i="6"/>
  <c r="A2520" i="6"/>
  <c r="F2519" i="6"/>
  <c r="E2519" i="6"/>
  <c r="B2519" i="6"/>
  <c r="A2519" i="6"/>
  <c r="F2518" i="6"/>
  <c r="E2518" i="6"/>
  <c r="B2518" i="6"/>
  <c r="A2518" i="6"/>
  <c r="F2513" i="6"/>
  <c r="G2513" i="6" s="1"/>
  <c r="D2513" i="6"/>
  <c r="B2513" i="6"/>
  <c r="A2513" i="6"/>
  <c r="F2512" i="6"/>
  <c r="G2512" i="6" s="1"/>
  <c r="D2512" i="6"/>
  <c r="B2512" i="6"/>
  <c r="A2512" i="6"/>
  <c r="F2511" i="6"/>
  <c r="G2511" i="6" s="1"/>
  <c r="D2511" i="6"/>
  <c r="B2511" i="6"/>
  <c r="A2511" i="6"/>
  <c r="F2510" i="6"/>
  <c r="G2510" i="6" s="1"/>
  <c r="D2510" i="6"/>
  <c r="B2510" i="6"/>
  <c r="A2510" i="6"/>
  <c r="F2509" i="6"/>
  <c r="G2509" i="6" s="1"/>
  <c r="D2509" i="6"/>
  <c r="B2509" i="6"/>
  <c r="A2509" i="6"/>
  <c r="F2508" i="6"/>
  <c r="G2508" i="6" s="1"/>
  <c r="D2508" i="6"/>
  <c r="B2508" i="6"/>
  <c r="A2508" i="6"/>
  <c r="F2507" i="6"/>
  <c r="G2507" i="6" s="1"/>
  <c r="D2507" i="6"/>
  <c r="B2507" i="6"/>
  <c r="A2507" i="6"/>
  <c r="F2506" i="6"/>
  <c r="G2506" i="6" s="1"/>
  <c r="D2506" i="6"/>
  <c r="B2506" i="6"/>
  <c r="A2506" i="6"/>
  <c r="F2505" i="6"/>
  <c r="D2505" i="6"/>
  <c r="B2505" i="6"/>
  <c r="A2505" i="6"/>
  <c r="F2496" i="6"/>
  <c r="G2496" i="6" s="1"/>
  <c r="E2496" i="6"/>
  <c r="F2495" i="6"/>
  <c r="G2495" i="6" s="1"/>
  <c r="E2495" i="6"/>
  <c r="F2494" i="6"/>
  <c r="G2494" i="6" s="1"/>
  <c r="E2494" i="6"/>
  <c r="F2493" i="6"/>
  <c r="G2493" i="6" s="1"/>
  <c r="E2493" i="6"/>
  <c r="F2492" i="6"/>
  <c r="G2492" i="6" s="1"/>
  <c r="E2492" i="6"/>
  <c r="F2491" i="6"/>
  <c r="G2491" i="6" s="1"/>
  <c r="E2491" i="6"/>
  <c r="F2490" i="6"/>
  <c r="G2490" i="6" s="1"/>
  <c r="E2490" i="6"/>
  <c r="F2489" i="6"/>
  <c r="G2489" i="6" s="1"/>
  <c r="E2489" i="6"/>
  <c r="F2488" i="6"/>
  <c r="G2488" i="6" s="1"/>
  <c r="E2488" i="6"/>
  <c r="F2487" i="6"/>
  <c r="G2487" i="6" s="1"/>
  <c r="E2487" i="6"/>
  <c r="B2480" i="6"/>
  <c r="G2479" i="6"/>
  <c r="B2479" i="6"/>
  <c r="B2478" i="6"/>
  <c r="B2477" i="6"/>
  <c r="F2470" i="6"/>
  <c r="G2470" i="6" s="1"/>
  <c r="D2470" i="6"/>
  <c r="B2470" i="6"/>
  <c r="A2470" i="6"/>
  <c r="F2469" i="6"/>
  <c r="G2469" i="6" s="1"/>
  <c r="D2469" i="6"/>
  <c r="B2469" i="6"/>
  <c r="A2469" i="6"/>
  <c r="F2464" i="6"/>
  <c r="G2464" i="6" s="1"/>
  <c r="D2464" i="6"/>
  <c r="B2464" i="6"/>
  <c r="A2464" i="6"/>
  <c r="F2463" i="6"/>
  <c r="G2463" i="6" s="1"/>
  <c r="D2463" i="6"/>
  <c r="B2463" i="6"/>
  <c r="A2463" i="6"/>
  <c r="F2462" i="6"/>
  <c r="G2462" i="6" s="1"/>
  <c r="D2462" i="6"/>
  <c r="B2462" i="6"/>
  <c r="A2462" i="6"/>
  <c r="F2461" i="6"/>
  <c r="G2461" i="6" s="1"/>
  <c r="D2461" i="6"/>
  <c r="B2461" i="6"/>
  <c r="A2461" i="6"/>
  <c r="F2460" i="6"/>
  <c r="G2460" i="6" s="1"/>
  <c r="D2460" i="6"/>
  <c r="B2460" i="6"/>
  <c r="A2460" i="6"/>
  <c r="F2459" i="6"/>
  <c r="G2459" i="6" s="1"/>
  <c r="D2459" i="6"/>
  <c r="B2459" i="6"/>
  <c r="A2459" i="6"/>
  <c r="F2458" i="6"/>
  <c r="G2458" i="6" s="1"/>
  <c r="D2458" i="6"/>
  <c r="B2458" i="6"/>
  <c r="A2458" i="6"/>
  <c r="F2457" i="6"/>
  <c r="G2457" i="6" s="1"/>
  <c r="D2457" i="6"/>
  <c r="B2457" i="6"/>
  <c r="A2457" i="6"/>
  <c r="F2456" i="6"/>
  <c r="G2456" i="6" s="1"/>
  <c r="D2456" i="6"/>
  <c r="B2456" i="6"/>
  <c r="A2456" i="6"/>
  <c r="F2455" i="6"/>
  <c r="G2455" i="6" s="1"/>
  <c r="D2455" i="6"/>
  <c r="B2455" i="6"/>
  <c r="A2455" i="6"/>
  <c r="F2454" i="6"/>
  <c r="G2454" i="6" s="1"/>
  <c r="D2454" i="6"/>
  <c r="B2454" i="6"/>
  <c r="A2454" i="6"/>
  <c r="F2449" i="6"/>
  <c r="E2449" i="6"/>
  <c r="B2449" i="6"/>
  <c r="A2449" i="6"/>
  <c r="F2448" i="6"/>
  <c r="E2448" i="6"/>
  <c r="B2448" i="6"/>
  <c r="A2448" i="6"/>
  <c r="F2447" i="6"/>
  <c r="E2447" i="6"/>
  <c r="B2447" i="6"/>
  <c r="A2447" i="6"/>
  <c r="F2446" i="6"/>
  <c r="E2446" i="6"/>
  <c r="B2446" i="6"/>
  <c r="A2446" i="6"/>
  <c r="F2445" i="6"/>
  <c r="E2445" i="6"/>
  <c r="B2445" i="6"/>
  <c r="A2445" i="6"/>
  <c r="F2444" i="6"/>
  <c r="E2444" i="6"/>
  <c r="B2444" i="6"/>
  <c r="A2444" i="6"/>
  <c r="F2443" i="6"/>
  <c r="E2443" i="6"/>
  <c r="B2443" i="6"/>
  <c r="A2443" i="6"/>
  <c r="F2438" i="6"/>
  <c r="G2438" i="6" s="1"/>
  <c r="D2438" i="6"/>
  <c r="B2438" i="6"/>
  <c r="A2438" i="6"/>
  <c r="F2437" i="6"/>
  <c r="G2437" i="6" s="1"/>
  <c r="D2437" i="6"/>
  <c r="B2437" i="6"/>
  <c r="A2437" i="6"/>
  <c r="F2436" i="6"/>
  <c r="G2436" i="6" s="1"/>
  <c r="D2436" i="6"/>
  <c r="B2436" i="6"/>
  <c r="A2436" i="6"/>
  <c r="F2435" i="6"/>
  <c r="G2435" i="6" s="1"/>
  <c r="D2435" i="6"/>
  <c r="B2435" i="6"/>
  <c r="A2435" i="6"/>
  <c r="F2434" i="6"/>
  <c r="G2434" i="6" s="1"/>
  <c r="D2434" i="6"/>
  <c r="B2434" i="6"/>
  <c r="A2434" i="6"/>
  <c r="F2433" i="6"/>
  <c r="G2433" i="6" s="1"/>
  <c r="D2433" i="6"/>
  <c r="B2433" i="6"/>
  <c r="A2433" i="6"/>
  <c r="F2432" i="6"/>
  <c r="G2432" i="6" s="1"/>
  <c r="D2432" i="6"/>
  <c r="B2432" i="6"/>
  <c r="A2432" i="6"/>
  <c r="F2431" i="6"/>
  <c r="G2431" i="6" s="1"/>
  <c r="D2431" i="6"/>
  <c r="B2431" i="6"/>
  <c r="A2431" i="6"/>
  <c r="F2430" i="6"/>
  <c r="D2430" i="6"/>
  <c r="B2430" i="6"/>
  <c r="A2430" i="6"/>
  <c r="F2421" i="6"/>
  <c r="G2421" i="6" s="1"/>
  <c r="E2421" i="6"/>
  <c r="F2420" i="6"/>
  <c r="G2420" i="6" s="1"/>
  <c r="E2420" i="6"/>
  <c r="F2419" i="6"/>
  <c r="G2419" i="6" s="1"/>
  <c r="E2419" i="6"/>
  <c r="F2418" i="6"/>
  <c r="G2418" i="6" s="1"/>
  <c r="E2418" i="6"/>
  <c r="F2417" i="6"/>
  <c r="G2417" i="6" s="1"/>
  <c r="E2417" i="6"/>
  <c r="F2416" i="6"/>
  <c r="G2416" i="6" s="1"/>
  <c r="E2416" i="6"/>
  <c r="F2415" i="6"/>
  <c r="G2415" i="6" s="1"/>
  <c r="E2415" i="6"/>
  <c r="F2414" i="6"/>
  <c r="G2414" i="6" s="1"/>
  <c r="E2414" i="6"/>
  <c r="F2413" i="6"/>
  <c r="G2413" i="6" s="1"/>
  <c r="E2413" i="6"/>
  <c r="F2412" i="6"/>
  <c r="G2412" i="6" s="1"/>
  <c r="E2412" i="6"/>
  <c r="B2405" i="6"/>
  <c r="G2404" i="6"/>
  <c r="B2404" i="6"/>
  <c r="B2403" i="6"/>
  <c r="B2402" i="6"/>
  <c r="F2395" i="6"/>
  <c r="G2395" i="6" s="1"/>
  <c r="D2395" i="6"/>
  <c r="B2395" i="6"/>
  <c r="A2395" i="6"/>
  <c r="F2394" i="6"/>
  <c r="G2394" i="6" s="1"/>
  <c r="D2394" i="6"/>
  <c r="B2394" i="6"/>
  <c r="A2394" i="6"/>
  <c r="F2389" i="6"/>
  <c r="G2389" i="6" s="1"/>
  <c r="D2389" i="6"/>
  <c r="B2389" i="6"/>
  <c r="A2389" i="6"/>
  <c r="G2388" i="6"/>
  <c r="F2388" i="6"/>
  <c r="D2388" i="6"/>
  <c r="B2388" i="6"/>
  <c r="A2388" i="6"/>
  <c r="F2387" i="6"/>
  <c r="G2387" i="6" s="1"/>
  <c r="D2387" i="6"/>
  <c r="B2387" i="6"/>
  <c r="A2387" i="6"/>
  <c r="F2386" i="6"/>
  <c r="G2386" i="6" s="1"/>
  <c r="D2386" i="6"/>
  <c r="B2386" i="6"/>
  <c r="A2386" i="6"/>
  <c r="F2385" i="6"/>
  <c r="G2385" i="6" s="1"/>
  <c r="D2385" i="6"/>
  <c r="B2385" i="6"/>
  <c r="A2385" i="6"/>
  <c r="F2384" i="6"/>
  <c r="G2384" i="6" s="1"/>
  <c r="D2384" i="6"/>
  <c r="B2384" i="6"/>
  <c r="A2384" i="6"/>
  <c r="F2383" i="6"/>
  <c r="G2383" i="6" s="1"/>
  <c r="D2383" i="6"/>
  <c r="B2383" i="6"/>
  <c r="A2383" i="6"/>
  <c r="F2382" i="6"/>
  <c r="G2382" i="6" s="1"/>
  <c r="D2382" i="6"/>
  <c r="B2382" i="6"/>
  <c r="A2382" i="6"/>
  <c r="F2381" i="6"/>
  <c r="G2381" i="6" s="1"/>
  <c r="D2381" i="6"/>
  <c r="B2381" i="6"/>
  <c r="A2381" i="6"/>
  <c r="F2380" i="6"/>
  <c r="G2380" i="6" s="1"/>
  <c r="D2380" i="6"/>
  <c r="B2380" i="6"/>
  <c r="A2380" i="6"/>
  <c r="F2379" i="6"/>
  <c r="G2379" i="6" s="1"/>
  <c r="D2379" i="6"/>
  <c r="B2379" i="6"/>
  <c r="A2379" i="6"/>
  <c r="F2374" i="6"/>
  <c r="E2374" i="6"/>
  <c r="B2374" i="6"/>
  <c r="A2374" i="6"/>
  <c r="F2373" i="6"/>
  <c r="E2373" i="6"/>
  <c r="B2373" i="6"/>
  <c r="A2373" i="6"/>
  <c r="F2372" i="6"/>
  <c r="E2372" i="6"/>
  <c r="B2372" i="6"/>
  <c r="A2372" i="6"/>
  <c r="F2371" i="6"/>
  <c r="E2371" i="6"/>
  <c r="B2371" i="6"/>
  <c r="A2371" i="6"/>
  <c r="F2370" i="6"/>
  <c r="E2370" i="6"/>
  <c r="B2370" i="6"/>
  <c r="A2370" i="6"/>
  <c r="F2369" i="6"/>
  <c r="E2369" i="6"/>
  <c r="B2369" i="6"/>
  <c r="A2369" i="6"/>
  <c r="F2368" i="6"/>
  <c r="E2368" i="6"/>
  <c r="B2368" i="6"/>
  <c r="A2368" i="6"/>
  <c r="F2363" i="6"/>
  <c r="G2363" i="6" s="1"/>
  <c r="D2363" i="6"/>
  <c r="B2363" i="6"/>
  <c r="A2363" i="6"/>
  <c r="F2362" i="6"/>
  <c r="G2362" i="6" s="1"/>
  <c r="D2362" i="6"/>
  <c r="B2362" i="6"/>
  <c r="A2362" i="6"/>
  <c r="F2361" i="6"/>
  <c r="G2361" i="6" s="1"/>
  <c r="D2361" i="6"/>
  <c r="B2361" i="6"/>
  <c r="A2361" i="6"/>
  <c r="F2360" i="6"/>
  <c r="G2360" i="6" s="1"/>
  <c r="D2360" i="6"/>
  <c r="B2360" i="6"/>
  <c r="A2360" i="6"/>
  <c r="F2359" i="6"/>
  <c r="G2359" i="6" s="1"/>
  <c r="D2359" i="6"/>
  <c r="B2359" i="6"/>
  <c r="A2359" i="6"/>
  <c r="F2358" i="6"/>
  <c r="G2358" i="6" s="1"/>
  <c r="D2358" i="6"/>
  <c r="B2358" i="6"/>
  <c r="A2358" i="6"/>
  <c r="F2357" i="6"/>
  <c r="G2357" i="6" s="1"/>
  <c r="D2357" i="6"/>
  <c r="B2357" i="6"/>
  <c r="A2357" i="6"/>
  <c r="F2356" i="6"/>
  <c r="G2356" i="6" s="1"/>
  <c r="D2356" i="6"/>
  <c r="B2356" i="6"/>
  <c r="A2356" i="6"/>
  <c r="F2355" i="6"/>
  <c r="D2355" i="6"/>
  <c r="B2355" i="6"/>
  <c r="A2355" i="6"/>
  <c r="F2346" i="6"/>
  <c r="G2346" i="6" s="1"/>
  <c r="E2346" i="6"/>
  <c r="F2345" i="6"/>
  <c r="G2345" i="6" s="1"/>
  <c r="E2345" i="6"/>
  <c r="F2344" i="6"/>
  <c r="G2344" i="6" s="1"/>
  <c r="E2344" i="6"/>
  <c r="F2343" i="6"/>
  <c r="G2343" i="6" s="1"/>
  <c r="E2343" i="6"/>
  <c r="F2342" i="6"/>
  <c r="G2342" i="6" s="1"/>
  <c r="E2342" i="6"/>
  <c r="F2341" i="6"/>
  <c r="G2341" i="6" s="1"/>
  <c r="E2341" i="6"/>
  <c r="F2340" i="6"/>
  <c r="G2340" i="6" s="1"/>
  <c r="E2340" i="6"/>
  <c r="F2339" i="6"/>
  <c r="G2339" i="6" s="1"/>
  <c r="E2339" i="6"/>
  <c r="F2338" i="6"/>
  <c r="G2338" i="6" s="1"/>
  <c r="E2338" i="6"/>
  <c r="F2337" i="6"/>
  <c r="G2337" i="6" s="1"/>
  <c r="E2337" i="6"/>
  <c r="B2330" i="6"/>
  <c r="G2329" i="6"/>
  <c r="B2329" i="6"/>
  <c r="B2328" i="6"/>
  <c r="B2327" i="6"/>
  <c r="F2320" i="6"/>
  <c r="G2320" i="6" s="1"/>
  <c r="D2320" i="6"/>
  <c r="B2320" i="6"/>
  <c r="A2320" i="6"/>
  <c r="F2319" i="6"/>
  <c r="G2319" i="6" s="1"/>
  <c r="D2319" i="6"/>
  <c r="B2319" i="6"/>
  <c r="A2319" i="6"/>
  <c r="F2314" i="6"/>
  <c r="G2314" i="6" s="1"/>
  <c r="D2314" i="6"/>
  <c r="B2314" i="6"/>
  <c r="A2314" i="6"/>
  <c r="F2313" i="6"/>
  <c r="G2313" i="6" s="1"/>
  <c r="D2313" i="6"/>
  <c r="B2313" i="6"/>
  <c r="A2313" i="6"/>
  <c r="F2312" i="6"/>
  <c r="G2312" i="6" s="1"/>
  <c r="D2312" i="6"/>
  <c r="B2312" i="6"/>
  <c r="A2312" i="6"/>
  <c r="F2311" i="6"/>
  <c r="G2311" i="6" s="1"/>
  <c r="D2311" i="6"/>
  <c r="B2311" i="6"/>
  <c r="A2311" i="6"/>
  <c r="F2310" i="6"/>
  <c r="G2310" i="6" s="1"/>
  <c r="D2310" i="6"/>
  <c r="B2310" i="6"/>
  <c r="A2310" i="6"/>
  <c r="F2309" i="6"/>
  <c r="G2309" i="6" s="1"/>
  <c r="D2309" i="6"/>
  <c r="B2309" i="6"/>
  <c r="A2309" i="6"/>
  <c r="F2308" i="6"/>
  <c r="G2308" i="6" s="1"/>
  <c r="D2308" i="6"/>
  <c r="B2308" i="6"/>
  <c r="A2308" i="6"/>
  <c r="F2307" i="6"/>
  <c r="G2307" i="6" s="1"/>
  <c r="D2307" i="6"/>
  <c r="B2307" i="6"/>
  <c r="A2307" i="6"/>
  <c r="F2306" i="6"/>
  <c r="G2306" i="6" s="1"/>
  <c r="D2306" i="6"/>
  <c r="B2306" i="6"/>
  <c r="A2306" i="6"/>
  <c r="F2305" i="6"/>
  <c r="G2305" i="6" s="1"/>
  <c r="D2305" i="6"/>
  <c r="B2305" i="6"/>
  <c r="A2305" i="6"/>
  <c r="F2304" i="6"/>
  <c r="G2304" i="6" s="1"/>
  <c r="D2304" i="6"/>
  <c r="B2304" i="6"/>
  <c r="A2304" i="6"/>
  <c r="F2299" i="6"/>
  <c r="E2299" i="6"/>
  <c r="B2299" i="6"/>
  <c r="A2299" i="6"/>
  <c r="F2298" i="6"/>
  <c r="E2298" i="6"/>
  <c r="B2298" i="6"/>
  <c r="A2298" i="6"/>
  <c r="F2297" i="6"/>
  <c r="E2297" i="6"/>
  <c r="B2297" i="6"/>
  <c r="A2297" i="6"/>
  <c r="F2296" i="6"/>
  <c r="E2296" i="6"/>
  <c r="B2296" i="6"/>
  <c r="A2296" i="6"/>
  <c r="F2295" i="6"/>
  <c r="E2295" i="6"/>
  <c r="B2295" i="6"/>
  <c r="A2295" i="6"/>
  <c r="F2294" i="6"/>
  <c r="E2294" i="6"/>
  <c r="B2294" i="6"/>
  <c r="A2294" i="6"/>
  <c r="F2293" i="6"/>
  <c r="E2293" i="6"/>
  <c r="B2293" i="6"/>
  <c r="A2293" i="6"/>
  <c r="F2288" i="6"/>
  <c r="G2288" i="6" s="1"/>
  <c r="D2288" i="6"/>
  <c r="B2288" i="6"/>
  <c r="A2288" i="6"/>
  <c r="F2287" i="6"/>
  <c r="G2287" i="6" s="1"/>
  <c r="D2287" i="6"/>
  <c r="B2287" i="6"/>
  <c r="A2287" i="6"/>
  <c r="F2286" i="6"/>
  <c r="G2286" i="6" s="1"/>
  <c r="D2286" i="6"/>
  <c r="B2286" i="6"/>
  <c r="A2286" i="6"/>
  <c r="F2285" i="6"/>
  <c r="G2285" i="6" s="1"/>
  <c r="D2285" i="6"/>
  <c r="B2285" i="6"/>
  <c r="A2285" i="6"/>
  <c r="F2284" i="6"/>
  <c r="G2284" i="6" s="1"/>
  <c r="D2284" i="6"/>
  <c r="B2284" i="6"/>
  <c r="A2284" i="6"/>
  <c r="F2283" i="6"/>
  <c r="G2283" i="6" s="1"/>
  <c r="D2283" i="6"/>
  <c r="B2283" i="6"/>
  <c r="A2283" i="6"/>
  <c r="F2282" i="6"/>
  <c r="G2282" i="6" s="1"/>
  <c r="D2282" i="6"/>
  <c r="B2282" i="6"/>
  <c r="A2282" i="6"/>
  <c r="F2281" i="6"/>
  <c r="G2281" i="6" s="1"/>
  <c r="D2281" i="6"/>
  <c r="B2281" i="6"/>
  <c r="A2281" i="6"/>
  <c r="F2280" i="6"/>
  <c r="D2280" i="6"/>
  <c r="B2280" i="6"/>
  <c r="A2280" i="6"/>
  <c r="F2271" i="6"/>
  <c r="G2271" i="6" s="1"/>
  <c r="E2271" i="6"/>
  <c r="F2270" i="6"/>
  <c r="G2270" i="6" s="1"/>
  <c r="E2270" i="6"/>
  <c r="F2269" i="6"/>
  <c r="G2269" i="6" s="1"/>
  <c r="E2269" i="6"/>
  <c r="F2268" i="6"/>
  <c r="G2268" i="6" s="1"/>
  <c r="E2268" i="6"/>
  <c r="F2267" i="6"/>
  <c r="G2267" i="6" s="1"/>
  <c r="E2267" i="6"/>
  <c r="F2266" i="6"/>
  <c r="G2266" i="6" s="1"/>
  <c r="E2266" i="6"/>
  <c r="F2265" i="6"/>
  <c r="G2265" i="6" s="1"/>
  <c r="E2265" i="6"/>
  <c r="F2264" i="6"/>
  <c r="G2264" i="6" s="1"/>
  <c r="E2264" i="6"/>
  <c r="F2263" i="6"/>
  <c r="G2263" i="6" s="1"/>
  <c r="E2263" i="6"/>
  <c r="F2262" i="6"/>
  <c r="G2262" i="6" s="1"/>
  <c r="E2262" i="6"/>
  <c r="B2255" i="6"/>
  <c r="G2254" i="6"/>
  <c r="B2254" i="6"/>
  <c r="B2253" i="6"/>
  <c r="B2252" i="6"/>
  <c r="F2245" i="6"/>
  <c r="G2245" i="6" s="1"/>
  <c r="D2245" i="6"/>
  <c r="B2245" i="6"/>
  <c r="A2245" i="6"/>
  <c r="F2244" i="6"/>
  <c r="G2244" i="6" s="1"/>
  <c r="D2244" i="6"/>
  <c r="B2244" i="6"/>
  <c r="A2244" i="6"/>
  <c r="F2239" i="6"/>
  <c r="G2239" i="6" s="1"/>
  <c r="D2239" i="6"/>
  <c r="B2239" i="6"/>
  <c r="A2239" i="6"/>
  <c r="F2238" i="6"/>
  <c r="G2238" i="6" s="1"/>
  <c r="D2238" i="6"/>
  <c r="B2238" i="6"/>
  <c r="A2238" i="6"/>
  <c r="F2237" i="6"/>
  <c r="G2237" i="6" s="1"/>
  <c r="D2237" i="6"/>
  <c r="B2237" i="6"/>
  <c r="A2237" i="6"/>
  <c r="F2236" i="6"/>
  <c r="G2236" i="6" s="1"/>
  <c r="D2236" i="6"/>
  <c r="B2236" i="6"/>
  <c r="A2236" i="6"/>
  <c r="F2235" i="6"/>
  <c r="G2235" i="6" s="1"/>
  <c r="D2235" i="6"/>
  <c r="B2235" i="6"/>
  <c r="A2235" i="6"/>
  <c r="F2234" i="6"/>
  <c r="G2234" i="6" s="1"/>
  <c r="D2234" i="6"/>
  <c r="B2234" i="6"/>
  <c r="A2234" i="6"/>
  <c r="F2233" i="6"/>
  <c r="G2233" i="6" s="1"/>
  <c r="D2233" i="6"/>
  <c r="B2233" i="6"/>
  <c r="A2233" i="6"/>
  <c r="F2232" i="6"/>
  <c r="G2232" i="6" s="1"/>
  <c r="D2232" i="6"/>
  <c r="B2232" i="6"/>
  <c r="A2232" i="6"/>
  <c r="F2231" i="6"/>
  <c r="G2231" i="6" s="1"/>
  <c r="D2231" i="6"/>
  <c r="B2231" i="6"/>
  <c r="A2231" i="6"/>
  <c r="F2230" i="6"/>
  <c r="G2230" i="6" s="1"/>
  <c r="D2230" i="6"/>
  <c r="B2230" i="6"/>
  <c r="A2230" i="6"/>
  <c r="F2229" i="6"/>
  <c r="G2229" i="6" s="1"/>
  <c r="D2229" i="6"/>
  <c r="B2229" i="6"/>
  <c r="A2229" i="6"/>
  <c r="F2224" i="6"/>
  <c r="E2224" i="6"/>
  <c r="B2224" i="6"/>
  <c r="A2224" i="6"/>
  <c r="F2223" i="6"/>
  <c r="G2223" i="6" s="1"/>
  <c r="E2223" i="6"/>
  <c r="B2223" i="6"/>
  <c r="A2223" i="6"/>
  <c r="F2222" i="6"/>
  <c r="E2222" i="6"/>
  <c r="B2222" i="6"/>
  <c r="A2222" i="6"/>
  <c r="F2221" i="6"/>
  <c r="E2221" i="6"/>
  <c r="B2221" i="6"/>
  <c r="A2221" i="6"/>
  <c r="F2220" i="6"/>
  <c r="G2220" i="6" s="1"/>
  <c r="E2220" i="6"/>
  <c r="B2220" i="6"/>
  <c r="A2220" i="6"/>
  <c r="F2219" i="6"/>
  <c r="E2219" i="6"/>
  <c r="B2219" i="6"/>
  <c r="A2219" i="6"/>
  <c r="F2218" i="6"/>
  <c r="E2218" i="6"/>
  <c r="B2218" i="6"/>
  <c r="A2218" i="6"/>
  <c r="F2213" i="6"/>
  <c r="G2213" i="6" s="1"/>
  <c r="D2213" i="6"/>
  <c r="B2213" i="6"/>
  <c r="A2213" i="6"/>
  <c r="F2212" i="6"/>
  <c r="G2212" i="6" s="1"/>
  <c r="D2212" i="6"/>
  <c r="B2212" i="6"/>
  <c r="A2212" i="6"/>
  <c r="F2211" i="6"/>
  <c r="G2211" i="6" s="1"/>
  <c r="D2211" i="6"/>
  <c r="B2211" i="6"/>
  <c r="A2211" i="6"/>
  <c r="F2210" i="6"/>
  <c r="G2210" i="6" s="1"/>
  <c r="D2210" i="6"/>
  <c r="B2210" i="6"/>
  <c r="A2210" i="6"/>
  <c r="F2209" i="6"/>
  <c r="G2209" i="6" s="1"/>
  <c r="D2209" i="6"/>
  <c r="B2209" i="6"/>
  <c r="A2209" i="6"/>
  <c r="F2208" i="6"/>
  <c r="G2208" i="6" s="1"/>
  <c r="D2208" i="6"/>
  <c r="B2208" i="6"/>
  <c r="A2208" i="6"/>
  <c r="F2207" i="6"/>
  <c r="G2207" i="6" s="1"/>
  <c r="D2207" i="6"/>
  <c r="B2207" i="6"/>
  <c r="A2207" i="6"/>
  <c r="F2206" i="6"/>
  <c r="G2206" i="6" s="1"/>
  <c r="D2206" i="6"/>
  <c r="B2206" i="6"/>
  <c r="A2206" i="6"/>
  <c r="F2205" i="6"/>
  <c r="D2205" i="6"/>
  <c r="B2205" i="6"/>
  <c r="A2205" i="6"/>
  <c r="F2196" i="6"/>
  <c r="G2196" i="6" s="1"/>
  <c r="E2196" i="6"/>
  <c r="F2195" i="6"/>
  <c r="G2195" i="6" s="1"/>
  <c r="E2195" i="6"/>
  <c r="F2194" i="6"/>
  <c r="G2194" i="6" s="1"/>
  <c r="E2194" i="6"/>
  <c r="F2193" i="6"/>
  <c r="G2193" i="6" s="1"/>
  <c r="E2193" i="6"/>
  <c r="F2192" i="6"/>
  <c r="G2192" i="6" s="1"/>
  <c r="E2192" i="6"/>
  <c r="F2191" i="6"/>
  <c r="G2191" i="6" s="1"/>
  <c r="E2191" i="6"/>
  <c r="F2190" i="6"/>
  <c r="G2190" i="6" s="1"/>
  <c r="E2190" i="6"/>
  <c r="F2189" i="6"/>
  <c r="G2189" i="6" s="1"/>
  <c r="E2189" i="6"/>
  <c r="F2188" i="6"/>
  <c r="G2188" i="6" s="1"/>
  <c r="E2188" i="6"/>
  <c r="F2187" i="6"/>
  <c r="G2187" i="6" s="1"/>
  <c r="E2187" i="6"/>
  <c r="B2180" i="6"/>
  <c r="G2179" i="6"/>
  <c r="B2179" i="6"/>
  <c r="B2178" i="6"/>
  <c r="B2177" i="6"/>
  <c r="F2170" i="6"/>
  <c r="G2170" i="6" s="1"/>
  <c r="D2170" i="6"/>
  <c r="B2170" i="6"/>
  <c r="A2170" i="6"/>
  <c r="F2169" i="6"/>
  <c r="G2169" i="6" s="1"/>
  <c r="D2169" i="6"/>
  <c r="B2169" i="6"/>
  <c r="A2169" i="6"/>
  <c r="F2164" i="6"/>
  <c r="G2164" i="6" s="1"/>
  <c r="D2164" i="6"/>
  <c r="B2164" i="6"/>
  <c r="A2164" i="6"/>
  <c r="F2163" i="6"/>
  <c r="G2163" i="6" s="1"/>
  <c r="D2163" i="6"/>
  <c r="B2163" i="6"/>
  <c r="A2163" i="6"/>
  <c r="F2162" i="6"/>
  <c r="G2162" i="6" s="1"/>
  <c r="D2162" i="6"/>
  <c r="B2162" i="6"/>
  <c r="A2162" i="6"/>
  <c r="F2161" i="6"/>
  <c r="G2161" i="6" s="1"/>
  <c r="D2161" i="6"/>
  <c r="B2161" i="6"/>
  <c r="A2161" i="6"/>
  <c r="F2160" i="6"/>
  <c r="G2160" i="6" s="1"/>
  <c r="D2160" i="6"/>
  <c r="B2160" i="6"/>
  <c r="A2160" i="6"/>
  <c r="F2159" i="6"/>
  <c r="G2159" i="6" s="1"/>
  <c r="D2159" i="6"/>
  <c r="B2159" i="6"/>
  <c r="A2159" i="6"/>
  <c r="F2158" i="6"/>
  <c r="G2158" i="6" s="1"/>
  <c r="D2158" i="6"/>
  <c r="B2158" i="6"/>
  <c r="A2158" i="6"/>
  <c r="F2157" i="6"/>
  <c r="G2157" i="6" s="1"/>
  <c r="D2157" i="6"/>
  <c r="B2157" i="6"/>
  <c r="A2157" i="6"/>
  <c r="F2156" i="6"/>
  <c r="G2156" i="6" s="1"/>
  <c r="D2156" i="6"/>
  <c r="B2156" i="6"/>
  <c r="A2156" i="6"/>
  <c r="F2155" i="6"/>
  <c r="G2155" i="6" s="1"/>
  <c r="D2155" i="6"/>
  <c r="B2155" i="6"/>
  <c r="A2155" i="6"/>
  <c r="F2154" i="6"/>
  <c r="G2154" i="6" s="1"/>
  <c r="D2154" i="6"/>
  <c r="B2154" i="6"/>
  <c r="A2154" i="6"/>
  <c r="F2149" i="6"/>
  <c r="E2149" i="6"/>
  <c r="B2149" i="6"/>
  <c r="A2149" i="6"/>
  <c r="F2148" i="6"/>
  <c r="E2148" i="6"/>
  <c r="B2148" i="6"/>
  <c r="A2148" i="6"/>
  <c r="F2147" i="6"/>
  <c r="E2147" i="6"/>
  <c r="B2147" i="6"/>
  <c r="A2147" i="6"/>
  <c r="F2146" i="6"/>
  <c r="E2146" i="6"/>
  <c r="B2146" i="6"/>
  <c r="A2146" i="6"/>
  <c r="F2145" i="6"/>
  <c r="E2145" i="6"/>
  <c r="B2145" i="6"/>
  <c r="A2145" i="6"/>
  <c r="F2144" i="6"/>
  <c r="E2144" i="6"/>
  <c r="B2144" i="6"/>
  <c r="A2144" i="6"/>
  <c r="F2143" i="6"/>
  <c r="E2143" i="6"/>
  <c r="B2143" i="6"/>
  <c r="A2143" i="6"/>
  <c r="F2138" i="6"/>
  <c r="G2138" i="6" s="1"/>
  <c r="D2138" i="6"/>
  <c r="B2138" i="6"/>
  <c r="A2138" i="6"/>
  <c r="F2137" i="6"/>
  <c r="G2137" i="6" s="1"/>
  <c r="D2137" i="6"/>
  <c r="B2137" i="6"/>
  <c r="A2137" i="6"/>
  <c r="F2136" i="6"/>
  <c r="G2136" i="6" s="1"/>
  <c r="D2136" i="6"/>
  <c r="B2136" i="6"/>
  <c r="A2136" i="6"/>
  <c r="F2135" i="6"/>
  <c r="G2135" i="6" s="1"/>
  <c r="D2135" i="6"/>
  <c r="B2135" i="6"/>
  <c r="A2135" i="6"/>
  <c r="F2134" i="6"/>
  <c r="G2134" i="6" s="1"/>
  <c r="D2134" i="6"/>
  <c r="B2134" i="6"/>
  <c r="A2134" i="6"/>
  <c r="F2133" i="6"/>
  <c r="G2133" i="6" s="1"/>
  <c r="D2133" i="6"/>
  <c r="B2133" i="6"/>
  <c r="A2133" i="6"/>
  <c r="F2132" i="6"/>
  <c r="G2132" i="6" s="1"/>
  <c r="D2132" i="6"/>
  <c r="B2132" i="6"/>
  <c r="A2132" i="6"/>
  <c r="F2131" i="6"/>
  <c r="G2131" i="6" s="1"/>
  <c r="D2131" i="6"/>
  <c r="B2131" i="6"/>
  <c r="A2131" i="6"/>
  <c r="F2130" i="6"/>
  <c r="D2130" i="6"/>
  <c r="B2130" i="6"/>
  <c r="A2130" i="6"/>
  <c r="F2121" i="6"/>
  <c r="G2121" i="6" s="1"/>
  <c r="E2121" i="6"/>
  <c r="F2120" i="6"/>
  <c r="G2120" i="6" s="1"/>
  <c r="E2120" i="6"/>
  <c r="F2119" i="6"/>
  <c r="G2119" i="6" s="1"/>
  <c r="E2119" i="6"/>
  <c r="F2118" i="6"/>
  <c r="G2118" i="6" s="1"/>
  <c r="E2118" i="6"/>
  <c r="F2117" i="6"/>
  <c r="G2117" i="6" s="1"/>
  <c r="E2117" i="6"/>
  <c r="F2116" i="6"/>
  <c r="G2116" i="6" s="1"/>
  <c r="E2116" i="6"/>
  <c r="F2115" i="6"/>
  <c r="G2115" i="6" s="1"/>
  <c r="E2115" i="6"/>
  <c r="F2114" i="6"/>
  <c r="G2114" i="6" s="1"/>
  <c r="E2114" i="6"/>
  <c r="F2113" i="6"/>
  <c r="G2113" i="6" s="1"/>
  <c r="E2113" i="6"/>
  <c r="F2112" i="6"/>
  <c r="G2112" i="6" s="1"/>
  <c r="E2112" i="6"/>
  <c r="B2105" i="6"/>
  <c r="G2104" i="6"/>
  <c r="B2104" i="6"/>
  <c r="B2103" i="6"/>
  <c r="B2102" i="6"/>
  <c r="F2095" i="6"/>
  <c r="G2095" i="6" s="1"/>
  <c r="D2095" i="6"/>
  <c r="B2095" i="6"/>
  <c r="A2095" i="6"/>
  <c r="F2094" i="6"/>
  <c r="G2094" i="6" s="1"/>
  <c r="D2094" i="6"/>
  <c r="B2094" i="6"/>
  <c r="A2094" i="6"/>
  <c r="F2089" i="6"/>
  <c r="G2089" i="6" s="1"/>
  <c r="D2089" i="6"/>
  <c r="B2089" i="6"/>
  <c r="A2089" i="6"/>
  <c r="F2088" i="6"/>
  <c r="G2088" i="6" s="1"/>
  <c r="D2088" i="6"/>
  <c r="B2088" i="6"/>
  <c r="A2088" i="6"/>
  <c r="F2087" i="6"/>
  <c r="G2087" i="6" s="1"/>
  <c r="D2087" i="6"/>
  <c r="B2087" i="6"/>
  <c r="A2087" i="6"/>
  <c r="F2086" i="6"/>
  <c r="G2086" i="6" s="1"/>
  <c r="D2086" i="6"/>
  <c r="B2086" i="6"/>
  <c r="A2086" i="6"/>
  <c r="F2085" i="6"/>
  <c r="G2085" i="6" s="1"/>
  <c r="D2085" i="6"/>
  <c r="B2085" i="6"/>
  <c r="A2085" i="6"/>
  <c r="F2084" i="6"/>
  <c r="G2084" i="6" s="1"/>
  <c r="D2084" i="6"/>
  <c r="B2084" i="6"/>
  <c r="A2084" i="6"/>
  <c r="F2083" i="6"/>
  <c r="G2083" i="6" s="1"/>
  <c r="D2083" i="6"/>
  <c r="B2083" i="6"/>
  <c r="A2083" i="6"/>
  <c r="F2082" i="6"/>
  <c r="G2082" i="6" s="1"/>
  <c r="D2082" i="6"/>
  <c r="B2082" i="6"/>
  <c r="A2082" i="6"/>
  <c r="F2081" i="6"/>
  <c r="G2081" i="6" s="1"/>
  <c r="D2081" i="6"/>
  <c r="B2081" i="6"/>
  <c r="A2081" i="6"/>
  <c r="G2080" i="6"/>
  <c r="F2080" i="6"/>
  <c r="D2080" i="6"/>
  <c r="B2080" i="6"/>
  <c r="A2080" i="6"/>
  <c r="F2079" i="6"/>
  <c r="G2079" i="6" s="1"/>
  <c r="D2079" i="6"/>
  <c r="B2079" i="6"/>
  <c r="A2079" i="6"/>
  <c r="F2074" i="6"/>
  <c r="E2074" i="6"/>
  <c r="B2074" i="6"/>
  <c r="A2074" i="6"/>
  <c r="F2073" i="6"/>
  <c r="E2073" i="6"/>
  <c r="B2073" i="6"/>
  <c r="A2073" i="6"/>
  <c r="F2072" i="6"/>
  <c r="E2072" i="6"/>
  <c r="B2072" i="6"/>
  <c r="A2072" i="6"/>
  <c r="F2071" i="6"/>
  <c r="E2071" i="6"/>
  <c r="B2071" i="6"/>
  <c r="A2071" i="6"/>
  <c r="F2070" i="6"/>
  <c r="E2070" i="6"/>
  <c r="B2070" i="6"/>
  <c r="A2070" i="6"/>
  <c r="F2069" i="6"/>
  <c r="E2069" i="6"/>
  <c r="B2069" i="6"/>
  <c r="A2069" i="6"/>
  <c r="F2068" i="6"/>
  <c r="E2068" i="6"/>
  <c r="B2068" i="6"/>
  <c r="A2068" i="6"/>
  <c r="F2063" i="6"/>
  <c r="G2063" i="6" s="1"/>
  <c r="D2063" i="6"/>
  <c r="B2063" i="6"/>
  <c r="A2063" i="6"/>
  <c r="F2062" i="6"/>
  <c r="G2062" i="6" s="1"/>
  <c r="D2062" i="6"/>
  <c r="B2062" i="6"/>
  <c r="A2062" i="6"/>
  <c r="F2061" i="6"/>
  <c r="G2061" i="6" s="1"/>
  <c r="D2061" i="6"/>
  <c r="B2061" i="6"/>
  <c r="A2061" i="6"/>
  <c r="F2060" i="6"/>
  <c r="G2060" i="6" s="1"/>
  <c r="D2060" i="6"/>
  <c r="B2060" i="6"/>
  <c r="A2060" i="6"/>
  <c r="F2059" i="6"/>
  <c r="G2059" i="6" s="1"/>
  <c r="D2059" i="6"/>
  <c r="B2059" i="6"/>
  <c r="A2059" i="6"/>
  <c r="F2058" i="6"/>
  <c r="G2058" i="6" s="1"/>
  <c r="D2058" i="6"/>
  <c r="B2058" i="6"/>
  <c r="A2058" i="6"/>
  <c r="F2057" i="6"/>
  <c r="G2057" i="6" s="1"/>
  <c r="D2057" i="6"/>
  <c r="B2057" i="6"/>
  <c r="A2057" i="6"/>
  <c r="F2056" i="6"/>
  <c r="G2056" i="6" s="1"/>
  <c r="D2056" i="6"/>
  <c r="B2056" i="6"/>
  <c r="A2056" i="6"/>
  <c r="F2055" i="6"/>
  <c r="D2055" i="6"/>
  <c r="B2055" i="6"/>
  <c r="A2055" i="6"/>
  <c r="F2046" i="6"/>
  <c r="G2046" i="6" s="1"/>
  <c r="E2046" i="6"/>
  <c r="F2045" i="6"/>
  <c r="G2045" i="6" s="1"/>
  <c r="E2045" i="6"/>
  <c r="F2044" i="6"/>
  <c r="G2044" i="6" s="1"/>
  <c r="E2044" i="6"/>
  <c r="F2043" i="6"/>
  <c r="G2043" i="6" s="1"/>
  <c r="E2043" i="6"/>
  <c r="F2042" i="6"/>
  <c r="G2042" i="6" s="1"/>
  <c r="E2042" i="6"/>
  <c r="F2041" i="6"/>
  <c r="G2041" i="6" s="1"/>
  <c r="E2041" i="6"/>
  <c r="F2040" i="6"/>
  <c r="G2040" i="6" s="1"/>
  <c r="E2040" i="6"/>
  <c r="F2039" i="6"/>
  <c r="G2039" i="6" s="1"/>
  <c r="E2039" i="6"/>
  <c r="F2038" i="6"/>
  <c r="G2038" i="6" s="1"/>
  <c r="E2038" i="6"/>
  <c r="F2037" i="6"/>
  <c r="G2037" i="6" s="1"/>
  <c r="E2037" i="6"/>
  <c r="B2030" i="6"/>
  <c r="G2029" i="6"/>
  <c r="B2029" i="6"/>
  <c r="B2028" i="6"/>
  <c r="B2027" i="6"/>
  <c r="F2020" i="6"/>
  <c r="G2020" i="6" s="1"/>
  <c r="D2020" i="6"/>
  <c r="B2020" i="6"/>
  <c r="A2020" i="6"/>
  <c r="F2019" i="6"/>
  <c r="G2019" i="6" s="1"/>
  <c r="D2019" i="6"/>
  <c r="B2019" i="6"/>
  <c r="A2019" i="6"/>
  <c r="F2014" i="6"/>
  <c r="G2014" i="6" s="1"/>
  <c r="D2014" i="6"/>
  <c r="B2014" i="6"/>
  <c r="A2014" i="6"/>
  <c r="F2013" i="6"/>
  <c r="G2013" i="6" s="1"/>
  <c r="D2013" i="6"/>
  <c r="B2013" i="6"/>
  <c r="A2013" i="6"/>
  <c r="F2012" i="6"/>
  <c r="G2012" i="6" s="1"/>
  <c r="D2012" i="6"/>
  <c r="B2012" i="6"/>
  <c r="A2012" i="6"/>
  <c r="F2011" i="6"/>
  <c r="G2011" i="6" s="1"/>
  <c r="D2011" i="6"/>
  <c r="B2011" i="6"/>
  <c r="A2011" i="6"/>
  <c r="F2010" i="6"/>
  <c r="G2010" i="6" s="1"/>
  <c r="D2010" i="6"/>
  <c r="B2010" i="6"/>
  <c r="A2010" i="6"/>
  <c r="F2009" i="6"/>
  <c r="G2009" i="6" s="1"/>
  <c r="D2009" i="6"/>
  <c r="B2009" i="6"/>
  <c r="A2009" i="6"/>
  <c r="F2008" i="6"/>
  <c r="G2008" i="6" s="1"/>
  <c r="D2008" i="6"/>
  <c r="B2008" i="6"/>
  <c r="A2008" i="6"/>
  <c r="F2007" i="6"/>
  <c r="G2007" i="6" s="1"/>
  <c r="D2007" i="6"/>
  <c r="B2007" i="6"/>
  <c r="A2007" i="6"/>
  <c r="F2006" i="6"/>
  <c r="G2006" i="6" s="1"/>
  <c r="D2006" i="6"/>
  <c r="B2006" i="6"/>
  <c r="A2006" i="6"/>
  <c r="F2005" i="6"/>
  <c r="G2005" i="6" s="1"/>
  <c r="D2005" i="6"/>
  <c r="B2005" i="6"/>
  <c r="A2005" i="6"/>
  <c r="F2004" i="6"/>
  <c r="G2004" i="6" s="1"/>
  <c r="D2004" i="6"/>
  <c r="B2004" i="6"/>
  <c r="A2004" i="6"/>
  <c r="F1999" i="6"/>
  <c r="E1999" i="6"/>
  <c r="B1999" i="6"/>
  <c r="A1999" i="6"/>
  <c r="F1998" i="6"/>
  <c r="E1998" i="6"/>
  <c r="B1998" i="6"/>
  <c r="A1998" i="6"/>
  <c r="F1997" i="6"/>
  <c r="E1997" i="6"/>
  <c r="B1997" i="6"/>
  <c r="A1997" i="6"/>
  <c r="F1996" i="6"/>
  <c r="E1996" i="6"/>
  <c r="B1996" i="6"/>
  <c r="A1996" i="6"/>
  <c r="F1995" i="6"/>
  <c r="E1995" i="6"/>
  <c r="B1995" i="6"/>
  <c r="A1995" i="6"/>
  <c r="F1994" i="6"/>
  <c r="E1994" i="6"/>
  <c r="B1994" i="6"/>
  <c r="A1994" i="6"/>
  <c r="F1993" i="6"/>
  <c r="E1993" i="6"/>
  <c r="B1993" i="6"/>
  <c r="A1993" i="6"/>
  <c r="F1988" i="6"/>
  <c r="G1988" i="6" s="1"/>
  <c r="D1988" i="6"/>
  <c r="B1988" i="6"/>
  <c r="A1988" i="6"/>
  <c r="F1987" i="6"/>
  <c r="G1987" i="6" s="1"/>
  <c r="D1987" i="6"/>
  <c r="B1987" i="6"/>
  <c r="A1987" i="6"/>
  <c r="F1986" i="6"/>
  <c r="G1986" i="6" s="1"/>
  <c r="D1986" i="6"/>
  <c r="B1986" i="6"/>
  <c r="A1986" i="6"/>
  <c r="F1985" i="6"/>
  <c r="G1985" i="6" s="1"/>
  <c r="D1985" i="6"/>
  <c r="B1985" i="6"/>
  <c r="A1985" i="6"/>
  <c r="F1984" i="6"/>
  <c r="G1984" i="6" s="1"/>
  <c r="D1984" i="6"/>
  <c r="B1984" i="6"/>
  <c r="A1984" i="6"/>
  <c r="F1983" i="6"/>
  <c r="G1983" i="6" s="1"/>
  <c r="D1983" i="6"/>
  <c r="B1983" i="6"/>
  <c r="A1983" i="6"/>
  <c r="F1982" i="6"/>
  <c r="G1982" i="6" s="1"/>
  <c r="D1982" i="6"/>
  <c r="B1982" i="6"/>
  <c r="A1982" i="6"/>
  <c r="F1981" i="6"/>
  <c r="G1981" i="6" s="1"/>
  <c r="D1981" i="6"/>
  <c r="B1981" i="6"/>
  <c r="A1981" i="6"/>
  <c r="F1980" i="6"/>
  <c r="D1980" i="6"/>
  <c r="B1980" i="6"/>
  <c r="A1980" i="6"/>
  <c r="F1971" i="6"/>
  <c r="G1971" i="6" s="1"/>
  <c r="E1971" i="6"/>
  <c r="F1970" i="6"/>
  <c r="G1970" i="6" s="1"/>
  <c r="E1970" i="6"/>
  <c r="F1969" i="6"/>
  <c r="G1969" i="6" s="1"/>
  <c r="E1969" i="6"/>
  <c r="F1968" i="6"/>
  <c r="G1968" i="6" s="1"/>
  <c r="E1968" i="6"/>
  <c r="F1967" i="6"/>
  <c r="G1967" i="6" s="1"/>
  <c r="E1967" i="6"/>
  <c r="F1966" i="6"/>
  <c r="G1966" i="6" s="1"/>
  <c r="E1966" i="6"/>
  <c r="F1965" i="6"/>
  <c r="G1965" i="6" s="1"/>
  <c r="E1965" i="6"/>
  <c r="F1964" i="6"/>
  <c r="G1964" i="6" s="1"/>
  <c r="E1964" i="6"/>
  <c r="F1963" i="6"/>
  <c r="G1963" i="6" s="1"/>
  <c r="E1963" i="6"/>
  <c r="F1962" i="6"/>
  <c r="G1962" i="6" s="1"/>
  <c r="E1962" i="6"/>
  <c r="B1955" i="6"/>
  <c r="G1954" i="6"/>
  <c r="B1954" i="6"/>
  <c r="B1953" i="6"/>
  <c r="B1952" i="6"/>
  <c r="F1945" i="6"/>
  <c r="G1945" i="6" s="1"/>
  <c r="D1945" i="6"/>
  <c r="B1945" i="6"/>
  <c r="A1945" i="6"/>
  <c r="F1944" i="6"/>
  <c r="G1944" i="6" s="1"/>
  <c r="G1946" i="6" s="1"/>
  <c r="D1944" i="6"/>
  <c r="B1944" i="6"/>
  <c r="A1944" i="6"/>
  <c r="F1939" i="6"/>
  <c r="G1939" i="6" s="1"/>
  <c r="D1939" i="6"/>
  <c r="B1939" i="6"/>
  <c r="A1939" i="6"/>
  <c r="F1938" i="6"/>
  <c r="G1938" i="6" s="1"/>
  <c r="D1938" i="6"/>
  <c r="B1938" i="6"/>
  <c r="A1938" i="6"/>
  <c r="F1937" i="6"/>
  <c r="G1937" i="6" s="1"/>
  <c r="D1937" i="6"/>
  <c r="B1937" i="6"/>
  <c r="A1937" i="6"/>
  <c r="F1936" i="6"/>
  <c r="G1936" i="6" s="1"/>
  <c r="D1936" i="6"/>
  <c r="B1936" i="6"/>
  <c r="A1936" i="6"/>
  <c r="F1935" i="6"/>
  <c r="G1935" i="6" s="1"/>
  <c r="D1935" i="6"/>
  <c r="B1935" i="6"/>
  <c r="A1935" i="6"/>
  <c r="F1934" i="6"/>
  <c r="G1934" i="6" s="1"/>
  <c r="D1934" i="6"/>
  <c r="B1934" i="6"/>
  <c r="A1934" i="6"/>
  <c r="G1933" i="6"/>
  <c r="F1933" i="6"/>
  <c r="D1933" i="6"/>
  <c r="B1933" i="6"/>
  <c r="A1933" i="6"/>
  <c r="F1932" i="6"/>
  <c r="G1932" i="6" s="1"/>
  <c r="D1932" i="6"/>
  <c r="B1932" i="6"/>
  <c r="A1932" i="6"/>
  <c r="F1931" i="6"/>
  <c r="G1931" i="6" s="1"/>
  <c r="D1931" i="6"/>
  <c r="B1931" i="6"/>
  <c r="A1931" i="6"/>
  <c r="F1930" i="6"/>
  <c r="G1930" i="6" s="1"/>
  <c r="D1930" i="6"/>
  <c r="B1930" i="6"/>
  <c r="A1930" i="6"/>
  <c r="F1929" i="6"/>
  <c r="G1929" i="6" s="1"/>
  <c r="D1929" i="6"/>
  <c r="B1929" i="6"/>
  <c r="A1929" i="6"/>
  <c r="F1924" i="6"/>
  <c r="E1924" i="6"/>
  <c r="B1924" i="6"/>
  <c r="A1924" i="6"/>
  <c r="F1923" i="6"/>
  <c r="E1923" i="6"/>
  <c r="B1923" i="6"/>
  <c r="A1923" i="6"/>
  <c r="F1922" i="6"/>
  <c r="E1922" i="6"/>
  <c r="B1922" i="6"/>
  <c r="A1922" i="6"/>
  <c r="F1921" i="6"/>
  <c r="E1921" i="6"/>
  <c r="B1921" i="6"/>
  <c r="A1921" i="6"/>
  <c r="F1920" i="6"/>
  <c r="E1920" i="6"/>
  <c r="B1920" i="6"/>
  <c r="A1920" i="6"/>
  <c r="F1919" i="6"/>
  <c r="E1919" i="6"/>
  <c r="B1919" i="6"/>
  <c r="A1919" i="6"/>
  <c r="F1918" i="6"/>
  <c r="E1918" i="6"/>
  <c r="B1918" i="6"/>
  <c r="A1918" i="6"/>
  <c r="F1913" i="6"/>
  <c r="G1913" i="6" s="1"/>
  <c r="D1913" i="6"/>
  <c r="B1913" i="6"/>
  <c r="A1913" i="6"/>
  <c r="F1912" i="6"/>
  <c r="G1912" i="6" s="1"/>
  <c r="D1912" i="6"/>
  <c r="B1912" i="6"/>
  <c r="A1912" i="6"/>
  <c r="F1911" i="6"/>
  <c r="G1911" i="6" s="1"/>
  <c r="D1911" i="6"/>
  <c r="B1911" i="6"/>
  <c r="A1911" i="6"/>
  <c r="F1910" i="6"/>
  <c r="G1910" i="6" s="1"/>
  <c r="D1910" i="6"/>
  <c r="B1910" i="6"/>
  <c r="A1910" i="6"/>
  <c r="F1909" i="6"/>
  <c r="G1909" i="6" s="1"/>
  <c r="D1909" i="6"/>
  <c r="B1909" i="6"/>
  <c r="A1909" i="6"/>
  <c r="F1908" i="6"/>
  <c r="G1908" i="6" s="1"/>
  <c r="D1908" i="6"/>
  <c r="B1908" i="6"/>
  <c r="A1908" i="6"/>
  <c r="F1907" i="6"/>
  <c r="G1907" i="6" s="1"/>
  <c r="D1907" i="6"/>
  <c r="B1907" i="6"/>
  <c r="A1907" i="6"/>
  <c r="F1906" i="6"/>
  <c r="G1906" i="6" s="1"/>
  <c r="D1906" i="6"/>
  <c r="B1906" i="6"/>
  <c r="A1906" i="6"/>
  <c r="F1905" i="6"/>
  <c r="D1905" i="6"/>
  <c r="B1905" i="6"/>
  <c r="A1905" i="6"/>
  <c r="F1896" i="6"/>
  <c r="G1896" i="6" s="1"/>
  <c r="E1896" i="6"/>
  <c r="F1895" i="6"/>
  <c r="G1895" i="6" s="1"/>
  <c r="E1895" i="6"/>
  <c r="F1894" i="6"/>
  <c r="G1894" i="6" s="1"/>
  <c r="E1894" i="6"/>
  <c r="F1893" i="6"/>
  <c r="G1893" i="6" s="1"/>
  <c r="E1893" i="6"/>
  <c r="F1892" i="6"/>
  <c r="G1892" i="6" s="1"/>
  <c r="E1892" i="6"/>
  <c r="F1891" i="6"/>
  <c r="G1891" i="6" s="1"/>
  <c r="E1891" i="6"/>
  <c r="F1890" i="6"/>
  <c r="G1890" i="6" s="1"/>
  <c r="E1890" i="6"/>
  <c r="F1889" i="6"/>
  <c r="G1889" i="6" s="1"/>
  <c r="E1889" i="6"/>
  <c r="F1888" i="6"/>
  <c r="G1888" i="6" s="1"/>
  <c r="E1888" i="6"/>
  <c r="F1887" i="6"/>
  <c r="G1887" i="6" s="1"/>
  <c r="E1887" i="6"/>
  <c r="B1880" i="6"/>
  <c r="G1879" i="6"/>
  <c r="B1879" i="6"/>
  <c r="B1878" i="6"/>
  <c r="B1877" i="6"/>
  <c r="F1870" i="6"/>
  <c r="G1870" i="6" s="1"/>
  <c r="D1870" i="6"/>
  <c r="B1870" i="6"/>
  <c r="A1870" i="6"/>
  <c r="F1869" i="6"/>
  <c r="G1869" i="6" s="1"/>
  <c r="G1871" i="6" s="1"/>
  <c r="D1869" i="6"/>
  <c r="B1869" i="6"/>
  <c r="A1869" i="6"/>
  <c r="F1864" i="6"/>
  <c r="G1864" i="6" s="1"/>
  <c r="D1864" i="6"/>
  <c r="B1864" i="6"/>
  <c r="A1864" i="6"/>
  <c r="F1863" i="6"/>
  <c r="G1863" i="6" s="1"/>
  <c r="D1863" i="6"/>
  <c r="B1863" i="6"/>
  <c r="A1863" i="6"/>
  <c r="F1862" i="6"/>
  <c r="G1862" i="6" s="1"/>
  <c r="D1862" i="6"/>
  <c r="B1862" i="6"/>
  <c r="A1862" i="6"/>
  <c r="F1861" i="6"/>
  <c r="G1861" i="6" s="1"/>
  <c r="D1861" i="6"/>
  <c r="B1861" i="6"/>
  <c r="A1861" i="6"/>
  <c r="F1860" i="6"/>
  <c r="G1860" i="6" s="1"/>
  <c r="D1860" i="6"/>
  <c r="B1860" i="6"/>
  <c r="A1860" i="6"/>
  <c r="F1859" i="6"/>
  <c r="G1859" i="6" s="1"/>
  <c r="D1859" i="6"/>
  <c r="B1859" i="6"/>
  <c r="A1859" i="6"/>
  <c r="F1858" i="6"/>
  <c r="G1858" i="6" s="1"/>
  <c r="D1858" i="6"/>
  <c r="B1858" i="6"/>
  <c r="A1858" i="6"/>
  <c r="F1857" i="6"/>
  <c r="G1857" i="6" s="1"/>
  <c r="D1857" i="6"/>
  <c r="B1857" i="6"/>
  <c r="A1857" i="6"/>
  <c r="F1856" i="6"/>
  <c r="G1856" i="6" s="1"/>
  <c r="D1856" i="6"/>
  <c r="B1856" i="6"/>
  <c r="A1856" i="6"/>
  <c r="F1855" i="6"/>
  <c r="G1855" i="6" s="1"/>
  <c r="D1855" i="6"/>
  <c r="B1855" i="6"/>
  <c r="A1855" i="6"/>
  <c r="F1854" i="6"/>
  <c r="G1854" i="6" s="1"/>
  <c r="D1854" i="6"/>
  <c r="B1854" i="6"/>
  <c r="A1854" i="6"/>
  <c r="F1849" i="6"/>
  <c r="E1849" i="6"/>
  <c r="B1849" i="6"/>
  <c r="A1849" i="6"/>
  <c r="F1848" i="6"/>
  <c r="E1848" i="6"/>
  <c r="B1848" i="6"/>
  <c r="A1848" i="6"/>
  <c r="F1847" i="6"/>
  <c r="E1847" i="6"/>
  <c r="B1847" i="6"/>
  <c r="A1847" i="6"/>
  <c r="F1846" i="6"/>
  <c r="E1846" i="6"/>
  <c r="B1846" i="6"/>
  <c r="A1846" i="6"/>
  <c r="F1845" i="6"/>
  <c r="E1845" i="6"/>
  <c r="B1845" i="6"/>
  <c r="A1845" i="6"/>
  <c r="F1844" i="6"/>
  <c r="E1844" i="6"/>
  <c r="B1844" i="6"/>
  <c r="A1844" i="6"/>
  <c r="F1843" i="6"/>
  <c r="E1843" i="6"/>
  <c r="B1843" i="6"/>
  <c r="A1843" i="6"/>
  <c r="F1838" i="6"/>
  <c r="G1838" i="6" s="1"/>
  <c r="D1838" i="6"/>
  <c r="B1838" i="6"/>
  <c r="A1838" i="6"/>
  <c r="F1837" i="6"/>
  <c r="G1837" i="6" s="1"/>
  <c r="D1837" i="6"/>
  <c r="B1837" i="6"/>
  <c r="A1837" i="6"/>
  <c r="F1836" i="6"/>
  <c r="G1836" i="6" s="1"/>
  <c r="D1836" i="6"/>
  <c r="B1836" i="6"/>
  <c r="A1836" i="6"/>
  <c r="F1835" i="6"/>
  <c r="G1835" i="6" s="1"/>
  <c r="D1835" i="6"/>
  <c r="B1835" i="6"/>
  <c r="A1835" i="6"/>
  <c r="F1834" i="6"/>
  <c r="G1834" i="6" s="1"/>
  <c r="D1834" i="6"/>
  <c r="B1834" i="6"/>
  <c r="A1834" i="6"/>
  <c r="F1833" i="6"/>
  <c r="G1833" i="6" s="1"/>
  <c r="D1833" i="6"/>
  <c r="B1833" i="6"/>
  <c r="A1833" i="6"/>
  <c r="F1832" i="6"/>
  <c r="G1832" i="6" s="1"/>
  <c r="D1832" i="6"/>
  <c r="B1832" i="6"/>
  <c r="A1832" i="6"/>
  <c r="F1831" i="6"/>
  <c r="G1831" i="6" s="1"/>
  <c r="D1831" i="6"/>
  <c r="B1831" i="6"/>
  <c r="A1831" i="6"/>
  <c r="F1830" i="6"/>
  <c r="D1830" i="6"/>
  <c r="B1830" i="6"/>
  <c r="A1830" i="6"/>
  <c r="F1821" i="6"/>
  <c r="G1821" i="6" s="1"/>
  <c r="E1821" i="6"/>
  <c r="F1820" i="6"/>
  <c r="G1820" i="6" s="1"/>
  <c r="E1820" i="6"/>
  <c r="F1819" i="6"/>
  <c r="G1819" i="6" s="1"/>
  <c r="E1819" i="6"/>
  <c r="F1818" i="6"/>
  <c r="G1818" i="6" s="1"/>
  <c r="E1818" i="6"/>
  <c r="F1817" i="6"/>
  <c r="G1817" i="6" s="1"/>
  <c r="E1817" i="6"/>
  <c r="F1816" i="6"/>
  <c r="G1816" i="6" s="1"/>
  <c r="E1816" i="6"/>
  <c r="F1815" i="6"/>
  <c r="G1815" i="6" s="1"/>
  <c r="E1815" i="6"/>
  <c r="F1814" i="6"/>
  <c r="G1814" i="6" s="1"/>
  <c r="E1814" i="6"/>
  <c r="F1813" i="6"/>
  <c r="G1813" i="6" s="1"/>
  <c r="E1813" i="6"/>
  <c r="F1812" i="6"/>
  <c r="G1812" i="6" s="1"/>
  <c r="E1812" i="6"/>
  <c r="B1805" i="6"/>
  <c r="G1804" i="6"/>
  <c r="B1804" i="6"/>
  <c r="B1803" i="6"/>
  <c r="B1802" i="6"/>
  <c r="G1795" i="6"/>
  <c r="G1796" i="6" s="1"/>
  <c r="F1795" i="6"/>
  <c r="D1795" i="6"/>
  <c r="B1795" i="6"/>
  <c r="A1795" i="6"/>
  <c r="F1794" i="6"/>
  <c r="G1794" i="6" s="1"/>
  <c r="D1794" i="6"/>
  <c r="B1794" i="6"/>
  <c r="A1794" i="6"/>
  <c r="F1789" i="6"/>
  <c r="G1789" i="6" s="1"/>
  <c r="D1789" i="6"/>
  <c r="B1789" i="6"/>
  <c r="A1789" i="6"/>
  <c r="F1788" i="6"/>
  <c r="G1788" i="6" s="1"/>
  <c r="D1788" i="6"/>
  <c r="B1788" i="6"/>
  <c r="A1788" i="6"/>
  <c r="F1787" i="6"/>
  <c r="G1787" i="6" s="1"/>
  <c r="D1787" i="6"/>
  <c r="B1787" i="6"/>
  <c r="A1787" i="6"/>
  <c r="F1786" i="6"/>
  <c r="G1786" i="6" s="1"/>
  <c r="D1786" i="6"/>
  <c r="B1786" i="6"/>
  <c r="A1786" i="6"/>
  <c r="F1785" i="6"/>
  <c r="G1785" i="6" s="1"/>
  <c r="D1785" i="6"/>
  <c r="B1785" i="6"/>
  <c r="A1785" i="6"/>
  <c r="F1784" i="6"/>
  <c r="G1784" i="6" s="1"/>
  <c r="D1784" i="6"/>
  <c r="B1784" i="6"/>
  <c r="A1784" i="6"/>
  <c r="F1783" i="6"/>
  <c r="G1783" i="6" s="1"/>
  <c r="D1783" i="6"/>
  <c r="B1783" i="6"/>
  <c r="A1783" i="6"/>
  <c r="F1782" i="6"/>
  <c r="G1782" i="6" s="1"/>
  <c r="D1782" i="6"/>
  <c r="B1782" i="6"/>
  <c r="A1782" i="6"/>
  <c r="F1781" i="6"/>
  <c r="G1781" i="6" s="1"/>
  <c r="D1781" i="6"/>
  <c r="B1781" i="6"/>
  <c r="A1781" i="6"/>
  <c r="F1780" i="6"/>
  <c r="G1780" i="6" s="1"/>
  <c r="D1780" i="6"/>
  <c r="B1780" i="6"/>
  <c r="A1780" i="6"/>
  <c r="F1779" i="6"/>
  <c r="G1779" i="6" s="1"/>
  <c r="D1779" i="6"/>
  <c r="B1779" i="6"/>
  <c r="A1779" i="6"/>
  <c r="F1774" i="6"/>
  <c r="E1774" i="6"/>
  <c r="B1774" i="6"/>
  <c r="A1774" i="6"/>
  <c r="F1773" i="6"/>
  <c r="E1773" i="6"/>
  <c r="B1773" i="6"/>
  <c r="A1773" i="6"/>
  <c r="F1772" i="6"/>
  <c r="E1772" i="6"/>
  <c r="B1772" i="6"/>
  <c r="A1772" i="6"/>
  <c r="F1771" i="6"/>
  <c r="E1771" i="6"/>
  <c r="B1771" i="6"/>
  <c r="A1771" i="6"/>
  <c r="F1770" i="6"/>
  <c r="E1770" i="6"/>
  <c r="B1770" i="6"/>
  <c r="A1770" i="6"/>
  <c r="F1769" i="6"/>
  <c r="E1769" i="6"/>
  <c r="B1769" i="6"/>
  <c r="A1769" i="6"/>
  <c r="F1768" i="6"/>
  <c r="E1768" i="6"/>
  <c r="B1768" i="6"/>
  <c r="A1768" i="6"/>
  <c r="F1763" i="6"/>
  <c r="G1763" i="6" s="1"/>
  <c r="D1763" i="6"/>
  <c r="B1763" i="6"/>
  <c r="A1763" i="6"/>
  <c r="F1762" i="6"/>
  <c r="G1762" i="6" s="1"/>
  <c r="D1762" i="6"/>
  <c r="B1762" i="6"/>
  <c r="A1762" i="6"/>
  <c r="F1761" i="6"/>
  <c r="G1761" i="6" s="1"/>
  <c r="D1761" i="6"/>
  <c r="B1761" i="6"/>
  <c r="A1761" i="6"/>
  <c r="F1760" i="6"/>
  <c r="G1760" i="6" s="1"/>
  <c r="D1760" i="6"/>
  <c r="B1760" i="6"/>
  <c r="A1760" i="6"/>
  <c r="F1759" i="6"/>
  <c r="G1759" i="6" s="1"/>
  <c r="D1759" i="6"/>
  <c r="B1759" i="6"/>
  <c r="A1759" i="6"/>
  <c r="F1758" i="6"/>
  <c r="G1758" i="6" s="1"/>
  <c r="D1758" i="6"/>
  <c r="B1758" i="6"/>
  <c r="A1758" i="6"/>
  <c r="F1757" i="6"/>
  <c r="G1757" i="6" s="1"/>
  <c r="D1757" i="6"/>
  <c r="B1757" i="6"/>
  <c r="A1757" i="6"/>
  <c r="F1756" i="6"/>
  <c r="G1756" i="6" s="1"/>
  <c r="D1756" i="6"/>
  <c r="B1756" i="6"/>
  <c r="A1756" i="6"/>
  <c r="F1755" i="6"/>
  <c r="D1755" i="6"/>
  <c r="B1755" i="6"/>
  <c r="A1755" i="6"/>
  <c r="F1746" i="6"/>
  <c r="G1746" i="6" s="1"/>
  <c r="E1746" i="6"/>
  <c r="F1745" i="6"/>
  <c r="G1745" i="6" s="1"/>
  <c r="E1745" i="6"/>
  <c r="F1744" i="6"/>
  <c r="G1744" i="6" s="1"/>
  <c r="E1744" i="6"/>
  <c r="F1743" i="6"/>
  <c r="G1743" i="6" s="1"/>
  <c r="E1743" i="6"/>
  <c r="F1742" i="6"/>
  <c r="G1742" i="6" s="1"/>
  <c r="E1742" i="6"/>
  <c r="F1741" i="6"/>
  <c r="G1741" i="6" s="1"/>
  <c r="E1741" i="6"/>
  <c r="F1740" i="6"/>
  <c r="G1740" i="6" s="1"/>
  <c r="E1740" i="6"/>
  <c r="F1739" i="6"/>
  <c r="G1739" i="6" s="1"/>
  <c r="E1739" i="6"/>
  <c r="F1738" i="6"/>
  <c r="G1738" i="6" s="1"/>
  <c r="E1738" i="6"/>
  <c r="F1737" i="6"/>
  <c r="G1737" i="6" s="1"/>
  <c r="E1737" i="6"/>
  <c r="B1730" i="6"/>
  <c r="G1729" i="6"/>
  <c r="B1729" i="6"/>
  <c r="B1728" i="6"/>
  <c r="B1727" i="6"/>
  <c r="F1720" i="6"/>
  <c r="G1720" i="6" s="1"/>
  <c r="D1720" i="6"/>
  <c r="B1720" i="6"/>
  <c r="A1720" i="6"/>
  <c r="F1719" i="6"/>
  <c r="G1719" i="6" s="1"/>
  <c r="D1719" i="6"/>
  <c r="B1719" i="6"/>
  <c r="A1719" i="6"/>
  <c r="F1714" i="6"/>
  <c r="G1714" i="6" s="1"/>
  <c r="D1714" i="6"/>
  <c r="B1714" i="6"/>
  <c r="A1714" i="6"/>
  <c r="F1713" i="6"/>
  <c r="G1713" i="6" s="1"/>
  <c r="D1713" i="6"/>
  <c r="B1713" i="6"/>
  <c r="A1713" i="6"/>
  <c r="F1712" i="6"/>
  <c r="G1712" i="6" s="1"/>
  <c r="D1712" i="6"/>
  <c r="B1712" i="6"/>
  <c r="A1712" i="6"/>
  <c r="F1711" i="6"/>
  <c r="G1711" i="6" s="1"/>
  <c r="D1711" i="6"/>
  <c r="B1711" i="6"/>
  <c r="A1711" i="6"/>
  <c r="F1710" i="6"/>
  <c r="G1710" i="6" s="1"/>
  <c r="D1710" i="6"/>
  <c r="B1710" i="6"/>
  <c r="A1710" i="6"/>
  <c r="F1709" i="6"/>
  <c r="G1709" i="6" s="1"/>
  <c r="D1709" i="6"/>
  <c r="B1709" i="6"/>
  <c r="A1709" i="6"/>
  <c r="F1708" i="6"/>
  <c r="G1708" i="6" s="1"/>
  <c r="D1708" i="6"/>
  <c r="B1708" i="6"/>
  <c r="A1708" i="6"/>
  <c r="F1707" i="6"/>
  <c r="G1707" i="6" s="1"/>
  <c r="D1707" i="6"/>
  <c r="B1707" i="6"/>
  <c r="A1707" i="6"/>
  <c r="F1706" i="6"/>
  <c r="G1706" i="6" s="1"/>
  <c r="D1706" i="6"/>
  <c r="B1706" i="6"/>
  <c r="A1706" i="6"/>
  <c r="F1705" i="6"/>
  <c r="G1705" i="6" s="1"/>
  <c r="D1705" i="6"/>
  <c r="B1705" i="6"/>
  <c r="A1705" i="6"/>
  <c r="F1704" i="6"/>
  <c r="G1704" i="6" s="1"/>
  <c r="D1704" i="6"/>
  <c r="B1704" i="6"/>
  <c r="A1704" i="6"/>
  <c r="F1699" i="6"/>
  <c r="E1699" i="6"/>
  <c r="B1699" i="6"/>
  <c r="A1699" i="6"/>
  <c r="F1698" i="6"/>
  <c r="E1698" i="6"/>
  <c r="B1698" i="6"/>
  <c r="A1698" i="6"/>
  <c r="F1697" i="6"/>
  <c r="E1697" i="6"/>
  <c r="B1697" i="6"/>
  <c r="A1697" i="6"/>
  <c r="F1696" i="6"/>
  <c r="E1696" i="6"/>
  <c r="B1696" i="6"/>
  <c r="A1696" i="6"/>
  <c r="F1695" i="6"/>
  <c r="G1695" i="6" s="1"/>
  <c r="E1695" i="6"/>
  <c r="B1695" i="6"/>
  <c r="A1695" i="6"/>
  <c r="F1694" i="6"/>
  <c r="E1694" i="6"/>
  <c r="B1694" i="6"/>
  <c r="A1694" i="6"/>
  <c r="F1693" i="6"/>
  <c r="E1693" i="6"/>
  <c r="B1693" i="6"/>
  <c r="A1693" i="6"/>
  <c r="F1688" i="6"/>
  <c r="G1688" i="6" s="1"/>
  <c r="D1688" i="6"/>
  <c r="B1688" i="6"/>
  <c r="A1688" i="6"/>
  <c r="F1687" i="6"/>
  <c r="G1687" i="6" s="1"/>
  <c r="D1687" i="6"/>
  <c r="B1687" i="6"/>
  <c r="A1687" i="6"/>
  <c r="F1686" i="6"/>
  <c r="G1686" i="6" s="1"/>
  <c r="D1686" i="6"/>
  <c r="B1686" i="6"/>
  <c r="A1686" i="6"/>
  <c r="F1685" i="6"/>
  <c r="G1685" i="6" s="1"/>
  <c r="D1685" i="6"/>
  <c r="B1685" i="6"/>
  <c r="A1685" i="6"/>
  <c r="F1684" i="6"/>
  <c r="G1684" i="6" s="1"/>
  <c r="D1684" i="6"/>
  <c r="B1684" i="6"/>
  <c r="A1684" i="6"/>
  <c r="F1683" i="6"/>
  <c r="G1683" i="6" s="1"/>
  <c r="D1683" i="6"/>
  <c r="B1683" i="6"/>
  <c r="A1683" i="6"/>
  <c r="F1682" i="6"/>
  <c r="G1682" i="6" s="1"/>
  <c r="D1682" i="6"/>
  <c r="B1682" i="6"/>
  <c r="A1682" i="6"/>
  <c r="F1681" i="6"/>
  <c r="G1681" i="6" s="1"/>
  <c r="D1681" i="6"/>
  <c r="B1681" i="6"/>
  <c r="A1681" i="6"/>
  <c r="F1680" i="6"/>
  <c r="D1680" i="6"/>
  <c r="B1680" i="6"/>
  <c r="A1680" i="6"/>
  <c r="F1671" i="6"/>
  <c r="G1671" i="6" s="1"/>
  <c r="E1671" i="6"/>
  <c r="F1670" i="6"/>
  <c r="G1670" i="6" s="1"/>
  <c r="E1670" i="6"/>
  <c r="F1669" i="6"/>
  <c r="G1669" i="6" s="1"/>
  <c r="E1669" i="6"/>
  <c r="F1668" i="6"/>
  <c r="G1668" i="6" s="1"/>
  <c r="E1668" i="6"/>
  <c r="F1667" i="6"/>
  <c r="G1667" i="6" s="1"/>
  <c r="E1667" i="6"/>
  <c r="F1666" i="6"/>
  <c r="G1666" i="6" s="1"/>
  <c r="E1666" i="6"/>
  <c r="F1665" i="6"/>
  <c r="G1665" i="6" s="1"/>
  <c r="E1665" i="6"/>
  <c r="F1664" i="6"/>
  <c r="G1664" i="6" s="1"/>
  <c r="E1664" i="6"/>
  <c r="F1663" i="6"/>
  <c r="G1663" i="6" s="1"/>
  <c r="E1663" i="6"/>
  <c r="F1662" i="6"/>
  <c r="G1662" i="6" s="1"/>
  <c r="E1662" i="6"/>
  <c r="B1655" i="6"/>
  <c r="G1654" i="6"/>
  <c r="B1654" i="6"/>
  <c r="B1653" i="6"/>
  <c r="B1652" i="6"/>
  <c r="F1645" i="6"/>
  <c r="G1645" i="6" s="1"/>
  <c r="D1645" i="6"/>
  <c r="B1645" i="6"/>
  <c r="A1645" i="6"/>
  <c r="F1644" i="6"/>
  <c r="G1644" i="6" s="1"/>
  <c r="D1644" i="6"/>
  <c r="B1644" i="6"/>
  <c r="A1644" i="6"/>
  <c r="F1639" i="6"/>
  <c r="G1639" i="6" s="1"/>
  <c r="D1639" i="6"/>
  <c r="B1639" i="6"/>
  <c r="A1639" i="6"/>
  <c r="F1638" i="6"/>
  <c r="G1638" i="6" s="1"/>
  <c r="D1638" i="6"/>
  <c r="B1638" i="6"/>
  <c r="A1638" i="6"/>
  <c r="F1637" i="6"/>
  <c r="G1637" i="6" s="1"/>
  <c r="D1637" i="6"/>
  <c r="B1637" i="6"/>
  <c r="A1637" i="6"/>
  <c r="F1636" i="6"/>
  <c r="G1636" i="6" s="1"/>
  <c r="D1636" i="6"/>
  <c r="B1636" i="6"/>
  <c r="A1636" i="6"/>
  <c r="F1635" i="6"/>
  <c r="G1635" i="6" s="1"/>
  <c r="D1635" i="6"/>
  <c r="B1635" i="6"/>
  <c r="A1635" i="6"/>
  <c r="F1634" i="6"/>
  <c r="G1634" i="6" s="1"/>
  <c r="D1634" i="6"/>
  <c r="B1634" i="6"/>
  <c r="A1634" i="6"/>
  <c r="F1633" i="6"/>
  <c r="G1633" i="6" s="1"/>
  <c r="D1633" i="6"/>
  <c r="B1633" i="6"/>
  <c r="A1633" i="6"/>
  <c r="F1632" i="6"/>
  <c r="G1632" i="6" s="1"/>
  <c r="D1632" i="6"/>
  <c r="B1632" i="6"/>
  <c r="A1632" i="6"/>
  <c r="F1631" i="6"/>
  <c r="G1631" i="6" s="1"/>
  <c r="D1631" i="6"/>
  <c r="B1631" i="6"/>
  <c r="A1631" i="6"/>
  <c r="F1630" i="6"/>
  <c r="G1630" i="6" s="1"/>
  <c r="D1630" i="6"/>
  <c r="B1630" i="6"/>
  <c r="A1630" i="6"/>
  <c r="F1629" i="6"/>
  <c r="G1629" i="6" s="1"/>
  <c r="D1629" i="6"/>
  <c r="B1629" i="6"/>
  <c r="A1629" i="6"/>
  <c r="F1624" i="6"/>
  <c r="E1624" i="6"/>
  <c r="B1624" i="6"/>
  <c r="A1624" i="6"/>
  <c r="F1623" i="6"/>
  <c r="G1623" i="6" s="1"/>
  <c r="E1623" i="6"/>
  <c r="B1623" i="6"/>
  <c r="A1623" i="6"/>
  <c r="F1622" i="6"/>
  <c r="E1622" i="6"/>
  <c r="B1622" i="6"/>
  <c r="A1622" i="6"/>
  <c r="F1621" i="6"/>
  <c r="E1621" i="6"/>
  <c r="B1621" i="6"/>
  <c r="A1621" i="6"/>
  <c r="F1620" i="6"/>
  <c r="G1620" i="6" s="1"/>
  <c r="E1620" i="6"/>
  <c r="B1620" i="6"/>
  <c r="A1620" i="6"/>
  <c r="F1619" i="6"/>
  <c r="G1619" i="6" s="1"/>
  <c r="E1619" i="6"/>
  <c r="B1619" i="6"/>
  <c r="A1619" i="6"/>
  <c r="F1618" i="6"/>
  <c r="E1618" i="6"/>
  <c r="B1618" i="6"/>
  <c r="A1618" i="6"/>
  <c r="F1613" i="6"/>
  <c r="G1613" i="6" s="1"/>
  <c r="D1613" i="6"/>
  <c r="B1613" i="6"/>
  <c r="A1613" i="6"/>
  <c r="F1612" i="6"/>
  <c r="G1612" i="6" s="1"/>
  <c r="D1612" i="6"/>
  <c r="B1612" i="6"/>
  <c r="A1612" i="6"/>
  <c r="F1611" i="6"/>
  <c r="G1611" i="6" s="1"/>
  <c r="D1611" i="6"/>
  <c r="B1611" i="6"/>
  <c r="A1611" i="6"/>
  <c r="F1610" i="6"/>
  <c r="G1610" i="6" s="1"/>
  <c r="D1610" i="6"/>
  <c r="B1610" i="6"/>
  <c r="A1610" i="6"/>
  <c r="F1609" i="6"/>
  <c r="G1609" i="6" s="1"/>
  <c r="D1609" i="6"/>
  <c r="B1609" i="6"/>
  <c r="A1609" i="6"/>
  <c r="F1608" i="6"/>
  <c r="G1608" i="6" s="1"/>
  <c r="D1608" i="6"/>
  <c r="B1608" i="6"/>
  <c r="A1608" i="6"/>
  <c r="F1607" i="6"/>
  <c r="G1607" i="6" s="1"/>
  <c r="D1607" i="6"/>
  <c r="B1607" i="6"/>
  <c r="A1607" i="6"/>
  <c r="F1606" i="6"/>
  <c r="G1606" i="6" s="1"/>
  <c r="D1606" i="6"/>
  <c r="B1606" i="6"/>
  <c r="A1606" i="6"/>
  <c r="F1605" i="6"/>
  <c r="D1605" i="6"/>
  <c r="B1605" i="6"/>
  <c r="A1605" i="6"/>
  <c r="F1596" i="6"/>
  <c r="G1596" i="6" s="1"/>
  <c r="E1596" i="6"/>
  <c r="F1595" i="6"/>
  <c r="G1595" i="6" s="1"/>
  <c r="E1595" i="6"/>
  <c r="F1594" i="6"/>
  <c r="G1594" i="6" s="1"/>
  <c r="E1594" i="6"/>
  <c r="F1593" i="6"/>
  <c r="G1593" i="6" s="1"/>
  <c r="E1593" i="6"/>
  <c r="F1592" i="6"/>
  <c r="G1592" i="6" s="1"/>
  <c r="E1592" i="6"/>
  <c r="F1591" i="6"/>
  <c r="G1591" i="6" s="1"/>
  <c r="E1591" i="6"/>
  <c r="F1590" i="6"/>
  <c r="G1590" i="6" s="1"/>
  <c r="E1590" i="6"/>
  <c r="F1589" i="6"/>
  <c r="G1589" i="6" s="1"/>
  <c r="E1589" i="6"/>
  <c r="F1588" i="6"/>
  <c r="G1588" i="6" s="1"/>
  <c r="E1588" i="6"/>
  <c r="F1587" i="6"/>
  <c r="G1587" i="6" s="1"/>
  <c r="E1587" i="6"/>
  <c r="B1580" i="6"/>
  <c r="G1579" i="6"/>
  <c r="B1579" i="6"/>
  <c r="B1578" i="6"/>
  <c r="B1577" i="6"/>
  <c r="F1570" i="6"/>
  <c r="G1570" i="6" s="1"/>
  <c r="D1570" i="6"/>
  <c r="B1570" i="6"/>
  <c r="A1570" i="6"/>
  <c r="F1569" i="6"/>
  <c r="G1569" i="6" s="1"/>
  <c r="D1569" i="6"/>
  <c r="B1569" i="6"/>
  <c r="A1569" i="6"/>
  <c r="F1564" i="6"/>
  <c r="G1564" i="6" s="1"/>
  <c r="D1564" i="6"/>
  <c r="B1564" i="6"/>
  <c r="A1564" i="6"/>
  <c r="F1563" i="6"/>
  <c r="G1563" i="6" s="1"/>
  <c r="D1563" i="6"/>
  <c r="B1563" i="6"/>
  <c r="A1563" i="6"/>
  <c r="F1562" i="6"/>
  <c r="G1562" i="6" s="1"/>
  <c r="D1562" i="6"/>
  <c r="B1562" i="6"/>
  <c r="A1562" i="6"/>
  <c r="F1561" i="6"/>
  <c r="G1561" i="6" s="1"/>
  <c r="D1561" i="6"/>
  <c r="B1561" i="6"/>
  <c r="A1561" i="6"/>
  <c r="F1560" i="6"/>
  <c r="G1560" i="6" s="1"/>
  <c r="D1560" i="6"/>
  <c r="B1560" i="6"/>
  <c r="A1560" i="6"/>
  <c r="F1559" i="6"/>
  <c r="G1559" i="6" s="1"/>
  <c r="D1559" i="6"/>
  <c r="B1559" i="6"/>
  <c r="A1559" i="6"/>
  <c r="F1558" i="6"/>
  <c r="G1558" i="6" s="1"/>
  <c r="D1558" i="6"/>
  <c r="B1558" i="6"/>
  <c r="A1558" i="6"/>
  <c r="F1557" i="6"/>
  <c r="G1557" i="6" s="1"/>
  <c r="D1557" i="6"/>
  <c r="B1557" i="6"/>
  <c r="A1557" i="6"/>
  <c r="F1556" i="6"/>
  <c r="G1556" i="6" s="1"/>
  <c r="D1556" i="6"/>
  <c r="B1556" i="6"/>
  <c r="A1556" i="6"/>
  <c r="F1555" i="6"/>
  <c r="G1555" i="6" s="1"/>
  <c r="D1555" i="6"/>
  <c r="B1555" i="6"/>
  <c r="A1555" i="6"/>
  <c r="F1554" i="6"/>
  <c r="G1554" i="6" s="1"/>
  <c r="D1554" i="6"/>
  <c r="B1554" i="6"/>
  <c r="A1554" i="6"/>
  <c r="F1549" i="6"/>
  <c r="E1549" i="6"/>
  <c r="B1549" i="6"/>
  <c r="A1549" i="6"/>
  <c r="F1548" i="6"/>
  <c r="E1548" i="6"/>
  <c r="B1548" i="6"/>
  <c r="A1548" i="6"/>
  <c r="F1547" i="6"/>
  <c r="E1547" i="6"/>
  <c r="B1547" i="6"/>
  <c r="A1547" i="6"/>
  <c r="F1546" i="6"/>
  <c r="E1546" i="6"/>
  <c r="B1546" i="6"/>
  <c r="A1546" i="6"/>
  <c r="F1545" i="6"/>
  <c r="E1545" i="6"/>
  <c r="B1545" i="6"/>
  <c r="A1545" i="6"/>
  <c r="F1544" i="6"/>
  <c r="E1544" i="6"/>
  <c r="B1544" i="6"/>
  <c r="A1544" i="6"/>
  <c r="F1543" i="6"/>
  <c r="E1543" i="6"/>
  <c r="B1543" i="6"/>
  <c r="A1543" i="6"/>
  <c r="F1538" i="6"/>
  <c r="G1538" i="6" s="1"/>
  <c r="D1538" i="6"/>
  <c r="B1538" i="6"/>
  <c r="A1538" i="6"/>
  <c r="F1537" i="6"/>
  <c r="G1537" i="6" s="1"/>
  <c r="D1537" i="6"/>
  <c r="B1537" i="6"/>
  <c r="A1537" i="6"/>
  <c r="F1536" i="6"/>
  <c r="G1536" i="6" s="1"/>
  <c r="D1536" i="6"/>
  <c r="B1536" i="6"/>
  <c r="A1536" i="6"/>
  <c r="F1535" i="6"/>
  <c r="G1535" i="6" s="1"/>
  <c r="D1535" i="6"/>
  <c r="B1535" i="6"/>
  <c r="A1535" i="6"/>
  <c r="F1534" i="6"/>
  <c r="G1534" i="6" s="1"/>
  <c r="D1534" i="6"/>
  <c r="B1534" i="6"/>
  <c r="A1534" i="6"/>
  <c r="F1533" i="6"/>
  <c r="G1533" i="6" s="1"/>
  <c r="D1533" i="6"/>
  <c r="B1533" i="6"/>
  <c r="A1533" i="6"/>
  <c r="F1532" i="6"/>
  <c r="G1532" i="6" s="1"/>
  <c r="D1532" i="6"/>
  <c r="B1532" i="6"/>
  <c r="A1532" i="6"/>
  <c r="F1531" i="6"/>
  <c r="G1531" i="6" s="1"/>
  <c r="D1531" i="6"/>
  <c r="B1531" i="6"/>
  <c r="A1531" i="6"/>
  <c r="F1530" i="6"/>
  <c r="D1530" i="6"/>
  <c r="B1530" i="6"/>
  <c r="A1530" i="6"/>
  <c r="F1521" i="6"/>
  <c r="G1521" i="6" s="1"/>
  <c r="E1521" i="6"/>
  <c r="F1520" i="6"/>
  <c r="G1520" i="6" s="1"/>
  <c r="E1520" i="6"/>
  <c r="F1519" i="6"/>
  <c r="G1519" i="6" s="1"/>
  <c r="E1519" i="6"/>
  <c r="F1518" i="6"/>
  <c r="G1518" i="6" s="1"/>
  <c r="E1518" i="6"/>
  <c r="F1517" i="6"/>
  <c r="G1517" i="6" s="1"/>
  <c r="E1517" i="6"/>
  <c r="F1516" i="6"/>
  <c r="G1516" i="6" s="1"/>
  <c r="E1516" i="6"/>
  <c r="F1515" i="6"/>
  <c r="G1515" i="6" s="1"/>
  <c r="E1515" i="6"/>
  <c r="F1514" i="6"/>
  <c r="G1514" i="6" s="1"/>
  <c r="E1514" i="6"/>
  <c r="F1513" i="6"/>
  <c r="G1513" i="6" s="1"/>
  <c r="E1513" i="6"/>
  <c r="F1512" i="6"/>
  <c r="G1512" i="6" s="1"/>
  <c r="E1512" i="6"/>
  <c r="B1505" i="6"/>
  <c r="G1504" i="6"/>
  <c r="B1504" i="6"/>
  <c r="B1503" i="6"/>
  <c r="B1502" i="6"/>
  <c r="F1495" i="6"/>
  <c r="G1495" i="6" s="1"/>
  <c r="D1495" i="6"/>
  <c r="B1495" i="6"/>
  <c r="A1495" i="6"/>
  <c r="F1494" i="6"/>
  <c r="G1494" i="6" s="1"/>
  <c r="D1494" i="6"/>
  <c r="B1494" i="6"/>
  <c r="A1494" i="6"/>
  <c r="F1489" i="6"/>
  <c r="G1489" i="6" s="1"/>
  <c r="D1489" i="6"/>
  <c r="B1489" i="6"/>
  <c r="A1489" i="6"/>
  <c r="G1488" i="6"/>
  <c r="F1488" i="6"/>
  <c r="D1488" i="6"/>
  <c r="B1488" i="6"/>
  <c r="A1488" i="6"/>
  <c r="F1487" i="6"/>
  <c r="G1487" i="6" s="1"/>
  <c r="D1487" i="6"/>
  <c r="B1487" i="6"/>
  <c r="A1487" i="6"/>
  <c r="F1486" i="6"/>
  <c r="G1486" i="6" s="1"/>
  <c r="D1486" i="6"/>
  <c r="B1486" i="6"/>
  <c r="A1486" i="6"/>
  <c r="F1485" i="6"/>
  <c r="G1485" i="6" s="1"/>
  <c r="D1485" i="6"/>
  <c r="B1485" i="6"/>
  <c r="A1485" i="6"/>
  <c r="F1484" i="6"/>
  <c r="G1484" i="6" s="1"/>
  <c r="D1484" i="6"/>
  <c r="B1484" i="6"/>
  <c r="A1484" i="6"/>
  <c r="F1483" i="6"/>
  <c r="G1483" i="6" s="1"/>
  <c r="D1483" i="6"/>
  <c r="B1483" i="6"/>
  <c r="A1483" i="6"/>
  <c r="F1482" i="6"/>
  <c r="G1482" i="6" s="1"/>
  <c r="D1482" i="6"/>
  <c r="B1482" i="6"/>
  <c r="A1482" i="6"/>
  <c r="F1481" i="6"/>
  <c r="G1481" i="6" s="1"/>
  <c r="D1481" i="6"/>
  <c r="B1481" i="6"/>
  <c r="A1481" i="6"/>
  <c r="G1480" i="6"/>
  <c r="F1480" i="6"/>
  <c r="D1480" i="6"/>
  <c r="B1480" i="6"/>
  <c r="A1480" i="6"/>
  <c r="F1479" i="6"/>
  <c r="G1479" i="6" s="1"/>
  <c r="D1479" i="6"/>
  <c r="B1479" i="6"/>
  <c r="A1479" i="6"/>
  <c r="F1474" i="6"/>
  <c r="E1474" i="6"/>
  <c r="B1474" i="6"/>
  <c r="A1474" i="6"/>
  <c r="F1473" i="6"/>
  <c r="E1473" i="6"/>
  <c r="B1473" i="6"/>
  <c r="A1473" i="6"/>
  <c r="F1472" i="6"/>
  <c r="E1472" i="6"/>
  <c r="B1472" i="6"/>
  <c r="A1472" i="6"/>
  <c r="F1471" i="6"/>
  <c r="E1471" i="6"/>
  <c r="B1471" i="6"/>
  <c r="A1471" i="6"/>
  <c r="F1470" i="6"/>
  <c r="E1470" i="6"/>
  <c r="B1470" i="6"/>
  <c r="A1470" i="6"/>
  <c r="F1469" i="6"/>
  <c r="E1469" i="6"/>
  <c r="B1469" i="6"/>
  <c r="A1469" i="6"/>
  <c r="F1468" i="6"/>
  <c r="E1468" i="6"/>
  <c r="B1468" i="6"/>
  <c r="A1468" i="6"/>
  <c r="F1463" i="6"/>
  <c r="G1463" i="6" s="1"/>
  <c r="D1463" i="6"/>
  <c r="B1463" i="6"/>
  <c r="A1463" i="6"/>
  <c r="F1462" i="6"/>
  <c r="G1462" i="6" s="1"/>
  <c r="D1462" i="6"/>
  <c r="B1462" i="6"/>
  <c r="A1462" i="6"/>
  <c r="F1461" i="6"/>
  <c r="G1461" i="6" s="1"/>
  <c r="D1461" i="6"/>
  <c r="B1461" i="6"/>
  <c r="A1461" i="6"/>
  <c r="F1460" i="6"/>
  <c r="G1460" i="6" s="1"/>
  <c r="D1460" i="6"/>
  <c r="B1460" i="6"/>
  <c r="A1460" i="6"/>
  <c r="F1459" i="6"/>
  <c r="G1459" i="6" s="1"/>
  <c r="D1459" i="6"/>
  <c r="B1459" i="6"/>
  <c r="A1459" i="6"/>
  <c r="F1458" i="6"/>
  <c r="G1458" i="6" s="1"/>
  <c r="D1458" i="6"/>
  <c r="B1458" i="6"/>
  <c r="A1458" i="6"/>
  <c r="F1457" i="6"/>
  <c r="G1457" i="6" s="1"/>
  <c r="D1457" i="6"/>
  <c r="B1457" i="6"/>
  <c r="A1457" i="6"/>
  <c r="F1456" i="6"/>
  <c r="G1456" i="6" s="1"/>
  <c r="D1456" i="6"/>
  <c r="B1456" i="6"/>
  <c r="A1456" i="6"/>
  <c r="F1455" i="6"/>
  <c r="D1455" i="6"/>
  <c r="B1455" i="6"/>
  <c r="A1455" i="6"/>
  <c r="F1446" i="6"/>
  <c r="G1446" i="6" s="1"/>
  <c r="E1446" i="6"/>
  <c r="F1445" i="6"/>
  <c r="G1445" i="6" s="1"/>
  <c r="E1445" i="6"/>
  <c r="F1444" i="6"/>
  <c r="G1444" i="6" s="1"/>
  <c r="E1444" i="6"/>
  <c r="F1443" i="6"/>
  <c r="G1443" i="6" s="1"/>
  <c r="E1443" i="6"/>
  <c r="F1442" i="6"/>
  <c r="G1442" i="6" s="1"/>
  <c r="E1442" i="6"/>
  <c r="F1441" i="6"/>
  <c r="G1441" i="6" s="1"/>
  <c r="E1441" i="6"/>
  <c r="F1440" i="6"/>
  <c r="G1440" i="6" s="1"/>
  <c r="E1440" i="6"/>
  <c r="F1439" i="6"/>
  <c r="G1439" i="6" s="1"/>
  <c r="E1439" i="6"/>
  <c r="F1438" i="6"/>
  <c r="G1438" i="6" s="1"/>
  <c r="E1438" i="6"/>
  <c r="F1437" i="6"/>
  <c r="G1437" i="6" s="1"/>
  <c r="E1437" i="6"/>
  <c r="B1430" i="6"/>
  <c r="G1429" i="6"/>
  <c r="B1429" i="6"/>
  <c r="B1428" i="6"/>
  <c r="B1427" i="6"/>
  <c r="F1420" i="6"/>
  <c r="G1420" i="6" s="1"/>
  <c r="D1420" i="6"/>
  <c r="B1420" i="6"/>
  <c r="A1420" i="6"/>
  <c r="F1419" i="6"/>
  <c r="G1419" i="6" s="1"/>
  <c r="D1419" i="6"/>
  <c r="B1419" i="6"/>
  <c r="A1419" i="6"/>
  <c r="F1414" i="6"/>
  <c r="G1414" i="6" s="1"/>
  <c r="D1414" i="6"/>
  <c r="B1414" i="6"/>
  <c r="A1414" i="6"/>
  <c r="F1413" i="6"/>
  <c r="G1413" i="6" s="1"/>
  <c r="D1413" i="6"/>
  <c r="B1413" i="6"/>
  <c r="A1413" i="6"/>
  <c r="F1412" i="6"/>
  <c r="G1412" i="6" s="1"/>
  <c r="D1412" i="6"/>
  <c r="B1412" i="6"/>
  <c r="A1412" i="6"/>
  <c r="F1411" i="6"/>
  <c r="G1411" i="6" s="1"/>
  <c r="D1411" i="6"/>
  <c r="B1411" i="6"/>
  <c r="A1411" i="6"/>
  <c r="F1410" i="6"/>
  <c r="G1410" i="6" s="1"/>
  <c r="D1410" i="6"/>
  <c r="B1410" i="6"/>
  <c r="A1410" i="6"/>
  <c r="F1409" i="6"/>
  <c r="G1409" i="6" s="1"/>
  <c r="D1409" i="6"/>
  <c r="B1409" i="6"/>
  <c r="A1409" i="6"/>
  <c r="F1408" i="6"/>
  <c r="G1408" i="6" s="1"/>
  <c r="D1408" i="6"/>
  <c r="B1408" i="6"/>
  <c r="A1408" i="6"/>
  <c r="F1407" i="6"/>
  <c r="G1407" i="6" s="1"/>
  <c r="D1407" i="6"/>
  <c r="B1407" i="6"/>
  <c r="A1407" i="6"/>
  <c r="F1406" i="6"/>
  <c r="G1406" i="6" s="1"/>
  <c r="D1406" i="6"/>
  <c r="B1406" i="6"/>
  <c r="A1406" i="6"/>
  <c r="F1405" i="6"/>
  <c r="G1405" i="6" s="1"/>
  <c r="D1405" i="6"/>
  <c r="B1405" i="6"/>
  <c r="A1405" i="6"/>
  <c r="F1404" i="6"/>
  <c r="G1404" i="6" s="1"/>
  <c r="D1404" i="6"/>
  <c r="B1404" i="6"/>
  <c r="A1404" i="6"/>
  <c r="F1399" i="6"/>
  <c r="E1399" i="6"/>
  <c r="B1399" i="6"/>
  <c r="A1399" i="6"/>
  <c r="F1398" i="6"/>
  <c r="E1398" i="6"/>
  <c r="B1398" i="6"/>
  <c r="A1398" i="6"/>
  <c r="F1397" i="6"/>
  <c r="E1397" i="6"/>
  <c r="B1397" i="6"/>
  <c r="A1397" i="6"/>
  <c r="F1396" i="6"/>
  <c r="E1396" i="6"/>
  <c r="B1396" i="6"/>
  <c r="A1396" i="6"/>
  <c r="F1395" i="6"/>
  <c r="E1395" i="6"/>
  <c r="B1395" i="6"/>
  <c r="A1395" i="6"/>
  <c r="F1394" i="6"/>
  <c r="E1394" i="6"/>
  <c r="B1394" i="6"/>
  <c r="A1394" i="6"/>
  <c r="F1393" i="6"/>
  <c r="E1393" i="6"/>
  <c r="B1393" i="6"/>
  <c r="A1393" i="6"/>
  <c r="F1388" i="6"/>
  <c r="G1388" i="6" s="1"/>
  <c r="D1388" i="6"/>
  <c r="B1388" i="6"/>
  <c r="A1388" i="6"/>
  <c r="F1387" i="6"/>
  <c r="G1387" i="6" s="1"/>
  <c r="D1387" i="6"/>
  <c r="B1387" i="6"/>
  <c r="A1387" i="6"/>
  <c r="F1386" i="6"/>
  <c r="G1386" i="6" s="1"/>
  <c r="D1386" i="6"/>
  <c r="B1386" i="6"/>
  <c r="A1386" i="6"/>
  <c r="F1385" i="6"/>
  <c r="G1385" i="6" s="1"/>
  <c r="D1385" i="6"/>
  <c r="B1385" i="6"/>
  <c r="A1385" i="6"/>
  <c r="F1384" i="6"/>
  <c r="G1384" i="6" s="1"/>
  <c r="D1384" i="6"/>
  <c r="B1384" i="6"/>
  <c r="A1384" i="6"/>
  <c r="F1383" i="6"/>
  <c r="G1383" i="6" s="1"/>
  <c r="D1383" i="6"/>
  <c r="B1383" i="6"/>
  <c r="A1383" i="6"/>
  <c r="F1382" i="6"/>
  <c r="G1382" i="6" s="1"/>
  <c r="D1382" i="6"/>
  <c r="B1382" i="6"/>
  <c r="A1382" i="6"/>
  <c r="F1381" i="6"/>
  <c r="G1381" i="6" s="1"/>
  <c r="D1381" i="6"/>
  <c r="B1381" i="6"/>
  <c r="A1381" i="6"/>
  <c r="F1380" i="6"/>
  <c r="D1380" i="6"/>
  <c r="B1380" i="6"/>
  <c r="A1380" i="6"/>
  <c r="F1371" i="6"/>
  <c r="G1371" i="6" s="1"/>
  <c r="E1371" i="6"/>
  <c r="F1370" i="6"/>
  <c r="G1370" i="6" s="1"/>
  <c r="E1370" i="6"/>
  <c r="F1369" i="6"/>
  <c r="G1369" i="6" s="1"/>
  <c r="E1369" i="6"/>
  <c r="F1368" i="6"/>
  <c r="G1368" i="6" s="1"/>
  <c r="E1368" i="6"/>
  <c r="F1367" i="6"/>
  <c r="G1367" i="6" s="1"/>
  <c r="E1367" i="6"/>
  <c r="F1366" i="6"/>
  <c r="G1366" i="6" s="1"/>
  <c r="E1366" i="6"/>
  <c r="F1365" i="6"/>
  <c r="G1365" i="6" s="1"/>
  <c r="E1365" i="6"/>
  <c r="F1364" i="6"/>
  <c r="G1364" i="6" s="1"/>
  <c r="E1364" i="6"/>
  <c r="F1363" i="6"/>
  <c r="G1363" i="6" s="1"/>
  <c r="E1363" i="6"/>
  <c r="F1362" i="6"/>
  <c r="G1362" i="6" s="1"/>
  <c r="E1362" i="6"/>
  <c r="B1355" i="6"/>
  <c r="G1354" i="6"/>
  <c r="B1354" i="6"/>
  <c r="B1353" i="6"/>
  <c r="B1352" i="6"/>
  <c r="F1345" i="6"/>
  <c r="G1345" i="6" s="1"/>
  <c r="D1345" i="6"/>
  <c r="B1345" i="6"/>
  <c r="A1345" i="6"/>
  <c r="F1344" i="6"/>
  <c r="G1344" i="6" s="1"/>
  <c r="D1344" i="6"/>
  <c r="B1344" i="6"/>
  <c r="A1344" i="6"/>
  <c r="F1339" i="6"/>
  <c r="G1339" i="6" s="1"/>
  <c r="D1339" i="6"/>
  <c r="B1339" i="6"/>
  <c r="A1339" i="6"/>
  <c r="F1338" i="6"/>
  <c r="G1338" i="6" s="1"/>
  <c r="D1338" i="6"/>
  <c r="B1338" i="6"/>
  <c r="A1338" i="6"/>
  <c r="F1337" i="6"/>
  <c r="G1337" i="6" s="1"/>
  <c r="D1337" i="6"/>
  <c r="B1337" i="6"/>
  <c r="A1337" i="6"/>
  <c r="G1336" i="6"/>
  <c r="F1336" i="6"/>
  <c r="D1336" i="6"/>
  <c r="B1336" i="6"/>
  <c r="A1336" i="6"/>
  <c r="F1335" i="6"/>
  <c r="G1335" i="6" s="1"/>
  <c r="D1335" i="6"/>
  <c r="B1335" i="6"/>
  <c r="A1335" i="6"/>
  <c r="F1334" i="6"/>
  <c r="G1334" i="6" s="1"/>
  <c r="D1334" i="6"/>
  <c r="B1334" i="6"/>
  <c r="A1334" i="6"/>
  <c r="F1333" i="6"/>
  <c r="G1333" i="6" s="1"/>
  <c r="D1333" i="6"/>
  <c r="B1333" i="6"/>
  <c r="A1333" i="6"/>
  <c r="F1332" i="6"/>
  <c r="G1332" i="6" s="1"/>
  <c r="D1332" i="6"/>
  <c r="B1332" i="6"/>
  <c r="A1332" i="6"/>
  <c r="F1331" i="6"/>
  <c r="G1331" i="6" s="1"/>
  <c r="D1331" i="6"/>
  <c r="B1331" i="6"/>
  <c r="A1331" i="6"/>
  <c r="F1330" i="6"/>
  <c r="G1330" i="6" s="1"/>
  <c r="D1330" i="6"/>
  <c r="B1330" i="6"/>
  <c r="A1330" i="6"/>
  <c r="F1329" i="6"/>
  <c r="G1329" i="6" s="1"/>
  <c r="D1329" i="6"/>
  <c r="B1329" i="6"/>
  <c r="A1329" i="6"/>
  <c r="F1324" i="6"/>
  <c r="E1324" i="6"/>
  <c r="B1324" i="6"/>
  <c r="A1324" i="6"/>
  <c r="F1323" i="6"/>
  <c r="E1323" i="6"/>
  <c r="B1323" i="6"/>
  <c r="A1323" i="6"/>
  <c r="F1322" i="6"/>
  <c r="E1322" i="6"/>
  <c r="B1322" i="6"/>
  <c r="A1322" i="6"/>
  <c r="F1321" i="6"/>
  <c r="E1321" i="6"/>
  <c r="B1321" i="6"/>
  <c r="A1321" i="6"/>
  <c r="F1320" i="6"/>
  <c r="E1320" i="6"/>
  <c r="B1320" i="6"/>
  <c r="A1320" i="6"/>
  <c r="F1319" i="6"/>
  <c r="E1319" i="6"/>
  <c r="B1319" i="6"/>
  <c r="A1319" i="6"/>
  <c r="F1318" i="6"/>
  <c r="E1318" i="6"/>
  <c r="B1318" i="6"/>
  <c r="A1318" i="6"/>
  <c r="F1313" i="6"/>
  <c r="G1313" i="6" s="1"/>
  <c r="D1313" i="6"/>
  <c r="B1313" i="6"/>
  <c r="A1313" i="6"/>
  <c r="F1312" i="6"/>
  <c r="G1312" i="6" s="1"/>
  <c r="D1312" i="6"/>
  <c r="B1312" i="6"/>
  <c r="A1312" i="6"/>
  <c r="F1311" i="6"/>
  <c r="G1311" i="6" s="1"/>
  <c r="D1311" i="6"/>
  <c r="B1311" i="6"/>
  <c r="A1311" i="6"/>
  <c r="F1310" i="6"/>
  <c r="G1310" i="6" s="1"/>
  <c r="D1310" i="6"/>
  <c r="B1310" i="6"/>
  <c r="A1310" i="6"/>
  <c r="F1309" i="6"/>
  <c r="G1309" i="6" s="1"/>
  <c r="D1309" i="6"/>
  <c r="B1309" i="6"/>
  <c r="A1309" i="6"/>
  <c r="F1308" i="6"/>
  <c r="G1308" i="6" s="1"/>
  <c r="D1308" i="6"/>
  <c r="B1308" i="6"/>
  <c r="A1308" i="6"/>
  <c r="F1307" i="6"/>
  <c r="G1307" i="6" s="1"/>
  <c r="D1307" i="6"/>
  <c r="B1307" i="6"/>
  <c r="A1307" i="6"/>
  <c r="F1306" i="6"/>
  <c r="G1306" i="6" s="1"/>
  <c r="D1306" i="6"/>
  <c r="B1306" i="6"/>
  <c r="A1306" i="6"/>
  <c r="F1305" i="6"/>
  <c r="D1305" i="6"/>
  <c r="B1305" i="6"/>
  <c r="A1305" i="6"/>
  <c r="F1296" i="6"/>
  <c r="G1296" i="6" s="1"/>
  <c r="E1296" i="6"/>
  <c r="F1295" i="6"/>
  <c r="G1295" i="6" s="1"/>
  <c r="E1295" i="6"/>
  <c r="F1294" i="6"/>
  <c r="G1294" i="6" s="1"/>
  <c r="E1294" i="6"/>
  <c r="F1293" i="6"/>
  <c r="G1293" i="6" s="1"/>
  <c r="E1293" i="6"/>
  <c r="F1292" i="6"/>
  <c r="G1292" i="6" s="1"/>
  <c r="E1292" i="6"/>
  <c r="F1291" i="6"/>
  <c r="G1291" i="6" s="1"/>
  <c r="E1291" i="6"/>
  <c r="F1290" i="6"/>
  <c r="G1290" i="6" s="1"/>
  <c r="E1290" i="6"/>
  <c r="F1289" i="6"/>
  <c r="G1289" i="6" s="1"/>
  <c r="E1289" i="6"/>
  <c r="F1288" i="6"/>
  <c r="G1288" i="6" s="1"/>
  <c r="E1288" i="6"/>
  <c r="F1287" i="6"/>
  <c r="G1287" i="6" s="1"/>
  <c r="E1287" i="6"/>
  <c r="B1280" i="6"/>
  <c r="G1279" i="6"/>
  <c r="B1279" i="6"/>
  <c r="B1278" i="6"/>
  <c r="B1277" i="6"/>
  <c r="F1270" i="6"/>
  <c r="G1270" i="6" s="1"/>
  <c r="D1270" i="6"/>
  <c r="B1270" i="6"/>
  <c r="A1270" i="6"/>
  <c r="F1269" i="6"/>
  <c r="G1269" i="6" s="1"/>
  <c r="D1269" i="6"/>
  <c r="B1269" i="6"/>
  <c r="A1269" i="6"/>
  <c r="F1264" i="6"/>
  <c r="G1264" i="6" s="1"/>
  <c r="D1264" i="6"/>
  <c r="B1264" i="6"/>
  <c r="A1264" i="6"/>
  <c r="F1263" i="6"/>
  <c r="G1263" i="6" s="1"/>
  <c r="D1263" i="6"/>
  <c r="B1263" i="6"/>
  <c r="A1263" i="6"/>
  <c r="F1262" i="6"/>
  <c r="G1262" i="6" s="1"/>
  <c r="D1262" i="6"/>
  <c r="B1262" i="6"/>
  <c r="A1262" i="6"/>
  <c r="F1261" i="6"/>
  <c r="G1261" i="6" s="1"/>
  <c r="D1261" i="6"/>
  <c r="B1261" i="6"/>
  <c r="A1261" i="6"/>
  <c r="F1260" i="6"/>
  <c r="G1260" i="6" s="1"/>
  <c r="D1260" i="6"/>
  <c r="B1260" i="6"/>
  <c r="A1260" i="6"/>
  <c r="F1259" i="6"/>
  <c r="G1259" i="6" s="1"/>
  <c r="D1259" i="6"/>
  <c r="B1259" i="6"/>
  <c r="A1259" i="6"/>
  <c r="F1258" i="6"/>
  <c r="G1258" i="6" s="1"/>
  <c r="D1258" i="6"/>
  <c r="B1258" i="6"/>
  <c r="A1258" i="6"/>
  <c r="F1257" i="6"/>
  <c r="G1257" i="6" s="1"/>
  <c r="D1257" i="6"/>
  <c r="B1257" i="6"/>
  <c r="A1257" i="6"/>
  <c r="F1256" i="6"/>
  <c r="G1256" i="6" s="1"/>
  <c r="D1256" i="6"/>
  <c r="B1256" i="6"/>
  <c r="A1256" i="6"/>
  <c r="F1255" i="6"/>
  <c r="G1255" i="6" s="1"/>
  <c r="D1255" i="6"/>
  <c r="B1255" i="6"/>
  <c r="A1255" i="6"/>
  <c r="F1254" i="6"/>
  <c r="G1254" i="6" s="1"/>
  <c r="D1254" i="6"/>
  <c r="B1254" i="6"/>
  <c r="A1254" i="6"/>
  <c r="F1249" i="6"/>
  <c r="E1249" i="6"/>
  <c r="B1249" i="6"/>
  <c r="A1249" i="6"/>
  <c r="F1248" i="6"/>
  <c r="E1248" i="6"/>
  <c r="B1248" i="6"/>
  <c r="A1248" i="6"/>
  <c r="F1247" i="6"/>
  <c r="E1247" i="6"/>
  <c r="B1247" i="6"/>
  <c r="A1247" i="6"/>
  <c r="F1246" i="6"/>
  <c r="E1246" i="6"/>
  <c r="B1246" i="6"/>
  <c r="A1246" i="6"/>
  <c r="F1245" i="6"/>
  <c r="E1245" i="6"/>
  <c r="B1245" i="6"/>
  <c r="A1245" i="6"/>
  <c r="F1244" i="6"/>
  <c r="E1244" i="6"/>
  <c r="B1244" i="6"/>
  <c r="A1244" i="6"/>
  <c r="F1243" i="6"/>
  <c r="E1243" i="6"/>
  <c r="B1243" i="6"/>
  <c r="A1243" i="6"/>
  <c r="F1238" i="6"/>
  <c r="G1238" i="6" s="1"/>
  <c r="D1238" i="6"/>
  <c r="B1238" i="6"/>
  <c r="A1238" i="6"/>
  <c r="F1237" i="6"/>
  <c r="G1237" i="6" s="1"/>
  <c r="D1237" i="6"/>
  <c r="B1237" i="6"/>
  <c r="A1237" i="6"/>
  <c r="F1236" i="6"/>
  <c r="G1236" i="6" s="1"/>
  <c r="D1236" i="6"/>
  <c r="B1236" i="6"/>
  <c r="A1236" i="6"/>
  <c r="F1235" i="6"/>
  <c r="G1235" i="6" s="1"/>
  <c r="D1235" i="6"/>
  <c r="B1235" i="6"/>
  <c r="A1235" i="6"/>
  <c r="F1234" i="6"/>
  <c r="G1234" i="6" s="1"/>
  <c r="D1234" i="6"/>
  <c r="B1234" i="6"/>
  <c r="A1234" i="6"/>
  <c r="F1233" i="6"/>
  <c r="G1233" i="6" s="1"/>
  <c r="D1233" i="6"/>
  <c r="B1233" i="6"/>
  <c r="A1233" i="6"/>
  <c r="F1232" i="6"/>
  <c r="G1232" i="6" s="1"/>
  <c r="D1232" i="6"/>
  <c r="B1232" i="6"/>
  <c r="A1232" i="6"/>
  <c r="F1231" i="6"/>
  <c r="G1231" i="6" s="1"/>
  <c r="D1231" i="6"/>
  <c r="B1231" i="6"/>
  <c r="A1231" i="6"/>
  <c r="F1230" i="6"/>
  <c r="D1230" i="6"/>
  <c r="B1230" i="6"/>
  <c r="A1230" i="6"/>
  <c r="F1221" i="6"/>
  <c r="G1221" i="6" s="1"/>
  <c r="E1221" i="6"/>
  <c r="F1220" i="6"/>
  <c r="G1220" i="6" s="1"/>
  <c r="E1220" i="6"/>
  <c r="F1219" i="6"/>
  <c r="G1219" i="6" s="1"/>
  <c r="E1219" i="6"/>
  <c r="F1218" i="6"/>
  <c r="G1218" i="6" s="1"/>
  <c r="E1218" i="6"/>
  <c r="F1217" i="6"/>
  <c r="G1217" i="6" s="1"/>
  <c r="E1217" i="6"/>
  <c r="F1216" i="6"/>
  <c r="G1216" i="6" s="1"/>
  <c r="E1216" i="6"/>
  <c r="F1215" i="6"/>
  <c r="G1215" i="6" s="1"/>
  <c r="E1215" i="6"/>
  <c r="F1214" i="6"/>
  <c r="G1214" i="6" s="1"/>
  <c r="E1214" i="6"/>
  <c r="F1213" i="6"/>
  <c r="G1213" i="6" s="1"/>
  <c r="E1213" i="6"/>
  <c r="F1212" i="6"/>
  <c r="G1212" i="6" s="1"/>
  <c r="E1212" i="6"/>
  <c r="B1205" i="6"/>
  <c r="G1204" i="6"/>
  <c r="B1204" i="6"/>
  <c r="B1203" i="6"/>
  <c r="B1202" i="6"/>
  <c r="F1195" i="6"/>
  <c r="G1195" i="6" s="1"/>
  <c r="D1195" i="6"/>
  <c r="B1195" i="6"/>
  <c r="A1195" i="6"/>
  <c r="F1194" i="6"/>
  <c r="G1194" i="6" s="1"/>
  <c r="D1194" i="6"/>
  <c r="B1194" i="6"/>
  <c r="A1194" i="6"/>
  <c r="F1189" i="6"/>
  <c r="G1189" i="6" s="1"/>
  <c r="D1189" i="6"/>
  <c r="B1189" i="6"/>
  <c r="A1189" i="6"/>
  <c r="F1188" i="6"/>
  <c r="G1188" i="6" s="1"/>
  <c r="D1188" i="6"/>
  <c r="B1188" i="6"/>
  <c r="A1188" i="6"/>
  <c r="F1187" i="6"/>
  <c r="G1187" i="6" s="1"/>
  <c r="D1187" i="6"/>
  <c r="B1187" i="6"/>
  <c r="A1187" i="6"/>
  <c r="F1186" i="6"/>
  <c r="G1186" i="6" s="1"/>
  <c r="D1186" i="6"/>
  <c r="B1186" i="6"/>
  <c r="A1186" i="6"/>
  <c r="F1185" i="6"/>
  <c r="G1185" i="6" s="1"/>
  <c r="D1185" i="6"/>
  <c r="B1185" i="6"/>
  <c r="A1185" i="6"/>
  <c r="F1184" i="6"/>
  <c r="G1184" i="6" s="1"/>
  <c r="D1184" i="6"/>
  <c r="B1184" i="6"/>
  <c r="A1184" i="6"/>
  <c r="F1183" i="6"/>
  <c r="G1183" i="6" s="1"/>
  <c r="D1183" i="6"/>
  <c r="B1183" i="6"/>
  <c r="A1183" i="6"/>
  <c r="F1182" i="6"/>
  <c r="G1182" i="6" s="1"/>
  <c r="D1182" i="6"/>
  <c r="B1182" i="6"/>
  <c r="A1182" i="6"/>
  <c r="F1181" i="6"/>
  <c r="G1181" i="6" s="1"/>
  <c r="D1181" i="6"/>
  <c r="B1181" i="6"/>
  <c r="A1181" i="6"/>
  <c r="F1180" i="6"/>
  <c r="G1180" i="6" s="1"/>
  <c r="D1180" i="6"/>
  <c r="B1180" i="6"/>
  <c r="A1180" i="6"/>
  <c r="F1179" i="6"/>
  <c r="G1179" i="6" s="1"/>
  <c r="D1179" i="6"/>
  <c r="B1179" i="6"/>
  <c r="A1179" i="6"/>
  <c r="F1174" i="6"/>
  <c r="E1174" i="6"/>
  <c r="B1174" i="6"/>
  <c r="A1174" i="6"/>
  <c r="F1173" i="6"/>
  <c r="E1173" i="6"/>
  <c r="B1173" i="6"/>
  <c r="A1173" i="6"/>
  <c r="F1172" i="6"/>
  <c r="E1172" i="6"/>
  <c r="B1172" i="6"/>
  <c r="A1172" i="6"/>
  <c r="F1171" i="6"/>
  <c r="E1171" i="6"/>
  <c r="B1171" i="6"/>
  <c r="A1171" i="6"/>
  <c r="F1170" i="6"/>
  <c r="E1170" i="6"/>
  <c r="B1170" i="6"/>
  <c r="A1170" i="6"/>
  <c r="F1169" i="6"/>
  <c r="G1169" i="6" s="1"/>
  <c r="E1169" i="6"/>
  <c r="B1169" i="6"/>
  <c r="A1169" i="6"/>
  <c r="F1168" i="6"/>
  <c r="E1168" i="6"/>
  <c r="B1168" i="6"/>
  <c r="A1168" i="6"/>
  <c r="F1163" i="6"/>
  <c r="G1163" i="6" s="1"/>
  <c r="D1163" i="6"/>
  <c r="B1163" i="6"/>
  <c r="A1163" i="6"/>
  <c r="F1162" i="6"/>
  <c r="G1162" i="6" s="1"/>
  <c r="D1162" i="6"/>
  <c r="B1162" i="6"/>
  <c r="A1162" i="6"/>
  <c r="F1161" i="6"/>
  <c r="G1161" i="6" s="1"/>
  <c r="D1161" i="6"/>
  <c r="B1161" i="6"/>
  <c r="A1161" i="6"/>
  <c r="F1160" i="6"/>
  <c r="G1160" i="6" s="1"/>
  <c r="D1160" i="6"/>
  <c r="B1160" i="6"/>
  <c r="A1160" i="6"/>
  <c r="F1159" i="6"/>
  <c r="G1159" i="6" s="1"/>
  <c r="D1159" i="6"/>
  <c r="B1159" i="6"/>
  <c r="A1159" i="6"/>
  <c r="F1158" i="6"/>
  <c r="G1158" i="6" s="1"/>
  <c r="D1158" i="6"/>
  <c r="B1158" i="6"/>
  <c r="A1158" i="6"/>
  <c r="F1157" i="6"/>
  <c r="G1157" i="6" s="1"/>
  <c r="D1157" i="6"/>
  <c r="B1157" i="6"/>
  <c r="A1157" i="6"/>
  <c r="F1156" i="6"/>
  <c r="G1156" i="6" s="1"/>
  <c r="D1156" i="6"/>
  <c r="B1156" i="6"/>
  <c r="A1156" i="6"/>
  <c r="F1155" i="6"/>
  <c r="D1155" i="6"/>
  <c r="B1155" i="6"/>
  <c r="A1155" i="6"/>
  <c r="F1146" i="6"/>
  <c r="G1146" i="6" s="1"/>
  <c r="E1146" i="6"/>
  <c r="F1145" i="6"/>
  <c r="G1145" i="6" s="1"/>
  <c r="E1145" i="6"/>
  <c r="F1144" i="6"/>
  <c r="G1144" i="6" s="1"/>
  <c r="E1144" i="6"/>
  <c r="F1143" i="6"/>
  <c r="G1143" i="6" s="1"/>
  <c r="E1143" i="6"/>
  <c r="F1142" i="6"/>
  <c r="G1142" i="6" s="1"/>
  <c r="E1142" i="6"/>
  <c r="F1141" i="6"/>
  <c r="G1141" i="6" s="1"/>
  <c r="E1141" i="6"/>
  <c r="F1140" i="6"/>
  <c r="G1140" i="6" s="1"/>
  <c r="E1140" i="6"/>
  <c r="F1139" i="6"/>
  <c r="G1139" i="6" s="1"/>
  <c r="E1139" i="6"/>
  <c r="F1138" i="6"/>
  <c r="G1138" i="6" s="1"/>
  <c r="E1138" i="6"/>
  <c r="F1137" i="6"/>
  <c r="G1137" i="6" s="1"/>
  <c r="E1137" i="6"/>
  <c r="B1130" i="6"/>
  <c r="G1129" i="6"/>
  <c r="B1129" i="6"/>
  <c r="B1128" i="6"/>
  <c r="B1127" i="6"/>
  <c r="F1120" i="6"/>
  <c r="G1120" i="6" s="1"/>
  <c r="D1120" i="6"/>
  <c r="B1120" i="6"/>
  <c r="A1120" i="6"/>
  <c r="F1119" i="6"/>
  <c r="G1119" i="6" s="1"/>
  <c r="D1119" i="6"/>
  <c r="B1119" i="6"/>
  <c r="A1119" i="6"/>
  <c r="F1114" i="6"/>
  <c r="G1114" i="6" s="1"/>
  <c r="D1114" i="6"/>
  <c r="B1114" i="6"/>
  <c r="A1114" i="6"/>
  <c r="F1113" i="6"/>
  <c r="G1113" i="6" s="1"/>
  <c r="D1113" i="6"/>
  <c r="B1113" i="6"/>
  <c r="A1113" i="6"/>
  <c r="F1112" i="6"/>
  <c r="G1112" i="6" s="1"/>
  <c r="D1112" i="6"/>
  <c r="B1112" i="6"/>
  <c r="A1112" i="6"/>
  <c r="F1111" i="6"/>
  <c r="G1111" i="6" s="1"/>
  <c r="D1111" i="6"/>
  <c r="B1111" i="6"/>
  <c r="A1111" i="6"/>
  <c r="F1110" i="6"/>
  <c r="G1110" i="6" s="1"/>
  <c r="D1110" i="6"/>
  <c r="B1110" i="6"/>
  <c r="A1110" i="6"/>
  <c r="F1109" i="6"/>
  <c r="G1109" i="6" s="1"/>
  <c r="D1109" i="6"/>
  <c r="B1109" i="6"/>
  <c r="A1109" i="6"/>
  <c r="F1108" i="6"/>
  <c r="G1108" i="6" s="1"/>
  <c r="D1108" i="6"/>
  <c r="B1108" i="6"/>
  <c r="A1108" i="6"/>
  <c r="F1107" i="6"/>
  <c r="G1107" i="6" s="1"/>
  <c r="D1107" i="6"/>
  <c r="B1107" i="6"/>
  <c r="A1107" i="6"/>
  <c r="F1106" i="6"/>
  <c r="G1106" i="6" s="1"/>
  <c r="D1106" i="6"/>
  <c r="B1106" i="6"/>
  <c r="A1106" i="6"/>
  <c r="G1105" i="6"/>
  <c r="F1105" i="6"/>
  <c r="D1105" i="6"/>
  <c r="B1105" i="6"/>
  <c r="A1105" i="6"/>
  <c r="F1104" i="6"/>
  <c r="G1104" i="6" s="1"/>
  <c r="D1104" i="6"/>
  <c r="B1104" i="6"/>
  <c r="A1104" i="6"/>
  <c r="F1099" i="6"/>
  <c r="E1099" i="6"/>
  <c r="B1099" i="6"/>
  <c r="A1099" i="6"/>
  <c r="F1098" i="6"/>
  <c r="E1098" i="6"/>
  <c r="B1098" i="6"/>
  <c r="A1098" i="6"/>
  <c r="F1097" i="6"/>
  <c r="E1097" i="6"/>
  <c r="B1097" i="6"/>
  <c r="A1097" i="6"/>
  <c r="F1096" i="6"/>
  <c r="E1096" i="6"/>
  <c r="B1096" i="6"/>
  <c r="A1096" i="6"/>
  <c r="F1095" i="6"/>
  <c r="E1095" i="6"/>
  <c r="B1095" i="6"/>
  <c r="A1095" i="6"/>
  <c r="F1094" i="6"/>
  <c r="E1094" i="6"/>
  <c r="B1094" i="6"/>
  <c r="A1094" i="6"/>
  <c r="F1093" i="6"/>
  <c r="E1093" i="6"/>
  <c r="B1093" i="6"/>
  <c r="A1093" i="6"/>
  <c r="F1088" i="6"/>
  <c r="G1088" i="6" s="1"/>
  <c r="D1088" i="6"/>
  <c r="B1088" i="6"/>
  <c r="A1088" i="6"/>
  <c r="F1087" i="6"/>
  <c r="G1087" i="6" s="1"/>
  <c r="D1087" i="6"/>
  <c r="B1087" i="6"/>
  <c r="A1087" i="6"/>
  <c r="F1086" i="6"/>
  <c r="G1086" i="6" s="1"/>
  <c r="D1086" i="6"/>
  <c r="B1086" i="6"/>
  <c r="A1086" i="6"/>
  <c r="F1085" i="6"/>
  <c r="G1085" i="6" s="1"/>
  <c r="D1085" i="6"/>
  <c r="B1085" i="6"/>
  <c r="A1085" i="6"/>
  <c r="F1084" i="6"/>
  <c r="G1084" i="6" s="1"/>
  <c r="D1084" i="6"/>
  <c r="B1084" i="6"/>
  <c r="A1084" i="6"/>
  <c r="F1083" i="6"/>
  <c r="G1083" i="6" s="1"/>
  <c r="D1083" i="6"/>
  <c r="B1083" i="6"/>
  <c r="A1083" i="6"/>
  <c r="F1082" i="6"/>
  <c r="G1082" i="6" s="1"/>
  <c r="D1082" i="6"/>
  <c r="B1082" i="6"/>
  <c r="A1082" i="6"/>
  <c r="F1081" i="6"/>
  <c r="G1081" i="6" s="1"/>
  <c r="D1081" i="6"/>
  <c r="B1081" i="6"/>
  <c r="A1081" i="6"/>
  <c r="F1080" i="6"/>
  <c r="D1080" i="6"/>
  <c r="B1080" i="6"/>
  <c r="A1080" i="6"/>
  <c r="F1071" i="6"/>
  <c r="G1071" i="6" s="1"/>
  <c r="E1071" i="6"/>
  <c r="F1070" i="6"/>
  <c r="G1070" i="6" s="1"/>
  <c r="E1070" i="6"/>
  <c r="F1069" i="6"/>
  <c r="G1069" i="6" s="1"/>
  <c r="E1069" i="6"/>
  <c r="F1068" i="6"/>
  <c r="G1068" i="6" s="1"/>
  <c r="E1068" i="6"/>
  <c r="F1067" i="6"/>
  <c r="G1067" i="6" s="1"/>
  <c r="E1067" i="6"/>
  <c r="F1066" i="6"/>
  <c r="G1066" i="6" s="1"/>
  <c r="E1066" i="6"/>
  <c r="F1065" i="6"/>
  <c r="G1065" i="6" s="1"/>
  <c r="E1065" i="6"/>
  <c r="F1064" i="6"/>
  <c r="G1064" i="6" s="1"/>
  <c r="E1064" i="6"/>
  <c r="F1063" i="6"/>
  <c r="G1063" i="6" s="1"/>
  <c r="E1063" i="6"/>
  <c r="F1062" i="6"/>
  <c r="G1062" i="6" s="1"/>
  <c r="E1062" i="6"/>
  <c r="B1055" i="6"/>
  <c r="G1054" i="6"/>
  <c r="B1054" i="6"/>
  <c r="B1053" i="6"/>
  <c r="B1052" i="6"/>
  <c r="F1045" i="6"/>
  <c r="G1045" i="6" s="1"/>
  <c r="D1045" i="6"/>
  <c r="B1045" i="6"/>
  <c r="A1045" i="6"/>
  <c r="F1044" i="6"/>
  <c r="G1044" i="6" s="1"/>
  <c r="D1044" i="6"/>
  <c r="B1044" i="6"/>
  <c r="A1044" i="6"/>
  <c r="F1039" i="6"/>
  <c r="G1039" i="6" s="1"/>
  <c r="D1039" i="6"/>
  <c r="B1039" i="6"/>
  <c r="A1039" i="6"/>
  <c r="F1038" i="6"/>
  <c r="G1038" i="6" s="1"/>
  <c r="D1038" i="6"/>
  <c r="B1038" i="6"/>
  <c r="A1038" i="6"/>
  <c r="F1037" i="6"/>
  <c r="G1037" i="6" s="1"/>
  <c r="D1037" i="6"/>
  <c r="B1037" i="6"/>
  <c r="A1037" i="6"/>
  <c r="F1036" i="6"/>
  <c r="G1036" i="6" s="1"/>
  <c r="D1036" i="6"/>
  <c r="B1036" i="6"/>
  <c r="A1036" i="6"/>
  <c r="F1035" i="6"/>
  <c r="G1035" i="6" s="1"/>
  <c r="D1035" i="6"/>
  <c r="B1035" i="6"/>
  <c r="A1035" i="6"/>
  <c r="F1034" i="6"/>
  <c r="G1034" i="6" s="1"/>
  <c r="D1034" i="6"/>
  <c r="B1034" i="6"/>
  <c r="A1034" i="6"/>
  <c r="F1033" i="6"/>
  <c r="G1033" i="6" s="1"/>
  <c r="D1033" i="6"/>
  <c r="B1033" i="6"/>
  <c r="A1033" i="6"/>
  <c r="G1032" i="6"/>
  <c r="F1032" i="6"/>
  <c r="D1032" i="6"/>
  <c r="B1032" i="6"/>
  <c r="A1032" i="6"/>
  <c r="F1031" i="6"/>
  <c r="G1031" i="6" s="1"/>
  <c r="D1031" i="6"/>
  <c r="B1031" i="6"/>
  <c r="A1031" i="6"/>
  <c r="F1030" i="6"/>
  <c r="G1030" i="6" s="1"/>
  <c r="D1030" i="6"/>
  <c r="B1030" i="6"/>
  <c r="A1030" i="6"/>
  <c r="F1029" i="6"/>
  <c r="G1029" i="6" s="1"/>
  <c r="D1029" i="6"/>
  <c r="B1029" i="6"/>
  <c r="A1029" i="6"/>
  <c r="F1024" i="6"/>
  <c r="E1024" i="6"/>
  <c r="B1024" i="6"/>
  <c r="A1024" i="6"/>
  <c r="F1023" i="6"/>
  <c r="E1023" i="6"/>
  <c r="B1023" i="6"/>
  <c r="A1023" i="6"/>
  <c r="F1022" i="6"/>
  <c r="E1022" i="6"/>
  <c r="B1022" i="6"/>
  <c r="A1022" i="6"/>
  <c r="F1021" i="6"/>
  <c r="E1021" i="6"/>
  <c r="B1021" i="6"/>
  <c r="A1021" i="6"/>
  <c r="F1020" i="6"/>
  <c r="E1020" i="6"/>
  <c r="B1020" i="6"/>
  <c r="A1020" i="6"/>
  <c r="F1019" i="6"/>
  <c r="E1019" i="6"/>
  <c r="B1019" i="6"/>
  <c r="A1019" i="6"/>
  <c r="F1018" i="6"/>
  <c r="E1018" i="6"/>
  <c r="B1018" i="6"/>
  <c r="A1018" i="6"/>
  <c r="F1013" i="6"/>
  <c r="G1013" i="6" s="1"/>
  <c r="D1013" i="6"/>
  <c r="B1013" i="6"/>
  <c r="A1013" i="6"/>
  <c r="F1012" i="6"/>
  <c r="G1012" i="6" s="1"/>
  <c r="D1012" i="6"/>
  <c r="B1012" i="6"/>
  <c r="A1012" i="6"/>
  <c r="F1011" i="6"/>
  <c r="G1011" i="6" s="1"/>
  <c r="D1011" i="6"/>
  <c r="B1011" i="6"/>
  <c r="A1011" i="6"/>
  <c r="F1010" i="6"/>
  <c r="G1010" i="6" s="1"/>
  <c r="D1010" i="6"/>
  <c r="B1010" i="6"/>
  <c r="A1010" i="6"/>
  <c r="F1009" i="6"/>
  <c r="G1009" i="6" s="1"/>
  <c r="D1009" i="6"/>
  <c r="B1009" i="6"/>
  <c r="A1009" i="6"/>
  <c r="F1008" i="6"/>
  <c r="G1008" i="6" s="1"/>
  <c r="D1008" i="6"/>
  <c r="B1008" i="6"/>
  <c r="A1008" i="6"/>
  <c r="F1007" i="6"/>
  <c r="G1007" i="6" s="1"/>
  <c r="D1007" i="6"/>
  <c r="B1007" i="6"/>
  <c r="A1007" i="6"/>
  <c r="F1006" i="6"/>
  <c r="G1006" i="6" s="1"/>
  <c r="D1006" i="6"/>
  <c r="B1006" i="6"/>
  <c r="A1006" i="6"/>
  <c r="F1005" i="6"/>
  <c r="D1005" i="6"/>
  <c r="B1005" i="6"/>
  <c r="A1005" i="6"/>
  <c r="F996" i="6"/>
  <c r="G996" i="6" s="1"/>
  <c r="E996" i="6"/>
  <c r="F995" i="6"/>
  <c r="G995" i="6" s="1"/>
  <c r="E995" i="6"/>
  <c r="F994" i="6"/>
  <c r="G994" i="6" s="1"/>
  <c r="E994" i="6"/>
  <c r="F993" i="6"/>
  <c r="G993" i="6" s="1"/>
  <c r="E993" i="6"/>
  <c r="F992" i="6"/>
  <c r="G992" i="6" s="1"/>
  <c r="E992" i="6"/>
  <c r="F991" i="6"/>
  <c r="G991" i="6" s="1"/>
  <c r="E991" i="6"/>
  <c r="F990" i="6"/>
  <c r="G990" i="6" s="1"/>
  <c r="E990" i="6"/>
  <c r="F989" i="6"/>
  <c r="G989" i="6" s="1"/>
  <c r="E989" i="6"/>
  <c r="F988" i="6"/>
  <c r="G988" i="6" s="1"/>
  <c r="E988" i="6"/>
  <c r="F987" i="6"/>
  <c r="G987" i="6" s="1"/>
  <c r="E987" i="6"/>
  <c r="B980" i="6"/>
  <c r="G979" i="6"/>
  <c r="B979" i="6"/>
  <c r="B978" i="6"/>
  <c r="B977" i="6"/>
  <c r="F970" i="6"/>
  <c r="G970" i="6" s="1"/>
  <c r="D970" i="6"/>
  <c r="B970" i="6"/>
  <c r="A970" i="6"/>
  <c r="F969" i="6"/>
  <c r="G969" i="6" s="1"/>
  <c r="D969" i="6"/>
  <c r="B969" i="6"/>
  <c r="A969" i="6"/>
  <c r="F964" i="6"/>
  <c r="G964" i="6" s="1"/>
  <c r="D964" i="6"/>
  <c r="B964" i="6"/>
  <c r="A964" i="6"/>
  <c r="F963" i="6"/>
  <c r="G963" i="6" s="1"/>
  <c r="D963" i="6"/>
  <c r="B963" i="6"/>
  <c r="A963" i="6"/>
  <c r="F962" i="6"/>
  <c r="G962" i="6" s="1"/>
  <c r="D962" i="6"/>
  <c r="B962" i="6"/>
  <c r="A962" i="6"/>
  <c r="F961" i="6"/>
  <c r="G961" i="6" s="1"/>
  <c r="D961" i="6"/>
  <c r="B961" i="6"/>
  <c r="A961" i="6"/>
  <c r="F960" i="6"/>
  <c r="G960" i="6" s="1"/>
  <c r="D960" i="6"/>
  <c r="B960" i="6"/>
  <c r="A960" i="6"/>
  <c r="F959" i="6"/>
  <c r="G959" i="6" s="1"/>
  <c r="D959" i="6"/>
  <c r="B959" i="6"/>
  <c r="A959" i="6"/>
  <c r="F958" i="6"/>
  <c r="G958" i="6" s="1"/>
  <c r="D958" i="6"/>
  <c r="B958" i="6"/>
  <c r="A958" i="6"/>
  <c r="F957" i="6"/>
  <c r="G957" i="6" s="1"/>
  <c r="D957" i="6"/>
  <c r="B957" i="6"/>
  <c r="A957" i="6"/>
  <c r="F956" i="6"/>
  <c r="G956" i="6" s="1"/>
  <c r="D956" i="6"/>
  <c r="B956" i="6"/>
  <c r="A956" i="6"/>
  <c r="F955" i="6"/>
  <c r="G955" i="6" s="1"/>
  <c r="D955" i="6"/>
  <c r="B955" i="6"/>
  <c r="A955" i="6"/>
  <c r="F954" i="6"/>
  <c r="G954" i="6" s="1"/>
  <c r="D954" i="6"/>
  <c r="B954" i="6"/>
  <c r="A954" i="6"/>
  <c r="F949" i="6"/>
  <c r="E949" i="6"/>
  <c r="B949" i="6"/>
  <c r="A949" i="6"/>
  <c r="F948" i="6"/>
  <c r="E948" i="6"/>
  <c r="B948" i="6"/>
  <c r="A948" i="6"/>
  <c r="F947" i="6"/>
  <c r="E947" i="6"/>
  <c r="B947" i="6"/>
  <c r="A947" i="6"/>
  <c r="F946" i="6"/>
  <c r="E946" i="6"/>
  <c r="B946" i="6"/>
  <c r="A946" i="6"/>
  <c r="F945" i="6"/>
  <c r="E945" i="6"/>
  <c r="B945" i="6"/>
  <c r="A945" i="6"/>
  <c r="F944" i="6"/>
  <c r="E944" i="6"/>
  <c r="B944" i="6"/>
  <c r="A944" i="6"/>
  <c r="F943" i="6"/>
  <c r="E943" i="6"/>
  <c r="B943" i="6"/>
  <c r="A943" i="6"/>
  <c r="F938" i="6"/>
  <c r="G938" i="6" s="1"/>
  <c r="D938" i="6"/>
  <c r="B938" i="6"/>
  <c r="A938" i="6"/>
  <c r="F937" i="6"/>
  <c r="G937" i="6" s="1"/>
  <c r="D937" i="6"/>
  <c r="B937" i="6"/>
  <c r="A937" i="6"/>
  <c r="F936" i="6"/>
  <c r="G936" i="6" s="1"/>
  <c r="D936" i="6"/>
  <c r="B936" i="6"/>
  <c r="A936" i="6"/>
  <c r="F935" i="6"/>
  <c r="G935" i="6" s="1"/>
  <c r="D935" i="6"/>
  <c r="B935" i="6"/>
  <c r="A935" i="6"/>
  <c r="F934" i="6"/>
  <c r="G934" i="6" s="1"/>
  <c r="D934" i="6"/>
  <c r="B934" i="6"/>
  <c r="A934" i="6"/>
  <c r="F933" i="6"/>
  <c r="G933" i="6" s="1"/>
  <c r="D933" i="6"/>
  <c r="B933" i="6"/>
  <c r="A933" i="6"/>
  <c r="F932" i="6"/>
  <c r="G932" i="6" s="1"/>
  <c r="D932" i="6"/>
  <c r="B932" i="6"/>
  <c r="A932" i="6"/>
  <c r="F931" i="6"/>
  <c r="G931" i="6" s="1"/>
  <c r="D931" i="6"/>
  <c r="B931" i="6"/>
  <c r="A931" i="6"/>
  <c r="F930" i="6"/>
  <c r="D930" i="6"/>
  <c r="B930" i="6"/>
  <c r="A930" i="6"/>
  <c r="F921" i="6"/>
  <c r="G921" i="6" s="1"/>
  <c r="E921" i="6"/>
  <c r="F920" i="6"/>
  <c r="G920" i="6" s="1"/>
  <c r="E920" i="6"/>
  <c r="F919" i="6"/>
  <c r="G919" i="6" s="1"/>
  <c r="E919" i="6"/>
  <c r="F918" i="6"/>
  <c r="G918" i="6" s="1"/>
  <c r="E918" i="6"/>
  <c r="F917" i="6"/>
  <c r="G917" i="6" s="1"/>
  <c r="E917" i="6"/>
  <c r="F916" i="6"/>
  <c r="G916" i="6" s="1"/>
  <c r="E916" i="6"/>
  <c r="F915" i="6"/>
  <c r="G915" i="6" s="1"/>
  <c r="E915" i="6"/>
  <c r="F914" i="6"/>
  <c r="G914" i="6" s="1"/>
  <c r="E914" i="6"/>
  <c r="F913" i="6"/>
  <c r="G913" i="6" s="1"/>
  <c r="E913" i="6"/>
  <c r="F912" i="6"/>
  <c r="G912" i="6" s="1"/>
  <c r="E912" i="6"/>
  <c r="B905" i="6"/>
  <c r="G904" i="6"/>
  <c r="B904" i="6"/>
  <c r="B903" i="6"/>
  <c r="B902" i="6"/>
  <c r="F895" i="6"/>
  <c r="G895" i="6" s="1"/>
  <c r="D895" i="6"/>
  <c r="B895" i="6"/>
  <c r="A895" i="6"/>
  <c r="F894" i="6"/>
  <c r="G894" i="6" s="1"/>
  <c r="D894" i="6"/>
  <c r="B894" i="6"/>
  <c r="A894" i="6"/>
  <c r="F889" i="6"/>
  <c r="G889" i="6" s="1"/>
  <c r="D889" i="6"/>
  <c r="B889" i="6"/>
  <c r="A889" i="6"/>
  <c r="F888" i="6"/>
  <c r="G888" i="6" s="1"/>
  <c r="D888" i="6"/>
  <c r="B888" i="6"/>
  <c r="A888" i="6"/>
  <c r="F887" i="6"/>
  <c r="G887" i="6" s="1"/>
  <c r="D887" i="6"/>
  <c r="B887" i="6"/>
  <c r="A887" i="6"/>
  <c r="F886" i="6"/>
  <c r="G886" i="6" s="1"/>
  <c r="D886" i="6"/>
  <c r="B886" i="6"/>
  <c r="A886" i="6"/>
  <c r="F885" i="6"/>
  <c r="G885" i="6" s="1"/>
  <c r="D885" i="6"/>
  <c r="B885" i="6"/>
  <c r="A885" i="6"/>
  <c r="F884" i="6"/>
  <c r="G884" i="6" s="1"/>
  <c r="D884" i="6"/>
  <c r="B884" i="6"/>
  <c r="A884" i="6"/>
  <c r="F883" i="6"/>
  <c r="G883" i="6" s="1"/>
  <c r="D883" i="6"/>
  <c r="B883" i="6"/>
  <c r="A883" i="6"/>
  <c r="F882" i="6"/>
  <c r="G882" i="6" s="1"/>
  <c r="D882" i="6"/>
  <c r="B882" i="6"/>
  <c r="A882" i="6"/>
  <c r="F881" i="6"/>
  <c r="G881" i="6" s="1"/>
  <c r="D881" i="6"/>
  <c r="B881" i="6"/>
  <c r="A881" i="6"/>
  <c r="G880" i="6"/>
  <c r="F880" i="6"/>
  <c r="D880" i="6"/>
  <c r="B880" i="6"/>
  <c r="A880" i="6"/>
  <c r="F879" i="6"/>
  <c r="G879" i="6" s="1"/>
  <c r="D879" i="6"/>
  <c r="B879" i="6"/>
  <c r="A879" i="6"/>
  <c r="F874" i="6"/>
  <c r="E874" i="6"/>
  <c r="B874" i="6"/>
  <c r="A874" i="6"/>
  <c r="F873" i="6"/>
  <c r="E873" i="6"/>
  <c r="B873" i="6"/>
  <c r="A873" i="6"/>
  <c r="F872" i="6"/>
  <c r="E872" i="6"/>
  <c r="B872" i="6"/>
  <c r="A872" i="6"/>
  <c r="F871" i="6"/>
  <c r="E871" i="6"/>
  <c r="B871" i="6"/>
  <c r="A871" i="6"/>
  <c r="F870" i="6"/>
  <c r="E870" i="6"/>
  <c r="B870" i="6"/>
  <c r="A870" i="6"/>
  <c r="F869" i="6"/>
  <c r="E869" i="6"/>
  <c r="B869" i="6"/>
  <c r="A869" i="6"/>
  <c r="F868" i="6"/>
  <c r="E868" i="6"/>
  <c r="B868" i="6"/>
  <c r="A868" i="6"/>
  <c r="F863" i="6"/>
  <c r="G863" i="6" s="1"/>
  <c r="D863" i="6"/>
  <c r="B863" i="6"/>
  <c r="A863" i="6"/>
  <c r="F862" i="6"/>
  <c r="G862" i="6" s="1"/>
  <c r="D862" i="6"/>
  <c r="B862" i="6"/>
  <c r="A862" i="6"/>
  <c r="F861" i="6"/>
  <c r="G861" i="6" s="1"/>
  <c r="D861" i="6"/>
  <c r="B861" i="6"/>
  <c r="A861" i="6"/>
  <c r="F860" i="6"/>
  <c r="G860" i="6" s="1"/>
  <c r="D860" i="6"/>
  <c r="B860" i="6"/>
  <c r="A860" i="6"/>
  <c r="F859" i="6"/>
  <c r="G859" i="6" s="1"/>
  <c r="D859" i="6"/>
  <c r="B859" i="6"/>
  <c r="A859" i="6"/>
  <c r="F858" i="6"/>
  <c r="G858" i="6" s="1"/>
  <c r="D858" i="6"/>
  <c r="B858" i="6"/>
  <c r="A858" i="6"/>
  <c r="F857" i="6"/>
  <c r="G857" i="6" s="1"/>
  <c r="D857" i="6"/>
  <c r="B857" i="6"/>
  <c r="A857" i="6"/>
  <c r="F856" i="6"/>
  <c r="G856" i="6" s="1"/>
  <c r="D856" i="6"/>
  <c r="B856" i="6"/>
  <c r="A856" i="6"/>
  <c r="F855" i="6"/>
  <c r="D855" i="6"/>
  <c r="B855" i="6"/>
  <c r="A855" i="6"/>
  <c r="F846" i="6"/>
  <c r="G846" i="6" s="1"/>
  <c r="E846" i="6"/>
  <c r="F845" i="6"/>
  <c r="G845" i="6" s="1"/>
  <c r="E845" i="6"/>
  <c r="F844" i="6"/>
  <c r="G844" i="6" s="1"/>
  <c r="E844" i="6"/>
  <c r="F843" i="6"/>
  <c r="G843" i="6" s="1"/>
  <c r="E843" i="6"/>
  <c r="F842" i="6"/>
  <c r="G842" i="6" s="1"/>
  <c r="E842" i="6"/>
  <c r="F841" i="6"/>
  <c r="G841" i="6" s="1"/>
  <c r="E841" i="6"/>
  <c r="F840" i="6"/>
  <c r="G840" i="6" s="1"/>
  <c r="E840" i="6"/>
  <c r="F839" i="6"/>
  <c r="G839" i="6" s="1"/>
  <c r="E839" i="6"/>
  <c r="F838" i="6"/>
  <c r="G838" i="6" s="1"/>
  <c r="E838" i="6"/>
  <c r="F837" i="6"/>
  <c r="G837" i="6" s="1"/>
  <c r="E837" i="6"/>
  <c r="B830" i="6"/>
  <c r="G829" i="6"/>
  <c r="B829" i="6"/>
  <c r="B828" i="6"/>
  <c r="B827" i="6"/>
  <c r="F820" i="6"/>
  <c r="G820" i="6" s="1"/>
  <c r="D820" i="6"/>
  <c r="B820" i="6"/>
  <c r="A820" i="6"/>
  <c r="F819" i="6"/>
  <c r="G819" i="6" s="1"/>
  <c r="D819" i="6"/>
  <c r="B819" i="6"/>
  <c r="A819" i="6"/>
  <c r="F814" i="6"/>
  <c r="G814" i="6" s="1"/>
  <c r="D814" i="6"/>
  <c r="B814" i="6"/>
  <c r="A814" i="6"/>
  <c r="F813" i="6"/>
  <c r="G813" i="6" s="1"/>
  <c r="D813" i="6"/>
  <c r="B813" i="6"/>
  <c r="A813" i="6"/>
  <c r="F812" i="6"/>
  <c r="G812" i="6" s="1"/>
  <c r="D812" i="6"/>
  <c r="B812" i="6"/>
  <c r="A812" i="6"/>
  <c r="F811" i="6"/>
  <c r="G811" i="6" s="1"/>
  <c r="D811" i="6"/>
  <c r="B811" i="6"/>
  <c r="A811" i="6"/>
  <c r="F810" i="6"/>
  <c r="G810" i="6" s="1"/>
  <c r="D810" i="6"/>
  <c r="B810" i="6"/>
  <c r="A810" i="6"/>
  <c r="F809" i="6"/>
  <c r="G809" i="6" s="1"/>
  <c r="D809" i="6"/>
  <c r="B809" i="6"/>
  <c r="A809" i="6"/>
  <c r="F808" i="6"/>
  <c r="G808" i="6" s="1"/>
  <c r="D808" i="6"/>
  <c r="B808" i="6"/>
  <c r="A808" i="6"/>
  <c r="F807" i="6"/>
  <c r="G807" i="6" s="1"/>
  <c r="D807" i="6"/>
  <c r="B807" i="6"/>
  <c r="A807" i="6"/>
  <c r="F806" i="6"/>
  <c r="G806" i="6" s="1"/>
  <c r="D806" i="6"/>
  <c r="B806" i="6"/>
  <c r="A806" i="6"/>
  <c r="F805" i="6"/>
  <c r="G805" i="6" s="1"/>
  <c r="D805" i="6"/>
  <c r="B805" i="6"/>
  <c r="A805" i="6"/>
  <c r="F804" i="6"/>
  <c r="G804" i="6" s="1"/>
  <c r="D804" i="6"/>
  <c r="B804" i="6"/>
  <c r="A804" i="6"/>
  <c r="F799" i="6"/>
  <c r="E799" i="6"/>
  <c r="B799" i="6"/>
  <c r="A799" i="6"/>
  <c r="F798" i="6"/>
  <c r="E798" i="6"/>
  <c r="B798" i="6"/>
  <c r="A798" i="6"/>
  <c r="F797" i="6"/>
  <c r="E797" i="6"/>
  <c r="B797" i="6"/>
  <c r="A797" i="6"/>
  <c r="F796" i="6"/>
  <c r="E796" i="6"/>
  <c r="B796" i="6"/>
  <c r="A796" i="6"/>
  <c r="F795" i="6"/>
  <c r="E795" i="6"/>
  <c r="B795" i="6"/>
  <c r="A795" i="6"/>
  <c r="F794" i="6"/>
  <c r="E794" i="6"/>
  <c r="B794" i="6"/>
  <c r="A794" i="6"/>
  <c r="F793" i="6"/>
  <c r="E793" i="6"/>
  <c r="B793" i="6"/>
  <c r="A793" i="6"/>
  <c r="F788" i="6"/>
  <c r="G788" i="6" s="1"/>
  <c r="D788" i="6"/>
  <c r="B788" i="6"/>
  <c r="A788" i="6"/>
  <c r="F787" i="6"/>
  <c r="G787" i="6" s="1"/>
  <c r="D787" i="6"/>
  <c r="B787" i="6"/>
  <c r="A787" i="6"/>
  <c r="F786" i="6"/>
  <c r="G786" i="6" s="1"/>
  <c r="D786" i="6"/>
  <c r="B786" i="6"/>
  <c r="A786" i="6"/>
  <c r="F785" i="6"/>
  <c r="G785" i="6" s="1"/>
  <c r="D785" i="6"/>
  <c r="B785" i="6"/>
  <c r="A785" i="6"/>
  <c r="F784" i="6"/>
  <c r="G784" i="6" s="1"/>
  <c r="D784" i="6"/>
  <c r="B784" i="6"/>
  <c r="A784" i="6"/>
  <c r="F783" i="6"/>
  <c r="G783" i="6" s="1"/>
  <c r="D783" i="6"/>
  <c r="B783" i="6"/>
  <c r="A783" i="6"/>
  <c r="F782" i="6"/>
  <c r="G782" i="6" s="1"/>
  <c r="D782" i="6"/>
  <c r="B782" i="6"/>
  <c r="A782" i="6"/>
  <c r="F781" i="6"/>
  <c r="G781" i="6" s="1"/>
  <c r="D781" i="6"/>
  <c r="B781" i="6"/>
  <c r="A781" i="6"/>
  <c r="F780" i="6"/>
  <c r="D780" i="6"/>
  <c r="B780" i="6"/>
  <c r="A780" i="6"/>
  <c r="F771" i="6"/>
  <c r="G771" i="6" s="1"/>
  <c r="E771" i="6"/>
  <c r="F770" i="6"/>
  <c r="G770" i="6" s="1"/>
  <c r="E770" i="6"/>
  <c r="F769" i="6"/>
  <c r="G769" i="6" s="1"/>
  <c r="E769" i="6"/>
  <c r="F768" i="6"/>
  <c r="G768" i="6" s="1"/>
  <c r="E768" i="6"/>
  <c r="F767" i="6"/>
  <c r="G767" i="6" s="1"/>
  <c r="E767" i="6"/>
  <c r="F766" i="6"/>
  <c r="G766" i="6" s="1"/>
  <c r="E766" i="6"/>
  <c r="F765" i="6"/>
  <c r="G765" i="6" s="1"/>
  <c r="E765" i="6"/>
  <c r="F764" i="6"/>
  <c r="G764" i="6" s="1"/>
  <c r="E764" i="6"/>
  <c r="F763" i="6"/>
  <c r="G763" i="6" s="1"/>
  <c r="E763" i="6"/>
  <c r="F762" i="6"/>
  <c r="G762" i="6" s="1"/>
  <c r="E762" i="6"/>
  <c r="B755" i="6"/>
  <c r="G754" i="6"/>
  <c r="B754" i="6"/>
  <c r="B753" i="6"/>
  <c r="B752" i="6"/>
  <c r="F745" i="6"/>
  <c r="G745" i="6" s="1"/>
  <c r="D745" i="6"/>
  <c r="B745" i="6"/>
  <c r="A745" i="6"/>
  <c r="F744" i="6"/>
  <c r="G744" i="6" s="1"/>
  <c r="D744" i="6"/>
  <c r="B744" i="6"/>
  <c r="A744" i="6"/>
  <c r="F739" i="6"/>
  <c r="G739" i="6" s="1"/>
  <c r="D739" i="6"/>
  <c r="B739" i="6"/>
  <c r="A739" i="6"/>
  <c r="F738" i="6"/>
  <c r="G738" i="6" s="1"/>
  <c r="D738" i="6"/>
  <c r="B738" i="6"/>
  <c r="A738" i="6"/>
  <c r="F737" i="6"/>
  <c r="G737" i="6" s="1"/>
  <c r="D737" i="6"/>
  <c r="B737" i="6"/>
  <c r="A737" i="6"/>
  <c r="F736" i="6"/>
  <c r="G736" i="6" s="1"/>
  <c r="D736" i="6"/>
  <c r="B736" i="6"/>
  <c r="A736" i="6"/>
  <c r="F735" i="6"/>
  <c r="G735" i="6" s="1"/>
  <c r="D735" i="6"/>
  <c r="B735" i="6"/>
  <c r="A735" i="6"/>
  <c r="G734" i="6"/>
  <c r="F734" i="6"/>
  <c r="D734" i="6"/>
  <c r="B734" i="6"/>
  <c r="A734" i="6"/>
  <c r="F733" i="6"/>
  <c r="G733" i="6" s="1"/>
  <c r="D733" i="6"/>
  <c r="B733" i="6"/>
  <c r="A733" i="6"/>
  <c r="F732" i="6"/>
  <c r="G732" i="6" s="1"/>
  <c r="D732" i="6"/>
  <c r="B732" i="6"/>
  <c r="A732" i="6"/>
  <c r="F731" i="6"/>
  <c r="G731" i="6" s="1"/>
  <c r="D731" i="6"/>
  <c r="B731" i="6"/>
  <c r="A731" i="6"/>
  <c r="F730" i="6"/>
  <c r="G730" i="6" s="1"/>
  <c r="D730" i="6"/>
  <c r="B730" i="6"/>
  <c r="A730" i="6"/>
  <c r="F729" i="6"/>
  <c r="G729" i="6" s="1"/>
  <c r="D729" i="6"/>
  <c r="B729" i="6"/>
  <c r="A729" i="6"/>
  <c r="F724" i="6"/>
  <c r="E724" i="6"/>
  <c r="B724" i="6"/>
  <c r="A724" i="6"/>
  <c r="F723" i="6"/>
  <c r="G723" i="6" s="1"/>
  <c r="E723" i="6"/>
  <c r="B723" i="6"/>
  <c r="A723" i="6"/>
  <c r="F722" i="6"/>
  <c r="E722" i="6"/>
  <c r="B722" i="6"/>
  <c r="A722" i="6"/>
  <c r="F721" i="6"/>
  <c r="E721" i="6"/>
  <c r="B721" i="6"/>
  <c r="A721" i="6"/>
  <c r="F720" i="6"/>
  <c r="E720" i="6"/>
  <c r="B720" i="6"/>
  <c r="A720" i="6"/>
  <c r="F719" i="6"/>
  <c r="E719" i="6"/>
  <c r="B719" i="6"/>
  <c r="A719" i="6"/>
  <c r="F718" i="6"/>
  <c r="G718" i="6" s="1"/>
  <c r="E718" i="6"/>
  <c r="B718" i="6"/>
  <c r="A718" i="6"/>
  <c r="F713" i="6"/>
  <c r="G713" i="6" s="1"/>
  <c r="D713" i="6"/>
  <c r="B713" i="6"/>
  <c r="A713" i="6"/>
  <c r="F712" i="6"/>
  <c r="G712" i="6" s="1"/>
  <c r="D712" i="6"/>
  <c r="B712" i="6"/>
  <c r="A712" i="6"/>
  <c r="F711" i="6"/>
  <c r="G711" i="6" s="1"/>
  <c r="D711" i="6"/>
  <c r="B711" i="6"/>
  <c r="A711" i="6"/>
  <c r="F710" i="6"/>
  <c r="G710" i="6" s="1"/>
  <c r="D710" i="6"/>
  <c r="B710" i="6"/>
  <c r="A710" i="6"/>
  <c r="F709" i="6"/>
  <c r="G709" i="6" s="1"/>
  <c r="D709" i="6"/>
  <c r="B709" i="6"/>
  <c r="A709" i="6"/>
  <c r="F708" i="6"/>
  <c r="G708" i="6" s="1"/>
  <c r="D708" i="6"/>
  <c r="B708" i="6"/>
  <c r="A708" i="6"/>
  <c r="F707" i="6"/>
  <c r="G707" i="6" s="1"/>
  <c r="D707" i="6"/>
  <c r="B707" i="6"/>
  <c r="A707" i="6"/>
  <c r="F706" i="6"/>
  <c r="G706" i="6" s="1"/>
  <c r="D706" i="6"/>
  <c r="B706" i="6"/>
  <c r="A706" i="6"/>
  <c r="F705" i="6"/>
  <c r="D705" i="6"/>
  <c r="B705" i="6"/>
  <c r="A705" i="6"/>
  <c r="F696" i="6"/>
  <c r="G696" i="6" s="1"/>
  <c r="E696" i="6"/>
  <c r="F695" i="6"/>
  <c r="G695" i="6" s="1"/>
  <c r="E695" i="6"/>
  <c r="F694" i="6"/>
  <c r="G694" i="6" s="1"/>
  <c r="E694" i="6"/>
  <c r="F693" i="6"/>
  <c r="G693" i="6" s="1"/>
  <c r="E693" i="6"/>
  <c r="F692" i="6"/>
  <c r="G692" i="6" s="1"/>
  <c r="E692" i="6"/>
  <c r="F691" i="6"/>
  <c r="G691" i="6" s="1"/>
  <c r="E691" i="6"/>
  <c r="F690" i="6"/>
  <c r="G690" i="6" s="1"/>
  <c r="E690" i="6"/>
  <c r="F689" i="6"/>
  <c r="G689" i="6" s="1"/>
  <c r="E689" i="6"/>
  <c r="F688" i="6"/>
  <c r="G688" i="6" s="1"/>
  <c r="E688" i="6"/>
  <c r="F687" i="6"/>
  <c r="G687" i="6" s="1"/>
  <c r="E687" i="6"/>
  <c r="B680" i="6"/>
  <c r="G679" i="6"/>
  <c r="B679" i="6"/>
  <c r="B678" i="6"/>
  <c r="B677" i="6"/>
  <c r="F670" i="6"/>
  <c r="G670" i="6" s="1"/>
  <c r="D670" i="6"/>
  <c r="B670" i="6"/>
  <c r="A670" i="6"/>
  <c r="F669" i="6"/>
  <c r="G669" i="6" s="1"/>
  <c r="D669" i="6"/>
  <c r="B669" i="6"/>
  <c r="A669" i="6"/>
  <c r="F664" i="6"/>
  <c r="G664" i="6" s="1"/>
  <c r="D664" i="6"/>
  <c r="B664" i="6"/>
  <c r="A664" i="6"/>
  <c r="F663" i="6"/>
  <c r="G663" i="6" s="1"/>
  <c r="D663" i="6"/>
  <c r="B663" i="6"/>
  <c r="A663" i="6"/>
  <c r="F662" i="6"/>
  <c r="G662" i="6" s="1"/>
  <c r="D662" i="6"/>
  <c r="B662" i="6"/>
  <c r="A662" i="6"/>
  <c r="F661" i="6"/>
  <c r="G661" i="6" s="1"/>
  <c r="D661" i="6"/>
  <c r="B661" i="6"/>
  <c r="A661" i="6"/>
  <c r="F660" i="6"/>
  <c r="G660" i="6" s="1"/>
  <c r="D660" i="6"/>
  <c r="B660" i="6"/>
  <c r="A660" i="6"/>
  <c r="F659" i="6"/>
  <c r="G659" i="6" s="1"/>
  <c r="D659" i="6"/>
  <c r="B659" i="6"/>
  <c r="A659" i="6"/>
  <c r="F658" i="6"/>
  <c r="G658" i="6" s="1"/>
  <c r="D658" i="6"/>
  <c r="B658" i="6"/>
  <c r="A658" i="6"/>
  <c r="F657" i="6"/>
  <c r="G657" i="6" s="1"/>
  <c r="D657" i="6"/>
  <c r="B657" i="6"/>
  <c r="A657" i="6"/>
  <c r="F656" i="6"/>
  <c r="G656" i="6" s="1"/>
  <c r="D656" i="6"/>
  <c r="B656" i="6"/>
  <c r="A656" i="6"/>
  <c r="G655" i="6"/>
  <c r="F655" i="6"/>
  <c r="D655" i="6"/>
  <c r="B655" i="6"/>
  <c r="A655" i="6"/>
  <c r="F654" i="6"/>
  <c r="G654" i="6" s="1"/>
  <c r="D654" i="6"/>
  <c r="B654" i="6"/>
  <c r="A654" i="6"/>
  <c r="F649" i="6"/>
  <c r="E649" i="6"/>
  <c r="B649" i="6"/>
  <c r="A649" i="6"/>
  <c r="F648" i="6"/>
  <c r="E648" i="6"/>
  <c r="B648" i="6"/>
  <c r="A648" i="6"/>
  <c r="F647" i="6"/>
  <c r="E647" i="6"/>
  <c r="B647" i="6"/>
  <c r="A647" i="6"/>
  <c r="F646" i="6"/>
  <c r="E646" i="6"/>
  <c r="B646" i="6"/>
  <c r="A646" i="6"/>
  <c r="F645" i="6"/>
  <c r="E645" i="6"/>
  <c r="B645" i="6"/>
  <c r="A645" i="6"/>
  <c r="F644" i="6"/>
  <c r="E644" i="6"/>
  <c r="B644" i="6"/>
  <c r="A644" i="6"/>
  <c r="F643" i="6"/>
  <c r="E643" i="6"/>
  <c r="B643" i="6"/>
  <c r="A643" i="6"/>
  <c r="F638" i="6"/>
  <c r="G638" i="6" s="1"/>
  <c r="D638" i="6"/>
  <c r="B638" i="6"/>
  <c r="A638" i="6"/>
  <c r="F637" i="6"/>
  <c r="G637" i="6" s="1"/>
  <c r="D637" i="6"/>
  <c r="B637" i="6"/>
  <c r="A637" i="6"/>
  <c r="F636" i="6"/>
  <c r="G636" i="6" s="1"/>
  <c r="D636" i="6"/>
  <c r="B636" i="6"/>
  <c r="A636" i="6"/>
  <c r="F635" i="6"/>
  <c r="G635" i="6" s="1"/>
  <c r="D635" i="6"/>
  <c r="B635" i="6"/>
  <c r="A635" i="6"/>
  <c r="F634" i="6"/>
  <c r="G634" i="6" s="1"/>
  <c r="D634" i="6"/>
  <c r="B634" i="6"/>
  <c r="A634" i="6"/>
  <c r="F633" i="6"/>
  <c r="G633" i="6" s="1"/>
  <c r="D633" i="6"/>
  <c r="B633" i="6"/>
  <c r="A633" i="6"/>
  <c r="F632" i="6"/>
  <c r="G632" i="6" s="1"/>
  <c r="D632" i="6"/>
  <c r="B632" i="6"/>
  <c r="A632" i="6"/>
  <c r="F631" i="6"/>
  <c r="G631" i="6" s="1"/>
  <c r="D631" i="6"/>
  <c r="B631" i="6"/>
  <c r="A631" i="6"/>
  <c r="F630" i="6"/>
  <c r="D630" i="6"/>
  <c r="B630" i="6"/>
  <c r="A630" i="6"/>
  <c r="F621" i="6"/>
  <c r="G621" i="6" s="1"/>
  <c r="E621" i="6"/>
  <c r="F620" i="6"/>
  <c r="G620" i="6" s="1"/>
  <c r="E620" i="6"/>
  <c r="F619" i="6"/>
  <c r="G619" i="6" s="1"/>
  <c r="E619" i="6"/>
  <c r="F618" i="6"/>
  <c r="G618" i="6" s="1"/>
  <c r="E618" i="6"/>
  <c r="F617" i="6"/>
  <c r="G617" i="6" s="1"/>
  <c r="E617" i="6"/>
  <c r="F616" i="6"/>
  <c r="G616" i="6" s="1"/>
  <c r="E616" i="6"/>
  <c r="F615" i="6"/>
  <c r="G615" i="6" s="1"/>
  <c r="E615" i="6"/>
  <c r="F614" i="6"/>
  <c r="G614" i="6" s="1"/>
  <c r="E614" i="6"/>
  <c r="F613" i="6"/>
  <c r="G613" i="6" s="1"/>
  <c r="E613" i="6"/>
  <c r="F612" i="6"/>
  <c r="G612" i="6" s="1"/>
  <c r="E612" i="6"/>
  <c r="B605" i="6"/>
  <c r="G604" i="6"/>
  <c r="B604" i="6"/>
  <c r="B603" i="6"/>
  <c r="B602" i="6"/>
  <c r="F595" i="6"/>
  <c r="G595" i="6" s="1"/>
  <c r="D595" i="6"/>
  <c r="B595" i="6"/>
  <c r="A595" i="6"/>
  <c r="F594" i="6"/>
  <c r="G594" i="6" s="1"/>
  <c r="D594" i="6"/>
  <c r="B594" i="6"/>
  <c r="A594" i="6"/>
  <c r="F589" i="6"/>
  <c r="G589" i="6" s="1"/>
  <c r="D589" i="6"/>
  <c r="B589" i="6"/>
  <c r="A589" i="6"/>
  <c r="F588" i="6"/>
  <c r="G588" i="6" s="1"/>
  <c r="D588" i="6"/>
  <c r="B588" i="6"/>
  <c r="A588" i="6"/>
  <c r="F587" i="6"/>
  <c r="G587" i="6" s="1"/>
  <c r="D587" i="6"/>
  <c r="B587" i="6"/>
  <c r="A587" i="6"/>
  <c r="F586" i="6"/>
  <c r="G586" i="6" s="1"/>
  <c r="D586" i="6"/>
  <c r="B586" i="6"/>
  <c r="A586" i="6"/>
  <c r="F585" i="6"/>
  <c r="G585" i="6" s="1"/>
  <c r="D585" i="6"/>
  <c r="B585" i="6"/>
  <c r="A585" i="6"/>
  <c r="F584" i="6"/>
  <c r="G584" i="6" s="1"/>
  <c r="D584" i="6"/>
  <c r="B584" i="6"/>
  <c r="A584" i="6"/>
  <c r="F583" i="6"/>
  <c r="G583" i="6" s="1"/>
  <c r="D583" i="6"/>
  <c r="B583" i="6"/>
  <c r="A583" i="6"/>
  <c r="F582" i="6"/>
  <c r="G582" i="6" s="1"/>
  <c r="D582" i="6"/>
  <c r="B582" i="6"/>
  <c r="A582" i="6"/>
  <c r="F581" i="6"/>
  <c r="G581" i="6" s="1"/>
  <c r="D581" i="6"/>
  <c r="B581" i="6"/>
  <c r="A581" i="6"/>
  <c r="F580" i="6"/>
  <c r="G580" i="6" s="1"/>
  <c r="D580" i="6"/>
  <c r="B580" i="6"/>
  <c r="A580" i="6"/>
  <c r="F579" i="6"/>
  <c r="G579" i="6" s="1"/>
  <c r="D579" i="6"/>
  <c r="B579" i="6"/>
  <c r="A579" i="6"/>
  <c r="F574" i="6"/>
  <c r="E574" i="6"/>
  <c r="B574" i="6"/>
  <c r="A574" i="6"/>
  <c r="F573" i="6"/>
  <c r="E573" i="6"/>
  <c r="B573" i="6"/>
  <c r="A573" i="6"/>
  <c r="F572" i="6"/>
  <c r="E572" i="6"/>
  <c r="B572" i="6"/>
  <c r="A572" i="6"/>
  <c r="F571" i="6"/>
  <c r="E571" i="6"/>
  <c r="B571" i="6"/>
  <c r="A571" i="6"/>
  <c r="F570" i="6"/>
  <c r="E570" i="6"/>
  <c r="B570" i="6"/>
  <c r="A570" i="6"/>
  <c r="F569" i="6"/>
  <c r="E569" i="6"/>
  <c r="B569" i="6"/>
  <c r="A569" i="6"/>
  <c r="F568" i="6"/>
  <c r="E568" i="6"/>
  <c r="B568" i="6"/>
  <c r="A568" i="6"/>
  <c r="F563" i="6"/>
  <c r="G563" i="6" s="1"/>
  <c r="D563" i="6"/>
  <c r="B563" i="6"/>
  <c r="A563" i="6"/>
  <c r="F562" i="6"/>
  <c r="G562" i="6" s="1"/>
  <c r="D562" i="6"/>
  <c r="B562" i="6"/>
  <c r="A562" i="6"/>
  <c r="F561" i="6"/>
  <c r="G561" i="6" s="1"/>
  <c r="D561" i="6"/>
  <c r="B561" i="6"/>
  <c r="A561" i="6"/>
  <c r="F560" i="6"/>
  <c r="G560" i="6" s="1"/>
  <c r="D560" i="6"/>
  <c r="B560" i="6"/>
  <c r="A560" i="6"/>
  <c r="F559" i="6"/>
  <c r="G559" i="6" s="1"/>
  <c r="D559" i="6"/>
  <c r="B559" i="6"/>
  <c r="A559" i="6"/>
  <c r="F558" i="6"/>
  <c r="G558" i="6" s="1"/>
  <c r="D558" i="6"/>
  <c r="B558" i="6"/>
  <c r="A558" i="6"/>
  <c r="F557" i="6"/>
  <c r="G557" i="6" s="1"/>
  <c r="D557" i="6"/>
  <c r="B557" i="6"/>
  <c r="A557" i="6"/>
  <c r="F556" i="6"/>
  <c r="G556" i="6" s="1"/>
  <c r="D556" i="6"/>
  <c r="B556" i="6"/>
  <c r="A556" i="6"/>
  <c r="F555" i="6"/>
  <c r="D555" i="6"/>
  <c r="B555" i="6"/>
  <c r="A555" i="6"/>
  <c r="F546" i="6"/>
  <c r="G546" i="6" s="1"/>
  <c r="E546" i="6"/>
  <c r="F545" i="6"/>
  <c r="G545" i="6" s="1"/>
  <c r="E545" i="6"/>
  <c r="F544" i="6"/>
  <c r="G544" i="6" s="1"/>
  <c r="E544" i="6"/>
  <c r="F543" i="6"/>
  <c r="G543" i="6" s="1"/>
  <c r="E543" i="6"/>
  <c r="F542" i="6"/>
  <c r="G542" i="6" s="1"/>
  <c r="E542" i="6"/>
  <c r="F541" i="6"/>
  <c r="G541" i="6" s="1"/>
  <c r="E541" i="6"/>
  <c r="F540" i="6"/>
  <c r="G540" i="6" s="1"/>
  <c r="E540" i="6"/>
  <c r="F539" i="6"/>
  <c r="G539" i="6" s="1"/>
  <c r="E539" i="6"/>
  <c r="F538" i="6"/>
  <c r="G538" i="6" s="1"/>
  <c r="E538" i="6"/>
  <c r="F537" i="6"/>
  <c r="G537" i="6" s="1"/>
  <c r="E537" i="6"/>
  <c r="B530" i="6"/>
  <c r="G529" i="6"/>
  <c r="B529" i="6"/>
  <c r="B528" i="6"/>
  <c r="B527" i="6"/>
  <c r="G520" i="6"/>
  <c r="F520" i="6"/>
  <c r="D520" i="6"/>
  <c r="B520" i="6"/>
  <c r="A520" i="6"/>
  <c r="F519" i="6"/>
  <c r="G519" i="6" s="1"/>
  <c r="D519" i="6"/>
  <c r="B519" i="6"/>
  <c r="A519" i="6"/>
  <c r="F514" i="6"/>
  <c r="G514" i="6" s="1"/>
  <c r="D514" i="6"/>
  <c r="B514" i="6"/>
  <c r="A514" i="6"/>
  <c r="F513" i="6"/>
  <c r="G513" i="6" s="1"/>
  <c r="D513" i="6"/>
  <c r="B513" i="6"/>
  <c r="A513" i="6"/>
  <c r="F512" i="6"/>
  <c r="G512" i="6" s="1"/>
  <c r="D512" i="6"/>
  <c r="B512" i="6"/>
  <c r="A512" i="6"/>
  <c r="F511" i="6"/>
  <c r="G511" i="6" s="1"/>
  <c r="D511" i="6"/>
  <c r="B511" i="6"/>
  <c r="A511" i="6"/>
  <c r="F510" i="6"/>
  <c r="G510" i="6" s="1"/>
  <c r="D510" i="6"/>
  <c r="B510" i="6"/>
  <c r="A510" i="6"/>
  <c r="F509" i="6"/>
  <c r="G509" i="6" s="1"/>
  <c r="D509" i="6"/>
  <c r="B509" i="6"/>
  <c r="A509" i="6"/>
  <c r="F508" i="6"/>
  <c r="G508" i="6" s="1"/>
  <c r="D508" i="6"/>
  <c r="B508" i="6"/>
  <c r="A508" i="6"/>
  <c r="F507" i="6"/>
  <c r="G507" i="6" s="1"/>
  <c r="D507" i="6"/>
  <c r="B507" i="6"/>
  <c r="A507" i="6"/>
  <c r="F506" i="6"/>
  <c r="G506" i="6" s="1"/>
  <c r="D506" i="6"/>
  <c r="B506" i="6"/>
  <c r="A506" i="6"/>
  <c r="F505" i="6"/>
  <c r="G505" i="6" s="1"/>
  <c r="D505" i="6"/>
  <c r="B505" i="6"/>
  <c r="A505" i="6"/>
  <c r="F504" i="6"/>
  <c r="G504" i="6" s="1"/>
  <c r="D504" i="6"/>
  <c r="B504" i="6"/>
  <c r="A504" i="6"/>
  <c r="F499" i="6"/>
  <c r="E499" i="6"/>
  <c r="B499" i="6"/>
  <c r="A499" i="6"/>
  <c r="F498" i="6"/>
  <c r="E498" i="6"/>
  <c r="B498" i="6"/>
  <c r="A498" i="6"/>
  <c r="F497" i="6"/>
  <c r="E497" i="6"/>
  <c r="B497" i="6"/>
  <c r="A497" i="6"/>
  <c r="F496" i="6"/>
  <c r="E496" i="6"/>
  <c r="B496" i="6"/>
  <c r="A496" i="6"/>
  <c r="F495" i="6"/>
  <c r="E495" i="6"/>
  <c r="B495" i="6"/>
  <c r="A495" i="6"/>
  <c r="F494" i="6"/>
  <c r="E494" i="6"/>
  <c r="B494" i="6"/>
  <c r="A494" i="6"/>
  <c r="F493" i="6"/>
  <c r="E493" i="6"/>
  <c r="B493" i="6"/>
  <c r="A493" i="6"/>
  <c r="F488" i="6"/>
  <c r="G488" i="6" s="1"/>
  <c r="D488" i="6"/>
  <c r="B488" i="6"/>
  <c r="A488" i="6"/>
  <c r="F487" i="6"/>
  <c r="G487" i="6" s="1"/>
  <c r="D487" i="6"/>
  <c r="B487" i="6"/>
  <c r="A487" i="6"/>
  <c r="F486" i="6"/>
  <c r="G486" i="6" s="1"/>
  <c r="D486" i="6"/>
  <c r="B486" i="6"/>
  <c r="A486" i="6"/>
  <c r="F485" i="6"/>
  <c r="G485" i="6" s="1"/>
  <c r="D485" i="6"/>
  <c r="B485" i="6"/>
  <c r="A485" i="6"/>
  <c r="F484" i="6"/>
  <c r="G484" i="6" s="1"/>
  <c r="D484" i="6"/>
  <c r="B484" i="6"/>
  <c r="A484" i="6"/>
  <c r="F483" i="6"/>
  <c r="G483" i="6" s="1"/>
  <c r="D483" i="6"/>
  <c r="B483" i="6"/>
  <c r="A483" i="6"/>
  <c r="F482" i="6"/>
  <c r="G482" i="6" s="1"/>
  <c r="D482" i="6"/>
  <c r="B482" i="6"/>
  <c r="A482" i="6"/>
  <c r="F481" i="6"/>
  <c r="G481" i="6" s="1"/>
  <c r="D481" i="6"/>
  <c r="B481" i="6"/>
  <c r="A481" i="6"/>
  <c r="F480" i="6"/>
  <c r="D480" i="6"/>
  <c r="B480" i="6"/>
  <c r="A480" i="6"/>
  <c r="F471" i="6"/>
  <c r="G471" i="6" s="1"/>
  <c r="E471" i="6"/>
  <c r="F470" i="6"/>
  <c r="G470" i="6" s="1"/>
  <c r="E470" i="6"/>
  <c r="F469" i="6"/>
  <c r="G469" i="6" s="1"/>
  <c r="E469" i="6"/>
  <c r="F468" i="6"/>
  <c r="G468" i="6" s="1"/>
  <c r="E468" i="6"/>
  <c r="F467" i="6"/>
  <c r="G467" i="6" s="1"/>
  <c r="E467" i="6"/>
  <c r="F466" i="6"/>
  <c r="G466" i="6" s="1"/>
  <c r="E466" i="6"/>
  <c r="F465" i="6"/>
  <c r="G465" i="6" s="1"/>
  <c r="E465" i="6"/>
  <c r="F464" i="6"/>
  <c r="G464" i="6" s="1"/>
  <c r="E464" i="6"/>
  <c r="F463" i="6"/>
  <c r="G463" i="6" s="1"/>
  <c r="E463" i="6"/>
  <c r="F462" i="6"/>
  <c r="G462" i="6" s="1"/>
  <c r="E462" i="6"/>
  <c r="B455" i="6"/>
  <c r="G454" i="6"/>
  <c r="B454" i="6"/>
  <c r="B453" i="6"/>
  <c r="B452" i="6"/>
  <c r="F445" i="6"/>
  <c r="G445" i="6" s="1"/>
  <c r="D445" i="6"/>
  <c r="B445" i="6"/>
  <c r="A445" i="6"/>
  <c r="F444" i="6"/>
  <c r="G444" i="6" s="1"/>
  <c r="D444" i="6"/>
  <c r="B444" i="6"/>
  <c r="A444" i="6"/>
  <c r="F439" i="6"/>
  <c r="G439" i="6" s="1"/>
  <c r="D439" i="6"/>
  <c r="B439" i="6"/>
  <c r="A439" i="6"/>
  <c r="F438" i="6"/>
  <c r="G438" i="6" s="1"/>
  <c r="D438" i="6"/>
  <c r="B438" i="6"/>
  <c r="A438" i="6"/>
  <c r="F437" i="6"/>
  <c r="G437" i="6" s="1"/>
  <c r="D437" i="6"/>
  <c r="B437" i="6"/>
  <c r="A437" i="6"/>
  <c r="F436" i="6"/>
  <c r="G436" i="6" s="1"/>
  <c r="D436" i="6"/>
  <c r="B436" i="6"/>
  <c r="A436" i="6"/>
  <c r="F435" i="6"/>
  <c r="G435" i="6" s="1"/>
  <c r="D435" i="6"/>
  <c r="B435" i="6"/>
  <c r="A435" i="6"/>
  <c r="F434" i="6"/>
  <c r="G434" i="6" s="1"/>
  <c r="D434" i="6"/>
  <c r="B434" i="6"/>
  <c r="A434" i="6"/>
  <c r="F433" i="6"/>
  <c r="G433" i="6" s="1"/>
  <c r="D433" i="6"/>
  <c r="B433" i="6"/>
  <c r="A433" i="6"/>
  <c r="F432" i="6"/>
  <c r="G432" i="6" s="1"/>
  <c r="D432" i="6"/>
  <c r="B432" i="6"/>
  <c r="A432" i="6"/>
  <c r="F431" i="6"/>
  <c r="G431" i="6" s="1"/>
  <c r="D431" i="6"/>
  <c r="B431" i="6"/>
  <c r="A431" i="6"/>
  <c r="F430" i="6"/>
  <c r="G430" i="6" s="1"/>
  <c r="D430" i="6"/>
  <c r="B430" i="6"/>
  <c r="A430" i="6"/>
  <c r="F429" i="6"/>
  <c r="G429" i="6" s="1"/>
  <c r="D429" i="6"/>
  <c r="B429" i="6"/>
  <c r="A429" i="6"/>
  <c r="F424" i="6"/>
  <c r="E424" i="6"/>
  <c r="B424" i="6"/>
  <c r="A424" i="6"/>
  <c r="F423" i="6"/>
  <c r="E423" i="6"/>
  <c r="B423" i="6"/>
  <c r="A423" i="6"/>
  <c r="F422" i="6"/>
  <c r="E422" i="6"/>
  <c r="B422" i="6"/>
  <c r="A422" i="6"/>
  <c r="F421" i="6"/>
  <c r="E421" i="6"/>
  <c r="B421" i="6"/>
  <c r="A421" i="6"/>
  <c r="F420" i="6"/>
  <c r="E420" i="6"/>
  <c r="B420" i="6"/>
  <c r="A420" i="6"/>
  <c r="F419" i="6"/>
  <c r="E419" i="6"/>
  <c r="B419" i="6"/>
  <c r="A419" i="6"/>
  <c r="F418" i="6"/>
  <c r="E418" i="6"/>
  <c r="B418" i="6"/>
  <c r="A418" i="6"/>
  <c r="F413" i="6"/>
  <c r="G413" i="6" s="1"/>
  <c r="D413" i="6"/>
  <c r="B413" i="6"/>
  <c r="A413" i="6"/>
  <c r="F412" i="6"/>
  <c r="G412" i="6" s="1"/>
  <c r="D412" i="6"/>
  <c r="B412" i="6"/>
  <c r="A412" i="6"/>
  <c r="F411" i="6"/>
  <c r="G411" i="6" s="1"/>
  <c r="D411" i="6"/>
  <c r="B411" i="6"/>
  <c r="A411" i="6"/>
  <c r="F410" i="6"/>
  <c r="G410" i="6" s="1"/>
  <c r="D410" i="6"/>
  <c r="B410" i="6"/>
  <c r="A410" i="6"/>
  <c r="F409" i="6"/>
  <c r="G409" i="6" s="1"/>
  <c r="D409" i="6"/>
  <c r="B409" i="6"/>
  <c r="A409" i="6"/>
  <c r="F408" i="6"/>
  <c r="G408" i="6" s="1"/>
  <c r="D408" i="6"/>
  <c r="B408" i="6"/>
  <c r="A408" i="6"/>
  <c r="F407" i="6"/>
  <c r="G407" i="6" s="1"/>
  <c r="D407" i="6"/>
  <c r="B407" i="6"/>
  <c r="A407" i="6"/>
  <c r="F406" i="6"/>
  <c r="G406" i="6" s="1"/>
  <c r="D406" i="6"/>
  <c r="B406" i="6"/>
  <c r="A406" i="6"/>
  <c r="F405" i="6"/>
  <c r="D405" i="6"/>
  <c r="B405" i="6"/>
  <c r="A405" i="6"/>
  <c r="F396" i="6"/>
  <c r="G396" i="6" s="1"/>
  <c r="E396" i="6"/>
  <c r="F395" i="6"/>
  <c r="G395" i="6" s="1"/>
  <c r="E395" i="6"/>
  <c r="F394" i="6"/>
  <c r="G394" i="6" s="1"/>
  <c r="E394" i="6"/>
  <c r="F393" i="6"/>
  <c r="G393" i="6" s="1"/>
  <c r="E393" i="6"/>
  <c r="F392" i="6"/>
  <c r="G392" i="6" s="1"/>
  <c r="E392" i="6"/>
  <c r="F391" i="6"/>
  <c r="G391" i="6" s="1"/>
  <c r="E391" i="6"/>
  <c r="F390" i="6"/>
  <c r="G390" i="6" s="1"/>
  <c r="E390" i="6"/>
  <c r="F389" i="6"/>
  <c r="G389" i="6" s="1"/>
  <c r="E389" i="6"/>
  <c r="F388" i="6"/>
  <c r="G388" i="6" s="1"/>
  <c r="E388" i="6"/>
  <c r="F387" i="6"/>
  <c r="G387" i="6" s="1"/>
  <c r="E387" i="6"/>
  <c r="B380" i="6"/>
  <c r="G379" i="6"/>
  <c r="B379" i="6"/>
  <c r="B378" i="6"/>
  <c r="B377" i="6"/>
  <c r="F370" i="6"/>
  <c r="G370" i="6" s="1"/>
  <c r="D370" i="6"/>
  <c r="B370" i="6"/>
  <c r="A370" i="6"/>
  <c r="F369" i="6"/>
  <c r="G369" i="6" s="1"/>
  <c r="D369" i="6"/>
  <c r="B369" i="6"/>
  <c r="A369" i="6"/>
  <c r="F364" i="6"/>
  <c r="G364" i="6" s="1"/>
  <c r="D364" i="6"/>
  <c r="B364" i="6"/>
  <c r="A364" i="6"/>
  <c r="F363" i="6"/>
  <c r="G363" i="6" s="1"/>
  <c r="D363" i="6"/>
  <c r="B363" i="6"/>
  <c r="A363" i="6"/>
  <c r="F362" i="6"/>
  <c r="G362" i="6" s="1"/>
  <c r="D362" i="6"/>
  <c r="B362" i="6"/>
  <c r="A362" i="6"/>
  <c r="F361" i="6"/>
  <c r="G361" i="6" s="1"/>
  <c r="D361" i="6"/>
  <c r="B361" i="6"/>
  <c r="A361" i="6"/>
  <c r="F360" i="6"/>
  <c r="G360" i="6" s="1"/>
  <c r="D360" i="6"/>
  <c r="B360" i="6"/>
  <c r="A360" i="6"/>
  <c r="F359" i="6"/>
  <c r="G359" i="6" s="1"/>
  <c r="D359" i="6"/>
  <c r="B359" i="6"/>
  <c r="A359" i="6"/>
  <c r="F358" i="6"/>
  <c r="G358" i="6" s="1"/>
  <c r="D358" i="6"/>
  <c r="B358" i="6"/>
  <c r="A358" i="6"/>
  <c r="F357" i="6"/>
  <c r="G357" i="6" s="1"/>
  <c r="D357" i="6"/>
  <c r="B357" i="6"/>
  <c r="A357" i="6"/>
  <c r="F356" i="6"/>
  <c r="G356" i="6" s="1"/>
  <c r="D356" i="6"/>
  <c r="B356" i="6"/>
  <c r="A356" i="6"/>
  <c r="F355" i="6"/>
  <c r="G355" i="6" s="1"/>
  <c r="D355" i="6"/>
  <c r="B355" i="6"/>
  <c r="A355" i="6"/>
  <c r="F354" i="6"/>
  <c r="G354" i="6" s="1"/>
  <c r="D354" i="6"/>
  <c r="B354" i="6"/>
  <c r="A354" i="6"/>
  <c r="F349" i="6"/>
  <c r="E349" i="6"/>
  <c r="B349" i="6"/>
  <c r="A349" i="6"/>
  <c r="F348" i="6"/>
  <c r="E348" i="6"/>
  <c r="B348" i="6"/>
  <c r="A348" i="6"/>
  <c r="F347" i="6"/>
  <c r="E347" i="6"/>
  <c r="B347" i="6"/>
  <c r="A347" i="6"/>
  <c r="F346" i="6"/>
  <c r="E346" i="6"/>
  <c r="B346" i="6"/>
  <c r="A346" i="6"/>
  <c r="F345" i="6"/>
  <c r="E345" i="6"/>
  <c r="B345" i="6"/>
  <c r="A345" i="6"/>
  <c r="F344" i="6"/>
  <c r="E344" i="6"/>
  <c r="B344" i="6"/>
  <c r="A344" i="6"/>
  <c r="F343" i="6"/>
  <c r="E343" i="6"/>
  <c r="B343" i="6"/>
  <c r="A343" i="6"/>
  <c r="F338" i="6"/>
  <c r="G338" i="6" s="1"/>
  <c r="D338" i="6"/>
  <c r="B338" i="6"/>
  <c r="A338" i="6"/>
  <c r="F337" i="6"/>
  <c r="G337" i="6" s="1"/>
  <c r="D337" i="6"/>
  <c r="B337" i="6"/>
  <c r="A337" i="6"/>
  <c r="F336" i="6"/>
  <c r="G336" i="6" s="1"/>
  <c r="D336" i="6"/>
  <c r="B336" i="6"/>
  <c r="A336" i="6"/>
  <c r="F335" i="6"/>
  <c r="G335" i="6" s="1"/>
  <c r="D335" i="6"/>
  <c r="B335" i="6"/>
  <c r="A335" i="6"/>
  <c r="F334" i="6"/>
  <c r="G334" i="6" s="1"/>
  <c r="D334" i="6"/>
  <c r="B334" i="6"/>
  <c r="A334" i="6"/>
  <c r="F333" i="6"/>
  <c r="G333" i="6" s="1"/>
  <c r="D333" i="6"/>
  <c r="B333" i="6"/>
  <c r="A333" i="6"/>
  <c r="F332" i="6"/>
  <c r="G332" i="6" s="1"/>
  <c r="D332" i="6"/>
  <c r="B332" i="6"/>
  <c r="A332" i="6"/>
  <c r="F331" i="6"/>
  <c r="G331" i="6" s="1"/>
  <c r="D331" i="6"/>
  <c r="B331" i="6"/>
  <c r="A331" i="6"/>
  <c r="F330" i="6"/>
  <c r="D330" i="6"/>
  <c r="B330" i="6"/>
  <c r="A330" i="6"/>
  <c r="F321" i="6"/>
  <c r="G321" i="6" s="1"/>
  <c r="E321" i="6"/>
  <c r="F320" i="6"/>
  <c r="G320" i="6" s="1"/>
  <c r="E320" i="6"/>
  <c r="F319" i="6"/>
  <c r="G319" i="6" s="1"/>
  <c r="E319" i="6"/>
  <c r="F318" i="6"/>
  <c r="G318" i="6" s="1"/>
  <c r="E318" i="6"/>
  <c r="F317" i="6"/>
  <c r="G317" i="6" s="1"/>
  <c r="E317" i="6"/>
  <c r="F316" i="6"/>
  <c r="G316" i="6" s="1"/>
  <c r="E316" i="6"/>
  <c r="F315" i="6"/>
  <c r="G315" i="6" s="1"/>
  <c r="E315" i="6"/>
  <c r="F314" i="6"/>
  <c r="G314" i="6" s="1"/>
  <c r="E314" i="6"/>
  <c r="F313" i="6"/>
  <c r="G313" i="6" s="1"/>
  <c r="E313" i="6"/>
  <c r="F312" i="6"/>
  <c r="G312" i="6" s="1"/>
  <c r="E312" i="6"/>
  <c r="B305" i="6"/>
  <c r="G304" i="6"/>
  <c r="B304" i="6"/>
  <c r="B303" i="6"/>
  <c r="B302" i="6"/>
  <c r="F295" i="6"/>
  <c r="G295" i="6" s="1"/>
  <c r="D295" i="6"/>
  <c r="B295" i="6"/>
  <c r="A295" i="6"/>
  <c r="F294" i="6"/>
  <c r="G294" i="6" s="1"/>
  <c r="D294" i="6"/>
  <c r="B294" i="6"/>
  <c r="A294" i="6"/>
  <c r="F289" i="6"/>
  <c r="D289" i="6"/>
  <c r="B289" i="6"/>
  <c r="A289" i="6"/>
  <c r="F288" i="6"/>
  <c r="G288" i="6" s="1"/>
  <c r="D288" i="6"/>
  <c r="B288" i="6"/>
  <c r="A288" i="6"/>
  <c r="F287" i="6"/>
  <c r="D287" i="6"/>
  <c r="B287" i="6"/>
  <c r="A287" i="6"/>
  <c r="F286" i="6"/>
  <c r="G286" i="6" s="1"/>
  <c r="D286" i="6"/>
  <c r="B286" i="6"/>
  <c r="A286" i="6"/>
  <c r="F285" i="6"/>
  <c r="D285" i="6"/>
  <c r="B285" i="6"/>
  <c r="A285" i="6"/>
  <c r="F284" i="6"/>
  <c r="G284" i="6" s="1"/>
  <c r="D284" i="6"/>
  <c r="B284" i="6"/>
  <c r="A284" i="6"/>
  <c r="F283" i="6"/>
  <c r="D283" i="6"/>
  <c r="B283" i="6"/>
  <c r="A283" i="6"/>
  <c r="F282" i="6"/>
  <c r="G282" i="6" s="1"/>
  <c r="D282" i="6"/>
  <c r="B282" i="6"/>
  <c r="A282" i="6"/>
  <c r="F281" i="6"/>
  <c r="D281" i="6"/>
  <c r="B281" i="6"/>
  <c r="A281" i="6"/>
  <c r="F280" i="6"/>
  <c r="G280" i="6" s="1"/>
  <c r="D280" i="6"/>
  <c r="B280" i="6"/>
  <c r="A280" i="6"/>
  <c r="F279" i="6"/>
  <c r="D279" i="6"/>
  <c r="B279" i="6"/>
  <c r="A279" i="6"/>
  <c r="F274" i="6"/>
  <c r="E274" i="6"/>
  <c r="B274" i="6"/>
  <c r="A274" i="6"/>
  <c r="F273" i="6"/>
  <c r="E273" i="6"/>
  <c r="B273" i="6"/>
  <c r="A273" i="6"/>
  <c r="F272" i="6"/>
  <c r="E272" i="6"/>
  <c r="B272" i="6"/>
  <c r="A272" i="6"/>
  <c r="F271" i="6"/>
  <c r="E271" i="6"/>
  <c r="B271" i="6"/>
  <c r="A271" i="6"/>
  <c r="F270" i="6"/>
  <c r="E270" i="6"/>
  <c r="B270" i="6"/>
  <c r="A270" i="6"/>
  <c r="F269" i="6"/>
  <c r="E269" i="6"/>
  <c r="B269" i="6"/>
  <c r="A269" i="6"/>
  <c r="E268" i="6"/>
  <c r="B268" i="6"/>
  <c r="A268" i="6"/>
  <c r="F263" i="6"/>
  <c r="G263" i="6" s="1"/>
  <c r="D263" i="6"/>
  <c r="B263" i="6"/>
  <c r="A263" i="6"/>
  <c r="F262" i="6"/>
  <c r="G262" i="6" s="1"/>
  <c r="D262" i="6"/>
  <c r="B262" i="6"/>
  <c r="A262" i="6"/>
  <c r="F261" i="6"/>
  <c r="G261" i="6" s="1"/>
  <c r="D261" i="6"/>
  <c r="B261" i="6"/>
  <c r="A261" i="6"/>
  <c r="F260" i="6"/>
  <c r="G260" i="6" s="1"/>
  <c r="D260" i="6"/>
  <c r="B260" i="6"/>
  <c r="A260" i="6"/>
  <c r="F259" i="6"/>
  <c r="G259" i="6" s="1"/>
  <c r="D259" i="6"/>
  <c r="B259" i="6"/>
  <c r="A259" i="6"/>
  <c r="F258" i="6"/>
  <c r="G258" i="6" s="1"/>
  <c r="D258" i="6"/>
  <c r="B258" i="6"/>
  <c r="A258" i="6"/>
  <c r="F257" i="6"/>
  <c r="G257" i="6" s="1"/>
  <c r="D257" i="6"/>
  <c r="B257" i="6"/>
  <c r="A257" i="6"/>
  <c r="F256" i="6"/>
  <c r="G256" i="6" s="1"/>
  <c r="D256" i="6"/>
  <c r="B256" i="6"/>
  <c r="A256" i="6"/>
  <c r="D255" i="6"/>
  <c r="B255" i="6"/>
  <c r="A255" i="6"/>
  <c r="F246" i="6"/>
  <c r="G246" i="6" s="1"/>
  <c r="E246" i="6"/>
  <c r="F245" i="6"/>
  <c r="G245" i="6" s="1"/>
  <c r="E245" i="6"/>
  <c r="F244" i="6"/>
  <c r="G244" i="6" s="1"/>
  <c r="E244" i="6"/>
  <c r="F243" i="6"/>
  <c r="G243" i="6" s="1"/>
  <c r="E243" i="6"/>
  <c r="F242" i="6"/>
  <c r="G242" i="6" s="1"/>
  <c r="E242" i="6"/>
  <c r="F241" i="6"/>
  <c r="G241" i="6" s="1"/>
  <c r="E241" i="6"/>
  <c r="F240" i="6"/>
  <c r="G240" i="6" s="1"/>
  <c r="E240" i="6"/>
  <c r="F239" i="6"/>
  <c r="G239" i="6" s="1"/>
  <c r="E239" i="6"/>
  <c r="F238" i="6"/>
  <c r="G238" i="6" s="1"/>
  <c r="E238" i="6"/>
  <c r="F237" i="6"/>
  <c r="G237" i="6" s="1"/>
  <c r="E237" i="6"/>
  <c r="B230" i="6"/>
  <c r="G229" i="6"/>
  <c r="B229" i="6"/>
  <c r="B228" i="6"/>
  <c r="B227" i="6"/>
  <c r="F220" i="6"/>
  <c r="G220" i="6" s="1"/>
  <c r="D220" i="6"/>
  <c r="B220" i="6"/>
  <c r="A220" i="6"/>
  <c r="F219" i="6"/>
  <c r="G219" i="6" s="1"/>
  <c r="G221" i="6" s="1"/>
  <c r="D219" i="6"/>
  <c r="B219" i="6"/>
  <c r="A219" i="6"/>
  <c r="F214" i="6"/>
  <c r="D214" i="6"/>
  <c r="B214" i="6"/>
  <c r="A214" i="6"/>
  <c r="F213" i="6"/>
  <c r="G213" i="6" s="1"/>
  <c r="D213" i="6"/>
  <c r="B213" i="6"/>
  <c r="A213" i="6"/>
  <c r="F212" i="6"/>
  <c r="G212" i="6" s="1"/>
  <c r="D212" i="6"/>
  <c r="B212" i="6"/>
  <c r="A212" i="6"/>
  <c r="F211" i="6"/>
  <c r="G211" i="6" s="1"/>
  <c r="D211" i="6"/>
  <c r="B211" i="6"/>
  <c r="A211" i="6"/>
  <c r="F210" i="6"/>
  <c r="D210" i="6"/>
  <c r="B210" i="6"/>
  <c r="A210" i="6"/>
  <c r="F209" i="6"/>
  <c r="G209" i="6" s="1"/>
  <c r="D209" i="6"/>
  <c r="B209" i="6"/>
  <c r="A209" i="6"/>
  <c r="F208" i="6"/>
  <c r="G208" i="6" s="1"/>
  <c r="D208" i="6"/>
  <c r="B208" i="6"/>
  <c r="A208" i="6"/>
  <c r="F207" i="6"/>
  <c r="G207" i="6" s="1"/>
  <c r="D207" i="6"/>
  <c r="B207" i="6"/>
  <c r="A207" i="6"/>
  <c r="F206" i="6"/>
  <c r="D206" i="6"/>
  <c r="B206" i="6"/>
  <c r="A206" i="6"/>
  <c r="F205" i="6"/>
  <c r="G205" i="6" s="1"/>
  <c r="D205" i="6"/>
  <c r="B205" i="6"/>
  <c r="A205" i="6"/>
  <c r="F204" i="6"/>
  <c r="G204" i="6" s="1"/>
  <c r="D204" i="6"/>
  <c r="B204" i="6"/>
  <c r="A204" i="6"/>
  <c r="F199" i="6"/>
  <c r="E199" i="6"/>
  <c r="B199" i="6"/>
  <c r="A199" i="6"/>
  <c r="F198" i="6"/>
  <c r="E198" i="6"/>
  <c r="B198" i="6"/>
  <c r="A198" i="6"/>
  <c r="F197" i="6"/>
  <c r="E197" i="6"/>
  <c r="B197" i="6"/>
  <c r="A197" i="6"/>
  <c r="F196" i="6"/>
  <c r="E196" i="6"/>
  <c r="B196" i="6"/>
  <c r="A196" i="6"/>
  <c r="F195" i="6"/>
  <c r="E195" i="6"/>
  <c r="B195" i="6"/>
  <c r="A195" i="6"/>
  <c r="F194" i="6"/>
  <c r="E194" i="6"/>
  <c r="B194" i="6"/>
  <c r="A194" i="6"/>
  <c r="E193" i="6"/>
  <c r="B193" i="6"/>
  <c r="A193" i="6"/>
  <c r="F188" i="6"/>
  <c r="G188" i="6" s="1"/>
  <c r="D188" i="6"/>
  <c r="B188" i="6"/>
  <c r="A188" i="6"/>
  <c r="F187" i="6"/>
  <c r="G187" i="6" s="1"/>
  <c r="D187" i="6"/>
  <c r="B187" i="6"/>
  <c r="A187" i="6"/>
  <c r="F186" i="6"/>
  <c r="G186" i="6" s="1"/>
  <c r="D186" i="6"/>
  <c r="B186" i="6"/>
  <c r="A186" i="6"/>
  <c r="F185" i="6"/>
  <c r="G185" i="6" s="1"/>
  <c r="D185" i="6"/>
  <c r="B185" i="6"/>
  <c r="A185" i="6"/>
  <c r="F184" i="6"/>
  <c r="G184" i="6" s="1"/>
  <c r="D184" i="6"/>
  <c r="B184" i="6"/>
  <c r="A184" i="6"/>
  <c r="F183" i="6"/>
  <c r="G183" i="6" s="1"/>
  <c r="D183" i="6"/>
  <c r="B183" i="6"/>
  <c r="A183" i="6"/>
  <c r="F182" i="6"/>
  <c r="G182" i="6" s="1"/>
  <c r="D182" i="6"/>
  <c r="B182" i="6"/>
  <c r="A182" i="6"/>
  <c r="F181" i="6"/>
  <c r="G181" i="6" s="1"/>
  <c r="D181" i="6"/>
  <c r="B181" i="6"/>
  <c r="A181" i="6"/>
  <c r="D180" i="6"/>
  <c r="B180" i="6"/>
  <c r="A180" i="6"/>
  <c r="F171" i="6"/>
  <c r="G171" i="6" s="1"/>
  <c r="E171" i="6"/>
  <c r="F170" i="6"/>
  <c r="G170" i="6" s="1"/>
  <c r="E170" i="6"/>
  <c r="F169" i="6"/>
  <c r="G169" i="6" s="1"/>
  <c r="E169" i="6"/>
  <c r="F168" i="6"/>
  <c r="G168" i="6" s="1"/>
  <c r="E168" i="6"/>
  <c r="F167" i="6"/>
  <c r="G167" i="6" s="1"/>
  <c r="E167" i="6"/>
  <c r="F166" i="6"/>
  <c r="G166" i="6" s="1"/>
  <c r="E166" i="6"/>
  <c r="F165" i="6"/>
  <c r="G165" i="6" s="1"/>
  <c r="E165" i="6"/>
  <c r="F164" i="6"/>
  <c r="G164" i="6" s="1"/>
  <c r="E164" i="6"/>
  <c r="F163" i="6"/>
  <c r="G163" i="6" s="1"/>
  <c r="E163" i="6"/>
  <c r="F162" i="6"/>
  <c r="G162" i="6" s="1"/>
  <c r="E162" i="6"/>
  <c r="B155" i="6"/>
  <c r="G154" i="6"/>
  <c r="B154" i="6"/>
  <c r="B153" i="6"/>
  <c r="B152" i="6"/>
  <c r="F145" i="6"/>
  <c r="G145" i="6" s="1"/>
  <c r="D145" i="6"/>
  <c r="B145" i="6"/>
  <c r="A145" i="6"/>
  <c r="F144" i="6"/>
  <c r="G144" i="6" s="1"/>
  <c r="D144" i="6"/>
  <c r="B144" i="6"/>
  <c r="A144" i="6"/>
  <c r="F139" i="6"/>
  <c r="D139" i="6"/>
  <c r="B139" i="6"/>
  <c r="A139" i="6"/>
  <c r="F138" i="6"/>
  <c r="G138" i="6" s="1"/>
  <c r="D138" i="6"/>
  <c r="B138" i="6"/>
  <c r="A138" i="6"/>
  <c r="F137" i="6"/>
  <c r="D137" i="6"/>
  <c r="B137" i="6"/>
  <c r="A137" i="6"/>
  <c r="F136" i="6"/>
  <c r="G136" i="6" s="1"/>
  <c r="D136" i="6"/>
  <c r="B136" i="6"/>
  <c r="A136" i="6"/>
  <c r="F135" i="6"/>
  <c r="D135" i="6"/>
  <c r="B135" i="6"/>
  <c r="A135" i="6"/>
  <c r="F134" i="6"/>
  <c r="G134" i="6" s="1"/>
  <c r="D134" i="6"/>
  <c r="B134" i="6"/>
  <c r="A134" i="6"/>
  <c r="F133" i="6"/>
  <c r="G133" i="6" s="1"/>
  <c r="D133" i="6"/>
  <c r="B133" i="6"/>
  <c r="A133" i="6"/>
  <c r="F132" i="6"/>
  <c r="G132" i="6" s="1"/>
  <c r="D132" i="6"/>
  <c r="B132" i="6"/>
  <c r="A132" i="6"/>
  <c r="F131" i="6"/>
  <c r="D131" i="6"/>
  <c r="B131" i="6"/>
  <c r="A131" i="6"/>
  <c r="F130" i="6"/>
  <c r="G130" i="6" s="1"/>
  <c r="D130" i="6"/>
  <c r="B130" i="6"/>
  <c r="A130" i="6"/>
  <c r="F129" i="6"/>
  <c r="D129" i="6"/>
  <c r="B129" i="6"/>
  <c r="A129" i="6"/>
  <c r="F124" i="6"/>
  <c r="E124" i="6"/>
  <c r="B124" i="6"/>
  <c r="A124" i="6"/>
  <c r="F123" i="6"/>
  <c r="E123" i="6"/>
  <c r="B123" i="6"/>
  <c r="A123" i="6"/>
  <c r="F122" i="6"/>
  <c r="E122" i="6"/>
  <c r="B122" i="6"/>
  <c r="A122" i="6"/>
  <c r="F121" i="6"/>
  <c r="E121" i="6"/>
  <c r="B121" i="6"/>
  <c r="A121" i="6"/>
  <c r="F120" i="6"/>
  <c r="E120" i="6"/>
  <c r="B120" i="6"/>
  <c r="A120" i="6"/>
  <c r="F119" i="6"/>
  <c r="E119" i="6"/>
  <c r="B119" i="6"/>
  <c r="A119" i="6"/>
  <c r="E118" i="6"/>
  <c r="B118" i="6"/>
  <c r="A118" i="6"/>
  <c r="F113" i="6"/>
  <c r="G113" i="6" s="1"/>
  <c r="D113" i="6"/>
  <c r="B113" i="6"/>
  <c r="A113" i="6"/>
  <c r="F112" i="6"/>
  <c r="G112" i="6" s="1"/>
  <c r="D112" i="6"/>
  <c r="B112" i="6"/>
  <c r="A112" i="6"/>
  <c r="F111" i="6"/>
  <c r="G111" i="6" s="1"/>
  <c r="D111" i="6"/>
  <c r="B111" i="6"/>
  <c r="A111" i="6"/>
  <c r="F110" i="6"/>
  <c r="G110" i="6" s="1"/>
  <c r="D110" i="6"/>
  <c r="B110" i="6"/>
  <c r="A110" i="6"/>
  <c r="F109" i="6"/>
  <c r="G109" i="6" s="1"/>
  <c r="D109" i="6"/>
  <c r="B109" i="6"/>
  <c r="A109" i="6"/>
  <c r="F108" i="6"/>
  <c r="G108" i="6" s="1"/>
  <c r="D108" i="6"/>
  <c r="B108" i="6"/>
  <c r="A108" i="6"/>
  <c r="F107" i="6"/>
  <c r="G107" i="6" s="1"/>
  <c r="D107" i="6"/>
  <c r="B107" i="6"/>
  <c r="A107" i="6"/>
  <c r="F106" i="6"/>
  <c r="G106" i="6" s="1"/>
  <c r="D106" i="6"/>
  <c r="B106" i="6"/>
  <c r="A106" i="6"/>
  <c r="D105" i="6"/>
  <c r="B105" i="6"/>
  <c r="A105" i="6"/>
  <c r="F96" i="6"/>
  <c r="G96" i="6" s="1"/>
  <c r="E96" i="6"/>
  <c r="F95" i="6"/>
  <c r="G95" i="6" s="1"/>
  <c r="E95" i="6"/>
  <c r="F94" i="6"/>
  <c r="G94" i="6" s="1"/>
  <c r="E94" i="6"/>
  <c r="F93" i="6"/>
  <c r="G93" i="6" s="1"/>
  <c r="E93" i="6"/>
  <c r="F92" i="6"/>
  <c r="G92" i="6" s="1"/>
  <c r="E92" i="6"/>
  <c r="F91" i="6"/>
  <c r="G91" i="6" s="1"/>
  <c r="E91" i="6"/>
  <c r="F90" i="6"/>
  <c r="G90" i="6" s="1"/>
  <c r="E90" i="6"/>
  <c r="F89" i="6"/>
  <c r="G89" i="6" s="1"/>
  <c r="E89" i="6"/>
  <c r="F88" i="6"/>
  <c r="G88" i="6" s="1"/>
  <c r="E88" i="6"/>
  <c r="F87" i="6"/>
  <c r="G87" i="6" s="1"/>
  <c r="E87" i="6"/>
  <c r="B80" i="6"/>
  <c r="G79" i="6"/>
  <c r="B79" i="6"/>
  <c r="B78" i="6"/>
  <c r="B77" i="6"/>
  <c r="D70" i="6"/>
  <c r="K20" i="15"/>
  <c r="A759" i="24"/>
  <c r="A751" i="24"/>
  <c r="A750" i="24"/>
  <c r="A749" i="24"/>
  <c r="A748" i="24"/>
  <c r="A747" i="24"/>
  <c r="A746" i="24"/>
  <c r="A745" i="24"/>
  <c r="A744" i="24"/>
  <c r="A743" i="24"/>
  <c r="A742" i="24"/>
  <c r="A741" i="24"/>
  <c r="A740" i="24"/>
  <c r="A739" i="24"/>
  <c r="A738" i="24"/>
  <c r="A737" i="24"/>
  <c r="A736" i="24"/>
  <c r="A735" i="24"/>
  <c r="A734" i="24"/>
  <c r="A733" i="24"/>
  <c r="A732" i="24"/>
  <c r="A731" i="24"/>
  <c r="A730" i="24"/>
  <c r="A729" i="24"/>
  <c r="A728" i="24"/>
  <c r="A727" i="24"/>
  <c r="A726" i="24"/>
  <c r="A725" i="24"/>
  <c r="A724" i="24"/>
  <c r="A723" i="24"/>
  <c r="A722" i="24"/>
  <c r="A721" i="24"/>
  <c r="A720" i="24"/>
  <c r="A719" i="24"/>
  <c r="A718" i="24"/>
  <c r="A717" i="24"/>
  <c r="A713" i="24"/>
  <c r="A712" i="24"/>
  <c r="A711" i="24"/>
  <c r="A710" i="24"/>
  <c r="A709" i="24"/>
  <c r="A708" i="24"/>
  <c r="A707" i="24"/>
  <c r="A706" i="24"/>
  <c r="A705" i="24"/>
  <c r="A704" i="24"/>
  <c r="A703" i="24"/>
  <c r="A702" i="24"/>
  <c r="A701" i="24"/>
  <c r="A700" i="24"/>
  <c r="A699" i="24"/>
  <c r="A698" i="24"/>
  <c r="A697" i="24"/>
  <c r="A696" i="24"/>
  <c r="A695" i="24"/>
  <c r="A694" i="24"/>
  <c r="A693" i="24"/>
  <c r="A692" i="24"/>
  <c r="A691" i="24"/>
  <c r="A690" i="24"/>
  <c r="A689" i="24"/>
  <c r="A688" i="24"/>
  <c r="A687" i="24"/>
  <c r="A686" i="24"/>
  <c r="A685" i="24"/>
  <c r="A684" i="24"/>
  <c r="A683" i="24"/>
  <c r="A682" i="24"/>
  <c r="A681" i="24"/>
  <c r="A680" i="24"/>
  <c r="A679" i="24"/>
  <c r="A676" i="24"/>
  <c r="A675" i="24"/>
  <c r="A674" i="24"/>
  <c r="A673" i="24"/>
  <c r="A672" i="24"/>
  <c r="A671" i="24"/>
  <c r="A670" i="24"/>
  <c r="A669" i="24"/>
  <c r="A668" i="24"/>
  <c r="A667" i="24"/>
  <c r="A666" i="24"/>
  <c r="A665" i="24"/>
  <c r="A664" i="24"/>
  <c r="A663" i="24"/>
  <c r="A662" i="24"/>
  <c r="A661" i="24"/>
  <c r="A660" i="24"/>
  <c r="A659" i="24"/>
  <c r="A658" i="24"/>
  <c r="A657" i="24"/>
  <c r="A656" i="24"/>
  <c r="A655" i="24"/>
  <c r="A654" i="24"/>
  <c r="A653" i="24"/>
  <c r="A652" i="24"/>
  <c r="A651" i="24"/>
  <c r="A650" i="24"/>
  <c r="A649" i="24"/>
  <c r="A648" i="24"/>
  <c r="A647" i="24"/>
  <c r="A646" i="24"/>
  <c r="A645" i="24"/>
  <c r="A644" i="24"/>
  <c r="A643" i="24"/>
  <c r="A642" i="24"/>
  <c r="A641" i="24"/>
  <c r="A640" i="24"/>
  <c r="A639" i="24"/>
  <c r="A638" i="24"/>
  <c r="A637" i="24"/>
  <c r="A636" i="24"/>
  <c r="A635" i="24"/>
  <c r="A634" i="24"/>
  <c r="A633" i="24"/>
  <c r="A632" i="24"/>
  <c r="A631" i="24"/>
  <c r="A630" i="24"/>
  <c r="A629" i="24"/>
  <c r="A628" i="24"/>
  <c r="A627" i="24"/>
  <c r="A626" i="24"/>
  <c r="A625" i="24"/>
  <c r="A624" i="24"/>
  <c r="A623" i="24"/>
  <c r="A622" i="24"/>
  <c r="A621" i="24"/>
  <c r="A620" i="24"/>
  <c r="A619" i="24"/>
  <c r="A618" i="24"/>
  <c r="A617" i="24"/>
  <c r="A616" i="24"/>
  <c r="A615" i="24"/>
  <c r="A614" i="24"/>
  <c r="A613" i="24"/>
  <c r="A612" i="24"/>
  <c r="A611" i="24"/>
  <c r="A610" i="24"/>
  <c r="A609" i="24"/>
  <c r="A608" i="24"/>
  <c r="A607" i="24"/>
  <c r="A606" i="24"/>
  <c r="A605" i="24"/>
  <c r="A604" i="24"/>
  <c r="A603" i="24"/>
  <c r="A602" i="24"/>
  <c r="A601" i="24"/>
  <c r="A600" i="24"/>
  <c r="A599" i="24"/>
  <c r="A598" i="24"/>
  <c r="A597" i="24"/>
  <c r="A596" i="24"/>
  <c r="A595" i="24"/>
  <c r="A594" i="24"/>
  <c r="A593" i="24"/>
  <c r="A592" i="24"/>
  <c r="A591" i="24"/>
  <c r="A590" i="24"/>
  <c r="A589" i="24"/>
  <c r="A588" i="24"/>
  <c r="A587" i="24"/>
  <c r="A586" i="24"/>
  <c r="A585" i="24"/>
  <c r="A584" i="24"/>
  <c r="A583" i="24"/>
  <c r="A582" i="24"/>
  <c r="A581" i="24"/>
  <c r="A580" i="24"/>
  <c r="A579" i="24"/>
  <c r="A578" i="24"/>
  <c r="A577" i="24"/>
  <c r="A576" i="24"/>
  <c r="A575" i="24"/>
  <c r="A574" i="24"/>
  <c r="A573" i="24"/>
  <c r="A572" i="24"/>
  <c r="A571" i="24"/>
  <c r="A570" i="24"/>
  <c r="A569" i="24"/>
  <c r="A568" i="24"/>
  <c r="A567" i="24"/>
  <c r="A566" i="24"/>
  <c r="A565" i="24"/>
  <c r="A564" i="24"/>
  <c r="A563" i="24"/>
  <c r="A562" i="24"/>
  <c r="A561" i="24"/>
  <c r="A560" i="24"/>
  <c r="A559" i="24"/>
  <c r="A553" i="24"/>
  <c r="A552" i="24"/>
  <c r="A551" i="24"/>
  <c r="A550" i="24"/>
  <c r="A549" i="24"/>
  <c r="A548" i="24"/>
  <c r="A547" i="24"/>
  <c r="A546" i="24"/>
  <c r="A545" i="24"/>
  <c r="A544" i="24"/>
  <c r="A543" i="24"/>
  <c r="A542" i="24"/>
  <c r="A541" i="24"/>
  <c r="A540" i="24"/>
  <c r="A539" i="24"/>
  <c r="A538" i="24"/>
  <c r="A537" i="24"/>
  <c r="A536" i="24"/>
  <c r="A535" i="24"/>
  <c r="A534" i="24"/>
  <c r="A533" i="24"/>
  <c r="A532" i="24"/>
  <c r="A522" i="24"/>
  <c r="A519" i="24"/>
  <c r="A518" i="24"/>
  <c r="A517" i="24"/>
  <c r="A516" i="24"/>
  <c r="A515" i="24"/>
  <c r="A505" i="24"/>
  <c r="A504" i="24"/>
  <c r="A503" i="24"/>
  <c r="A502" i="24"/>
  <c r="A500" i="24"/>
  <c r="A499" i="24"/>
  <c r="A498" i="24"/>
  <c r="A497" i="24"/>
  <c r="A496" i="24"/>
  <c r="A495" i="24"/>
  <c r="A494" i="24"/>
  <c r="A493" i="24"/>
  <c r="A492" i="24"/>
  <c r="A491" i="24"/>
  <c r="A490" i="24"/>
  <c r="A482" i="24"/>
  <c r="A481" i="24"/>
  <c r="A480" i="24"/>
  <c r="A479" i="24"/>
  <c r="A478" i="24"/>
  <c r="A477" i="24"/>
  <c r="A474" i="24"/>
  <c r="A473" i="24"/>
  <c r="A472" i="24"/>
  <c r="A471" i="24"/>
  <c r="A470" i="24"/>
  <c r="A469" i="24"/>
  <c r="A468" i="24"/>
  <c r="A467" i="24"/>
  <c r="A466" i="24"/>
  <c r="A465" i="24"/>
  <c r="A464" i="24"/>
  <c r="A463" i="24"/>
  <c r="A462" i="24"/>
  <c r="A461" i="24"/>
  <c r="A460" i="24"/>
  <c r="A459" i="24"/>
  <c r="A458" i="24"/>
  <c r="A457" i="24"/>
  <c r="A456" i="24"/>
  <c r="A455" i="24"/>
  <c r="A454" i="24"/>
  <c r="A445" i="24"/>
  <c r="A444" i="24"/>
  <c r="A443" i="24"/>
  <c r="A442" i="24"/>
  <c r="A441" i="24"/>
  <c r="A440" i="24"/>
  <c r="A439" i="24"/>
  <c r="A438" i="24"/>
  <c r="A437" i="24"/>
  <c r="A436" i="24"/>
  <c r="A435" i="24"/>
  <c r="A434" i="24"/>
  <c r="A433" i="24"/>
  <c r="A432" i="24"/>
  <c r="A431" i="24"/>
  <c r="A430" i="24"/>
  <c r="A429" i="24"/>
  <c r="A428" i="24"/>
  <c r="A425" i="24"/>
  <c r="A424" i="24"/>
  <c r="A423" i="24"/>
  <c r="A422" i="24"/>
  <c r="A421" i="24"/>
  <c r="A420" i="24"/>
  <c r="A419" i="24"/>
  <c r="A418" i="24"/>
  <c r="A417" i="24"/>
  <c r="A416" i="24"/>
  <c r="A415" i="24"/>
  <c r="A414" i="24"/>
  <c r="A413" i="24"/>
  <c r="A412" i="24"/>
  <c r="A411" i="24"/>
  <c r="A410" i="24"/>
  <c r="A409" i="24"/>
  <c r="A408" i="24"/>
  <c r="A407" i="24"/>
  <c r="A406" i="24"/>
  <c r="A405" i="24"/>
  <c r="A404" i="24"/>
  <c r="A403" i="24"/>
  <c r="A402" i="24"/>
  <c r="A401" i="24"/>
  <c r="A400" i="24"/>
  <c r="A399" i="24"/>
  <c r="A398" i="24"/>
  <c r="A397" i="24"/>
  <c r="A396" i="24"/>
  <c r="A395" i="24"/>
  <c r="A394" i="24"/>
  <c r="A393" i="24"/>
  <c r="A392" i="24"/>
  <c r="A391" i="24"/>
  <c r="A390" i="24"/>
  <c r="A389" i="24"/>
  <c r="A388" i="24"/>
  <c r="A387" i="24"/>
  <c r="A386" i="24"/>
  <c r="A385" i="24"/>
  <c r="A384" i="24"/>
  <c r="A383" i="24"/>
  <c r="A382" i="24"/>
  <c r="A381" i="24"/>
  <c r="A380" i="24"/>
  <c r="A379" i="24"/>
  <c r="A378" i="24"/>
  <c r="A377" i="24"/>
  <c r="A376" i="24"/>
  <c r="A375" i="24"/>
  <c r="A374" i="24"/>
  <c r="A373" i="24"/>
  <c r="A372" i="24"/>
  <c r="A371" i="24"/>
  <c r="A370" i="24"/>
  <c r="A369" i="24"/>
  <c r="A368" i="24"/>
  <c r="A367" i="24"/>
  <c r="A366" i="24"/>
  <c r="A365" i="24"/>
  <c r="A364" i="24"/>
  <c r="A363" i="24"/>
  <c r="A362" i="24"/>
  <c r="A361" i="24"/>
  <c r="A360" i="24"/>
  <c r="A359" i="24"/>
  <c r="A358" i="24"/>
  <c r="A357" i="24"/>
  <c r="A356" i="24"/>
  <c r="A355" i="24"/>
  <c r="A354" i="24"/>
  <c r="A353" i="24"/>
  <c r="A352" i="24"/>
  <c r="A351" i="24"/>
  <c r="A350" i="24"/>
  <c r="A349" i="24"/>
  <c r="A348" i="24"/>
  <c r="A347" i="24"/>
  <c r="A346" i="24"/>
  <c r="A345" i="24"/>
  <c r="A344" i="24"/>
  <c r="A343" i="24"/>
  <c r="A342" i="24"/>
  <c r="A341" i="24"/>
  <c r="A340" i="24"/>
  <c r="A339" i="24"/>
  <c r="A338" i="24"/>
  <c r="A337" i="24"/>
  <c r="A336" i="24"/>
  <c r="A335" i="24"/>
  <c r="A334" i="24"/>
  <c r="A333" i="24"/>
  <c r="A332" i="24"/>
  <c r="A331" i="24"/>
  <c r="A330" i="24"/>
  <c r="A329" i="24"/>
  <c r="A328" i="24"/>
  <c r="A327" i="24"/>
  <c r="A326" i="24"/>
  <c r="A325" i="24"/>
  <c r="A324" i="24"/>
  <c r="A323" i="24"/>
  <c r="A322" i="24"/>
  <c r="A321" i="24"/>
  <c r="A320" i="24"/>
  <c r="A319" i="24"/>
  <c r="A318" i="24"/>
  <c r="A317" i="24"/>
  <c r="A316" i="24"/>
  <c r="A315" i="24"/>
  <c r="A314" i="24"/>
  <c r="A313" i="24"/>
  <c r="A312" i="24"/>
  <c r="A311" i="24"/>
  <c r="A310" i="24"/>
  <c r="A309" i="24"/>
  <c r="A308" i="24"/>
  <c r="A307" i="24"/>
  <c r="A306" i="24"/>
  <c r="A298" i="24"/>
  <c r="A297" i="24"/>
  <c r="A296" i="24"/>
  <c r="A295" i="24"/>
  <c r="A294" i="24"/>
  <c r="A293" i="24"/>
  <c r="A292" i="24"/>
  <c r="A291" i="24"/>
  <c r="A283" i="24"/>
  <c r="A282" i="24"/>
  <c r="A281" i="24"/>
  <c r="A280" i="24"/>
  <c r="A279" i="24"/>
  <c r="A278" i="24"/>
  <c r="A277" i="24"/>
  <c r="A276" i="24"/>
  <c r="A267" i="24"/>
  <c r="A259" i="24"/>
  <c r="A258" i="24"/>
  <c r="A257" i="24"/>
  <c r="A256" i="24"/>
  <c r="A255" i="24"/>
  <c r="A254" i="24"/>
  <c r="A253" i="24"/>
  <c r="A252" i="24"/>
  <c r="A251" i="24"/>
  <c r="A250" i="24"/>
  <c r="A249" i="24"/>
  <c r="A248" i="24"/>
  <c r="A247" i="24"/>
  <c r="A246" i="24"/>
  <c r="A245" i="24"/>
  <c r="A244" i="24"/>
  <c r="A232" i="24"/>
  <c r="A231" i="24"/>
  <c r="A230" i="24"/>
  <c r="A229" i="24"/>
  <c r="A228" i="24"/>
  <c r="A227" i="24"/>
  <c r="A220" i="24"/>
  <c r="A219" i="24"/>
  <c r="A218" i="24"/>
  <c r="A217" i="24"/>
  <c r="A216" i="24"/>
  <c r="A215" i="24"/>
  <c r="A214" i="24"/>
  <c r="A213" i="24"/>
  <c r="A212" i="24"/>
  <c r="A211" i="24"/>
  <c r="A210" i="24"/>
  <c r="A209" i="24"/>
  <c r="A208" i="24"/>
  <c r="A207" i="24"/>
  <c r="A206" i="24"/>
  <c r="A205" i="24"/>
  <c r="A204" i="24"/>
  <c r="A203" i="24"/>
  <c r="A202" i="24"/>
  <c r="A201" i="24"/>
  <c r="A200" i="24"/>
  <c r="A199" i="24"/>
  <c r="A198" i="24"/>
  <c r="A197" i="24"/>
  <c r="A196" i="24"/>
  <c r="A195" i="24"/>
  <c r="A194" i="24"/>
  <c r="A193" i="24"/>
  <c r="A192" i="24"/>
  <c r="A191" i="24"/>
  <c r="A190" i="24"/>
  <c r="A189" i="24"/>
  <c r="A188" i="24"/>
  <c r="A187" i="24"/>
  <c r="A186" i="24"/>
  <c r="A185" i="24"/>
  <c r="A184" i="24"/>
  <c r="A183" i="24"/>
  <c r="A182" i="24"/>
  <c r="A181" i="24"/>
  <c r="A180" i="24"/>
  <c r="A179" i="24"/>
  <c r="A178" i="24"/>
  <c r="A177" i="24"/>
  <c r="A176" i="24"/>
  <c r="A175" i="24"/>
  <c r="A174" i="24"/>
  <c r="A173" i="24"/>
  <c r="A172" i="24"/>
  <c r="A171" i="24"/>
  <c r="A170" i="24"/>
  <c r="A169" i="24"/>
  <c r="A168" i="24"/>
  <c r="A167" i="24"/>
  <c r="A166" i="24"/>
  <c r="A165" i="24"/>
  <c r="A164" i="24"/>
  <c r="A163" i="24"/>
  <c r="A162" i="24"/>
  <c r="A161" i="24"/>
  <c r="A160" i="24"/>
  <c r="A159" i="24"/>
  <c r="A158" i="24"/>
  <c r="A157" i="24"/>
  <c r="A156" i="24"/>
  <c r="A155" i="24"/>
  <c r="A154" i="24"/>
  <c r="A153" i="24"/>
  <c r="A152" i="24"/>
  <c r="A151" i="24"/>
  <c r="A150" i="24"/>
  <c r="A149" i="24"/>
  <c r="A148" i="24"/>
  <c r="A147" i="24"/>
  <c r="A146" i="24"/>
  <c r="A145" i="24"/>
  <c r="A144" i="24"/>
  <c r="A143" i="24"/>
  <c r="A142" i="24"/>
  <c r="A141" i="24"/>
  <c r="A140" i="24"/>
  <c r="A139" i="24"/>
  <c r="A138" i="24"/>
  <c r="A137" i="24"/>
  <c r="A136" i="24"/>
  <c r="A135" i="24"/>
  <c r="A134" i="24"/>
  <c r="A133" i="24"/>
  <c r="A132" i="24"/>
  <c r="A131" i="24"/>
  <c r="A130" i="24"/>
  <c r="A129" i="24"/>
  <c r="A128" i="24"/>
  <c r="A127" i="24"/>
  <c r="A126" i="24"/>
  <c r="A125" i="24"/>
  <c r="A124" i="24"/>
  <c r="A123" i="24"/>
  <c r="A122" i="24"/>
  <c r="A121" i="24"/>
  <c r="A120" i="24"/>
  <c r="A119" i="24"/>
  <c r="A118" i="24"/>
  <c r="A117" i="24"/>
  <c r="A116" i="24"/>
  <c r="A115" i="24"/>
  <c r="A114" i="24"/>
  <c r="A113" i="24"/>
  <c r="A112" i="24"/>
  <c r="A111" i="24"/>
  <c r="A110" i="24"/>
  <c r="A109" i="24"/>
  <c r="A108" i="24"/>
  <c r="A107" i="24"/>
  <c r="A106" i="24"/>
  <c r="A105" i="24"/>
  <c r="A104" i="24"/>
  <c r="A103" i="24"/>
  <c r="A102" i="24"/>
  <c r="A101" i="24"/>
  <c r="A100" i="24"/>
  <c r="A99" i="24"/>
  <c r="A98" i="24"/>
  <c r="A97" i="24"/>
  <c r="A96" i="24"/>
  <c r="A95" i="24"/>
  <c r="A94" i="24"/>
  <c r="A93" i="24"/>
  <c r="A92" i="24"/>
  <c r="A91" i="24"/>
  <c r="A90" i="24"/>
  <c r="A89" i="24"/>
  <c r="A88" i="24"/>
  <c r="A87" i="24"/>
  <c r="A86" i="24"/>
  <c r="A85" i="24"/>
  <c r="A84" i="24"/>
  <c r="A83" i="24"/>
  <c r="A82" i="24"/>
  <c r="A81" i="24"/>
  <c r="A80" i="24"/>
  <c r="A79" i="24"/>
  <c r="A78" i="24"/>
  <c r="A77" i="24"/>
  <c r="A76" i="24"/>
  <c r="A75" i="24"/>
  <c r="A74" i="24"/>
  <c r="A73" i="24"/>
  <c r="A72" i="24"/>
  <c r="A71" i="24"/>
  <c r="A70" i="24"/>
  <c r="A69" i="24"/>
  <c r="A68" i="24"/>
  <c r="A67" i="24"/>
  <c r="A66" i="24"/>
  <c r="A65" i="24"/>
  <c r="A64" i="24"/>
  <c r="A63" i="24"/>
  <c r="A62" i="24"/>
  <c r="A61" i="24"/>
  <c r="A60" i="24"/>
  <c r="A59" i="24"/>
  <c r="A58" i="24"/>
  <c r="A57" i="24"/>
  <c r="A56" i="24"/>
  <c r="A55" i="24"/>
  <c r="A54" i="24"/>
  <c r="A53" i="24"/>
  <c r="A52" i="24"/>
  <c r="A51" i="24"/>
  <c r="A50" i="24"/>
  <c r="A49" i="24"/>
  <c r="A48" i="24"/>
  <c r="A47" i="24"/>
  <c r="A46" i="24"/>
  <c r="A45" i="24"/>
  <c r="A44" i="24"/>
  <c r="A43" i="24"/>
  <c r="A42" i="24"/>
  <c r="A41" i="24"/>
  <c r="A40" i="24"/>
  <c r="A39" i="24"/>
  <c r="A38" i="24"/>
  <c r="A37" i="24"/>
  <c r="A36" i="24"/>
  <c r="A35" i="24"/>
  <c r="A34" i="24"/>
  <c r="A33" i="24"/>
  <c r="A32" i="24"/>
  <c r="A31" i="24"/>
  <c r="A30" i="24"/>
  <c r="A29" i="24"/>
  <c r="A28" i="24"/>
  <c r="A27" i="24"/>
  <c r="A26" i="24"/>
  <c r="A25" i="24"/>
  <c r="A24" i="24"/>
  <c r="A23" i="24"/>
  <c r="A22" i="24"/>
  <c r="A21" i="24"/>
  <c r="A20" i="24"/>
  <c r="A19" i="24"/>
  <c r="A18" i="24"/>
  <c r="A17" i="24"/>
  <c r="A16" i="24"/>
  <c r="A15" i="24"/>
  <c r="A14" i="24"/>
  <c r="A13" i="24"/>
  <c r="A12" i="24"/>
  <c r="A11" i="24"/>
  <c r="A10" i="24"/>
  <c r="A9" i="24"/>
  <c r="A8" i="24"/>
  <c r="A7" i="24"/>
  <c r="A6" i="24"/>
  <c r="G1774" i="6" l="1"/>
  <c r="G9046" i="6"/>
  <c r="G1097" i="6"/>
  <c r="G2171" i="6"/>
  <c r="G4546" i="6"/>
  <c r="G5520" i="6"/>
  <c r="G5621" i="6"/>
  <c r="G6221" i="6"/>
  <c r="G6596" i="6"/>
  <c r="G7246" i="6"/>
  <c r="G9796" i="6"/>
  <c r="G1698" i="6"/>
  <c r="G1994" i="6"/>
  <c r="G494" i="6"/>
  <c r="G3118" i="6"/>
  <c r="G3347" i="6"/>
  <c r="G4248" i="6"/>
  <c r="G4693" i="6"/>
  <c r="G4918" i="6"/>
  <c r="G6721" i="6"/>
  <c r="G6872" i="6"/>
  <c r="G3371" i="6"/>
  <c r="G6521" i="6"/>
  <c r="G7346" i="6"/>
  <c r="G7946" i="6"/>
  <c r="G9146" i="6"/>
  <c r="G11246" i="6"/>
  <c r="G1721" i="6"/>
  <c r="G3296" i="6"/>
  <c r="G4871" i="6"/>
  <c r="G5846" i="6"/>
  <c r="G6146" i="6"/>
  <c r="G6821" i="6"/>
  <c r="G9671" i="6"/>
  <c r="G146" i="6"/>
  <c r="G493" i="6"/>
  <c r="G1773" i="6"/>
  <c r="G3671" i="6"/>
  <c r="G4694" i="6"/>
  <c r="G6071" i="6"/>
  <c r="G6446" i="6"/>
  <c r="G6722" i="6"/>
  <c r="G7571" i="6"/>
  <c r="G7721" i="6"/>
  <c r="G7796" i="6"/>
  <c r="G9071" i="6"/>
  <c r="G9423" i="6"/>
  <c r="G10093" i="6"/>
  <c r="G11171" i="6"/>
  <c r="G3071" i="6"/>
  <c r="G3146" i="6"/>
  <c r="G3221" i="6"/>
  <c r="G7871" i="6"/>
  <c r="G1473" i="6"/>
  <c r="G3493" i="6"/>
  <c r="G3596" i="6"/>
  <c r="G6496" i="6"/>
  <c r="G6947" i="6"/>
  <c r="G7243" i="6"/>
  <c r="G9140" i="6"/>
  <c r="G2996" i="6"/>
  <c r="G943" i="6"/>
  <c r="G946" i="6"/>
  <c r="G947" i="6"/>
  <c r="G1243" i="6"/>
  <c r="G1244" i="6"/>
  <c r="G1247" i="6"/>
  <c r="G1549" i="6"/>
  <c r="G2073" i="6"/>
  <c r="G3046" i="6"/>
  <c r="G4171" i="6"/>
  <c r="G5444" i="6"/>
  <c r="G5820" i="6"/>
  <c r="G5821" i="6"/>
  <c r="G6197" i="6"/>
  <c r="G7847" i="6"/>
  <c r="G9121" i="6"/>
  <c r="G9269" i="6"/>
  <c r="G9272" i="6"/>
  <c r="G9273" i="6"/>
  <c r="G9493" i="6"/>
  <c r="G9573" i="6"/>
  <c r="G9574" i="6"/>
  <c r="G9869" i="6"/>
  <c r="G9871" i="6"/>
  <c r="G10022" i="6"/>
  <c r="G10244" i="6"/>
  <c r="G10247" i="6"/>
  <c r="G10472" i="6"/>
  <c r="G10847" i="6"/>
  <c r="G10994" i="6"/>
  <c r="G10998" i="6"/>
  <c r="G5990" i="6"/>
  <c r="G8068" i="6"/>
  <c r="G8897" i="6"/>
  <c r="G8898" i="6"/>
  <c r="G9197" i="6"/>
  <c r="G10619" i="6"/>
  <c r="E323" i="6"/>
  <c r="E3623" i="6"/>
  <c r="E9848" i="6"/>
  <c r="G7768" i="6"/>
  <c r="G10693" i="6"/>
  <c r="G10698" i="6"/>
  <c r="G10844" i="6"/>
  <c r="G7618" i="6"/>
  <c r="G7619" i="6"/>
  <c r="G7620" i="6"/>
  <c r="G7621" i="6"/>
  <c r="G7622" i="6"/>
  <c r="G7623" i="6"/>
  <c r="G7920" i="6"/>
  <c r="G1543" i="6"/>
  <c r="G1544" i="6"/>
  <c r="G1548" i="6"/>
  <c r="G6869" i="6"/>
  <c r="G6870" i="6"/>
  <c r="G6871" i="6"/>
  <c r="G8969" i="6"/>
  <c r="G8970" i="6"/>
  <c r="G8971" i="6"/>
  <c r="G8973" i="6"/>
  <c r="G7393" i="6"/>
  <c r="G7396" i="6"/>
  <c r="G7398" i="6"/>
  <c r="G7399" i="6"/>
  <c r="G9124" i="6"/>
  <c r="G10545" i="6"/>
  <c r="G10546" i="6"/>
  <c r="G5819" i="6"/>
  <c r="G6121" i="6"/>
  <c r="G6193" i="6"/>
  <c r="G6268" i="6"/>
  <c r="G6271" i="6"/>
  <c r="G6273" i="6"/>
  <c r="G6274" i="6"/>
  <c r="G2747" i="6"/>
  <c r="G2748" i="6"/>
  <c r="G2749" i="6"/>
  <c r="G3268" i="6"/>
  <c r="G3270" i="6"/>
  <c r="G3272" i="6"/>
  <c r="G3273" i="6"/>
  <c r="G3274" i="6"/>
  <c r="G5369" i="6"/>
  <c r="G5370" i="6"/>
  <c r="G5371" i="6"/>
  <c r="G5373" i="6"/>
  <c r="G1771" i="6"/>
  <c r="G1772" i="6"/>
  <c r="G1844" i="6"/>
  <c r="G1845" i="6"/>
  <c r="G1846" i="6"/>
  <c r="G2143" i="6"/>
  <c r="G2144" i="6"/>
  <c r="G2148" i="6"/>
  <c r="G3349" i="6"/>
  <c r="G5218" i="6"/>
  <c r="G5297" i="6"/>
  <c r="G5299" i="6"/>
  <c r="G5668" i="6"/>
  <c r="G5673" i="6"/>
  <c r="G5746" i="6"/>
  <c r="G5748" i="6"/>
  <c r="G9718" i="6"/>
  <c r="G9722" i="6"/>
  <c r="G9724" i="6"/>
  <c r="G11071" i="6"/>
  <c r="G11073" i="6"/>
  <c r="G11074" i="6"/>
  <c r="G345" i="6"/>
  <c r="G346" i="6"/>
  <c r="G348" i="6"/>
  <c r="G349" i="6"/>
  <c r="G2445" i="6"/>
  <c r="G2522" i="6"/>
  <c r="G2523" i="6"/>
  <c r="G2524" i="6"/>
  <c r="G4174" i="6"/>
  <c r="G4619" i="6"/>
  <c r="G4621" i="6"/>
  <c r="G4623" i="6"/>
  <c r="G7094" i="6"/>
  <c r="G7095" i="6"/>
  <c r="G7096" i="6"/>
  <c r="G7098" i="6"/>
  <c r="G7321" i="6"/>
  <c r="G7323" i="6"/>
  <c r="G7324" i="6"/>
  <c r="G7696" i="6"/>
  <c r="G7697" i="6"/>
  <c r="G8522" i="6"/>
  <c r="G8598" i="6"/>
  <c r="G1319" i="6"/>
  <c r="G1323" i="6"/>
  <c r="G1396" i="6"/>
  <c r="G1398" i="6"/>
  <c r="G1399" i="6"/>
  <c r="G5143" i="6"/>
  <c r="G5145" i="6"/>
  <c r="G5146" i="6"/>
  <c r="G5147" i="6"/>
  <c r="G5148" i="6"/>
  <c r="G5149" i="6"/>
  <c r="G10773" i="6"/>
  <c r="G10774" i="6"/>
  <c r="G2668" i="6"/>
  <c r="G2669" i="6"/>
  <c r="G2670" i="6"/>
  <c r="G2674" i="6"/>
  <c r="G3120" i="6"/>
  <c r="G3124" i="6"/>
  <c r="G5219" i="6"/>
  <c r="G10920" i="6"/>
  <c r="G10921" i="6"/>
  <c r="G10923" i="6"/>
  <c r="G11221" i="6"/>
  <c r="G11223" i="6"/>
  <c r="G11224" i="6"/>
  <c r="G569" i="6"/>
  <c r="G574" i="6"/>
  <c r="G2293" i="6"/>
  <c r="G2294" i="6"/>
  <c r="G2298" i="6"/>
  <c r="G2970" i="6"/>
  <c r="G2972" i="6"/>
  <c r="G2974" i="6"/>
  <c r="G3645" i="6"/>
  <c r="G3646" i="6"/>
  <c r="G3648" i="6"/>
  <c r="G3649" i="6"/>
  <c r="G3869" i="6"/>
  <c r="G3872" i="6"/>
  <c r="G7019" i="6"/>
  <c r="G7020" i="6"/>
  <c r="G7021" i="6"/>
  <c r="G7022" i="6"/>
  <c r="G7169" i="6"/>
  <c r="G7170" i="6"/>
  <c r="G7171" i="6"/>
  <c r="G7172" i="6"/>
  <c r="G7173" i="6"/>
  <c r="G7995" i="6"/>
  <c r="G7996" i="6"/>
  <c r="G7997" i="6"/>
  <c r="G8823" i="6"/>
  <c r="G9496" i="6"/>
  <c r="G9497" i="6"/>
  <c r="G9498" i="6"/>
  <c r="G10319" i="6"/>
  <c r="G10324" i="6"/>
  <c r="G1919" i="6"/>
  <c r="G1920" i="6"/>
  <c r="G1921" i="6"/>
  <c r="G4099" i="6"/>
  <c r="G4393" i="6"/>
  <c r="G4394" i="6"/>
  <c r="G4398" i="6"/>
  <c r="G5068" i="6"/>
  <c r="G5071" i="6"/>
  <c r="G5072" i="6"/>
  <c r="G6568" i="6"/>
  <c r="G6570" i="6"/>
  <c r="G6572" i="6"/>
  <c r="G6573" i="6"/>
  <c r="G6574" i="6"/>
  <c r="G6943" i="6"/>
  <c r="G6946" i="6"/>
  <c r="G8144" i="6"/>
  <c r="G8145" i="6"/>
  <c r="G8146" i="6"/>
  <c r="G8147" i="6"/>
  <c r="G8369" i="6"/>
  <c r="G8370" i="6"/>
  <c r="G8371" i="6"/>
  <c r="G8372" i="6"/>
  <c r="G8374" i="6"/>
  <c r="G8444" i="6"/>
  <c r="G8445" i="6"/>
  <c r="G8446" i="6"/>
  <c r="G8448" i="6"/>
  <c r="G8748" i="6"/>
  <c r="G9193" i="6"/>
  <c r="G9194" i="6"/>
  <c r="G9195" i="6"/>
  <c r="G9268" i="6"/>
  <c r="G9945" i="6"/>
  <c r="G9946" i="6"/>
  <c r="G9947" i="6"/>
  <c r="G9948" i="6"/>
  <c r="G419" i="6"/>
  <c r="G420" i="6"/>
  <c r="G421" i="6"/>
  <c r="G423" i="6"/>
  <c r="G643" i="6"/>
  <c r="G645" i="6"/>
  <c r="G646" i="6"/>
  <c r="G647" i="6"/>
  <c r="G648" i="6"/>
  <c r="G649" i="6"/>
  <c r="G2818" i="6"/>
  <c r="G2819" i="6"/>
  <c r="G2820" i="6"/>
  <c r="G2824" i="6"/>
  <c r="G3571" i="6"/>
  <c r="G3573" i="6"/>
  <c r="G3574" i="6"/>
  <c r="G4019" i="6"/>
  <c r="G4020" i="6"/>
  <c r="G4021" i="6"/>
  <c r="G4023" i="6"/>
  <c r="G4095" i="6"/>
  <c r="G4097" i="6"/>
  <c r="G4098" i="6"/>
  <c r="G4245" i="6"/>
  <c r="G8894" i="6"/>
  <c r="G2895" i="6"/>
  <c r="G2897" i="6"/>
  <c r="G2898" i="6"/>
  <c r="G2899" i="6"/>
  <c r="G3720" i="6"/>
  <c r="G3724" i="6"/>
  <c r="G3796" i="6"/>
  <c r="G5593" i="6"/>
  <c r="G5594" i="6"/>
  <c r="G5598" i="6"/>
  <c r="G5893" i="6"/>
  <c r="G5895" i="6"/>
  <c r="G5897" i="6"/>
  <c r="G5899" i="6"/>
  <c r="G6494" i="6"/>
  <c r="G6495" i="6"/>
  <c r="G6647" i="6"/>
  <c r="G7469" i="6"/>
  <c r="G7470" i="6"/>
  <c r="G7471" i="6"/>
  <c r="G7543" i="6"/>
  <c r="G9571" i="6"/>
  <c r="G9572" i="6"/>
  <c r="G9648" i="6"/>
  <c r="G9649" i="6"/>
  <c r="G9797" i="6"/>
  <c r="G10019" i="6"/>
  <c r="G10020" i="6"/>
  <c r="G10021" i="6"/>
  <c r="G10393" i="6"/>
  <c r="G10394" i="6"/>
  <c r="G10395" i="6"/>
  <c r="G10396" i="6"/>
  <c r="G11143" i="6"/>
  <c r="G11146" i="6"/>
  <c r="G11148" i="6"/>
  <c r="G343" i="6"/>
  <c r="G344" i="6"/>
  <c r="G347" i="6"/>
  <c r="G495" i="6"/>
  <c r="G496" i="6"/>
  <c r="G498" i="6"/>
  <c r="G499" i="6"/>
  <c r="G573" i="6"/>
  <c r="G590" i="6"/>
  <c r="G644" i="6"/>
  <c r="G869" i="6"/>
  <c r="G871" i="6"/>
  <c r="G872" i="6"/>
  <c r="G873" i="6"/>
  <c r="G1094" i="6"/>
  <c r="G1095" i="6"/>
  <c r="G1096" i="6"/>
  <c r="G1170" i="6"/>
  <c r="G1173" i="6"/>
  <c r="G1174" i="6"/>
  <c r="G473" i="6"/>
  <c r="G719" i="6"/>
  <c r="G720" i="6"/>
  <c r="G721" i="6"/>
  <c r="G722" i="6"/>
  <c r="G794" i="6"/>
  <c r="G796" i="6"/>
  <c r="G797" i="6"/>
  <c r="G798" i="6"/>
  <c r="G568" i="6"/>
  <c r="E698" i="6"/>
  <c r="G1019" i="6"/>
  <c r="G1020" i="6"/>
  <c r="G1021" i="6"/>
  <c r="G1023" i="6"/>
  <c r="G1024" i="6"/>
  <c r="G1248" i="6"/>
  <c r="G1249" i="6"/>
  <c r="G1322" i="6"/>
  <c r="G1393" i="6"/>
  <c r="G1468" i="6"/>
  <c r="G1469" i="6"/>
  <c r="G1470" i="6"/>
  <c r="G1471" i="6"/>
  <c r="G1472" i="6"/>
  <c r="G1545" i="6"/>
  <c r="E1598" i="6"/>
  <c r="G1693" i="6"/>
  <c r="G1694" i="6"/>
  <c r="G2071" i="6"/>
  <c r="G2072" i="6"/>
  <c r="G2295" i="6"/>
  <c r="G2368" i="6"/>
  <c r="G2369" i="6"/>
  <c r="G2371" i="6"/>
  <c r="G2372" i="6"/>
  <c r="G2373" i="6"/>
  <c r="G2446" i="6"/>
  <c r="G2449" i="6"/>
  <c r="G2520" i="6"/>
  <c r="E2648" i="6"/>
  <c r="G2671" i="6"/>
  <c r="G3121" i="6"/>
  <c r="G3420" i="6"/>
  <c r="G3421" i="6"/>
  <c r="G3721" i="6"/>
  <c r="G3793" i="6"/>
  <c r="G3794" i="6"/>
  <c r="G3196" i="6"/>
  <c r="G3197" i="6"/>
  <c r="G3343" i="6"/>
  <c r="G3344" i="6"/>
  <c r="G3345" i="6"/>
  <c r="G3346" i="6"/>
  <c r="G1373" i="6"/>
  <c r="E1673" i="6"/>
  <c r="G1769" i="6"/>
  <c r="G1847" i="6"/>
  <c r="G1922" i="6"/>
  <c r="G1998" i="6"/>
  <c r="G2074" i="6"/>
  <c r="G2090" i="6"/>
  <c r="G2145" i="6"/>
  <c r="G2218" i="6"/>
  <c r="G2219" i="6"/>
  <c r="G2593" i="6"/>
  <c r="G2594" i="6"/>
  <c r="G2595" i="6"/>
  <c r="G2597" i="6"/>
  <c r="G2598" i="6"/>
  <c r="G2599" i="6"/>
  <c r="E2723" i="6"/>
  <c r="G2745" i="6"/>
  <c r="G2765" i="6"/>
  <c r="G2821" i="6"/>
  <c r="G2968" i="6"/>
  <c r="G3043" i="6"/>
  <c r="G3044" i="6"/>
  <c r="G3045" i="6"/>
  <c r="G3047" i="6"/>
  <c r="E3398" i="6"/>
  <c r="G3496" i="6"/>
  <c r="G3498" i="6"/>
  <c r="G3499" i="6"/>
  <c r="G3718" i="6"/>
  <c r="G3797" i="6"/>
  <c r="E1973" i="6"/>
  <c r="G3568" i="6"/>
  <c r="G5840" i="6"/>
  <c r="G3871" i="6"/>
  <c r="G4018" i="6"/>
  <c r="G4190" i="6"/>
  <c r="G4244" i="6"/>
  <c r="G4249" i="6"/>
  <c r="G4397" i="6"/>
  <c r="G4547" i="6"/>
  <c r="G4548" i="6"/>
  <c r="G4549" i="6"/>
  <c r="G4695" i="6"/>
  <c r="G4696" i="6"/>
  <c r="G4698" i="6"/>
  <c r="G5223" i="6"/>
  <c r="G5293" i="6"/>
  <c r="G5446" i="6"/>
  <c r="G5447" i="6"/>
  <c r="G5448" i="6"/>
  <c r="G5518" i="6"/>
  <c r="G5519" i="6"/>
  <c r="G5523" i="6"/>
  <c r="G5595" i="6"/>
  <c r="G5743" i="6"/>
  <c r="G5749" i="6"/>
  <c r="G6122" i="6"/>
  <c r="G4265" i="6"/>
  <c r="E4298" i="6"/>
  <c r="E5123" i="6"/>
  <c r="E5423" i="6"/>
  <c r="G5747" i="6"/>
  <c r="G6098" i="6"/>
  <c r="G6215" i="6"/>
  <c r="E3923" i="6"/>
  <c r="G3944" i="6"/>
  <c r="G3945" i="6"/>
  <c r="G3946" i="6"/>
  <c r="G3948" i="6"/>
  <c r="E4073" i="6"/>
  <c r="G4168" i="6"/>
  <c r="G4169" i="6"/>
  <c r="G4170" i="6"/>
  <c r="G4320" i="6"/>
  <c r="G4321" i="6"/>
  <c r="G4322" i="6"/>
  <c r="G4468" i="6"/>
  <c r="G4469" i="6"/>
  <c r="G4470" i="6"/>
  <c r="G4471" i="6"/>
  <c r="G4472" i="6"/>
  <c r="G4473" i="6"/>
  <c r="G4769" i="6"/>
  <c r="G4771" i="6"/>
  <c r="G4772" i="6"/>
  <c r="G4773" i="6"/>
  <c r="G4846" i="6"/>
  <c r="G4848" i="6"/>
  <c r="G4849" i="6"/>
  <c r="G4921" i="6"/>
  <c r="G4923" i="6"/>
  <c r="G4924" i="6"/>
  <c r="G4996" i="6"/>
  <c r="G4998" i="6"/>
  <c r="G4999" i="6"/>
  <c r="G5144" i="6"/>
  <c r="G5971" i="6"/>
  <c r="G5973" i="6"/>
  <c r="G5974" i="6"/>
  <c r="G6043" i="6"/>
  <c r="G6045" i="6"/>
  <c r="G6046" i="6"/>
  <c r="G6118" i="6"/>
  <c r="G6120" i="6"/>
  <c r="G6665" i="6"/>
  <c r="G6890" i="6"/>
  <c r="G7549" i="6"/>
  <c r="G7698" i="6"/>
  <c r="G7921" i="6"/>
  <c r="G7922" i="6"/>
  <c r="G7923" i="6"/>
  <c r="G7924" i="6"/>
  <c r="G8219" i="6"/>
  <c r="G8221" i="6"/>
  <c r="G8222" i="6"/>
  <c r="G8224" i="6"/>
  <c r="G8443" i="6"/>
  <c r="G8519" i="6"/>
  <c r="G8521" i="6"/>
  <c r="G8669" i="6"/>
  <c r="G8670" i="6"/>
  <c r="G8671" i="6"/>
  <c r="G8673" i="6"/>
  <c r="G8674" i="6"/>
  <c r="G8820" i="6"/>
  <c r="G8821" i="6"/>
  <c r="G8968" i="6"/>
  <c r="G8990" i="6"/>
  <c r="G6196" i="6"/>
  <c r="G6421" i="6"/>
  <c r="G6422" i="6"/>
  <c r="G6493" i="6"/>
  <c r="G6497" i="6"/>
  <c r="G6498" i="6"/>
  <c r="G6499" i="6"/>
  <c r="G6794" i="6"/>
  <c r="G6796" i="6"/>
  <c r="G6797" i="6"/>
  <c r="G6944" i="6"/>
  <c r="G6948" i="6"/>
  <c r="G7023" i="6"/>
  <c r="E7073" i="6"/>
  <c r="G7093" i="6"/>
  <c r="G7318" i="6"/>
  <c r="G7544" i="6"/>
  <c r="G7694" i="6"/>
  <c r="G7843" i="6"/>
  <c r="G7845" i="6"/>
  <c r="G7846" i="6"/>
  <c r="G7918" i="6"/>
  <c r="G8293" i="6"/>
  <c r="G8295" i="6"/>
  <c r="G8296" i="6"/>
  <c r="G8298" i="6"/>
  <c r="E8423" i="6"/>
  <c r="E8573" i="6"/>
  <c r="G8765" i="6"/>
  <c r="G9048" i="6"/>
  <c r="G9049" i="6"/>
  <c r="G8523" i="6"/>
  <c r="G8593" i="6"/>
  <c r="G8595" i="6"/>
  <c r="G8596" i="6"/>
  <c r="G9043" i="6"/>
  <c r="G9122" i="6"/>
  <c r="G6344" i="6"/>
  <c r="G6345" i="6"/>
  <c r="G6346" i="6"/>
  <c r="G6347" i="6"/>
  <c r="G6349" i="6"/>
  <c r="G6646" i="6"/>
  <c r="G6718" i="6"/>
  <c r="G6723" i="6"/>
  <c r="G6724" i="6"/>
  <c r="G6868" i="6"/>
  <c r="G7248" i="6"/>
  <c r="G7249" i="6"/>
  <c r="G7472" i="6"/>
  <c r="G7598" i="6"/>
  <c r="G7772" i="6"/>
  <c r="G7773" i="6"/>
  <c r="G7774" i="6"/>
  <c r="G7993" i="6"/>
  <c r="G8070" i="6"/>
  <c r="G8071" i="6"/>
  <c r="G8073" i="6"/>
  <c r="G8074" i="6"/>
  <c r="G9118" i="6"/>
  <c r="G9345" i="6"/>
  <c r="G9347" i="6"/>
  <c r="G9348" i="6"/>
  <c r="G9569" i="6"/>
  <c r="G9868" i="6"/>
  <c r="G10018" i="6"/>
  <c r="G10023" i="6"/>
  <c r="G10097" i="6"/>
  <c r="G10098" i="6"/>
  <c r="G10099" i="6"/>
  <c r="G10168" i="6"/>
  <c r="G10172" i="6"/>
  <c r="G10243" i="6"/>
  <c r="G10248" i="6"/>
  <c r="G10249" i="6"/>
  <c r="G10322" i="6"/>
  <c r="G10547" i="6"/>
  <c r="G10618" i="6"/>
  <c r="G10622" i="6"/>
  <c r="G10624" i="6"/>
  <c r="G10697" i="6"/>
  <c r="G10768" i="6"/>
  <c r="G10918" i="6"/>
  <c r="G10919" i="6"/>
  <c r="G10996" i="6"/>
  <c r="G10997" i="6"/>
  <c r="G11068" i="6"/>
  <c r="G10415" i="6"/>
  <c r="G9196" i="6"/>
  <c r="G9418" i="6"/>
  <c r="G9419" i="6"/>
  <c r="G9420" i="6"/>
  <c r="G9421" i="6"/>
  <c r="G9422" i="6"/>
  <c r="G9494" i="6"/>
  <c r="G9643" i="6"/>
  <c r="G9872" i="6"/>
  <c r="G9890" i="6"/>
  <c r="G9943" i="6"/>
  <c r="G10474" i="6"/>
  <c r="G10845" i="6"/>
  <c r="G10846" i="6"/>
  <c r="G11218" i="6"/>
  <c r="G9719" i="6"/>
  <c r="G9793" i="6"/>
  <c r="G10318" i="6"/>
  <c r="G10468" i="6"/>
  <c r="G11149" i="6"/>
  <c r="G365" i="6"/>
  <c r="G418" i="6"/>
  <c r="G515" i="6"/>
  <c r="E623" i="6"/>
  <c r="G746" i="6"/>
  <c r="E773" i="6"/>
  <c r="G795" i="6"/>
  <c r="G821" i="6"/>
  <c r="E848" i="6"/>
  <c r="G870" i="6"/>
  <c r="G971" i="6"/>
  <c r="E998" i="6"/>
  <c r="G1018" i="6"/>
  <c r="G1346" i="6"/>
  <c r="E1373" i="6"/>
  <c r="G1397" i="6"/>
  <c r="G1624" i="6"/>
  <c r="E1748" i="6"/>
  <c r="G2015" i="6"/>
  <c r="G272" i="6"/>
  <c r="G371" i="6"/>
  <c r="E398" i="6"/>
  <c r="G422" i="6"/>
  <c r="G424" i="6"/>
  <c r="G521" i="6"/>
  <c r="E548" i="6"/>
  <c r="G570" i="6"/>
  <c r="G571" i="6"/>
  <c r="G572" i="6"/>
  <c r="G799" i="6"/>
  <c r="G874" i="6"/>
  <c r="E923" i="6"/>
  <c r="G944" i="6"/>
  <c r="G945" i="6"/>
  <c r="G1022" i="6"/>
  <c r="E1073" i="6"/>
  <c r="G1093" i="6"/>
  <c r="G1098" i="6"/>
  <c r="G1099" i="6"/>
  <c r="G1168" i="6"/>
  <c r="G1196" i="6"/>
  <c r="G1271" i="6"/>
  <c r="G1318" i="6"/>
  <c r="G1320" i="6"/>
  <c r="G1321" i="6"/>
  <c r="G1421" i="6"/>
  <c r="E1448" i="6"/>
  <c r="G1474" i="6"/>
  <c r="E1523" i="6"/>
  <c r="G1546" i="6"/>
  <c r="G1547" i="6"/>
  <c r="G1618" i="6"/>
  <c r="G1865" i="6"/>
  <c r="G2069" i="6"/>
  <c r="G596" i="6"/>
  <c r="G671" i="6"/>
  <c r="G724" i="6"/>
  <c r="G793" i="6"/>
  <c r="G868" i="6"/>
  <c r="G896" i="6"/>
  <c r="G948" i="6"/>
  <c r="G949" i="6"/>
  <c r="G1046" i="6"/>
  <c r="E1148" i="6"/>
  <c r="G1171" i="6"/>
  <c r="G1172" i="6"/>
  <c r="E1223" i="6"/>
  <c r="G1245" i="6"/>
  <c r="G1246" i="6"/>
  <c r="E1298" i="6"/>
  <c r="G1324" i="6"/>
  <c r="G1394" i="6"/>
  <c r="G1395" i="6"/>
  <c r="G1523" i="6"/>
  <c r="G1571" i="6"/>
  <c r="G1646" i="6"/>
  <c r="G1790" i="6"/>
  <c r="G1997" i="6"/>
  <c r="G446" i="6"/>
  <c r="E473" i="6"/>
  <c r="G497" i="6"/>
  <c r="G698" i="6"/>
  <c r="G923" i="6"/>
  <c r="G965" i="6"/>
  <c r="G1073" i="6"/>
  <c r="G1121" i="6"/>
  <c r="G1496" i="6"/>
  <c r="G2096" i="6"/>
  <c r="G2465" i="6"/>
  <c r="G2423" i="6"/>
  <c r="G2471" i="6"/>
  <c r="G2746" i="6"/>
  <c r="G2771" i="6"/>
  <c r="G2822" i="6"/>
  <c r="G2823" i="6"/>
  <c r="G2893" i="6"/>
  <c r="G2894" i="6"/>
  <c r="E3098" i="6"/>
  <c r="G3098" i="6"/>
  <c r="G3122" i="6"/>
  <c r="G3194" i="6"/>
  <c r="G3195" i="6"/>
  <c r="G3323" i="6"/>
  <c r="G3418" i="6"/>
  <c r="G3440" i="6"/>
  <c r="G3495" i="6"/>
  <c r="G3569" i="6"/>
  <c r="G3570" i="6"/>
  <c r="G3590" i="6"/>
  <c r="G3873" i="6"/>
  <c r="G3874" i="6"/>
  <c r="G3971" i="6"/>
  <c r="E3998" i="6"/>
  <c r="G4022" i="6"/>
  <c r="G4024" i="6"/>
  <c r="G4093" i="6"/>
  <c r="G4094" i="6"/>
  <c r="G4246" i="6"/>
  <c r="G4247" i="6"/>
  <c r="G4318" i="6"/>
  <c r="G1699" i="6"/>
  <c r="G1770" i="6"/>
  <c r="E1823" i="6"/>
  <c r="G1993" i="6"/>
  <c r="G1995" i="6"/>
  <c r="G1996" i="6"/>
  <c r="G2068" i="6"/>
  <c r="E2123" i="6"/>
  <c r="G2146" i="6"/>
  <c r="G2147" i="6"/>
  <c r="G2221" i="6"/>
  <c r="G2222" i="6"/>
  <c r="G2296" i="6"/>
  <c r="G2297" i="6"/>
  <c r="G2521" i="6"/>
  <c r="G2546" i="6"/>
  <c r="G2846" i="6"/>
  <c r="G3665" i="6"/>
  <c r="G3740" i="6"/>
  <c r="G3815" i="6"/>
  <c r="G3890" i="6"/>
  <c r="G3998" i="6"/>
  <c r="G4073" i="6"/>
  <c r="G4271" i="6"/>
  <c r="G4396" i="6"/>
  <c r="E4523" i="6"/>
  <c r="E2198" i="6"/>
  <c r="G2246" i="6"/>
  <c r="E2273" i="6"/>
  <c r="G2321" i="6"/>
  <c r="E2348" i="6"/>
  <c r="G2370" i="6"/>
  <c r="G2396" i="6"/>
  <c r="G2443" i="6"/>
  <c r="G2444" i="6"/>
  <c r="E2498" i="6"/>
  <c r="G2596" i="6"/>
  <c r="G2621" i="6"/>
  <c r="G2672" i="6"/>
  <c r="G2673" i="6"/>
  <c r="G2723" i="6"/>
  <c r="G2743" i="6"/>
  <c r="G2744" i="6"/>
  <c r="E2798" i="6"/>
  <c r="G2896" i="6"/>
  <c r="G2921" i="6"/>
  <c r="E2948" i="6"/>
  <c r="G3140" i="6"/>
  <c r="G3199" i="6"/>
  <c r="G3271" i="6"/>
  <c r="G3422" i="6"/>
  <c r="G3423" i="6"/>
  <c r="G3424" i="6"/>
  <c r="G3497" i="6"/>
  <c r="E3548" i="6"/>
  <c r="G3572" i="6"/>
  <c r="G3719" i="6"/>
  <c r="E3773" i="6"/>
  <c r="G3795" i="6"/>
  <c r="E3848" i="6"/>
  <c r="G3868" i="6"/>
  <c r="G3947" i="6"/>
  <c r="G4046" i="6"/>
  <c r="G4096" i="6"/>
  <c r="E4223" i="6"/>
  <c r="G4346" i="6"/>
  <c r="E4448" i="6"/>
  <c r="G1621" i="6"/>
  <c r="G1622" i="6"/>
  <c r="G1696" i="6"/>
  <c r="G1697" i="6"/>
  <c r="G1768" i="6"/>
  <c r="G1843" i="6"/>
  <c r="G1848" i="6"/>
  <c r="G1849" i="6"/>
  <c r="G1918" i="6"/>
  <c r="G1923" i="6"/>
  <c r="G1924" i="6"/>
  <c r="G1999" i="6"/>
  <c r="G2021" i="6"/>
  <c r="E2048" i="6"/>
  <c r="G2070" i="6"/>
  <c r="G2149" i="6"/>
  <c r="G2224" i="6"/>
  <c r="G2299" i="6"/>
  <c r="G2374" i="6"/>
  <c r="E2423" i="6"/>
  <c r="G2447" i="6"/>
  <c r="G2448" i="6"/>
  <c r="G2518" i="6"/>
  <c r="G2519" i="6"/>
  <c r="E2573" i="6"/>
  <c r="G2696" i="6"/>
  <c r="G2798" i="6"/>
  <c r="E2873" i="6"/>
  <c r="G3048" i="6"/>
  <c r="G3049" i="6"/>
  <c r="E3248" i="6"/>
  <c r="G3548" i="6"/>
  <c r="G3644" i="6"/>
  <c r="G3722" i="6"/>
  <c r="G3723" i="6"/>
  <c r="G3798" i="6"/>
  <c r="G3965" i="6"/>
  <c r="G4172" i="6"/>
  <c r="G4223" i="6"/>
  <c r="G4243" i="6"/>
  <c r="E4373" i="6"/>
  <c r="G4448" i="6"/>
  <c r="G4646" i="6"/>
  <c r="E4673" i="6"/>
  <c r="G4697" i="6"/>
  <c r="G4774" i="6"/>
  <c r="G4844" i="6"/>
  <c r="G4845" i="6"/>
  <c r="G4919" i="6"/>
  <c r="G4920" i="6"/>
  <c r="G4994" i="6"/>
  <c r="G4995" i="6"/>
  <c r="G5069" i="6"/>
  <c r="G5070" i="6"/>
  <c r="E5273" i="6"/>
  <c r="G5294" i="6"/>
  <c r="G5296" i="6"/>
  <c r="G5396" i="6"/>
  <c r="G5445" i="6"/>
  <c r="G5449" i="6"/>
  <c r="G5465" i="6"/>
  <c r="G5521" i="6"/>
  <c r="G5522" i="6"/>
  <c r="G5648" i="6"/>
  <c r="G5690" i="6"/>
  <c r="G6049" i="6"/>
  <c r="G4565" i="6"/>
  <c r="E4598" i="6"/>
  <c r="G4618" i="6"/>
  <c r="G4796" i="6"/>
  <c r="E4823" i="6"/>
  <c r="G5240" i="6"/>
  <c r="G5246" i="6"/>
  <c r="G5423" i="6"/>
  <c r="E5498" i="6"/>
  <c r="E5573" i="6"/>
  <c r="G4544" i="6"/>
  <c r="G4622" i="6"/>
  <c r="G4624" i="6"/>
  <c r="E4748" i="6"/>
  <c r="G4768" i="6"/>
  <c r="G4847" i="6"/>
  <c r="G4865" i="6"/>
  <c r="E4898" i="6"/>
  <c r="G4922" i="6"/>
  <c r="G4940" i="6"/>
  <c r="E4973" i="6"/>
  <c r="G4997" i="6"/>
  <c r="E5048" i="6"/>
  <c r="G5073" i="6"/>
  <c r="G5074" i="6"/>
  <c r="G5220" i="6"/>
  <c r="G5221" i="6"/>
  <c r="G5222" i="6"/>
  <c r="G5298" i="6"/>
  <c r="G5315" i="6"/>
  <c r="E5348" i="6"/>
  <c r="G5368" i="6"/>
  <c r="G5372" i="6"/>
  <c r="G5374" i="6"/>
  <c r="G5443" i="6"/>
  <c r="G5524" i="6"/>
  <c r="G5540" i="6"/>
  <c r="G5573" i="6"/>
  <c r="G5671" i="6"/>
  <c r="G5744" i="6"/>
  <c r="G5873" i="6"/>
  <c r="G6023" i="6"/>
  <c r="G6065" i="6"/>
  <c r="G6140" i="6"/>
  <c r="G4598" i="6"/>
  <c r="G4973" i="6"/>
  <c r="G5048" i="6"/>
  <c r="G5165" i="6"/>
  <c r="G5171" i="6"/>
  <c r="E5198" i="6"/>
  <c r="G5348" i="6"/>
  <c r="G5390" i="6"/>
  <c r="G6440" i="6"/>
  <c r="G6290" i="6"/>
  <c r="E6398" i="6"/>
  <c r="G6515" i="6"/>
  <c r="G6590" i="6"/>
  <c r="G6998" i="6"/>
  <c r="G7115" i="6"/>
  <c r="G7196" i="6"/>
  <c r="E7223" i="6"/>
  <c r="E7523" i="6"/>
  <c r="E7598" i="6"/>
  <c r="G8015" i="6"/>
  <c r="G5599" i="6"/>
  <c r="G5669" i="6"/>
  <c r="G5670" i="6"/>
  <c r="G5798" i="6"/>
  <c r="G5822" i="6"/>
  <c r="G5823" i="6"/>
  <c r="G5824" i="6"/>
  <c r="E5873" i="6"/>
  <c r="G5896" i="6"/>
  <c r="G5948" i="6"/>
  <c r="G5972" i="6"/>
  <c r="G6123" i="6"/>
  <c r="G6124" i="6"/>
  <c r="G6173" i="6"/>
  <c r="G6199" i="6"/>
  <c r="G6270" i="6"/>
  <c r="G6419" i="6"/>
  <c r="G6420" i="6"/>
  <c r="G6649" i="6"/>
  <c r="G6848" i="6"/>
  <c r="G6873" i="6"/>
  <c r="G7121" i="6"/>
  <c r="E7148" i="6"/>
  <c r="G7168" i="6"/>
  <c r="G7247" i="6"/>
  <c r="E7298" i="6"/>
  <c r="G7319" i="6"/>
  <c r="G7320" i="6"/>
  <c r="G7395" i="6"/>
  <c r="G7646" i="6"/>
  <c r="G7693" i="6"/>
  <c r="G7748" i="6"/>
  <c r="G8165" i="6"/>
  <c r="G8465" i="6"/>
  <c r="G7148" i="6"/>
  <c r="G7865" i="6"/>
  <c r="G5596" i="6"/>
  <c r="G5597" i="6"/>
  <c r="G5672" i="6"/>
  <c r="E5723" i="6"/>
  <c r="G5968" i="6"/>
  <c r="G5970" i="6"/>
  <c r="G6047" i="6"/>
  <c r="G6048" i="6"/>
  <c r="G6195" i="6"/>
  <c r="G6272" i="6"/>
  <c r="G6343" i="6"/>
  <c r="G6424" i="6"/>
  <c r="G6571" i="6"/>
  <c r="G6643" i="6"/>
  <c r="G6645" i="6"/>
  <c r="G6720" i="6"/>
  <c r="G6793" i="6"/>
  <c r="G6799" i="6"/>
  <c r="G6896" i="6"/>
  <c r="G6923" i="6"/>
  <c r="E6923" i="6"/>
  <c r="G6965" i="6"/>
  <c r="E6998" i="6"/>
  <c r="G7018" i="6"/>
  <c r="G7024" i="6"/>
  <c r="G7097" i="6"/>
  <c r="G7244" i="6"/>
  <c r="G7245" i="6"/>
  <c r="G7322" i="6"/>
  <c r="G7340" i="6"/>
  <c r="G7397" i="6"/>
  <c r="G7545" i="6"/>
  <c r="G7546" i="6"/>
  <c r="G7547" i="6"/>
  <c r="G7695" i="6"/>
  <c r="G7770" i="6"/>
  <c r="G8723" i="6"/>
  <c r="G8149" i="6"/>
  <c r="G8223" i="6"/>
  <c r="E8273" i="6"/>
  <c r="G8471" i="6"/>
  <c r="G8524" i="6"/>
  <c r="G8594" i="6"/>
  <c r="G8597" i="6"/>
  <c r="G8621" i="6"/>
  <c r="G8672" i="6"/>
  <c r="G8690" i="6"/>
  <c r="E8723" i="6"/>
  <c r="G8819" i="6"/>
  <c r="G8846" i="6"/>
  <c r="G8899" i="6"/>
  <c r="G9044" i="6"/>
  <c r="G9045" i="6"/>
  <c r="E9398" i="6"/>
  <c r="G9698" i="6"/>
  <c r="G9740" i="6"/>
  <c r="G9815" i="6"/>
  <c r="G8840" i="6"/>
  <c r="G9215" i="6"/>
  <c r="G9221" i="6"/>
  <c r="E9248" i="6"/>
  <c r="G8218" i="6"/>
  <c r="E8348" i="6"/>
  <c r="G8368" i="6"/>
  <c r="G8447" i="6"/>
  <c r="E8798" i="6"/>
  <c r="G8948" i="6"/>
  <c r="G8972" i="6"/>
  <c r="E9023" i="6"/>
  <c r="G9047" i="6"/>
  <c r="E9098" i="6"/>
  <c r="G9344" i="6"/>
  <c r="E9548" i="6"/>
  <c r="E9623" i="6"/>
  <c r="G10148" i="6"/>
  <c r="G7468" i="6"/>
  <c r="G7473" i="6"/>
  <c r="G7474" i="6"/>
  <c r="G7548" i="6"/>
  <c r="G7624" i="6"/>
  <c r="E7673" i="6"/>
  <c r="G7699" i="6"/>
  <c r="G7771" i="6"/>
  <c r="G7848" i="6"/>
  <c r="G7849" i="6"/>
  <c r="G7898" i="6"/>
  <c r="G7999" i="6"/>
  <c r="G8072" i="6"/>
  <c r="G8143" i="6"/>
  <c r="E8198" i="6"/>
  <c r="G8294" i="6"/>
  <c r="G8297" i="6"/>
  <c r="G8321" i="6"/>
  <c r="G8373" i="6"/>
  <c r="G8390" i="6"/>
  <c r="E8498" i="6"/>
  <c r="G8518" i="6"/>
  <c r="E8648" i="6"/>
  <c r="G8668" i="6"/>
  <c r="G8743" i="6"/>
  <c r="G8744" i="6"/>
  <c r="G8745" i="6"/>
  <c r="G8746" i="6"/>
  <c r="G8747" i="6"/>
  <c r="G8824" i="6"/>
  <c r="E8873" i="6"/>
  <c r="G8893" i="6"/>
  <c r="G8896" i="6"/>
  <c r="G8996" i="6"/>
  <c r="G9120" i="6"/>
  <c r="G9198" i="6"/>
  <c r="G9271" i="6"/>
  <c r="E9323" i="6"/>
  <c r="G9365" i="6"/>
  <c r="G9646" i="6"/>
  <c r="E9923" i="6"/>
  <c r="G10421" i="6"/>
  <c r="G10565" i="6"/>
  <c r="G9296" i="6"/>
  <c r="E9473" i="6"/>
  <c r="G9568" i="6"/>
  <c r="G9647" i="6"/>
  <c r="G9665" i="6"/>
  <c r="E9698" i="6"/>
  <c r="G9723" i="6"/>
  <c r="G9794" i="6"/>
  <c r="G9795" i="6"/>
  <c r="G9848" i="6"/>
  <c r="G9896" i="6"/>
  <c r="E9998" i="6"/>
  <c r="E10073" i="6"/>
  <c r="E10223" i="6"/>
  <c r="G10321" i="6"/>
  <c r="E10373" i="6"/>
  <c r="E10523" i="6"/>
  <c r="E9773" i="6"/>
  <c r="G10190" i="6"/>
  <c r="G10196" i="6"/>
  <c r="G10543" i="6"/>
  <c r="G9346" i="6"/>
  <c r="G9398" i="6"/>
  <c r="G9570" i="6"/>
  <c r="G9644" i="6"/>
  <c r="G9645" i="6"/>
  <c r="G9720" i="6"/>
  <c r="G9721" i="6"/>
  <c r="G9798" i="6"/>
  <c r="G9799" i="6"/>
  <c r="G9873" i="6"/>
  <c r="G9944" i="6"/>
  <c r="G10094" i="6"/>
  <c r="G10095" i="6"/>
  <c r="G10096" i="6"/>
  <c r="E10148" i="6"/>
  <c r="G10245" i="6"/>
  <c r="G10246" i="6"/>
  <c r="E10298" i="6"/>
  <c r="G10323" i="6"/>
  <c r="E10448" i="6"/>
  <c r="G10473" i="6"/>
  <c r="G10771" i="6"/>
  <c r="G10169" i="6"/>
  <c r="G10170" i="6"/>
  <c r="G10171" i="6"/>
  <c r="G10173" i="6"/>
  <c r="G10271" i="6"/>
  <c r="G10373" i="6"/>
  <c r="G10397" i="6"/>
  <c r="G10523" i="6"/>
  <c r="G10544" i="6"/>
  <c r="G10548" i="6"/>
  <c r="G10623" i="6"/>
  <c r="G10640" i="6"/>
  <c r="E10673" i="6"/>
  <c r="G10715" i="6"/>
  <c r="G10772" i="6"/>
  <c r="E10823" i="6"/>
  <c r="G10843" i="6"/>
  <c r="G10848" i="6"/>
  <c r="G10849" i="6"/>
  <c r="G10946" i="6"/>
  <c r="E10973" i="6"/>
  <c r="G10993" i="6"/>
  <c r="G11072" i="6"/>
  <c r="G11090" i="6"/>
  <c r="G11145" i="6"/>
  <c r="G11222" i="6"/>
  <c r="G10469" i="6"/>
  <c r="G10471" i="6"/>
  <c r="E10598" i="6"/>
  <c r="E10898" i="6"/>
  <c r="E11048" i="6"/>
  <c r="G10571" i="6"/>
  <c r="G10621" i="6"/>
  <c r="G10694" i="6"/>
  <c r="G10695" i="6"/>
  <c r="G10696" i="6"/>
  <c r="E10748" i="6"/>
  <c r="G10769" i="6"/>
  <c r="G10770" i="6"/>
  <c r="G10871" i="6"/>
  <c r="G10922" i="6"/>
  <c r="G10924" i="6"/>
  <c r="G10995" i="6"/>
  <c r="G11069" i="6"/>
  <c r="G11070" i="6"/>
  <c r="G11147" i="6"/>
  <c r="G11219" i="6"/>
  <c r="G11220" i="6"/>
  <c r="G9773" i="6"/>
  <c r="G9623" i="6"/>
  <c r="G9923" i="6"/>
  <c r="G9965" i="6"/>
  <c r="G10040" i="6"/>
  <c r="G10115" i="6"/>
  <c r="G10073" i="6"/>
  <c r="G9998" i="6"/>
  <c r="G10024" i="6"/>
  <c r="G10046" i="6"/>
  <c r="G10174" i="6"/>
  <c r="G10673" i="6"/>
  <c r="G10121" i="6"/>
  <c r="G9821" i="6"/>
  <c r="G9874" i="6"/>
  <c r="G10223" i="6"/>
  <c r="G10265" i="6"/>
  <c r="G10340" i="6"/>
  <c r="G10490" i="6"/>
  <c r="G9870" i="6"/>
  <c r="G9949" i="6"/>
  <c r="G9971" i="6"/>
  <c r="G10790" i="6"/>
  <c r="G10298" i="6"/>
  <c r="G10346" i="6"/>
  <c r="G10598" i="6"/>
  <c r="G10646" i="6"/>
  <c r="G10865" i="6"/>
  <c r="G10973" i="6"/>
  <c r="G10320" i="6"/>
  <c r="G10399" i="6"/>
  <c r="G10620" i="6"/>
  <c r="G10699" i="6"/>
  <c r="G10823" i="6"/>
  <c r="G10448" i="6"/>
  <c r="G10496" i="6"/>
  <c r="G10748" i="6"/>
  <c r="G10898" i="6"/>
  <c r="G10940" i="6"/>
  <c r="G11015" i="6"/>
  <c r="G11165" i="6"/>
  <c r="G10470" i="6"/>
  <c r="G10549" i="6"/>
  <c r="G11240" i="6"/>
  <c r="G11123" i="6"/>
  <c r="G11048" i="6"/>
  <c r="E11198" i="6"/>
  <c r="G10999" i="6"/>
  <c r="E11123" i="6"/>
  <c r="G11144" i="6"/>
  <c r="G11198" i="6"/>
  <c r="G7490" i="6"/>
  <c r="G7415" i="6"/>
  <c r="G7223" i="6"/>
  <c r="G7265" i="6"/>
  <c r="G7298" i="6"/>
  <c r="E7448" i="6"/>
  <c r="G7523" i="6"/>
  <c r="G7565" i="6"/>
  <c r="G7673" i="6"/>
  <c r="G7790" i="6"/>
  <c r="G7823" i="6"/>
  <c r="G8090" i="6"/>
  <c r="E7373" i="6"/>
  <c r="G7394" i="6"/>
  <c r="G7448" i="6"/>
  <c r="G7640" i="6"/>
  <c r="G7715" i="6"/>
  <c r="G7940" i="6"/>
  <c r="G7373" i="6"/>
  <c r="G7769" i="6"/>
  <c r="E7823" i="6"/>
  <c r="G7919" i="6"/>
  <c r="G7998" i="6"/>
  <c r="E8048" i="6"/>
  <c r="G8069" i="6"/>
  <c r="G8148" i="6"/>
  <c r="G8198" i="6"/>
  <c r="G8240" i="6"/>
  <c r="G8315" i="6"/>
  <c r="G8498" i="6"/>
  <c r="G8048" i="6"/>
  <c r="G8273" i="6"/>
  <c r="G8540" i="6"/>
  <c r="G8615" i="6"/>
  <c r="E7748" i="6"/>
  <c r="G7844" i="6"/>
  <c r="E7898" i="6"/>
  <c r="E7973" i="6"/>
  <c r="G7994" i="6"/>
  <c r="E8123" i="6"/>
  <c r="G8423" i="6"/>
  <c r="G8573" i="6"/>
  <c r="G7973" i="6"/>
  <c r="G8123" i="6"/>
  <c r="G8348" i="6"/>
  <c r="G8396" i="6"/>
  <c r="G8449" i="6"/>
  <c r="G8798" i="6"/>
  <c r="G8818" i="6"/>
  <c r="G9065" i="6"/>
  <c r="G8246" i="6"/>
  <c r="G8546" i="6"/>
  <c r="G8873" i="6"/>
  <c r="G8915" i="6"/>
  <c r="G8220" i="6"/>
  <c r="G8299" i="6"/>
  <c r="G8520" i="6"/>
  <c r="G8599" i="6"/>
  <c r="G8648" i="6"/>
  <c r="G8749" i="6"/>
  <c r="G8771" i="6"/>
  <c r="G8822" i="6"/>
  <c r="E8948" i="6"/>
  <c r="G9098" i="6"/>
  <c r="G8895" i="6"/>
  <c r="G8974" i="6"/>
  <c r="G9123" i="6"/>
  <c r="E9173" i="6"/>
  <c r="G9023" i="6"/>
  <c r="G9290" i="6"/>
  <c r="G9440" i="6"/>
  <c r="G9119" i="6"/>
  <c r="G9173" i="6"/>
  <c r="G9248" i="6"/>
  <c r="G9424" i="6"/>
  <c r="G9446" i="6"/>
  <c r="G9495" i="6"/>
  <c r="G9515" i="6"/>
  <c r="G9521" i="6"/>
  <c r="G9199" i="6"/>
  <c r="G9473" i="6"/>
  <c r="G9274" i="6"/>
  <c r="G9499" i="6"/>
  <c r="G9590" i="6"/>
  <c r="G9270" i="6"/>
  <c r="G9323" i="6"/>
  <c r="G9349" i="6"/>
  <c r="G9371" i="6"/>
  <c r="G9548" i="6"/>
  <c r="G5123" i="6"/>
  <c r="G4823" i="6"/>
  <c r="G5015" i="6"/>
  <c r="G4898" i="6"/>
  <c r="G5090" i="6"/>
  <c r="G5198" i="6"/>
  <c r="G5273" i="6"/>
  <c r="G5321" i="6"/>
  <c r="G5295" i="6"/>
  <c r="G5471" i="6"/>
  <c r="G5546" i="6"/>
  <c r="G5615" i="6"/>
  <c r="G5765" i="6"/>
  <c r="G5224" i="6"/>
  <c r="G5498" i="6"/>
  <c r="E5648" i="6"/>
  <c r="G5674" i="6"/>
  <c r="G5723" i="6"/>
  <c r="G5915" i="6"/>
  <c r="G5745" i="6"/>
  <c r="E5798" i="6"/>
  <c r="G5818" i="6"/>
  <c r="G5898" i="6"/>
  <c r="G6248" i="6"/>
  <c r="G5894" i="6"/>
  <c r="E5948" i="6"/>
  <c r="G6044" i="6"/>
  <c r="E6098" i="6"/>
  <c r="G6194" i="6"/>
  <c r="E6323" i="6"/>
  <c r="G6365" i="6"/>
  <c r="E6473" i="6"/>
  <c r="G6548" i="6"/>
  <c r="G6323" i="6"/>
  <c r="G6423" i="6"/>
  <c r="G6473" i="6"/>
  <c r="G5969" i="6"/>
  <c r="E6023" i="6"/>
  <c r="G6119" i="6"/>
  <c r="E6173" i="6"/>
  <c r="G6198" i="6"/>
  <c r="E6248" i="6"/>
  <c r="G6269" i="6"/>
  <c r="G6348" i="6"/>
  <c r="G6398" i="6"/>
  <c r="G6623" i="6"/>
  <c r="G6644" i="6"/>
  <c r="E6773" i="6"/>
  <c r="G6815" i="6"/>
  <c r="G6740" i="6"/>
  <c r="G6773" i="6"/>
  <c r="G6569" i="6"/>
  <c r="E6623" i="6"/>
  <c r="G6648" i="6"/>
  <c r="E6698" i="6"/>
  <c r="G6719" i="6"/>
  <c r="E6848" i="6"/>
  <c r="G7040" i="6"/>
  <c r="E6548" i="6"/>
  <c r="G6698" i="6"/>
  <c r="G6949" i="6"/>
  <c r="G6971" i="6"/>
  <c r="G7174" i="6"/>
  <c r="G6945" i="6"/>
  <c r="G7046" i="6"/>
  <c r="G7073" i="6"/>
  <c r="G7099" i="6"/>
  <c r="G7190" i="6"/>
  <c r="G6795" i="6"/>
  <c r="G6874" i="6"/>
  <c r="G2573" i="6"/>
  <c r="G2615" i="6"/>
  <c r="G2873" i="6"/>
  <c r="G2915" i="6"/>
  <c r="G2648" i="6"/>
  <c r="G2690" i="6"/>
  <c r="G2948" i="6"/>
  <c r="G2498" i="6"/>
  <c r="G2540" i="6"/>
  <c r="G2840" i="6"/>
  <c r="E3023" i="6"/>
  <c r="G3290" i="6"/>
  <c r="G3023" i="6"/>
  <c r="G3065" i="6"/>
  <c r="G3193" i="6"/>
  <c r="G3215" i="6"/>
  <c r="G3365" i="6"/>
  <c r="G3398" i="6"/>
  <c r="G2971" i="6"/>
  <c r="G2990" i="6"/>
  <c r="G3173" i="6"/>
  <c r="G3248" i="6"/>
  <c r="G3515" i="6"/>
  <c r="G3198" i="6"/>
  <c r="G3348" i="6"/>
  <c r="G3473" i="6"/>
  <c r="G3647" i="6"/>
  <c r="G2973" i="6"/>
  <c r="G3123" i="6"/>
  <c r="G3643" i="6"/>
  <c r="E3698" i="6"/>
  <c r="G3119" i="6"/>
  <c r="E3173" i="6"/>
  <c r="G3269" i="6"/>
  <c r="E3323" i="6"/>
  <c r="G3419" i="6"/>
  <c r="E3473" i="6"/>
  <c r="G3494" i="6"/>
  <c r="G3623" i="6"/>
  <c r="G3698" i="6"/>
  <c r="G3773" i="6"/>
  <c r="G3848" i="6"/>
  <c r="G3746" i="6"/>
  <c r="G3799" i="6"/>
  <c r="G4040" i="6"/>
  <c r="G3896" i="6"/>
  <c r="G3923" i="6"/>
  <c r="G4148" i="6"/>
  <c r="G3870" i="6"/>
  <c r="G3949" i="6"/>
  <c r="G4115" i="6"/>
  <c r="G4298" i="6"/>
  <c r="G4340" i="6"/>
  <c r="G4415" i="6"/>
  <c r="G4490" i="6"/>
  <c r="E4148" i="6"/>
  <c r="G4173" i="6"/>
  <c r="G4373" i="6"/>
  <c r="G4523" i="6"/>
  <c r="G4571" i="6"/>
  <c r="G4545" i="6"/>
  <c r="G4640" i="6"/>
  <c r="G4673" i="6"/>
  <c r="G4699" i="6"/>
  <c r="G4790" i="6"/>
  <c r="G4399" i="6"/>
  <c r="G4421" i="6"/>
  <c r="G4715" i="6"/>
  <c r="G4748" i="6"/>
  <c r="G4395" i="6"/>
  <c r="G4474" i="6"/>
  <c r="G4496" i="6"/>
  <c r="G4620" i="6"/>
  <c r="G4721" i="6"/>
  <c r="G4770" i="6"/>
  <c r="G2123" i="6"/>
  <c r="G2165" i="6"/>
  <c r="G2198" i="6"/>
  <c r="G2240" i="6"/>
  <c r="G2273" i="6"/>
  <c r="G2315" i="6"/>
  <c r="G2348" i="6"/>
  <c r="G2390" i="6"/>
  <c r="G1898" i="6"/>
  <c r="G1973" i="6"/>
  <c r="G1823" i="6"/>
  <c r="E1898" i="6"/>
  <c r="G1940" i="6"/>
  <c r="G2048" i="6"/>
  <c r="G1640" i="6"/>
  <c r="G1673" i="6"/>
  <c r="G1715" i="6"/>
  <c r="G1748" i="6"/>
  <c r="G1565" i="6"/>
  <c r="G1598" i="6"/>
  <c r="G1448" i="6"/>
  <c r="G1490" i="6"/>
  <c r="G1298" i="6"/>
  <c r="G1340" i="6"/>
  <c r="G1223" i="6"/>
  <c r="G1265" i="6"/>
  <c r="G1415" i="6"/>
  <c r="G1190" i="6"/>
  <c r="G1040" i="6"/>
  <c r="G1148" i="6"/>
  <c r="G998" i="6"/>
  <c r="G1115" i="6"/>
  <c r="G623" i="6"/>
  <c r="G740" i="6"/>
  <c r="G773" i="6"/>
  <c r="G815" i="6"/>
  <c r="G848" i="6"/>
  <c r="G890" i="6"/>
  <c r="G665" i="6"/>
  <c r="G398" i="6"/>
  <c r="G440" i="6"/>
  <c r="G548" i="6"/>
  <c r="G323" i="6"/>
  <c r="E173" i="6"/>
  <c r="G196" i="6"/>
  <c r="G195" i="6"/>
  <c r="G271" i="6"/>
  <c r="G122" i="6"/>
  <c r="G199" i="6"/>
  <c r="G296" i="6"/>
  <c r="G119" i="6"/>
  <c r="G120" i="6"/>
  <c r="G121" i="6"/>
  <c r="G281" i="6"/>
  <c r="G285" i="6"/>
  <c r="G289" i="6"/>
  <c r="G279" i="6"/>
  <c r="G283" i="6"/>
  <c r="G287" i="6"/>
  <c r="G248" i="6"/>
  <c r="E248" i="6"/>
  <c r="G210" i="6"/>
  <c r="G206" i="6"/>
  <c r="G214" i="6"/>
  <c r="G129" i="6"/>
  <c r="G137" i="6"/>
  <c r="G194" i="6"/>
  <c r="G269" i="6"/>
  <c r="G270" i="6"/>
  <c r="G273" i="6"/>
  <c r="G274" i="6"/>
  <c r="G197" i="6"/>
  <c r="G198" i="6"/>
  <c r="G173" i="6"/>
  <c r="G98" i="6"/>
  <c r="G123" i="6"/>
  <c r="G124" i="6"/>
  <c r="G131" i="6"/>
  <c r="G139" i="6"/>
  <c r="E98" i="6"/>
  <c r="G135" i="6"/>
  <c r="G7625" i="6" l="1"/>
  <c r="G875" i="6"/>
  <c r="G1550" i="6"/>
  <c r="G9200" i="6"/>
  <c r="G10325" i="6"/>
  <c r="G4400" i="6"/>
  <c r="G8525" i="6"/>
  <c r="G6725" i="6"/>
  <c r="G8900" i="6"/>
  <c r="G10100" i="6"/>
  <c r="G9575" i="6"/>
  <c r="G7325" i="6"/>
  <c r="G1700" i="6"/>
  <c r="G800" i="6"/>
  <c r="G650" i="6"/>
  <c r="G7250" i="6"/>
  <c r="G950" i="6"/>
  <c r="G4925" i="6"/>
  <c r="G2600" i="6"/>
  <c r="G10925" i="6"/>
  <c r="G5300" i="6"/>
  <c r="G9350" i="6"/>
  <c r="G11225" i="6"/>
  <c r="G6575" i="6"/>
  <c r="G8450" i="6"/>
  <c r="G9950" i="6"/>
  <c r="G4325" i="6"/>
  <c r="G5150" i="6"/>
  <c r="G4775" i="6"/>
  <c r="G4475" i="6"/>
  <c r="G6875" i="6"/>
  <c r="G8150" i="6"/>
  <c r="G7925" i="6"/>
  <c r="G10550" i="6"/>
  <c r="G10250" i="6"/>
  <c r="G2900" i="6"/>
  <c r="G9500" i="6"/>
  <c r="G6500" i="6"/>
  <c r="G350" i="6"/>
  <c r="G10775" i="6"/>
  <c r="G7475" i="6"/>
  <c r="G8375" i="6"/>
  <c r="G7025" i="6"/>
  <c r="G5375" i="6"/>
  <c r="G5525" i="6"/>
  <c r="G1625" i="6"/>
  <c r="G9650" i="6"/>
  <c r="G1400" i="6"/>
  <c r="G1100" i="6"/>
  <c r="G5000" i="6"/>
  <c r="G4850" i="6"/>
  <c r="G9425" i="6"/>
  <c r="G7700" i="6"/>
  <c r="G5600" i="6"/>
  <c r="G5450" i="6"/>
  <c r="G3050" i="6"/>
  <c r="G1850" i="6"/>
  <c r="G3725" i="6"/>
  <c r="G2675" i="6"/>
  <c r="G1475" i="6"/>
  <c r="G1025" i="6"/>
  <c r="G1175" i="6"/>
  <c r="G9800" i="6"/>
  <c r="G4025" i="6"/>
  <c r="G2825" i="6"/>
  <c r="G3800" i="6"/>
  <c r="G3125" i="6"/>
  <c r="G7100" i="6"/>
  <c r="G7175" i="6"/>
  <c r="G5975" i="6"/>
  <c r="G5900" i="6"/>
  <c r="G5825" i="6"/>
  <c r="G5225" i="6"/>
  <c r="G8750" i="6"/>
  <c r="G8300" i="6"/>
  <c r="G11000" i="6"/>
  <c r="G10700" i="6"/>
  <c r="G10175" i="6"/>
  <c r="G8675" i="6"/>
  <c r="G500" i="6"/>
  <c r="G725" i="6"/>
  <c r="G4550" i="6"/>
  <c r="G9275" i="6"/>
  <c r="G8225" i="6"/>
  <c r="G3575" i="6"/>
  <c r="G1250" i="6"/>
  <c r="G4625" i="6"/>
  <c r="G4175" i="6"/>
  <c r="G6350" i="6"/>
  <c r="G7775" i="6"/>
  <c r="G10625" i="6"/>
  <c r="G11075" i="6"/>
  <c r="G10850" i="6"/>
  <c r="G4250" i="6"/>
  <c r="G1775" i="6"/>
  <c r="G4700" i="6"/>
  <c r="G3950" i="6"/>
  <c r="G3500" i="6"/>
  <c r="G3275" i="6"/>
  <c r="G6800" i="6"/>
  <c r="G6275" i="6"/>
  <c r="G6125" i="6"/>
  <c r="G6425" i="6"/>
  <c r="G6050" i="6"/>
  <c r="G8975" i="6"/>
  <c r="G11150" i="6"/>
  <c r="G10475" i="6"/>
  <c r="G9875" i="6"/>
  <c r="G10025" i="6"/>
  <c r="G575" i="6"/>
  <c r="G9125" i="6"/>
  <c r="G9725" i="6"/>
  <c r="G2225" i="6"/>
  <c r="G2975" i="6"/>
  <c r="G6650" i="6"/>
  <c r="G9050" i="6"/>
  <c r="G7550" i="6"/>
  <c r="G2525" i="6"/>
  <c r="G2750" i="6"/>
  <c r="G3650" i="6"/>
  <c r="G5075" i="6"/>
  <c r="G2300" i="6"/>
  <c r="G2150" i="6"/>
  <c r="G6200" i="6"/>
  <c r="G8000" i="6"/>
  <c r="G2375" i="6"/>
  <c r="G1925" i="6"/>
  <c r="G4100" i="6"/>
  <c r="G7850" i="6"/>
  <c r="G2450" i="6"/>
  <c r="G1325" i="6"/>
  <c r="G8825" i="6"/>
  <c r="G2075" i="6"/>
  <c r="G2000" i="6"/>
  <c r="G425" i="6"/>
  <c r="G10400" i="6"/>
  <c r="G8075" i="6"/>
  <c r="G8600" i="6"/>
  <c r="G7400" i="6"/>
  <c r="G5750" i="6"/>
  <c r="G5675" i="6"/>
  <c r="G6950" i="6"/>
  <c r="G3875" i="6"/>
  <c r="G3200" i="6"/>
  <c r="G3350" i="6"/>
  <c r="G3425" i="6"/>
  <c r="G290" i="6"/>
  <c r="G140" i="6"/>
  <c r="G215" i="6"/>
  <c r="D69" i="6" l="1"/>
  <c r="F70" i="6"/>
  <c r="F69" i="6"/>
  <c r="F55" i="6"/>
  <c r="F56" i="6"/>
  <c r="F57" i="6"/>
  <c r="F58" i="6"/>
  <c r="F59" i="6"/>
  <c r="F60" i="6"/>
  <c r="F61" i="6"/>
  <c r="F62" i="6"/>
  <c r="F63" i="6"/>
  <c r="F64" i="6"/>
  <c r="F54" i="6"/>
  <c r="D55" i="6"/>
  <c r="D56" i="6"/>
  <c r="D57" i="6"/>
  <c r="D58" i="6"/>
  <c r="D59" i="6"/>
  <c r="D60" i="6"/>
  <c r="D61" i="6"/>
  <c r="D62" i="6"/>
  <c r="D63" i="6"/>
  <c r="D64" i="6"/>
  <c r="D54" i="6"/>
  <c r="E44" i="6"/>
  <c r="E45" i="6"/>
  <c r="E46" i="6"/>
  <c r="E47" i="6"/>
  <c r="E48" i="6"/>
  <c r="E49" i="6"/>
  <c r="E43" i="6"/>
  <c r="A75" i="2"/>
  <c r="A115" i="2"/>
  <c r="A109" i="2"/>
  <c r="A50" i="9"/>
  <c r="A69" i="9"/>
  <c r="A143" i="2"/>
  <c r="A22" i="9"/>
  <c r="A103" i="2"/>
  <c r="A18" i="2"/>
  <c r="A33" i="9"/>
  <c r="A42" i="2"/>
  <c r="A76" i="2"/>
  <c r="A134" i="9"/>
  <c r="A150" i="9"/>
  <c r="A53" i="9"/>
  <c r="A132" i="2"/>
  <c r="A17" i="2"/>
  <c r="A133" i="2"/>
  <c r="A51" i="9"/>
  <c r="A59" i="9"/>
  <c r="A135" i="9"/>
  <c r="A100" i="9"/>
  <c r="A49" i="2"/>
  <c r="A118" i="9"/>
  <c r="A109" i="9"/>
  <c r="A51" i="2"/>
  <c r="A163" i="2"/>
  <c r="A64" i="9"/>
  <c r="A137" i="9"/>
  <c r="A25" i="2"/>
  <c r="A38" i="9"/>
  <c r="A18" i="9"/>
  <c r="A19" i="9"/>
  <c r="A73" i="2"/>
  <c r="A59" i="2"/>
  <c r="A15" i="9"/>
  <c r="A67" i="9"/>
  <c r="A41" i="2"/>
  <c r="A93" i="2"/>
  <c r="A23" i="2"/>
  <c r="A62" i="9"/>
  <c r="A98" i="2"/>
  <c r="A64" i="2"/>
  <c r="A128" i="2"/>
  <c r="A39" i="9"/>
  <c r="A110" i="2"/>
  <c r="A55" i="2"/>
  <c r="A24" i="2"/>
  <c r="A152" i="9"/>
  <c r="A94" i="2"/>
  <c r="A117" i="2"/>
  <c r="A130" i="9"/>
  <c r="A136" i="9"/>
  <c r="A46" i="9"/>
  <c r="A147" i="2"/>
  <c r="A144" i="9"/>
  <c r="A44" i="9"/>
  <c r="A82" i="9"/>
  <c r="A112" i="2"/>
  <c r="A27" i="2"/>
  <c r="A86" i="9"/>
  <c r="A63" i="9"/>
  <c r="A161" i="9"/>
  <c r="A42" i="9"/>
  <c r="A92" i="9"/>
  <c r="A49" i="9"/>
  <c r="A151" i="9"/>
  <c r="A140" i="2"/>
  <c r="A105" i="9"/>
  <c r="A57" i="9"/>
  <c r="A138" i="2"/>
  <c r="A125" i="9"/>
  <c r="A133" i="9"/>
  <c r="A58" i="2"/>
  <c r="A102" i="2"/>
  <c r="A87" i="9"/>
  <c r="A153" i="9"/>
  <c r="A160" i="9"/>
  <c r="A145" i="9"/>
  <c r="A67" i="2"/>
  <c r="A123" i="9"/>
  <c r="A61" i="2"/>
  <c r="A35" i="9"/>
  <c r="A151" i="2"/>
  <c r="A28" i="9"/>
  <c r="A142" i="2"/>
  <c r="A86" i="2"/>
  <c r="A30" i="9"/>
  <c r="A140" i="9"/>
  <c r="A53" i="2"/>
  <c r="A22" i="2"/>
  <c r="A108" i="2"/>
  <c r="A157" i="9"/>
  <c r="A66" i="2"/>
  <c r="A139" i="9"/>
  <c r="A154" i="9"/>
  <c r="A56" i="9"/>
  <c r="A138" i="9"/>
  <c r="A29" i="2"/>
  <c r="A104" i="9"/>
  <c r="A116" i="9"/>
  <c r="A90" i="9"/>
  <c r="A107" i="2"/>
  <c r="A29" i="9"/>
  <c r="A128" i="9"/>
  <c r="A74" i="9"/>
  <c r="A84" i="2"/>
  <c r="A90" i="2"/>
  <c r="A44" i="2"/>
  <c r="A141" i="2"/>
  <c r="A146" i="2"/>
  <c r="A68" i="2"/>
  <c r="A134" i="2"/>
  <c r="A19" i="2"/>
  <c r="A54" i="9"/>
  <c r="A70" i="2"/>
  <c r="A43" i="2"/>
  <c r="A47" i="9"/>
  <c r="A32" i="2"/>
  <c r="A20" i="9"/>
  <c r="A25" i="9"/>
  <c r="A136" i="2"/>
  <c r="A155" i="2"/>
  <c r="A119" i="2"/>
  <c r="A130" i="2"/>
  <c r="A139" i="2"/>
  <c r="A68" i="9"/>
  <c r="A143" i="9"/>
  <c r="A114" i="9"/>
  <c r="A28" i="2"/>
  <c r="A111" i="9"/>
  <c r="A124" i="2"/>
  <c r="A71" i="2"/>
  <c r="A135" i="2"/>
  <c r="A48" i="2"/>
  <c r="A43" i="9"/>
  <c r="A97" i="9"/>
  <c r="A106" i="9"/>
  <c r="A118" i="2"/>
  <c r="A162" i="2"/>
  <c r="A80" i="9"/>
  <c r="A114" i="2"/>
  <c r="A144" i="2"/>
  <c r="A91" i="2"/>
  <c r="A60" i="9"/>
  <c r="A96" i="2"/>
  <c r="A120" i="9"/>
  <c r="A156" i="2"/>
  <c r="A17" i="9"/>
  <c r="A131" i="9"/>
  <c r="A81" i="2"/>
  <c r="A88" i="2"/>
  <c r="A47" i="2"/>
  <c r="A126" i="2"/>
  <c r="A84" i="9"/>
  <c r="A105" i="2"/>
  <c r="A71" i="9"/>
  <c r="A112" i="9"/>
  <c r="A95" i="2"/>
  <c r="A97" i="2"/>
  <c r="A100" i="2"/>
  <c r="A166" i="2"/>
  <c r="A101" i="2"/>
  <c r="A33" i="2"/>
  <c r="A95" i="9"/>
  <c r="A41" i="9"/>
  <c r="A70" i="9"/>
  <c r="A79" i="2"/>
  <c r="A72" i="2"/>
  <c r="A75" i="9"/>
  <c r="A122" i="2"/>
  <c r="A34" i="9"/>
  <c r="A26" i="9"/>
  <c r="A101" i="9"/>
  <c r="A72" i="9"/>
  <c r="A102" i="9"/>
  <c r="A65" i="9"/>
  <c r="A20" i="2"/>
  <c r="A66" i="9"/>
  <c r="A24" i="9"/>
  <c r="A69" i="2"/>
  <c r="A127" i="2"/>
  <c r="A107" i="9"/>
  <c r="A155" i="9"/>
  <c r="A62" i="2"/>
  <c r="A54" i="2"/>
  <c r="A164" i="2"/>
  <c r="A89" i="9"/>
  <c r="A154" i="2"/>
  <c r="A113" i="2"/>
  <c r="A145" i="2"/>
  <c r="A99" i="9"/>
  <c r="A117" i="9"/>
  <c r="A126" i="9"/>
  <c r="A125" i="2"/>
  <c r="A56" i="2"/>
  <c r="A93" i="9"/>
  <c r="A159" i="2"/>
  <c r="A31" i="2"/>
  <c r="A40" i="2"/>
  <c r="A99" i="2"/>
  <c r="A83" i="9"/>
  <c r="A60" i="2"/>
  <c r="A161" i="2"/>
  <c r="A131" i="2"/>
  <c r="A78" i="9"/>
  <c r="A137" i="2"/>
  <c r="A123" i="2"/>
  <c r="A45" i="2"/>
  <c r="A52" i="2"/>
  <c r="A40" i="9"/>
  <c r="A148" i="9"/>
  <c r="A146" i="9"/>
  <c r="A121" i="2"/>
  <c r="A26" i="2"/>
  <c r="A38" i="2"/>
  <c r="A87" i="2"/>
  <c r="A111" i="2"/>
  <c r="A89" i="2"/>
  <c r="A119" i="9"/>
  <c r="A122" i="9"/>
  <c r="A124" i="9"/>
  <c r="A120" i="2"/>
  <c r="A30" i="2"/>
  <c r="A108" i="9"/>
  <c r="A129" i="9"/>
  <c r="A150" i="2"/>
  <c r="A153" i="2"/>
  <c r="A116" i="2"/>
  <c r="A162" i="9"/>
  <c r="A58" i="9"/>
  <c r="A63" i="2"/>
  <c r="A46" i="2"/>
  <c r="A77" i="9"/>
  <c r="A79" i="9"/>
  <c r="A21" i="9"/>
  <c r="A115" i="9"/>
  <c r="A80" i="2"/>
  <c r="A142" i="9"/>
  <c r="A121" i="9"/>
  <c r="A158" i="9"/>
  <c r="A157" i="2"/>
  <c r="A88" i="9"/>
  <c r="A61" i="9"/>
  <c r="A13" i="9"/>
  <c r="A103" i="9"/>
  <c r="A98" i="9"/>
  <c r="A45" i="9"/>
  <c r="A85" i="2"/>
  <c r="A85" i="9"/>
  <c r="A156" i="9"/>
  <c r="A91" i="9"/>
  <c r="A32" i="9"/>
  <c r="A132" i="9"/>
  <c r="A149" i="9"/>
  <c r="A21" i="2"/>
  <c r="A36" i="9"/>
  <c r="A127" i="9"/>
  <c r="A55" i="9"/>
  <c r="A37" i="9"/>
  <c r="A96" i="9"/>
  <c r="A110" i="9"/>
  <c r="A48" i="9"/>
  <c r="A34" i="2"/>
  <c r="A82" i="2"/>
  <c r="A104" i="2"/>
  <c r="A160" i="2"/>
  <c r="A74" i="2"/>
  <c r="A83" i="2"/>
  <c r="A39" i="2"/>
  <c r="A57" i="2"/>
  <c r="A76" i="9"/>
  <c r="A92" i="2"/>
  <c r="A159" i="9"/>
  <c r="A94" i="9"/>
  <c r="A27" i="9"/>
  <c r="A23" i="9"/>
  <c r="A165" i="2"/>
  <c r="A37" i="2"/>
  <c r="A14" i="9"/>
  <c r="A141" i="9"/>
  <c r="A158" i="2"/>
  <c r="A78" i="2"/>
  <c r="A147" i="9"/>
  <c r="A106" i="2"/>
  <c r="A16" i="9"/>
  <c r="A36" i="2"/>
  <c r="A73" i="9"/>
  <c r="A77" i="2"/>
  <c r="A31" i="9"/>
  <c r="A35" i="2"/>
  <c r="A52" i="9"/>
  <c r="A65" i="2"/>
  <c r="A129" i="2"/>
  <c r="A81" i="9"/>
  <c r="A148" i="2"/>
  <c r="A113" i="9"/>
  <c r="A50" i="2"/>
  <c r="A149" i="2"/>
  <c r="A152" i="2"/>
  <c r="E85" i="2" l="1"/>
  <c r="B85" i="2"/>
  <c r="B50" i="2"/>
  <c r="E50" i="2"/>
  <c r="E43" i="2"/>
  <c r="B43" i="2"/>
  <c r="B108" i="2"/>
  <c r="E108" i="2"/>
  <c r="B111" i="2"/>
  <c r="E111" i="2"/>
  <c r="E106" i="2"/>
  <c r="B106" i="2"/>
  <c r="E67" i="2"/>
  <c r="B67" i="2"/>
  <c r="B36" i="2"/>
  <c r="E36" i="2"/>
  <c r="D163" i="2"/>
  <c r="E163" i="2"/>
  <c r="B163" i="2"/>
  <c r="D157" i="2"/>
  <c r="B157" i="2"/>
  <c r="E157" i="2"/>
  <c r="E104" i="2"/>
  <c r="B104" i="2"/>
  <c r="E57" i="2"/>
  <c r="B57" i="2"/>
  <c r="B41" i="2"/>
  <c r="E41" i="2"/>
  <c r="E119" i="2"/>
  <c r="B119" i="2"/>
  <c r="B94" i="2"/>
  <c r="E94" i="2"/>
  <c r="B46" i="2"/>
  <c r="E46" i="2"/>
  <c r="B158" i="2"/>
  <c r="E158" i="2"/>
  <c r="D158" i="2"/>
  <c r="E132" i="2"/>
  <c r="B132" i="2"/>
  <c r="E51" i="2"/>
  <c r="B51" i="2"/>
  <c r="E140" i="2"/>
  <c r="D140" i="2"/>
  <c r="B140" i="2"/>
  <c r="B58" i="2"/>
  <c r="E58" i="2"/>
  <c r="E92" i="2"/>
  <c r="B92" i="2"/>
  <c r="E42" i="2"/>
  <c r="B42" i="2"/>
  <c r="B148" i="2"/>
  <c r="D148" i="2"/>
  <c r="E148" i="2"/>
  <c r="B93" i="2"/>
  <c r="E93" i="2"/>
  <c r="B54" i="2"/>
  <c r="E54" i="2"/>
  <c r="B48" i="2"/>
  <c r="E48" i="2"/>
  <c r="E116" i="2"/>
  <c r="B116" i="2"/>
  <c r="B133" i="2"/>
  <c r="E133" i="2"/>
  <c r="D136" i="2"/>
  <c r="B136" i="2"/>
  <c r="E136" i="2"/>
  <c r="E101" i="2"/>
  <c r="B101" i="2"/>
  <c r="E96" i="2"/>
  <c r="B96" i="2"/>
  <c r="B149" i="2"/>
  <c r="E149" i="2"/>
  <c r="D149" i="2"/>
  <c r="D33" i="2"/>
  <c r="B33" i="2"/>
  <c r="E33" i="2"/>
  <c r="E61" i="2"/>
  <c r="B61" i="2"/>
  <c r="B126" i="2"/>
  <c r="E126" i="2"/>
  <c r="B38" i="2"/>
  <c r="E38" i="2"/>
  <c r="B105" i="2"/>
  <c r="E105" i="2"/>
  <c r="D162" i="2"/>
  <c r="E162" i="2"/>
  <c r="B162" i="2"/>
  <c r="E70" i="2"/>
  <c r="B70" i="2"/>
  <c r="B82" i="2"/>
  <c r="E82" i="2"/>
  <c r="B65" i="2"/>
  <c r="E65" i="2"/>
  <c r="D34" i="2"/>
  <c r="E34" i="2"/>
  <c r="B34" i="2"/>
  <c r="E134" i="2"/>
  <c r="D134" i="2"/>
  <c r="B134" i="2"/>
  <c r="E103" i="2"/>
  <c r="B103" i="2"/>
  <c r="E98" i="2"/>
  <c r="B98" i="2"/>
  <c r="E150" i="2"/>
  <c r="D150" i="2"/>
  <c r="B150" i="2"/>
  <c r="E62" i="2"/>
  <c r="B62" i="2"/>
  <c r="B74" i="2"/>
  <c r="E74" i="2"/>
  <c r="B84" i="2"/>
  <c r="E84" i="2"/>
  <c r="B47" i="2"/>
  <c r="E47" i="2"/>
  <c r="B76" i="2"/>
  <c r="E76" i="2"/>
  <c r="D145" i="2"/>
  <c r="E145" i="2"/>
  <c r="B145" i="2"/>
  <c r="E90" i="2"/>
  <c r="B90" i="2"/>
  <c r="B72" i="2"/>
  <c r="E72" i="2"/>
  <c r="E147" i="2"/>
  <c r="D147" i="2"/>
  <c r="B147" i="2"/>
  <c r="D160" i="2"/>
  <c r="B160" i="2"/>
  <c r="E160" i="2"/>
  <c r="E121" i="2"/>
  <c r="B121" i="2"/>
  <c r="B35" i="2"/>
  <c r="E35" i="2"/>
  <c r="B68" i="2"/>
  <c r="E68" i="2"/>
  <c r="B95" i="2"/>
  <c r="E95" i="2"/>
  <c r="E39" i="2"/>
  <c r="B39" i="2"/>
  <c r="E66" i="2"/>
  <c r="B66" i="2"/>
  <c r="D161" i="2"/>
  <c r="B161" i="2"/>
  <c r="E161" i="2"/>
  <c r="B115" i="2"/>
  <c r="E115" i="2"/>
  <c r="B40" i="2"/>
  <c r="E40" i="2"/>
  <c r="B77" i="2"/>
  <c r="E77" i="2"/>
  <c r="D152" i="2"/>
  <c r="B152" i="2"/>
  <c r="E152" i="2"/>
  <c r="D154" i="2"/>
  <c r="E154" i="2"/>
  <c r="B154" i="2"/>
  <c r="E131" i="2"/>
  <c r="B131" i="2"/>
  <c r="E155" i="2"/>
  <c r="D155" i="2"/>
  <c r="B155" i="2"/>
  <c r="D137" i="2"/>
  <c r="E137" i="2"/>
  <c r="B137" i="2"/>
  <c r="B159" i="2"/>
  <c r="E159" i="2"/>
  <c r="D159" i="2"/>
  <c r="E122" i="2"/>
  <c r="B122" i="2"/>
  <c r="E81" i="2"/>
  <c r="B81" i="2"/>
  <c r="B55" i="2"/>
  <c r="E55" i="2"/>
  <c r="E69" i="2"/>
  <c r="B69" i="2"/>
  <c r="E52" i="2"/>
  <c r="B52" i="2"/>
  <c r="E156" i="2"/>
  <c r="B156" i="2"/>
  <c r="D156" i="2"/>
  <c r="E73" i="2"/>
  <c r="B73" i="2"/>
  <c r="E128" i="2"/>
  <c r="B128" i="2"/>
  <c r="B124" i="2"/>
  <c r="E124" i="2"/>
  <c r="B113" i="2"/>
  <c r="E113" i="2"/>
  <c r="B110" i="2"/>
  <c r="E110" i="2"/>
  <c r="B78" i="2"/>
  <c r="E78" i="2"/>
  <c r="B64" i="2"/>
  <c r="E64" i="2"/>
  <c r="E60" i="2"/>
  <c r="B60" i="2"/>
  <c r="E80" i="2"/>
  <c r="B80" i="2"/>
  <c r="E102" i="2"/>
  <c r="B102" i="2"/>
  <c r="B118" i="2"/>
  <c r="E118" i="2"/>
  <c r="B59" i="2"/>
  <c r="E59" i="2"/>
  <c r="E53" i="2"/>
  <c r="B53" i="2"/>
  <c r="E45" i="2"/>
  <c r="B45" i="2"/>
  <c r="B143" i="2"/>
  <c r="D143" i="2"/>
  <c r="E143" i="2"/>
  <c r="E135" i="2"/>
  <c r="D135" i="2"/>
  <c r="B135" i="2"/>
  <c r="E114" i="2"/>
  <c r="B114" i="2"/>
  <c r="E107" i="2"/>
  <c r="B107" i="2"/>
  <c r="B83" i="2"/>
  <c r="E83" i="2"/>
  <c r="E49" i="2"/>
  <c r="B49" i="2"/>
  <c r="D144" i="2"/>
  <c r="E144" i="2"/>
  <c r="B144" i="2"/>
  <c r="D151" i="2"/>
  <c r="B151" i="2"/>
  <c r="E151" i="2"/>
  <c r="B100" i="2"/>
  <c r="E100" i="2"/>
  <c r="E153" i="2"/>
  <c r="D153" i="2"/>
  <c r="B153" i="2"/>
  <c r="E112" i="2"/>
  <c r="B112" i="2"/>
  <c r="E117" i="2"/>
  <c r="B117" i="2"/>
  <c r="E129" i="2"/>
  <c r="B129" i="2"/>
  <c r="B71" i="2"/>
  <c r="E71" i="2"/>
  <c r="B127" i="2"/>
  <c r="E127" i="2"/>
  <c r="B120" i="2"/>
  <c r="E120" i="2"/>
  <c r="B142" i="2"/>
  <c r="E142" i="2"/>
  <c r="D142" i="2"/>
  <c r="B44" i="2"/>
  <c r="E44" i="2"/>
  <c r="E125" i="2"/>
  <c r="B125" i="2"/>
  <c r="E97" i="2"/>
  <c r="B97" i="2"/>
  <c r="E130" i="2"/>
  <c r="B130" i="2"/>
  <c r="B91" i="2"/>
  <c r="E91" i="2"/>
  <c r="B56" i="2"/>
  <c r="E56" i="2"/>
  <c r="B109" i="2"/>
  <c r="E109" i="2"/>
  <c r="E139" i="2"/>
  <c r="D139" i="2"/>
  <c r="B139" i="2"/>
  <c r="E141" i="2"/>
  <c r="D141" i="2"/>
  <c r="B141" i="2"/>
  <c r="E89" i="2"/>
  <c r="B89" i="2"/>
  <c r="E79" i="2"/>
  <c r="B79" i="2"/>
  <c r="D32" i="2"/>
  <c r="B32" i="2"/>
  <c r="E32" i="2"/>
  <c r="D146" i="2"/>
  <c r="E146" i="2"/>
  <c r="B146" i="2"/>
  <c r="E99" i="2"/>
  <c r="B99" i="2"/>
  <c r="B37" i="2"/>
  <c r="E37" i="2"/>
  <c r="B63" i="2"/>
  <c r="E63" i="2"/>
  <c r="B123" i="2"/>
  <c r="E123" i="2"/>
  <c r="E138" i="2"/>
  <c r="D138" i="2"/>
  <c r="B138" i="2"/>
  <c r="E75" i="2"/>
  <c r="B75" i="2"/>
  <c r="E175" i="2"/>
  <c r="B175" i="2"/>
  <c r="E173" i="2"/>
  <c r="B173" i="2"/>
  <c r="E170" i="2"/>
  <c r="B170" i="2"/>
  <c r="F49" i="6"/>
  <c r="G49" i="6" s="1"/>
  <c r="F47" i="6"/>
  <c r="G47" i="6" s="1"/>
  <c r="F31" i="6"/>
  <c r="G31" i="6" s="1"/>
  <c r="F32" i="6"/>
  <c r="G32" i="6" s="1"/>
  <c r="F33" i="6"/>
  <c r="G33" i="6" s="1"/>
  <c r="F34" i="6"/>
  <c r="G34" i="6" s="1"/>
  <c r="F35" i="6"/>
  <c r="G35" i="6" s="1"/>
  <c r="F36" i="6"/>
  <c r="G36" i="6" s="1"/>
  <c r="F37" i="6"/>
  <c r="G37" i="6" s="1"/>
  <c r="F38" i="6"/>
  <c r="G38" i="6" s="1"/>
  <c r="D25" i="6"/>
  <c r="E13" i="6"/>
  <c r="E14" i="6"/>
  <c r="E15" i="6"/>
  <c r="E16" i="6"/>
  <c r="E17" i="6"/>
  <c r="E18" i="6"/>
  <c r="E19" i="6"/>
  <c r="E20" i="6"/>
  <c r="E21" i="6"/>
  <c r="E12" i="6"/>
  <c r="F13" i="6"/>
  <c r="F14" i="6"/>
  <c r="F15" i="6"/>
  <c r="F16" i="6"/>
  <c r="F17" i="6"/>
  <c r="F18" i="6"/>
  <c r="F19" i="6"/>
  <c r="F20" i="6"/>
  <c r="F21" i="6"/>
  <c r="F12" i="6"/>
  <c r="D31" i="6" l="1"/>
  <c r="D32" i="6"/>
  <c r="D33" i="6"/>
  <c r="D34" i="6"/>
  <c r="D35" i="6"/>
  <c r="D36" i="6"/>
  <c r="D37" i="6"/>
  <c r="D38" i="6"/>
  <c r="A31" i="6"/>
  <c r="B31" i="6"/>
  <c r="A32" i="6"/>
  <c r="B32" i="6"/>
  <c r="A33" i="6"/>
  <c r="B33" i="6"/>
  <c r="A34" i="6"/>
  <c r="B34" i="6"/>
  <c r="A35" i="6"/>
  <c r="B35" i="6"/>
  <c r="A36" i="6"/>
  <c r="B36" i="6"/>
  <c r="A37" i="6"/>
  <c r="B37" i="6"/>
  <c r="A38" i="6"/>
  <c r="B38" i="6"/>
  <c r="E21" i="14"/>
  <c r="B70" i="6"/>
  <c r="A70" i="6"/>
  <c r="B69" i="6"/>
  <c r="A69" i="6"/>
  <c r="A64" i="6"/>
  <c r="A63" i="6"/>
  <c r="A62" i="6"/>
  <c r="A61" i="6"/>
  <c r="A60" i="6"/>
  <c r="A59" i="6"/>
  <c r="A58" i="6"/>
  <c r="A57" i="6"/>
  <c r="A56" i="6"/>
  <c r="A55" i="6"/>
  <c r="A54" i="6"/>
  <c r="B49" i="6"/>
  <c r="A49" i="6"/>
  <c r="B48" i="6"/>
  <c r="A48" i="6"/>
  <c r="B47" i="6"/>
  <c r="A47" i="6"/>
  <c r="B46" i="6"/>
  <c r="A46" i="6"/>
  <c r="B45" i="6"/>
  <c r="A45" i="6"/>
  <c r="B44" i="6"/>
  <c r="A44" i="6"/>
  <c r="A43" i="6"/>
  <c r="A30" i="6"/>
  <c r="F30" i="6" l="1"/>
  <c r="F46" i="6"/>
  <c r="G46" i="6" s="1"/>
  <c r="F45" i="6"/>
  <c r="G45" i="6" s="1"/>
  <c r="F43" i="6"/>
  <c r="G43" i="6" s="1"/>
  <c r="F48" i="6"/>
  <c r="F44" i="6"/>
  <c r="G44" i="6" s="1"/>
  <c r="Q31" i="9" l="1"/>
  <c r="P31" i="9"/>
  <c r="O31" i="9"/>
  <c r="N31" i="9"/>
  <c r="M31" i="9"/>
  <c r="L31" i="9"/>
  <c r="K31" i="9"/>
  <c r="J31" i="9"/>
  <c r="I31" i="9"/>
  <c r="H31" i="9"/>
  <c r="G31" i="9"/>
  <c r="F31" i="9"/>
  <c r="Q30" i="9"/>
  <c r="P30" i="9"/>
  <c r="O30" i="9"/>
  <c r="N30" i="9"/>
  <c r="M30" i="9"/>
  <c r="L30" i="9"/>
  <c r="K30" i="9"/>
  <c r="J30" i="9"/>
  <c r="I30" i="9"/>
  <c r="H30" i="9"/>
  <c r="G30" i="9"/>
  <c r="F30" i="9"/>
  <c r="Q28" i="9"/>
  <c r="P28" i="9"/>
  <c r="O28" i="9"/>
  <c r="N28" i="9"/>
  <c r="M28" i="9"/>
  <c r="L28" i="9"/>
  <c r="K28" i="9"/>
  <c r="J28" i="9"/>
  <c r="I28" i="9"/>
  <c r="H28" i="9"/>
  <c r="G28" i="9"/>
  <c r="F28" i="9"/>
  <c r="Q27" i="9"/>
  <c r="P27" i="9"/>
  <c r="O27" i="9"/>
  <c r="N27" i="9"/>
  <c r="M27" i="9"/>
  <c r="L27" i="9"/>
  <c r="K27" i="9"/>
  <c r="J27" i="9"/>
  <c r="I27" i="9"/>
  <c r="H27" i="9"/>
  <c r="G27" i="9"/>
  <c r="F27" i="9"/>
  <c r="G70" i="6"/>
  <c r="G69" i="6"/>
  <c r="G64" i="6"/>
  <c r="G63" i="6"/>
  <c r="G62" i="6"/>
  <c r="G61" i="6"/>
  <c r="G60" i="6"/>
  <c r="G59" i="6"/>
  <c r="G56" i="6"/>
  <c r="G54" i="6"/>
  <c r="E23" i="6"/>
  <c r="G21" i="6"/>
  <c r="G20" i="6"/>
  <c r="G19" i="6"/>
  <c r="G18" i="6"/>
  <c r="G17" i="6"/>
  <c r="G16" i="6"/>
  <c r="G15" i="6"/>
  <c r="G14" i="6"/>
  <c r="G13" i="6"/>
  <c r="G12" i="6"/>
  <c r="B5" i="6"/>
  <c r="G4" i="6"/>
  <c r="B4" i="6"/>
  <c r="B3" i="6"/>
  <c r="B2" i="6"/>
  <c r="C28" i="15"/>
  <c r="G71" i="6" l="1"/>
  <c r="G57" i="6"/>
  <c r="G55" i="6"/>
  <c r="G48" i="6"/>
  <c r="G58" i="6"/>
  <c r="G23" i="6"/>
  <c r="E10605" i="6" l="1"/>
  <c r="G10605" i="6" s="1"/>
  <c r="E10455" i="6"/>
  <c r="G10455" i="6" s="1"/>
  <c r="G10464" i="6" s="1"/>
  <c r="G10498" i="6" s="1"/>
  <c r="G10499" i="6" s="1"/>
  <c r="E10005" i="6"/>
  <c r="G10005" i="6" s="1"/>
  <c r="E9930" i="6"/>
  <c r="G9930" i="6" s="1"/>
  <c r="G9939" i="6" s="1"/>
  <c r="G9973" i="6" s="1"/>
  <c r="G9974" i="6" s="1"/>
  <c r="E10080" i="6"/>
  <c r="G10080" i="6" s="1"/>
  <c r="G10089" i="6" s="1"/>
  <c r="G10123" i="6" s="1"/>
  <c r="G10124" i="6" s="1"/>
  <c r="E9705" i="6"/>
  <c r="G9705" i="6" s="1"/>
  <c r="E9405" i="6"/>
  <c r="G9405" i="6" s="1"/>
  <c r="G9414" i="6" s="1"/>
  <c r="G9448" i="6" s="1"/>
  <c r="G9449" i="6" s="1"/>
  <c r="E7530" i="6"/>
  <c r="G7530" i="6" s="1"/>
  <c r="E7680" i="6"/>
  <c r="G7680" i="6" s="1"/>
  <c r="G7689" i="6" s="1"/>
  <c r="G7723" i="6" s="1"/>
  <c r="G7724" i="6" s="1"/>
  <c r="E6930" i="6"/>
  <c r="G6930" i="6" s="1"/>
  <c r="G6939" i="6" s="1"/>
  <c r="G6973" i="6" s="1"/>
  <c r="G6974" i="6" s="1"/>
  <c r="E6780" i="6"/>
  <c r="G6780" i="6" s="1"/>
  <c r="E6705" i="6"/>
  <c r="G6705" i="6" s="1"/>
  <c r="G6714" i="6" s="1"/>
  <c r="G6748" i="6" s="1"/>
  <c r="G6749" i="6" s="1"/>
  <c r="E6405" i="6"/>
  <c r="G6405" i="6" s="1"/>
  <c r="E7455" i="6"/>
  <c r="G7455" i="6" s="1"/>
  <c r="E6255" i="6"/>
  <c r="G6255" i="6" s="1"/>
  <c r="E6105" i="6"/>
  <c r="G6105" i="6" s="1"/>
  <c r="G6114" i="6" s="1"/>
  <c r="G6148" i="6" s="1"/>
  <c r="G6149" i="6" s="1"/>
  <c r="E5130" i="6"/>
  <c r="G5130" i="6" s="1"/>
  <c r="G5139" i="6" s="1"/>
  <c r="G5173" i="6" s="1"/>
  <c r="G5174" i="6" s="1"/>
  <c r="E5055" i="6"/>
  <c r="G5055" i="6" s="1"/>
  <c r="G5064" i="6" s="1"/>
  <c r="G5098" i="6" s="1"/>
  <c r="G5099" i="6" s="1"/>
  <c r="E6030" i="6"/>
  <c r="G6030" i="6" s="1"/>
  <c r="E2880" i="6"/>
  <c r="G2880" i="6" s="1"/>
  <c r="E2580" i="6"/>
  <c r="G2580" i="6" s="1"/>
  <c r="E4455" i="6"/>
  <c r="G4455" i="6" s="1"/>
  <c r="G4464" i="6" s="1"/>
  <c r="G4498" i="6" s="1"/>
  <c r="G4499" i="6" s="1"/>
  <c r="E3855" i="6"/>
  <c r="G3855" i="6" s="1"/>
  <c r="E3180" i="6"/>
  <c r="G3180" i="6" s="1"/>
  <c r="E3030" i="6"/>
  <c r="G3030" i="6" s="1"/>
  <c r="E2730" i="6"/>
  <c r="G2730" i="6" s="1"/>
  <c r="E2655" i="6"/>
  <c r="G2655" i="6" s="1"/>
  <c r="E1830" i="6"/>
  <c r="G1830" i="6" s="1"/>
  <c r="E630" i="6"/>
  <c r="G630" i="6" s="1"/>
  <c r="E1305" i="6"/>
  <c r="G1305" i="6" s="1"/>
  <c r="G1314" i="6" s="1"/>
  <c r="G1348" i="6" s="1"/>
  <c r="G1349" i="6" s="1"/>
  <c r="E4380" i="6"/>
  <c r="G4380" i="6" s="1"/>
  <c r="G4389" i="6" s="1"/>
  <c r="G4423" i="6" s="1"/>
  <c r="G4424" i="6" s="1"/>
  <c r="E930" i="6"/>
  <c r="G930" i="6" s="1"/>
  <c r="E1155" i="6"/>
  <c r="G1155" i="6" s="1"/>
  <c r="E4530" i="6"/>
  <c r="G4530" i="6" s="1"/>
  <c r="E1380" i="6"/>
  <c r="G1380" i="6" s="1"/>
  <c r="G1389" i="6" s="1"/>
  <c r="G1423" i="6" s="1"/>
  <c r="G1424" i="6" s="1"/>
  <c r="E1530" i="6"/>
  <c r="G1530" i="6" s="1"/>
  <c r="G1539" i="6" s="1"/>
  <c r="G1573" i="6" s="1"/>
  <c r="G1574" i="6" s="1"/>
  <c r="E3330" i="6"/>
  <c r="G3330" i="6" s="1"/>
  <c r="E1455" i="6"/>
  <c r="G1455" i="6" s="1"/>
  <c r="G1464" i="6" s="1"/>
  <c r="G1498" i="6" s="1"/>
  <c r="G1499" i="6" s="1"/>
  <c r="E1905" i="6"/>
  <c r="G1905" i="6" s="1"/>
  <c r="E2430" i="6"/>
  <c r="G2430" i="6" s="1"/>
  <c r="G2439" i="6" s="1"/>
  <c r="G2473" i="6" s="1"/>
  <c r="G2474" i="6" s="1"/>
  <c r="E5280" i="6"/>
  <c r="G5280" i="6" s="1"/>
  <c r="E2205" i="6"/>
  <c r="G2205" i="6" s="1"/>
  <c r="E4005" i="6"/>
  <c r="G4005" i="6" s="1"/>
  <c r="E4605" i="6"/>
  <c r="G4605" i="6" s="1"/>
  <c r="G4614" i="6" s="1"/>
  <c r="G4648" i="6" s="1"/>
  <c r="G4649" i="6" s="1"/>
  <c r="E4755" i="6"/>
  <c r="G4755" i="6" s="1"/>
  <c r="E7005" i="6"/>
  <c r="G7005" i="6" s="1"/>
  <c r="G7014" i="6" s="1"/>
  <c r="G7048" i="6" s="1"/>
  <c r="G7049" i="6" s="1"/>
  <c r="E5430" i="6"/>
  <c r="G5430" i="6" s="1"/>
  <c r="G5439" i="6" s="1"/>
  <c r="G5473" i="6" s="1"/>
  <c r="G5474" i="6" s="1"/>
  <c r="E6480" i="6"/>
  <c r="G6480" i="6" s="1"/>
  <c r="G6489" i="6" s="1"/>
  <c r="G6523" i="6" s="1"/>
  <c r="G6524" i="6" s="1"/>
  <c r="E5955" i="6"/>
  <c r="G5955" i="6" s="1"/>
  <c r="E6330" i="6"/>
  <c r="G6330" i="6" s="1"/>
  <c r="G6339" i="6" s="1"/>
  <c r="G6373" i="6" s="1"/>
  <c r="G6374" i="6" s="1"/>
  <c r="E8580" i="6"/>
  <c r="G8580" i="6" s="1"/>
  <c r="E8730" i="6"/>
  <c r="G8730" i="6" s="1"/>
  <c r="G8739" i="6" s="1"/>
  <c r="G8773" i="6" s="1"/>
  <c r="G8774" i="6" s="1"/>
  <c r="E11205" i="6"/>
  <c r="G11205" i="6" s="1"/>
  <c r="G11214" i="6" s="1"/>
  <c r="G11248" i="6" s="1"/>
  <c r="G11249" i="6" s="1"/>
  <c r="E9630" i="6"/>
  <c r="G9630" i="6" s="1"/>
  <c r="E9855" i="6"/>
  <c r="G9855" i="6" s="1"/>
  <c r="E10380" i="6"/>
  <c r="G10380" i="6" s="1"/>
  <c r="E11130" i="6"/>
  <c r="G11130" i="6" s="1"/>
  <c r="G11139" i="6" s="1"/>
  <c r="G11173" i="6" s="1"/>
  <c r="G11174" i="6" s="1"/>
  <c r="E555" i="6"/>
  <c r="G555" i="6" s="1"/>
  <c r="G564" i="6" s="1"/>
  <c r="G598" i="6" s="1"/>
  <c r="G599" i="6" s="1"/>
  <c r="E2955" i="6"/>
  <c r="G2955" i="6" s="1"/>
  <c r="E2130" i="6"/>
  <c r="G2130" i="6" s="1"/>
  <c r="G2139" i="6" s="1"/>
  <c r="G2173" i="6" s="1"/>
  <c r="G2174" i="6" s="1"/>
  <c r="E4305" i="6"/>
  <c r="G4305" i="6" s="1"/>
  <c r="E1005" i="6"/>
  <c r="G1005" i="6" s="1"/>
  <c r="E1980" i="6"/>
  <c r="G1980" i="6" s="1"/>
  <c r="E3930" i="6"/>
  <c r="G3930" i="6" s="1"/>
  <c r="E3630" i="6"/>
  <c r="G3630" i="6" s="1"/>
  <c r="G3639" i="6" s="1"/>
  <c r="G3673" i="6" s="1"/>
  <c r="G3674" i="6" s="1"/>
  <c r="E5730" i="6"/>
  <c r="G5730" i="6" s="1"/>
  <c r="E7830" i="6"/>
  <c r="G7830" i="6" s="1"/>
  <c r="E5580" i="6"/>
  <c r="G5580" i="6" s="1"/>
  <c r="G5589" i="6" s="1"/>
  <c r="G5623" i="6" s="1"/>
  <c r="G5624" i="6" s="1"/>
  <c r="E6180" i="6"/>
  <c r="G6180" i="6" s="1"/>
  <c r="E8205" i="6"/>
  <c r="G8205" i="6" s="1"/>
  <c r="E7080" i="6"/>
  <c r="G7080" i="6" s="1"/>
  <c r="E7380" i="6"/>
  <c r="G7380" i="6" s="1"/>
  <c r="E8355" i="6"/>
  <c r="G8355" i="6" s="1"/>
  <c r="G8364" i="6" s="1"/>
  <c r="G8398" i="6" s="1"/>
  <c r="G8399" i="6" s="1"/>
  <c r="E5805" i="6"/>
  <c r="G5805" i="6" s="1"/>
  <c r="E6855" i="6"/>
  <c r="G6855" i="6" s="1"/>
  <c r="E8055" i="6"/>
  <c r="G8055" i="6" s="1"/>
  <c r="E8430" i="6"/>
  <c r="G8430" i="6" s="1"/>
  <c r="E9780" i="6"/>
  <c r="G9780" i="6" s="1"/>
  <c r="G9789" i="6" s="1"/>
  <c r="G9823" i="6" s="1"/>
  <c r="G9824" i="6" s="1"/>
  <c r="E8880" i="6"/>
  <c r="G8880" i="6" s="1"/>
  <c r="E9480" i="6"/>
  <c r="G9480" i="6" s="1"/>
  <c r="G9489" i="6" s="1"/>
  <c r="G9523" i="6" s="1"/>
  <c r="G9524" i="6" s="1"/>
  <c r="E7980" i="6"/>
  <c r="G7980" i="6" s="1"/>
  <c r="G7989" i="6" s="1"/>
  <c r="G8023" i="6" s="1"/>
  <c r="G8024" i="6" s="1"/>
  <c r="E9255" i="6"/>
  <c r="G9255" i="6" s="1"/>
  <c r="G9264" i="6" s="1"/>
  <c r="G9298" i="6" s="1"/>
  <c r="G9299" i="6" s="1"/>
  <c r="E10305" i="6"/>
  <c r="G10305" i="6" s="1"/>
  <c r="G10314" i="6" s="1"/>
  <c r="G10348" i="6" s="1"/>
  <c r="G10349" i="6" s="1"/>
  <c r="E10755" i="6"/>
  <c r="G10755" i="6" s="1"/>
  <c r="E705" i="6"/>
  <c r="G705" i="6" s="1"/>
  <c r="G714" i="6" s="1"/>
  <c r="G748" i="6" s="1"/>
  <c r="G749" i="6" s="1"/>
  <c r="E780" i="6"/>
  <c r="G780" i="6" s="1"/>
  <c r="E855" i="6"/>
  <c r="G855" i="6" s="1"/>
  <c r="E4155" i="6"/>
  <c r="G4155" i="6" s="1"/>
  <c r="G4164" i="6" s="1"/>
  <c r="G4198" i="6" s="1"/>
  <c r="G4199" i="6" s="1"/>
  <c r="E330" i="6"/>
  <c r="G330" i="6" s="1"/>
  <c r="E405" i="6"/>
  <c r="G405" i="6" s="1"/>
  <c r="E1605" i="6"/>
  <c r="G1605" i="6" s="1"/>
  <c r="G1614" i="6" s="1"/>
  <c r="G1648" i="6" s="1"/>
  <c r="G1649" i="6" s="1"/>
  <c r="E3405" i="6"/>
  <c r="G3405" i="6" s="1"/>
  <c r="E3555" i="6"/>
  <c r="G3555" i="6" s="1"/>
  <c r="E3705" i="6"/>
  <c r="G3705" i="6" s="1"/>
  <c r="G3714" i="6" s="1"/>
  <c r="G3748" i="6" s="1"/>
  <c r="G3749" i="6" s="1"/>
  <c r="E4080" i="6"/>
  <c r="G4080" i="6" s="1"/>
  <c r="G4089" i="6" s="1"/>
  <c r="G4123" i="6" s="1"/>
  <c r="G4124" i="6" s="1"/>
  <c r="E2355" i="6"/>
  <c r="G2355" i="6" s="1"/>
  <c r="E3255" i="6"/>
  <c r="G3255" i="6" s="1"/>
  <c r="G3264" i="6" s="1"/>
  <c r="G3298" i="6" s="1"/>
  <c r="G3299" i="6" s="1"/>
  <c r="E5880" i="6"/>
  <c r="G5880" i="6" s="1"/>
  <c r="E5355" i="6"/>
  <c r="G5355" i="6" s="1"/>
  <c r="E6630" i="6"/>
  <c r="G6630" i="6" s="1"/>
  <c r="E4830" i="6"/>
  <c r="G4830" i="6" s="1"/>
  <c r="G4839" i="6" s="1"/>
  <c r="G4873" i="6" s="1"/>
  <c r="G4874" i="6" s="1"/>
  <c r="E4905" i="6"/>
  <c r="G4905" i="6" s="1"/>
  <c r="E4980" i="6"/>
  <c r="G4980" i="6" s="1"/>
  <c r="G4989" i="6" s="1"/>
  <c r="G5023" i="6" s="1"/>
  <c r="G5024" i="6" s="1"/>
  <c r="E5505" i="6"/>
  <c r="G5505" i="6" s="1"/>
  <c r="E8505" i="6"/>
  <c r="G8505" i="6" s="1"/>
  <c r="E6555" i="6"/>
  <c r="G6555" i="6" s="1"/>
  <c r="E7155" i="6"/>
  <c r="G7155" i="6" s="1"/>
  <c r="E7305" i="6"/>
  <c r="G7305" i="6" s="1"/>
  <c r="G7314" i="6" s="1"/>
  <c r="G7348" i="6" s="1"/>
  <c r="G7349" i="6" s="1"/>
  <c r="E9180" i="6"/>
  <c r="G9180" i="6" s="1"/>
  <c r="E8130" i="6"/>
  <c r="G8130" i="6" s="1"/>
  <c r="E8280" i="6"/>
  <c r="G8280" i="6" s="1"/>
  <c r="E10680" i="6"/>
  <c r="G10680" i="6" s="1"/>
  <c r="E10230" i="6"/>
  <c r="G10230" i="6" s="1"/>
  <c r="E10905" i="6"/>
  <c r="G10905" i="6" s="1"/>
  <c r="G10914" i="6" s="1"/>
  <c r="G10948" i="6" s="1"/>
  <c r="G10949" i="6" s="1"/>
  <c r="E1080" i="6"/>
  <c r="G1080" i="6" s="1"/>
  <c r="E4230" i="6"/>
  <c r="G4230" i="6" s="1"/>
  <c r="E480" i="6"/>
  <c r="G480" i="6" s="1"/>
  <c r="E1230" i="6"/>
  <c r="G1230" i="6" s="1"/>
  <c r="G1239" i="6" s="1"/>
  <c r="G1273" i="6" s="1"/>
  <c r="G1274" i="6" s="1"/>
  <c r="E1680" i="6"/>
  <c r="G1680" i="6" s="1"/>
  <c r="E2505" i="6"/>
  <c r="G2505" i="6" s="1"/>
  <c r="E2805" i="6"/>
  <c r="G2805" i="6" s="1"/>
  <c r="E1755" i="6"/>
  <c r="G1755" i="6" s="1"/>
  <c r="G1764" i="6" s="1"/>
  <c r="G1798" i="6" s="1"/>
  <c r="G1799" i="6" s="1"/>
  <c r="E2055" i="6"/>
  <c r="G2055" i="6" s="1"/>
  <c r="G2064" i="6" s="1"/>
  <c r="G2098" i="6" s="1"/>
  <c r="G2099" i="6" s="1"/>
  <c r="E3105" i="6"/>
  <c r="G3105" i="6" s="1"/>
  <c r="E3780" i="6"/>
  <c r="G3780" i="6" s="1"/>
  <c r="G3789" i="6" s="1"/>
  <c r="G3823" i="6" s="1"/>
  <c r="G3824" i="6" s="1"/>
  <c r="E2280" i="6"/>
  <c r="G2280" i="6" s="1"/>
  <c r="E3480" i="6"/>
  <c r="G3480" i="6" s="1"/>
  <c r="E5205" i="6"/>
  <c r="G5205" i="6" s="1"/>
  <c r="E4680" i="6"/>
  <c r="G4680" i="6" s="1"/>
  <c r="E5655" i="6"/>
  <c r="G5655" i="6" s="1"/>
  <c r="E7755" i="6"/>
  <c r="G7755" i="6" s="1"/>
  <c r="G7764" i="6" s="1"/>
  <c r="G7798" i="6" s="1"/>
  <c r="G7799" i="6" s="1"/>
  <c r="E9030" i="6"/>
  <c r="G9030" i="6" s="1"/>
  <c r="E7605" i="6"/>
  <c r="G7605" i="6" s="1"/>
  <c r="E7905" i="6"/>
  <c r="G7905" i="6" s="1"/>
  <c r="E9330" i="6"/>
  <c r="G9330" i="6" s="1"/>
  <c r="G9339" i="6" s="1"/>
  <c r="G9373" i="6" s="1"/>
  <c r="G9374" i="6" s="1"/>
  <c r="E7230" i="6"/>
  <c r="G7230" i="6" s="1"/>
  <c r="G7239" i="6" s="1"/>
  <c r="G7273" i="6" s="1"/>
  <c r="G7274" i="6" s="1"/>
  <c r="E8805" i="6"/>
  <c r="G8805" i="6" s="1"/>
  <c r="G8814" i="6" s="1"/>
  <c r="G8848" i="6" s="1"/>
  <c r="G8849" i="6" s="1"/>
  <c r="E8955" i="6"/>
  <c r="G8955" i="6" s="1"/>
  <c r="G8964" i="6" s="1"/>
  <c r="G8998" i="6" s="1"/>
  <c r="G8999" i="6" s="1"/>
  <c r="E8655" i="6"/>
  <c r="G8655" i="6" s="1"/>
  <c r="E9105" i="6"/>
  <c r="G9105" i="6" s="1"/>
  <c r="G9114" i="6" s="1"/>
  <c r="G9148" i="6" s="1"/>
  <c r="G9149" i="6" s="1"/>
  <c r="E9555" i="6"/>
  <c r="G9555" i="6" s="1"/>
  <c r="G9564" i="6" s="1"/>
  <c r="G9598" i="6" s="1"/>
  <c r="G9599" i="6" s="1"/>
  <c r="E10830" i="6"/>
  <c r="G10830" i="6" s="1"/>
  <c r="E10155" i="6"/>
  <c r="G10155" i="6" s="1"/>
  <c r="E11055" i="6"/>
  <c r="G11055" i="6" s="1"/>
  <c r="E10530" i="6"/>
  <c r="G10530" i="6" s="1"/>
  <c r="G10539" i="6" s="1"/>
  <c r="G10573" i="6" s="1"/>
  <c r="G10574" i="6" s="1"/>
  <c r="E10980" i="6"/>
  <c r="G10980" i="6" s="1"/>
  <c r="E105" i="6"/>
  <c r="E255" i="6"/>
  <c r="E180" i="6"/>
  <c r="F105" i="6"/>
  <c r="F118" i="6"/>
  <c r="G118" i="6" s="1"/>
  <c r="G125" i="6" s="1"/>
  <c r="G65" i="6"/>
  <c r="G50" i="6"/>
  <c r="G105" i="6" l="1"/>
  <c r="G114" i="6" s="1"/>
  <c r="G7614" i="6"/>
  <c r="G7648" i="6" s="1"/>
  <c r="G7649" i="6" s="1"/>
  <c r="G4689" i="6"/>
  <c r="G4723" i="6" s="1"/>
  <c r="G4724" i="6" s="1"/>
  <c r="G2814" i="6"/>
  <c r="G2848" i="6" s="1"/>
  <c r="G2849" i="6" s="1"/>
  <c r="G489" i="6"/>
  <c r="G523" i="6" s="1"/>
  <c r="G524" i="6" s="1"/>
  <c r="G10239" i="6"/>
  <c r="G10273" i="6" s="1"/>
  <c r="G10274" i="6" s="1"/>
  <c r="G9189" i="6"/>
  <c r="G9223" i="6" s="1"/>
  <c r="G9224" i="6" s="1"/>
  <c r="G8514" i="6"/>
  <c r="G8548" i="6" s="1"/>
  <c r="G8549" i="6" s="1"/>
  <c r="G3564" i="6"/>
  <c r="G3598" i="6" s="1"/>
  <c r="G3599" i="6" s="1"/>
  <c r="G339" i="6"/>
  <c r="G373" i="6" s="1"/>
  <c r="G374" i="6" s="1"/>
  <c r="G8439" i="6"/>
  <c r="G8473" i="6" s="1"/>
  <c r="G8474" i="6" s="1"/>
  <c r="G6189" i="6"/>
  <c r="G6223" i="6" s="1"/>
  <c r="G6224" i="6" s="1"/>
  <c r="G4314" i="6"/>
  <c r="G4348" i="6" s="1"/>
  <c r="G4349" i="6" s="1"/>
  <c r="G5964" i="6"/>
  <c r="G5998" i="6" s="1"/>
  <c r="G5999" i="6" s="1"/>
  <c r="G4764" i="6"/>
  <c r="G4798" i="6" s="1"/>
  <c r="G4799" i="6" s="1"/>
  <c r="G5289" i="6"/>
  <c r="G5323" i="6" s="1"/>
  <c r="G5324" i="6" s="1"/>
  <c r="G3339" i="6"/>
  <c r="G3373" i="6" s="1"/>
  <c r="G3374" i="6" s="1"/>
  <c r="G1164" i="6"/>
  <c r="G1198" i="6" s="1"/>
  <c r="G1199" i="6" s="1"/>
  <c r="G639" i="6"/>
  <c r="G673" i="6" s="1"/>
  <c r="G674" i="6" s="1"/>
  <c r="G3039" i="6"/>
  <c r="G3073" i="6" s="1"/>
  <c r="G3074" i="6" s="1"/>
  <c r="G2589" i="6"/>
  <c r="G2623" i="6" s="1"/>
  <c r="G2624" i="6" s="1"/>
  <c r="G6414" i="6"/>
  <c r="G6448" i="6" s="1"/>
  <c r="G6449" i="6" s="1"/>
  <c r="G10614" i="6"/>
  <c r="G10648" i="6" s="1"/>
  <c r="G10649" i="6" s="1"/>
  <c r="G11064" i="6"/>
  <c r="G11098" i="6" s="1"/>
  <c r="G11099" i="6" s="1"/>
  <c r="G9039" i="6"/>
  <c r="G9073" i="6" s="1"/>
  <c r="G9074" i="6" s="1"/>
  <c r="G5214" i="6"/>
  <c r="G5248" i="6" s="1"/>
  <c r="G5249" i="6" s="1"/>
  <c r="G3114" i="6"/>
  <c r="G3148" i="6" s="1"/>
  <c r="G3149" i="6" s="1"/>
  <c r="G2514" i="6"/>
  <c r="G2548" i="6" s="1"/>
  <c r="G2549" i="6" s="1"/>
  <c r="G4239" i="6"/>
  <c r="G4273" i="6" s="1"/>
  <c r="G4274" i="6" s="1"/>
  <c r="G10689" i="6"/>
  <c r="G10723" i="6" s="1"/>
  <c r="G10724" i="6" s="1"/>
  <c r="G5514" i="6"/>
  <c r="G5548" i="6" s="1"/>
  <c r="G5549" i="6" s="1"/>
  <c r="G6639" i="6"/>
  <c r="G6673" i="6" s="1"/>
  <c r="G6674" i="6" s="1"/>
  <c r="G2364" i="6"/>
  <c r="G2398" i="6" s="1"/>
  <c r="G2399" i="6" s="1"/>
  <c r="G3414" i="6"/>
  <c r="G3448" i="6" s="1"/>
  <c r="G3449" i="6" s="1"/>
  <c r="G10764" i="6"/>
  <c r="G10798" i="6" s="1"/>
  <c r="G10799" i="6" s="1"/>
  <c r="G8064" i="6"/>
  <c r="G8098" i="6" s="1"/>
  <c r="G8099" i="6" s="1"/>
  <c r="G7389" i="6"/>
  <c r="G7423" i="6" s="1"/>
  <c r="G7424" i="6" s="1"/>
  <c r="G3939" i="6"/>
  <c r="G3973" i="6" s="1"/>
  <c r="G3974" i="6" s="1"/>
  <c r="G10389" i="6"/>
  <c r="G10423" i="6" s="1"/>
  <c r="G10424" i="6" s="1"/>
  <c r="G939" i="6"/>
  <c r="G973" i="6" s="1"/>
  <c r="G974" i="6" s="1"/>
  <c r="G1839" i="6"/>
  <c r="G1873" i="6" s="1"/>
  <c r="G1874" i="6" s="1"/>
  <c r="G3189" i="6"/>
  <c r="G3223" i="6" s="1"/>
  <c r="G3224" i="6" s="1"/>
  <c r="G2889" i="6"/>
  <c r="G2923" i="6" s="1"/>
  <c r="G2924" i="6" s="1"/>
  <c r="G7539" i="6"/>
  <c r="G7573" i="6" s="1"/>
  <c r="G7574" i="6" s="1"/>
  <c r="G10164" i="6"/>
  <c r="G10198" i="6" s="1"/>
  <c r="G10199" i="6" s="1"/>
  <c r="G8664" i="6"/>
  <c r="G8698" i="6" s="1"/>
  <c r="G8699" i="6" s="1"/>
  <c r="G3489" i="6"/>
  <c r="G3523" i="6" s="1"/>
  <c r="G3524" i="6" s="1"/>
  <c r="G1689" i="6"/>
  <c r="G1723" i="6" s="1"/>
  <c r="G1724" i="6" s="1"/>
  <c r="G1089" i="6"/>
  <c r="G1123" i="6" s="1"/>
  <c r="G1124" i="6" s="1"/>
  <c r="G8289" i="6"/>
  <c r="G8323" i="6" s="1"/>
  <c r="G8324" i="6" s="1"/>
  <c r="G7164" i="6"/>
  <c r="G7198" i="6" s="1"/>
  <c r="G7199" i="6" s="1"/>
  <c r="G5364" i="6"/>
  <c r="G5398" i="6" s="1"/>
  <c r="G5399" i="6" s="1"/>
  <c r="G864" i="6"/>
  <c r="G898" i="6" s="1"/>
  <c r="G899" i="6" s="1"/>
  <c r="G8889" i="6"/>
  <c r="G8923" i="6" s="1"/>
  <c r="G8924" i="6" s="1"/>
  <c r="G6864" i="6"/>
  <c r="G6898" i="6" s="1"/>
  <c r="G6899" i="6" s="1"/>
  <c r="G7089" i="6"/>
  <c r="G7123" i="6" s="1"/>
  <c r="G7124" i="6" s="1"/>
  <c r="G7839" i="6"/>
  <c r="G7873" i="6" s="1"/>
  <c r="G7874" i="6" s="1"/>
  <c r="G1989" i="6"/>
  <c r="G2023" i="6" s="1"/>
  <c r="G2024" i="6" s="1"/>
  <c r="G2964" i="6"/>
  <c r="G2998" i="6" s="1"/>
  <c r="G2999" i="6" s="1"/>
  <c r="G9864" i="6"/>
  <c r="G9898" i="6" s="1"/>
  <c r="G9899" i="6" s="1"/>
  <c r="G8589" i="6"/>
  <c r="G8623" i="6" s="1"/>
  <c r="G8624" i="6" s="1"/>
  <c r="G4014" i="6"/>
  <c r="G4048" i="6" s="1"/>
  <c r="G4049" i="6" s="1"/>
  <c r="G1914" i="6"/>
  <c r="G1948" i="6" s="1"/>
  <c r="G1949" i="6" s="1"/>
  <c r="G2664" i="6"/>
  <c r="G2698" i="6" s="1"/>
  <c r="G2699" i="6" s="1"/>
  <c r="G3864" i="6"/>
  <c r="G3898" i="6" s="1"/>
  <c r="G3899" i="6" s="1"/>
  <c r="G6039" i="6"/>
  <c r="G6073" i="6" s="1"/>
  <c r="G6074" i="6" s="1"/>
  <c r="G6264" i="6"/>
  <c r="G6298" i="6" s="1"/>
  <c r="G6299" i="6" s="1"/>
  <c r="G6789" i="6"/>
  <c r="G6823" i="6" s="1"/>
  <c r="G6824" i="6" s="1"/>
  <c r="G10014" i="6"/>
  <c r="G10048" i="6" s="1"/>
  <c r="G10049" i="6" s="1"/>
  <c r="G10989" i="6"/>
  <c r="G11023" i="6" s="1"/>
  <c r="G11024" i="6" s="1"/>
  <c r="G10839" i="6"/>
  <c r="G10873" i="6" s="1"/>
  <c r="G10874" i="6" s="1"/>
  <c r="G7914" i="6"/>
  <c r="G7948" i="6" s="1"/>
  <c r="G7949" i="6" s="1"/>
  <c r="G5664" i="6"/>
  <c r="G5698" i="6" s="1"/>
  <c r="G5699" i="6" s="1"/>
  <c r="G2289" i="6"/>
  <c r="G2323" i="6" s="1"/>
  <c r="G2324" i="6" s="1"/>
  <c r="G8139" i="6"/>
  <c r="G8173" i="6" s="1"/>
  <c r="G8174" i="6" s="1"/>
  <c r="G6564" i="6"/>
  <c r="G6598" i="6" s="1"/>
  <c r="G6599" i="6" s="1"/>
  <c r="G4914" i="6"/>
  <c r="G4948" i="6" s="1"/>
  <c r="G4949" i="6" s="1"/>
  <c r="G5889" i="6"/>
  <c r="G5923" i="6" s="1"/>
  <c r="G5924" i="6" s="1"/>
  <c r="G414" i="6"/>
  <c r="G448" i="6" s="1"/>
  <c r="G449" i="6" s="1"/>
  <c r="G789" i="6"/>
  <c r="G823" i="6" s="1"/>
  <c r="G824" i="6" s="1"/>
  <c r="G5814" i="6"/>
  <c r="G5848" i="6" s="1"/>
  <c r="G5849" i="6" s="1"/>
  <c r="G8214" i="6"/>
  <c r="G8248" i="6" s="1"/>
  <c r="G8249" i="6" s="1"/>
  <c r="G5739" i="6"/>
  <c r="G5773" i="6" s="1"/>
  <c r="G5774" i="6" s="1"/>
  <c r="G1014" i="6"/>
  <c r="G1048" i="6" s="1"/>
  <c r="G1049" i="6" s="1"/>
  <c r="G9639" i="6"/>
  <c r="G9673" i="6" s="1"/>
  <c r="G9674" i="6" s="1"/>
  <c r="G2214" i="6"/>
  <c r="G2248" i="6" s="1"/>
  <c r="G2249" i="6" s="1"/>
  <c r="G4539" i="6"/>
  <c r="G4573" i="6" s="1"/>
  <c r="G4574" i="6" s="1"/>
  <c r="G2739" i="6"/>
  <c r="G2773" i="6" s="1"/>
  <c r="G2774" i="6" s="1"/>
  <c r="G7464" i="6"/>
  <c r="G7498" i="6" s="1"/>
  <c r="G7499" i="6" s="1"/>
  <c r="G9714" i="6"/>
  <c r="G9748" i="6" s="1"/>
  <c r="G9749" i="6" s="1"/>
  <c r="B175" i="18"/>
  <c r="A6" i="18"/>
  <c r="A5" i="18"/>
  <c r="A4" i="18"/>
  <c r="A3" i="18"/>
  <c r="A2" i="18"/>
  <c r="A1" i="18"/>
  <c r="I13" i="18"/>
  <c r="I14" i="18"/>
  <c r="O7" i="21"/>
  <c r="O7" i="20"/>
  <c r="P64" i="21"/>
  <c r="G64" i="21"/>
  <c r="F64" i="21"/>
  <c r="C64" i="21"/>
  <c r="E64" i="21" s="1"/>
  <c r="G63" i="21"/>
  <c r="F63" i="21"/>
  <c r="P63" i="21" s="1"/>
  <c r="C63" i="21"/>
  <c r="E63" i="21" s="1"/>
  <c r="N63" i="21" s="1"/>
  <c r="G62" i="21"/>
  <c r="F62" i="21"/>
  <c r="P62" i="21" s="1"/>
  <c r="C62" i="21"/>
  <c r="E62" i="21" s="1"/>
  <c r="G61" i="21"/>
  <c r="F61" i="21"/>
  <c r="P61" i="21" s="1"/>
  <c r="C61" i="21"/>
  <c r="G60" i="21"/>
  <c r="F60" i="21"/>
  <c r="P60" i="21" s="1"/>
  <c r="C60" i="21"/>
  <c r="E60" i="21" s="1"/>
  <c r="G59" i="21"/>
  <c r="F59" i="21"/>
  <c r="P59" i="21" s="1"/>
  <c r="C59" i="21"/>
  <c r="E59" i="21" s="1"/>
  <c r="N59" i="21" s="1"/>
  <c r="G58" i="21"/>
  <c r="F58" i="21"/>
  <c r="P58" i="21" s="1"/>
  <c r="C58" i="21"/>
  <c r="E58" i="21" s="1"/>
  <c r="P57" i="21"/>
  <c r="G57" i="21"/>
  <c r="F57" i="21"/>
  <c r="C57" i="21"/>
  <c r="G56" i="21"/>
  <c r="F56" i="21"/>
  <c r="P56" i="21" s="1"/>
  <c r="C56" i="21"/>
  <c r="E56" i="21" s="1"/>
  <c r="G55" i="21"/>
  <c r="F55" i="21"/>
  <c r="P55" i="21" s="1"/>
  <c r="C55" i="21"/>
  <c r="E55" i="21" s="1"/>
  <c r="N55" i="21" s="1"/>
  <c r="G54" i="21"/>
  <c r="F54" i="21"/>
  <c r="P54" i="21" s="1"/>
  <c r="C54" i="21"/>
  <c r="E54" i="21" s="1"/>
  <c r="G53" i="21"/>
  <c r="F53" i="21"/>
  <c r="P53" i="21" s="1"/>
  <c r="C53" i="21"/>
  <c r="G52" i="21"/>
  <c r="F52" i="21"/>
  <c r="P52" i="21" s="1"/>
  <c r="C52" i="21"/>
  <c r="E52" i="21" s="1"/>
  <c r="G51" i="21"/>
  <c r="F51" i="21"/>
  <c r="P51" i="21" s="1"/>
  <c r="C51" i="21"/>
  <c r="E51" i="21" s="1"/>
  <c r="N50" i="21"/>
  <c r="G50" i="21"/>
  <c r="F50" i="21"/>
  <c r="P50" i="21" s="1"/>
  <c r="C50" i="21"/>
  <c r="E50" i="21" s="1"/>
  <c r="G49" i="21"/>
  <c r="F49" i="21"/>
  <c r="P49" i="21" s="1"/>
  <c r="C49" i="21"/>
  <c r="G48" i="21"/>
  <c r="F48" i="21"/>
  <c r="P48" i="21" s="1"/>
  <c r="C48" i="21"/>
  <c r="E48" i="21" s="1"/>
  <c r="G47" i="21"/>
  <c r="F47" i="21"/>
  <c r="P47" i="21" s="1"/>
  <c r="C47" i="21"/>
  <c r="E47" i="21" s="1"/>
  <c r="P46" i="21"/>
  <c r="G46" i="21"/>
  <c r="F46" i="21"/>
  <c r="C46" i="21"/>
  <c r="E46" i="21" s="1"/>
  <c r="N46" i="21" s="1"/>
  <c r="G45" i="21"/>
  <c r="F45" i="21"/>
  <c r="P45" i="21" s="1"/>
  <c r="E45" i="21"/>
  <c r="C45" i="21"/>
  <c r="G44" i="21"/>
  <c r="F44" i="21"/>
  <c r="P44" i="21" s="1"/>
  <c r="E44" i="21"/>
  <c r="C44" i="21"/>
  <c r="G43" i="21"/>
  <c r="F43" i="21"/>
  <c r="P43" i="21" s="1"/>
  <c r="E43" i="21"/>
  <c r="N43" i="21" s="1"/>
  <c r="C43" i="21"/>
  <c r="G42" i="21"/>
  <c r="F42" i="21"/>
  <c r="P42" i="21" s="1"/>
  <c r="C42" i="21"/>
  <c r="E42" i="21" s="1"/>
  <c r="G41" i="21"/>
  <c r="F41" i="21"/>
  <c r="P41" i="21" s="1"/>
  <c r="C41" i="21"/>
  <c r="E41" i="21" s="1"/>
  <c r="N41" i="21" s="1"/>
  <c r="G40" i="21"/>
  <c r="F40" i="21"/>
  <c r="P40" i="21" s="1"/>
  <c r="C40" i="21"/>
  <c r="E40" i="21" s="1"/>
  <c r="G39" i="21"/>
  <c r="F39" i="21"/>
  <c r="P39" i="21" s="1"/>
  <c r="C39" i="21"/>
  <c r="E39" i="21" s="1"/>
  <c r="N39" i="21" s="1"/>
  <c r="G38" i="21"/>
  <c r="F38" i="21"/>
  <c r="P38" i="21" s="1"/>
  <c r="C38" i="21"/>
  <c r="E38" i="21" s="1"/>
  <c r="N38" i="21" s="1"/>
  <c r="G37" i="21"/>
  <c r="F37" i="21"/>
  <c r="P37" i="21" s="1"/>
  <c r="C37" i="21"/>
  <c r="E37" i="21" s="1"/>
  <c r="I37" i="21" s="1"/>
  <c r="G36" i="21"/>
  <c r="F36" i="21"/>
  <c r="P36" i="21" s="1"/>
  <c r="C36" i="21"/>
  <c r="E36" i="21" s="1"/>
  <c r="G35" i="21"/>
  <c r="F35" i="21"/>
  <c r="P35" i="21" s="1"/>
  <c r="C35" i="21"/>
  <c r="E35" i="21" s="1"/>
  <c r="P34" i="21"/>
  <c r="G34" i="21"/>
  <c r="F34" i="21"/>
  <c r="C34" i="21"/>
  <c r="E34" i="21" s="1"/>
  <c r="P33" i="21"/>
  <c r="G33" i="21"/>
  <c r="F33" i="21"/>
  <c r="C33" i="21"/>
  <c r="E33" i="21" s="1"/>
  <c r="N33" i="21" s="1"/>
  <c r="G32" i="21"/>
  <c r="F32" i="21"/>
  <c r="P32" i="21" s="1"/>
  <c r="C32" i="21"/>
  <c r="E32" i="21" s="1"/>
  <c r="G31" i="21"/>
  <c r="F31" i="21"/>
  <c r="P31" i="21" s="1"/>
  <c r="C31" i="21"/>
  <c r="G30" i="21"/>
  <c r="F30" i="21"/>
  <c r="P30" i="21" s="1"/>
  <c r="C30" i="21"/>
  <c r="E30" i="21" s="1"/>
  <c r="O22" i="21"/>
  <c r="O19" i="21"/>
  <c r="M44" i="21" s="1"/>
  <c r="O16" i="21"/>
  <c r="O13" i="21"/>
  <c r="O4" i="21"/>
  <c r="O10" i="21" s="1"/>
  <c r="P64" i="20"/>
  <c r="G64" i="20"/>
  <c r="C64" i="20"/>
  <c r="E64" i="20" s="1"/>
  <c r="N64" i="20" s="1"/>
  <c r="P63" i="20"/>
  <c r="G63" i="20"/>
  <c r="C63" i="20"/>
  <c r="E63" i="20" s="1"/>
  <c r="N63" i="20" s="1"/>
  <c r="P62" i="20"/>
  <c r="G62" i="20"/>
  <c r="C62" i="20"/>
  <c r="E62" i="20" s="1"/>
  <c r="N62" i="20" s="1"/>
  <c r="P61" i="20"/>
  <c r="G61" i="20"/>
  <c r="C61" i="20"/>
  <c r="E61" i="20" s="1"/>
  <c r="N61" i="20" s="1"/>
  <c r="P60" i="20"/>
  <c r="G60" i="20"/>
  <c r="C60" i="20"/>
  <c r="E60" i="20" s="1"/>
  <c r="N60" i="20" s="1"/>
  <c r="P59" i="20"/>
  <c r="G59" i="20"/>
  <c r="C59" i="20"/>
  <c r="E59" i="20" s="1"/>
  <c r="N59" i="20" s="1"/>
  <c r="P58" i="20"/>
  <c r="G58" i="20"/>
  <c r="C58" i="20"/>
  <c r="E58" i="20" s="1"/>
  <c r="N58" i="20" s="1"/>
  <c r="P57" i="20"/>
  <c r="G57" i="20"/>
  <c r="C57" i="20"/>
  <c r="E57" i="20" s="1"/>
  <c r="N57" i="20" s="1"/>
  <c r="P56" i="20"/>
  <c r="G56" i="20"/>
  <c r="C56" i="20"/>
  <c r="E56" i="20" s="1"/>
  <c r="N56" i="20" s="1"/>
  <c r="P55" i="20"/>
  <c r="G55" i="20"/>
  <c r="C55" i="20"/>
  <c r="E55" i="20" s="1"/>
  <c r="N55" i="20" s="1"/>
  <c r="P54" i="20"/>
  <c r="G54" i="20"/>
  <c r="C54" i="20"/>
  <c r="E54" i="20" s="1"/>
  <c r="N54" i="20" s="1"/>
  <c r="P53" i="20"/>
  <c r="G53" i="20"/>
  <c r="E53" i="20"/>
  <c r="N53" i="20" s="1"/>
  <c r="C53" i="20"/>
  <c r="P52" i="20"/>
  <c r="G52" i="20"/>
  <c r="C52" i="20"/>
  <c r="E52" i="20" s="1"/>
  <c r="N52" i="20" s="1"/>
  <c r="P51" i="20"/>
  <c r="G51" i="20"/>
  <c r="E51" i="20"/>
  <c r="N51" i="20" s="1"/>
  <c r="C51" i="20"/>
  <c r="P50" i="20"/>
  <c r="G50" i="20"/>
  <c r="C50" i="20"/>
  <c r="E50" i="20" s="1"/>
  <c r="N50" i="20" s="1"/>
  <c r="P49" i="20"/>
  <c r="G49" i="20"/>
  <c r="E49" i="20"/>
  <c r="N49" i="20" s="1"/>
  <c r="C49" i="20"/>
  <c r="P48" i="20"/>
  <c r="G48" i="20"/>
  <c r="C48" i="20"/>
  <c r="E48" i="20" s="1"/>
  <c r="N48" i="20" s="1"/>
  <c r="P47" i="20"/>
  <c r="G47" i="20"/>
  <c r="C47" i="20"/>
  <c r="E47" i="20" s="1"/>
  <c r="N47" i="20" s="1"/>
  <c r="P46" i="20"/>
  <c r="G46" i="20"/>
  <c r="C46" i="20"/>
  <c r="E46" i="20" s="1"/>
  <c r="N46" i="20" s="1"/>
  <c r="P45" i="20"/>
  <c r="G45" i="20"/>
  <c r="C45" i="20"/>
  <c r="E45" i="20" s="1"/>
  <c r="N45" i="20" s="1"/>
  <c r="P44" i="20"/>
  <c r="G44" i="20"/>
  <c r="E44" i="20"/>
  <c r="N44" i="20" s="1"/>
  <c r="C44" i="20"/>
  <c r="P43" i="20"/>
  <c r="G43" i="20"/>
  <c r="C43" i="20"/>
  <c r="E43" i="20" s="1"/>
  <c r="N43" i="20" s="1"/>
  <c r="P42" i="20"/>
  <c r="G42" i="20"/>
  <c r="E42" i="20"/>
  <c r="N42" i="20" s="1"/>
  <c r="C42" i="20"/>
  <c r="P41" i="20"/>
  <c r="G41" i="20"/>
  <c r="C41" i="20"/>
  <c r="E41" i="20" s="1"/>
  <c r="N41" i="20" s="1"/>
  <c r="P40" i="20"/>
  <c r="G40" i="20"/>
  <c r="E40" i="20"/>
  <c r="N40" i="20" s="1"/>
  <c r="C40" i="20"/>
  <c r="P39" i="20"/>
  <c r="G39" i="20"/>
  <c r="C39" i="20"/>
  <c r="E39" i="20" s="1"/>
  <c r="N39" i="20" s="1"/>
  <c r="P38" i="20"/>
  <c r="G38" i="20"/>
  <c r="E38" i="20"/>
  <c r="N38" i="20" s="1"/>
  <c r="C38" i="20"/>
  <c r="P37" i="20"/>
  <c r="G37" i="20"/>
  <c r="C37" i="20"/>
  <c r="E37" i="20" s="1"/>
  <c r="N37" i="20" s="1"/>
  <c r="P36" i="20"/>
  <c r="G36" i="20"/>
  <c r="C36" i="20"/>
  <c r="E36" i="20" s="1"/>
  <c r="N36" i="20" s="1"/>
  <c r="P35" i="20"/>
  <c r="G35" i="20"/>
  <c r="C35" i="20"/>
  <c r="E35" i="20" s="1"/>
  <c r="N35" i="20" s="1"/>
  <c r="P34" i="20"/>
  <c r="G34" i="20"/>
  <c r="C34" i="20"/>
  <c r="E34" i="20" s="1"/>
  <c r="N34" i="20" s="1"/>
  <c r="P33" i="20"/>
  <c r="G33" i="20"/>
  <c r="C33" i="20"/>
  <c r="E33" i="20" s="1"/>
  <c r="N33" i="20" s="1"/>
  <c r="P32" i="20"/>
  <c r="G32" i="20"/>
  <c r="C32" i="20"/>
  <c r="E32" i="20" s="1"/>
  <c r="N32" i="20" s="1"/>
  <c r="P31" i="20"/>
  <c r="G31" i="20"/>
  <c r="C31" i="20"/>
  <c r="E31" i="20" s="1"/>
  <c r="N31" i="20" s="1"/>
  <c r="P30" i="20"/>
  <c r="G30" i="20"/>
  <c r="C30" i="20"/>
  <c r="E30" i="20" s="1"/>
  <c r="N30" i="20" s="1"/>
  <c r="O22" i="20"/>
  <c r="O19" i="20"/>
  <c r="O16" i="20"/>
  <c r="O13" i="20"/>
  <c r="K36" i="20" s="1"/>
  <c r="O4" i="20"/>
  <c r="E51" i="19"/>
  <c r="C27" i="14" s="1"/>
  <c r="E48" i="19"/>
  <c r="C26" i="14" s="1"/>
  <c r="E45" i="19"/>
  <c r="C25" i="14" s="1"/>
  <c r="E42" i="19"/>
  <c r="C24" i="14" s="1"/>
  <c r="E39" i="19"/>
  <c r="C23" i="14" s="1"/>
  <c r="E36" i="19"/>
  <c r="C22" i="14" s="1"/>
  <c r="D22" i="19"/>
  <c r="C20" i="14" s="1"/>
  <c r="D19" i="19"/>
  <c r="C19" i="14" s="1"/>
  <c r="D16" i="19"/>
  <c r="C17" i="14" s="1"/>
  <c r="D13" i="19"/>
  <c r="D10" i="19"/>
  <c r="B5" i="19"/>
  <c r="E4" i="19"/>
  <c r="B4" i="19"/>
  <c r="B3" i="19"/>
  <c r="B2" i="19"/>
  <c r="A158" i="18"/>
  <c r="A81" i="18"/>
  <c r="A99" i="18"/>
  <c r="A107" i="18"/>
  <c r="A135" i="18"/>
  <c r="A151" i="18"/>
  <c r="A77" i="18"/>
  <c r="A164" i="18"/>
  <c r="A90" i="18"/>
  <c r="A141" i="18"/>
  <c r="A40" i="18"/>
  <c r="A63" i="18"/>
  <c r="A37" i="18"/>
  <c r="A22" i="18"/>
  <c r="A118" i="18"/>
  <c r="A86" i="18"/>
  <c r="A25" i="18"/>
  <c r="A16" i="18"/>
  <c r="A83" i="18"/>
  <c r="A41" i="18"/>
  <c r="G148" i="6" l="1"/>
  <c r="G149" i="6" s="1"/>
  <c r="J32" i="21"/>
  <c r="K41" i="21"/>
  <c r="L62" i="20"/>
  <c r="M64" i="20"/>
  <c r="O49" i="21"/>
  <c r="K44" i="20"/>
  <c r="I45" i="21"/>
  <c r="I60" i="21"/>
  <c r="I39" i="21"/>
  <c r="I63" i="21"/>
  <c r="I64" i="21"/>
  <c r="F193" i="6"/>
  <c r="G193" i="6" s="1"/>
  <c r="G200" i="6" s="1"/>
  <c r="F180" i="6"/>
  <c r="G180" i="6" s="1"/>
  <c r="G189" i="6" s="1"/>
  <c r="C15" i="14"/>
  <c r="C21" i="14"/>
  <c r="K51" i="20"/>
  <c r="K42" i="20"/>
  <c r="K30" i="20"/>
  <c r="K38" i="20"/>
  <c r="K34" i="20"/>
  <c r="K48" i="20"/>
  <c r="M49" i="20"/>
  <c r="M39" i="20"/>
  <c r="N35" i="21"/>
  <c r="K35" i="21"/>
  <c r="N47" i="21"/>
  <c r="I47" i="21"/>
  <c r="I60" i="20"/>
  <c r="M31" i="20"/>
  <c r="M39" i="21"/>
  <c r="M35" i="20"/>
  <c r="M43" i="20"/>
  <c r="O64" i="21"/>
  <c r="M37" i="20"/>
  <c r="M45" i="20"/>
  <c r="H40" i="21"/>
  <c r="O42" i="21"/>
  <c r="K32" i="20"/>
  <c r="M33" i="20"/>
  <c r="K40" i="20"/>
  <c r="M41" i="20"/>
  <c r="K52" i="20"/>
  <c r="M53" i="20"/>
  <c r="K54" i="21"/>
  <c r="C14" i="14"/>
  <c r="D30" i="6" s="1"/>
  <c r="E30" i="6" s="1"/>
  <c r="G30" i="6" s="1"/>
  <c r="B11" i="18"/>
  <c r="H60" i="20"/>
  <c r="H62" i="20"/>
  <c r="H58" i="20"/>
  <c r="M30" i="20"/>
  <c r="K33" i="20"/>
  <c r="M34" i="20"/>
  <c r="K37" i="20"/>
  <c r="M38" i="20"/>
  <c r="K41" i="20"/>
  <c r="M42" i="20"/>
  <c r="K45" i="20"/>
  <c r="M46" i="20"/>
  <c r="K49" i="20"/>
  <c r="M50" i="20"/>
  <c r="K53" i="20"/>
  <c r="H54" i="20"/>
  <c r="K46" i="20"/>
  <c r="M47" i="20"/>
  <c r="K50" i="20"/>
  <c r="M51" i="20"/>
  <c r="K31" i="20"/>
  <c r="M32" i="20"/>
  <c r="K35" i="20"/>
  <c r="M36" i="20"/>
  <c r="K39" i="20"/>
  <c r="M40" i="20"/>
  <c r="K43" i="20"/>
  <c r="M44" i="20"/>
  <c r="K47" i="20"/>
  <c r="M48" i="20"/>
  <c r="M52" i="20"/>
  <c r="O57" i="20"/>
  <c r="H32" i="21"/>
  <c r="M32" i="21"/>
  <c r="H36" i="21"/>
  <c r="M43" i="21"/>
  <c r="O45" i="21"/>
  <c r="M56" i="21"/>
  <c r="O62" i="21"/>
  <c r="O61" i="20"/>
  <c r="O30" i="21"/>
  <c r="O34" i="21"/>
  <c r="M36" i="21"/>
  <c r="K43" i="21"/>
  <c r="M47" i="21"/>
  <c r="O58" i="21"/>
  <c r="K62" i="21"/>
  <c r="J30" i="21"/>
  <c r="M30" i="21"/>
  <c r="M31" i="21"/>
  <c r="M35" i="21"/>
  <c r="O37" i="21"/>
  <c r="O55" i="21"/>
  <c r="C16" i="14"/>
  <c r="O30" i="20"/>
  <c r="O31" i="20"/>
  <c r="O32" i="20"/>
  <c r="O33" i="20"/>
  <c r="O34" i="20"/>
  <c r="O35" i="20"/>
  <c r="O36" i="20"/>
  <c r="O37" i="20"/>
  <c r="O38" i="20"/>
  <c r="O39" i="20"/>
  <c r="O40" i="20"/>
  <c r="O41" i="20"/>
  <c r="O42" i="20"/>
  <c r="O43" i="20"/>
  <c r="O44" i="20"/>
  <c r="O45" i="20"/>
  <c r="O46" i="20"/>
  <c r="O47" i="20"/>
  <c r="O48" i="20"/>
  <c r="O49" i="20"/>
  <c r="O50" i="20"/>
  <c r="O51" i="20"/>
  <c r="O52" i="20"/>
  <c r="O53" i="20"/>
  <c r="I55" i="20"/>
  <c r="L56" i="20"/>
  <c r="M57" i="20"/>
  <c r="I59" i="20"/>
  <c r="L60" i="20"/>
  <c r="M61" i="20"/>
  <c r="I63" i="20"/>
  <c r="L44" i="21"/>
  <c r="L36" i="21"/>
  <c r="L30" i="21"/>
  <c r="H30" i="21"/>
  <c r="K30" i="21"/>
  <c r="N30" i="21"/>
  <c r="I34" i="21"/>
  <c r="N34" i="21"/>
  <c r="H34" i="21"/>
  <c r="L34" i="21"/>
  <c r="K34" i="21"/>
  <c r="K52" i="21"/>
  <c r="N52" i="21"/>
  <c r="H52" i="21"/>
  <c r="L52" i="21"/>
  <c r="L56" i="21"/>
  <c r="H56" i="21"/>
  <c r="K56" i="21"/>
  <c r="N56" i="21"/>
  <c r="I56" i="21"/>
  <c r="C18" i="14"/>
  <c r="O10" i="20"/>
  <c r="H30" i="20"/>
  <c r="L30" i="20"/>
  <c r="H31" i="20"/>
  <c r="L31" i="20"/>
  <c r="H32" i="20"/>
  <c r="L32" i="20"/>
  <c r="H33" i="20"/>
  <c r="L33" i="20"/>
  <c r="H34" i="20"/>
  <c r="L34" i="20"/>
  <c r="H35" i="20"/>
  <c r="L35" i="20"/>
  <c r="H36" i="20"/>
  <c r="L36" i="20"/>
  <c r="H37" i="20"/>
  <c r="L37" i="20"/>
  <c r="H38" i="20"/>
  <c r="L38" i="20"/>
  <c r="H39" i="20"/>
  <c r="L39" i="20"/>
  <c r="H40" i="20"/>
  <c r="L40" i="20"/>
  <c r="H41" i="20"/>
  <c r="L41" i="20"/>
  <c r="H42" i="20"/>
  <c r="L42" i="20"/>
  <c r="H43" i="20"/>
  <c r="L43" i="20"/>
  <c r="H44" i="20"/>
  <c r="L44" i="20"/>
  <c r="H45" i="20"/>
  <c r="L45" i="20"/>
  <c r="H46" i="20"/>
  <c r="L46" i="20"/>
  <c r="H47" i="20"/>
  <c r="L47" i="20"/>
  <c r="H48" i="20"/>
  <c r="L48" i="20"/>
  <c r="H49" i="20"/>
  <c r="L49" i="20"/>
  <c r="H50" i="20"/>
  <c r="L50" i="20"/>
  <c r="H51" i="20"/>
  <c r="L51" i="20"/>
  <c r="H52" i="20"/>
  <c r="L52" i="20"/>
  <c r="H53" i="20"/>
  <c r="L53" i="20"/>
  <c r="I54" i="20"/>
  <c r="L55" i="20"/>
  <c r="O56" i="20"/>
  <c r="M56" i="20"/>
  <c r="H57" i="20"/>
  <c r="I58" i="20"/>
  <c r="L59" i="20"/>
  <c r="O60" i="20"/>
  <c r="M60" i="20"/>
  <c r="H61" i="20"/>
  <c r="I62" i="20"/>
  <c r="L63" i="20"/>
  <c r="O64" i="20"/>
  <c r="J62" i="21"/>
  <c r="J58" i="21"/>
  <c r="J54" i="21"/>
  <c r="J64" i="21"/>
  <c r="J60" i="21"/>
  <c r="J56" i="21"/>
  <c r="J52" i="21"/>
  <c r="J48" i="21"/>
  <c r="J63" i="21"/>
  <c r="J43" i="21"/>
  <c r="J35" i="21"/>
  <c r="J59" i="21"/>
  <c r="J50" i="21"/>
  <c r="J44" i="21"/>
  <c r="J36" i="21"/>
  <c r="J55" i="21"/>
  <c r="J47" i="21"/>
  <c r="J39" i="21"/>
  <c r="L41" i="21"/>
  <c r="N45" i="21"/>
  <c r="H45" i="21"/>
  <c r="L45" i="21"/>
  <c r="K45" i="21"/>
  <c r="M46" i="21"/>
  <c r="O46" i="21"/>
  <c r="J53" i="21"/>
  <c r="E53" i="21"/>
  <c r="N58" i="21"/>
  <c r="I58" i="21"/>
  <c r="L58" i="21"/>
  <c r="H58" i="21"/>
  <c r="K58" i="21"/>
  <c r="K64" i="20"/>
  <c r="K63" i="20"/>
  <c r="K62" i="20"/>
  <c r="K61" i="20"/>
  <c r="K60" i="20"/>
  <c r="K59" i="20"/>
  <c r="K58" i="20"/>
  <c r="K57" i="20"/>
  <c r="K56" i="20"/>
  <c r="K55" i="20"/>
  <c r="K54" i="20"/>
  <c r="I30" i="20"/>
  <c r="I31" i="20"/>
  <c r="I32" i="20"/>
  <c r="I33" i="20"/>
  <c r="I34" i="20"/>
  <c r="I35" i="20"/>
  <c r="I36" i="20"/>
  <c r="I37" i="20"/>
  <c r="I38" i="20"/>
  <c r="I39" i="20"/>
  <c r="I40" i="20"/>
  <c r="I41" i="20"/>
  <c r="I42" i="20"/>
  <c r="I43" i="20"/>
  <c r="I44" i="20"/>
  <c r="I45" i="20"/>
  <c r="I46" i="20"/>
  <c r="I47" i="20"/>
  <c r="I48" i="20"/>
  <c r="I49" i="20"/>
  <c r="I50" i="20"/>
  <c r="I51" i="20"/>
  <c r="I52" i="20"/>
  <c r="I53" i="20"/>
  <c r="L54" i="20"/>
  <c r="O55" i="20"/>
  <c r="M55" i="20"/>
  <c r="H56" i="20"/>
  <c r="I57" i="20"/>
  <c r="L58" i="20"/>
  <c r="O59" i="20"/>
  <c r="M59" i="20"/>
  <c r="I61" i="20"/>
  <c r="O63" i="20"/>
  <c r="M63" i="20"/>
  <c r="I64" i="20"/>
  <c r="J31" i="21"/>
  <c r="E31" i="21"/>
  <c r="L33" i="21"/>
  <c r="N37" i="21"/>
  <c r="H37" i="21"/>
  <c r="L37" i="21"/>
  <c r="K37" i="21"/>
  <c r="M38" i="21"/>
  <c r="O38" i="21"/>
  <c r="J42" i="21"/>
  <c r="H44" i="21"/>
  <c r="L46" i="21"/>
  <c r="L48" i="21"/>
  <c r="J51" i="21"/>
  <c r="H64" i="20"/>
  <c r="L64" i="20"/>
  <c r="O54" i="20"/>
  <c r="M54" i="20"/>
  <c r="H55" i="20"/>
  <c r="I56" i="20"/>
  <c r="L57" i="20"/>
  <c r="O58" i="20"/>
  <c r="M58" i="20"/>
  <c r="H59" i="20"/>
  <c r="L61" i="20"/>
  <c r="O62" i="20"/>
  <c r="M62" i="20"/>
  <c r="H63" i="20"/>
  <c r="I30" i="21"/>
  <c r="J34" i="21"/>
  <c r="L38" i="21"/>
  <c r="J40" i="21"/>
  <c r="I42" i="21"/>
  <c r="N42" i="21"/>
  <c r="H42" i="21"/>
  <c r="L42" i="21"/>
  <c r="K42" i="21"/>
  <c r="H48" i="21"/>
  <c r="L51" i="21"/>
  <c r="H51" i="21"/>
  <c r="K51" i="21"/>
  <c r="I51" i="21"/>
  <c r="N51" i="21"/>
  <c r="I52" i="21"/>
  <c r="M63" i="21"/>
  <c r="M59" i="21"/>
  <c r="M55" i="21"/>
  <c r="M61" i="21"/>
  <c r="M57" i="21"/>
  <c r="M53" i="21"/>
  <c r="M49" i="21"/>
  <c r="O31" i="21"/>
  <c r="O32" i="21"/>
  <c r="L32" i="21"/>
  <c r="J33" i="21"/>
  <c r="H33" i="21"/>
  <c r="M33" i="21"/>
  <c r="K36" i="21"/>
  <c r="I36" i="21"/>
  <c r="N36" i="21"/>
  <c r="H38" i="21"/>
  <c r="L39" i="21"/>
  <c r="H39" i="21"/>
  <c r="O39" i="21"/>
  <c r="O40" i="21"/>
  <c r="L40" i="21"/>
  <c r="J41" i="21"/>
  <c r="H41" i="21"/>
  <c r="M41" i="21"/>
  <c r="K44" i="21"/>
  <c r="I44" i="21"/>
  <c r="N44" i="21"/>
  <c r="H46" i="21"/>
  <c r="L47" i="21"/>
  <c r="H47" i="21"/>
  <c r="O47" i="21"/>
  <c r="O48" i="21"/>
  <c r="M48" i="21"/>
  <c r="M50" i="21"/>
  <c r="O50" i="21"/>
  <c r="M51" i="21"/>
  <c r="M54" i="21"/>
  <c r="O59" i="21"/>
  <c r="L60" i="21"/>
  <c r="H60" i="21"/>
  <c r="K60" i="21"/>
  <c r="N60" i="21"/>
  <c r="M60" i="21"/>
  <c r="N62" i="21"/>
  <c r="I62" i="21"/>
  <c r="L62" i="21"/>
  <c r="H62" i="21"/>
  <c r="O61" i="21"/>
  <c r="O57" i="21"/>
  <c r="O53" i="21"/>
  <c r="I33" i="21"/>
  <c r="O33" i="21"/>
  <c r="M34" i="21"/>
  <c r="I35" i="21"/>
  <c r="I38" i="21"/>
  <c r="J38" i="21"/>
  <c r="K39" i="21"/>
  <c r="M40" i="21"/>
  <c r="I41" i="21"/>
  <c r="O41" i="21"/>
  <c r="M42" i="21"/>
  <c r="I43" i="21"/>
  <c r="I46" i="21"/>
  <c r="J46" i="21"/>
  <c r="K47" i="21"/>
  <c r="O51" i="21"/>
  <c r="O52" i="21"/>
  <c r="M52" i="21"/>
  <c r="I55" i="21"/>
  <c r="O56" i="21"/>
  <c r="J57" i="21"/>
  <c r="E57" i="21"/>
  <c r="M58" i="21"/>
  <c r="O63" i="21"/>
  <c r="L64" i="21"/>
  <c r="H64" i="21"/>
  <c r="K64" i="21"/>
  <c r="N64" i="21"/>
  <c r="M64" i="21"/>
  <c r="K32" i="21"/>
  <c r="I32" i="21"/>
  <c r="N32" i="21"/>
  <c r="K33" i="21"/>
  <c r="L35" i="21"/>
  <c r="H35" i="21"/>
  <c r="O35" i="21"/>
  <c r="O36" i="21"/>
  <c r="J37" i="21"/>
  <c r="M37" i="21"/>
  <c r="K38" i="21"/>
  <c r="K40" i="21"/>
  <c r="I40" i="21"/>
  <c r="N40" i="21"/>
  <c r="L43" i="21"/>
  <c r="H43" i="21"/>
  <c r="O43" i="21"/>
  <c r="O44" i="21"/>
  <c r="J45" i="21"/>
  <c r="M45" i="21"/>
  <c r="K46" i="21"/>
  <c r="K48" i="21"/>
  <c r="N48" i="21"/>
  <c r="I48" i="21"/>
  <c r="J49" i="21"/>
  <c r="E49" i="21"/>
  <c r="I50" i="21"/>
  <c r="L50" i="21"/>
  <c r="H50" i="21"/>
  <c r="K50" i="21"/>
  <c r="N54" i="21"/>
  <c r="I54" i="21"/>
  <c r="L54" i="21"/>
  <c r="H54" i="21"/>
  <c r="O54" i="21"/>
  <c r="I59" i="21"/>
  <c r="O60" i="21"/>
  <c r="J61" i="21"/>
  <c r="E61" i="21"/>
  <c r="M62" i="21"/>
  <c r="K55" i="21"/>
  <c r="K59" i="21"/>
  <c r="K63" i="21"/>
  <c r="H55" i="21"/>
  <c r="L55" i="21"/>
  <c r="H59" i="21"/>
  <c r="L59" i="21"/>
  <c r="H63" i="21"/>
  <c r="L63" i="21"/>
  <c r="A110" i="18"/>
  <c r="A126" i="18"/>
  <c r="A111" i="18"/>
  <c r="A54" i="18"/>
  <c r="A143" i="18"/>
  <c r="A47" i="18"/>
  <c r="A75" i="18"/>
  <c r="A127" i="18"/>
  <c r="A88" i="18"/>
  <c r="A68" i="18"/>
  <c r="A109" i="18"/>
  <c r="A20" i="18"/>
  <c r="A74" i="18"/>
  <c r="A73" i="18"/>
  <c r="A148" i="18"/>
  <c r="A58" i="18"/>
  <c r="A122" i="18"/>
  <c r="A80" i="18"/>
  <c r="A116" i="18"/>
  <c r="A85" i="18"/>
  <c r="A108" i="18"/>
  <c r="A136" i="18"/>
  <c r="A144" i="18"/>
  <c r="A27" i="18"/>
  <c r="A100" i="18"/>
  <c r="A163" i="18"/>
  <c r="A33" i="18"/>
  <c r="A129" i="18"/>
  <c r="A153" i="18"/>
  <c r="A76" i="18"/>
  <c r="A134" i="18"/>
  <c r="A95" i="18"/>
  <c r="A78" i="18"/>
  <c r="A45" i="18"/>
  <c r="A146" i="18"/>
  <c r="A119" i="18"/>
  <c r="A29" i="18"/>
  <c r="A137" i="18"/>
  <c r="A105" i="18"/>
  <c r="A133" i="18"/>
  <c r="A52" i="18"/>
  <c r="A104" i="18"/>
  <c r="A101" i="18"/>
  <c r="A26" i="18"/>
  <c r="A34" i="18"/>
  <c r="A112" i="18"/>
  <c r="A59" i="18"/>
  <c r="A30" i="18"/>
  <c r="A36" i="18"/>
  <c r="A113" i="18"/>
  <c r="A28" i="18"/>
  <c r="A24" i="18"/>
  <c r="A123" i="18"/>
  <c r="A150" i="18"/>
  <c r="A94" i="18"/>
  <c r="A149" i="18"/>
  <c r="A140" i="18"/>
  <c r="A39" i="18"/>
  <c r="A156" i="18"/>
  <c r="A145" i="18"/>
  <c r="A49" i="18"/>
  <c r="A64" i="18"/>
  <c r="A106" i="18"/>
  <c r="A17" i="18"/>
  <c r="A46" i="18"/>
  <c r="A92" i="18"/>
  <c r="A115" i="18"/>
  <c r="A162" i="18"/>
  <c r="A67" i="18"/>
  <c r="A117" i="18"/>
  <c r="A121" i="18"/>
  <c r="A161" i="18"/>
  <c r="A97" i="18"/>
  <c r="A65" i="18"/>
  <c r="A57" i="18"/>
  <c r="A152" i="18"/>
  <c r="A131" i="18"/>
  <c r="A72" i="18"/>
  <c r="A60" i="18"/>
  <c r="A53" i="18"/>
  <c r="A96" i="18"/>
  <c r="A50" i="18"/>
  <c r="A125" i="18"/>
  <c r="A66" i="18"/>
  <c r="A51" i="18"/>
  <c r="A147" i="18"/>
  <c r="A48" i="18"/>
  <c r="A18" i="18"/>
  <c r="A87" i="18"/>
  <c r="A21" i="18"/>
  <c r="A79" i="18"/>
  <c r="A84" i="18"/>
  <c r="A23" i="18"/>
  <c r="A102" i="18"/>
  <c r="A130" i="18"/>
  <c r="A32" i="18"/>
  <c r="A154" i="18"/>
  <c r="A139" i="18"/>
  <c r="A55" i="18"/>
  <c r="A98" i="18"/>
  <c r="A165" i="18"/>
  <c r="A128" i="18"/>
  <c r="A42" i="18"/>
  <c r="A159" i="18"/>
  <c r="A157" i="18"/>
  <c r="A91" i="18"/>
  <c r="A69" i="18"/>
  <c r="A71" i="18"/>
  <c r="A155" i="18"/>
  <c r="A138" i="18"/>
  <c r="A38" i="18"/>
  <c r="A61" i="18"/>
  <c r="A31" i="18"/>
  <c r="A120" i="18"/>
  <c r="A114" i="18"/>
  <c r="A103" i="18"/>
  <c r="A160" i="18"/>
  <c r="A82" i="18"/>
  <c r="A44" i="18"/>
  <c r="A19" i="18"/>
  <c r="A43" i="18"/>
  <c r="A89" i="18"/>
  <c r="A132" i="18"/>
  <c r="A93" i="18"/>
  <c r="A70" i="18"/>
  <c r="A35" i="18"/>
  <c r="A124" i="18"/>
  <c r="A142" i="18"/>
  <c r="A56" i="18"/>
  <c r="A62" i="18"/>
  <c r="F142" i="2" l="1"/>
  <c r="G142" i="2" s="1"/>
  <c r="H142" i="2" s="1"/>
  <c r="F150" i="2"/>
  <c r="G150" i="2" s="1"/>
  <c r="H150" i="2" s="1"/>
  <c r="F137" i="2"/>
  <c r="G137" i="2" s="1"/>
  <c r="H137" i="2" s="1"/>
  <c r="F148" i="2"/>
  <c r="G148" i="2" s="1"/>
  <c r="H148" i="2" s="1"/>
  <c r="F156" i="2"/>
  <c r="G156" i="2" s="1"/>
  <c r="H156" i="2" s="1"/>
  <c r="F138" i="2"/>
  <c r="G138" i="2" s="1"/>
  <c r="H138" i="2" s="1"/>
  <c r="F146" i="2"/>
  <c r="G146" i="2" s="1"/>
  <c r="H146" i="2" s="1"/>
  <c r="F159" i="2"/>
  <c r="G159" i="2" s="1"/>
  <c r="H159" i="2" s="1"/>
  <c r="F155" i="2"/>
  <c r="G155" i="2" s="1"/>
  <c r="H155" i="2" s="1"/>
  <c r="F136" i="2"/>
  <c r="G136" i="2" s="1"/>
  <c r="H136" i="2" s="1"/>
  <c r="F149" i="2"/>
  <c r="G149" i="2" s="1"/>
  <c r="H149" i="2" s="1"/>
  <c r="F160" i="2"/>
  <c r="G160" i="2" s="1"/>
  <c r="H160" i="2" s="1"/>
  <c r="F134" i="2"/>
  <c r="G134" i="2" s="1"/>
  <c r="H134" i="2" s="1"/>
  <c r="F145" i="2"/>
  <c r="G145" i="2" s="1"/>
  <c r="H145" i="2" s="1"/>
  <c r="F135" i="2"/>
  <c r="G135" i="2" s="1"/>
  <c r="H135" i="2" s="1"/>
  <c r="F151" i="2"/>
  <c r="G151" i="2" s="1"/>
  <c r="H151" i="2" s="1"/>
  <c r="F162" i="2"/>
  <c r="G162" i="2" s="1"/>
  <c r="H162" i="2" s="1"/>
  <c r="F147" i="2"/>
  <c r="G147" i="2" s="1"/>
  <c r="H147" i="2" s="1"/>
  <c r="F141" i="2"/>
  <c r="G141" i="2" s="1"/>
  <c r="H141" i="2" s="1"/>
  <c r="F152" i="2"/>
  <c r="G152" i="2" s="1"/>
  <c r="H152" i="2" s="1"/>
  <c r="F163" i="2"/>
  <c r="G163" i="2" s="1"/>
  <c r="H163" i="2" s="1"/>
  <c r="F158" i="2"/>
  <c r="G158" i="2" s="1"/>
  <c r="H158" i="2" s="1"/>
  <c r="F140" i="2"/>
  <c r="G140" i="2" s="1"/>
  <c r="H140" i="2" s="1"/>
  <c r="F153" i="2"/>
  <c r="G153" i="2" s="1"/>
  <c r="H153" i="2" s="1"/>
  <c r="F161" i="2"/>
  <c r="G161" i="2" s="1"/>
  <c r="H161" i="2" s="1"/>
  <c r="F143" i="2"/>
  <c r="G143" i="2" s="1"/>
  <c r="H143" i="2" s="1"/>
  <c r="F154" i="2"/>
  <c r="G154" i="2" s="1"/>
  <c r="H154" i="2" s="1"/>
  <c r="F139" i="2"/>
  <c r="G139" i="2" s="1"/>
  <c r="H139" i="2" s="1"/>
  <c r="F144" i="2"/>
  <c r="G144" i="2" s="1"/>
  <c r="H144" i="2" s="1"/>
  <c r="F157" i="2"/>
  <c r="G157" i="2" s="1"/>
  <c r="H157" i="2" s="1"/>
  <c r="G223" i="6"/>
  <c r="G224" i="6" s="1"/>
  <c r="N49" i="21"/>
  <c r="I49" i="21"/>
  <c r="K49" i="21"/>
  <c r="H49" i="21"/>
  <c r="L49" i="21"/>
  <c r="L31" i="21"/>
  <c r="H31" i="21"/>
  <c r="K31" i="21"/>
  <c r="N31" i="21"/>
  <c r="I31" i="21"/>
  <c r="K57" i="21"/>
  <c r="N57" i="21"/>
  <c r="I57" i="21"/>
  <c r="L57" i="21"/>
  <c r="H57" i="21"/>
  <c r="N53" i="21"/>
  <c r="I53" i="21"/>
  <c r="H53" i="21"/>
  <c r="L53" i="21"/>
  <c r="K53" i="21"/>
  <c r="J64" i="20"/>
  <c r="J63" i="20"/>
  <c r="J62" i="20"/>
  <c r="J61" i="20"/>
  <c r="J60" i="20"/>
  <c r="J59" i="20"/>
  <c r="J58" i="20"/>
  <c r="J57" i="20"/>
  <c r="J56" i="20"/>
  <c r="J55" i="20"/>
  <c r="J54" i="20"/>
  <c r="J53" i="20"/>
  <c r="J52" i="20"/>
  <c r="J51" i="20"/>
  <c r="J50" i="20"/>
  <c r="J49" i="20"/>
  <c r="J48" i="20"/>
  <c r="J47" i="20"/>
  <c r="J46" i="20"/>
  <c r="J45" i="20"/>
  <c r="J44" i="20"/>
  <c r="J43" i="20"/>
  <c r="J42" i="20"/>
  <c r="J41" i="20"/>
  <c r="J40" i="20"/>
  <c r="J39" i="20"/>
  <c r="J38" i="20"/>
  <c r="J37" i="20"/>
  <c r="J36" i="20"/>
  <c r="J35" i="20"/>
  <c r="J34" i="20"/>
  <c r="J33" i="20"/>
  <c r="J32" i="20"/>
  <c r="J31" i="20"/>
  <c r="J30" i="20"/>
  <c r="K61" i="21"/>
  <c r="N61" i="21"/>
  <c r="I61" i="21"/>
  <c r="L61" i="21"/>
  <c r="H61" i="21"/>
  <c r="F268" i="6" l="1"/>
  <c r="G268" i="6" s="1"/>
  <c r="G275" i="6" s="1"/>
  <c r="F255" i="6"/>
  <c r="G255" i="6" s="1"/>
  <c r="G264" i="6" s="1"/>
  <c r="S704" i="12"/>
  <c r="Q704" i="12"/>
  <c r="R704" i="12" s="1"/>
  <c r="S703" i="12"/>
  <c r="Q703" i="12"/>
  <c r="R703" i="12" s="1"/>
  <c r="S700" i="12"/>
  <c r="Q700" i="12"/>
  <c r="R700" i="12" s="1"/>
  <c r="S692" i="12"/>
  <c r="Q692" i="12"/>
  <c r="R692" i="12" s="1"/>
  <c r="B691" i="12"/>
  <c r="B690" i="12"/>
  <c r="S689" i="12"/>
  <c r="R689" i="12"/>
  <c r="Q689" i="12"/>
  <c r="S686" i="12"/>
  <c r="Q686" i="12"/>
  <c r="R686" i="12" s="1"/>
  <c r="S679" i="12"/>
  <c r="Q679" i="12"/>
  <c r="R679" i="12" s="1"/>
  <c r="S678" i="12"/>
  <c r="Q678" i="12"/>
  <c r="R678" i="12" s="1"/>
  <c r="S671" i="12"/>
  <c r="Q671" i="12"/>
  <c r="R671" i="12" s="1"/>
  <c r="S663" i="12"/>
  <c r="Q663" i="12"/>
  <c r="R663" i="12" s="1"/>
  <c r="S659" i="12"/>
  <c r="Q659" i="12"/>
  <c r="R659" i="12" s="1"/>
  <c r="S648" i="12"/>
  <c r="Q648" i="12"/>
  <c r="R648" i="12" s="1"/>
  <c r="S646" i="12"/>
  <c r="Q646" i="12"/>
  <c r="R646" i="12" s="1"/>
  <c r="S645" i="12"/>
  <c r="Q645" i="12"/>
  <c r="R645" i="12" s="1"/>
  <c r="S642" i="12"/>
  <c r="Q642" i="12"/>
  <c r="R642" i="12" s="1"/>
  <c r="S639" i="12"/>
  <c r="Q639" i="12"/>
  <c r="R639" i="12" s="1"/>
  <c r="S621" i="12"/>
  <c r="R621" i="12"/>
  <c r="Q621" i="12"/>
  <c r="S618" i="12"/>
  <c r="Q618" i="12"/>
  <c r="R618" i="12" s="1"/>
  <c r="S617" i="12"/>
  <c r="Q617" i="12"/>
  <c r="R617" i="12" s="1"/>
  <c r="S612" i="12"/>
  <c r="Q612" i="12"/>
  <c r="R612" i="12" s="1"/>
  <c r="S608" i="12"/>
  <c r="Q608" i="12"/>
  <c r="R608" i="12" s="1"/>
  <c r="S606" i="12"/>
  <c r="Q606" i="12"/>
  <c r="R606" i="12" s="1"/>
  <c r="S600" i="12"/>
  <c r="Q600" i="12"/>
  <c r="R600" i="12" s="1"/>
  <c r="S593" i="12"/>
  <c r="Q593" i="12"/>
  <c r="R593" i="12" s="1"/>
  <c r="S591" i="12"/>
  <c r="Q591" i="12"/>
  <c r="R591" i="12" s="1"/>
  <c r="S588" i="12"/>
  <c r="Q588" i="12"/>
  <c r="R588" i="12" s="1"/>
  <c r="S584" i="12"/>
  <c r="Q584" i="12"/>
  <c r="R584" i="12" s="1"/>
  <c r="S583" i="12"/>
  <c r="Q583" i="12"/>
  <c r="R583" i="12" s="1"/>
  <c r="S579" i="12"/>
  <c r="Q579" i="12"/>
  <c r="R579" i="12" s="1"/>
  <c r="S578" i="12"/>
  <c r="Q578" i="12"/>
  <c r="R578" i="12" s="1"/>
  <c r="S573" i="12"/>
  <c r="Q573" i="12"/>
  <c r="R573" i="12" s="1"/>
  <c r="S571" i="12"/>
  <c r="Q571" i="12"/>
  <c r="R571" i="12" s="1"/>
  <c r="S564" i="12"/>
  <c r="R564" i="12"/>
  <c r="Q564" i="12"/>
  <c r="S563" i="12"/>
  <c r="Q563" i="12"/>
  <c r="R563" i="12" s="1"/>
  <c r="C562" i="12"/>
  <c r="B562" i="12"/>
  <c r="C561" i="12"/>
  <c r="B561" i="12"/>
  <c r="S560" i="12"/>
  <c r="Q560" i="12"/>
  <c r="R560" i="12" s="1"/>
  <c r="S555" i="12"/>
  <c r="Q555" i="12"/>
  <c r="R555" i="12" s="1"/>
  <c r="S552" i="12"/>
  <c r="Q552" i="12"/>
  <c r="R552" i="12" s="1"/>
  <c r="S551" i="12"/>
  <c r="Q551" i="12"/>
  <c r="R551" i="12" s="1"/>
  <c r="S542" i="12"/>
  <c r="Q542" i="12"/>
  <c r="R542" i="12" s="1"/>
  <c r="S540" i="12"/>
  <c r="Q540" i="12"/>
  <c r="R540" i="12" s="1"/>
  <c r="S531" i="12"/>
  <c r="Q531" i="12"/>
  <c r="R531" i="12" s="1"/>
  <c r="S526" i="12"/>
  <c r="Q526" i="12"/>
  <c r="R526" i="12" s="1"/>
  <c r="S521" i="12"/>
  <c r="R521" i="12"/>
  <c r="Q521" i="12"/>
  <c r="S483" i="12"/>
  <c r="Q483" i="12"/>
  <c r="R483" i="12" s="1"/>
  <c r="S435" i="12"/>
  <c r="Q435" i="12"/>
  <c r="R435" i="12" s="1"/>
  <c r="S405" i="12"/>
  <c r="Q405" i="12"/>
  <c r="R405" i="12" s="1"/>
  <c r="S387" i="12"/>
  <c r="Q387" i="12"/>
  <c r="R387" i="12" s="1"/>
  <c r="S326" i="12"/>
  <c r="Q326" i="12"/>
  <c r="R326" i="12" s="1"/>
  <c r="S325" i="12"/>
  <c r="R325" i="12"/>
  <c r="Q325" i="12"/>
  <c r="S316" i="12"/>
  <c r="Q316" i="12"/>
  <c r="R316" i="12" s="1"/>
  <c r="S314" i="12"/>
  <c r="Q314" i="12"/>
  <c r="R314" i="12" s="1"/>
  <c r="S303" i="12"/>
  <c r="Q303" i="12"/>
  <c r="R303" i="12" s="1"/>
  <c r="S302" i="12"/>
  <c r="R302" i="12"/>
  <c r="Q302" i="12"/>
  <c r="S301" i="12"/>
  <c r="Q301" i="12"/>
  <c r="R301" i="12" s="1"/>
  <c r="S300" i="12"/>
  <c r="Q300" i="12"/>
  <c r="R300" i="12" s="1"/>
  <c r="S294" i="12"/>
  <c r="Q294" i="12"/>
  <c r="R294" i="12" s="1"/>
  <c r="S292" i="12"/>
  <c r="Q292" i="12"/>
  <c r="R292" i="12" s="1"/>
  <c r="S279" i="12"/>
  <c r="Q279" i="12"/>
  <c r="R279" i="12" s="1"/>
  <c r="S278" i="12"/>
  <c r="R278" i="12"/>
  <c r="Q278" i="12"/>
  <c r="S277" i="12"/>
  <c r="Q277" i="12"/>
  <c r="R277" i="12" s="1"/>
  <c r="S276" i="12"/>
  <c r="Q276" i="12"/>
  <c r="R276" i="12" s="1"/>
  <c r="S275" i="12"/>
  <c r="Q275" i="12"/>
  <c r="R275" i="12" s="1"/>
  <c r="S274" i="12"/>
  <c r="Q274" i="12"/>
  <c r="R274" i="12" s="1"/>
  <c r="S265" i="12"/>
  <c r="Q265" i="12"/>
  <c r="R265" i="12" s="1"/>
  <c r="S262" i="12"/>
  <c r="R262" i="12"/>
  <c r="Q262" i="12"/>
  <c r="S253" i="12"/>
  <c r="Q253" i="12"/>
  <c r="R253" i="12" s="1"/>
  <c r="S246" i="12"/>
  <c r="Q246" i="12"/>
  <c r="R246" i="12" s="1"/>
  <c r="S237" i="12"/>
  <c r="Q237" i="12"/>
  <c r="R237" i="12" s="1"/>
  <c r="S236" i="12"/>
  <c r="R236" i="12"/>
  <c r="Q236" i="12"/>
  <c r="S229" i="12"/>
  <c r="Q229" i="12"/>
  <c r="R229" i="12" s="1"/>
  <c r="S228" i="12"/>
  <c r="Q228" i="12"/>
  <c r="R228" i="12" s="1"/>
  <c r="C203" i="12"/>
  <c r="C202" i="12"/>
  <c r="C201" i="12"/>
  <c r="S199" i="12"/>
  <c r="R199" i="12"/>
  <c r="Q199" i="12"/>
  <c r="C197" i="12"/>
  <c r="B197" i="12"/>
  <c r="C196" i="12"/>
  <c r="B196" i="12"/>
  <c r="C195" i="12"/>
  <c r="B195" i="12"/>
  <c r="C194" i="12"/>
  <c r="B194" i="12"/>
  <c r="S193" i="12"/>
  <c r="Q193" i="12"/>
  <c r="R193" i="12" s="1"/>
  <c r="C192" i="12"/>
  <c r="B192" i="12"/>
  <c r="C191" i="12"/>
  <c r="B191" i="12"/>
  <c r="C190" i="12"/>
  <c r="B190" i="12"/>
  <c r="C188" i="12"/>
  <c r="B188" i="12"/>
  <c r="C187" i="12"/>
  <c r="B187" i="12"/>
  <c r="S185" i="12"/>
  <c r="Q185" i="12"/>
  <c r="R185" i="12" s="1"/>
  <c r="C184" i="12"/>
  <c r="B184" i="12"/>
  <c r="S183" i="12"/>
  <c r="Q183" i="12"/>
  <c r="R183" i="12" s="1"/>
  <c r="C181" i="12"/>
  <c r="B181" i="12"/>
  <c r="C180" i="12"/>
  <c r="B180" i="12"/>
  <c r="C179" i="12"/>
  <c r="B179" i="12"/>
  <c r="C178" i="12"/>
  <c r="B178" i="12"/>
  <c r="C177" i="12"/>
  <c r="B177" i="12"/>
  <c r="C175" i="12"/>
  <c r="B175" i="12"/>
  <c r="C174" i="12"/>
  <c r="B174" i="12"/>
  <c r="C173" i="12"/>
  <c r="B173" i="12"/>
  <c r="C172" i="12"/>
  <c r="B172" i="12"/>
  <c r="C171" i="12"/>
  <c r="B171" i="12"/>
  <c r="S169" i="12"/>
  <c r="Q169" i="12"/>
  <c r="R169" i="12" s="1"/>
  <c r="S167" i="12"/>
  <c r="R167" i="12"/>
  <c r="C167" i="12"/>
  <c r="B167" i="12"/>
  <c r="S166" i="12"/>
  <c r="R166" i="12"/>
  <c r="C166" i="12"/>
  <c r="B166" i="12"/>
  <c r="S165" i="12"/>
  <c r="R165" i="12"/>
  <c r="C165" i="12"/>
  <c r="B165" i="12"/>
  <c r="S164" i="12"/>
  <c r="R164" i="12"/>
  <c r="C164" i="12"/>
  <c r="B164" i="12"/>
  <c r="S163" i="12"/>
  <c r="R163" i="12"/>
  <c r="C163" i="12"/>
  <c r="B163" i="12"/>
  <c r="S162" i="12"/>
  <c r="R162" i="12"/>
  <c r="C162" i="12"/>
  <c r="B162" i="12"/>
  <c r="S161" i="12"/>
  <c r="R161" i="12"/>
  <c r="C161" i="12"/>
  <c r="B161" i="12"/>
  <c r="S160" i="12"/>
  <c r="R160" i="12"/>
  <c r="C160" i="12"/>
  <c r="B160" i="12"/>
  <c r="S159" i="12"/>
  <c r="R159" i="12"/>
  <c r="C159" i="12"/>
  <c r="B159" i="12"/>
  <c r="S157" i="12"/>
  <c r="R157" i="12"/>
  <c r="C157" i="12"/>
  <c r="B157" i="12"/>
  <c r="S154" i="12"/>
  <c r="R154" i="12"/>
  <c r="C154" i="12"/>
  <c r="B154" i="12"/>
  <c r="S153" i="12"/>
  <c r="R153" i="12"/>
  <c r="C153" i="12"/>
  <c r="B153" i="12"/>
  <c r="S152" i="12"/>
  <c r="R152" i="12"/>
  <c r="C152" i="12"/>
  <c r="B152" i="12"/>
  <c r="S150" i="12"/>
  <c r="R150" i="12"/>
  <c r="B150" i="12"/>
  <c r="S149" i="12"/>
  <c r="R149" i="12"/>
  <c r="B149" i="12"/>
  <c r="S148" i="12"/>
  <c r="Q148" i="12"/>
  <c r="R148" i="12" s="1"/>
  <c r="S146" i="12"/>
  <c r="R146" i="12"/>
  <c r="C146" i="12"/>
  <c r="B146" i="12"/>
  <c r="S145" i="12"/>
  <c r="R145" i="12"/>
  <c r="C145" i="12"/>
  <c r="B145" i="12"/>
  <c r="S144" i="12"/>
  <c r="R144" i="12"/>
  <c r="C144" i="12"/>
  <c r="B144" i="12"/>
  <c r="S143" i="12"/>
  <c r="R143" i="12"/>
  <c r="C143" i="12"/>
  <c r="B143" i="12"/>
  <c r="S141" i="12"/>
  <c r="R141" i="12"/>
  <c r="C141" i="12"/>
  <c r="B141" i="12"/>
  <c r="S140" i="12"/>
  <c r="R140" i="12"/>
  <c r="C140" i="12"/>
  <c r="B140" i="12"/>
  <c r="S138" i="12"/>
  <c r="R138" i="12"/>
  <c r="Q138" i="12"/>
  <c r="S136" i="12"/>
  <c r="R136" i="12"/>
  <c r="C136" i="12"/>
  <c r="B136" i="12"/>
  <c r="S135" i="12"/>
  <c r="R135" i="12"/>
  <c r="C135" i="12"/>
  <c r="B135" i="12"/>
  <c r="S133" i="12"/>
  <c r="R133" i="12"/>
  <c r="C133" i="12"/>
  <c r="B133" i="12"/>
  <c r="S132" i="12"/>
  <c r="R132" i="12"/>
  <c r="C132" i="12"/>
  <c r="B132" i="12"/>
  <c r="S131" i="12"/>
  <c r="Q131" i="12"/>
  <c r="R131" i="12" s="1"/>
  <c r="S129" i="12"/>
  <c r="S128" i="12"/>
  <c r="S127" i="12"/>
  <c r="S126" i="12"/>
  <c r="S125" i="12"/>
  <c r="S123" i="12"/>
  <c r="S122" i="12"/>
  <c r="Q122" i="12"/>
  <c r="R122" i="12" s="1"/>
  <c r="R129" i="12" s="1"/>
  <c r="S120" i="12"/>
  <c r="S118" i="12"/>
  <c r="S117" i="12"/>
  <c r="S115" i="12"/>
  <c r="Q115" i="12"/>
  <c r="R115" i="12" s="1"/>
  <c r="S113" i="12"/>
  <c r="S111" i="12"/>
  <c r="S110" i="12"/>
  <c r="S109" i="12"/>
  <c r="S108" i="12"/>
  <c r="S107" i="12"/>
  <c r="S106" i="12"/>
  <c r="S104" i="12"/>
  <c r="Q104" i="12"/>
  <c r="R104" i="12" s="1"/>
  <c r="R113" i="12" s="1"/>
  <c r="S100" i="12"/>
  <c r="Q100" i="12"/>
  <c r="R100" i="12" s="1"/>
  <c r="S98" i="12"/>
  <c r="S97" i="12"/>
  <c r="S96" i="12"/>
  <c r="Q96" i="12"/>
  <c r="R96" i="12" s="1"/>
  <c r="S94" i="12"/>
  <c r="S93" i="12"/>
  <c r="S92" i="12"/>
  <c r="Q92" i="12"/>
  <c r="R92" i="12" s="1"/>
  <c r="S90" i="12"/>
  <c r="S89" i="12"/>
  <c r="S88" i="12"/>
  <c r="S87" i="12"/>
  <c r="S86" i="12"/>
  <c r="S85" i="12"/>
  <c r="S84" i="12"/>
  <c r="S83" i="12"/>
  <c r="S82" i="12"/>
  <c r="S81" i="12"/>
  <c r="S80" i="12"/>
  <c r="S79" i="12"/>
  <c r="S78" i="12"/>
  <c r="S77" i="12"/>
  <c r="S76" i="12"/>
  <c r="S75" i="12"/>
  <c r="S74" i="12"/>
  <c r="S72" i="12"/>
  <c r="S71" i="12"/>
  <c r="S69" i="12"/>
  <c r="Q69" i="12"/>
  <c r="R69" i="12" s="1"/>
  <c r="S67" i="12"/>
  <c r="S66" i="12"/>
  <c r="S65" i="12"/>
  <c r="S64" i="12"/>
  <c r="S63" i="12"/>
  <c r="S62" i="12"/>
  <c r="S61" i="12"/>
  <c r="S60" i="12"/>
  <c r="S59" i="12"/>
  <c r="S58" i="12"/>
  <c r="S57" i="12"/>
  <c r="S55" i="12"/>
  <c r="Q55" i="12"/>
  <c r="R55" i="12" s="1"/>
  <c r="S53" i="12"/>
  <c r="S51" i="12"/>
  <c r="S50" i="12"/>
  <c r="S48" i="12"/>
  <c r="S47" i="12"/>
  <c r="S45" i="12"/>
  <c r="Q45" i="12"/>
  <c r="R45" i="12" s="1"/>
  <c r="R67" i="12" s="1"/>
  <c r="S42" i="12"/>
  <c r="S41" i="12"/>
  <c r="S40" i="12"/>
  <c r="S39" i="12"/>
  <c r="S38" i="12"/>
  <c r="S37" i="12"/>
  <c r="S35" i="12"/>
  <c r="Q35" i="12"/>
  <c r="R35" i="12" s="1"/>
  <c r="S33" i="12"/>
  <c r="S32" i="12"/>
  <c r="Q32" i="12"/>
  <c r="R32" i="12" s="1"/>
  <c r="R33" i="12" s="1"/>
  <c r="S30" i="12"/>
  <c r="S29" i="12"/>
  <c r="S28" i="12"/>
  <c r="S27" i="12"/>
  <c r="S26" i="12"/>
  <c r="S25" i="12"/>
  <c r="S24" i="12"/>
  <c r="S23" i="12"/>
  <c r="S21" i="12"/>
  <c r="S20" i="12"/>
  <c r="S19" i="12"/>
  <c r="S18" i="12"/>
  <c r="S17" i="12"/>
  <c r="S16" i="12"/>
  <c r="S15" i="12"/>
  <c r="S14" i="12"/>
  <c r="S12" i="12"/>
  <c r="S11" i="12"/>
  <c r="S10" i="12"/>
  <c r="S9" i="12"/>
  <c r="S8" i="12"/>
  <c r="S7" i="12"/>
  <c r="S6" i="12"/>
  <c r="S5" i="12"/>
  <c r="S3" i="12"/>
  <c r="Q3" i="12"/>
  <c r="R3" i="12" s="1"/>
  <c r="E9" i="18"/>
  <c r="A180" i="18"/>
  <c r="D183" i="15" l="1"/>
  <c r="D179" i="15"/>
  <c r="D175" i="15"/>
  <c r="D171" i="15"/>
  <c r="D167" i="15"/>
  <c r="D163" i="15"/>
  <c r="D159" i="15"/>
  <c r="D155" i="15"/>
  <c r="D151" i="15"/>
  <c r="D126" i="2"/>
  <c r="D122" i="2"/>
  <c r="D118" i="2"/>
  <c r="D110" i="2"/>
  <c r="D94" i="2"/>
  <c r="D78" i="2"/>
  <c r="D74" i="2"/>
  <c r="D70" i="2"/>
  <c r="D66" i="2"/>
  <c r="D62" i="2"/>
  <c r="D58" i="2"/>
  <c r="D54" i="2"/>
  <c r="D50" i="2"/>
  <c r="D46" i="2"/>
  <c r="D42" i="2"/>
  <c r="D38" i="2"/>
  <c r="D168" i="15"/>
  <c r="D152" i="15"/>
  <c r="D71" i="2"/>
  <c r="D55" i="2"/>
  <c r="D39" i="2"/>
  <c r="C172" i="15"/>
  <c r="C183" i="15"/>
  <c r="C179" i="15"/>
  <c r="C175" i="15"/>
  <c r="C171" i="15"/>
  <c r="C167" i="15"/>
  <c r="C163" i="15"/>
  <c r="C159" i="15"/>
  <c r="C155" i="15"/>
  <c r="C151" i="15"/>
  <c r="D176" i="15"/>
  <c r="D156" i="15"/>
  <c r="D75" i="2"/>
  <c r="D59" i="2"/>
  <c r="D43" i="2"/>
  <c r="C168" i="15"/>
  <c r="D182" i="15"/>
  <c r="D178" i="15"/>
  <c r="D174" i="15"/>
  <c r="D170" i="15"/>
  <c r="D166" i="15"/>
  <c r="D162" i="15"/>
  <c r="D158" i="15"/>
  <c r="D154" i="15"/>
  <c r="D133" i="2"/>
  <c r="D125" i="2"/>
  <c r="D121" i="2"/>
  <c r="D101" i="2"/>
  <c r="D97" i="2"/>
  <c r="D93" i="2"/>
  <c r="D89" i="2"/>
  <c r="D77" i="2"/>
  <c r="D73" i="2"/>
  <c r="D69" i="2"/>
  <c r="D65" i="2"/>
  <c r="D61" i="2"/>
  <c r="D57" i="2"/>
  <c r="D53" i="2"/>
  <c r="D49" i="2"/>
  <c r="D45" i="2"/>
  <c r="D41" i="2"/>
  <c r="D37" i="2"/>
  <c r="A34" i="15"/>
  <c r="A35" i="15" s="1"/>
  <c r="A36" i="15" s="1"/>
  <c r="A37" i="15" s="1"/>
  <c r="A38" i="15" s="1"/>
  <c r="C182" i="15"/>
  <c r="C178" i="15"/>
  <c r="C174" i="15"/>
  <c r="C170" i="15"/>
  <c r="C166" i="15"/>
  <c r="C162" i="15"/>
  <c r="C158" i="15"/>
  <c r="C154" i="15"/>
  <c r="D172" i="15"/>
  <c r="D160" i="15"/>
  <c r="D79" i="2"/>
  <c r="D63" i="2"/>
  <c r="D47" i="2"/>
  <c r="D35" i="2"/>
  <c r="C176" i="15"/>
  <c r="C156" i="15"/>
  <c r="D181" i="15"/>
  <c r="D177" i="15"/>
  <c r="D173" i="15"/>
  <c r="D169" i="15"/>
  <c r="D165" i="15"/>
  <c r="D161" i="15"/>
  <c r="D157" i="15"/>
  <c r="D153" i="15"/>
  <c r="D116" i="2"/>
  <c r="D112" i="2"/>
  <c r="D108" i="2"/>
  <c r="D80" i="2"/>
  <c r="D76" i="2"/>
  <c r="D72" i="2"/>
  <c r="D68" i="2"/>
  <c r="D64" i="2"/>
  <c r="D60" i="2"/>
  <c r="D56" i="2"/>
  <c r="D52" i="2"/>
  <c r="D48" i="2"/>
  <c r="D44" i="2"/>
  <c r="D40" i="2"/>
  <c r="D36" i="2"/>
  <c r="C181" i="15"/>
  <c r="C177" i="15"/>
  <c r="C173" i="15"/>
  <c r="C169" i="15"/>
  <c r="C165" i="15"/>
  <c r="C161" i="15"/>
  <c r="C157" i="15"/>
  <c r="C153" i="15"/>
  <c r="D180" i="15"/>
  <c r="D164" i="15"/>
  <c r="D99" i="2"/>
  <c r="D67" i="2"/>
  <c r="D51" i="2"/>
  <c r="C180" i="15"/>
  <c r="C164" i="15"/>
  <c r="C160" i="15"/>
  <c r="C152" i="15"/>
  <c r="G298" i="6"/>
  <c r="G299" i="6" s="1"/>
  <c r="R89" i="12"/>
  <c r="R88" i="12"/>
  <c r="R80" i="12"/>
  <c r="R71" i="12"/>
  <c r="R90" i="12"/>
  <c r="R82" i="12"/>
  <c r="R74" i="12"/>
  <c r="R84" i="12"/>
  <c r="R76" i="12"/>
  <c r="R86" i="12"/>
  <c r="R78" i="12"/>
  <c r="R98" i="12"/>
  <c r="R97" i="12"/>
  <c r="R126" i="12"/>
  <c r="R128" i="12"/>
  <c r="R123" i="12"/>
  <c r="R41" i="12"/>
  <c r="R39" i="12"/>
  <c r="R37" i="12"/>
  <c r="R42" i="12"/>
  <c r="R40" i="12"/>
  <c r="R38" i="12"/>
  <c r="R94" i="12"/>
  <c r="R93" i="12"/>
  <c r="R120" i="12"/>
  <c r="R117" i="12"/>
  <c r="R118" i="12"/>
  <c r="R29" i="12"/>
  <c r="R27" i="12"/>
  <c r="R25" i="12"/>
  <c r="R23" i="12"/>
  <c r="R20" i="12"/>
  <c r="R18" i="12"/>
  <c r="R16" i="12"/>
  <c r="R14" i="12"/>
  <c r="R11" i="12"/>
  <c r="R9" i="12"/>
  <c r="R7" i="12"/>
  <c r="R5" i="12"/>
  <c r="R30" i="12"/>
  <c r="R28" i="12"/>
  <c r="R26" i="12"/>
  <c r="R24" i="12"/>
  <c r="R21" i="12"/>
  <c r="R19" i="12"/>
  <c r="R17" i="12"/>
  <c r="R15" i="12"/>
  <c r="R12" i="12"/>
  <c r="R10" i="12"/>
  <c r="R8" i="12"/>
  <c r="R6" i="12"/>
  <c r="R58" i="12"/>
  <c r="R60" i="12"/>
  <c r="R62" i="12"/>
  <c r="R64" i="12"/>
  <c r="R66" i="12"/>
  <c r="R51" i="12"/>
  <c r="R107" i="12"/>
  <c r="R109" i="12"/>
  <c r="R111" i="12"/>
  <c r="R106" i="12"/>
  <c r="R108" i="12"/>
  <c r="R110" i="12"/>
  <c r="R127" i="12"/>
  <c r="R48" i="12"/>
  <c r="R47" i="12"/>
  <c r="R50" i="12"/>
  <c r="R53" i="12"/>
  <c r="R72" i="12"/>
  <c r="R75" i="12"/>
  <c r="R77" i="12"/>
  <c r="R79" i="12"/>
  <c r="R81" i="12"/>
  <c r="R83" i="12"/>
  <c r="R85" i="12"/>
  <c r="R87" i="12"/>
  <c r="R125" i="12"/>
  <c r="R57" i="12"/>
  <c r="R59" i="12"/>
  <c r="R61" i="12"/>
  <c r="R63" i="12"/>
  <c r="R65" i="12"/>
  <c r="D83" i="2" l="1"/>
  <c r="D129" i="2"/>
  <c r="D115" i="2"/>
  <c r="D114" i="2"/>
  <c r="D103" i="2"/>
  <c r="D102" i="2"/>
  <c r="D124" i="2"/>
  <c r="D123" i="2"/>
  <c r="D128" i="2"/>
  <c r="D98" i="2"/>
  <c r="D104" i="2"/>
  <c r="D127" i="2"/>
  <c r="D117" i="2"/>
  <c r="D106" i="2"/>
  <c r="D105" i="2"/>
  <c r="D107" i="2"/>
  <c r="D82" i="2"/>
  <c r="D131" i="2"/>
  <c r="D130" i="2"/>
  <c r="D120" i="2"/>
  <c r="D119" i="2"/>
  <c r="D90" i="2"/>
  <c r="D92" i="2"/>
  <c r="D91" i="2"/>
  <c r="D96" i="2"/>
  <c r="D95" i="2"/>
  <c r="D109" i="2"/>
  <c r="D100" i="2"/>
  <c r="D132" i="2"/>
  <c r="D111" i="2"/>
  <c r="D81" i="2"/>
  <c r="D113" i="2"/>
  <c r="D85" i="2"/>
  <c r="D84" i="2"/>
  <c r="A39" i="15"/>
  <c r="A40" i="15" s="1"/>
  <c r="A41" i="15" s="1"/>
  <c r="A42" i="15" s="1"/>
  <c r="A43" i="15" s="1"/>
  <c r="S162" i="9"/>
  <c r="S161" i="9"/>
  <c r="S160" i="9"/>
  <c r="S159" i="9"/>
  <c r="S158" i="9"/>
  <c r="S157" i="9"/>
  <c r="S156" i="9"/>
  <c r="S155" i="9"/>
  <c r="S154" i="9"/>
  <c r="S153" i="9"/>
  <c r="S152" i="9"/>
  <c r="S151" i="9"/>
  <c r="S150" i="9"/>
  <c r="S149" i="9"/>
  <c r="S148" i="9"/>
  <c r="S147" i="9"/>
  <c r="S146" i="9"/>
  <c r="S145" i="9"/>
  <c r="S144" i="9"/>
  <c r="S143" i="9"/>
  <c r="S142" i="9"/>
  <c r="S141" i="9"/>
  <c r="S140" i="9"/>
  <c r="S139" i="9"/>
  <c r="S138" i="9"/>
  <c r="S137" i="9"/>
  <c r="S136" i="9"/>
  <c r="S135" i="9"/>
  <c r="S134" i="9"/>
  <c r="S133" i="9"/>
  <c r="S132" i="9"/>
  <c r="S131" i="9"/>
  <c r="S130" i="9"/>
  <c r="S129" i="9"/>
  <c r="S128" i="9"/>
  <c r="S127" i="9"/>
  <c r="S126" i="9"/>
  <c r="S125" i="9"/>
  <c r="S124" i="9"/>
  <c r="S123" i="9"/>
  <c r="S122" i="9"/>
  <c r="S121" i="9"/>
  <c r="S120" i="9"/>
  <c r="S119" i="9"/>
  <c r="S118" i="9"/>
  <c r="S117" i="9"/>
  <c r="S116" i="9"/>
  <c r="S115" i="9"/>
  <c r="S114" i="9"/>
  <c r="S113" i="9"/>
  <c r="S112" i="9"/>
  <c r="S111" i="9"/>
  <c r="S110" i="9"/>
  <c r="S109" i="9"/>
  <c r="S108" i="9"/>
  <c r="S107" i="9"/>
  <c r="S106" i="9"/>
  <c r="S105" i="9"/>
  <c r="S104" i="9"/>
  <c r="S103" i="9"/>
  <c r="S102" i="9"/>
  <c r="S101" i="9"/>
  <c r="S100" i="9"/>
  <c r="S99" i="9"/>
  <c r="S98" i="9"/>
  <c r="S97" i="9"/>
  <c r="S96" i="9"/>
  <c r="S95" i="9"/>
  <c r="S94" i="9"/>
  <c r="S93" i="9"/>
  <c r="C36" i="8"/>
  <c r="C11" i="8"/>
  <c r="C75" i="8" s="1"/>
  <c r="A44" i="15" l="1"/>
  <c r="C1" i="5"/>
  <c r="C1" i="4"/>
  <c r="A45" i="15" l="1"/>
  <c r="C10" i="2"/>
  <c r="C9" i="2"/>
  <c r="C8" i="2"/>
  <c r="C7" i="2"/>
  <c r="C6" i="2"/>
  <c r="C5" i="2"/>
  <c r="C4" i="2"/>
  <c r="C3" i="2"/>
  <c r="C2" i="2"/>
  <c r="C1" i="2"/>
  <c r="A46" i="15" l="1"/>
  <c r="B1" i="8"/>
  <c r="A47" i="15" l="1"/>
  <c r="E17" i="14"/>
  <c r="E22" i="14"/>
  <c r="E26" i="14"/>
  <c r="E30" i="14"/>
  <c r="E34" i="14"/>
  <c r="E38" i="14"/>
  <c r="E42" i="14"/>
  <c r="E46" i="14"/>
  <c r="E50" i="14"/>
  <c r="E54" i="14"/>
  <c r="E58" i="14"/>
  <c r="E62" i="14"/>
  <c r="E66" i="14"/>
  <c r="E70" i="14"/>
  <c r="E74" i="14"/>
  <c r="E78" i="14"/>
  <c r="E82" i="14"/>
  <c r="E86" i="14"/>
  <c r="E90" i="14"/>
  <c r="E94" i="14"/>
  <c r="E98" i="14"/>
  <c r="E102" i="14"/>
  <c r="E106" i="14"/>
  <c r="E110" i="14"/>
  <c r="E114" i="14"/>
  <c r="E118" i="14"/>
  <c r="E122" i="14"/>
  <c r="E126" i="14"/>
  <c r="E130" i="14"/>
  <c r="E134" i="14"/>
  <c r="E138" i="14"/>
  <c r="E142" i="14"/>
  <c r="E146" i="14"/>
  <c r="E150" i="14"/>
  <c r="E154" i="14"/>
  <c r="E158" i="14"/>
  <c r="E162" i="14"/>
  <c r="E166" i="14"/>
  <c r="E170" i="14"/>
  <c r="E174" i="14"/>
  <c r="E178" i="14"/>
  <c r="E182" i="14"/>
  <c r="E186" i="14"/>
  <c r="E190" i="14"/>
  <c r="E194" i="14"/>
  <c r="E198" i="14"/>
  <c r="E202" i="14"/>
  <c r="E206" i="14"/>
  <c r="E210" i="14"/>
  <c r="E214" i="14"/>
  <c r="E218" i="14"/>
  <c r="E222" i="14"/>
  <c r="E226" i="14"/>
  <c r="E230" i="14"/>
  <c r="E234" i="14"/>
  <c r="E238" i="14"/>
  <c r="E242" i="14"/>
  <c r="E246" i="14"/>
  <c r="E19" i="14"/>
  <c r="E25" i="14"/>
  <c r="E31" i="14"/>
  <c r="E36" i="14"/>
  <c r="E41" i="14"/>
  <c r="E47" i="14"/>
  <c r="E52" i="14"/>
  <c r="E57" i="14"/>
  <c r="E63" i="14"/>
  <c r="E68" i="14"/>
  <c r="E73" i="14"/>
  <c r="E79" i="14"/>
  <c r="E84" i="14"/>
  <c r="E89" i="14"/>
  <c r="E95" i="14"/>
  <c r="E100" i="14"/>
  <c r="E105" i="14"/>
  <c r="E111" i="14"/>
  <c r="E116" i="14"/>
  <c r="E121" i="14"/>
  <c r="E127" i="14"/>
  <c r="E132" i="14"/>
  <c r="E137" i="14"/>
  <c r="E143" i="14"/>
  <c r="E148" i="14"/>
  <c r="E153" i="14"/>
  <c r="E159" i="14"/>
  <c r="E164" i="14"/>
  <c r="E169" i="14"/>
  <c r="E175" i="14"/>
  <c r="E180" i="14"/>
  <c r="E185" i="14"/>
  <c r="E191" i="14"/>
  <c r="E196" i="14"/>
  <c r="E201" i="14"/>
  <c r="E207" i="14"/>
  <c r="E212" i="14"/>
  <c r="E217" i="14"/>
  <c r="E223" i="14"/>
  <c r="E228" i="14"/>
  <c r="E233" i="14"/>
  <c r="E239" i="14"/>
  <c r="E244" i="14"/>
  <c r="E249" i="14"/>
  <c r="E253" i="14"/>
  <c r="E257" i="14"/>
  <c r="E261" i="14"/>
  <c r="E265" i="14"/>
  <c r="E269" i="14"/>
  <c r="E273" i="14"/>
  <c r="E277" i="14"/>
  <c r="E281" i="14"/>
  <c r="E285" i="14"/>
  <c r="E289" i="14"/>
  <c r="E293" i="14"/>
  <c r="E297" i="14"/>
  <c r="E301" i="14"/>
  <c r="E305" i="14"/>
  <c r="E309" i="14"/>
  <c r="E313" i="14"/>
  <c r="E317" i="14"/>
  <c r="E321" i="14"/>
  <c r="E325" i="14"/>
  <c r="E329" i="14"/>
  <c r="E333" i="14"/>
  <c r="E337" i="14"/>
  <c r="E341" i="14"/>
  <c r="E345" i="14"/>
  <c r="E349" i="14"/>
  <c r="E353" i="14"/>
  <c r="E357" i="14"/>
  <c r="E361" i="14"/>
  <c r="E365" i="14"/>
  <c r="E369" i="14"/>
  <c r="E373" i="14"/>
  <c r="E377" i="14"/>
  <c r="E381" i="14"/>
  <c r="E385" i="14"/>
  <c r="E20" i="14"/>
  <c r="E28" i="14"/>
  <c r="E35" i="14"/>
  <c r="E43" i="14"/>
  <c r="E49" i="14"/>
  <c r="E56" i="14"/>
  <c r="E64" i="14"/>
  <c r="E71" i="14"/>
  <c r="E77" i="14"/>
  <c r="E85" i="14"/>
  <c r="E92" i="14"/>
  <c r="E99" i="14"/>
  <c r="E107" i="14"/>
  <c r="E113" i="14"/>
  <c r="E120" i="14"/>
  <c r="E128" i="14"/>
  <c r="E135" i="14"/>
  <c r="E141" i="14"/>
  <c r="E149" i="14"/>
  <c r="E156" i="14"/>
  <c r="E163" i="14"/>
  <c r="E171" i="14"/>
  <c r="E177" i="14"/>
  <c r="E184" i="14"/>
  <c r="E192" i="14"/>
  <c r="E199" i="14"/>
  <c r="E205" i="14"/>
  <c r="E213" i="14"/>
  <c r="E220" i="14"/>
  <c r="E227" i="14"/>
  <c r="E235" i="14"/>
  <c r="E241" i="14"/>
  <c r="E248" i="14"/>
  <c r="E254" i="14"/>
  <c r="E259" i="14"/>
  <c r="E264" i="14"/>
  <c r="E270" i="14"/>
  <c r="E275" i="14"/>
  <c r="E280" i="14"/>
  <c r="E286" i="14"/>
  <c r="E291" i="14"/>
  <c r="E296" i="14"/>
  <c r="E302" i="14"/>
  <c r="E307" i="14"/>
  <c r="E312" i="14"/>
  <c r="E318" i="14"/>
  <c r="E323" i="14"/>
  <c r="E328" i="14"/>
  <c r="E334" i="14"/>
  <c r="E339" i="14"/>
  <c r="E344" i="14"/>
  <c r="E350" i="14"/>
  <c r="E355" i="14"/>
  <c r="E360" i="14"/>
  <c r="E366" i="14"/>
  <c r="E371" i="14"/>
  <c r="E376" i="14"/>
  <c r="E382" i="14"/>
  <c r="E387" i="14"/>
  <c r="E391" i="14"/>
  <c r="E395" i="14"/>
  <c r="E399" i="14"/>
  <c r="E403" i="14"/>
  <c r="E407" i="14"/>
  <c r="E411" i="14"/>
  <c r="E415" i="14"/>
  <c r="E419" i="14"/>
  <c r="E423" i="14"/>
  <c r="E427" i="14"/>
  <c r="E431" i="14"/>
  <c r="E435" i="14"/>
  <c r="E439" i="14"/>
  <c r="E443" i="14"/>
  <c r="E447" i="14"/>
  <c r="E451" i="14"/>
  <c r="E455" i="14"/>
  <c r="E459" i="14"/>
  <c r="E463" i="14"/>
  <c r="E467" i="14"/>
  <c r="E471" i="14"/>
  <c r="E475" i="14"/>
  <c r="E18" i="14"/>
  <c r="E29" i="14"/>
  <c r="E39" i="14"/>
  <c r="E48" i="14"/>
  <c r="E59" i="14"/>
  <c r="E67" i="14"/>
  <c r="E76" i="14"/>
  <c r="E87" i="14"/>
  <c r="E96" i="14"/>
  <c r="E104" i="14"/>
  <c r="E115" i="14"/>
  <c r="E124" i="14"/>
  <c r="E133" i="14"/>
  <c r="E144" i="14"/>
  <c r="E152" i="14"/>
  <c r="E161" i="14"/>
  <c r="E172" i="14"/>
  <c r="E181" i="14"/>
  <c r="E189" i="14"/>
  <c r="E200" i="14"/>
  <c r="E209" i="14"/>
  <c r="E219" i="14"/>
  <c r="E229" i="14"/>
  <c r="E237" i="14"/>
  <c r="E247" i="14"/>
  <c r="E255" i="14"/>
  <c r="E262" i="14"/>
  <c r="E268" i="14"/>
  <c r="E276" i="14"/>
  <c r="E283" i="14"/>
  <c r="E290" i="14"/>
  <c r="E298" i="14"/>
  <c r="E304" i="14"/>
  <c r="E311" i="14"/>
  <c r="E319" i="14"/>
  <c r="E326" i="14"/>
  <c r="E332" i="14"/>
  <c r="E340" i="14"/>
  <c r="E347" i="14"/>
  <c r="E354" i="14"/>
  <c r="E362" i="14"/>
  <c r="E368" i="14"/>
  <c r="E375" i="14"/>
  <c r="E383" i="14"/>
  <c r="E389" i="14"/>
  <c r="E394" i="14"/>
  <c r="E400" i="14"/>
  <c r="E405" i="14"/>
  <c r="E410" i="14"/>
  <c r="E416" i="14"/>
  <c r="E421" i="14"/>
  <c r="E426" i="14"/>
  <c r="E432" i="14"/>
  <c r="E437" i="14"/>
  <c r="E442" i="14"/>
  <c r="E448" i="14"/>
  <c r="E453" i="14"/>
  <c r="E458" i="14"/>
  <c r="E464" i="14"/>
  <c r="E469" i="14"/>
  <c r="E474" i="14"/>
  <c r="E479" i="14"/>
  <c r="E483" i="14"/>
  <c r="E487" i="14"/>
  <c r="E491" i="14"/>
  <c r="E495" i="14"/>
  <c r="E499" i="14"/>
  <c r="E503" i="14"/>
  <c r="E507" i="14"/>
  <c r="E511" i="14"/>
  <c r="E515" i="14"/>
  <c r="E519" i="14"/>
  <c r="E523" i="14"/>
  <c r="E527" i="14"/>
  <c r="E531" i="14"/>
  <c r="E535" i="14"/>
  <c r="E539" i="14"/>
  <c r="E543" i="14"/>
  <c r="E5" i="14"/>
  <c r="E9" i="14"/>
  <c r="E13" i="14"/>
  <c r="E119" i="14"/>
  <c r="E147" i="14"/>
  <c r="E187" i="14"/>
  <c r="E204" i="14"/>
  <c r="E232" i="14"/>
  <c r="E258" i="14"/>
  <c r="E279" i="14"/>
  <c r="E300" i="14"/>
  <c r="E322" i="14"/>
  <c r="E336" i="14"/>
  <c r="E358" i="14"/>
  <c r="E386" i="14"/>
  <c r="E402" i="14"/>
  <c r="E418" i="14"/>
  <c r="E429" i="14"/>
  <c r="E445" i="14"/>
  <c r="E461" i="14"/>
  <c r="E477" i="14"/>
  <c r="E493" i="14"/>
  <c r="E501" i="14"/>
  <c r="E513" i="14"/>
  <c r="E525" i="14"/>
  <c r="E537" i="14"/>
  <c r="E11" i="14"/>
  <c r="E16" i="14"/>
  <c r="E37" i="14"/>
  <c r="E65" i="14"/>
  <c r="E83" i="14"/>
  <c r="E112" i="14"/>
  <c r="E131" i="14"/>
  <c r="E160" i="14"/>
  <c r="E188" i="14"/>
  <c r="E216" i="14"/>
  <c r="E245" i="14"/>
  <c r="E267" i="14"/>
  <c r="E288" i="14"/>
  <c r="E310" i="14"/>
  <c r="E331" i="14"/>
  <c r="E352" i="14"/>
  <c r="E374" i="14"/>
  <c r="E393" i="14"/>
  <c r="E409" i="14"/>
  <c r="E430" i="14"/>
  <c r="E446" i="14"/>
  <c r="E457" i="14"/>
  <c r="E473" i="14"/>
  <c r="E486" i="14"/>
  <c r="E494" i="14"/>
  <c r="E502" i="14"/>
  <c r="E510" i="14"/>
  <c r="E518" i="14"/>
  <c r="E526" i="14"/>
  <c r="E534" i="14"/>
  <c r="E542" i="14"/>
  <c r="E8" i="14"/>
  <c r="E23" i="14"/>
  <c r="E32" i="14"/>
  <c r="E40" i="14"/>
  <c r="E51" i="14"/>
  <c r="E60" i="14"/>
  <c r="E69" i="14"/>
  <c r="E80" i="14"/>
  <c r="E88" i="14"/>
  <c r="E97" i="14"/>
  <c r="E108" i="14"/>
  <c r="E117" i="14"/>
  <c r="E125" i="14"/>
  <c r="E136" i="14"/>
  <c r="E145" i="14"/>
  <c r="E155" i="14"/>
  <c r="E165" i="14"/>
  <c r="E173" i="14"/>
  <c r="E183" i="14"/>
  <c r="E193" i="14"/>
  <c r="E203" i="14"/>
  <c r="E211" i="14"/>
  <c r="E221" i="14"/>
  <c r="E231" i="14"/>
  <c r="E240" i="14"/>
  <c r="E250" i="14"/>
  <c r="E256" i="14"/>
  <c r="E263" i="14"/>
  <c r="E271" i="14"/>
  <c r="E278" i="14"/>
  <c r="E284" i="14"/>
  <c r="E292" i="14"/>
  <c r="E299" i="14"/>
  <c r="E306" i="14"/>
  <c r="E314" i="14"/>
  <c r="E320" i="14"/>
  <c r="E327" i="14"/>
  <c r="E335" i="14"/>
  <c r="E342" i="14"/>
  <c r="E348" i="14"/>
  <c r="E356" i="14"/>
  <c r="E363" i="14"/>
  <c r="E370" i="14"/>
  <c r="E378" i="14"/>
  <c r="E384" i="14"/>
  <c r="E390" i="14"/>
  <c r="E396" i="14"/>
  <c r="E401" i="14"/>
  <c r="E406" i="14"/>
  <c r="E412" i="14"/>
  <c r="E417" i="14"/>
  <c r="E422" i="14"/>
  <c r="E428" i="14"/>
  <c r="E433" i="14"/>
  <c r="E438" i="14"/>
  <c r="E444" i="14"/>
  <c r="E449" i="14"/>
  <c r="E454" i="14"/>
  <c r="E460" i="14"/>
  <c r="E465" i="14"/>
  <c r="E470" i="14"/>
  <c r="E476" i="14"/>
  <c r="E480" i="14"/>
  <c r="E484" i="14"/>
  <c r="E488" i="14"/>
  <c r="E492" i="14"/>
  <c r="E496" i="14"/>
  <c r="E500" i="14"/>
  <c r="E504" i="14"/>
  <c r="E508" i="14"/>
  <c r="E512" i="14"/>
  <c r="E516" i="14"/>
  <c r="E520" i="14"/>
  <c r="E524" i="14"/>
  <c r="E528" i="14"/>
  <c r="E532" i="14"/>
  <c r="E536" i="14"/>
  <c r="E540" i="14"/>
  <c r="E544" i="14"/>
  <c r="E6" i="14"/>
  <c r="E10" i="14"/>
  <c r="E14" i="14"/>
  <c r="B30" i="6" s="1"/>
  <c r="E101" i="14"/>
  <c r="E167" i="14"/>
  <c r="E195" i="14"/>
  <c r="E224" i="14"/>
  <c r="E251" i="14"/>
  <c r="E272" i="14"/>
  <c r="E294" i="14"/>
  <c r="E315" i="14"/>
  <c r="E343" i="14"/>
  <c r="E364" i="14"/>
  <c r="E379" i="14"/>
  <c r="E397" i="14"/>
  <c r="E413" i="14"/>
  <c r="E434" i="14"/>
  <c r="E450" i="14"/>
  <c r="E466" i="14"/>
  <c r="E481" i="14"/>
  <c r="E489" i="14"/>
  <c r="E505" i="14"/>
  <c r="E517" i="14"/>
  <c r="E529" i="14"/>
  <c r="E541" i="14"/>
  <c r="E7" i="14"/>
  <c r="E45" i="14"/>
  <c r="E75" i="14"/>
  <c r="E93" i="14"/>
  <c r="E123" i="14"/>
  <c r="E151" i="14"/>
  <c r="E179" i="14"/>
  <c r="E208" i="14"/>
  <c r="E236" i="14"/>
  <c r="E260" i="14"/>
  <c r="E282" i="14"/>
  <c r="E303" i="14"/>
  <c r="E324" i="14"/>
  <c r="E346" i="14"/>
  <c r="E367" i="14"/>
  <c r="E388" i="14"/>
  <c r="E404" i="14"/>
  <c r="E420" i="14"/>
  <c r="E441" i="14"/>
  <c r="E452" i="14"/>
  <c r="E468" i="14"/>
  <c r="E482" i="14"/>
  <c r="E490" i="14"/>
  <c r="E498" i="14"/>
  <c r="E506" i="14"/>
  <c r="E514" i="14"/>
  <c r="E522" i="14"/>
  <c r="E530" i="14"/>
  <c r="E538" i="14"/>
  <c r="E4" i="14"/>
  <c r="B43" i="6" s="1"/>
  <c r="E12" i="14"/>
  <c r="E15" i="14"/>
  <c r="E24" i="14"/>
  <c r="E33" i="14"/>
  <c r="E44" i="14"/>
  <c r="E53" i="14"/>
  <c r="E61" i="14"/>
  <c r="E72" i="14"/>
  <c r="E81" i="14"/>
  <c r="E91" i="14"/>
  <c r="E109" i="14"/>
  <c r="E129" i="14"/>
  <c r="E139" i="14"/>
  <c r="E157" i="14"/>
  <c r="E176" i="14"/>
  <c r="E215" i="14"/>
  <c r="E243" i="14"/>
  <c r="E266" i="14"/>
  <c r="E287" i="14"/>
  <c r="E308" i="14"/>
  <c r="E330" i="14"/>
  <c r="E351" i="14"/>
  <c r="E372" i="14"/>
  <c r="E392" i="14"/>
  <c r="E408" i="14"/>
  <c r="E424" i="14"/>
  <c r="E440" i="14"/>
  <c r="E456" i="14"/>
  <c r="E472" i="14"/>
  <c r="E485" i="14"/>
  <c r="E497" i="14"/>
  <c r="E509" i="14"/>
  <c r="E521" i="14"/>
  <c r="E533" i="14"/>
  <c r="E545" i="14"/>
  <c r="E27" i="14"/>
  <c r="E55" i="14"/>
  <c r="E103" i="14"/>
  <c r="E140" i="14"/>
  <c r="E168" i="14"/>
  <c r="E197" i="14"/>
  <c r="E225" i="14"/>
  <c r="E252" i="14"/>
  <c r="E274" i="14"/>
  <c r="E295" i="14"/>
  <c r="E316" i="14"/>
  <c r="E338" i="14"/>
  <c r="E359" i="14"/>
  <c r="E380" i="14"/>
  <c r="E398" i="14"/>
  <c r="E414" i="14"/>
  <c r="E425" i="14"/>
  <c r="E436" i="14"/>
  <c r="E462" i="14"/>
  <c r="E478" i="14"/>
  <c r="S13" i="9"/>
  <c r="S14" i="9"/>
  <c r="A48" i="15" l="1"/>
  <c r="B64" i="6"/>
  <c r="B62" i="6"/>
  <c r="B60" i="6"/>
  <c r="B58" i="6"/>
  <c r="B56" i="6"/>
  <c r="B54" i="6"/>
  <c r="B59" i="6"/>
  <c r="B55" i="6"/>
  <c r="B63" i="6"/>
  <c r="B61" i="6"/>
  <c r="B57" i="6"/>
  <c r="G11" i="9"/>
  <c r="H11" i="9" s="1"/>
  <c r="I11" i="9" s="1"/>
  <c r="J11" i="9" s="1"/>
  <c r="K11" i="9" s="1"/>
  <c r="L11" i="9" s="1"/>
  <c r="M11" i="9" s="1"/>
  <c r="N11" i="9" s="1"/>
  <c r="O11" i="9" s="1"/>
  <c r="P11" i="9" s="1"/>
  <c r="Q11" i="9" s="1"/>
  <c r="A49" i="15" l="1"/>
  <c r="A50" i="15" l="1"/>
  <c r="D72" i="8"/>
  <c r="D70" i="8"/>
  <c r="D71" i="8"/>
  <c r="D60" i="8"/>
  <c r="D58" i="8"/>
  <c r="D56" i="8"/>
  <c r="D54" i="8"/>
  <c r="D52" i="8"/>
  <c r="D50" i="8"/>
  <c r="D48" i="8"/>
  <c r="D46" i="8"/>
  <c r="D44" i="8"/>
  <c r="D42" i="8"/>
  <c r="D59" i="8"/>
  <c r="D57" i="8"/>
  <c r="D55" i="8"/>
  <c r="D53" i="8"/>
  <c r="D51" i="8"/>
  <c r="D49" i="8"/>
  <c r="D47" i="8"/>
  <c r="D45" i="8"/>
  <c r="D43" i="8"/>
  <c r="D41" i="8"/>
  <c r="D38" i="8"/>
  <c r="D62" i="8"/>
  <c r="D66" i="8"/>
  <c r="D39" i="8"/>
  <c r="D63" i="8"/>
  <c r="D67" i="8"/>
  <c r="D37" i="8"/>
  <c r="D40" i="8"/>
  <c r="D64" i="8"/>
  <c r="D68" i="8"/>
  <c r="D61" i="8"/>
  <c r="D65" i="8"/>
  <c r="D69" i="8"/>
  <c r="D73" i="8"/>
  <c r="D28" i="8"/>
  <c r="D26" i="8"/>
  <c r="D25" i="8"/>
  <c r="D27" i="8"/>
  <c r="D13" i="8"/>
  <c r="D21" i="8"/>
  <c r="D31" i="8"/>
  <c r="D12" i="8"/>
  <c r="D16" i="8"/>
  <c r="D18" i="8"/>
  <c r="D20" i="8"/>
  <c r="D24" i="8"/>
  <c r="D30" i="8"/>
  <c r="D34" i="8"/>
  <c r="D14" i="8"/>
  <c r="D22" i="8"/>
  <c r="D32" i="8"/>
  <c r="D15" i="8"/>
  <c r="D17" i="8"/>
  <c r="D19" i="8"/>
  <c r="D23" i="8"/>
  <c r="D29" i="8"/>
  <c r="D33" i="8"/>
  <c r="A51" i="15" l="1"/>
  <c r="E72" i="8"/>
  <c r="E70" i="8"/>
  <c r="E71" i="8"/>
  <c r="E60" i="8"/>
  <c r="E59" i="8"/>
  <c r="E57" i="8"/>
  <c r="E55" i="8"/>
  <c r="E53" i="8"/>
  <c r="E51" i="8"/>
  <c r="E49" i="8"/>
  <c r="E47" i="8"/>
  <c r="E45" i="8"/>
  <c r="E43" i="8"/>
  <c r="E41" i="8"/>
  <c r="E58" i="8"/>
  <c r="E56" i="8"/>
  <c r="E54" i="8"/>
  <c r="E52" i="8"/>
  <c r="E50" i="8"/>
  <c r="E48" i="8"/>
  <c r="E46" i="8"/>
  <c r="E44" i="8"/>
  <c r="E42" i="8"/>
  <c r="E28" i="8"/>
  <c r="E26" i="8"/>
  <c r="E27" i="8"/>
  <c r="E25" i="8"/>
  <c r="E38" i="8"/>
  <c r="E40" i="8"/>
  <c r="E62" i="8"/>
  <c r="E64" i="8"/>
  <c r="E66" i="8"/>
  <c r="E68" i="8"/>
  <c r="E73" i="8"/>
  <c r="E13" i="8"/>
  <c r="E15" i="8"/>
  <c r="E17" i="8"/>
  <c r="E19" i="8"/>
  <c r="E21" i="8"/>
  <c r="E23" i="8"/>
  <c r="E29" i="8"/>
  <c r="E31" i="8"/>
  <c r="E33" i="8"/>
  <c r="E39" i="8"/>
  <c r="E61" i="8"/>
  <c r="E63" i="8"/>
  <c r="E65" i="8"/>
  <c r="E67" i="8"/>
  <c r="E69" i="8"/>
  <c r="E37" i="8"/>
  <c r="E14" i="8"/>
  <c r="E16" i="8"/>
  <c r="E18" i="8"/>
  <c r="E20" i="8"/>
  <c r="E22" i="8"/>
  <c r="E24" i="8"/>
  <c r="E30" i="8"/>
  <c r="E32" i="8"/>
  <c r="E34" i="8"/>
  <c r="E12" i="8"/>
  <c r="D11" i="8"/>
  <c r="A52" i="15" l="1"/>
  <c r="E75" i="8"/>
  <c r="A53" i="15" l="1"/>
  <c r="D36" i="8"/>
  <c r="A54" i="15" l="1"/>
  <c r="B5" i="8"/>
  <c r="B4" i="8"/>
  <c r="B3" i="8"/>
  <c r="B2" i="8"/>
  <c r="A55" i="15" l="1"/>
  <c r="C6" i="9"/>
  <c r="C4" i="9"/>
  <c r="C3" i="9"/>
  <c r="C2" i="9"/>
  <c r="C1" i="9"/>
  <c r="C5" i="9"/>
  <c r="A56" i="15" l="1"/>
  <c r="S163" i="9"/>
  <c r="S92" i="9"/>
  <c r="S91" i="9"/>
  <c r="S90" i="9"/>
  <c r="S89" i="9"/>
  <c r="S88" i="9"/>
  <c r="S87" i="9"/>
  <c r="S86" i="9"/>
  <c r="S85" i="9"/>
  <c r="S84" i="9"/>
  <c r="S83" i="9"/>
  <c r="S82" i="9"/>
  <c r="S81" i="9"/>
  <c r="S80" i="9"/>
  <c r="S79" i="9"/>
  <c r="S78" i="9"/>
  <c r="S77" i="9"/>
  <c r="S76" i="9"/>
  <c r="S75" i="9"/>
  <c r="S74" i="9"/>
  <c r="S73" i="9"/>
  <c r="S72" i="9"/>
  <c r="S71" i="9"/>
  <c r="S70" i="9"/>
  <c r="S69" i="9"/>
  <c r="S68" i="9"/>
  <c r="S67" i="9"/>
  <c r="S66" i="9"/>
  <c r="S65" i="9"/>
  <c r="S64" i="9"/>
  <c r="S63" i="9"/>
  <c r="S62" i="9"/>
  <c r="S61" i="9"/>
  <c r="S60" i="9"/>
  <c r="S59" i="9"/>
  <c r="S58" i="9"/>
  <c r="S57" i="9"/>
  <c r="S56" i="9"/>
  <c r="S55" i="9"/>
  <c r="S54" i="9"/>
  <c r="S53" i="9"/>
  <c r="S52" i="9"/>
  <c r="S51" i="9"/>
  <c r="S50" i="9"/>
  <c r="S49" i="9"/>
  <c r="S48" i="9"/>
  <c r="S47" i="9"/>
  <c r="S46" i="9"/>
  <c r="S45" i="9"/>
  <c r="S44" i="9"/>
  <c r="S43" i="9"/>
  <c r="S42" i="9"/>
  <c r="S41" i="9"/>
  <c r="S40" i="9"/>
  <c r="S39" i="9"/>
  <c r="S38" i="9"/>
  <c r="S37" i="9"/>
  <c r="S36" i="9"/>
  <c r="S35" i="9"/>
  <c r="S34" i="9"/>
  <c r="S33" i="9"/>
  <c r="S32" i="9"/>
  <c r="S31" i="9"/>
  <c r="S30" i="9"/>
  <c r="S29" i="9"/>
  <c r="S28" i="9"/>
  <c r="S27" i="9"/>
  <c r="S26" i="9"/>
  <c r="S25" i="9"/>
  <c r="S24" i="9"/>
  <c r="S23" i="9"/>
  <c r="S22" i="9"/>
  <c r="S21" i="9"/>
  <c r="S20" i="9"/>
  <c r="S19" i="9"/>
  <c r="S18" i="9"/>
  <c r="S17" i="9"/>
  <c r="S16" i="9"/>
  <c r="S15" i="9"/>
  <c r="A57" i="15" l="1"/>
  <c r="A58" i="15" l="1"/>
  <c r="A59" i="15" l="1"/>
  <c r="A60" i="15" l="1"/>
  <c r="A61" i="15" l="1"/>
  <c r="A62" i="15" l="1"/>
  <c r="A63" i="15" l="1"/>
  <c r="A64" i="15" l="1"/>
  <c r="A65" i="15" l="1"/>
  <c r="A66" i="15" l="1"/>
  <c r="A67" i="15" l="1"/>
  <c r="A68" i="15" l="1"/>
  <c r="C813" i="15"/>
  <c r="A69" i="15" l="1"/>
  <c r="C863" i="15"/>
  <c r="A70" i="15" l="1"/>
  <c r="C913" i="15"/>
  <c r="A71" i="15" l="1"/>
  <c r="C963" i="15"/>
  <c r="A72" i="15" l="1"/>
  <c r="C1013" i="15"/>
  <c r="A73" i="15" l="1"/>
  <c r="A74" i="15" l="1"/>
  <c r="C1063" i="15"/>
  <c r="A75" i="15" l="1"/>
  <c r="C1113" i="15"/>
  <c r="A76" i="15" l="1"/>
  <c r="A77" i="15" l="1"/>
  <c r="C1163" i="15"/>
  <c r="A78" i="15" l="1"/>
  <c r="C1213" i="15"/>
  <c r="A79" i="15" l="1"/>
  <c r="C1263" i="15"/>
  <c r="A80" i="15" l="1"/>
  <c r="C1313" i="15"/>
  <c r="A81" i="15" l="1"/>
  <c r="C1363" i="15"/>
  <c r="A82" i="15" l="1"/>
  <c r="C1413" i="15"/>
  <c r="A83" i="15" l="1"/>
  <c r="C1463" i="15"/>
  <c r="A84" i="15" l="1"/>
  <c r="C1513" i="15"/>
  <c r="A85" i="15" l="1"/>
  <c r="A86" i="15" l="1"/>
  <c r="C1563" i="15"/>
  <c r="A87" i="15" l="1"/>
  <c r="C1613" i="15"/>
  <c r="A88" i="15" l="1"/>
  <c r="C1663" i="15"/>
  <c r="A89" i="15" l="1"/>
  <c r="C1713" i="15"/>
  <c r="A90" i="15" l="1"/>
  <c r="C1763" i="15"/>
  <c r="A91" i="15" l="1"/>
  <c r="A92" i="15" l="1"/>
  <c r="C1813" i="15"/>
  <c r="A93" i="15" l="1"/>
  <c r="C1863" i="15"/>
  <c r="D21" i="2" l="1"/>
  <c r="B21" i="2"/>
  <c r="E21" i="2"/>
  <c r="E20" i="2"/>
  <c r="B20" i="2"/>
  <c r="D20" i="2"/>
  <c r="E19" i="2"/>
  <c r="B19" i="2"/>
  <c r="D19" i="2"/>
  <c r="E18" i="2"/>
  <c r="D18" i="2"/>
  <c r="B18" i="2"/>
  <c r="B17" i="2"/>
  <c r="D17" i="2"/>
  <c r="E17" i="2"/>
  <c r="A94" i="15"/>
  <c r="B88" i="2"/>
  <c r="D164" i="2"/>
  <c r="B24" i="2"/>
  <c r="D23" i="2"/>
  <c r="D88" i="2"/>
  <c r="B26" i="2"/>
  <c r="B29" i="2"/>
  <c r="D165" i="2"/>
  <c r="B25" i="2"/>
  <c r="D30" i="2"/>
  <c r="D28" i="2"/>
  <c r="D24" i="2"/>
  <c r="E30" i="2"/>
  <c r="E86" i="2"/>
  <c r="D29" i="2"/>
  <c r="D31" i="2"/>
  <c r="B28" i="2"/>
  <c r="D26" i="2"/>
  <c r="E88" i="2"/>
  <c r="B87" i="2"/>
  <c r="D86" i="2"/>
  <c r="B22" i="2"/>
  <c r="E87" i="2"/>
  <c r="E29" i="2"/>
  <c r="E22" i="2"/>
  <c r="E28" i="2"/>
  <c r="B165" i="2"/>
  <c r="E24" i="2"/>
  <c r="D87" i="2"/>
  <c r="B86" i="2"/>
  <c r="D27" i="2"/>
  <c r="E26" i="2"/>
  <c r="E23" i="2"/>
  <c r="B31" i="2"/>
  <c r="E165" i="2"/>
  <c r="D22" i="2"/>
  <c r="B164" i="2"/>
  <c r="B30" i="2"/>
  <c r="B27" i="2"/>
  <c r="D25" i="2"/>
  <c r="E164" i="2"/>
  <c r="B23" i="2"/>
  <c r="E27" i="2"/>
  <c r="E25" i="2"/>
  <c r="E31" i="2"/>
  <c r="D18" i="18" l="1"/>
  <c r="D20" i="18"/>
  <c r="C60" i="18"/>
  <c r="D60" i="18"/>
  <c r="D19" i="18"/>
  <c r="B60" i="18"/>
  <c r="A95" i="15"/>
  <c r="D37" i="18"/>
  <c r="D39" i="18"/>
  <c r="D41" i="18"/>
  <c r="D40" i="18"/>
  <c r="D42" i="18"/>
  <c r="D44" i="18"/>
  <c r="D43" i="18"/>
  <c r="D45" i="18"/>
  <c r="D46" i="18"/>
  <c r="D52" i="18"/>
  <c r="D53" i="18"/>
  <c r="D54" i="18"/>
  <c r="D55" i="18"/>
  <c r="D56" i="18"/>
  <c r="D57" i="18"/>
  <c r="D58" i="18"/>
  <c r="D59" i="18"/>
  <c r="C37" i="18"/>
  <c r="C39" i="18"/>
  <c r="C41" i="18"/>
  <c r="C40" i="18"/>
  <c r="C42" i="18"/>
  <c r="C44" i="18"/>
  <c r="C43" i="18"/>
  <c r="C45" i="18"/>
  <c r="C46" i="18"/>
  <c r="C52" i="18"/>
  <c r="C53" i="18"/>
  <c r="C54" i="18"/>
  <c r="C55" i="18"/>
  <c r="C56" i="18"/>
  <c r="C57" i="18"/>
  <c r="C59" i="18"/>
  <c r="C58" i="18"/>
  <c r="B37" i="18"/>
  <c r="B39" i="18"/>
  <c r="B40" i="18"/>
  <c r="B41" i="18"/>
  <c r="B42" i="18"/>
  <c r="B43" i="18"/>
  <c r="B44" i="18"/>
  <c r="B45" i="18"/>
  <c r="B46" i="18"/>
  <c r="B52" i="18"/>
  <c r="B53" i="18"/>
  <c r="B54" i="18"/>
  <c r="B55" i="18"/>
  <c r="B56" i="18"/>
  <c r="B57" i="18"/>
  <c r="B59" i="18"/>
  <c r="B58" i="18"/>
  <c r="D25" i="18"/>
  <c r="D21" i="18"/>
  <c r="D29" i="18"/>
  <c r="D22" i="18"/>
  <c r="D27" i="18"/>
  <c r="D28" i="18"/>
  <c r="D35" i="18"/>
  <c r="D34" i="18"/>
  <c r="D24" i="18"/>
  <c r="D30" i="18"/>
  <c r="D23" i="18"/>
  <c r="D32" i="18"/>
  <c r="D33" i="18"/>
  <c r="D26" i="18"/>
  <c r="D31" i="18"/>
  <c r="D36" i="18"/>
  <c r="D38" i="18"/>
  <c r="D47" i="18"/>
  <c r="D48" i="18"/>
  <c r="D49" i="18"/>
  <c r="B36" i="18"/>
  <c r="B38" i="18"/>
  <c r="B47" i="18"/>
  <c r="B48" i="18"/>
  <c r="B49" i="18"/>
  <c r="C36" i="18"/>
  <c r="C38" i="18"/>
  <c r="C47" i="18"/>
  <c r="C48" i="18"/>
  <c r="C49" i="18"/>
  <c r="C61" i="18"/>
  <c r="B62" i="18"/>
  <c r="D62" i="18"/>
  <c r="C62" i="18"/>
  <c r="B61" i="18"/>
  <c r="D61" i="18"/>
  <c r="A96" i="15" l="1"/>
  <c r="B63" i="18"/>
  <c r="C63" i="18"/>
  <c r="D63" i="18"/>
  <c r="A97" i="15" l="1"/>
  <c r="A98" i="15" s="1"/>
  <c r="B64" i="18"/>
  <c r="D64" i="18"/>
  <c r="C64" i="18"/>
  <c r="C65" i="18" l="1"/>
  <c r="D65" i="18"/>
  <c r="B65" i="18"/>
  <c r="A99" i="15" l="1"/>
  <c r="B66" i="18"/>
  <c r="D66" i="18"/>
  <c r="C66" i="18"/>
  <c r="A100" i="15" l="1"/>
  <c r="B67" i="18"/>
  <c r="D67" i="18"/>
  <c r="C67" i="18"/>
  <c r="A101" i="15" l="1"/>
  <c r="C68" i="18"/>
  <c r="B68" i="18"/>
  <c r="D68" i="18"/>
  <c r="B69" i="18"/>
  <c r="A102" i="15" l="1"/>
  <c r="C69" i="18"/>
  <c r="D69" i="18"/>
  <c r="A103" i="15" l="1"/>
  <c r="C70" i="18"/>
  <c r="B70" i="18"/>
  <c r="D70" i="18"/>
  <c r="A104" i="15" l="1"/>
  <c r="C71" i="18"/>
  <c r="B71" i="18"/>
  <c r="D71" i="18"/>
  <c r="A105" i="15" l="1"/>
  <c r="B73" i="18"/>
  <c r="D72" i="18"/>
  <c r="B72" i="18"/>
  <c r="C72" i="18"/>
  <c r="A106" i="15" l="1"/>
  <c r="C73" i="18"/>
  <c r="D73" i="18"/>
  <c r="A107" i="15" l="1"/>
  <c r="B75" i="18"/>
  <c r="C74" i="18"/>
  <c r="D74" i="18"/>
  <c r="B74" i="18"/>
  <c r="A108" i="15" l="1"/>
  <c r="C75" i="18"/>
  <c r="D75" i="18"/>
  <c r="A109" i="15" l="1"/>
  <c r="C76" i="18"/>
  <c r="B76" i="18"/>
  <c r="D76" i="18"/>
  <c r="A110" i="15" l="1"/>
  <c r="D77" i="18"/>
  <c r="C77" i="18"/>
  <c r="B77" i="18"/>
  <c r="A111" i="15" l="1"/>
  <c r="B78" i="18"/>
  <c r="C78" i="18"/>
  <c r="D78" i="18"/>
  <c r="A112" i="15" l="1"/>
  <c r="D79" i="18"/>
  <c r="C79" i="18"/>
  <c r="B79" i="18"/>
  <c r="A113" i="15" l="1"/>
  <c r="B81" i="18"/>
  <c r="B80" i="18"/>
  <c r="C80" i="18"/>
  <c r="D80" i="18"/>
  <c r="A114" i="15" l="1"/>
  <c r="D81" i="18"/>
  <c r="C81" i="18"/>
  <c r="A115" i="15" l="1"/>
  <c r="B83" i="18"/>
  <c r="B82" i="18"/>
  <c r="D82" i="18"/>
  <c r="C82" i="18"/>
  <c r="A116" i="15" l="1"/>
  <c r="C83" i="18"/>
  <c r="D83" i="18"/>
  <c r="A117" i="15" l="1"/>
  <c r="C84" i="18"/>
  <c r="D84" i="18"/>
  <c r="B84" i="18"/>
  <c r="A118" i="15" l="1"/>
  <c r="B85" i="18"/>
  <c r="C85" i="18"/>
  <c r="D85" i="18"/>
  <c r="A119" i="15" l="1"/>
  <c r="B87" i="18"/>
  <c r="C86" i="18"/>
  <c r="B86" i="18"/>
  <c r="D86" i="18"/>
  <c r="A120" i="15" l="1"/>
  <c r="C87" i="18"/>
  <c r="D87" i="18"/>
  <c r="A121" i="15" l="1"/>
  <c r="C88" i="18"/>
  <c r="D88" i="18"/>
  <c r="B88" i="18"/>
  <c r="B89" i="18"/>
  <c r="A122" i="15" l="1"/>
  <c r="C89" i="18"/>
  <c r="D89" i="18"/>
  <c r="A123" i="15" l="1"/>
  <c r="C90" i="18"/>
  <c r="B90" i="18"/>
  <c r="D90" i="18"/>
  <c r="A124" i="15" l="1"/>
  <c r="B91" i="18"/>
  <c r="C91" i="18"/>
  <c r="D91" i="18"/>
  <c r="A125" i="15" l="1"/>
  <c r="D92" i="18"/>
  <c r="B92" i="18"/>
  <c r="C92" i="18"/>
  <c r="A126" i="15" l="1"/>
  <c r="B93" i="18"/>
  <c r="C93" i="18"/>
  <c r="D93" i="18"/>
  <c r="A127" i="15" l="1"/>
  <c r="B95" i="18"/>
  <c r="B94" i="18"/>
  <c r="C94" i="18"/>
  <c r="D94" i="18"/>
  <c r="A128" i="15" l="1"/>
  <c r="C95" i="18"/>
  <c r="D95" i="18"/>
  <c r="A129" i="15" l="1"/>
  <c r="C96" i="18"/>
  <c r="B96" i="18"/>
  <c r="D96" i="18"/>
  <c r="A130" i="15" l="1"/>
  <c r="B97" i="18"/>
  <c r="C97" i="18"/>
  <c r="D97" i="18"/>
  <c r="A131" i="15" l="1"/>
  <c r="C98" i="18"/>
  <c r="D98" i="18"/>
  <c r="B98" i="18"/>
  <c r="A132" i="15" l="1"/>
  <c r="B99" i="18"/>
  <c r="C99" i="18"/>
  <c r="D99" i="18"/>
  <c r="A133" i="15" l="1"/>
  <c r="C100" i="18"/>
  <c r="B100" i="18"/>
  <c r="D100" i="18"/>
  <c r="A134" i="15" l="1"/>
  <c r="D101" i="18"/>
  <c r="C101" i="18"/>
  <c r="B101" i="18"/>
  <c r="A135" i="15" l="1"/>
  <c r="D102" i="18"/>
  <c r="C102" i="18"/>
  <c r="B102" i="18"/>
  <c r="A136" i="15" l="1"/>
  <c r="B103" i="18"/>
  <c r="C103" i="18"/>
  <c r="D103" i="18"/>
  <c r="A137" i="15" l="1"/>
  <c r="C104" i="18"/>
  <c r="D104" i="18"/>
  <c r="B104" i="18"/>
  <c r="A138" i="15" l="1"/>
  <c r="B105" i="18"/>
  <c r="C105" i="18"/>
  <c r="D105" i="18"/>
  <c r="A139" i="15" l="1"/>
  <c r="D106" i="18"/>
  <c r="C106" i="18"/>
  <c r="B106" i="18"/>
  <c r="A140" i="15" l="1"/>
  <c r="B107" i="18"/>
  <c r="C107" i="18"/>
  <c r="D107" i="18"/>
  <c r="A141" i="15" l="1"/>
  <c r="B108" i="18"/>
  <c r="C108" i="18"/>
  <c r="D108" i="18"/>
  <c r="A142" i="15" l="1"/>
  <c r="B109" i="18"/>
  <c r="C109" i="18"/>
  <c r="D109" i="18"/>
  <c r="A143" i="15" l="1"/>
  <c r="B110" i="18"/>
  <c r="C110" i="18"/>
  <c r="D110" i="18"/>
  <c r="A144" i="15" l="1"/>
  <c r="B111" i="18"/>
  <c r="C111" i="18"/>
  <c r="D111" i="18"/>
  <c r="A145" i="15" l="1"/>
  <c r="B112" i="18"/>
  <c r="D112" i="18"/>
  <c r="C112" i="18"/>
  <c r="A146" i="15" l="1"/>
  <c r="D113" i="18"/>
  <c r="C113" i="18"/>
  <c r="B113" i="18"/>
  <c r="A147" i="15" l="1"/>
  <c r="B114" i="18"/>
  <c r="D114" i="18"/>
  <c r="C114" i="18"/>
  <c r="A148" i="15" l="1"/>
  <c r="B115" i="18"/>
  <c r="C115" i="18"/>
  <c r="D115" i="18"/>
  <c r="A149" i="15" l="1"/>
  <c r="D117" i="18"/>
  <c r="C116" i="18"/>
  <c r="D116" i="18"/>
  <c r="B116" i="18"/>
  <c r="A150" i="15" l="1"/>
  <c r="B117" i="18"/>
  <c r="C117" i="18"/>
  <c r="A151" i="15" l="1"/>
  <c r="D118" i="18"/>
  <c r="C118" i="18"/>
  <c r="B118" i="18"/>
  <c r="A152" i="15" l="1"/>
  <c r="B119" i="18"/>
  <c r="C119" i="18"/>
  <c r="D119" i="18"/>
  <c r="A153" i="15" l="1"/>
  <c r="B120" i="18"/>
  <c r="D120" i="18"/>
  <c r="C120" i="18"/>
  <c r="A154" i="15" l="1"/>
  <c r="C121" i="18"/>
  <c r="B121" i="18"/>
  <c r="D121" i="18"/>
  <c r="A155" i="15" l="1"/>
  <c r="B122" i="18"/>
  <c r="C122" i="18"/>
  <c r="D122" i="18"/>
  <c r="A156" i="15" l="1"/>
  <c r="C123" i="18"/>
  <c r="B123" i="18"/>
  <c r="D123" i="18"/>
  <c r="A157" i="15" l="1"/>
  <c r="C124" i="18"/>
  <c r="D124" i="18"/>
  <c r="B124" i="18"/>
  <c r="A158" i="15" l="1"/>
  <c r="D125" i="18"/>
  <c r="B125" i="18"/>
  <c r="C125" i="18"/>
  <c r="A159" i="15" l="1"/>
  <c r="B126" i="18"/>
  <c r="C126" i="18"/>
  <c r="D126" i="18"/>
  <c r="A160" i="15" l="1"/>
  <c r="C127" i="18"/>
  <c r="D127" i="18"/>
  <c r="B127" i="18"/>
  <c r="A161" i="15" l="1"/>
  <c r="C128" i="18"/>
  <c r="B128" i="18"/>
  <c r="D128" i="18"/>
  <c r="A162" i="15" l="1"/>
  <c r="B129" i="18"/>
  <c r="D129" i="18"/>
  <c r="C129" i="18"/>
  <c r="A163" i="15" l="1"/>
  <c r="C130" i="18"/>
  <c r="B130" i="18"/>
  <c r="D130" i="18"/>
  <c r="A164" i="15" l="1"/>
  <c r="B131" i="18"/>
  <c r="C131" i="18"/>
  <c r="D131" i="18"/>
  <c r="A165" i="15" l="1"/>
  <c r="C132" i="18"/>
  <c r="D132" i="18"/>
  <c r="B132" i="18"/>
  <c r="A166" i="15" l="1"/>
  <c r="D133" i="18"/>
  <c r="B133" i="18"/>
  <c r="C133" i="18"/>
  <c r="A167" i="15" l="1"/>
  <c r="C134" i="18"/>
  <c r="B134" i="18"/>
  <c r="D134" i="18"/>
  <c r="A168" i="15" l="1"/>
  <c r="D135" i="18"/>
  <c r="C135" i="18"/>
  <c r="B135" i="18"/>
  <c r="A169" i="15" l="1"/>
  <c r="D136" i="18"/>
  <c r="B136" i="18"/>
  <c r="C136" i="18"/>
  <c r="A170" i="15" l="1"/>
  <c r="B134" i="9"/>
  <c r="B137" i="18"/>
  <c r="C137" i="18"/>
  <c r="D137" i="18"/>
  <c r="A171" i="15" l="1"/>
  <c r="D138" i="18"/>
  <c r="B135" i="9"/>
  <c r="C138" i="18"/>
  <c r="B138" i="18"/>
  <c r="A172" i="15" l="1"/>
  <c r="B136" i="9"/>
  <c r="B139" i="18"/>
  <c r="C139" i="18"/>
  <c r="D139" i="18"/>
  <c r="A173" i="15" l="1"/>
  <c r="C140" i="18"/>
  <c r="D140" i="18"/>
  <c r="B140" i="18"/>
  <c r="B137" i="9"/>
  <c r="A174" i="15" l="1"/>
  <c r="B138" i="9"/>
  <c r="B141" i="18"/>
  <c r="C141" i="18"/>
  <c r="D141" i="18"/>
  <c r="A175" i="15" l="1"/>
  <c r="B139" i="9"/>
  <c r="C142" i="18"/>
  <c r="D142" i="18"/>
  <c r="B142" i="18"/>
  <c r="A176" i="15" l="1"/>
  <c r="B140" i="9"/>
  <c r="B143" i="18"/>
  <c r="C143" i="18"/>
  <c r="D143" i="18"/>
  <c r="A177" i="15" l="1"/>
  <c r="B141" i="9"/>
  <c r="B144" i="18"/>
  <c r="D144" i="18"/>
  <c r="C144" i="18"/>
  <c r="A178" i="15" l="1"/>
  <c r="B142" i="9"/>
  <c r="C145" i="18"/>
  <c r="D145" i="18"/>
  <c r="B145" i="18"/>
  <c r="A179" i="15" l="1"/>
  <c r="B143" i="9"/>
  <c r="B146" i="18"/>
  <c r="D146" i="18"/>
  <c r="C146" i="18"/>
  <c r="A180" i="15" l="1"/>
  <c r="B144" i="9"/>
  <c r="C147" i="18"/>
  <c r="B147" i="18"/>
  <c r="D147" i="18"/>
  <c r="A181" i="15" l="1"/>
  <c r="B145" i="9"/>
  <c r="B148" i="18"/>
  <c r="D148" i="18"/>
  <c r="C148" i="18"/>
  <c r="A182" i="15" l="1"/>
  <c r="B146" i="9"/>
  <c r="B149" i="18"/>
  <c r="C149" i="18"/>
  <c r="D149" i="18"/>
  <c r="A183" i="15" l="1"/>
  <c r="B147" i="9"/>
  <c r="D150" i="18"/>
  <c r="C150" i="18"/>
  <c r="B150" i="18"/>
  <c r="B7" i="6" l="1"/>
  <c r="B10" i="23"/>
  <c r="B11" i="23"/>
  <c r="B12" i="23"/>
  <c r="B13" i="23"/>
  <c r="B14" i="23"/>
  <c r="B47" i="23"/>
  <c r="B25" i="23"/>
  <c r="B24" i="23"/>
  <c r="B19" i="23"/>
  <c r="B28" i="23"/>
  <c r="B17" i="23"/>
  <c r="B27" i="23"/>
  <c r="B43" i="23"/>
  <c r="B45" i="23"/>
  <c r="B21" i="23"/>
  <c r="B23" i="23"/>
  <c r="B38" i="23"/>
  <c r="B15" i="23"/>
  <c r="B22" i="23"/>
  <c r="B39" i="23"/>
  <c r="B37" i="23"/>
  <c r="B36" i="23"/>
  <c r="B30" i="23"/>
  <c r="B26" i="23"/>
  <c r="B46" i="23"/>
  <c r="B31" i="23"/>
  <c r="B41" i="23"/>
  <c r="B33" i="23"/>
  <c r="B35" i="23"/>
  <c r="B18" i="23"/>
  <c r="B40" i="23"/>
  <c r="B32" i="23"/>
  <c r="B42" i="23"/>
  <c r="B34" i="23"/>
  <c r="B16" i="23"/>
  <c r="B20" i="23"/>
  <c r="B44" i="23"/>
  <c r="B29" i="23"/>
  <c r="B148" i="9"/>
  <c r="C151" i="18"/>
  <c r="D151" i="18"/>
  <c r="B151" i="18"/>
  <c r="D10" i="23" l="1"/>
  <c r="F10" i="23" s="1"/>
  <c r="C10" i="23"/>
  <c r="B6" i="6"/>
  <c r="A73" i="6"/>
  <c r="C14" i="23"/>
  <c r="D14" i="23"/>
  <c r="F14" i="23" s="1"/>
  <c r="C13" i="23"/>
  <c r="D13" i="23"/>
  <c r="F13" i="23" s="1"/>
  <c r="C12" i="23"/>
  <c r="D12" i="23"/>
  <c r="F12" i="23" s="1"/>
  <c r="C11" i="23"/>
  <c r="D11" i="23"/>
  <c r="F11" i="23" s="1"/>
  <c r="D42" i="23"/>
  <c r="F42" i="23" s="1"/>
  <c r="C42" i="23"/>
  <c r="C35" i="23"/>
  <c r="D35" i="23"/>
  <c r="F35" i="23" s="1"/>
  <c r="C46" i="23"/>
  <c r="D46" i="23"/>
  <c r="F46" i="23" s="1"/>
  <c r="C37" i="23"/>
  <c r="D37" i="23"/>
  <c r="F37" i="23" s="1"/>
  <c r="C38" i="23"/>
  <c r="D38" i="23"/>
  <c r="F38" i="23" s="1"/>
  <c r="C19" i="23"/>
  <c r="D19" i="23"/>
  <c r="F19" i="23" s="1"/>
  <c r="D20" i="23"/>
  <c r="F20" i="23" s="1"/>
  <c r="C20" i="23"/>
  <c r="C32" i="23"/>
  <c r="D32" i="23"/>
  <c r="F32" i="23" s="1"/>
  <c r="D33" i="23"/>
  <c r="F33" i="23" s="1"/>
  <c r="C33" i="23"/>
  <c r="C26" i="23"/>
  <c r="D26" i="23"/>
  <c r="F26" i="23" s="1"/>
  <c r="D39" i="23"/>
  <c r="F39" i="23" s="1"/>
  <c r="C39" i="23"/>
  <c r="C23" i="23"/>
  <c r="D23" i="23"/>
  <c r="F23" i="23" s="1"/>
  <c r="C27" i="23"/>
  <c r="D27" i="23"/>
  <c r="F27" i="23" s="1"/>
  <c r="C24" i="23"/>
  <c r="D24" i="23"/>
  <c r="F24" i="23" s="1"/>
  <c r="D44" i="23"/>
  <c r="F44" i="23" s="1"/>
  <c r="C44" i="23"/>
  <c r="D30" i="23"/>
  <c r="F30" i="23" s="1"/>
  <c r="C30" i="23"/>
  <c r="C22" i="23"/>
  <c r="D22" i="23"/>
  <c r="F22" i="23" s="1"/>
  <c r="C21" i="23"/>
  <c r="D21" i="23"/>
  <c r="F21" i="23" s="1"/>
  <c r="C17" i="23"/>
  <c r="D17" i="23"/>
  <c r="F17" i="23" s="1"/>
  <c r="C25" i="23"/>
  <c r="D25" i="23"/>
  <c r="F25" i="23" s="1"/>
  <c r="D43" i="23"/>
  <c r="F43" i="23" s="1"/>
  <c r="C43" i="23"/>
  <c r="C16" i="23"/>
  <c r="D16" i="23"/>
  <c r="F16" i="23" s="1"/>
  <c r="D40" i="23"/>
  <c r="F40" i="23" s="1"/>
  <c r="C40" i="23"/>
  <c r="D41" i="23"/>
  <c r="F41" i="23" s="1"/>
  <c r="C41" i="23"/>
  <c r="D29" i="23"/>
  <c r="F29" i="23" s="1"/>
  <c r="C29" i="23"/>
  <c r="C34" i="23"/>
  <c r="D34" i="23"/>
  <c r="F34" i="23" s="1"/>
  <c r="D18" i="23"/>
  <c r="F18" i="23" s="1"/>
  <c r="C18" i="23"/>
  <c r="D31" i="23"/>
  <c r="F31" i="23" s="1"/>
  <c r="C31" i="23"/>
  <c r="D36" i="23"/>
  <c r="F36" i="23" s="1"/>
  <c r="C36" i="23"/>
  <c r="C15" i="23"/>
  <c r="D15" i="23"/>
  <c r="F15" i="23" s="1"/>
  <c r="D45" i="23"/>
  <c r="F45" i="23" s="1"/>
  <c r="C45" i="23"/>
  <c r="C28" i="23"/>
  <c r="D28" i="23"/>
  <c r="F28" i="23" s="1"/>
  <c r="D47" i="23"/>
  <c r="F47" i="23" s="1"/>
  <c r="C47" i="23"/>
  <c r="B149" i="9"/>
  <c r="C152" i="18"/>
  <c r="B152" i="18"/>
  <c r="D152" i="18"/>
  <c r="D100" i="6" l="1"/>
  <c r="B82" i="6"/>
  <c r="B150" i="9"/>
  <c r="D153" i="18"/>
  <c r="C153" i="18"/>
  <c r="B153" i="18"/>
  <c r="A148" i="6" l="1"/>
  <c r="B81" i="6"/>
  <c r="C154" i="18"/>
  <c r="D154" i="18"/>
  <c r="B151" i="9"/>
  <c r="B154" i="18"/>
  <c r="D175" i="6" l="1"/>
  <c r="B157" i="6"/>
  <c r="B152" i="9"/>
  <c r="C155" i="18"/>
  <c r="B155" i="18"/>
  <c r="D155" i="18"/>
  <c r="A223" i="6" l="1"/>
  <c r="B156" i="6"/>
  <c r="B153" i="9"/>
  <c r="D156" i="18"/>
  <c r="B156" i="18"/>
  <c r="C156" i="18"/>
  <c r="D250" i="6" l="1"/>
  <c r="B232" i="6"/>
  <c r="B154" i="9"/>
  <c r="B157" i="18"/>
  <c r="D157" i="18"/>
  <c r="C157" i="18"/>
  <c r="C158" i="18"/>
  <c r="A298" i="6" l="1"/>
  <c r="B231" i="6"/>
  <c r="B155" i="9"/>
  <c r="D158" i="18"/>
  <c r="B158" i="18"/>
  <c r="D325" i="6" l="1"/>
  <c r="B307" i="6"/>
  <c r="B156" i="9"/>
  <c r="D159" i="18"/>
  <c r="C159" i="18"/>
  <c r="B159" i="18"/>
  <c r="A373" i="6" l="1"/>
  <c r="B306" i="6"/>
  <c r="B157" i="9"/>
  <c r="D160" i="18"/>
  <c r="B160" i="18"/>
  <c r="C160" i="18"/>
  <c r="D400" i="6" l="1"/>
  <c r="B382" i="6"/>
  <c r="B158" i="9"/>
  <c r="D161" i="18"/>
  <c r="C161" i="18"/>
  <c r="B161" i="18"/>
  <c r="A448" i="6" l="1"/>
  <c r="B381" i="6"/>
  <c r="B159" i="9"/>
  <c r="B162" i="18"/>
  <c r="D162" i="18"/>
  <c r="C162" i="18"/>
  <c r="B457" i="6" l="1"/>
  <c r="D475" i="6"/>
  <c r="B160" i="9"/>
  <c r="C163" i="18"/>
  <c r="B163" i="18"/>
  <c r="D163" i="18"/>
  <c r="A523" i="6" l="1"/>
  <c r="B456" i="6"/>
  <c r="B161" i="9"/>
  <c r="D164" i="18"/>
  <c r="C164" i="18"/>
  <c r="B164" i="18"/>
  <c r="D550" i="6" l="1"/>
  <c r="B532" i="6"/>
  <c r="B162" i="9"/>
  <c r="D165" i="18"/>
  <c r="C165" i="18"/>
  <c r="B165" i="18"/>
  <c r="A598" i="6" l="1"/>
  <c r="B531" i="6"/>
  <c r="B607" i="6" l="1"/>
  <c r="D625" i="6"/>
  <c r="B606" i="6" l="1"/>
  <c r="A673" i="6"/>
  <c r="B682" i="6" l="1"/>
  <c r="D700" i="6"/>
  <c r="B681" i="6" l="1"/>
  <c r="A748" i="6"/>
  <c r="D775" i="6" l="1"/>
  <c r="B757" i="6"/>
  <c r="B756" i="6" l="1"/>
  <c r="A823" i="6"/>
  <c r="D850" i="6" l="1"/>
  <c r="B832" i="6"/>
  <c r="A898" i="6" l="1"/>
  <c r="B831" i="6"/>
  <c r="B907" i="6" l="1"/>
  <c r="D925" i="6"/>
  <c r="B906" i="6" l="1"/>
  <c r="A973" i="6"/>
  <c r="D1000" i="6" l="1"/>
  <c r="B982" i="6"/>
  <c r="B981" i="6" l="1"/>
  <c r="A1048" i="6"/>
  <c r="B1057" i="6" l="1"/>
  <c r="D1075" i="6"/>
  <c r="B1056" i="6" l="1"/>
  <c r="A1123" i="6"/>
  <c r="B1132" i="6" l="1"/>
  <c r="D1150" i="6"/>
  <c r="B1131" i="6" l="1"/>
  <c r="A1198" i="6"/>
  <c r="B1207" i="6" l="1"/>
  <c r="D1225" i="6"/>
  <c r="A1273" i="6" l="1"/>
  <c r="B1206" i="6"/>
  <c r="D1300" i="6" l="1"/>
  <c r="B1282" i="6"/>
  <c r="B1281" i="6" l="1"/>
  <c r="A1348" i="6"/>
  <c r="B1357" i="6" l="1"/>
  <c r="D1375" i="6"/>
  <c r="B1356" i="6" l="1"/>
  <c r="A1423" i="6"/>
  <c r="D1450" i="6" l="1"/>
  <c r="B1432" i="6"/>
  <c r="B1431" i="6" l="1"/>
  <c r="A1498" i="6"/>
  <c r="B1507" i="6" l="1"/>
  <c r="D1525" i="6"/>
  <c r="B1506" i="6" l="1"/>
  <c r="A1573" i="6"/>
  <c r="D1600" i="6" l="1"/>
  <c r="B1582" i="6"/>
  <c r="B1581" i="6" l="1"/>
  <c r="A1648" i="6"/>
  <c r="B1657" i="6" l="1"/>
  <c r="D1675" i="6"/>
  <c r="B1656" i="6" l="1"/>
  <c r="A1723" i="6"/>
  <c r="D1750" i="6" l="1"/>
  <c r="B1732" i="6"/>
  <c r="A1798" i="6" l="1"/>
  <c r="B1731" i="6"/>
  <c r="B1807" i="6" l="1"/>
  <c r="D1825" i="6"/>
  <c r="A1873" i="6" l="1"/>
  <c r="B1806" i="6"/>
  <c r="D1900" i="6" l="1"/>
  <c r="B1882" i="6"/>
  <c r="B1881" i="6" l="1"/>
  <c r="A1948" i="6"/>
  <c r="B1957" i="6" l="1"/>
  <c r="D1975" i="6"/>
  <c r="B1956" i="6" l="1"/>
  <c r="A2023" i="6"/>
  <c r="D2050" i="6" l="1"/>
  <c r="B2032" i="6"/>
  <c r="B2031" i="6" l="1"/>
  <c r="A2098" i="6"/>
  <c r="D2125" i="6" l="1"/>
  <c r="B2107" i="6"/>
  <c r="B2106" i="6" l="1"/>
  <c r="A2173" i="6"/>
  <c r="D2200" i="6" l="1"/>
  <c r="B2182" i="6"/>
  <c r="G39" i="6"/>
  <c r="G73" i="6" s="1"/>
  <c r="B17" i="18"/>
  <c r="B18" i="18"/>
  <c r="B19" i="18"/>
  <c r="B20" i="18"/>
  <c r="B21" i="18"/>
  <c r="B22" i="18"/>
  <c r="B23" i="18"/>
  <c r="B24" i="18"/>
  <c r="B25" i="18"/>
  <c r="B26" i="18"/>
  <c r="B27" i="18"/>
  <c r="B28" i="18"/>
  <c r="B29" i="18"/>
  <c r="B30" i="18"/>
  <c r="B31" i="18"/>
  <c r="B32" i="18"/>
  <c r="B33" i="18"/>
  <c r="B34" i="18"/>
  <c r="B35" i="18"/>
  <c r="C17" i="18"/>
  <c r="C18" i="18"/>
  <c r="C19" i="18"/>
  <c r="C20" i="18"/>
  <c r="C21" i="18"/>
  <c r="C22" i="18"/>
  <c r="C23" i="18"/>
  <c r="C24" i="18"/>
  <c r="C25" i="18"/>
  <c r="C26" i="18"/>
  <c r="C27" i="18"/>
  <c r="C28" i="18"/>
  <c r="C29" i="18"/>
  <c r="C30" i="18"/>
  <c r="C31" i="18"/>
  <c r="C32" i="18"/>
  <c r="C33" i="18"/>
  <c r="C34" i="18"/>
  <c r="C35" i="18"/>
  <c r="C16" i="18"/>
  <c r="B16" i="18"/>
  <c r="B14" i="9"/>
  <c r="B105" i="9"/>
  <c r="B117" i="9"/>
  <c r="B108" i="9"/>
  <c r="B133" i="9"/>
  <c r="B126" i="9"/>
  <c r="B127" i="9"/>
  <c r="B132" i="9"/>
  <c r="B116" i="9"/>
  <c r="B109" i="9"/>
  <c r="B106" i="9"/>
  <c r="B122" i="9"/>
  <c r="B125" i="9"/>
  <c r="B131" i="9"/>
  <c r="B110" i="9"/>
  <c r="B124" i="9"/>
  <c r="B129" i="9"/>
  <c r="B121" i="9"/>
  <c r="B119" i="9"/>
  <c r="B130" i="9"/>
  <c r="B123" i="9"/>
  <c r="B107" i="9"/>
  <c r="B118" i="9"/>
  <c r="B111" i="9"/>
  <c r="B115" i="9"/>
  <c r="B128" i="9"/>
  <c r="B114" i="9"/>
  <c r="B112" i="9"/>
  <c r="B113" i="9"/>
  <c r="B120" i="9"/>
  <c r="B87" i="9"/>
  <c r="B75" i="9"/>
  <c r="B101" i="9"/>
  <c r="B102" i="9"/>
  <c r="B99" i="9"/>
  <c r="B63" i="9"/>
  <c r="B104" i="9"/>
  <c r="B103" i="9"/>
  <c r="B98" i="9"/>
  <c r="B96" i="9"/>
  <c r="B100" i="9"/>
  <c r="B76" i="9"/>
  <c r="B90" i="9"/>
  <c r="B94" i="9"/>
  <c r="B82" i="9"/>
  <c r="B69" i="9"/>
  <c r="B57" i="9"/>
  <c r="B85" i="9"/>
  <c r="B56" i="9"/>
  <c r="B95" i="9"/>
  <c r="B65" i="9"/>
  <c r="B67" i="9"/>
  <c r="B55" i="9"/>
  <c r="B88" i="9"/>
  <c r="B97" i="9"/>
  <c r="B93" i="9"/>
  <c r="B81" i="9"/>
  <c r="B68" i="9"/>
  <c r="B60" i="9"/>
  <c r="B79" i="9"/>
  <c r="B91" i="9"/>
  <c r="B74" i="9"/>
  <c r="B70" i="9"/>
  <c r="B84" i="9"/>
  <c r="B61" i="9"/>
  <c r="B73" i="9"/>
  <c r="B44" i="9"/>
  <c r="B46" i="9"/>
  <c r="B49" i="9"/>
  <c r="B45" i="9"/>
  <c r="B52" i="9"/>
  <c r="B54" i="9"/>
  <c r="B50" i="9"/>
  <c r="B51" i="9"/>
  <c r="B48" i="9"/>
  <c r="B47" i="9"/>
  <c r="B36" i="9"/>
  <c r="B38" i="9"/>
  <c r="B34" i="9"/>
  <c r="B40" i="9"/>
  <c r="B42" i="9"/>
  <c r="B35" i="9"/>
  <c r="B43" i="9"/>
  <c r="B33" i="9"/>
  <c r="B37" i="9"/>
  <c r="B30" i="9"/>
  <c r="B26" i="9"/>
  <c r="B32" i="9"/>
  <c r="B27" i="9"/>
  <c r="B24" i="9"/>
  <c r="B23" i="9"/>
  <c r="B22" i="9"/>
  <c r="B19" i="9"/>
  <c r="B18" i="9"/>
  <c r="B16" i="9"/>
  <c r="B15" i="9"/>
  <c r="B64" i="9"/>
  <c r="B25" i="9"/>
  <c r="B31" i="9"/>
  <c r="B71" i="9"/>
  <c r="B53" i="9"/>
  <c r="B17" i="9"/>
  <c r="B78" i="9"/>
  <c r="B41" i="9"/>
  <c r="B58" i="9"/>
  <c r="B72" i="9"/>
  <c r="B20" i="9"/>
  <c r="B89" i="9"/>
  <c r="B80" i="9"/>
  <c r="B39" i="9"/>
  <c r="B21" i="9"/>
  <c r="B77" i="9"/>
  <c r="B92" i="9"/>
  <c r="B29" i="9"/>
  <c r="B83" i="9"/>
  <c r="B28" i="9"/>
  <c r="B86" i="9"/>
  <c r="B59" i="9"/>
  <c r="B62" i="9"/>
  <c r="B66" i="9"/>
  <c r="B13" i="9"/>
  <c r="G74" i="6" l="1"/>
  <c r="A2248" i="6"/>
  <c r="B2181" i="6"/>
  <c r="D17" i="18"/>
  <c r="D16" i="18"/>
  <c r="D2275" i="6" l="1"/>
  <c r="B2257" i="6"/>
  <c r="H17" i="2"/>
  <c r="A2323" i="6" l="1"/>
  <c r="B2256" i="6"/>
  <c r="F16" i="18"/>
  <c r="E16" i="18" s="1"/>
  <c r="B2332" i="6" l="1"/>
  <c r="D2350" i="6"/>
  <c r="G16" i="18"/>
  <c r="A2398" i="6" l="1"/>
  <c r="B2331" i="6"/>
  <c r="D2425" i="6" l="1"/>
  <c r="B2407" i="6"/>
  <c r="A2473" i="6" l="1"/>
  <c r="B2406" i="6"/>
  <c r="B2482" i="6" l="1"/>
  <c r="D2500" i="6"/>
  <c r="B2481" i="6" l="1"/>
  <c r="A2548" i="6"/>
  <c r="B2557" i="6" l="1"/>
  <c r="D2575" i="6"/>
  <c r="B51" i="18"/>
  <c r="C51" i="18"/>
  <c r="D51" i="18"/>
  <c r="A2623" i="6" l="1"/>
  <c r="B2556" i="6"/>
  <c r="D50" i="18"/>
  <c r="B50" i="18"/>
  <c r="C50" i="18"/>
  <c r="B2632" i="6" l="1"/>
  <c r="D2650" i="6"/>
  <c r="B2631" i="6" l="1"/>
  <c r="A2698" i="6"/>
  <c r="D2725" i="6" l="1"/>
  <c r="B2707" i="6"/>
  <c r="A2773" i="6" l="1"/>
  <c r="B2706" i="6"/>
  <c r="D2800" i="6" l="1"/>
  <c r="B2782" i="6"/>
  <c r="B2781" i="6" l="1"/>
  <c r="A2848" i="6"/>
  <c r="D2875" i="6" l="1"/>
  <c r="B2857" i="6"/>
  <c r="B2856" i="6" l="1"/>
  <c r="A2923" i="6"/>
  <c r="B2932" i="6" l="1"/>
  <c r="D2950" i="6"/>
  <c r="A2998" i="6" l="1"/>
  <c r="B2931" i="6"/>
  <c r="D3025" i="6" l="1"/>
  <c r="B3007" i="6"/>
  <c r="B3006" i="6" l="1"/>
  <c r="A3073" i="6"/>
  <c r="B3082" i="6" l="1"/>
  <c r="D3100" i="6"/>
  <c r="A3148" i="6" l="1"/>
  <c r="B3081" i="6"/>
  <c r="B3157" i="6" l="1"/>
  <c r="D3175" i="6"/>
  <c r="A3223" i="6" l="1"/>
  <c r="B3156" i="6"/>
  <c r="B3232" i="6" l="1"/>
  <c r="D3250" i="6"/>
  <c r="B3231" i="6" l="1"/>
  <c r="A3298" i="6"/>
  <c r="D3325" i="6" l="1"/>
  <c r="B3307" i="6"/>
  <c r="A3373" i="6" l="1"/>
  <c r="B3306" i="6"/>
  <c r="B3382" i="6" l="1"/>
  <c r="D3400" i="6"/>
  <c r="B3381" i="6" l="1"/>
  <c r="A3448" i="6"/>
  <c r="B3457" i="6" l="1"/>
  <c r="D3475" i="6"/>
  <c r="A3523" i="6" l="1"/>
  <c r="B3456" i="6"/>
  <c r="D3550" i="6" l="1"/>
  <c r="B3532" i="6"/>
  <c r="A3598" i="6" l="1"/>
  <c r="B3531" i="6"/>
  <c r="B3607" i="6" l="1"/>
  <c r="D3625" i="6"/>
  <c r="B3606" i="6" l="1"/>
  <c r="A3673" i="6"/>
  <c r="D3700" i="6" l="1"/>
  <c r="B3682" i="6"/>
  <c r="A3748" i="6" l="1"/>
  <c r="B3681" i="6"/>
  <c r="D3775" i="6" l="1"/>
  <c r="B3757" i="6"/>
  <c r="A3823" i="6" l="1"/>
  <c r="B3756" i="6"/>
  <c r="B3832" i="6" l="1"/>
  <c r="D3850" i="6"/>
  <c r="A3898" i="6" l="1"/>
  <c r="B3831" i="6"/>
  <c r="B3907" i="6" l="1"/>
  <c r="D3925" i="6"/>
  <c r="B3906" i="6" l="1"/>
  <c r="A3973" i="6"/>
  <c r="B3982" i="6" l="1"/>
  <c r="D4000" i="6"/>
  <c r="B3981" i="6" l="1"/>
  <c r="A4048" i="6"/>
  <c r="B4057" i="6" l="1"/>
  <c r="D4075" i="6"/>
  <c r="A4123" i="6" l="1"/>
  <c r="B4056" i="6"/>
  <c r="D4150" i="6" l="1"/>
  <c r="B4132" i="6"/>
  <c r="B4131" i="6" l="1"/>
  <c r="A4198" i="6"/>
  <c r="D4225" i="6" l="1"/>
  <c r="B4207" i="6"/>
  <c r="B4206" i="6" l="1"/>
  <c r="A4273" i="6"/>
  <c r="B4282" i="6" l="1"/>
  <c r="D4300" i="6"/>
  <c r="A4348" i="6" l="1"/>
  <c r="B4281" i="6"/>
  <c r="B4357" i="6" l="1"/>
  <c r="D4375" i="6"/>
  <c r="B4356" i="6" l="1"/>
  <c r="A4423" i="6"/>
  <c r="D4450" i="6" l="1"/>
  <c r="B4432" i="6"/>
  <c r="A4498" i="6" l="1"/>
  <c r="B4431" i="6"/>
  <c r="D4525" i="6" l="1"/>
  <c r="B4507" i="6"/>
  <c r="A4573" i="6" l="1"/>
  <c r="B4506" i="6"/>
  <c r="D4600" i="6" l="1"/>
  <c r="B4582" i="6"/>
  <c r="A4648" i="6" l="1"/>
  <c r="B4581" i="6"/>
  <c r="D4675" i="6" l="1"/>
  <c r="B4657" i="6"/>
  <c r="B4656" i="6" l="1"/>
  <c r="A4723" i="6"/>
  <c r="D4750" i="6" l="1"/>
  <c r="B4732" i="6"/>
  <c r="B4731" i="6" l="1"/>
  <c r="A4798" i="6"/>
  <c r="D4825" i="6" l="1"/>
  <c r="B4807" i="6"/>
  <c r="A4873" i="6" l="1"/>
  <c r="B4806" i="6"/>
  <c r="B4882" i="6" l="1"/>
  <c r="D4900" i="6"/>
  <c r="A4948" i="6" l="1"/>
  <c r="B4881" i="6"/>
  <c r="D4975" i="6" l="1"/>
  <c r="B4957" i="6"/>
  <c r="A5023" i="6" l="1"/>
  <c r="B4956" i="6"/>
  <c r="B5032" i="6" l="1"/>
  <c r="D5050" i="6"/>
  <c r="B5031" i="6" l="1"/>
  <c r="A5098" i="6"/>
  <c r="D5125" i="6" l="1"/>
  <c r="B5107" i="6"/>
  <c r="B5106" i="6" l="1"/>
  <c r="A5173" i="6"/>
  <c r="D5200" i="6" l="1"/>
  <c r="B5182" i="6"/>
  <c r="B5181" i="6" l="1"/>
  <c r="A5248" i="6"/>
  <c r="B5257" i="6" l="1"/>
  <c r="D5275" i="6"/>
  <c r="A5323" i="6" l="1"/>
  <c r="B5256" i="6"/>
  <c r="B5332" i="6" l="1"/>
  <c r="D5350" i="6"/>
  <c r="B5331" i="6" l="1"/>
  <c r="A5398" i="6"/>
  <c r="B5407" i="6" l="1"/>
  <c r="D5425" i="6"/>
  <c r="B5406" i="6" l="1"/>
  <c r="A5473" i="6"/>
  <c r="B5482" i="6" l="1"/>
  <c r="D5500" i="6"/>
  <c r="B5481" i="6" l="1"/>
  <c r="A5548" i="6"/>
  <c r="B5557" i="6" l="1"/>
  <c r="D5575" i="6"/>
  <c r="B5556" i="6" l="1"/>
  <c r="A5623" i="6"/>
  <c r="B5632" i="6" l="1"/>
  <c r="D5650" i="6"/>
  <c r="A5698" i="6" l="1"/>
  <c r="B5631" i="6"/>
  <c r="B5707" i="6" l="1"/>
  <c r="D5725" i="6"/>
  <c r="B5706" i="6" l="1"/>
  <c r="A5773" i="6"/>
  <c r="D5800" i="6" l="1"/>
  <c r="B5782" i="6"/>
  <c r="A5848" i="6" l="1"/>
  <c r="B5781" i="6"/>
  <c r="B5857" i="6" l="1"/>
  <c r="D5875" i="6"/>
  <c r="A5923" i="6" l="1"/>
  <c r="B5856" i="6"/>
  <c r="B5932" i="6" l="1"/>
  <c r="D5950" i="6"/>
  <c r="B5931" i="6" l="1"/>
  <c r="A5998" i="6"/>
  <c r="D6025" i="6" l="1"/>
  <c r="B6007" i="6"/>
  <c r="B6006" i="6" l="1"/>
  <c r="A6073" i="6"/>
  <c r="D6100" i="6" l="1"/>
  <c r="B6082" i="6"/>
  <c r="B6081" i="6" l="1"/>
  <c r="A6148" i="6"/>
  <c r="B6157" i="6" l="1"/>
  <c r="D6175" i="6"/>
  <c r="B6156" i="6" l="1"/>
  <c r="A6223" i="6"/>
  <c r="B6232" i="6" l="1"/>
  <c r="D6250" i="6"/>
  <c r="A6298" i="6" l="1"/>
  <c r="B6231" i="6"/>
  <c r="B6307" i="6" l="1"/>
  <c r="D6325" i="6"/>
  <c r="B6306" i="6" l="1"/>
  <c r="A6373" i="6"/>
  <c r="D6400" i="6" l="1"/>
  <c r="B6382" i="6"/>
  <c r="B6381" i="6" l="1"/>
  <c r="A6448" i="6"/>
  <c r="B6457" i="6" l="1"/>
  <c r="D6475" i="6"/>
  <c r="A6523" i="6" l="1"/>
  <c r="B6456" i="6"/>
  <c r="D6550" i="6" l="1"/>
  <c r="B6532" i="6"/>
  <c r="A6598" i="6" l="1"/>
  <c r="B6531" i="6"/>
  <c r="D6625" i="6" l="1"/>
  <c r="B6607" i="6"/>
  <c r="A6673" i="6" l="1"/>
  <c r="B6606" i="6"/>
  <c r="B6682" i="6" l="1"/>
  <c r="D6700" i="6"/>
  <c r="A6748" i="6" l="1"/>
  <c r="B6681" i="6"/>
  <c r="D6775" i="6" l="1"/>
  <c r="B6757" i="6"/>
  <c r="A6823" i="6" l="1"/>
  <c r="B6756" i="6"/>
  <c r="D6850" i="6" l="1"/>
  <c r="B6832" i="6"/>
  <c r="A6898" i="6" l="1"/>
  <c r="B6831" i="6"/>
  <c r="D6925" i="6" l="1"/>
  <c r="B6907" i="6"/>
  <c r="B6906" i="6" l="1"/>
  <c r="A6973" i="6"/>
  <c r="D7000" i="6" l="1"/>
  <c r="B6982" i="6"/>
  <c r="A7048" i="6" l="1"/>
  <c r="B6981" i="6"/>
  <c r="D7075" i="6" l="1"/>
  <c r="B7057" i="6"/>
  <c r="B7056" i="6" l="1"/>
  <c r="A7123" i="6"/>
  <c r="B7132" i="6" l="1"/>
  <c r="D7150" i="6"/>
  <c r="A7198" i="6" l="1"/>
  <c r="B7131" i="6"/>
  <c r="B7207" i="6" l="1"/>
  <c r="D7225" i="6"/>
  <c r="A7273" i="6" l="1"/>
  <c r="B7206" i="6"/>
  <c r="D7300" i="6" l="1"/>
  <c r="B7282" i="6"/>
  <c r="B7281" i="6" l="1"/>
  <c r="A7348" i="6"/>
  <c r="B7357" i="6" l="1"/>
  <c r="D7375" i="6"/>
  <c r="A7423" i="6" l="1"/>
  <c r="B7356" i="6"/>
  <c r="D7450" i="6" l="1"/>
  <c r="B7432" i="6"/>
  <c r="A7498" i="6" l="1"/>
  <c r="B7431" i="6"/>
  <c r="B7507" i="6" l="1"/>
  <c r="D7525" i="6"/>
  <c r="B7506" i="6" l="1"/>
  <c r="A7573" i="6"/>
  <c r="D7600" i="6" l="1"/>
  <c r="B7582" i="6"/>
  <c r="B7581" i="6" l="1"/>
  <c r="A7648" i="6"/>
  <c r="D7675" i="6" l="1"/>
  <c r="B7657" i="6"/>
  <c r="A7723" i="6" l="1"/>
  <c r="B7656" i="6"/>
  <c r="B7732" i="6" l="1"/>
  <c r="D7750" i="6"/>
  <c r="B7731" i="6" l="1"/>
  <c r="A7798" i="6"/>
  <c r="B7807" i="6" l="1"/>
  <c r="D7825" i="6"/>
  <c r="B7806" i="6" l="1"/>
  <c r="A7873" i="6"/>
  <c r="B7882" i="6" l="1"/>
  <c r="D7900" i="6"/>
  <c r="B7881" i="6" l="1"/>
  <c r="A7948" i="6"/>
  <c r="B7957" i="6" l="1"/>
  <c r="D7975" i="6"/>
  <c r="B7956" i="6" l="1"/>
  <c r="A8023" i="6"/>
  <c r="D8050" i="6" l="1"/>
  <c r="B8032" i="6"/>
  <c r="B8031" i="6" l="1"/>
  <c r="A8098" i="6"/>
  <c r="B8107" i="6" l="1"/>
  <c r="D8125" i="6"/>
  <c r="A8173" i="6" l="1"/>
  <c r="B8106" i="6"/>
  <c r="D8200" i="6" l="1"/>
  <c r="B8182" i="6"/>
  <c r="B8181" i="6" l="1"/>
  <c r="A8248" i="6"/>
  <c r="D8275" i="6" l="1"/>
  <c r="B8257" i="6"/>
  <c r="B8256" i="6" l="1"/>
  <c r="A8323" i="6"/>
  <c r="B8332" i="6" l="1"/>
  <c r="D8350" i="6"/>
  <c r="B8331" i="6" l="1"/>
  <c r="A8398" i="6"/>
  <c r="B8407" i="6" l="1"/>
  <c r="D8425" i="6"/>
  <c r="B8406" i="6" l="1"/>
  <c r="A8473" i="6"/>
  <c r="D8500" i="6" l="1"/>
  <c r="B8482" i="6"/>
  <c r="A8548" i="6" l="1"/>
  <c r="B8481" i="6"/>
  <c r="B8557" i="6" l="1"/>
  <c r="D8575" i="6"/>
  <c r="A8623" i="6" l="1"/>
  <c r="B8556" i="6"/>
  <c r="D8650" i="6" l="1"/>
  <c r="B8632" i="6"/>
  <c r="B8631" i="6" l="1"/>
  <c r="A8698" i="6"/>
  <c r="D8725" i="6" l="1"/>
  <c r="B8707" i="6"/>
  <c r="A8773" i="6" l="1"/>
  <c r="B8706" i="6"/>
  <c r="D8800" i="6" l="1"/>
  <c r="B8782" i="6"/>
  <c r="A8848" i="6" l="1"/>
  <c r="B8781" i="6"/>
  <c r="B8857" i="6" l="1"/>
  <c r="D8875" i="6"/>
  <c r="B8856" i="6" l="1"/>
  <c r="A8923" i="6"/>
  <c r="B8932" i="6" l="1"/>
  <c r="D8950" i="6"/>
  <c r="B8931" i="6" l="1"/>
  <c r="A8998" i="6"/>
  <c r="D9025" i="6" l="1"/>
  <c r="B9007" i="6"/>
  <c r="B9006" i="6" l="1"/>
  <c r="A9073" i="6"/>
  <c r="B9082" i="6" l="1"/>
  <c r="D9100" i="6"/>
  <c r="B9081" i="6" l="1"/>
  <c r="A9148" i="6"/>
  <c r="D9175" i="6" l="1"/>
  <c r="B9157" i="6"/>
  <c r="B9156" i="6" l="1"/>
  <c r="A9223" i="6"/>
  <c r="B9232" i="6" l="1"/>
  <c r="D9250" i="6"/>
  <c r="B9231" i="6" l="1"/>
  <c r="A9298" i="6"/>
  <c r="D9325" i="6" l="1"/>
  <c r="B9307" i="6"/>
  <c r="A9373" i="6" l="1"/>
  <c r="B9306" i="6"/>
  <c r="B9382" i="6" l="1"/>
  <c r="D9400" i="6"/>
  <c r="B9381" i="6" l="1"/>
  <c r="A9448" i="6"/>
  <c r="B9457" i="6" l="1"/>
  <c r="D9475" i="6"/>
  <c r="B9456" i="6" l="1"/>
  <c r="A9523" i="6"/>
  <c r="B9532" i="6" l="1"/>
  <c r="D9550" i="6"/>
  <c r="A9598" i="6" l="1"/>
  <c r="B9531" i="6"/>
  <c r="B9607" i="6" l="1"/>
  <c r="D9625" i="6"/>
  <c r="B9606" i="6" l="1"/>
  <c r="A9673" i="6"/>
  <c r="D9700" i="6" l="1"/>
  <c r="B9682" i="6"/>
  <c r="B9681" i="6" l="1"/>
  <c r="A9748" i="6"/>
  <c r="B9757" i="6" l="1"/>
  <c r="D9775" i="6"/>
  <c r="A9823" i="6" l="1"/>
  <c r="B9756" i="6"/>
  <c r="B9832" i="6" l="1"/>
  <c r="D9850" i="6"/>
  <c r="B9831" i="6" l="1"/>
  <c r="A9898" i="6"/>
  <c r="B9907" i="6" l="1"/>
  <c r="D9925" i="6"/>
  <c r="A9973" i="6" l="1"/>
  <c r="B9906" i="6"/>
  <c r="B9982" i="6" l="1"/>
  <c r="D10000" i="6"/>
  <c r="B9981" i="6" l="1"/>
  <c r="A10048" i="6"/>
  <c r="B10057" i="6" l="1"/>
  <c r="D10075" i="6"/>
  <c r="B10056" i="6" l="1"/>
  <c r="A10123" i="6"/>
  <c r="D10150" i="6" l="1"/>
  <c r="B10132" i="6"/>
  <c r="A10198" i="6" l="1"/>
  <c r="B10131" i="6"/>
  <c r="B10207" i="6" l="1"/>
  <c r="D10225" i="6"/>
  <c r="B10206" i="6" l="1"/>
  <c r="A10273" i="6"/>
  <c r="D10300" i="6" l="1"/>
  <c r="B10282" i="6"/>
  <c r="B10281" i="6" l="1"/>
  <c r="A10348" i="6"/>
  <c r="B10357" i="6" l="1"/>
  <c r="D10375" i="6"/>
  <c r="B10356" i="6" l="1"/>
  <c r="A10423" i="6"/>
  <c r="B10432" i="6" l="1"/>
  <c r="D10450" i="6"/>
  <c r="B10431" i="6" l="1"/>
  <c r="A10498" i="6"/>
  <c r="B10507" i="6" l="1"/>
  <c r="D10525" i="6"/>
  <c r="B10506" i="6" l="1"/>
  <c r="A10573" i="6"/>
  <c r="D10600" i="6" l="1"/>
  <c r="B10582" i="6"/>
  <c r="B10581" i="6" l="1"/>
  <c r="A10648" i="6"/>
  <c r="D10675" i="6" l="1"/>
  <c r="B10657" i="6"/>
  <c r="A10723" i="6" l="1"/>
  <c r="B10656" i="6"/>
  <c r="B10732" i="6" l="1"/>
  <c r="D10750" i="6"/>
  <c r="B10731" i="6" l="1"/>
  <c r="A10798" i="6"/>
  <c r="D10825" i="6" l="1"/>
  <c r="B10807" i="6"/>
  <c r="B10806" i="6" l="1"/>
  <c r="A10873" i="6"/>
  <c r="D10900" i="6" l="1"/>
  <c r="B10882" i="6"/>
  <c r="F165" i="2"/>
  <c r="G165" i="2" s="1"/>
  <c r="H165" i="2" s="1"/>
  <c r="F164" i="2"/>
  <c r="G164" i="2" s="1"/>
  <c r="H164" i="2" s="1"/>
  <c r="B10881" i="6" l="1"/>
  <c r="A10948" i="6"/>
  <c r="D10975" i="6" l="1"/>
  <c r="B10957" i="6"/>
  <c r="A11023" i="6" l="1"/>
  <c r="B10956" i="6"/>
  <c r="D11050" i="6" l="1"/>
  <c r="B11032" i="6"/>
  <c r="A11098" i="6" l="1"/>
  <c r="B11031" i="6"/>
  <c r="B11107" i="6" l="1"/>
  <c r="D11125" i="6"/>
  <c r="A11173" i="6" l="1"/>
  <c r="B11106" i="6"/>
  <c r="B11182" i="6" l="1"/>
  <c r="D11200" i="6"/>
  <c r="B11181" i="6" l="1"/>
  <c r="A11248" i="6"/>
  <c r="F25" i="2" l="1"/>
  <c r="G25" i="2" s="1"/>
  <c r="F28" i="2"/>
  <c r="G28" i="2" s="1"/>
  <c r="F30" i="2"/>
  <c r="G30" i="2" s="1"/>
  <c r="F29" i="2"/>
  <c r="G29" i="2" s="1"/>
  <c r="F26" i="2"/>
  <c r="G26" i="2" s="1"/>
  <c r="F27" i="2"/>
  <c r="G27" i="2" s="1"/>
  <c r="F24" i="2"/>
  <c r="G24" i="2" s="1"/>
  <c r="F17" i="2"/>
  <c r="F21" i="2"/>
  <c r="G21" i="2" s="1"/>
  <c r="F19" i="2"/>
  <c r="F20" i="2"/>
  <c r="G20" i="2" s="1"/>
  <c r="F22" i="2"/>
  <c r="G22" i="2" s="1"/>
  <c r="F18" i="2"/>
  <c r="G18" i="2" s="1"/>
  <c r="F23" i="2"/>
  <c r="G23" i="2" s="1"/>
  <c r="G19" i="2" l="1"/>
  <c r="H19" i="2" s="1"/>
  <c r="H24" i="2"/>
  <c r="F23" i="18"/>
  <c r="H27" i="2"/>
  <c r="F26" i="18"/>
  <c r="H26" i="2"/>
  <c r="F25" i="18"/>
  <c r="H30" i="2"/>
  <c r="F29" i="18"/>
  <c r="H28" i="2"/>
  <c r="F27" i="18"/>
  <c r="H29" i="2"/>
  <c r="F28" i="18"/>
  <c r="H25" i="2"/>
  <c r="F24" i="18"/>
  <c r="H20" i="2"/>
  <c r="F19" i="18"/>
  <c r="H18" i="2"/>
  <c r="F17" i="18"/>
  <c r="H21" i="2"/>
  <c r="F20" i="18"/>
  <c r="H23" i="2"/>
  <c r="F22" i="18"/>
  <c r="F21" i="18"/>
  <c r="H22" i="2"/>
  <c r="F18" i="18" l="1"/>
  <c r="E18" i="18" s="1"/>
  <c r="E25" i="18"/>
  <c r="G25" i="18"/>
  <c r="E26" i="18"/>
  <c r="G26" i="18"/>
  <c r="E24" i="18"/>
  <c r="G24" i="18"/>
  <c r="G23" i="18"/>
  <c r="E23" i="18"/>
  <c r="E29" i="18"/>
  <c r="G29" i="18"/>
  <c r="E28" i="18"/>
  <c r="G28" i="18"/>
  <c r="E27" i="18"/>
  <c r="G27" i="18"/>
  <c r="E20" i="18"/>
  <c r="G20" i="18"/>
  <c r="G21" i="18"/>
  <c r="E21" i="18"/>
  <c r="G22" i="18"/>
  <c r="E22" i="18"/>
  <c r="E17" i="18"/>
  <c r="G17" i="18"/>
  <c r="E19" i="18"/>
  <c r="G19" i="18"/>
  <c r="G18" i="18" l="1"/>
  <c r="F31" i="2"/>
  <c r="F32" i="2"/>
  <c r="G32" i="2" s="1"/>
  <c r="H32" i="2" s="1"/>
  <c r="F33" i="2"/>
  <c r="G33" i="2" s="1"/>
  <c r="H33" i="2" s="1"/>
  <c r="F34" i="2"/>
  <c r="G34" i="2" s="1"/>
  <c r="H34" i="2" s="1"/>
  <c r="G31" i="2" l="1"/>
  <c r="F30" i="18" s="1"/>
  <c r="G30" i="18" s="1"/>
  <c r="F31" i="18"/>
  <c r="G31" i="18" s="1"/>
  <c r="F32" i="18"/>
  <c r="G32" i="18" s="1"/>
  <c r="F33" i="18"/>
  <c r="E33" i="18" s="1"/>
  <c r="H31" i="2" l="1"/>
  <c r="G33" i="18"/>
  <c r="E30" i="18"/>
  <c r="E31" i="18"/>
  <c r="E32" i="18"/>
  <c r="F35" i="2" l="1"/>
  <c r="G35" i="2" s="1"/>
  <c r="H35" i="2" s="1"/>
  <c r="F34" i="18" l="1"/>
  <c r="G34" i="18" s="1"/>
  <c r="F36" i="2"/>
  <c r="G36" i="2" s="1"/>
  <c r="H36" i="2" l="1"/>
  <c r="F35" i="18"/>
  <c r="G35" i="18" s="1"/>
  <c r="E34" i="18"/>
  <c r="E35" i="18" l="1"/>
  <c r="F37" i="2" l="1"/>
  <c r="G37" i="2" s="1"/>
  <c r="H37" i="2" s="1"/>
  <c r="F36" i="18" l="1"/>
  <c r="G36" i="18" s="1"/>
  <c r="F38" i="2"/>
  <c r="F37" i="18" s="1"/>
  <c r="G37" i="18" s="1"/>
  <c r="E36" i="18" l="1"/>
  <c r="G38" i="2"/>
  <c r="H38" i="2" s="1"/>
  <c r="E37" i="18"/>
  <c r="F39" i="2" l="1"/>
  <c r="G39" i="2" s="1"/>
  <c r="H39" i="2" s="1"/>
  <c r="F38" i="18" l="1"/>
  <c r="E38" i="18" s="1"/>
  <c r="F40" i="2"/>
  <c r="G40" i="2" s="1"/>
  <c r="H40" i="2" s="1"/>
  <c r="F39" i="18" l="1"/>
  <c r="G39" i="18" s="1"/>
  <c r="G38" i="18"/>
  <c r="F41" i="2"/>
  <c r="F40" i="18" s="1"/>
  <c r="G40" i="18" s="1"/>
  <c r="G41" i="2" l="1"/>
  <c r="H41" i="2" s="1"/>
  <c r="E39" i="18"/>
  <c r="E40" i="18"/>
  <c r="F42" i="2"/>
  <c r="G42" i="2" s="1"/>
  <c r="H42" i="2" s="1"/>
  <c r="F41" i="18" l="1"/>
  <c r="E41" i="18" s="1"/>
  <c r="G41" i="18" l="1"/>
  <c r="F43" i="2"/>
  <c r="G43" i="2" s="1"/>
  <c r="H43" i="2" s="1"/>
  <c r="F42" i="18" l="1"/>
  <c r="G42" i="18" s="1"/>
  <c r="F44" i="2"/>
  <c r="G44" i="2" l="1"/>
  <c r="H44" i="2" s="1"/>
  <c r="E42" i="18"/>
  <c r="F43" i="18"/>
  <c r="G43" i="18" s="1"/>
  <c r="F45" i="2"/>
  <c r="F44" i="18" s="1"/>
  <c r="G44" i="18" s="1"/>
  <c r="G45" i="2" l="1"/>
  <c r="H45" i="2" s="1"/>
  <c r="E43" i="18"/>
  <c r="E44" i="18"/>
  <c r="F46" i="2"/>
  <c r="G46" i="2" s="1"/>
  <c r="H46" i="2" s="1"/>
  <c r="F45" i="18" l="1"/>
  <c r="G45" i="18" s="1"/>
  <c r="F47" i="2"/>
  <c r="G47" i="2" s="1"/>
  <c r="H47" i="2" s="1"/>
  <c r="E45" i="18" l="1"/>
  <c r="F46" i="18"/>
  <c r="G46" i="18" s="1"/>
  <c r="E46" i="18" l="1"/>
  <c r="F48" i="2"/>
  <c r="G48" i="2" s="1"/>
  <c r="H48" i="2" s="1"/>
  <c r="F47" i="18" l="1"/>
  <c r="G47" i="18" s="1"/>
  <c r="F49" i="2"/>
  <c r="F48" i="18" l="1"/>
  <c r="G48" i="18" s="1"/>
  <c r="E47" i="18"/>
  <c r="G49" i="2"/>
  <c r="H49" i="2" s="1"/>
  <c r="E48" i="18" l="1"/>
  <c r="F50" i="2"/>
  <c r="F51" i="2"/>
  <c r="F49" i="18" l="1"/>
  <c r="G49" i="18" s="1"/>
  <c r="G51" i="2"/>
  <c r="H51" i="2" s="1"/>
  <c r="F50" i="18"/>
  <c r="G50" i="2"/>
  <c r="H50" i="2" s="1"/>
  <c r="E49" i="18" l="1"/>
  <c r="E50" i="18"/>
  <c r="G50" i="18"/>
  <c r="F52" i="2" l="1"/>
  <c r="G52" i="2" s="1"/>
  <c r="H52" i="2" s="1"/>
  <c r="F51" i="18" l="1"/>
  <c r="G51" i="18" s="1"/>
  <c r="E51" i="18" l="1"/>
  <c r="F53" i="2"/>
  <c r="F52" i="18" s="1"/>
  <c r="F54" i="2"/>
  <c r="F55" i="2"/>
  <c r="G55" i="2" l="1"/>
  <c r="H55" i="2" s="1"/>
  <c r="F54" i="18"/>
  <c r="G54" i="2"/>
  <c r="H54" i="2" s="1"/>
  <c r="F53" i="18"/>
  <c r="E52" i="18"/>
  <c r="G52" i="18"/>
  <c r="G53" i="2"/>
  <c r="H53" i="2" s="1"/>
  <c r="E54" i="18" l="1"/>
  <c r="G54" i="18"/>
  <c r="E53" i="18"/>
  <c r="G53" i="18"/>
  <c r="F56" i="2" l="1"/>
  <c r="G56" i="2" s="1"/>
  <c r="H56" i="2" s="1"/>
  <c r="F55" i="18" l="1"/>
  <c r="G55" i="18" l="1"/>
  <c r="E55" i="18"/>
  <c r="F57" i="2"/>
  <c r="G57" i="2" s="1"/>
  <c r="H57" i="2" s="1"/>
  <c r="F56" i="18" l="1"/>
  <c r="G56" i="18" l="1"/>
  <c r="E56" i="18"/>
  <c r="F58" i="2"/>
  <c r="F57" i="18" s="1"/>
  <c r="G57" i="18" s="1"/>
  <c r="G58" i="2" l="1"/>
  <c r="H58" i="2" s="1"/>
  <c r="E57" i="18"/>
  <c r="F59" i="2"/>
  <c r="G59" i="2" l="1"/>
  <c r="H59" i="2" s="1"/>
  <c r="F58" i="18"/>
  <c r="E58" i="18" s="1"/>
  <c r="G58" i="18" l="1"/>
  <c r="F60" i="2"/>
  <c r="F59" i="18" l="1"/>
  <c r="E59" i="18" s="1"/>
  <c r="G60" i="2"/>
  <c r="H60" i="2" s="1"/>
  <c r="G59" i="18" l="1"/>
  <c r="F61" i="2" l="1"/>
  <c r="F62" i="2"/>
  <c r="G62" i="2" s="1"/>
  <c r="H62" i="2" s="1"/>
  <c r="F63" i="2"/>
  <c r="G63" i="2" s="1"/>
  <c r="H63" i="2" s="1"/>
  <c r="F64" i="2"/>
  <c r="G64" i="2" s="1"/>
  <c r="H64" i="2" s="1"/>
  <c r="G61" i="2" l="1"/>
  <c r="H61" i="2" s="1"/>
  <c r="F63" i="18"/>
  <c r="F62" i="18"/>
  <c r="F61" i="18"/>
  <c r="F60" i="18"/>
  <c r="F65" i="2"/>
  <c r="G65" i="2" s="1"/>
  <c r="H65" i="2" s="1"/>
  <c r="F64" i="18" l="1"/>
  <c r="E64" i="18" s="1"/>
  <c r="G60" i="18"/>
  <c r="E60" i="18"/>
  <c r="G63" i="18"/>
  <c r="E63" i="18"/>
  <c r="E61" i="18"/>
  <c r="G61" i="18"/>
  <c r="G62" i="18"/>
  <c r="E62" i="18"/>
  <c r="G64" i="18" l="1"/>
  <c r="F66" i="2"/>
  <c r="F65" i="18" l="1"/>
  <c r="G65" i="18" s="1"/>
  <c r="G66" i="2"/>
  <c r="H66" i="2" s="1"/>
  <c r="E65" i="18" l="1"/>
  <c r="F67" i="2" l="1"/>
  <c r="F66" i="18" l="1"/>
  <c r="E66" i="18" s="1"/>
  <c r="G67" i="2"/>
  <c r="H67" i="2" s="1"/>
  <c r="G66" i="18" l="1"/>
  <c r="F68" i="2"/>
  <c r="F69" i="2"/>
  <c r="G69" i="2" s="1"/>
  <c r="H69" i="2" s="1"/>
  <c r="G68" i="2" l="1"/>
  <c r="H68" i="2" s="1"/>
  <c r="F68" i="18"/>
  <c r="F67" i="18"/>
  <c r="E67" i="18" l="1"/>
  <c r="G67" i="18"/>
  <c r="E68" i="18"/>
  <c r="G68" i="18"/>
  <c r="F70" i="2" l="1"/>
  <c r="G70" i="2" s="1"/>
  <c r="H70" i="2" s="1"/>
  <c r="F69" i="18" l="1"/>
  <c r="E69" i="18" s="1"/>
  <c r="G69" i="18" l="1"/>
  <c r="F71" i="2"/>
  <c r="F70" i="18" s="1"/>
  <c r="G70" i="18" s="1"/>
  <c r="G71" i="2" l="1"/>
  <c r="H71" i="2" s="1"/>
  <c r="E70" i="18"/>
  <c r="F72" i="2" l="1"/>
  <c r="G72" i="2" s="1"/>
  <c r="H72" i="2" s="1"/>
  <c r="F71" i="18" l="1"/>
  <c r="G71" i="18" s="1"/>
  <c r="E71" i="18" l="1"/>
  <c r="F73" i="2"/>
  <c r="G73" i="2" l="1"/>
  <c r="H73" i="2" s="1"/>
  <c r="F72" i="18"/>
  <c r="G72" i="18" s="1"/>
  <c r="E72" i="18" l="1"/>
  <c r="F74" i="2"/>
  <c r="F75" i="2"/>
  <c r="G75" i="2" l="1"/>
  <c r="H75" i="2" s="1"/>
  <c r="F74" i="18"/>
  <c r="G74" i="2"/>
  <c r="H74" i="2" s="1"/>
  <c r="F73" i="18"/>
  <c r="E74" i="18" l="1"/>
  <c r="G74" i="18"/>
  <c r="E73" i="18"/>
  <c r="G73" i="18"/>
  <c r="F76" i="2" l="1"/>
  <c r="G76" i="2" s="1"/>
  <c r="H76" i="2" s="1"/>
  <c r="F75" i="18" l="1"/>
  <c r="G75" i="18" s="1"/>
  <c r="E75" i="18" l="1"/>
  <c r="F77" i="2"/>
  <c r="G77" i="2" l="1"/>
  <c r="H77" i="2" s="1"/>
  <c r="F76" i="18"/>
  <c r="G76" i="18" l="1"/>
  <c r="E76" i="18"/>
  <c r="F78" i="2"/>
  <c r="F77" i="18" l="1"/>
  <c r="G77" i="18" s="1"/>
  <c r="G78" i="2"/>
  <c r="H78" i="2" s="1"/>
  <c r="E77" i="18" l="1"/>
  <c r="F79" i="2"/>
  <c r="F80" i="2"/>
  <c r="G80" i="2" s="1"/>
  <c r="H80" i="2" s="1"/>
  <c r="F81" i="2"/>
  <c r="G81" i="2" s="1"/>
  <c r="H81" i="2" s="1"/>
  <c r="F82" i="2"/>
  <c r="G82" i="2" s="1"/>
  <c r="H82" i="2" s="1"/>
  <c r="G79" i="2" l="1"/>
  <c r="H79" i="2" s="1"/>
  <c r="F81" i="18"/>
  <c r="F79" i="18"/>
  <c r="F80" i="18"/>
  <c r="F78" i="18"/>
  <c r="E80" i="18" l="1"/>
  <c r="G80" i="18"/>
  <c r="E79" i="18"/>
  <c r="G79" i="18"/>
  <c r="G78" i="18"/>
  <c r="E78" i="18"/>
  <c r="E81" i="18"/>
  <c r="G81" i="18"/>
  <c r="F83" i="2"/>
  <c r="G83" i="2" l="1"/>
  <c r="H83" i="2" s="1"/>
  <c r="F82" i="18"/>
  <c r="G82" i="18" s="1"/>
  <c r="F84" i="2"/>
  <c r="F85" i="18" l="1"/>
  <c r="E85" i="18" s="1"/>
  <c r="F83" i="18"/>
  <c r="G83" i="18" s="1"/>
  <c r="F84" i="18"/>
  <c r="E82" i="18"/>
  <c r="G84" i="2"/>
  <c r="H84" i="2" s="1"/>
  <c r="G85" i="18" l="1"/>
  <c r="E83" i="18"/>
  <c r="E84" i="18"/>
  <c r="G84" i="18"/>
  <c r="F85" i="2"/>
  <c r="G85" i="2" s="1"/>
  <c r="H85" i="2" s="1"/>
  <c r="F86" i="2"/>
  <c r="G86" i="2" s="1"/>
  <c r="H86" i="2" s="1"/>
  <c r="F87" i="2"/>
  <c r="G87" i="2" l="1"/>
  <c r="H87" i="2" s="1"/>
  <c r="F86" i="18"/>
  <c r="G86" i="18" l="1"/>
  <c r="E86" i="18"/>
  <c r="F88" i="2"/>
  <c r="G88" i="2" s="1"/>
  <c r="H88" i="2" s="1"/>
  <c r="F87" i="18" l="1"/>
  <c r="E87" i="18" s="1"/>
  <c r="G87" i="18" l="1"/>
  <c r="F89" i="2"/>
  <c r="G89" i="2" s="1"/>
  <c r="H89" i="2" s="1"/>
  <c r="F88" i="18" l="1"/>
  <c r="G88" i="18" s="1"/>
  <c r="F90" i="2"/>
  <c r="G90" i="2" s="1"/>
  <c r="H90" i="2" s="1"/>
  <c r="E88" i="18" l="1"/>
  <c r="F89" i="18"/>
  <c r="E89" i="18" s="1"/>
  <c r="G89" i="18" l="1"/>
  <c r="F91" i="2"/>
  <c r="F90" i="18" s="1"/>
  <c r="G90" i="18" s="1"/>
  <c r="G91" i="2" l="1"/>
  <c r="H91" i="2" s="1"/>
  <c r="E90" i="18"/>
  <c r="F92" i="2"/>
  <c r="G92" i="2" l="1"/>
  <c r="H92" i="2" s="1"/>
  <c r="F91" i="18"/>
  <c r="G91" i="18" s="1"/>
  <c r="E91" i="18" l="1"/>
  <c r="F93" i="2"/>
  <c r="F94" i="2"/>
  <c r="F95" i="2"/>
  <c r="G95" i="2" l="1"/>
  <c r="H95" i="2" s="1"/>
  <c r="F94" i="18"/>
  <c r="G94" i="2"/>
  <c r="H94" i="2" s="1"/>
  <c r="F93" i="18"/>
  <c r="G93" i="2"/>
  <c r="H93" i="2" s="1"/>
  <c r="F92" i="18"/>
  <c r="E94" i="18" l="1"/>
  <c r="G94" i="18"/>
  <c r="E93" i="18"/>
  <c r="G93" i="18"/>
  <c r="E92" i="18"/>
  <c r="G92" i="18"/>
  <c r="F96" i="2" l="1"/>
  <c r="F97" i="2"/>
  <c r="G97" i="2" s="1"/>
  <c r="H97" i="2" s="1"/>
  <c r="F98" i="2"/>
  <c r="F99" i="2"/>
  <c r="F100" i="2"/>
  <c r="F96" i="18" l="1"/>
  <c r="G96" i="18" s="1"/>
  <c r="G100" i="2"/>
  <c r="H100" i="2" s="1"/>
  <c r="F99" i="18"/>
  <c r="G99" i="2"/>
  <c r="H99" i="2" s="1"/>
  <c r="F98" i="18"/>
  <c r="G98" i="2"/>
  <c r="H98" i="2" s="1"/>
  <c r="F97" i="18"/>
  <c r="G96" i="2"/>
  <c r="H96" i="2" s="1"/>
  <c r="F95" i="18"/>
  <c r="E96" i="18" l="1"/>
  <c r="G99" i="18"/>
  <c r="E99" i="18"/>
  <c r="E98" i="18"/>
  <c r="G98" i="18"/>
  <c r="G97" i="18"/>
  <c r="E97" i="18"/>
  <c r="G95" i="18"/>
  <c r="E95" i="18"/>
  <c r="F101" i="2" l="1"/>
  <c r="G101" i="2" s="1"/>
  <c r="H101" i="2" s="1"/>
  <c r="F100" i="18" l="1"/>
  <c r="E100" i="18" s="1"/>
  <c r="G100" i="18" l="1"/>
  <c r="F102" i="2" l="1"/>
  <c r="G102" i="2" s="1"/>
  <c r="H102" i="2" s="1"/>
  <c r="F101" i="18" l="1"/>
  <c r="E101" i="18" s="1"/>
  <c r="G101" i="18" l="1"/>
  <c r="F103" i="2"/>
  <c r="G103" i="2" s="1"/>
  <c r="H103" i="2" s="1"/>
  <c r="F102" i="18" l="1"/>
  <c r="G102" i="18" s="1"/>
  <c r="F104" i="2"/>
  <c r="F103" i="18" s="1"/>
  <c r="G103" i="18" s="1"/>
  <c r="G104" i="2" l="1"/>
  <c r="H104" i="2" s="1"/>
  <c r="E102" i="18"/>
  <c r="E103" i="18"/>
  <c r="F105" i="2"/>
  <c r="G105" i="2" s="1"/>
  <c r="H105" i="2" s="1"/>
  <c r="F104" i="18" l="1"/>
  <c r="G104" i="18" s="1"/>
  <c r="E104" i="18" l="1"/>
  <c r="F106" i="2"/>
  <c r="G106" i="2" l="1"/>
  <c r="H106" i="2" s="1"/>
  <c r="F105" i="18"/>
  <c r="G105" i="18" s="1"/>
  <c r="F107" i="2"/>
  <c r="G107" i="2" s="1"/>
  <c r="H107" i="2" s="1"/>
  <c r="F106" i="18" l="1"/>
  <c r="E106" i="18" s="1"/>
  <c r="E105" i="18"/>
  <c r="G106" i="18" l="1"/>
  <c r="F108" i="2"/>
  <c r="G108" i="2" l="1"/>
  <c r="H108" i="2" s="1"/>
  <c r="F107" i="18"/>
  <c r="F109" i="2"/>
  <c r="G109" i="2" l="1"/>
  <c r="H109" i="2" s="1"/>
  <c r="F108" i="18"/>
  <c r="G107" i="18"/>
  <c r="E107" i="18"/>
  <c r="F110" i="2"/>
  <c r="G110" i="2" l="1"/>
  <c r="H110" i="2" s="1"/>
  <c r="F109" i="18"/>
  <c r="G108" i="18"/>
  <c r="E108" i="18"/>
  <c r="F111" i="2"/>
  <c r="G111" i="2" l="1"/>
  <c r="H111" i="2" s="1"/>
  <c r="F110" i="18"/>
  <c r="E109" i="18"/>
  <c r="G109" i="18"/>
  <c r="F112" i="2"/>
  <c r="F113" i="2"/>
  <c r="G113" i="2" l="1"/>
  <c r="H113" i="2" s="1"/>
  <c r="F112" i="18"/>
  <c r="G112" i="2"/>
  <c r="H112" i="2" s="1"/>
  <c r="F111" i="18"/>
  <c r="G110" i="18"/>
  <c r="E110" i="18"/>
  <c r="E112" i="18" l="1"/>
  <c r="G112" i="18"/>
  <c r="E111" i="18"/>
  <c r="G111" i="18"/>
  <c r="F114" i="2" l="1"/>
  <c r="G114" i="2" s="1"/>
  <c r="H114" i="2" s="1"/>
  <c r="F113" i="18" l="1"/>
  <c r="G113" i="18" l="1"/>
  <c r="E113" i="18"/>
  <c r="F115" i="2"/>
  <c r="G115" i="2" l="1"/>
  <c r="H115" i="2" s="1"/>
  <c r="F114" i="18"/>
  <c r="G114" i="18" s="1"/>
  <c r="F116" i="2"/>
  <c r="G116" i="2" s="1"/>
  <c r="H116" i="2" s="1"/>
  <c r="F115" i="18" l="1"/>
  <c r="G115" i="18" s="1"/>
  <c r="E114" i="18"/>
  <c r="F117" i="2"/>
  <c r="F118" i="2"/>
  <c r="G118" i="2" l="1"/>
  <c r="H118" i="2" s="1"/>
  <c r="F117" i="18"/>
  <c r="G117" i="2"/>
  <c r="H117" i="2" s="1"/>
  <c r="F116" i="18"/>
  <c r="E115" i="18"/>
  <c r="F119" i="2"/>
  <c r="G119" i="2" l="1"/>
  <c r="H119" i="2" s="1"/>
  <c r="F118" i="18"/>
  <c r="E117" i="18"/>
  <c r="G117" i="18"/>
  <c r="E116" i="18"/>
  <c r="G116" i="18"/>
  <c r="F120" i="2"/>
  <c r="G120" i="2" l="1"/>
  <c r="H120" i="2" s="1"/>
  <c r="F119" i="18"/>
  <c r="E118" i="18"/>
  <c r="G118" i="18"/>
  <c r="G119" i="18" l="1"/>
  <c r="E119" i="18"/>
  <c r="F121" i="2" l="1"/>
  <c r="G121" i="2" s="1"/>
  <c r="H121" i="2" s="1"/>
  <c r="F120" i="18" l="1"/>
  <c r="G120" i="18" s="1"/>
  <c r="E120" i="18" l="1"/>
  <c r="F122" i="2"/>
  <c r="G122" i="2" s="1"/>
  <c r="H122" i="2" s="1"/>
  <c r="F121" i="18" l="1"/>
  <c r="E121" i="18" l="1"/>
  <c r="G121" i="18"/>
  <c r="F123" i="2" l="1"/>
  <c r="G123" i="2" s="1"/>
  <c r="H123" i="2" s="1"/>
  <c r="F122" i="18" l="1"/>
  <c r="E122" i="18" s="1"/>
  <c r="G122" i="18" l="1"/>
  <c r="F124" i="2"/>
  <c r="G124" i="2" s="1"/>
  <c r="H124" i="2" s="1"/>
  <c r="F123" i="18" l="1"/>
  <c r="G123" i="18" s="1"/>
  <c r="E123" i="18" l="1"/>
  <c r="F125" i="2"/>
  <c r="G125" i="2" s="1"/>
  <c r="H125" i="2" s="1"/>
  <c r="F124" i="18" l="1"/>
  <c r="G124" i="18" s="1"/>
  <c r="E124" i="18" l="1"/>
  <c r="F126" i="2" l="1"/>
  <c r="G126" i="2" s="1"/>
  <c r="H126" i="2" s="1"/>
  <c r="F125" i="18" l="1"/>
  <c r="G125" i="18" s="1"/>
  <c r="E125" i="18" l="1"/>
  <c r="F7" i="2"/>
  <c r="F10" i="2" l="1"/>
  <c r="F127" i="2"/>
  <c r="G127" i="2" s="1"/>
  <c r="H127" i="2" s="1"/>
  <c r="F126" i="18" l="1"/>
  <c r="G126" i="18" s="1"/>
  <c r="E126" i="18" l="1"/>
  <c r="F128" i="2"/>
  <c r="G128" i="2" s="1"/>
  <c r="H128" i="2" s="1"/>
  <c r="F127" i="18" l="1"/>
  <c r="G127" i="18" s="1"/>
  <c r="E127" i="18" l="1"/>
  <c r="F129" i="2"/>
  <c r="G129" i="2" s="1"/>
  <c r="H129" i="2" s="1"/>
  <c r="F128" i="18" l="1"/>
  <c r="G128" i="18" s="1"/>
  <c r="F130" i="2"/>
  <c r="G130" i="2" s="1"/>
  <c r="H130" i="2" s="1"/>
  <c r="E128" i="18" l="1"/>
  <c r="F129" i="18"/>
  <c r="E129" i="18" s="1"/>
  <c r="F131" i="2"/>
  <c r="G131" i="2" s="1"/>
  <c r="H131" i="2" s="1"/>
  <c r="G129" i="18" l="1"/>
  <c r="F130" i="18"/>
  <c r="G130" i="18" s="1"/>
  <c r="F132" i="2"/>
  <c r="G132" i="2" s="1"/>
  <c r="H132" i="2" s="1"/>
  <c r="E130" i="18" l="1"/>
  <c r="F131" i="18"/>
  <c r="G131" i="18" s="1"/>
  <c r="E131" i="18" l="1"/>
  <c r="F133" i="2"/>
  <c r="G133" i="2" l="1"/>
  <c r="H133" i="2" s="1"/>
  <c r="H167" i="2" s="1"/>
  <c r="H169" i="2" s="1"/>
  <c r="F151" i="18"/>
  <c r="F157" i="18"/>
  <c r="F154" i="18"/>
  <c r="F152" i="18"/>
  <c r="F150" i="18"/>
  <c r="F146" i="18"/>
  <c r="F135" i="18"/>
  <c r="F161" i="18"/>
  <c r="F153" i="18"/>
  <c r="F138" i="18"/>
  <c r="F148" i="18"/>
  <c r="F140" i="18"/>
  <c r="F142" i="18"/>
  <c r="F134" i="18"/>
  <c r="F162" i="18"/>
  <c r="F163" i="18"/>
  <c r="F164" i="18"/>
  <c r="F149" i="18"/>
  <c r="F156" i="18"/>
  <c r="F141" i="18"/>
  <c r="F158" i="18"/>
  <c r="F139" i="18"/>
  <c r="F147" i="18"/>
  <c r="F133" i="18"/>
  <c r="F137" i="18"/>
  <c r="F160" i="18"/>
  <c r="F144" i="18"/>
  <c r="F155" i="18"/>
  <c r="F143" i="18"/>
  <c r="F165" i="18"/>
  <c r="F159" i="18"/>
  <c r="F145" i="18"/>
  <c r="F136" i="18"/>
  <c r="I121" i="2"/>
  <c r="I129" i="2"/>
  <c r="I29" i="2"/>
  <c r="I33" i="2"/>
  <c r="I37" i="2"/>
  <c r="I41" i="2"/>
  <c r="I61" i="2"/>
  <c r="I69" i="2"/>
  <c r="I73" i="2"/>
  <c r="I100" i="2"/>
  <c r="I108" i="2"/>
  <c r="I116" i="2"/>
  <c r="I124" i="2"/>
  <c r="I47" i="2"/>
  <c r="I55" i="2"/>
  <c r="I63" i="2"/>
  <c r="I75" i="2"/>
  <c r="I103" i="2"/>
  <c r="I107" i="2"/>
  <c r="I111" i="2"/>
  <c r="I115" i="2"/>
  <c r="I92" i="2"/>
  <c r="I104" i="2"/>
  <c r="I112" i="2"/>
  <c r="I120" i="2"/>
  <c r="I43" i="2"/>
  <c r="I51" i="2"/>
  <c r="I59" i="2"/>
  <c r="I67" i="2"/>
  <c r="I117" i="2"/>
  <c r="I18" i="2"/>
  <c r="I22" i="2"/>
  <c r="I26" i="2"/>
  <c r="I46" i="2"/>
  <c r="I50" i="2"/>
  <c r="I54" i="2"/>
  <c r="I58" i="2"/>
  <c r="I78" i="2"/>
  <c r="I82" i="2"/>
  <c r="I20" i="2"/>
  <c r="I24" i="2"/>
  <c r="I44" i="2"/>
  <c r="I48" i="2"/>
  <c r="I52" i="2"/>
  <c r="I56" i="2"/>
  <c r="I76" i="2"/>
  <c r="I80" i="2"/>
  <c r="I84" i="2"/>
  <c r="I90" i="2"/>
  <c r="I110" i="2"/>
  <c r="I114" i="2"/>
  <c r="I118" i="2"/>
  <c r="I122" i="2"/>
  <c r="I93" i="2"/>
  <c r="I101" i="2"/>
  <c r="I105" i="2"/>
  <c r="I113" i="2"/>
  <c r="I135" i="2"/>
  <c r="I136" i="2"/>
  <c r="I137" i="2"/>
  <c r="I138" i="2"/>
  <c r="I143" i="2"/>
  <c r="I144" i="2"/>
  <c r="I145" i="2"/>
  <c r="I146" i="2"/>
  <c r="I151" i="2"/>
  <c r="I152" i="2"/>
  <c r="I153" i="2"/>
  <c r="I154" i="2"/>
  <c r="I159" i="2"/>
  <c r="I160" i="2"/>
  <c r="I161" i="2"/>
  <c r="I162" i="2"/>
  <c r="F132" i="18"/>
  <c r="G132" i="18" s="1"/>
  <c r="E169" i="9"/>
  <c r="E170" i="9" s="1"/>
  <c r="C11" i="2"/>
  <c r="H178" i="2"/>
  <c r="A169" i="18"/>
  <c r="A180" i="2"/>
  <c r="I65" i="2" l="1"/>
  <c r="I158" i="2"/>
  <c r="I150" i="2"/>
  <c r="I142" i="2"/>
  <c r="I87" i="2"/>
  <c r="I89" i="2"/>
  <c r="I106" i="2"/>
  <c r="I72" i="2"/>
  <c r="I40" i="2"/>
  <c r="I74" i="2"/>
  <c r="I42" i="2"/>
  <c r="I109" i="2"/>
  <c r="I35" i="2"/>
  <c r="D31" i="9" s="1"/>
  <c r="I131" i="2"/>
  <c r="I99" i="2"/>
  <c r="I39" i="2"/>
  <c r="I96" i="2"/>
  <c r="I57" i="2"/>
  <c r="I25" i="2"/>
  <c r="D21" i="9" s="1"/>
  <c r="I165" i="2"/>
  <c r="I157" i="2"/>
  <c r="I149" i="2"/>
  <c r="I141" i="2"/>
  <c r="I86" i="2"/>
  <c r="I134" i="2"/>
  <c r="I102" i="2"/>
  <c r="I68" i="2"/>
  <c r="I36" i="2"/>
  <c r="D66" i="9" s="1"/>
  <c r="I70" i="2"/>
  <c r="I38" i="2"/>
  <c r="I97" i="2"/>
  <c r="I27" i="2"/>
  <c r="D23" i="9" s="1"/>
  <c r="I127" i="2"/>
  <c r="I95" i="2"/>
  <c r="I31" i="2"/>
  <c r="D27" i="9" s="1"/>
  <c r="I88" i="2"/>
  <c r="I53" i="2"/>
  <c r="I21" i="2"/>
  <c r="D17" i="9" s="1"/>
  <c r="I164" i="2"/>
  <c r="I156" i="2"/>
  <c r="I148" i="2"/>
  <c r="I140" i="2"/>
  <c r="I85" i="2"/>
  <c r="I130" i="2"/>
  <c r="I98" i="2"/>
  <c r="I64" i="2"/>
  <c r="I32" i="2"/>
  <c r="D28" i="9" s="1"/>
  <c r="I66" i="2"/>
  <c r="I34" i="2"/>
  <c r="D30" i="9" s="1"/>
  <c r="I79" i="2"/>
  <c r="I23" i="2"/>
  <c r="D19" i="9" s="1"/>
  <c r="I123" i="2"/>
  <c r="I91" i="2"/>
  <c r="I19" i="2"/>
  <c r="D15" i="9" s="1"/>
  <c r="I81" i="2"/>
  <c r="I49" i="2"/>
  <c r="I17" i="2"/>
  <c r="D13" i="9" s="1"/>
  <c r="I163" i="2"/>
  <c r="I155" i="2"/>
  <c r="I147" i="2"/>
  <c r="I139" i="2"/>
  <c r="I133" i="2"/>
  <c r="I126" i="2"/>
  <c r="I94" i="2"/>
  <c r="I60" i="2"/>
  <c r="I28" i="2"/>
  <c r="D24" i="9" s="1"/>
  <c r="I62" i="2"/>
  <c r="I30" i="2"/>
  <c r="D26" i="9" s="1"/>
  <c r="I71" i="2"/>
  <c r="I128" i="2"/>
  <c r="I119" i="2"/>
  <c r="I83" i="2"/>
  <c r="I132" i="2"/>
  <c r="I77" i="2"/>
  <c r="I45" i="2"/>
  <c r="D92" i="9"/>
  <c r="D20" i="9"/>
  <c r="D22" i="9"/>
  <c r="D16" i="9"/>
  <c r="D18" i="9"/>
  <c r="D14" i="9"/>
  <c r="D25" i="9"/>
  <c r="C157" i="6"/>
  <c r="B223" i="6" s="1"/>
  <c r="C307" i="6"/>
  <c r="B373" i="6" s="1"/>
  <c r="C531" i="6"/>
  <c r="C81" i="6"/>
  <c r="C381" i="6"/>
  <c r="C382" i="6"/>
  <c r="B448" i="6" s="1"/>
  <c r="G7" i="6"/>
  <c r="G157" i="6"/>
  <c r="C306" i="6"/>
  <c r="C7" i="6"/>
  <c r="B73" i="6" s="1"/>
  <c r="G232" i="6"/>
  <c r="G307" i="6"/>
  <c r="C231" i="6"/>
  <c r="C232" i="6"/>
  <c r="B298" i="6" s="1"/>
  <c r="C532" i="6"/>
  <c r="B598" i="6" s="1"/>
  <c r="C457" i="6"/>
  <c r="B523" i="6" s="1"/>
  <c r="G532" i="6"/>
  <c r="C82" i="6"/>
  <c r="B148" i="6" s="1"/>
  <c r="C456" i="6"/>
  <c r="G382" i="6"/>
  <c r="G82" i="6"/>
  <c r="C156" i="6"/>
  <c r="G457" i="6"/>
  <c r="C6" i="6"/>
  <c r="D29" i="9"/>
  <c r="C982" i="6"/>
  <c r="B1048" i="6" s="1"/>
  <c r="G1132" i="6"/>
  <c r="C1282" i="6"/>
  <c r="B1348" i="6" s="1"/>
  <c r="C907" i="6"/>
  <c r="B973" i="6" s="1"/>
  <c r="C607" i="6"/>
  <c r="B673" i="6" s="1"/>
  <c r="G757" i="6"/>
  <c r="G1282" i="6"/>
  <c r="G982" i="6"/>
  <c r="G607" i="6"/>
  <c r="C606" i="6"/>
  <c r="G907" i="6"/>
  <c r="G1207" i="6"/>
  <c r="G1057" i="6"/>
  <c r="C682" i="6"/>
  <c r="B748" i="6" s="1"/>
  <c r="C756" i="6"/>
  <c r="G682" i="6"/>
  <c r="C1207" i="6"/>
  <c r="B1273" i="6" s="1"/>
  <c r="C757" i="6"/>
  <c r="B823" i="6" s="1"/>
  <c r="C681" i="6"/>
  <c r="C1132" i="6"/>
  <c r="B1198" i="6" s="1"/>
  <c r="C1057" i="6"/>
  <c r="B1123" i="6" s="1"/>
  <c r="C832" i="6"/>
  <c r="B898" i="6" s="1"/>
  <c r="G832" i="6"/>
  <c r="C1357" i="6"/>
  <c r="B1423" i="6" s="1"/>
  <c r="C831" i="6"/>
  <c r="G1357" i="6"/>
  <c r="C981" i="6"/>
  <c r="C906" i="6"/>
  <c r="C1432" i="6"/>
  <c r="B1498" i="6" s="1"/>
  <c r="C1056" i="6"/>
  <c r="G1432" i="6"/>
  <c r="C1131" i="6"/>
  <c r="G1507" i="6"/>
  <c r="C1507" i="6"/>
  <c r="B1573" i="6" s="1"/>
  <c r="C1206" i="6"/>
  <c r="C1281" i="6"/>
  <c r="C1657" i="6"/>
  <c r="B1723" i="6" s="1"/>
  <c r="C1732" i="6"/>
  <c r="B1798" i="6" s="1"/>
  <c r="C1356" i="6"/>
  <c r="G1657" i="6"/>
  <c r="C1582" i="6"/>
  <c r="B1648" i="6" s="1"/>
  <c r="G1582" i="6"/>
  <c r="G1732" i="6"/>
  <c r="C1431" i="6"/>
  <c r="C1581" i="6"/>
  <c r="C1656" i="6"/>
  <c r="C1957" i="6"/>
  <c r="B2023" i="6" s="1"/>
  <c r="C1506" i="6"/>
  <c r="G1882" i="6"/>
  <c r="C1807" i="6"/>
  <c r="B1873" i="6" s="1"/>
  <c r="G1957" i="6"/>
  <c r="G1807" i="6"/>
  <c r="C1882" i="6"/>
  <c r="B1948" i="6" s="1"/>
  <c r="C2182" i="6"/>
  <c r="B2248" i="6" s="1"/>
  <c r="G2032" i="6"/>
  <c r="G2182" i="6"/>
  <c r="C1731" i="6"/>
  <c r="C2032" i="6"/>
  <c r="B2098" i="6" s="1"/>
  <c r="C2107" i="6"/>
  <c r="B2173" i="6" s="1"/>
  <c r="G2107" i="6"/>
  <c r="C1806" i="6"/>
  <c r="C1881" i="6"/>
  <c r="C2031" i="6"/>
  <c r="G2407" i="6"/>
  <c r="C2407" i="6"/>
  <c r="B2473" i="6" s="1"/>
  <c r="G2257" i="6"/>
  <c r="C2106" i="6"/>
  <c r="G2332" i="6"/>
  <c r="C2257" i="6"/>
  <c r="B2323" i="6" s="1"/>
  <c r="C1956" i="6"/>
  <c r="C2332" i="6"/>
  <c r="B2398" i="6" s="1"/>
  <c r="G2482" i="6"/>
  <c r="C2181" i="6"/>
  <c r="C2482" i="6"/>
  <c r="B2548" i="6" s="1"/>
  <c r="C2256" i="6"/>
  <c r="C2331" i="6"/>
  <c r="C2406" i="6"/>
  <c r="C2481" i="6"/>
  <c r="C3082" i="6"/>
  <c r="B3148" i="6" s="1"/>
  <c r="G2857" i="6"/>
  <c r="G2557" i="6"/>
  <c r="C2631" i="6"/>
  <c r="C3157" i="6"/>
  <c r="B3223" i="6" s="1"/>
  <c r="G2932" i="6"/>
  <c r="C2707" i="6"/>
  <c r="B2773" i="6" s="1"/>
  <c r="G3082" i="6"/>
  <c r="C2782" i="6"/>
  <c r="B2848" i="6" s="1"/>
  <c r="C2781" i="6"/>
  <c r="C2856" i="6"/>
  <c r="C3007" i="6"/>
  <c r="B3073" i="6" s="1"/>
  <c r="C2932" i="6"/>
  <c r="B2998" i="6" s="1"/>
  <c r="G2707" i="6"/>
  <c r="C2632" i="6"/>
  <c r="B2698" i="6" s="1"/>
  <c r="G2782" i="6"/>
  <c r="C2557" i="6"/>
  <c r="B2623" i="6" s="1"/>
  <c r="C2556" i="6"/>
  <c r="G3007" i="6"/>
  <c r="G3157" i="6"/>
  <c r="C2706" i="6"/>
  <c r="G2632" i="6"/>
  <c r="C2857" i="6"/>
  <c r="B2923" i="6" s="1"/>
  <c r="G3232" i="6"/>
  <c r="C2931" i="6"/>
  <c r="C3232" i="6"/>
  <c r="B3298" i="6" s="1"/>
  <c r="G3307" i="6"/>
  <c r="C3307" i="6"/>
  <c r="B3373" i="6" s="1"/>
  <c r="G3382" i="6"/>
  <c r="C3156" i="6"/>
  <c r="C3081" i="6"/>
  <c r="C3382" i="6"/>
  <c r="B3448" i="6" s="1"/>
  <c r="C3006" i="6"/>
  <c r="C3381" i="6"/>
  <c r="C3306" i="6"/>
  <c r="C3231" i="6"/>
  <c r="G3457" i="6"/>
  <c r="C3457" i="6"/>
  <c r="B3523" i="6" s="1"/>
  <c r="G3532" i="6"/>
  <c r="C3831" i="6"/>
  <c r="C3607" i="6"/>
  <c r="B3673" i="6" s="1"/>
  <c r="C4057" i="6"/>
  <c r="B4123" i="6" s="1"/>
  <c r="G4132" i="6"/>
  <c r="C4132" i="6"/>
  <c r="B4198" i="6" s="1"/>
  <c r="G3757" i="6"/>
  <c r="C3756" i="6"/>
  <c r="C3982" i="6"/>
  <c r="B4048" i="6" s="1"/>
  <c r="C3907" i="6"/>
  <c r="B3973" i="6" s="1"/>
  <c r="G4057" i="6"/>
  <c r="C3456" i="6"/>
  <c r="G3982" i="6"/>
  <c r="C3681" i="6"/>
  <c r="C3757" i="6"/>
  <c r="B3823" i="6" s="1"/>
  <c r="G3907" i="6"/>
  <c r="G3682" i="6"/>
  <c r="C3682" i="6"/>
  <c r="B3748" i="6" s="1"/>
  <c r="C3531" i="6"/>
  <c r="C3532" i="6"/>
  <c r="B3598" i="6" s="1"/>
  <c r="C3832" i="6"/>
  <c r="B3898" i="6" s="1"/>
  <c r="C3606" i="6"/>
  <c r="G3607" i="6"/>
  <c r="G3832" i="6"/>
  <c r="C3981" i="6"/>
  <c r="C4282" i="6"/>
  <c r="B4348" i="6" s="1"/>
  <c r="C3906" i="6"/>
  <c r="C4207" i="6"/>
  <c r="B4273" i="6" s="1"/>
  <c r="G4207" i="6"/>
  <c r="G4282" i="6"/>
  <c r="C4807" i="6"/>
  <c r="B4873" i="6" s="1"/>
  <c r="G4357" i="6"/>
  <c r="C4582" i="6"/>
  <c r="B4648" i="6" s="1"/>
  <c r="C4507" i="6"/>
  <c r="B4573" i="6" s="1"/>
  <c r="C4732" i="6"/>
  <c r="B4798" i="6" s="1"/>
  <c r="C4432" i="6"/>
  <c r="B4498" i="6" s="1"/>
  <c r="C4056" i="6"/>
  <c r="C4656" i="6"/>
  <c r="G4807" i="6"/>
  <c r="G4582" i="6"/>
  <c r="C4131" i="6"/>
  <c r="C4431" i="6"/>
  <c r="G4432" i="6"/>
  <c r="C4882" i="6"/>
  <c r="B4948" i="6" s="1"/>
  <c r="G4957" i="6"/>
  <c r="C4357" i="6"/>
  <c r="B4423" i="6" s="1"/>
  <c r="C4657" i="6"/>
  <c r="B4723" i="6" s="1"/>
  <c r="C4506" i="6"/>
  <c r="G4507" i="6"/>
  <c r="G4732" i="6"/>
  <c r="C4206" i="6"/>
  <c r="C4356" i="6"/>
  <c r="G4882" i="6"/>
  <c r="C4581" i="6"/>
  <c r="G4657" i="6"/>
  <c r="C4957" i="6"/>
  <c r="B5023" i="6" s="1"/>
  <c r="C4281" i="6"/>
  <c r="C5032" i="6"/>
  <c r="B5098" i="6" s="1"/>
  <c r="G5032" i="6"/>
  <c r="G5107" i="6"/>
  <c r="C4806" i="6"/>
  <c r="C5107" i="6"/>
  <c r="B5173" i="6" s="1"/>
  <c r="C4881" i="6"/>
  <c r="C4956" i="6"/>
  <c r="C5256" i="6"/>
  <c r="G5482" i="6"/>
  <c r="G5182" i="6"/>
  <c r="C5182" i="6"/>
  <c r="B5248" i="6" s="1"/>
  <c r="C5707" i="6"/>
  <c r="B5773" i="6" s="1"/>
  <c r="C5331" i="6"/>
  <c r="C5031" i="6"/>
  <c r="C5557" i="6"/>
  <c r="B5623" i="6" s="1"/>
  <c r="C5257" i="6"/>
  <c r="B5323" i="6" s="1"/>
  <c r="G5632" i="6"/>
  <c r="C5481" i="6"/>
  <c r="C5181" i="6"/>
  <c r="C5632" i="6"/>
  <c r="B5698" i="6" s="1"/>
  <c r="C5106" i="6"/>
  <c r="G5407" i="6"/>
  <c r="G5707" i="6"/>
  <c r="C5407" i="6"/>
  <c r="B5473" i="6" s="1"/>
  <c r="G5332" i="6"/>
  <c r="G5257" i="6"/>
  <c r="C5482" i="6"/>
  <c r="B5548" i="6" s="1"/>
  <c r="G5557" i="6"/>
  <c r="C5406" i="6"/>
  <c r="C5332" i="6"/>
  <c r="B5398" i="6" s="1"/>
  <c r="C5556" i="6"/>
  <c r="C5631" i="6"/>
  <c r="G5857" i="6"/>
  <c r="G6007" i="6"/>
  <c r="C5782" i="6"/>
  <c r="B5848" i="6" s="1"/>
  <c r="C6007" i="6"/>
  <c r="B6073" i="6" s="1"/>
  <c r="G6082" i="6"/>
  <c r="G5782" i="6"/>
  <c r="C6157" i="6"/>
  <c r="B6223" i="6" s="1"/>
  <c r="C5931" i="6"/>
  <c r="C5857" i="6"/>
  <c r="B5923" i="6" s="1"/>
  <c r="C5856" i="6"/>
  <c r="C6082" i="6"/>
  <c r="B6148" i="6" s="1"/>
  <c r="C5706" i="6"/>
  <c r="C5932" i="6"/>
  <c r="B5998" i="6" s="1"/>
  <c r="G5932" i="6"/>
  <c r="C5781" i="6"/>
  <c r="G6157" i="6"/>
  <c r="G6232" i="6"/>
  <c r="C6232" i="6"/>
  <c r="B6298" i="6" s="1"/>
  <c r="G6307" i="6"/>
  <c r="C6307" i="6"/>
  <c r="B6373" i="6" s="1"/>
  <c r="G6382" i="6"/>
  <c r="C6382" i="6"/>
  <c r="B6448" i="6" s="1"/>
  <c r="G6457" i="6"/>
  <c r="C6457" i="6"/>
  <c r="B6523" i="6" s="1"/>
  <c r="C6532" i="6"/>
  <c r="B6598" i="6" s="1"/>
  <c r="G6532" i="6"/>
  <c r="G6607" i="6"/>
  <c r="C6607" i="6"/>
  <c r="B6673" i="6" s="1"/>
  <c r="C6381" i="6"/>
  <c r="G6682" i="6"/>
  <c r="C6682" i="6"/>
  <c r="B6748" i="6" s="1"/>
  <c r="C6606" i="6"/>
  <c r="G6757" i="6"/>
  <c r="C6757" i="6"/>
  <c r="B6823" i="6" s="1"/>
  <c r="C6681" i="6"/>
  <c r="G9532" i="6"/>
  <c r="E9550" i="6" s="1"/>
  <c r="G10507" i="6"/>
  <c r="E10525" i="6" s="1"/>
  <c r="G9232" i="6"/>
  <c r="E9250" i="6" s="1"/>
  <c r="G9157" i="6"/>
  <c r="E9175" i="6" s="1"/>
  <c r="G8107" i="6"/>
  <c r="E8125" i="6" s="1"/>
  <c r="G8632" i="6"/>
  <c r="F8698" i="6" s="1"/>
  <c r="G10657" i="6"/>
  <c r="E10675" i="6" s="1"/>
  <c r="G8407" i="6"/>
  <c r="F8473" i="6" s="1"/>
  <c r="C7282" i="6"/>
  <c r="B7348" i="6" s="1"/>
  <c r="C11107" i="6"/>
  <c r="B11173" i="6" s="1"/>
  <c r="C6906" i="6"/>
  <c r="C6981" i="6"/>
  <c r="C7132" i="6"/>
  <c r="B7198" i="6" s="1"/>
  <c r="C10881" i="6"/>
  <c r="C10731" i="6"/>
  <c r="C10882" i="6"/>
  <c r="B10948" i="6" s="1"/>
  <c r="C9081" i="6"/>
  <c r="C10356" i="6"/>
  <c r="C10057" i="6"/>
  <c r="B10123" i="6" s="1"/>
  <c r="C9082" i="6"/>
  <c r="B9148" i="6" s="1"/>
  <c r="C6982" i="6"/>
  <c r="B7048" i="6" s="1"/>
  <c r="C9006" i="6"/>
  <c r="C9906" i="6"/>
  <c r="C7657" i="6"/>
  <c r="B7723" i="6" s="1"/>
  <c r="G9982" i="6"/>
  <c r="F10049" i="6" s="1"/>
  <c r="G7882" i="6"/>
  <c r="E7900" i="6" s="1"/>
  <c r="G9457" i="6"/>
  <c r="F9523" i="6" s="1"/>
  <c r="C10132" i="6"/>
  <c r="B10198" i="6" s="1"/>
  <c r="C8556" i="6"/>
  <c r="C11032" i="6"/>
  <c r="B11098" i="6" s="1"/>
  <c r="C10657" i="6"/>
  <c r="B10723" i="6" s="1"/>
  <c r="C10732" i="6"/>
  <c r="B10798" i="6" s="1"/>
  <c r="G7957" i="6"/>
  <c r="F8023" i="6" s="1"/>
  <c r="G7582" i="6"/>
  <c r="F7648" i="6" s="1"/>
  <c r="G8032" i="6"/>
  <c r="F8099" i="6" s="1"/>
  <c r="C8107" i="6"/>
  <c r="B8173" i="6" s="1"/>
  <c r="C10206" i="6"/>
  <c r="C8781" i="6"/>
  <c r="C9981" i="6"/>
  <c r="G7207" i="6"/>
  <c r="F7273" i="6" s="1"/>
  <c r="C8482" i="6"/>
  <c r="B8548" i="6" s="1"/>
  <c r="C7507" i="6"/>
  <c r="B7573" i="6" s="1"/>
  <c r="C8782" i="6"/>
  <c r="B8848" i="6" s="1"/>
  <c r="C7807" i="6"/>
  <c r="B7873" i="6" s="1"/>
  <c r="C7357" i="6"/>
  <c r="B7423" i="6" s="1"/>
  <c r="C10431" i="6"/>
  <c r="G10807" i="6"/>
  <c r="E10825" i="6" s="1"/>
  <c r="C9831" i="6"/>
  <c r="C8406" i="6"/>
  <c r="C8931" i="6"/>
  <c r="C6831" i="6"/>
  <c r="C10806" i="6"/>
  <c r="G7282" i="6"/>
  <c r="F7349" i="6" s="1"/>
  <c r="G8557" i="6"/>
  <c r="F8624" i="6" s="1"/>
  <c r="C8031" i="6"/>
  <c r="C7806" i="6"/>
  <c r="C10056" i="6"/>
  <c r="C7506" i="6"/>
  <c r="C7057" i="6"/>
  <c r="B7123" i="6" s="1"/>
  <c r="G7432" i="6"/>
  <c r="F7499" i="6" s="1"/>
  <c r="G10732" i="6"/>
  <c r="F10799" i="6" s="1"/>
  <c r="G9382" i="6"/>
  <c r="E9400" i="6" s="1"/>
  <c r="G8932" i="6"/>
  <c r="F8999" i="6" s="1"/>
  <c r="G7807" i="6"/>
  <c r="F7874" i="6" s="1"/>
  <c r="G9307" i="6"/>
  <c r="F9374" i="6" s="1"/>
  <c r="G10582" i="6"/>
  <c r="F10648" i="6" s="1"/>
  <c r="G11032" i="6"/>
  <c r="F11099" i="6" s="1"/>
  <c r="C7882" i="6"/>
  <c r="B7948" i="6" s="1"/>
  <c r="C10357" i="6"/>
  <c r="B10423" i="6" s="1"/>
  <c r="C10656" i="6"/>
  <c r="C10582" i="6"/>
  <c r="B10648" i="6" s="1"/>
  <c r="C9156" i="6"/>
  <c r="C7356" i="6"/>
  <c r="C7281" i="6"/>
  <c r="C7581" i="6"/>
  <c r="C7207" i="6"/>
  <c r="B7273" i="6" s="1"/>
  <c r="C11106" i="6"/>
  <c r="C9982" i="6"/>
  <c r="B10048" i="6" s="1"/>
  <c r="C9532" i="6"/>
  <c r="B9598" i="6" s="1"/>
  <c r="C10957" i="6"/>
  <c r="B11023" i="6" s="1"/>
  <c r="C6756" i="6"/>
  <c r="C9306" i="6"/>
  <c r="C9157" i="6"/>
  <c r="B9223" i="6" s="1"/>
  <c r="G10282" i="6"/>
  <c r="F10349" i="6" s="1"/>
  <c r="G8782" i="6"/>
  <c r="F8848" i="6" s="1"/>
  <c r="C8632" i="6"/>
  <c r="B8698" i="6" s="1"/>
  <c r="C7431" i="6"/>
  <c r="C11181" i="6"/>
  <c r="C6306" i="6"/>
  <c r="C8257" i="6"/>
  <c r="B8323" i="6" s="1"/>
  <c r="G10357" i="6"/>
  <c r="E10375" i="6" s="1"/>
  <c r="C11182" i="6"/>
  <c r="B11248" i="6" s="1"/>
  <c r="C8631" i="6"/>
  <c r="C9832" i="6"/>
  <c r="B9898" i="6" s="1"/>
  <c r="C10282" i="6"/>
  <c r="B10348" i="6" s="1"/>
  <c r="C9757" i="6"/>
  <c r="B9823" i="6" s="1"/>
  <c r="C8331" i="6"/>
  <c r="G9757" i="6"/>
  <c r="F9823" i="6" s="1"/>
  <c r="G10057" i="6"/>
  <c r="F10124" i="6" s="1"/>
  <c r="C9382" i="6"/>
  <c r="B9448" i="6" s="1"/>
  <c r="C6231" i="6"/>
  <c r="C9606" i="6"/>
  <c r="C8106" i="6"/>
  <c r="C7956" i="6"/>
  <c r="G6907" i="6"/>
  <c r="F6973" i="6" s="1"/>
  <c r="G8332" i="6"/>
  <c r="E8350" i="6" s="1"/>
  <c r="C9531" i="6"/>
  <c r="C7206" i="6"/>
  <c r="C9007" i="6"/>
  <c r="B9073" i="6" s="1"/>
  <c r="C10207" i="6"/>
  <c r="B10273" i="6" s="1"/>
  <c r="C7732" i="6"/>
  <c r="B7798" i="6" s="1"/>
  <c r="C6832" i="6"/>
  <c r="B6898" i="6" s="1"/>
  <c r="G11182" i="6"/>
  <c r="E11200" i="6" s="1"/>
  <c r="G11107" i="6"/>
  <c r="F11173" i="6" s="1"/>
  <c r="G9832" i="6"/>
  <c r="F9899" i="6" s="1"/>
  <c r="G10432" i="6"/>
  <c r="F10499" i="6" s="1"/>
  <c r="C9607" i="6"/>
  <c r="B9673" i="6" s="1"/>
  <c r="C11031" i="6"/>
  <c r="C10956" i="6"/>
  <c r="C9231" i="6"/>
  <c r="C8857" i="6"/>
  <c r="B8923" i="6" s="1"/>
  <c r="C9457" i="6"/>
  <c r="B9523" i="6" s="1"/>
  <c r="G9082" i="6"/>
  <c r="F9149" i="6" s="1"/>
  <c r="G10882" i="6"/>
  <c r="E10900" i="6" s="1"/>
  <c r="G10132" i="6"/>
  <c r="F10199" i="6" s="1"/>
  <c r="G6982" i="6"/>
  <c r="F7049" i="6" s="1"/>
  <c r="G10207" i="6"/>
  <c r="F10273" i="6" s="1"/>
  <c r="G10957" i="6"/>
  <c r="E10975" i="6" s="1"/>
  <c r="G7357" i="6"/>
  <c r="F7423" i="6" s="1"/>
  <c r="G7507" i="6"/>
  <c r="F7574" i="6" s="1"/>
  <c r="C8181" i="6"/>
  <c r="C10506" i="6"/>
  <c r="C8256" i="6"/>
  <c r="C7656" i="6"/>
  <c r="C8481" i="6"/>
  <c r="C9232" i="6"/>
  <c r="B9298" i="6" s="1"/>
  <c r="C9681" i="6"/>
  <c r="C8332" i="6"/>
  <c r="B8398" i="6" s="1"/>
  <c r="C8557" i="6"/>
  <c r="B8623" i="6" s="1"/>
  <c r="C7881" i="6"/>
  <c r="C7957" i="6"/>
  <c r="B8023" i="6" s="1"/>
  <c r="C7582" i="6"/>
  <c r="B7648" i="6" s="1"/>
  <c r="C6531" i="6"/>
  <c r="C8856" i="6"/>
  <c r="C8182" i="6"/>
  <c r="B8248" i="6" s="1"/>
  <c r="G8257" i="6"/>
  <c r="F8324" i="6" s="1"/>
  <c r="G9607" i="6"/>
  <c r="E9625" i="6" s="1"/>
  <c r="C10507" i="6"/>
  <c r="B10573" i="6" s="1"/>
  <c r="C6907" i="6"/>
  <c r="B6973" i="6" s="1"/>
  <c r="C8932" i="6"/>
  <c r="B8998" i="6" s="1"/>
  <c r="C8032" i="6"/>
  <c r="B8098" i="6" s="1"/>
  <c r="C8707" i="6"/>
  <c r="B8773" i="6" s="1"/>
  <c r="C7731" i="6"/>
  <c r="G9007" i="6"/>
  <c r="F9073" i="6" s="1"/>
  <c r="G6832" i="6"/>
  <c r="F6899" i="6" s="1"/>
  <c r="G7732" i="6"/>
  <c r="E7750" i="6" s="1"/>
  <c r="C9682" i="6"/>
  <c r="B9748" i="6" s="1"/>
  <c r="C9381" i="6"/>
  <c r="C9907" i="6"/>
  <c r="B9973" i="6" s="1"/>
  <c r="C10807" i="6"/>
  <c r="B10873" i="6" s="1"/>
  <c r="C6456" i="6"/>
  <c r="C9307" i="6"/>
  <c r="B9373" i="6" s="1"/>
  <c r="G9907" i="6"/>
  <c r="E9925" i="6" s="1"/>
  <c r="G9682" i="6"/>
  <c r="F9748" i="6" s="1"/>
  <c r="G8707" i="6"/>
  <c r="E8725" i="6" s="1"/>
  <c r="G8857" i="6"/>
  <c r="E8875" i="6" s="1"/>
  <c r="G8482" i="6"/>
  <c r="E8500" i="6" s="1"/>
  <c r="C6081" i="6"/>
  <c r="C10432" i="6"/>
  <c r="B10498" i="6" s="1"/>
  <c r="C9456" i="6"/>
  <c r="C7056" i="6"/>
  <c r="C10581" i="6"/>
  <c r="G7657" i="6"/>
  <c r="E7675" i="6" s="1"/>
  <c r="G8182" i="6"/>
  <c r="F8249" i="6" s="1"/>
  <c r="C8407" i="6"/>
  <c r="B8473" i="6" s="1"/>
  <c r="C7432" i="6"/>
  <c r="B7498" i="6" s="1"/>
  <c r="C10131" i="6"/>
  <c r="C6156" i="6"/>
  <c r="C4731" i="6"/>
  <c r="G7057" i="6"/>
  <c r="F7123" i="6" s="1"/>
  <c r="G7132" i="6"/>
  <c r="F7198" i="6" s="1"/>
  <c r="C9756" i="6"/>
  <c r="C10281" i="6"/>
  <c r="C6006" i="6"/>
  <c r="C7131" i="6"/>
  <c r="C8706" i="6"/>
  <c r="E159" i="18"/>
  <c r="G159" i="18"/>
  <c r="G135" i="18"/>
  <c r="E135" i="18"/>
  <c r="E165" i="18"/>
  <c r="G165" i="18"/>
  <c r="G146" i="18"/>
  <c r="E146" i="18"/>
  <c r="E158" i="18"/>
  <c r="G158" i="18"/>
  <c r="G141" i="18"/>
  <c r="E141" i="18"/>
  <c r="E154" i="18"/>
  <c r="G154" i="18"/>
  <c r="G160" i="18"/>
  <c r="E160" i="18"/>
  <c r="E149" i="18"/>
  <c r="G149" i="18"/>
  <c r="E138" i="18"/>
  <c r="G138" i="18"/>
  <c r="E157" i="18"/>
  <c r="G157" i="18"/>
  <c r="E162" i="18"/>
  <c r="G162" i="18"/>
  <c r="E134" i="18"/>
  <c r="G134" i="18"/>
  <c r="G143" i="18"/>
  <c r="E143" i="18"/>
  <c r="E142" i="18"/>
  <c r="G142" i="18"/>
  <c r="E155" i="18"/>
  <c r="G155" i="18"/>
  <c r="G152" i="18"/>
  <c r="E152" i="18"/>
  <c r="G144" i="18"/>
  <c r="E144" i="18"/>
  <c r="E148" i="18"/>
  <c r="G148" i="18"/>
  <c r="E136" i="18"/>
  <c r="G136" i="18"/>
  <c r="G137" i="18"/>
  <c r="E137" i="18"/>
  <c r="E164" i="18"/>
  <c r="G164" i="18"/>
  <c r="E153" i="18"/>
  <c r="G153" i="18"/>
  <c r="G151" i="18"/>
  <c r="E151" i="18"/>
  <c r="E147" i="18"/>
  <c r="G147" i="18"/>
  <c r="G139" i="18"/>
  <c r="E139" i="18"/>
  <c r="G150" i="18"/>
  <c r="E150" i="18"/>
  <c r="E140" i="18"/>
  <c r="G140" i="18"/>
  <c r="E156" i="18"/>
  <c r="G156" i="18"/>
  <c r="E145" i="18"/>
  <c r="G145" i="18"/>
  <c r="E133" i="18"/>
  <c r="G133" i="18"/>
  <c r="E163" i="18"/>
  <c r="G163" i="18"/>
  <c r="G161" i="18"/>
  <c r="E161" i="18"/>
  <c r="I125" i="2"/>
  <c r="E132" i="18"/>
  <c r="D134" i="9"/>
  <c r="D159" i="9"/>
  <c r="H170" i="2"/>
  <c r="H171" i="2" s="1"/>
  <c r="D48" i="9" l="1"/>
  <c r="D61" i="9"/>
  <c r="D82" i="9"/>
  <c r="D146" i="9"/>
  <c r="D106" i="9"/>
  <c r="D34" i="9"/>
  <c r="D137" i="9"/>
  <c r="D110" i="9"/>
  <c r="D149" i="9"/>
  <c r="D148" i="9"/>
  <c r="D99" i="9"/>
  <c r="D100" i="9"/>
  <c r="D107" i="9"/>
  <c r="D71" i="9"/>
  <c r="D128" i="9"/>
  <c r="D119" i="9"/>
  <c r="D68" i="9"/>
  <c r="D81" i="9"/>
  <c r="D136" i="9"/>
  <c r="D154" i="9"/>
  <c r="D42" i="9"/>
  <c r="D108" i="9"/>
  <c r="D116" i="9"/>
  <c r="D77" i="9"/>
  <c r="D98" i="9"/>
  <c r="D102" i="9"/>
  <c r="D74" i="9"/>
  <c r="D78" i="9"/>
  <c r="D63" i="9"/>
  <c r="D62" i="9"/>
  <c r="D35" i="9"/>
  <c r="D151" i="9"/>
  <c r="D156" i="9"/>
  <c r="D130" i="9"/>
  <c r="D117" i="9"/>
  <c r="D72" i="9"/>
  <c r="D44" i="9"/>
  <c r="D123" i="9"/>
  <c r="D95" i="9"/>
  <c r="D147" i="9"/>
  <c r="D97" i="9"/>
  <c r="D52" i="9"/>
  <c r="D161" i="9"/>
  <c r="D139" i="9"/>
  <c r="D57" i="9"/>
  <c r="D104" i="9"/>
  <c r="D65" i="9"/>
  <c r="D41" i="9"/>
  <c r="D86" i="9"/>
  <c r="D91" i="9"/>
  <c r="D105" i="9"/>
  <c r="D142" i="9"/>
  <c r="D122" i="9"/>
  <c r="D101" i="9"/>
  <c r="D49" i="9"/>
  <c r="D145" i="9"/>
  <c r="D150" i="9"/>
  <c r="D43" i="9"/>
  <c r="D103" i="9"/>
  <c r="D112" i="9"/>
  <c r="D120" i="9"/>
  <c r="D109" i="9"/>
  <c r="D87" i="9"/>
  <c r="D153" i="9"/>
  <c r="D133" i="9"/>
  <c r="D131" i="9"/>
  <c r="D138" i="9"/>
  <c r="D96" i="9"/>
  <c r="D40" i="9"/>
  <c r="D51" i="9"/>
  <c r="D76" i="9"/>
  <c r="D59" i="9"/>
  <c r="D114" i="9"/>
  <c r="D111" i="9"/>
  <c r="D118" i="9"/>
  <c r="D84" i="9"/>
  <c r="D93" i="9"/>
  <c r="D53" i="9"/>
  <c r="D127" i="9"/>
  <c r="D85" i="9"/>
  <c r="D135" i="9"/>
  <c r="D160" i="9"/>
  <c r="D140" i="9"/>
  <c r="D157" i="9"/>
  <c r="D121" i="9"/>
  <c r="D33" i="9"/>
  <c r="D88" i="9"/>
  <c r="D89" i="9"/>
  <c r="D47" i="9"/>
  <c r="D73" i="9"/>
  <c r="D55" i="9"/>
  <c r="D115" i="9"/>
  <c r="D67" i="9"/>
  <c r="D64" i="9"/>
  <c r="D60" i="9"/>
  <c r="D38" i="9"/>
  <c r="D80" i="9"/>
  <c r="D143" i="9"/>
  <c r="D152" i="9"/>
  <c r="D132" i="9"/>
  <c r="D141" i="9"/>
  <c r="D125" i="9"/>
  <c r="D39" i="9"/>
  <c r="D79" i="9"/>
  <c r="D124" i="9"/>
  <c r="D90" i="9"/>
  <c r="D54" i="9"/>
  <c r="D129" i="9"/>
  <c r="D75" i="9"/>
  <c r="D126" i="9"/>
  <c r="D70" i="9"/>
  <c r="D83" i="9"/>
  <c r="D158" i="9"/>
  <c r="D144" i="9"/>
  <c r="D155" i="9"/>
  <c r="D162" i="9"/>
  <c r="D37" i="9"/>
  <c r="D113" i="9"/>
  <c r="D58" i="9"/>
  <c r="D46" i="9"/>
  <c r="D56" i="9"/>
  <c r="D50" i="9"/>
  <c r="D69" i="9"/>
  <c r="D45" i="9"/>
  <c r="D94" i="9"/>
  <c r="D36" i="9"/>
  <c r="D32" i="9"/>
  <c r="F224" i="6"/>
  <c r="F223" i="6"/>
  <c r="E175" i="6"/>
  <c r="E475" i="6"/>
  <c r="F523" i="6"/>
  <c r="F524" i="6"/>
  <c r="F73" i="6"/>
  <c r="E25" i="6"/>
  <c r="F74" i="6"/>
  <c r="E100" i="6"/>
  <c r="F148" i="6"/>
  <c r="F149" i="6"/>
  <c r="F449" i="6"/>
  <c r="F448" i="6"/>
  <c r="E400" i="6"/>
  <c r="F374" i="6"/>
  <c r="E325" i="6"/>
  <c r="F373" i="6"/>
  <c r="F299" i="6"/>
  <c r="F298" i="6"/>
  <c r="E250" i="6"/>
  <c r="E550" i="6"/>
  <c r="F599" i="6"/>
  <c r="F598" i="6"/>
  <c r="F9148" i="6"/>
  <c r="E11050" i="6"/>
  <c r="E2425" i="6"/>
  <c r="F2474" i="6"/>
  <c r="F2473" i="6"/>
  <c r="F1049" i="6"/>
  <c r="F1048" i="6"/>
  <c r="E1000" i="6"/>
  <c r="F2099" i="6"/>
  <c r="F2098" i="6"/>
  <c r="E2050" i="6"/>
  <c r="F1498" i="6"/>
  <c r="E1450" i="6"/>
  <c r="F1499" i="6"/>
  <c r="F1348" i="6"/>
  <c r="E1300" i="6"/>
  <c r="F1349" i="6"/>
  <c r="F3299" i="6"/>
  <c r="F3298" i="6"/>
  <c r="E3250" i="6"/>
  <c r="F823" i="6"/>
  <c r="F824" i="6"/>
  <c r="E775" i="6"/>
  <c r="F2774" i="6"/>
  <c r="E2725" i="6"/>
  <c r="F2773" i="6"/>
  <c r="F2399" i="6"/>
  <c r="E2350" i="6"/>
  <c r="F2398" i="6"/>
  <c r="F3449" i="6"/>
  <c r="F3448" i="6"/>
  <c r="E3400" i="6"/>
  <c r="F2024" i="6"/>
  <c r="E1975" i="6"/>
  <c r="F2023" i="6"/>
  <c r="F1798" i="6"/>
  <c r="F1799" i="6"/>
  <c r="E1750" i="6"/>
  <c r="F974" i="6"/>
  <c r="E925" i="6"/>
  <c r="F973" i="6"/>
  <c r="F2548" i="6"/>
  <c r="E2500" i="6"/>
  <c r="F2549" i="6"/>
  <c r="F899" i="6"/>
  <c r="F898" i="6"/>
  <c r="E850" i="6"/>
  <c r="E2800" i="6"/>
  <c r="F2848" i="6"/>
  <c r="F2849" i="6"/>
  <c r="F2999" i="6"/>
  <c r="F2998" i="6"/>
  <c r="E2950" i="6"/>
  <c r="F2174" i="6"/>
  <c r="E2125" i="6"/>
  <c r="F2173" i="6"/>
  <c r="F3224" i="6"/>
  <c r="E3175" i="6"/>
  <c r="F3223" i="6"/>
  <c r="F2323" i="6"/>
  <c r="F2324" i="6"/>
  <c r="E2275" i="6"/>
  <c r="F1648" i="6"/>
  <c r="F1649" i="6"/>
  <c r="E1600" i="6"/>
  <c r="F1424" i="6"/>
  <c r="E1375" i="6"/>
  <c r="F1423" i="6"/>
  <c r="F1199" i="6"/>
  <c r="E1150" i="6"/>
  <c r="F1198" i="6"/>
  <c r="F2924" i="6"/>
  <c r="E2875" i="6"/>
  <c r="F2923" i="6"/>
  <c r="E2200" i="6"/>
  <c r="F2248" i="6"/>
  <c r="F2249" i="6"/>
  <c r="F1723" i="6"/>
  <c r="E1675" i="6"/>
  <c r="F1724" i="6"/>
  <c r="E700" i="6"/>
  <c r="F748" i="6"/>
  <c r="F749" i="6"/>
  <c r="E3100" i="6"/>
  <c r="F3148" i="6"/>
  <c r="F3149" i="6"/>
  <c r="F1124" i="6"/>
  <c r="E1075" i="6"/>
  <c r="F1123" i="6"/>
  <c r="F2698" i="6"/>
  <c r="F2699" i="6"/>
  <c r="E2650" i="6"/>
  <c r="F1873" i="6"/>
  <c r="E1825" i="6"/>
  <c r="F1874" i="6"/>
  <c r="E1225" i="6"/>
  <c r="F1273" i="6"/>
  <c r="F1274" i="6"/>
  <c r="E7450" i="6"/>
  <c r="F3374" i="6"/>
  <c r="E3325" i="6"/>
  <c r="F3373" i="6"/>
  <c r="E3025" i="6"/>
  <c r="F3073" i="6"/>
  <c r="F3074" i="6"/>
  <c r="E2575" i="6"/>
  <c r="F2624" i="6"/>
  <c r="F2623" i="6"/>
  <c r="F1948" i="6"/>
  <c r="E1900" i="6"/>
  <c r="F1949" i="6"/>
  <c r="F1573" i="6"/>
  <c r="F1574" i="6"/>
  <c r="E1525" i="6"/>
  <c r="F673" i="6"/>
  <c r="F674" i="6"/>
  <c r="E625" i="6"/>
  <c r="F9298" i="6"/>
  <c r="F10423" i="6"/>
  <c r="E8050" i="6"/>
  <c r="F7498" i="6"/>
  <c r="E9475" i="6"/>
  <c r="F7799" i="6"/>
  <c r="F9674" i="6"/>
  <c r="F10424" i="6"/>
  <c r="F11098" i="6"/>
  <c r="F10123" i="6"/>
  <c r="E10075" i="6"/>
  <c r="F8098" i="6"/>
  <c r="F7124" i="6"/>
  <c r="E9850" i="6"/>
  <c r="F9299" i="6"/>
  <c r="E7300" i="6"/>
  <c r="E8800" i="6"/>
  <c r="F10948" i="6"/>
  <c r="F9224" i="6"/>
  <c r="F10798" i="6"/>
  <c r="F8173" i="6"/>
  <c r="F8849" i="6"/>
  <c r="F10198" i="6"/>
  <c r="F8774" i="6"/>
  <c r="F9223" i="6"/>
  <c r="F7348" i="6"/>
  <c r="F8174" i="6"/>
  <c r="E7150" i="6"/>
  <c r="F7724" i="6"/>
  <c r="F10348" i="6"/>
  <c r="E10150" i="6"/>
  <c r="E10750" i="6"/>
  <c r="F8773" i="6"/>
  <c r="E9700" i="6"/>
  <c r="F7723" i="6"/>
  <c r="F7199" i="6"/>
  <c r="E10300" i="6"/>
  <c r="F10949" i="6"/>
  <c r="F7798" i="6"/>
  <c r="E10450" i="6"/>
  <c r="F9749" i="6"/>
  <c r="F10498" i="6"/>
  <c r="E7075" i="6"/>
  <c r="E7000" i="6"/>
  <c r="F9524" i="6"/>
  <c r="F9673" i="6"/>
  <c r="F9898" i="6"/>
  <c r="G167" i="18"/>
  <c r="F9449" i="6"/>
  <c r="F8024" i="6"/>
  <c r="F10048" i="6"/>
  <c r="F9598" i="6"/>
  <c r="F10873" i="6"/>
  <c r="F6974" i="6"/>
  <c r="F9599" i="6"/>
  <c r="E8650" i="6"/>
  <c r="F7274" i="6"/>
  <c r="E11125" i="6"/>
  <c r="F8998" i="6"/>
  <c r="E7825" i="6"/>
  <c r="F6898" i="6"/>
  <c r="E6850" i="6"/>
  <c r="E7225" i="6"/>
  <c r="E9100" i="6"/>
  <c r="E8950" i="6"/>
  <c r="F8474" i="6"/>
  <c r="F7948" i="6"/>
  <c r="F10724" i="6"/>
  <c r="F6448" i="6"/>
  <c r="E6400" i="6"/>
  <c r="F6449" i="6"/>
  <c r="F4274" i="6"/>
  <c r="F4273" i="6"/>
  <c r="E4225" i="6"/>
  <c r="F8323" i="6"/>
  <c r="F10573" i="6"/>
  <c r="F6674" i="6"/>
  <c r="F6673" i="6"/>
  <c r="E6625" i="6"/>
  <c r="F6374" i="6"/>
  <c r="F6373" i="6"/>
  <c r="E6325" i="6"/>
  <c r="F5174" i="6"/>
  <c r="E5125" i="6"/>
  <c r="F5173" i="6"/>
  <c r="F7649" i="6"/>
  <c r="F8398" i="6"/>
  <c r="E7525" i="6"/>
  <c r="E7600" i="6"/>
  <c r="F4198" i="6"/>
  <c r="E4150" i="6"/>
  <c r="F4199" i="6"/>
  <c r="E9325" i="6"/>
  <c r="F7573" i="6"/>
  <c r="E5275" i="6"/>
  <c r="F5323" i="6"/>
  <c r="F5324" i="6"/>
  <c r="E5050" i="6"/>
  <c r="F5099" i="6"/>
  <c r="F5098" i="6"/>
  <c r="F4499" i="6"/>
  <c r="E4450" i="6"/>
  <c r="F4498" i="6"/>
  <c r="E6250" i="6"/>
  <c r="F6299" i="6"/>
  <c r="F6298" i="6"/>
  <c r="F5399" i="6"/>
  <c r="E5350" i="6"/>
  <c r="F5398" i="6"/>
  <c r="E8275" i="6"/>
  <c r="F9448" i="6"/>
  <c r="F10274" i="6"/>
  <c r="E10225" i="6"/>
  <c r="F8623" i="6"/>
  <c r="E9775" i="6"/>
  <c r="F8699" i="6"/>
  <c r="F8248" i="6"/>
  <c r="F6224" i="6"/>
  <c r="F6223" i="6"/>
  <c r="E6175" i="6"/>
  <c r="F4574" i="6"/>
  <c r="F4573" i="6"/>
  <c r="E4525" i="6"/>
  <c r="E3700" i="6"/>
  <c r="F3748" i="6"/>
  <c r="F3749" i="6"/>
  <c r="F3598" i="6"/>
  <c r="E3550" i="6"/>
  <c r="F3599" i="6"/>
  <c r="F6149" i="6"/>
  <c r="F6148" i="6"/>
  <c r="E6100" i="6"/>
  <c r="E4975" i="6"/>
  <c r="F5023" i="6"/>
  <c r="F5024" i="6"/>
  <c r="F4049" i="6"/>
  <c r="E4000" i="6"/>
  <c r="F4048" i="6"/>
  <c r="F8399" i="6"/>
  <c r="E7375" i="6"/>
  <c r="F6598" i="6"/>
  <c r="E6550" i="6"/>
  <c r="F6599" i="6"/>
  <c r="F6074" i="6"/>
  <c r="F6073" i="6"/>
  <c r="E6025" i="6"/>
  <c r="F5248" i="6"/>
  <c r="E5200" i="6"/>
  <c r="F5249" i="6"/>
  <c r="F5924" i="6"/>
  <c r="F5923" i="6"/>
  <c r="E5875" i="6"/>
  <c r="E5500" i="6"/>
  <c r="F5548" i="6"/>
  <c r="F5549" i="6"/>
  <c r="E8575" i="6"/>
  <c r="E10000" i="6"/>
  <c r="I167" i="2"/>
  <c r="E9025" i="6"/>
  <c r="E8425" i="6"/>
  <c r="F11023" i="6"/>
  <c r="F7949" i="6"/>
  <c r="F7048" i="6"/>
  <c r="E8200" i="6"/>
  <c r="F6524" i="6"/>
  <c r="F6523" i="6"/>
  <c r="E6475" i="6"/>
  <c r="F5774" i="6"/>
  <c r="F5773" i="6"/>
  <c r="E5725" i="6"/>
  <c r="F4649" i="6"/>
  <c r="F4648" i="6"/>
  <c r="E4600" i="6"/>
  <c r="E4375" i="6"/>
  <c r="F4423" i="6"/>
  <c r="F4424" i="6"/>
  <c r="F3898" i="6"/>
  <c r="E3850" i="6"/>
  <c r="F3899" i="6"/>
  <c r="F3973" i="6"/>
  <c r="F3974" i="6"/>
  <c r="E3925" i="6"/>
  <c r="F4348" i="6"/>
  <c r="E4300" i="6"/>
  <c r="F4349" i="6"/>
  <c r="F5623" i="6"/>
  <c r="E5575" i="6"/>
  <c r="F5624" i="6"/>
  <c r="F4949" i="6"/>
  <c r="E4900" i="6"/>
  <c r="F4948" i="6"/>
  <c r="E7975" i="6"/>
  <c r="F9074" i="6"/>
  <c r="F9824" i="6"/>
  <c r="F10649" i="6"/>
  <c r="F11174" i="6"/>
  <c r="F8549" i="6"/>
  <c r="F8548" i="6"/>
  <c r="F4124" i="6"/>
  <c r="F4123" i="6"/>
  <c r="E4075" i="6"/>
  <c r="F11248" i="6"/>
  <c r="F10574" i="6"/>
  <c r="F11024" i="6"/>
  <c r="F8923" i="6"/>
  <c r="F8924" i="6"/>
  <c r="F6823" i="6"/>
  <c r="E6775" i="6"/>
  <c r="F6824" i="6"/>
  <c r="E5650" i="6"/>
  <c r="F5698" i="6"/>
  <c r="F5699" i="6"/>
  <c r="E4750" i="6"/>
  <c r="F4799" i="6"/>
  <c r="F4798" i="6"/>
  <c r="F11249" i="6"/>
  <c r="F7873" i="6"/>
  <c r="E10600" i="6"/>
  <c r="E6925" i="6"/>
  <c r="F10723" i="6"/>
  <c r="F10874" i="6"/>
  <c r="F7424" i="6"/>
  <c r="F9373" i="6"/>
  <c r="F9974" i="6"/>
  <c r="F9973" i="6"/>
  <c r="F6748" i="6"/>
  <c r="F6749" i="6"/>
  <c r="E6700" i="6"/>
  <c r="E5950" i="6"/>
  <c r="F5999" i="6"/>
  <c r="F5998" i="6"/>
  <c r="F5848" i="6"/>
  <c r="F5849" i="6"/>
  <c r="E5800" i="6"/>
  <c r="E5425" i="6"/>
  <c r="F5474" i="6"/>
  <c r="F5473" i="6"/>
  <c r="E4675" i="6"/>
  <c r="F4723" i="6"/>
  <c r="F4724" i="6"/>
  <c r="F4873" i="6"/>
  <c r="F4874" i="6"/>
  <c r="E4825" i="6"/>
  <c r="E3625" i="6"/>
  <c r="F3673" i="6"/>
  <c r="F3674" i="6"/>
  <c r="F3824" i="6"/>
  <c r="F3823" i="6"/>
  <c r="E3775" i="6"/>
  <c r="F3524" i="6"/>
  <c r="E3475" i="6"/>
  <c r="F3523" i="6"/>
  <c r="H172" i="2"/>
  <c r="H173" i="2"/>
  <c r="M166" i="9" l="1"/>
  <c r="M169" i="9" s="1"/>
  <c r="I166" i="9"/>
  <c r="I169" i="9" s="1"/>
  <c r="J166" i="9"/>
  <c r="J169" i="9" s="1"/>
  <c r="G166" i="9"/>
  <c r="G169" i="9" s="1"/>
  <c r="N166" i="9"/>
  <c r="N169" i="9" s="1"/>
  <c r="L166" i="9"/>
  <c r="L169" i="9" s="1"/>
  <c r="P166" i="9"/>
  <c r="P169" i="9" s="1"/>
  <c r="K166" i="9"/>
  <c r="K169" i="9" s="1"/>
  <c r="D164" i="9"/>
  <c r="F166" i="9"/>
  <c r="F167" i="9" s="1"/>
  <c r="G167" i="9" s="1"/>
  <c r="O166" i="9"/>
  <c r="O169" i="9" s="1"/>
  <c r="H166" i="9"/>
  <c r="H169" i="9" s="1"/>
  <c r="Q166" i="9"/>
  <c r="Q169" i="9" s="1"/>
  <c r="H174" i="2"/>
  <c r="H175" i="2" s="1"/>
  <c r="H167" i="9" l="1"/>
  <c r="I167" i="9" s="1"/>
  <c r="J167" i="9" s="1"/>
  <c r="K167" i="9" s="1"/>
  <c r="L167" i="9" s="1"/>
  <c r="M167" i="9" s="1"/>
  <c r="N167" i="9" s="1"/>
  <c r="O167" i="9" s="1"/>
  <c r="P167" i="9" s="1"/>
  <c r="Q167" i="9" s="1"/>
  <c r="F169" i="9"/>
  <c r="F170" i="9" s="1"/>
  <c r="G170" i="9" s="1"/>
  <c r="H170" i="9" s="1"/>
  <c r="I170" i="9" s="1"/>
  <c r="J170" i="9" s="1"/>
  <c r="K170" i="9" s="1"/>
  <c r="L170" i="9" s="1"/>
  <c r="M170" i="9" s="1"/>
  <c r="N170" i="9" s="1"/>
  <c r="O170" i="9" s="1"/>
  <c r="P170" i="9" s="1"/>
  <c r="Q170" i="9" s="1"/>
  <c r="H176" i="2"/>
</calcChain>
</file>

<file path=xl/comments1.xml><?xml version="1.0" encoding="utf-8"?>
<comments xmlns="http://schemas.openxmlformats.org/spreadsheetml/2006/main">
  <authors>
    <author>Secretaria Servicios</author>
  </authors>
  <commentList>
    <comment ref="C28" authorId="0" shapeId="0">
      <text>
        <r>
          <rPr>
            <sz val="9"/>
            <color indexed="81"/>
            <rFont val="Tahoma"/>
            <family val="2"/>
          </rPr>
          <t>Esto valor se calcula autómaticamente una vez definido los Gastos Generales, Beneficio, Ingreso Brutos e IVA por parte del oferente</t>
        </r>
      </text>
    </comment>
  </commentList>
</comments>
</file>

<file path=xl/sharedStrings.xml><?xml version="1.0" encoding="utf-8"?>
<sst xmlns="http://schemas.openxmlformats.org/spreadsheetml/2006/main" count="13990" uniqueCount="2138">
  <si>
    <t>DESIGNACION</t>
  </si>
  <si>
    <t>UN.</t>
  </si>
  <si>
    <t>CANT.</t>
  </si>
  <si>
    <t xml:space="preserve"> </t>
  </si>
  <si>
    <t/>
  </si>
  <si>
    <t>gl</t>
  </si>
  <si>
    <t>m2</t>
  </si>
  <si>
    <t xml:space="preserve">TOTAL </t>
  </si>
  <si>
    <t xml:space="preserve">COMITENTE : </t>
  </si>
  <si>
    <t>OBRA :</t>
  </si>
  <si>
    <t xml:space="preserve">EMPRESA CONSTRUCTORA:  </t>
  </si>
  <si>
    <t>PORCENTAJE INCIDENCIA DEL ITEM</t>
  </si>
  <si>
    <t>LICITACIÓN N°:</t>
  </si>
  <si>
    <t>UBICACION:</t>
  </si>
  <si>
    <t>PLAZO DE OBRA:</t>
  </si>
  <si>
    <t>PRESUPUESTO OFICIAL:</t>
  </si>
  <si>
    <t>TOTAL PARA CONTROL</t>
  </si>
  <si>
    <t>MESES</t>
  </si>
  <si>
    <t>Avance Mensual</t>
  </si>
  <si>
    <t>Avance Acumulado</t>
  </si>
  <si>
    <t>Inversión Mensual</t>
  </si>
  <si>
    <t>OBRA:</t>
  </si>
  <si>
    <t>ITEM:</t>
  </si>
  <si>
    <t>UNIDAD:</t>
  </si>
  <si>
    <t>Cantidad</t>
  </si>
  <si>
    <t>$ Unitarios</t>
  </si>
  <si>
    <t>$ Parcial</t>
  </si>
  <si>
    <t>Total A</t>
  </si>
  <si>
    <t>Total B</t>
  </si>
  <si>
    <t>Total C</t>
  </si>
  <si>
    <t>EXPEDIENTE N°:</t>
  </si>
  <si>
    <t>ANALISIS DE PRECIOS</t>
  </si>
  <si>
    <t>PRECIOS A:</t>
  </si>
  <si>
    <t>RUBRO:</t>
  </si>
  <si>
    <t>COMPOSICION DE GASTOS GENERALES</t>
  </si>
  <si>
    <t>% Incidencia</t>
  </si>
  <si>
    <t>% Incid. Rubro</t>
  </si>
  <si>
    <t>Gastos Generales de la Empresa</t>
  </si>
  <si>
    <t>Importe</t>
  </si>
  <si>
    <t>PLAN DE TRABAJO Y CURVA DE INVERSIONES</t>
  </si>
  <si>
    <t xml:space="preserve">COMPUTO Y PRESUPUESTO </t>
  </si>
  <si>
    <t>MONTO DE LA OFERTA:</t>
  </si>
  <si>
    <t>Código</t>
  </si>
  <si>
    <t>Descripción</t>
  </si>
  <si>
    <r>
      <t>CPC</t>
    </r>
    <r>
      <rPr>
        <vertAlign val="superscript"/>
        <sz val="8"/>
        <rFont val="Arial"/>
        <family val="2"/>
      </rPr>
      <t>1</t>
    </r>
  </si>
  <si>
    <t>-</t>
  </si>
  <si>
    <t>Accesorios de  loza para baño de calidad media</t>
  </si>
  <si>
    <t>Accesorios de loza para baño de calidad inferior</t>
  </si>
  <si>
    <t>Accesorios metálicos para baño</t>
  </si>
  <si>
    <t>Acero aletado conformado, en barra</t>
  </si>
  <si>
    <t>Adhesivo para pisos y revestimientos cerámicos</t>
  </si>
  <si>
    <t>Alacena de cocina de madera, de calidad inferior</t>
  </si>
  <si>
    <t>Alacena de cocina de madera, de calidad media</t>
  </si>
  <si>
    <t>Alacena de cocina de madera, de calidad superior</t>
  </si>
  <si>
    <t>Alfombra de pelo cortado de material sintético, con colocación</t>
  </si>
  <si>
    <t>Anafe a gas</t>
  </si>
  <si>
    <t>Anillo para cámara de inspección de PVC</t>
  </si>
  <si>
    <t>Arcilla expandida</t>
  </si>
  <si>
    <t xml:space="preserve">Arena fina </t>
  </si>
  <si>
    <t>Artefacto de iluminación</t>
  </si>
  <si>
    <t>Ascensor  de 15 paradas</t>
  </si>
  <si>
    <t>Ascensor  de 7 paradas</t>
  </si>
  <si>
    <t>Azulejo</t>
  </si>
  <si>
    <t>Baldosa cerámica esmaltada</t>
  </si>
  <si>
    <t>Baldosa cerámica roja</t>
  </si>
  <si>
    <t>Baldosa de laja negra</t>
  </si>
  <si>
    <t>Bañera de chapa porcelanizada</t>
  </si>
  <si>
    <t>Bañera de plástico reforzado con fibra de vidrio</t>
  </si>
  <si>
    <t>Barniz con poliuretano</t>
  </si>
  <si>
    <t>Bidé de calidad inferior</t>
  </si>
  <si>
    <t>Bidé de calidad media</t>
  </si>
  <si>
    <t>Bidé de calidad superior</t>
  </si>
  <si>
    <t xml:space="preserve">Boca de acceso de plomo </t>
  </si>
  <si>
    <t>Cable  con conductor unipolar</t>
  </si>
  <si>
    <t>Cable coaxil 75 ohms</t>
  </si>
  <si>
    <t>Cable telefónico de 1 par</t>
  </si>
  <si>
    <t>Cable telefónico de 101 pares</t>
  </si>
  <si>
    <t>Cable tipo Sintenax</t>
  </si>
  <si>
    <t>Caja de chapa con tablero trifásico</t>
  </si>
  <si>
    <t>Caja de chapa para tablero</t>
  </si>
  <si>
    <t>Caja octogonal de chapa para instalación eléctrica</t>
  </si>
  <si>
    <t>Caja para pares telefónicos</t>
  </si>
  <si>
    <t>Caja rectangular de chapa para instalación eléctrica</t>
  </si>
  <si>
    <t>Cajonera para placard, de calidad inferior</t>
  </si>
  <si>
    <t>Cajonera para placard, de calidad media</t>
  </si>
  <si>
    <t>Cajonera para placard, de calidad superior</t>
  </si>
  <si>
    <t>Cal área hidratada</t>
  </si>
  <si>
    <t>Cal hidráulica hidratada</t>
  </si>
  <si>
    <t>Calefactor de tiro balanceado</t>
  </si>
  <si>
    <t>Calefón de tiro balanceado</t>
  </si>
  <si>
    <t>Calefón de tiro natural</t>
  </si>
  <si>
    <t>Canilla de bronce</t>
  </si>
  <si>
    <t>Caño de acero para instalaciones eléctricas</t>
  </si>
  <si>
    <t>Caño de chapa galvanizada</t>
  </si>
  <si>
    <t>Caño de cobre de  0,013 m</t>
  </si>
  <si>
    <t>Caño de cobre de 0,019 m</t>
  </si>
  <si>
    <t>Caño de hierro fundido de  0,064 m</t>
  </si>
  <si>
    <t>Caño de hierro fundido de  0,100 m</t>
  </si>
  <si>
    <t>Caño de hierro galvanizado</t>
  </si>
  <si>
    <t>Caño de hierro negro con revestimiento epoxi</t>
  </si>
  <si>
    <t xml:space="preserve">Caño de plomo </t>
  </si>
  <si>
    <t>Caño de polipropileno de 0,013 m</t>
  </si>
  <si>
    <t>Caño de polipropileno de 0,019 m</t>
  </si>
  <si>
    <t>Caño de PVC de 0,063 m</t>
  </si>
  <si>
    <t>Caño de PVC de 0,110 m</t>
  </si>
  <si>
    <t xml:space="preserve">Canto rodado natural </t>
  </si>
  <si>
    <t>Cascote</t>
  </si>
  <si>
    <t>Cemento de albañilería</t>
  </si>
  <si>
    <t>Cemento portland normal, en bolsa</t>
  </si>
  <si>
    <t>Cocina a gas</t>
  </si>
  <si>
    <t>Codo con base de PVC</t>
  </si>
  <si>
    <t>Codo de hierro negro con revestimiento epoxi de 0,013 m</t>
  </si>
  <si>
    <t>Codo de hierro negro con revestimiento epoxi de 0,025 m</t>
  </si>
  <si>
    <t xml:space="preserve">Codo de polipropileno  </t>
  </si>
  <si>
    <t xml:space="preserve">Codo para caño de cobre </t>
  </si>
  <si>
    <t>Codo tipo PROSA</t>
  </si>
  <si>
    <t>Conductor revestido para puesta a tierra</t>
  </si>
  <si>
    <t>Conector de chapa cincada</t>
  </si>
  <si>
    <t>Conexión flexible cromada</t>
  </si>
  <si>
    <t xml:space="preserve">Conexión flexible de plástico  </t>
  </si>
  <si>
    <t>Cortina de enrollar común de madera</t>
  </si>
  <si>
    <t>Cortina de enrollar de PVC</t>
  </si>
  <si>
    <t>Cortina de enrollar regulable de madera</t>
  </si>
  <si>
    <t>Cristal transparente de 4mm, con colocación</t>
  </si>
  <si>
    <t>Curva de hierro fundido</t>
  </si>
  <si>
    <t>Curva de hierro negro con revestimiento epoxi</t>
  </si>
  <si>
    <t>Depósito de fibrocemento para inodoro</t>
  </si>
  <si>
    <t>Electrobomba monofásica 1/3 HP</t>
  </si>
  <si>
    <t>Electrobomba monofásica 3/4 HP</t>
  </si>
  <si>
    <t>Electrobomba monofásica cloacal 1/3 HP</t>
  </si>
  <si>
    <t>Electrobomba monofásica pluvial 1/3 HP</t>
  </si>
  <si>
    <t>Electrobomba monofásica pluvial 3/4 HP</t>
  </si>
  <si>
    <t>Electrobomba trifásica 1,5 HP</t>
  </si>
  <si>
    <t>Electrobomba trifásica 7,5 HP</t>
  </si>
  <si>
    <t>Embudo de hierro fundido</t>
  </si>
  <si>
    <t>Embudo de PVC</t>
  </si>
  <si>
    <t>Empalme tipo  PROSA</t>
  </si>
  <si>
    <t>Enduído plástico al agua para exteriores</t>
  </si>
  <si>
    <t>Enduído plástico al agua para interiores</t>
  </si>
  <si>
    <t>Esmalte sintético brillante</t>
  </si>
  <si>
    <t>Esmalte sintético semimate</t>
  </si>
  <si>
    <t>Estaño al 50%</t>
  </si>
  <si>
    <t>Estantes y divisiones para placard, de calidad inferior</t>
  </si>
  <si>
    <t>Estantes y divisiones para placard, de calidad media</t>
  </si>
  <si>
    <t>Estantes y divisiones para placard, de calidad superior</t>
  </si>
  <si>
    <t>Fijador  al agua</t>
  </si>
  <si>
    <t>Frente de placard de madera, de calidad inferior</t>
  </si>
  <si>
    <t>Frente de placard de madera, de calidad superior</t>
  </si>
  <si>
    <t>Gabinete para medidor de gas</t>
  </si>
  <si>
    <t>Gabinete para medidor monofásico</t>
  </si>
  <si>
    <t>Grifería para bidé de calidad inferior</t>
  </si>
  <si>
    <t>Grifería para bidé de calidad media</t>
  </si>
  <si>
    <t>Grifería para bidé de calidad superior</t>
  </si>
  <si>
    <t>Grifería para cocina de calidad inferior</t>
  </si>
  <si>
    <t>Grifería para cocina de calidad media</t>
  </si>
  <si>
    <t>Grifería para cocina, monocomando, de calidad superior</t>
  </si>
  <si>
    <t>Grifería para ducha de calidad inferior</t>
  </si>
  <si>
    <t>Grifería para ducha de calidad media</t>
  </si>
  <si>
    <t>Grifería para ducha de calidad superior</t>
  </si>
  <si>
    <t>Grifería para lavadero de calidad inferior</t>
  </si>
  <si>
    <t>Grifería para lavadero de calidad media</t>
  </si>
  <si>
    <t>Grifería para lavatorio de calidad inferior</t>
  </si>
  <si>
    <t>Grifería para lavatorio de calidad media</t>
  </si>
  <si>
    <t>Grifería para lavatorio de calidad superior</t>
  </si>
  <si>
    <t>Hidrante completo, con manguera y gabinete</t>
  </si>
  <si>
    <t>Hormigón elaborado</t>
  </si>
  <si>
    <t>Horno a gas</t>
  </si>
  <si>
    <t>Iluminación de emergencia</t>
  </si>
  <si>
    <t>Inodoro de calidad inferior</t>
  </si>
  <si>
    <t>Inodoro de calidad media</t>
  </si>
  <si>
    <t>Inodoro de calidad superior con mochila</t>
  </si>
  <si>
    <t>Interruptor automático para tanque</t>
  </si>
  <si>
    <t>Interruptor de un  punto</t>
  </si>
  <si>
    <t>Interruptor diferencial</t>
  </si>
  <si>
    <t xml:space="preserve">Interruptor termomagnético </t>
  </si>
  <si>
    <t>Jabalina</t>
  </si>
  <si>
    <t>Laca poliuretánica</t>
  </si>
  <si>
    <t>Ladrillo cerámico hueco</t>
  </si>
  <si>
    <t>Ladrillo cerámico para entrepisos</t>
  </si>
  <si>
    <t>Ladrillo común</t>
  </si>
  <si>
    <t>Ladrillo de media máquina</t>
  </si>
  <si>
    <t>Lavatorio con columna de calidad media</t>
  </si>
  <si>
    <t>Lavatorio con columna de calidad superior</t>
  </si>
  <si>
    <t>Lavatorio sin columna de calidad inferior</t>
  </si>
  <si>
    <t>Listón yesero</t>
  </si>
  <si>
    <t>Llave candado para gas</t>
  </si>
  <si>
    <t>Llave de paso para agua</t>
  </si>
  <si>
    <t>Llave de paso para gas</t>
  </si>
  <si>
    <t>Llave esclusa de bronce</t>
  </si>
  <si>
    <t>Loseta calcárea para vereda</t>
  </si>
  <si>
    <t>Loseta de piedra lavada</t>
  </si>
  <si>
    <t>Machimbre con una cara cepillada</t>
  </si>
  <si>
    <t>Marco y tapa con cierre hermético, de bronce, de 0,20 x 0,20 m</t>
  </si>
  <si>
    <t>Matafuego de polvo químico</t>
  </si>
  <si>
    <t>Membrana asfáltica común</t>
  </si>
  <si>
    <t>Membrana asfáltica con folio de aluminio</t>
  </si>
  <si>
    <t>Mesada de acero inoxidable con bacha doble</t>
  </si>
  <si>
    <t>Mesada de acero inoxidable lisa</t>
  </si>
  <si>
    <t>Mesada de granito</t>
  </si>
  <si>
    <t>Mesada de granito con perforación para bacha</t>
  </si>
  <si>
    <t>Metal desplegado</t>
  </si>
  <si>
    <t xml:space="preserve">Mosaico granítico          </t>
  </si>
  <si>
    <t>Mueble de cocina bajo mesada, de madera, de calidad inferior</t>
  </si>
  <si>
    <t>Mueble de cocina bajo mesada, de madera, de calidad media</t>
  </si>
  <si>
    <t>Mueble de cocina bajo mesada, de madera, de calidad superior</t>
  </si>
  <si>
    <t xml:space="preserve">Pegamento para PVC </t>
  </si>
  <si>
    <t>Perfil normal doble T</t>
  </si>
  <si>
    <t>Pileta  de piso tipo PROSA</t>
  </si>
  <si>
    <t>Pileta de cocina de acero inoxidable</t>
  </si>
  <si>
    <t>Pileta de lavar de loza, chica</t>
  </si>
  <si>
    <t>Pileta de lavar de loza, grande o mediana</t>
  </si>
  <si>
    <t>Pileta de lavar de plástico</t>
  </si>
  <si>
    <t xml:space="preserve">Pileta de piso de PVC  </t>
  </si>
  <si>
    <t>Pintura al látex para interiores</t>
  </si>
  <si>
    <t>Pintura al látex para exteriores</t>
  </si>
  <si>
    <t xml:space="preserve">Pintura asfáltica </t>
  </si>
  <si>
    <t>Pintura transparente para ladrillo visto</t>
  </si>
  <si>
    <t>Piso de entablonado, con colocación</t>
  </si>
  <si>
    <t>Piso de parquet, con colocación</t>
  </si>
  <si>
    <t>Plomo para fundir</t>
  </si>
  <si>
    <t>Poliestireno expandido en placas</t>
  </si>
  <si>
    <t>Portero eléctrico</t>
  </si>
  <si>
    <t xml:space="preserve">Portón levadizo de madera </t>
  </si>
  <si>
    <t>Portón levadizo metálico</t>
  </si>
  <si>
    <t>Preservador para madera</t>
  </si>
  <si>
    <t>Puerta balcón corrediza de madera</t>
  </si>
  <si>
    <t>Puerta balcón corrediza metálica de calidad media</t>
  </si>
  <si>
    <t>Puerta balcón corrediza metálica de calidad superior</t>
  </si>
  <si>
    <t>Puerta de entrada de madera con tableros, de calidad inferior</t>
  </si>
  <si>
    <t>Puerta de entrada de madera con tableros, de calidad media</t>
  </si>
  <si>
    <t>Puerta de entrada de madera con tableros, de calidad superior</t>
  </si>
  <si>
    <t>Puerta metálica vidriada</t>
  </si>
  <si>
    <t>Puerta placa de madera, de calidad inferior</t>
  </si>
  <si>
    <t>Puerta placa de madera, de calidad media</t>
  </si>
  <si>
    <t>Puerta placa de madera, de calidad superior</t>
  </si>
  <si>
    <t>Ramal de hierro fundido</t>
  </si>
  <si>
    <t>Ramal de PVC</t>
  </si>
  <si>
    <t>Regulador de gas</t>
  </si>
  <si>
    <t>Reja de barrotes</t>
  </si>
  <si>
    <t>Rociador de techo tipo Spray</t>
  </si>
  <si>
    <t>Tabla con una cara cepillada para encofrado</t>
  </si>
  <si>
    <t>Tanque para agua de polietileno tricapa, aprobado, de 1000 litros de capacidad</t>
  </si>
  <si>
    <t>Tapa de chapa para cámara de inspección</t>
  </si>
  <si>
    <t>Tapa sumergida para tanque</t>
  </si>
  <si>
    <t>Te para caño de cobre</t>
  </si>
  <si>
    <t>Teja francesa</t>
  </si>
  <si>
    <t>Termotanque a gas</t>
  </si>
  <si>
    <t>Tirante  cepillado</t>
  </si>
  <si>
    <t>Tirante  sin cepillar</t>
  </si>
  <si>
    <t>Toma TV</t>
  </si>
  <si>
    <t>Tomacorriente con toma a tierra</t>
  </si>
  <si>
    <t xml:space="preserve">Tosca  </t>
  </si>
  <si>
    <t>Válvula a flotante</t>
  </si>
  <si>
    <t>Ventana corrediza de madera</t>
  </si>
  <si>
    <t>Ventana corrediza metálica</t>
  </si>
  <si>
    <t>Ventana corrediza metálica con vidrio repartido</t>
  </si>
  <si>
    <t>Ventiluz metálico</t>
  </si>
  <si>
    <t>Vigueta de hormigón pretensado</t>
  </si>
  <si>
    <t>Yeso blanco</t>
  </si>
  <si>
    <t>Zócalo de madera</t>
  </si>
  <si>
    <t xml:space="preserve">Zócalo granítico             </t>
  </si>
  <si>
    <t>Decreto 1295/2002 Artículo 15 Inciso</t>
  </si>
  <si>
    <t>Insumos</t>
  </si>
  <si>
    <r>
      <t>INDEC INFORMA Cuadro ó código CPC</t>
    </r>
    <r>
      <rPr>
        <vertAlign val="superscript"/>
        <sz val="8"/>
        <rFont val="Arial"/>
        <family val="2"/>
      </rPr>
      <t>1</t>
    </r>
  </si>
  <si>
    <t>Descripción de la apertura ICC</t>
  </si>
  <si>
    <t>Revista Indec Informa/código CPC</t>
  </si>
  <si>
    <t>a)</t>
  </si>
  <si>
    <t>Mano de obra</t>
  </si>
  <si>
    <t>Cuadro 1.4</t>
  </si>
  <si>
    <t>Capítulo Mano de obra</t>
  </si>
  <si>
    <t>b)</t>
  </si>
  <si>
    <t>Albañilería</t>
  </si>
  <si>
    <t>Cuadro 1.5</t>
  </si>
  <si>
    <t>Ítem albañilería</t>
  </si>
  <si>
    <t>d)</t>
  </si>
  <si>
    <t>Carpinterías</t>
  </si>
  <si>
    <t>Ítem Carpintería metálica y herrería</t>
  </si>
  <si>
    <t>f)</t>
  </si>
  <si>
    <r>
      <t>Andamios</t>
    </r>
    <r>
      <rPr>
        <vertAlign val="superscript"/>
        <sz val="8"/>
        <rFont val="Arial"/>
        <family val="2"/>
      </rPr>
      <t>2</t>
    </r>
  </si>
  <si>
    <t>Cuadro 1.6</t>
  </si>
  <si>
    <t>Alquiler de Andamios</t>
  </si>
  <si>
    <t>g)</t>
  </si>
  <si>
    <t>Artefactos de iluminación y cableado</t>
  </si>
  <si>
    <t>Ítem Instalación eléctrica</t>
  </si>
  <si>
    <t>h)</t>
  </si>
  <si>
    <t>Caños de PVC para instalaciones varias</t>
  </si>
  <si>
    <t>Cuadro 1.9</t>
  </si>
  <si>
    <t>Caños de PVC</t>
  </si>
  <si>
    <t>p)</t>
  </si>
  <si>
    <t>Gastos generales</t>
  </si>
  <si>
    <t>Capítulo Gastos generales</t>
  </si>
  <si>
    <t>r)</t>
  </si>
  <si>
    <t>Artefactos para baño y grifería</t>
  </si>
  <si>
    <t>Ítem Instalación sanitaria y contra incendio</t>
  </si>
  <si>
    <t>s)</t>
  </si>
  <si>
    <t>Hormigón</t>
  </si>
  <si>
    <t>u)</t>
  </si>
  <si>
    <t>Válvulas de bronce</t>
  </si>
  <si>
    <t>v)</t>
  </si>
  <si>
    <t>Electrobombas</t>
  </si>
  <si>
    <t>c)</t>
  </si>
  <si>
    <t>Pisos y revestimientos</t>
  </si>
  <si>
    <t>m)</t>
  </si>
  <si>
    <t>Aceros - Hierro aletado</t>
  </si>
  <si>
    <t>n)</t>
  </si>
  <si>
    <t>Cemento</t>
  </si>
  <si>
    <t>q)</t>
  </si>
  <si>
    <t>Arena</t>
  </si>
  <si>
    <t>Índices del Capítulo Gastos Generales</t>
  </si>
  <si>
    <t>Agua para construcción</t>
  </si>
  <si>
    <t>Alquiler de andamios</t>
  </si>
  <si>
    <t>Alquiler de camión volcador</t>
  </si>
  <si>
    <t>Alquiler de camioneta</t>
  </si>
  <si>
    <t>Alquiler de pala cargadora</t>
  </si>
  <si>
    <t>Alquiler de retroexcavadora</t>
  </si>
  <si>
    <t>Alquiler de volquete</t>
  </si>
  <si>
    <t>Capataz general de obra</t>
  </si>
  <si>
    <t>Casilla para obrador</t>
  </si>
  <si>
    <t>Cerco de obra</t>
  </si>
  <si>
    <t>Conexión de agua</t>
  </si>
  <si>
    <t>Conexión de desagüe cloacal</t>
  </si>
  <si>
    <t>Conexión de energía eléctrica</t>
  </si>
  <si>
    <t>Conexión de gas</t>
  </si>
  <si>
    <t>Depreciación de equipo</t>
  </si>
  <si>
    <t>Luz y fuerza motriz para obra</t>
  </si>
  <si>
    <t>Madera para encofrado</t>
  </si>
  <si>
    <t>Seguro de incendio de obra</t>
  </si>
  <si>
    <t>Seguro de Responsabilidad civil contra terceros</t>
  </si>
  <si>
    <t>Sereno</t>
  </si>
  <si>
    <t>Tirante sin cepillar</t>
  </si>
  <si>
    <t>Túnel peatonal</t>
  </si>
  <si>
    <t>Aperturas</t>
  </si>
  <si>
    <t xml:space="preserve">        Mano de obra asalariada</t>
  </si>
  <si>
    <r>
      <t>Mano de obra directa</t>
    </r>
    <r>
      <rPr>
        <sz val="8"/>
        <rFont val="Arial"/>
        <family val="2"/>
      </rPr>
      <t xml:space="preserve"> (en Albañilería y H. Armado)</t>
    </r>
  </si>
  <si>
    <r>
      <t xml:space="preserve">Mano de obra indirecta </t>
    </r>
    <r>
      <rPr>
        <sz val="8"/>
        <rFont val="Arial"/>
        <family val="2"/>
      </rPr>
      <t>(capataz de primera</t>
    </r>
    <r>
      <rPr>
        <vertAlign val="superscript"/>
        <sz val="8"/>
        <rFont val="Arial"/>
        <family val="2"/>
      </rPr>
      <t>2</t>
    </r>
    <r>
      <rPr>
        <sz val="8"/>
        <rFont val="Arial"/>
        <family val="2"/>
      </rPr>
      <t xml:space="preserve">) </t>
    </r>
  </si>
  <si>
    <r>
      <t>Seguro de Accidentes de Trabajo</t>
    </r>
    <r>
      <rPr>
        <vertAlign val="superscript"/>
        <sz val="8"/>
        <rFont val="Arial"/>
        <family val="2"/>
      </rPr>
      <t>3</t>
    </r>
  </si>
  <si>
    <t xml:space="preserve">         Subcontratos de mano de obra</t>
  </si>
  <si>
    <t>Instalación eléctrica</t>
  </si>
  <si>
    <t xml:space="preserve">Instalación sanitaria </t>
  </si>
  <si>
    <t xml:space="preserve">Instalación contra incendio </t>
  </si>
  <si>
    <t>Instalación de gas</t>
  </si>
  <si>
    <t xml:space="preserve">Yesería </t>
  </si>
  <si>
    <t xml:space="preserve">Pintura </t>
  </si>
  <si>
    <t>Codigo Unificado</t>
  </si>
  <si>
    <t>Índice de precios de equipos para la construcción</t>
  </si>
  <si>
    <t>Concepto</t>
  </si>
  <si>
    <t>Guinche 1200 Kg.</t>
  </si>
  <si>
    <t>Hormigoneras de 130 a 300 litros</t>
  </si>
  <si>
    <t>Mesa de corte de cerámicos</t>
  </si>
  <si>
    <t>Mesa de corte de mosaicos</t>
  </si>
  <si>
    <t>Pluma 300 Kg.</t>
  </si>
  <si>
    <t>Taladro percutor</t>
  </si>
  <si>
    <t>Trituradora a mandíbula</t>
  </si>
  <si>
    <t>Vibrador a péndulo</t>
  </si>
  <si>
    <t xml:space="preserve">Índice de precios de algunos servicios </t>
  </si>
  <si>
    <t>Servicios de alquiler</t>
  </si>
  <si>
    <t>Andamios</t>
  </si>
  <si>
    <r>
      <t>Camión con acoplado</t>
    </r>
    <r>
      <rPr>
        <vertAlign val="superscript"/>
        <sz val="8"/>
        <rFont val="Arial"/>
        <family val="2"/>
      </rPr>
      <t>2</t>
    </r>
  </si>
  <si>
    <r>
      <t>Camión playo</t>
    </r>
    <r>
      <rPr>
        <vertAlign val="superscript"/>
        <sz val="8"/>
        <rFont val="Arial"/>
        <family val="2"/>
      </rPr>
      <t>2</t>
    </r>
  </si>
  <si>
    <t>Camión volcador</t>
  </si>
  <si>
    <t>Contenedor tipo volquete</t>
  </si>
  <si>
    <t>Camioneta</t>
  </si>
  <si>
    <t>Pala cargadora</t>
  </si>
  <si>
    <t>Retroexcavadora</t>
  </si>
  <si>
    <t xml:space="preserve">Aberturas de aluminio                                                  </t>
  </si>
  <si>
    <t xml:space="preserve">Aberturas de chapa de hierro                                           </t>
  </si>
  <si>
    <t xml:space="preserve">Abrasivos                                                              </t>
  </si>
  <si>
    <t xml:space="preserve">Abrazaderas                                                            </t>
  </si>
  <si>
    <t xml:space="preserve">Accesorio para máquinas herramientas                                   </t>
  </si>
  <si>
    <t xml:space="preserve">Accesorios para herramientas                                           </t>
  </si>
  <si>
    <t xml:space="preserve">Aceites lubricantes                                                    </t>
  </si>
  <si>
    <t xml:space="preserve">Acoplados                                                              </t>
  </si>
  <si>
    <t xml:space="preserve">Acumuladores eléctricos                                                </t>
  </si>
  <si>
    <t xml:space="preserve">Alambres de acero                                                      </t>
  </si>
  <si>
    <t xml:space="preserve">Alambrones de hierro                                                   </t>
  </si>
  <si>
    <t xml:space="preserve">Amoladoras                                                             </t>
  </si>
  <si>
    <t xml:space="preserve">Arcillas                                                               </t>
  </si>
  <si>
    <t xml:space="preserve">Arenas                                                                 </t>
  </si>
  <si>
    <t xml:space="preserve">Artefactos sanitarios                                                  </t>
  </si>
  <si>
    <t xml:space="preserve">Artículos pretensados                                                  </t>
  </si>
  <si>
    <t xml:space="preserve">Automóviles                                                            </t>
  </si>
  <si>
    <t xml:space="preserve">Autopartes de goma                                                     </t>
  </si>
  <si>
    <t xml:space="preserve">Balastos                                                               </t>
  </si>
  <si>
    <t xml:space="preserve">Baldosas cerámicas                                                     </t>
  </si>
  <si>
    <t xml:space="preserve">Barnices y protectores para madera                                     </t>
  </si>
  <si>
    <t xml:space="preserve">Barras de hierro y acero                                               </t>
  </si>
  <si>
    <t xml:space="preserve">Bolsas de plástico                                                     </t>
  </si>
  <si>
    <t xml:space="preserve">Bulones                                                                </t>
  </si>
  <si>
    <t xml:space="preserve">Calderas ( de gas y fuel oil)                                                              </t>
  </si>
  <si>
    <t xml:space="preserve">Cales                                                                  </t>
  </si>
  <si>
    <t xml:space="preserve">Camiones y sus chasis                                                  </t>
  </si>
  <si>
    <t xml:space="preserve">Caños y tubos de polietileno                                           </t>
  </si>
  <si>
    <t xml:space="preserve">Caños y tubos de polipropileno                                         </t>
  </si>
  <si>
    <t xml:space="preserve">Caños y tubos de PVC                                                   </t>
  </si>
  <si>
    <t xml:space="preserve">Capacitores electrolíticos                                             </t>
  </si>
  <si>
    <t xml:space="preserve">Cauchos sintéticos                                                     </t>
  </si>
  <si>
    <t xml:space="preserve">Cemento portland                                                       </t>
  </si>
  <si>
    <t xml:space="preserve">Cerraduras                                                             </t>
  </si>
  <si>
    <t xml:space="preserve">Chapas metálicas                                                       </t>
  </si>
  <si>
    <t xml:space="preserve">Clavos                                                                 </t>
  </si>
  <si>
    <t xml:space="preserve">Compresores y sus repuestos                                            </t>
  </si>
  <si>
    <t xml:space="preserve">Conductores eléctricos                                                 </t>
  </si>
  <si>
    <t xml:space="preserve">Correas de goma con refuerzo textil                                    </t>
  </si>
  <si>
    <t xml:space="preserve">Cortinas de aluminio                                                   </t>
  </si>
  <si>
    <t xml:space="preserve">Cortinas de enrrollar de PVC                                           </t>
  </si>
  <si>
    <t xml:space="preserve">Cortinas de madera                                                     </t>
  </si>
  <si>
    <t xml:space="preserve">Cuadernos y blocks                                                     </t>
  </si>
  <si>
    <t xml:space="preserve">Cubiertas agrícolas                                                    </t>
  </si>
  <si>
    <t xml:space="preserve">Cubiertas convencionales                                               </t>
  </si>
  <si>
    <t xml:space="preserve">Cubiertas radiales                                                     </t>
  </si>
  <si>
    <t xml:space="preserve">Cucharas de albañil                                                    </t>
  </si>
  <si>
    <t xml:space="preserve">Dispersiones de caucho (Pegamentos)                                                 </t>
  </si>
  <si>
    <t xml:space="preserve">Elásticos para autos                                                   </t>
  </si>
  <si>
    <t xml:space="preserve">Electrobombas                                                          </t>
  </si>
  <si>
    <t xml:space="preserve">Enduído para paredes                                                   </t>
  </si>
  <si>
    <t xml:space="preserve">Energía eléctrica                                                      </t>
  </si>
  <si>
    <t xml:space="preserve">Equipos de transmisión                                                 </t>
  </si>
  <si>
    <t xml:space="preserve">Esmaltes sintéticos                                                    </t>
  </si>
  <si>
    <t xml:space="preserve">Fibras minerales                                                       </t>
  </si>
  <si>
    <t xml:space="preserve">Film de polietileno                                                    </t>
  </si>
  <si>
    <t xml:space="preserve">Fuel oil                                                               </t>
  </si>
  <si>
    <t xml:space="preserve">Gas                                                                    </t>
  </si>
  <si>
    <t xml:space="preserve">Gas oil                                                                </t>
  </si>
  <si>
    <t xml:space="preserve">Gases de refinería (Butano. Propano)                                                     </t>
  </si>
  <si>
    <t xml:space="preserve">Grifería                                                               </t>
  </si>
  <si>
    <t xml:space="preserve">Grupos electrógenos                                                    </t>
  </si>
  <si>
    <t xml:space="preserve">Herramientas de mano                                                   </t>
  </si>
  <si>
    <t xml:space="preserve">Hidrófugos                                                             </t>
  </si>
  <si>
    <t xml:space="preserve">Hierros redondos                                                       </t>
  </si>
  <si>
    <t xml:space="preserve">Hormigón                                                               </t>
  </si>
  <si>
    <t xml:space="preserve">Hormigoneras                                                           </t>
  </si>
  <si>
    <t xml:space="preserve">Impermeabilizantes                                                     </t>
  </si>
  <si>
    <t xml:space="preserve">Interruptores eléctricos                                               </t>
  </si>
  <si>
    <t xml:space="preserve">Kerosene                                                               </t>
  </si>
  <si>
    <t xml:space="preserve">Ladrillos huecos                                                       </t>
  </si>
  <si>
    <t xml:space="preserve">Ladrillos refractarios                                                 </t>
  </si>
  <si>
    <t xml:space="preserve">Lingotes de aluminio y sus aleaciones                       </t>
  </si>
  <si>
    <t xml:space="preserve">Lingotes y perfiles de aluminio y sus aleaciones                       </t>
  </si>
  <si>
    <t xml:space="preserve">Maderas aglomeradas                                                    </t>
  </si>
  <si>
    <t xml:space="preserve">Maderas aserradas                                                      </t>
  </si>
  <si>
    <t xml:space="preserve">Maderas terciadas fenólicas                                            </t>
  </si>
  <si>
    <t xml:space="preserve">Maderas terciadas no fenólicas                                         </t>
  </si>
  <si>
    <t xml:space="preserve">Máquinas para carpintería                                              </t>
  </si>
  <si>
    <t xml:space="preserve">Máquinas viales autopropulsadas                                        </t>
  </si>
  <si>
    <t xml:space="preserve">Máquinas viales no autopropulsadas                                     </t>
  </si>
  <si>
    <t xml:space="preserve">Membranas asfálticas                                                   </t>
  </si>
  <si>
    <t xml:space="preserve">Morteros refractarios                                                  </t>
  </si>
  <si>
    <t xml:space="preserve">Mosaicos                                                               </t>
  </si>
  <si>
    <t xml:space="preserve">Motores a explosión de uso industrial                                  </t>
  </si>
  <si>
    <t xml:space="preserve">Motores eléctricos                                                     </t>
  </si>
  <si>
    <t xml:space="preserve">Motores para vehículos                                                 </t>
  </si>
  <si>
    <t xml:space="preserve">Motos                                                                  </t>
  </si>
  <si>
    <t xml:space="preserve">Naftas                                                                 </t>
  </si>
  <si>
    <t xml:space="preserve">Papel obra                                                             </t>
  </si>
  <si>
    <t xml:space="preserve">Pegamentos para revestimientos                                         </t>
  </si>
  <si>
    <t xml:space="preserve">Perfiles de hierro                                                     </t>
  </si>
  <si>
    <t xml:space="preserve">Petróleo crudo                                                         </t>
  </si>
  <si>
    <t xml:space="preserve">Piedras                                                                </t>
  </si>
  <si>
    <t xml:space="preserve">Piezas fundidas                                                         </t>
  </si>
  <si>
    <t xml:space="preserve">Piletas y mesadas de acero inoxidable                                  </t>
  </si>
  <si>
    <t xml:space="preserve">Pinturas al látex                                                      </t>
  </si>
  <si>
    <t>Plastificantes</t>
  </si>
  <si>
    <t xml:space="preserve">Polímeros del cloruro de vinilo                                        </t>
  </si>
  <si>
    <t xml:space="preserve">Polímeros del estireno                                                 </t>
  </si>
  <si>
    <t xml:space="preserve">Polímeros del etileno                                                  </t>
  </si>
  <si>
    <t xml:space="preserve">Productos básicos de aluminio                                  </t>
  </si>
  <si>
    <t xml:space="preserve">Productos básicos de cobre y latón                                     </t>
  </si>
  <si>
    <t xml:space="preserve">Puertas placa                                                          </t>
  </si>
  <si>
    <t xml:space="preserve">Radiadores                                                             </t>
  </si>
  <si>
    <t xml:space="preserve">Resinas plásticas                                                      </t>
  </si>
  <si>
    <t xml:space="preserve">Rodamientos                                                            </t>
  </si>
  <si>
    <t xml:space="preserve">Soldadoras eléctricas                                                  </t>
  </si>
  <si>
    <t xml:space="preserve">Subproductos de refinería (Coke. Parafina)                                              </t>
  </si>
  <si>
    <t xml:space="preserve">Taladros                                                               </t>
  </si>
  <si>
    <t xml:space="preserve">Tejas                                                                  </t>
  </si>
  <si>
    <t xml:space="preserve">Tejidos de alambre                                                     </t>
  </si>
  <si>
    <t xml:space="preserve">Telas plásticas                                                        </t>
  </si>
  <si>
    <t xml:space="preserve">Transformadores                                                        </t>
  </si>
  <si>
    <t xml:space="preserve">Utilitarios                                                            </t>
  </si>
  <si>
    <t xml:space="preserve">Vidrio plano                                                           </t>
  </si>
  <si>
    <t xml:space="preserve">Vidrios laminados                                                      </t>
  </si>
  <si>
    <t xml:space="preserve">Vidrios templados                                                      </t>
  </si>
  <si>
    <t xml:space="preserve">Vidrios térmicos                                                       </t>
  </si>
  <si>
    <t xml:space="preserve">Yesos y piedras calizas                                                </t>
  </si>
  <si>
    <t>IMPORTADOS</t>
  </si>
  <si>
    <t xml:space="preserve">Accesorios y repuestos para máquinas de uso especial                 </t>
  </si>
  <si>
    <t xml:space="preserve">Aceros aleados                                                       </t>
  </si>
  <si>
    <t xml:space="preserve">Chapas de hierro al silicio                                              </t>
  </si>
  <si>
    <t xml:space="preserve">Chapas de hierro/acero                                               </t>
  </si>
  <si>
    <t xml:space="preserve">Cobre                                                                </t>
  </si>
  <si>
    <t xml:space="preserve">Estaño                                                               </t>
  </si>
  <si>
    <t xml:space="preserve">Maderas aserradas                                                    </t>
  </si>
  <si>
    <t xml:space="preserve">Manganeso                                                            </t>
  </si>
  <si>
    <t xml:space="preserve">Máquinas para perforar, taladrar o fresar                            </t>
  </si>
  <si>
    <t xml:space="preserve">Máquinas para rebanar, afilar, amolar, pulir u otro acabado          </t>
  </si>
  <si>
    <t xml:space="preserve">Máquinas para uso general (Máquinas para soldar plásticos)                                        </t>
  </si>
  <si>
    <t xml:space="preserve">Papeles                                                              </t>
  </si>
  <si>
    <t xml:space="preserve">Perfiles de hierro / acero                                           </t>
  </si>
  <si>
    <t xml:space="preserve">Piezas y partes para máquinas de uso general (Rodamientos)                         </t>
  </si>
  <si>
    <t xml:space="preserve">Polietileno                                                          </t>
  </si>
  <si>
    <t xml:space="preserve">Polipropileno                                                        </t>
  </si>
  <si>
    <t xml:space="preserve">Soda solvay                                                          </t>
  </si>
  <si>
    <t xml:space="preserve">Toner                                                                </t>
  </si>
  <si>
    <t>Cuadro 1. Índice de Precios Internos Básicos al por Mayor (IPIB), mayor desagregación disponible</t>
  </si>
  <si>
    <t>Cuadro 2. Índice de Precios Internos Básicos al por Mayor (IPIB), desagregación inmediata superior disponible</t>
  </si>
  <si>
    <t>Clasificación</t>
  </si>
  <si>
    <r>
      <t>CIIU R3</t>
    </r>
    <r>
      <rPr>
        <b/>
        <vertAlign val="superscript"/>
        <sz val="8"/>
        <rFont val="Arial"/>
        <family val="2"/>
      </rPr>
      <t>1</t>
    </r>
  </si>
  <si>
    <t>NACIONALES</t>
  </si>
  <si>
    <t>Estructuras metálicas para construcción (incluye: Aberturas de aluminio, Aberturas de chapa de hierro y Cortinas de aluminio)</t>
  </si>
  <si>
    <t>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t>
  </si>
  <si>
    <t>Máquinas herramientas y sus accesorios (incluye: Tornos y sus partes y piezas, Taladros, Amoladoras, Máquinas para carpintería, Soldadoras eléctricas y Accesorio para máquinas herramientas)</t>
  </si>
  <si>
    <t>Productos de cerámica no refractaria para uso no estructural (incluye: Artefactos sanitarios y Platos playos de cerámica)</t>
  </si>
  <si>
    <t>Artículos de hormigón, de cemento y de yeso (incluye: Hormigón, Mosaicos y Artículos pretensados)</t>
  </si>
  <si>
    <t>Autos, utilitarios, camiones, colectivos y chasis (incluye: Automóviles, Utilitarios, Camiones y sus chasis y Colectivos, Chasis y carrocerías para ómnibus)</t>
  </si>
  <si>
    <t>Plásticos en formas básicas (incluye: Caños y tubos de PVC, Caños y tubos de polipropileno y Caños y tubos de polietileno)</t>
  </si>
  <si>
    <t>Cauchos (incluye: Cauchos sintéticos y Dispersiones de caucho)</t>
  </si>
  <si>
    <t>Otros productos de caucho (incluye: Autopartes de goma, Correas de goma con refuerzo textil y Otros artículos de goma)</t>
  </si>
  <si>
    <t>Otros productos plásticos (incluye: Telas plásticas, Cortinas de enrollar de PVC y Artículos de bazar de plástico)</t>
  </si>
  <si>
    <t>Carpintería de madera (incluye: Cortinas de madera y Puertas placa)</t>
  </si>
  <si>
    <t>Cubiertas de caucho (incluye: Cubiertas radiales, Cubiertas convencionales y Cubiertas agrícolas)</t>
  </si>
  <si>
    <t>Otros productos metálicos n.c.p. (incluye: Bulones, Clavos, Envases de hojalata, Recipientes para gases, Grifería, Cerraduras, Tejidos de alambre, Piletas y mesadas de acero inoxidable y Chapas metálicas)</t>
  </si>
  <si>
    <t>Motores, generadores y transformadores eláctricos (incluye: Motores eléctricos, Grupos electrógenos y Transformadores)</t>
  </si>
  <si>
    <t>Combustibles (Incluye: Naftas, Kerosene, Gas oil, Fuel oil y Gases de refinería)</t>
  </si>
  <si>
    <t>Máquinas viales para la construcción (incluye: Máquinas viales autopropulsadas, Máquinas viales no autopropulsadas y Hormigoneras)</t>
  </si>
  <si>
    <t>Productos refractarios (incluye: Ladrillos refractarios y Morteros refractarios)</t>
  </si>
  <si>
    <t>Automotores y sus motores (incluye: Motores para vehículos, Automóviles, Utilitarios, Camiones y sus chasis y Colectivos, chasis y carrocerías para ómnibus)</t>
  </si>
  <si>
    <t>Sustancias plásticas (incluye: Polímeros de etileno, Polímeros de estireno, Polímeros de cloruro de vinilo y Polímeros de propileno)</t>
  </si>
  <si>
    <t>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t>
  </si>
  <si>
    <t>Vidrios para construcción y automotores (incluye: Vidrio plano, Vidrios templados, Vidrios térmicos y Vidrios laminados)</t>
  </si>
  <si>
    <t>Hierros y aceros en formas básicas (incluye: Chapas de hierro/acero, Aceros aleados y Perfiles de hierro/acero)</t>
  </si>
  <si>
    <t>Minerales no ferrosos en formas básicas (incluye: Cobre, Estaño y Manganeso)</t>
  </si>
  <si>
    <t>Máquinas herramientas (incluye: Máquinas para perforar, taladrar o fresar y Máquinas para rebanar, afilar, amolar, pulir u otro acabado)</t>
  </si>
  <si>
    <t xml:space="preserve">Máquinas de uso general y sus partes y piezas (incluye: Piezas y partes para máquinas de uso general -Rodamientos- y Máquinas para uso general -Máquinas para soldar plásticos-)                             </t>
  </si>
  <si>
    <t>Sustancias plásticas (incluye: Polietileno y Polipropileno)</t>
  </si>
  <si>
    <t>Sustancias químicas básicas (incluye: Soda solvay y Pigmentos)</t>
  </si>
  <si>
    <t>Cuadro 2. Índices del Capítulo Materiales, desagregación inmediata superior disponible</t>
  </si>
  <si>
    <t>Baldosas y losas para pavimentos, cubos de mosaicos de cerámicos y artículos similares (incluye: Azulejo, Baldosa cerámica esmaltada y Baldosa cerámica roja)</t>
  </si>
  <si>
    <t>Cajonera para placard (incluye: Cajonera para placard de calidad inferior, media y superior)</t>
  </si>
  <si>
    <t>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t>
  </si>
  <si>
    <t>Estantes y divisiones para placard (incluye: Estantes y divisiones para placard de calidad inferior, media y superior)</t>
  </si>
  <si>
    <t>41/42/51</t>
  </si>
  <si>
    <t>Ventana corrediza metálica y ventiluz metálico (incluye: Ventana corrediza metálica, Ventana corrediza metálica con vidrio repartido y Ventiluz metálico)</t>
  </si>
  <si>
    <t>Cuadro 1. Índices del Capítulo Materiales, mayor desagregación disponible</t>
  </si>
  <si>
    <t>Cuadro 1. Índices del Capítulo Mano de Obra, mayor desagregación disponible</t>
  </si>
  <si>
    <t>Cuadro 2. Índices del Capítulo Mano de Obra, desagregación disponible</t>
  </si>
  <si>
    <t>Yesería (incluye: mano de obra de subcontrato de yesería y sus materiales intervinientes para dicho ítem)</t>
  </si>
  <si>
    <t>Productos químicos</t>
  </si>
  <si>
    <t>Cuadro 3.2-24</t>
  </si>
  <si>
    <t>Sustancias y productos químicos</t>
  </si>
  <si>
    <t>Motores eléctricos y equipos de aire acondicionado</t>
  </si>
  <si>
    <t>Cuadro 3.2-31</t>
  </si>
  <si>
    <t>Máquinas y aparatos eléctricos</t>
  </si>
  <si>
    <t>Asfaltos, combustibles y lubricantes</t>
  </si>
  <si>
    <t>Cuadro 3.2-23</t>
  </si>
  <si>
    <t>Productos refinados del petróleo</t>
  </si>
  <si>
    <t>Medidores de caudal</t>
  </si>
  <si>
    <t>Cuadro 3.2-292</t>
  </si>
  <si>
    <t>Máquinas de uso especial</t>
  </si>
  <si>
    <t>Membrana impermeabilizante</t>
  </si>
  <si>
    <t>Cuadro 3.2-252</t>
  </si>
  <si>
    <t>Productos de plástico</t>
  </si>
  <si>
    <t>Equipo - Amortización de equipo</t>
  </si>
  <si>
    <t>Cuadro 3.2-29</t>
  </si>
  <si>
    <t>Máquinas y equipos</t>
  </si>
  <si>
    <t>e)</t>
  </si>
  <si>
    <t>i)</t>
  </si>
  <si>
    <t>k)</t>
  </si>
  <si>
    <t>t)</t>
  </si>
  <si>
    <t>w)</t>
  </si>
  <si>
    <t>j)</t>
  </si>
  <si>
    <t>Índices de los componentes incluidos en el Decreto 1295/2002.</t>
  </si>
  <si>
    <t>Baldosa cerámica roja para azotea de 20 x 20 cm; por m2.</t>
  </si>
  <si>
    <t>Acero aletado conformado de dureza natural, tipo ADN 420 (IRAM-IAS U 500-528), tensión máxima admisible 2.400 kg/cm2, en barra de 10 mm de diámetro; por tonelada.</t>
  </si>
  <si>
    <t>Cemento portland normal; por bolsa de 50 kg.</t>
  </si>
  <si>
    <t>Arena fina; por m3.</t>
  </si>
  <si>
    <t>Índice de Precios Internos Básicos al por Mayor (IPIB).</t>
  </si>
  <si>
    <t>DATOS REDETERMINACION</t>
  </si>
  <si>
    <t>CÓDIGO</t>
  </si>
  <si>
    <t>DESCRIPCIÓN</t>
  </si>
  <si>
    <t>Terciado Fenólico e= 18mm.  Mts. 1,22x 2,44</t>
  </si>
  <si>
    <t>Alamo Tirante 3" X 3" x mt 2,25</t>
  </si>
  <si>
    <t>Puntales de Alamo de 8,5 cm x 2,5 m.</t>
  </si>
  <si>
    <t>Hierro Torcionado  8mm. "Acindar" x 12 mts</t>
  </si>
  <si>
    <t>Clavos Punta Paris 2"</t>
  </si>
  <si>
    <t>Alambre Nº 17</t>
  </si>
  <si>
    <t>Poliestireno expandido e = 1 cm.</t>
  </si>
  <si>
    <t>Esmalte sintetico blanco x 4 lts tipo ALBA</t>
  </si>
  <si>
    <t>Vidrio transparente de 3mm  precio x m2.</t>
  </si>
  <si>
    <t>Cable de Cobre aislado de 1,5mm tipo Pirelli</t>
  </si>
  <si>
    <t>Caja de Acero rectangular MOP</t>
  </si>
  <si>
    <t>Caño de Acero Semipesado 3/4"</t>
  </si>
  <si>
    <t>Tomacorriente de Embutir c/tapa tipo "Exul"</t>
  </si>
  <si>
    <t>Caño Negro c/expoxi de 3/4"</t>
  </si>
  <si>
    <t>Tubo de PVC 3,2mmdiam x 63mm x 4 mts</t>
  </si>
  <si>
    <t>Deposito de Fº Cº embutir de 16 lts.</t>
  </si>
  <si>
    <t>Llave de Bronce 3/4" Fv (paso)</t>
  </si>
  <si>
    <t>Inodoro Pedestal  blanco FERRUM ANDINA</t>
  </si>
  <si>
    <t>Tanque de Plastico para agua tricapa850lts. Aprobado.</t>
  </si>
  <si>
    <t>Portarrollo blanco FERRUM  FIX</t>
  </si>
  <si>
    <t>Llave de gas con roseta de 1/2"</t>
  </si>
  <si>
    <t>Chapadur superpuerta 1,22x2,13</t>
  </si>
  <si>
    <t xml:space="preserve">Alamo Tabla 1" X 4" </t>
  </si>
  <si>
    <t>Chapa de Hierro Nº 18 medidas (1,22x2,44)</t>
  </si>
  <si>
    <t>Pomela de Hierro re. 140x170</t>
  </si>
  <si>
    <t>Cerradura tipo kallay nº 4006</t>
  </si>
  <si>
    <t>Gas Oil</t>
  </si>
  <si>
    <t xml:space="preserve">Nafta Super </t>
  </si>
  <si>
    <t>Nafta Comun</t>
  </si>
  <si>
    <t>Aceite Diesel Movil extra 15/40</t>
  </si>
  <si>
    <t>Piedra Nº 1</t>
  </si>
  <si>
    <t>Piedra Nº 2</t>
  </si>
  <si>
    <t>Piedra Nº 3</t>
  </si>
  <si>
    <t>Arena para sellado</t>
  </si>
  <si>
    <t>Triturado 8 mm</t>
  </si>
  <si>
    <t>Triturado 20 mm</t>
  </si>
  <si>
    <t>Materia Granular p/sub-base bajo 3"</t>
  </si>
  <si>
    <t>Materia Granular p/base bajo 2"</t>
  </si>
  <si>
    <t>Cementi tipo 50/60</t>
  </si>
  <si>
    <t>Asfaliq EM1</t>
  </si>
  <si>
    <t>Asfaliq ER1</t>
  </si>
  <si>
    <t>Emulsion EBCR</t>
  </si>
  <si>
    <t>Bitalco 70/100</t>
  </si>
  <si>
    <t>Mezcla 70/30</t>
  </si>
  <si>
    <t>Defensas c/agujeros p/fijacion a poste a 3,810m y/o 1,905 e=3,2(7,62 m.util)</t>
  </si>
  <si>
    <t>Defensas de largo medio e=2,5 (7,62 m.util)</t>
  </si>
  <si>
    <t>Defensas c/agujeros p/fijacion a poste a 3,810m y/o 1,905 e=3,2(3,81 m.util)</t>
  </si>
  <si>
    <t>Postes metalicos pesados long. 1,50</t>
  </si>
  <si>
    <t>Alas terminales comunes (0,73 m)</t>
  </si>
  <si>
    <t>Caño Armco MP100 chapa ac. 2 mm Ondul. Y Galv.; 2mts. Diam.</t>
  </si>
  <si>
    <t>Powergel 800 encartuchado Kg</t>
  </si>
  <si>
    <t>Detonador Comun Nº 8  Kg.</t>
  </si>
  <si>
    <t>Mecha Lenta Kg.</t>
  </si>
  <si>
    <t>Detonador Noneles 1/15 seriados c/u</t>
  </si>
  <si>
    <t>Cordon Detonante 5 Grs/mts. Kg.</t>
  </si>
  <si>
    <t>Gav. Malla 6x8 alam.zinc 5% 3mm de ref. mt 1x1x1</t>
  </si>
  <si>
    <t>Alambre galvanizado para gavion</t>
  </si>
  <si>
    <t>180 X M3      H-8</t>
  </si>
  <si>
    <t>250 X M3      H-13</t>
  </si>
  <si>
    <t>310 X M3      H-17</t>
  </si>
  <si>
    <t>Señ.Vert. tipo c/sop. y bul.de alumin c/chapa alum.p/señal / vertical, espesor 4 mm</t>
  </si>
  <si>
    <t>Papel reflec. Señ/vert. reflec term x 42 mts.</t>
  </si>
  <si>
    <t>Microesferas de vidrio</t>
  </si>
  <si>
    <t>Pint/reflec p/demerc. Horiz. Temp.Amb.x 20 lts</t>
  </si>
  <si>
    <t>Diluyente para demarcación x 20 lts</t>
  </si>
  <si>
    <t>Pintura ligante imprimador x 20 lts</t>
  </si>
  <si>
    <t>Caño PVC  k10 DE 1/2"</t>
  </si>
  <si>
    <t>Acople Rapido 1/2"</t>
  </si>
  <si>
    <t>Estaño en Barra al 33%</t>
  </si>
  <si>
    <t>Caño Plomo pesado 1/2"</t>
  </si>
  <si>
    <t>Acople para Plomo PVC 1/2"</t>
  </si>
  <si>
    <t>Caño Hormigon comprimido 0,40 mts.</t>
  </si>
  <si>
    <t>Caño PVC R Diam. 75 mm</t>
  </si>
  <si>
    <t>Caño PVC R Diam. 150 mm</t>
  </si>
  <si>
    <t>Válv.esclusa sm de HºFº d/brida 75 mm *1</t>
  </si>
  <si>
    <t>Válv.esclusa sm de HºFº d/brida 250 mm *1</t>
  </si>
  <si>
    <t>Caño Polietileno al/dens MRS-80-K10- 20mm</t>
  </si>
  <si>
    <t>Kits completo conexión domiciliaria</t>
  </si>
  <si>
    <t>Caja para empotrar en vereda</t>
  </si>
  <si>
    <t>Caño PVC 40mm diam, 3,2mm esp.</t>
  </si>
  <si>
    <t>Caño PVC p/cloacas 160 mm diam. Reglam.</t>
  </si>
  <si>
    <t>Caño PVC p/cloacas 315 mm diam. Reglam.</t>
  </si>
  <si>
    <t>Marco y Tapa de HºFº pesado 600mm diam</t>
  </si>
  <si>
    <t>Marco y Tapa de HºFº ductil art. Clase 400</t>
  </si>
  <si>
    <t>Caño PVC Cloacas 110 mm</t>
  </si>
  <si>
    <t>Ramal PVC Cloacas 160x110mm a 45º c/ag</t>
  </si>
  <si>
    <t>Curva 110 mm diam. A 45º c/aro de goma</t>
  </si>
  <si>
    <t>Valvula de Hº ductil tipo euro 20 db 75 mm*1</t>
  </si>
  <si>
    <t>Brazo Metalico s/ CN 77 con collar y bulones</t>
  </si>
  <si>
    <t>Cable Cu  tipo talle 2x2x5 mm2</t>
  </si>
  <si>
    <t>Lampara de NA de 150 W</t>
  </si>
  <si>
    <t>Morseto bimetalico deriv. 1360/1 B</t>
  </si>
  <si>
    <t>Artefacto Meriza 66</t>
  </si>
  <si>
    <t>Balasto + Ignitor P/Interior de 150 W / 220 V</t>
  </si>
  <si>
    <t>Aislador MN17</t>
  </si>
  <si>
    <t>RACK 479</t>
  </si>
  <si>
    <t>Fleje Aluminio de 10 x 1 mm</t>
  </si>
  <si>
    <t>Morseto 1976/4  -  AL-AL</t>
  </si>
  <si>
    <t>Perfiles de hierro L- 8x6 mts.-(1x1x1/8)</t>
  </si>
  <si>
    <t>Membrana 4 mm c/aluminio tipo”Emapi”</t>
  </si>
  <si>
    <t>Pomeca</t>
  </si>
  <si>
    <t>Pintura al latex para interior env 20lts" Alba"</t>
  </si>
  <si>
    <t>Cerámica 30 x 40 p/paredes-Línea Económica SCOP</t>
  </si>
  <si>
    <t>Cerámica 20 x 20 p/piso-Línea Económica SCOP</t>
  </si>
  <si>
    <t>Enduído plastico (al agua para exteriores)x 4 lts,</t>
  </si>
  <si>
    <t>Vigueta Pretensada S3 x ML "Chirino"</t>
  </si>
  <si>
    <t>Ladrillo ceramico para Losa 12,5 cm x unid. "Chirino"</t>
  </si>
  <si>
    <t>Block de Hormigon 20 x 20 x 40</t>
  </si>
  <si>
    <t xml:space="preserve">Adhesivo p/cerámico impermeable–Bolsa x 30 Kg. </t>
  </si>
  <si>
    <t>Yeso blanco tuyango/Selenita</t>
  </si>
  <si>
    <t>Mochila para exterior PVC</t>
  </si>
  <si>
    <t>Tablero metálico de 10 módulos</t>
  </si>
  <si>
    <t>Caja metálica rectangular</t>
  </si>
  <si>
    <t>Llave de embutir punto y toma</t>
  </si>
  <si>
    <t>Bomba 3/4 Hp</t>
  </si>
  <si>
    <t>Calefactor  tiro balanceado 2000 calorias</t>
  </si>
  <si>
    <t>Calefactor  tiro balanceado 3000 calorias</t>
  </si>
  <si>
    <t>Calefactor  sin salida 2000 calorias</t>
  </si>
  <si>
    <t>Calefactor  sin salida 3000 calorias</t>
  </si>
  <si>
    <t>Cocina blanca  56 cm, 4 hornallas</t>
  </si>
  <si>
    <t>Calefón linea económica 14 lts., blanco Instantáneo</t>
  </si>
  <si>
    <t>Mesada de granito gris mara- mts.2-</t>
  </si>
  <si>
    <t>Mesada de granito rosa- mts.2-</t>
  </si>
  <si>
    <t>Bacha para mesada de cocina simple -ZZ-52-</t>
  </si>
  <si>
    <t xml:space="preserve">Bacha para mesada de cocina doble </t>
  </si>
  <si>
    <t>Placa MDF 3 mm 160x213</t>
  </si>
  <si>
    <t>Marcos de chapa Nº 18 con puerta placa  en mdf liso 75x2,04 mts.</t>
  </si>
  <si>
    <t>Marcos de chapa Nº 18 con puerta placa  en madera 75x2,04 mts.</t>
  </si>
  <si>
    <t>Canto rodado clasificado</t>
  </si>
  <si>
    <t>(Valores Netos sin Impuestos)</t>
  </si>
  <si>
    <t>TOTAL GASTOS GENERALES</t>
  </si>
  <si>
    <t>UBICACIÓN:</t>
  </si>
  <si>
    <t>COMITENTE:</t>
  </si>
  <si>
    <t>CONTRATISTA:</t>
  </si>
  <si>
    <t>B - MANO DE OBRA</t>
  </si>
  <si>
    <t>ml</t>
  </si>
  <si>
    <t>Oficial Especializado</t>
  </si>
  <si>
    <t xml:space="preserve">Oficial </t>
  </si>
  <si>
    <t>Ayudante</t>
  </si>
  <si>
    <t>DIRECCIÓN NACIONAL DE VIALIDAD</t>
  </si>
  <si>
    <t>VALORES DE INSUMOS DE TABLA I</t>
  </si>
  <si>
    <t>Equipo nacional</t>
  </si>
  <si>
    <t>Gas  oil.</t>
  </si>
  <si>
    <t>Fuel oil.</t>
  </si>
  <si>
    <t>Nafta Común.</t>
  </si>
  <si>
    <t>Arenas.</t>
  </si>
  <si>
    <t>Cementos.</t>
  </si>
  <si>
    <t>Cales.</t>
  </si>
  <si>
    <t>Piedras.</t>
  </si>
  <si>
    <t>Acero dulce.</t>
  </si>
  <si>
    <t>Acero especial.</t>
  </si>
  <si>
    <t>Acero para pretensado.</t>
  </si>
  <si>
    <t>Acero laminado</t>
  </si>
  <si>
    <t>Camisas de acero para pilotes.</t>
  </si>
  <si>
    <t>Alambres para alambrados.</t>
  </si>
  <si>
    <t>Torniquetes.</t>
  </si>
  <si>
    <t>Caños de hierro galvanizado.</t>
  </si>
  <si>
    <t>Caños de hormigón armado.</t>
  </si>
  <si>
    <t>Alambre tejido p/ gaviones y colchonetas.</t>
  </si>
  <si>
    <t>Postes, varillones y varillas p/alambrados.</t>
  </si>
  <si>
    <t>Membrana de polietileno o geotextil</t>
  </si>
  <si>
    <t>Tranqueras de madera.</t>
  </si>
  <si>
    <t>Luminarias.</t>
  </si>
  <si>
    <t>Lámparas.</t>
  </si>
  <si>
    <t>Balastos (electricidad).</t>
  </si>
  <si>
    <t>Conductores eléctricos.</t>
  </si>
  <si>
    <t>Tableros.</t>
  </si>
  <si>
    <t>Aluminio en chapa p/ señalamiento</t>
  </si>
  <si>
    <t>Filler calcáreo.</t>
  </si>
  <si>
    <t>Madera para encofrado.</t>
  </si>
  <si>
    <t>Mejorador de adherencia.</t>
  </si>
  <si>
    <t>Aditivos para hormigones.</t>
  </si>
  <si>
    <t>Gelinita.</t>
  </si>
  <si>
    <t>Mechas.</t>
  </si>
  <si>
    <t>Gelamón.</t>
  </si>
  <si>
    <t>Nagovil.</t>
  </si>
  <si>
    <t>Apoyos de neopreno.</t>
  </si>
  <si>
    <t>Columnas para iluminación.</t>
  </si>
  <si>
    <t>Baranda metálica peatonal.</t>
  </si>
  <si>
    <t>Pintura termoplástica reflectante.</t>
  </si>
  <si>
    <t>Esferillas de vidrio.</t>
  </si>
  <si>
    <t>Tachas reflectantes.</t>
  </si>
  <si>
    <t>Esmalte sintético.</t>
  </si>
  <si>
    <t>Pórticos, ménsulas y carteles.</t>
  </si>
  <si>
    <t>Siliconas de bajo módulo.</t>
  </si>
  <si>
    <t>Resina Epoxi.</t>
  </si>
  <si>
    <t>Sellador de fisuras.</t>
  </si>
  <si>
    <t>Moldes metálicos.</t>
  </si>
  <si>
    <t>Accesorios para pretensado.</t>
  </si>
  <si>
    <t>Anclajes.</t>
  </si>
  <si>
    <t>Topes antisísmicos.</t>
  </si>
  <si>
    <t>Caños de PVC.</t>
  </si>
  <si>
    <t>Balasto.(FF.CC.)</t>
  </si>
  <si>
    <t>Durmientes.</t>
  </si>
  <si>
    <t>Rieles.</t>
  </si>
  <si>
    <t>Escamas para tierra armada.</t>
  </si>
  <si>
    <t>Mat. especiales p/tierra armada.</t>
  </si>
  <si>
    <t>Alquiler apuntalamientos.</t>
  </si>
  <si>
    <t>Alquiler equipos.</t>
  </si>
  <si>
    <t>Movilidad p/Supervisión.</t>
  </si>
  <si>
    <t>Cubiertas y cámaras p/movilidad</t>
  </si>
  <si>
    <t>Vivienda para Supervisión.</t>
  </si>
  <si>
    <t>Seguros y patente.</t>
  </si>
  <si>
    <t>Clavos y alambres p/ataduras.</t>
  </si>
  <si>
    <t>Flejes de hierro.</t>
  </si>
  <si>
    <t>Artículos pretensados.</t>
  </si>
  <si>
    <t>Tubos de acero.</t>
  </si>
  <si>
    <t>Transporte p/Var. Referencia.</t>
  </si>
  <si>
    <t>Asfaltos, comb. y lubr. p/Var. Referencia.</t>
  </si>
  <si>
    <t>Equipos p/Var. Referencia.</t>
  </si>
  <si>
    <t>Gastos generales p/Var. Referencia.</t>
  </si>
  <si>
    <t>Camiones y sus Chasis.</t>
  </si>
  <si>
    <t>Carrocerías y Remolques (Acoplados).</t>
  </si>
  <si>
    <t>Máquinas Viales Autopropulsadas.</t>
  </si>
  <si>
    <t>Máquinas Viales no Autopropulsadas.</t>
  </si>
  <si>
    <t>Movilización de obra.</t>
  </si>
  <si>
    <t>Expropiaciones.</t>
  </si>
  <si>
    <t>Costo financiero (Anual).</t>
  </si>
  <si>
    <t>Equipo importado.</t>
  </si>
  <si>
    <t>Cementos asfálticos C.A.</t>
  </si>
  <si>
    <t>Asfaltos diluídos E.M. - E.R.</t>
  </si>
  <si>
    <t>Emulsiones asfálticas.</t>
  </si>
  <si>
    <t>Asfaltos modificados c/polímeros.</t>
  </si>
  <si>
    <t>Caños y bóvedas de chapa ondulada y galvanizada.</t>
  </si>
  <si>
    <t>Materiales para baranda metálica cincada para defensa.</t>
  </si>
  <si>
    <t>TRANSPORTES:</t>
  </si>
  <si>
    <t>86.1</t>
  </si>
  <si>
    <t>CAMION SOLO:</t>
  </si>
  <si>
    <t>86.1.1</t>
  </si>
  <si>
    <t>Chasis.</t>
  </si>
  <si>
    <t>86.1.2</t>
  </si>
  <si>
    <t>Caja.</t>
  </si>
  <si>
    <t>86.1.3</t>
  </si>
  <si>
    <t>Cubiertas y cámaras.</t>
  </si>
  <si>
    <t>86.1.4</t>
  </si>
  <si>
    <t>Gas-oil</t>
  </si>
  <si>
    <t>86.1.5</t>
  </si>
  <si>
    <t>Chofer.</t>
  </si>
  <si>
    <t>86.2</t>
  </si>
  <si>
    <t>CAMION CON ACOPLADO:</t>
  </si>
  <si>
    <t>86.2.1</t>
  </si>
  <si>
    <t>86.2.2</t>
  </si>
  <si>
    <t>Acoplado.</t>
  </si>
  <si>
    <t>86.2.3</t>
  </si>
  <si>
    <t>86.2.4</t>
  </si>
  <si>
    <t>86.2.5</t>
  </si>
  <si>
    <t>86.2.6</t>
  </si>
  <si>
    <t>Hormigón Elaborado</t>
  </si>
  <si>
    <t>Bolsas de plástico</t>
  </si>
  <si>
    <t>Suelo seleccionado</t>
  </si>
  <si>
    <t>Lámina reflectiva p/señalamiento</t>
  </si>
  <si>
    <t>Pintura látex para exterior</t>
  </si>
  <si>
    <t>Puntas para fresado</t>
  </si>
  <si>
    <t>Provisón de agua</t>
  </si>
  <si>
    <t>Cloruro de sodio (Sal)</t>
  </si>
  <si>
    <t>Herramientas menores</t>
  </si>
  <si>
    <t>Mano de obra - p/Var. Referencia</t>
  </si>
  <si>
    <t>Gas Oil p/Var. Referencia</t>
  </si>
  <si>
    <t>Aceite lubricante p/Var. Referencia</t>
  </si>
  <si>
    <t>Mano de Obra - Oficial Especializado</t>
  </si>
  <si>
    <t xml:space="preserve">Mano de Obra - Oficial </t>
  </si>
  <si>
    <t>Mano de Obra - Medio Oficial</t>
  </si>
  <si>
    <t>Mano de Obra - Ayudante</t>
  </si>
  <si>
    <t>Mano de Obra - Arquitectura p/Var. Referencia</t>
  </si>
  <si>
    <t>GAS OIL TOTAL PROMEDIO PAIS S/IVA - ACA</t>
  </si>
  <si>
    <t>Costo Financiero (Mensual)</t>
  </si>
  <si>
    <t>T R A N S P O R T E S    C A R R E T E R O S  -   C A M I O N    S O L O</t>
  </si>
  <si>
    <t>T R A N S P O R T E S    C A R R E T E R O S  -   C A M I O N    C O N    A C O P L A D O</t>
  </si>
  <si>
    <t>Producto</t>
  </si>
  <si>
    <t>Mano de Obra</t>
  </si>
  <si>
    <t>Materiales</t>
  </si>
  <si>
    <t>Madera</t>
  </si>
  <si>
    <t>Hierros</t>
  </si>
  <si>
    <t>Áridos</t>
  </si>
  <si>
    <t>Arena clasificada lavada</t>
  </si>
  <si>
    <t>Aglomerantes</t>
  </si>
  <si>
    <t>Cemento aprobado con envase x 50 Kg. " Loma Negra"</t>
  </si>
  <si>
    <t>Calcemit c/env x 30 Kg.</t>
  </si>
  <si>
    <t>Cemento blanco bolsa de 42 Kg. "Pingüino"</t>
  </si>
  <si>
    <t>Ladrillos y Viguetas</t>
  </si>
  <si>
    <t>Aislantes</t>
  </si>
  <si>
    <t>Emulsión asfáltica envase x 18 lts. (RicAsfalt )</t>
  </si>
  <si>
    <t>Pinturas y afines</t>
  </si>
  <si>
    <t>Pintura al látex p/ exterior x 20 lts – “Alba”</t>
  </si>
  <si>
    <t>Vidrios y otros</t>
  </si>
  <si>
    <t>Policarbonato x m2</t>
  </si>
  <si>
    <t>Electricidad</t>
  </si>
  <si>
    <t>Instalaciones Sanitarias y Gas</t>
  </si>
  <si>
    <t>Carpintería Metálica y Madera</t>
  </si>
  <si>
    <t xml:space="preserve">Ventana de aluminio- corrediza  1,20x1,10 mts. con vidrio de 3 o 4 mm completa </t>
  </si>
  <si>
    <t xml:space="preserve">Ventana de aluminio de apertura con vidrio 3 o 4 mm  1,20x1,10 mts completa </t>
  </si>
  <si>
    <t>Combustibles</t>
  </si>
  <si>
    <t>Piedras y Triturados</t>
  </si>
  <si>
    <t>Asfaltos</t>
  </si>
  <si>
    <t>Defensas Viales de Seguridad</t>
  </si>
  <si>
    <t>Explosivos</t>
  </si>
  <si>
    <t>Gaviones</t>
  </si>
  <si>
    <t>Cubiertas</t>
  </si>
  <si>
    <t>CUBIERTA CON TACOS 1000 X 20 16 T.</t>
  </si>
  <si>
    <t>CUBIERTAS SIN TACOS 1000 X 20 16T</t>
  </si>
  <si>
    <t>CUBIERTA 1400 X 24 12 TELAS</t>
  </si>
  <si>
    <t>CUBIERTA 23,5 X 25 20 T</t>
  </si>
  <si>
    <t>CUBIERTA 26,5 X 25 20 T</t>
  </si>
  <si>
    <t>Señalamientos</t>
  </si>
  <si>
    <t>Ferretería</t>
  </si>
  <si>
    <t>Instalación agua y cloacas (OSSE)</t>
  </si>
  <si>
    <t>Electricidad externa (Energía San Juan)</t>
  </si>
  <si>
    <t>Mármoles y granitos</t>
  </si>
  <si>
    <t>Artefactos baño y cocina</t>
  </si>
  <si>
    <t xml:space="preserve">Equipamiento </t>
  </si>
  <si>
    <t>I</t>
  </si>
  <si>
    <t>un</t>
  </si>
  <si>
    <t>Inversión Acumulada</t>
  </si>
  <si>
    <t>FECHA APERTURA LICITACIÓN:</t>
  </si>
  <si>
    <t>ANTICIPO FINANCIERO/ACOPIO:</t>
  </si>
  <si>
    <t>RUBRO ITEM</t>
  </si>
  <si>
    <t>1-</t>
  </si>
  <si>
    <t>2-</t>
  </si>
  <si>
    <t>3-</t>
  </si>
  <si>
    <t>4-</t>
  </si>
  <si>
    <t>5-</t>
  </si>
  <si>
    <t>CODIGO</t>
  </si>
  <si>
    <t>DESCRIPCION</t>
  </si>
  <si>
    <t>IIEE-SJ - 103000</t>
  </si>
  <si>
    <t>Oficial</t>
  </si>
  <si>
    <t>IIEE-SJ - 102000</t>
  </si>
  <si>
    <t>IIEE-SJ - 101000</t>
  </si>
  <si>
    <t>PRECIO SIN IVA</t>
  </si>
  <si>
    <t>LISTADO DE INSUMOS - MANO DE OBRA, MATERIALES Y EQUIPOS - PARA LA OBRA</t>
  </si>
  <si>
    <t>hs</t>
  </si>
  <si>
    <t>Camion</t>
  </si>
  <si>
    <t>INDEC-SA - 51800-21</t>
  </si>
  <si>
    <t>INDEC-SA - 71240-11</t>
  </si>
  <si>
    <t>Martillo Percutor</t>
  </si>
  <si>
    <t>INDEC-EC - 44231-21</t>
  </si>
  <si>
    <t>Camion Regador</t>
  </si>
  <si>
    <t>Camion Volcador</t>
  </si>
  <si>
    <t>Cal</t>
  </si>
  <si>
    <t>Herramientas Menores</t>
  </si>
  <si>
    <t>INDEC-PB - 42921-2</t>
  </si>
  <si>
    <t>INDEC-CM - 37510-11</t>
  </si>
  <si>
    <t>INDEC-PB - 41263-1</t>
  </si>
  <si>
    <t>INDEC-CM - 41242-11</t>
  </si>
  <si>
    <t>Esmalte sintético</t>
  </si>
  <si>
    <t>Grúa</t>
  </si>
  <si>
    <t>INDEC-EC - 43520-21</t>
  </si>
  <si>
    <t>IIEE-SJ - 205002</t>
  </si>
  <si>
    <t>IIEE-SJ - 203002</t>
  </si>
  <si>
    <t>IIEE-SJ - 203001</t>
  </si>
  <si>
    <t>INDEC-CM - 37440-11</t>
  </si>
  <si>
    <t>INDEC-CM - 41277-41</t>
  </si>
  <si>
    <t>INDEC-PB - 41251-1</t>
  </si>
  <si>
    <t>INDEC-PB - 42999-2</t>
  </si>
  <si>
    <t>INDEC-PB - 46212-1</t>
  </si>
  <si>
    <t>INDEC-CM - 46531-11</t>
  </si>
  <si>
    <t>DEP-EQ</t>
  </si>
  <si>
    <t>IMPUESTO AL VALOR AGREGADO</t>
  </si>
  <si>
    <t>BENEFICIO</t>
  </si>
  <si>
    <t>GASTOS GENERALES</t>
  </si>
  <si>
    <t>PRECIO TOTAL DEL ITEM</t>
  </si>
  <si>
    <t>COEFICIENTE DE PASO</t>
  </si>
  <si>
    <t>FIN</t>
  </si>
  <si>
    <t>Anticipo Financiero</t>
  </si>
  <si>
    <t>DATOS A COMPLETAR POR LA REPARTICIÓN</t>
  </si>
  <si>
    <t>DATOS A COMPLETAR POR EL OFERENTE</t>
  </si>
  <si>
    <t>DENOMINACIÓN INSUMO</t>
  </si>
  <si>
    <t>Total Gastos Generales de Obra</t>
  </si>
  <si>
    <t>INSTRUCCIONES PARA EL LLENADO DE LA PLANILLA</t>
  </si>
  <si>
    <r>
      <rPr>
        <sz val="12"/>
        <rFont val="Arial"/>
        <family val="2"/>
      </rPr>
      <t>Pestaña</t>
    </r>
    <r>
      <rPr>
        <b/>
        <sz val="12"/>
        <rFont val="Arial"/>
        <family val="2"/>
      </rPr>
      <t xml:space="preserve"> Datos</t>
    </r>
  </si>
  <si>
    <r>
      <rPr>
        <sz val="12"/>
        <rFont val="Arial"/>
        <family val="2"/>
      </rPr>
      <t>Pestaña</t>
    </r>
    <r>
      <rPr>
        <b/>
        <sz val="12"/>
        <rFont val="Arial"/>
        <family val="2"/>
      </rPr>
      <t xml:space="preserve"> CyP</t>
    </r>
  </si>
  <si>
    <r>
      <rPr>
        <sz val="12"/>
        <rFont val="Arial"/>
        <family val="2"/>
      </rPr>
      <t>Pestaña</t>
    </r>
    <r>
      <rPr>
        <b/>
        <sz val="12"/>
        <rFont val="Arial"/>
        <family val="2"/>
      </rPr>
      <t xml:space="preserve"> AP</t>
    </r>
  </si>
  <si>
    <r>
      <rPr>
        <sz val="12"/>
        <rFont val="Arial"/>
        <family val="2"/>
      </rPr>
      <t>Pestaña</t>
    </r>
    <r>
      <rPr>
        <b/>
        <sz val="12"/>
        <rFont val="Arial"/>
        <family val="2"/>
      </rPr>
      <t xml:space="preserve"> Insumos</t>
    </r>
  </si>
  <si>
    <r>
      <t xml:space="preserve">Una vez que el oferente copia todos los insumos en esta misma planilla se agregar en la columna CÓDIGO, el código correspondiente para la redeterminación  a cada uno de los insumos. Este código deberá responder a la codificación presentada en la pestaña </t>
    </r>
    <r>
      <rPr>
        <b/>
        <sz val="12"/>
        <rFont val="Arial"/>
        <family val="2"/>
      </rPr>
      <t>Indices</t>
    </r>
    <r>
      <rPr>
        <sz val="12"/>
        <rFont val="Arial"/>
        <family val="2"/>
      </rPr>
      <t xml:space="preserve"> y se podrá copiar de ella y pegar en la columna correspondiente del insumo
Automáticamente se completara en la columa con la descripción de manera de poder verificar la correspondencia</t>
    </r>
  </si>
  <si>
    <r>
      <rPr>
        <sz val="12"/>
        <rFont val="Arial"/>
        <family val="2"/>
      </rPr>
      <t>Pestaña</t>
    </r>
    <r>
      <rPr>
        <b/>
        <sz val="12"/>
        <rFont val="Arial"/>
        <family val="2"/>
      </rPr>
      <t xml:space="preserve"> PTyCI</t>
    </r>
  </si>
  <si>
    <r>
      <rPr>
        <sz val="12"/>
        <rFont val="Arial"/>
        <family val="2"/>
      </rPr>
      <t>Pestaña</t>
    </r>
    <r>
      <rPr>
        <b/>
        <sz val="12"/>
        <rFont val="Arial"/>
        <family val="2"/>
      </rPr>
      <t xml:space="preserve"> Gastos Generales</t>
    </r>
  </si>
  <si>
    <t>El oferente debe completar la planilla ingresando la descripción del gasto y el monto del mismo.
Una vez completados todos los gastos, con este monto y una vez definido el costo de la obra se calculará inmediatamente el porcentaje que representa el gasto general en la obra</t>
  </si>
  <si>
    <t>PLAN DE TRABAJO</t>
  </si>
  <si>
    <t>AVANCE PORCENTUAL OBRA</t>
  </si>
  <si>
    <t>CURVA DE INVERSIÓN</t>
  </si>
  <si>
    <t>AVANCE MONETARIO</t>
  </si>
  <si>
    <t>COSTOS UNITARIO</t>
  </si>
  <si>
    <t>PRECIO UNITARIO</t>
  </si>
  <si>
    <t>TABLA DE ÍTEMS DEL PROYECTO</t>
  </si>
  <si>
    <t>INGRESOS BRUTOS Y L. HOGAR</t>
  </si>
  <si>
    <t>INGRESO DESIGNACIÓN SIN CODIFICACIÓN</t>
  </si>
  <si>
    <t>DESIGNACIÓN ITEM</t>
  </si>
  <si>
    <t>TOTAL OFERTA</t>
  </si>
  <si>
    <t>A COMPLETAR POR LA REPARTICIÓN PARA ENTREGAR PLANILLAS PARA LICITACIÓN</t>
  </si>
  <si>
    <t>Recordar que los Rubros no llevan ni unidades ni cantidades y por consiguiente no necesitan elaboración de Análisis de Precios</t>
  </si>
  <si>
    <t xml:space="preserve">Para el caso de Licitaciones llamadas por el sistema de Unidad de Medida deberá completar la columna E con las cantidades previstas.
En el caso de Licitaciones llamadas por el sistema de Ajuste Alzado las cantidades deben ser calculadas por el Oferente y completadas por él. </t>
  </si>
  <si>
    <t>Los datos del costo unitario se completa automáticamente a medida que se completan los datos de cada uno de los análisis de precio por parte del Oferente, asi como los calculos de los costos y porcentaje de incidencia.</t>
  </si>
  <si>
    <t>Las columnas L, M, N y O están reservadas para poder generar la numeración automática por lo que no deberán ser borradas y modificadas, solamente pueden ser copiadas y pegadas en caso de necesitar mas filas por la cantidad de ítems que posee la obra.</t>
  </si>
  <si>
    <t>Si es necesario agregar mas ítems, se deberá tomar una fila intermedia, copiarla y luego insertar en el mismo lugar la cantidad de filas necesarias. Luego se deberá revisar la columna A para que se actualicen correctamente los datos de designación, unidad y cantidad y las fórmulas de calculo del resto de las columnas.</t>
  </si>
  <si>
    <t>Esta pestaña resulta de fundamental importancia para generar los certificados de redeterminación de precios en caso de ser necesario.</t>
  </si>
  <si>
    <t>Al igual que la pestaña CyP se completa automáticamente la numeración y designación del Rubro/Item. Se deberá controlar la coincidencia y de ser necesario agregar una mayor cantidad de ítems (filas) proceder de manera similar a la anterior.
Se deberá ajustar las columnas a los meses previstos para la ejecución de la obra.</t>
  </si>
  <si>
    <r>
      <rPr>
        <sz val="12"/>
        <rFont val="Arial"/>
        <family val="2"/>
      </rPr>
      <t>Pestaña</t>
    </r>
    <r>
      <rPr>
        <b/>
        <sz val="12"/>
        <rFont val="Arial"/>
        <family val="2"/>
      </rPr>
      <t xml:space="preserve"> Items - Códigos</t>
    </r>
  </si>
  <si>
    <t>En esta pestaña se podrá realizar la estandarización de la denominación de los distintos ítems que forman parte de las futuras licitaciones. Esto posibilitará que todas las reparticiones puedan denominar los ítems de una manera única que despues pueda ser reflejada en las especificaciones técnicas particulares de las obras.</t>
  </si>
  <si>
    <t>A COMPLETAR POR EL OFERENTE PARA ENTREGAR PLANILLAS DE LICITACIÓN</t>
  </si>
  <si>
    <t>En todos los casos es conveniente que una vez completos todos los datos se revisen las distintas pestañas de manera que no queden renglones en blanco</t>
  </si>
  <si>
    <t>El Oferente deberá completar los análisis de precios indicando insumo (Materiales - Mano de Obra y Equipos), su unidad, cantidad y precio unitario. Además de acuerdo a lo indicado en el Decreto 691/16 de redeterminación de precios deberá indicar el código a utilizar para poder elaborar, en caso de corresponder, la redeterminación de precios.</t>
  </si>
  <si>
    <t>Todos estos datos pueden ser copiados y pegados de otra planilla que tenga el Oferente, teniendo el cuidado de no modificar el orden de las columnas y de que el pegado se haga solo texto.
Tener cuidado de que si dos insumos se denominas de igual manera y tienen diferentes precios en esta planilla, cuando sean ingresados en el Analisis de Precios, en forma automática se colocará el precio del insumo que este en la fila superior. Para ello conviene utilizar distintas denominaciones, por ejemplo:
Accesorios para baños
Accesorios para instalación sanitaria
Accesorios para instalación eléctrica.</t>
  </si>
  <si>
    <t>El Oferente deberácompletar el avance mensual previsto para cada uno de los ítems. La suma de los porcentajes de avance mensual de cada ítem debe totalizar el 100%</t>
  </si>
  <si>
    <t>El Avance Mensual, Acumulado, la Inversión Mensual y Acumulada se calcularan y completaran automáticamente en función de los avance previstos</t>
  </si>
  <si>
    <t>TRAMO:</t>
  </si>
  <si>
    <t xml:space="preserve">SECCION I: </t>
  </si>
  <si>
    <t xml:space="preserve">SECCION II: </t>
  </si>
  <si>
    <t xml:space="preserve">SECCION III: </t>
  </si>
  <si>
    <t>PROPUESTA</t>
  </si>
  <si>
    <t>PRECIO UNITARIO COTIZADO</t>
  </si>
  <si>
    <t>EN LETRAS</t>
  </si>
  <si>
    <t>EN NÚMERO</t>
  </si>
  <si>
    <t>TOTAL PRECIO</t>
  </si>
  <si>
    <t>FIRMA DE LOS PROPONENTES:</t>
  </si>
  <si>
    <t>SR. DIRECTOR GENERAL DE LA DIRECCIÓN PROVINCIAL DE VIALIDAD SAN JUAN</t>
  </si>
  <si>
    <t>_____ que suscribe(n) ____________________  en su carácter de  ____________  declara(n) que ha(n) dado cumplimiento a lo establecido en la documentación correspondiente, ha examinado el terreno, los planos, cómputos métricos, Pliego de Condiciones y Especificaciones Técnicas relativas a las obras indicadas en el título y se compromete(n) a realizarla en un todo de acuerdo con los mencionados documentos que aclara(n) conocer en todas sus partes, ofreciendo ejecutar las obras correspondientes a los precios unitarios que consignan a continuación:</t>
  </si>
  <si>
    <t>Los que suscriben , en su carácter de  y  en su carácter de  declaran que han dado cumplimiento a lo establecido en la documentación correspondiente, han examinado el terreno, los planos, cómputos métricos, Pliego de Condiciones y Especificaciones Técnicas relativas a las obras indicadas en el título y se comprometen a realizarla en un todo de acuerdo con los mencionados documentos que aclaran conocer en todas sus partes, ofreciendo ejecutar las obras correspondientes a los precios unitarios que consignan a continuación:</t>
  </si>
  <si>
    <t>El que suscribe  en su carácter de,  declara que ha dado cumplimiento a lo establecido en la documentación correspondiente, ha examinado el terreno, los planos, cómputos métricos, Pliego de Condiciones y Especificaciones Técnicas relativas a las obras indicadas en el título y se compromete a realizarla en un todo de acuerdo con los mencionados documentos que aclara conocer en todas sus partes, ofreciendo ejecutar las obras correspondientes a los precios unitarios que consignan a continuación:</t>
  </si>
  <si>
    <t xml:space="preserve">DOMICILIO LEGAL: </t>
  </si>
  <si>
    <t>m</t>
  </si>
  <si>
    <t>ha</t>
  </si>
  <si>
    <t>DESCRIPCIÓN EQUIPO DE PRODUCCIÓN Y RENDIMIENTO</t>
  </si>
  <si>
    <t>Equipo</t>
  </si>
  <si>
    <t>Potencia</t>
  </si>
  <si>
    <t>Costo Unitario</t>
  </si>
  <si>
    <t>Costo Total</t>
  </si>
  <si>
    <t>TOTALES</t>
  </si>
  <si>
    <t>Costo Equipos</t>
  </si>
  <si>
    <t>Rendimiento equipo de producción</t>
  </si>
  <si>
    <t>Rendimiento</t>
  </si>
  <si>
    <t>A - EQUIPOS</t>
  </si>
  <si>
    <t>Amortizaciones</t>
  </si>
  <si>
    <t>Interés</t>
  </si>
  <si>
    <t>Reparaciones y Repuestos</t>
  </si>
  <si>
    <t>Lubricantes</t>
  </si>
  <si>
    <t>Medio Oficial</t>
  </si>
  <si>
    <t>C - MATERIALES</t>
  </si>
  <si>
    <t>D - TRANSPORTE</t>
  </si>
  <si>
    <t>Total D</t>
  </si>
  <si>
    <t>DIRECCIÓN PROVINCIAL DE VIALIDAD</t>
  </si>
  <si>
    <t>II</t>
  </si>
  <si>
    <t>OBRAS VIALES</t>
  </si>
  <si>
    <t>II-0001</t>
  </si>
  <si>
    <t xml:space="preserve"> ACERO EN BARRA COLOCADO</t>
  </si>
  <si>
    <t>A</t>
  </si>
  <si>
    <t xml:space="preserve">LAMINADO </t>
  </si>
  <si>
    <t>II-0001.0001</t>
  </si>
  <si>
    <t xml:space="preserve"> Ø4</t>
  </si>
  <si>
    <t xml:space="preserve">t </t>
  </si>
  <si>
    <t>Ø4</t>
  </si>
  <si>
    <t>II-0001.0002</t>
  </si>
  <si>
    <t xml:space="preserve"> Ø6</t>
  </si>
  <si>
    <t>Ø6</t>
  </si>
  <si>
    <t>II-0001.0003</t>
  </si>
  <si>
    <t xml:space="preserve"> Ø8</t>
  </si>
  <si>
    <t>Ø8</t>
  </si>
  <si>
    <t>II-0001.0004</t>
  </si>
  <si>
    <t xml:space="preserve"> Ø10</t>
  </si>
  <si>
    <t>Ø10</t>
  </si>
  <si>
    <t>II-0001.0005</t>
  </si>
  <si>
    <t xml:space="preserve"> Ø12</t>
  </si>
  <si>
    <t>Ø12</t>
  </si>
  <si>
    <t>II-0001.0006</t>
  </si>
  <si>
    <t xml:space="preserve"> Ø16</t>
  </si>
  <si>
    <t>Ø16</t>
  </si>
  <si>
    <t>II-0001.0007</t>
  </si>
  <si>
    <t xml:space="preserve"> Ø18</t>
  </si>
  <si>
    <t>Ø18</t>
  </si>
  <si>
    <t>II-0001.0008</t>
  </si>
  <si>
    <t xml:space="preserve"> Ø20</t>
  </si>
  <si>
    <t>Ø20</t>
  </si>
  <si>
    <t>B</t>
  </si>
  <si>
    <t>ESPECIAL</t>
  </si>
  <si>
    <t>II-0001.0020</t>
  </si>
  <si>
    <t>II-0001.0021</t>
  </si>
  <si>
    <t>II-0001.0022</t>
  </si>
  <si>
    <t>II-0001.0023</t>
  </si>
  <si>
    <t>II-0001.0024</t>
  </si>
  <si>
    <t>II-0001.0025</t>
  </si>
  <si>
    <t>II-0001.0026</t>
  </si>
  <si>
    <t>II-0001.0027</t>
  </si>
  <si>
    <t>C</t>
  </si>
  <si>
    <t>PRETENSADO</t>
  </si>
  <si>
    <t>II-0001.0030</t>
  </si>
  <si>
    <t>II-0001.0031</t>
  </si>
  <si>
    <t>II-0001.0032</t>
  </si>
  <si>
    <t>II-0001.0033</t>
  </si>
  <si>
    <t>II-0001.0034</t>
  </si>
  <si>
    <t>II-0001.0035</t>
  </si>
  <si>
    <t>II-0001.0036</t>
  </si>
  <si>
    <t>II-0001.0037</t>
  </si>
  <si>
    <t>II-0002</t>
  </si>
  <si>
    <t>ABOVEDAMIENTO  REACONDICIONAMIENTO</t>
  </si>
  <si>
    <t>II-0002.0001</t>
  </si>
  <si>
    <t xml:space="preserve">V-384 </t>
  </si>
  <si>
    <t>V-384</t>
  </si>
  <si>
    <t>II-0003</t>
  </si>
  <si>
    <t>ALAMBRADO</t>
  </si>
  <si>
    <t>H-2840-I</t>
  </si>
  <si>
    <t>II-0003.0001</t>
  </si>
  <si>
    <t>S/PLANO H-2840-I - TIPO A</t>
  </si>
  <si>
    <t>II-0003.0002</t>
  </si>
  <si>
    <t>S/PLANO H-2840-I - TIPO B</t>
  </si>
  <si>
    <t>II-0003.0003</t>
  </si>
  <si>
    <t>S/PLANO H-2840-I - TIPO C</t>
  </si>
  <si>
    <t>II-0003.0004</t>
  </si>
  <si>
    <t>S/PLANO H-2840-I - TIPO D</t>
  </si>
  <si>
    <t>D</t>
  </si>
  <si>
    <t>II-0003.0005</t>
  </si>
  <si>
    <t>OLIMPICO H-9830</t>
  </si>
  <si>
    <t>II-0003.0006</t>
  </si>
  <si>
    <t>TRAZADO C/ REPOSICION  (%)</t>
  </si>
  <si>
    <t>II-0003.0007</t>
  </si>
  <si>
    <t>RETIRO</t>
  </si>
  <si>
    <t>II-0004</t>
  </si>
  <si>
    <t>ALCANTARILLAS METALICAS ACERO CORRUGADO</t>
  </si>
  <si>
    <t>H-10209</t>
  </si>
  <si>
    <t>II-0004.0001</t>
  </si>
  <si>
    <t>S/PLANO H-10209 - TIPO H-9987</t>
  </si>
  <si>
    <t>H-9987</t>
  </si>
  <si>
    <t>II-0004.0002</t>
  </si>
  <si>
    <t>S/PLANO H-10209 - TIPO H-2993</t>
  </si>
  <si>
    <t>H-2993</t>
  </si>
  <si>
    <t>H-10235</t>
  </si>
  <si>
    <t>II-0004.0003</t>
  </si>
  <si>
    <t>S/PLANO H-10235 - TIPO H-9987</t>
  </si>
  <si>
    <t>II-0004.0004</t>
  </si>
  <si>
    <t>S/PLANO H-10235 - TIPO H-2993</t>
  </si>
  <si>
    <t>H-10236</t>
  </si>
  <si>
    <t>II-0004.0005</t>
  </si>
  <si>
    <t>S/PLANO H-10236 - TIPO H-2553</t>
  </si>
  <si>
    <t>H-2553</t>
  </si>
  <si>
    <t>II-0004.0010</t>
  </si>
  <si>
    <t>ESPECIAL - TIPO BOVEDA PERFIL ALTO Z-6584</t>
  </si>
  <si>
    <t>BOVEDA PERFIL ALTO Z-6584</t>
  </si>
  <si>
    <t>II-0004.0011</t>
  </si>
  <si>
    <t>ESPECIAL - TIPO BOVEDA PERFIL BAJO Z-6584</t>
  </si>
  <si>
    <t>BOVEDA PERFIL BAJO Z-6584</t>
  </si>
  <si>
    <t>II-0004.0012</t>
  </si>
  <si>
    <t>ESPECIAL - TIPO CIRCULAR</t>
  </si>
  <si>
    <t>CIRCULAR</t>
  </si>
  <si>
    <t>II-0004.0013</t>
  </si>
  <si>
    <t>ESPECIAL - TIPO ELIPTICA</t>
  </si>
  <si>
    <t>ELIPTICA</t>
  </si>
  <si>
    <t>II-0004.0014</t>
  </si>
  <si>
    <t>ESPECIAL - TIPO ELIPTICA P/ FERROCARRIL Z-6584</t>
  </si>
  <si>
    <t>ELIPTICA P/ FERROCARRIL Z-6584</t>
  </si>
  <si>
    <t>II-0004.0020</t>
  </si>
  <si>
    <t>PINTURA</t>
  </si>
  <si>
    <t>E</t>
  </si>
  <si>
    <t>II-0004.0021</t>
  </si>
  <si>
    <t>COLOCACION</t>
  </si>
  <si>
    <t>F</t>
  </si>
  <si>
    <t>II-0004.0022</t>
  </si>
  <si>
    <t>RELLENO DE SOCAVACION</t>
  </si>
  <si>
    <t>m³</t>
  </si>
  <si>
    <t>G</t>
  </si>
  <si>
    <t>II-0004.0023</t>
  </si>
  <si>
    <t>REPARACION</t>
  </si>
  <si>
    <t>H</t>
  </si>
  <si>
    <t>II-0004.0024</t>
  </si>
  <si>
    <t>RETIRO Y RECOLOCACION</t>
  </si>
  <si>
    <t>II-0004.0025</t>
  </si>
  <si>
    <t xml:space="preserve">RETIRO </t>
  </si>
  <si>
    <t>J</t>
  </si>
  <si>
    <t>II-0005</t>
  </si>
  <si>
    <t>ALCANTARILLAS HORMIGON</t>
  </si>
  <si>
    <t>II-0005.0001</t>
  </si>
  <si>
    <t>CIRCULAR - TIPO A-82</t>
  </si>
  <si>
    <t>A-82</t>
  </si>
  <si>
    <t>II-0005.0002</t>
  </si>
  <si>
    <t>CIRCULAR - TIPO H-2993</t>
  </si>
  <si>
    <t>RECTANGULAR</t>
  </si>
  <si>
    <t>II-0005.0010</t>
  </si>
  <si>
    <t>RECTANGULAR - TIPO H-1900-BIS-1</t>
  </si>
  <si>
    <t>H-1900-BIS-1</t>
  </si>
  <si>
    <t>II-0005.0011</t>
  </si>
  <si>
    <t>RECTANGULAR - TIPO O-41211-I</t>
  </si>
  <si>
    <t>O-41211-I</t>
  </si>
  <si>
    <t>II-0005.0012</t>
  </si>
  <si>
    <t>RECTANGULAR - TIPO Z-959</t>
  </si>
  <si>
    <t>Z-959</t>
  </si>
  <si>
    <t>II-0005.0013</t>
  </si>
  <si>
    <t>RECTANGULAR - TIPO Z-2915-I</t>
  </si>
  <si>
    <t>Z-2915-I</t>
  </si>
  <si>
    <t>II-0005.0014</t>
  </si>
  <si>
    <t>RECTANGULAR - TIPO Z-2916-I</t>
  </si>
  <si>
    <t>Z-2916-I</t>
  </si>
  <si>
    <t>II-0005.0015</t>
  </si>
  <si>
    <t>RECTANGULAR - TIPO A-505</t>
  </si>
  <si>
    <t>A-505</t>
  </si>
  <si>
    <t>II-0005.0016</t>
  </si>
  <si>
    <t>RECTANGULAR - TIPO A-660</t>
  </si>
  <si>
    <t>A-660</t>
  </si>
  <si>
    <t>II-0005.0017</t>
  </si>
  <si>
    <t>RECTANGULAR - TIPO O-41211-MODIFICADA</t>
  </si>
  <si>
    <t>O-41211-MODIFICADA</t>
  </si>
  <si>
    <t>II-0005.0018</t>
  </si>
  <si>
    <t>RECTANGULAR - TIPO X-1113</t>
  </si>
  <si>
    <t>X-1113</t>
  </si>
  <si>
    <t>II-0005.0019</t>
  </si>
  <si>
    <t>RECTANGULAR - TIPO 0-52229</t>
  </si>
  <si>
    <t>0-52229</t>
  </si>
  <si>
    <t>II-0005.0020</t>
  </si>
  <si>
    <t>RECTANGULAR - TIPO 0-52233</t>
  </si>
  <si>
    <t>0-52233</t>
  </si>
  <si>
    <t>II-0005.0021</t>
  </si>
  <si>
    <t>RECTANGULAR - TIPO 0-52241</t>
  </si>
  <si>
    <t>0-52241</t>
  </si>
  <si>
    <t>II-0005.0030</t>
  </si>
  <si>
    <t>II-0005.0031</t>
  </si>
  <si>
    <t>II-0005.0032</t>
  </si>
  <si>
    <t>RELLENO SOCAVACION</t>
  </si>
  <si>
    <t>II-0005.0033</t>
  </si>
  <si>
    <t>II-0005.0034</t>
  </si>
  <si>
    <t>II-0006</t>
  </si>
  <si>
    <t>APERTURA DE CAJA P/ ENSANCHE</t>
  </si>
  <si>
    <t>II-0006.0001</t>
  </si>
  <si>
    <t>II-0006.0002</t>
  </si>
  <si>
    <t>RETIRO Y COLOCACION</t>
  </si>
  <si>
    <t>II-0007</t>
  </si>
  <si>
    <t>APOYO DE POLICLOROPENO SHARE 60</t>
  </si>
  <si>
    <t>II-0007.0001</t>
  </si>
  <si>
    <t>Nº</t>
  </si>
  <si>
    <t>II-0007.0002</t>
  </si>
  <si>
    <t>II-0008</t>
  </si>
  <si>
    <t>ARIDOS</t>
  </si>
  <si>
    <t>II-0009</t>
  </si>
  <si>
    <t>BACHEO DE PAVIMENTO ASFALTICO</t>
  </si>
  <si>
    <t>PROFUNDO</t>
  </si>
  <si>
    <t>II-0009.0001</t>
  </si>
  <si>
    <t>PROFUNDO CON MATERIAL PETREO Y SUELO</t>
  </si>
  <si>
    <t>MATERIAL PETREO Y SUELO</t>
  </si>
  <si>
    <t>II-0009.0002</t>
  </si>
  <si>
    <t>PROFUNDO CON MEZCLA ASFALTICA</t>
  </si>
  <si>
    <t>MEZCLA ASFALTICA</t>
  </si>
  <si>
    <t>II-0009.0003</t>
  </si>
  <si>
    <t>PROFUNDO CON SUELO CAL</t>
  </si>
  <si>
    <t>m²</t>
  </si>
  <si>
    <t>SUELO CAL</t>
  </si>
  <si>
    <t>II-0009.0004</t>
  </si>
  <si>
    <t>PROFUNDO CON SUELO CEMENTO</t>
  </si>
  <si>
    <t>SUELO CEMENTO</t>
  </si>
  <si>
    <t>II-0009.0005</t>
  </si>
  <si>
    <t>PROFUNDO CON SUELO SELECCIONADO</t>
  </si>
  <si>
    <t>SUELO SELECCIONADO</t>
  </si>
  <si>
    <t>II-0009.0006</t>
  </si>
  <si>
    <t>PROFUNDO CON SUELO TRATADO C / CAL</t>
  </si>
  <si>
    <t>SUELO TRATADO C / CAL</t>
  </si>
  <si>
    <t>SUPERFICIAL</t>
  </si>
  <si>
    <t>II-0009.0010</t>
  </si>
  <si>
    <t>SUPERFICIAL CON MEZCLA ASFALTICA</t>
  </si>
  <si>
    <t>II-0010</t>
  </si>
  <si>
    <t>BADEN</t>
  </si>
  <si>
    <t>Hº  SIMPLE</t>
  </si>
  <si>
    <t>II-0010.0001</t>
  </si>
  <si>
    <t>Hº  SIMPLE - TIPO A-2862</t>
  </si>
  <si>
    <t>A-2862</t>
  </si>
  <si>
    <t>II-0010.0002</t>
  </si>
  <si>
    <t>Hº  SIMPLE - TIPO H-8621</t>
  </si>
  <si>
    <t>H-8621</t>
  </si>
  <si>
    <t>Hº ARMADO</t>
  </si>
  <si>
    <t>II-0010.0010</t>
  </si>
  <si>
    <t>Hº ARMADO - TIPO V-331</t>
  </si>
  <si>
    <t>V-331</t>
  </si>
  <si>
    <t>II-0011</t>
  </si>
  <si>
    <t>BAJADA DE AGUA</t>
  </si>
  <si>
    <t>II-0011.0001</t>
  </si>
  <si>
    <t>METALICA</t>
  </si>
  <si>
    <t>HORMIGON</t>
  </si>
  <si>
    <t>II-0011.0010</t>
  </si>
  <si>
    <t>HORMIGON - TIPO H-8558</t>
  </si>
  <si>
    <t>nº</t>
  </si>
  <si>
    <t>H-8558</t>
  </si>
  <si>
    <t>II-0011.0011</t>
  </si>
  <si>
    <t>HORMIGON - TIPO H-2350</t>
  </si>
  <si>
    <t>H-2350</t>
  </si>
  <si>
    <t>II-0011.0012</t>
  </si>
  <si>
    <t>HORMIGON - TIPO H-7691</t>
  </si>
  <si>
    <t>H-7691</t>
  </si>
  <si>
    <t xml:space="preserve">m </t>
  </si>
  <si>
    <t>RETIRO,REPARACION, RECOLOCACION</t>
  </si>
  <si>
    <t>II-0012</t>
  </si>
  <si>
    <t>BANQUINA</t>
  </si>
  <si>
    <t xml:space="preserve">SUELO </t>
  </si>
  <si>
    <t>RIPIO</t>
  </si>
  <si>
    <t>PAVIMENTO</t>
  </si>
  <si>
    <t xml:space="preserve">CARPETA </t>
  </si>
  <si>
    <t>TRATAMIENTO</t>
  </si>
  <si>
    <t>II-0013</t>
  </si>
  <si>
    <t>BARANDA METALICA DE DEFENSA</t>
  </si>
  <si>
    <t>VEHICULAR  H-10237</t>
  </si>
  <si>
    <t>LIVIANA  ( A )</t>
  </si>
  <si>
    <t>PESADA ( B )</t>
  </si>
  <si>
    <t>PEATONAL  H-10237</t>
  </si>
  <si>
    <t>RETIRO Y REPARACION</t>
  </si>
  <si>
    <t>II-0014</t>
  </si>
  <si>
    <t>BASE</t>
  </si>
  <si>
    <t>ARENA ASFALTO</t>
  </si>
  <si>
    <t>CONCRETO ASFALTICO BITUMINOSO</t>
  </si>
  <si>
    <t>GRANULAR</t>
  </si>
  <si>
    <t>ANTICOGELANTES</t>
  </si>
  <si>
    <t>DRENANTES</t>
  </si>
  <si>
    <t>AGREGADO PETREO Y SUELO</t>
  </si>
  <si>
    <t>SUELO ESCORIA</t>
  </si>
  <si>
    <t>II-0015</t>
  </si>
  <si>
    <t>CALZADA</t>
  </si>
  <si>
    <t>CORRECCION DE AHUELLAMIENTO</t>
  </si>
  <si>
    <t>FRESADO</t>
  </si>
  <si>
    <t>MICROAGLOMERADO</t>
  </si>
  <si>
    <t>CORRECCION DE DEPRESIONES Y DEFORMACIONES</t>
  </si>
  <si>
    <t>SELLADO DE FISURA TIPO PUENTE</t>
  </si>
  <si>
    <t>II-0016</t>
  </si>
  <si>
    <t>CAMARA DE INSPECCION</t>
  </si>
  <si>
    <t>H-2465</t>
  </si>
  <si>
    <t>II-0017</t>
  </si>
  <si>
    <t>CARPETA</t>
  </si>
  <si>
    <t>MEZCLA BITUMINOSA DE CONCRETO ASFALTICO</t>
  </si>
  <si>
    <t>MEZCLA EN CALIENTE</t>
  </si>
  <si>
    <t>MEZCLA EN FRIO</t>
  </si>
  <si>
    <t>CARPETA DE BAJO ESPESOR</t>
  </si>
  <si>
    <t>II-0018</t>
  </si>
  <si>
    <t>COLCHONETA ( PIEDRA EMBOLSADA)</t>
  </si>
  <si>
    <t>ELECTROSOLDADA</t>
  </si>
  <si>
    <t>MALLA HEXAGONAL</t>
  </si>
  <si>
    <t>II-0019</t>
  </si>
  <si>
    <t>CORDONES</t>
  </si>
  <si>
    <t>H-8431</t>
  </si>
  <si>
    <t>H-9121</t>
  </si>
  <si>
    <t>DEFENSA BORDE PAVIMENTO</t>
  </si>
  <si>
    <t>RETIRO, REPARACION, RECOLOCACION</t>
  </si>
  <si>
    <t>II-0020</t>
  </si>
  <si>
    <t>CORTE DE PASTO</t>
  </si>
  <si>
    <t>II-0021</t>
  </si>
  <si>
    <t xml:space="preserve">CUNETA </t>
  </si>
  <si>
    <t>PREMOLDEADA</t>
  </si>
  <si>
    <t>REVESTIDA A-2731</t>
  </si>
  <si>
    <t>SIMPLE</t>
  </si>
  <si>
    <t>II-0022</t>
  </si>
  <si>
    <t>DARSENA DE DETENCION DE VEHICULOS</t>
  </si>
  <si>
    <t>II-0023</t>
  </si>
  <si>
    <t>DEFENSA CAMINOS</t>
  </si>
  <si>
    <t xml:space="preserve">CAUCE </t>
  </si>
  <si>
    <t>CONTRATALUDES</t>
  </si>
  <si>
    <t>CUNETAS</t>
  </si>
  <si>
    <t>ENROCADO</t>
  </si>
  <si>
    <t>TALUDES</t>
  </si>
  <si>
    <t>II-0024</t>
  </si>
  <si>
    <t>DEFENSA DE MARGENES</t>
  </si>
  <si>
    <t>COLCHONETAS</t>
  </si>
  <si>
    <t>EMBOLSADAS</t>
  </si>
  <si>
    <t>GAVIONES</t>
  </si>
  <si>
    <t>MUROS</t>
  </si>
  <si>
    <t>TABLESTACADOS</t>
  </si>
  <si>
    <t>II-0025</t>
  </si>
  <si>
    <t>DEFENSA VEHICULAR</t>
  </si>
  <si>
    <t>LIVIANA H-10237</t>
  </si>
  <si>
    <t>PESADA H-10237</t>
  </si>
  <si>
    <t>NEW JERSEY H-9197</t>
  </si>
  <si>
    <t>NEW JERSEY H-2551</t>
  </si>
  <si>
    <t>II-0026</t>
  </si>
  <si>
    <t xml:space="preserve">DEMOLICION </t>
  </si>
  <si>
    <t>VARIOS</t>
  </si>
  <si>
    <t>II-0027</t>
  </si>
  <si>
    <t>DESAGUES</t>
  </si>
  <si>
    <t>CIELO ABIERTO</t>
  </si>
  <si>
    <t>ENTUBADO</t>
  </si>
  <si>
    <t>CAIDA DE  ALCANTARILLA</t>
  </si>
  <si>
    <t>II-0028</t>
  </si>
  <si>
    <t>DESBOSQUE / DESTRONQUE LIMPIEZA</t>
  </si>
  <si>
    <t>II-0029</t>
  </si>
  <si>
    <t>DESCARGA</t>
  </si>
  <si>
    <t>II-0030</t>
  </si>
  <si>
    <t>DESEMBARRO P/ SANEAMIENTO</t>
  </si>
  <si>
    <t>II-0031</t>
  </si>
  <si>
    <t>DESPEDRADO DE LADERAS</t>
  </si>
  <si>
    <t>II-0032</t>
  </si>
  <si>
    <t>DESVIO</t>
  </si>
  <si>
    <t>II-0033</t>
  </si>
  <si>
    <t>DRENES</t>
  </si>
  <si>
    <t>TRANSVERSALES</t>
  </si>
  <si>
    <t>GEOSINTETICO</t>
  </si>
  <si>
    <t>PIEDRA</t>
  </si>
  <si>
    <t>PVC</t>
  </si>
  <si>
    <t>LONGITUDINALES</t>
  </si>
  <si>
    <t>SUBTERRANEOS</t>
  </si>
  <si>
    <t>J-7841</t>
  </si>
  <si>
    <t>II-0034</t>
  </si>
  <si>
    <t>ELEVACION DE GUARDARUEDAS</t>
  </si>
  <si>
    <t>J-7003</t>
  </si>
  <si>
    <t>II-0035</t>
  </si>
  <si>
    <t>ENCAUZAMIENTO</t>
  </si>
  <si>
    <t>C / DEFENSA</t>
  </si>
  <si>
    <t xml:space="preserve">FLEXIBLE </t>
  </si>
  <si>
    <t>II-0036</t>
  </si>
  <si>
    <t>ENROCADOS</t>
  </si>
  <si>
    <t>II-0037</t>
  </si>
  <si>
    <t>ENRIPIADO</t>
  </si>
  <si>
    <t>II-0038</t>
  </si>
  <si>
    <t>ESCARIFICADO</t>
  </si>
  <si>
    <t>II-0039</t>
  </si>
  <si>
    <t>EXCAVACIONES</t>
  </si>
  <si>
    <t>EXCAVACION P/TUNELES</t>
  </si>
  <si>
    <t>EXCAVACION TUNEL ( LINER )</t>
  </si>
  <si>
    <t>FUNDACIONES</t>
  </si>
  <si>
    <t>LIMPIEZA DE CAUCE</t>
  </si>
  <si>
    <t>ÑAU / TURBA / MALLIN</t>
  </si>
  <si>
    <t>NO CLASIFICADAS</t>
  </si>
  <si>
    <t>RECTIFICACION DE CAUCE</t>
  </si>
  <si>
    <t>ROCA</t>
  </si>
  <si>
    <t>SUELO</t>
  </si>
  <si>
    <t>ZANJA DE DESAGUE</t>
  </si>
  <si>
    <t>II-0040</t>
  </si>
  <si>
    <t>CONCRETO ASFALTICO</t>
  </si>
  <si>
    <t>II-0041</t>
  </si>
  <si>
    <t>GAVIONES (PIEDRA EMBOLSADA)</t>
  </si>
  <si>
    <t>ESTRIBO</t>
  </si>
  <si>
    <t>PILA</t>
  </si>
  <si>
    <t>II-0042</t>
  </si>
  <si>
    <t>GUARDAGANADO</t>
  </si>
  <si>
    <t>II-0043</t>
  </si>
  <si>
    <t>HORMIGON CEMENTO PORTLAND EXCLUIDA LA ARAMDURA</t>
  </si>
  <si>
    <t>H-4</t>
  </si>
  <si>
    <t xml:space="preserve"> Hº DE LIMPIEZA PARA FUND</t>
  </si>
  <si>
    <t>DESAGUES DE ESTRIBOS</t>
  </si>
  <si>
    <t>SUBDRENES</t>
  </si>
  <si>
    <t>H-8</t>
  </si>
  <si>
    <t>CONTRAPISOS</t>
  </si>
  <si>
    <t>PASARELA</t>
  </si>
  <si>
    <t>POZOS DE FUNDACION</t>
  </si>
  <si>
    <t>REVESTIMIENTO DE CUNETAS</t>
  </si>
  <si>
    <t>H-13</t>
  </si>
  <si>
    <t>ALCANTARILLAS</t>
  </si>
  <si>
    <t>CARPETA DE DESGASTE</t>
  </si>
  <si>
    <t>H-17</t>
  </si>
  <si>
    <t>BARANDAS VEHICULARES</t>
  </si>
  <si>
    <t>MURO DE CONTENCION</t>
  </si>
  <si>
    <t>PILAS</t>
  </si>
  <si>
    <t>REVESTIMIENTO DE CANALES</t>
  </si>
  <si>
    <t>H-21</t>
  </si>
  <si>
    <t>BARANDAS</t>
  </si>
  <si>
    <t>CABEZALES DE ESTRIBO</t>
  </si>
  <si>
    <t>CABEZALES DE PILOTES</t>
  </si>
  <si>
    <t>DADOS</t>
  </si>
  <si>
    <t>LOZA DE TABLERO</t>
  </si>
  <si>
    <t>PILARES</t>
  </si>
  <si>
    <t>PILOTES</t>
  </si>
  <si>
    <t>VIGUETAS</t>
  </si>
  <si>
    <t>H-25</t>
  </si>
  <si>
    <t>LOSA DE TABLERO</t>
  </si>
  <si>
    <t>H-30</t>
  </si>
  <si>
    <t>II-0044</t>
  </si>
  <si>
    <t>HORMIGON  ARS EXCLUIDA LA ARAMDURA</t>
  </si>
  <si>
    <t>FUNDACION DE Hº DE LIMPIEZA</t>
  </si>
  <si>
    <t>CARPETA DE DESAGUE</t>
  </si>
  <si>
    <t>II-0045</t>
  </si>
  <si>
    <t>HORMIGON  PUZOLANICO EXCLUIDA LA ARAMDURA</t>
  </si>
  <si>
    <t>REVESTIMIENTOS DE PILOTES</t>
  </si>
  <si>
    <t>II-0046</t>
  </si>
  <si>
    <t>IMPERMEABILIZACION</t>
  </si>
  <si>
    <t>SINTETICO</t>
  </si>
  <si>
    <t>BITUNMINOSO (ASFALTICO)</t>
  </si>
  <si>
    <t>ASFALTO EMULSIONADO</t>
  </si>
  <si>
    <t>ASFALTO DILUIDO</t>
  </si>
  <si>
    <t>II-0047</t>
  </si>
  <si>
    <t>IMPRIMACIÒN CON MATERIAL BITUMINOSO</t>
  </si>
  <si>
    <t>II-0048</t>
  </si>
  <si>
    <t>LIMPIEZA</t>
  </si>
  <si>
    <t xml:space="preserve">nº </t>
  </si>
  <si>
    <t>ALCANTARILLA</t>
  </si>
  <si>
    <t>CAUCES (RECTIFICACION)</t>
  </si>
  <si>
    <t>CUNETA / SANGRIAS (ZONA ESCURRIMIENTO)</t>
  </si>
  <si>
    <t>MATERIAL ALUVIONAL</t>
  </si>
  <si>
    <t>OBRAS DE ARTE (DESEMBANQUE)</t>
  </si>
  <si>
    <t>SEÑALAMIENTO VERTICAL</t>
  </si>
  <si>
    <t>TERRENO</t>
  </si>
  <si>
    <t>ZONA DE CAMINO</t>
  </si>
  <si>
    <t>II-0049</t>
  </si>
  <si>
    <t>LOSA DE HORMIGON</t>
  </si>
  <si>
    <t>II-0050</t>
  </si>
  <si>
    <t>LOSETAS DE HORMIGON</t>
  </si>
  <si>
    <t>REVESTIMENTO</t>
  </si>
  <si>
    <t>CANALES</t>
  </si>
  <si>
    <t xml:space="preserve">TALUDES </t>
  </si>
  <si>
    <t>ZANJAS</t>
  </si>
  <si>
    <t>II-0051</t>
  </si>
  <si>
    <t>MAMPOSTERIA DE PIEDRA</t>
  </si>
  <si>
    <t>II-0052</t>
  </si>
  <si>
    <t>MANTENIMIENTO INVERNAL</t>
  </si>
  <si>
    <t>DESPEJE DE NIEVE EN CALZADA</t>
  </si>
  <si>
    <t>día</t>
  </si>
  <si>
    <t>EQUIPO AUXILIO</t>
  </si>
  <si>
    <t>II-0053</t>
  </si>
  <si>
    <t>MEMBRANA PVC</t>
  </si>
  <si>
    <t>GEOTEXTIL FILTRANTES</t>
  </si>
  <si>
    <t>IMPERMEABLE (DESPLAZAMIENTO DE SALES)</t>
  </si>
  <si>
    <t>II-0054</t>
  </si>
  <si>
    <t>MOVILIDAD PARA EL PERSONAL AUXILIAR DE SUPERVISION</t>
  </si>
  <si>
    <t>mes</t>
  </si>
  <si>
    <t xml:space="preserve">CUOTA FIJA </t>
  </si>
  <si>
    <t>km</t>
  </si>
  <si>
    <t>ADICIONAL POR KM</t>
  </si>
  <si>
    <t>II-0055</t>
  </si>
  <si>
    <t>MOVILIZACION DE OBRA</t>
  </si>
  <si>
    <t>II-0056</t>
  </si>
  <si>
    <t xml:space="preserve">PASARELA </t>
  </si>
  <si>
    <t>Z-6152</t>
  </si>
  <si>
    <t>Z-6153</t>
  </si>
  <si>
    <t>Z-6589</t>
  </si>
  <si>
    <t>ESPECIALES</t>
  </si>
  <si>
    <t>II-0057</t>
  </si>
  <si>
    <t>PASO A NIVEL</t>
  </si>
  <si>
    <t>Z-10045</t>
  </si>
  <si>
    <t>II-0058</t>
  </si>
  <si>
    <t>PAVIMENTO DE HORMIGON</t>
  </si>
  <si>
    <t>CONSTRUCCION</t>
  </si>
  <si>
    <t>RECONSTRUCCION DE LOZAS</t>
  </si>
  <si>
    <t>II-0059</t>
  </si>
  <si>
    <t>PEDRAPLEN</t>
  </si>
  <si>
    <t>II-0060</t>
  </si>
  <si>
    <t>PERFILADO</t>
  </si>
  <si>
    <t>BANQUINAS</t>
  </si>
  <si>
    <t>II-0061</t>
  </si>
  <si>
    <t>PIEDRA COLOCADA</t>
  </si>
  <si>
    <t>II-0062</t>
  </si>
  <si>
    <t>PRADERIZACION</t>
  </si>
  <si>
    <t>HIDROSIEMBRA</t>
  </si>
  <si>
    <t>PANES</t>
  </si>
  <si>
    <t>Ha</t>
  </si>
  <si>
    <t>SIEMBRA</t>
  </si>
  <si>
    <t>II-0063</t>
  </si>
  <si>
    <t>PRETILES</t>
  </si>
  <si>
    <t>A-500</t>
  </si>
  <si>
    <t>A-500-BIS</t>
  </si>
  <si>
    <t>II-0064</t>
  </si>
  <si>
    <t>PROTECCION DE DUCTOS</t>
  </si>
  <si>
    <t>ALCANTARILLA DE PROTECCION S/PLANO 0-73214</t>
  </si>
  <si>
    <t>II-0065</t>
  </si>
  <si>
    <t xml:space="preserve">PUENTE </t>
  </si>
  <si>
    <t>CONSTRUCCION DE CONO DE DEFENSA</t>
  </si>
  <si>
    <t>TRATAMIENTO SUPERFICIAL</t>
  </si>
  <si>
    <t>gr / m²</t>
  </si>
  <si>
    <t>ZINCADO</t>
  </si>
  <si>
    <t>II-0066</t>
  </si>
  <si>
    <t>PUENTE BAYLEY / FM</t>
  </si>
  <si>
    <t>PUENTE BAYLEY</t>
  </si>
  <si>
    <t>DESARME, RETIRO</t>
  </si>
  <si>
    <t>II-0067</t>
  </si>
  <si>
    <t>PUENTE CANAL</t>
  </si>
  <si>
    <t>R-257</t>
  </si>
  <si>
    <t>II-0068</t>
  </si>
  <si>
    <t>REACONDICIONAMIENTO</t>
  </si>
  <si>
    <t xml:space="preserve">ALCANTARILLA </t>
  </si>
  <si>
    <t>CUNETA</t>
  </si>
  <si>
    <t>II-0069</t>
  </si>
  <si>
    <t>RECICLADO DE PAVIMENTO</t>
  </si>
  <si>
    <t>FRIO</t>
  </si>
  <si>
    <t>CALIENTE</t>
  </si>
  <si>
    <t>PLANTA</t>
  </si>
  <si>
    <t>CAMINO</t>
  </si>
  <si>
    <t>II-0070</t>
  </si>
  <si>
    <t>RECLAMADO</t>
  </si>
  <si>
    <t>II-0071</t>
  </si>
  <si>
    <t>RECUBRIMIENTO VEGETAL</t>
  </si>
  <si>
    <t>II-0072</t>
  </si>
  <si>
    <t>RESTITUCION DE GALIVO</t>
  </si>
  <si>
    <t>REVESTIMIENTO</t>
  </si>
  <si>
    <t>ENTEPADOS</t>
  </si>
  <si>
    <t>GUNITADO</t>
  </si>
  <si>
    <t>LOSETAS DE Hº</t>
  </si>
  <si>
    <t>SUELO VEGETAL</t>
  </si>
  <si>
    <t>II-0074</t>
  </si>
  <si>
    <t>RIEGO</t>
  </si>
  <si>
    <t>LIGA</t>
  </si>
  <si>
    <t>CURADO</t>
  </si>
  <si>
    <t>II-0075</t>
  </si>
  <si>
    <t>SALTO</t>
  </si>
  <si>
    <t>X-536</t>
  </si>
  <si>
    <t>II-0076</t>
  </si>
  <si>
    <t>SELLADO DE FISURA</t>
  </si>
  <si>
    <t>II-0077</t>
  </si>
  <si>
    <t>SIFON</t>
  </si>
  <si>
    <t>J-3800</t>
  </si>
  <si>
    <t>II-0078</t>
  </si>
  <si>
    <t>SUB BASE</t>
  </si>
  <si>
    <t>ANTICOGELANTE</t>
  </si>
  <si>
    <t xml:space="preserve">DRENANTES </t>
  </si>
  <si>
    <t>II-0079</t>
  </si>
  <si>
    <t>CAL</t>
  </si>
  <si>
    <t>SELECCIONADO</t>
  </si>
  <si>
    <t>TRATADO C / CAL</t>
  </si>
  <si>
    <t>II-0080</t>
  </si>
  <si>
    <t>SUMIDEROS</t>
  </si>
  <si>
    <t>Z-2881</t>
  </si>
  <si>
    <t>Z-2882</t>
  </si>
  <si>
    <t>Z-2883</t>
  </si>
  <si>
    <t>Z-2884</t>
  </si>
  <si>
    <t>II-0081</t>
  </si>
  <si>
    <t>TERRAPLEN</t>
  </si>
  <si>
    <t>CON COMPACTACION ESPECIAL</t>
  </si>
  <si>
    <t>OBRA     NUEVA</t>
  </si>
  <si>
    <t>RECONSTRUCCION DE TALUDES Y TERRAPLEN</t>
  </si>
  <si>
    <t>SIN COMPACTACION ESPECIAL</t>
  </si>
  <si>
    <t>OBRA NUEVA</t>
  </si>
  <si>
    <t>II-0082</t>
  </si>
  <si>
    <t>TEXTURIZADO (SUPERFICIE DE RODAMIENTO)</t>
  </si>
  <si>
    <t>II-0083</t>
  </si>
  <si>
    <t>TRABAJOS NO ESPECIFICADOS O DE EMERGENCIA</t>
  </si>
  <si>
    <t>CUADRILLA PARA TRABAJOS</t>
  </si>
  <si>
    <t>CAMION VOLCADOR</t>
  </si>
  <si>
    <t>RETROEXCAVADORA</t>
  </si>
  <si>
    <t>CARGADORA</t>
  </si>
  <si>
    <t>MOTONIVELADORA</t>
  </si>
  <si>
    <t>TOPADORA</t>
  </si>
  <si>
    <t>II-0084</t>
  </si>
  <si>
    <t xml:space="preserve">TRANSPORTE </t>
  </si>
  <si>
    <t>t . Km</t>
  </si>
  <si>
    <t>t . km</t>
  </si>
  <si>
    <t>II-0085</t>
  </si>
  <si>
    <t>TRANQUERA</t>
  </si>
  <si>
    <t>S/PLANO J-5084 - TIPO A</t>
  </si>
  <si>
    <t>COMUN J-5084</t>
  </si>
  <si>
    <t>S/PLANO J-5084 - TIPO B</t>
  </si>
  <si>
    <t>VOLTEO A-180</t>
  </si>
  <si>
    <t>II-0086</t>
  </si>
  <si>
    <t>TRATAMIENTO BITUMINOSO</t>
  </si>
  <si>
    <t>DOBLE</t>
  </si>
  <si>
    <t>LECHADA ASFALTICA</t>
  </si>
  <si>
    <t>REFORZADO</t>
  </si>
  <si>
    <t xml:space="preserve">SUPERFICIAL </t>
  </si>
  <si>
    <t>SUPERFICIAL DE SELLADO</t>
  </si>
  <si>
    <t>TRIPLE</t>
  </si>
  <si>
    <t>II-0087</t>
  </si>
  <si>
    <t>TOMA DE JUNTA</t>
  </si>
  <si>
    <t>ASFALTICO</t>
  </si>
  <si>
    <t>II-0088</t>
  </si>
  <si>
    <t>TOSCAPLEN</t>
  </si>
  <si>
    <t>II-0089</t>
  </si>
  <si>
    <t>VIVENDA PERSONAL DE SUPERVICION</t>
  </si>
  <si>
    <t>INDEC-DCTO - Inciso j)</t>
  </si>
  <si>
    <t>INDEC-PB - 33360-1</t>
  </si>
  <si>
    <t>Combustibles y Lubricantes</t>
  </si>
  <si>
    <t>INDEC-PB - 33380-1</t>
  </si>
  <si>
    <t>INDEC-PB - 44427-1</t>
  </si>
  <si>
    <t>INDEC-PB - 44430-1</t>
  </si>
  <si>
    <t>INDEC-PB - 94920-1</t>
  </si>
  <si>
    <t>INDEC-DCTO - Inciso e)</t>
  </si>
  <si>
    <t>INDEC-PB - 42943-1</t>
  </si>
  <si>
    <t>INDEC-PB - 41532-1</t>
  </si>
  <si>
    <t>INDEC-PB - 34800-1</t>
  </si>
  <si>
    <t>Arena  mediana</t>
  </si>
  <si>
    <t>Arena Gruesa Lavada</t>
  </si>
  <si>
    <t>Arena para Sellado</t>
  </si>
  <si>
    <t>IIEE-SJ - 214002</t>
  </si>
  <si>
    <t>INDEC-PB - 46539-1</t>
  </si>
  <si>
    <t>INDEC-CM - 37420-12</t>
  </si>
  <si>
    <t>Camisas de acero para pilotes</t>
  </si>
  <si>
    <t>INDEC-PB - 37510-1</t>
  </si>
  <si>
    <t>Cemento Asfáltico (50-60)</t>
  </si>
  <si>
    <t>INDEC-DCTO - Inciso k)</t>
  </si>
  <si>
    <t>INDEC-PB - 42944-2</t>
  </si>
  <si>
    <t>INDEC-PB - 46340-1</t>
  </si>
  <si>
    <t>Costo de Agua</t>
  </si>
  <si>
    <t>INDEC-GG 18000-1</t>
  </si>
  <si>
    <t>INDEC-PB - 36111-2</t>
  </si>
  <si>
    <t>EMULSIÓN CATIÓNICA CRL</t>
  </si>
  <si>
    <t>EMULSIÓN CATIÓNICA CRR</t>
  </si>
  <si>
    <t>IIEE-SJ - 214004</t>
  </si>
  <si>
    <t>INDEC-PB - 35110-2</t>
  </si>
  <si>
    <t>Filler calcáreo</t>
  </si>
  <si>
    <t>INDEC-PB - 37420-1</t>
  </si>
  <si>
    <t>Fuel oil</t>
  </si>
  <si>
    <t>INDEC-PB - 33370-1</t>
  </si>
  <si>
    <t>Hierro de construcción en barras</t>
  </si>
  <si>
    <t>Hº Elaborado H-30</t>
  </si>
  <si>
    <t>Hº Elaborado H-8</t>
  </si>
  <si>
    <t>Ladrillones</t>
  </si>
  <si>
    <t>INDEC-GG 31210-11</t>
  </si>
  <si>
    <t>Material granular clasificado para Base (puesto en obra)</t>
  </si>
  <si>
    <t>Material granular clasificado para Sub-Base (puesto en obra)</t>
  </si>
  <si>
    <t>Material granular sin clasificar para terraplén (puesto en obra)</t>
  </si>
  <si>
    <t>INDEC-CM - 15320-11</t>
  </si>
  <si>
    <t>INDEC-PB - 37930-1</t>
  </si>
  <si>
    <t>Mezcla 70-30</t>
  </si>
  <si>
    <t>IIEE-SJ - 214006</t>
  </si>
  <si>
    <t>INDEC-PB - 33310-1</t>
  </si>
  <si>
    <t>Piedra Granítica 6-19</t>
  </si>
  <si>
    <t>INDEC-PB - 31100-1</t>
  </si>
  <si>
    <t>Triturado granítico 0-6</t>
  </si>
  <si>
    <t>PAUTAS BÁSICAS PARA ANÁLISIS DE PRECIOS</t>
  </si>
  <si>
    <t>EQUIPOS</t>
  </si>
  <si>
    <t>Coeficientes</t>
  </si>
  <si>
    <t>Amortización</t>
  </si>
  <si>
    <t>DATOS</t>
  </si>
  <si>
    <t>Vida útil equipo en horas</t>
  </si>
  <si>
    <t>% Eq. a Amortizar</t>
  </si>
  <si>
    <t>Interés Anual</t>
  </si>
  <si>
    <t>% Reparación y Repuestos de la Amortización</t>
  </si>
  <si>
    <t>Consumo de combustible por hora/HP</t>
  </si>
  <si>
    <t>Precio gasoil</t>
  </si>
  <si>
    <t>% Lubricantes del Combustible</t>
  </si>
  <si>
    <t>CAMIONETAS</t>
  </si>
  <si>
    <t>Patente</t>
  </si>
  <si>
    <t>Cámaras y Cubiertas</t>
  </si>
  <si>
    <t xml:space="preserve">Valor porcentual de la camioneta a amortizar </t>
  </si>
  <si>
    <t>Vida útil camioneta en kilómetros</t>
  </si>
  <si>
    <t>Recorrido estimado por mes</t>
  </si>
  <si>
    <t>Vida útil camioneta en meses</t>
  </si>
  <si>
    <t>Costo anual en % del seguro para la camioneta -</t>
  </si>
  <si>
    <t xml:space="preserve">Costo anual en % de patente para la camioneta </t>
  </si>
  <si>
    <t>Consumo de gasoil por km para la camioneta</t>
  </si>
  <si>
    <t>Costo en % para Lubricantes respecto al combustible</t>
  </si>
  <si>
    <t>Cantidad de cubiertas para la camioneta</t>
  </si>
  <si>
    <t>Costo unitario de cámaras y cubiertas</t>
  </si>
  <si>
    <t>Vida útil cámara y cubiertas en km</t>
  </si>
  <si>
    <t>Seguros</t>
  </si>
  <si>
    <t>Coef</t>
  </si>
  <si>
    <t>Amortización e Interés equipos</t>
  </si>
  <si>
    <t>Amortizaciones equipos</t>
  </si>
  <si>
    <t>Interés equipos</t>
  </si>
  <si>
    <t>Reparaciones y Repuestos equipos</t>
  </si>
  <si>
    <t>Combustibles y Lubricantes equipos</t>
  </si>
  <si>
    <t>Combustibles equipos</t>
  </si>
  <si>
    <t>Lubricantes equipos</t>
  </si>
  <si>
    <t>Interés camioneta</t>
  </si>
  <si>
    <t>Seguros camioneta</t>
  </si>
  <si>
    <t>Patente camioneta</t>
  </si>
  <si>
    <t>Combustibles y Lubricantes camioneta</t>
  </si>
  <si>
    <t>Cámaras y Cubiertas camioneta</t>
  </si>
  <si>
    <t>INDEC-PB - 36111-1</t>
  </si>
  <si>
    <t>TRANSPORTE CARRETERO</t>
  </si>
  <si>
    <t>CAMIÓN SOLO</t>
  </si>
  <si>
    <t>AL MES  DE SEPTIEMBRE DE 2016</t>
  </si>
  <si>
    <t>DATOS  A  INGRESAR</t>
  </si>
  <si>
    <t>A=</t>
  </si>
  <si>
    <t>Valor del equipo: ($)</t>
  </si>
  <si>
    <t>B=</t>
  </si>
  <si>
    <t>Horas amortización equipo</t>
  </si>
  <si>
    <t>Porcentaje equipo a amortizar</t>
  </si>
  <si>
    <t>Interés Anual (%)</t>
  </si>
  <si>
    <t>C=</t>
  </si>
  <si>
    <t>Reparaciones y Repuestos (%)</t>
  </si>
  <si>
    <t>Seguros, patente e impuestos: (%)</t>
  </si>
  <si>
    <t>Tiempo de lavado: (hs)</t>
  </si>
  <si>
    <t>D=</t>
  </si>
  <si>
    <t>Cantidad de lavado al mes</t>
  </si>
  <si>
    <t>Cantidad de cámaras y cubiertas:</t>
  </si>
  <si>
    <t>Valor de cámaras y cubiertas:</t>
  </si>
  <si>
    <t>E=</t>
  </si>
  <si>
    <t>Vida útil de cámaras y cubiertas:</t>
  </si>
  <si>
    <t>Consumo de gasoil: (lts/km)</t>
  </si>
  <si>
    <t>Costo del gasoil: ($)</t>
  </si>
  <si>
    <t>F=</t>
  </si>
  <si>
    <t>Lubricantes:</t>
  </si>
  <si>
    <t>H =</t>
  </si>
  <si>
    <t>I =</t>
  </si>
  <si>
    <t>G=</t>
  </si>
  <si>
    <t>D A T O S  -  C A L C U L O S</t>
  </si>
  <si>
    <t>C O S T O S    P A R C I A L E S  ($)</t>
  </si>
  <si>
    <t>Costo  ($/tnkm)</t>
  </si>
  <si>
    <t xml:space="preserve">Distancia </t>
  </si>
  <si>
    <t>Velocidad me-</t>
  </si>
  <si>
    <t>Tiempo viaje</t>
  </si>
  <si>
    <t>Tiempo carga</t>
  </si>
  <si>
    <t>Tiempo total</t>
  </si>
  <si>
    <t>Kilómetros</t>
  </si>
  <si>
    <t>Intereses</t>
  </si>
  <si>
    <t>Reparaciones</t>
  </si>
  <si>
    <t>Lavado de la</t>
  </si>
  <si>
    <t>Seguros, pa-</t>
  </si>
  <si>
    <t>Cámaras y</t>
  </si>
  <si>
    <t>Mano de</t>
  </si>
  <si>
    <t>Combustible</t>
  </si>
  <si>
    <t>media</t>
  </si>
  <si>
    <t>dia adoptada</t>
  </si>
  <si>
    <t>(ida y vuelta)</t>
  </si>
  <si>
    <t>y descarga</t>
  </si>
  <si>
    <t>del viaje</t>
  </si>
  <si>
    <t>t x km.</t>
  </si>
  <si>
    <t>recorridos</t>
  </si>
  <si>
    <t>y repuestos</t>
  </si>
  <si>
    <t xml:space="preserve">unidad </t>
  </si>
  <si>
    <t>tentes e imp.</t>
  </si>
  <si>
    <t>cubiertas</t>
  </si>
  <si>
    <t>obra</t>
  </si>
  <si>
    <t xml:space="preserve"> y lubricantes</t>
  </si>
  <si>
    <t>(1)</t>
  </si>
  <si>
    <t>(2)</t>
  </si>
  <si>
    <t>2 x (1) x 60/ (2)  = (3)</t>
  </si>
  <si>
    <t>(4)</t>
  </si>
  <si>
    <t>(3) + (4) = (5)</t>
  </si>
  <si>
    <t>(1) x (H) = (6)</t>
  </si>
  <si>
    <t>(1) x 2 = (7)</t>
  </si>
  <si>
    <t>(A) x (5)/60 = (8)</t>
  </si>
  <si>
    <t>(B)x (5)/60 = (9)</t>
  </si>
  <si>
    <t>(C) x (3)/60 =  (10)</t>
  </si>
  <si>
    <t>(D) x (5)/60   = (11)</t>
  </si>
  <si>
    <t>(E) x (5)/60 =  (12)</t>
  </si>
  <si>
    <t>(F) x (7) = (13)</t>
  </si>
  <si>
    <t>(I) x (5)/60 = (14)</t>
  </si>
  <si>
    <t>(G) x (7) = (15)</t>
  </si>
  <si>
    <t>Sumatoria (8) a (15) / (6) =  (16)</t>
  </si>
  <si>
    <t>CAMIÓN CON ACOPLADO</t>
  </si>
  <si>
    <t xml:space="preserve">Combust.  </t>
  </si>
  <si>
    <t>Capacidad de carga: (t)                        H =</t>
  </si>
  <si>
    <t>Mano de obra: ($/hs)                             I =</t>
  </si>
  <si>
    <t>Acero dulce</t>
  </si>
  <si>
    <t>Acero especial</t>
  </si>
  <si>
    <t>Acero para pretensado</t>
  </si>
  <si>
    <t>Aditivos para hormigones</t>
  </si>
  <si>
    <t>Alambre tejido p/ gaviones y colchonetas</t>
  </si>
  <si>
    <t>Alambres para alambrados</t>
  </si>
  <si>
    <t>Apoyos de neopreno</t>
  </si>
  <si>
    <t>Asfaltos diluídos EM - ER</t>
  </si>
  <si>
    <t>Balastos (electricidad)</t>
  </si>
  <si>
    <t>Caños de hierro galvanizado</t>
  </si>
  <si>
    <t>Caños de hormigón armado</t>
  </si>
  <si>
    <t>Clavos y alambres p/ataduras</t>
  </si>
  <si>
    <t>Columnas para iluminación</t>
  </si>
  <si>
    <t>Conductores eléctricos</t>
  </si>
  <si>
    <t>Emulsiones asfálticas</t>
  </si>
  <si>
    <t>Gas  oil</t>
  </si>
  <si>
    <t>Gelamón</t>
  </si>
  <si>
    <t>Gelinita</t>
  </si>
  <si>
    <t>Lámparas</t>
  </si>
  <si>
    <t>Luminarias</t>
  </si>
  <si>
    <t>Mechas</t>
  </si>
  <si>
    <t>Mejorador de adherencia</t>
  </si>
  <si>
    <t>Nafta Común</t>
  </si>
  <si>
    <t>Nagovil</t>
  </si>
  <si>
    <t>Pórticos, ménsulas y carteles</t>
  </si>
  <si>
    <t>Postes, varillones y varillas p/alambrados</t>
  </si>
  <si>
    <t>Resina Epoxi</t>
  </si>
  <si>
    <t>Sellador de fisuras</t>
  </si>
  <si>
    <t>Siliconas de bajo módulo</t>
  </si>
  <si>
    <t>Tableros</t>
  </si>
  <si>
    <t>Topes antisísmicos</t>
  </si>
  <si>
    <t>Torniquetes</t>
  </si>
  <si>
    <t>PLANILLA DE EQUIPOS DE LA EMPRESA A UTILIZAR EN OBRA</t>
  </si>
  <si>
    <t>DESIGNACIÓN</t>
  </si>
  <si>
    <t>MARCA</t>
  </si>
  <si>
    <t>MODELO</t>
  </si>
  <si>
    <t>POTENCIA O CAPACIDAD</t>
  </si>
  <si>
    <t>HORAS DE TRABAJO</t>
  </si>
  <si>
    <t>N° MOTOR</t>
  </si>
  <si>
    <t>N° BASTIDOR O CHASIS</t>
  </si>
  <si>
    <t>UBICACIÓN ACTUAL</t>
  </si>
  <si>
    <t>FECHA PROBABLE DE DISPONIBILIDAD</t>
  </si>
  <si>
    <t>ESTADO</t>
  </si>
  <si>
    <t>COSTO UNITARIO</t>
  </si>
  <si>
    <t>Planta de concreto asfaltico</t>
  </si>
  <si>
    <t>Cargadora</t>
  </si>
  <si>
    <t>Vibrador autopropulsado</t>
  </si>
  <si>
    <t>Neumatico autopropulsado</t>
  </si>
  <si>
    <t>$ / día</t>
  </si>
  <si>
    <t>Costo  Neto</t>
  </si>
  <si>
    <t>Motoniveladora</t>
  </si>
  <si>
    <t xml:space="preserve">Vibro compactador </t>
  </si>
  <si>
    <t>Camion regador</t>
  </si>
  <si>
    <t>Camion regador de asfalto</t>
  </si>
  <si>
    <t>Terminadora</t>
  </si>
  <si>
    <t>Vibrocompactador autopropulsado</t>
  </si>
  <si>
    <t xml:space="preserve">Grua </t>
  </si>
  <si>
    <t>Camion volcador</t>
  </si>
  <si>
    <t>Compresor y accesorios</t>
  </si>
  <si>
    <t>Carreton</t>
  </si>
  <si>
    <t>TOTAL COSTO</t>
  </si>
  <si>
    <t>COSTO FINANCIERO</t>
  </si>
  <si>
    <t>DOMICILIO LEGAL</t>
  </si>
  <si>
    <t>FIRMANTES DE LA PROPUESTA</t>
  </si>
  <si>
    <t>CARÁCTER DEL FIRMANTE</t>
  </si>
  <si>
    <t>INGRESO DESIGNACIÓN POR
CÓDIGO RUBRO - ÍTEM</t>
  </si>
  <si>
    <t>Amortización camioneta</t>
  </si>
  <si>
    <t>Amortización e Interés camioneta</t>
  </si>
  <si>
    <t>$/M</t>
  </si>
  <si>
    <t>$/ha</t>
  </si>
  <si>
    <t>EQUIPOS A ALQUILAR O IMPORTAR</t>
  </si>
  <si>
    <t>EQUIPOS PROPIOS</t>
  </si>
  <si>
    <t>ITEMS</t>
  </si>
  <si>
    <t>TABLA RENDIMIENTO EQUIPOS DE PRODUCCIÓN PARA LOS DISTINTOS ÍTEMS</t>
  </si>
  <si>
    <t>RENDIMIENTO DIARIO</t>
  </si>
  <si>
    <t>COSTO OFERTA</t>
  </si>
  <si>
    <t>COSTO COSTO ( 1 + 2 )</t>
  </si>
  <si>
    <t>SUB TOTAL ( 3 + 4 + 5 )</t>
  </si>
  <si>
    <t>7-</t>
  </si>
  <si>
    <t>8-</t>
  </si>
  <si>
    <t>PRECIO TOTAL OFERTA ( 6 + 7 + 8 )</t>
  </si>
  <si>
    <r>
      <t xml:space="preserve">$ / día
</t>
    </r>
    <r>
      <rPr>
        <sz val="6"/>
        <rFont val="Arial"/>
        <family val="2"/>
      </rPr>
      <t>Coef. x Costo Eq. o
HP x Costo Gas Oil</t>
    </r>
  </si>
  <si>
    <t>Coeficiente Equipo</t>
  </si>
  <si>
    <t>Un</t>
  </si>
  <si>
    <t>tn</t>
  </si>
  <si>
    <t>Oficial especializado</t>
  </si>
  <si>
    <t xml:space="preserve">INSTITUTO DE INVESTIGACIONES ECONÓMICAS Y ESTADÍSTICAS SJ </t>
  </si>
  <si>
    <t>IIEE-SJ - 2</t>
  </si>
  <si>
    <t>IIEE-SJ - 201</t>
  </si>
  <si>
    <t>IIEE-SJ - 201001</t>
  </si>
  <si>
    <t>IIEE-SJ - 201002</t>
  </si>
  <si>
    <t>IIEE-SJ - 201003</t>
  </si>
  <si>
    <t>IIEE-SJ - 201004</t>
  </si>
  <si>
    <t>IIEE-SJ - 202</t>
  </si>
  <si>
    <t>IIEE-SJ - 202001</t>
  </si>
  <si>
    <t>IIEE-SJ - 202002</t>
  </si>
  <si>
    <t>IIEE-SJ - 202003</t>
  </si>
  <si>
    <t>IIEE-SJ - 202004</t>
  </si>
  <si>
    <t>IIEE-SJ - 203</t>
  </si>
  <si>
    <t>IIEE-SJ - 204</t>
  </si>
  <si>
    <t>IIEE-SJ - 204001</t>
  </si>
  <si>
    <t>IIEE-SJ - 204002</t>
  </si>
  <si>
    <t>IIEE-SJ - 204003</t>
  </si>
  <si>
    <t>IIEE-SJ - 204004</t>
  </si>
  <si>
    <t>IIEE-SJ - 204005</t>
  </si>
  <si>
    <t>IIEE-SJ - 205</t>
  </si>
  <si>
    <t>IIEE-SJ - 205001</t>
  </si>
  <si>
    <t>Ladrillos comunes</t>
  </si>
  <si>
    <t>Ladrillón de 1°</t>
  </si>
  <si>
    <t>IIEE-SJ - 205003</t>
  </si>
  <si>
    <t>IIEE-SJ - 205004</t>
  </si>
  <si>
    <t>IIEE-SJ - 205005</t>
  </si>
  <si>
    <t>IIEE-SJ - 206</t>
  </si>
  <si>
    <t>IIEE-SJ - 206001</t>
  </si>
  <si>
    <t>IIEE-SJ - 206002</t>
  </si>
  <si>
    <t>IIEE-SJ - 206003</t>
  </si>
  <si>
    <t>IIEE-SJ - 206004</t>
  </si>
  <si>
    <t>IIEE-SJ - 207</t>
  </si>
  <si>
    <t>IIEE-SJ - 207001</t>
  </si>
  <si>
    <t>IIEE-SJ - 207002</t>
  </si>
  <si>
    <t>IIEE-SJ - 207003</t>
  </si>
  <si>
    <t>IIEE-SJ - 207004</t>
  </si>
  <si>
    <t>IIEE-SJ - 208</t>
  </si>
  <si>
    <t>IIEE-SJ - 208001</t>
  </si>
  <si>
    <t>IIEE-SJ - 208002</t>
  </si>
  <si>
    <t>IIEE-SJ - 209</t>
  </si>
  <si>
    <t>IIEE-SJ - 209001</t>
  </si>
  <si>
    <t>IIEE-SJ - 209002</t>
  </si>
  <si>
    <t>IIEE-SJ - 209003</t>
  </si>
  <si>
    <t>IIEE-SJ - 209004</t>
  </si>
  <si>
    <t>IIEE-SJ - 209005</t>
  </si>
  <si>
    <t>IIEE-SJ - 209006</t>
  </si>
  <si>
    <t>IIEE-SJ - 209007</t>
  </si>
  <si>
    <t>IIEE-SJ - 210</t>
  </si>
  <si>
    <t>IIEE-SJ - 210001</t>
  </si>
  <si>
    <t>IIEE-SJ - 210002</t>
  </si>
  <si>
    <t>IIEE-SJ - 210003</t>
  </si>
  <si>
    <t>IIEE-SJ - 210004</t>
  </si>
  <si>
    <t>IIEE-SJ - 210005</t>
  </si>
  <si>
    <t>IIEE-SJ - 210006</t>
  </si>
  <si>
    <t>IIEE-SJ - 210007</t>
  </si>
  <si>
    <t>IIEE-SJ - 210008</t>
  </si>
  <si>
    <t>IIEE-SJ - 211</t>
  </si>
  <si>
    <t>IIEE-SJ - 211001</t>
  </si>
  <si>
    <t>IIEE-SJ - 211002</t>
  </si>
  <si>
    <t>IIEE-SJ - 211003</t>
  </si>
  <si>
    <t>IIEE-SJ - 211004</t>
  </si>
  <si>
    <t>IIEE-SJ - 211005</t>
  </si>
  <si>
    <t>IIEE-SJ - 211006</t>
  </si>
  <si>
    <t>IIEE-SJ - 211007</t>
  </si>
  <si>
    <t>IIEE-SJ - 211008</t>
  </si>
  <si>
    <t>IIEE-SJ - 211009</t>
  </si>
  <si>
    <t>IIEE-SJ - 212</t>
  </si>
  <si>
    <t>IIEE-SJ - 212001</t>
  </si>
  <si>
    <t>IIEE-SJ - 212002</t>
  </si>
  <si>
    <t>IIEE-SJ - 212003</t>
  </si>
  <si>
    <t>IIEE-SJ - 212004</t>
  </si>
  <si>
    <t>IIEE-SJ - 213</t>
  </si>
  <si>
    <t>IIEE-SJ - 213001</t>
  </si>
  <si>
    <t>IIEE-SJ - 213002</t>
  </si>
  <si>
    <t>IIEE-SJ - 213003</t>
  </si>
  <si>
    <t>IIEE-SJ - 213004</t>
  </si>
  <si>
    <t>IIEE-SJ - 213005</t>
  </si>
  <si>
    <t>IIEE-SJ - 213006</t>
  </si>
  <si>
    <t>IIEE-SJ - 213007</t>
  </si>
  <si>
    <t>IIEE-SJ - 213008</t>
  </si>
  <si>
    <t>IIEE-SJ - 214</t>
  </si>
  <si>
    <t>IIEE-SJ - 214001</t>
  </si>
  <si>
    <t>IIEE-SJ - 214003</t>
  </si>
  <si>
    <t>IIEE-SJ - 214005</t>
  </si>
  <si>
    <t>IIEE-SJ - 215</t>
  </si>
  <si>
    <t>IIEE-SJ - 215001</t>
  </si>
  <si>
    <t>IIEE-SJ - 215002</t>
  </si>
  <si>
    <t>IIEE-SJ - 215003</t>
  </si>
  <si>
    <t>IIEE-SJ - 215004</t>
  </si>
  <si>
    <t>IIEE-SJ - 215005</t>
  </si>
  <si>
    <t>IIEE-SJ - 215006</t>
  </si>
  <si>
    <t>IIEE-SJ - 216</t>
  </si>
  <si>
    <t>IIEE-SJ - 216001</t>
  </si>
  <si>
    <t>IIEE-SJ - 216002</t>
  </si>
  <si>
    <t>IIEE-SJ - 216003</t>
  </si>
  <si>
    <t>IIEE-SJ - 216004</t>
  </si>
  <si>
    <t>IIEE-SJ - 216005</t>
  </si>
  <si>
    <t>IIEE-SJ - 217</t>
  </si>
  <si>
    <t>IIEE-SJ - 217001</t>
  </si>
  <si>
    <t>IIEE-SJ - 217002</t>
  </si>
  <si>
    <t>IIEE-SJ - 218</t>
  </si>
  <si>
    <t>IIEE-SJ - 218001</t>
  </si>
  <si>
    <t>IIEE-SJ - 218002</t>
  </si>
  <si>
    <t>IIEE-SJ - 218003</t>
  </si>
  <si>
    <t>IIEE-SJ - 219</t>
  </si>
  <si>
    <t>IIEE-SJ - 219001</t>
  </si>
  <si>
    <t>IIEE-SJ - 219002</t>
  </si>
  <si>
    <t>IIEE-SJ - 219003</t>
  </si>
  <si>
    <t>IIEE-SJ - 219004</t>
  </si>
  <si>
    <t>IIEE-SJ - 219005</t>
  </si>
  <si>
    <t>IIEE-SJ - 220</t>
  </si>
  <si>
    <t>IIEE-SJ - 220001</t>
  </si>
  <si>
    <t>IIEE-SJ - 220002</t>
  </si>
  <si>
    <t>IIEE-SJ - 220003</t>
  </si>
  <si>
    <t>IIEE-SJ - 220004</t>
  </si>
  <si>
    <t>IIEE-SJ - 220005</t>
  </si>
  <si>
    <t>IIEE-SJ - 220006</t>
  </si>
  <si>
    <t>IIEE-SJ - 221</t>
  </si>
  <si>
    <t>IIEE-SJ - 221001</t>
  </si>
  <si>
    <t>IIEE-SJ - 221002</t>
  </si>
  <si>
    <t>IIEE-SJ - 221003</t>
  </si>
  <si>
    <t>IIEE-SJ - 221004</t>
  </si>
  <si>
    <t>IIEE-SJ - 221005</t>
  </si>
  <si>
    <t>IIEE-SJ - 221006</t>
  </si>
  <si>
    <t>IIEE-SJ - 222</t>
  </si>
  <si>
    <t>IIEE-SJ - 222001</t>
  </si>
  <si>
    <t>IIEE-SJ - 222002</t>
  </si>
  <si>
    <t>IIEE-SJ - 222003</t>
  </si>
  <si>
    <t>IIEE-SJ - 222004</t>
  </si>
  <si>
    <t>IIEE-SJ - 222005</t>
  </si>
  <si>
    <t>IIEE-SJ - 222006</t>
  </si>
  <si>
    <t>IIEE-SJ - 222007</t>
  </si>
  <si>
    <t>IIEE-SJ - 222008</t>
  </si>
  <si>
    <t>IIEE-SJ - 222009</t>
  </si>
  <si>
    <t>IIEE-SJ - 222010</t>
  </si>
  <si>
    <t>IIEE-SJ - 222011</t>
  </si>
  <si>
    <t>IIEE-SJ - 222012</t>
  </si>
  <si>
    <t>IIEE-SJ - 222013</t>
  </si>
  <si>
    <t>IIEE-SJ - 222014</t>
  </si>
  <si>
    <t>IIEE-SJ - 222015</t>
  </si>
  <si>
    <t>IIEE-SJ - 222016</t>
  </si>
  <si>
    <t>IIEE-SJ - 223</t>
  </si>
  <si>
    <t>IIEE-SJ - 223001</t>
  </si>
  <si>
    <t>IIEE-SJ - 223002</t>
  </si>
  <si>
    <t>IIEE-SJ - 223003</t>
  </si>
  <si>
    <t>IIEE-SJ - 223004</t>
  </si>
  <si>
    <t>IIEE-SJ - 223005</t>
  </si>
  <si>
    <t>IIEE-SJ - 223006</t>
  </si>
  <si>
    <t>IIEE-SJ - 223007</t>
  </si>
  <si>
    <t>IIEE-SJ - 223008</t>
  </si>
  <si>
    <t>IIEE-SJ - 223009</t>
  </si>
  <si>
    <t>IIEE-SJ - 223010</t>
  </si>
  <si>
    <t>IIEE-SJ - 224</t>
  </si>
  <si>
    <t>IIEE-SJ - 224001</t>
  </si>
  <si>
    <t>IIEE-SJ - 224002</t>
  </si>
  <si>
    <t>IIEE-SJ - 225</t>
  </si>
  <si>
    <t>IIEE-SJ - 225001</t>
  </si>
  <si>
    <t>IIEE-SJ - 225002</t>
  </si>
  <si>
    <t>IIEE-SJ - 226</t>
  </si>
  <si>
    <t>IIEE-SJ - 226003</t>
  </si>
  <si>
    <t>IIEE-SJ - 226004</t>
  </si>
  <si>
    <t>IIEE-SJ - 226005</t>
  </si>
  <si>
    <t>IIEE-SJ - 227</t>
  </si>
  <si>
    <t>IIEE-SJ - 227001</t>
  </si>
  <si>
    <t>IIEE-SJ - 227002</t>
  </si>
  <si>
    <t>IIEE-SJ - 227003</t>
  </si>
  <si>
    <t>IIEE-SJ - 227004</t>
  </si>
  <si>
    <t>IIEE-SJ - 227005</t>
  </si>
  <si>
    <t>IIEE-SJ - 227006</t>
  </si>
  <si>
    <t>IIEE-SJ - 227007</t>
  </si>
  <si>
    <t>INDICE DISCONTINUADO</t>
  </si>
  <si>
    <t>USO SOLO PARA VARIABLE DE REFERENCIA DE MANO DE OBRA</t>
  </si>
  <si>
    <t>NO USAR - NO POSEE ÍNDICE - ES SOLO ENCABEZADO DEL GRUPO</t>
  </si>
  <si>
    <t>Precio</t>
  </si>
  <si>
    <t>NOTA: ESTA CODIFICACIÓN DEBE SER REALIZADA POR LA REPARTICIÓN, LA QUE PODRÁ AGREGAR NUEVOS ÍTEMS. ES IMPORTANTE SI SE QUIERE ESTANDARIZAR LAS DENOMINACIONES PARA EVITAR POSIBLES ERRORES FUTUROS</t>
  </si>
  <si>
    <t>Se dejan en la planilla algunos insumos de ejemplo</t>
  </si>
  <si>
    <t>Esta pestaña presenta cinco columnas de acuerdo al siguiente detalle:
DENOMINACIÓN INSUMO - En esta columna el Oferente pondra la denominación de todos los insumos que utilizará para la confección de su análisis de precio.
UN. - En esta columna el Oferente pondra la unidad de todos los insumos que utilizará para la confección de su análisis de precio.
PRECIO SIN IVA - En esta columna el Oferente pondra el precio unitario de todos los insumos que utilizará para la confección de su análisis de precio. 
CODIGO - En esta columna el Oferente pondra el código que servirá para redeterminar el precio del insumos que utilizará para la confección de su análisis de precio. Este código debe responder a los entregados en la pestaña Indices.
DESCRIPCION - En esta columna aparecerá automaticamente la descripcion que corresponde al código utilizado en correspondencia con la planilla adjunta a la pestaña Indices. Esto sirve principalmente como elemento de control respecto a insumo utilizado</t>
  </si>
  <si>
    <t>Esta pestaña se presenta solo como elemento de ayuda para el Oferente y es la que posee los datos de Unidad, Precio Unitario sin IVA y Código de redeterminación para completar los Análisis de Precios para utilizar el procedimiento 1 - indicado en la pestaña AP. 
La manera de trabajar con ella es la siguiente:</t>
  </si>
  <si>
    <r>
      <t>1 - Completará el campo de la columna Designación del análisis de precio con el insumo correspondiente, el que deberá coincidir exactamente con el detallado en la pestaña Insumos. Una vez ingresado el mismo se completará automáticamente la columna correspondiente a la Unidad y Precio para ese insumo, el que lo obtiene de la pestaña Insumos y las columnas correspondientes a los datos</t>
    </r>
    <r>
      <rPr>
        <b/>
        <sz val="12"/>
        <rFont val="Arial"/>
        <family val="2"/>
      </rPr>
      <t xml:space="preserve"> redeterminación</t>
    </r>
    <r>
      <rPr>
        <sz val="12"/>
        <rFont val="Arial"/>
        <family val="2"/>
      </rPr>
      <t>.
Posteriormente el oferente deberá completar la columna Cantidad correspondiente a cada insumo y se calcularán automaticamente todos los valores. 
2 - Si el Oferente no quiere utilizar esta metodología deberá completar todas las columnas desde la A a la F, no tocando la columna G que es la que realiza los cálculo finales redondeando a dos decimales.
En caso de que para algún Análisis de Precios el oferente necesite mayor cantidad de filas para colocar mas insumos podrá marcar una fila intermedia y realizar la acción de copiar e insertar fila copiada.</t>
    </r>
  </si>
  <si>
    <t>No deberá modificar el orden en que se presentan los análisis de precios, ni el encabezado, ni los campos: RUBRO:  -  ITEM:  - UNIDAD:
asi como el orden y ubicación de las columnas.</t>
  </si>
  <si>
    <t>En general el Oferente recibirá la planilla con la pestaña AP completa en lo que respecta a su encabezado, solamente quedará en blanco el campo CONTRATISTA, que se completará automáticamente una vez que se ingrese el dato correspondiente en la pestaña Datos.</t>
  </si>
  <si>
    <t>Recordar que los Rubros y Subrubros no llevan ni unidades ni cantidades y por consiguiente no necesitan elaboración de Análisis de Precios situación por la cual no aparence en las tablas de la pestaña AP.</t>
  </si>
  <si>
    <t>Si se siguieron las instrucciones para el ingreso de los datos de los Rubros e Items indicadas mas arriba y se genero una numeración automática en la columna A, el encabezado de cada uno de los análisis de precios se completará automáticamente con  los datos ya completados, dejandole a los Oferentes la base para que ellos completen los insumos, mano de obra y equipos que se utilizan para la ejecución del ítem.</t>
  </si>
  <si>
    <t>Luego de completar la columna A, las columnas B, D y E contienen funciones que buscan automaticamente el valor de la columna A de cada una de la filas en las respectivas columnas de la tabla de datos, por lo que se copiaran automaticamente la Designación, la Unidad y la Cantidad colocada en la tabla de datos.</t>
  </si>
  <si>
    <r>
      <t xml:space="preserve">Esta pestaña se completa automáticamente con los datos ingresados en la pestaña </t>
    </r>
    <r>
      <rPr>
        <b/>
        <sz val="12"/>
        <rFont val="Arial"/>
        <family val="2"/>
      </rPr>
      <t xml:space="preserve">Datos.
</t>
    </r>
    <r>
      <rPr>
        <sz val="12"/>
        <rFont val="Arial"/>
        <family val="2"/>
      </rPr>
      <t xml:space="preserve">Para ello está referenciadas mediante una fórmula que en la columna A, debajo de Rubro/Item se copien los valores correspondientes de la columna B de la pestaña Datos. Como opción se podrá copiar los valores de la columna B de la pestaña Datos con la acción copiar y pegar.
La repartición solo deberá controlar que la planilla contengan tantas filas como rubros e ítems contenga la pestaña de </t>
    </r>
    <r>
      <rPr>
        <b/>
        <sz val="12"/>
        <rFont val="Arial"/>
        <family val="2"/>
      </rPr>
      <t>Datos</t>
    </r>
    <r>
      <rPr>
        <sz val="12"/>
        <rFont val="Arial"/>
        <family val="2"/>
      </rPr>
      <t>. En el caso de algún error deberá comunicarlo inmediatamente a la oficina de funcionales que posee el Ministerio.</t>
    </r>
  </si>
  <si>
    <t>Para el caso de Licitaciones por Ajuste Alzado deberá completar la columna E (Cantidades para cada uno de los ítems) en función del computo métrico que el oferente realice para la obra.</t>
  </si>
  <si>
    <t>NOTA: la columna A de esta pestaña contiene una fórmula que no se debe modificar ya que el número que se complete automáticamente en dicha columna sirve para generar automatícamente el encabezado en cada una de las planillas de análisis de precios para los distintos Items.</t>
  </si>
  <si>
    <t xml:space="preserve">Para Licitaciones por Unidad de Medida la repartición deberá completar la columna D (Cantidades para cada uno de los ítems). </t>
  </si>
  <si>
    <t>Una vez completada la designación y unidad se deberá proceder a completar la columna B de numeración de los Rubros e Items para ello se debe tener en cuenta las siguientes premisas:
El Rubro tendrá un número unicamente. Los Items abarcados por dicho rubro contendrán el número del Rubro seguido por un punto y luego un número correlativo comenzando por el 1</t>
  </si>
  <si>
    <r>
      <t xml:space="preserve">La repartición debe completar la columna C y D donde se indican la DESIGNACIÓN y UNIDAD del Rubro/Item, siguiendo una de las dos opciones siguientes:
1 - Utilizando la columna J ingresando el código del ítem de acuerdo al listado de ítems que se tiene en la pestaña </t>
    </r>
    <r>
      <rPr>
        <b/>
        <sz val="12"/>
        <rFont val="Arial"/>
        <family val="2"/>
      </rPr>
      <t>Items - Códigos</t>
    </r>
    <r>
      <rPr>
        <sz val="12"/>
        <rFont val="Arial"/>
        <family val="2"/>
      </rPr>
      <t>, si el ítem necesario no se encuentra en el listado puede ser incorporado. Con ese código ingresado en la columna F se completarán automáticamente la columna C y D con la designación del ítem y su unidad de medida.
2 - En caso de no tener un listado codificado de Rubros / Items, se utilizarán las columnas G y H escribiendo en las mismas la designación y la unidad correspondiente. De igual manera que el anterior se completarán las columnas C y D</t>
    </r>
  </si>
  <si>
    <t>Este escrito intenta ser una guía para el uso de estas planillas por cada una de las reparticiones que realizan llamados a licitación.
El objetivo es que las mismas correctamente completadas estén adjuntas a la documentación de licitación correspondiente, permitiendo que los formatos digitales que entregan los oferentes puedan ser migrados de forma rápida y segura al sistema SIGOP que permitirá tener en forma actualizada toda la información necesaria no solo para el seguimiento de las obras en ejecución sino tambien de los proyectos en desarrollo por cada repartición.
Es importante comprender que las pestañas CyP, AP y PTyCI no deben ser modificadas en lo que respecta a la ubicación de las columnas ni en los criterios de redondeo a dos decimales en los costos y precios de manera de poder obtener una total correspondencia en el sistema. Si se podrá agregar o suprimir filas de las mismas de acuerdo a la cantidad de ítems que posea las mismas.
Las planillas en blanco se entregan con una cantidad de filas que permiten incorporar 200 renglones, en caso de ser necesario mas se deberán copiar e insertar filas en la parte central de las mismas de manera de poder respetar las fórmulas que contienen ellas.
A continuación se indican los pasos a seguir:</t>
  </si>
  <si>
    <t>Llenar todos los datos del encabezamiento de esta pestaña en los campos marcados con el color azul claro
COMITENTE : 
OBRA :
SECCIÓN I:
SECCIÓN II:
SECCIÓN III:
UBICACION:
LICITACIÓN N°:
EXPEDIENTE N°:
PRESUPUESTO OFICIAL:
ANTICIPO FINANCIERO/ACOPIO:
FECHA APERTURA LICITACIÓN:
PLAZO DE OBRA:</t>
  </si>
  <si>
    <t xml:space="preserve">Ejemplo: 
1          TRABAJOS PRELIMINARES
1.1       Preparación y limpieza de terrenos
En caso de tener un Rubro, Subrubro e Items, se deberá seguir con la misma premisa agregando un punto y un número correlativo
Ejemplo: 
8          SEÑALIZACIÓN HORIZONTAL
8.1       CON MATERIAL TERMOPLASTICO REFLECTANTE
8.1.1    Por Pulverización
8.1.2    Por Extrusión
8.2       CON PINTURA ACRILICA 
8.2.1    Para pavimentos aplicada a temperatura ambiente con equipo mecánico </t>
  </si>
  <si>
    <t>REFERENCIAS</t>
  </si>
  <si>
    <t>A COMPLETAR POR LA REPARTICIÓN</t>
  </si>
  <si>
    <t>A COMPLETAR POR EL OFERENTE</t>
  </si>
  <si>
    <t>SE CALCULAN AUTOMÁTICAMENTE CON LOS DATOS INGRESADOS</t>
  </si>
  <si>
    <t>Llenar todos los datos del encabezamiento de esta pestaña en los campos marcados con el color azul claro
EMPRESA CONSTRUCTORA:  Nombre de la empresa Oferente
COSTO FINANCIERO:    Deberá ingresar el porcentaje de costo financiero que considera tiene la empresa. Puede ser cero
GASTOS GENERALES: Debera ingresar el porcentaje que los gastos generales. La aplicación de este porcentaje al costo de la obra deberá 
                                            coincidir con el monto detallado en la pestaña Gastos Generales representa respecta al Costo de la Obra.
BENEFICIO:                      Deberá ingresar el porcentaje de beneficio que prevee tendrá en la obra respecto al Costo de la Obra.
INGRESOS BRUTOS Y L. HOGAR: Ingresará el porcentaje que representa el impuesto a los ingresos brutos y lote hogar.
IMPUESTO AL VALOR AGREGADO: Ingresará el porcentaje que representa el impuesto al valor agregado.
COEFICIENTE DE PASO: se calculará automáticamente el valor del coeficiente de paso de Costo a Precio en función de los porcentajes anteriores.</t>
  </si>
  <si>
    <r>
      <t xml:space="preserve">Para facilitar el llenado, las planillas están diseñadas para que el oferente, valiendose la pestaña </t>
    </r>
    <r>
      <rPr>
        <b/>
        <sz val="12"/>
        <rFont val="Arial"/>
        <family val="2"/>
      </rPr>
      <t>Insumos, Equipos, Rendimiento de Equipos y otra</t>
    </r>
    <r>
      <rPr>
        <sz val="12"/>
        <rFont val="Arial"/>
        <family val="2"/>
      </rPr>
      <t>s automatice la mayor cantidad de pasos, de esta manera procederá de la siguiente manera:</t>
    </r>
  </si>
  <si>
    <r>
      <rPr>
        <sz val="12"/>
        <rFont val="Arial"/>
        <family val="2"/>
      </rPr>
      <t>Pestaña</t>
    </r>
    <r>
      <rPr>
        <b/>
        <sz val="12"/>
        <rFont val="Arial"/>
        <family val="2"/>
      </rPr>
      <t xml:space="preserve"> Propuesta</t>
    </r>
  </si>
  <si>
    <t>Dicha pestaña se completa automáticamente con los datos ingresados y/o calculados en las distintas etapas y servirá para que el oferente imprima su propuesta de esta hoja.</t>
  </si>
  <si>
    <t xml:space="preserve">Recordar que la descripción del equipo de producción del ítem debe coincidir exactamente con la designación indicada en esta planilla </t>
  </si>
  <si>
    <t>De tener dos equipos con el mismo nombre se deberá buscar una forma de diferenciarlos ya que cuando tienen el mismo nombre toma los datos del primero que encuentra en la tabla</t>
  </si>
  <si>
    <t>Estos datos son la potencia y costo unitario de cada uno de los equipos</t>
  </si>
  <si>
    <t>De esta planilla se genera una tabla con la cual es posible completar algunos datos en la descripición del equipo de producción a utilizar para cada uno de los ítems.</t>
  </si>
  <si>
    <t>De esta planilla se genera una tabla con la cual es posible completar lel rendiemiento del equipo de producción en cada uno de los ítems.</t>
  </si>
  <si>
    <t>No modificar la columna A macada en rojo por ser la que sirve para buscar el número del ítem, la designación y unidad del mismo</t>
  </si>
  <si>
    <t>Debe empezar en uno y aumentar cada fila en uno respecta a la anterior. Coincide con el órden de cada uno de los ítems que posee la oferta</t>
  </si>
  <si>
    <t>FORMULA POLINOMICA SEGÚN PLIEGO DE BASES Y CONDICIONES</t>
  </si>
  <si>
    <t>ORDEN</t>
  </si>
  <si>
    <t>INCIDENCIA</t>
  </si>
  <si>
    <t>MES:</t>
  </si>
  <si>
    <t>PLANILLA DE MEDICION - SIGOP</t>
  </si>
  <si>
    <t>EJECUTADO ANTERIOR</t>
  </si>
  <si>
    <t>EJECUTADO PRESENTE</t>
  </si>
  <si>
    <t>EJECUTADO ACUMULADO</t>
  </si>
  <si>
    <t>SUB-ITEMS DE LA OBRA</t>
  </si>
  <si>
    <t>INCIDENCIA SUB-ITEMS</t>
  </si>
  <si>
    <t>CANTIDAD</t>
  </si>
  <si>
    <t>Limpieza de terreno</t>
  </si>
  <si>
    <t>Hormigon de Limpieza</t>
  </si>
  <si>
    <t>Cimientos</t>
  </si>
  <si>
    <t>Contrapisos</t>
  </si>
  <si>
    <t>Mampostería 0,20</t>
  </si>
  <si>
    <t>Mampostería 0,10</t>
  </si>
  <si>
    <t>Revoque grueso interior</t>
  </si>
  <si>
    <t>Revoque fino interior</t>
  </si>
  <si>
    <t>Revogre grueso Exterior</t>
  </si>
  <si>
    <t>Carpintería metálica - Marcos</t>
  </si>
  <si>
    <t>Carpintería metálica . Ventanas</t>
  </si>
  <si>
    <t>Carpinterí metálica . Puertas</t>
  </si>
  <si>
    <t>Carpintería madera - Marcos</t>
  </si>
  <si>
    <t>Carpintería madera . Ventanas</t>
  </si>
  <si>
    <t>Carpinterí madera . Puertas</t>
  </si>
  <si>
    <t>Agua Fria y Caliente</t>
  </si>
  <si>
    <t>Grifería</t>
  </si>
  <si>
    <t>Cloacas</t>
  </si>
  <si>
    <t>Artefactos Sanitarios</t>
  </si>
  <si>
    <t>Accesorios</t>
  </si>
  <si>
    <t>Cañerías</t>
  </si>
  <si>
    <t>Cocina</t>
  </si>
  <si>
    <t>Ventilaciones</t>
  </si>
  <si>
    <t>Inspección Ecogas</t>
  </si>
  <si>
    <t>m3</t>
  </si>
  <si>
    <t>MOVILIZACIÓN DE OBRA</t>
  </si>
  <si>
    <t>INDEC-DCTO - Inciso p)</t>
  </si>
  <si>
    <t>IMPRIMACIÓN CON MATERIAL BITUMINOSO</t>
  </si>
  <si>
    <t xml:space="preserve">RIEGO DE LIGA </t>
  </si>
  <si>
    <t>17.a</t>
  </si>
  <si>
    <t>17.b</t>
  </si>
  <si>
    <t>CUMPLIMIENTO MANEJO AMBIENTAL</t>
  </si>
  <si>
    <t>BACHEO CON MEZCLA BITUMINOSA EN CALIENTE</t>
  </si>
  <si>
    <t>EXCAVACIÓN NO CLASIFICADA</t>
  </si>
  <si>
    <t>CONSTRUCCIÓN DE SUBBASE ESTABILIZADA GRANULAR</t>
  </si>
  <si>
    <t>CONSTRUCCIÓN DE BASE ESTABILIZADA GRANULAR</t>
  </si>
  <si>
    <t>REACONDICIONAMIENTO DE BASE ESTABILIZADA GRANULAR</t>
  </si>
  <si>
    <t>CARPETA CON MEZCLA BITUMINOSA TIPO CONCRETO ASFÁLTICO EN CALIENTE</t>
  </si>
  <si>
    <t xml:space="preserve">CONSTRUCCIÓN DE BANQUINAS ENRIPIADAS </t>
  </si>
  <si>
    <t xml:space="preserve">EXTRACCION DE ARBOLES Y TOCONES </t>
  </si>
  <si>
    <t>DEMOLICIONES DE OBRAS VARIAS</t>
  </si>
  <si>
    <t>SEÑALAMIENTO VERTICAL, COMUNES</t>
  </si>
  <si>
    <t>SEÑALIZACIÓN HORIZONTAL CON MATERIAL TERMOPLASTICO P/PULVERIZACIÓN</t>
  </si>
  <si>
    <t xml:space="preserve">PROFUNDIZACIÓN DE CONEXIONES DOMICILIARIAS </t>
  </si>
  <si>
    <t>MODIFICACION DE CÁMARAS DE O.S.S.E.</t>
  </si>
  <si>
    <t>PAVIMENTACIÓN Y REPAVIMENTACION DE LA RED VIAL MUNICIPAL AFECTADAS POR OBRAS DE SANEAMIENTO 1era ETAPA SARMIENTO</t>
  </si>
  <si>
    <t>DEPARTAMENTO SARMIENTO</t>
  </si>
  <si>
    <t>MOVILIDAD PARA EL PERSONAL DE LA DIRECCION PROVINCIAL DE VIALIDAD: a- Cuota fija</t>
  </si>
  <si>
    <t>MOVILIDAD PARA EL PERSONAL DE LA DIRECCION PROVINCIAL DE VIALIDAD: b- Cuota Adicional por Km.</t>
  </si>
</sst>
</file>

<file path=xl/styles.xml><?xml version="1.0" encoding="utf-8"?>
<styleSheet xmlns="http://schemas.openxmlformats.org/spreadsheetml/2006/main" xmlns:mc="http://schemas.openxmlformats.org/markup-compatibility/2006" xmlns:x14ac="http://schemas.microsoft.com/office/spreadsheetml/2009/9/ac" mc:Ignorable="x14ac">
  <numFmts count="71">
    <numFmt numFmtId="5" formatCode="&quot;$&quot;\ #,##0;&quot;$&quot;\ \-#,##0"/>
    <numFmt numFmtId="7" formatCode="&quot;$&quot;\ #,##0.00;&quot;$&quot;\ \-#,##0.00"/>
    <numFmt numFmtId="44" formatCode="_ &quot;$&quot;\ * #,##0.00_ ;_ &quot;$&quot;\ * \-#,##0.00_ ;_ &quot;$&quot;\ * &quot;-&quot;??_ ;_ @_ "/>
    <numFmt numFmtId="43" formatCode="_ * #,##0.00_ ;_ * \-#,##0.00_ ;_ * &quot;-&quot;??_ ;_ @_ "/>
    <numFmt numFmtId="164" formatCode="_-&quot;$&quot;\ * #,##0.00_-;\-&quot;$&quot;\ * #,##0.00_-;_-&quot;$&quot;\ * &quot;-&quot;??_-;_-@_-"/>
    <numFmt numFmtId="165" formatCode="_-* #,##0.00_-;\-* #,##0.00_-;_-* &quot;-&quot;??_-;_-@_-"/>
    <numFmt numFmtId="166" formatCode="_-&quot;$&quot;* #,##0.00_-;\-&quot;$&quot;* #,##0.00_-;_-&quot;$&quot;* &quot;-&quot;??_-;_-@_-"/>
    <numFmt numFmtId="167" formatCode="0.0000%"/>
    <numFmt numFmtId="168" formatCode="#,"/>
    <numFmt numFmtId="169" formatCode="#,#00"/>
    <numFmt numFmtId="170" formatCode="#.##000"/>
    <numFmt numFmtId="171" formatCode="\$#,#00"/>
    <numFmt numFmtId="172" formatCode="#,#00\ &quot;dias corridos&quot;"/>
    <numFmt numFmtId="173" formatCode="0.000%"/>
    <numFmt numFmtId="174" formatCode="&quot;Mes &quot;#,#00\ "/>
    <numFmt numFmtId="175" formatCode="0.0\ &quot;km&quot;"/>
    <numFmt numFmtId="176" formatCode="_(* #,##0.00_);_(* \(#,##0.00\);_(* &quot;-&quot;??_);_(@_)"/>
    <numFmt numFmtId="177" formatCode="0000"/>
    <numFmt numFmtId="178" formatCode="&quot;$&quot;\ #,##0.00"/>
    <numFmt numFmtId="179" formatCode="_ &quot;$&quot;\ * #,##0.00_ ;_ &quot;$&quot;\ * \-#,##0.00_ ;_ @_ "/>
    <numFmt numFmtId="180" formatCode="_-&quot;$&quot;* #,##0.00_-;\-&quot;$&quot;* #,##0.00_-;_-@_-"/>
    <numFmt numFmtId="181" formatCode="_ [$€-2]\ * #,##0.00_ ;_ [$€-2]\ * \-#,##0.00_ ;_ [$€-2]\ * &quot;-&quot;??_ "/>
    <numFmt numFmtId="182" formatCode="d\-mmmm\-yyyy"/>
    <numFmt numFmtId="183" formatCode="_-* #,##0.00\ _€_-;\-* #,##0.00\ _€_-;_-* &quot;-&quot;??\ _€_-;_-@_-"/>
    <numFmt numFmtId="184" formatCode="&quot;$&quot;#,##0_);\(&quot;$&quot;#,##0\)"/>
    <numFmt numFmtId="185" formatCode="#,##0.0"/>
    <numFmt numFmtId="186" formatCode="0.00_)"/>
    <numFmt numFmtId="187" formatCode="#,#00\ &quot;HP&quot;"/>
    <numFmt numFmtId="188" formatCode="0.000000"/>
    <numFmt numFmtId="189" formatCode="000"/>
    <numFmt numFmtId="190" formatCode="0.0000"/>
    <numFmt numFmtId="191" formatCode="0,000\ &quot;hs&quot;"/>
    <numFmt numFmtId="192" formatCode="0.00\ &quot;lts/HP&quot;"/>
    <numFmt numFmtId="193" formatCode="0.00000\ &quot;$/lts&quot;"/>
    <numFmt numFmtId="194" formatCode="0.000000\ &quot; /mes&quot;"/>
    <numFmt numFmtId="195" formatCode="0.00000\ &quot;$/km&quot;"/>
    <numFmt numFmtId="196" formatCode="0,000\ &quot;km&quot;"/>
    <numFmt numFmtId="197" formatCode="0,000\ &quot;km/mes&quot;"/>
    <numFmt numFmtId="198" formatCode="0.00\ &quot;lts/km&quot;"/>
    <numFmt numFmtId="199" formatCode="0\ &quot;un&quot;"/>
    <numFmt numFmtId="200" formatCode="#,000\ &quot;km&quot;"/>
    <numFmt numFmtId="201" formatCode="0.00\ &quot; /HP&quot;"/>
    <numFmt numFmtId="202" formatCode="0.00000\ &quot; /d&quot;"/>
    <numFmt numFmtId="203" formatCode="0.\ &quot;mes&quot;"/>
    <numFmt numFmtId="204" formatCode="0\ &quot;$/un&quot;"/>
    <numFmt numFmtId="205" formatCode="0.000"/>
    <numFmt numFmtId="206" formatCode="0.000\ &quot;$/hs&quot;"/>
    <numFmt numFmtId="207" formatCode="#,##0\ &quot;$ x &quot;"/>
    <numFmt numFmtId="208" formatCode="0.00\ &quot;$/hs&quot;"/>
    <numFmt numFmtId="209" formatCode="0.00&quot;/año&quot;"/>
    <numFmt numFmtId="210" formatCode="#,##0\ &quot;hs&quot;"/>
    <numFmt numFmtId="211" formatCode="0\ &quot;nº&quot;"/>
    <numFmt numFmtId="212" formatCode="0\ \ &quot;nº&quot;\ \ \ \x"/>
    <numFmt numFmtId="213" formatCode="0\ &quot;$/nº&quot;"/>
    <numFmt numFmtId="214" formatCode="0.000\ &quot;$/km&quot;"/>
    <numFmt numFmtId="215" formatCode="0.00\ &quot;$/lts&quot;"/>
    <numFmt numFmtId="216" formatCode="0.00\ &quot;lts/km&quot;\ \x"/>
    <numFmt numFmtId="217" formatCode="0.000\ &quot;$/lts&quot;\ \x"/>
    <numFmt numFmtId="218" formatCode="0.00\ &quot;= &quot;"/>
    <numFmt numFmtId="219" formatCode="0.0000\ &quot;$/km&quot;"/>
    <numFmt numFmtId="220" formatCode="0\ &quot;t&quot;"/>
    <numFmt numFmtId="221" formatCode="0\ &quot;km/h&quot;"/>
    <numFmt numFmtId="222" formatCode="0\ &quot;minutos&quot;"/>
    <numFmt numFmtId="223" formatCode="0\ &quot;tkm&quot;"/>
    <numFmt numFmtId="224" formatCode="0\ &quot;km&quot;"/>
    <numFmt numFmtId="225" formatCode="0.000\ "/>
    <numFmt numFmtId="226" formatCode="0\ &quot;$/hs&quot;"/>
    <numFmt numFmtId="227" formatCode="_-&quot;$&quot;* #,##0.000_-;\-&quot;$&quot;* #,##0.000_-;_-&quot;$&quot;* &quot;-&quot;??_-;_-@_-"/>
    <numFmt numFmtId="228" formatCode="0.0%"/>
    <numFmt numFmtId="229" formatCode="&quot;$&quot;\ #,##0.00;[Red]\-&quot;$&quot;\ #,##0.00"/>
    <numFmt numFmtId="230" formatCode="_ * #,##0_ ;_ * \-#,##0_ ;_ * &quot;-&quot;??_ ;_ @_ "/>
  </numFmts>
  <fonts count="55"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4"/>
      <name val="Arial"/>
      <family val="2"/>
    </font>
    <font>
      <b/>
      <sz val="8"/>
      <name val="Arial"/>
      <family val="2"/>
    </font>
    <font>
      <b/>
      <sz val="10"/>
      <name val="Arial"/>
      <family val="2"/>
    </font>
    <font>
      <sz val="9"/>
      <name val="Arial"/>
      <family val="2"/>
    </font>
    <font>
      <b/>
      <sz val="12"/>
      <name val="Arial"/>
      <family val="2"/>
    </font>
    <font>
      <b/>
      <sz val="16"/>
      <name val="Arial"/>
      <family val="2"/>
    </font>
    <font>
      <sz val="10"/>
      <name val="Arial"/>
      <family val="2"/>
    </font>
    <font>
      <b/>
      <sz val="9"/>
      <name val="Arial"/>
      <family val="2"/>
    </font>
    <font>
      <sz val="11"/>
      <name val="Tahoma"/>
      <family val="2"/>
    </font>
    <font>
      <sz val="12"/>
      <name val="Arial"/>
      <family val="2"/>
    </font>
    <font>
      <sz val="1"/>
      <color indexed="8"/>
      <name val="Courier"/>
      <family val="3"/>
    </font>
    <font>
      <b/>
      <sz val="1"/>
      <color indexed="8"/>
      <name val="Courier"/>
      <family val="3"/>
    </font>
    <font>
      <sz val="10"/>
      <name val="Courier"/>
      <family val="3"/>
    </font>
    <font>
      <vertAlign val="superscript"/>
      <sz val="8"/>
      <name val="Arial"/>
      <family val="2"/>
    </font>
    <font>
      <b/>
      <vertAlign val="superscript"/>
      <sz val="8"/>
      <name val="Arial"/>
      <family val="2"/>
    </font>
    <font>
      <sz val="12"/>
      <name val="Times New Roman"/>
      <family val="1"/>
    </font>
    <font>
      <sz val="11"/>
      <color indexed="8"/>
      <name val="Calibri"/>
      <family val="2"/>
    </font>
    <font>
      <sz val="11"/>
      <name val="Calibri"/>
      <family val="2"/>
      <scheme val="minor"/>
    </font>
    <font>
      <sz val="11"/>
      <color theme="3"/>
      <name val="Calibri"/>
      <family val="2"/>
      <scheme val="minor"/>
    </font>
    <font>
      <sz val="9"/>
      <color indexed="81"/>
      <name val="Tahoma"/>
      <family val="2"/>
    </font>
    <font>
      <b/>
      <sz val="18"/>
      <name val="Arial"/>
      <family val="2"/>
    </font>
    <font>
      <i/>
      <sz val="1"/>
      <color indexed="8"/>
      <name val="Courier"/>
      <family val="3"/>
    </font>
    <font>
      <sz val="10"/>
      <color indexed="8"/>
      <name val="Arial"/>
      <family val="2"/>
    </font>
    <font>
      <sz val="11"/>
      <color theme="1"/>
      <name val="Calibri"/>
      <family val="2"/>
    </font>
    <font>
      <sz val="10"/>
      <color rgb="FF000000"/>
      <name val="Times New Roman"/>
      <family val="1"/>
    </font>
    <font>
      <sz val="10"/>
      <color theme="1"/>
      <name val="Arial"/>
      <family val="2"/>
    </font>
    <font>
      <sz val="18"/>
      <color theme="1"/>
      <name val="Calibri"/>
      <family val="2"/>
      <scheme val="minor"/>
    </font>
    <font>
      <sz val="10"/>
      <color theme="5" tint="0.39997558519241921"/>
      <name val="Arial"/>
      <family val="2"/>
    </font>
    <font>
      <b/>
      <sz val="10"/>
      <color indexed="8"/>
      <name val="Arial"/>
      <family val="2"/>
    </font>
    <font>
      <vertAlign val="superscript"/>
      <sz val="10"/>
      <name val="Arial"/>
      <family val="2"/>
    </font>
    <font>
      <b/>
      <vertAlign val="superscript"/>
      <sz val="10"/>
      <color indexed="8"/>
      <name val="Arial"/>
      <family val="2"/>
    </font>
    <font>
      <sz val="10"/>
      <color indexed="10"/>
      <name val="Arial"/>
      <family val="2"/>
    </font>
    <font>
      <sz val="10"/>
      <name val="Calibri"/>
      <family val="2"/>
      <scheme val="minor"/>
    </font>
    <font>
      <b/>
      <i/>
      <sz val="10"/>
      <name val="Arial"/>
      <family val="2"/>
    </font>
    <font>
      <b/>
      <sz val="8"/>
      <color theme="0"/>
      <name val="Arial"/>
      <family val="2"/>
    </font>
    <font>
      <sz val="8"/>
      <color theme="0"/>
      <name val="Arial"/>
      <family val="2"/>
    </font>
    <font>
      <b/>
      <u/>
      <sz val="12"/>
      <name val="Arial"/>
      <family val="2"/>
    </font>
    <font>
      <sz val="14"/>
      <name val="Arial"/>
      <family val="2"/>
    </font>
    <font>
      <sz val="10"/>
      <color theme="0" tint="-0.34998626667073579"/>
      <name val="Arial"/>
      <family val="2"/>
    </font>
    <font>
      <sz val="10"/>
      <color theme="0"/>
      <name val="Arial"/>
      <family val="2"/>
    </font>
    <font>
      <sz val="6"/>
      <name val="Arial"/>
      <family val="2"/>
    </font>
    <font>
      <b/>
      <u/>
      <sz val="8"/>
      <name val="Arial"/>
      <family val="2"/>
    </font>
    <font>
      <sz val="10"/>
      <name val="Arial"/>
      <family val="2"/>
    </font>
    <font>
      <b/>
      <u/>
      <sz val="10"/>
      <name val="Arial"/>
      <family val="2"/>
    </font>
    <font>
      <b/>
      <sz val="10"/>
      <color rgb="FFFF0000"/>
      <name val="Arial"/>
      <family val="2"/>
    </font>
  </fonts>
  <fills count="7">
    <fill>
      <patternFill patternType="none"/>
    </fill>
    <fill>
      <patternFill patternType="gray125"/>
    </fill>
    <fill>
      <patternFill patternType="solid">
        <fgColor rgb="FFFFFF00"/>
        <bgColor indexed="64"/>
      </patternFill>
    </fill>
    <fill>
      <patternFill patternType="solid">
        <fgColor rgb="FF00B0F0"/>
        <bgColor indexed="64"/>
      </patternFill>
    </fill>
    <fill>
      <patternFill patternType="solid">
        <fgColor indexed="22"/>
        <bgColor indexed="64"/>
      </patternFill>
    </fill>
    <fill>
      <patternFill patternType="solid">
        <fgColor theme="0"/>
        <bgColor indexed="64"/>
      </patternFill>
    </fill>
    <fill>
      <patternFill patternType="solid">
        <fgColor rgb="FFFF0000"/>
        <bgColor indexed="64"/>
      </patternFill>
    </fill>
  </fills>
  <borders count="89">
    <border>
      <left/>
      <right/>
      <top/>
      <bottom/>
      <diagonal/>
    </border>
    <border>
      <left/>
      <right/>
      <top style="double">
        <color indexed="64"/>
      </top>
      <bottom/>
      <diagonal/>
    </border>
    <border>
      <left/>
      <right/>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top/>
      <bottom style="medium">
        <color indexed="64"/>
      </bottom>
      <diagonal/>
    </border>
    <border>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bottom/>
      <diagonal/>
    </border>
    <border>
      <left style="thin">
        <color indexed="64"/>
      </left>
      <right style="thin">
        <color indexed="64"/>
      </right>
      <top style="thin">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style="medium">
        <color indexed="64"/>
      </top>
      <bottom style="thin">
        <color indexed="64"/>
      </bottom>
      <diagonal/>
    </border>
    <border>
      <left/>
      <right/>
      <top style="thin">
        <color indexed="64"/>
      </top>
      <bottom style="double">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medium">
        <color indexed="64"/>
      </left>
      <right/>
      <top/>
      <bottom style="double">
        <color indexed="64"/>
      </bottom>
      <diagonal/>
    </border>
    <border>
      <left style="thin">
        <color indexed="64"/>
      </left>
      <right/>
      <top/>
      <bottom style="double">
        <color indexed="64"/>
      </bottom>
      <diagonal/>
    </border>
    <border>
      <left style="thin">
        <color indexed="64"/>
      </left>
      <right style="medium">
        <color indexed="64"/>
      </right>
      <top/>
      <bottom style="double">
        <color indexed="64"/>
      </bottom>
      <diagonal/>
    </border>
    <border>
      <left style="medium">
        <color indexed="64"/>
      </left>
      <right/>
      <top/>
      <bottom style="thin">
        <color indexed="64"/>
      </bottom>
      <diagonal/>
    </border>
    <border>
      <left/>
      <right/>
      <top style="double">
        <color indexed="64"/>
      </top>
      <bottom style="thin">
        <color indexed="64"/>
      </bottom>
      <diagonal/>
    </border>
    <border>
      <left/>
      <right style="medium">
        <color indexed="64"/>
      </right>
      <top style="double">
        <color indexed="64"/>
      </top>
      <bottom style="thin">
        <color indexed="64"/>
      </bottom>
      <diagonal/>
    </border>
    <border>
      <left style="medium">
        <color indexed="64"/>
      </left>
      <right/>
      <top style="thin">
        <color indexed="64"/>
      </top>
      <bottom style="double">
        <color indexed="64"/>
      </bottom>
      <diagonal/>
    </border>
    <border>
      <left style="thin">
        <color indexed="64"/>
      </left>
      <right/>
      <top style="thin">
        <color indexed="64"/>
      </top>
      <bottom style="double">
        <color indexed="64"/>
      </bottom>
      <diagonal/>
    </border>
    <border>
      <left/>
      <right style="medium">
        <color indexed="64"/>
      </right>
      <top style="thin">
        <color indexed="64"/>
      </top>
      <bottom style="double">
        <color indexed="64"/>
      </bottom>
      <diagonal/>
    </border>
    <border>
      <left style="medium">
        <color indexed="64"/>
      </left>
      <right/>
      <top style="thin">
        <color indexed="64"/>
      </top>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style="thin">
        <color indexed="64"/>
      </left>
      <right/>
      <top/>
      <bottom style="medium">
        <color indexed="64"/>
      </bottom>
      <diagonal/>
    </border>
    <border>
      <left style="medium">
        <color indexed="64"/>
      </left>
      <right style="thin">
        <color indexed="64"/>
      </right>
      <top/>
      <bottom/>
      <diagonal/>
    </border>
    <border>
      <left style="medium">
        <color indexed="64"/>
      </left>
      <right style="thin">
        <color indexed="64"/>
      </right>
      <top/>
      <bottom style="double">
        <color indexed="64"/>
      </bottom>
      <diagonal/>
    </border>
    <border>
      <left/>
      <right style="medium">
        <color indexed="64"/>
      </right>
      <top/>
      <bottom style="double">
        <color indexed="64"/>
      </bottom>
      <diagonal/>
    </border>
    <border>
      <left style="medium">
        <color indexed="64"/>
      </left>
      <right/>
      <top style="double">
        <color indexed="64"/>
      </top>
      <bottom style="thin">
        <color indexed="64"/>
      </bottom>
      <diagonal/>
    </border>
    <border>
      <left/>
      <right style="medium">
        <color indexed="64"/>
      </right>
      <top style="double">
        <color indexed="64"/>
      </top>
      <bottom/>
      <diagonal/>
    </border>
    <border>
      <left style="medium">
        <color indexed="64"/>
      </left>
      <right/>
      <top style="double">
        <color indexed="64"/>
      </top>
      <bottom style="medium">
        <color indexed="64"/>
      </bottom>
      <diagonal/>
    </border>
    <border>
      <left/>
      <right/>
      <top style="double">
        <color indexed="64"/>
      </top>
      <bottom style="medium">
        <color indexed="64"/>
      </bottom>
      <diagonal/>
    </border>
    <border>
      <left/>
      <right style="medium">
        <color indexed="64"/>
      </right>
      <top style="double">
        <color indexed="64"/>
      </top>
      <bottom style="medium">
        <color indexed="64"/>
      </bottom>
      <diagonal/>
    </border>
    <border>
      <left style="thin">
        <color indexed="64"/>
      </left>
      <right/>
      <top style="thin">
        <color indexed="64"/>
      </top>
      <bottom style="medium">
        <color indexed="64"/>
      </bottom>
      <diagonal/>
    </border>
    <border>
      <left/>
      <right style="thin">
        <color indexed="64"/>
      </right>
      <top/>
      <bottom style="medium">
        <color indexed="64"/>
      </bottom>
      <diagonal/>
    </border>
    <border>
      <left style="medium">
        <color indexed="64"/>
      </left>
      <right style="thin">
        <color indexed="64"/>
      </right>
      <top style="thin">
        <color indexed="64"/>
      </top>
      <bottom/>
      <diagonal/>
    </border>
    <border>
      <left style="medium">
        <color indexed="64"/>
      </left>
      <right/>
      <top style="double">
        <color indexed="64"/>
      </top>
      <bottom style="double">
        <color indexed="64"/>
      </bottom>
      <diagonal/>
    </border>
    <border>
      <left/>
      <right/>
      <top style="double">
        <color indexed="64"/>
      </top>
      <bottom style="double">
        <color indexed="64"/>
      </bottom>
      <diagonal/>
    </border>
    <border>
      <left/>
      <right style="medium">
        <color indexed="64"/>
      </right>
      <top style="double">
        <color indexed="64"/>
      </top>
      <bottom style="double">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top style="double">
        <color indexed="64"/>
      </top>
      <bottom/>
      <diagonal/>
    </border>
    <border>
      <left style="thin">
        <color indexed="64"/>
      </left>
      <right/>
      <top style="double">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bottom style="medium">
        <color indexed="64"/>
      </bottom>
      <diagonal/>
    </border>
  </borders>
  <cellStyleXfs count="111">
    <xf numFmtId="0" fontId="0" fillId="0" borderId="0"/>
    <xf numFmtId="9" fontId="7" fillId="0" borderId="0" applyFont="0" applyFill="0" applyBorder="0" applyAlignment="0" applyProtection="0"/>
    <xf numFmtId="166" fontId="16" fillId="0" borderId="0" applyFont="0" applyFill="0" applyBorder="0" applyAlignment="0" applyProtection="0"/>
    <xf numFmtId="0" fontId="6" fillId="0" borderId="0"/>
    <xf numFmtId="9" fontId="6" fillId="0" borderId="0" applyFont="0" applyFill="0" applyBorder="0" applyAlignment="0" applyProtection="0"/>
    <xf numFmtId="0" fontId="8" fillId="0" borderId="0"/>
    <xf numFmtId="0" fontId="18" fillId="0" borderId="0"/>
    <xf numFmtId="0" fontId="8" fillId="0" borderId="0"/>
    <xf numFmtId="0" fontId="20" fillId="0" borderId="0">
      <protection locked="0"/>
    </xf>
    <xf numFmtId="168" fontId="21" fillId="0" borderId="0">
      <protection locked="0"/>
    </xf>
    <xf numFmtId="168" fontId="21" fillId="0" borderId="0">
      <protection locked="0"/>
    </xf>
    <xf numFmtId="0" fontId="8" fillId="0" borderId="0" applyFont="0" applyFill="0" applyBorder="0" applyAlignment="0" applyProtection="0"/>
    <xf numFmtId="169" fontId="20" fillId="0" borderId="0">
      <protection locked="0"/>
    </xf>
    <xf numFmtId="170" fontId="20" fillId="0" borderId="0">
      <protection locked="0"/>
    </xf>
    <xf numFmtId="171" fontId="20" fillId="0" borderId="0">
      <protection locked="0"/>
    </xf>
    <xf numFmtId="0" fontId="22" fillId="0" borderId="0"/>
    <xf numFmtId="9" fontId="5" fillId="0" borderId="0" applyFont="0" applyFill="0" applyBorder="0" applyAlignment="0" applyProtection="0"/>
    <xf numFmtId="4" fontId="25" fillId="0" borderId="0" applyFont="0" applyFill="0" applyBorder="0" applyAlignment="0" applyProtection="0"/>
    <xf numFmtId="3" fontId="25" fillId="0" borderId="0" applyFont="0" applyFill="0" applyBorder="0" applyAlignment="0" applyProtection="0"/>
    <xf numFmtId="0" fontId="4" fillId="0" borderId="0"/>
    <xf numFmtId="0" fontId="8" fillId="0" borderId="0"/>
    <xf numFmtId="165" fontId="8" fillId="0" borderId="0" applyFont="0" applyFill="0" applyBorder="0" applyAlignment="0" applyProtection="0"/>
    <xf numFmtId="43" fontId="26"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43" fontId="8" fillId="0" borderId="0" applyFont="0" applyFill="0" applyBorder="0" applyAlignment="0" applyProtection="0"/>
    <xf numFmtId="0" fontId="30" fillId="0" borderId="0" applyNumberFormat="0" applyFill="0" applyBorder="0" applyAlignment="0" applyProtection="0"/>
    <xf numFmtId="0" fontId="14" fillId="0" borderId="0" applyNumberFormat="0" applyFill="0" applyBorder="0" applyAlignment="0" applyProtection="0"/>
    <xf numFmtId="0" fontId="30" fillId="0" borderId="0" applyNumberFormat="0" applyFill="0" applyBorder="0" applyAlignment="0" applyProtection="0"/>
    <xf numFmtId="0" fontId="14" fillId="0" borderId="0" applyNumberFormat="0" applyFill="0" applyBorder="0" applyAlignment="0" applyProtection="0"/>
    <xf numFmtId="181" fontId="8" fillId="0" borderId="0" applyFont="0" applyFill="0" applyBorder="0" applyAlignment="0" applyProtection="0"/>
    <xf numFmtId="0" fontId="20" fillId="0" borderId="0">
      <protection locked="0"/>
    </xf>
    <xf numFmtId="0" fontId="20" fillId="0" borderId="0">
      <protection locked="0"/>
    </xf>
    <xf numFmtId="0" fontId="31" fillId="0" borderId="0">
      <protection locked="0"/>
    </xf>
    <xf numFmtId="0" fontId="20" fillId="0" borderId="0">
      <protection locked="0"/>
    </xf>
    <xf numFmtId="0" fontId="20" fillId="0" borderId="0">
      <protection locked="0"/>
    </xf>
    <xf numFmtId="0" fontId="20" fillId="0" borderId="0">
      <protection locked="0"/>
    </xf>
    <xf numFmtId="0" fontId="31" fillId="0" borderId="0">
      <protection locked="0"/>
    </xf>
    <xf numFmtId="182" fontId="8" fillId="0" borderId="0" applyFill="0" applyBorder="0" applyAlignment="0" applyProtection="0"/>
    <xf numFmtId="2" fontId="8" fillId="0" borderId="0" applyFill="0" applyBorder="0" applyAlignment="0" applyProtection="0"/>
    <xf numFmtId="43" fontId="26" fillId="0" borderId="0" applyFont="0" applyFill="0" applyBorder="0" applyAlignment="0" applyProtection="0"/>
    <xf numFmtId="183" fontId="8" fillId="0" borderId="0" applyFont="0" applyFill="0" applyBorder="0" applyAlignment="0" applyProtection="0"/>
    <xf numFmtId="43" fontId="26" fillId="0" borderId="0" applyFont="0" applyFill="0" applyBorder="0" applyAlignment="0" applyProtection="0"/>
    <xf numFmtId="165" fontId="3" fillId="0" borderId="0" applyFont="0" applyFill="0" applyBorder="0" applyAlignment="0" applyProtection="0"/>
    <xf numFmtId="44" fontId="26" fillId="0" borderId="0" applyFont="0" applyFill="0" applyBorder="0" applyAlignment="0" applyProtection="0"/>
    <xf numFmtId="166" fontId="8" fillId="0" borderId="0" applyFont="0" applyFill="0" applyBorder="0" applyAlignment="0" applyProtection="0"/>
    <xf numFmtId="166" fontId="3" fillId="0" borderId="0" applyFont="0" applyFill="0" applyBorder="0" applyAlignment="0" applyProtection="0"/>
    <xf numFmtId="44" fontId="32" fillId="0" borderId="0" applyFont="0" applyFill="0" applyBorder="0" applyAlignment="0" applyProtection="0"/>
    <xf numFmtId="44" fontId="8" fillId="0" borderId="0" applyFont="0" applyFill="0" applyBorder="0" applyAlignment="0" applyProtection="0"/>
    <xf numFmtId="166" fontId="3" fillId="0" borderId="0" applyFont="0" applyFill="0" applyBorder="0" applyAlignment="0" applyProtection="0"/>
    <xf numFmtId="184" fontId="8" fillId="0" borderId="0" applyFill="0" applyBorder="0" applyAlignment="0" applyProtection="0"/>
    <xf numFmtId="7" fontId="8" fillId="0" borderId="0" applyFill="0" applyBorder="0" applyAlignment="0" applyProtection="0"/>
    <xf numFmtId="5" fontId="8" fillId="0" borderId="0" applyFill="0" applyBorder="0" applyAlignment="0" applyProtection="0"/>
    <xf numFmtId="0" fontId="8" fillId="0" borderId="0"/>
    <xf numFmtId="0" fontId="3" fillId="0" borderId="0"/>
    <xf numFmtId="0" fontId="3" fillId="0" borderId="0"/>
    <xf numFmtId="0" fontId="33" fillId="0" borderId="0"/>
    <xf numFmtId="0" fontId="34" fillId="0" borderId="0"/>
    <xf numFmtId="0" fontId="33" fillId="0" borderId="0"/>
    <xf numFmtId="0" fontId="8" fillId="0" borderId="0"/>
    <xf numFmtId="0" fontId="35" fillId="0" borderId="0"/>
    <xf numFmtId="0" fontId="8" fillId="0" borderId="0"/>
    <xf numFmtId="0" fontId="8" fillId="0" borderId="0"/>
    <xf numFmtId="0" fontId="3" fillId="0" borderId="0"/>
    <xf numFmtId="0" fontId="3" fillId="0" borderId="0"/>
    <xf numFmtId="0" fontId="35" fillId="0" borderId="0"/>
    <xf numFmtId="0" fontId="3" fillId="0" borderId="0"/>
    <xf numFmtId="9" fontId="8"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2"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185" fontId="8" fillId="0" borderId="0" applyFill="0" applyBorder="0" applyAlignment="0" applyProtection="0"/>
    <xf numFmtId="3" fontId="8" fillId="0" borderId="0" applyFill="0" applyBorder="0" applyAlignment="0" applyProtection="0"/>
    <xf numFmtId="0" fontId="8" fillId="0" borderId="1" applyNumberFormat="0" applyFill="0" applyAlignment="0" applyProtection="0"/>
    <xf numFmtId="9" fontId="2" fillId="0" borderId="0" applyFont="0" applyFill="0" applyBorder="0" applyAlignment="0" applyProtection="0"/>
    <xf numFmtId="43" fontId="5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5" fontId="1"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64"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84" fontId="8" fillId="0" borderId="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cellStyleXfs>
  <cellXfs count="886">
    <xf numFmtId="0" fontId="0" fillId="0" borderId="0" xfId="0"/>
    <xf numFmtId="0" fontId="6" fillId="0" borderId="0" xfId="3"/>
    <xf numFmtId="0" fontId="0" fillId="0" borderId="0" xfId="0" applyFill="1" applyAlignment="1" applyProtection="1">
      <alignment vertical="center"/>
      <protection hidden="1"/>
    </xf>
    <xf numFmtId="0" fontId="14" fillId="0" borderId="0" xfId="0" applyFont="1" applyFill="1" applyBorder="1" applyAlignment="1" applyProtection="1">
      <alignment vertical="center"/>
      <protection hidden="1"/>
    </xf>
    <xf numFmtId="0" fontId="10" fillId="0" borderId="0" xfId="0" applyFont="1" applyFill="1" applyBorder="1" applyAlignment="1" applyProtection="1">
      <alignment vertical="center"/>
      <protection hidden="1"/>
    </xf>
    <xf numFmtId="0" fontId="0" fillId="0" borderId="0" xfId="0" applyFill="1" applyBorder="1" applyAlignment="1" applyProtection="1">
      <alignment vertical="center"/>
      <protection hidden="1"/>
    </xf>
    <xf numFmtId="0" fontId="8" fillId="0" borderId="0" xfId="7" applyFill="1" applyBorder="1" applyAlignment="1" applyProtection="1">
      <alignment vertical="center"/>
      <protection hidden="1"/>
    </xf>
    <xf numFmtId="166" fontId="8" fillId="0" borderId="0" xfId="0" applyNumberFormat="1" applyFont="1" applyFill="1" applyBorder="1" applyAlignment="1" applyProtection="1">
      <alignment vertical="center"/>
      <protection hidden="1"/>
    </xf>
    <xf numFmtId="0" fontId="15" fillId="0" borderId="0" xfId="0" applyFont="1" applyFill="1" applyBorder="1" applyAlignment="1" applyProtection="1">
      <alignment vertical="center"/>
      <protection hidden="1"/>
    </xf>
    <xf numFmtId="0" fontId="13" fillId="0" borderId="0" xfId="7" applyFont="1" applyFill="1" applyAlignment="1" applyProtection="1">
      <alignment vertical="center"/>
      <protection hidden="1"/>
    </xf>
    <xf numFmtId="0" fontId="13" fillId="0" borderId="0" xfId="7" applyFont="1" applyFill="1" applyBorder="1" applyAlignment="1" applyProtection="1">
      <alignment vertical="center"/>
      <protection hidden="1"/>
    </xf>
    <xf numFmtId="166" fontId="13" fillId="0" borderId="0" xfId="7" applyNumberFormat="1" applyFont="1" applyFill="1" applyBorder="1" applyAlignment="1" applyProtection="1">
      <alignment vertical="center"/>
      <protection hidden="1"/>
    </xf>
    <xf numFmtId="0" fontId="0" fillId="0" borderId="3" xfId="0" applyFill="1" applyBorder="1" applyAlignment="1" applyProtection="1">
      <alignment vertical="center"/>
      <protection hidden="1"/>
    </xf>
    <xf numFmtId="0" fontId="14" fillId="0" borderId="0" xfId="7" applyFont="1" applyFill="1" applyBorder="1" applyAlignment="1" applyProtection="1">
      <alignment vertical="center"/>
      <protection hidden="1"/>
    </xf>
    <xf numFmtId="0" fontId="19" fillId="0" borderId="0" xfId="7" applyFont="1" applyFill="1" applyBorder="1" applyAlignment="1" applyProtection="1">
      <alignment vertical="center"/>
      <protection hidden="1"/>
    </xf>
    <xf numFmtId="167" fontId="8" fillId="0" borderId="3" xfId="1" applyNumberFormat="1" applyFont="1" applyFill="1" applyBorder="1" applyAlignment="1" applyProtection="1">
      <alignment vertical="center"/>
      <protection hidden="1"/>
    </xf>
    <xf numFmtId="167" fontId="12" fillId="0" borderId="3" xfId="1" applyNumberFormat="1" applyFont="1" applyFill="1" applyBorder="1" applyAlignment="1" applyProtection="1">
      <alignment vertical="center"/>
      <protection hidden="1"/>
    </xf>
    <xf numFmtId="0" fontId="9" fillId="0" borderId="0" xfId="19" applyFont="1" applyFill="1" applyBorder="1" applyAlignment="1" applyProtection="1">
      <alignment horizontal="left" vertical="center"/>
    </xf>
    <xf numFmtId="0" fontId="9" fillId="0" borderId="0" xfId="19" applyFont="1" applyFill="1" applyBorder="1" applyAlignment="1">
      <alignment horizontal="center" vertical="center"/>
    </xf>
    <xf numFmtId="0" fontId="9" fillId="0" borderId="0" xfId="19" applyFont="1" applyFill="1" applyBorder="1" applyAlignment="1">
      <alignment vertical="center"/>
    </xf>
    <xf numFmtId="1" fontId="9" fillId="0" borderId="0" xfId="19" applyNumberFormat="1" applyFont="1" applyFill="1" applyBorder="1" applyAlignment="1">
      <alignment horizontal="center" vertical="center"/>
    </xf>
    <xf numFmtId="0" fontId="17" fillId="0" borderId="4" xfId="7" applyFont="1" applyFill="1" applyBorder="1" applyAlignment="1" applyProtection="1">
      <alignment horizontal="center" vertical="center"/>
      <protection hidden="1"/>
    </xf>
    <xf numFmtId="0" fontId="17" fillId="0" borderId="6" xfId="7" applyFont="1" applyFill="1" applyBorder="1" applyAlignment="1" applyProtection="1">
      <alignment horizontal="center" vertical="center"/>
      <protection hidden="1"/>
    </xf>
    <xf numFmtId="0" fontId="13" fillId="0" borderId="6" xfId="7" applyFont="1" applyFill="1" applyBorder="1" applyAlignment="1" applyProtection="1">
      <alignment vertical="center"/>
      <protection hidden="1"/>
    </xf>
    <xf numFmtId="9" fontId="13" fillId="0" borderId="3" xfId="7" applyNumberFormat="1" applyFont="1" applyFill="1" applyBorder="1" applyAlignment="1" applyProtection="1">
      <alignment vertical="center"/>
      <protection hidden="1"/>
    </xf>
    <xf numFmtId="9" fontId="13" fillId="0" borderId="6" xfId="16" applyNumberFormat="1" applyFont="1" applyFill="1" applyBorder="1" applyAlignment="1" applyProtection="1">
      <alignment vertical="center"/>
      <protection hidden="1"/>
    </xf>
    <xf numFmtId="9" fontId="13" fillId="0" borderId="0" xfId="7" applyNumberFormat="1" applyFont="1" applyFill="1" applyBorder="1" applyAlignment="1" applyProtection="1">
      <alignment vertical="center"/>
      <protection hidden="1"/>
    </xf>
    <xf numFmtId="10" fontId="13" fillId="0" borderId="0" xfId="16" applyNumberFormat="1" applyFont="1" applyFill="1" applyBorder="1" applyAlignment="1" applyProtection="1">
      <alignment vertical="center"/>
      <protection hidden="1"/>
    </xf>
    <xf numFmtId="0" fontId="13" fillId="0" borderId="0" xfId="7" applyFont="1" applyFill="1" applyBorder="1" applyAlignment="1" applyProtection="1">
      <alignment horizontal="right" vertical="center"/>
      <protection hidden="1"/>
    </xf>
    <xf numFmtId="166" fontId="13" fillId="0" borderId="0" xfId="7" applyNumberFormat="1" applyFont="1" applyFill="1" applyAlignment="1" applyProtection="1">
      <alignment vertical="center"/>
      <protection hidden="1"/>
    </xf>
    <xf numFmtId="174" fontId="12" fillId="0" borderId="3" xfId="7" applyNumberFormat="1" applyFont="1" applyFill="1" applyBorder="1" applyAlignment="1" applyProtection="1">
      <alignment horizontal="center" vertical="center"/>
      <protection hidden="1"/>
    </xf>
    <xf numFmtId="0" fontId="12" fillId="0" borderId="5" xfId="7" applyFont="1" applyFill="1" applyBorder="1" applyAlignment="1" applyProtection="1">
      <alignment horizontal="center" vertical="center" wrapText="1"/>
      <protection hidden="1"/>
    </xf>
    <xf numFmtId="174" fontId="12" fillId="0" borderId="5" xfId="7" applyNumberFormat="1" applyFont="1" applyFill="1" applyBorder="1" applyAlignment="1" applyProtection="1">
      <alignment horizontal="center" vertical="center"/>
      <protection hidden="1"/>
    </xf>
    <xf numFmtId="0" fontId="8" fillId="0" borderId="5" xfId="7" applyFont="1" applyFill="1" applyBorder="1" applyAlignment="1" applyProtection="1">
      <alignment vertical="center"/>
      <protection hidden="1"/>
    </xf>
    <xf numFmtId="0" fontId="12" fillId="0" borderId="11" xfId="7" applyFont="1" applyFill="1" applyBorder="1" applyAlignment="1" applyProtection="1">
      <alignment horizontal="left" vertical="center" wrapText="1"/>
      <protection hidden="1"/>
    </xf>
    <xf numFmtId="0" fontId="8" fillId="0" borderId="8" xfId="7" applyFont="1" applyFill="1" applyBorder="1" applyAlignment="1" applyProtection="1">
      <alignment horizontal="left" vertical="center" wrapText="1"/>
      <protection hidden="1"/>
    </xf>
    <xf numFmtId="44" fontId="8" fillId="0" borderId="0" xfId="7" applyNumberFormat="1" applyFont="1" applyFill="1" applyBorder="1" applyAlignment="1" applyProtection="1">
      <alignment vertical="center"/>
      <protection hidden="1"/>
    </xf>
    <xf numFmtId="0" fontId="8" fillId="0" borderId="3" xfId="7" applyFont="1" applyFill="1" applyBorder="1" applyAlignment="1" applyProtection="1">
      <alignment vertical="center"/>
      <protection hidden="1"/>
    </xf>
    <xf numFmtId="0" fontId="8" fillId="0" borderId="0" xfId="7" applyFont="1" applyFill="1" applyAlignment="1" applyProtection="1">
      <alignment vertical="center"/>
      <protection hidden="1"/>
    </xf>
    <xf numFmtId="0" fontId="8" fillId="0" borderId="0" xfId="7" applyFont="1" applyFill="1" applyBorder="1" applyAlignment="1" applyProtection="1">
      <alignment vertical="center"/>
      <protection hidden="1"/>
    </xf>
    <xf numFmtId="0" fontId="8" fillId="0" borderId="3" xfId="7" applyFont="1" applyFill="1" applyBorder="1" applyAlignment="1" applyProtection="1">
      <alignment horizontal="right" vertical="center"/>
      <protection hidden="1"/>
    </xf>
    <xf numFmtId="10" fontId="8" fillId="0" borderId="3" xfId="16" applyNumberFormat="1" applyFont="1" applyFill="1" applyBorder="1" applyAlignment="1" applyProtection="1">
      <alignment vertical="center"/>
      <protection hidden="1"/>
    </xf>
    <xf numFmtId="0" fontId="8" fillId="0" borderId="0" xfId="7" applyFont="1" applyFill="1" applyAlignment="1" applyProtection="1">
      <alignment horizontal="center" vertical="center"/>
      <protection hidden="1"/>
    </xf>
    <xf numFmtId="0" fontId="8" fillId="0" borderId="0" xfId="7" applyFont="1" applyFill="1" applyBorder="1" applyAlignment="1" applyProtection="1">
      <alignment horizontal="right" vertical="center"/>
      <protection hidden="1"/>
    </xf>
    <xf numFmtId="166" fontId="8" fillId="0" borderId="5" xfId="7" applyNumberFormat="1" applyFont="1" applyFill="1" applyBorder="1" applyAlignment="1" applyProtection="1">
      <alignment vertical="center"/>
      <protection hidden="1"/>
    </xf>
    <xf numFmtId="0" fontId="27" fillId="0" borderId="0" xfId="19" applyFont="1" applyFill="1" applyBorder="1" applyAlignment="1">
      <alignment vertical="center"/>
    </xf>
    <xf numFmtId="0" fontId="28" fillId="0" borderId="0" xfId="19" applyFont="1" applyFill="1" applyBorder="1" applyAlignment="1">
      <alignment vertical="center"/>
    </xf>
    <xf numFmtId="0" fontId="12" fillId="0" borderId="0" xfId="7" applyFont="1" applyFill="1" applyBorder="1" applyAlignment="1" applyProtection="1">
      <alignment horizontal="center" vertical="center" wrapText="1"/>
      <protection hidden="1"/>
    </xf>
    <xf numFmtId="167" fontId="8" fillId="0" borderId="0" xfId="16" applyNumberFormat="1" applyFont="1" applyFill="1" applyBorder="1" applyAlignment="1" applyProtection="1">
      <alignment vertical="center"/>
      <protection hidden="1"/>
    </xf>
    <xf numFmtId="167" fontId="12" fillId="0" borderId="0" xfId="16" applyNumberFormat="1" applyFont="1" applyFill="1" applyBorder="1" applyAlignment="1" applyProtection="1">
      <alignment vertical="center"/>
      <protection hidden="1"/>
    </xf>
    <xf numFmtId="167" fontId="12" fillId="0" borderId="3" xfId="16" applyNumberFormat="1" applyFont="1" applyFill="1" applyBorder="1" applyAlignment="1" applyProtection="1">
      <alignment vertical="center"/>
      <protection hidden="1"/>
    </xf>
    <xf numFmtId="0" fontId="12" fillId="0" borderId="8" xfId="7" applyFont="1" applyFill="1" applyBorder="1" applyAlignment="1" applyProtection="1">
      <alignment horizontal="center" vertical="center"/>
      <protection hidden="1"/>
    </xf>
    <xf numFmtId="0" fontId="12" fillId="0" borderId="11" xfId="7" applyFont="1" applyFill="1" applyBorder="1" applyAlignment="1" applyProtection="1">
      <alignment horizontal="center" vertical="center" wrapText="1"/>
      <protection hidden="1"/>
    </xf>
    <xf numFmtId="0" fontId="8" fillId="0" borderId="5" xfId="7" applyFont="1" applyFill="1" applyBorder="1" applyAlignment="1" applyProtection="1">
      <alignment horizontal="center" vertical="center"/>
      <protection hidden="1"/>
    </xf>
    <xf numFmtId="167" fontId="8" fillId="0" borderId="11" xfId="7" applyNumberFormat="1" applyFont="1" applyFill="1" applyBorder="1" applyAlignment="1" applyProtection="1">
      <alignment vertical="center"/>
      <protection hidden="1"/>
    </xf>
    <xf numFmtId="0" fontId="12" fillId="0" borderId="11" xfId="7" applyFont="1" applyFill="1" applyBorder="1" applyAlignment="1" applyProtection="1">
      <alignment vertical="center"/>
      <protection hidden="1"/>
    </xf>
    <xf numFmtId="9" fontId="8" fillId="0" borderId="5" xfId="16" applyFont="1" applyFill="1" applyBorder="1" applyAlignment="1" applyProtection="1">
      <alignment vertical="center"/>
      <protection hidden="1"/>
    </xf>
    <xf numFmtId="9" fontId="8" fillId="0" borderId="8" xfId="16" applyFont="1" applyFill="1" applyBorder="1" applyAlignment="1" applyProtection="1">
      <alignment vertical="center"/>
      <protection hidden="1"/>
    </xf>
    <xf numFmtId="174" fontId="12" fillId="0" borderId="8" xfId="7" applyNumberFormat="1" applyFont="1" applyFill="1" applyBorder="1" applyAlignment="1" applyProtection="1">
      <alignment horizontal="center" vertical="center"/>
      <protection hidden="1"/>
    </xf>
    <xf numFmtId="167" fontId="12" fillId="0" borderId="12" xfId="1" applyNumberFormat="1" applyFont="1" applyFill="1" applyBorder="1" applyAlignment="1" applyProtection="1">
      <alignment vertical="center"/>
      <protection hidden="1"/>
    </xf>
    <xf numFmtId="10" fontId="0" fillId="0" borderId="0" xfId="0" applyNumberFormat="1" applyFill="1" applyBorder="1" applyAlignment="1" applyProtection="1">
      <alignment vertical="center"/>
      <protection hidden="1"/>
    </xf>
    <xf numFmtId="10" fontId="0" fillId="0" borderId="0" xfId="0" applyNumberFormat="1" applyFill="1" applyAlignment="1" applyProtection="1">
      <alignment vertical="center"/>
      <protection hidden="1"/>
    </xf>
    <xf numFmtId="0" fontId="8" fillId="0" borderId="3" xfId="0" applyFont="1" applyFill="1" applyBorder="1" applyAlignment="1" applyProtection="1">
      <alignment horizontal="center" vertical="center"/>
      <protection hidden="1"/>
    </xf>
    <xf numFmtId="0" fontId="0" fillId="0" borderId="3" xfId="0" applyFill="1" applyBorder="1" applyAlignment="1" applyProtection="1">
      <alignment horizontal="center" vertical="center"/>
      <protection hidden="1"/>
    </xf>
    <xf numFmtId="0" fontId="0" fillId="0" borderId="6" xfId="0" applyFill="1" applyBorder="1" applyAlignment="1" applyProtection="1">
      <alignment vertical="center"/>
      <protection hidden="1"/>
    </xf>
    <xf numFmtId="0" fontId="0" fillId="0" borderId="17" xfId="0" applyFill="1" applyBorder="1" applyAlignment="1" applyProtection="1">
      <alignment vertical="center"/>
      <protection hidden="1"/>
    </xf>
    <xf numFmtId="0" fontId="0" fillId="0" borderId="8" xfId="0" applyFill="1" applyBorder="1" applyAlignment="1" applyProtection="1">
      <alignment vertical="center"/>
      <protection hidden="1"/>
    </xf>
    <xf numFmtId="173" fontId="12" fillId="0" borderId="11" xfId="1" applyNumberFormat="1" applyFont="1" applyFill="1" applyBorder="1" applyAlignment="1" applyProtection="1">
      <alignment vertical="center"/>
      <protection hidden="1"/>
    </xf>
    <xf numFmtId="0" fontId="19" fillId="0" borderId="0" xfId="7" quotePrefix="1" applyFont="1" applyFill="1" applyBorder="1" applyAlignment="1" applyProtection="1">
      <alignment horizontal="center" vertical="center"/>
      <protection hidden="1"/>
    </xf>
    <xf numFmtId="172" fontId="19" fillId="0" borderId="0" xfId="7" applyNumberFormat="1" applyFont="1" applyFill="1" applyBorder="1" applyAlignment="1" applyProtection="1">
      <alignment horizontal="center" vertical="center"/>
      <protection hidden="1"/>
    </xf>
    <xf numFmtId="0" fontId="17" fillId="0" borderId="0" xfId="0" applyFont="1" applyAlignment="1">
      <alignment vertical="center"/>
    </xf>
    <xf numFmtId="0" fontId="13" fillId="0" borderId="0" xfId="0" applyFont="1" applyAlignment="1">
      <alignment vertical="center"/>
    </xf>
    <xf numFmtId="0" fontId="13" fillId="0" borderId="3" xfId="0" applyFont="1" applyBorder="1" applyAlignment="1">
      <alignment horizontal="center" vertical="center"/>
    </xf>
    <xf numFmtId="0" fontId="13" fillId="0" borderId="0" xfId="0" applyFont="1" applyAlignment="1">
      <alignment horizontal="center" vertical="center"/>
    </xf>
    <xf numFmtId="0" fontId="13" fillId="0" borderId="3" xfId="0" applyFont="1" applyBorder="1" applyAlignment="1">
      <alignment vertical="center"/>
    </xf>
    <xf numFmtId="0" fontId="13" fillId="0" borderId="3" xfId="0" applyFont="1" applyFill="1" applyBorder="1" applyAlignment="1">
      <alignment vertical="center"/>
    </xf>
    <xf numFmtId="0" fontId="13" fillId="0" borderId="3" xfId="0" applyFont="1" applyFill="1" applyBorder="1" applyAlignment="1">
      <alignment horizontal="center" vertical="center"/>
    </xf>
    <xf numFmtId="2" fontId="13" fillId="0" borderId="3" xfId="0" applyNumberFormat="1" applyFont="1" applyBorder="1" applyAlignment="1">
      <alignment vertical="center"/>
    </xf>
    <xf numFmtId="2" fontId="13" fillId="0" borderId="3" xfId="0" applyNumberFormat="1" applyFont="1" applyFill="1" applyBorder="1" applyAlignment="1">
      <alignment vertical="center"/>
    </xf>
    <xf numFmtId="0" fontId="12" fillId="0" borderId="8" xfId="0" applyFont="1" applyFill="1" applyBorder="1" applyAlignment="1" applyProtection="1">
      <alignment horizontal="center" vertical="center" wrapText="1"/>
    </xf>
    <xf numFmtId="0" fontId="8" fillId="0" borderId="5" xfId="0" applyFont="1" applyFill="1" applyBorder="1" applyAlignment="1" applyProtection="1">
      <alignment horizontal="left" vertical="center"/>
    </xf>
    <xf numFmtId="0" fontId="12" fillId="0" borderId="0" xfId="0" applyFont="1" applyFill="1" applyBorder="1" applyAlignment="1" applyProtection="1">
      <alignment vertical="center"/>
    </xf>
    <xf numFmtId="0" fontId="8" fillId="0" borderId="0" xfId="0" applyFont="1" applyFill="1" applyAlignment="1" applyProtection="1">
      <alignment vertical="center"/>
    </xf>
    <xf numFmtId="0" fontId="17" fillId="0" borderId="3" xfId="7" applyFont="1" applyFill="1" applyBorder="1" applyAlignment="1" applyProtection="1">
      <alignment horizontal="center" vertical="center" wrapText="1"/>
      <protection hidden="1"/>
    </xf>
    <xf numFmtId="0" fontId="8" fillId="0" borderId="0" xfId="0" applyFont="1" applyFill="1" applyAlignment="1" applyProtection="1">
      <alignment horizontal="center" vertical="center"/>
    </xf>
    <xf numFmtId="180" fontId="12" fillId="0" borderId="3" xfId="2" applyNumberFormat="1" applyFont="1" applyFill="1" applyBorder="1" applyAlignment="1" applyProtection="1">
      <alignment vertical="center"/>
      <protection hidden="1"/>
    </xf>
    <xf numFmtId="180" fontId="8" fillId="0" borderId="3" xfId="2" applyNumberFormat="1" applyFont="1" applyFill="1" applyBorder="1" applyAlignment="1" applyProtection="1">
      <alignment vertical="center"/>
      <protection hidden="1"/>
    </xf>
    <xf numFmtId="0" fontId="12" fillId="0" borderId="0" xfId="0" applyFont="1" applyFill="1" applyBorder="1" applyAlignment="1" applyProtection="1">
      <alignment horizontal="center" vertical="center"/>
    </xf>
    <xf numFmtId="9" fontId="8" fillId="0" borderId="5" xfId="16" applyNumberFormat="1" applyFont="1" applyFill="1" applyBorder="1" applyAlignment="1" applyProtection="1">
      <alignment vertical="center"/>
      <protection locked="0"/>
    </xf>
    <xf numFmtId="0" fontId="0" fillId="0" borderId="0" xfId="0" applyFill="1" applyBorder="1" applyAlignment="1" applyProtection="1">
      <alignment vertical="center"/>
      <protection locked="0"/>
    </xf>
    <xf numFmtId="0" fontId="8" fillId="0" borderId="0" xfId="7" applyFill="1" applyBorder="1" applyAlignment="1" applyProtection="1">
      <alignment vertical="center"/>
      <protection locked="0"/>
    </xf>
    <xf numFmtId="0" fontId="0" fillId="0" borderId="0" xfId="0" applyFill="1" applyAlignment="1" applyProtection="1">
      <alignment vertical="center"/>
      <protection locked="0"/>
    </xf>
    <xf numFmtId="0" fontId="13" fillId="0" borderId="0" xfId="7" applyFont="1" applyFill="1" applyAlignment="1" applyProtection="1">
      <alignment vertical="center"/>
      <protection locked="0"/>
    </xf>
    <xf numFmtId="0" fontId="13" fillId="0" borderId="0" xfId="7" applyFont="1" applyFill="1" applyBorder="1" applyAlignment="1" applyProtection="1">
      <alignment vertical="center"/>
      <protection locked="0"/>
    </xf>
    <xf numFmtId="0" fontId="8" fillId="0" borderId="0" xfId="0" applyFont="1" applyFill="1" applyBorder="1" applyAlignment="1" applyProtection="1">
      <alignment vertical="center"/>
    </xf>
    <xf numFmtId="0" fontId="12" fillId="0" borderId="0" xfId="7" applyFont="1" applyFill="1" applyBorder="1" applyAlignment="1" applyProtection="1">
      <alignment vertical="center"/>
    </xf>
    <xf numFmtId="0" fontId="8" fillId="0" borderId="0" xfId="7" applyFont="1" applyFill="1" applyBorder="1" applyAlignment="1" applyProtection="1">
      <alignment vertical="center"/>
    </xf>
    <xf numFmtId="0" fontId="12" fillId="3" borderId="0" xfId="0" applyFont="1" applyFill="1" applyBorder="1" applyAlignment="1" applyProtection="1">
      <alignment vertical="center"/>
    </xf>
    <xf numFmtId="0" fontId="12" fillId="0" borderId="0" xfId="7" applyFont="1" applyFill="1" applyBorder="1" applyAlignment="1" applyProtection="1">
      <alignment vertical="center" shrinkToFit="1"/>
    </xf>
    <xf numFmtId="0" fontId="12" fillId="3" borderId="0" xfId="7" applyFont="1" applyFill="1" applyBorder="1" applyAlignment="1" applyProtection="1">
      <alignment vertical="center" shrinkToFit="1"/>
    </xf>
    <xf numFmtId="49" fontId="8" fillId="3" borderId="0" xfId="7" quotePrefix="1" applyNumberFormat="1" applyFont="1" applyFill="1" applyBorder="1" applyAlignment="1" applyProtection="1">
      <alignment horizontal="center" vertical="center"/>
    </xf>
    <xf numFmtId="0" fontId="8" fillId="3" borderId="0" xfId="7" applyFont="1" applyFill="1" applyBorder="1" applyAlignment="1" applyProtection="1">
      <alignment horizontal="center" vertical="center"/>
    </xf>
    <xf numFmtId="166" fontId="12" fillId="3" borderId="0" xfId="7" applyNumberFormat="1" applyFont="1" applyFill="1" applyBorder="1" applyAlignment="1" applyProtection="1">
      <alignment horizontal="center" vertical="center"/>
    </xf>
    <xf numFmtId="9" fontId="8" fillId="3" borderId="0" xfId="1" applyFont="1" applyFill="1" applyBorder="1" applyAlignment="1" applyProtection="1">
      <alignment horizontal="center" vertical="center"/>
    </xf>
    <xf numFmtId="14" fontId="8" fillId="3" borderId="0" xfId="7" applyNumberFormat="1" applyFont="1" applyFill="1" applyBorder="1" applyAlignment="1" applyProtection="1">
      <alignment horizontal="center" vertical="center"/>
    </xf>
    <xf numFmtId="172" fontId="8" fillId="3" borderId="0" xfId="7" applyNumberFormat="1" applyFont="1" applyFill="1" applyBorder="1" applyAlignment="1" applyProtection="1">
      <alignment horizontal="center" vertical="center"/>
    </xf>
    <xf numFmtId="172" fontId="8" fillId="0" borderId="0" xfId="7" applyNumberFormat="1" applyFont="1" applyFill="1" applyBorder="1" applyAlignment="1" applyProtection="1">
      <alignment horizontal="center" vertical="center"/>
    </xf>
    <xf numFmtId="164" fontId="8" fillId="0" borderId="0" xfId="0" applyNumberFormat="1" applyFont="1" applyFill="1" applyAlignment="1" applyProtection="1">
      <alignment vertical="center"/>
    </xf>
    <xf numFmtId="178" fontId="8" fillId="0" borderId="0" xfId="0" applyNumberFormat="1" applyFont="1" applyFill="1" applyAlignment="1" applyProtection="1">
      <alignment vertical="center"/>
    </xf>
    <xf numFmtId="0" fontId="8" fillId="0" borderId="5" xfId="6" applyFont="1" applyFill="1" applyBorder="1" applyAlignment="1" applyProtection="1">
      <alignment horizontal="left" vertical="center"/>
      <protection locked="0"/>
    </xf>
    <xf numFmtId="10" fontId="8" fillId="0" borderId="11" xfId="1" applyNumberFormat="1" applyFont="1" applyFill="1" applyBorder="1" applyAlignment="1" applyProtection="1">
      <alignment horizontal="left" vertical="center"/>
      <protection locked="0"/>
    </xf>
    <xf numFmtId="166" fontId="8" fillId="0" borderId="3" xfId="49" applyFont="1" applyFill="1" applyBorder="1" applyAlignment="1" applyProtection="1">
      <alignment vertical="center"/>
      <protection hidden="1"/>
    </xf>
    <xf numFmtId="0" fontId="8" fillId="0" borderId="11" xfId="6" applyFont="1" applyFill="1" applyBorder="1" applyAlignment="1" applyProtection="1">
      <alignment horizontal="left" vertical="center"/>
      <protection locked="0"/>
    </xf>
    <xf numFmtId="0" fontId="8" fillId="0" borderId="5" xfId="0" applyFont="1" applyFill="1" applyBorder="1" applyAlignment="1" applyProtection="1">
      <alignment vertical="center"/>
      <protection locked="0"/>
    </xf>
    <xf numFmtId="0" fontId="8" fillId="0" borderId="11" xfId="0" applyFont="1" applyFill="1" applyBorder="1" applyAlignment="1" applyProtection="1">
      <alignment vertical="center"/>
      <protection locked="0"/>
    </xf>
    <xf numFmtId="166" fontId="8" fillId="0" borderId="3" xfId="0" applyNumberFormat="1" applyFont="1" applyFill="1" applyBorder="1" applyAlignment="1" applyProtection="1">
      <alignment vertical="center"/>
      <protection locked="0"/>
    </xf>
    <xf numFmtId="9" fontId="8" fillId="0" borderId="0" xfId="1" applyFont="1" applyFill="1" applyAlignment="1" applyProtection="1">
      <alignment vertical="center"/>
    </xf>
    <xf numFmtId="49" fontId="8" fillId="0" borderId="0" xfId="0" applyNumberFormat="1" applyFont="1" applyFill="1" applyAlignment="1" applyProtection="1">
      <alignment vertical="center"/>
    </xf>
    <xf numFmtId="49" fontId="8" fillId="0" borderId="0" xfId="7" applyNumberFormat="1" applyFont="1" applyFill="1" applyBorder="1" applyAlignment="1" applyProtection="1">
      <alignment vertical="center"/>
    </xf>
    <xf numFmtId="49" fontId="12" fillId="0" borderId="0" xfId="0" applyNumberFormat="1" applyFont="1" applyFill="1" applyBorder="1" applyAlignment="1" applyProtection="1">
      <alignment horizontal="right" vertical="center"/>
    </xf>
    <xf numFmtId="49" fontId="12" fillId="0" borderId="8" xfId="0" applyNumberFormat="1" applyFont="1" applyFill="1" applyBorder="1" applyAlignment="1" applyProtection="1">
      <alignment horizontal="center" vertical="center" wrapText="1"/>
    </xf>
    <xf numFmtId="49" fontId="8" fillId="0" borderId="3" xfId="0" applyNumberFormat="1" applyFont="1" applyFill="1" applyBorder="1" applyAlignment="1" applyProtection="1">
      <alignment horizontal="center" vertical="center"/>
    </xf>
    <xf numFmtId="0" fontId="12" fillId="0" borderId="0" xfId="0" applyFont="1" applyFill="1" applyBorder="1" applyAlignment="1" applyProtection="1">
      <alignment horizontal="center" vertical="center" wrapText="1"/>
    </xf>
    <xf numFmtId="0" fontId="8" fillId="0" borderId="3" xfId="0" applyNumberFormat="1" applyFont="1" applyFill="1" applyBorder="1" applyAlignment="1" applyProtection="1">
      <alignment horizontal="center" vertical="center"/>
    </xf>
    <xf numFmtId="0" fontId="14" fillId="0" borderId="0" xfId="0" applyFont="1" applyFill="1" applyBorder="1" applyAlignment="1" applyProtection="1">
      <alignment vertical="center"/>
    </xf>
    <xf numFmtId="0" fontId="0" fillId="0" borderId="0" xfId="0" applyFill="1" applyBorder="1" applyAlignment="1" applyProtection="1">
      <alignment vertical="center"/>
    </xf>
    <xf numFmtId="0" fontId="10" fillId="0" borderId="0" xfId="0" applyFont="1" applyFill="1" applyBorder="1" applyAlignment="1" applyProtection="1">
      <alignment vertical="center"/>
    </xf>
    <xf numFmtId="0" fontId="14" fillId="0" borderId="0" xfId="7" applyFont="1" applyFill="1" applyBorder="1" applyAlignment="1" applyProtection="1">
      <alignment vertical="center"/>
    </xf>
    <xf numFmtId="0" fontId="14" fillId="0" borderId="0" xfId="7" applyFont="1" applyFill="1" applyBorder="1" applyAlignment="1" applyProtection="1">
      <alignment vertical="center" shrinkToFit="1"/>
    </xf>
    <xf numFmtId="0" fontId="8" fillId="0" borderId="0" xfId="7" applyFill="1" applyBorder="1" applyAlignment="1" applyProtection="1">
      <alignment vertical="center"/>
    </xf>
    <xf numFmtId="0" fontId="14" fillId="0" borderId="0" xfId="7" applyFont="1" applyFill="1" applyBorder="1" applyAlignment="1" applyProtection="1">
      <alignment horizontal="left" vertical="center" shrinkToFit="1"/>
    </xf>
    <xf numFmtId="0" fontId="19" fillId="0" borderId="0" xfId="7" applyFont="1" applyFill="1" applyBorder="1" applyAlignment="1" applyProtection="1">
      <alignment vertical="center"/>
    </xf>
    <xf numFmtId="0" fontId="19" fillId="0" borderId="0" xfId="7" quotePrefix="1" applyNumberFormat="1" applyFont="1" applyFill="1" applyBorder="1" applyAlignment="1" applyProtection="1">
      <alignment horizontal="center" vertical="center"/>
    </xf>
    <xf numFmtId="0" fontId="19" fillId="0" borderId="0" xfId="7" applyFont="1" applyFill="1" applyBorder="1" applyAlignment="1" applyProtection="1">
      <alignment horizontal="left" vertical="center"/>
    </xf>
    <xf numFmtId="166" fontId="14" fillId="0" borderId="0" xfId="7" applyNumberFormat="1" applyFont="1" applyFill="1" applyBorder="1" applyAlignment="1" applyProtection="1">
      <alignment horizontal="center" vertical="center"/>
    </xf>
    <xf numFmtId="9" fontId="19" fillId="0" borderId="0" xfId="1" applyFont="1" applyFill="1" applyBorder="1" applyAlignment="1" applyProtection="1">
      <alignment horizontal="center" vertical="center"/>
    </xf>
    <xf numFmtId="14" fontId="19" fillId="0" borderId="0" xfId="7" applyNumberFormat="1" applyFont="1" applyFill="1" applyBorder="1" applyAlignment="1" applyProtection="1">
      <alignment horizontal="center" vertical="center"/>
    </xf>
    <xf numFmtId="172" fontId="19" fillId="0" borderId="0" xfId="7" applyNumberFormat="1" applyFont="1" applyFill="1" applyBorder="1" applyAlignment="1" applyProtection="1">
      <alignment horizontal="center" vertical="center"/>
    </xf>
    <xf numFmtId="166" fontId="19" fillId="0" borderId="0" xfId="7" applyNumberFormat="1" applyFont="1" applyFill="1" applyBorder="1" applyAlignment="1" applyProtection="1">
      <alignment horizontal="center" vertical="center"/>
    </xf>
    <xf numFmtId="0" fontId="0" fillId="0" borderId="0" xfId="0" applyFill="1" applyAlignment="1" applyProtection="1">
      <alignment vertical="center"/>
    </xf>
    <xf numFmtId="0" fontId="15" fillId="0" borderId="5" xfId="0" applyFont="1" applyFill="1" applyBorder="1" applyAlignment="1" applyProtection="1">
      <alignment horizontal="centerContinuous" vertical="center"/>
    </xf>
    <xf numFmtId="0" fontId="15" fillId="0" borderId="8" xfId="0" applyFont="1" applyFill="1" applyBorder="1" applyAlignment="1" applyProtection="1">
      <alignment horizontal="centerContinuous" vertical="center"/>
    </xf>
    <xf numFmtId="0" fontId="0" fillId="0" borderId="8" xfId="0" applyFill="1" applyBorder="1" applyAlignment="1" applyProtection="1">
      <alignment horizontal="centerContinuous" vertical="center"/>
    </xf>
    <xf numFmtId="0" fontId="15" fillId="0" borderId="11" xfId="0" applyFont="1" applyFill="1" applyBorder="1" applyAlignment="1" applyProtection="1">
      <alignment horizontal="centerContinuous" vertical="center"/>
    </xf>
    <xf numFmtId="0" fontId="12" fillId="0" borderId="11" xfId="0" applyFont="1" applyFill="1" applyBorder="1" applyAlignment="1" applyProtection="1">
      <alignment horizontal="center" vertical="center" wrapText="1"/>
    </xf>
    <xf numFmtId="0" fontId="8" fillId="0" borderId="11" xfId="0" applyFont="1" applyFill="1" applyBorder="1" applyAlignment="1" applyProtection="1">
      <alignment horizontal="left" vertical="center" wrapText="1"/>
    </xf>
    <xf numFmtId="4" fontId="8" fillId="0" borderId="3" xfId="0" applyNumberFormat="1" applyFont="1" applyFill="1" applyBorder="1" applyAlignment="1" applyProtection="1">
      <alignment horizontal="center" vertical="center"/>
    </xf>
    <xf numFmtId="2" fontId="8" fillId="0" borderId="5" xfId="0" applyNumberFormat="1" applyFont="1" applyFill="1" applyBorder="1" applyAlignment="1" applyProtection="1">
      <alignment horizontal="right" vertical="center" indent="1"/>
    </xf>
    <xf numFmtId="179" fontId="8" fillId="0" borderId="3" xfId="2" applyNumberFormat="1" applyFont="1" applyFill="1" applyBorder="1" applyAlignment="1" applyProtection="1">
      <alignment vertical="center"/>
    </xf>
    <xf numFmtId="167" fontId="8" fillId="0" borderId="3" xfId="1" applyNumberFormat="1" applyFont="1" applyFill="1" applyBorder="1" applyAlignment="1" applyProtection="1">
      <alignment vertical="center"/>
    </xf>
    <xf numFmtId="0" fontId="8" fillId="0" borderId="8" xfId="0" applyFont="1" applyFill="1" applyBorder="1" applyAlignment="1" applyProtection="1">
      <alignment horizontal="left" vertical="center"/>
    </xf>
    <xf numFmtId="0" fontId="8" fillId="0" borderId="8" xfId="0" applyFont="1" applyFill="1" applyBorder="1" applyAlignment="1" applyProtection="1">
      <alignment horizontal="left" vertical="center" wrapText="1"/>
    </xf>
    <xf numFmtId="4" fontId="8" fillId="0" borderId="8" xfId="0" applyNumberFormat="1" applyFont="1" applyFill="1" applyBorder="1" applyAlignment="1" applyProtection="1">
      <alignment horizontal="center" vertical="center"/>
    </xf>
    <xf numFmtId="4" fontId="8" fillId="0" borderId="8" xfId="0" applyNumberFormat="1" applyFont="1" applyFill="1" applyBorder="1" applyAlignment="1" applyProtection="1">
      <alignment vertical="center"/>
    </xf>
    <xf numFmtId="166" fontId="8" fillId="0" borderId="8" xfId="0" applyNumberFormat="1" applyFont="1" applyFill="1" applyBorder="1" applyAlignment="1" applyProtection="1">
      <alignment vertical="center"/>
    </xf>
    <xf numFmtId="167" fontId="8" fillId="0" borderId="11" xfId="1" applyNumberFormat="1" applyFont="1" applyFill="1" applyBorder="1" applyAlignment="1" applyProtection="1">
      <alignment vertical="center"/>
    </xf>
    <xf numFmtId="0" fontId="12" fillId="0" borderId="13" xfId="0" applyFont="1" applyFill="1" applyBorder="1" applyAlignment="1" applyProtection="1">
      <alignment horizontal="center" vertical="center"/>
    </xf>
    <xf numFmtId="167" fontId="12" fillId="0" borderId="3" xfId="1" applyNumberFormat="1" applyFont="1" applyFill="1" applyBorder="1" applyAlignment="1" applyProtection="1">
      <alignment vertical="center"/>
    </xf>
    <xf numFmtId="44" fontId="12" fillId="0" borderId="0" xfId="0" applyNumberFormat="1" applyFont="1" applyFill="1" applyBorder="1" applyAlignment="1" applyProtection="1">
      <alignment horizontal="right" vertical="center"/>
    </xf>
    <xf numFmtId="10" fontId="12" fillId="0" borderId="0" xfId="0" applyNumberFormat="1" applyFont="1" applyFill="1" applyBorder="1" applyAlignment="1" applyProtection="1">
      <alignment horizontal="left" vertical="center"/>
    </xf>
    <xf numFmtId="10" fontId="12" fillId="0" borderId="0" xfId="0" applyNumberFormat="1" applyFont="1" applyFill="1" applyBorder="1" applyAlignment="1" applyProtection="1">
      <alignment horizontal="right" vertical="center"/>
    </xf>
    <xf numFmtId="10" fontId="0" fillId="0" borderId="0" xfId="1" applyNumberFormat="1" applyFont="1" applyFill="1" applyBorder="1" applyAlignment="1" applyProtection="1">
      <alignment vertical="center"/>
    </xf>
    <xf numFmtId="0" fontId="12" fillId="0" borderId="0" xfId="0" applyFont="1" applyFill="1" applyBorder="1" applyAlignment="1" applyProtection="1">
      <alignment horizontal="left" vertical="center"/>
    </xf>
    <xf numFmtId="0" fontId="14" fillId="0" borderId="0" xfId="0" applyFont="1" applyFill="1" applyBorder="1" applyAlignment="1" applyProtection="1">
      <alignment horizontal="right" vertical="center"/>
    </xf>
    <xf numFmtId="166" fontId="12" fillId="0" borderId="0" xfId="0" applyNumberFormat="1" applyFont="1" applyFill="1" applyBorder="1" applyAlignment="1" applyProtection="1">
      <alignment vertical="center"/>
    </xf>
    <xf numFmtId="0" fontId="10" fillId="0" borderId="0" xfId="0" applyFont="1" applyFill="1" applyBorder="1" applyAlignment="1" applyProtection="1">
      <alignment horizontal="left" vertical="center"/>
    </xf>
    <xf numFmtId="0" fontId="0" fillId="0" borderId="0" xfId="0" applyFill="1" applyAlignment="1" applyProtection="1">
      <alignment horizontal="right" vertical="center"/>
    </xf>
    <xf numFmtId="2" fontId="8" fillId="0" borderId="0" xfId="0" applyNumberFormat="1" applyFont="1" applyFill="1" applyBorder="1" applyAlignment="1" applyProtection="1">
      <alignment vertical="center"/>
    </xf>
    <xf numFmtId="0" fontId="8" fillId="3" borderId="3" xfId="0" applyFont="1" applyFill="1" applyBorder="1" applyAlignment="1" applyProtection="1">
      <alignment vertical="center"/>
    </xf>
    <xf numFmtId="4" fontId="8" fillId="0" borderId="0" xfId="0" applyNumberFormat="1" applyFont="1" applyFill="1" applyBorder="1" applyAlignment="1" applyProtection="1">
      <alignment vertical="center"/>
    </xf>
    <xf numFmtId="0" fontId="9" fillId="0" borderId="3" xfId="0" applyFont="1" applyFill="1" applyBorder="1" applyAlignment="1" applyProtection="1">
      <alignment horizontal="center" vertical="center"/>
      <protection locked="0"/>
    </xf>
    <xf numFmtId="0" fontId="12" fillId="0" borderId="0" xfId="7" applyFont="1" applyFill="1" applyBorder="1" applyAlignment="1" applyProtection="1">
      <alignment vertical="center"/>
      <protection hidden="1"/>
    </xf>
    <xf numFmtId="0" fontId="12" fillId="3" borderId="0" xfId="0" applyFont="1" applyFill="1" applyBorder="1" applyAlignment="1" applyProtection="1">
      <alignment vertical="center"/>
      <protection hidden="1"/>
    </xf>
    <xf numFmtId="0" fontId="8" fillId="0" borderId="0" xfId="7" applyFont="1" applyFill="1" applyBorder="1" applyAlignment="1" applyProtection="1">
      <alignment vertical="center"/>
      <protection locked="0"/>
    </xf>
    <xf numFmtId="0" fontId="12" fillId="0" borderId="0" xfId="0" applyFont="1" applyFill="1" applyAlignment="1" applyProtection="1">
      <alignment horizontal="center" vertical="center"/>
      <protection hidden="1"/>
    </xf>
    <xf numFmtId="0" fontId="10" fillId="0" borderId="0" xfId="0" applyFont="1" applyFill="1" applyBorder="1" applyAlignment="1" applyProtection="1">
      <alignment horizontal="centerContinuous" vertical="center"/>
      <protection hidden="1"/>
    </xf>
    <xf numFmtId="0" fontId="14" fillId="0" borderId="0" xfId="0" applyFont="1" applyFill="1" applyBorder="1" applyAlignment="1" applyProtection="1">
      <alignment horizontal="centerContinuous" vertical="center"/>
      <protection hidden="1"/>
    </xf>
    <xf numFmtId="0" fontId="0" fillId="0" borderId="0" xfId="0" applyFill="1" applyBorder="1" applyAlignment="1" applyProtection="1">
      <alignment horizontal="centerContinuous" vertical="center"/>
      <protection hidden="1"/>
    </xf>
    <xf numFmtId="0" fontId="14" fillId="0" borderId="0" xfId="7" applyFont="1" applyFill="1" applyBorder="1" applyAlignment="1" applyProtection="1">
      <protection hidden="1"/>
    </xf>
    <xf numFmtId="0" fontId="8" fillId="0" borderId="0" xfId="7" applyFill="1" applyBorder="1" applyAlignment="1" applyProtection="1">
      <protection hidden="1"/>
    </xf>
    <xf numFmtId="0" fontId="14" fillId="0" borderId="0" xfId="7" applyFont="1" applyFill="1" applyBorder="1" applyAlignment="1" applyProtection="1">
      <alignment shrinkToFit="1"/>
      <protection hidden="1"/>
    </xf>
    <xf numFmtId="0" fontId="14" fillId="0" borderId="0" xfId="7" applyFont="1" applyFill="1" applyBorder="1" applyAlignment="1" applyProtection="1">
      <alignment vertical="center" wrapText="1"/>
      <protection hidden="1"/>
    </xf>
    <xf numFmtId="0" fontId="12" fillId="0" borderId="8" xfId="0" applyFont="1" applyFill="1" applyBorder="1" applyAlignment="1" applyProtection="1">
      <alignment horizontal="center" vertical="center" wrapText="1"/>
      <protection hidden="1"/>
    </xf>
    <xf numFmtId="0" fontId="8" fillId="0" borderId="3" xfId="0" applyNumberFormat="1" applyFont="1" applyFill="1" applyBorder="1" applyAlignment="1" applyProtection="1">
      <alignment horizontal="center" vertical="center"/>
      <protection hidden="1"/>
    </xf>
    <xf numFmtId="4" fontId="8" fillId="0" borderId="3" xfId="0" applyNumberFormat="1" applyFont="1" applyFill="1" applyBorder="1" applyAlignment="1" applyProtection="1">
      <alignment horizontal="center" vertical="center"/>
      <protection hidden="1"/>
    </xf>
    <xf numFmtId="0" fontId="8" fillId="0" borderId="8" xfId="0" applyFont="1" applyFill="1" applyBorder="1" applyAlignment="1" applyProtection="1">
      <alignment horizontal="left" vertical="center"/>
      <protection hidden="1"/>
    </xf>
    <xf numFmtId="4" fontId="8" fillId="0" borderId="8" xfId="0" applyNumberFormat="1" applyFont="1" applyFill="1" applyBorder="1" applyAlignment="1" applyProtection="1">
      <alignment horizontal="center" vertical="center"/>
      <protection hidden="1"/>
    </xf>
    <xf numFmtId="166" fontId="8" fillId="0" borderId="8" xfId="0" applyNumberFormat="1" applyFont="1" applyFill="1" applyBorder="1" applyAlignment="1" applyProtection="1">
      <alignment vertical="center"/>
      <protection hidden="1"/>
    </xf>
    <xf numFmtId="166" fontId="12" fillId="0" borderId="3" xfId="0" applyNumberFormat="1" applyFont="1" applyFill="1" applyBorder="1" applyAlignment="1" applyProtection="1">
      <alignment vertical="center"/>
      <protection hidden="1"/>
    </xf>
    <xf numFmtId="0" fontId="13" fillId="0" borderId="13" xfId="0" applyFont="1" applyFill="1" applyBorder="1" applyAlignment="1" applyProtection="1">
      <alignment horizontal="center" vertical="center"/>
      <protection hidden="1"/>
    </xf>
    <xf numFmtId="166" fontId="0" fillId="0" borderId="0" xfId="0" applyNumberFormat="1" applyFill="1" applyAlignment="1" applyProtection="1">
      <alignment vertical="center"/>
      <protection hidden="1"/>
    </xf>
    <xf numFmtId="0" fontId="13" fillId="0" borderId="0" xfId="0" applyFont="1" applyFill="1" applyAlignment="1" applyProtection="1">
      <alignment vertical="center"/>
      <protection hidden="1"/>
    </xf>
    <xf numFmtId="0" fontId="0" fillId="0" borderId="0" xfId="0" applyFill="1" applyAlignment="1" applyProtection="1">
      <alignment horizontal="center" vertical="center"/>
      <protection hidden="1"/>
    </xf>
    <xf numFmtId="0" fontId="37" fillId="0" borderId="0" xfId="0" applyFont="1" applyFill="1" applyAlignment="1" applyProtection="1">
      <alignment vertical="center"/>
      <protection hidden="1"/>
    </xf>
    <xf numFmtId="0" fontId="8" fillId="0" borderId="0" xfId="19" applyFont="1" applyFill="1" applyBorder="1" applyAlignment="1">
      <alignment vertical="center"/>
    </xf>
    <xf numFmtId="2" fontId="8" fillId="0" borderId="0" xfId="7" applyNumberFormat="1" applyFont="1" applyFill="1" applyBorder="1" applyAlignment="1">
      <alignment horizontal="center" vertical="center"/>
    </xf>
    <xf numFmtId="2" fontId="8" fillId="0" borderId="0" xfId="7" applyNumberFormat="1" applyFont="1" applyFill="1" applyBorder="1" applyAlignment="1">
      <alignment vertical="center"/>
    </xf>
    <xf numFmtId="0" fontId="8" fillId="0" borderId="0" xfId="7" applyFont="1" applyFill="1" applyBorder="1" applyAlignment="1">
      <alignment horizontal="center" vertical="center"/>
    </xf>
    <xf numFmtId="0" fontId="8" fillId="0" borderId="0" xfId="63" applyFont="1" applyAlignment="1">
      <alignment vertical="center"/>
    </xf>
    <xf numFmtId="2" fontId="12" fillId="0" borderId="0" xfId="7" applyNumberFormat="1" applyFont="1" applyFill="1" applyBorder="1" applyAlignment="1">
      <alignment horizontal="center" vertical="center"/>
    </xf>
    <xf numFmtId="2" fontId="12" fillId="0" borderId="0" xfId="7" applyNumberFormat="1" applyFont="1" applyFill="1" applyBorder="1" applyAlignment="1">
      <alignment vertical="center"/>
    </xf>
    <xf numFmtId="0" fontId="12" fillId="0" borderId="0" xfId="63" applyFont="1" applyAlignment="1">
      <alignment horizontal="center" vertical="center"/>
    </xf>
    <xf numFmtId="189" fontId="12" fillId="0" borderId="0" xfId="63" applyNumberFormat="1" applyFont="1" applyAlignment="1">
      <alignment vertical="center"/>
    </xf>
    <xf numFmtId="0" fontId="8" fillId="0" borderId="0" xfId="63" applyFont="1" applyAlignment="1">
      <alignment horizontal="center" vertical="center"/>
    </xf>
    <xf numFmtId="177" fontId="8" fillId="0" borderId="0" xfId="19" applyNumberFormat="1" applyFont="1" applyFill="1" applyBorder="1" applyAlignment="1">
      <alignment horizontal="center" vertical="center"/>
    </xf>
    <xf numFmtId="0" fontId="8" fillId="0" borderId="0" xfId="19" applyFont="1" applyFill="1" applyBorder="1" applyAlignment="1">
      <alignment horizontal="center" vertical="center"/>
    </xf>
    <xf numFmtId="0" fontId="8" fillId="0" borderId="0" xfId="7" applyFont="1" applyFill="1" applyBorder="1" applyAlignment="1">
      <alignment vertical="center"/>
    </xf>
    <xf numFmtId="189" fontId="12" fillId="4" borderId="25" xfId="63" applyNumberFormat="1" applyFont="1" applyFill="1" applyBorder="1" applyAlignment="1">
      <alignment horizontal="center" vertical="center"/>
    </xf>
    <xf numFmtId="0" fontId="8" fillId="4" borderId="23" xfId="63" applyFont="1" applyFill="1" applyBorder="1" applyAlignment="1">
      <alignment horizontal="center" vertical="center"/>
    </xf>
    <xf numFmtId="0" fontId="8" fillId="4" borderId="26" xfId="63" applyFont="1" applyFill="1" applyBorder="1" applyAlignment="1">
      <alignment horizontal="center" vertical="center"/>
    </xf>
    <xf numFmtId="0" fontId="38" fillId="4" borderId="23" xfId="63" applyFont="1" applyFill="1" applyBorder="1" applyAlignment="1">
      <alignment horizontal="left" vertical="center"/>
    </xf>
    <xf numFmtId="0" fontId="8" fillId="4" borderId="23" xfId="63" applyFont="1" applyFill="1" applyBorder="1" applyAlignment="1">
      <alignment vertical="center"/>
    </xf>
    <xf numFmtId="0" fontId="12" fillId="4" borderId="27" xfId="63" applyFont="1" applyFill="1" applyBorder="1" applyAlignment="1">
      <alignment horizontal="center" vertical="center"/>
    </xf>
    <xf numFmtId="177" fontId="8" fillId="0" borderId="0" xfId="63" applyNumberFormat="1" applyFont="1" applyAlignment="1">
      <alignment horizontal="center" vertical="center"/>
    </xf>
    <xf numFmtId="0" fontId="12" fillId="0" borderId="0" xfId="63" applyFont="1" applyAlignment="1">
      <alignment vertical="center"/>
    </xf>
    <xf numFmtId="189" fontId="12" fillId="0" borderId="19" xfId="63" applyNumberFormat="1" applyFont="1" applyBorder="1" applyAlignment="1">
      <alignment horizontal="center" vertical="center"/>
    </xf>
    <xf numFmtId="0" fontId="8" fillId="0" borderId="5" xfId="63" applyFont="1" applyBorder="1" applyAlignment="1">
      <alignment horizontal="center" vertical="center"/>
    </xf>
    <xf numFmtId="0" fontId="8" fillId="0" borderId="13" xfId="63" applyFont="1" applyBorder="1" applyAlignment="1">
      <alignment horizontal="center" vertical="center"/>
    </xf>
    <xf numFmtId="0" fontId="38" fillId="0" borderId="13" xfId="63" applyFont="1" applyFill="1" applyBorder="1" applyAlignment="1">
      <alignment horizontal="left" vertical="center"/>
    </xf>
    <xf numFmtId="0" fontId="8" fillId="0" borderId="13" xfId="63" applyFont="1" applyBorder="1" applyAlignment="1">
      <alignment vertical="center"/>
    </xf>
    <xf numFmtId="0" fontId="12" fillId="0" borderId="28" xfId="63" applyFont="1" applyBorder="1" applyAlignment="1">
      <alignment horizontal="center" vertical="center"/>
    </xf>
    <xf numFmtId="0" fontId="8" fillId="0" borderId="0" xfId="63" applyFont="1" applyFill="1" applyBorder="1" applyAlignment="1">
      <alignment horizontal="center" vertical="center"/>
    </xf>
    <xf numFmtId="0" fontId="8" fillId="0" borderId="0" xfId="63" applyFont="1" applyBorder="1" applyAlignment="1">
      <alignment horizontal="center" vertical="center"/>
    </xf>
    <xf numFmtId="0" fontId="8" fillId="0" borderId="6" xfId="63" applyFont="1" applyBorder="1" applyAlignment="1">
      <alignment horizontal="center" vertical="center"/>
    </xf>
    <xf numFmtId="0" fontId="8" fillId="0" borderId="0" xfId="63" applyFont="1" applyBorder="1" applyAlignment="1">
      <alignment vertical="center"/>
    </xf>
    <xf numFmtId="0" fontId="12" fillId="0" borderId="0" xfId="63" applyFont="1" applyBorder="1" applyAlignment="1">
      <alignment vertical="center"/>
    </xf>
    <xf numFmtId="0" fontId="38" fillId="0" borderId="29" xfId="63" applyFont="1" applyBorder="1" applyAlignment="1">
      <alignment horizontal="center" vertical="center"/>
    </xf>
    <xf numFmtId="0" fontId="8" fillId="0" borderId="0" xfId="7" applyNumberFormat="1" applyFont="1" applyFill="1" applyBorder="1" applyAlignment="1">
      <alignment horizontal="center" vertical="center"/>
    </xf>
    <xf numFmtId="0" fontId="8" fillId="0" borderId="0" xfId="7" applyFont="1" applyFill="1" applyBorder="1" applyAlignment="1" applyProtection="1">
      <alignment horizontal="left" vertical="center"/>
      <protection hidden="1"/>
    </xf>
    <xf numFmtId="0" fontId="8" fillId="0" borderId="7" xfId="63" applyFont="1" applyBorder="1" applyAlignment="1">
      <alignment horizontal="center" vertical="center"/>
    </xf>
    <xf numFmtId="0" fontId="8" fillId="0" borderId="12" xfId="63" applyFont="1" applyBorder="1" applyAlignment="1">
      <alignment vertical="center"/>
    </xf>
    <xf numFmtId="0" fontId="12" fillId="0" borderId="12" xfId="63" applyFont="1" applyBorder="1" applyAlignment="1">
      <alignment vertical="center"/>
    </xf>
    <xf numFmtId="0" fontId="38" fillId="0" borderId="30" xfId="63" applyFont="1" applyBorder="1" applyAlignment="1">
      <alignment horizontal="center" vertical="center"/>
    </xf>
    <xf numFmtId="0" fontId="12" fillId="0" borderId="13" xfId="63" applyFont="1" applyBorder="1" applyAlignment="1">
      <alignment vertical="center"/>
    </xf>
    <xf numFmtId="0" fontId="8" fillId="0" borderId="12" xfId="63" applyFont="1" applyBorder="1" applyAlignment="1">
      <alignment horizontal="center" vertical="center"/>
    </xf>
    <xf numFmtId="189" fontId="12" fillId="0" borderId="31" xfId="63" applyNumberFormat="1" applyFont="1" applyBorder="1" applyAlignment="1">
      <alignment horizontal="center" vertical="center"/>
    </xf>
    <xf numFmtId="0" fontId="8" fillId="0" borderId="2" xfId="63" applyFont="1" applyBorder="1" applyAlignment="1">
      <alignment horizontal="center" vertical="center"/>
    </xf>
    <xf numFmtId="0" fontId="8" fillId="0" borderId="32" xfId="63" applyFont="1" applyBorder="1" applyAlignment="1">
      <alignment horizontal="center" vertical="center"/>
    </xf>
    <xf numFmtId="0" fontId="8" fillId="0" borderId="2" xfId="63" applyFont="1" applyBorder="1" applyAlignment="1">
      <alignment vertical="center"/>
    </xf>
    <xf numFmtId="0" fontId="12" fillId="0" borderId="2" xfId="63" applyFont="1" applyBorder="1" applyAlignment="1">
      <alignment vertical="center"/>
    </xf>
    <xf numFmtId="0" fontId="38" fillId="0" borderId="33" xfId="63" applyFont="1" applyBorder="1" applyAlignment="1">
      <alignment horizontal="center" vertical="center"/>
    </xf>
    <xf numFmtId="0" fontId="38" fillId="0" borderId="20" xfId="63" applyFont="1" applyBorder="1" applyAlignment="1">
      <alignment horizontal="center" vertical="center"/>
    </xf>
    <xf numFmtId="189" fontId="12" fillId="4" borderId="34" xfId="63" applyNumberFormat="1" applyFont="1" applyFill="1" applyBorder="1" applyAlignment="1">
      <alignment horizontal="center" vertical="center"/>
    </xf>
    <xf numFmtId="0" fontId="8" fillId="4" borderId="35" xfId="63" applyFont="1" applyFill="1" applyBorder="1" applyAlignment="1">
      <alignment horizontal="center" vertical="center"/>
    </xf>
    <xf numFmtId="0" fontId="8" fillId="4" borderId="12" xfId="63" applyFont="1" applyFill="1" applyBorder="1" applyAlignment="1">
      <alignment horizontal="center" vertical="center"/>
    </xf>
    <xf numFmtId="0" fontId="12" fillId="4" borderId="36" xfId="63" applyFont="1" applyFill="1" applyBorder="1" applyAlignment="1">
      <alignment horizontal="center" vertical="center"/>
    </xf>
    <xf numFmtId="189" fontId="12" fillId="0" borderId="37" xfId="63" applyNumberFormat="1" applyFont="1" applyBorder="1" applyAlignment="1">
      <alignment horizontal="center" vertical="center"/>
    </xf>
    <xf numFmtId="0" fontId="8" fillId="0" borderId="38" xfId="63" applyFont="1" applyBorder="1" applyAlignment="1">
      <alignment horizontal="center" vertical="center"/>
    </xf>
    <xf numFmtId="0" fontId="8" fillId="0" borderId="24" xfId="63" applyFont="1" applyBorder="1" applyAlignment="1">
      <alignment horizontal="center" vertical="center"/>
    </xf>
    <xf numFmtId="0" fontId="38" fillId="0" borderId="24" xfId="63" applyFont="1" applyBorder="1" applyAlignment="1">
      <alignment horizontal="left" vertical="center"/>
    </xf>
    <xf numFmtId="0" fontId="8" fillId="0" borderId="24" xfId="63" applyFont="1" applyBorder="1" applyAlignment="1">
      <alignment vertical="center"/>
    </xf>
    <xf numFmtId="0" fontId="38" fillId="0" borderId="39" xfId="63" applyFont="1" applyFill="1" applyBorder="1" applyAlignment="1">
      <alignment horizontal="center" vertical="center"/>
    </xf>
    <xf numFmtId="0" fontId="38" fillId="0" borderId="0" xfId="63" applyFont="1" applyBorder="1" applyAlignment="1">
      <alignment horizontal="left" vertical="center"/>
    </xf>
    <xf numFmtId="0" fontId="38" fillId="0" borderId="20" xfId="63" applyFont="1" applyFill="1" applyBorder="1" applyAlignment="1">
      <alignment horizontal="center" vertical="center"/>
    </xf>
    <xf numFmtId="0" fontId="38" fillId="4" borderId="12" xfId="63" applyFont="1" applyFill="1" applyBorder="1" applyAlignment="1">
      <alignment horizontal="left" vertical="center"/>
    </xf>
    <xf numFmtId="0" fontId="8" fillId="4" borderId="12" xfId="63" applyFont="1" applyFill="1" applyBorder="1" applyAlignment="1">
      <alignment vertical="center"/>
    </xf>
    <xf numFmtId="189" fontId="12" fillId="0" borderId="40" xfId="63" applyNumberFormat="1" applyFont="1" applyBorder="1" applyAlignment="1">
      <alignment horizontal="center" vertical="center"/>
    </xf>
    <xf numFmtId="0" fontId="12" fillId="0" borderId="20" xfId="63" applyFont="1" applyBorder="1" applyAlignment="1">
      <alignment horizontal="center" vertical="center"/>
    </xf>
    <xf numFmtId="0" fontId="38" fillId="0" borderId="0" xfId="63" applyFont="1" applyBorder="1" applyAlignment="1">
      <alignment horizontal="center" vertical="center"/>
    </xf>
    <xf numFmtId="0" fontId="38" fillId="0" borderId="12" xfId="63" applyFont="1" applyBorder="1" applyAlignment="1">
      <alignment horizontal="left" vertical="center"/>
    </xf>
    <xf numFmtId="0" fontId="38" fillId="0" borderId="12" xfId="63" applyFont="1" applyBorder="1" applyAlignment="1">
      <alignment horizontal="center" vertical="center"/>
    </xf>
    <xf numFmtId="0" fontId="38" fillId="0" borderId="41" xfId="63" applyFont="1" applyBorder="1" applyAlignment="1">
      <alignment horizontal="center" vertical="center"/>
    </xf>
    <xf numFmtId="0" fontId="38" fillId="0" borderId="8" xfId="63" applyFont="1" applyBorder="1" applyAlignment="1">
      <alignment horizontal="left" vertical="center"/>
    </xf>
    <xf numFmtId="0" fontId="8" fillId="0" borderId="8" xfId="63" applyFont="1" applyBorder="1" applyAlignment="1">
      <alignment vertical="center"/>
    </xf>
    <xf numFmtId="0" fontId="38" fillId="0" borderId="42" xfId="63" applyFont="1" applyBorder="1" applyAlignment="1">
      <alignment horizontal="center" vertical="center"/>
    </xf>
    <xf numFmtId="0" fontId="38" fillId="0" borderId="39" xfId="63" applyFont="1" applyBorder="1" applyAlignment="1">
      <alignment horizontal="center" vertical="center"/>
    </xf>
    <xf numFmtId="0" fontId="12" fillId="4" borderId="41" xfId="63" applyFont="1" applyFill="1" applyBorder="1" applyAlignment="1">
      <alignment horizontal="center" vertical="center"/>
    </xf>
    <xf numFmtId="0" fontId="12" fillId="0" borderId="43" xfId="63" applyFont="1" applyBorder="1" applyAlignment="1">
      <alignment horizontal="center" vertical="center"/>
    </xf>
    <xf numFmtId="189" fontId="12" fillId="0" borderId="21" xfId="63" applyNumberFormat="1" applyFont="1" applyBorder="1" applyAlignment="1">
      <alignment horizontal="center" vertical="center"/>
    </xf>
    <xf numFmtId="0" fontId="8" fillId="0" borderId="10" xfId="63" applyFont="1" applyBorder="1" applyAlignment="1">
      <alignment horizontal="center" vertical="center"/>
    </xf>
    <xf numFmtId="0" fontId="8" fillId="0" borderId="44" xfId="63" applyFont="1" applyBorder="1" applyAlignment="1">
      <alignment horizontal="center" vertical="center"/>
    </xf>
    <xf numFmtId="0" fontId="8" fillId="0" borderId="10" xfId="63" applyFont="1" applyBorder="1" applyAlignment="1">
      <alignment vertical="center"/>
    </xf>
    <xf numFmtId="0" fontId="12" fillId="0" borderId="10" xfId="63" applyFont="1" applyBorder="1" applyAlignment="1">
      <alignment vertical="center"/>
    </xf>
    <xf numFmtId="0" fontId="38" fillId="0" borderId="22" xfId="63" applyFont="1" applyBorder="1" applyAlignment="1">
      <alignment horizontal="center" vertical="center"/>
    </xf>
    <xf numFmtId="189" fontId="12" fillId="0" borderId="0" xfId="63" applyNumberFormat="1" applyFont="1" applyBorder="1" applyAlignment="1">
      <alignment horizontal="center" vertical="center"/>
    </xf>
    <xf numFmtId="0" fontId="8" fillId="0" borderId="9" xfId="63" applyFont="1" applyBorder="1" applyAlignment="1">
      <alignment horizontal="center" vertical="center"/>
    </xf>
    <xf numFmtId="0" fontId="12" fillId="0" borderId="41" xfId="63" applyFont="1" applyBorder="1" applyAlignment="1">
      <alignment horizontal="center" vertical="center"/>
    </xf>
    <xf numFmtId="0" fontId="8" fillId="0" borderId="0" xfId="63" applyFont="1" applyFill="1" applyAlignment="1">
      <alignment vertical="center"/>
    </xf>
    <xf numFmtId="189" fontId="12" fillId="0" borderId="45" xfId="63" applyNumberFormat="1" applyFont="1" applyBorder="1" applyAlignment="1">
      <alignment horizontal="center" vertical="center"/>
    </xf>
    <xf numFmtId="0" fontId="8" fillId="0" borderId="12" xfId="63" applyFont="1" applyFill="1" applyBorder="1" applyAlignment="1">
      <alignment horizontal="center" vertical="center"/>
    </xf>
    <xf numFmtId="0" fontId="38" fillId="0" borderId="12" xfId="63" applyFont="1" applyFill="1" applyBorder="1" applyAlignment="1">
      <alignment horizontal="left" vertical="center" wrapText="1"/>
    </xf>
    <xf numFmtId="0" fontId="38" fillId="0" borderId="12" xfId="63" applyFont="1" applyFill="1" applyBorder="1" applyAlignment="1">
      <alignment horizontal="center" vertical="center" wrapText="1"/>
    </xf>
    <xf numFmtId="0" fontId="12" fillId="0" borderId="41" xfId="63" applyFont="1" applyFill="1" applyBorder="1" applyAlignment="1">
      <alignment horizontal="center" vertical="center"/>
    </xf>
    <xf numFmtId="0" fontId="12" fillId="0" borderId="42" xfId="63" applyFont="1" applyFill="1" applyBorder="1" applyAlignment="1">
      <alignment horizontal="center" vertical="center"/>
    </xf>
    <xf numFmtId="0" fontId="12" fillId="0" borderId="8" xfId="63" applyFont="1" applyBorder="1" applyAlignment="1">
      <alignment vertical="center"/>
    </xf>
    <xf numFmtId="189" fontId="12" fillId="0" borderId="46" xfId="63" applyNumberFormat="1" applyFont="1" applyBorder="1" applyAlignment="1">
      <alignment horizontal="center" vertical="center"/>
    </xf>
    <xf numFmtId="0" fontId="12" fillId="0" borderId="24" xfId="63" applyFont="1" applyBorder="1" applyAlignment="1">
      <alignment vertical="center"/>
    </xf>
    <xf numFmtId="0" fontId="12" fillId="0" borderId="39" xfId="63" applyFont="1" applyFill="1" applyBorder="1" applyAlignment="1">
      <alignment horizontal="center" vertical="center"/>
    </xf>
    <xf numFmtId="0" fontId="12" fillId="0" borderId="20" xfId="63" applyFont="1" applyFill="1" applyBorder="1" applyAlignment="1">
      <alignment horizontal="center" vertical="center"/>
    </xf>
    <xf numFmtId="0" fontId="38" fillId="4" borderId="35" xfId="63" applyFont="1" applyFill="1" applyBorder="1" applyAlignment="1">
      <alignment horizontal="left" vertical="center"/>
    </xf>
    <xf numFmtId="0" fontId="39" fillId="0" borderId="0" xfId="63" applyFont="1" applyFill="1" applyBorder="1" applyAlignment="1">
      <alignment horizontal="center" vertical="center" shrinkToFit="1"/>
    </xf>
    <xf numFmtId="0" fontId="40" fillId="0" borderId="41" xfId="63" applyFont="1" applyBorder="1" applyAlignment="1">
      <alignment horizontal="center" vertical="center" shrinkToFit="1"/>
    </xf>
    <xf numFmtId="0" fontId="38" fillId="0" borderId="47" xfId="63" applyFont="1" applyBorder="1" applyAlignment="1">
      <alignment horizontal="center" vertical="center"/>
    </xf>
    <xf numFmtId="189" fontId="12" fillId="4" borderId="48" xfId="63" applyNumberFormat="1" applyFont="1" applyFill="1" applyBorder="1" applyAlignment="1">
      <alignment horizontal="center" vertical="center"/>
    </xf>
    <xf numFmtId="0" fontId="8" fillId="4" borderId="1" xfId="63" applyFont="1" applyFill="1" applyBorder="1" applyAlignment="1">
      <alignment horizontal="center" vertical="center"/>
    </xf>
    <xf numFmtId="0" fontId="8" fillId="4" borderId="1" xfId="63" applyFont="1" applyFill="1" applyBorder="1" applyAlignment="1">
      <alignment vertical="center"/>
    </xf>
    <xf numFmtId="0" fontId="12" fillId="4" borderId="0" xfId="63" applyFont="1" applyFill="1" applyBorder="1" applyAlignment="1">
      <alignment vertical="center"/>
    </xf>
    <xf numFmtId="0" fontId="12" fillId="4" borderId="49" xfId="63" applyFont="1" applyFill="1" applyBorder="1" applyAlignment="1">
      <alignment horizontal="center" vertical="center"/>
    </xf>
    <xf numFmtId="0" fontId="12" fillId="0" borderId="42" xfId="63" applyFont="1" applyBorder="1" applyAlignment="1">
      <alignment horizontal="center" vertical="center"/>
    </xf>
    <xf numFmtId="189" fontId="12" fillId="0" borderId="19" xfId="63" applyNumberFormat="1" applyFont="1" applyFill="1" applyBorder="1" applyAlignment="1">
      <alignment horizontal="center" vertical="center"/>
    </xf>
    <xf numFmtId="0" fontId="8" fillId="0" borderId="38" xfId="63" applyFont="1" applyFill="1" applyBorder="1" applyAlignment="1">
      <alignment horizontal="center" vertical="center"/>
    </xf>
    <xf numFmtId="0" fontId="8" fillId="0" borderId="0" xfId="63" applyFont="1" applyFill="1" applyBorder="1" applyAlignment="1">
      <alignment vertical="center"/>
    </xf>
    <xf numFmtId="0" fontId="12" fillId="0" borderId="0" xfId="63" applyFont="1" applyFill="1" applyBorder="1" applyAlignment="1">
      <alignment vertical="center"/>
    </xf>
    <xf numFmtId="0" fontId="8" fillId="4" borderId="35" xfId="63" applyFont="1" applyFill="1" applyBorder="1" applyAlignment="1">
      <alignment vertical="center"/>
    </xf>
    <xf numFmtId="0" fontId="12" fillId="4" borderId="35" xfId="63" applyFont="1" applyFill="1" applyBorder="1" applyAlignment="1">
      <alignment vertical="center"/>
    </xf>
    <xf numFmtId="189" fontId="12" fillId="4" borderId="50" xfId="63" applyNumberFormat="1" applyFont="1" applyFill="1" applyBorder="1" applyAlignment="1">
      <alignment horizontal="center" vertical="center"/>
    </xf>
    <xf numFmtId="0" fontId="8" fillId="4" borderId="51" xfId="63" applyFont="1" applyFill="1" applyBorder="1" applyAlignment="1">
      <alignment horizontal="center" vertical="center"/>
    </xf>
    <xf numFmtId="0" fontId="8" fillId="4" borderId="51" xfId="63" applyFont="1" applyFill="1" applyBorder="1" applyAlignment="1">
      <alignment vertical="center"/>
    </xf>
    <xf numFmtId="0" fontId="12" fillId="4" borderId="51" xfId="63" applyFont="1" applyFill="1" applyBorder="1" applyAlignment="1">
      <alignment vertical="center"/>
    </xf>
    <xf numFmtId="0" fontId="12" fillId="4" borderId="52" xfId="63" applyFont="1" applyFill="1" applyBorder="1" applyAlignment="1">
      <alignment horizontal="center" vertical="center"/>
    </xf>
    <xf numFmtId="189" fontId="12" fillId="0" borderId="0" xfId="63" applyNumberFormat="1" applyFont="1" applyFill="1" applyBorder="1" applyAlignment="1">
      <alignment horizontal="center" vertical="center"/>
    </xf>
    <xf numFmtId="0" fontId="12" fillId="0" borderId="0" xfId="63" applyFont="1" applyFill="1" applyBorder="1" applyAlignment="1">
      <alignment horizontal="center" vertical="center"/>
    </xf>
    <xf numFmtId="0" fontId="12" fillId="4" borderId="12" xfId="63" applyFont="1" applyFill="1" applyBorder="1" applyAlignment="1">
      <alignment vertical="center"/>
    </xf>
    <xf numFmtId="0" fontId="8" fillId="0" borderId="6" xfId="63" applyFont="1" applyFill="1" applyBorder="1" applyAlignment="1">
      <alignment horizontal="center" vertical="center"/>
    </xf>
    <xf numFmtId="0" fontId="8" fillId="0" borderId="7" xfId="63" applyFont="1" applyFill="1" applyBorder="1" applyAlignment="1">
      <alignment horizontal="center" vertical="center"/>
    </xf>
    <xf numFmtId="0" fontId="12" fillId="0" borderId="12" xfId="63" applyFont="1" applyFill="1" applyBorder="1" applyAlignment="1">
      <alignment vertical="center"/>
    </xf>
    <xf numFmtId="0" fontId="8" fillId="0" borderId="12" xfId="63" applyFont="1" applyFill="1" applyBorder="1" applyAlignment="1">
      <alignment vertical="center"/>
    </xf>
    <xf numFmtId="0" fontId="8" fillId="0" borderId="5" xfId="63" applyFont="1" applyFill="1" applyBorder="1" applyAlignment="1">
      <alignment horizontal="center" vertical="center"/>
    </xf>
    <xf numFmtId="189" fontId="12" fillId="0" borderId="31" xfId="63" applyNumberFormat="1" applyFont="1" applyFill="1" applyBorder="1" applyAlignment="1">
      <alignment horizontal="center" vertical="center"/>
    </xf>
    <xf numFmtId="0" fontId="8" fillId="0" borderId="2" xfId="63" applyFont="1" applyFill="1" applyBorder="1" applyAlignment="1">
      <alignment horizontal="center" vertical="center"/>
    </xf>
    <xf numFmtId="0" fontId="8" fillId="0" borderId="32" xfId="63" applyFont="1" applyFill="1" applyBorder="1" applyAlignment="1">
      <alignment horizontal="center" vertical="center"/>
    </xf>
    <xf numFmtId="0" fontId="12" fillId="0" borderId="2" xfId="63" applyFont="1" applyFill="1" applyBorder="1" applyAlignment="1">
      <alignment vertical="center"/>
    </xf>
    <xf numFmtId="0" fontId="8" fillId="0" borderId="2" xfId="63" applyFont="1" applyFill="1" applyBorder="1" applyAlignment="1">
      <alignment vertical="center"/>
    </xf>
    <xf numFmtId="0" fontId="12" fillId="0" borderId="47" xfId="63" applyFont="1" applyBorder="1" applyAlignment="1">
      <alignment horizontal="center" vertical="center"/>
    </xf>
    <xf numFmtId="0" fontId="12" fillId="0" borderId="39" xfId="63" applyFont="1" applyBorder="1" applyAlignment="1">
      <alignment horizontal="center" vertical="center"/>
    </xf>
    <xf numFmtId="0" fontId="8" fillId="0" borderId="53" xfId="63" applyFont="1" applyBorder="1" applyAlignment="1">
      <alignment horizontal="center" vertical="center"/>
    </xf>
    <xf numFmtId="0" fontId="12" fillId="0" borderId="22" xfId="63" applyFont="1" applyBorder="1" applyAlignment="1">
      <alignment horizontal="center" vertical="center"/>
    </xf>
    <xf numFmtId="0" fontId="8" fillId="4" borderId="0" xfId="63" applyFont="1" applyFill="1" applyBorder="1" applyAlignment="1">
      <alignment horizontal="center" vertical="center"/>
    </xf>
    <xf numFmtId="0" fontId="8" fillId="4" borderId="0" xfId="63" applyFont="1" applyFill="1" applyBorder="1" applyAlignment="1">
      <alignment vertical="center"/>
    </xf>
    <xf numFmtId="0" fontId="12" fillId="4" borderId="20" xfId="63" applyFont="1" applyFill="1" applyBorder="1" applyAlignment="1">
      <alignment horizontal="center" vertical="center"/>
    </xf>
    <xf numFmtId="0" fontId="12" fillId="0" borderId="8" xfId="63" applyFont="1" applyFill="1" applyBorder="1" applyAlignment="1">
      <alignment vertical="center"/>
    </xf>
    <xf numFmtId="0" fontId="8" fillId="0" borderId="54" xfId="63" applyFont="1" applyBorder="1" applyAlignment="1">
      <alignment horizontal="center" vertical="center"/>
    </xf>
    <xf numFmtId="0" fontId="12" fillId="0" borderId="0" xfId="63" applyFont="1" applyBorder="1" applyAlignment="1">
      <alignment horizontal="center" vertical="center"/>
    </xf>
    <xf numFmtId="189" fontId="12" fillId="0" borderId="55" xfId="63" applyNumberFormat="1" applyFont="1" applyBorder="1" applyAlignment="1">
      <alignment horizontal="center" vertical="center"/>
    </xf>
    <xf numFmtId="189" fontId="12" fillId="4" borderId="31" xfId="63" applyNumberFormat="1" applyFont="1" applyFill="1" applyBorder="1" applyAlignment="1">
      <alignment horizontal="center" vertical="center"/>
    </xf>
    <xf numFmtId="0" fontId="8" fillId="4" borderId="2" xfId="63" applyFont="1" applyFill="1" applyBorder="1" applyAlignment="1">
      <alignment horizontal="center" vertical="center"/>
    </xf>
    <xf numFmtId="0" fontId="8" fillId="4" borderId="2" xfId="63" applyFont="1" applyFill="1" applyBorder="1" applyAlignment="1">
      <alignment vertical="center"/>
    </xf>
    <xf numFmtId="0" fontId="38" fillId="4" borderId="2" xfId="63" applyFont="1" applyFill="1" applyBorder="1" applyAlignment="1">
      <alignment horizontal="left" vertical="center"/>
    </xf>
    <xf numFmtId="0" fontId="12" fillId="4" borderId="47" xfId="63" applyFont="1" applyFill="1" applyBorder="1" applyAlignment="1">
      <alignment horizontal="center" vertical="center"/>
    </xf>
    <xf numFmtId="189" fontId="12" fillId="4" borderId="56" xfId="63" applyNumberFormat="1" applyFont="1" applyFill="1" applyBorder="1" applyAlignment="1">
      <alignment horizontal="center" vertical="center"/>
    </xf>
    <xf numFmtId="0" fontId="8" fillId="4" borderId="57" xfId="63" applyFont="1" applyFill="1" applyBorder="1" applyAlignment="1">
      <alignment horizontal="center" vertical="center"/>
    </xf>
    <xf numFmtId="0" fontId="8" fillId="4" borderId="57" xfId="63" applyFont="1" applyFill="1" applyBorder="1" applyAlignment="1">
      <alignment vertical="center"/>
    </xf>
    <xf numFmtId="0" fontId="12" fillId="4" borderId="57" xfId="63" applyFont="1" applyFill="1" applyBorder="1" applyAlignment="1">
      <alignment vertical="center"/>
    </xf>
    <xf numFmtId="0" fontId="12" fillId="4" borderId="58" xfId="63" applyFont="1" applyFill="1" applyBorder="1" applyAlignment="1">
      <alignment horizontal="center" vertical="center"/>
    </xf>
    <xf numFmtId="0" fontId="8" fillId="0" borderId="59" xfId="63" applyFont="1" applyBorder="1" applyAlignment="1">
      <alignment vertical="center"/>
    </xf>
    <xf numFmtId="0" fontId="12" fillId="0" borderId="59" xfId="63" applyFont="1" applyBorder="1" applyAlignment="1">
      <alignment vertical="center"/>
    </xf>
    <xf numFmtId="0" fontId="12" fillId="0" borderId="60" xfId="63" applyFont="1" applyBorder="1" applyAlignment="1">
      <alignment horizontal="center" vertical="center"/>
    </xf>
    <xf numFmtId="189" fontId="12" fillId="0" borderId="61" xfId="63" applyNumberFormat="1" applyFont="1" applyBorder="1" applyAlignment="1">
      <alignment horizontal="center" vertical="center"/>
    </xf>
    <xf numFmtId="0" fontId="8" fillId="0" borderId="8" xfId="63" applyFont="1" applyFill="1" applyBorder="1" applyAlignment="1">
      <alignment vertical="center"/>
    </xf>
    <xf numFmtId="0" fontId="8" fillId="0" borderId="17" xfId="63" applyFont="1" applyBorder="1" applyAlignment="1">
      <alignment horizontal="center" vertical="center"/>
    </xf>
    <xf numFmtId="0" fontId="8" fillId="0" borderId="16" xfId="63" applyFont="1" applyBorder="1" applyAlignment="1">
      <alignment horizontal="center" vertical="center"/>
    </xf>
    <xf numFmtId="0" fontId="8" fillId="0" borderId="8" xfId="63" applyFont="1" applyBorder="1" applyAlignment="1">
      <alignment horizontal="center" vertical="center"/>
    </xf>
    <xf numFmtId="189" fontId="12" fillId="0" borderId="62" xfId="63" applyNumberFormat="1" applyFont="1" applyFill="1" applyBorder="1" applyAlignment="1">
      <alignment horizontal="center" vertical="center"/>
    </xf>
    <xf numFmtId="0" fontId="8" fillId="0" borderId="63" xfId="63" applyFont="1" applyFill="1" applyBorder="1" applyAlignment="1">
      <alignment horizontal="center" vertical="center"/>
    </xf>
    <xf numFmtId="0" fontId="8" fillId="0" borderId="35" xfId="63" applyFont="1" applyFill="1" applyBorder="1" applyAlignment="1">
      <alignment vertical="center"/>
    </xf>
    <xf numFmtId="0" fontId="12" fillId="0" borderId="35" xfId="63" applyFont="1" applyFill="1" applyBorder="1" applyAlignment="1">
      <alignment vertical="center"/>
    </xf>
    <xf numFmtId="0" fontId="12" fillId="0" borderId="36" xfId="63" applyFont="1" applyFill="1" applyBorder="1" applyAlignment="1">
      <alignment horizontal="center" vertical="center"/>
    </xf>
    <xf numFmtId="189" fontId="12" fillId="0" borderId="34" xfId="63" applyNumberFormat="1" applyFont="1" applyFill="1" applyBorder="1" applyAlignment="1">
      <alignment horizontal="center" vertical="center"/>
    </xf>
    <xf numFmtId="0" fontId="12" fillId="4" borderId="1" xfId="63" applyFont="1" applyFill="1" applyBorder="1" applyAlignment="1">
      <alignment vertical="center"/>
    </xf>
    <xf numFmtId="0" fontId="12" fillId="4" borderId="2" xfId="63" applyFont="1" applyFill="1" applyBorder="1" applyAlignment="1">
      <alignment vertical="center"/>
    </xf>
    <xf numFmtId="0" fontId="12" fillId="0" borderId="8" xfId="63" applyFont="1" applyBorder="1" applyAlignment="1">
      <alignment horizontal="left" vertical="center"/>
    </xf>
    <xf numFmtId="0" fontId="12" fillId="0" borderId="8" xfId="63" applyFont="1" applyBorder="1" applyAlignment="1">
      <alignment horizontal="center" vertical="center"/>
    </xf>
    <xf numFmtId="0" fontId="12" fillId="0" borderId="2" xfId="63" applyFont="1" applyBorder="1" applyAlignment="1">
      <alignment horizontal="left" vertical="center"/>
    </xf>
    <xf numFmtId="0" fontId="12" fillId="0" borderId="2" xfId="63" applyFont="1" applyBorder="1" applyAlignment="1">
      <alignment horizontal="center" vertical="center"/>
    </xf>
    <xf numFmtId="189" fontId="12" fillId="0" borderId="19" xfId="63" applyNumberFormat="1" applyFont="1" applyBorder="1" applyAlignment="1">
      <alignment vertical="center"/>
    </xf>
    <xf numFmtId="0" fontId="8" fillId="0" borderId="6" xfId="63" applyFont="1" applyBorder="1" applyAlignment="1">
      <alignment vertical="center"/>
    </xf>
    <xf numFmtId="189" fontId="12" fillId="0" borderId="31" xfId="63" applyNumberFormat="1" applyFont="1" applyBorder="1" applyAlignment="1">
      <alignment vertical="center"/>
    </xf>
    <xf numFmtId="0" fontId="8" fillId="0" borderId="32" xfId="63" applyFont="1" applyBorder="1" applyAlignment="1">
      <alignment vertical="center"/>
    </xf>
    <xf numFmtId="189" fontId="12" fillId="0" borderId="19" xfId="63" applyNumberFormat="1" applyFont="1" applyFill="1" applyBorder="1" applyAlignment="1">
      <alignment vertical="center"/>
    </xf>
    <xf numFmtId="189" fontId="12" fillId="0" borderId="31" xfId="63" applyNumberFormat="1" applyFont="1" applyFill="1" applyBorder="1" applyAlignment="1">
      <alignment vertical="center"/>
    </xf>
    <xf numFmtId="0" fontId="8" fillId="0" borderId="16" xfId="63" applyFont="1" applyFill="1" applyBorder="1" applyAlignment="1">
      <alignment horizontal="center" vertical="center"/>
    </xf>
    <xf numFmtId="0" fontId="41" fillId="0" borderId="0" xfId="63" applyFont="1" applyFill="1" applyAlignment="1">
      <alignment vertical="center"/>
    </xf>
    <xf numFmtId="0" fontId="38" fillId="0" borderId="0" xfId="63" applyFont="1" applyFill="1" applyBorder="1" applyAlignment="1">
      <alignment horizontal="left" vertical="center"/>
    </xf>
    <xf numFmtId="0" fontId="38" fillId="0" borderId="8" xfId="63" applyFont="1" applyFill="1" applyBorder="1" applyAlignment="1">
      <alignment horizontal="left" vertical="center"/>
    </xf>
    <xf numFmtId="0" fontId="38" fillId="0" borderId="24" xfId="63" applyFont="1" applyFill="1" applyBorder="1" applyAlignment="1">
      <alignment horizontal="left" vertical="center"/>
    </xf>
    <xf numFmtId="0" fontId="12" fillId="0" borderId="24" xfId="63" applyFont="1" applyFill="1" applyBorder="1" applyAlignment="1">
      <alignment vertical="center"/>
    </xf>
    <xf numFmtId="189" fontId="12" fillId="0" borderId="0" xfId="63" applyNumberFormat="1" applyFont="1" applyAlignment="1">
      <alignment horizontal="center" vertical="center"/>
    </xf>
    <xf numFmtId="0" fontId="42" fillId="0" borderId="0" xfId="19" applyFont="1" applyFill="1" applyBorder="1" applyAlignment="1">
      <alignment vertical="center"/>
    </xf>
    <xf numFmtId="190" fontId="8" fillId="0" borderId="3" xfId="20" applyNumberFormat="1" applyFont="1" applyFill="1" applyBorder="1" applyAlignment="1">
      <alignment horizontal="left" vertical="center" wrapText="1"/>
    </xf>
    <xf numFmtId="0" fontId="8" fillId="0" borderId="3" xfId="20" applyFont="1" applyBorder="1" applyAlignment="1">
      <alignment horizontal="center" vertical="center"/>
    </xf>
    <xf numFmtId="4" fontId="8" fillId="0" borderId="3" xfId="20" applyNumberFormat="1" applyFont="1" applyBorder="1" applyAlignment="1">
      <alignment horizontal="left" vertical="center" wrapText="1"/>
    </xf>
    <xf numFmtId="190" fontId="8" fillId="0" borderId="3" xfId="20" applyNumberFormat="1" applyFont="1" applyBorder="1" applyAlignment="1">
      <alignment horizontal="left" vertical="center" wrapText="1"/>
    </xf>
    <xf numFmtId="190" fontId="43" fillId="0" borderId="3" xfId="20" applyNumberFormat="1" applyFont="1" applyBorder="1" applyAlignment="1">
      <alignment horizontal="left" vertical="center" wrapText="1"/>
    </xf>
    <xf numFmtId="0" fontId="43" fillId="0" borderId="3" xfId="20" applyFont="1" applyBorder="1" applyAlignment="1">
      <alignment horizontal="center" vertical="center"/>
    </xf>
    <xf numFmtId="4" fontId="17" fillId="0" borderId="3" xfId="20" applyNumberFormat="1" applyFont="1" applyBorder="1" applyAlignment="1">
      <alignment horizontal="left" vertical="center" wrapText="1"/>
    </xf>
    <xf numFmtId="0" fontId="17" fillId="0" borderId="3" xfId="20" applyFont="1" applyBorder="1" applyAlignment="1">
      <alignment horizontal="center" vertical="center"/>
    </xf>
    <xf numFmtId="0" fontId="9" fillId="0" borderId="0" xfId="20" applyFont="1" applyFill="1" applyProtection="1"/>
    <xf numFmtId="14" fontId="11" fillId="0" borderId="0" xfId="20" applyNumberFormat="1" applyFont="1" applyFill="1" applyBorder="1" applyAlignment="1" applyProtection="1">
      <alignment vertical="center"/>
    </xf>
    <xf numFmtId="16" fontId="11" fillId="0" borderId="0" xfId="20" applyNumberFormat="1" applyFont="1" applyFill="1" applyBorder="1" applyAlignment="1" applyProtection="1">
      <alignment vertical="center"/>
    </xf>
    <xf numFmtId="0" fontId="11" fillId="0" borderId="0" xfId="20" applyFont="1" applyFill="1" applyBorder="1" applyAlignment="1" applyProtection="1">
      <alignment horizontal="centerContinuous" vertical="center"/>
    </xf>
    <xf numFmtId="16" fontId="11" fillId="0" borderId="0" xfId="20" applyNumberFormat="1" applyFont="1" applyFill="1" applyBorder="1" applyAlignment="1" applyProtection="1">
      <alignment horizontal="center" vertical="center"/>
    </xf>
    <xf numFmtId="14" fontId="11" fillId="0" borderId="0" xfId="20" applyNumberFormat="1" applyFont="1" applyFill="1" applyBorder="1" applyAlignment="1" applyProtection="1">
      <alignment vertical="center" wrapText="1"/>
    </xf>
    <xf numFmtId="0" fontId="11" fillId="0" borderId="0" xfId="20" applyFont="1" applyFill="1" applyBorder="1" applyAlignment="1" applyProtection="1">
      <alignment vertical="center"/>
    </xf>
    <xf numFmtId="0" fontId="9" fillId="0" borderId="0" xfId="20" applyFont="1" applyFill="1" applyBorder="1" applyAlignment="1" applyProtection="1">
      <alignment horizontal="center" vertical="center"/>
    </xf>
    <xf numFmtId="2" fontId="9" fillId="0" borderId="0" xfId="20" applyNumberFormat="1" applyFont="1" applyFill="1" applyBorder="1" applyAlignment="1" applyProtection="1">
      <alignment horizontal="right" vertical="center"/>
    </xf>
    <xf numFmtId="39" fontId="9" fillId="0" borderId="0" xfId="20" applyNumberFormat="1" applyFont="1" applyFill="1" applyBorder="1" applyAlignment="1" applyProtection="1">
      <alignment vertical="center"/>
    </xf>
    <xf numFmtId="186" fontId="9" fillId="0" borderId="0" xfId="20" applyNumberFormat="1" applyFont="1" applyFill="1" applyBorder="1" applyAlignment="1" applyProtection="1">
      <alignment vertical="center"/>
    </xf>
    <xf numFmtId="49" fontId="9" fillId="0" borderId="0" xfId="20" applyNumberFormat="1" applyFont="1" applyFill="1" applyBorder="1" applyAlignment="1" applyProtection="1">
      <alignment horizontal="left" vertical="center"/>
    </xf>
    <xf numFmtId="0" fontId="11" fillId="0" borderId="0" xfId="20" applyFont="1" applyFill="1" applyBorder="1" applyAlignment="1" applyProtection="1">
      <alignment horizontal="center" vertical="center"/>
    </xf>
    <xf numFmtId="166" fontId="9" fillId="0" borderId="0" xfId="49" applyFont="1" applyFill="1" applyBorder="1" applyAlignment="1" applyProtection="1">
      <alignment horizontal="right" vertical="center"/>
    </xf>
    <xf numFmtId="0" fontId="9" fillId="0" borderId="0" xfId="20" applyFont="1" applyFill="1" applyBorder="1" applyAlignment="1" applyProtection="1">
      <alignment vertical="center"/>
    </xf>
    <xf numFmtId="2" fontId="9" fillId="0" borderId="0" xfId="20" applyNumberFormat="1" applyFont="1" applyFill="1" applyBorder="1" applyAlignment="1" applyProtection="1">
      <alignment horizontal="center" vertical="center"/>
    </xf>
    <xf numFmtId="0" fontId="44" fillId="0" borderId="0" xfId="20" applyFont="1" applyFill="1" applyBorder="1" applyAlignment="1" applyProtection="1">
      <alignment vertical="center"/>
    </xf>
    <xf numFmtId="2" fontId="11" fillId="0" borderId="0" xfId="20" applyNumberFormat="1" applyFont="1" applyFill="1" applyBorder="1" applyAlignment="1" applyProtection="1">
      <alignment horizontal="center" vertical="center"/>
    </xf>
    <xf numFmtId="0" fontId="45" fillId="0" borderId="0" xfId="20" applyFont="1" applyFill="1" applyProtection="1"/>
    <xf numFmtId="187" fontId="9" fillId="0" borderId="0" xfId="20" applyNumberFormat="1" applyFont="1" applyFill="1" applyBorder="1" applyAlignment="1" applyProtection="1">
      <alignment horizontal="center" vertical="center"/>
    </xf>
    <xf numFmtId="166" fontId="9" fillId="0" borderId="0" xfId="49" applyFont="1" applyFill="1" applyBorder="1" applyAlignment="1" applyProtection="1">
      <alignment vertical="center"/>
    </xf>
    <xf numFmtId="0" fontId="9" fillId="0" borderId="0" xfId="20" applyFont="1" applyFill="1" applyBorder="1" applyProtection="1"/>
    <xf numFmtId="188" fontId="9" fillId="0" borderId="0" xfId="20" applyNumberFormat="1" applyFont="1" applyFill="1" applyBorder="1" applyAlignment="1" applyProtection="1">
      <alignment horizontal="center" vertical="center"/>
    </xf>
    <xf numFmtId="166" fontId="9" fillId="0" borderId="0" xfId="20" applyNumberFormat="1" applyFont="1" applyFill="1" applyBorder="1" applyAlignment="1" applyProtection="1">
      <alignment horizontal="center" vertical="center"/>
    </xf>
    <xf numFmtId="0" fontId="9" fillId="0" borderId="5" xfId="20" applyFont="1" applyFill="1" applyBorder="1" applyAlignment="1" applyProtection="1">
      <alignment horizontal="left" vertical="center"/>
    </xf>
    <xf numFmtId="0" fontId="9" fillId="0" borderId="11" xfId="20" applyFont="1" applyFill="1" applyBorder="1" applyProtection="1"/>
    <xf numFmtId="191" fontId="9" fillId="0" borderId="3" xfId="20" applyNumberFormat="1" applyFont="1" applyFill="1" applyBorder="1" applyAlignment="1" applyProtection="1">
      <alignment horizontal="center" vertical="center"/>
      <protection locked="0"/>
    </xf>
    <xf numFmtId="9" fontId="9" fillId="0" borderId="3" xfId="81" applyFont="1" applyFill="1" applyBorder="1" applyAlignment="1" applyProtection="1">
      <alignment horizontal="center" vertical="center"/>
      <protection locked="0"/>
    </xf>
    <xf numFmtId="0" fontId="9" fillId="0" borderId="5" xfId="20" applyFont="1" applyFill="1" applyBorder="1" applyAlignment="1" applyProtection="1">
      <alignment vertical="center"/>
    </xf>
    <xf numFmtId="192" fontId="9" fillId="0" borderId="3" xfId="20" applyNumberFormat="1" applyFont="1" applyFill="1" applyBorder="1" applyAlignment="1" applyProtection="1">
      <alignment horizontal="center" vertical="center"/>
      <protection locked="0"/>
    </xf>
    <xf numFmtId="193" fontId="9" fillId="0" borderId="3" xfId="81" applyNumberFormat="1" applyFont="1" applyFill="1" applyBorder="1" applyAlignment="1" applyProtection="1">
      <alignment horizontal="center" vertical="center"/>
      <protection locked="0"/>
    </xf>
    <xf numFmtId="194" fontId="9" fillId="0" borderId="3" xfId="20" applyNumberFormat="1" applyFont="1" applyFill="1" applyBorder="1" applyAlignment="1" applyProtection="1">
      <alignment horizontal="center" vertical="center"/>
    </xf>
    <xf numFmtId="195" fontId="9" fillId="0" borderId="3" xfId="20" applyNumberFormat="1" applyFont="1" applyFill="1" applyBorder="1" applyAlignment="1" applyProtection="1">
      <alignment horizontal="center" vertical="center"/>
    </xf>
    <xf numFmtId="0" fontId="9" fillId="0" borderId="5" xfId="20" applyFont="1" applyFill="1" applyBorder="1" applyProtection="1"/>
    <xf numFmtId="196" fontId="9" fillId="0" borderId="3" xfId="20" applyNumberFormat="1" applyFont="1" applyFill="1" applyBorder="1" applyProtection="1">
      <protection locked="0"/>
    </xf>
    <xf numFmtId="197" fontId="9" fillId="0" borderId="3" xfId="20" applyNumberFormat="1" applyFont="1" applyFill="1" applyBorder="1" applyProtection="1">
      <protection locked="0"/>
    </xf>
    <xf numFmtId="198" fontId="9" fillId="0" borderId="3" xfId="20" applyNumberFormat="1" applyFont="1" applyFill="1" applyBorder="1" applyAlignment="1" applyProtection="1">
      <alignment horizontal="center" vertical="center"/>
      <protection locked="0"/>
    </xf>
    <xf numFmtId="199" fontId="9" fillId="0" borderId="3" xfId="81" applyNumberFormat="1" applyFont="1" applyFill="1" applyBorder="1" applyAlignment="1" applyProtection="1">
      <alignment horizontal="center" vertical="center"/>
      <protection locked="0"/>
    </xf>
    <xf numFmtId="200" fontId="9" fillId="0" borderId="3" xfId="81" applyNumberFormat="1" applyFont="1" applyFill="1" applyBorder="1" applyAlignment="1" applyProtection="1">
      <alignment horizontal="center" vertical="center"/>
      <protection locked="0"/>
    </xf>
    <xf numFmtId="201" fontId="9" fillId="0" borderId="3" xfId="20" applyNumberFormat="1" applyFont="1" applyFill="1" applyBorder="1" applyAlignment="1" applyProtection="1">
      <alignment horizontal="center" vertical="center"/>
    </xf>
    <xf numFmtId="202" fontId="9" fillId="0" borderId="3" xfId="20" applyNumberFormat="1" applyFont="1" applyFill="1" applyBorder="1" applyAlignment="1" applyProtection="1">
      <alignment horizontal="center" vertical="center"/>
    </xf>
    <xf numFmtId="202" fontId="9" fillId="0" borderId="0" xfId="20" applyNumberFormat="1" applyFont="1" applyFill="1" applyBorder="1" applyAlignment="1" applyProtection="1">
      <alignment horizontal="center" vertical="center"/>
    </xf>
    <xf numFmtId="202" fontId="9" fillId="0" borderId="0" xfId="20" applyNumberFormat="1" applyFont="1" applyFill="1" applyBorder="1" applyAlignment="1" applyProtection="1">
      <alignment horizontal="right" vertical="center"/>
    </xf>
    <xf numFmtId="203" fontId="9" fillId="0" borderId="3" xfId="20" applyNumberFormat="1" applyFont="1" applyFill="1" applyBorder="1" applyProtection="1">
      <protection locked="0"/>
    </xf>
    <xf numFmtId="204" fontId="9" fillId="0" borderId="3" xfId="81" applyNumberFormat="1" applyFont="1" applyFill="1" applyBorder="1" applyAlignment="1" applyProtection="1">
      <alignment horizontal="center" vertical="center"/>
      <protection locked="0"/>
    </xf>
    <xf numFmtId="188" fontId="13" fillId="0" borderId="3" xfId="0" applyNumberFormat="1" applyFont="1" applyBorder="1" applyAlignment="1">
      <alignment vertical="center"/>
    </xf>
    <xf numFmtId="166" fontId="12" fillId="0" borderId="3" xfId="0" applyNumberFormat="1" applyFont="1" applyFill="1" applyBorder="1" applyAlignment="1" applyProtection="1">
      <alignment vertical="center"/>
    </xf>
    <xf numFmtId="0" fontId="8" fillId="0" borderId="0" xfId="20" applyFont="1" applyProtection="1">
      <protection hidden="1"/>
    </xf>
    <xf numFmtId="0" fontId="8" fillId="0" borderId="0" xfId="20" applyFont="1" applyAlignment="1" applyProtection="1">
      <alignment horizontal="center"/>
      <protection hidden="1"/>
    </xf>
    <xf numFmtId="206" fontId="8" fillId="0" borderId="3" xfId="20" applyNumberFormat="1" applyFont="1" applyBorder="1" applyAlignment="1" applyProtection="1">
      <alignment horizontal="center" vertical="center"/>
      <protection hidden="1"/>
    </xf>
    <xf numFmtId="0" fontId="8" fillId="0" borderId="0" xfId="20" applyFont="1" applyBorder="1" applyProtection="1">
      <protection hidden="1"/>
    </xf>
    <xf numFmtId="206" fontId="8" fillId="0" borderId="0" xfId="20" applyNumberFormat="1" applyFont="1" applyAlignment="1" applyProtection="1">
      <protection hidden="1"/>
    </xf>
    <xf numFmtId="207" fontId="8" fillId="0" borderId="0" xfId="20" applyNumberFormat="1" applyFont="1" applyBorder="1" applyAlignment="1" applyProtection="1">
      <alignment shrinkToFit="1"/>
      <protection hidden="1"/>
    </xf>
    <xf numFmtId="208" fontId="8" fillId="0" borderId="0" xfId="20" applyNumberFormat="1" applyFont="1" applyBorder="1" applyAlignment="1" applyProtection="1">
      <alignment horizontal="center" vertical="center" shrinkToFit="1"/>
      <protection hidden="1"/>
    </xf>
    <xf numFmtId="0" fontId="8" fillId="0" borderId="0" xfId="20" applyFont="1" applyAlignment="1" applyProtection="1">
      <alignment horizontal="left" vertical="center"/>
      <protection hidden="1"/>
    </xf>
    <xf numFmtId="209" fontId="8" fillId="0" borderId="0" xfId="20" applyNumberFormat="1" applyFont="1" applyBorder="1" applyAlignment="1" applyProtection="1">
      <alignment horizontal="center"/>
      <protection hidden="1"/>
    </xf>
    <xf numFmtId="0" fontId="8" fillId="0" borderId="0" xfId="20" applyFont="1" applyBorder="1" applyAlignment="1" applyProtection="1">
      <alignment horizontal="right" vertical="center"/>
      <protection hidden="1"/>
    </xf>
    <xf numFmtId="0" fontId="8" fillId="0" borderId="0" xfId="20" applyFont="1" applyBorder="1" applyAlignment="1" applyProtection="1">
      <alignment horizontal="center"/>
      <protection hidden="1"/>
    </xf>
    <xf numFmtId="0" fontId="8" fillId="0" borderId="0" xfId="20" applyFont="1" applyBorder="1" applyAlignment="1" applyProtection="1">
      <alignment horizontal="left" vertical="center"/>
      <protection hidden="1"/>
    </xf>
    <xf numFmtId="212" fontId="8" fillId="0" borderId="0" xfId="20" applyNumberFormat="1" applyFont="1" applyBorder="1" applyProtection="1">
      <protection hidden="1"/>
    </xf>
    <xf numFmtId="213" fontId="8" fillId="0" borderId="0" xfId="20" applyNumberFormat="1" applyFont="1" applyBorder="1" applyAlignment="1" applyProtection="1">
      <alignment horizontal="center"/>
      <protection hidden="1"/>
    </xf>
    <xf numFmtId="214" fontId="8" fillId="0" borderId="0" xfId="20" applyNumberFormat="1" applyFont="1" applyBorder="1" applyAlignment="1" applyProtection="1">
      <alignment horizontal="center" vertical="center" shrinkToFit="1"/>
      <protection hidden="1"/>
    </xf>
    <xf numFmtId="216" fontId="8" fillId="0" borderId="0" xfId="20" applyNumberFormat="1" applyFont="1" applyAlignment="1" applyProtection="1">
      <alignment shrinkToFit="1"/>
      <protection hidden="1"/>
    </xf>
    <xf numFmtId="217" fontId="8" fillId="0" borderId="0" xfId="20" applyNumberFormat="1" applyFont="1" applyAlignment="1" applyProtection="1">
      <alignment horizontal="center" shrinkToFit="1"/>
      <protection hidden="1"/>
    </xf>
    <xf numFmtId="218" fontId="8" fillId="0" borderId="0" xfId="20" applyNumberFormat="1" applyFont="1" applyAlignment="1" applyProtection="1">
      <alignment horizontal="center"/>
      <protection hidden="1"/>
    </xf>
    <xf numFmtId="0" fontId="8" fillId="0" borderId="0" xfId="20" applyFont="1" applyAlignment="1" applyProtection="1">
      <alignment horizontal="right" vertical="center"/>
      <protection hidden="1"/>
    </xf>
    <xf numFmtId="219" fontId="8" fillId="0" borderId="0" xfId="20" applyNumberFormat="1" applyFont="1" applyBorder="1" applyAlignment="1" applyProtection="1">
      <alignment horizontal="center" vertical="center" shrinkToFit="1"/>
      <protection hidden="1"/>
    </xf>
    <xf numFmtId="0" fontId="8" fillId="0" borderId="0" xfId="20" applyFont="1" applyBorder="1" applyAlignment="1" applyProtection="1">
      <alignment horizontal="center" shrinkToFit="1"/>
      <protection hidden="1"/>
    </xf>
    <xf numFmtId="208" fontId="9" fillId="0" borderId="0" xfId="20" applyNumberFormat="1" applyFont="1" applyBorder="1" applyAlignment="1" applyProtection="1">
      <alignment horizontal="center" shrinkToFit="1"/>
      <protection hidden="1"/>
    </xf>
    <xf numFmtId="0" fontId="47" fillId="0" borderId="0" xfId="20" applyFont="1" applyBorder="1" applyAlignment="1" applyProtection="1">
      <alignment horizontal="center" shrinkToFit="1"/>
      <protection hidden="1"/>
    </xf>
    <xf numFmtId="208" fontId="8" fillId="0" borderId="0" xfId="20" applyNumberFormat="1" applyFont="1" applyBorder="1" applyAlignment="1" applyProtection="1">
      <alignment horizontal="center" vertical="center"/>
      <protection hidden="1"/>
    </xf>
    <xf numFmtId="0" fontId="9" fillId="0" borderId="3" xfId="20" applyFont="1" applyBorder="1" applyAlignment="1" applyProtection="1">
      <alignment horizontal="center" vertical="center"/>
      <protection hidden="1"/>
    </xf>
    <xf numFmtId="0" fontId="9" fillId="0" borderId="3" xfId="20" quotePrefix="1" applyFont="1" applyBorder="1" applyAlignment="1" applyProtection="1">
      <alignment horizontal="center" vertical="center"/>
      <protection hidden="1"/>
    </xf>
    <xf numFmtId="175" fontId="9" fillId="0" borderId="3" xfId="20" applyNumberFormat="1" applyFont="1" applyBorder="1" applyAlignment="1" applyProtection="1">
      <alignment horizontal="center" vertical="center"/>
      <protection hidden="1"/>
    </xf>
    <xf numFmtId="221" fontId="9" fillId="0" borderId="3" xfId="20" applyNumberFormat="1" applyFont="1" applyBorder="1" applyAlignment="1" applyProtection="1">
      <alignment horizontal="center" vertical="center"/>
      <protection locked="0"/>
    </xf>
    <xf numFmtId="222" fontId="9" fillId="0" borderId="3" xfId="20" applyNumberFormat="1" applyFont="1" applyBorder="1" applyAlignment="1" applyProtection="1">
      <alignment horizontal="center" vertical="center"/>
      <protection hidden="1"/>
    </xf>
    <xf numFmtId="222" fontId="9" fillId="0" borderId="3" xfId="20" applyNumberFormat="1" applyFont="1" applyBorder="1" applyAlignment="1" applyProtection="1">
      <alignment horizontal="center" vertical="center"/>
      <protection locked="0"/>
    </xf>
    <xf numFmtId="223" fontId="9" fillId="0" borderId="3" xfId="20" applyNumberFormat="1" applyFont="1" applyBorder="1" applyAlignment="1" applyProtection="1">
      <alignment horizontal="center" vertical="center"/>
      <protection locked="0"/>
    </xf>
    <xf numFmtId="224" fontId="9" fillId="0" borderId="3" xfId="20" applyNumberFormat="1" applyFont="1" applyBorder="1" applyAlignment="1" applyProtection="1">
      <alignment horizontal="center" vertical="center"/>
      <protection hidden="1"/>
    </xf>
    <xf numFmtId="205" fontId="9" fillId="0" borderId="3" xfId="20" applyNumberFormat="1" applyFont="1" applyBorder="1" applyAlignment="1" applyProtection="1">
      <alignment horizontal="center" vertical="center"/>
      <protection hidden="1"/>
    </xf>
    <xf numFmtId="225" fontId="11" fillId="0" borderId="3" xfId="20" applyNumberFormat="1" applyFont="1" applyBorder="1" applyAlignment="1" applyProtection="1">
      <alignment horizontal="center" vertical="center"/>
      <protection hidden="1"/>
    </xf>
    <xf numFmtId="225" fontId="8" fillId="0" borderId="0" xfId="20" applyNumberFormat="1" applyFont="1" applyAlignment="1" applyProtection="1">
      <alignment vertical="center"/>
      <protection hidden="1"/>
    </xf>
    <xf numFmtId="221" fontId="9" fillId="0" borderId="3" xfId="20" applyNumberFormat="1" applyFont="1" applyBorder="1" applyAlignment="1" applyProtection="1">
      <alignment horizontal="center" vertical="center"/>
      <protection hidden="1"/>
    </xf>
    <xf numFmtId="223" fontId="9" fillId="0" borderId="3" xfId="20" applyNumberFormat="1" applyFont="1" applyBorder="1" applyAlignment="1" applyProtection="1">
      <alignment horizontal="center" vertical="center"/>
      <protection hidden="1"/>
    </xf>
    <xf numFmtId="225" fontId="8" fillId="0" borderId="0" xfId="20" applyNumberFormat="1" applyFont="1" applyBorder="1" applyAlignment="1" applyProtection="1">
      <alignment vertical="center"/>
      <protection hidden="1"/>
    </xf>
    <xf numFmtId="226" fontId="8" fillId="0" borderId="3" xfId="20" applyNumberFormat="1" applyFont="1" applyBorder="1" applyAlignment="1" applyProtection="1">
      <alignment horizontal="center" vertical="center"/>
      <protection hidden="1"/>
    </xf>
    <xf numFmtId="0" fontId="8" fillId="0" borderId="5" xfId="7" applyFont="1" applyFill="1" applyBorder="1" applyAlignment="1" applyProtection="1">
      <alignment vertical="center" wrapText="1"/>
      <protection hidden="1"/>
    </xf>
    <xf numFmtId="2" fontId="8" fillId="0" borderId="3" xfId="0" applyNumberFormat="1" applyFont="1" applyFill="1" applyBorder="1" applyAlignment="1" applyProtection="1">
      <alignment vertical="center"/>
      <protection hidden="1"/>
    </xf>
    <xf numFmtId="179" fontId="13" fillId="0" borderId="3" xfId="49" applyNumberFormat="1" applyFont="1" applyFill="1" applyBorder="1" applyAlignment="1" applyProtection="1">
      <alignment vertical="center" wrapText="1"/>
      <protection hidden="1"/>
    </xf>
    <xf numFmtId="179" fontId="8" fillId="0" borderId="3" xfId="49" applyNumberFormat="1" applyFont="1" applyFill="1" applyBorder="1" applyAlignment="1" applyProtection="1">
      <alignment vertical="center"/>
      <protection hidden="1"/>
    </xf>
    <xf numFmtId="4" fontId="8" fillId="0" borderId="8" xfId="0" applyNumberFormat="1" applyFont="1" applyFill="1" applyBorder="1" applyAlignment="1" applyProtection="1">
      <alignment vertical="center"/>
      <protection hidden="1"/>
    </xf>
    <xf numFmtId="44" fontId="8" fillId="0" borderId="8" xfId="0" applyNumberFormat="1" applyFont="1" applyFill="1" applyBorder="1" applyAlignment="1" applyProtection="1">
      <alignment vertical="center"/>
      <protection hidden="1"/>
    </xf>
    <xf numFmtId="0" fontId="8" fillId="0" borderId="0" xfId="0" applyFont="1" applyAlignment="1" applyProtection="1">
      <alignment vertical="center"/>
      <protection hidden="1"/>
    </xf>
    <xf numFmtId="0" fontId="8" fillId="0" borderId="0" xfId="0" applyFont="1" applyAlignment="1" applyProtection="1">
      <alignment horizontal="center" vertical="center"/>
      <protection hidden="1"/>
    </xf>
    <xf numFmtId="49" fontId="8" fillId="0" borderId="5" xfId="0" applyNumberFormat="1" applyFont="1" applyFill="1" applyBorder="1" applyAlignment="1" applyProtection="1">
      <alignment horizontal="center" vertical="center"/>
      <protection hidden="1"/>
    </xf>
    <xf numFmtId="0" fontId="0" fillId="0" borderId="11" xfId="0" applyFill="1" applyBorder="1" applyAlignment="1" applyProtection="1">
      <alignment vertical="center"/>
      <protection hidden="1"/>
    </xf>
    <xf numFmtId="166" fontId="12" fillId="0" borderId="11" xfId="0" applyNumberFormat="1" applyFont="1" applyFill="1" applyBorder="1" applyAlignment="1" applyProtection="1">
      <alignment vertical="center"/>
      <protection hidden="1"/>
    </xf>
    <xf numFmtId="166" fontId="12" fillId="0" borderId="3" xfId="49" applyFont="1" applyBorder="1" applyProtection="1">
      <protection locked="0"/>
    </xf>
    <xf numFmtId="210" fontId="12" fillId="0" borderId="3" xfId="25" applyNumberFormat="1" applyFont="1" applyBorder="1" applyProtection="1">
      <protection locked="0"/>
    </xf>
    <xf numFmtId="9" fontId="12" fillId="0" borderId="3" xfId="81" applyFont="1" applyBorder="1" applyProtection="1">
      <protection locked="0"/>
    </xf>
    <xf numFmtId="0" fontId="12" fillId="0" borderId="3" xfId="81" applyNumberFormat="1" applyFont="1" applyFill="1" applyBorder="1" applyProtection="1">
      <protection locked="0"/>
    </xf>
    <xf numFmtId="211" fontId="12" fillId="0" borderId="3" xfId="20" applyNumberFormat="1" applyFont="1" applyBorder="1" applyProtection="1">
      <protection locked="0"/>
    </xf>
    <xf numFmtId="213" fontId="12" fillId="0" borderId="3" xfId="20" applyNumberFormat="1" applyFont="1" applyBorder="1" applyProtection="1">
      <protection locked="0"/>
    </xf>
    <xf numFmtId="196" fontId="12" fillId="0" borderId="3" xfId="20" applyNumberFormat="1" applyFont="1" applyBorder="1" applyProtection="1">
      <protection locked="0"/>
    </xf>
    <xf numFmtId="198" fontId="12" fillId="0" borderId="3" xfId="20" applyNumberFormat="1" applyFont="1" applyBorder="1" applyProtection="1">
      <protection locked="0"/>
    </xf>
    <xf numFmtId="215" fontId="12" fillId="0" borderId="3" xfId="20" applyNumberFormat="1" applyFont="1" applyFill="1" applyBorder="1" applyProtection="1">
      <protection locked="0"/>
    </xf>
    <xf numFmtId="220" fontId="12" fillId="0" borderId="3" xfId="20" applyNumberFormat="1" applyFont="1" applyBorder="1" applyProtection="1">
      <protection locked="0"/>
    </xf>
    <xf numFmtId="208" fontId="12" fillId="0" borderId="3" xfId="20" applyNumberFormat="1" applyFont="1" applyBorder="1" applyProtection="1">
      <protection locked="0"/>
    </xf>
    <xf numFmtId="166" fontId="12" fillId="0" borderId="3" xfId="49" applyFont="1" applyBorder="1" applyProtection="1">
      <protection hidden="1"/>
    </xf>
    <xf numFmtId="210" fontId="12" fillId="0" borderId="3" xfId="25" applyNumberFormat="1" applyFont="1" applyBorder="1" applyProtection="1">
      <protection hidden="1"/>
    </xf>
    <xf numFmtId="9" fontId="12" fillId="0" borderId="3" xfId="81" applyFont="1" applyBorder="1" applyProtection="1">
      <protection hidden="1"/>
    </xf>
    <xf numFmtId="0" fontId="12" fillId="0" borderId="3" xfId="81" applyNumberFormat="1" applyFont="1" applyFill="1" applyBorder="1" applyProtection="1">
      <protection hidden="1"/>
    </xf>
    <xf numFmtId="211" fontId="8" fillId="0" borderId="3" xfId="20" applyNumberFormat="1" applyFont="1" applyBorder="1" applyProtection="1">
      <protection hidden="1"/>
    </xf>
    <xf numFmtId="213" fontId="12" fillId="0" borderId="3" xfId="20" applyNumberFormat="1" applyFont="1" applyBorder="1" applyProtection="1">
      <protection hidden="1"/>
    </xf>
    <xf numFmtId="196" fontId="8" fillId="0" borderId="3" xfId="20" applyNumberFormat="1" applyFont="1" applyBorder="1" applyProtection="1">
      <protection hidden="1"/>
    </xf>
    <xf numFmtId="198" fontId="8" fillId="0" borderId="3" xfId="20" applyNumberFormat="1" applyFont="1" applyBorder="1" applyProtection="1">
      <protection hidden="1"/>
    </xf>
    <xf numFmtId="215" fontId="12" fillId="0" borderId="3" xfId="20" applyNumberFormat="1" applyFont="1" applyFill="1" applyBorder="1" applyProtection="1">
      <protection hidden="1"/>
    </xf>
    <xf numFmtId="220" fontId="8" fillId="0" borderId="3" xfId="20" applyNumberFormat="1" applyFont="1" applyBorder="1" applyProtection="1">
      <protection hidden="1"/>
    </xf>
    <xf numFmtId="208" fontId="12" fillId="0" borderId="3" xfId="20" applyNumberFormat="1" applyFont="1" applyBorder="1" applyProtection="1">
      <protection hidden="1"/>
    </xf>
    <xf numFmtId="0" fontId="8" fillId="0" borderId="12" xfId="20" applyFont="1" applyBorder="1" applyProtection="1">
      <protection hidden="1"/>
    </xf>
    <xf numFmtId="0" fontId="8" fillId="0" borderId="13" xfId="20" applyFont="1" applyBorder="1" applyProtection="1">
      <protection hidden="1"/>
    </xf>
    <xf numFmtId="0" fontId="12" fillId="0" borderId="8" xfId="0" applyFont="1" applyFill="1" applyBorder="1" applyAlignment="1" applyProtection="1">
      <alignment horizontal="center" vertical="center"/>
      <protection hidden="1"/>
    </xf>
    <xf numFmtId="0" fontId="8" fillId="0" borderId="0" xfId="0" applyFont="1" applyAlignment="1" applyProtection="1">
      <alignment horizontal="left" vertical="center"/>
      <protection hidden="1"/>
    </xf>
    <xf numFmtId="0" fontId="12" fillId="0" borderId="3" xfId="0" applyFont="1" applyFill="1" applyBorder="1" applyAlignment="1" applyProtection="1">
      <alignment horizontal="center" vertical="center"/>
      <protection hidden="1"/>
    </xf>
    <xf numFmtId="0" fontId="8" fillId="0" borderId="0" xfId="0" applyFont="1" applyFill="1" applyBorder="1" applyAlignment="1" applyProtection="1">
      <alignment horizontal="center" vertical="center"/>
    </xf>
    <xf numFmtId="0" fontId="8" fillId="0" borderId="0" xfId="7" applyFont="1" applyFill="1" applyBorder="1" applyAlignment="1" applyProtection="1">
      <alignment horizontal="center" vertical="center"/>
    </xf>
    <xf numFmtId="0" fontId="8" fillId="0" borderId="0" xfId="7" applyFont="1" applyFill="1" applyBorder="1" applyAlignment="1" applyProtection="1">
      <alignment horizontal="center" vertical="center"/>
      <protection locked="0"/>
    </xf>
    <xf numFmtId="0" fontId="48" fillId="0" borderId="0" xfId="7" applyFont="1" applyFill="1" applyBorder="1" applyAlignment="1" applyProtection="1">
      <alignment vertical="center"/>
      <protection hidden="1"/>
    </xf>
    <xf numFmtId="0" fontId="48" fillId="0" borderId="0" xfId="0" applyFont="1" applyFill="1" applyAlignment="1" applyProtection="1">
      <alignment vertical="center"/>
      <protection hidden="1"/>
    </xf>
    <xf numFmtId="167" fontId="8" fillId="0" borderId="5" xfId="16" applyNumberFormat="1" applyFont="1" applyFill="1" applyBorder="1" applyAlignment="1" applyProtection="1">
      <alignment vertical="center"/>
      <protection locked="0"/>
    </xf>
    <xf numFmtId="228" fontId="8" fillId="0" borderId="5" xfId="16" applyNumberFormat="1" applyFont="1" applyFill="1" applyBorder="1" applyAlignment="1" applyProtection="1">
      <alignment vertical="center"/>
      <protection locked="0"/>
    </xf>
    <xf numFmtId="0" fontId="49" fillId="5" borderId="13" xfId="0" applyFont="1" applyFill="1" applyBorder="1" applyAlignment="1" applyProtection="1">
      <alignment vertical="center"/>
    </xf>
    <xf numFmtId="166" fontId="12" fillId="0" borderId="8" xfId="0" applyNumberFormat="1" applyFont="1" applyFill="1" applyBorder="1" applyAlignment="1" applyProtection="1">
      <alignment vertical="center"/>
    </xf>
    <xf numFmtId="179" fontId="8" fillId="2" borderId="3" xfId="2" applyNumberFormat="1" applyFont="1" applyFill="1" applyBorder="1" applyAlignment="1" applyProtection="1">
      <alignment vertical="center"/>
    </xf>
    <xf numFmtId="0" fontId="12" fillId="0" borderId="8" xfId="0" applyFont="1" applyFill="1" applyBorder="1" applyAlignment="1" applyProtection="1">
      <alignment horizontal="center" vertical="center"/>
    </xf>
    <xf numFmtId="0" fontId="12" fillId="0" borderId="0" xfId="7" applyFont="1" applyFill="1" applyBorder="1" applyAlignment="1" applyProtection="1">
      <alignment horizontal="center" vertical="center"/>
      <protection locked="0"/>
    </xf>
    <xf numFmtId="0" fontId="12" fillId="0" borderId="6" xfId="0" applyFont="1" applyFill="1" applyBorder="1" applyAlignment="1" applyProtection="1">
      <alignment vertical="center"/>
    </xf>
    <xf numFmtId="0" fontId="12" fillId="0" borderId="6" xfId="0" applyFont="1" applyFill="1" applyBorder="1" applyAlignment="1" applyProtection="1">
      <alignment horizontal="center" vertical="center" wrapText="1"/>
    </xf>
    <xf numFmtId="49" fontId="8" fillId="0" borderId="0" xfId="0" applyNumberFormat="1" applyFont="1" applyFill="1" applyBorder="1" applyAlignment="1" applyProtection="1">
      <alignment horizontal="center" vertical="center"/>
    </xf>
    <xf numFmtId="2" fontId="8" fillId="2" borderId="0" xfId="0" applyNumberFormat="1" applyFont="1" applyFill="1" applyBorder="1" applyAlignment="1" applyProtection="1">
      <alignment vertical="center"/>
      <protection locked="0"/>
    </xf>
    <xf numFmtId="0" fontId="12" fillId="0" borderId="3" xfId="0" applyFont="1" applyFill="1" applyBorder="1" applyAlignment="1" applyProtection="1">
      <alignment horizontal="center" vertical="center"/>
    </xf>
    <xf numFmtId="0" fontId="12" fillId="0" borderId="5" xfId="0" applyFont="1" applyFill="1" applyBorder="1" applyAlignment="1" applyProtection="1">
      <alignment horizontal="center" vertical="center"/>
    </xf>
    <xf numFmtId="0" fontId="12" fillId="0" borderId="8" xfId="0" applyFont="1" applyFill="1" applyBorder="1" applyAlignment="1" applyProtection="1">
      <alignment horizontal="center" vertical="center"/>
    </xf>
    <xf numFmtId="0" fontId="12" fillId="0" borderId="11" xfId="0" applyFont="1" applyFill="1" applyBorder="1" applyAlignment="1" applyProtection="1">
      <alignment horizontal="center" vertical="center"/>
    </xf>
    <xf numFmtId="0" fontId="12" fillId="0" borderId="3" xfId="0" applyFont="1" applyFill="1" applyBorder="1" applyAlignment="1" applyProtection="1">
      <alignment horizontal="center" vertical="center" wrapText="1"/>
    </xf>
    <xf numFmtId="49" fontId="12" fillId="0" borderId="3" xfId="0" applyNumberFormat="1" applyFont="1" applyFill="1" applyBorder="1" applyAlignment="1" applyProtection="1">
      <alignment horizontal="center" vertical="center" wrapText="1"/>
    </xf>
    <xf numFmtId="0" fontId="12" fillId="0" borderId="18" xfId="0" applyFont="1" applyFill="1" applyBorder="1" applyAlignment="1" applyProtection="1">
      <alignment horizontal="center" vertical="center" wrapText="1"/>
    </xf>
    <xf numFmtId="0" fontId="13" fillId="0" borderId="0" xfId="0" applyFont="1" applyFill="1" applyAlignment="1" applyProtection="1">
      <alignment vertical="center"/>
    </xf>
    <xf numFmtId="0" fontId="13" fillId="0" borderId="0" xfId="0" applyFont="1" applyFill="1" applyAlignment="1" applyProtection="1">
      <alignment vertical="center"/>
      <protection locked="0"/>
    </xf>
    <xf numFmtId="14" fontId="17" fillId="0" borderId="0" xfId="0" applyNumberFormat="1" applyFont="1" applyFill="1" applyBorder="1" applyAlignment="1" applyProtection="1">
      <alignment vertical="center"/>
      <protection hidden="1"/>
    </xf>
    <xf numFmtId="16" fontId="17" fillId="0" borderId="0" xfId="0" applyNumberFormat="1" applyFont="1" applyFill="1" applyBorder="1" applyAlignment="1" applyProtection="1">
      <alignment vertical="center"/>
      <protection hidden="1"/>
    </xf>
    <xf numFmtId="0" fontId="17" fillId="0" borderId="0" xfId="0" applyFont="1" applyFill="1" applyBorder="1" applyAlignment="1" applyProtection="1">
      <alignment horizontal="center" vertical="center"/>
      <protection hidden="1"/>
    </xf>
    <xf numFmtId="16" fontId="17" fillId="0" borderId="0" xfId="0" applyNumberFormat="1" applyFont="1" applyFill="1" applyBorder="1" applyAlignment="1" applyProtection="1">
      <alignment horizontal="center" vertical="center"/>
      <protection hidden="1"/>
    </xf>
    <xf numFmtId="14" fontId="17" fillId="0" borderId="0" xfId="0" applyNumberFormat="1" applyFont="1" applyFill="1" applyBorder="1" applyAlignment="1" applyProtection="1">
      <alignment vertical="center" wrapText="1"/>
      <protection hidden="1"/>
    </xf>
    <xf numFmtId="0" fontId="17" fillId="0" borderId="0" xfId="0" applyFont="1" applyFill="1" applyBorder="1" applyAlignment="1" applyProtection="1">
      <alignment vertical="center"/>
      <protection hidden="1"/>
    </xf>
    <xf numFmtId="0" fontId="13" fillId="0" borderId="0" xfId="0" applyFont="1" applyFill="1" applyBorder="1" applyAlignment="1" applyProtection="1">
      <alignment horizontal="center" vertical="center"/>
      <protection hidden="1"/>
    </xf>
    <xf numFmtId="2" fontId="13" fillId="0" borderId="0" xfId="0" applyNumberFormat="1" applyFont="1" applyFill="1" applyBorder="1" applyAlignment="1" applyProtection="1">
      <alignment horizontal="right" vertical="center"/>
      <protection hidden="1"/>
    </xf>
    <xf numFmtId="39" fontId="13" fillId="0" borderId="0" xfId="0" applyNumberFormat="1" applyFont="1" applyFill="1" applyBorder="1" applyAlignment="1" applyProtection="1">
      <alignment vertical="center"/>
      <protection hidden="1"/>
    </xf>
    <xf numFmtId="0" fontId="13" fillId="0" borderId="0" xfId="7" applyNumberFormat="1" applyFont="1" applyFill="1" applyBorder="1" applyAlignment="1" applyProtection="1">
      <alignment horizontal="left" vertical="center"/>
    </xf>
    <xf numFmtId="0" fontId="13" fillId="0" borderId="0" xfId="0" applyFont="1" applyFill="1" applyBorder="1" applyAlignment="1" applyProtection="1">
      <alignment vertical="center"/>
      <protection hidden="1"/>
    </xf>
    <xf numFmtId="0" fontId="13" fillId="0" borderId="0" xfId="0" quotePrefix="1" applyNumberFormat="1" applyFont="1" applyFill="1" applyBorder="1" applyAlignment="1" applyProtection="1">
      <alignment horizontal="left" vertical="center"/>
    </xf>
    <xf numFmtId="0" fontId="17" fillId="0" borderId="0" xfId="0" applyFont="1" applyFill="1" applyBorder="1" applyAlignment="1" applyProtection="1">
      <alignment horizontal="centerContinuous" vertical="center"/>
      <protection hidden="1"/>
    </xf>
    <xf numFmtId="0" fontId="17" fillId="0" borderId="0" xfId="0" applyFont="1" applyFill="1" applyBorder="1" applyAlignment="1" applyProtection="1">
      <alignment horizontal="left" vertical="center"/>
      <protection hidden="1"/>
    </xf>
    <xf numFmtId="49" fontId="13" fillId="0" borderId="0" xfId="0" applyNumberFormat="1" applyFont="1" applyFill="1" applyBorder="1" applyAlignment="1" applyProtection="1">
      <alignment horizontal="left" vertical="center"/>
      <protection hidden="1"/>
    </xf>
    <xf numFmtId="0" fontId="17" fillId="0" borderId="3" xfId="0" applyFont="1" applyFill="1" applyBorder="1" applyAlignment="1" applyProtection="1">
      <alignment horizontal="center" vertical="center"/>
      <protection hidden="1"/>
    </xf>
    <xf numFmtId="2" fontId="17" fillId="0" borderId="3" xfId="0" applyNumberFormat="1" applyFont="1" applyFill="1" applyBorder="1" applyAlignment="1" applyProtection="1">
      <alignment horizontal="center" vertical="center"/>
      <protection hidden="1"/>
    </xf>
    <xf numFmtId="0" fontId="13" fillId="0" borderId="3" xfId="0" applyFont="1" applyFill="1" applyBorder="1" applyAlignment="1" applyProtection="1">
      <alignment vertical="center"/>
      <protection locked="0"/>
    </xf>
    <xf numFmtId="2" fontId="13" fillId="0" borderId="3" xfId="0" applyNumberFormat="1" applyFont="1" applyFill="1" applyBorder="1" applyAlignment="1" applyProtection="1">
      <alignment horizontal="right" vertical="center"/>
      <protection locked="0"/>
    </xf>
    <xf numFmtId="187" fontId="13" fillId="0" borderId="3" xfId="0" applyNumberFormat="1" applyFont="1" applyFill="1" applyBorder="1" applyAlignment="1" applyProtection="1">
      <alignment horizontal="center" vertical="center"/>
      <protection locked="0"/>
    </xf>
    <xf numFmtId="179" fontId="13" fillId="0" borderId="3" xfId="49" applyNumberFormat="1" applyFont="1" applyFill="1" applyBorder="1" applyAlignment="1" applyProtection="1">
      <alignment vertical="center"/>
      <protection hidden="1"/>
    </xf>
    <xf numFmtId="187" fontId="13" fillId="0" borderId="0" xfId="0" applyNumberFormat="1" applyFont="1" applyFill="1" applyBorder="1" applyAlignment="1" applyProtection="1">
      <alignment horizontal="center" vertical="center"/>
      <protection hidden="1"/>
    </xf>
    <xf numFmtId="0" fontId="17" fillId="0" borderId="0" xfId="0" applyFont="1" applyFill="1" applyBorder="1" applyAlignment="1" applyProtection="1">
      <alignment horizontal="right" vertical="center"/>
      <protection hidden="1"/>
    </xf>
    <xf numFmtId="0" fontId="13" fillId="0" borderId="3" xfId="0" applyFont="1" applyFill="1" applyBorder="1" applyAlignment="1" applyProtection="1">
      <alignment horizontal="center" vertical="center"/>
      <protection locked="0"/>
    </xf>
    <xf numFmtId="2" fontId="13" fillId="0" borderId="0" xfId="0" applyNumberFormat="1" applyFont="1" applyFill="1" applyBorder="1" applyAlignment="1" applyProtection="1">
      <alignment horizontal="left" vertical="center"/>
      <protection hidden="1"/>
    </xf>
    <xf numFmtId="0" fontId="13" fillId="0" borderId="3" xfId="0" applyFont="1" applyFill="1" applyBorder="1" applyAlignment="1" applyProtection="1">
      <alignment horizontal="center" vertical="center" wrapText="1"/>
      <protection hidden="1"/>
    </xf>
    <xf numFmtId="0" fontId="13" fillId="0" borderId="3" xfId="0" applyFont="1" applyFill="1" applyBorder="1" applyAlignment="1" applyProtection="1">
      <alignment vertical="center"/>
      <protection hidden="1"/>
    </xf>
    <xf numFmtId="188" fontId="13" fillId="0" borderId="3" xfId="0" applyNumberFormat="1" applyFont="1" applyFill="1" applyBorder="1" applyAlignment="1" applyProtection="1">
      <alignment horizontal="right" vertical="center"/>
    </xf>
    <xf numFmtId="0" fontId="13" fillId="0" borderId="3" xfId="6" applyFont="1" applyFill="1" applyBorder="1" applyAlignment="1" applyProtection="1">
      <alignment horizontal="left" vertical="center"/>
      <protection locked="0"/>
    </xf>
    <xf numFmtId="186" fontId="13" fillId="0" borderId="15" xfId="0" applyNumberFormat="1" applyFont="1" applyFill="1" applyBorder="1" applyAlignment="1" applyProtection="1">
      <alignment horizontal="center" vertical="center"/>
      <protection hidden="1"/>
    </xf>
    <xf numFmtId="0" fontId="13" fillId="0" borderId="3" xfId="5" applyFont="1" applyFill="1" applyBorder="1" applyAlignment="1" applyProtection="1">
      <alignment horizontal="left" vertical="center"/>
      <protection locked="0"/>
    </xf>
    <xf numFmtId="9" fontId="13" fillId="0" borderId="3" xfId="1" applyFont="1" applyFill="1" applyBorder="1" applyAlignment="1" applyProtection="1">
      <alignment horizontal="center" vertical="center"/>
      <protection locked="0"/>
    </xf>
    <xf numFmtId="0" fontId="13" fillId="0" borderId="3" xfId="0" applyFont="1" applyFill="1" applyBorder="1" applyAlignment="1" applyProtection="1">
      <alignment horizontal="center" vertical="center"/>
      <protection hidden="1"/>
    </xf>
    <xf numFmtId="0" fontId="13" fillId="0" borderId="0" xfId="0" applyFont="1" applyFill="1" applyAlignment="1" applyProtection="1">
      <alignment horizontal="center" vertical="center"/>
      <protection locked="0"/>
    </xf>
    <xf numFmtId="2" fontId="13" fillId="0" borderId="3" xfId="0" applyNumberFormat="1" applyFont="1" applyFill="1" applyBorder="1" applyAlignment="1" applyProtection="1">
      <alignment vertical="center"/>
      <protection locked="0"/>
    </xf>
    <xf numFmtId="178" fontId="13" fillId="0" borderId="0" xfId="0" applyNumberFormat="1" applyFont="1" applyFill="1" applyAlignment="1" applyProtection="1">
      <alignment vertical="center"/>
      <protection locked="0"/>
    </xf>
    <xf numFmtId="0" fontId="8" fillId="0" borderId="3" xfId="0" applyFont="1" applyFill="1" applyBorder="1" applyAlignment="1" applyProtection="1">
      <alignment horizontal="left" vertical="center"/>
    </xf>
    <xf numFmtId="0" fontId="8" fillId="0" borderId="0" xfId="0" applyFont="1" applyAlignment="1">
      <alignment vertical="center"/>
    </xf>
    <xf numFmtId="0" fontId="12" fillId="0" borderId="16" xfId="0" applyFont="1" applyFill="1" applyBorder="1" applyAlignment="1" applyProtection="1">
      <alignment horizontal="center" vertical="center"/>
    </xf>
    <xf numFmtId="0" fontId="12" fillId="0" borderId="13" xfId="0" applyFont="1" applyFill="1" applyBorder="1" applyAlignment="1" applyProtection="1">
      <alignment horizontal="left" vertical="center"/>
    </xf>
    <xf numFmtId="0" fontId="12" fillId="0" borderId="13" xfId="0" applyFont="1" applyFill="1" applyBorder="1" applyAlignment="1" applyProtection="1">
      <alignment horizontal="right" vertical="center"/>
    </xf>
    <xf numFmtId="0" fontId="12" fillId="0" borderId="13" xfId="0" applyFont="1" applyFill="1" applyBorder="1" applyAlignment="1" applyProtection="1">
      <alignment vertical="center"/>
    </xf>
    <xf numFmtId="166" fontId="12" fillId="0" borderId="14" xfId="0" applyNumberFormat="1" applyFont="1" applyFill="1" applyBorder="1" applyAlignment="1" applyProtection="1">
      <alignment vertical="center"/>
    </xf>
    <xf numFmtId="0" fontId="12" fillId="0" borderId="6" xfId="0" applyFont="1" applyFill="1" applyBorder="1" applyAlignment="1" applyProtection="1">
      <alignment horizontal="center" vertical="center"/>
    </xf>
    <xf numFmtId="0" fontId="12" fillId="0" borderId="0" xfId="0" applyFont="1" applyFill="1" applyBorder="1" applyAlignment="1" applyProtection="1">
      <alignment horizontal="right" vertical="center"/>
    </xf>
    <xf numFmtId="166" fontId="12" fillId="0" borderId="17" xfId="0" applyNumberFormat="1" applyFont="1" applyFill="1" applyBorder="1" applyAlignment="1" applyProtection="1">
      <alignment vertical="center"/>
    </xf>
    <xf numFmtId="0" fontId="12" fillId="0" borderId="7" xfId="0" applyFont="1" applyFill="1" applyBorder="1" applyAlignment="1" applyProtection="1">
      <alignment horizontal="center" vertical="center"/>
    </xf>
    <xf numFmtId="10" fontId="12" fillId="0" borderId="12" xfId="0" applyNumberFormat="1" applyFont="1" applyFill="1" applyBorder="1" applyAlignment="1" applyProtection="1">
      <alignment horizontal="left" vertical="center"/>
    </xf>
    <xf numFmtId="10" fontId="12" fillId="0" borderId="12" xfId="0" applyNumberFormat="1" applyFont="1" applyFill="1" applyBorder="1" applyAlignment="1" applyProtection="1">
      <alignment horizontal="right" vertical="center"/>
    </xf>
    <xf numFmtId="0" fontId="12" fillId="0" borderId="12" xfId="0" applyFont="1" applyFill="1" applyBorder="1" applyAlignment="1" applyProtection="1">
      <alignment vertical="center"/>
    </xf>
    <xf numFmtId="166" fontId="12" fillId="0" borderId="9" xfId="0" applyNumberFormat="1" applyFont="1" applyFill="1" applyBorder="1" applyAlignment="1" applyProtection="1">
      <alignment vertical="center"/>
    </xf>
    <xf numFmtId="0" fontId="8" fillId="0" borderId="3" xfId="0" applyFont="1" applyBorder="1" applyAlignment="1">
      <alignment horizontal="center" vertical="center"/>
    </xf>
    <xf numFmtId="14" fontId="17" fillId="0" borderId="6" xfId="0" applyNumberFormat="1" applyFont="1" applyFill="1" applyBorder="1" applyAlignment="1" applyProtection="1">
      <alignment vertical="center"/>
      <protection hidden="1"/>
    </xf>
    <xf numFmtId="16" fontId="17" fillId="0" borderId="17" xfId="0" applyNumberFormat="1" applyFont="1" applyFill="1" applyBorder="1" applyAlignment="1" applyProtection="1">
      <alignment horizontal="center" vertical="center"/>
      <protection hidden="1"/>
    </xf>
    <xf numFmtId="14" fontId="17" fillId="0" borderId="17" xfId="0" applyNumberFormat="1" applyFont="1" applyFill="1" applyBorder="1" applyAlignment="1" applyProtection="1">
      <alignment vertical="center"/>
      <protection hidden="1"/>
    </xf>
    <xf numFmtId="0" fontId="17" fillId="0" borderId="6" xfId="0" applyFont="1" applyFill="1" applyBorder="1" applyAlignment="1" applyProtection="1">
      <alignment vertical="center"/>
      <protection hidden="1"/>
    </xf>
    <xf numFmtId="186" fontId="13" fillId="0" borderId="17" xfId="0" applyNumberFormat="1" applyFont="1" applyFill="1" applyBorder="1" applyAlignment="1" applyProtection="1">
      <alignment vertical="center"/>
      <protection hidden="1"/>
    </xf>
    <xf numFmtId="0" fontId="13" fillId="0" borderId="17" xfId="0" applyFont="1" applyFill="1" applyBorder="1" applyAlignment="1" applyProtection="1">
      <alignment horizontal="center" vertical="center"/>
      <protection hidden="1"/>
    </xf>
    <xf numFmtId="0" fontId="13" fillId="0" borderId="17" xfId="0" applyFont="1" applyFill="1" applyBorder="1" applyAlignment="1" applyProtection="1">
      <alignment vertical="center"/>
      <protection hidden="1"/>
    </xf>
    <xf numFmtId="0" fontId="17" fillId="0" borderId="6" xfId="0" applyFont="1" applyFill="1" applyBorder="1" applyAlignment="1" applyProtection="1">
      <alignment horizontal="centerContinuous" vertical="center"/>
      <protection hidden="1"/>
    </xf>
    <xf numFmtId="0" fontId="17" fillId="0" borderId="17" xfId="0" applyFont="1" applyFill="1" applyBorder="1" applyAlignment="1" applyProtection="1">
      <alignment horizontal="centerContinuous" vertical="center"/>
      <protection hidden="1"/>
    </xf>
    <xf numFmtId="166" fontId="13" fillId="0" borderId="17" xfId="0" applyNumberFormat="1" applyFont="1" applyFill="1" applyBorder="1" applyAlignment="1" applyProtection="1">
      <alignment horizontal="center" vertical="center"/>
      <protection hidden="1"/>
    </xf>
    <xf numFmtId="0" fontId="13" fillId="0" borderId="6" xfId="0" applyFont="1" applyFill="1" applyBorder="1" applyAlignment="1" applyProtection="1">
      <alignment vertical="center"/>
      <protection locked="0"/>
    </xf>
    <xf numFmtId="0" fontId="13" fillId="0" borderId="0" xfId="0" applyFont="1" applyFill="1" applyBorder="1" applyAlignment="1" applyProtection="1">
      <alignment vertical="center"/>
      <protection locked="0"/>
    </xf>
    <xf numFmtId="0" fontId="13" fillId="0" borderId="6" xfId="0" applyFont="1" applyFill="1" applyBorder="1" applyAlignment="1" applyProtection="1">
      <alignment vertical="center"/>
      <protection hidden="1"/>
    </xf>
    <xf numFmtId="186" fontId="13" fillId="0" borderId="17" xfId="0" applyNumberFormat="1" applyFont="1" applyFill="1" applyBorder="1" applyAlignment="1" applyProtection="1">
      <alignment horizontal="right" vertical="center"/>
      <protection hidden="1"/>
    </xf>
    <xf numFmtId="0" fontId="13" fillId="0" borderId="3" xfId="0" applyFont="1" applyFill="1" applyBorder="1" applyAlignment="1" applyProtection="1">
      <alignment horizontal="left" vertical="center"/>
      <protection locked="0"/>
    </xf>
    <xf numFmtId="0" fontId="13" fillId="0" borderId="6" xfId="0" applyFont="1" applyFill="1" applyBorder="1" applyAlignment="1" applyProtection="1">
      <alignment horizontal="center" vertical="center"/>
      <protection hidden="1"/>
    </xf>
    <xf numFmtId="227" fontId="13" fillId="0" borderId="15" xfId="49" applyNumberFormat="1" applyFont="1" applyFill="1" applyBorder="1" applyAlignment="1" applyProtection="1">
      <alignment horizontal="right" vertical="center"/>
      <protection hidden="1"/>
    </xf>
    <xf numFmtId="166" fontId="13" fillId="0" borderId="15" xfId="49" applyNumberFormat="1" applyFont="1" applyFill="1" applyBorder="1" applyAlignment="1" applyProtection="1">
      <alignment horizontal="right" vertical="center"/>
      <protection hidden="1"/>
    </xf>
    <xf numFmtId="166" fontId="13" fillId="0" borderId="15" xfId="49" applyFont="1" applyFill="1" applyBorder="1" applyAlignment="1" applyProtection="1">
      <alignment horizontal="right" vertical="center"/>
      <protection hidden="1"/>
    </xf>
    <xf numFmtId="49" fontId="13" fillId="0" borderId="7" xfId="0" applyNumberFormat="1" applyFont="1" applyFill="1" applyBorder="1" applyAlignment="1" applyProtection="1">
      <alignment horizontal="center" vertical="center"/>
      <protection hidden="1"/>
    </xf>
    <xf numFmtId="0" fontId="13" fillId="0" borderId="12" xfId="0" applyFont="1" applyFill="1" applyBorder="1" applyAlignment="1" applyProtection="1">
      <alignment horizontal="left" vertical="center"/>
      <protection hidden="1"/>
    </xf>
    <xf numFmtId="0" fontId="13" fillId="0" borderId="12" xfId="0" applyFont="1" applyFill="1" applyBorder="1" applyAlignment="1" applyProtection="1">
      <alignment horizontal="center" vertical="center"/>
      <protection hidden="1"/>
    </xf>
    <xf numFmtId="2" fontId="13" fillId="0" borderId="12" xfId="0" applyNumberFormat="1" applyFont="1" applyFill="1" applyBorder="1" applyAlignment="1" applyProtection="1">
      <alignment horizontal="center" vertical="center"/>
      <protection hidden="1"/>
    </xf>
    <xf numFmtId="166" fontId="13" fillId="0" borderId="3" xfId="49" applyFont="1" applyFill="1" applyBorder="1" applyAlignment="1" applyProtection="1">
      <alignment horizontal="right" vertical="center"/>
      <protection hidden="1"/>
    </xf>
    <xf numFmtId="187" fontId="13" fillId="0" borderId="3" xfId="0" applyNumberFormat="1" applyFont="1" applyFill="1" applyBorder="1" applyAlignment="1" applyProtection="1">
      <alignment horizontal="center" vertical="center"/>
      <protection hidden="1"/>
    </xf>
    <xf numFmtId="166" fontId="13" fillId="0" borderId="3" xfId="0" applyNumberFormat="1" applyFont="1" applyFill="1" applyBorder="1" applyAlignment="1" applyProtection="1">
      <alignment horizontal="center" vertical="center"/>
      <protection hidden="1"/>
    </xf>
    <xf numFmtId="179" fontId="13" fillId="0" borderId="3" xfId="49" applyNumberFormat="1" applyFont="1" applyFill="1" applyBorder="1" applyAlignment="1" applyProtection="1">
      <alignment horizontal="center" vertical="center"/>
      <protection hidden="1"/>
    </xf>
    <xf numFmtId="179" fontId="8" fillId="0" borderId="3" xfId="49" applyNumberFormat="1" applyFont="1" applyFill="1" applyBorder="1" applyAlignment="1" applyProtection="1">
      <alignment vertical="center"/>
    </xf>
    <xf numFmtId="0" fontId="8" fillId="0" borderId="13" xfId="0" applyFont="1" applyFill="1" applyBorder="1" applyAlignment="1" applyProtection="1">
      <alignment horizontal="center" vertical="center"/>
    </xf>
    <xf numFmtId="166" fontId="8" fillId="0" borderId="0" xfId="0" applyNumberFormat="1" applyFont="1" applyFill="1" applyAlignment="1" applyProtection="1">
      <alignment vertical="center"/>
    </xf>
    <xf numFmtId="0" fontId="8" fillId="0" borderId="13" xfId="0" applyFont="1" applyFill="1" applyBorder="1" applyAlignment="1" applyProtection="1">
      <alignment vertical="center"/>
    </xf>
    <xf numFmtId="10" fontId="8" fillId="0" borderId="0" xfId="1" applyNumberFormat="1" applyFont="1" applyFill="1" applyBorder="1" applyAlignment="1" applyProtection="1">
      <alignment vertical="center"/>
    </xf>
    <xf numFmtId="10" fontId="8" fillId="0" borderId="12" xfId="1" applyNumberFormat="1" applyFont="1" applyFill="1" applyBorder="1" applyAlignment="1" applyProtection="1">
      <alignment vertical="center"/>
    </xf>
    <xf numFmtId="0" fontId="8" fillId="0" borderId="12" xfId="0" applyFont="1" applyFill="1" applyBorder="1" applyAlignment="1" applyProtection="1">
      <alignment vertical="center"/>
    </xf>
    <xf numFmtId="166" fontId="10" fillId="0" borderId="0" xfId="0" applyNumberFormat="1" applyFont="1" applyFill="1" applyBorder="1" applyAlignment="1" applyProtection="1">
      <alignment vertical="center"/>
    </xf>
    <xf numFmtId="0" fontId="11" fillId="0" borderId="0" xfId="7" applyFont="1" applyFill="1" applyBorder="1" applyAlignment="1">
      <alignment vertical="center"/>
    </xf>
    <xf numFmtId="0" fontId="11" fillId="0" borderId="0" xfId="7" applyFont="1" applyFill="1" applyBorder="1" applyAlignment="1">
      <alignment horizontal="center" vertical="center"/>
    </xf>
    <xf numFmtId="0" fontId="9" fillId="0" borderId="0" xfId="7" applyFont="1" applyFill="1" applyBorder="1" applyAlignment="1">
      <alignment vertical="center"/>
    </xf>
    <xf numFmtId="0" fontId="9" fillId="0" borderId="0" xfId="7" applyFont="1" applyFill="1" applyBorder="1" applyAlignment="1">
      <alignment horizontal="center" vertical="center"/>
    </xf>
    <xf numFmtId="0" fontId="9" fillId="0" borderId="0" xfId="7" applyFont="1" applyFill="1" applyBorder="1" applyAlignment="1">
      <alignment vertical="center" wrapText="1"/>
    </xf>
    <xf numFmtId="0" fontId="9" fillId="0" borderId="0" xfId="7" applyFont="1" applyFill="1" applyBorder="1" applyAlignment="1">
      <alignment horizontal="center" vertical="center" wrapText="1"/>
    </xf>
    <xf numFmtId="0" fontId="9" fillId="0" borderId="0" xfId="7" applyFont="1" applyFill="1" applyBorder="1" applyAlignment="1">
      <alignment horizontal="left" vertical="center"/>
    </xf>
    <xf numFmtId="0" fontId="9" fillId="0" borderId="0" xfId="7" quotePrefix="1" applyFont="1" applyFill="1" applyBorder="1" applyAlignment="1">
      <alignment horizontal="left" vertical="center"/>
    </xf>
    <xf numFmtId="0" fontId="9" fillId="6" borderId="0" xfId="7" applyFont="1" applyFill="1" applyBorder="1" applyAlignment="1">
      <alignment horizontal="center" vertical="center"/>
    </xf>
    <xf numFmtId="0" fontId="9" fillId="6" borderId="0" xfId="7" applyFont="1" applyFill="1" applyBorder="1" applyAlignment="1">
      <alignment vertical="center"/>
    </xf>
    <xf numFmtId="0" fontId="9" fillId="6" borderId="0" xfId="7" quotePrefix="1" applyFont="1" applyFill="1" applyBorder="1" applyAlignment="1">
      <alignment horizontal="left" vertical="center"/>
    </xf>
    <xf numFmtId="0" fontId="11" fillId="0" borderId="0" xfId="19" applyFont="1" applyFill="1" applyBorder="1" applyAlignment="1">
      <alignment horizontal="center" vertical="center"/>
    </xf>
    <xf numFmtId="49" fontId="9" fillId="0" borderId="0" xfId="19" applyNumberFormat="1" applyFont="1" applyFill="1" applyBorder="1" applyAlignment="1">
      <alignment horizontal="center" vertical="center"/>
    </xf>
    <xf numFmtId="0" fontId="9" fillId="0" borderId="0" xfId="7" quotePrefix="1" applyFont="1" applyFill="1" applyBorder="1" applyAlignment="1" applyProtection="1">
      <alignment horizontal="left" vertical="center"/>
    </xf>
    <xf numFmtId="0" fontId="9" fillId="0" borderId="0" xfId="7" quotePrefix="1" applyFont="1" applyFill="1" applyBorder="1" applyAlignment="1" applyProtection="1">
      <alignment horizontal="center" vertical="center"/>
    </xf>
    <xf numFmtId="0" fontId="11" fillId="0" borderId="0" xfId="7" applyFont="1" applyFill="1" applyBorder="1" applyAlignment="1" applyProtection="1">
      <alignment horizontal="left" vertical="center"/>
    </xf>
    <xf numFmtId="0" fontId="9" fillId="0" borderId="0" xfId="7" applyFont="1" applyFill="1" applyBorder="1" applyAlignment="1" applyProtection="1">
      <alignment horizontal="left" vertical="center"/>
    </xf>
    <xf numFmtId="0" fontId="9" fillId="6" borderId="0" xfId="7" applyFont="1" applyFill="1" applyBorder="1" applyAlignment="1" applyProtection="1">
      <alignment horizontal="left" vertical="center"/>
    </xf>
    <xf numFmtId="0" fontId="9" fillId="0" borderId="0" xfId="19" quotePrefix="1" applyFont="1" applyFill="1" applyBorder="1" applyAlignment="1" applyProtection="1">
      <alignment horizontal="left" vertical="center"/>
    </xf>
    <xf numFmtId="0" fontId="9" fillId="0" borderId="0" xfId="19" quotePrefix="1" applyFont="1" applyFill="1" applyBorder="1" applyAlignment="1" applyProtection="1">
      <alignment horizontal="center" vertical="center"/>
    </xf>
    <xf numFmtId="0" fontId="11" fillId="0" borderId="0" xfId="19" applyFont="1" applyFill="1" applyBorder="1" applyAlignment="1">
      <alignment vertical="center"/>
    </xf>
    <xf numFmtId="0" fontId="11" fillId="0" borderId="0" xfId="19" applyFont="1" applyFill="1" applyBorder="1" applyAlignment="1">
      <alignment vertical="center" wrapText="1"/>
    </xf>
    <xf numFmtId="0" fontId="9" fillId="0" borderId="0" xfId="7" applyFont="1" applyFill="1" applyBorder="1" applyAlignment="1" applyProtection="1">
      <alignment vertical="center"/>
    </xf>
    <xf numFmtId="0" fontId="9" fillId="0" borderId="0" xfId="7" quotePrefix="1" applyFont="1" applyFill="1" applyBorder="1" applyAlignment="1" applyProtection="1">
      <alignment vertical="center"/>
    </xf>
    <xf numFmtId="1" fontId="11" fillId="0" borderId="0" xfId="19" applyNumberFormat="1" applyFont="1" applyFill="1" applyBorder="1" applyAlignment="1">
      <alignment vertical="center" wrapText="1"/>
    </xf>
    <xf numFmtId="1" fontId="11" fillId="0" borderId="0" xfId="19" applyNumberFormat="1" applyFont="1" applyFill="1" applyBorder="1" applyAlignment="1">
      <alignment horizontal="center" vertical="center" wrapText="1"/>
    </xf>
    <xf numFmtId="4" fontId="9" fillId="0" borderId="0" xfId="19" applyNumberFormat="1" applyFont="1" applyFill="1" applyBorder="1" applyAlignment="1">
      <alignment vertical="center"/>
    </xf>
    <xf numFmtId="4" fontId="9" fillId="6" borderId="0" xfId="19" applyNumberFormat="1" applyFont="1" applyFill="1" applyBorder="1" applyAlignment="1">
      <alignment vertical="center"/>
    </xf>
    <xf numFmtId="1" fontId="11" fillId="0" borderId="0" xfId="19" applyNumberFormat="1" applyFont="1" applyFill="1" applyBorder="1" applyAlignment="1">
      <alignment horizontal="right" vertical="center"/>
    </xf>
    <xf numFmtId="4" fontId="11" fillId="0" borderId="0" xfId="19" applyNumberFormat="1" applyFont="1" applyFill="1" applyBorder="1" applyAlignment="1">
      <alignment vertical="center"/>
    </xf>
    <xf numFmtId="1" fontId="9" fillId="0" borderId="0" xfId="19" applyNumberFormat="1" applyFont="1" applyFill="1" applyBorder="1" applyAlignment="1">
      <alignment horizontal="right" vertical="center"/>
    </xf>
    <xf numFmtId="0" fontId="9" fillId="0" borderId="0" xfId="19" applyFont="1" applyFill="1" applyBorder="1" applyAlignment="1">
      <alignment horizontal="center" vertical="center" wrapText="1"/>
    </xf>
    <xf numFmtId="0" fontId="9" fillId="0" borderId="0" xfId="7" applyFont="1" applyFill="1" applyBorder="1" applyAlignment="1"/>
    <xf numFmtId="0" fontId="9" fillId="0" borderId="0" xfId="7" applyFont="1" applyFill="1" applyBorder="1" applyAlignment="1">
      <alignment horizontal="center"/>
    </xf>
    <xf numFmtId="0" fontId="51" fillId="0" borderId="0" xfId="19" applyFont="1" applyFill="1" applyBorder="1" applyAlignment="1"/>
    <xf numFmtId="0" fontId="51" fillId="0" borderId="0" xfId="19" applyFont="1" applyFill="1" applyBorder="1" applyAlignment="1">
      <alignment horizontal="center"/>
    </xf>
    <xf numFmtId="0" fontId="51" fillId="0" borderId="0" xfId="57" applyFont="1" applyFill="1" applyBorder="1" applyAlignment="1"/>
    <xf numFmtId="175" fontId="9" fillId="0" borderId="0" xfId="7" applyNumberFormat="1" applyFont="1" applyFill="1" applyBorder="1" applyAlignment="1">
      <alignment horizontal="center" vertical="center"/>
    </xf>
    <xf numFmtId="9" fontId="9" fillId="0" borderId="0" xfId="71" applyFont="1" applyFill="1" applyBorder="1" applyAlignment="1">
      <alignment vertical="center"/>
    </xf>
    <xf numFmtId="0" fontId="13" fillId="0" borderId="0" xfId="0" applyFont="1" applyFill="1" applyBorder="1" applyAlignment="1" applyProtection="1">
      <alignment horizontal="left" vertical="center"/>
      <protection hidden="1"/>
    </xf>
    <xf numFmtId="2" fontId="13" fillId="0" borderId="0" xfId="0" applyNumberFormat="1" applyFont="1" applyFill="1" applyBorder="1" applyAlignment="1" applyProtection="1">
      <alignment horizontal="center" vertical="center"/>
      <protection hidden="1"/>
    </xf>
    <xf numFmtId="39" fontId="13" fillId="0" borderId="0" xfId="0" applyNumberFormat="1" applyFont="1" applyFill="1" applyBorder="1" applyAlignment="1" applyProtection="1">
      <alignment horizontal="center" vertical="center"/>
      <protection hidden="1"/>
    </xf>
    <xf numFmtId="49" fontId="13" fillId="0" borderId="6" xfId="0" applyNumberFormat="1" applyFont="1" applyFill="1" applyBorder="1" applyAlignment="1" applyProtection="1">
      <alignment horizontal="center" vertical="center"/>
      <protection hidden="1"/>
    </xf>
    <xf numFmtId="39" fontId="13" fillId="0" borderId="9" xfId="0" applyNumberFormat="1" applyFont="1" applyFill="1" applyBorder="1" applyAlignment="1" applyProtection="1">
      <alignment horizontal="center" vertical="center"/>
      <protection hidden="1"/>
    </xf>
    <xf numFmtId="0" fontId="8" fillId="0" borderId="0" xfId="20" applyAlignment="1">
      <alignment horizontal="center" vertical="center"/>
    </xf>
    <xf numFmtId="0" fontId="19" fillId="0" borderId="0" xfId="20" applyFont="1" applyFill="1" applyAlignment="1" applyProtection="1">
      <alignment vertical="center" wrapText="1"/>
    </xf>
    <xf numFmtId="0" fontId="12" fillId="0" borderId="0" xfId="20" applyFont="1" applyAlignment="1">
      <alignment vertical="center" wrapText="1"/>
    </xf>
    <xf numFmtId="0" fontId="14" fillId="0" borderId="0" xfId="20" applyFont="1" applyAlignment="1">
      <alignment horizontal="center" vertical="center"/>
    </xf>
    <xf numFmtId="0" fontId="19" fillId="0" borderId="0" xfId="20" applyFont="1" applyFill="1" applyAlignment="1" applyProtection="1">
      <alignment horizontal="center" vertical="center" wrapText="1"/>
    </xf>
    <xf numFmtId="0" fontId="14" fillId="0" borderId="0" xfId="20" applyFont="1" applyFill="1" applyAlignment="1" applyProtection="1">
      <alignment vertical="center" wrapText="1"/>
    </xf>
    <xf numFmtId="0" fontId="19" fillId="0" borderId="0" xfId="20" applyFont="1" applyFill="1" applyAlignment="1" applyProtection="1">
      <alignment wrapText="1"/>
    </xf>
    <xf numFmtId="0" fontId="8" fillId="6" borderId="0" xfId="0" applyFont="1" applyFill="1" applyAlignment="1" applyProtection="1">
      <alignment vertical="center"/>
    </xf>
    <xf numFmtId="49" fontId="8" fillId="3" borderId="3" xfId="0" applyNumberFormat="1" applyFont="1" applyFill="1" applyBorder="1" applyAlignment="1" applyProtection="1">
      <alignment horizontal="center" vertical="center"/>
    </xf>
    <xf numFmtId="2" fontId="8" fillId="3" borderId="3" xfId="0" applyNumberFormat="1" applyFont="1" applyFill="1" applyBorder="1" applyAlignment="1" applyProtection="1">
      <alignment vertical="center"/>
      <protection locked="0"/>
    </xf>
    <xf numFmtId="4" fontId="8" fillId="3" borderId="3" xfId="0" applyNumberFormat="1" applyFont="1" applyFill="1" applyBorder="1" applyAlignment="1" applyProtection="1">
      <alignment vertical="center"/>
      <protection locked="0"/>
    </xf>
    <xf numFmtId="0" fontId="8" fillId="6" borderId="0" xfId="0" applyFont="1" applyFill="1" applyAlignment="1" applyProtection="1">
      <alignment horizontal="center" vertical="center"/>
    </xf>
    <xf numFmtId="0" fontId="12" fillId="6" borderId="0" xfId="7" applyFont="1" applyFill="1" applyBorder="1" applyAlignment="1" applyProtection="1">
      <alignment vertical="center" shrinkToFit="1"/>
    </xf>
    <xf numFmtId="0" fontId="8" fillId="0" borderId="3" xfId="20" applyFont="1" applyBorder="1" applyAlignment="1">
      <alignment horizontal="center" vertical="center" wrapText="1"/>
    </xf>
    <xf numFmtId="0" fontId="12" fillId="0" borderId="0" xfId="20" applyFont="1"/>
    <xf numFmtId="0" fontId="8" fillId="0" borderId="3" xfId="20" applyFont="1" applyBorder="1"/>
    <xf numFmtId="187" fontId="8" fillId="0" borderId="3" xfId="0" applyNumberFormat="1" applyFont="1" applyFill="1" applyBorder="1" applyAlignment="1" applyProtection="1">
      <alignment horizontal="right" vertical="center"/>
      <protection locked="0"/>
    </xf>
    <xf numFmtId="178" fontId="8" fillId="0" borderId="3" xfId="49" applyNumberFormat="1" applyFont="1" applyFill="1" applyBorder="1" applyAlignment="1" applyProtection="1">
      <alignment vertical="center"/>
      <protection locked="0"/>
    </xf>
    <xf numFmtId="0" fontId="8" fillId="0" borderId="0" xfId="20" applyFont="1"/>
    <xf numFmtId="178" fontId="8" fillId="0" borderId="3" xfId="49" applyNumberFormat="1" applyFont="1" applyFill="1" applyBorder="1" applyAlignment="1" applyProtection="1">
      <alignment horizontal="center" vertical="center"/>
      <protection locked="0"/>
    </xf>
    <xf numFmtId="0" fontId="8" fillId="0" borderId="3" xfId="20" applyFont="1" applyBorder="1" applyAlignment="1">
      <alignment horizontal="center"/>
    </xf>
    <xf numFmtId="187" fontId="8" fillId="0" borderId="3" xfId="20" applyNumberFormat="1" applyFont="1" applyFill="1" applyBorder="1" applyAlignment="1" applyProtection="1">
      <alignment horizontal="center" vertical="center"/>
      <protection locked="0"/>
    </xf>
    <xf numFmtId="166" fontId="8" fillId="0" borderId="3" xfId="49" applyFont="1" applyBorder="1"/>
    <xf numFmtId="0" fontId="8" fillId="0" borderId="0" xfId="20" applyFont="1" applyAlignment="1">
      <alignment horizontal="center" vertical="center"/>
    </xf>
    <xf numFmtId="0" fontId="8" fillId="0" borderId="8" xfId="0" applyFont="1" applyFill="1" applyBorder="1" applyAlignment="1" applyProtection="1">
      <alignment vertical="center"/>
    </xf>
    <xf numFmtId="0" fontId="8" fillId="6" borderId="0" xfId="0" applyFont="1" applyFill="1" applyAlignment="1">
      <alignment vertical="center"/>
    </xf>
    <xf numFmtId="0" fontId="8" fillId="6" borderId="0" xfId="0" applyFont="1" applyFill="1" applyAlignment="1">
      <alignment horizontal="center" vertical="center"/>
    </xf>
    <xf numFmtId="0" fontId="8" fillId="0" borderId="0" xfId="0" applyFont="1" applyAlignment="1">
      <alignment horizontal="center" vertical="center"/>
    </xf>
    <xf numFmtId="0" fontId="8" fillId="0" borderId="3" xfId="0" applyFont="1" applyBorder="1" applyAlignment="1">
      <alignment vertical="center"/>
    </xf>
    <xf numFmtId="0" fontId="8" fillId="0" borderId="5" xfId="0" applyFont="1" applyBorder="1" applyAlignment="1">
      <alignment vertical="center"/>
    </xf>
    <xf numFmtId="0" fontId="8" fillId="0" borderId="11" xfId="0" applyFont="1" applyBorder="1" applyAlignment="1">
      <alignment vertical="center"/>
    </xf>
    <xf numFmtId="0" fontId="8" fillId="0" borderId="11" xfId="0" applyFont="1" applyBorder="1" applyAlignment="1">
      <alignment horizontal="center" vertical="center"/>
    </xf>
    <xf numFmtId="0" fontId="12" fillId="0" borderId="3" xfId="7" applyFont="1" applyFill="1" applyBorder="1" applyAlignment="1" applyProtection="1">
      <alignment horizontal="center" vertical="center" wrapText="1"/>
      <protection hidden="1"/>
    </xf>
    <xf numFmtId="0" fontId="12" fillId="2" borderId="0" xfId="0" applyFont="1" applyFill="1"/>
    <xf numFmtId="229" fontId="12" fillId="2" borderId="0" xfId="0" applyNumberFormat="1" applyFont="1" applyFill="1"/>
    <xf numFmtId="0" fontId="12" fillId="2" borderId="64" xfId="0" applyFont="1" applyFill="1" applyBorder="1"/>
    <xf numFmtId="0" fontId="12" fillId="2" borderId="65" xfId="0" applyFont="1" applyFill="1" applyBorder="1"/>
    <xf numFmtId="0" fontId="12" fillId="2" borderId="66" xfId="0" applyFont="1" applyFill="1" applyBorder="1"/>
    <xf numFmtId="0" fontId="0" fillId="0" borderId="67" xfId="0" applyBorder="1"/>
    <xf numFmtId="0" fontId="0" fillId="0" borderId="15" xfId="0" applyBorder="1"/>
    <xf numFmtId="9" fontId="0" fillId="0" borderId="30" xfId="0" applyNumberFormat="1" applyBorder="1"/>
    <xf numFmtId="0" fontId="0" fillId="0" borderId="68" xfId="0" applyBorder="1"/>
    <xf numFmtId="9" fontId="0" fillId="0" borderId="69" xfId="0" applyNumberFormat="1" applyBorder="1"/>
    <xf numFmtId="0" fontId="0" fillId="0" borderId="70" xfId="0" applyBorder="1"/>
    <xf numFmtId="9" fontId="0" fillId="0" borderId="71" xfId="0" applyNumberFormat="1" applyBorder="1"/>
    <xf numFmtId="0" fontId="0" fillId="0" borderId="0" xfId="0" applyFill="1" applyBorder="1" applyAlignment="1" applyProtection="1">
      <alignment horizontal="center" vertical="center"/>
      <protection hidden="1"/>
    </xf>
    <xf numFmtId="0" fontId="8" fillId="0" borderId="0" xfId="7" applyFill="1" applyBorder="1" applyAlignment="1" applyProtection="1">
      <alignment horizontal="center" vertical="center"/>
      <protection hidden="1"/>
    </xf>
    <xf numFmtId="0" fontId="12" fillId="0" borderId="72" xfId="7" applyFont="1" applyFill="1" applyBorder="1" applyAlignment="1" applyProtection="1">
      <alignment horizontal="center" vertical="center"/>
      <protection hidden="1"/>
    </xf>
    <xf numFmtId="17" fontId="12" fillId="0" borderId="73" xfId="7" applyNumberFormat="1" applyFont="1" applyFill="1" applyBorder="1" applyAlignment="1" applyProtection="1">
      <alignment horizontal="center" vertical="center"/>
      <protection hidden="1"/>
    </xf>
    <xf numFmtId="10" fontId="12" fillId="0" borderId="74" xfId="7" applyNumberFormat="1" applyFont="1" applyFill="1" applyBorder="1" applyAlignment="1" applyProtection="1">
      <alignment horizontal="center" vertical="center"/>
      <protection hidden="1"/>
    </xf>
    <xf numFmtId="0" fontId="15" fillId="0" borderId="0" xfId="0" applyFont="1" applyFill="1" applyBorder="1" applyAlignment="1" applyProtection="1">
      <alignment horizontal="center" vertical="center"/>
      <protection hidden="1"/>
    </xf>
    <xf numFmtId="174" fontId="12" fillId="0" borderId="0" xfId="7" applyNumberFormat="1" applyFont="1" applyFill="1" applyBorder="1" applyAlignment="1" applyProtection="1">
      <alignment horizontal="center" vertical="center"/>
      <protection hidden="1"/>
    </xf>
    <xf numFmtId="0" fontId="17" fillId="0" borderId="0" xfId="7" applyFont="1" applyFill="1" applyBorder="1" applyAlignment="1" applyProtection="1">
      <alignment horizontal="center" vertical="center"/>
      <protection hidden="1"/>
    </xf>
    <xf numFmtId="0" fontId="8" fillId="0" borderId="3" xfId="7" applyFont="1" applyFill="1" applyBorder="1" applyAlignment="1" applyProtection="1">
      <alignment horizontal="center" vertical="center"/>
      <protection hidden="1"/>
    </xf>
    <xf numFmtId="167" fontId="8" fillId="0" borderId="3" xfId="83" applyNumberFormat="1" applyFont="1" applyFill="1" applyBorder="1" applyAlignment="1" applyProtection="1">
      <alignment vertical="center"/>
      <protection hidden="1"/>
    </xf>
    <xf numFmtId="10" fontId="8" fillId="0" borderId="3" xfId="84" applyNumberFormat="1" applyFont="1" applyFill="1" applyBorder="1" applyAlignment="1" applyProtection="1">
      <alignment horizontal="center" vertical="center"/>
      <protection locked="0"/>
    </xf>
    <xf numFmtId="167" fontId="8" fillId="0" borderId="0" xfId="84" applyNumberFormat="1" applyFont="1" applyFill="1" applyBorder="1" applyAlignment="1" applyProtection="1">
      <alignment vertical="center"/>
      <protection hidden="1"/>
    </xf>
    <xf numFmtId="9" fontId="13" fillId="0" borderId="6" xfId="84" applyNumberFormat="1" applyFont="1" applyFill="1" applyBorder="1" applyAlignment="1" applyProtection="1">
      <alignment vertical="center"/>
      <protection hidden="1"/>
    </xf>
    <xf numFmtId="9" fontId="8" fillId="0" borderId="0" xfId="84" applyFont="1" applyFill="1" applyBorder="1" applyAlignment="1" applyProtection="1">
      <alignment horizontal="center" vertical="center"/>
      <protection hidden="1"/>
    </xf>
    <xf numFmtId="167" fontId="12" fillId="0" borderId="3" xfId="84" applyNumberFormat="1" applyFont="1" applyFill="1" applyBorder="1" applyAlignment="1" applyProtection="1">
      <alignment vertical="center"/>
      <protection hidden="1"/>
    </xf>
    <xf numFmtId="167" fontId="12" fillId="0" borderId="0" xfId="84" applyNumberFormat="1" applyFont="1" applyFill="1" applyBorder="1" applyAlignment="1" applyProtection="1">
      <alignment vertical="center"/>
      <protection hidden="1"/>
    </xf>
    <xf numFmtId="10" fontId="8" fillId="0" borderId="3" xfId="83" applyNumberFormat="1" applyFont="1" applyFill="1" applyBorder="1" applyAlignment="1" applyProtection="1">
      <alignment horizontal="center" vertical="center"/>
      <protection hidden="1"/>
    </xf>
    <xf numFmtId="0" fontId="8" fillId="0" borderId="0" xfId="7" applyFont="1" applyFill="1" applyBorder="1" applyAlignment="1" applyProtection="1">
      <alignment horizontal="center" vertical="center"/>
      <protection hidden="1"/>
    </xf>
    <xf numFmtId="0" fontId="13" fillId="0" borderId="0" xfId="7" applyFont="1" applyFill="1" applyBorder="1" applyAlignment="1" applyProtection="1">
      <alignment horizontal="center" vertical="center"/>
      <protection hidden="1"/>
    </xf>
    <xf numFmtId="0" fontId="13" fillId="0" borderId="0" xfId="7" applyFont="1" applyFill="1" applyAlignment="1" applyProtection="1">
      <alignment horizontal="center" vertical="center"/>
      <protection hidden="1"/>
    </xf>
    <xf numFmtId="230" fontId="0" fillId="0" borderId="0" xfId="82" applyNumberFormat="1" applyFont="1" applyFill="1" applyBorder="1" applyAlignment="1" applyProtection="1">
      <alignment vertical="center"/>
      <protection hidden="1"/>
    </xf>
    <xf numFmtId="230" fontId="8" fillId="0" borderId="0" xfId="82" applyNumberFormat="1" applyFont="1" applyFill="1" applyBorder="1" applyAlignment="1" applyProtection="1">
      <alignment vertical="center"/>
      <protection hidden="1"/>
    </xf>
    <xf numFmtId="0" fontId="54" fillId="0" borderId="72" xfId="7" applyFont="1" applyFill="1" applyBorder="1" applyAlignment="1" applyProtection="1">
      <alignment horizontal="center" vertical="center"/>
      <protection hidden="1"/>
    </xf>
    <xf numFmtId="17" fontId="54" fillId="2" borderId="73" xfId="7" applyNumberFormat="1" applyFont="1" applyFill="1" applyBorder="1" applyAlignment="1" applyProtection="1">
      <alignment horizontal="center" vertical="center"/>
      <protection hidden="1"/>
    </xf>
    <xf numFmtId="10" fontId="54" fillId="0" borderId="74" xfId="7" applyNumberFormat="1" applyFont="1" applyFill="1" applyBorder="1" applyAlignment="1" applyProtection="1">
      <alignment horizontal="center" vertical="center"/>
      <protection hidden="1"/>
    </xf>
    <xf numFmtId="230" fontId="0" fillId="0" borderId="0" xfId="82" applyNumberFormat="1" applyFont="1" applyFill="1" applyAlignment="1" applyProtection="1">
      <alignment vertical="center"/>
      <protection hidden="1"/>
    </xf>
    <xf numFmtId="230" fontId="15" fillId="0" borderId="0" xfId="82" applyNumberFormat="1" applyFont="1" applyFill="1" applyBorder="1" applyAlignment="1" applyProtection="1">
      <alignment vertical="center"/>
      <protection hidden="1"/>
    </xf>
    <xf numFmtId="0" fontId="12" fillId="0" borderId="16" xfId="7" applyFont="1" applyFill="1" applyBorder="1" applyAlignment="1" applyProtection="1">
      <alignment horizontal="center" vertical="center" wrapText="1"/>
      <protection hidden="1"/>
    </xf>
    <xf numFmtId="0" fontId="12" fillId="0" borderId="13" xfId="7" applyFont="1" applyFill="1" applyBorder="1" applyAlignment="1" applyProtection="1">
      <alignment horizontal="center" vertical="center"/>
      <protection hidden="1"/>
    </xf>
    <xf numFmtId="0" fontId="12" fillId="0" borderId="14" xfId="7" applyFont="1" applyFill="1" applyBorder="1" applyAlignment="1" applyProtection="1">
      <alignment horizontal="center" vertical="center" wrapText="1"/>
      <protection hidden="1"/>
    </xf>
    <xf numFmtId="230" fontId="12" fillId="0" borderId="0" xfId="82" applyNumberFormat="1" applyFont="1" applyFill="1" applyBorder="1" applyAlignment="1" applyProtection="1">
      <alignment horizontal="center" vertical="center" wrapText="1"/>
      <protection hidden="1"/>
    </xf>
    <xf numFmtId="0" fontId="8" fillId="0" borderId="64" xfId="7" applyFont="1" applyFill="1" applyBorder="1" applyAlignment="1" applyProtection="1">
      <alignment horizontal="center" vertical="center"/>
      <protection hidden="1"/>
    </xf>
    <xf numFmtId="167" fontId="8" fillId="0" borderId="65" xfId="84" applyNumberFormat="1" applyFont="1" applyFill="1" applyBorder="1" applyAlignment="1" applyProtection="1">
      <alignment horizontal="center" vertical="center"/>
      <protection hidden="1"/>
    </xf>
    <xf numFmtId="44" fontId="8" fillId="0" borderId="77" xfId="7" applyNumberFormat="1" applyFont="1" applyFill="1" applyBorder="1" applyAlignment="1" applyProtection="1">
      <alignment vertical="center"/>
      <protection hidden="1"/>
    </xf>
    <xf numFmtId="44" fontId="8" fillId="0" borderId="65" xfId="7" applyNumberFormat="1" applyFont="1" applyFill="1" applyBorder="1" applyAlignment="1" applyProtection="1">
      <alignment vertical="center"/>
      <protection hidden="1"/>
    </xf>
    <xf numFmtId="9" fontId="8" fillId="0" borderId="65" xfId="84" applyFont="1" applyFill="1" applyBorder="1" applyAlignment="1" applyProtection="1">
      <alignment horizontal="center" vertical="center"/>
      <protection hidden="1"/>
    </xf>
    <xf numFmtId="0" fontId="8" fillId="2" borderId="65" xfId="82" applyNumberFormat="1" applyFont="1" applyFill="1" applyBorder="1" applyAlignment="1" applyProtection="1">
      <alignment horizontal="center" vertical="center"/>
      <protection hidden="1"/>
    </xf>
    <xf numFmtId="10" fontId="8" fillId="2" borderId="65" xfId="84" applyNumberFormat="1" applyFont="1" applyFill="1" applyBorder="1" applyAlignment="1" applyProtection="1">
      <alignment horizontal="center" vertical="center"/>
      <protection locked="0"/>
    </xf>
    <xf numFmtId="10" fontId="8" fillId="0" borderId="65" xfId="84" applyNumberFormat="1" applyFont="1" applyFill="1" applyBorder="1" applyAlignment="1" applyProtection="1">
      <alignment horizontal="center" vertical="center"/>
      <protection locked="0"/>
    </xf>
    <xf numFmtId="10" fontId="8" fillId="0" borderId="66" xfId="84" applyNumberFormat="1" applyFont="1" applyFill="1" applyBorder="1" applyAlignment="1" applyProtection="1">
      <alignment horizontal="center" vertical="center"/>
      <protection locked="0"/>
    </xf>
    <xf numFmtId="167" fontId="8" fillId="0" borderId="82" xfId="84" applyNumberFormat="1" applyFont="1" applyFill="1" applyBorder="1" applyAlignment="1" applyProtection="1">
      <alignment vertical="center"/>
      <protection hidden="1"/>
    </xf>
    <xf numFmtId="167" fontId="8" fillId="0" borderId="83" xfId="84" applyNumberFormat="1" applyFont="1" applyFill="1" applyBorder="1" applyAlignment="1" applyProtection="1">
      <alignment vertical="center"/>
      <protection hidden="1"/>
    </xf>
    <xf numFmtId="9" fontId="8" fillId="0" borderId="83" xfId="84" applyFont="1" applyFill="1" applyBorder="1" applyAlignment="1" applyProtection="1">
      <alignment horizontal="center" vertical="center"/>
      <protection hidden="1"/>
    </xf>
    <xf numFmtId="0" fontId="8" fillId="2" borderId="83" xfId="82" applyNumberFormat="1" applyFont="1" applyFill="1" applyBorder="1" applyAlignment="1" applyProtection="1">
      <alignment horizontal="center" vertical="center"/>
      <protection hidden="1"/>
    </xf>
    <xf numFmtId="9" fontId="13" fillId="0" borderId="0" xfId="84" applyNumberFormat="1" applyFont="1" applyFill="1" applyBorder="1" applyAlignment="1" applyProtection="1">
      <alignment vertical="center"/>
      <protection hidden="1"/>
    </xf>
    <xf numFmtId="167" fontId="8" fillId="0" borderId="3" xfId="84" applyNumberFormat="1" applyFont="1" applyFill="1" applyBorder="1" applyAlignment="1" applyProtection="1">
      <alignment vertical="center"/>
      <protection hidden="1"/>
    </xf>
    <xf numFmtId="9" fontId="8" fillId="0" borderId="3" xfId="84" applyFont="1" applyFill="1" applyBorder="1" applyAlignment="1" applyProtection="1">
      <alignment horizontal="center" vertical="center"/>
      <protection hidden="1"/>
    </xf>
    <xf numFmtId="0" fontId="8" fillId="2" borderId="3" xfId="82" applyNumberFormat="1" applyFont="1" applyFill="1" applyBorder="1" applyAlignment="1" applyProtection="1">
      <alignment horizontal="center" vertical="center"/>
      <protection hidden="1"/>
    </xf>
    <xf numFmtId="167" fontId="8" fillId="0" borderId="10" xfId="84" applyNumberFormat="1" applyFont="1" applyFill="1" applyBorder="1" applyAlignment="1" applyProtection="1">
      <alignment vertical="center"/>
      <protection hidden="1"/>
    </xf>
    <xf numFmtId="167" fontId="8" fillId="0" borderId="87" xfId="84" applyNumberFormat="1" applyFont="1" applyFill="1" applyBorder="1" applyAlignment="1" applyProtection="1">
      <alignment vertical="center"/>
      <protection hidden="1"/>
    </xf>
    <xf numFmtId="9" fontId="8" fillId="0" borderId="87" xfId="84" applyFont="1" applyFill="1" applyBorder="1" applyAlignment="1" applyProtection="1">
      <alignment horizontal="center" vertical="center"/>
      <protection hidden="1"/>
    </xf>
    <xf numFmtId="0" fontId="8" fillId="2" borderId="87" xfId="82" applyNumberFormat="1" applyFont="1" applyFill="1" applyBorder="1" applyAlignment="1" applyProtection="1">
      <alignment horizontal="center" vertical="center"/>
      <protection hidden="1"/>
    </xf>
    <xf numFmtId="0" fontId="8" fillId="0" borderId="7" xfId="7" applyFont="1" applyFill="1" applyBorder="1" applyAlignment="1" applyProtection="1">
      <alignment horizontal="center" vertical="center"/>
      <protection hidden="1"/>
    </xf>
    <xf numFmtId="0" fontId="8" fillId="0" borderId="12" xfId="7" applyFont="1" applyFill="1" applyBorder="1" applyAlignment="1" applyProtection="1">
      <alignment horizontal="left" vertical="center" wrapText="1"/>
      <protection hidden="1"/>
    </xf>
    <xf numFmtId="167" fontId="8" fillId="0" borderId="9" xfId="7" applyNumberFormat="1" applyFont="1" applyFill="1" applyBorder="1" applyAlignment="1" applyProtection="1">
      <alignment horizontal="center" vertical="center"/>
      <protection hidden="1"/>
    </xf>
    <xf numFmtId="167" fontId="12" fillId="0" borderId="3" xfId="84" applyNumberFormat="1" applyFont="1" applyFill="1" applyBorder="1" applyAlignment="1" applyProtection="1">
      <alignment horizontal="center" vertical="center"/>
      <protection hidden="1"/>
    </xf>
    <xf numFmtId="230" fontId="12" fillId="0" borderId="0" xfId="82" applyNumberFormat="1" applyFont="1" applyFill="1" applyBorder="1" applyAlignment="1" applyProtection="1">
      <alignment vertical="center"/>
      <protection hidden="1"/>
    </xf>
    <xf numFmtId="10" fontId="12" fillId="0" borderId="3" xfId="84" applyNumberFormat="1" applyFont="1" applyFill="1" applyBorder="1" applyAlignment="1" applyProtection="1">
      <alignment horizontal="center" vertical="center"/>
      <protection hidden="1"/>
    </xf>
    <xf numFmtId="230" fontId="13" fillId="0" borderId="0" xfId="82" applyNumberFormat="1" applyFont="1" applyFill="1" applyBorder="1" applyAlignment="1" applyProtection="1">
      <alignment horizontal="right" vertical="center"/>
      <protection hidden="1"/>
    </xf>
    <xf numFmtId="230" fontId="13" fillId="0" borderId="0" xfId="82" applyNumberFormat="1" applyFont="1" applyFill="1" applyBorder="1" applyAlignment="1" applyProtection="1">
      <alignment vertical="center"/>
      <protection hidden="1"/>
    </xf>
    <xf numFmtId="49" fontId="8" fillId="0" borderId="3" xfId="0" applyNumberFormat="1" applyFont="1" applyBorder="1" applyAlignment="1">
      <alignment horizontal="center" vertical="center"/>
    </xf>
    <xf numFmtId="0" fontId="12" fillId="0" borderId="5" xfId="0" applyFont="1" applyFill="1" applyBorder="1" applyAlignment="1" applyProtection="1">
      <alignment horizontal="left" vertical="center"/>
    </xf>
    <xf numFmtId="0" fontId="12" fillId="0" borderId="5" xfId="0" applyFont="1" applyFill="1" applyBorder="1" applyAlignment="1" applyProtection="1">
      <alignment horizontal="left" vertical="center" wrapText="1"/>
    </xf>
    <xf numFmtId="0" fontId="0" fillId="0" borderId="15" xfId="0" applyFill="1" applyBorder="1"/>
    <xf numFmtId="0" fontId="0" fillId="0" borderId="87" xfId="0" applyBorder="1"/>
    <xf numFmtId="0" fontId="12" fillId="0" borderId="3" xfId="0" applyFont="1" applyFill="1" applyBorder="1" applyAlignment="1" applyProtection="1">
      <alignment horizontal="center" vertical="center"/>
    </xf>
    <xf numFmtId="0" fontId="12" fillId="0" borderId="5" xfId="0" applyFont="1" applyFill="1" applyBorder="1" applyAlignment="1" applyProtection="1">
      <alignment horizontal="center" vertical="center"/>
    </xf>
    <xf numFmtId="0" fontId="12" fillId="0" borderId="8" xfId="0" applyFont="1" applyFill="1" applyBorder="1" applyAlignment="1" applyProtection="1">
      <alignment horizontal="center" vertical="center"/>
    </xf>
    <xf numFmtId="0" fontId="12" fillId="0" borderId="11" xfId="0" applyFont="1" applyFill="1" applyBorder="1" applyAlignment="1" applyProtection="1">
      <alignment horizontal="center" vertical="center"/>
    </xf>
    <xf numFmtId="0" fontId="12" fillId="0" borderId="0" xfId="0" applyFont="1" applyFill="1" applyBorder="1" applyAlignment="1" applyProtection="1">
      <alignment horizontal="center" vertical="center"/>
    </xf>
    <xf numFmtId="0" fontId="12" fillId="0" borderId="8" xfId="0" applyFont="1" applyFill="1" applyBorder="1" applyAlignment="1" applyProtection="1">
      <alignment horizontal="center" vertical="center"/>
      <protection hidden="1"/>
    </xf>
    <xf numFmtId="0" fontId="8" fillId="0" borderId="0" xfId="0" applyFont="1" applyAlignment="1" applyProtection="1">
      <alignment horizontal="left" vertical="center"/>
      <protection hidden="1"/>
    </xf>
    <xf numFmtId="0" fontId="19" fillId="0" borderId="0" xfId="7" applyFont="1" applyFill="1" applyBorder="1" applyAlignment="1" applyProtection="1">
      <alignment horizontal="justify" vertical="center" wrapText="1"/>
      <protection hidden="1"/>
    </xf>
    <xf numFmtId="0" fontId="12" fillId="0" borderId="3" xfId="0" applyFont="1" applyFill="1" applyBorder="1" applyAlignment="1" applyProtection="1">
      <alignment horizontal="center" vertical="center" wrapText="1"/>
      <protection hidden="1"/>
    </xf>
    <xf numFmtId="0" fontId="14" fillId="0" borderId="0" xfId="0" applyFont="1" applyFill="1" applyAlignment="1" applyProtection="1">
      <alignment horizontal="center" vertical="center" wrapText="1"/>
      <protection hidden="1"/>
    </xf>
    <xf numFmtId="0" fontId="15" fillId="0" borderId="0" xfId="0" applyFont="1" applyFill="1" applyBorder="1" applyAlignment="1" applyProtection="1">
      <alignment horizontal="center" vertical="center" wrapText="1"/>
      <protection hidden="1"/>
    </xf>
    <xf numFmtId="0" fontId="12" fillId="0" borderId="3" xfId="0" applyFont="1" applyFill="1" applyBorder="1" applyAlignment="1" applyProtection="1">
      <alignment horizontal="center" vertical="center"/>
      <protection hidden="1"/>
    </xf>
    <xf numFmtId="0" fontId="10" fillId="0" borderId="0" xfId="0" applyFont="1" applyFill="1" applyBorder="1" applyAlignment="1" applyProtection="1">
      <alignment horizontal="center" vertical="center"/>
      <protection hidden="1"/>
    </xf>
    <xf numFmtId="0" fontId="12" fillId="0" borderId="16" xfId="0" applyFont="1" applyFill="1" applyBorder="1" applyAlignment="1" applyProtection="1">
      <alignment horizontal="center" vertical="center" wrapText="1"/>
    </xf>
    <xf numFmtId="0" fontId="12" fillId="0" borderId="14" xfId="0" applyFont="1" applyFill="1" applyBorder="1" applyAlignment="1" applyProtection="1">
      <alignment horizontal="center" vertical="center" wrapText="1"/>
    </xf>
    <xf numFmtId="0" fontId="10" fillId="0" borderId="0" xfId="0" applyFont="1" applyFill="1" applyAlignment="1" applyProtection="1">
      <alignment horizontal="center" vertical="center" wrapText="1"/>
    </xf>
    <xf numFmtId="0" fontId="13" fillId="0" borderId="5" xfId="0" applyFont="1" applyFill="1" applyBorder="1" applyAlignment="1" applyProtection="1">
      <alignment horizontal="center" vertical="center" wrapText="1"/>
      <protection hidden="1"/>
    </xf>
    <xf numFmtId="0" fontId="13" fillId="0" borderId="11" xfId="0" applyFont="1" applyFill="1" applyBorder="1" applyAlignment="1" applyProtection="1">
      <alignment horizontal="center" vertical="center" wrapText="1"/>
      <protection hidden="1"/>
    </xf>
    <xf numFmtId="0" fontId="13" fillId="0" borderId="18" xfId="0" applyFont="1" applyFill="1" applyBorder="1" applyAlignment="1" applyProtection="1">
      <alignment horizontal="center" vertical="center"/>
      <protection hidden="1"/>
    </xf>
    <xf numFmtId="0" fontId="13" fillId="0" borderId="15" xfId="0" applyFont="1" applyFill="1" applyBorder="1" applyAlignment="1" applyProtection="1">
      <alignment horizontal="center" vertical="center"/>
      <protection hidden="1"/>
    </xf>
    <xf numFmtId="2" fontId="13" fillId="0" borderId="18" xfId="0" applyNumberFormat="1" applyFont="1" applyFill="1" applyBorder="1" applyAlignment="1" applyProtection="1">
      <alignment horizontal="center" vertical="center"/>
      <protection hidden="1"/>
    </xf>
    <xf numFmtId="2" fontId="13" fillId="0" borderId="15" xfId="0" applyNumberFormat="1" applyFont="1" applyFill="1" applyBorder="1" applyAlignment="1" applyProtection="1">
      <alignment horizontal="center" vertical="center"/>
      <protection hidden="1"/>
    </xf>
    <xf numFmtId="39" fontId="13" fillId="0" borderId="18" xfId="0" applyNumberFormat="1" applyFont="1" applyFill="1" applyBorder="1" applyAlignment="1" applyProtection="1">
      <alignment horizontal="center" vertical="center"/>
      <protection hidden="1"/>
    </xf>
    <xf numFmtId="39" fontId="13" fillId="0" borderId="15" xfId="0" applyNumberFormat="1" applyFont="1" applyFill="1" applyBorder="1" applyAlignment="1" applyProtection="1">
      <alignment horizontal="center" vertical="center"/>
      <protection hidden="1"/>
    </xf>
    <xf numFmtId="186" fontId="13" fillId="0" borderId="18" xfId="0" applyNumberFormat="1" applyFont="1" applyFill="1" applyBorder="1" applyAlignment="1" applyProtection="1">
      <alignment horizontal="center" vertical="center"/>
      <protection hidden="1"/>
    </xf>
    <xf numFmtId="186" fontId="13" fillId="0" borderId="15" xfId="0" applyNumberFormat="1" applyFont="1" applyFill="1" applyBorder="1" applyAlignment="1" applyProtection="1">
      <alignment horizontal="center" vertical="center"/>
      <protection hidden="1"/>
    </xf>
    <xf numFmtId="0" fontId="17" fillId="0" borderId="16" xfId="0" applyFont="1" applyFill="1" applyBorder="1" applyAlignment="1" applyProtection="1">
      <alignment horizontal="center" vertical="center"/>
      <protection hidden="1"/>
    </xf>
    <xf numFmtId="0" fontId="17" fillId="0" borderId="13" xfId="0" applyFont="1" applyFill="1" applyBorder="1" applyAlignment="1" applyProtection="1">
      <alignment horizontal="center" vertical="center"/>
      <protection hidden="1"/>
    </xf>
    <xf numFmtId="0" fontId="17" fillId="0" borderId="14" xfId="0" applyFont="1" applyFill="1" applyBorder="1" applyAlignment="1" applyProtection="1">
      <alignment horizontal="center" vertical="center"/>
      <protection hidden="1"/>
    </xf>
    <xf numFmtId="0" fontId="13" fillId="0" borderId="0" xfId="0" applyFont="1" applyFill="1" applyBorder="1" applyAlignment="1" applyProtection="1">
      <alignment horizontal="left" vertical="center" wrapText="1"/>
      <protection hidden="1"/>
    </xf>
    <xf numFmtId="2" fontId="13" fillId="0" borderId="18" xfId="0" applyNumberFormat="1" applyFont="1" applyFill="1" applyBorder="1" applyAlignment="1" applyProtection="1">
      <alignment horizontal="center" vertical="center" wrapText="1"/>
      <protection hidden="1"/>
    </xf>
    <xf numFmtId="2" fontId="13" fillId="0" borderId="15" xfId="0" applyNumberFormat="1" applyFont="1" applyFill="1" applyBorder="1" applyAlignment="1" applyProtection="1">
      <alignment horizontal="center" vertical="center" wrapText="1"/>
      <protection hidden="1"/>
    </xf>
    <xf numFmtId="0" fontId="15" fillId="0" borderId="5" xfId="0" applyFont="1" applyFill="1" applyBorder="1" applyAlignment="1" applyProtection="1">
      <alignment horizontal="center" vertical="center"/>
      <protection hidden="1"/>
    </xf>
    <xf numFmtId="0" fontId="15" fillId="0" borderId="8" xfId="0" applyFont="1" applyFill="1" applyBorder="1" applyAlignment="1" applyProtection="1">
      <alignment horizontal="center" vertical="center"/>
      <protection hidden="1"/>
    </xf>
    <xf numFmtId="0" fontId="15" fillId="0" borderId="11" xfId="0" applyFont="1" applyFill="1" applyBorder="1" applyAlignment="1" applyProtection="1">
      <alignment horizontal="center" vertical="center"/>
      <protection hidden="1"/>
    </xf>
    <xf numFmtId="0" fontId="12" fillId="0" borderId="3" xfId="7" applyFont="1" applyFill="1" applyBorder="1" applyAlignment="1" applyProtection="1">
      <alignment horizontal="center" vertical="center"/>
      <protection hidden="1"/>
    </xf>
    <xf numFmtId="0" fontId="17" fillId="0" borderId="3" xfId="7" applyFont="1" applyFill="1" applyBorder="1" applyAlignment="1" applyProtection="1">
      <alignment horizontal="center" vertical="center" wrapText="1"/>
      <protection hidden="1"/>
    </xf>
    <xf numFmtId="0" fontId="12" fillId="0" borderId="3" xfId="7" applyFont="1" applyFill="1" applyBorder="1" applyAlignment="1" applyProtection="1">
      <alignment horizontal="center" vertical="center" wrapText="1"/>
      <protection hidden="1"/>
    </xf>
    <xf numFmtId="0" fontId="53" fillId="2" borderId="0" xfId="0" applyFont="1" applyFill="1" applyAlignment="1">
      <alignment horizontal="center"/>
    </xf>
    <xf numFmtId="174" fontId="12" fillId="0" borderId="5" xfId="7" applyNumberFormat="1" applyFont="1" applyFill="1" applyBorder="1" applyAlignment="1" applyProtection="1">
      <alignment horizontal="center" vertical="center"/>
      <protection hidden="1"/>
    </xf>
    <xf numFmtId="174" fontId="12" fillId="0" borderId="8" xfId="7" applyNumberFormat="1" applyFont="1" applyFill="1" applyBorder="1" applyAlignment="1" applyProtection="1">
      <alignment horizontal="center" vertical="center"/>
      <protection hidden="1"/>
    </xf>
    <xf numFmtId="174" fontId="12" fillId="0" borderId="11" xfId="7" applyNumberFormat="1" applyFont="1" applyFill="1" applyBorder="1" applyAlignment="1" applyProtection="1">
      <alignment horizontal="center" vertical="center"/>
      <protection hidden="1"/>
    </xf>
    <xf numFmtId="0" fontId="8" fillId="0" borderId="5" xfId="7" applyFont="1" applyFill="1" applyBorder="1" applyAlignment="1" applyProtection="1">
      <alignment horizontal="left" vertical="center" wrapText="1"/>
      <protection hidden="1"/>
    </xf>
    <xf numFmtId="0" fontId="8" fillId="0" borderId="11" xfId="7" applyFont="1" applyFill="1" applyBorder="1" applyAlignment="1" applyProtection="1">
      <alignment horizontal="left" vertical="center" wrapText="1"/>
      <protection hidden="1"/>
    </xf>
    <xf numFmtId="10" fontId="8" fillId="0" borderId="84" xfId="84" applyNumberFormat="1" applyFont="1" applyFill="1" applyBorder="1" applyAlignment="1" applyProtection="1">
      <alignment horizontal="center" vertical="center"/>
      <protection locked="0"/>
    </xf>
    <xf numFmtId="10" fontId="8" fillId="0" borderId="29" xfId="84" applyNumberFormat="1" applyFont="1" applyFill="1" applyBorder="1" applyAlignment="1" applyProtection="1">
      <alignment horizontal="center" vertical="center"/>
      <protection locked="0"/>
    </xf>
    <xf numFmtId="10" fontId="8" fillId="0" borderId="88" xfId="84" applyNumberFormat="1" applyFont="1" applyFill="1" applyBorder="1" applyAlignment="1" applyProtection="1">
      <alignment horizontal="center" vertical="center"/>
      <protection locked="0"/>
    </xf>
    <xf numFmtId="0" fontId="8" fillId="0" borderId="78" xfId="7" applyFont="1" applyFill="1" applyBorder="1" applyAlignment="1" applyProtection="1">
      <alignment horizontal="center" vertical="center"/>
      <protection hidden="1"/>
    </xf>
    <xf numFmtId="0" fontId="8" fillId="0" borderId="45" xfId="7" applyFont="1" applyFill="1" applyBorder="1" applyAlignment="1" applyProtection="1">
      <alignment horizontal="center" vertical="center"/>
      <protection hidden="1"/>
    </xf>
    <xf numFmtId="0" fontId="8" fillId="0" borderId="85" xfId="7" applyFont="1" applyFill="1" applyBorder="1" applyAlignment="1" applyProtection="1">
      <alignment horizontal="center" vertical="center"/>
      <protection hidden="1"/>
    </xf>
    <xf numFmtId="0" fontId="8" fillId="0" borderId="79" xfId="7" applyFont="1" applyFill="1" applyBorder="1" applyAlignment="1" applyProtection="1">
      <alignment horizontal="left" vertical="center" wrapText="1"/>
      <protection hidden="1"/>
    </xf>
    <xf numFmtId="0" fontId="8" fillId="0" borderId="80" xfId="7" applyFont="1" applyFill="1" applyBorder="1" applyAlignment="1" applyProtection="1">
      <alignment horizontal="left" vertical="center" wrapText="1"/>
      <protection hidden="1"/>
    </xf>
    <xf numFmtId="0" fontId="8" fillId="0" borderId="6" xfId="7" applyFont="1" applyFill="1" applyBorder="1" applyAlignment="1" applyProtection="1">
      <alignment horizontal="left" vertical="center" wrapText="1"/>
      <protection hidden="1"/>
    </xf>
    <xf numFmtId="0" fontId="8" fillId="0" borderId="17" xfId="7" applyFont="1" applyFill="1" applyBorder="1" applyAlignment="1" applyProtection="1">
      <alignment horizontal="left" vertical="center" wrapText="1"/>
      <protection hidden="1"/>
    </xf>
    <xf numFmtId="0" fontId="8" fillId="0" borderId="44" xfId="7" applyFont="1" applyFill="1" applyBorder="1" applyAlignment="1" applyProtection="1">
      <alignment horizontal="left" vertical="center" wrapText="1"/>
      <protection hidden="1"/>
    </xf>
    <xf numFmtId="0" fontId="8" fillId="0" borderId="54" xfId="7" applyFont="1" applyFill="1" applyBorder="1" applyAlignment="1" applyProtection="1">
      <alignment horizontal="left" vertical="center" wrapText="1"/>
      <protection hidden="1"/>
    </xf>
    <xf numFmtId="167" fontId="8" fillId="0" borderId="81" xfId="84" applyNumberFormat="1" applyFont="1" applyFill="1" applyBorder="1" applyAlignment="1" applyProtection="1">
      <alignment horizontal="center" vertical="center"/>
      <protection hidden="1"/>
    </xf>
    <xf numFmtId="167" fontId="8" fillId="0" borderId="4" xfId="84" applyNumberFormat="1" applyFont="1" applyFill="1" applyBorder="1" applyAlignment="1" applyProtection="1">
      <alignment horizontal="center" vertical="center"/>
      <protection hidden="1"/>
    </xf>
    <xf numFmtId="167" fontId="8" fillId="0" borderId="86" xfId="84" applyNumberFormat="1" applyFont="1" applyFill="1" applyBorder="1" applyAlignment="1" applyProtection="1">
      <alignment horizontal="center" vertical="center"/>
      <protection hidden="1"/>
    </xf>
    <xf numFmtId="10" fontId="8" fillId="2" borderId="81" xfId="84" applyNumberFormat="1" applyFont="1" applyFill="1" applyBorder="1" applyAlignment="1" applyProtection="1">
      <alignment horizontal="center" vertical="center"/>
      <protection locked="0"/>
    </xf>
    <xf numFmtId="10" fontId="8" fillId="2" borderId="4" xfId="84" applyNumberFormat="1" applyFont="1" applyFill="1" applyBorder="1" applyAlignment="1" applyProtection="1">
      <alignment horizontal="center" vertical="center"/>
      <protection locked="0"/>
    </xf>
    <xf numFmtId="10" fontId="8" fillId="2" borderId="86" xfId="84" applyNumberFormat="1" applyFont="1" applyFill="1" applyBorder="1" applyAlignment="1" applyProtection="1">
      <alignment horizontal="center" vertical="center"/>
      <protection locked="0"/>
    </xf>
    <xf numFmtId="10" fontId="8" fillId="0" borderId="81" xfId="84" applyNumberFormat="1" applyFont="1" applyFill="1" applyBorder="1" applyAlignment="1" applyProtection="1">
      <alignment horizontal="center" vertical="center"/>
      <protection locked="0"/>
    </xf>
    <xf numFmtId="10" fontId="8" fillId="0" borderId="4" xfId="84" applyNumberFormat="1" applyFont="1" applyFill="1" applyBorder="1" applyAlignment="1" applyProtection="1">
      <alignment horizontal="center" vertical="center"/>
      <protection locked="0"/>
    </xf>
    <xf numFmtId="10" fontId="8" fillId="0" borderId="86" xfId="84" applyNumberFormat="1" applyFont="1" applyFill="1" applyBorder="1" applyAlignment="1" applyProtection="1">
      <alignment horizontal="center" vertical="center"/>
      <protection locked="0"/>
    </xf>
    <xf numFmtId="230" fontId="12" fillId="0" borderId="3" xfId="82" applyNumberFormat="1" applyFont="1" applyFill="1" applyBorder="1" applyAlignment="1" applyProtection="1">
      <alignment horizontal="center" vertical="center" wrapText="1"/>
      <protection hidden="1"/>
    </xf>
    <xf numFmtId="174" fontId="12" fillId="2" borderId="5" xfId="7" applyNumberFormat="1" applyFont="1" applyFill="1" applyBorder="1" applyAlignment="1" applyProtection="1">
      <alignment horizontal="center" vertical="center"/>
      <protection hidden="1"/>
    </xf>
    <xf numFmtId="174" fontId="12" fillId="2" borderId="8" xfId="7" applyNumberFormat="1" applyFont="1" applyFill="1" applyBorder="1" applyAlignment="1" applyProtection="1">
      <alignment horizontal="center" vertical="center"/>
      <protection hidden="1"/>
    </xf>
    <xf numFmtId="174" fontId="12" fillId="2" borderId="11" xfId="7" applyNumberFormat="1" applyFont="1" applyFill="1" applyBorder="1" applyAlignment="1" applyProtection="1">
      <alignment horizontal="center" vertical="center"/>
      <protection hidden="1"/>
    </xf>
    <xf numFmtId="0" fontId="8" fillId="0" borderId="75" xfId="7" applyFont="1" applyFill="1" applyBorder="1" applyAlignment="1" applyProtection="1">
      <alignment horizontal="left" vertical="center" wrapText="1"/>
      <protection hidden="1"/>
    </xf>
    <xf numFmtId="0" fontId="8" fillId="0" borderId="76" xfId="7" applyFont="1" applyFill="1" applyBorder="1" applyAlignment="1" applyProtection="1">
      <alignment horizontal="left" vertical="center" wrapText="1"/>
      <protection hidden="1"/>
    </xf>
    <xf numFmtId="0" fontId="14" fillId="0" borderId="0" xfId="20" applyFont="1" applyAlignment="1">
      <alignment horizontal="center"/>
    </xf>
    <xf numFmtId="0" fontId="8" fillId="0" borderId="3" xfId="0" applyFont="1" applyBorder="1" applyAlignment="1">
      <alignment horizontal="center" vertical="center"/>
    </xf>
    <xf numFmtId="0" fontId="14" fillId="0" borderId="0" xfId="0" applyFont="1" applyAlignment="1">
      <alignment horizontal="center" vertical="center"/>
    </xf>
    <xf numFmtId="0" fontId="36" fillId="0" borderId="0" xfId="3" applyFont="1" applyAlignment="1">
      <alignment horizontal="center"/>
    </xf>
    <xf numFmtId="0" fontId="36" fillId="0" borderId="0" xfId="3" applyFont="1" applyAlignment="1">
      <alignment horizontal="center" wrapText="1"/>
    </xf>
    <xf numFmtId="0" fontId="14" fillId="0" borderId="16" xfId="0" applyFont="1" applyFill="1" applyBorder="1" applyAlignment="1" applyProtection="1">
      <alignment horizontal="center" vertical="center"/>
      <protection hidden="1"/>
    </xf>
    <xf numFmtId="0" fontId="14" fillId="0" borderId="13" xfId="0" applyFont="1" applyFill="1" applyBorder="1" applyAlignment="1" applyProtection="1">
      <alignment horizontal="center" vertical="center"/>
      <protection hidden="1"/>
    </xf>
    <xf numFmtId="0" fontId="14" fillId="0" borderId="14" xfId="0" applyFont="1" applyFill="1" applyBorder="1" applyAlignment="1" applyProtection="1">
      <alignment horizontal="center" vertical="center"/>
      <protection hidden="1"/>
    </xf>
    <xf numFmtId="0" fontId="8" fillId="0" borderId="7" xfId="0" applyFont="1" applyFill="1" applyBorder="1" applyAlignment="1" applyProtection="1">
      <alignment horizontal="center" vertical="center"/>
      <protection hidden="1"/>
    </xf>
    <xf numFmtId="0" fontId="8" fillId="0" borderId="12" xfId="0" applyFont="1" applyFill="1" applyBorder="1" applyAlignment="1" applyProtection="1">
      <alignment horizontal="center" vertical="center"/>
      <protection hidden="1"/>
    </xf>
    <xf numFmtId="0" fontId="0" fillId="0" borderId="12" xfId="0" applyFill="1" applyBorder="1" applyAlignment="1" applyProtection="1">
      <alignment horizontal="center" vertical="center"/>
      <protection hidden="1"/>
    </xf>
    <xf numFmtId="0" fontId="0" fillId="0" borderId="9" xfId="0" applyFill="1" applyBorder="1" applyAlignment="1" applyProtection="1">
      <alignment horizontal="center" vertical="center"/>
      <protection hidden="1"/>
    </xf>
    <xf numFmtId="0" fontId="12" fillId="0" borderId="5" xfId="0" applyFont="1" applyFill="1" applyBorder="1" applyAlignment="1" applyProtection="1">
      <alignment horizontal="right" vertical="center" indent="2"/>
      <protection hidden="1"/>
    </xf>
    <xf numFmtId="0" fontId="12" fillId="0" borderId="11" xfId="0" applyFont="1" applyFill="1" applyBorder="1" applyAlignment="1" applyProtection="1">
      <alignment horizontal="right" vertical="center" indent="2"/>
      <protection hidden="1"/>
    </xf>
    <xf numFmtId="0" fontId="12" fillId="0" borderId="5" xfId="0" applyFont="1" applyFill="1" applyBorder="1" applyAlignment="1" applyProtection="1">
      <alignment horizontal="left" vertical="center"/>
      <protection hidden="1"/>
    </xf>
    <xf numFmtId="0" fontId="12" fillId="0" borderId="11" xfId="0" applyFont="1" applyFill="1" applyBorder="1" applyAlignment="1" applyProtection="1">
      <alignment horizontal="left" vertical="center"/>
      <protection hidden="1"/>
    </xf>
    <xf numFmtId="0" fontId="11" fillId="0" borderId="0" xfId="20" applyFont="1" applyFill="1" applyBorder="1" applyAlignment="1" applyProtection="1">
      <alignment horizontal="center" vertical="center"/>
    </xf>
    <xf numFmtId="0" fontId="8" fillId="0" borderId="5" xfId="20" applyFont="1" applyBorder="1" applyAlignment="1" applyProtection="1">
      <alignment horizontal="left"/>
      <protection hidden="1"/>
    </xf>
    <xf numFmtId="0" fontId="8" fillId="0" borderId="8" xfId="20" applyFont="1" applyBorder="1" applyAlignment="1" applyProtection="1">
      <alignment horizontal="left"/>
      <protection hidden="1"/>
    </xf>
    <xf numFmtId="0" fontId="8" fillId="0" borderId="11" xfId="20" applyFont="1" applyBorder="1" applyAlignment="1" applyProtection="1">
      <alignment horizontal="left"/>
      <protection hidden="1"/>
    </xf>
    <xf numFmtId="49" fontId="9" fillId="0" borderId="3" xfId="20" applyNumberFormat="1" applyFont="1" applyBorder="1" applyAlignment="1" applyProtection="1">
      <alignment horizontal="center" vertical="center" wrapText="1"/>
      <protection hidden="1"/>
    </xf>
    <xf numFmtId="0" fontId="9" fillId="0" borderId="3" xfId="20" applyFont="1" applyBorder="1" applyAlignment="1" applyProtection="1">
      <alignment horizontal="center" vertical="center"/>
      <protection hidden="1"/>
    </xf>
    <xf numFmtId="0" fontId="8" fillId="0" borderId="0" xfId="20" applyFont="1" applyBorder="1" applyAlignment="1" applyProtection="1">
      <alignment horizontal="left" shrinkToFit="1"/>
      <protection hidden="1"/>
    </xf>
    <xf numFmtId="0" fontId="9" fillId="0" borderId="3" xfId="20" applyFont="1" applyBorder="1" applyAlignment="1" applyProtection="1">
      <alignment horizontal="center" vertical="center" wrapText="1"/>
      <protection hidden="1"/>
    </xf>
    <xf numFmtId="0" fontId="12" fillId="0" borderId="3" xfId="20" quotePrefix="1" applyFont="1" applyBorder="1" applyAlignment="1" applyProtection="1">
      <alignment horizontal="center" vertical="center"/>
      <protection hidden="1"/>
    </xf>
    <xf numFmtId="0" fontId="12" fillId="0" borderId="3" xfId="20" applyFont="1" applyBorder="1" applyAlignment="1" applyProtection="1">
      <alignment horizontal="center" vertical="center"/>
      <protection hidden="1"/>
    </xf>
    <xf numFmtId="0" fontId="12" fillId="0" borderId="3" xfId="20" applyFont="1" applyBorder="1" applyAlignment="1" applyProtection="1">
      <alignment horizontal="center" vertical="center" wrapText="1"/>
      <protection hidden="1"/>
    </xf>
    <xf numFmtId="0" fontId="8" fillId="0" borderId="0" xfId="20" applyFont="1" applyBorder="1" applyAlignment="1" applyProtection="1">
      <alignment horizontal="left" vertical="center"/>
      <protection hidden="1"/>
    </xf>
    <xf numFmtId="210" fontId="8" fillId="0" borderId="0" xfId="20" applyNumberFormat="1" applyFont="1" applyBorder="1" applyAlignment="1" applyProtection="1">
      <alignment horizontal="center"/>
      <protection hidden="1"/>
    </xf>
    <xf numFmtId="196" fontId="8" fillId="0" borderId="0" xfId="20" applyNumberFormat="1" applyFont="1" applyBorder="1" applyAlignment="1" applyProtection="1">
      <alignment horizontal="center"/>
      <protection hidden="1"/>
    </xf>
    <xf numFmtId="0" fontId="12" fillId="0" borderId="0" xfId="20" applyFont="1" applyAlignment="1" applyProtection="1">
      <alignment horizontal="center"/>
      <protection hidden="1"/>
    </xf>
    <xf numFmtId="0" fontId="46" fillId="0" borderId="0" xfId="20" applyFont="1" applyBorder="1" applyAlignment="1" applyProtection="1">
      <alignment horizontal="center"/>
      <protection hidden="1"/>
    </xf>
    <xf numFmtId="0" fontId="8" fillId="0" borderId="0" xfId="20" applyFont="1" applyAlignment="1" applyProtection="1">
      <alignment horizontal="left" vertical="center"/>
      <protection hidden="1"/>
    </xf>
    <xf numFmtId="0" fontId="8" fillId="0" borderId="3" xfId="20" applyFont="1" applyBorder="1" applyAlignment="1" applyProtection="1">
      <alignment horizontal="left"/>
      <protection hidden="1"/>
    </xf>
    <xf numFmtId="0" fontId="8" fillId="0" borderId="0" xfId="20" applyFont="1" applyAlignment="1" applyProtection="1">
      <alignment horizontal="right"/>
      <protection hidden="1"/>
    </xf>
    <xf numFmtId="0" fontId="9" fillId="0" borderId="0" xfId="7" applyFont="1" applyFill="1" applyBorder="1" applyAlignment="1">
      <alignment horizontal="center" vertical="center" wrapText="1"/>
    </xf>
    <xf numFmtId="0" fontId="38" fillId="4" borderId="12" xfId="63" applyFont="1" applyFill="1" applyBorder="1" applyAlignment="1">
      <alignment horizontal="left" vertical="center" wrapText="1"/>
    </xf>
    <xf numFmtId="0" fontId="38" fillId="4" borderId="12" xfId="63" applyFont="1" applyFill="1" applyBorder="1" applyAlignment="1">
      <alignment horizontal="center" vertical="center" wrapText="1"/>
    </xf>
    <xf numFmtId="0" fontId="38" fillId="0" borderId="8" xfId="63" applyFont="1" applyFill="1" applyBorder="1" applyAlignment="1">
      <alignment horizontal="left" vertical="center" wrapText="1"/>
    </xf>
  </cellXfs>
  <cellStyles count="111">
    <cellStyle name="Cabecera 1" xfId="30"/>
    <cellStyle name="Cabecera 2" xfId="31"/>
    <cellStyle name="Dia" xfId="8"/>
    <cellStyle name="Encabez1" xfId="9"/>
    <cellStyle name="Encabez2" xfId="10"/>
    <cellStyle name="Encabezado 1" xfId="32"/>
    <cellStyle name="Encabezado 2" xfId="33"/>
    <cellStyle name="Euro" xfId="11"/>
    <cellStyle name="Euro 2" xfId="34"/>
    <cellStyle name="F2" xfId="35"/>
    <cellStyle name="F3" xfId="36"/>
    <cellStyle name="F4" xfId="37"/>
    <cellStyle name="F5" xfId="38"/>
    <cellStyle name="F6" xfId="39"/>
    <cellStyle name="F7" xfId="40"/>
    <cellStyle name="F8" xfId="41"/>
    <cellStyle name="Fecha" xfId="42"/>
    <cellStyle name="Fijo" xfId="12"/>
    <cellStyle name="Fijo 2" xfId="43"/>
    <cellStyle name="Financiero" xfId="13"/>
    <cellStyle name="Millares" xfId="82" builtinId="3"/>
    <cellStyle name="Millares 2" xfId="21"/>
    <cellStyle name="Millares 2 2" xfId="22"/>
    <cellStyle name="Millares 2 2 2" xfId="44"/>
    <cellStyle name="Millares 2 3" xfId="45"/>
    <cellStyle name="Millares 2 4" xfId="46"/>
    <cellStyle name="Millares 3" xfId="23"/>
    <cellStyle name="Millares 3 2" xfId="47"/>
    <cellStyle name="Millares 3 2 2" xfId="85"/>
    <cellStyle name="Millares 3 3" xfId="86"/>
    <cellStyle name="Millares 4" xfId="24"/>
    <cellStyle name="Millares 4 2" xfId="87"/>
    <cellStyle name="Millares 5" xfId="25"/>
    <cellStyle name="Millares 5 2" xfId="88"/>
    <cellStyle name="Millares 6" xfId="29"/>
    <cellStyle name="Moneda" xfId="2" builtinId="4"/>
    <cellStyle name="Moneda 2" xfId="28"/>
    <cellStyle name="Moneda 2 2" xfId="48"/>
    <cellStyle name="Moneda 2 3" xfId="89"/>
    <cellStyle name="Moneda 3" xfId="49"/>
    <cellStyle name="Moneda 3 2" xfId="50"/>
    <cellStyle name="Moneda 3 2 2" xfId="90"/>
    <cellStyle name="Moneda 4" xfId="51"/>
    <cellStyle name="Moneda 5" xfId="52"/>
    <cellStyle name="Moneda 6" xfId="53"/>
    <cellStyle name="Moneda 6 2" xfId="91"/>
    <cellStyle name="Moneda0" xfId="54"/>
    <cellStyle name="Moneda0 2" xfId="92"/>
    <cellStyle name="Monetario" xfId="14"/>
    <cellStyle name="Monetario 2" xfId="55"/>
    <cellStyle name="Monetario0" xfId="56"/>
    <cellStyle name="No-definido" xfId="15"/>
    <cellStyle name="Normal" xfId="0" builtinId="0"/>
    <cellStyle name="Normal 2" xfId="3"/>
    <cellStyle name="Normal 2 2" xfId="20"/>
    <cellStyle name="Normal 2 2 2" xfId="19"/>
    <cellStyle name="Normal 2 2 2 2" xfId="93"/>
    <cellStyle name="Normal 2 3" xfId="57"/>
    <cellStyle name="Normal 2 4" xfId="58"/>
    <cellStyle name="Normal 2 4 2" xfId="94"/>
    <cellStyle name="Normal 2 5" xfId="95"/>
    <cellStyle name="Normal 3" xfId="7"/>
    <cellStyle name="Normal 3 2" xfId="59"/>
    <cellStyle name="Normal 3 2 2" xfId="96"/>
    <cellStyle name="Normal 3 3" xfId="60"/>
    <cellStyle name="Normal 3 4" xfId="61"/>
    <cellStyle name="Normal 3 5" xfId="62"/>
    <cellStyle name="Normal 4" xfId="26"/>
    <cellStyle name="Normal 4 2" xfId="63"/>
    <cellStyle name="Normal 4 3" xfId="64"/>
    <cellStyle name="Normal 4 4" xfId="97"/>
    <cellStyle name="Normal 5" xfId="65"/>
    <cellStyle name="Normal 5 2" xfId="66"/>
    <cellStyle name="Normal 6" xfId="27"/>
    <cellStyle name="Normal 6 2" xfId="67"/>
    <cellStyle name="Normal 6 2 2" xfId="98"/>
    <cellStyle name="Normal 6 3" xfId="99"/>
    <cellStyle name="Normal 7" xfId="68"/>
    <cellStyle name="Normal 7 2" xfId="100"/>
    <cellStyle name="Normal 8" xfId="69"/>
    <cellStyle name="Normal 9" xfId="70"/>
    <cellStyle name="Normal 9 2" xfId="101"/>
    <cellStyle name="Normal_Analisis de precios AGOSTO 2004" xfId="6"/>
    <cellStyle name="Normal_LICITACION ESCUELA CAUCETE" xfId="5"/>
    <cellStyle name="Porcentaje" xfId="1" builtinId="5"/>
    <cellStyle name="Porcentaje 2" xfId="4"/>
    <cellStyle name="Porcentaje 2 2" xfId="71"/>
    <cellStyle name="Porcentaje 2 3" xfId="102"/>
    <cellStyle name="Porcentaje 3" xfId="16"/>
    <cellStyle name="Porcentaje 3 2" xfId="72"/>
    <cellStyle name="Porcentaje 3 2 2" xfId="103"/>
    <cellStyle name="Porcentaje 3 3" xfId="84"/>
    <cellStyle name="Porcentaje 3 4" xfId="104"/>
    <cellStyle name="Porcentaje 4" xfId="73"/>
    <cellStyle name="Porcentaje 4 2" xfId="74"/>
    <cellStyle name="Porcentaje 4 3" xfId="75"/>
    <cellStyle name="Porcentaje 4 3 2" xfId="81"/>
    <cellStyle name="Porcentaje 4 4" xfId="105"/>
    <cellStyle name="Porcentaje 5" xfId="76"/>
    <cellStyle name="Porcentaje 5 2" xfId="77"/>
    <cellStyle name="Porcentaje 5 2 2" xfId="106"/>
    <cellStyle name="Porcentaje 5 3" xfId="107"/>
    <cellStyle name="Porcentaje 6" xfId="83"/>
    <cellStyle name="Porcentaje 6 2" xfId="108"/>
    <cellStyle name="Porcentaje 7" xfId="109"/>
    <cellStyle name="Porcentaje 8" xfId="110"/>
    <cellStyle name="Punto" xfId="17"/>
    <cellStyle name="Punto 2" xfId="78"/>
    <cellStyle name="Punto0" xfId="18"/>
    <cellStyle name="Punto0 2" xfId="79"/>
    <cellStyle name="Total 2" xfId="80"/>
  </cellStyles>
  <dxfs count="177">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condense val="0"/>
        <extend val="0"/>
        <color indexed="9"/>
      </font>
      <border>
        <left/>
        <right/>
        <top/>
        <bottom/>
      </border>
    </dxf>
    <dxf>
      <font>
        <condense val="0"/>
        <extend val="0"/>
        <color indexed="9"/>
      </font>
      <border>
        <left/>
        <right/>
        <top/>
        <bottom/>
      </border>
    </dxf>
    <dxf>
      <font>
        <condense val="0"/>
        <extend val="0"/>
        <color indexed="9"/>
      </font>
      <border>
        <left/>
        <right/>
        <top/>
        <bottom/>
      </border>
    </dxf>
    <dxf>
      <font>
        <condense val="0"/>
        <extend val="0"/>
        <color indexed="9"/>
      </font>
    </dxf>
    <dxf>
      <font>
        <b val="0"/>
        <i val="0"/>
        <condense val="0"/>
        <extend val="0"/>
        <color indexed="9"/>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condense val="0"/>
        <extend val="0"/>
        <color indexed="9"/>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b/>
        <i val="0"/>
        <condense val="0"/>
        <extend val="0"/>
      </font>
    </dxf>
    <dxf>
      <font>
        <b val="0"/>
        <i/>
        <condense val="0"/>
        <extend val="0"/>
      </font>
    </dxf>
    <dxf>
      <font>
        <b val="0"/>
        <i val="0"/>
        <condense val="0"/>
        <extend val="0"/>
      </font>
    </dxf>
    <dxf>
      <font>
        <condense val="0"/>
        <extend val="0"/>
        <color indexed="9"/>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border>
        <left/>
        <right/>
        <top/>
        <bottom/>
      </border>
    </dxf>
    <dxf>
      <font>
        <b/>
        <i val="0"/>
        <condense val="0"/>
        <extend val="0"/>
      </font>
    </dxf>
    <dxf>
      <font>
        <b/>
        <i/>
        <condense val="0"/>
        <extend val="0"/>
      </font>
    </dxf>
    <dxf>
      <font>
        <b val="0"/>
        <i val="0"/>
        <condense val="0"/>
        <extend val="0"/>
      </font>
    </dxf>
    <dxf>
      <font>
        <condense val="0"/>
        <extend val="0"/>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microsoft.com/office/2006/relationships/vbaProject" Target="vbaProject.bin"/><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2.xml"/><Relationship Id="rId27"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341203703703691E-2"/>
          <c:y val="0.19077138888888889"/>
          <c:w val="0.87743472222222219"/>
          <c:h val="0.73675138888888891"/>
        </c:manualLayout>
      </c:layout>
      <c:lineChart>
        <c:grouping val="standard"/>
        <c:varyColors val="0"/>
        <c:ser>
          <c:idx val="0"/>
          <c:order val="0"/>
          <c:tx>
            <c:v>Avance Mensual</c:v>
          </c:tx>
          <c:marker>
            <c:symbol val="none"/>
          </c:marker>
          <c:dLbls>
            <c:numFmt formatCode="0.00%" sourceLinked="0"/>
            <c:spPr>
              <a:noFill/>
              <a:ln>
                <a:noFill/>
              </a:ln>
              <a:effectLst/>
            </c:spPr>
            <c:txPr>
              <a:bodyPr rot="-5400000" vert="horz"/>
              <a:lstStyle/>
              <a:p>
                <a:pPr>
                  <a:defRPr sz="600" baseline="0">
                    <a:latin typeface="Arial" pitchFamily="34" charset="0"/>
                  </a:defRPr>
                </a:pPr>
                <a:endParaRPr lang="es-A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PTyCI!$E$11:$Q$11</c:f>
              <c:numCache>
                <c:formatCode>"Mes "#,#00\ </c:formatCode>
                <c:ptCount val="13"/>
                <c:pt idx="0" formatCode="General">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PTyCI!$E$166:$Q$166</c:f>
              <c:numCache>
                <c:formatCode>0.00%</c:formatCode>
                <c:ptCount val="13"/>
                <c:pt idx="0" formatCode="General">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xmlns:c16r2="http://schemas.microsoft.com/office/drawing/2015/06/chart">
            <c:ext xmlns:c16="http://schemas.microsoft.com/office/drawing/2014/chart" uri="{C3380CC4-5D6E-409C-BE32-E72D297353CC}">
              <c16:uniqueId val="{00000000-B0B8-44AD-83A6-17F4475A3F59}"/>
            </c:ext>
          </c:extLst>
        </c:ser>
        <c:ser>
          <c:idx val="1"/>
          <c:order val="1"/>
          <c:tx>
            <c:v>Avance Acumulado</c:v>
          </c:tx>
          <c:marker>
            <c:symbol val="none"/>
          </c:marker>
          <c:dLbls>
            <c:dLbl>
              <c:idx val="1"/>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B0B8-44AD-83A6-17F4475A3F59}"/>
                </c:ext>
                <c:ext xmlns:c15="http://schemas.microsoft.com/office/drawing/2012/chart" uri="{CE6537A1-D6FC-4f65-9D91-7224C49458BB}"/>
              </c:extLst>
            </c:dLbl>
            <c:dLbl>
              <c:idx val="2"/>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B0B8-44AD-83A6-17F4475A3F59}"/>
                </c:ext>
                <c:ext xmlns:c15="http://schemas.microsoft.com/office/drawing/2012/chart" uri="{CE6537A1-D6FC-4f65-9D91-7224C49458BB}"/>
              </c:extLst>
            </c:dLbl>
            <c:dLbl>
              <c:idx val="3"/>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B0B8-44AD-83A6-17F4475A3F59}"/>
                </c:ext>
                <c:ext xmlns:c15="http://schemas.microsoft.com/office/drawing/2012/chart" uri="{CE6537A1-D6FC-4f65-9D91-7224C49458BB}"/>
              </c:extLst>
            </c:dLbl>
            <c:dLbl>
              <c:idx val="4"/>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B0B8-44AD-83A6-17F4475A3F59}"/>
                </c:ext>
                <c:ext xmlns:c15="http://schemas.microsoft.com/office/drawing/2012/chart" uri="{CE6537A1-D6FC-4f65-9D91-7224C49458BB}"/>
              </c:extLst>
            </c:dLbl>
            <c:dLbl>
              <c:idx val="5"/>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B0B8-44AD-83A6-17F4475A3F59}"/>
                </c:ext>
                <c:ext xmlns:c15="http://schemas.microsoft.com/office/drawing/2012/chart" uri="{CE6537A1-D6FC-4f65-9D91-7224C49458BB}"/>
              </c:extLst>
            </c:dLbl>
            <c:dLbl>
              <c:idx val="30"/>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B0B8-44AD-83A6-17F4475A3F59}"/>
                </c:ext>
                <c:ext xmlns:c15="http://schemas.microsoft.com/office/drawing/2012/chart" uri="{CE6537A1-D6FC-4f65-9D91-7224C49458BB}"/>
              </c:extLst>
            </c:dLbl>
            <c:numFmt formatCode="0.00%" sourceLinked="0"/>
            <c:spPr>
              <a:noFill/>
              <a:ln>
                <a:noFill/>
              </a:ln>
              <a:effectLst/>
            </c:spPr>
            <c:txPr>
              <a:bodyPr/>
              <a:lstStyle/>
              <a:p>
                <a:pPr>
                  <a:defRPr sz="600" baseline="0">
                    <a:latin typeface="Arial" pitchFamily="34" charset="0"/>
                  </a:defRPr>
                </a:pPr>
                <a:endParaRPr lang="es-A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PTyCI!$E$11:$Q$11</c:f>
              <c:numCache>
                <c:formatCode>"Mes "#,#00\ </c:formatCode>
                <c:ptCount val="13"/>
                <c:pt idx="0" formatCode="General">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PTyCI!$E$167:$Q$167</c:f>
              <c:numCache>
                <c:formatCode>0.00%</c:formatCode>
                <c:ptCount val="13"/>
                <c:pt idx="0" formatCode="General">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xmlns:c16r2="http://schemas.microsoft.com/office/drawing/2015/06/chart">
            <c:ext xmlns:c16="http://schemas.microsoft.com/office/drawing/2014/chart" uri="{C3380CC4-5D6E-409C-BE32-E72D297353CC}">
              <c16:uniqueId val="{00000007-B0B8-44AD-83A6-17F4475A3F59}"/>
            </c:ext>
          </c:extLst>
        </c:ser>
        <c:dLbls>
          <c:showLegendKey val="0"/>
          <c:showVal val="0"/>
          <c:showCatName val="0"/>
          <c:showSerName val="0"/>
          <c:showPercent val="0"/>
          <c:showBubbleSize val="0"/>
        </c:dLbls>
        <c:smooth val="0"/>
        <c:axId val="474073888"/>
        <c:axId val="332782576"/>
      </c:lineChart>
      <c:catAx>
        <c:axId val="474073888"/>
        <c:scaling>
          <c:orientation val="minMax"/>
        </c:scaling>
        <c:delete val="0"/>
        <c:axPos val="b"/>
        <c:title>
          <c:tx>
            <c:rich>
              <a:bodyPr/>
              <a:lstStyle/>
              <a:p>
                <a:pPr>
                  <a:defRPr>
                    <a:latin typeface="Arial" pitchFamily="34" charset="0"/>
                    <a:cs typeface="Arial" pitchFamily="34" charset="0"/>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s-AR"/>
          </a:p>
        </c:txPr>
        <c:crossAx val="332782576"/>
        <c:crossesAt val="0"/>
        <c:auto val="1"/>
        <c:lblAlgn val="ctr"/>
        <c:lblOffset val="100"/>
        <c:noMultiLvlLbl val="0"/>
      </c:catAx>
      <c:valAx>
        <c:axId val="332782576"/>
        <c:scaling>
          <c:orientation val="minMax"/>
          <c:max val="1"/>
        </c:scaling>
        <c:delete val="0"/>
        <c:axPos val="l"/>
        <c:majorGridlines/>
        <c:title>
          <c:tx>
            <c:rich>
              <a:bodyPr rot="-5400000" vert="horz"/>
              <a:lstStyle/>
              <a:p>
                <a:pPr>
                  <a:defRPr>
                    <a:latin typeface="Arial" pitchFamily="34" charset="0"/>
                    <a:cs typeface="Arial" pitchFamily="34" charset="0"/>
                  </a:defRPr>
                </a:pPr>
                <a:r>
                  <a:rPr lang="en-US">
                    <a:latin typeface="Arial" pitchFamily="34" charset="0"/>
                    <a:cs typeface="Arial" pitchFamily="34" charset="0"/>
                  </a:rPr>
                  <a:t>PORCENTAJE AVANCE</a:t>
                </a:r>
              </a:p>
            </c:rich>
          </c:tx>
          <c:layout>
            <c:manualLayout>
              <c:xMode val="edge"/>
              <c:yMode val="edge"/>
              <c:x val="5.8384259259259257E-3"/>
              <c:y val="0.32481444444444446"/>
            </c:manualLayout>
          </c:layout>
          <c:overlay val="0"/>
        </c:title>
        <c:numFmt formatCode="0%" sourceLinked="0"/>
        <c:majorTickMark val="out"/>
        <c:minorTickMark val="none"/>
        <c:tickLblPos val="nextTo"/>
        <c:txPr>
          <a:bodyPr/>
          <a:lstStyle/>
          <a:p>
            <a:pPr>
              <a:defRPr baseline="0">
                <a:latin typeface="Arial" pitchFamily="34" charset="0"/>
              </a:defRPr>
            </a:pPr>
            <a:endParaRPr lang="es-AR"/>
          </a:p>
        </c:txPr>
        <c:crossAx val="474073888"/>
        <c:crosses val="autoZero"/>
        <c:crossBetween val="midCat"/>
      </c:valAx>
    </c:plotArea>
    <c:legend>
      <c:legendPos val="r"/>
      <c:layout>
        <c:manualLayout>
          <c:xMode val="edge"/>
          <c:yMode val="edge"/>
          <c:x val="0.84602379629629632"/>
          <c:y val="9.3211249999999982E-2"/>
          <c:w val="0.12692990740740739"/>
          <c:h val="6.3792500000000002E-2"/>
        </c:manualLayout>
      </c:layout>
      <c:overlay val="0"/>
    </c:legend>
    <c:plotVisOnly val="0"/>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84333333333333"/>
          <c:y val="0.17313249999999999"/>
          <c:w val="0.87508287037037036"/>
          <c:h val="0.73851531703751261"/>
        </c:manualLayout>
      </c:layout>
      <c:lineChart>
        <c:grouping val="standard"/>
        <c:varyColors val="0"/>
        <c:ser>
          <c:idx val="0"/>
          <c:order val="0"/>
          <c:tx>
            <c:v>Inversión Mensual</c:v>
          </c:tx>
          <c:marker>
            <c:symbol val="none"/>
          </c:marker>
          <c:dLbls>
            <c:dLbl>
              <c:idx val="4"/>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4436-4470-8CE5-65C56222A8E1}"/>
                </c:ext>
                <c:ext xmlns:c15="http://schemas.microsoft.com/office/drawing/2012/chart" uri="{CE6537A1-D6FC-4f65-9D91-7224C49458BB}"/>
              </c:extLst>
            </c:dLbl>
            <c:numFmt formatCode="&quot;$&quot;\ #,##0.00" sourceLinked="0"/>
            <c:spPr>
              <a:noFill/>
              <a:ln>
                <a:noFill/>
              </a:ln>
              <a:effectLst/>
            </c:spPr>
            <c:txPr>
              <a:bodyPr rot="-5400000" vert="horz" anchor="ctr" anchorCtr="0"/>
              <a:lstStyle/>
              <a:p>
                <a:pPr>
                  <a:defRPr sz="600" baseline="0">
                    <a:latin typeface="Arial" pitchFamily="34" charset="0"/>
                  </a:defRPr>
                </a:pPr>
                <a:endParaRPr lang="es-A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PTyCI!$E$11:$Q$11</c:f>
              <c:numCache>
                <c:formatCode>"Mes "#,#00\ </c:formatCode>
                <c:ptCount val="13"/>
                <c:pt idx="0" formatCode="General">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PTyCI!$E$169:$Q$169</c:f>
              <c:numCache>
                <c:formatCode>_-"$"* #,##0.00_-;\-"$"* #,##0.00_-;_-"$"*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xmlns:c16r2="http://schemas.microsoft.com/office/drawing/2015/06/chart">
            <c:ext xmlns:c16="http://schemas.microsoft.com/office/drawing/2014/chart" uri="{C3380CC4-5D6E-409C-BE32-E72D297353CC}">
              <c16:uniqueId val="{00000001-4436-4470-8CE5-65C56222A8E1}"/>
            </c:ext>
          </c:extLst>
        </c:ser>
        <c:ser>
          <c:idx val="1"/>
          <c:order val="1"/>
          <c:tx>
            <c:v>Inversión Acumulada</c:v>
          </c:tx>
          <c:marker>
            <c:symbol val="none"/>
          </c:marker>
          <c:dLbls>
            <c:numFmt formatCode="&quot;$&quot;\ #,##0.00" sourceLinked="0"/>
            <c:spPr>
              <a:noFill/>
              <a:ln>
                <a:noFill/>
              </a:ln>
              <a:effectLst/>
            </c:spPr>
            <c:txPr>
              <a:bodyPr rot="-5400000" vert="horz" anchor="ctr" anchorCtr="1"/>
              <a:lstStyle/>
              <a:p>
                <a:pPr>
                  <a:defRPr sz="600" baseline="0">
                    <a:latin typeface="Arial" pitchFamily="34" charset="0"/>
                  </a:defRPr>
                </a:pPr>
                <a:endParaRPr lang="es-AR"/>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PTyCI!$E$11:$Q$11</c:f>
              <c:numCache>
                <c:formatCode>"Mes "#,#00\ </c:formatCode>
                <c:ptCount val="13"/>
                <c:pt idx="0" formatCode="General">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PTyCI!$E$170:$Q$170</c:f>
              <c:numCache>
                <c:formatCode>_-"$"* #,##0.00_-;\-"$"* #,##0.00_-;_-"$"*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xmlns:c16r2="http://schemas.microsoft.com/office/drawing/2015/06/chart">
            <c:ext xmlns:c16="http://schemas.microsoft.com/office/drawing/2014/chart" uri="{C3380CC4-5D6E-409C-BE32-E72D297353CC}">
              <c16:uniqueId val="{00000002-4436-4470-8CE5-65C56222A8E1}"/>
            </c:ext>
          </c:extLst>
        </c:ser>
        <c:dLbls>
          <c:showLegendKey val="0"/>
          <c:showVal val="0"/>
          <c:showCatName val="0"/>
          <c:showSerName val="0"/>
          <c:showPercent val="0"/>
          <c:showBubbleSize val="0"/>
        </c:dLbls>
        <c:smooth val="0"/>
        <c:axId val="332785936"/>
        <c:axId val="334106384"/>
      </c:lineChart>
      <c:catAx>
        <c:axId val="332785936"/>
        <c:scaling>
          <c:orientation val="minMax"/>
        </c:scaling>
        <c:delete val="0"/>
        <c:axPos val="b"/>
        <c:title>
          <c:tx>
            <c:rich>
              <a:bodyPr/>
              <a:lstStyle/>
              <a:p>
                <a:pPr>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s-AR"/>
          </a:p>
        </c:txPr>
        <c:crossAx val="334106384"/>
        <c:crosses val="autoZero"/>
        <c:auto val="1"/>
        <c:lblAlgn val="ctr"/>
        <c:lblOffset val="100"/>
        <c:noMultiLvlLbl val="0"/>
      </c:catAx>
      <c:valAx>
        <c:axId val="334106384"/>
        <c:scaling>
          <c:orientation val="minMax"/>
        </c:scaling>
        <c:delete val="0"/>
        <c:axPos val="l"/>
        <c:majorGridlines/>
        <c:title>
          <c:tx>
            <c:rich>
              <a:bodyPr rot="-5400000" vert="horz"/>
              <a:lstStyle/>
              <a:p>
                <a:pPr>
                  <a:defRPr/>
                </a:pPr>
                <a:r>
                  <a:rPr lang="en-US"/>
                  <a:t>MILLES DE PESOS</a:t>
                </a:r>
              </a:p>
            </c:rich>
          </c:tx>
          <c:layout>
            <c:manualLayout>
              <c:xMode val="edge"/>
              <c:yMode val="edge"/>
              <c:x val="1.2165740740740737E-2"/>
              <c:y val="0.48667319444444446"/>
            </c:manualLayout>
          </c:layout>
          <c:overlay val="0"/>
        </c:title>
        <c:numFmt formatCode="&quot;$&quot;\ #,##0" sourceLinked="0"/>
        <c:majorTickMark val="out"/>
        <c:minorTickMark val="none"/>
        <c:tickLblPos val="nextTo"/>
        <c:crossAx val="332785936"/>
        <c:crosses val="autoZero"/>
        <c:crossBetween val="midCat"/>
        <c:dispUnits>
          <c:builtInUnit val="thousands"/>
        </c:dispUnits>
      </c:valAx>
    </c:plotArea>
    <c:legend>
      <c:legendPos val="r"/>
      <c:layout>
        <c:manualLayout>
          <c:xMode val="edge"/>
          <c:yMode val="edge"/>
          <c:x val="0.84549453703703703"/>
          <c:y val="6.8516805555555546E-2"/>
          <c:w val="0.13569064814814816"/>
          <c:h val="6.3792500000000002E-2"/>
        </c:manualLayout>
      </c:layout>
      <c:overlay val="0"/>
    </c:legend>
    <c:plotVisOnly val="1"/>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5000</xdr:colOff>
      <xdr:row>37</xdr:row>
      <xdr:rowOff>151500</xdr:rowOff>
    </xdr:to>
    <xdr:graphicFrame macro="">
      <xdr:nvGraphicFramePr>
        <xdr:cNvPr id="2" name="1 Gráfico" title="PLAN DE TRABAJO - AVANCE PORCENTUAL OBRA">
          <a:extLst>
            <a:ext uri="{FF2B5EF4-FFF2-40B4-BE49-F238E27FC236}">
              <a16:creationId xmlns="" xmlns:a16="http://schemas.microsoft.com/office/drawing/2014/main" id="{00000000-0008-0000-0500-000002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636825</xdr:colOff>
      <xdr:row>37</xdr:row>
      <xdr:rowOff>151500</xdr:rowOff>
    </xdr:to>
    <xdr:graphicFrame macro="">
      <xdr:nvGraphicFramePr>
        <xdr:cNvPr id="2" name="1 Gráfico" title="PLAN DE TRABAJO - AVANCE PORCENTUAL OBRA">
          <a:extLst>
            <a:ext uri="{FF2B5EF4-FFF2-40B4-BE49-F238E27FC236}">
              <a16:creationId xmlns=""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oneCellAnchor>
    <xdr:from>
      <xdr:col>2</xdr:col>
      <xdr:colOff>23813</xdr:colOff>
      <xdr:row>13</xdr:row>
      <xdr:rowOff>8413</xdr:rowOff>
    </xdr:from>
    <xdr:ext cx="2849561" cy="182087"/>
    <xdr:sp macro="" textlink="">
      <xdr:nvSpPr>
        <xdr:cNvPr id="2" name="1 CuadroTexto">
          <a:extLst>
            <a:ext uri="{FF2B5EF4-FFF2-40B4-BE49-F238E27FC236}">
              <a16:creationId xmlns="" xmlns:a16="http://schemas.microsoft.com/office/drawing/2014/main" id="{817784F7-1DC2-416A-B141-CC87436A6ACF}"/>
            </a:ext>
          </a:extLst>
        </xdr:cNvPr>
        <xdr:cNvSpPr txBox="1"/>
      </xdr:nvSpPr>
      <xdr:spPr>
        <a:xfrm>
          <a:off x="2587626" y="1865788"/>
          <a:ext cx="2849561" cy="18208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b="0" i="0">
              <a:latin typeface="Cambria Math"/>
            </a:rPr>
            <a:t>𝐼𝑛𝑡𝑒𝑟é𝑠 </a:t>
          </a:r>
          <a:r>
            <a:rPr lang="es-AR" sz="800" i="0">
              <a:latin typeface="Cambria Math"/>
            </a:rPr>
            <a:t>= </a:t>
          </a:r>
          <a:r>
            <a:rPr lang="es-AR" sz="800" i="0">
              <a:solidFill>
                <a:schemeClr val="tx1"/>
              </a:solidFill>
              <a:effectLst/>
              <a:latin typeface="+mn-lt"/>
              <a:ea typeface="+mn-ea"/>
              <a:cs typeface="+mn-cs"/>
            </a:rPr>
            <a:t>(</a:t>
          </a:r>
          <a:r>
            <a:rPr lang="es-AR" sz="800" b="0" i="0">
              <a:solidFill>
                <a:schemeClr val="tx1"/>
              </a:solidFill>
              <a:effectLst/>
              <a:latin typeface="+mn-lt"/>
              <a:ea typeface="+mn-ea"/>
              <a:cs typeface="+mn-cs"/>
            </a:rPr>
            <a:t>𝐶𝑎𝑝𝑖𝑡𝑎𝑙 × 8 ℎ</a:t>
          </a:r>
          <a:r>
            <a:rPr lang="es-AR" sz="800" b="0" i="0">
              <a:solidFill>
                <a:schemeClr val="tx1"/>
              </a:solidFill>
              <a:effectLst/>
              <a:latin typeface="Cambria Math"/>
              <a:ea typeface="+mn-ea"/>
              <a:cs typeface="+mn-cs"/>
            </a:rPr>
            <a:t>/</a:t>
          </a:r>
          <a:r>
            <a:rPr lang="es-AR" sz="800" b="0" i="0">
              <a:solidFill>
                <a:schemeClr val="tx1"/>
              </a:solidFill>
              <a:effectLst/>
              <a:latin typeface="+mn-lt"/>
              <a:ea typeface="+mn-ea"/>
              <a:cs typeface="+mn-cs"/>
            </a:rPr>
            <a:t>𝑑í𝑎 × Í𝑛𝑡𝑒𝑟𝑒𝑠𝐴𝑛𝑢𝑎𝑙) / (2 × 2000 ℎ/𝑎ñ𝑜)</a:t>
          </a:r>
          <a:endParaRPr lang="es-AR" sz="800"/>
        </a:p>
      </xdr:txBody>
    </xdr:sp>
    <xdr:clientData/>
  </xdr:oneCellAnchor>
  <xdr:oneCellAnchor>
    <xdr:from>
      <xdr:col>2</xdr:col>
      <xdr:colOff>15876</xdr:colOff>
      <xdr:row>16</xdr:row>
      <xdr:rowOff>15877</xdr:rowOff>
    </xdr:from>
    <xdr:ext cx="4444998" cy="198436"/>
    <xdr:sp macro="" textlink="">
      <xdr:nvSpPr>
        <xdr:cNvPr id="3" name="2 CuadroTexto">
          <a:extLst>
            <a:ext uri="{FF2B5EF4-FFF2-40B4-BE49-F238E27FC236}">
              <a16:creationId xmlns="" xmlns:a16="http://schemas.microsoft.com/office/drawing/2014/main" id="{15561EE3-621F-45CB-B894-4B0BEC9340AC}"/>
            </a:ext>
          </a:extLst>
        </xdr:cNvPr>
        <xdr:cNvSpPr txBox="1"/>
      </xdr:nvSpPr>
      <xdr:spPr>
        <a:xfrm>
          <a:off x="2579689" y="2301877"/>
          <a:ext cx="4444998" cy="19843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i="0">
              <a:latin typeface="Cambria Math"/>
            </a:rPr>
            <a:t>𝑅</a:t>
          </a:r>
          <a:r>
            <a:rPr lang="es-AR" sz="800" b="0" i="0">
              <a:latin typeface="Cambria Math"/>
            </a:rPr>
            <a:t>𝑒𝑝𝑎𝑟𝑎𝑐𝑖𝑜𝑛𝑒𝑠 𝑦 𝑅𝑒𝑝𝑢𝑒𝑠𝑡𝑜𝑠</a:t>
          </a:r>
          <a:r>
            <a:rPr lang="es-AR" sz="800" i="0">
              <a:latin typeface="Cambria Math"/>
            </a:rPr>
            <a:t>=𝐴𝑚𝑜𝑟𝑡𝑖𝑧𝑎𝑐𝑖</a:t>
          </a:r>
          <a:r>
            <a:rPr lang="es-AR" sz="800" b="0" i="0">
              <a:latin typeface="Cambria Math"/>
            </a:rPr>
            <a:t>ó𝑛 ×% 𝑅𝑒𝑝𝑎𝑟𝑎𝑐𝑖ó𝑛 𝑦 𝑅𝑒𝑝𝑢𝑒𝑠𝑡𝑜𝑠 𝑑𝑒 𝑙𝑎 </a:t>
          </a:r>
          <a:r>
            <a:rPr lang="es-AR" sz="800" b="0" i="0">
              <a:latin typeface="Cambria Math"/>
              <a:ea typeface="Cambria Math"/>
            </a:rPr>
            <a:t>𝐴𝑚𝑜𝑟𝑡𝑖𝑧𝑎𝑐𝑖ó𝑛</a:t>
          </a:r>
          <a:endParaRPr lang="es-AR" sz="800">
            <a:latin typeface="Arial" pitchFamily="34" charset="0"/>
            <a:cs typeface="Arial" pitchFamily="34" charset="0"/>
          </a:endParaRPr>
        </a:p>
      </xdr:txBody>
    </xdr:sp>
    <xdr:clientData/>
  </xdr:oneCellAnchor>
  <xdr:oneCellAnchor>
    <xdr:from>
      <xdr:col>2</xdr:col>
      <xdr:colOff>23813</xdr:colOff>
      <xdr:row>19</xdr:row>
      <xdr:rowOff>15879</xdr:rowOff>
    </xdr:from>
    <xdr:ext cx="3444872" cy="182559"/>
    <xdr:sp macro="" textlink="">
      <xdr:nvSpPr>
        <xdr:cNvPr id="4" name="3 CuadroTexto">
          <a:extLst>
            <a:ext uri="{FF2B5EF4-FFF2-40B4-BE49-F238E27FC236}">
              <a16:creationId xmlns="" xmlns:a16="http://schemas.microsoft.com/office/drawing/2014/main" id="{5EB1CD16-6BCA-4E9E-A2D0-070186C7208B}"/>
            </a:ext>
          </a:extLst>
        </xdr:cNvPr>
        <xdr:cNvSpPr txBox="1"/>
      </xdr:nvSpPr>
      <xdr:spPr>
        <a:xfrm>
          <a:off x="2587626" y="2730504"/>
          <a:ext cx="3444872" cy="1825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i="0">
              <a:latin typeface="Cambria Math"/>
            </a:rPr>
            <a:t>𝐶</a:t>
          </a:r>
          <a:r>
            <a:rPr lang="es-AR" sz="800" b="0" i="0">
              <a:latin typeface="Cambria Math"/>
            </a:rPr>
            <a:t>𝑜𝑚𝑏𝑢𝑠𝑡𝑖𝑏𝑙𝑒𝑠 </a:t>
          </a:r>
          <a:r>
            <a:rPr lang="es-AR" sz="800" i="0">
              <a:latin typeface="Cambria Math"/>
            </a:rPr>
            <a:t>= </a:t>
          </a:r>
          <a:r>
            <a:rPr lang="es-AR" sz="800" b="0" i="0">
              <a:latin typeface="Cambria Math"/>
            </a:rPr>
            <a:t>𝑇𝑜𝑡𝑎𝑙 𝐻𝑃 ×</a:t>
          </a:r>
          <a:r>
            <a:rPr lang="es-AR" sz="800" b="0" i="0">
              <a:latin typeface="Cambria Math"/>
              <a:ea typeface="Cambria Math"/>
            </a:rPr>
            <a:t>𝐶𝑜𝑛𝑠𝑢𝑚𝑜 𝑝𝑜𝑟 ℎ𝑜𝑟𝑎/𝐻𝑃×𝑃𝑟𝑒𝑐𝑖𝑜 𝑔𝑎𝑠𝑜𝑖𝑙</a:t>
          </a:r>
          <a:endParaRPr lang="es-AR" sz="800">
            <a:latin typeface="Arial" pitchFamily="34" charset="0"/>
            <a:cs typeface="Arial" pitchFamily="34" charset="0"/>
          </a:endParaRPr>
        </a:p>
      </xdr:txBody>
    </xdr:sp>
    <xdr:clientData/>
  </xdr:oneCellAnchor>
  <xdr:oneCellAnchor>
    <xdr:from>
      <xdr:col>2</xdr:col>
      <xdr:colOff>23811</xdr:colOff>
      <xdr:row>36</xdr:row>
      <xdr:rowOff>8414</xdr:rowOff>
    </xdr:from>
    <xdr:ext cx="4722814" cy="171841"/>
    <xdr:sp macro="" textlink="">
      <xdr:nvSpPr>
        <xdr:cNvPr id="5" name="4 CuadroTexto">
          <a:extLst>
            <a:ext uri="{FF2B5EF4-FFF2-40B4-BE49-F238E27FC236}">
              <a16:creationId xmlns="" xmlns:a16="http://schemas.microsoft.com/office/drawing/2014/main" id="{A5C3B5A8-6511-4188-A4DA-AC93A982AB74}"/>
            </a:ext>
          </a:extLst>
        </xdr:cNvPr>
        <xdr:cNvSpPr txBox="1"/>
      </xdr:nvSpPr>
      <xdr:spPr>
        <a:xfrm>
          <a:off x="2587624" y="5151914"/>
          <a:ext cx="4722814" cy="1718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b="0" i="0">
              <a:solidFill>
                <a:schemeClr val="tx1"/>
              </a:solidFill>
              <a:latin typeface="Cambria Math"/>
              <a:ea typeface="+mn-ea"/>
              <a:cs typeface="+mn-cs"/>
            </a:rPr>
            <a:t>𝐴𝑚𝑜𝑟𝑡𝑖𝑧𝑎𝑐𝑖ó𝑛=(𝐶𝑎𝑝𝑖𝑡𝑎𝑙×% 𝐶𝑎𝑚.  𝑎 𝐴𝑚𝑜𝑟𝑡𝑖𝑧𝑎𝑟)/(𝑉𝑖𝑑𝑎 ú𝑡𝑖𝑙 𝑒𝑛 𝑚𝑒𝑠𝑒𝑠)=𝐶𝑎𝑝𝑖𝑡𝑎𝑙</a:t>
          </a:r>
          <a:r>
            <a:rPr lang="es-AR" sz="800" b="0" i="0">
              <a:solidFill>
                <a:schemeClr val="tx1"/>
              </a:solidFill>
              <a:latin typeface="Cambria Math"/>
              <a:ea typeface="Cambria Math"/>
              <a:cs typeface="+mn-cs"/>
            </a:rPr>
            <a:t>×𝐶𝑜𝑒𝑓.  𝐴𝑚𝑜𝑟𝑡.  𝐶𝑎𝑚𝑖𝑜𝑛𝑒𝑡𝑎</a:t>
          </a:r>
          <a:endParaRPr lang="es-AR" sz="800" b="0" i="1">
            <a:solidFill>
              <a:schemeClr val="tx1"/>
            </a:solidFill>
            <a:latin typeface="Cambria Math"/>
            <a:ea typeface="+mn-ea"/>
            <a:cs typeface="+mn-cs"/>
          </a:endParaRPr>
        </a:p>
      </xdr:txBody>
    </xdr:sp>
    <xdr:clientData/>
  </xdr:oneCellAnchor>
  <xdr:oneCellAnchor>
    <xdr:from>
      <xdr:col>2</xdr:col>
      <xdr:colOff>39687</xdr:colOff>
      <xdr:row>42</xdr:row>
      <xdr:rowOff>15876</xdr:rowOff>
    </xdr:from>
    <xdr:ext cx="3956009" cy="173088"/>
    <xdr:sp macro="" textlink="">
      <xdr:nvSpPr>
        <xdr:cNvPr id="6" name="5 CuadroTexto">
          <a:extLst>
            <a:ext uri="{FF2B5EF4-FFF2-40B4-BE49-F238E27FC236}">
              <a16:creationId xmlns="" xmlns:a16="http://schemas.microsoft.com/office/drawing/2014/main" id="{63373CCB-EA5F-4DEC-AD23-26C39AD542F4}"/>
            </a:ext>
          </a:extLst>
        </xdr:cNvPr>
        <xdr:cNvSpPr txBox="1"/>
      </xdr:nvSpPr>
      <xdr:spPr>
        <a:xfrm>
          <a:off x="2603500" y="6016626"/>
          <a:ext cx="3956009" cy="1730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lang="es-AR" sz="800" i="0">
              <a:latin typeface="Cambria Math"/>
            </a:rPr>
            <a:t>𝑆</a:t>
          </a:r>
          <a:r>
            <a:rPr lang="es-AR" sz="800" b="0" i="0">
              <a:latin typeface="Cambria Math"/>
            </a:rPr>
            <a:t>𝑒𝑔𝑢𝑟𝑜𝑠</a:t>
          </a:r>
          <a:r>
            <a:rPr lang="es-AR" sz="800" i="0">
              <a:latin typeface="Cambria Math"/>
            </a:rPr>
            <a:t>=</a:t>
          </a:r>
          <a:r>
            <a:rPr lang="es-AR" sz="800" i="0">
              <a:latin typeface="Cambria Math" pitchFamily="18" charset="0"/>
              <a:ea typeface="Cambria Math" pitchFamily="18" charset="0"/>
            </a:rPr>
            <a:t>(</a:t>
          </a:r>
          <a:r>
            <a:rPr lang="es-AR" sz="800" b="0" i="0">
              <a:latin typeface="Cambria Math" pitchFamily="18" charset="0"/>
              <a:ea typeface="Cambria Math" pitchFamily="18" charset="0"/>
            </a:rPr>
            <a:t>𝐶𝑎𝑝𝑖𝑡𝑎𝑙 ×% 𝑆𝑒𝑔𝑢𝑟𝑜 𝑎𝑛𝑢𝑎𝑙)/(12 𝑚/𝑎ñ𝑜)=</a:t>
          </a:r>
          <a:r>
            <a:rPr lang="es-AR" sz="800" b="0" i="0">
              <a:solidFill>
                <a:schemeClr val="tx1"/>
              </a:solidFill>
              <a:effectLst/>
              <a:latin typeface="Cambria Math" pitchFamily="18" charset="0"/>
              <a:ea typeface="Cambria Math" pitchFamily="18" charset="0"/>
              <a:cs typeface="+mn-cs"/>
            </a:rPr>
            <a:t>𝐶𝑎𝑝𝑖𝑡𝑎𝑙×𝐶𝑜𝑒𝑓.  </a:t>
          </a:r>
          <a:r>
            <a:rPr lang="es-AR" sz="800" b="0" i="0">
              <a:solidFill>
                <a:schemeClr val="tx1"/>
              </a:solidFill>
              <a:effectLst/>
              <a:latin typeface="Cambria Math"/>
              <a:ea typeface="Cambria Math" pitchFamily="18" charset="0"/>
              <a:cs typeface="+mn-cs"/>
            </a:rPr>
            <a:t>𝑆𝑒𝑔𝑢𝑟𝑜 </a:t>
          </a:r>
          <a:r>
            <a:rPr lang="es-AR" sz="800" b="0" i="0">
              <a:solidFill>
                <a:schemeClr val="tx1"/>
              </a:solidFill>
              <a:effectLst/>
              <a:latin typeface="Cambria Math" pitchFamily="18" charset="0"/>
              <a:ea typeface="Cambria Math" pitchFamily="18" charset="0"/>
              <a:cs typeface="+mn-cs"/>
            </a:rPr>
            <a:t>𝐶𝑎𝑚𝑖𝑜𝑛𝑒𝑡𝑎</a:t>
          </a:r>
          <a:endParaRPr lang="es-AR" sz="800">
            <a:effectLst/>
            <a:latin typeface="Cambria Math" pitchFamily="18" charset="0"/>
            <a:ea typeface="Cambria Math" pitchFamily="18" charset="0"/>
          </a:endParaRPr>
        </a:p>
        <a:p>
          <a:pPr algn="l"/>
          <a:endParaRPr lang="es-AR" sz="800">
            <a:latin typeface="Arial" pitchFamily="34" charset="0"/>
            <a:cs typeface="Arial" pitchFamily="34" charset="0"/>
          </a:endParaRPr>
        </a:p>
      </xdr:txBody>
    </xdr:sp>
    <xdr:clientData/>
  </xdr:oneCellAnchor>
  <xdr:oneCellAnchor>
    <xdr:from>
      <xdr:col>2</xdr:col>
      <xdr:colOff>31749</xdr:colOff>
      <xdr:row>45</xdr:row>
      <xdr:rowOff>23814</xdr:rowOff>
    </xdr:from>
    <xdr:ext cx="4056849" cy="173088"/>
    <xdr:sp macro="" textlink="">
      <xdr:nvSpPr>
        <xdr:cNvPr id="7" name="6 CuadroTexto">
          <a:extLst>
            <a:ext uri="{FF2B5EF4-FFF2-40B4-BE49-F238E27FC236}">
              <a16:creationId xmlns="" xmlns:a16="http://schemas.microsoft.com/office/drawing/2014/main" id="{2FF4E300-233C-4EE1-9F06-57CEFDFFB2C9}"/>
            </a:ext>
          </a:extLst>
        </xdr:cNvPr>
        <xdr:cNvSpPr txBox="1"/>
      </xdr:nvSpPr>
      <xdr:spPr>
        <a:xfrm>
          <a:off x="2595562" y="6453189"/>
          <a:ext cx="4056849" cy="1730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lang="es-AR" sz="800" i="0">
              <a:latin typeface="Cambria Math"/>
            </a:rPr>
            <a:t>𝑃</a:t>
          </a:r>
          <a:r>
            <a:rPr lang="es-AR" sz="800" b="0" i="0">
              <a:latin typeface="Cambria Math"/>
            </a:rPr>
            <a:t>𝑎𝑡𝑒𝑛𝑡𝑒</a:t>
          </a:r>
          <a:r>
            <a:rPr lang="es-AR" sz="800" i="0">
              <a:latin typeface="Cambria Math"/>
            </a:rPr>
            <a:t>=(</a:t>
          </a:r>
          <a:r>
            <a:rPr lang="es-AR" sz="800" b="0" i="0">
              <a:latin typeface="Cambria Math"/>
            </a:rPr>
            <a:t>𝐶𝑎𝑝𝑖𝑡𝑎𝑙 ×% </a:t>
          </a:r>
          <a:r>
            <a:rPr lang="es-AR" sz="800" b="0" i="0">
              <a:latin typeface="Cambria Math"/>
              <a:ea typeface="Cambria Math"/>
            </a:rPr>
            <a:t>𝑃𝑎𝑡𝑒𝑛𝑡𝑒 𝑎𝑛𝑢𝑎𝑙)/(12 𝑚/𝑎ñ𝑜)=</a:t>
          </a:r>
          <a:r>
            <a:rPr lang="es-AR" sz="800" b="0" i="0">
              <a:solidFill>
                <a:schemeClr val="tx1"/>
              </a:solidFill>
              <a:effectLst/>
              <a:latin typeface="Cambria Math" pitchFamily="18" charset="0"/>
              <a:ea typeface="Cambria Math" pitchFamily="18" charset="0"/>
              <a:cs typeface="+mn-cs"/>
            </a:rPr>
            <a:t>𝐶𝑎𝑝𝑖𝑡𝑎𝑙×𝐶𝑜𝑒𝑓.  </a:t>
          </a:r>
          <a:r>
            <a:rPr lang="es-AR" sz="800" b="0" i="0">
              <a:solidFill>
                <a:schemeClr val="tx1"/>
              </a:solidFill>
              <a:effectLst/>
              <a:latin typeface="Cambria Math"/>
              <a:ea typeface="Cambria Math" pitchFamily="18" charset="0"/>
              <a:cs typeface="+mn-cs"/>
            </a:rPr>
            <a:t>𝑃𝑎𝑡𝑒𝑛𝑡𝑒</a:t>
          </a:r>
          <a:r>
            <a:rPr lang="es-AR" sz="800" b="0" i="0">
              <a:solidFill>
                <a:schemeClr val="tx1"/>
              </a:solidFill>
              <a:effectLst/>
              <a:latin typeface="Cambria Math" pitchFamily="18" charset="0"/>
              <a:ea typeface="Cambria Math" pitchFamily="18" charset="0"/>
              <a:cs typeface="+mn-cs"/>
            </a:rPr>
            <a:t>  𝐶𝑎𝑚𝑖𝑜𝑛𝑒𝑡𝑎</a:t>
          </a:r>
          <a:endParaRPr lang="es-AR" sz="800">
            <a:effectLst/>
            <a:latin typeface="Cambria Math" pitchFamily="18" charset="0"/>
            <a:ea typeface="Cambria Math" pitchFamily="18" charset="0"/>
          </a:endParaRPr>
        </a:p>
        <a:p>
          <a:pPr algn="l"/>
          <a:endParaRPr lang="es-AR" sz="800">
            <a:latin typeface="Arial" pitchFamily="34" charset="0"/>
            <a:cs typeface="Arial" pitchFamily="34" charset="0"/>
          </a:endParaRPr>
        </a:p>
      </xdr:txBody>
    </xdr:sp>
    <xdr:clientData/>
  </xdr:oneCellAnchor>
  <xdr:oneCellAnchor>
    <xdr:from>
      <xdr:col>2</xdr:col>
      <xdr:colOff>23812</xdr:colOff>
      <xdr:row>39</xdr:row>
      <xdr:rowOff>23813</xdr:rowOff>
    </xdr:from>
    <xdr:ext cx="4111146" cy="140117"/>
    <xdr:sp macro="" textlink="">
      <xdr:nvSpPr>
        <xdr:cNvPr id="8" name="7 CuadroTexto">
          <a:extLst>
            <a:ext uri="{FF2B5EF4-FFF2-40B4-BE49-F238E27FC236}">
              <a16:creationId xmlns="" xmlns:a16="http://schemas.microsoft.com/office/drawing/2014/main" id="{7D6320DF-24EB-411F-B40F-B7CFB58A7AC6}"/>
            </a:ext>
          </a:extLst>
        </xdr:cNvPr>
        <xdr:cNvSpPr txBox="1"/>
      </xdr:nvSpPr>
      <xdr:spPr>
        <a:xfrm>
          <a:off x="2587625" y="5595938"/>
          <a:ext cx="4111146" cy="1401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lang="es-AR" sz="800" b="0" i="0">
              <a:solidFill>
                <a:schemeClr val="tx1"/>
              </a:solidFill>
              <a:latin typeface="Cambria Math"/>
              <a:ea typeface="+mn-ea"/>
              <a:cs typeface="+mn-cs"/>
            </a:rPr>
            <a:t>𝐼𝑛𝑡𝑒𝑟é𝑠=(𝐶𝑎𝑝𝑖𝑡𝑎𝑙 ×Í𝑛𝑡𝑒𝑟𝑒𝑠𝐴𝑛𝑢𝑎𝑙)/(2×12 𝑚/𝑎ñ𝑜)</a:t>
          </a:r>
          <a:r>
            <a:rPr lang="es-AR" sz="800" b="0" i="0">
              <a:solidFill>
                <a:schemeClr val="tx1"/>
              </a:solidFill>
              <a:latin typeface="Cambria Math"/>
              <a:ea typeface="Cambria Math"/>
              <a:cs typeface="+mn-cs"/>
            </a:rPr>
            <a:t>=</a:t>
          </a:r>
          <a:r>
            <a:rPr lang="es-AR" sz="800" b="0" i="0">
              <a:solidFill>
                <a:schemeClr val="tx1"/>
              </a:solidFill>
              <a:effectLst/>
              <a:latin typeface="Cambria Math" pitchFamily="18" charset="0"/>
              <a:ea typeface="Cambria Math" pitchFamily="18" charset="0"/>
              <a:cs typeface="+mn-cs"/>
            </a:rPr>
            <a:t>𝐶𝑎𝑝𝑖𝑡𝑎𝑙×𝐶𝑜𝑒𝑓.  </a:t>
          </a:r>
          <a:r>
            <a:rPr lang="es-AR" sz="800" b="0" i="0">
              <a:solidFill>
                <a:schemeClr val="tx1"/>
              </a:solidFill>
              <a:effectLst/>
              <a:latin typeface="Cambria Math"/>
              <a:ea typeface="Cambria Math" pitchFamily="18" charset="0"/>
              <a:cs typeface="+mn-cs"/>
            </a:rPr>
            <a:t>𝐼𝑛𝑡𝑒𝑟é𝑠</a:t>
          </a:r>
          <a:r>
            <a:rPr lang="es-AR" sz="800" b="0" i="0">
              <a:solidFill>
                <a:schemeClr val="tx1"/>
              </a:solidFill>
              <a:effectLst/>
              <a:latin typeface="Cambria Math" pitchFamily="18" charset="0"/>
              <a:ea typeface="Cambria Math" pitchFamily="18" charset="0"/>
              <a:cs typeface="+mn-cs"/>
            </a:rPr>
            <a:t>  𝐶𝑎𝑚𝑖𝑜𝑛𝑒𝑡𝑎</a:t>
          </a:r>
          <a:endParaRPr lang="es-AR" sz="800">
            <a:effectLst/>
            <a:latin typeface="Cambria Math" pitchFamily="18" charset="0"/>
            <a:ea typeface="Cambria Math" pitchFamily="18" charset="0"/>
          </a:endParaRPr>
        </a:p>
        <a:p>
          <a:pPr algn="l"/>
          <a:endParaRPr lang="es-AR" sz="800" b="0" i="1">
            <a:solidFill>
              <a:schemeClr val="tx1"/>
            </a:solidFill>
            <a:latin typeface="Cambria Math"/>
            <a:ea typeface="+mn-ea"/>
            <a:cs typeface="+mn-cs"/>
          </a:endParaRPr>
        </a:p>
      </xdr:txBody>
    </xdr:sp>
    <xdr:clientData/>
  </xdr:oneCellAnchor>
  <xdr:oneCellAnchor>
    <xdr:from>
      <xdr:col>2</xdr:col>
      <xdr:colOff>55561</xdr:colOff>
      <xdr:row>48</xdr:row>
      <xdr:rowOff>7937</xdr:rowOff>
    </xdr:from>
    <xdr:ext cx="4064607" cy="181329"/>
    <xdr:sp macro="" textlink="">
      <xdr:nvSpPr>
        <xdr:cNvPr id="9" name="8 CuadroTexto">
          <a:extLst>
            <a:ext uri="{FF2B5EF4-FFF2-40B4-BE49-F238E27FC236}">
              <a16:creationId xmlns="" xmlns:a16="http://schemas.microsoft.com/office/drawing/2014/main" id="{292CA973-3741-4EFF-A707-9B3D35C9B18D}"/>
            </a:ext>
          </a:extLst>
        </xdr:cNvPr>
        <xdr:cNvSpPr txBox="1"/>
      </xdr:nvSpPr>
      <xdr:spPr>
        <a:xfrm>
          <a:off x="2619374" y="6865937"/>
          <a:ext cx="4064607" cy="181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i="0">
              <a:latin typeface="Cambria Math"/>
            </a:rPr>
            <a:t>𝐶</a:t>
          </a:r>
          <a:r>
            <a:rPr lang="es-AR" sz="800" b="0" i="0">
              <a:latin typeface="Cambria Math"/>
            </a:rPr>
            <a:t>𝑜𝑚𝑏𝑢𝑠𝑡𝑖𝑏𝑙𝑒 𝑦 𝐿𝑢𝑏𝑟𝑖𝑐𝑎𝑛𝑡𝑒𝑠</a:t>
          </a:r>
          <a:r>
            <a:rPr lang="es-AR" sz="800" i="0">
              <a:latin typeface="Cambria Math"/>
            </a:rPr>
            <a:t>=</a:t>
          </a:r>
          <a:r>
            <a:rPr lang="es-AR" sz="800" b="0" i="0">
              <a:solidFill>
                <a:schemeClr val="tx1"/>
              </a:solidFill>
              <a:effectLst/>
              <a:latin typeface="Cambria Math" pitchFamily="18" charset="0"/>
              <a:ea typeface="Cambria Math" pitchFamily="18" charset="0"/>
              <a:cs typeface="+mn-cs"/>
            </a:rPr>
            <a:t>𝐶𝑜𝑛𝑠𝑢𝑚𝑜 𝑝𝑜𝑟 𝑘𝑚×𝑃𝑟𝑒𝑐𝑖𝑜𝑠 𝐺𝑎𝑠 𝑂𝑖𝑙</a:t>
          </a:r>
          <a:r>
            <a:rPr lang="es-AR" sz="800" b="0" i="0">
              <a:solidFill>
                <a:schemeClr val="tx1"/>
              </a:solidFill>
              <a:effectLst/>
              <a:latin typeface="Cambria Math"/>
              <a:ea typeface="Cambria Math"/>
              <a:cs typeface="+mn-cs"/>
            </a:rPr>
            <a:t>×(1+% 𝐿𝑢𝑏𝑟𝑖𝑐𝑎𝑛𝑡𝑒𝑠)</a:t>
          </a:r>
          <a:endParaRPr lang="es-AR" sz="800">
            <a:latin typeface="Cambria Math" pitchFamily="18" charset="0"/>
            <a:ea typeface="Cambria Math" pitchFamily="18" charset="0"/>
            <a:cs typeface="Arial" pitchFamily="34" charset="0"/>
          </a:endParaRPr>
        </a:p>
      </xdr:txBody>
    </xdr:sp>
    <xdr:clientData/>
  </xdr:oneCellAnchor>
  <xdr:oneCellAnchor>
    <xdr:from>
      <xdr:col>2</xdr:col>
      <xdr:colOff>15874</xdr:colOff>
      <xdr:row>51</xdr:row>
      <xdr:rowOff>23812</xdr:rowOff>
    </xdr:from>
    <xdr:ext cx="4238626" cy="206375"/>
    <xdr:sp macro="" textlink="">
      <xdr:nvSpPr>
        <xdr:cNvPr id="10" name="9 CuadroTexto">
          <a:extLst>
            <a:ext uri="{FF2B5EF4-FFF2-40B4-BE49-F238E27FC236}">
              <a16:creationId xmlns="" xmlns:a16="http://schemas.microsoft.com/office/drawing/2014/main" id="{7AE9986D-9883-42FE-8B06-880473E1CA63}"/>
            </a:ext>
          </a:extLst>
        </xdr:cNvPr>
        <xdr:cNvSpPr txBox="1"/>
      </xdr:nvSpPr>
      <xdr:spPr>
        <a:xfrm>
          <a:off x="2579687" y="7310437"/>
          <a:ext cx="4238626" cy="206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i="0">
              <a:latin typeface="Cambria Math"/>
            </a:rPr>
            <a:t>𝐶</a:t>
          </a:r>
          <a:r>
            <a:rPr lang="es-AR" sz="800" b="0" i="0">
              <a:latin typeface="Cambria Math"/>
            </a:rPr>
            <a:t>á𝑚𝑎𝑟𝑎𝑠 𝑦 𝐶𝑢𝑏𝑖𝑒𝑟𝑡𝑎𝑠</a:t>
          </a:r>
          <a:r>
            <a:rPr lang="es-AR" sz="800" i="0">
              <a:latin typeface="Cambria Math"/>
            </a:rPr>
            <a:t>=(</a:t>
          </a:r>
          <a:r>
            <a:rPr lang="es-AR" sz="800" b="0" i="0">
              <a:latin typeface="Cambria Math"/>
            </a:rPr>
            <a:t>𝐶𝑎𝑛𝑡𝑖𝑑𝑎𝑑 𝐶𝑢𝑏𝑖𝑒𝑟𝑡𝑎𝑠×</a:t>
          </a:r>
          <a:r>
            <a:rPr lang="es-AR" sz="800" b="0" i="0">
              <a:latin typeface="Cambria Math"/>
              <a:ea typeface="Cambria Math"/>
            </a:rPr>
            <a:t>𝐶𝑜𝑠𝑡𝑜 𝐶𝑢𝑏𝑖𝑒𝑟𝑡𝑎 𝐶𝑎𝑚𝑖𝑜𝑛𝑒𝑡𝑎)/(𝑉𝑖𝑑𝑎 Ú𝑡𝑖𝑙 𝐶𝑢𝑏𝑖𝑒𝑟𝑡𝑎)</a:t>
          </a:r>
          <a:endParaRPr lang="es-AR" sz="800">
            <a:latin typeface="Arial" pitchFamily="34" charset="0"/>
            <a:cs typeface="Arial" pitchFamily="34" charset="0"/>
          </a:endParaRPr>
        </a:p>
      </xdr:txBody>
    </xdr:sp>
    <xdr:clientData/>
  </xdr:oneCellAnchor>
  <xdr:oneCellAnchor>
    <xdr:from>
      <xdr:col>2</xdr:col>
      <xdr:colOff>1</xdr:colOff>
      <xdr:row>22</xdr:row>
      <xdr:rowOff>23813</xdr:rowOff>
    </xdr:from>
    <xdr:ext cx="3817938" cy="182564"/>
    <xdr:sp macro="" textlink="">
      <xdr:nvSpPr>
        <xdr:cNvPr id="11" name="4 CuadroTexto">
          <a:extLst>
            <a:ext uri="{FF2B5EF4-FFF2-40B4-BE49-F238E27FC236}">
              <a16:creationId xmlns="" xmlns:a16="http://schemas.microsoft.com/office/drawing/2014/main" id="{4A052AB2-7DAA-4991-8383-16D51033E5B7}"/>
            </a:ext>
          </a:extLst>
        </xdr:cNvPr>
        <xdr:cNvSpPr txBox="1"/>
      </xdr:nvSpPr>
      <xdr:spPr>
        <a:xfrm>
          <a:off x="2563814" y="3167063"/>
          <a:ext cx="3817938" cy="1825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b="0" i="0">
              <a:latin typeface="Cambria Math"/>
            </a:rPr>
            <a:t>𝐿𝑢𝑏𝑟𝑖𝑐𝑎𝑛𝑡𝑒𝑠</a:t>
          </a:r>
          <a:r>
            <a:rPr lang="es-AR" sz="800" i="0">
              <a:latin typeface="Cambria Math"/>
            </a:rPr>
            <a:t>=</a:t>
          </a:r>
          <a:r>
            <a:rPr lang="es-AR" sz="800" b="0" i="0">
              <a:latin typeface="Cambria Math"/>
            </a:rPr>
            <a:t>𝑇𝑜𝑡𝑎𝑙 𝐻𝑃 × </a:t>
          </a:r>
          <a:r>
            <a:rPr lang="es-AR" sz="800" b="0" i="0">
              <a:latin typeface="Cambria Math"/>
              <a:ea typeface="Cambria Math"/>
            </a:rPr>
            <a:t>𝐶𝑜𝑛𝑠𝑢𝑚𝑜 𝑝𝑜𝑟 ℎ𝑜𝑟𝑎/𝐻𝑃 × 𝑃𝑟𝑒𝑐𝑖𝑜 𝑔𝑎𝑠𝑜𝑖𝑙 × % 𝐶𝑜𝑚𝑏𝑢𝑠𝑡𝑖𝑏𝑙𝑒)</a:t>
          </a:r>
          <a:endParaRPr lang="es-AR" sz="800">
            <a:latin typeface="Arial" pitchFamily="34" charset="0"/>
            <a:cs typeface="Arial" pitchFamily="34" charset="0"/>
          </a:endParaRPr>
        </a:p>
      </xdr:txBody>
    </xdr:sp>
    <xdr:clientData/>
  </xdr:oneCellAnchor>
  <xdr:oneCellAnchor>
    <xdr:from>
      <xdr:col>2</xdr:col>
      <xdr:colOff>31750</xdr:colOff>
      <xdr:row>10</xdr:row>
      <xdr:rowOff>16351</xdr:rowOff>
    </xdr:from>
    <xdr:ext cx="3857623" cy="182087"/>
    <xdr:sp macro="" textlink="">
      <xdr:nvSpPr>
        <xdr:cNvPr id="12" name="11 CuadroTexto">
          <a:extLst>
            <a:ext uri="{FF2B5EF4-FFF2-40B4-BE49-F238E27FC236}">
              <a16:creationId xmlns="" xmlns:a16="http://schemas.microsoft.com/office/drawing/2014/main" id="{6DFAE71B-8537-42E7-AC69-829A7483163B}"/>
            </a:ext>
          </a:extLst>
        </xdr:cNvPr>
        <xdr:cNvSpPr txBox="1"/>
      </xdr:nvSpPr>
      <xdr:spPr>
        <a:xfrm>
          <a:off x="2595563" y="1445101"/>
          <a:ext cx="3857623" cy="18208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i="0">
              <a:latin typeface="Cambria Math"/>
            </a:rPr>
            <a:t>𝐴</a:t>
          </a:r>
          <a:r>
            <a:rPr lang="es-AR" sz="800" b="0" i="0">
              <a:latin typeface="Cambria Math"/>
            </a:rPr>
            <a:t>𝑚𝑜𝑟𝑡𝑖𝑧𝑎𝑐𝑖ó𝑛 </a:t>
          </a:r>
          <a:r>
            <a:rPr lang="es-AR" sz="800" i="0">
              <a:latin typeface="Cambria Math"/>
            </a:rPr>
            <a:t>= (</a:t>
          </a:r>
          <a:r>
            <a:rPr lang="es-AR" sz="800" b="0" i="0">
              <a:latin typeface="Cambria Math"/>
            </a:rPr>
            <a:t>𝐶𝑎𝑝𝑖𝑡𝑎𝑙 × 8</a:t>
          </a:r>
          <a:r>
            <a:rPr lang="es-AR" sz="800" b="0" i="0">
              <a:latin typeface="Cambria Math"/>
              <a:ea typeface="Cambria Math"/>
            </a:rPr>
            <a:t> ℎ/𝑑í𝑎 × % 𝐸𝑞.  𝑎 𝐴𝑚𝑜𝑟𝑡𝑖𝑧𝑎𝑟)/(</a:t>
          </a:r>
          <a:r>
            <a:rPr lang="es-AR" sz="800" b="0" i="0">
              <a:latin typeface="Cambria Math"/>
            </a:rPr>
            <a:t>𝑉𝑖𝑑𝑎 Ú𝑡𝑖𝑙 𝐸𝑞.)</a:t>
          </a:r>
          <a:endParaRPr lang="es-AR" sz="800"/>
        </a:p>
      </xdr:txBody>
    </xdr:sp>
    <xdr:clientData/>
  </xdr:oneCellAnchor>
</xdr:wsDr>
</file>

<file path=xl/drawings/drawing4.xml><?xml version="1.0" encoding="utf-8"?>
<xdr:wsDr xmlns:xdr="http://schemas.openxmlformats.org/drawingml/2006/spreadsheetDrawing" xmlns:a="http://schemas.openxmlformats.org/drawingml/2006/main">
  <xdr:oneCellAnchor>
    <xdr:from>
      <xdr:col>5</xdr:col>
      <xdr:colOff>657225</xdr:colOff>
      <xdr:row>3</xdr:row>
      <xdr:rowOff>28575</xdr:rowOff>
    </xdr:from>
    <xdr:ext cx="3492000" cy="288000"/>
    <xdr:sp macro="" textlink="">
      <xdr:nvSpPr>
        <xdr:cNvPr id="2" name="1 CuadroTexto">
          <a:extLst>
            <a:ext uri="{FF2B5EF4-FFF2-40B4-BE49-F238E27FC236}">
              <a16:creationId xmlns="" xmlns:a16="http://schemas.microsoft.com/office/drawing/2014/main" id="{43ADB213-DA0F-4450-993D-9966CAB6B805}"/>
            </a:ext>
          </a:extLst>
        </xdr:cNvPr>
        <xdr:cNvSpPr txBox="1">
          <a:spLocks/>
        </xdr:cNvSpPr>
      </xdr:nvSpPr>
      <xdr:spPr>
        <a:xfrm>
          <a:off x="4229100" y="600075"/>
          <a:ext cx="34920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𝐴</a:t>
          </a:r>
          <a:r>
            <a:rPr lang="es-AR" sz="900" b="0" i="0">
              <a:latin typeface="Cambria Math"/>
            </a:rPr>
            <a:t>𝑚𝑜𝑟𝑡𝑖𝑧𝑎𝑐𝑖ó𝑛</a:t>
          </a:r>
          <a:r>
            <a:rPr lang="es-AR" sz="900" i="0">
              <a:latin typeface="Cambria Math"/>
            </a:rPr>
            <a:t>=(</a:t>
          </a:r>
          <a:r>
            <a:rPr lang="es-AR" sz="900" b="0" i="0">
              <a:latin typeface="Cambria Math"/>
            </a:rPr>
            <a:t>𝑉𝑎𝑙𝑜𝑟 𝑑𝑒𝑙 𝑒𝑞𝑢𝑖𝑝𝑜 ×</a:t>
          </a:r>
          <a:r>
            <a:rPr lang="es-AR" sz="900" b="0" i="0">
              <a:latin typeface="Cambria Math"/>
              <a:ea typeface="Cambria Math"/>
            </a:rPr>
            <a:t>𝑃𝑜𝑟𝑐𝑒𝑛𝑡𝑎𝑗𝑒 𝑒𝑞𝑢𝑖𝑝𝑜 𝑎 𝑎𝑚𝑜𝑟𝑡𝑖𝑧𝑎𝑟)/(</a:t>
          </a:r>
          <a:r>
            <a:rPr lang="es-AR" sz="900" b="0" i="0">
              <a:latin typeface="Cambria Math"/>
            </a:rPr>
            <a:t> 𝐻𝑜𝑟𝑎𝑠 𝑎𝑚𝑜𝑟𝑡𝑖𝑧𝑎𝑐𝑖ó𝑛 𝐸𝑞𝑢𝑖𝑝𝑜)</a:t>
          </a:r>
          <a:endParaRPr lang="es-AR" sz="900"/>
        </a:p>
      </xdr:txBody>
    </xdr:sp>
    <xdr:clientData/>
  </xdr:oneCellAnchor>
  <xdr:oneCellAnchor>
    <xdr:from>
      <xdr:col>5</xdr:col>
      <xdr:colOff>657225</xdr:colOff>
      <xdr:row>5</xdr:row>
      <xdr:rowOff>200024</xdr:rowOff>
    </xdr:from>
    <xdr:ext cx="3492000" cy="352425"/>
    <xdr:sp macro="" textlink="">
      <xdr:nvSpPr>
        <xdr:cNvPr id="3" name="2 CuadroTexto">
          <a:extLst>
            <a:ext uri="{FF2B5EF4-FFF2-40B4-BE49-F238E27FC236}">
              <a16:creationId xmlns="" xmlns:a16="http://schemas.microsoft.com/office/drawing/2014/main" id="{BDB06617-5C9F-4544-9E15-96DE43213D66}"/>
            </a:ext>
          </a:extLst>
        </xdr:cNvPr>
        <xdr:cNvSpPr txBox="1">
          <a:spLocks/>
        </xdr:cNvSpPr>
      </xdr:nvSpPr>
      <xdr:spPr>
        <a:xfrm>
          <a:off x="4229100" y="1142999"/>
          <a:ext cx="34920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𝐼𝑛𝑡𝑒𝑟é𝑠</a:t>
          </a:r>
          <a:r>
            <a:rPr lang="es-AR" sz="900" i="0">
              <a:latin typeface="Cambria Math"/>
            </a:rPr>
            <a:t>=(</a:t>
          </a:r>
          <a:r>
            <a:rPr lang="es-AR" sz="900" b="0" i="0">
              <a:latin typeface="Cambria Math"/>
            </a:rPr>
            <a:t>𝑉𝑎𝑙𝑜𝑟 𝑑𝑒𝑙 𝑒𝑞𝑢𝑖𝑝𝑜 ×</a:t>
          </a:r>
          <a:r>
            <a:rPr lang="es-AR" sz="900" b="0" i="0">
              <a:latin typeface="Cambria Math"/>
              <a:ea typeface="Cambria Math"/>
            </a:rPr>
            <a:t>𝐼𝑛𝑡𝑒𝑟é𝑠 𝐴𝑛𝑢𝑎𝑙)/(</a:t>
          </a:r>
          <a:r>
            <a:rPr lang="es-AR" sz="900" b="0" i="0">
              <a:latin typeface="Cambria Math"/>
            </a:rPr>
            <a:t> 2</a:t>
          </a:r>
          <a:r>
            <a:rPr lang="es-AR" sz="900" b="0" i="0">
              <a:latin typeface="Cambria Math"/>
              <a:ea typeface="Cambria Math"/>
            </a:rPr>
            <a:t>×2.000 ℎ𝑠⁄𝑎ñ𝑜)</a:t>
          </a:r>
          <a:endParaRPr lang="es-AR" sz="900"/>
        </a:p>
      </xdr:txBody>
    </xdr:sp>
    <xdr:clientData/>
  </xdr:oneCellAnchor>
  <xdr:oneCellAnchor>
    <xdr:from>
      <xdr:col>5</xdr:col>
      <xdr:colOff>676275</xdr:colOff>
      <xdr:row>8</xdr:row>
      <xdr:rowOff>161925</xdr:rowOff>
    </xdr:from>
    <xdr:ext cx="4191000" cy="288000"/>
    <xdr:sp macro="" textlink="">
      <xdr:nvSpPr>
        <xdr:cNvPr id="4" name="3 CuadroTexto">
          <a:extLst>
            <a:ext uri="{FF2B5EF4-FFF2-40B4-BE49-F238E27FC236}">
              <a16:creationId xmlns="" xmlns:a16="http://schemas.microsoft.com/office/drawing/2014/main" id="{87E18976-4086-4586-A599-673257F4CD71}"/>
            </a:ext>
          </a:extLst>
        </xdr:cNvPr>
        <xdr:cNvSpPr txBox="1">
          <a:spLocks/>
        </xdr:cNvSpPr>
      </xdr:nvSpPr>
      <xdr:spPr>
        <a:xfrm>
          <a:off x="4248150" y="1685925"/>
          <a:ext cx="41910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R</a:t>
          </a:r>
          <a:r>
            <a:rPr lang="es-AR" sz="900" b="0" i="0">
              <a:latin typeface="Cambria Math"/>
            </a:rPr>
            <a:t>𝑒𝑝𝑎𝑟𝑎𝑐𝑖𝑜𝑛𝑒𝑠 𝑦 𝑟𝑒𝑝𝑢𝑒𝑠𝑡𝑜𝑠</a:t>
          </a:r>
          <a:r>
            <a:rPr lang="es-AR" sz="900" i="0">
              <a:latin typeface="Cambria Math"/>
            </a:rPr>
            <a:t>=𝐴𝑚𝑜𝑟𝑡𝑖</a:t>
          </a:r>
          <a:r>
            <a:rPr lang="es-AR" sz="900" b="0" i="0">
              <a:latin typeface="Cambria Math"/>
            </a:rPr>
            <a:t>𝑧𝑎𝑐𝑖ó𝑛 ×</a:t>
          </a:r>
          <a:r>
            <a:rPr lang="es-AR" sz="900" b="0" i="0">
              <a:latin typeface="Cambria Math"/>
              <a:ea typeface="Cambria Math"/>
            </a:rPr>
            <a:t>𝑅𝑒𝑝𝑎𝑟𝑎𝑐𝑖𝑜𝑛𝑒𝑠 𝑦 𝑅𝑒𝑝𝑢𝑒𝑠𝑡𝑜𝑠</a:t>
          </a:r>
          <a:endParaRPr lang="es-AR" sz="900"/>
        </a:p>
      </xdr:txBody>
    </xdr:sp>
    <xdr:clientData/>
  </xdr:oneCellAnchor>
  <xdr:oneCellAnchor>
    <xdr:from>
      <xdr:col>5</xdr:col>
      <xdr:colOff>685799</xdr:colOff>
      <xdr:row>14</xdr:row>
      <xdr:rowOff>152400</xdr:rowOff>
    </xdr:from>
    <xdr:ext cx="3981451" cy="352425"/>
    <xdr:sp macro="" textlink="">
      <xdr:nvSpPr>
        <xdr:cNvPr id="5" name="4 CuadroTexto">
          <a:extLst>
            <a:ext uri="{FF2B5EF4-FFF2-40B4-BE49-F238E27FC236}">
              <a16:creationId xmlns="" xmlns:a16="http://schemas.microsoft.com/office/drawing/2014/main" id="{16D17527-F33C-4783-BDBB-1496A782245E}"/>
            </a:ext>
          </a:extLst>
        </xdr:cNvPr>
        <xdr:cNvSpPr txBox="1">
          <a:spLocks/>
        </xdr:cNvSpPr>
      </xdr:nvSpPr>
      <xdr:spPr>
        <a:xfrm>
          <a:off x="4257674" y="2819400"/>
          <a:ext cx="3981451"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𝑆𝑒𝑔𝑢𝑟𝑜 𝑃𝑎𝑡𝑒𝑛𝑡𝑒𝑠 𝐼𝑚𝑝𝑢𝑒𝑠𝑡𝑜𝑠</a:t>
          </a:r>
          <a:r>
            <a:rPr lang="es-AR" sz="900" i="0">
              <a:latin typeface="Cambria Math"/>
            </a:rPr>
            <a:t>=(</a:t>
          </a:r>
          <a:r>
            <a:rPr lang="es-AR" sz="900" b="0" i="0">
              <a:latin typeface="Cambria Math"/>
            </a:rPr>
            <a:t>𝑉𝑎𝑙𝑜𝑟 𝑑𝑒𝑙 𝑒𝑞𝑢𝑖𝑝𝑜 ×𝑆𝑒𝑔𝑢𝑟𝑜 𝑃𝑎𝑡𝑒𝑛𝑡𝑒 𝐼𝑚𝑝𝑢𝑒𝑠𝑡𝑜)/(</a:t>
          </a:r>
          <a:r>
            <a:rPr lang="es-AR" sz="900" b="0" i="0">
              <a:latin typeface="Cambria Math"/>
              <a:ea typeface="Cambria Math"/>
            </a:rPr>
            <a:t>2.000 ℎ𝑠⁄𝑎ñ𝑜)</a:t>
          </a:r>
          <a:endParaRPr lang="es-AR" sz="900"/>
        </a:p>
      </xdr:txBody>
    </xdr:sp>
    <xdr:clientData/>
  </xdr:oneCellAnchor>
  <xdr:oneCellAnchor>
    <xdr:from>
      <xdr:col>6</xdr:col>
      <xdr:colOff>0</xdr:colOff>
      <xdr:row>12</xdr:row>
      <xdr:rowOff>0</xdr:rowOff>
    </xdr:from>
    <xdr:ext cx="4991100" cy="352425"/>
    <xdr:sp macro="" textlink="">
      <xdr:nvSpPr>
        <xdr:cNvPr id="6" name="5 CuadroTexto">
          <a:extLst>
            <a:ext uri="{FF2B5EF4-FFF2-40B4-BE49-F238E27FC236}">
              <a16:creationId xmlns="" xmlns:a16="http://schemas.microsoft.com/office/drawing/2014/main" id="{480EC839-DDA5-44B9-B19D-18E190AF627D}"/>
            </a:ext>
          </a:extLst>
        </xdr:cNvPr>
        <xdr:cNvSpPr txBox="1">
          <a:spLocks/>
        </xdr:cNvSpPr>
      </xdr:nvSpPr>
      <xdr:spPr>
        <a:xfrm>
          <a:off x="4286250" y="2286000"/>
          <a:ext cx="49911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𝐿𝑎𝑣𝑎𝑑𝑜 𝑑𝑒 𝑙𝑎 𝑈𝑛𝑖𝑑𝑎𝑑</a:t>
          </a:r>
          <a:r>
            <a:rPr lang="es-AR" sz="900" i="0">
              <a:latin typeface="Cambria Math"/>
            </a:rPr>
            <a:t>=(</a:t>
          </a:r>
          <a:r>
            <a:rPr lang="es-AR" sz="900" b="0" i="0">
              <a:latin typeface="Cambria Math"/>
            </a:rPr>
            <a:t>𝑇𝑖𝑒𝑚𝑝 𝐿𝑎𝑣×𝐶𝑜𝑠𝑡𝑜 𝐿𝑎𝑣 𝑝𝑜𝑟 ℎ𝑜𝑟𝑎𝑠</a:t>
          </a:r>
          <a:r>
            <a:rPr lang="es-AR" sz="900" b="0" i="0">
              <a:latin typeface="Cambria Math"/>
              <a:ea typeface="Cambria Math"/>
            </a:rPr>
            <a:t>×𝐶𝑎𝑛𝑡𝑖𝑑𝑎𝑑 𝑙𝑎𝑣 𝑎𝑙 𝑚𝑒𝑠×12 𝑚𝑒𝑠𝑒𝑠)/(2.000 ℎ𝑠⁄𝑎ñ𝑜)</a:t>
          </a:r>
          <a:endParaRPr lang="es-AR" sz="900"/>
        </a:p>
      </xdr:txBody>
    </xdr:sp>
    <xdr:clientData/>
  </xdr:oneCellAnchor>
  <xdr:oneCellAnchor>
    <xdr:from>
      <xdr:col>6</xdr:col>
      <xdr:colOff>9525</xdr:colOff>
      <xdr:row>17</xdr:row>
      <xdr:rowOff>171450</xdr:rowOff>
    </xdr:from>
    <xdr:ext cx="4991100" cy="352425"/>
    <xdr:sp macro="" textlink="">
      <xdr:nvSpPr>
        <xdr:cNvPr id="7" name="6 CuadroTexto">
          <a:extLst>
            <a:ext uri="{FF2B5EF4-FFF2-40B4-BE49-F238E27FC236}">
              <a16:creationId xmlns="" xmlns:a16="http://schemas.microsoft.com/office/drawing/2014/main" id="{20C326CE-26B6-4569-AA3B-6E0CFFD1EE1A}"/>
            </a:ext>
          </a:extLst>
        </xdr:cNvPr>
        <xdr:cNvSpPr txBox="1">
          <a:spLocks/>
        </xdr:cNvSpPr>
      </xdr:nvSpPr>
      <xdr:spPr>
        <a:xfrm>
          <a:off x="4295775" y="3409950"/>
          <a:ext cx="49911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𝐶á𝑚𝑎𝑟𝑎𝑠 𝑦 𝐶𝑢𝑏𝑖𝑒𝑟𝑡𝑎𝑠</a:t>
          </a:r>
          <a:r>
            <a:rPr lang="es-AR" sz="900" i="0">
              <a:latin typeface="Cambria Math"/>
            </a:rPr>
            <a:t>=(</a:t>
          </a:r>
          <a:r>
            <a:rPr lang="es-AR" sz="900" b="0" i="0">
              <a:latin typeface="Cambria Math"/>
            </a:rPr>
            <a:t>𝐶𝑎𝑛𝑡𝑖𝑑𝑎𝑑 𝑐á𝑚𝑎𝑟𝑎 𝑦 𝑐𝑢𝑏𝑖𝑒𝑟𝑡𝑎𝑠×𝑉𝑎𝑙𝑜𝑟 𝑐á𝑚𝑎𝑟𝑎 𝑦 𝑐𝑢𝑏𝑖𝑒𝑟𝑡𝑎𝑠)/(</a:t>
          </a:r>
          <a:r>
            <a:rPr lang="es-AR" sz="900" b="0" i="0">
              <a:latin typeface="Cambria Math"/>
              <a:ea typeface="Cambria Math"/>
            </a:rPr>
            <a:t>𝑉𝑖𝑑𝑎 ú𝑡𝑖𝑙 𝑐á𝑚𝑎𝑟𝑎𝑠 𝑦 𝑐𝑢𝑏𝑖𝑒𝑟𝑡𝑎𝑠)</a:t>
          </a:r>
          <a:endParaRPr lang="es-AR" sz="900"/>
        </a:p>
      </xdr:txBody>
    </xdr:sp>
    <xdr:clientData/>
  </xdr:oneCellAnchor>
  <xdr:oneCellAnchor>
    <xdr:from>
      <xdr:col>6</xdr:col>
      <xdr:colOff>0</xdr:colOff>
      <xdr:row>21</xdr:row>
      <xdr:rowOff>9525</xdr:rowOff>
    </xdr:from>
    <xdr:ext cx="4343400" cy="288000"/>
    <xdr:sp macro="" textlink="">
      <xdr:nvSpPr>
        <xdr:cNvPr id="8" name="7 CuadroTexto">
          <a:extLst>
            <a:ext uri="{FF2B5EF4-FFF2-40B4-BE49-F238E27FC236}">
              <a16:creationId xmlns="" xmlns:a16="http://schemas.microsoft.com/office/drawing/2014/main" id="{EE9D8158-672F-42AF-8C9A-562AF1530746}"/>
            </a:ext>
          </a:extLst>
        </xdr:cNvPr>
        <xdr:cNvSpPr txBox="1">
          <a:spLocks/>
        </xdr:cNvSpPr>
      </xdr:nvSpPr>
      <xdr:spPr>
        <a:xfrm>
          <a:off x="4286250" y="4010025"/>
          <a:ext cx="43434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𝐶</a:t>
          </a:r>
          <a:r>
            <a:rPr lang="es-AR" sz="900" b="0" i="0">
              <a:latin typeface="Cambria Math"/>
            </a:rPr>
            <a:t>𝑜𝑚𝑏𝑢𝑠𝑡𝑖𝑏𝑙𝑒 𝑦 𝑙𝑢𝑏𝑟𝑖𝑐𝑎𝑛𝑡𝑒𝑠</a:t>
          </a:r>
          <a:r>
            <a:rPr lang="es-AR" sz="900" i="0">
              <a:latin typeface="Cambria Math"/>
            </a:rPr>
            <a:t>=𝐶𝑜𝑛𝑠𝑢𝑚</a:t>
          </a:r>
          <a:r>
            <a:rPr lang="es-AR" sz="900" b="0" i="0">
              <a:latin typeface="Cambria Math"/>
            </a:rPr>
            <a:t>𝑜 𝑑𝑒 𝑔𝑎𝑠𝑜𝑖𝑙</a:t>
          </a:r>
          <a:r>
            <a:rPr lang="es-AR" sz="900" b="0" i="0">
              <a:latin typeface="Cambria Math"/>
              <a:ea typeface="Cambria Math"/>
            </a:rPr>
            <a:t>×𝐶𝑜𝑠𝑡𝑜 𝑔𝑎𝑠𝑜𝑖𝑙×(1+𝐿𝑢𝑏𝑟𝑖𝑐𝑎𝑛𝑡𝑒𝑠)</a:t>
          </a:r>
          <a:endParaRPr lang="es-AR" sz="900"/>
        </a:p>
      </xdr:txBody>
    </xdr:sp>
    <xdr:clientData/>
  </xdr:oneCellAnchor>
</xdr:wsDr>
</file>

<file path=xl/drawings/drawing5.xml><?xml version="1.0" encoding="utf-8"?>
<xdr:wsDr xmlns:xdr="http://schemas.openxmlformats.org/drawingml/2006/spreadsheetDrawing" xmlns:a="http://schemas.openxmlformats.org/drawingml/2006/main">
  <xdr:oneCellAnchor>
    <xdr:from>
      <xdr:col>5</xdr:col>
      <xdr:colOff>657225</xdr:colOff>
      <xdr:row>3</xdr:row>
      <xdr:rowOff>28575</xdr:rowOff>
    </xdr:from>
    <xdr:ext cx="3492000" cy="288000"/>
    <xdr:sp macro="" textlink="">
      <xdr:nvSpPr>
        <xdr:cNvPr id="2" name="1 CuadroTexto">
          <a:extLst>
            <a:ext uri="{FF2B5EF4-FFF2-40B4-BE49-F238E27FC236}">
              <a16:creationId xmlns="" xmlns:a16="http://schemas.microsoft.com/office/drawing/2014/main" id="{3E12926C-4A80-4873-A18C-65C367308A78}"/>
            </a:ext>
          </a:extLst>
        </xdr:cNvPr>
        <xdr:cNvSpPr txBox="1">
          <a:spLocks/>
        </xdr:cNvSpPr>
      </xdr:nvSpPr>
      <xdr:spPr>
        <a:xfrm>
          <a:off x="4238625" y="600075"/>
          <a:ext cx="34920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𝐴</a:t>
          </a:r>
          <a:r>
            <a:rPr lang="es-AR" sz="900" b="0" i="0">
              <a:latin typeface="Cambria Math"/>
            </a:rPr>
            <a:t>𝑚𝑜𝑟𝑡𝑖𝑧𝑎𝑐𝑖ó𝑛</a:t>
          </a:r>
          <a:r>
            <a:rPr lang="es-AR" sz="900" i="0">
              <a:latin typeface="Cambria Math"/>
            </a:rPr>
            <a:t>=(</a:t>
          </a:r>
          <a:r>
            <a:rPr lang="es-AR" sz="900" b="0" i="0">
              <a:latin typeface="Cambria Math"/>
            </a:rPr>
            <a:t>𝑉𝑎𝑙𝑜𝑟 𝑑𝑒𝑙 𝑒𝑞𝑢𝑖𝑝𝑜 ×</a:t>
          </a:r>
          <a:r>
            <a:rPr lang="es-AR" sz="900" b="0" i="0">
              <a:latin typeface="Cambria Math"/>
              <a:ea typeface="Cambria Math"/>
            </a:rPr>
            <a:t>𝑃𝑜𝑟𝑐𝑒𝑛𝑡𝑎𝑗𝑒 𝑒𝑞𝑢𝑖𝑝𝑜 𝑎 𝑎𝑚𝑜𝑟𝑡𝑖𝑧𝑎𝑟)/(</a:t>
          </a:r>
          <a:r>
            <a:rPr lang="es-AR" sz="900" b="0" i="0">
              <a:latin typeface="Cambria Math"/>
            </a:rPr>
            <a:t> 𝐻𝑜𝑟𝑎𝑠 𝑎𝑚𝑜𝑟𝑡𝑖𝑧𝑎𝑐𝑖ó𝑛 𝐸𝑞𝑢𝑖𝑝𝑜)</a:t>
          </a:r>
          <a:endParaRPr lang="es-AR" sz="900"/>
        </a:p>
      </xdr:txBody>
    </xdr:sp>
    <xdr:clientData/>
  </xdr:oneCellAnchor>
  <xdr:oneCellAnchor>
    <xdr:from>
      <xdr:col>5</xdr:col>
      <xdr:colOff>657225</xdr:colOff>
      <xdr:row>5</xdr:row>
      <xdr:rowOff>200024</xdr:rowOff>
    </xdr:from>
    <xdr:ext cx="3492000" cy="352425"/>
    <xdr:sp macro="" textlink="">
      <xdr:nvSpPr>
        <xdr:cNvPr id="3" name="2 CuadroTexto">
          <a:extLst>
            <a:ext uri="{FF2B5EF4-FFF2-40B4-BE49-F238E27FC236}">
              <a16:creationId xmlns="" xmlns:a16="http://schemas.microsoft.com/office/drawing/2014/main" id="{CC606AE2-5E69-4E59-ABB0-9C3DA596A070}"/>
            </a:ext>
          </a:extLst>
        </xdr:cNvPr>
        <xdr:cNvSpPr txBox="1">
          <a:spLocks/>
        </xdr:cNvSpPr>
      </xdr:nvSpPr>
      <xdr:spPr>
        <a:xfrm>
          <a:off x="4238625" y="1142999"/>
          <a:ext cx="34920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𝐼𝑛𝑡𝑒𝑟é𝑠</a:t>
          </a:r>
          <a:r>
            <a:rPr lang="es-AR" sz="900" i="0">
              <a:latin typeface="Cambria Math"/>
            </a:rPr>
            <a:t>=(</a:t>
          </a:r>
          <a:r>
            <a:rPr lang="es-AR" sz="900" b="0" i="0">
              <a:latin typeface="Cambria Math"/>
            </a:rPr>
            <a:t>𝑉𝑎𝑙𝑜𝑟 𝑑𝑒𝑙 𝑒𝑞𝑢𝑖𝑝𝑜 ×</a:t>
          </a:r>
          <a:r>
            <a:rPr lang="es-AR" sz="900" b="0" i="0">
              <a:latin typeface="Cambria Math"/>
              <a:ea typeface="Cambria Math"/>
            </a:rPr>
            <a:t>𝐼𝑛𝑡𝑒𝑟é𝑠 𝐴𝑛𝑢𝑎𝑙)/(</a:t>
          </a:r>
          <a:r>
            <a:rPr lang="es-AR" sz="900" b="0" i="0">
              <a:latin typeface="Cambria Math"/>
            </a:rPr>
            <a:t> 2</a:t>
          </a:r>
          <a:r>
            <a:rPr lang="es-AR" sz="900" b="0" i="0">
              <a:latin typeface="Cambria Math"/>
              <a:ea typeface="Cambria Math"/>
            </a:rPr>
            <a:t>×2.000 ℎ𝑠⁄𝑎ñ𝑜)</a:t>
          </a:r>
          <a:endParaRPr lang="es-AR" sz="900"/>
        </a:p>
      </xdr:txBody>
    </xdr:sp>
    <xdr:clientData/>
  </xdr:oneCellAnchor>
  <xdr:oneCellAnchor>
    <xdr:from>
      <xdr:col>5</xdr:col>
      <xdr:colOff>676275</xdr:colOff>
      <xdr:row>8</xdr:row>
      <xdr:rowOff>161925</xdr:rowOff>
    </xdr:from>
    <xdr:ext cx="4191000" cy="288000"/>
    <xdr:sp macro="" textlink="">
      <xdr:nvSpPr>
        <xdr:cNvPr id="4" name="3 CuadroTexto">
          <a:extLst>
            <a:ext uri="{FF2B5EF4-FFF2-40B4-BE49-F238E27FC236}">
              <a16:creationId xmlns="" xmlns:a16="http://schemas.microsoft.com/office/drawing/2014/main" id="{0ED5BFDB-909F-4AFB-8652-C2D290383662}"/>
            </a:ext>
          </a:extLst>
        </xdr:cNvPr>
        <xdr:cNvSpPr txBox="1">
          <a:spLocks/>
        </xdr:cNvSpPr>
      </xdr:nvSpPr>
      <xdr:spPr>
        <a:xfrm>
          <a:off x="4257675" y="1685925"/>
          <a:ext cx="41910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R</a:t>
          </a:r>
          <a:r>
            <a:rPr lang="es-AR" sz="900" b="0" i="0">
              <a:latin typeface="Cambria Math"/>
            </a:rPr>
            <a:t>𝑒𝑝𝑎𝑟𝑎𝑐𝑖𝑜𝑛𝑒𝑠 𝑦 𝑟𝑒𝑝𝑢𝑒𝑠𝑡𝑜𝑠</a:t>
          </a:r>
          <a:r>
            <a:rPr lang="es-AR" sz="900" i="0">
              <a:latin typeface="Cambria Math"/>
            </a:rPr>
            <a:t>=𝐴𝑚𝑜𝑟𝑡𝑖</a:t>
          </a:r>
          <a:r>
            <a:rPr lang="es-AR" sz="900" b="0" i="0">
              <a:latin typeface="Cambria Math"/>
            </a:rPr>
            <a:t>𝑧𝑎𝑐𝑖ó𝑛 ×</a:t>
          </a:r>
          <a:r>
            <a:rPr lang="es-AR" sz="900" b="0" i="0">
              <a:latin typeface="Cambria Math"/>
              <a:ea typeface="Cambria Math"/>
            </a:rPr>
            <a:t>𝑅𝑒𝑝𝑎𝑟𝑎𝑐𝑖𝑜𝑛𝑒𝑠 𝑦 𝑅𝑒𝑝𝑢𝑒𝑠𝑡𝑜𝑠</a:t>
          </a:r>
          <a:endParaRPr lang="es-AR" sz="900"/>
        </a:p>
      </xdr:txBody>
    </xdr:sp>
    <xdr:clientData/>
  </xdr:oneCellAnchor>
  <xdr:oneCellAnchor>
    <xdr:from>
      <xdr:col>5</xdr:col>
      <xdr:colOff>685799</xdr:colOff>
      <xdr:row>14</xdr:row>
      <xdr:rowOff>152400</xdr:rowOff>
    </xdr:from>
    <xdr:ext cx="3981451" cy="352425"/>
    <xdr:sp macro="" textlink="">
      <xdr:nvSpPr>
        <xdr:cNvPr id="5" name="4 CuadroTexto">
          <a:extLst>
            <a:ext uri="{FF2B5EF4-FFF2-40B4-BE49-F238E27FC236}">
              <a16:creationId xmlns="" xmlns:a16="http://schemas.microsoft.com/office/drawing/2014/main" id="{674CBE73-ABC6-4B3B-B646-7B5ED2A4FC52}"/>
            </a:ext>
          </a:extLst>
        </xdr:cNvPr>
        <xdr:cNvSpPr txBox="1">
          <a:spLocks/>
        </xdr:cNvSpPr>
      </xdr:nvSpPr>
      <xdr:spPr>
        <a:xfrm>
          <a:off x="4267199" y="2819400"/>
          <a:ext cx="3981451"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𝑆𝑒𝑔𝑢𝑟𝑜 𝑃𝑎𝑡𝑒𝑛𝑡𝑒𝑠 𝐼𝑚𝑝𝑢𝑒𝑠𝑡𝑜𝑠</a:t>
          </a:r>
          <a:r>
            <a:rPr lang="es-AR" sz="900" i="0">
              <a:latin typeface="Cambria Math"/>
            </a:rPr>
            <a:t>=(</a:t>
          </a:r>
          <a:r>
            <a:rPr lang="es-AR" sz="900" b="0" i="0">
              <a:latin typeface="Cambria Math"/>
            </a:rPr>
            <a:t>𝑉𝑎𝑙𝑜𝑟 𝑑𝑒𝑙 𝑒𝑞𝑢𝑖𝑝𝑜 ×𝑆𝑒𝑔𝑢𝑟𝑜 𝑃𝑎𝑡𝑒𝑛𝑡𝑒 𝐼𝑚𝑝𝑢𝑒𝑠𝑡𝑜)/(</a:t>
          </a:r>
          <a:r>
            <a:rPr lang="es-AR" sz="900" b="0" i="0">
              <a:latin typeface="Cambria Math"/>
              <a:ea typeface="Cambria Math"/>
            </a:rPr>
            <a:t>2.000 ℎ𝑠⁄𝑎ñ𝑜)</a:t>
          </a:r>
          <a:endParaRPr lang="es-AR" sz="900"/>
        </a:p>
      </xdr:txBody>
    </xdr:sp>
    <xdr:clientData/>
  </xdr:oneCellAnchor>
  <xdr:oneCellAnchor>
    <xdr:from>
      <xdr:col>6</xdr:col>
      <xdr:colOff>0</xdr:colOff>
      <xdr:row>12</xdr:row>
      <xdr:rowOff>0</xdr:rowOff>
    </xdr:from>
    <xdr:ext cx="4991100" cy="352425"/>
    <xdr:sp macro="" textlink="">
      <xdr:nvSpPr>
        <xdr:cNvPr id="6" name="5 CuadroTexto">
          <a:extLst>
            <a:ext uri="{FF2B5EF4-FFF2-40B4-BE49-F238E27FC236}">
              <a16:creationId xmlns="" xmlns:a16="http://schemas.microsoft.com/office/drawing/2014/main" id="{C92000C9-9E76-4EC9-A2FB-723A729D4ECA}"/>
            </a:ext>
          </a:extLst>
        </xdr:cNvPr>
        <xdr:cNvSpPr txBox="1">
          <a:spLocks/>
        </xdr:cNvSpPr>
      </xdr:nvSpPr>
      <xdr:spPr>
        <a:xfrm>
          <a:off x="4295775" y="2286000"/>
          <a:ext cx="49911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𝐿𝑎𝑣𝑎𝑑𝑜 𝑑𝑒 𝑙𝑎 𝑈𝑛𝑖𝑑𝑎𝑑</a:t>
          </a:r>
          <a:r>
            <a:rPr lang="es-AR" sz="900" i="0">
              <a:latin typeface="Cambria Math"/>
            </a:rPr>
            <a:t>=(</a:t>
          </a:r>
          <a:r>
            <a:rPr lang="es-AR" sz="900" b="0" i="0">
              <a:latin typeface="Cambria Math"/>
            </a:rPr>
            <a:t>𝑇𝑖𝑒𝑚𝑝 𝐿𝑎𝑣×𝐶𝑜𝑠𝑡𝑜 𝐿𝑎𝑣 𝑝𝑜𝑟 ℎ𝑜𝑟𝑎𝑠</a:t>
          </a:r>
          <a:r>
            <a:rPr lang="es-AR" sz="900" b="0" i="0">
              <a:latin typeface="Cambria Math"/>
              <a:ea typeface="Cambria Math"/>
            </a:rPr>
            <a:t>×𝐶𝑎𝑛𝑡𝑖𝑑𝑎𝑑 𝑙𝑎𝑣 𝑎𝑙 𝑚𝑒𝑠×12 𝑚𝑒𝑠𝑒𝑠)/(2.000 ℎ𝑠⁄𝑎ñ𝑜)</a:t>
          </a:r>
          <a:endParaRPr lang="es-AR" sz="900"/>
        </a:p>
      </xdr:txBody>
    </xdr:sp>
    <xdr:clientData/>
  </xdr:oneCellAnchor>
  <xdr:oneCellAnchor>
    <xdr:from>
      <xdr:col>6</xdr:col>
      <xdr:colOff>9525</xdr:colOff>
      <xdr:row>17</xdr:row>
      <xdr:rowOff>171450</xdr:rowOff>
    </xdr:from>
    <xdr:ext cx="4991100" cy="352425"/>
    <xdr:sp macro="" textlink="">
      <xdr:nvSpPr>
        <xdr:cNvPr id="7" name="6 CuadroTexto">
          <a:extLst>
            <a:ext uri="{FF2B5EF4-FFF2-40B4-BE49-F238E27FC236}">
              <a16:creationId xmlns="" xmlns:a16="http://schemas.microsoft.com/office/drawing/2014/main" id="{D8F72870-22DE-41EE-84E5-ECCD6C05B343}"/>
            </a:ext>
          </a:extLst>
        </xdr:cNvPr>
        <xdr:cNvSpPr txBox="1">
          <a:spLocks/>
        </xdr:cNvSpPr>
      </xdr:nvSpPr>
      <xdr:spPr>
        <a:xfrm>
          <a:off x="4305300" y="3409950"/>
          <a:ext cx="49911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𝐶á𝑚𝑎𝑟𝑎𝑠 𝑦 𝐶𝑢𝑏𝑖𝑒𝑟𝑡𝑎𝑠</a:t>
          </a:r>
          <a:r>
            <a:rPr lang="es-AR" sz="900" i="0">
              <a:latin typeface="Cambria Math"/>
            </a:rPr>
            <a:t>=(</a:t>
          </a:r>
          <a:r>
            <a:rPr lang="es-AR" sz="900" b="0" i="0">
              <a:latin typeface="Cambria Math"/>
            </a:rPr>
            <a:t>𝐶𝑎𝑛𝑡𝑖𝑑𝑎𝑑 𝑐á𝑚𝑎𝑟𝑎 𝑦 𝑐𝑢𝑏𝑖𝑒𝑟𝑡𝑎𝑠×𝑉𝑎𝑙𝑜𝑟 𝑐á𝑚𝑎𝑟𝑎 𝑦 𝑐𝑢𝑏𝑖𝑒𝑟𝑡𝑎𝑠)/(</a:t>
          </a:r>
          <a:r>
            <a:rPr lang="es-AR" sz="900" b="0" i="0">
              <a:latin typeface="Cambria Math"/>
              <a:ea typeface="Cambria Math"/>
            </a:rPr>
            <a:t>𝑉𝑖𝑑𝑎 ú𝑡𝑖𝑙 𝑐á𝑚𝑎𝑟𝑎𝑠 𝑦 𝑐𝑢𝑏𝑖𝑒𝑟𝑡𝑎𝑠)</a:t>
          </a:r>
          <a:endParaRPr lang="es-AR" sz="900"/>
        </a:p>
      </xdr:txBody>
    </xdr:sp>
    <xdr:clientData/>
  </xdr:oneCellAnchor>
  <xdr:oneCellAnchor>
    <xdr:from>
      <xdr:col>6</xdr:col>
      <xdr:colOff>0</xdr:colOff>
      <xdr:row>21</xdr:row>
      <xdr:rowOff>9525</xdr:rowOff>
    </xdr:from>
    <xdr:ext cx="4343400" cy="288000"/>
    <xdr:sp macro="" textlink="">
      <xdr:nvSpPr>
        <xdr:cNvPr id="8" name="7 CuadroTexto">
          <a:extLst>
            <a:ext uri="{FF2B5EF4-FFF2-40B4-BE49-F238E27FC236}">
              <a16:creationId xmlns="" xmlns:a16="http://schemas.microsoft.com/office/drawing/2014/main" id="{30EE0C3D-26DC-4CF3-850A-5AD18FC427FA}"/>
            </a:ext>
          </a:extLst>
        </xdr:cNvPr>
        <xdr:cNvSpPr txBox="1">
          <a:spLocks/>
        </xdr:cNvSpPr>
      </xdr:nvSpPr>
      <xdr:spPr>
        <a:xfrm>
          <a:off x="4295775" y="4010025"/>
          <a:ext cx="43434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𝐶</a:t>
          </a:r>
          <a:r>
            <a:rPr lang="es-AR" sz="900" b="0" i="0">
              <a:latin typeface="Cambria Math"/>
            </a:rPr>
            <a:t>𝑜𝑚𝑏𝑢𝑠𝑡𝑖𝑏𝑙𝑒 𝑦 𝑙𝑢𝑏𝑟𝑖𝑐𝑎𝑛𝑡𝑒𝑠</a:t>
          </a:r>
          <a:r>
            <a:rPr lang="es-AR" sz="900" i="0">
              <a:latin typeface="Cambria Math"/>
            </a:rPr>
            <a:t>=𝐶𝑜𝑛𝑠𝑢𝑚</a:t>
          </a:r>
          <a:r>
            <a:rPr lang="es-AR" sz="900" b="0" i="0">
              <a:latin typeface="Cambria Math"/>
            </a:rPr>
            <a:t>𝑜 𝑑𝑒 𝑔𝑎𝑠𝑜𝑖𝑙</a:t>
          </a:r>
          <a:r>
            <a:rPr lang="es-AR" sz="900" b="0" i="0">
              <a:latin typeface="Cambria Math"/>
              <a:ea typeface="Cambria Math"/>
            </a:rPr>
            <a:t>×𝐶𝑜𝑠𝑡𝑜 𝑔𝑎𝑠𝑜𝑖𝑙×(1+𝐿𝑢𝑏𝑟𝑖𝑐𝑎𝑛𝑡𝑒𝑠)</a:t>
          </a:r>
          <a:endParaRPr lang="es-AR" sz="900"/>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arcos\c\Mis%20documentos\Nueva%20carpeta\DOCUMENTO%20DE%20EXCEL\PROMEBA-V-DOLORES\ANEXOS%20OFERTA%20ECON&#211;MICA%20-11-13-16%20Y%2017-prueba.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PC/Downloads/PLANILLA%20OFERTA%20CAPACITACION%20N&#176;%200%20-%20IPV.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SIGOP/DA%20-%20Planillas%20Oferta%20-%20Obra%20-%20Ubicaci&#243;n%20-%20con%20planilla%20de%20medicion%20y%20polinomica.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PC/Documents/SIGOP/DA%20-%20Planillas%20Oferta%20-%20Obra%20-%20Ubicaci&#243;n%20-%20con%20planilla%20de%20medicion%20y%20polinomica%20CAPACITACION.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TRABAJO"/>
      <sheetName val="CUADROS"/>
      <sheetName val="CURVA"/>
      <sheetName val="PLANILLA COSTOS"/>
      <sheetName val="ANALISIS DE PRECIOS"/>
    </sheetNames>
    <sheetDataSet>
      <sheetData sheetId="0"/>
      <sheetData sheetId="1"/>
      <sheetData sheetId="2"/>
      <sheetData sheetId="3"/>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P1"/>
      <sheetName val="P2"/>
      <sheetName val="P3"/>
      <sheetName val="INFRA"/>
      <sheetName val="AP"/>
      <sheetName val="CyP"/>
      <sheetName val="PTyCI"/>
      <sheetName val="MED SIGOP"/>
      <sheetName val="PLANILLA OBRA"/>
      <sheetName val="Polinomica"/>
      <sheetName val="Insumos"/>
      <sheetName val="Grafico Avance Obra"/>
      <sheetName val="Gráfico Curva Inversiones"/>
      <sheetName val="Indices"/>
      <sheetName val="Códigos Items"/>
      <sheetName val="Gastos Generales"/>
    </sheetNames>
    <sheetDataSet>
      <sheetData sheetId="0">
        <row r="1">
          <cell r="B1" t="str">
            <v xml:space="preserve">COMITENTE : </v>
          </cell>
          <cell r="C1" t="str">
            <v>ORGANISMO</v>
          </cell>
        </row>
        <row r="2">
          <cell r="B2" t="str">
            <v>OBRA :</v>
          </cell>
          <cell r="C2" t="str">
            <v>OBRA CAPACITACION N° 0</v>
          </cell>
        </row>
        <row r="3">
          <cell r="B3" t="str">
            <v>UBICACION:</v>
          </cell>
          <cell r="C3" t="str">
            <v>DEPARTAMENTO</v>
          </cell>
        </row>
        <row r="4">
          <cell r="B4" t="str">
            <v>LICITACIÓN N°:</v>
          </cell>
          <cell r="C4" t="str">
            <v>LICITACION PÚBLICA</v>
          </cell>
        </row>
        <row r="5">
          <cell r="B5" t="str">
            <v>EXPEDIENTE N°:</v>
          </cell>
          <cell r="C5" t="str">
            <v>000-000000-2020-EXP</v>
          </cell>
        </row>
        <row r="6">
          <cell r="B6" t="str">
            <v>PRESUPUESTO OFICIAL:</v>
          </cell>
          <cell r="C6">
            <v>250000</v>
          </cell>
        </row>
        <row r="7">
          <cell r="B7" t="str">
            <v>ANTICIPO FINANCIERO/ACOPIO:</v>
          </cell>
          <cell r="C7">
            <v>0.05</v>
          </cell>
        </row>
        <row r="8">
          <cell r="B8" t="str">
            <v>FECHA APERTURA LICITACIÓN:</v>
          </cell>
          <cell r="C8">
            <v>43831</v>
          </cell>
        </row>
        <row r="9">
          <cell r="B9" t="str">
            <v>PLAZO DE OBRA:</v>
          </cell>
          <cell r="C9">
            <v>90</v>
          </cell>
        </row>
        <row r="10">
          <cell r="B10" t="str">
            <v>PRECIOS OFERTA A:</v>
          </cell>
          <cell r="C10">
            <v>43831</v>
          </cell>
        </row>
        <row r="11">
          <cell r="B11">
            <v>0</v>
          </cell>
          <cell r="C11">
            <v>0</v>
          </cell>
        </row>
        <row r="12">
          <cell r="B12" t="str">
            <v xml:space="preserve">EMPRESA CONSTRUCTORA:  </v>
          </cell>
          <cell r="C12" t="str">
            <v>EMPRESA PRUEBA</v>
          </cell>
        </row>
        <row r="13">
          <cell r="B13" t="str">
            <v>COSTO FINANCIERO</v>
          </cell>
          <cell r="C13">
            <v>0</v>
          </cell>
        </row>
        <row r="14">
          <cell r="B14" t="str">
            <v>GASTOS GENERALES</v>
          </cell>
          <cell r="C14">
            <v>0.1</v>
          </cell>
        </row>
        <row r="15">
          <cell r="B15" t="str">
            <v>BENEFICIO</v>
          </cell>
          <cell r="C15">
            <v>0.1</v>
          </cell>
        </row>
        <row r="16">
          <cell r="B16" t="str">
            <v>INGRESOS BRUTOS Y LOTE HOGAR</v>
          </cell>
          <cell r="C16">
            <v>2.4E-2</v>
          </cell>
        </row>
        <row r="17">
          <cell r="B17" t="str">
            <v>IVA - VIVIENDA</v>
          </cell>
          <cell r="C17">
            <v>0.105</v>
          </cell>
        </row>
        <row r="18">
          <cell r="B18" t="str">
            <v>IVA - INFRAESTRUCTURA</v>
          </cell>
          <cell r="C18">
            <v>0.21</v>
          </cell>
        </row>
        <row r="19">
          <cell r="B19" t="str">
            <v>COEFICIENTE DE PASO VIVIENDA</v>
          </cell>
          <cell r="C19">
            <v>1.3548</v>
          </cell>
        </row>
        <row r="20">
          <cell r="B20" t="str">
            <v>COEFICIENTE DE PASO INFRAESTRUCTURA</v>
          </cell>
          <cell r="C20">
            <v>1.4808000000000001</v>
          </cell>
        </row>
        <row r="21">
          <cell r="B21" t="str">
            <v>MONTO DEL TERRENO</v>
          </cell>
          <cell r="C21">
            <v>0</v>
          </cell>
        </row>
        <row r="24">
          <cell r="B24" t="str">
            <v>RUBROS</v>
          </cell>
          <cell r="C24">
            <v>0</v>
          </cell>
        </row>
        <row r="25">
          <cell r="B25" t="str">
            <v>A</v>
          </cell>
          <cell r="C25" t="str">
            <v>VIVIENDA</v>
          </cell>
        </row>
        <row r="26">
          <cell r="B26" t="str">
            <v>B</v>
          </cell>
          <cell r="C26" t="str">
            <v>INFRAESTRUCTURA</v>
          </cell>
        </row>
        <row r="27">
          <cell r="B27" t="str">
            <v>C</v>
          </cell>
          <cell r="C27" t="str">
            <v>OBRAS COMPLEMENTARIAS</v>
          </cell>
        </row>
        <row r="30">
          <cell r="B30" t="str">
            <v>LISTADO DE ÍTEMS DEL PROYECTO</v>
          </cell>
          <cell r="C30">
            <v>0</v>
          </cell>
          <cell r="D30">
            <v>0</v>
          </cell>
        </row>
        <row r="31">
          <cell r="B31">
            <v>0</v>
          </cell>
          <cell r="C31">
            <v>0</v>
          </cell>
          <cell r="D31">
            <v>0</v>
          </cell>
        </row>
        <row r="32">
          <cell r="B32" t="str">
            <v>RUBRO ITEM</v>
          </cell>
          <cell r="C32" t="str">
            <v>DESIGNACION</v>
          </cell>
          <cell r="D32" t="str">
            <v>UN.</v>
          </cell>
        </row>
        <row r="33">
          <cell r="B33">
            <v>0</v>
          </cell>
          <cell r="C33">
            <v>0</v>
          </cell>
          <cell r="D33">
            <v>0</v>
          </cell>
        </row>
        <row r="34">
          <cell r="B34">
            <v>0</v>
          </cell>
          <cell r="C34">
            <v>0</v>
          </cell>
          <cell r="D34">
            <v>0</v>
          </cell>
        </row>
        <row r="35">
          <cell r="A35">
            <v>0</v>
          </cell>
          <cell r="B35" t="str">
            <v>A</v>
          </cell>
          <cell r="C35" t="str">
            <v>VIVIENDA</v>
          </cell>
          <cell r="D35">
            <v>0</v>
          </cell>
        </row>
        <row r="36">
          <cell r="A36">
            <v>1</v>
          </cell>
          <cell r="B36">
            <v>1</v>
          </cell>
          <cell r="C36" t="str">
            <v>Item 1</v>
          </cell>
          <cell r="D36" t="str">
            <v>gl</v>
          </cell>
        </row>
        <row r="37">
          <cell r="A37">
            <v>2</v>
          </cell>
          <cell r="B37">
            <v>2</v>
          </cell>
          <cell r="C37" t="str">
            <v>Item 2</v>
          </cell>
          <cell r="D37" t="str">
            <v>gl</v>
          </cell>
        </row>
        <row r="38">
          <cell r="A38">
            <v>3</v>
          </cell>
          <cell r="B38">
            <v>3</v>
          </cell>
          <cell r="C38" t="str">
            <v>Item 3</v>
          </cell>
          <cell r="D38" t="str">
            <v>gl</v>
          </cell>
        </row>
        <row r="39">
          <cell r="A39">
            <v>3</v>
          </cell>
          <cell r="B39" t="str">
            <v>B</v>
          </cell>
          <cell r="C39" t="str">
            <v>INFRAESTRUCTURA</v>
          </cell>
          <cell r="D39">
            <v>0</v>
          </cell>
        </row>
        <row r="40">
          <cell r="A40">
            <v>4</v>
          </cell>
          <cell r="B40">
            <v>4</v>
          </cell>
          <cell r="C40" t="str">
            <v>Item 4</v>
          </cell>
          <cell r="D40" t="str">
            <v>gl</v>
          </cell>
        </row>
      </sheetData>
      <sheetData sheetId="1">
        <row r="1">
          <cell r="A1" t="str">
            <v>DATOS PROTOTIPO A17</v>
          </cell>
          <cell r="B1">
            <v>0</v>
          </cell>
          <cell r="C1">
            <v>0</v>
          </cell>
          <cell r="D1">
            <v>0</v>
          </cell>
        </row>
        <row r="2">
          <cell r="A2" t="str">
            <v>OBRA</v>
          </cell>
          <cell r="B2" t="str">
            <v>OBRA CAPACITACION N° 0</v>
          </cell>
          <cell r="C2">
            <v>0</v>
          </cell>
          <cell r="D2">
            <v>0</v>
          </cell>
        </row>
        <row r="3">
          <cell r="A3" t="str">
            <v>UBICACIÓN</v>
          </cell>
          <cell r="B3" t="str">
            <v>DEPARTAMENTO</v>
          </cell>
          <cell r="C3">
            <v>0</v>
          </cell>
          <cell r="D3">
            <v>0</v>
          </cell>
        </row>
        <row r="4">
          <cell r="A4" t="str">
            <v>PROTOTIPO:</v>
          </cell>
          <cell r="B4" t="str">
            <v>A</v>
          </cell>
          <cell r="D4">
            <v>0</v>
          </cell>
        </row>
        <row r="5">
          <cell r="A5" t="str">
            <v>CANTIDAD:</v>
          </cell>
          <cell r="B5">
            <v>10</v>
          </cell>
          <cell r="D5">
            <v>0</v>
          </cell>
        </row>
        <row r="6">
          <cell r="A6">
            <v>0</v>
          </cell>
          <cell r="B6">
            <v>0</v>
          </cell>
          <cell r="C6">
            <v>0</v>
          </cell>
          <cell r="D6">
            <v>0</v>
          </cell>
        </row>
        <row r="7">
          <cell r="A7" t="str">
            <v>RUBRO ITEM</v>
          </cell>
          <cell r="B7" t="str">
            <v>DESIGNACION</v>
          </cell>
          <cell r="C7" t="str">
            <v>UN.</v>
          </cell>
          <cell r="D7" t="str">
            <v>CANT.</v>
          </cell>
        </row>
        <row r="8">
          <cell r="A8">
            <v>0</v>
          </cell>
          <cell r="B8">
            <v>0</v>
          </cell>
          <cell r="C8">
            <v>0</v>
          </cell>
          <cell r="D8">
            <v>0</v>
          </cell>
        </row>
        <row r="9">
          <cell r="A9">
            <v>0</v>
          </cell>
          <cell r="B9">
            <v>0</v>
          </cell>
          <cell r="C9">
            <v>0</v>
          </cell>
          <cell r="D9">
            <v>0</v>
          </cell>
        </row>
        <row r="10">
          <cell r="A10" t="str">
            <v>A</v>
          </cell>
          <cell r="B10" t="str">
            <v>VIVIENDA</v>
          </cell>
          <cell r="C10">
            <v>0</v>
          </cell>
          <cell r="D10">
            <v>0</v>
          </cell>
        </row>
        <row r="11">
          <cell r="A11">
            <v>1</v>
          </cell>
          <cell r="B11" t="str">
            <v>Item 1</v>
          </cell>
          <cell r="C11" t="str">
            <v>gl</v>
          </cell>
          <cell r="D11">
            <v>1</v>
          </cell>
        </row>
        <row r="12">
          <cell r="A12">
            <v>2</v>
          </cell>
          <cell r="B12" t="str">
            <v>Item 2</v>
          </cell>
          <cell r="C12" t="str">
            <v>gl</v>
          </cell>
          <cell r="D12">
            <v>1</v>
          </cell>
        </row>
        <row r="13">
          <cell r="A13">
            <v>3</v>
          </cell>
          <cell r="B13" t="str">
            <v>Item 3</v>
          </cell>
          <cell r="C13" t="str">
            <v>gl</v>
          </cell>
          <cell r="D13">
            <v>1</v>
          </cell>
        </row>
        <row r="14">
          <cell r="A14">
            <v>0</v>
          </cell>
          <cell r="B14">
            <v>0</v>
          </cell>
          <cell r="C14">
            <v>0</v>
          </cell>
          <cell r="D14">
            <v>0</v>
          </cell>
        </row>
        <row r="15">
          <cell r="A15" t="str">
            <v>1-</v>
          </cell>
          <cell r="B15" t="str">
            <v>COSTO OFERTA</v>
          </cell>
          <cell r="C15">
            <v>0</v>
          </cell>
          <cell r="D15">
            <v>0</v>
          </cell>
        </row>
        <row r="16">
          <cell r="A16" t="str">
            <v>2-</v>
          </cell>
          <cell r="B16" t="str">
            <v>COSTO FINANCIERO  0 % de ( 1 )</v>
          </cell>
          <cell r="C16">
            <v>0</v>
          </cell>
          <cell r="D16">
            <v>0</v>
          </cell>
        </row>
        <row r="17">
          <cell r="A17" t="str">
            <v>3-</v>
          </cell>
          <cell r="B17" t="str">
            <v>COSTO COSTO ( 1 + 2 )</v>
          </cell>
          <cell r="C17">
            <v>0</v>
          </cell>
          <cell r="D17">
            <v>0</v>
          </cell>
        </row>
        <row r="18">
          <cell r="A18" t="str">
            <v>4-</v>
          </cell>
          <cell r="B18" t="str">
            <v>GASTOS GENERALES  10 % de ( 3 )</v>
          </cell>
          <cell r="C18">
            <v>0.1</v>
          </cell>
          <cell r="D18">
            <v>0</v>
          </cell>
        </row>
        <row r="19">
          <cell r="A19" t="str">
            <v>5-</v>
          </cell>
          <cell r="B19" t="str">
            <v>BENEFICIOS  10 % de ( 3 )</v>
          </cell>
          <cell r="C19">
            <v>0.1</v>
          </cell>
          <cell r="D19">
            <v>0</v>
          </cell>
        </row>
        <row r="20">
          <cell r="A20">
            <v>6</v>
          </cell>
          <cell r="B20" t="str">
            <v>SUB TOTAL ( 3 + 4 + 5 )</v>
          </cell>
          <cell r="C20">
            <v>0</v>
          </cell>
          <cell r="D20">
            <v>0</v>
          </cell>
        </row>
        <row r="21">
          <cell r="A21" t="str">
            <v>7-</v>
          </cell>
          <cell r="B21" t="str">
            <v>INGRESOS BRUTOS Y LOTE HOGAR  2,4 % de ( 6 )</v>
          </cell>
          <cell r="C21">
            <v>2.4E-2</v>
          </cell>
          <cell r="D21">
            <v>0</v>
          </cell>
        </row>
        <row r="22">
          <cell r="A22" t="str">
            <v>8-</v>
          </cell>
          <cell r="B22" t="str">
            <v>IMPUESTO AL VALOR AGREGADO 10,5 % de ( 6 )</v>
          </cell>
          <cell r="C22">
            <v>0.105</v>
          </cell>
          <cell r="D22">
            <v>0</v>
          </cell>
        </row>
        <row r="23">
          <cell r="A23">
            <v>0</v>
          </cell>
          <cell r="B23">
            <v>0</v>
          </cell>
          <cell r="C23">
            <v>0</v>
          </cell>
          <cell r="D23">
            <v>0</v>
          </cell>
        </row>
        <row r="24">
          <cell r="A24">
            <v>0</v>
          </cell>
          <cell r="B24" t="str">
            <v>PRECIO TOTAL VIVIENDA</v>
          </cell>
          <cell r="C24">
            <v>0</v>
          </cell>
          <cell r="D24">
            <v>0</v>
          </cell>
          <cell r="F24">
            <v>20322</v>
          </cell>
        </row>
      </sheetData>
      <sheetData sheetId="2">
        <row r="1">
          <cell r="A1" t="str">
            <v>DATOS PROTOTIPO P2</v>
          </cell>
          <cell r="B1">
            <v>0</v>
          </cell>
          <cell r="C1">
            <v>0</v>
          </cell>
          <cell r="D1">
            <v>0</v>
          </cell>
        </row>
        <row r="2">
          <cell r="A2" t="str">
            <v>OBRA</v>
          </cell>
          <cell r="B2" t="str">
            <v>OBRA CAPACITACION N° 0</v>
          </cell>
          <cell r="C2">
            <v>0</v>
          </cell>
          <cell r="D2">
            <v>0</v>
          </cell>
        </row>
        <row r="3">
          <cell r="A3" t="str">
            <v>UBICACION:      DEPARTAMENTO</v>
          </cell>
          <cell r="B3" t="str">
            <v>DEPARTAMENTO</v>
          </cell>
          <cell r="C3">
            <v>0</v>
          </cell>
          <cell r="D3">
            <v>0</v>
          </cell>
        </row>
        <row r="4">
          <cell r="A4" t="str">
            <v>PROTOTIPO:</v>
          </cell>
          <cell r="B4">
            <v>0</v>
          </cell>
          <cell r="D4">
            <v>0</v>
          </cell>
        </row>
        <row r="5">
          <cell r="A5" t="str">
            <v>CANTIDAD:</v>
          </cell>
          <cell r="B5">
            <v>0</v>
          </cell>
          <cell r="D5">
            <v>0</v>
          </cell>
        </row>
        <row r="6">
          <cell r="A6">
            <v>0</v>
          </cell>
          <cell r="B6">
            <v>0</v>
          </cell>
          <cell r="C6">
            <v>0</v>
          </cell>
          <cell r="D6">
            <v>0</v>
          </cell>
        </row>
        <row r="7">
          <cell r="A7" t="str">
            <v>RUBRO ITEM</v>
          </cell>
          <cell r="B7" t="str">
            <v>DESIGNACION</v>
          </cell>
          <cell r="C7" t="str">
            <v>UN.</v>
          </cell>
          <cell r="D7" t="str">
            <v>CANT.</v>
          </cell>
        </row>
        <row r="8">
          <cell r="A8">
            <v>0</v>
          </cell>
          <cell r="B8">
            <v>0</v>
          </cell>
          <cell r="C8">
            <v>0</v>
          </cell>
          <cell r="D8">
            <v>0</v>
          </cell>
        </row>
        <row r="9">
          <cell r="A9">
            <v>0</v>
          </cell>
          <cell r="B9">
            <v>0</v>
          </cell>
          <cell r="C9">
            <v>0</v>
          </cell>
          <cell r="D9">
            <v>0</v>
          </cell>
        </row>
        <row r="10">
          <cell r="A10" t="str">
            <v>A</v>
          </cell>
          <cell r="B10" t="str">
            <v>VIVIENDA</v>
          </cell>
          <cell r="C10">
            <v>0</v>
          </cell>
          <cell r="D10">
            <v>0</v>
          </cell>
        </row>
        <row r="11">
          <cell r="A11">
            <v>1</v>
          </cell>
          <cell r="B11" t="str">
            <v>Item 1</v>
          </cell>
          <cell r="C11" t="str">
            <v>gl</v>
          </cell>
          <cell r="D11">
            <v>0</v>
          </cell>
        </row>
        <row r="12">
          <cell r="A12">
            <v>2</v>
          </cell>
          <cell r="B12" t="str">
            <v>Item 2</v>
          </cell>
          <cell r="C12" t="str">
            <v>gl</v>
          </cell>
          <cell r="D12">
            <v>0</v>
          </cell>
        </row>
        <row r="13">
          <cell r="A13">
            <v>3</v>
          </cell>
          <cell r="B13" t="str">
            <v>Item 3</v>
          </cell>
          <cell r="C13" t="str">
            <v>gl</v>
          </cell>
          <cell r="D13">
            <v>0</v>
          </cell>
        </row>
        <row r="14">
          <cell r="A14">
            <v>0</v>
          </cell>
          <cell r="B14">
            <v>0</v>
          </cell>
          <cell r="C14">
            <v>0</v>
          </cell>
          <cell r="D14">
            <v>0</v>
          </cell>
        </row>
        <row r="15">
          <cell r="A15" t="str">
            <v>1-</v>
          </cell>
          <cell r="B15" t="str">
            <v>COSTO OFERTA</v>
          </cell>
          <cell r="C15">
            <v>0</v>
          </cell>
          <cell r="D15">
            <v>0</v>
          </cell>
        </row>
        <row r="16">
          <cell r="A16" t="str">
            <v>2-</v>
          </cell>
          <cell r="B16" t="str">
            <v>COSTO FINANCIERO  0 % de ( 1 )</v>
          </cell>
          <cell r="C16">
            <v>0</v>
          </cell>
          <cell r="D16">
            <v>0</v>
          </cell>
        </row>
        <row r="17">
          <cell r="A17" t="str">
            <v>3-</v>
          </cell>
          <cell r="B17" t="str">
            <v>COSTO COSTO ( 1 + 2 )</v>
          </cell>
          <cell r="C17">
            <v>0</v>
          </cell>
          <cell r="D17">
            <v>0</v>
          </cell>
        </row>
        <row r="18">
          <cell r="A18" t="str">
            <v>4-</v>
          </cell>
          <cell r="B18" t="str">
            <v>GASTOS GENERALES  10 % de ( 3 )</v>
          </cell>
          <cell r="C18">
            <v>0.1</v>
          </cell>
          <cell r="D18">
            <v>0</v>
          </cell>
        </row>
        <row r="19">
          <cell r="A19" t="str">
            <v>5-</v>
          </cell>
          <cell r="B19" t="str">
            <v>BENEFICIOS  10 % de ( 3 )</v>
          </cell>
          <cell r="C19">
            <v>0.1</v>
          </cell>
          <cell r="D19">
            <v>0</v>
          </cell>
        </row>
        <row r="20">
          <cell r="A20">
            <v>6</v>
          </cell>
          <cell r="B20" t="str">
            <v>SUB TOTAL ( 3 + 4 + 5 )</v>
          </cell>
          <cell r="C20">
            <v>0</v>
          </cell>
          <cell r="D20">
            <v>0</v>
          </cell>
        </row>
        <row r="21">
          <cell r="A21" t="str">
            <v>7-</v>
          </cell>
          <cell r="B21" t="str">
            <v>INGRESOS BRUTOS Y LOTE HOGAR  2,4 % de ( 6 )</v>
          </cell>
          <cell r="C21">
            <v>2.4E-2</v>
          </cell>
          <cell r="D21">
            <v>0</v>
          </cell>
        </row>
        <row r="22">
          <cell r="A22" t="str">
            <v>8-</v>
          </cell>
          <cell r="B22" t="str">
            <v>IMPUESTO AL VALOR AGREGADO 10,5 % de ( 6 )</v>
          </cell>
          <cell r="C22">
            <v>0.105</v>
          </cell>
          <cell r="D22">
            <v>0</v>
          </cell>
        </row>
        <row r="23">
          <cell r="A23">
            <v>0</v>
          </cell>
          <cell r="B23">
            <v>0</v>
          </cell>
          <cell r="C23">
            <v>0</v>
          </cell>
          <cell r="D23">
            <v>0</v>
          </cell>
        </row>
        <row r="24">
          <cell r="A24">
            <v>0</v>
          </cell>
          <cell r="B24" t="str">
            <v>PRECIO TOTAL VIVIENDA</v>
          </cell>
          <cell r="C24">
            <v>0</v>
          </cell>
          <cell r="D24">
            <v>0</v>
          </cell>
          <cell r="F24">
            <v>0</v>
          </cell>
        </row>
      </sheetData>
      <sheetData sheetId="3">
        <row r="4">
          <cell r="B4">
            <v>0</v>
          </cell>
        </row>
        <row r="5">
          <cell r="B5">
            <v>0</v>
          </cell>
        </row>
        <row r="101">
          <cell r="F101">
            <v>0</v>
          </cell>
        </row>
      </sheetData>
      <sheetData sheetId="4"/>
      <sheetData sheetId="5">
        <row r="1">
          <cell r="A1" t="str">
            <v xml:space="preserve">                                                                                                       ANALISIS DE PRECIOS</v>
          </cell>
          <cell r="B1">
            <v>0</v>
          </cell>
          <cell r="C1">
            <v>0</v>
          </cell>
          <cell r="D1">
            <v>0</v>
          </cell>
          <cell r="E1">
            <v>0</v>
          </cell>
          <cell r="F1">
            <v>0</v>
          </cell>
          <cell r="G1">
            <v>0</v>
          </cell>
        </row>
        <row r="2">
          <cell r="A2" t="str">
            <v>COMITENTE:</v>
          </cell>
          <cell r="B2" t="str">
            <v>ORGANISMO</v>
          </cell>
          <cell r="C2">
            <v>0</v>
          </cell>
          <cell r="D2">
            <v>0</v>
          </cell>
          <cell r="E2">
            <v>0</v>
          </cell>
          <cell r="F2">
            <v>0</v>
          </cell>
          <cell r="G2">
            <v>0</v>
          </cell>
        </row>
        <row r="3">
          <cell r="A3" t="str">
            <v>CONTRATISTA:</v>
          </cell>
          <cell r="B3" t="str">
            <v>EMPRESA PRUEBA</v>
          </cell>
          <cell r="C3">
            <v>0</v>
          </cell>
          <cell r="D3">
            <v>0</v>
          </cell>
          <cell r="E3">
            <v>0</v>
          </cell>
          <cell r="F3">
            <v>0</v>
          </cell>
          <cell r="G3">
            <v>0</v>
          </cell>
        </row>
        <row r="4">
          <cell r="A4" t="str">
            <v>OBRA:</v>
          </cell>
          <cell r="B4" t="str">
            <v>OBRA CAPACITACION N° 0</v>
          </cell>
          <cell r="C4">
            <v>0</v>
          </cell>
          <cell r="D4">
            <v>0</v>
          </cell>
          <cell r="E4">
            <v>0</v>
          </cell>
          <cell r="F4" t="str">
            <v>PRECIOS A:</v>
          </cell>
          <cell r="G4">
            <v>43831</v>
          </cell>
        </row>
        <row r="5">
          <cell r="A5" t="str">
            <v>UBICACIÓN:</v>
          </cell>
          <cell r="B5" t="str">
            <v>DEPARTAMENTO</v>
          </cell>
          <cell r="C5">
            <v>0</v>
          </cell>
          <cell r="D5">
            <v>0</v>
          </cell>
          <cell r="E5">
            <v>0</v>
          </cell>
          <cell r="F5">
            <v>0</v>
          </cell>
          <cell r="G5">
            <v>0</v>
          </cell>
        </row>
        <row r="6">
          <cell r="A6" t="str">
            <v>RUBRO:</v>
          </cell>
          <cell r="B6" t="str">
            <v>A</v>
          </cell>
          <cell r="C6" t="str">
            <v>VIVIENDA</v>
          </cell>
          <cell r="D6">
            <v>0</v>
          </cell>
          <cell r="E6">
            <v>0</v>
          </cell>
          <cell r="F6">
            <v>0</v>
          </cell>
          <cell r="G6">
            <v>0</v>
          </cell>
        </row>
        <row r="7">
          <cell r="A7" t="str">
            <v>ITEM:</v>
          </cell>
          <cell r="B7">
            <v>1</v>
          </cell>
          <cell r="C7" t="str">
            <v>Item 1</v>
          </cell>
          <cell r="D7">
            <v>0</v>
          </cell>
          <cell r="E7">
            <v>0</v>
          </cell>
          <cell r="F7" t="str">
            <v>UNIDAD:</v>
          </cell>
          <cell r="G7" t="str">
            <v>gl</v>
          </cell>
        </row>
        <row r="8">
          <cell r="A8">
            <v>0</v>
          </cell>
          <cell r="B8">
            <v>0</v>
          </cell>
          <cell r="C8">
            <v>0</v>
          </cell>
          <cell r="D8">
            <v>0</v>
          </cell>
          <cell r="E8">
            <v>0</v>
          </cell>
          <cell r="F8">
            <v>0</v>
          </cell>
          <cell r="G8">
            <v>0</v>
          </cell>
        </row>
        <row r="9">
          <cell r="A9" t="str">
            <v>DATOS REDETERMINACION</v>
          </cell>
          <cell r="B9">
            <v>0</v>
          </cell>
          <cell r="C9" t="str">
            <v>DESIGNACION</v>
          </cell>
          <cell r="D9" t="str">
            <v>U</v>
          </cell>
          <cell r="E9" t="str">
            <v>Cantidad</v>
          </cell>
          <cell r="F9" t="str">
            <v>$ Unitarios</v>
          </cell>
          <cell r="G9" t="str">
            <v>$ Parcial</v>
          </cell>
        </row>
        <row r="10">
          <cell r="A10" t="str">
            <v>CÓDIGO</v>
          </cell>
          <cell r="B10" t="str">
            <v>DESCRIPCIÓN</v>
          </cell>
          <cell r="C10">
            <v>0</v>
          </cell>
          <cell r="D10">
            <v>0</v>
          </cell>
          <cell r="E10">
            <v>0</v>
          </cell>
          <cell r="F10">
            <v>0</v>
          </cell>
          <cell r="G10">
            <v>0</v>
          </cell>
        </row>
        <row r="11">
          <cell r="A11">
            <v>0</v>
          </cell>
          <cell r="B11">
            <v>0</v>
          </cell>
          <cell r="C11" t="str">
            <v>A - MATERIALES</v>
          </cell>
          <cell r="D11">
            <v>0</v>
          </cell>
          <cell r="E11">
            <v>0</v>
          </cell>
          <cell r="F11">
            <v>0</v>
          </cell>
          <cell r="G11">
            <v>0</v>
          </cell>
        </row>
        <row r="12">
          <cell r="A12" t="str">
            <v>INDEC-CM - 37440-11</v>
          </cell>
          <cell r="B12" t="str">
            <v>Cemento portland normal, en bolsa</v>
          </cell>
          <cell r="C12" t="str">
            <v>Materiales Varios</v>
          </cell>
          <cell r="D12" t="str">
            <v>gl</v>
          </cell>
          <cell r="E12">
            <v>1</v>
          </cell>
          <cell r="F12">
            <v>1000</v>
          </cell>
          <cell r="G12">
            <v>1000</v>
          </cell>
        </row>
        <row r="13">
          <cell r="A13" t="str">
            <v/>
          </cell>
          <cell r="B13" t="str">
            <v/>
          </cell>
          <cell r="C13">
            <v>0</v>
          </cell>
          <cell r="D13">
            <v>0</v>
          </cell>
          <cell r="E13">
            <v>0</v>
          </cell>
          <cell r="F13">
            <v>0</v>
          </cell>
          <cell r="G13">
            <v>0</v>
          </cell>
        </row>
        <row r="14">
          <cell r="A14" t="str">
            <v/>
          </cell>
          <cell r="B14" t="str">
            <v/>
          </cell>
          <cell r="C14">
            <v>0</v>
          </cell>
          <cell r="D14">
            <v>0</v>
          </cell>
          <cell r="E14">
            <v>0</v>
          </cell>
          <cell r="F14">
            <v>0</v>
          </cell>
          <cell r="G14">
            <v>0</v>
          </cell>
        </row>
        <row r="15">
          <cell r="A15" t="str">
            <v/>
          </cell>
          <cell r="B15" t="str">
            <v/>
          </cell>
          <cell r="C15">
            <v>0</v>
          </cell>
          <cell r="D15">
            <v>0</v>
          </cell>
          <cell r="E15">
            <v>0</v>
          </cell>
          <cell r="F15">
            <v>0</v>
          </cell>
          <cell r="G15">
            <v>0</v>
          </cell>
        </row>
        <row r="16">
          <cell r="A16" t="str">
            <v/>
          </cell>
          <cell r="B16" t="str">
            <v/>
          </cell>
          <cell r="C16">
            <v>0</v>
          </cell>
          <cell r="D16" t="str">
            <v/>
          </cell>
          <cell r="E16">
            <v>0</v>
          </cell>
          <cell r="F16">
            <v>0</v>
          </cell>
          <cell r="G16">
            <v>0</v>
          </cell>
        </row>
        <row r="17">
          <cell r="A17" t="str">
            <v/>
          </cell>
          <cell r="B17" t="str">
            <v/>
          </cell>
          <cell r="C17">
            <v>0</v>
          </cell>
          <cell r="D17" t="str">
            <v/>
          </cell>
          <cell r="E17">
            <v>0</v>
          </cell>
          <cell r="F17">
            <v>0</v>
          </cell>
          <cell r="G17">
            <v>0</v>
          </cell>
        </row>
        <row r="18">
          <cell r="A18" t="str">
            <v/>
          </cell>
          <cell r="B18" t="str">
            <v/>
          </cell>
          <cell r="C18">
            <v>0</v>
          </cell>
          <cell r="D18" t="str">
            <v/>
          </cell>
          <cell r="E18">
            <v>0</v>
          </cell>
          <cell r="F18">
            <v>0</v>
          </cell>
          <cell r="G18">
            <v>0</v>
          </cell>
        </row>
        <row r="19">
          <cell r="A19" t="str">
            <v/>
          </cell>
          <cell r="B19" t="str">
            <v/>
          </cell>
          <cell r="C19">
            <v>0</v>
          </cell>
          <cell r="D19" t="str">
            <v/>
          </cell>
          <cell r="E19">
            <v>0</v>
          </cell>
          <cell r="F19">
            <v>0</v>
          </cell>
          <cell r="G19">
            <v>0</v>
          </cell>
        </row>
        <row r="20">
          <cell r="A20" t="str">
            <v/>
          </cell>
          <cell r="B20" t="str">
            <v/>
          </cell>
          <cell r="C20">
            <v>0</v>
          </cell>
          <cell r="D20" t="str">
            <v/>
          </cell>
          <cell r="E20">
            <v>0</v>
          </cell>
          <cell r="F20">
            <v>0</v>
          </cell>
          <cell r="G20">
            <v>0</v>
          </cell>
        </row>
        <row r="21">
          <cell r="A21" t="str">
            <v/>
          </cell>
          <cell r="B21" t="str">
            <v/>
          </cell>
          <cell r="C21">
            <v>0</v>
          </cell>
          <cell r="D21" t="str">
            <v/>
          </cell>
          <cell r="E21">
            <v>0</v>
          </cell>
          <cell r="F21">
            <v>0</v>
          </cell>
          <cell r="G21">
            <v>0</v>
          </cell>
        </row>
        <row r="22">
          <cell r="A22" t="str">
            <v/>
          </cell>
          <cell r="B22" t="str">
            <v/>
          </cell>
          <cell r="C22">
            <v>0</v>
          </cell>
          <cell r="D22" t="str">
            <v/>
          </cell>
          <cell r="E22">
            <v>0</v>
          </cell>
          <cell r="F22">
            <v>0</v>
          </cell>
          <cell r="G22">
            <v>0</v>
          </cell>
        </row>
        <row r="23">
          <cell r="A23" t="str">
            <v/>
          </cell>
          <cell r="B23" t="str">
            <v/>
          </cell>
          <cell r="C23">
            <v>0</v>
          </cell>
          <cell r="D23" t="str">
            <v/>
          </cell>
          <cell r="E23">
            <v>0</v>
          </cell>
          <cell r="F23">
            <v>0</v>
          </cell>
          <cell r="G23">
            <v>0</v>
          </cell>
        </row>
        <row r="24">
          <cell r="A24" t="str">
            <v/>
          </cell>
          <cell r="B24" t="str">
            <v/>
          </cell>
          <cell r="C24">
            <v>0</v>
          </cell>
          <cell r="D24" t="str">
            <v/>
          </cell>
          <cell r="E24">
            <v>0</v>
          </cell>
          <cell r="F24">
            <v>0</v>
          </cell>
          <cell r="G24">
            <v>0</v>
          </cell>
        </row>
        <row r="25">
          <cell r="A25" t="str">
            <v/>
          </cell>
          <cell r="B25" t="str">
            <v/>
          </cell>
          <cell r="C25">
            <v>0</v>
          </cell>
          <cell r="D25" t="str">
            <v/>
          </cell>
          <cell r="E25">
            <v>0</v>
          </cell>
          <cell r="F25">
            <v>0</v>
          </cell>
          <cell r="G25">
            <v>0</v>
          </cell>
        </row>
        <row r="26">
          <cell r="A26">
            <v>0</v>
          </cell>
          <cell r="B26">
            <v>0</v>
          </cell>
          <cell r="C26">
            <v>0</v>
          </cell>
          <cell r="D26">
            <v>0</v>
          </cell>
          <cell r="E26">
            <v>0</v>
          </cell>
          <cell r="F26" t="str">
            <v>Total A</v>
          </cell>
          <cell r="G26">
            <v>1000</v>
          </cell>
        </row>
        <row r="27">
          <cell r="A27">
            <v>0</v>
          </cell>
          <cell r="B27">
            <v>0</v>
          </cell>
          <cell r="C27" t="str">
            <v>B - MANO DE OBRA</v>
          </cell>
          <cell r="D27">
            <v>0</v>
          </cell>
          <cell r="E27">
            <v>0</v>
          </cell>
          <cell r="F27">
            <v>0</v>
          </cell>
          <cell r="G27">
            <v>0</v>
          </cell>
        </row>
        <row r="28">
          <cell r="A28" t="str">
            <v>IIEE-SJ - 102000</v>
          </cell>
          <cell r="B28" t="str">
            <v xml:space="preserve">Oficial </v>
          </cell>
          <cell r="C28" t="str">
            <v>Mano de Obra General</v>
          </cell>
          <cell r="D28" t="str">
            <v>gl</v>
          </cell>
          <cell r="E28">
            <v>1</v>
          </cell>
          <cell r="F28">
            <v>1000</v>
          </cell>
          <cell r="G28">
            <v>1000</v>
          </cell>
        </row>
        <row r="29">
          <cell r="A29" t="str">
            <v/>
          </cell>
          <cell r="B29" t="str">
            <v/>
          </cell>
          <cell r="C29">
            <v>0</v>
          </cell>
          <cell r="D29">
            <v>0</v>
          </cell>
          <cell r="E29">
            <v>0</v>
          </cell>
          <cell r="F29">
            <v>0</v>
          </cell>
          <cell r="G29">
            <v>0</v>
          </cell>
        </row>
        <row r="30">
          <cell r="A30" t="str">
            <v/>
          </cell>
          <cell r="B30" t="str">
            <v/>
          </cell>
          <cell r="C30">
            <v>0</v>
          </cell>
          <cell r="D30">
            <v>0</v>
          </cell>
          <cell r="E30">
            <v>0</v>
          </cell>
          <cell r="F30">
            <v>0</v>
          </cell>
          <cell r="G30">
            <v>0</v>
          </cell>
        </row>
        <row r="31">
          <cell r="A31" t="str">
            <v/>
          </cell>
          <cell r="B31" t="str">
            <v/>
          </cell>
          <cell r="C31">
            <v>0</v>
          </cell>
          <cell r="D31" t="str">
            <v/>
          </cell>
          <cell r="E31">
            <v>0</v>
          </cell>
          <cell r="F31">
            <v>0</v>
          </cell>
          <cell r="G31">
            <v>0</v>
          </cell>
        </row>
        <row r="32">
          <cell r="A32" t="str">
            <v/>
          </cell>
          <cell r="B32" t="str">
            <v/>
          </cell>
          <cell r="C32">
            <v>0</v>
          </cell>
          <cell r="D32" t="str">
            <v/>
          </cell>
          <cell r="E32">
            <v>0</v>
          </cell>
          <cell r="F32">
            <v>0</v>
          </cell>
          <cell r="G32">
            <v>0</v>
          </cell>
        </row>
        <row r="33">
          <cell r="A33" t="str">
            <v/>
          </cell>
          <cell r="B33" t="str">
            <v/>
          </cell>
          <cell r="C33">
            <v>0</v>
          </cell>
          <cell r="D33" t="str">
            <v/>
          </cell>
          <cell r="E33">
            <v>0</v>
          </cell>
          <cell r="F33">
            <v>0</v>
          </cell>
          <cell r="G33">
            <v>0</v>
          </cell>
        </row>
        <row r="34">
          <cell r="A34" t="str">
            <v/>
          </cell>
          <cell r="B34" t="str">
            <v/>
          </cell>
          <cell r="C34">
            <v>0</v>
          </cell>
          <cell r="D34" t="str">
            <v/>
          </cell>
          <cell r="E34">
            <v>0</v>
          </cell>
          <cell r="F34">
            <v>0</v>
          </cell>
          <cell r="G34">
            <v>0</v>
          </cell>
        </row>
        <row r="35">
          <cell r="A35" t="str">
            <v/>
          </cell>
          <cell r="B35" t="str">
            <v/>
          </cell>
          <cell r="C35">
            <v>0</v>
          </cell>
          <cell r="D35" t="str">
            <v/>
          </cell>
          <cell r="E35">
            <v>0</v>
          </cell>
          <cell r="F35">
            <v>0</v>
          </cell>
          <cell r="G35">
            <v>0</v>
          </cell>
        </row>
        <row r="36">
          <cell r="A36">
            <v>0</v>
          </cell>
          <cell r="B36">
            <v>0</v>
          </cell>
          <cell r="C36">
            <v>0</v>
          </cell>
          <cell r="D36">
            <v>0</v>
          </cell>
          <cell r="E36">
            <v>0</v>
          </cell>
          <cell r="F36" t="str">
            <v>Total B</v>
          </cell>
          <cell r="G36">
            <v>1000</v>
          </cell>
        </row>
        <row r="37">
          <cell r="A37">
            <v>0</v>
          </cell>
          <cell r="B37">
            <v>0</v>
          </cell>
          <cell r="C37" t="str">
            <v>C - EQUIPOS</v>
          </cell>
          <cell r="D37">
            <v>0</v>
          </cell>
          <cell r="E37">
            <v>0</v>
          </cell>
          <cell r="F37">
            <v>0</v>
          </cell>
          <cell r="G37">
            <v>0</v>
          </cell>
        </row>
        <row r="38">
          <cell r="A38" t="str">
            <v>INDEC-PB - 44427-1</v>
          </cell>
          <cell r="B38" t="str">
            <v xml:space="preserve">Máquinas viales autopropulsadas                                        </v>
          </cell>
          <cell r="C38" t="str">
            <v>Equipos Varios</v>
          </cell>
          <cell r="D38" t="str">
            <v>gl</v>
          </cell>
          <cell r="E38">
            <v>1</v>
          </cell>
          <cell r="F38">
            <v>500</v>
          </cell>
          <cell r="G38">
            <v>500</v>
          </cell>
        </row>
        <row r="39">
          <cell r="A39" t="str">
            <v/>
          </cell>
          <cell r="B39" t="str">
            <v/>
          </cell>
          <cell r="C39">
            <v>0</v>
          </cell>
          <cell r="D39">
            <v>0</v>
          </cell>
          <cell r="E39">
            <v>0</v>
          </cell>
          <cell r="F39">
            <v>0</v>
          </cell>
          <cell r="G39">
            <v>0</v>
          </cell>
        </row>
        <row r="40">
          <cell r="A40" t="str">
            <v/>
          </cell>
          <cell r="B40" t="str">
            <v/>
          </cell>
          <cell r="C40">
            <v>0</v>
          </cell>
          <cell r="D40" t="str">
            <v/>
          </cell>
          <cell r="E40">
            <v>0</v>
          </cell>
          <cell r="F40">
            <v>0</v>
          </cell>
          <cell r="G40">
            <v>0</v>
          </cell>
        </row>
        <row r="41">
          <cell r="A41" t="str">
            <v/>
          </cell>
          <cell r="B41" t="str">
            <v/>
          </cell>
          <cell r="C41">
            <v>0</v>
          </cell>
          <cell r="D41" t="str">
            <v/>
          </cell>
          <cell r="E41">
            <v>0</v>
          </cell>
          <cell r="F41">
            <v>0</v>
          </cell>
          <cell r="G41">
            <v>0</v>
          </cell>
        </row>
        <row r="42">
          <cell r="A42" t="str">
            <v/>
          </cell>
          <cell r="B42" t="str">
            <v/>
          </cell>
          <cell r="C42">
            <v>0</v>
          </cell>
          <cell r="D42" t="str">
            <v/>
          </cell>
          <cell r="E42">
            <v>0</v>
          </cell>
          <cell r="F42">
            <v>0</v>
          </cell>
          <cell r="G42">
            <v>0</v>
          </cell>
        </row>
        <row r="43">
          <cell r="A43" t="str">
            <v/>
          </cell>
          <cell r="B43" t="str">
            <v/>
          </cell>
          <cell r="C43">
            <v>0</v>
          </cell>
          <cell r="D43" t="str">
            <v/>
          </cell>
          <cell r="E43">
            <v>0</v>
          </cell>
          <cell r="F43">
            <v>0</v>
          </cell>
          <cell r="G43">
            <v>0</v>
          </cell>
        </row>
        <row r="44">
          <cell r="A44" t="str">
            <v/>
          </cell>
          <cell r="B44" t="str">
            <v/>
          </cell>
          <cell r="C44">
            <v>0</v>
          </cell>
          <cell r="D44" t="str">
            <v/>
          </cell>
          <cell r="E44">
            <v>0</v>
          </cell>
          <cell r="F44">
            <v>0</v>
          </cell>
          <cell r="G44">
            <v>0</v>
          </cell>
        </row>
        <row r="45">
          <cell r="A45" t="str">
            <v/>
          </cell>
          <cell r="B45" t="str">
            <v/>
          </cell>
          <cell r="C45">
            <v>0</v>
          </cell>
          <cell r="D45" t="str">
            <v/>
          </cell>
          <cell r="E45">
            <v>0</v>
          </cell>
          <cell r="F45">
            <v>0</v>
          </cell>
          <cell r="G45">
            <v>0</v>
          </cell>
        </row>
        <row r="46">
          <cell r="A46" t="str">
            <v/>
          </cell>
          <cell r="B46" t="str">
            <v/>
          </cell>
          <cell r="C46">
            <v>0</v>
          </cell>
          <cell r="D46" t="str">
            <v/>
          </cell>
          <cell r="E46">
            <v>0</v>
          </cell>
          <cell r="F46">
            <v>0</v>
          </cell>
          <cell r="G46">
            <v>0</v>
          </cell>
        </row>
        <row r="47">
          <cell r="A47">
            <v>0</v>
          </cell>
          <cell r="B47">
            <v>0</v>
          </cell>
          <cell r="C47">
            <v>0</v>
          </cell>
          <cell r="D47">
            <v>0</v>
          </cell>
          <cell r="E47">
            <v>0</v>
          </cell>
          <cell r="F47" t="str">
            <v>Total C</v>
          </cell>
          <cell r="G47">
            <v>500</v>
          </cell>
        </row>
        <row r="48">
          <cell r="A48">
            <v>0</v>
          </cell>
          <cell r="B48">
            <v>0</v>
          </cell>
          <cell r="C48">
            <v>0</v>
          </cell>
          <cell r="D48">
            <v>0</v>
          </cell>
          <cell r="E48">
            <v>0</v>
          </cell>
          <cell r="F48">
            <v>0</v>
          </cell>
          <cell r="G48">
            <v>0</v>
          </cell>
        </row>
        <row r="49">
          <cell r="A49">
            <v>1</v>
          </cell>
          <cell r="B49" t="str">
            <v>Item 1</v>
          </cell>
          <cell r="C49">
            <v>0</v>
          </cell>
          <cell r="D49" t="str">
            <v>Costo  Neto</v>
          </cell>
          <cell r="E49">
            <v>0</v>
          </cell>
          <cell r="F49" t="str">
            <v>Total D=A+B+C</v>
          </cell>
          <cell r="G49">
            <v>2500</v>
          </cell>
        </row>
        <row r="51">
          <cell r="A51" t="str">
            <v xml:space="preserve">                                                                                                       ANALISIS DE PRECIOS</v>
          </cell>
          <cell r="B51">
            <v>0</v>
          </cell>
          <cell r="C51">
            <v>0</v>
          </cell>
          <cell r="D51">
            <v>0</v>
          </cell>
          <cell r="E51">
            <v>0</v>
          </cell>
          <cell r="F51">
            <v>0</v>
          </cell>
          <cell r="G51">
            <v>0</v>
          </cell>
        </row>
        <row r="52">
          <cell r="A52" t="str">
            <v>COMITENTE:</v>
          </cell>
          <cell r="B52" t="str">
            <v>ORGANISMO</v>
          </cell>
          <cell r="C52">
            <v>0</v>
          </cell>
          <cell r="D52">
            <v>0</v>
          </cell>
          <cell r="E52">
            <v>0</v>
          </cell>
          <cell r="F52">
            <v>0</v>
          </cell>
          <cell r="G52">
            <v>0</v>
          </cell>
        </row>
        <row r="53">
          <cell r="A53" t="str">
            <v>CONTRATISTA:</v>
          </cell>
          <cell r="B53" t="str">
            <v>EMPRESA PRUEBA</v>
          </cell>
          <cell r="C53">
            <v>0</v>
          </cell>
          <cell r="D53">
            <v>0</v>
          </cell>
          <cell r="E53">
            <v>0</v>
          </cell>
          <cell r="F53">
            <v>0</v>
          </cell>
          <cell r="G53">
            <v>0</v>
          </cell>
        </row>
        <row r="54">
          <cell r="A54" t="str">
            <v>OBRA:</v>
          </cell>
          <cell r="B54" t="str">
            <v>OBRA CAPACITACION N° 0</v>
          </cell>
          <cell r="C54">
            <v>0</v>
          </cell>
          <cell r="D54">
            <v>0</v>
          </cell>
          <cell r="E54">
            <v>0</v>
          </cell>
          <cell r="F54" t="str">
            <v>PRECIOS A:</v>
          </cell>
          <cell r="G54">
            <v>43831</v>
          </cell>
        </row>
        <row r="55">
          <cell r="A55" t="str">
            <v>UBICACIÓN:</v>
          </cell>
          <cell r="B55" t="str">
            <v>DEPARTAMENTO</v>
          </cell>
          <cell r="C55">
            <v>0</v>
          </cell>
          <cell r="D55">
            <v>0</v>
          </cell>
          <cell r="E55">
            <v>0</v>
          </cell>
          <cell r="F55">
            <v>0</v>
          </cell>
          <cell r="G55">
            <v>0</v>
          </cell>
        </row>
        <row r="56">
          <cell r="A56" t="str">
            <v>RUBRO:</v>
          </cell>
          <cell r="B56" t="str">
            <v>A</v>
          </cell>
          <cell r="C56" t="str">
            <v>VIVIENDA</v>
          </cell>
          <cell r="D56">
            <v>0</v>
          </cell>
          <cell r="E56">
            <v>0</v>
          </cell>
          <cell r="F56">
            <v>0</v>
          </cell>
          <cell r="G56">
            <v>0</v>
          </cell>
        </row>
        <row r="57">
          <cell r="A57" t="str">
            <v>ITEM:</v>
          </cell>
          <cell r="B57">
            <v>2</v>
          </cell>
          <cell r="C57" t="str">
            <v>Item 2</v>
          </cell>
          <cell r="D57">
            <v>0</v>
          </cell>
          <cell r="E57">
            <v>0</v>
          </cell>
          <cell r="F57" t="str">
            <v>UNIDAD:</v>
          </cell>
          <cell r="G57" t="str">
            <v>gl</v>
          </cell>
        </row>
        <row r="58">
          <cell r="A58">
            <v>0</v>
          </cell>
          <cell r="B58">
            <v>0</v>
          </cell>
          <cell r="C58">
            <v>0</v>
          </cell>
          <cell r="D58">
            <v>0</v>
          </cell>
          <cell r="E58">
            <v>0</v>
          </cell>
          <cell r="F58">
            <v>0</v>
          </cell>
          <cell r="G58">
            <v>0</v>
          </cell>
        </row>
        <row r="59">
          <cell r="A59" t="str">
            <v>DATOS REDETERMINACION</v>
          </cell>
          <cell r="B59">
            <v>0</v>
          </cell>
          <cell r="C59" t="str">
            <v>DESIGNACION</v>
          </cell>
          <cell r="D59" t="str">
            <v>U</v>
          </cell>
          <cell r="E59" t="str">
            <v>Cantidad</v>
          </cell>
          <cell r="F59" t="str">
            <v>$ Unitarios</v>
          </cell>
          <cell r="G59" t="str">
            <v>$ Parcial</v>
          </cell>
        </row>
        <row r="60">
          <cell r="A60" t="str">
            <v>CÓDIGO</v>
          </cell>
          <cell r="B60" t="str">
            <v>DESCRIPCIÓN</v>
          </cell>
          <cell r="C60">
            <v>0</v>
          </cell>
          <cell r="D60">
            <v>0</v>
          </cell>
          <cell r="E60">
            <v>0</v>
          </cell>
          <cell r="F60">
            <v>0</v>
          </cell>
          <cell r="G60">
            <v>0</v>
          </cell>
        </row>
        <row r="61">
          <cell r="A61">
            <v>0</v>
          </cell>
          <cell r="B61">
            <v>0</v>
          </cell>
          <cell r="C61" t="str">
            <v>A - MATERIALES</v>
          </cell>
          <cell r="D61">
            <v>0</v>
          </cell>
          <cell r="E61">
            <v>0</v>
          </cell>
          <cell r="F61">
            <v>0</v>
          </cell>
          <cell r="G61">
            <v>0</v>
          </cell>
        </row>
        <row r="62">
          <cell r="A62" t="str">
            <v>INDEC-CM - 37440-11</v>
          </cell>
          <cell r="B62" t="str">
            <v>Cemento portland normal, en bolsa</v>
          </cell>
          <cell r="C62" t="str">
            <v>Materiales Varios</v>
          </cell>
          <cell r="D62" t="str">
            <v>gl</v>
          </cell>
          <cell r="E62">
            <v>1</v>
          </cell>
          <cell r="F62">
            <v>2000</v>
          </cell>
          <cell r="G62">
            <v>2000</v>
          </cell>
        </row>
        <row r="63">
          <cell r="A63" t="str">
            <v/>
          </cell>
          <cell r="B63" t="str">
            <v/>
          </cell>
          <cell r="C63">
            <v>0</v>
          </cell>
          <cell r="D63">
            <v>0</v>
          </cell>
          <cell r="E63">
            <v>0</v>
          </cell>
          <cell r="F63">
            <v>0</v>
          </cell>
          <cell r="G63">
            <v>0</v>
          </cell>
        </row>
        <row r="64">
          <cell r="A64" t="str">
            <v/>
          </cell>
          <cell r="B64" t="str">
            <v/>
          </cell>
          <cell r="C64">
            <v>0</v>
          </cell>
          <cell r="D64">
            <v>0</v>
          </cell>
          <cell r="E64">
            <v>0</v>
          </cell>
          <cell r="F64">
            <v>0</v>
          </cell>
          <cell r="G64">
            <v>0</v>
          </cell>
        </row>
        <row r="65">
          <cell r="A65" t="str">
            <v/>
          </cell>
          <cell r="B65" t="str">
            <v/>
          </cell>
          <cell r="C65">
            <v>0</v>
          </cell>
          <cell r="D65">
            <v>0</v>
          </cell>
          <cell r="E65">
            <v>0</v>
          </cell>
          <cell r="F65">
            <v>0</v>
          </cell>
          <cell r="G65">
            <v>0</v>
          </cell>
        </row>
        <row r="66">
          <cell r="A66" t="str">
            <v/>
          </cell>
          <cell r="B66" t="str">
            <v/>
          </cell>
          <cell r="C66">
            <v>0</v>
          </cell>
          <cell r="D66" t="str">
            <v/>
          </cell>
          <cell r="E66">
            <v>0</v>
          </cell>
          <cell r="F66">
            <v>0</v>
          </cell>
          <cell r="G66">
            <v>0</v>
          </cell>
        </row>
        <row r="67">
          <cell r="A67" t="str">
            <v/>
          </cell>
          <cell r="B67" t="str">
            <v/>
          </cell>
          <cell r="C67">
            <v>0</v>
          </cell>
          <cell r="D67" t="str">
            <v/>
          </cell>
          <cell r="E67">
            <v>0</v>
          </cell>
          <cell r="F67">
            <v>0</v>
          </cell>
          <cell r="G67">
            <v>0</v>
          </cell>
        </row>
        <row r="68">
          <cell r="A68" t="str">
            <v/>
          </cell>
          <cell r="B68" t="str">
            <v/>
          </cell>
          <cell r="C68">
            <v>0</v>
          </cell>
          <cell r="D68" t="str">
            <v/>
          </cell>
          <cell r="E68">
            <v>0</v>
          </cell>
          <cell r="F68">
            <v>0</v>
          </cell>
          <cell r="G68">
            <v>0</v>
          </cell>
        </row>
        <row r="69">
          <cell r="A69" t="str">
            <v/>
          </cell>
          <cell r="B69" t="str">
            <v/>
          </cell>
          <cell r="C69">
            <v>0</v>
          </cell>
          <cell r="D69" t="str">
            <v/>
          </cell>
          <cell r="E69">
            <v>0</v>
          </cell>
          <cell r="F69">
            <v>0</v>
          </cell>
          <cell r="G69">
            <v>0</v>
          </cell>
        </row>
        <row r="70">
          <cell r="A70" t="str">
            <v/>
          </cell>
          <cell r="B70" t="str">
            <v/>
          </cell>
          <cell r="C70">
            <v>0</v>
          </cell>
          <cell r="D70" t="str">
            <v/>
          </cell>
          <cell r="E70">
            <v>0</v>
          </cell>
          <cell r="F70">
            <v>0</v>
          </cell>
          <cell r="G70">
            <v>0</v>
          </cell>
        </row>
        <row r="71">
          <cell r="A71" t="str">
            <v/>
          </cell>
          <cell r="B71" t="str">
            <v/>
          </cell>
          <cell r="C71">
            <v>0</v>
          </cell>
          <cell r="D71" t="str">
            <v/>
          </cell>
          <cell r="E71">
            <v>0</v>
          </cell>
          <cell r="F71">
            <v>0</v>
          </cell>
          <cell r="G71">
            <v>0</v>
          </cell>
        </row>
        <row r="72">
          <cell r="A72" t="str">
            <v/>
          </cell>
          <cell r="B72" t="str">
            <v/>
          </cell>
          <cell r="C72">
            <v>0</v>
          </cell>
          <cell r="D72" t="str">
            <v/>
          </cell>
          <cell r="E72">
            <v>0</v>
          </cell>
          <cell r="F72">
            <v>0</v>
          </cell>
          <cell r="G72">
            <v>0</v>
          </cell>
        </row>
        <row r="73">
          <cell r="A73" t="str">
            <v/>
          </cell>
          <cell r="B73" t="str">
            <v/>
          </cell>
          <cell r="C73">
            <v>0</v>
          </cell>
          <cell r="D73" t="str">
            <v/>
          </cell>
          <cell r="E73">
            <v>0</v>
          </cell>
          <cell r="F73">
            <v>0</v>
          </cell>
          <cell r="G73">
            <v>0</v>
          </cell>
        </row>
        <row r="74">
          <cell r="A74" t="str">
            <v/>
          </cell>
          <cell r="B74" t="str">
            <v/>
          </cell>
          <cell r="C74">
            <v>0</v>
          </cell>
          <cell r="D74" t="str">
            <v/>
          </cell>
          <cell r="E74">
            <v>0</v>
          </cell>
          <cell r="F74">
            <v>0</v>
          </cell>
          <cell r="G74">
            <v>0</v>
          </cell>
        </row>
        <row r="75">
          <cell r="A75" t="str">
            <v/>
          </cell>
          <cell r="B75" t="str">
            <v/>
          </cell>
          <cell r="C75">
            <v>0</v>
          </cell>
          <cell r="D75" t="str">
            <v/>
          </cell>
          <cell r="E75">
            <v>0</v>
          </cell>
          <cell r="F75">
            <v>0</v>
          </cell>
          <cell r="G75">
            <v>0</v>
          </cell>
        </row>
        <row r="76">
          <cell r="A76">
            <v>0</v>
          </cell>
          <cell r="B76">
            <v>0</v>
          </cell>
          <cell r="C76">
            <v>0</v>
          </cell>
          <cell r="D76">
            <v>0</v>
          </cell>
          <cell r="E76">
            <v>0</v>
          </cell>
          <cell r="F76" t="str">
            <v>Total A</v>
          </cell>
          <cell r="G76">
            <v>2000</v>
          </cell>
        </row>
        <row r="77">
          <cell r="A77">
            <v>0</v>
          </cell>
          <cell r="B77">
            <v>0</v>
          </cell>
          <cell r="C77" t="str">
            <v>B - MANO DE OBRA</v>
          </cell>
          <cell r="D77">
            <v>0</v>
          </cell>
          <cell r="E77">
            <v>0</v>
          </cell>
          <cell r="F77">
            <v>0</v>
          </cell>
          <cell r="G77">
            <v>0</v>
          </cell>
        </row>
        <row r="78">
          <cell r="A78" t="str">
            <v>IIEE-SJ - 102000</v>
          </cell>
          <cell r="B78" t="str">
            <v xml:space="preserve">Oficial </v>
          </cell>
          <cell r="C78" t="str">
            <v>Mano de Obra General</v>
          </cell>
          <cell r="D78" t="str">
            <v>gl</v>
          </cell>
          <cell r="E78">
            <v>1</v>
          </cell>
          <cell r="F78">
            <v>2000</v>
          </cell>
          <cell r="G78">
            <v>2000</v>
          </cell>
        </row>
        <row r="79">
          <cell r="A79" t="str">
            <v/>
          </cell>
          <cell r="B79" t="str">
            <v/>
          </cell>
          <cell r="C79">
            <v>0</v>
          </cell>
          <cell r="D79">
            <v>0</v>
          </cell>
          <cell r="E79">
            <v>0</v>
          </cell>
          <cell r="F79">
            <v>0</v>
          </cell>
          <cell r="G79">
            <v>0</v>
          </cell>
        </row>
        <row r="80">
          <cell r="A80" t="str">
            <v/>
          </cell>
          <cell r="B80" t="str">
            <v/>
          </cell>
          <cell r="C80">
            <v>0</v>
          </cell>
          <cell r="D80">
            <v>0</v>
          </cell>
          <cell r="E80">
            <v>0</v>
          </cell>
          <cell r="F80">
            <v>0</v>
          </cell>
          <cell r="G80">
            <v>0</v>
          </cell>
        </row>
        <row r="81">
          <cell r="A81" t="str">
            <v/>
          </cell>
          <cell r="B81" t="str">
            <v/>
          </cell>
          <cell r="C81">
            <v>0</v>
          </cell>
          <cell r="D81" t="str">
            <v/>
          </cell>
          <cell r="E81">
            <v>0</v>
          </cell>
          <cell r="F81">
            <v>0</v>
          </cell>
          <cell r="G81">
            <v>0</v>
          </cell>
        </row>
        <row r="82">
          <cell r="A82" t="str">
            <v/>
          </cell>
          <cell r="B82" t="str">
            <v/>
          </cell>
          <cell r="C82">
            <v>0</v>
          </cell>
          <cell r="D82" t="str">
            <v/>
          </cell>
          <cell r="E82">
            <v>0</v>
          </cell>
          <cell r="F82">
            <v>0</v>
          </cell>
          <cell r="G82">
            <v>0</v>
          </cell>
        </row>
        <row r="83">
          <cell r="A83" t="str">
            <v/>
          </cell>
          <cell r="B83" t="str">
            <v/>
          </cell>
          <cell r="C83">
            <v>0</v>
          </cell>
          <cell r="D83" t="str">
            <v/>
          </cell>
          <cell r="E83">
            <v>0</v>
          </cell>
          <cell r="F83">
            <v>0</v>
          </cell>
          <cell r="G83">
            <v>0</v>
          </cell>
        </row>
        <row r="84">
          <cell r="A84" t="str">
            <v/>
          </cell>
          <cell r="B84" t="str">
            <v/>
          </cell>
          <cell r="C84">
            <v>0</v>
          </cell>
          <cell r="D84" t="str">
            <v/>
          </cell>
          <cell r="E84">
            <v>0</v>
          </cell>
          <cell r="F84">
            <v>0</v>
          </cell>
          <cell r="G84">
            <v>0</v>
          </cell>
        </row>
        <row r="85">
          <cell r="A85" t="str">
            <v/>
          </cell>
          <cell r="B85" t="str">
            <v/>
          </cell>
          <cell r="C85">
            <v>0</v>
          </cell>
          <cell r="D85" t="str">
            <v/>
          </cell>
          <cell r="E85">
            <v>0</v>
          </cell>
          <cell r="F85">
            <v>0</v>
          </cell>
          <cell r="G85">
            <v>0</v>
          </cell>
        </row>
        <row r="86">
          <cell r="A86">
            <v>0</v>
          </cell>
          <cell r="B86">
            <v>0</v>
          </cell>
          <cell r="C86">
            <v>0</v>
          </cell>
          <cell r="D86">
            <v>0</v>
          </cell>
          <cell r="E86">
            <v>0</v>
          </cell>
          <cell r="F86" t="str">
            <v>Total B</v>
          </cell>
          <cell r="G86">
            <v>2000</v>
          </cell>
        </row>
        <row r="87">
          <cell r="A87">
            <v>0</v>
          </cell>
          <cell r="B87">
            <v>0</v>
          </cell>
          <cell r="C87" t="str">
            <v>C - EQUIPOS</v>
          </cell>
          <cell r="D87">
            <v>0</v>
          </cell>
          <cell r="E87">
            <v>0</v>
          </cell>
          <cell r="F87">
            <v>0</v>
          </cell>
          <cell r="G87">
            <v>0</v>
          </cell>
        </row>
        <row r="88">
          <cell r="A88" t="str">
            <v>INDEC-PB - 44427-1</v>
          </cell>
          <cell r="B88" t="str">
            <v xml:space="preserve">Máquinas viales autopropulsadas                                        </v>
          </cell>
          <cell r="C88" t="str">
            <v>Equipos Varios</v>
          </cell>
          <cell r="D88" t="str">
            <v>gl</v>
          </cell>
          <cell r="E88">
            <v>1</v>
          </cell>
          <cell r="F88">
            <v>1000</v>
          </cell>
          <cell r="G88">
            <v>1000</v>
          </cell>
        </row>
        <row r="89">
          <cell r="A89" t="str">
            <v/>
          </cell>
          <cell r="B89" t="str">
            <v/>
          </cell>
          <cell r="C89">
            <v>0</v>
          </cell>
          <cell r="D89">
            <v>0</v>
          </cell>
          <cell r="E89">
            <v>0</v>
          </cell>
          <cell r="F89">
            <v>0</v>
          </cell>
          <cell r="G89">
            <v>0</v>
          </cell>
        </row>
        <row r="90">
          <cell r="A90" t="str">
            <v/>
          </cell>
          <cell r="B90" t="str">
            <v/>
          </cell>
          <cell r="C90">
            <v>0</v>
          </cell>
          <cell r="D90" t="str">
            <v/>
          </cell>
          <cell r="E90">
            <v>0</v>
          </cell>
          <cell r="F90">
            <v>0</v>
          </cell>
          <cell r="G90">
            <v>0</v>
          </cell>
        </row>
        <row r="91">
          <cell r="A91" t="str">
            <v/>
          </cell>
          <cell r="B91" t="str">
            <v/>
          </cell>
          <cell r="C91">
            <v>0</v>
          </cell>
          <cell r="D91" t="str">
            <v/>
          </cell>
          <cell r="E91">
            <v>0</v>
          </cell>
          <cell r="F91">
            <v>0</v>
          </cell>
          <cell r="G91">
            <v>0</v>
          </cell>
        </row>
        <row r="92">
          <cell r="A92" t="str">
            <v/>
          </cell>
          <cell r="B92" t="str">
            <v/>
          </cell>
          <cell r="C92">
            <v>0</v>
          </cell>
          <cell r="D92" t="str">
            <v/>
          </cell>
          <cell r="E92">
            <v>0</v>
          </cell>
          <cell r="F92">
            <v>0</v>
          </cell>
          <cell r="G92">
            <v>0</v>
          </cell>
        </row>
        <row r="93">
          <cell r="A93" t="str">
            <v/>
          </cell>
          <cell r="B93" t="str">
            <v/>
          </cell>
          <cell r="C93">
            <v>0</v>
          </cell>
          <cell r="D93" t="str">
            <v/>
          </cell>
          <cell r="E93">
            <v>0</v>
          </cell>
          <cell r="F93">
            <v>0</v>
          </cell>
          <cell r="G93">
            <v>0</v>
          </cell>
        </row>
        <row r="94">
          <cell r="A94" t="str">
            <v/>
          </cell>
          <cell r="B94" t="str">
            <v/>
          </cell>
          <cell r="C94">
            <v>0</v>
          </cell>
          <cell r="D94" t="str">
            <v/>
          </cell>
          <cell r="E94">
            <v>0</v>
          </cell>
          <cell r="F94">
            <v>0</v>
          </cell>
          <cell r="G94">
            <v>0</v>
          </cell>
        </row>
        <row r="95">
          <cell r="A95" t="str">
            <v/>
          </cell>
          <cell r="B95" t="str">
            <v/>
          </cell>
          <cell r="C95">
            <v>0</v>
          </cell>
          <cell r="D95" t="str">
            <v/>
          </cell>
          <cell r="E95">
            <v>0</v>
          </cell>
          <cell r="F95">
            <v>0</v>
          </cell>
          <cell r="G95">
            <v>0</v>
          </cell>
        </row>
        <row r="96">
          <cell r="A96" t="str">
            <v/>
          </cell>
          <cell r="B96" t="str">
            <v/>
          </cell>
          <cell r="C96">
            <v>0</v>
          </cell>
          <cell r="D96" t="str">
            <v/>
          </cell>
          <cell r="E96">
            <v>0</v>
          </cell>
          <cell r="F96">
            <v>0</v>
          </cell>
          <cell r="G96">
            <v>0</v>
          </cell>
        </row>
        <row r="97">
          <cell r="A97">
            <v>0</v>
          </cell>
          <cell r="B97">
            <v>0</v>
          </cell>
          <cell r="C97">
            <v>0</v>
          </cell>
          <cell r="D97">
            <v>0</v>
          </cell>
          <cell r="E97">
            <v>0</v>
          </cell>
          <cell r="F97" t="str">
            <v>Total C</v>
          </cell>
          <cell r="G97">
            <v>1000</v>
          </cell>
        </row>
        <row r="98">
          <cell r="A98">
            <v>0</v>
          </cell>
          <cell r="B98">
            <v>0</v>
          </cell>
          <cell r="C98">
            <v>0</v>
          </cell>
          <cell r="D98">
            <v>0</v>
          </cell>
          <cell r="E98">
            <v>0</v>
          </cell>
          <cell r="F98">
            <v>0</v>
          </cell>
          <cell r="G98">
            <v>0</v>
          </cell>
        </row>
        <row r="99">
          <cell r="A99">
            <v>2</v>
          </cell>
          <cell r="B99" t="str">
            <v>Item 2</v>
          </cell>
          <cell r="C99">
            <v>0</v>
          </cell>
          <cell r="D99" t="str">
            <v>Costo  Neto</v>
          </cell>
          <cell r="E99">
            <v>0</v>
          </cell>
          <cell r="F99" t="str">
            <v>Total D=A+B+C</v>
          </cell>
          <cell r="G99">
            <v>5000</v>
          </cell>
        </row>
        <row r="101">
          <cell r="A101" t="str">
            <v xml:space="preserve">                                                                                                       ANALISIS DE PRECIOS</v>
          </cell>
          <cell r="B101">
            <v>0</v>
          </cell>
          <cell r="C101">
            <v>0</v>
          </cell>
          <cell r="D101">
            <v>0</v>
          </cell>
          <cell r="E101">
            <v>0</v>
          </cell>
          <cell r="F101">
            <v>0</v>
          </cell>
          <cell r="G101">
            <v>0</v>
          </cell>
        </row>
        <row r="102">
          <cell r="A102" t="str">
            <v>COMITENTE:</v>
          </cell>
          <cell r="B102" t="str">
            <v>ORGANISMO</v>
          </cell>
          <cell r="C102">
            <v>0</v>
          </cell>
          <cell r="D102">
            <v>0</v>
          </cell>
          <cell r="E102">
            <v>0</v>
          </cell>
          <cell r="F102">
            <v>0</v>
          </cell>
          <cell r="G102">
            <v>0</v>
          </cell>
        </row>
        <row r="103">
          <cell r="A103" t="str">
            <v>CONTRATISTA:</v>
          </cell>
          <cell r="B103" t="str">
            <v>EMPRESA PRUEBA</v>
          </cell>
          <cell r="C103">
            <v>0</v>
          </cell>
          <cell r="D103">
            <v>0</v>
          </cell>
          <cell r="E103">
            <v>0</v>
          </cell>
          <cell r="F103">
            <v>0</v>
          </cell>
          <cell r="G103">
            <v>0</v>
          </cell>
        </row>
        <row r="104">
          <cell r="A104" t="str">
            <v>OBRA:</v>
          </cell>
          <cell r="B104" t="str">
            <v>OBRA CAPACITACION N° 0</v>
          </cell>
          <cell r="C104">
            <v>0</v>
          </cell>
          <cell r="D104">
            <v>0</v>
          </cell>
          <cell r="E104">
            <v>0</v>
          </cell>
          <cell r="F104" t="str">
            <v>PRECIOS A:</v>
          </cell>
          <cell r="G104">
            <v>43831</v>
          </cell>
        </row>
        <row r="105">
          <cell r="A105" t="str">
            <v>UBICACIÓN:</v>
          </cell>
          <cell r="B105" t="str">
            <v>DEPARTAMENTO</v>
          </cell>
          <cell r="C105">
            <v>0</v>
          </cell>
          <cell r="D105">
            <v>0</v>
          </cell>
          <cell r="E105">
            <v>0</v>
          </cell>
          <cell r="F105">
            <v>0</v>
          </cell>
          <cell r="G105">
            <v>0</v>
          </cell>
        </row>
        <row r="106">
          <cell r="A106" t="str">
            <v>RUBRO:</v>
          </cell>
          <cell r="B106" t="str">
            <v>A</v>
          </cell>
          <cell r="C106" t="str">
            <v>VIVIENDA</v>
          </cell>
          <cell r="D106">
            <v>0</v>
          </cell>
          <cell r="E106">
            <v>0</v>
          </cell>
          <cell r="F106">
            <v>0</v>
          </cell>
          <cell r="G106">
            <v>0</v>
          </cell>
        </row>
        <row r="107">
          <cell r="A107" t="str">
            <v>ITEM:</v>
          </cell>
          <cell r="B107">
            <v>3</v>
          </cell>
          <cell r="C107" t="str">
            <v>Item 3</v>
          </cell>
          <cell r="D107">
            <v>0</v>
          </cell>
          <cell r="E107">
            <v>0</v>
          </cell>
          <cell r="F107" t="str">
            <v>UNIDAD:</v>
          </cell>
          <cell r="G107" t="str">
            <v>gl</v>
          </cell>
        </row>
        <row r="108">
          <cell r="A108">
            <v>0</v>
          </cell>
          <cell r="B108">
            <v>0</v>
          </cell>
          <cell r="C108">
            <v>0</v>
          </cell>
          <cell r="D108">
            <v>0</v>
          </cell>
          <cell r="E108">
            <v>0</v>
          </cell>
          <cell r="F108">
            <v>0</v>
          </cell>
          <cell r="G108">
            <v>0</v>
          </cell>
        </row>
        <row r="109">
          <cell r="A109" t="str">
            <v>DATOS REDETERMINACION</v>
          </cell>
          <cell r="B109">
            <v>0</v>
          </cell>
          <cell r="C109" t="str">
            <v>DESIGNACION</v>
          </cell>
          <cell r="D109" t="str">
            <v>U</v>
          </cell>
          <cell r="E109" t="str">
            <v>Cantidad</v>
          </cell>
          <cell r="F109" t="str">
            <v>$ Unitarios</v>
          </cell>
          <cell r="G109" t="str">
            <v>$ Parcial</v>
          </cell>
        </row>
        <row r="110">
          <cell r="A110" t="str">
            <v>CÓDIGO</v>
          </cell>
          <cell r="B110" t="str">
            <v>DESCRIPCIÓN</v>
          </cell>
          <cell r="C110">
            <v>0</v>
          </cell>
          <cell r="D110">
            <v>0</v>
          </cell>
          <cell r="E110">
            <v>0</v>
          </cell>
          <cell r="F110">
            <v>0</v>
          </cell>
          <cell r="G110">
            <v>0</v>
          </cell>
        </row>
        <row r="111">
          <cell r="A111">
            <v>0</v>
          </cell>
          <cell r="B111">
            <v>0</v>
          </cell>
          <cell r="C111" t="str">
            <v>A - MATERIALES</v>
          </cell>
          <cell r="D111">
            <v>0</v>
          </cell>
          <cell r="E111">
            <v>0</v>
          </cell>
          <cell r="F111">
            <v>0</v>
          </cell>
          <cell r="G111">
            <v>0</v>
          </cell>
        </row>
        <row r="112">
          <cell r="A112" t="str">
            <v>INDEC-CM - 37440-11</v>
          </cell>
          <cell r="B112" t="str">
            <v>Cemento portland normal, en bolsa</v>
          </cell>
          <cell r="C112" t="str">
            <v>Materiales Varios</v>
          </cell>
          <cell r="D112" t="str">
            <v>gl</v>
          </cell>
          <cell r="E112">
            <v>1</v>
          </cell>
          <cell r="F112">
            <v>3000</v>
          </cell>
          <cell r="G112">
            <v>3000</v>
          </cell>
        </row>
        <row r="113">
          <cell r="A113" t="str">
            <v/>
          </cell>
          <cell r="B113" t="str">
            <v/>
          </cell>
          <cell r="C113">
            <v>0</v>
          </cell>
          <cell r="D113">
            <v>0</v>
          </cell>
          <cell r="E113">
            <v>0</v>
          </cell>
          <cell r="F113">
            <v>0</v>
          </cell>
          <cell r="G113">
            <v>0</v>
          </cell>
        </row>
        <row r="114">
          <cell r="A114" t="str">
            <v/>
          </cell>
          <cell r="B114" t="str">
            <v/>
          </cell>
          <cell r="C114">
            <v>0</v>
          </cell>
          <cell r="D114">
            <v>0</v>
          </cell>
          <cell r="E114">
            <v>0</v>
          </cell>
          <cell r="F114">
            <v>0</v>
          </cell>
          <cell r="G114">
            <v>0</v>
          </cell>
        </row>
        <row r="115">
          <cell r="A115" t="str">
            <v/>
          </cell>
          <cell r="B115" t="str">
            <v/>
          </cell>
          <cell r="C115">
            <v>0</v>
          </cell>
          <cell r="D115">
            <v>0</v>
          </cell>
          <cell r="E115">
            <v>0</v>
          </cell>
          <cell r="F115">
            <v>0</v>
          </cell>
          <cell r="G115">
            <v>0</v>
          </cell>
        </row>
        <row r="116">
          <cell r="A116" t="str">
            <v/>
          </cell>
          <cell r="B116" t="str">
            <v/>
          </cell>
          <cell r="C116">
            <v>0</v>
          </cell>
          <cell r="D116" t="str">
            <v/>
          </cell>
          <cell r="E116">
            <v>0</v>
          </cell>
          <cell r="F116">
            <v>0</v>
          </cell>
          <cell r="G116">
            <v>0</v>
          </cell>
        </row>
        <row r="117">
          <cell r="A117" t="str">
            <v/>
          </cell>
          <cell r="B117" t="str">
            <v/>
          </cell>
          <cell r="C117">
            <v>0</v>
          </cell>
          <cell r="D117" t="str">
            <v/>
          </cell>
          <cell r="E117">
            <v>0</v>
          </cell>
          <cell r="F117">
            <v>0</v>
          </cell>
          <cell r="G117">
            <v>0</v>
          </cell>
        </row>
        <row r="118">
          <cell r="A118" t="str">
            <v/>
          </cell>
          <cell r="B118" t="str">
            <v/>
          </cell>
          <cell r="C118">
            <v>0</v>
          </cell>
          <cell r="D118" t="str">
            <v/>
          </cell>
          <cell r="E118">
            <v>0</v>
          </cell>
          <cell r="F118">
            <v>0</v>
          </cell>
          <cell r="G118">
            <v>0</v>
          </cell>
        </row>
        <row r="119">
          <cell r="A119" t="str">
            <v/>
          </cell>
          <cell r="B119" t="str">
            <v/>
          </cell>
          <cell r="C119">
            <v>0</v>
          </cell>
          <cell r="D119" t="str">
            <v/>
          </cell>
          <cell r="E119">
            <v>0</v>
          </cell>
          <cell r="F119">
            <v>0</v>
          </cell>
          <cell r="G119">
            <v>0</v>
          </cell>
        </row>
        <row r="120">
          <cell r="A120" t="str">
            <v/>
          </cell>
          <cell r="B120" t="str">
            <v/>
          </cell>
          <cell r="C120">
            <v>0</v>
          </cell>
          <cell r="D120" t="str">
            <v/>
          </cell>
          <cell r="E120">
            <v>0</v>
          </cell>
          <cell r="F120">
            <v>0</v>
          </cell>
          <cell r="G120">
            <v>0</v>
          </cell>
        </row>
        <row r="121">
          <cell r="A121" t="str">
            <v/>
          </cell>
          <cell r="B121" t="str">
            <v/>
          </cell>
          <cell r="C121">
            <v>0</v>
          </cell>
          <cell r="D121" t="str">
            <v/>
          </cell>
          <cell r="E121">
            <v>0</v>
          </cell>
          <cell r="F121">
            <v>0</v>
          </cell>
          <cell r="G121">
            <v>0</v>
          </cell>
        </row>
        <row r="122">
          <cell r="A122" t="str">
            <v/>
          </cell>
          <cell r="B122" t="str">
            <v/>
          </cell>
          <cell r="C122">
            <v>0</v>
          </cell>
          <cell r="D122" t="str">
            <v/>
          </cell>
          <cell r="E122">
            <v>0</v>
          </cell>
          <cell r="F122">
            <v>0</v>
          </cell>
          <cell r="G122">
            <v>0</v>
          </cell>
        </row>
        <row r="123">
          <cell r="A123" t="str">
            <v/>
          </cell>
          <cell r="B123" t="str">
            <v/>
          </cell>
          <cell r="C123">
            <v>0</v>
          </cell>
          <cell r="D123" t="str">
            <v/>
          </cell>
          <cell r="E123">
            <v>0</v>
          </cell>
          <cell r="F123">
            <v>0</v>
          </cell>
          <cell r="G123">
            <v>0</v>
          </cell>
        </row>
        <row r="124">
          <cell r="A124" t="str">
            <v/>
          </cell>
          <cell r="B124" t="str">
            <v/>
          </cell>
          <cell r="C124">
            <v>0</v>
          </cell>
          <cell r="D124" t="str">
            <v/>
          </cell>
          <cell r="E124">
            <v>0</v>
          </cell>
          <cell r="F124">
            <v>0</v>
          </cell>
          <cell r="G124">
            <v>0</v>
          </cell>
        </row>
        <row r="125">
          <cell r="A125" t="str">
            <v/>
          </cell>
          <cell r="B125" t="str">
            <v/>
          </cell>
          <cell r="C125">
            <v>0</v>
          </cell>
          <cell r="D125" t="str">
            <v/>
          </cell>
          <cell r="E125">
            <v>0</v>
          </cell>
          <cell r="F125">
            <v>0</v>
          </cell>
          <cell r="G125">
            <v>0</v>
          </cell>
        </row>
        <row r="126">
          <cell r="A126">
            <v>0</v>
          </cell>
          <cell r="B126">
            <v>0</v>
          </cell>
          <cell r="C126">
            <v>0</v>
          </cell>
          <cell r="D126">
            <v>0</v>
          </cell>
          <cell r="E126">
            <v>0</v>
          </cell>
          <cell r="F126" t="str">
            <v>Total A</v>
          </cell>
          <cell r="G126">
            <v>3000</v>
          </cell>
        </row>
        <row r="127">
          <cell r="A127">
            <v>0</v>
          </cell>
          <cell r="B127">
            <v>0</v>
          </cell>
          <cell r="C127" t="str">
            <v>B - MANO DE OBRA</v>
          </cell>
          <cell r="D127">
            <v>0</v>
          </cell>
          <cell r="E127">
            <v>0</v>
          </cell>
          <cell r="F127">
            <v>0</v>
          </cell>
          <cell r="G127">
            <v>0</v>
          </cell>
        </row>
        <row r="128">
          <cell r="A128" t="str">
            <v>IIEE-SJ - 102000</v>
          </cell>
          <cell r="B128" t="str">
            <v xml:space="preserve">Oficial </v>
          </cell>
          <cell r="C128" t="str">
            <v>Mano de Obra General</v>
          </cell>
          <cell r="D128" t="str">
            <v>gl</v>
          </cell>
          <cell r="E128">
            <v>1</v>
          </cell>
          <cell r="F128">
            <v>3000</v>
          </cell>
          <cell r="G128">
            <v>3000</v>
          </cell>
        </row>
        <row r="129">
          <cell r="A129" t="str">
            <v/>
          </cell>
          <cell r="B129" t="str">
            <v/>
          </cell>
          <cell r="C129">
            <v>0</v>
          </cell>
          <cell r="D129">
            <v>0</v>
          </cell>
          <cell r="E129">
            <v>0</v>
          </cell>
          <cell r="F129">
            <v>0</v>
          </cell>
          <cell r="G129">
            <v>0</v>
          </cell>
        </row>
        <row r="130">
          <cell r="A130" t="str">
            <v/>
          </cell>
          <cell r="B130" t="str">
            <v/>
          </cell>
          <cell r="C130">
            <v>0</v>
          </cell>
          <cell r="D130">
            <v>0</v>
          </cell>
          <cell r="E130">
            <v>0</v>
          </cell>
          <cell r="F130">
            <v>0</v>
          </cell>
          <cell r="G130">
            <v>0</v>
          </cell>
        </row>
        <row r="131">
          <cell r="A131" t="str">
            <v/>
          </cell>
          <cell r="B131" t="str">
            <v/>
          </cell>
          <cell r="C131">
            <v>0</v>
          </cell>
          <cell r="D131" t="str">
            <v/>
          </cell>
          <cell r="E131">
            <v>0</v>
          </cell>
          <cell r="F131">
            <v>0</v>
          </cell>
          <cell r="G131">
            <v>0</v>
          </cell>
        </row>
        <row r="132">
          <cell r="A132" t="str">
            <v/>
          </cell>
          <cell r="B132" t="str">
            <v/>
          </cell>
          <cell r="C132">
            <v>0</v>
          </cell>
          <cell r="D132" t="str">
            <v/>
          </cell>
          <cell r="E132">
            <v>0</v>
          </cell>
          <cell r="F132">
            <v>0</v>
          </cell>
          <cell r="G132">
            <v>0</v>
          </cell>
        </row>
        <row r="133">
          <cell r="A133" t="str">
            <v/>
          </cell>
          <cell r="B133" t="str">
            <v/>
          </cell>
          <cell r="C133">
            <v>0</v>
          </cell>
          <cell r="D133" t="str">
            <v/>
          </cell>
          <cell r="E133">
            <v>0</v>
          </cell>
          <cell r="F133">
            <v>0</v>
          </cell>
          <cell r="G133">
            <v>0</v>
          </cell>
        </row>
        <row r="134">
          <cell r="A134" t="str">
            <v/>
          </cell>
          <cell r="B134" t="str">
            <v/>
          </cell>
          <cell r="C134">
            <v>0</v>
          </cell>
          <cell r="D134" t="str">
            <v/>
          </cell>
          <cell r="E134">
            <v>0</v>
          </cell>
          <cell r="F134">
            <v>0</v>
          </cell>
          <cell r="G134">
            <v>0</v>
          </cell>
        </row>
        <row r="135">
          <cell r="A135" t="str">
            <v/>
          </cell>
          <cell r="B135" t="str">
            <v/>
          </cell>
          <cell r="C135">
            <v>0</v>
          </cell>
          <cell r="D135" t="str">
            <v/>
          </cell>
          <cell r="E135">
            <v>0</v>
          </cell>
          <cell r="F135">
            <v>0</v>
          </cell>
          <cell r="G135">
            <v>0</v>
          </cell>
        </row>
        <row r="136">
          <cell r="A136">
            <v>0</v>
          </cell>
          <cell r="B136">
            <v>0</v>
          </cell>
          <cell r="C136">
            <v>0</v>
          </cell>
          <cell r="D136">
            <v>0</v>
          </cell>
          <cell r="E136">
            <v>0</v>
          </cell>
          <cell r="F136" t="str">
            <v>Total B</v>
          </cell>
          <cell r="G136">
            <v>3000</v>
          </cell>
        </row>
        <row r="137">
          <cell r="A137">
            <v>0</v>
          </cell>
          <cell r="B137">
            <v>0</v>
          </cell>
          <cell r="C137" t="str">
            <v>C - EQUIPOS</v>
          </cell>
          <cell r="D137">
            <v>0</v>
          </cell>
          <cell r="E137">
            <v>0</v>
          </cell>
          <cell r="F137">
            <v>0</v>
          </cell>
          <cell r="G137">
            <v>0</v>
          </cell>
        </row>
        <row r="138">
          <cell r="A138" t="str">
            <v>INDEC-PB - 44427-1</v>
          </cell>
          <cell r="B138" t="str">
            <v xml:space="preserve">Máquinas viales autopropulsadas                                        </v>
          </cell>
          <cell r="C138" t="str">
            <v>Equipos Varios</v>
          </cell>
          <cell r="D138" t="str">
            <v>gl</v>
          </cell>
          <cell r="E138">
            <v>1</v>
          </cell>
          <cell r="F138">
            <v>1500</v>
          </cell>
          <cell r="G138">
            <v>1500</v>
          </cell>
        </row>
        <row r="139">
          <cell r="A139" t="str">
            <v/>
          </cell>
          <cell r="B139" t="str">
            <v/>
          </cell>
          <cell r="C139">
            <v>0</v>
          </cell>
          <cell r="D139">
            <v>0</v>
          </cell>
          <cell r="E139">
            <v>0</v>
          </cell>
          <cell r="F139">
            <v>0</v>
          </cell>
          <cell r="G139">
            <v>0</v>
          </cell>
        </row>
        <row r="140">
          <cell r="A140" t="str">
            <v/>
          </cell>
          <cell r="B140" t="str">
            <v/>
          </cell>
          <cell r="C140">
            <v>0</v>
          </cell>
          <cell r="D140" t="str">
            <v/>
          </cell>
          <cell r="E140">
            <v>0</v>
          </cell>
          <cell r="F140">
            <v>0</v>
          </cell>
          <cell r="G140">
            <v>0</v>
          </cell>
        </row>
        <row r="141">
          <cell r="A141" t="str">
            <v/>
          </cell>
          <cell r="B141" t="str">
            <v/>
          </cell>
          <cell r="C141">
            <v>0</v>
          </cell>
          <cell r="D141" t="str">
            <v/>
          </cell>
          <cell r="E141">
            <v>0</v>
          </cell>
          <cell r="F141">
            <v>0</v>
          </cell>
          <cell r="G141">
            <v>0</v>
          </cell>
        </row>
        <row r="142">
          <cell r="A142" t="str">
            <v/>
          </cell>
          <cell r="B142" t="str">
            <v/>
          </cell>
          <cell r="C142">
            <v>0</v>
          </cell>
          <cell r="D142" t="str">
            <v/>
          </cell>
          <cell r="E142">
            <v>0</v>
          </cell>
          <cell r="F142">
            <v>0</v>
          </cell>
          <cell r="G142">
            <v>0</v>
          </cell>
        </row>
        <row r="143">
          <cell r="A143" t="str">
            <v/>
          </cell>
          <cell r="B143" t="str">
            <v/>
          </cell>
          <cell r="C143">
            <v>0</v>
          </cell>
          <cell r="D143" t="str">
            <v/>
          </cell>
          <cell r="E143">
            <v>0</v>
          </cell>
          <cell r="F143">
            <v>0</v>
          </cell>
          <cell r="G143">
            <v>0</v>
          </cell>
        </row>
        <row r="144">
          <cell r="A144" t="str">
            <v/>
          </cell>
          <cell r="B144" t="str">
            <v/>
          </cell>
          <cell r="C144">
            <v>0</v>
          </cell>
          <cell r="D144" t="str">
            <v/>
          </cell>
          <cell r="E144">
            <v>0</v>
          </cell>
          <cell r="F144">
            <v>0</v>
          </cell>
          <cell r="G144">
            <v>0</v>
          </cell>
        </row>
        <row r="145">
          <cell r="A145" t="str">
            <v/>
          </cell>
          <cell r="B145" t="str">
            <v/>
          </cell>
          <cell r="C145">
            <v>0</v>
          </cell>
          <cell r="D145" t="str">
            <v/>
          </cell>
          <cell r="E145">
            <v>0</v>
          </cell>
          <cell r="F145">
            <v>0</v>
          </cell>
          <cell r="G145">
            <v>0</v>
          </cell>
        </row>
        <row r="146">
          <cell r="A146" t="str">
            <v/>
          </cell>
          <cell r="B146" t="str">
            <v/>
          </cell>
          <cell r="C146">
            <v>0</v>
          </cell>
          <cell r="D146" t="str">
            <v/>
          </cell>
          <cell r="E146">
            <v>0</v>
          </cell>
          <cell r="F146">
            <v>0</v>
          </cell>
          <cell r="G146">
            <v>0</v>
          </cell>
        </row>
        <row r="147">
          <cell r="A147">
            <v>0</v>
          </cell>
          <cell r="B147">
            <v>0</v>
          </cell>
          <cell r="C147">
            <v>0</v>
          </cell>
          <cell r="D147">
            <v>0</v>
          </cell>
          <cell r="E147">
            <v>0</v>
          </cell>
          <cell r="F147" t="str">
            <v>Total C</v>
          </cell>
          <cell r="G147">
            <v>1500</v>
          </cell>
        </row>
        <row r="148">
          <cell r="A148">
            <v>0</v>
          </cell>
          <cell r="B148">
            <v>0</v>
          </cell>
          <cell r="C148">
            <v>0</v>
          </cell>
          <cell r="D148">
            <v>0</v>
          </cell>
          <cell r="E148">
            <v>0</v>
          </cell>
          <cell r="F148">
            <v>0</v>
          </cell>
          <cell r="G148">
            <v>0</v>
          </cell>
        </row>
        <row r="149">
          <cell r="A149">
            <v>3</v>
          </cell>
          <cell r="B149" t="str">
            <v>Item 3</v>
          </cell>
          <cell r="C149">
            <v>0</v>
          </cell>
          <cell r="D149" t="str">
            <v>Costo  Neto</v>
          </cell>
          <cell r="E149">
            <v>0</v>
          </cell>
          <cell r="F149" t="str">
            <v>Total D=A+B+C</v>
          </cell>
          <cell r="G149">
            <v>7500</v>
          </cell>
        </row>
        <row r="151">
          <cell r="A151" t="str">
            <v xml:space="preserve">                                                                                                       ANALISIS DE PRECIOS</v>
          </cell>
          <cell r="B151">
            <v>0</v>
          </cell>
          <cell r="C151">
            <v>0</v>
          </cell>
          <cell r="D151">
            <v>0</v>
          </cell>
          <cell r="E151">
            <v>0</v>
          </cell>
          <cell r="F151">
            <v>0</v>
          </cell>
          <cell r="G151">
            <v>0</v>
          </cell>
        </row>
        <row r="152">
          <cell r="A152" t="str">
            <v>COMITENTE:</v>
          </cell>
          <cell r="B152" t="str">
            <v>ORGANISMO</v>
          </cell>
          <cell r="C152">
            <v>0</v>
          </cell>
          <cell r="D152">
            <v>0</v>
          </cell>
          <cell r="E152">
            <v>0</v>
          </cell>
          <cell r="F152">
            <v>0</v>
          </cell>
          <cell r="G152">
            <v>0</v>
          </cell>
        </row>
        <row r="153">
          <cell r="A153" t="str">
            <v>CONTRATISTA:</v>
          </cell>
          <cell r="B153" t="str">
            <v>EMPRESA PRUEBA</v>
          </cell>
          <cell r="C153">
            <v>0</v>
          </cell>
          <cell r="D153">
            <v>0</v>
          </cell>
          <cell r="E153">
            <v>0</v>
          </cell>
          <cell r="F153">
            <v>0</v>
          </cell>
          <cell r="G153">
            <v>0</v>
          </cell>
        </row>
        <row r="154">
          <cell r="A154" t="str">
            <v>OBRA:</v>
          </cell>
          <cell r="B154" t="str">
            <v>OBRA CAPACITACION N° 0</v>
          </cell>
          <cell r="C154">
            <v>0</v>
          </cell>
          <cell r="D154">
            <v>0</v>
          </cell>
          <cell r="E154">
            <v>0</v>
          </cell>
          <cell r="F154" t="str">
            <v>PRECIOS A:</v>
          </cell>
          <cell r="G154">
            <v>43831</v>
          </cell>
        </row>
        <row r="155">
          <cell r="A155" t="str">
            <v>UBICACIÓN:</v>
          </cell>
          <cell r="B155" t="str">
            <v>DEPARTAMENTO</v>
          </cell>
          <cell r="C155">
            <v>0</v>
          </cell>
          <cell r="D155">
            <v>0</v>
          </cell>
          <cell r="E155">
            <v>0</v>
          </cell>
          <cell r="F155">
            <v>0</v>
          </cell>
          <cell r="G155">
            <v>0</v>
          </cell>
        </row>
        <row r="156">
          <cell r="A156" t="str">
            <v>RUBRO:</v>
          </cell>
          <cell r="B156" t="str">
            <v>B</v>
          </cell>
          <cell r="C156" t="str">
            <v>INFRAESTRUCTURA</v>
          </cell>
          <cell r="D156">
            <v>0</v>
          </cell>
          <cell r="E156">
            <v>0</v>
          </cell>
          <cell r="F156">
            <v>0</v>
          </cell>
          <cell r="G156">
            <v>0</v>
          </cell>
        </row>
        <row r="157">
          <cell r="A157" t="str">
            <v>ITEM:</v>
          </cell>
          <cell r="B157">
            <v>4</v>
          </cell>
          <cell r="C157" t="str">
            <v>Item 4</v>
          </cell>
          <cell r="D157">
            <v>0</v>
          </cell>
          <cell r="E157">
            <v>0</v>
          </cell>
          <cell r="F157" t="str">
            <v>UNIDAD:</v>
          </cell>
          <cell r="G157" t="str">
            <v>gl</v>
          </cell>
        </row>
        <row r="158">
          <cell r="A158">
            <v>0</v>
          </cell>
          <cell r="B158">
            <v>0</v>
          </cell>
          <cell r="C158">
            <v>0</v>
          </cell>
          <cell r="D158">
            <v>0</v>
          </cell>
          <cell r="E158">
            <v>0</v>
          </cell>
          <cell r="F158">
            <v>0</v>
          </cell>
          <cell r="G158">
            <v>0</v>
          </cell>
        </row>
        <row r="159">
          <cell r="A159" t="str">
            <v>DATOS REDETERMINACION</v>
          </cell>
          <cell r="B159">
            <v>0</v>
          </cell>
          <cell r="C159" t="str">
            <v>DESIGNACION</v>
          </cell>
          <cell r="D159" t="str">
            <v>U</v>
          </cell>
          <cell r="E159" t="str">
            <v>Cantidad</v>
          </cell>
          <cell r="F159" t="str">
            <v>$ Unitarios</v>
          </cell>
          <cell r="G159" t="str">
            <v>$ Parcial</v>
          </cell>
        </row>
        <row r="160">
          <cell r="A160" t="str">
            <v>CÓDIGO</v>
          </cell>
          <cell r="B160" t="str">
            <v>DESCRIPCIÓN</v>
          </cell>
          <cell r="C160">
            <v>0</v>
          </cell>
          <cell r="D160">
            <v>0</v>
          </cell>
          <cell r="E160">
            <v>0</v>
          </cell>
          <cell r="F160">
            <v>0</v>
          </cell>
          <cell r="G160">
            <v>0</v>
          </cell>
        </row>
        <row r="161">
          <cell r="A161">
            <v>0</v>
          </cell>
          <cell r="B161">
            <v>0</v>
          </cell>
          <cell r="C161" t="str">
            <v>A - MATERIALES</v>
          </cell>
          <cell r="D161">
            <v>0</v>
          </cell>
          <cell r="E161">
            <v>0</v>
          </cell>
          <cell r="F161">
            <v>0</v>
          </cell>
          <cell r="G161">
            <v>0</v>
          </cell>
        </row>
        <row r="162">
          <cell r="A162" t="str">
            <v>INDEC-CM - 37440-11</v>
          </cell>
          <cell r="B162" t="str">
            <v>Cemento portland normal, en bolsa</v>
          </cell>
          <cell r="C162" t="str">
            <v>Materiales Varios</v>
          </cell>
          <cell r="D162" t="str">
            <v>gl</v>
          </cell>
          <cell r="E162">
            <v>1</v>
          </cell>
          <cell r="F162">
            <v>5000</v>
          </cell>
          <cell r="G162">
            <v>5000</v>
          </cell>
        </row>
        <row r="163">
          <cell r="A163" t="str">
            <v/>
          </cell>
          <cell r="B163" t="str">
            <v/>
          </cell>
          <cell r="C163">
            <v>0</v>
          </cell>
          <cell r="D163">
            <v>0</v>
          </cell>
          <cell r="E163">
            <v>0</v>
          </cell>
          <cell r="F163">
            <v>0</v>
          </cell>
          <cell r="G163">
            <v>0</v>
          </cell>
        </row>
        <row r="164">
          <cell r="A164" t="str">
            <v/>
          </cell>
          <cell r="B164" t="str">
            <v/>
          </cell>
          <cell r="C164">
            <v>0</v>
          </cell>
          <cell r="D164">
            <v>0</v>
          </cell>
          <cell r="E164">
            <v>0</v>
          </cell>
          <cell r="F164">
            <v>0</v>
          </cell>
          <cell r="G164">
            <v>0</v>
          </cell>
        </row>
        <row r="165">
          <cell r="A165" t="str">
            <v/>
          </cell>
          <cell r="B165" t="str">
            <v/>
          </cell>
          <cell r="C165">
            <v>0</v>
          </cell>
          <cell r="D165">
            <v>0</v>
          </cell>
          <cell r="E165">
            <v>0</v>
          </cell>
          <cell r="F165">
            <v>0</v>
          </cell>
          <cell r="G165">
            <v>0</v>
          </cell>
        </row>
        <row r="166">
          <cell r="A166" t="str">
            <v/>
          </cell>
          <cell r="B166" t="str">
            <v/>
          </cell>
          <cell r="C166">
            <v>0</v>
          </cell>
          <cell r="D166" t="str">
            <v/>
          </cell>
          <cell r="E166">
            <v>0</v>
          </cell>
          <cell r="F166">
            <v>0</v>
          </cell>
          <cell r="G166">
            <v>0</v>
          </cell>
        </row>
        <row r="167">
          <cell r="A167" t="str">
            <v/>
          </cell>
          <cell r="B167" t="str">
            <v/>
          </cell>
          <cell r="C167">
            <v>0</v>
          </cell>
          <cell r="D167" t="str">
            <v/>
          </cell>
          <cell r="E167">
            <v>0</v>
          </cell>
          <cell r="F167">
            <v>0</v>
          </cell>
          <cell r="G167">
            <v>0</v>
          </cell>
        </row>
        <row r="168">
          <cell r="A168" t="str">
            <v/>
          </cell>
          <cell r="B168" t="str">
            <v/>
          </cell>
          <cell r="C168">
            <v>0</v>
          </cell>
          <cell r="D168" t="str">
            <v/>
          </cell>
          <cell r="E168">
            <v>0</v>
          </cell>
          <cell r="F168">
            <v>0</v>
          </cell>
          <cell r="G168">
            <v>0</v>
          </cell>
        </row>
        <row r="169">
          <cell r="A169" t="str">
            <v/>
          </cell>
          <cell r="B169" t="str">
            <v/>
          </cell>
          <cell r="C169">
            <v>0</v>
          </cell>
          <cell r="D169" t="str">
            <v/>
          </cell>
          <cell r="E169">
            <v>0</v>
          </cell>
          <cell r="F169">
            <v>0</v>
          </cell>
          <cell r="G169">
            <v>0</v>
          </cell>
        </row>
        <row r="170">
          <cell r="A170" t="str">
            <v/>
          </cell>
          <cell r="B170" t="str">
            <v/>
          </cell>
          <cell r="C170">
            <v>0</v>
          </cell>
          <cell r="D170" t="str">
            <v/>
          </cell>
          <cell r="E170">
            <v>0</v>
          </cell>
          <cell r="F170">
            <v>0</v>
          </cell>
          <cell r="G170">
            <v>0</v>
          </cell>
        </row>
        <row r="171">
          <cell r="A171" t="str">
            <v/>
          </cell>
          <cell r="B171" t="str">
            <v/>
          </cell>
          <cell r="C171">
            <v>0</v>
          </cell>
          <cell r="D171" t="str">
            <v/>
          </cell>
          <cell r="E171">
            <v>0</v>
          </cell>
          <cell r="F171">
            <v>0</v>
          </cell>
          <cell r="G171">
            <v>0</v>
          </cell>
        </row>
        <row r="172">
          <cell r="A172" t="str">
            <v/>
          </cell>
          <cell r="B172" t="str">
            <v/>
          </cell>
          <cell r="C172">
            <v>0</v>
          </cell>
          <cell r="D172" t="str">
            <v/>
          </cell>
          <cell r="E172">
            <v>0</v>
          </cell>
          <cell r="F172">
            <v>0</v>
          </cell>
          <cell r="G172">
            <v>0</v>
          </cell>
        </row>
        <row r="173">
          <cell r="A173" t="str">
            <v/>
          </cell>
          <cell r="B173" t="str">
            <v/>
          </cell>
          <cell r="C173">
            <v>0</v>
          </cell>
          <cell r="D173" t="str">
            <v/>
          </cell>
          <cell r="E173">
            <v>0</v>
          </cell>
          <cell r="F173">
            <v>0</v>
          </cell>
          <cell r="G173">
            <v>0</v>
          </cell>
        </row>
        <row r="174">
          <cell r="A174" t="str">
            <v/>
          </cell>
          <cell r="B174" t="str">
            <v/>
          </cell>
          <cell r="C174">
            <v>0</v>
          </cell>
          <cell r="D174" t="str">
            <v/>
          </cell>
          <cell r="E174">
            <v>0</v>
          </cell>
          <cell r="F174">
            <v>0</v>
          </cell>
          <cell r="G174">
            <v>0</v>
          </cell>
        </row>
        <row r="175">
          <cell r="A175" t="str">
            <v/>
          </cell>
          <cell r="B175" t="str">
            <v/>
          </cell>
          <cell r="C175">
            <v>0</v>
          </cell>
          <cell r="D175" t="str">
            <v/>
          </cell>
          <cell r="E175">
            <v>0</v>
          </cell>
          <cell r="F175">
            <v>0</v>
          </cell>
          <cell r="G175">
            <v>0</v>
          </cell>
        </row>
        <row r="176">
          <cell r="A176">
            <v>0</v>
          </cell>
          <cell r="B176">
            <v>0</v>
          </cell>
          <cell r="C176">
            <v>0</v>
          </cell>
          <cell r="D176">
            <v>0</v>
          </cell>
          <cell r="E176">
            <v>0</v>
          </cell>
          <cell r="F176" t="str">
            <v>Total A</v>
          </cell>
          <cell r="G176">
            <v>5000</v>
          </cell>
        </row>
        <row r="177">
          <cell r="A177">
            <v>0</v>
          </cell>
          <cell r="B177">
            <v>0</v>
          </cell>
          <cell r="C177" t="str">
            <v>B - MANO DE OBRA</v>
          </cell>
          <cell r="D177">
            <v>0</v>
          </cell>
          <cell r="E177">
            <v>0</v>
          </cell>
          <cell r="F177">
            <v>0</v>
          </cell>
          <cell r="G177">
            <v>0</v>
          </cell>
        </row>
        <row r="178">
          <cell r="A178" t="str">
            <v>IIEE-SJ - 102000</v>
          </cell>
          <cell r="B178" t="str">
            <v xml:space="preserve">Oficial </v>
          </cell>
          <cell r="C178" t="str">
            <v>Mano de Obra General</v>
          </cell>
          <cell r="D178" t="str">
            <v>gl</v>
          </cell>
          <cell r="E178">
            <v>1</v>
          </cell>
          <cell r="F178">
            <v>5000</v>
          </cell>
          <cell r="G178">
            <v>5000</v>
          </cell>
        </row>
        <row r="179">
          <cell r="A179" t="str">
            <v/>
          </cell>
          <cell r="B179" t="str">
            <v/>
          </cell>
          <cell r="C179">
            <v>0</v>
          </cell>
          <cell r="D179">
            <v>0</v>
          </cell>
          <cell r="E179">
            <v>0</v>
          </cell>
          <cell r="F179">
            <v>0</v>
          </cell>
          <cell r="G179">
            <v>0</v>
          </cell>
        </row>
        <row r="180">
          <cell r="A180" t="str">
            <v/>
          </cell>
          <cell r="B180" t="str">
            <v/>
          </cell>
          <cell r="C180">
            <v>0</v>
          </cell>
          <cell r="D180">
            <v>0</v>
          </cell>
          <cell r="E180">
            <v>0</v>
          </cell>
          <cell r="F180">
            <v>0</v>
          </cell>
          <cell r="G180">
            <v>0</v>
          </cell>
        </row>
        <row r="181">
          <cell r="A181" t="str">
            <v/>
          </cell>
          <cell r="B181" t="str">
            <v/>
          </cell>
          <cell r="C181">
            <v>0</v>
          </cell>
          <cell r="D181" t="str">
            <v/>
          </cell>
          <cell r="E181">
            <v>0</v>
          </cell>
          <cell r="F181">
            <v>0</v>
          </cell>
          <cell r="G181">
            <v>0</v>
          </cell>
        </row>
        <row r="182">
          <cell r="A182" t="str">
            <v/>
          </cell>
          <cell r="B182" t="str">
            <v/>
          </cell>
          <cell r="C182">
            <v>0</v>
          </cell>
          <cell r="D182" t="str">
            <v/>
          </cell>
          <cell r="E182">
            <v>0</v>
          </cell>
          <cell r="F182">
            <v>0</v>
          </cell>
          <cell r="G182">
            <v>0</v>
          </cell>
        </row>
        <row r="183">
          <cell r="A183" t="str">
            <v/>
          </cell>
          <cell r="B183" t="str">
            <v/>
          </cell>
          <cell r="C183">
            <v>0</v>
          </cell>
          <cell r="D183" t="str">
            <v/>
          </cell>
          <cell r="E183">
            <v>0</v>
          </cell>
          <cell r="F183">
            <v>0</v>
          </cell>
          <cell r="G183">
            <v>0</v>
          </cell>
        </row>
        <row r="184">
          <cell r="A184" t="str">
            <v/>
          </cell>
          <cell r="B184" t="str">
            <v/>
          </cell>
          <cell r="C184">
            <v>0</v>
          </cell>
          <cell r="D184" t="str">
            <v/>
          </cell>
          <cell r="E184">
            <v>0</v>
          </cell>
          <cell r="F184">
            <v>0</v>
          </cell>
          <cell r="G184">
            <v>0</v>
          </cell>
        </row>
        <row r="185">
          <cell r="A185" t="str">
            <v/>
          </cell>
          <cell r="B185" t="str">
            <v/>
          </cell>
          <cell r="C185">
            <v>0</v>
          </cell>
          <cell r="D185" t="str">
            <v/>
          </cell>
          <cell r="E185">
            <v>0</v>
          </cell>
          <cell r="F185">
            <v>0</v>
          </cell>
          <cell r="G185">
            <v>0</v>
          </cell>
        </row>
        <row r="186">
          <cell r="A186">
            <v>0</v>
          </cell>
          <cell r="B186">
            <v>0</v>
          </cell>
          <cell r="C186">
            <v>0</v>
          </cell>
          <cell r="D186">
            <v>0</v>
          </cell>
          <cell r="E186">
            <v>0</v>
          </cell>
          <cell r="F186" t="str">
            <v>Total B</v>
          </cell>
          <cell r="G186">
            <v>5000</v>
          </cell>
        </row>
        <row r="187">
          <cell r="A187">
            <v>0</v>
          </cell>
          <cell r="B187">
            <v>0</v>
          </cell>
          <cell r="C187" t="str">
            <v>C - EQUIPOS</v>
          </cell>
          <cell r="D187">
            <v>0</v>
          </cell>
          <cell r="E187">
            <v>0</v>
          </cell>
          <cell r="F187">
            <v>0</v>
          </cell>
          <cell r="G187">
            <v>0</v>
          </cell>
        </row>
        <row r="188">
          <cell r="A188" t="str">
            <v>INDEC-PB - 44427-1</v>
          </cell>
          <cell r="B188" t="str">
            <v xml:space="preserve">Máquinas viales autopropulsadas                                        </v>
          </cell>
          <cell r="C188" t="str">
            <v>Equipos Varios</v>
          </cell>
          <cell r="D188" t="str">
            <v>gl</v>
          </cell>
          <cell r="E188">
            <v>1</v>
          </cell>
          <cell r="F188">
            <v>5000</v>
          </cell>
          <cell r="G188">
            <v>5000</v>
          </cell>
        </row>
        <row r="189">
          <cell r="A189" t="str">
            <v/>
          </cell>
          <cell r="B189" t="str">
            <v/>
          </cell>
          <cell r="C189">
            <v>0</v>
          </cell>
          <cell r="D189">
            <v>0</v>
          </cell>
          <cell r="E189">
            <v>0</v>
          </cell>
          <cell r="F189">
            <v>0</v>
          </cell>
          <cell r="G189">
            <v>0</v>
          </cell>
        </row>
        <row r="190">
          <cell r="A190" t="str">
            <v/>
          </cell>
          <cell r="B190" t="str">
            <v/>
          </cell>
          <cell r="C190">
            <v>0</v>
          </cell>
          <cell r="D190" t="str">
            <v/>
          </cell>
          <cell r="E190">
            <v>0</v>
          </cell>
          <cell r="F190">
            <v>0</v>
          </cell>
          <cell r="G190">
            <v>0</v>
          </cell>
        </row>
        <row r="191">
          <cell r="A191" t="str">
            <v/>
          </cell>
          <cell r="B191" t="str">
            <v/>
          </cell>
          <cell r="C191">
            <v>0</v>
          </cell>
          <cell r="D191" t="str">
            <v/>
          </cell>
          <cell r="E191">
            <v>0</v>
          </cell>
          <cell r="F191">
            <v>0</v>
          </cell>
          <cell r="G191">
            <v>0</v>
          </cell>
        </row>
        <row r="192">
          <cell r="A192" t="str">
            <v/>
          </cell>
          <cell r="B192" t="str">
            <v/>
          </cell>
          <cell r="C192">
            <v>0</v>
          </cell>
          <cell r="D192" t="str">
            <v/>
          </cell>
          <cell r="E192">
            <v>0</v>
          </cell>
          <cell r="F192">
            <v>0</v>
          </cell>
          <cell r="G192">
            <v>0</v>
          </cell>
        </row>
        <row r="193">
          <cell r="A193" t="str">
            <v/>
          </cell>
          <cell r="B193" t="str">
            <v/>
          </cell>
          <cell r="C193">
            <v>0</v>
          </cell>
          <cell r="D193" t="str">
            <v/>
          </cell>
          <cell r="E193">
            <v>0</v>
          </cell>
          <cell r="F193">
            <v>0</v>
          </cell>
          <cell r="G193">
            <v>0</v>
          </cell>
        </row>
        <row r="194">
          <cell r="A194" t="str">
            <v/>
          </cell>
          <cell r="B194" t="str">
            <v/>
          </cell>
          <cell r="C194">
            <v>0</v>
          </cell>
          <cell r="D194" t="str">
            <v/>
          </cell>
          <cell r="E194">
            <v>0</v>
          </cell>
          <cell r="F194">
            <v>0</v>
          </cell>
          <cell r="G194">
            <v>0</v>
          </cell>
        </row>
        <row r="195">
          <cell r="A195" t="str">
            <v/>
          </cell>
          <cell r="B195" t="str">
            <v/>
          </cell>
          <cell r="C195">
            <v>0</v>
          </cell>
          <cell r="D195" t="str">
            <v/>
          </cell>
          <cell r="E195">
            <v>0</v>
          </cell>
          <cell r="F195">
            <v>0</v>
          </cell>
          <cell r="G195">
            <v>0</v>
          </cell>
        </row>
        <row r="196">
          <cell r="A196" t="str">
            <v/>
          </cell>
          <cell r="B196" t="str">
            <v/>
          </cell>
          <cell r="C196">
            <v>0</v>
          </cell>
          <cell r="D196" t="str">
            <v/>
          </cell>
          <cell r="E196">
            <v>0</v>
          </cell>
          <cell r="F196">
            <v>0</v>
          </cell>
          <cell r="G196">
            <v>0</v>
          </cell>
        </row>
        <row r="197">
          <cell r="A197">
            <v>0</v>
          </cell>
          <cell r="B197">
            <v>0</v>
          </cell>
          <cell r="C197">
            <v>0</v>
          </cell>
          <cell r="D197">
            <v>0</v>
          </cell>
          <cell r="E197">
            <v>0</v>
          </cell>
          <cell r="F197" t="str">
            <v>Total C</v>
          </cell>
          <cell r="G197">
            <v>5000</v>
          </cell>
        </row>
        <row r="198">
          <cell r="A198">
            <v>0</v>
          </cell>
          <cell r="B198">
            <v>0</v>
          </cell>
          <cell r="C198">
            <v>0</v>
          </cell>
          <cell r="D198">
            <v>0</v>
          </cell>
          <cell r="E198">
            <v>0</v>
          </cell>
          <cell r="F198">
            <v>0</v>
          </cell>
          <cell r="G198">
            <v>0</v>
          </cell>
        </row>
        <row r="199">
          <cell r="A199">
            <v>4</v>
          </cell>
          <cell r="B199" t="str">
            <v>Item 4</v>
          </cell>
          <cell r="C199">
            <v>0</v>
          </cell>
          <cell r="D199" t="str">
            <v>Costo  Neto</v>
          </cell>
          <cell r="E199">
            <v>0</v>
          </cell>
          <cell r="F199" t="str">
            <v>Total D=A+B+C</v>
          </cell>
          <cell r="G199">
            <v>15000</v>
          </cell>
        </row>
      </sheetData>
      <sheetData sheetId="6">
        <row r="1">
          <cell r="A1" t="str">
            <v xml:space="preserve">COMITENTE : </v>
          </cell>
          <cell r="C1" t="str">
            <v>ORGANISMO</v>
          </cell>
        </row>
        <row r="2">
          <cell r="A2" t="str">
            <v>OBRA :</v>
          </cell>
          <cell r="C2" t="str">
            <v>OBRA CAPACITACION N° 0</v>
          </cell>
        </row>
        <row r="3">
          <cell r="A3" t="str">
            <v>UBICACION:</v>
          </cell>
          <cell r="C3" t="str">
            <v>DEPARTAMENTO</v>
          </cell>
        </row>
        <row r="4">
          <cell r="A4" t="str">
            <v>LICITACIÓN N°:</v>
          </cell>
          <cell r="C4" t="str">
            <v>LICITACION PÚBLICA</v>
          </cell>
        </row>
        <row r="5">
          <cell r="A5" t="str">
            <v>EXPEDIENTE N°:</v>
          </cell>
          <cell r="C5" t="str">
            <v>000-000000-2020-EXP</v>
          </cell>
        </row>
        <row r="6">
          <cell r="A6" t="str">
            <v>PRESUPUESTO OFICIAL:</v>
          </cell>
          <cell r="C6">
            <v>250000</v>
          </cell>
          <cell r="D6">
            <v>0</v>
          </cell>
        </row>
        <row r="7">
          <cell r="A7" t="str">
            <v>ANTICIPO FINANCIERO/ACOPIO:</v>
          </cell>
          <cell r="C7">
            <v>0.05</v>
          </cell>
        </row>
        <row r="8">
          <cell r="A8" t="str">
            <v>FECHA APERTURA LICITACIÓN:</v>
          </cell>
          <cell r="C8">
            <v>43831</v>
          </cell>
        </row>
        <row r="9">
          <cell r="A9" t="str">
            <v>PLAZO DE OBRA:</v>
          </cell>
          <cell r="C9">
            <v>90</v>
          </cell>
        </row>
        <row r="10">
          <cell r="A10" t="str">
            <v xml:space="preserve">EMPRESA CONSTRUCTORA:  </v>
          </cell>
          <cell r="C10" t="str">
            <v>EMPRESA PRUEBA</v>
          </cell>
        </row>
        <row r="11">
          <cell r="A11" t="str">
            <v>MONTO DE LA OFERTA:</v>
          </cell>
          <cell r="C11">
            <v>225432</v>
          </cell>
        </row>
        <row r="12">
          <cell r="A12">
            <v>0</v>
          </cell>
          <cell r="B12">
            <v>0</v>
          </cell>
          <cell r="C12">
            <v>0</v>
          </cell>
        </row>
        <row r="13">
          <cell r="A13">
            <v>0</v>
          </cell>
          <cell r="C13">
            <v>0</v>
          </cell>
        </row>
        <row r="14">
          <cell r="A14" t="str">
            <v xml:space="preserve">COMPUTO Y PRESUPUESTO </v>
          </cell>
          <cell r="B14">
            <v>0</v>
          </cell>
          <cell r="C14">
            <v>0</v>
          </cell>
          <cell r="D14">
            <v>0</v>
          </cell>
          <cell r="E14">
            <v>0</v>
          </cell>
          <cell r="F14">
            <v>0</v>
          </cell>
          <cell r="G14">
            <v>0</v>
          </cell>
          <cell r="H14">
            <v>0</v>
          </cell>
          <cell r="I14">
            <v>0</v>
          </cell>
        </row>
        <row r="16">
          <cell r="A16" t="str">
            <v>PROTOTIPO 1 - TIPO A</v>
          </cell>
          <cell r="B16">
            <v>0</v>
          </cell>
          <cell r="C16" t="str">
            <v>CANTIDAD VIVIENDAS</v>
          </cell>
          <cell r="D16">
            <v>10</v>
          </cell>
          <cell r="E16">
            <v>0</v>
          </cell>
          <cell r="F16">
            <v>0</v>
          </cell>
          <cell r="G16" t="str">
            <v>PRECIO UNIT. PROTOTIPO 1 - TIPO A</v>
          </cell>
          <cell r="H16">
            <v>20322</v>
          </cell>
          <cell r="I16">
            <v>0</v>
          </cell>
        </row>
        <row r="17">
          <cell r="A17" t="str">
            <v/>
          </cell>
          <cell r="B17">
            <v>0</v>
          </cell>
          <cell r="C17" t="str">
            <v/>
          </cell>
          <cell r="D17">
            <v>0</v>
          </cell>
          <cell r="E17">
            <v>0</v>
          </cell>
          <cell r="F17">
            <v>0</v>
          </cell>
          <cell r="G17" t="str">
            <v/>
          </cell>
          <cell r="H17">
            <v>0</v>
          </cell>
          <cell r="I17">
            <v>0</v>
          </cell>
        </row>
        <row r="18">
          <cell r="A18" t="str">
            <v/>
          </cell>
          <cell r="B18">
            <v>0</v>
          </cell>
          <cell r="C18" t="str">
            <v/>
          </cell>
          <cell r="D18">
            <v>0</v>
          </cell>
          <cell r="E18">
            <v>0</v>
          </cell>
          <cell r="F18">
            <v>0</v>
          </cell>
          <cell r="G18" t="str">
            <v/>
          </cell>
          <cell r="H18">
            <v>0</v>
          </cell>
          <cell r="I18">
            <v>0</v>
          </cell>
        </row>
        <row r="19">
          <cell r="A19">
            <v>0</v>
          </cell>
          <cell r="B19">
            <v>0</v>
          </cell>
          <cell r="C19">
            <v>0</v>
          </cell>
          <cell r="D19">
            <v>0</v>
          </cell>
          <cell r="E19">
            <v>0</v>
          </cell>
          <cell r="F19">
            <v>0</v>
          </cell>
          <cell r="G19">
            <v>0</v>
          </cell>
          <cell r="H19">
            <v>0</v>
          </cell>
        </row>
        <row r="20">
          <cell r="A20" t="str">
            <v>RUBRO ITEM</v>
          </cell>
          <cell r="B20" t="str">
            <v>DESIGNACION</v>
          </cell>
          <cell r="C20">
            <v>0</v>
          </cell>
          <cell r="D20" t="str">
            <v>UN.</v>
          </cell>
          <cell r="E20" t="str">
            <v>CANT.</v>
          </cell>
          <cell r="F20" t="str">
            <v>COSTO UNITARIO</v>
          </cell>
          <cell r="G20" t="str">
            <v>PRECIO UNITARIO</v>
          </cell>
          <cell r="H20" t="str">
            <v>PRECIO TOTAL DEL ITEM</v>
          </cell>
          <cell r="I20" t="str">
            <v>PORCENTAJE INCIDENCIA DEL ITEM</v>
          </cell>
        </row>
        <row r="21">
          <cell r="A21">
            <v>0</v>
          </cell>
          <cell r="B21">
            <v>0</v>
          </cell>
          <cell r="C21">
            <v>0</v>
          </cell>
          <cell r="D21">
            <v>0</v>
          </cell>
          <cell r="E21">
            <v>0</v>
          </cell>
          <cell r="F21">
            <v>0</v>
          </cell>
          <cell r="G21">
            <v>0</v>
          </cell>
          <cell r="H21">
            <v>0</v>
          </cell>
          <cell r="I21">
            <v>0</v>
          </cell>
        </row>
        <row r="22">
          <cell r="A22" t="str">
            <v>A</v>
          </cell>
          <cell r="B22" t="str">
            <v>VIVIENDA</v>
          </cell>
          <cell r="C22">
            <v>0</v>
          </cell>
          <cell r="D22">
            <v>0</v>
          </cell>
          <cell r="E22">
            <v>0</v>
          </cell>
          <cell r="F22">
            <v>0</v>
          </cell>
          <cell r="G22">
            <v>0</v>
          </cell>
          <cell r="H22">
            <v>0</v>
          </cell>
          <cell r="I22">
            <v>0</v>
          </cell>
        </row>
        <row r="23">
          <cell r="A23">
            <v>1</v>
          </cell>
          <cell r="B23" t="str">
            <v>Item 1</v>
          </cell>
          <cell r="C23">
            <v>0</v>
          </cell>
          <cell r="D23" t="str">
            <v>gl</v>
          </cell>
          <cell r="E23">
            <v>10</v>
          </cell>
          <cell r="F23">
            <v>2500</v>
          </cell>
          <cell r="G23">
            <v>3387</v>
          </cell>
          <cell r="H23">
            <v>33870</v>
          </cell>
          <cell r="I23">
            <v>0.15024486319599703</v>
          </cell>
        </row>
        <row r="24">
          <cell r="A24">
            <v>2</v>
          </cell>
          <cell r="B24" t="str">
            <v>Item 2</v>
          </cell>
          <cell r="C24">
            <v>0</v>
          </cell>
          <cell r="D24" t="str">
            <v>gl</v>
          </cell>
          <cell r="E24">
            <v>10</v>
          </cell>
          <cell r="F24">
            <v>5000</v>
          </cell>
          <cell r="G24">
            <v>6774</v>
          </cell>
          <cell r="H24">
            <v>67740</v>
          </cell>
          <cell r="I24">
            <v>0.30048972639199406</v>
          </cell>
        </row>
        <row r="25">
          <cell r="A25">
            <v>3</v>
          </cell>
          <cell r="B25" t="str">
            <v>Item 3</v>
          </cell>
          <cell r="C25">
            <v>0</v>
          </cell>
          <cell r="D25" t="str">
            <v>gl</v>
          </cell>
          <cell r="E25">
            <v>10</v>
          </cell>
          <cell r="F25">
            <v>7500</v>
          </cell>
          <cell r="G25">
            <v>10161</v>
          </cell>
          <cell r="H25">
            <v>101610</v>
          </cell>
          <cell r="I25">
            <v>0.45073458958799106</v>
          </cell>
        </row>
        <row r="26">
          <cell r="A26">
            <v>0</v>
          </cell>
          <cell r="B26">
            <v>0</v>
          </cell>
          <cell r="C26">
            <v>0</v>
          </cell>
          <cell r="D26">
            <v>0</v>
          </cell>
          <cell r="E26">
            <v>0</v>
          </cell>
          <cell r="F26">
            <v>0</v>
          </cell>
          <cell r="I26">
            <v>0</v>
          </cell>
        </row>
        <row r="27">
          <cell r="A27">
            <v>0</v>
          </cell>
          <cell r="B27" t="str">
            <v xml:space="preserve">TOTAL COSTO </v>
          </cell>
          <cell r="C27">
            <v>0</v>
          </cell>
          <cell r="D27">
            <v>0</v>
          </cell>
          <cell r="E27">
            <v>0</v>
          </cell>
          <cell r="F27">
            <v>150000</v>
          </cell>
          <cell r="G27">
            <v>0</v>
          </cell>
          <cell r="H27">
            <v>203220</v>
          </cell>
          <cell r="I27">
            <v>0.90146917917598213</v>
          </cell>
        </row>
        <row r="28">
          <cell r="G28">
            <v>0</v>
          </cell>
        </row>
        <row r="29">
          <cell r="A29" t="str">
            <v>1-</v>
          </cell>
          <cell r="B29" t="str">
            <v>COSTO OFERTA</v>
          </cell>
          <cell r="C29">
            <v>0</v>
          </cell>
          <cell r="D29">
            <v>0</v>
          </cell>
          <cell r="E29">
            <v>0</v>
          </cell>
          <cell r="F29">
            <v>0</v>
          </cell>
          <cell r="G29">
            <v>0</v>
          </cell>
          <cell r="H29">
            <v>150000</v>
          </cell>
          <cell r="I29">
            <v>0</v>
          </cell>
        </row>
        <row r="30">
          <cell r="A30" t="str">
            <v>2-</v>
          </cell>
          <cell r="B30" t="str">
            <v>COSTO FINANCIERO  0 % de ( 1 )</v>
          </cell>
          <cell r="C30">
            <v>0</v>
          </cell>
          <cell r="D30">
            <v>0</v>
          </cell>
          <cell r="E30">
            <v>0</v>
          </cell>
          <cell r="F30">
            <v>0</v>
          </cell>
          <cell r="G30">
            <v>0</v>
          </cell>
          <cell r="H30">
            <v>0</v>
          </cell>
          <cell r="I30">
            <v>0</v>
          </cell>
        </row>
        <row r="31">
          <cell r="A31" t="str">
            <v>3-</v>
          </cell>
          <cell r="B31" t="str">
            <v>COSTO COSTO ( 1 + 2 )</v>
          </cell>
          <cell r="C31">
            <v>0</v>
          </cell>
          <cell r="D31">
            <v>0</v>
          </cell>
          <cell r="E31">
            <v>0</v>
          </cell>
          <cell r="F31">
            <v>0</v>
          </cell>
          <cell r="G31">
            <v>0</v>
          </cell>
          <cell r="H31">
            <v>150000</v>
          </cell>
          <cell r="I31">
            <v>0</v>
          </cell>
        </row>
        <row r="32">
          <cell r="A32" t="str">
            <v>4-</v>
          </cell>
          <cell r="B32" t="str">
            <v>GASTOS GENERALES  10 % de ( 3 )</v>
          </cell>
          <cell r="C32">
            <v>0</v>
          </cell>
          <cell r="D32">
            <v>0</v>
          </cell>
          <cell r="E32">
            <v>0.1</v>
          </cell>
          <cell r="F32">
            <v>0</v>
          </cell>
          <cell r="G32">
            <v>0</v>
          </cell>
          <cell r="H32">
            <v>15000</v>
          </cell>
          <cell r="I32">
            <v>0</v>
          </cell>
        </row>
        <row r="33">
          <cell r="A33" t="str">
            <v>5-</v>
          </cell>
          <cell r="B33" t="str">
            <v>BENEFICIOS  10 % de ( 3 )</v>
          </cell>
          <cell r="C33">
            <v>0</v>
          </cell>
          <cell r="D33">
            <v>0</v>
          </cell>
          <cell r="E33">
            <v>0.1</v>
          </cell>
          <cell r="F33">
            <v>0</v>
          </cell>
          <cell r="G33">
            <v>0</v>
          </cell>
          <cell r="H33">
            <v>15000</v>
          </cell>
          <cell r="I33">
            <v>0</v>
          </cell>
        </row>
        <row r="34">
          <cell r="A34" t="str">
            <v>6-</v>
          </cell>
          <cell r="B34" t="str">
            <v>SUB TOTAL ( 3 + 4 + 5 )</v>
          </cell>
          <cell r="C34">
            <v>0</v>
          </cell>
          <cell r="D34">
            <v>0</v>
          </cell>
          <cell r="E34">
            <v>0</v>
          </cell>
          <cell r="F34">
            <v>0</v>
          </cell>
          <cell r="G34">
            <v>0</v>
          </cell>
          <cell r="H34">
            <v>180000</v>
          </cell>
          <cell r="I34">
            <v>0</v>
          </cell>
        </row>
        <row r="35">
          <cell r="A35" t="str">
            <v>7-</v>
          </cell>
          <cell r="B35" t="str">
            <v>INGRESOS BRUTOS Y LOTE HOGAR  2,4 % de ( 6 )</v>
          </cell>
          <cell r="C35">
            <v>0</v>
          </cell>
          <cell r="D35">
            <v>0</v>
          </cell>
          <cell r="E35">
            <v>2.4E-2</v>
          </cell>
          <cell r="F35">
            <v>0</v>
          </cell>
          <cell r="G35">
            <v>0</v>
          </cell>
          <cell r="H35">
            <v>4320</v>
          </cell>
          <cell r="I35">
            <v>0</v>
          </cell>
        </row>
        <row r="36">
          <cell r="A36" t="str">
            <v>8-</v>
          </cell>
          <cell r="B36" t="str">
            <v>IMPUESTO AL VALOR AGREGADO 10,5 % de ( 6 )</v>
          </cell>
          <cell r="C36">
            <v>0</v>
          </cell>
          <cell r="D36">
            <v>0</v>
          </cell>
          <cell r="E36">
            <v>0.105</v>
          </cell>
          <cell r="F36">
            <v>0</v>
          </cell>
          <cell r="G36">
            <v>0</v>
          </cell>
          <cell r="H36">
            <v>18900</v>
          </cell>
          <cell r="I36">
            <v>0</v>
          </cell>
        </row>
        <row r="37">
          <cell r="A37">
            <v>0</v>
          </cell>
          <cell r="B37">
            <v>0</v>
          </cell>
          <cell r="C37">
            <v>0</v>
          </cell>
          <cell r="D37">
            <v>0</v>
          </cell>
          <cell r="E37">
            <v>0</v>
          </cell>
          <cell r="F37">
            <v>0</v>
          </cell>
          <cell r="G37">
            <v>0</v>
          </cell>
          <cell r="I37">
            <v>0</v>
          </cell>
        </row>
        <row r="38">
          <cell r="B38" t="str">
            <v>PRECIO TOTAL VIVIENDAS</v>
          </cell>
          <cell r="C38">
            <v>0</v>
          </cell>
          <cell r="D38">
            <v>0</v>
          </cell>
          <cell r="E38">
            <v>0</v>
          </cell>
          <cell r="F38">
            <v>0</v>
          </cell>
          <cell r="G38">
            <v>0</v>
          </cell>
          <cell r="H38">
            <v>203220</v>
          </cell>
          <cell r="I38">
            <v>0</v>
          </cell>
        </row>
        <row r="39">
          <cell r="A39" t="str">
            <v>INFRAESTRUCTURA - URBANIZACIÓN - DOC. FINAL DE OBRA - OBRAS COMPLEMENTARIAS</v>
          </cell>
          <cell r="B39">
            <v>0</v>
          </cell>
          <cell r="C39">
            <v>0</v>
          </cell>
          <cell r="D39">
            <v>0</v>
          </cell>
          <cell r="E39">
            <v>0</v>
          </cell>
          <cell r="F39">
            <v>0</v>
          </cell>
          <cell r="G39">
            <v>0</v>
          </cell>
          <cell r="H39">
            <v>0</v>
          </cell>
          <cell r="I39">
            <v>0</v>
          </cell>
        </row>
        <row r="40">
          <cell r="A40">
            <v>0</v>
          </cell>
          <cell r="B40">
            <v>0</v>
          </cell>
          <cell r="C40">
            <v>0</v>
          </cell>
          <cell r="D40">
            <v>0</v>
          </cell>
          <cell r="E40">
            <v>0</v>
          </cell>
          <cell r="F40">
            <v>0</v>
          </cell>
          <cell r="G40">
            <v>0</v>
          </cell>
          <cell r="H40">
            <v>0</v>
          </cell>
          <cell r="I40">
            <v>0</v>
          </cell>
        </row>
        <row r="41">
          <cell r="A41" t="str">
            <v>RUBRO ITEM</v>
          </cell>
          <cell r="B41" t="str">
            <v>DESIGNACION</v>
          </cell>
          <cell r="C41">
            <v>0</v>
          </cell>
          <cell r="D41" t="str">
            <v>UN.</v>
          </cell>
          <cell r="E41" t="str">
            <v>CANT.</v>
          </cell>
          <cell r="F41" t="str">
            <v>COSTO UNITARIO</v>
          </cell>
          <cell r="G41" t="str">
            <v>PRECIO UNITARIO</v>
          </cell>
          <cell r="H41" t="str">
            <v>PRECIO TOTAL DEL ITEM</v>
          </cell>
          <cell r="I41" t="str">
            <v>PORCENTAJE INCIDENCIA DEL ITEM</v>
          </cell>
        </row>
        <row r="42">
          <cell r="A42" t="str">
            <v>B</v>
          </cell>
          <cell r="B42" t="str">
            <v>INFRAESTRUCTURA</v>
          </cell>
          <cell r="C42">
            <v>0</v>
          </cell>
          <cell r="D42">
            <v>0</v>
          </cell>
          <cell r="E42">
            <v>0</v>
          </cell>
          <cell r="F42">
            <v>0</v>
          </cell>
          <cell r="G42">
            <v>0</v>
          </cell>
          <cell r="H42">
            <v>0</v>
          </cell>
          <cell r="I42">
            <v>0</v>
          </cell>
        </row>
        <row r="43">
          <cell r="A43">
            <v>4</v>
          </cell>
          <cell r="B43" t="str">
            <v>Item 4</v>
          </cell>
          <cell r="C43">
            <v>0</v>
          </cell>
          <cell r="D43" t="str">
            <v>gl</v>
          </cell>
          <cell r="E43">
            <v>1</v>
          </cell>
          <cell r="F43">
            <v>15000</v>
          </cell>
          <cell r="G43">
            <v>22212</v>
          </cell>
          <cell r="H43">
            <v>22212</v>
          </cell>
          <cell r="I43">
            <v>9.8530820824017887E-2</v>
          </cell>
        </row>
        <row r="44">
          <cell r="A44">
            <v>0</v>
          </cell>
          <cell r="B44">
            <v>0</v>
          </cell>
          <cell r="C44">
            <v>0</v>
          </cell>
          <cell r="D44">
            <v>0</v>
          </cell>
          <cell r="E44">
            <v>0</v>
          </cell>
          <cell r="F44">
            <v>0</v>
          </cell>
          <cell r="G44">
            <v>22212</v>
          </cell>
          <cell r="I44">
            <v>0</v>
          </cell>
        </row>
        <row r="45">
          <cell r="A45">
            <v>0</v>
          </cell>
          <cell r="B45" t="str">
            <v xml:space="preserve">TOTAL COSTO </v>
          </cell>
          <cell r="C45">
            <v>0</v>
          </cell>
          <cell r="D45">
            <v>0</v>
          </cell>
          <cell r="E45">
            <v>0</v>
          </cell>
          <cell r="F45">
            <v>15000</v>
          </cell>
          <cell r="G45">
            <v>0</v>
          </cell>
          <cell r="H45">
            <v>22212</v>
          </cell>
          <cell r="I45">
            <v>9.8530820824017887E-2</v>
          </cell>
        </row>
        <row r="46">
          <cell r="G46">
            <v>0</v>
          </cell>
        </row>
        <row r="47">
          <cell r="A47" t="str">
            <v>1-</v>
          </cell>
          <cell r="B47" t="str">
            <v>COSTO OFERTA</v>
          </cell>
          <cell r="C47">
            <v>0</v>
          </cell>
          <cell r="D47">
            <v>0</v>
          </cell>
          <cell r="E47">
            <v>0</v>
          </cell>
          <cell r="F47">
            <v>0</v>
          </cell>
          <cell r="G47">
            <v>0</v>
          </cell>
          <cell r="H47">
            <v>15000</v>
          </cell>
          <cell r="I47">
            <v>0</v>
          </cell>
        </row>
        <row r="48">
          <cell r="A48" t="str">
            <v>2-</v>
          </cell>
          <cell r="B48" t="str">
            <v>COSTO FINANCIERO  0 % de ( 1 )</v>
          </cell>
          <cell r="C48">
            <v>0</v>
          </cell>
          <cell r="D48">
            <v>0</v>
          </cell>
          <cell r="E48">
            <v>0</v>
          </cell>
          <cell r="F48">
            <v>0</v>
          </cell>
          <cell r="G48">
            <v>0</v>
          </cell>
          <cell r="H48">
            <v>0</v>
          </cell>
          <cell r="I48">
            <v>0</v>
          </cell>
        </row>
        <row r="49">
          <cell r="A49" t="str">
            <v>3-</v>
          </cell>
          <cell r="B49" t="str">
            <v>COSTO OBRA ( 1 + 2 )</v>
          </cell>
          <cell r="C49">
            <v>0</v>
          </cell>
          <cell r="D49">
            <v>0</v>
          </cell>
          <cell r="E49">
            <v>0</v>
          </cell>
          <cell r="F49">
            <v>0</v>
          </cell>
          <cell r="G49">
            <v>0</v>
          </cell>
          <cell r="H49">
            <v>15000</v>
          </cell>
          <cell r="I49">
            <v>0</v>
          </cell>
        </row>
        <row r="50">
          <cell r="A50" t="str">
            <v>4-</v>
          </cell>
          <cell r="B50" t="str">
            <v>GASTOS GENERALES  10 % de ( 3 )</v>
          </cell>
          <cell r="C50">
            <v>0</v>
          </cell>
          <cell r="D50">
            <v>0</v>
          </cell>
          <cell r="E50">
            <v>0.1</v>
          </cell>
          <cell r="F50">
            <v>0</v>
          </cell>
          <cell r="G50">
            <v>0</v>
          </cell>
          <cell r="H50">
            <v>1500</v>
          </cell>
          <cell r="I50">
            <v>0</v>
          </cell>
        </row>
        <row r="51">
          <cell r="A51" t="str">
            <v>5-</v>
          </cell>
          <cell r="B51" t="str">
            <v>BENEFICIOS  10 % de ( 3 )</v>
          </cell>
          <cell r="C51">
            <v>0</v>
          </cell>
          <cell r="D51">
            <v>0</v>
          </cell>
          <cell r="E51">
            <v>0.1</v>
          </cell>
          <cell r="F51">
            <v>0</v>
          </cell>
          <cell r="G51">
            <v>0</v>
          </cell>
          <cell r="H51">
            <v>1500</v>
          </cell>
          <cell r="I51">
            <v>0</v>
          </cell>
        </row>
        <row r="52">
          <cell r="A52" t="str">
            <v>6-</v>
          </cell>
          <cell r="B52" t="str">
            <v>SUB TOTAL ( 3 + 4 + 5 )</v>
          </cell>
          <cell r="C52">
            <v>0</v>
          </cell>
          <cell r="D52">
            <v>0</v>
          </cell>
          <cell r="E52">
            <v>0</v>
          </cell>
          <cell r="F52">
            <v>0</v>
          </cell>
          <cell r="G52">
            <v>0</v>
          </cell>
          <cell r="H52">
            <v>18000</v>
          </cell>
          <cell r="I52">
            <v>0</v>
          </cell>
        </row>
        <row r="53">
          <cell r="A53" t="str">
            <v>7-</v>
          </cell>
          <cell r="B53" t="str">
            <v>INGRESOS BRUTOS Y LOTE HOGAR  2,4 % de ( 6 )</v>
          </cell>
          <cell r="C53">
            <v>0</v>
          </cell>
          <cell r="D53">
            <v>0</v>
          </cell>
          <cell r="E53">
            <v>2.4E-2</v>
          </cell>
          <cell r="F53">
            <v>0</v>
          </cell>
          <cell r="G53">
            <v>0</v>
          </cell>
          <cell r="H53">
            <v>432</v>
          </cell>
          <cell r="I53">
            <v>0</v>
          </cell>
        </row>
        <row r="54">
          <cell r="A54" t="str">
            <v>8-</v>
          </cell>
          <cell r="B54" t="str">
            <v>IMPUESTO AL VALOR AGREGADO 10,5 % de ( 6 )</v>
          </cell>
          <cell r="C54">
            <v>0</v>
          </cell>
          <cell r="D54">
            <v>0</v>
          </cell>
          <cell r="E54">
            <v>0.21</v>
          </cell>
          <cell r="F54">
            <v>0</v>
          </cell>
          <cell r="G54">
            <v>0</v>
          </cell>
          <cell r="H54">
            <v>3780</v>
          </cell>
          <cell r="I54">
            <v>0</v>
          </cell>
        </row>
        <row r="55">
          <cell r="A55">
            <v>0</v>
          </cell>
          <cell r="B55">
            <v>0</v>
          </cell>
          <cell r="C55">
            <v>0</v>
          </cell>
          <cell r="D55">
            <v>0</v>
          </cell>
          <cell r="E55">
            <v>0</v>
          </cell>
          <cell r="F55">
            <v>0</v>
          </cell>
          <cell r="G55">
            <v>0</v>
          </cell>
          <cell r="I55">
            <v>0</v>
          </cell>
        </row>
        <row r="56">
          <cell r="B56" t="str">
            <v>PRECIO TOTAL INFRAESTRUCTURA - URBANIZACIÓN - DOC. FINAL DE OBRA - OBRAS COMPLEMENTARIAS</v>
          </cell>
          <cell r="C56">
            <v>0</v>
          </cell>
          <cell r="D56">
            <v>0</v>
          </cell>
          <cell r="E56">
            <v>0</v>
          </cell>
          <cell r="F56">
            <v>0</v>
          </cell>
          <cell r="G56">
            <v>0</v>
          </cell>
          <cell r="H56">
            <v>22212</v>
          </cell>
          <cell r="I56">
            <v>0</v>
          </cell>
        </row>
        <row r="57">
          <cell r="A57">
            <v>0</v>
          </cell>
          <cell r="B57">
            <v>0</v>
          </cell>
          <cell r="C57">
            <v>0</v>
          </cell>
          <cell r="D57">
            <v>0</v>
          </cell>
          <cell r="E57">
            <v>0</v>
          </cell>
          <cell r="F57">
            <v>0</v>
          </cell>
          <cell r="G57">
            <v>0</v>
          </cell>
          <cell r="I57">
            <v>0</v>
          </cell>
        </row>
        <row r="58">
          <cell r="B58" t="str">
            <v>MONTO TOTAL DE OBRA</v>
          </cell>
          <cell r="H58">
            <v>225432</v>
          </cell>
          <cell r="I58">
            <v>1</v>
          </cell>
        </row>
        <row r="59">
          <cell r="B59">
            <v>0</v>
          </cell>
          <cell r="G59">
            <v>0</v>
          </cell>
          <cell r="H59">
            <v>0</v>
          </cell>
        </row>
        <row r="60">
          <cell r="A60" t="str">
            <v>SON PESOS: DOSCIENTOS VEINTICINCO MIL CUATROCIENTOS TREINTA Y DOS PESOS CON 00/100</v>
          </cell>
          <cell r="B60">
            <v>0</v>
          </cell>
          <cell r="C60">
            <v>0</v>
          </cell>
          <cell r="D60">
            <v>0</v>
          </cell>
          <cell r="E60">
            <v>0</v>
          </cell>
          <cell r="F60">
            <v>0</v>
          </cell>
          <cell r="G60">
            <v>0</v>
          </cell>
          <cell r="H60">
            <v>0</v>
          </cell>
          <cell r="I60">
            <v>0</v>
          </cell>
        </row>
        <row r="61">
          <cell r="A61" t="str">
            <v>FIN</v>
          </cell>
        </row>
      </sheetData>
      <sheetData sheetId="7"/>
      <sheetData sheetId="8"/>
      <sheetData sheetId="9"/>
      <sheetData sheetId="10"/>
      <sheetData sheetId="11">
        <row r="5">
          <cell r="A5" t="str">
            <v>LISTADO DE INSUMOS - MANO DE OBRA, MATERIALES Y EQUIPOS - PARA LA OBRA</v>
          </cell>
        </row>
        <row r="7">
          <cell r="A7" t="str">
            <v>DENOMINACIÓN INSUMO</v>
          </cell>
          <cell r="B7" t="str">
            <v>UNIDAD</v>
          </cell>
          <cell r="C7" t="str">
            <v>$ Un.</v>
          </cell>
          <cell r="D7" t="str">
            <v>CODIGO</v>
          </cell>
          <cell r="E7" t="str">
            <v>DESCRIPCION</v>
          </cell>
        </row>
        <row r="8">
          <cell r="A8" t="str">
            <v>MANO DE OBRA</v>
          </cell>
        </row>
        <row r="9">
          <cell r="A9" t="str">
            <v>Mano de Obra General</v>
          </cell>
          <cell r="B9" t="str">
            <v>GL</v>
          </cell>
          <cell r="C9">
            <v>0</v>
          </cell>
          <cell r="D9" t="str">
            <v>IIEE-SJ - 102000</v>
          </cell>
          <cell r="E9" t="str">
            <v xml:space="preserve">Oficial </v>
          </cell>
        </row>
        <row r="10">
          <cell r="E10" t="str">
            <v/>
          </cell>
        </row>
        <row r="11">
          <cell r="A11" t="str">
            <v>EQUIPOS</v>
          </cell>
          <cell r="E11" t="str">
            <v/>
          </cell>
        </row>
        <row r="12">
          <cell r="A12" t="str">
            <v>Equipos Varios</v>
          </cell>
          <cell r="B12" t="str">
            <v>GL</v>
          </cell>
          <cell r="C12">
            <v>0</v>
          </cell>
          <cell r="D12" t="str">
            <v>INDEC-PB - 44427-1</v>
          </cell>
          <cell r="E12" t="str">
            <v xml:space="preserve">Máquinas viales autopropulsadas                                        </v>
          </cell>
        </row>
        <row r="13">
          <cell r="D13">
            <v>0</v>
          </cell>
          <cell r="E13">
            <v>0</v>
          </cell>
        </row>
        <row r="14">
          <cell r="A14" t="str">
            <v>MATERIALES</v>
          </cell>
          <cell r="D14">
            <v>0</v>
          </cell>
          <cell r="E14">
            <v>0</v>
          </cell>
        </row>
        <row r="15">
          <cell r="A15" t="str">
            <v>Materiales Varios</v>
          </cell>
          <cell r="B15" t="str">
            <v>GL</v>
          </cell>
          <cell r="C15">
            <v>0</v>
          </cell>
          <cell r="D15" t="str">
            <v>INDEC-CM - 37440-11</v>
          </cell>
          <cell r="E15" t="str">
            <v>Cemento portland normal, en bolsa</v>
          </cell>
        </row>
      </sheetData>
      <sheetData sheetId="12"/>
      <sheetData sheetId="13"/>
      <sheetData sheetId="14">
        <row r="1">
          <cell r="B1" t="str">
            <v>Cuadro 1. Índices del Capítulo Materiales, mayor desagregación disponible</v>
          </cell>
          <cell r="D1">
            <v>0</v>
          </cell>
        </row>
        <row r="3">
          <cell r="A3" t="str">
            <v>Codigo Unificado</v>
          </cell>
          <cell r="B3" t="str">
            <v>Código</v>
          </cell>
          <cell r="C3">
            <v>0</v>
          </cell>
          <cell r="D3">
            <v>0</v>
          </cell>
          <cell r="E3" t="str">
            <v>Descripción</v>
          </cell>
        </row>
        <row r="4">
          <cell r="A4">
            <v>0</v>
          </cell>
          <cell r="B4" t="str">
            <v>CPC1</v>
          </cell>
          <cell r="C4">
            <v>0</v>
          </cell>
          <cell r="D4">
            <v>0</v>
          </cell>
          <cell r="E4">
            <v>0</v>
          </cell>
        </row>
        <row r="5">
          <cell r="A5">
            <v>0</v>
          </cell>
          <cell r="B5">
            <v>0</v>
          </cell>
          <cell r="C5">
            <v>0</v>
          </cell>
          <cell r="D5">
            <v>0</v>
          </cell>
          <cell r="E5">
            <v>0</v>
          </cell>
        </row>
        <row r="6">
          <cell r="A6" t="str">
            <v>INDEC-CM - 37210-51</v>
          </cell>
          <cell r="B6">
            <v>37210</v>
          </cell>
          <cell r="C6" t="str">
            <v>-</v>
          </cell>
          <cell r="D6">
            <v>51</v>
          </cell>
          <cell r="E6" t="str">
            <v>Accesorios de  loza para baño de calidad media</v>
          </cell>
        </row>
        <row r="7">
          <cell r="A7" t="str">
            <v>INDEC-CM - 37210-52</v>
          </cell>
          <cell r="B7">
            <v>37210</v>
          </cell>
          <cell r="C7" t="str">
            <v>-</v>
          </cell>
          <cell r="D7">
            <v>52</v>
          </cell>
          <cell r="E7" t="str">
            <v>Accesorios de loza para baño de calidad inferior</v>
          </cell>
        </row>
        <row r="8">
          <cell r="A8" t="str">
            <v>INDEC-CM - 42911-81</v>
          </cell>
          <cell r="B8">
            <v>42911</v>
          </cell>
          <cell r="C8" t="str">
            <v>-</v>
          </cell>
          <cell r="D8">
            <v>81</v>
          </cell>
          <cell r="E8" t="str">
            <v>Accesorios metálicos para baño</v>
          </cell>
        </row>
        <row r="9">
          <cell r="A9" t="str">
            <v>INDEC-CM - 41242-11</v>
          </cell>
          <cell r="B9">
            <v>41242</v>
          </cell>
          <cell r="C9" t="str">
            <v>-</v>
          </cell>
          <cell r="D9">
            <v>11</v>
          </cell>
          <cell r="E9" t="str">
            <v>Acero aletado conformado, en barra</v>
          </cell>
        </row>
        <row r="10">
          <cell r="A10" t="str">
            <v>INDEC-CM - 37440-21</v>
          </cell>
          <cell r="B10">
            <v>37440</v>
          </cell>
          <cell r="C10" t="str">
            <v>-</v>
          </cell>
          <cell r="D10">
            <v>21</v>
          </cell>
          <cell r="E10" t="str">
            <v>Adhesivo para pisos y revestimientos cerámicos</v>
          </cell>
        </row>
        <row r="11">
          <cell r="A11" t="str">
            <v>INDEC-CM - 38130-13</v>
          </cell>
          <cell r="B11">
            <v>38130</v>
          </cell>
          <cell r="C11" t="str">
            <v>-</v>
          </cell>
          <cell r="D11">
            <v>13</v>
          </cell>
          <cell r="E11" t="str">
            <v>Alacena de cocina de madera, de calidad inferior</v>
          </cell>
        </row>
        <row r="12">
          <cell r="A12" t="str">
            <v>INDEC-CM - 38130-12</v>
          </cell>
          <cell r="B12">
            <v>38130</v>
          </cell>
          <cell r="C12" t="str">
            <v>-</v>
          </cell>
          <cell r="D12">
            <v>12</v>
          </cell>
          <cell r="E12" t="str">
            <v>Alacena de cocina de madera, de calidad media</v>
          </cell>
        </row>
        <row r="13">
          <cell r="A13" t="str">
            <v>INDEC-CM - 38130-11</v>
          </cell>
          <cell r="B13">
            <v>38130</v>
          </cell>
          <cell r="C13" t="str">
            <v>-</v>
          </cell>
          <cell r="D13">
            <v>11</v>
          </cell>
          <cell r="E13" t="str">
            <v>Alacena de cocina de madera, de calidad superior</v>
          </cell>
        </row>
        <row r="14">
          <cell r="A14" t="str">
            <v>INDEC-CM - 27230-11</v>
          </cell>
          <cell r="B14">
            <v>27230</v>
          </cell>
          <cell r="C14" t="str">
            <v>-</v>
          </cell>
          <cell r="D14">
            <v>11</v>
          </cell>
          <cell r="E14" t="str">
            <v>Alfombra de pelo cortado de material sintético, con colocación</v>
          </cell>
        </row>
        <row r="15">
          <cell r="A15" t="str">
            <v>INDEC-CM - 44821-11</v>
          </cell>
          <cell r="B15">
            <v>44821</v>
          </cell>
          <cell r="C15" t="str">
            <v>-</v>
          </cell>
          <cell r="D15">
            <v>11</v>
          </cell>
          <cell r="E15" t="str">
            <v>Anafe a gas</v>
          </cell>
        </row>
        <row r="16">
          <cell r="A16" t="str">
            <v>INDEC-CM - 37560-11</v>
          </cell>
          <cell r="B16">
            <v>37560</v>
          </cell>
          <cell r="C16" t="str">
            <v>-</v>
          </cell>
          <cell r="D16">
            <v>11</v>
          </cell>
          <cell r="E16" t="str">
            <v>Anillo para cámara de inspección de PVC</v>
          </cell>
        </row>
        <row r="17">
          <cell r="A17" t="str">
            <v>INDEC-CM - 15400-11</v>
          </cell>
          <cell r="B17">
            <v>15400</v>
          </cell>
          <cell r="C17" t="str">
            <v>-</v>
          </cell>
          <cell r="D17">
            <v>11</v>
          </cell>
          <cell r="E17" t="str">
            <v>Arcilla expandida</v>
          </cell>
        </row>
        <row r="18">
          <cell r="A18" t="str">
            <v>INDEC-CM - 15310-11</v>
          </cell>
          <cell r="B18">
            <v>15310</v>
          </cell>
          <cell r="C18" t="str">
            <v>-</v>
          </cell>
          <cell r="D18">
            <v>11</v>
          </cell>
          <cell r="E18" t="str">
            <v xml:space="preserve">Arena fina </v>
          </cell>
        </row>
        <row r="19">
          <cell r="A19" t="str">
            <v>INDEC-CM - 46531-11</v>
          </cell>
          <cell r="B19">
            <v>46531</v>
          </cell>
          <cell r="C19" t="str">
            <v>-</v>
          </cell>
          <cell r="D19">
            <v>11</v>
          </cell>
          <cell r="E19" t="str">
            <v>Artefacto de iluminación</v>
          </cell>
        </row>
        <row r="20">
          <cell r="A20" t="str">
            <v>INDEC-CM - 43540-11</v>
          </cell>
          <cell r="B20">
            <v>43540</v>
          </cell>
          <cell r="C20" t="str">
            <v>-</v>
          </cell>
          <cell r="D20">
            <v>11</v>
          </cell>
          <cell r="E20" t="str">
            <v>Ascensor  de 15 paradas</v>
          </cell>
        </row>
        <row r="21">
          <cell r="A21" t="str">
            <v>INDEC-CM - 43540-12</v>
          </cell>
          <cell r="B21">
            <v>43540</v>
          </cell>
          <cell r="C21" t="str">
            <v>-</v>
          </cell>
          <cell r="D21">
            <v>12</v>
          </cell>
          <cell r="E21" t="str">
            <v>Ascensor  de 7 paradas</v>
          </cell>
        </row>
        <row r="22">
          <cell r="A22" t="str">
            <v>INDEC-CM - 37370-21</v>
          </cell>
          <cell r="B22">
            <v>37370</v>
          </cell>
          <cell r="C22" t="str">
            <v>-</v>
          </cell>
          <cell r="D22">
            <v>21</v>
          </cell>
          <cell r="E22" t="str">
            <v>Azulejo</v>
          </cell>
        </row>
        <row r="23">
          <cell r="A23" t="str">
            <v>INDEC-CM - 37370-11</v>
          </cell>
          <cell r="B23">
            <v>37370</v>
          </cell>
          <cell r="C23" t="str">
            <v>-</v>
          </cell>
          <cell r="D23">
            <v>11</v>
          </cell>
          <cell r="E23" t="str">
            <v>Baldosa cerámica esmaltada</v>
          </cell>
        </row>
        <row r="24">
          <cell r="A24" t="str">
            <v>INDEC-CM - 37370-12</v>
          </cell>
          <cell r="B24">
            <v>37370</v>
          </cell>
          <cell r="C24" t="str">
            <v>-</v>
          </cell>
          <cell r="D24">
            <v>12</v>
          </cell>
          <cell r="E24" t="str">
            <v>Baldosa cerámica roja</v>
          </cell>
        </row>
        <row r="25">
          <cell r="A25" t="str">
            <v>INDEC-CM - 37690-11</v>
          </cell>
          <cell r="B25">
            <v>37690</v>
          </cell>
          <cell r="C25" t="str">
            <v>-</v>
          </cell>
          <cell r="D25">
            <v>11</v>
          </cell>
          <cell r="E25" t="str">
            <v>Baldosa de laja negra</v>
          </cell>
        </row>
        <row r="26">
          <cell r="A26" t="str">
            <v>INDEC-CM - 42911-11</v>
          </cell>
          <cell r="B26">
            <v>42911</v>
          </cell>
          <cell r="C26" t="str">
            <v>-</v>
          </cell>
          <cell r="D26">
            <v>11</v>
          </cell>
          <cell r="E26" t="str">
            <v>Bañera de chapa porcelanizada</v>
          </cell>
        </row>
        <row r="27">
          <cell r="A27" t="str">
            <v>INDEC-CM - 37129-11</v>
          </cell>
          <cell r="B27">
            <v>37129</v>
          </cell>
          <cell r="C27" t="str">
            <v>-</v>
          </cell>
          <cell r="D27">
            <v>11</v>
          </cell>
          <cell r="E27" t="str">
            <v>Bañera de plástico reforzado con fibra de vidrio</v>
          </cell>
        </row>
        <row r="28">
          <cell r="A28" t="str">
            <v>INDEC-CM - 35110-41</v>
          </cell>
          <cell r="B28">
            <v>35110</v>
          </cell>
          <cell r="C28" t="str">
            <v>-</v>
          </cell>
          <cell r="D28">
            <v>41</v>
          </cell>
          <cell r="E28" t="str">
            <v>Barniz con poliuretano</v>
          </cell>
        </row>
        <row r="29">
          <cell r="A29" t="str">
            <v>INDEC-CM - 37210-23</v>
          </cell>
          <cell r="B29">
            <v>37210</v>
          </cell>
          <cell r="C29" t="str">
            <v>-</v>
          </cell>
          <cell r="D29">
            <v>23</v>
          </cell>
          <cell r="E29" t="str">
            <v>Bidé de calidad inferior</v>
          </cell>
        </row>
        <row r="30">
          <cell r="A30" t="str">
            <v>INDEC-CM - 37210-22</v>
          </cell>
          <cell r="B30">
            <v>37210</v>
          </cell>
          <cell r="C30" t="str">
            <v>-</v>
          </cell>
          <cell r="D30">
            <v>22</v>
          </cell>
          <cell r="E30" t="str">
            <v>Bidé de calidad media</v>
          </cell>
        </row>
        <row r="31">
          <cell r="A31" t="str">
            <v>INDEC-CM - 37210-21</v>
          </cell>
          <cell r="B31">
            <v>37210</v>
          </cell>
          <cell r="C31" t="str">
            <v>-</v>
          </cell>
          <cell r="D31">
            <v>21</v>
          </cell>
          <cell r="E31" t="str">
            <v>Bidé de calidad superior</v>
          </cell>
        </row>
        <row r="32">
          <cell r="A32" t="str">
            <v>INDEC-CM - 41543-21</v>
          </cell>
          <cell r="B32">
            <v>41543</v>
          </cell>
          <cell r="C32" t="str">
            <v>-</v>
          </cell>
          <cell r="D32">
            <v>21</v>
          </cell>
          <cell r="E32" t="str">
            <v xml:space="preserve">Boca de acceso de plomo </v>
          </cell>
        </row>
        <row r="33">
          <cell r="A33" t="str">
            <v>INDEC-CM - 46340-31</v>
          </cell>
          <cell r="B33">
            <v>46340</v>
          </cell>
          <cell r="C33" t="str">
            <v>-</v>
          </cell>
          <cell r="D33">
            <v>31</v>
          </cell>
          <cell r="E33" t="str">
            <v>Cable  con conductor unipolar</v>
          </cell>
        </row>
        <row r="34">
          <cell r="A34" t="str">
            <v>INDEC-CM - 46320-11</v>
          </cell>
          <cell r="B34">
            <v>46320</v>
          </cell>
          <cell r="C34" t="str">
            <v>-</v>
          </cell>
          <cell r="D34">
            <v>11</v>
          </cell>
          <cell r="E34" t="str">
            <v>Cable coaxil 75 ohms</v>
          </cell>
        </row>
        <row r="35">
          <cell r="A35" t="str">
            <v>INDEC-CM - 46340-11</v>
          </cell>
          <cell r="B35">
            <v>46340</v>
          </cell>
          <cell r="C35" t="str">
            <v>-</v>
          </cell>
          <cell r="D35">
            <v>11</v>
          </cell>
          <cell r="E35" t="str">
            <v>Cable telefónico de 1 par</v>
          </cell>
        </row>
        <row r="36">
          <cell r="A36" t="str">
            <v>INDEC-CM - 46340-12</v>
          </cell>
          <cell r="B36">
            <v>46340</v>
          </cell>
          <cell r="C36" t="str">
            <v>-</v>
          </cell>
          <cell r="D36">
            <v>12</v>
          </cell>
          <cell r="E36" t="str">
            <v>Cable telefónico de 101 pares</v>
          </cell>
        </row>
        <row r="37">
          <cell r="A37" t="str">
            <v>INDEC-CM - 46340-21</v>
          </cell>
          <cell r="B37">
            <v>46340</v>
          </cell>
          <cell r="C37" t="str">
            <v>-</v>
          </cell>
          <cell r="D37">
            <v>21</v>
          </cell>
          <cell r="E37" t="str">
            <v>Cable tipo Sintenax</v>
          </cell>
        </row>
        <row r="38">
          <cell r="A38" t="str">
            <v>INDEC-CM - 46212-21</v>
          </cell>
          <cell r="B38">
            <v>46212</v>
          </cell>
          <cell r="C38" t="str">
            <v>-</v>
          </cell>
          <cell r="D38">
            <v>21</v>
          </cell>
          <cell r="E38" t="str">
            <v>Caja de chapa con tablero trifásico</v>
          </cell>
        </row>
        <row r="39">
          <cell r="A39" t="str">
            <v>INDEC-CM - 42999-23</v>
          </cell>
          <cell r="B39">
            <v>42999</v>
          </cell>
          <cell r="C39" t="str">
            <v>-</v>
          </cell>
          <cell r="D39">
            <v>23</v>
          </cell>
          <cell r="E39" t="str">
            <v>Caja de chapa para tablero</v>
          </cell>
        </row>
        <row r="40">
          <cell r="A40" t="str">
            <v>INDEC-CM - 42999-21</v>
          </cell>
          <cell r="B40">
            <v>42999</v>
          </cell>
          <cell r="C40" t="str">
            <v>-</v>
          </cell>
          <cell r="D40">
            <v>21</v>
          </cell>
          <cell r="E40" t="str">
            <v>Caja octogonal de chapa para instalación eléctrica</v>
          </cell>
        </row>
        <row r="41">
          <cell r="A41" t="str">
            <v>INDEC-CM - 42999-31</v>
          </cell>
          <cell r="B41">
            <v>42999</v>
          </cell>
          <cell r="C41" t="str">
            <v>-</v>
          </cell>
          <cell r="D41">
            <v>31</v>
          </cell>
          <cell r="E41" t="str">
            <v>Caja para pares telefónicos</v>
          </cell>
        </row>
        <row r="42">
          <cell r="A42" t="str">
            <v>INDEC-CM - 42999-22</v>
          </cell>
          <cell r="B42">
            <v>42999</v>
          </cell>
          <cell r="C42" t="str">
            <v>-</v>
          </cell>
          <cell r="D42">
            <v>22</v>
          </cell>
          <cell r="E42" t="str">
            <v>Caja rectangular de chapa para instalación eléctrica</v>
          </cell>
        </row>
        <row r="43">
          <cell r="A43" t="str">
            <v>INDEC-CM - 31600-63</v>
          </cell>
          <cell r="B43">
            <v>31600</v>
          </cell>
          <cell r="C43" t="str">
            <v>-</v>
          </cell>
          <cell r="D43">
            <v>63</v>
          </cell>
          <cell r="E43" t="str">
            <v>Cajonera para placard, de calidad inferior</v>
          </cell>
        </row>
        <row r="44">
          <cell r="A44" t="str">
            <v>INDEC-CM - 31600-62</v>
          </cell>
          <cell r="B44">
            <v>31600</v>
          </cell>
          <cell r="C44" t="str">
            <v>-</v>
          </cell>
          <cell r="D44">
            <v>62</v>
          </cell>
          <cell r="E44" t="str">
            <v>Cajonera para placard, de calidad media</v>
          </cell>
        </row>
        <row r="45">
          <cell r="A45" t="str">
            <v>INDEC-CM - 31600-61</v>
          </cell>
          <cell r="B45">
            <v>31600</v>
          </cell>
          <cell r="C45" t="str">
            <v>-</v>
          </cell>
          <cell r="D45">
            <v>61</v>
          </cell>
          <cell r="E45" t="str">
            <v>Cajonera para placard, de calidad superior</v>
          </cell>
        </row>
        <row r="46">
          <cell r="A46" t="str">
            <v>INDEC-CM - 37420-11</v>
          </cell>
          <cell r="B46">
            <v>37420</v>
          </cell>
          <cell r="C46" t="str">
            <v>-</v>
          </cell>
          <cell r="D46">
            <v>11</v>
          </cell>
          <cell r="E46" t="str">
            <v>Cal área hidratada</v>
          </cell>
        </row>
        <row r="47">
          <cell r="A47" t="str">
            <v>INDEC-CM - 37420-12</v>
          </cell>
          <cell r="B47">
            <v>37420</v>
          </cell>
          <cell r="C47" t="str">
            <v>-</v>
          </cell>
          <cell r="D47">
            <v>12</v>
          </cell>
          <cell r="E47" t="str">
            <v>Cal hidráulica hidratada</v>
          </cell>
        </row>
        <row r="48">
          <cell r="A48" t="str">
            <v>INDEC-CM - 44822-11</v>
          </cell>
          <cell r="B48">
            <v>44822</v>
          </cell>
          <cell r="C48" t="str">
            <v>-</v>
          </cell>
          <cell r="D48">
            <v>11</v>
          </cell>
          <cell r="E48" t="str">
            <v>Calefactor de tiro balanceado</v>
          </cell>
        </row>
        <row r="49">
          <cell r="A49" t="str">
            <v>INDEC-CM - 44826-11</v>
          </cell>
          <cell r="B49">
            <v>44826</v>
          </cell>
          <cell r="C49" t="str">
            <v>-</v>
          </cell>
          <cell r="D49">
            <v>11</v>
          </cell>
          <cell r="E49" t="str">
            <v>Calefón de tiro balanceado</v>
          </cell>
        </row>
        <row r="50">
          <cell r="A50" t="str">
            <v>INDEC-CM - 44826-12</v>
          </cell>
          <cell r="B50">
            <v>44826</v>
          </cell>
          <cell r="C50" t="str">
            <v>-</v>
          </cell>
          <cell r="D50">
            <v>12</v>
          </cell>
          <cell r="E50" t="str">
            <v>Calefón de tiro natural</v>
          </cell>
        </row>
        <row r="51">
          <cell r="A51" t="str">
            <v>INDEC-CM - 42911-21</v>
          </cell>
          <cell r="B51">
            <v>42911</v>
          </cell>
          <cell r="C51" t="str">
            <v>-</v>
          </cell>
          <cell r="D51">
            <v>21</v>
          </cell>
          <cell r="E51" t="str">
            <v>Canilla de bronce</v>
          </cell>
        </row>
        <row r="52">
          <cell r="A52" t="str">
            <v>INDEC-CM - 41277-21</v>
          </cell>
          <cell r="B52">
            <v>41277</v>
          </cell>
          <cell r="C52" t="str">
            <v>-</v>
          </cell>
          <cell r="D52">
            <v>21</v>
          </cell>
          <cell r="E52" t="str">
            <v>Caño de acero para instalaciones eléctricas</v>
          </cell>
        </row>
        <row r="53">
          <cell r="A53" t="str">
            <v>INDEC-CM - 41277-11</v>
          </cell>
          <cell r="B53">
            <v>41277</v>
          </cell>
          <cell r="C53" t="str">
            <v>-</v>
          </cell>
          <cell r="D53">
            <v>11</v>
          </cell>
          <cell r="E53" t="str">
            <v>Caño de chapa galvanizada</v>
          </cell>
        </row>
        <row r="54">
          <cell r="A54" t="str">
            <v>INDEC-CM - 41516-11</v>
          </cell>
          <cell r="B54">
            <v>41516</v>
          </cell>
          <cell r="C54" t="str">
            <v>-</v>
          </cell>
          <cell r="D54">
            <v>11</v>
          </cell>
          <cell r="E54" t="str">
            <v>Caño de cobre de  0,013 m</v>
          </cell>
        </row>
        <row r="55">
          <cell r="A55" t="str">
            <v>INDEC-CM - 41516-12</v>
          </cell>
          <cell r="B55">
            <v>41516</v>
          </cell>
          <cell r="C55" t="str">
            <v>-</v>
          </cell>
          <cell r="D55">
            <v>12</v>
          </cell>
          <cell r="E55" t="str">
            <v>Caño de cobre de 0,019 m</v>
          </cell>
        </row>
        <row r="56">
          <cell r="A56" t="str">
            <v>INDEC-CM - 41273-11</v>
          </cell>
          <cell r="B56">
            <v>41273</v>
          </cell>
          <cell r="C56" t="str">
            <v>-</v>
          </cell>
          <cell r="D56">
            <v>11</v>
          </cell>
          <cell r="E56" t="str">
            <v>Caño de hierro fundido de  0,064 m</v>
          </cell>
        </row>
        <row r="57">
          <cell r="A57" t="str">
            <v>INDEC-CM - 41273-12</v>
          </cell>
          <cell r="B57">
            <v>41273</v>
          </cell>
          <cell r="C57" t="str">
            <v>-</v>
          </cell>
          <cell r="D57">
            <v>12</v>
          </cell>
          <cell r="E57" t="str">
            <v>Caño de hierro fundido de  0,100 m</v>
          </cell>
        </row>
        <row r="58">
          <cell r="A58" t="str">
            <v>INDEC-CM - 41277-41</v>
          </cell>
          <cell r="B58">
            <v>41277</v>
          </cell>
          <cell r="C58" t="str">
            <v>-</v>
          </cell>
          <cell r="D58">
            <v>41</v>
          </cell>
          <cell r="E58" t="str">
            <v>Caño de hierro galvanizado</v>
          </cell>
        </row>
        <row r="59">
          <cell r="A59" t="str">
            <v>INDEC-CM - 41277-31</v>
          </cell>
          <cell r="B59">
            <v>41277</v>
          </cell>
          <cell r="C59" t="str">
            <v>-</v>
          </cell>
          <cell r="D59">
            <v>31</v>
          </cell>
          <cell r="E59" t="str">
            <v>Caño de hierro negro con revestimiento epoxi</v>
          </cell>
        </row>
        <row r="60">
          <cell r="A60" t="str">
            <v>INDEC-CM - 41543-11</v>
          </cell>
          <cell r="B60">
            <v>41543</v>
          </cell>
          <cell r="C60" t="str">
            <v>-</v>
          </cell>
          <cell r="D60">
            <v>11</v>
          </cell>
          <cell r="E60" t="str">
            <v xml:space="preserve">Caño de plomo </v>
          </cell>
        </row>
        <row r="61">
          <cell r="A61" t="str">
            <v>INDEC-CM - 36320-21</v>
          </cell>
          <cell r="B61">
            <v>36320</v>
          </cell>
          <cell r="C61" t="str">
            <v>-</v>
          </cell>
          <cell r="D61">
            <v>21</v>
          </cell>
          <cell r="E61" t="str">
            <v>Caño de polipropileno de 0,013 m</v>
          </cell>
        </row>
        <row r="62">
          <cell r="A62" t="str">
            <v>INDEC-CM - 36320-22</v>
          </cell>
          <cell r="B62">
            <v>36320</v>
          </cell>
          <cell r="C62" t="str">
            <v>-</v>
          </cell>
          <cell r="D62">
            <v>22</v>
          </cell>
          <cell r="E62" t="str">
            <v>Caño de polipropileno de 0,019 m</v>
          </cell>
        </row>
        <row r="63">
          <cell r="A63" t="str">
            <v>INDEC-CM - 36320-11</v>
          </cell>
          <cell r="B63">
            <v>36320</v>
          </cell>
          <cell r="C63" t="str">
            <v>-</v>
          </cell>
          <cell r="D63">
            <v>11</v>
          </cell>
          <cell r="E63" t="str">
            <v>Caño de PVC de 0,063 m</v>
          </cell>
        </row>
        <row r="64">
          <cell r="A64" t="str">
            <v>INDEC-CM - 36320-12</v>
          </cell>
          <cell r="B64">
            <v>36320</v>
          </cell>
          <cell r="C64" t="str">
            <v>-</v>
          </cell>
          <cell r="D64">
            <v>12</v>
          </cell>
          <cell r="E64" t="str">
            <v>Caño de PVC de 0,110 m</v>
          </cell>
        </row>
        <row r="65">
          <cell r="A65" t="str">
            <v>INDEC-CM - 15320-11</v>
          </cell>
          <cell r="B65">
            <v>15320</v>
          </cell>
          <cell r="C65" t="str">
            <v>-</v>
          </cell>
          <cell r="D65">
            <v>11</v>
          </cell>
          <cell r="E65" t="str">
            <v xml:space="preserve">Canto rodado natural </v>
          </cell>
        </row>
        <row r="66">
          <cell r="A66" t="str">
            <v>INDEC-CM - 37350-61</v>
          </cell>
          <cell r="B66">
            <v>37350</v>
          </cell>
          <cell r="C66" t="str">
            <v>-</v>
          </cell>
          <cell r="D66">
            <v>61</v>
          </cell>
          <cell r="E66" t="str">
            <v>Cascote</v>
          </cell>
        </row>
        <row r="67">
          <cell r="A67" t="str">
            <v>INDEC-CM - 37440-31</v>
          </cell>
          <cell r="B67">
            <v>37440</v>
          </cell>
          <cell r="C67" t="str">
            <v>-</v>
          </cell>
          <cell r="D67">
            <v>31</v>
          </cell>
          <cell r="E67" t="str">
            <v>Cemento de albañilería</v>
          </cell>
        </row>
        <row r="68">
          <cell r="A68" t="str">
            <v>INDEC-CM - 37440-11</v>
          </cell>
          <cell r="B68">
            <v>37440</v>
          </cell>
          <cell r="C68" t="str">
            <v>-</v>
          </cell>
          <cell r="D68">
            <v>11</v>
          </cell>
          <cell r="E68" t="str">
            <v>Cemento portland normal, en bolsa</v>
          </cell>
        </row>
        <row r="69">
          <cell r="A69" t="str">
            <v>INDEC-CM - 44821-21</v>
          </cell>
          <cell r="B69">
            <v>44821</v>
          </cell>
          <cell r="C69" t="str">
            <v>-</v>
          </cell>
          <cell r="D69">
            <v>21</v>
          </cell>
          <cell r="E69" t="str">
            <v>Cocina a gas</v>
          </cell>
        </row>
        <row r="70">
          <cell r="A70" t="str">
            <v>INDEC-CM - 36320-31</v>
          </cell>
          <cell r="B70">
            <v>36320</v>
          </cell>
          <cell r="C70" t="str">
            <v>-</v>
          </cell>
          <cell r="D70">
            <v>31</v>
          </cell>
          <cell r="E70" t="str">
            <v>Codo con base de PVC</v>
          </cell>
        </row>
        <row r="71">
          <cell r="A71" t="str">
            <v>INDEC-CM - 41278-12</v>
          </cell>
          <cell r="B71">
            <v>41278</v>
          </cell>
          <cell r="C71" t="str">
            <v>-</v>
          </cell>
          <cell r="D71">
            <v>12</v>
          </cell>
          <cell r="E71" t="str">
            <v>Codo de hierro negro con revestimiento epoxi de 0,013 m</v>
          </cell>
        </row>
        <row r="72">
          <cell r="A72" t="str">
            <v>INDEC-CM - 41278-11</v>
          </cell>
          <cell r="B72">
            <v>41278</v>
          </cell>
          <cell r="C72" t="str">
            <v>-</v>
          </cell>
          <cell r="D72">
            <v>11</v>
          </cell>
          <cell r="E72" t="str">
            <v>Codo de hierro negro con revestimiento epoxi de 0,025 m</v>
          </cell>
        </row>
        <row r="73">
          <cell r="A73" t="str">
            <v>INDEC-CM - 36320-41</v>
          </cell>
          <cell r="B73">
            <v>36320</v>
          </cell>
          <cell r="C73" t="str">
            <v>-</v>
          </cell>
          <cell r="D73">
            <v>41</v>
          </cell>
          <cell r="E73" t="str">
            <v xml:space="preserve">Codo de polipropileno  </v>
          </cell>
        </row>
        <row r="74">
          <cell r="A74" t="str">
            <v>INDEC-CM - 41516-21</v>
          </cell>
          <cell r="B74">
            <v>41516</v>
          </cell>
          <cell r="C74" t="str">
            <v>-</v>
          </cell>
          <cell r="D74">
            <v>21</v>
          </cell>
          <cell r="E74" t="str">
            <v xml:space="preserve">Codo para caño de cobre </v>
          </cell>
        </row>
        <row r="75">
          <cell r="A75" t="str">
            <v>INDEC-CM - 41278-22</v>
          </cell>
          <cell r="B75">
            <v>41278</v>
          </cell>
          <cell r="C75" t="str">
            <v>-</v>
          </cell>
          <cell r="D75">
            <v>22</v>
          </cell>
          <cell r="E75" t="str">
            <v>Codo tipo PROSA</v>
          </cell>
        </row>
        <row r="76">
          <cell r="A76" t="str">
            <v>INDEC-CM - 46350-11</v>
          </cell>
          <cell r="B76">
            <v>46350</v>
          </cell>
          <cell r="C76" t="str">
            <v>-</v>
          </cell>
          <cell r="D76">
            <v>11</v>
          </cell>
          <cell r="E76" t="str">
            <v>Conductor revestido para puesta a tierra</v>
          </cell>
        </row>
        <row r="77">
          <cell r="A77" t="str">
            <v>INDEC-CM - 41278-41</v>
          </cell>
          <cell r="B77">
            <v>41278</v>
          </cell>
          <cell r="C77" t="str">
            <v>-</v>
          </cell>
          <cell r="D77">
            <v>41</v>
          </cell>
          <cell r="E77" t="str">
            <v>Conector de chapa cincada</v>
          </cell>
        </row>
        <row r="78">
          <cell r="A78" t="str">
            <v>INDEC-CM - 42999-11</v>
          </cell>
          <cell r="B78">
            <v>42999</v>
          </cell>
          <cell r="C78" t="str">
            <v>-</v>
          </cell>
          <cell r="D78">
            <v>11</v>
          </cell>
          <cell r="E78" t="str">
            <v>Conexión flexible cromada</v>
          </cell>
        </row>
        <row r="79">
          <cell r="A79" t="str">
            <v>INDEC-CM - 36320-51</v>
          </cell>
          <cell r="B79">
            <v>36320</v>
          </cell>
          <cell r="C79" t="str">
            <v>-</v>
          </cell>
          <cell r="D79">
            <v>51</v>
          </cell>
          <cell r="E79" t="str">
            <v xml:space="preserve">Conexión flexible de plástico  </v>
          </cell>
        </row>
        <row r="80">
          <cell r="A80" t="str">
            <v>INDEC-CM - 31600-12</v>
          </cell>
          <cell r="B80">
            <v>31600</v>
          </cell>
          <cell r="C80" t="str">
            <v>-</v>
          </cell>
          <cell r="D80">
            <v>12</v>
          </cell>
          <cell r="E80" t="str">
            <v>Cortina de enrollar común de madera</v>
          </cell>
        </row>
        <row r="81">
          <cell r="A81" t="str">
            <v>INDEC-CM - 36950-11</v>
          </cell>
          <cell r="B81">
            <v>36950</v>
          </cell>
          <cell r="C81" t="str">
            <v>-</v>
          </cell>
          <cell r="D81">
            <v>11</v>
          </cell>
          <cell r="E81" t="str">
            <v>Cortina de enrollar de PVC</v>
          </cell>
        </row>
        <row r="82">
          <cell r="A82" t="str">
            <v>INDEC-CM - 31600-11</v>
          </cell>
          <cell r="B82">
            <v>31600</v>
          </cell>
          <cell r="C82" t="str">
            <v>-</v>
          </cell>
          <cell r="D82">
            <v>11</v>
          </cell>
          <cell r="E82" t="str">
            <v>Cortina de enrollar regulable de madera</v>
          </cell>
        </row>
        <row r="83">
          <cell r="A83" t="str">
            <v>INDEC-CM - 37112-11</v>
          </cell>
          <cell r="B83">
            <v>37112</v>
          </cell>
          <cell r="C83" t="str">
            <v>-</v>
          </cell>
          <cell r="D83">
            <v>11</v>
          </cell>
          <cell r="E83" t="str">
            <v>Cristal transparente de 4mm, con colocación</v>
          </cell>
        </row>
        <row r="84">
          <cell r="A84" t="str">
            <v>INDEC-CM - 41278-31</v>
          </cell>
          <cell r="B84">
            <v>41278</v>
          </cell>
          <cell r="C84" t="str">
            <v>-</v>
          </cell>
          <cell r="D84">
            <v>31</v>
          </cell>
          <cell r="E84" t="str">
            <v>Curva de hierro fundido</v>
          </cell>
        </row>
        <row r="85">
          <cell r="A85" t="str">
            <v>INDEC-CM - 41278-13</v>
          </cell>
          <cell r="B85">
            <v>41278</v>
          </cell>
          <cell r="C85" t="str">
            <v>-</v>
          </cell>
          <cell r="D85">
            <v>13</v>
          </cell>
          <cell r="E85" t="str">
            <v>Curva de hierro negro con revestimiento epoxi</v>
          </cell>
        </row>
        <row r="86">
          <cell r="A86" t="str">
            <v>INDEC-CM - 37570-11</v>
          </cell>
          <cell r="B86">
            <v>37570</v>
          </cell>
          <cell r="C86" t="str">
            <v>-</v>
          </cell>
          <cell r="D86">
            <v>11</v>
          </cell>
          <cell r="E86" t="str">
            <v>Depósito de fibrocemento para inodoro</v>
          </cell>
        </row>
        <row r="87">
          <cell r="A87" t="str">
            <v>INDEC-CM - 43220-11</v>
          </cell>
          <cell r="B87">
            <v>43220</v>
          </cell>
          <cell r="C87" t="str">
            <v>-</v>
          </cell>
          <cell r="D87">
            <v>11</v>
          </cell>
          <cell r="E87" t="str">
            <v>Electrobomba monofásica 1/3 HP</v>
          </cell>
        </row>
        <row r="88">
          <cell r="A88" t="str">
            <v>INDEC-CM - 43220-12</v>
          </cell>
          <cell r="B88">
            <v>43220</v>
          </cell>
          <cell r="C88" t="str">
            <v>-</v>
          </cell>
          <cell r="D88">
            <v>12</v>
          </cell>
          <cell r="E88" t="str">
            <v>Electrobomba monofásica 3/4 HP</v>
          </cell>
        </row>
        <row r="89">
          <cell r="A89" t="str">
            <v>INDEC-CM - 43220-21</v>
          </cell>
          <cell r="B89">
            <v>43220</v>
          </cell>
          <cell r="C89" t="str">
            <v>-</v>
          </cell>
          <cell r="D89">
            <v>21</v>
          </cell>
          <cell r="E89" t="str">
            <v>Electrobomba monofásica cloacal 1/3 HP</v>
          </cell>
        </row>
        <row r="90">
          <cell r="A90" t="str">
            <v>INDEC-CM - 43220-22</v>
          </cell>
          <cell r="B90">
            <v>43220</v>
          </cell>
          <cell r="C90" t="str">
            <v>-</v>
          </cell>
          <cell r="D90">
            <v>22</v>
          </cell>
          <cell r="E90" t="str">
            <v>Electrobomba monofásica pluvial 1/3 HP</v>
          </cell>
        </row>
        <row r="91">
          <cell r="A91" t="str">
            <v>INDEC-CM - 43220-23</v>
          </cell>
          <cell r="B91">
            <v>43220</v>
          </cell>
          <cell r="C91" t="str">
            <v>-</v>
          </cell>
          <cell r="D91">
            <v>23</v>
          </cell>
          <cell r="E91" t="str">
            <v>Electrobomba monofásica pluvial 3/4 HP</v>
          </cell>
        </row>
        <row r="92">
          <cell r="A92" t="str">
            <v>INDEC-CM - 43220-31</v>
          </cell>
          <cell r="B92">
            <v>43220</v>
          </cell>
          <cell r="C92" t="str">
            <v>-</v>
          </cell>
          <cell r="D92">
            <v>31</v>
          </cell>
          <cell r="E92" t="str">
            <v>Electrobomba trifásica 1,5 HP</v>
          </cell>
        </row>
        <row r="93">
          <cell r="A93" t="str">
            <v>INDEC-CM - 43220-32</v>
          </cell>
          <cell r="B93">
            <v>43220</v>
          </cell>
          <cell r="C93" t="str">
            <v>-</v>
          </cell>
          <cell r="D93">
            <v>32</v>
          </cell>
          <cell r="E93" t="str">
            <v>Electrobomba trifásica 7,5 HP</v>
          </cell>
        </row>
        <row r="94">
          <cell r="A94" t="str">
            <v>INDEC-CM - 41278-32</v>
          </cell>
          <cell r="B94">
            <v>41278</v>
          </cell>
          <cell r="C94" t="str">
            <v>-</v>
          </cell>
          <cell r="D94">
            <v>32</v>
          </cell>
          <cell r="E94" t="str">
            <v>Embudo de hierro fundido</v>
          </cell>
        </row>
        <row r="95">
          <cell r="A95" t="str">
            <v>INDEC-CM - 36320-32</v>
          </cell>
          <cell r="B95">
            <v>36320</v>
          </cell>
          <cell r="C95" t="str">
            <v>-</v>
          </cell>
          <cell r="D95">
            <v>32</v>
          </cell>
          <cell r="E95" t="str">
            <v>Embudo de PVC</v>
          </cell>
        </row>
        <row r="96">
          <cell r="A96" t="str">
            <v>INDEC-CM - 41278-23</v>
          </cell>
          <cell r="B96">
            <v>41278</v>
          </cell>
          <cell r="C96" t="str">
            <v>-</v>
          </cell>
          <cell r="D96">
            <v>23</v>
          </cell>
          <cell r="E96" t="str">
            <v>Empalme tipo  PROSA</v>
          </cell>
        </row>
        <row r="97">
          <cell r="A97" t="str">
            <v>INDEC-CM - 35110-11</v>
          </cell>
          <cell r="B97">
            <v>35110</v>
          </cell>
          <cell r="C97" t="str">
            <v>-</v>
          </cell>
          <cell r="D97">
            <v>11</v>
          </cell>
          <cell r="E97" t="str">
            <v>Enduído plástico al agua para exteriores</v>
          </cell>
        </row>
        <row r="98">
          <cell r="A98" t="str">
            <v>INDEC-CM - 35110-12</v>
          </cell>
          <cell r="B98">
            <v>35110</v>
          </cell>
          <cell r="C98" t="str">
            <v>-</v>
          </cell>
          <cell r="D98">
            <v>12</v>
          </cell>
          <cell r="E98" t="str">
            <v>Enduído plástico al agua para interiores</v>
          </cell>
        </row>
        <row r="99">
          <cell r="A99" t="str">
            <v>INDEC-CM - 35110-21</v>
          </cell>
          <cell r="B99">
            <v>35110</v>
          </cell>
          <cell r="C99" t="str">
            <v>-</v>
          </cell>
          <cell r="D99">
            <v>21</v>
          </cell>
          <cell r="E99" t="str">
            <v>Esmalte sintético brillante</v>
          </cell>
        </row>
        <row r="100">
          <cell r="A100" t="str">
            <v>INDEC-CM - 35110-22</v>
          </cell>
          <cell r="B100">
            <v>35110</v>
          </cell>
          <cell r="C100" t="str">
            <v>-</v>
          </cell>
          <cell r="D100">
            <v>22</v>
          </cell>
          <cell r="E100" t="str">
            <v>Esmalte sintético semimate</v>
          </cell>
        </row>
        <row r="101">
          <cell r="A101" t="str">
            <v>INDEC-CM - 41547-11</v>
          </cell>
          <cell r="B101">
            <v>41547</v>
          </cell>
          <cell r="C101" t="str">
            <v>-</v>
          </cell>
          <cell r="D101">
            <v>11</v>
          </cell>
          <cell r="E101" t="str">
            <v>Estaño al 50%</v>
          </cell>
        </row>
        <row r="102">
          <cell r="A102" t="str">
            <v>INDEC-CM - 31600-73</v>
          </cell>
          <cell r="B102">
            <v>31600</v>
          </cell>
          <cell r="C102" t="str">
            <v>-</v>
          </cell>
          <cell r="D102">
            <v>73</v>
          </cell>
          <cell r="E102" t="str">
            <v>Estantes y divisiones para placard, de calidad inferior</v>
          </cell>
        </row>
        <row r="103">
          <cell r="A103" t="str">
            <v>INDEC-CM - 31600-72</v>
          </cell>
          <cell r="B103">
            <v>31600</v>
          </cell>
          <cell r="C103" t="str">
            <v>-</v>
          </cell>
          <cell r="D103">
            <v>72</v>
          </cell>
          <cell r="E103" t="str">
            <v>Estantes y divisiones para placard, de calidad media</v>
          </cell>
        </row>
        <row r="104">
          <cell r="A104" t="str">
            <v>INDEC-CM - 31600-71</v>
          </cell>
          <cell r="B104">
            <v>31600</v>
          </cell>
          <cell r="C104" t="str">
            <v>-</v>
          </cell>
          <cell r="D104">
            <v>71</v>
          </cell>
          <cell r="E104" t="str">
            <v>Estantes y divisiones para placard, de calidad superior</v>
          </cell>
        </row>
        <row r="105">
          <cell r="A105" t="str">
            <v>INDEC-CM - 35110-61</v>
          </cell>
          <cell r="B105">
            <v>35110</v>
          </cell>
          <cell r="C105" t="str">
            <v>-</v>
          </cell>
          <cell r="D105">
            <v>61</v>
          </cell>
          <cell r="E105" t="str">
            <v>Fijador  al agua</v>
          </cell>
        </row>
        <row r="106">
          <cell r="A106" t="str">
            <v>INDEC-CM - 31600-53</v>
          </cell>
          <cell r="B106">
            <v>31600</v>
          </cell>
          <cell r="C106" t="str">
            <v>-</v>
          </cell>
          <cell r="D106">
            <v>53</v>
          </cell>
          <cell r="E106" t="str">
            <v>Frente de placard de madera, de calidad inferior</v>
          </cell>
        </row>
        <row r="107">
          <cell r="A107" t="str">
            <v>INDEC-CM - 31600-51</v>
          </cell>
          <cell r="B107">
            <v>31600</v>
          </cell>
          <cell r="C107" t="str">
            <v>-</v>
          </cell>
          <cell r="D107">
            <v>51</v>
          </cell>
          <cell r="E107" t="str">
            <v>Frente de placard de madera, de calidad superior</v>
          </cell>
        </row>
        <row r="108">
          <cell r="A108" t="str">
            <v>INDEC-CM - 37550-21</v>
          </cell>
          <cell r="B108">
            <v>37550</v>
          </cell>
          <cell r="C108" t="str">
            <v>-</v>
          </cell>
          <cell r="D108">
            <v>21</v>
          </cell>
          <cell r="E108" t="str">
            <v>Gabinete para medidor de gas</v>
          </cell>
        </row>
        <row r="109">
          <cell r="A109" t="str">
            <v>INDEC-CM - 42999-41</v>
          </cell>
          <cell r="B109">
            <v>42999</v>
          </cell>
          <cell r="C109" t="str">
            <v>-</v>
          </cell>
          <cell r="D109">
            <v>41</v>
          </cell>
          <cell r="E109" t="str">
            <v>Gabinete para medidor monofásico</v>
          </cell>
        </row>
        <row r="110">
          <cell r="A110" t="str">
            <v>INDEC-CM - 42911-53</v>
          </cell>
          <cell r="B110">
            <v>42911</v>
          </cell>
          <cell r="C110" t="str">
            <v>-</v>
          </cell>
          <cell r="D110">
            <v>53</v>
          </cell>
          <cell r="E110" t="str">
            <v>Grifería para bidé de calidad inferior</v>
          </cell>
        </row>
        <row r="111">
          <cell r="A111" t="str">
            <v>INDEC-CM - 42911-52</v>
          </cell>
          <cell r="B111">
            <v>42911</v>
          </cell>
          <cell r="C111" t="str">
            <v>-</v>
          </cell>
          <cell r="D111">
            <v>52</v>
          </cell>
          <cell r="E111" t="str">
            <v>Grifería para bidé de calidad media</v>
          </cell>
        </row>
        <row r="112">
          <cell r="A112" t="str">
            <v>INDEC-CM - 42911-51</v>
          </cell>
          <cell r="B112">
            <v>42911</v>
          </cell>
          <cell r="C112" t="str">
            <v>-</v>
          </cell>
          <cell r="D112">
            <v>51</v>
          </cell>
          <cell r="E112" t="str">
            <v>Grifería para bidé de calidad superior</v>
          </cell>
        </row>
        <row r="113">
          <cell r="A113" t="str">
            <v>INDEC-CM - 42911-43</v>
          </cell>
          <cell r="B113">
            <v>42911</v>
          </cell>
          <cell r="C113" t="str">
            <v>-</v>
          </cell>
          <cell r="D113">
            <v>43</v>
          </cell>
          <cell r="E113" t="str">
            <v>Grifería para cocina de calidad inferior</v>
          </cell>
        </row>
        <row r="114">
          <cell r="A114" t="str">
            <v>INDEC-CM - 42911-42</v>
          </cell>
          <cell r="B114">
            <v>42911</v>
          </cell>
          <cell r="C114" t="str">
            <v>-</v>
          </cell>
          <cell r="D114">
            <v>42</v>
          </cell>
          <cell r="E114" t="str">
            <v>Grifería para cocina de calidad media</v>
          </cell>
        </row>
        <row r="115">
          <cell r="A115" t="str">
            <v>INDEC-CM - 42911-41</v>
          </cell>
          <cell r="B115">
            <v>42911</v>
          </cell>
          <cell r="C115" t="str">
            <v>-</v>
          </cell>
          <cell r="D115">
            <v>41</v>
          </cell>
          <cell r="E115" t="str">
            <v>Grifería para cocina, monocomando, de calidad superior</v>
          </cell>
        </row>
        <row r="116">
          <cell r="A116" t="str">
            <v>INDEC-CM - 42911-56</v>
          </cell>
          <cell r="B116">
            <v>42911</v>
          </cell>
          <cell r="C116" t="str">
            <v>-</v>
          </cell>
          <cell r="D116">
            <v>56</v>
          </cell>
          <cell r="E116" t="str">
            <v>Grifería para ducha de calidad inferior</v>
          </cell>
        </row>
        <row r="117">
          <cell r="A117" t="str">
            <v>INDEC-CM - 42911-55</v>
          </cell>
          <cell r="B117">
            <v>42911</v>
          </cell>
          <cell r="C117" t="str">
            <v>-</v>
          </cell>
          <cell r="D117">
            <v>55</v>
          </cell>
          <cell r="E117" t="str">
            <v>Grifería para ducha de calidad media</v>
          </cell>
        </row>
        <row r="118">
          <cell r="A118" t="str">
            <v>INDEC-CM - 42911-54</v>
          </cell>
          <cell r="B118">
            <v>42911</v>
          </cell>
          <cell r="C118" t="str">
            <v>-</v>
          </cell>
          <cell r="D118">
            <v>54</v>
          </cell>
          <cell r="E118" t="str">
            <v>Grifería para ducha de calidad superior</v>
          </cell>
        </row>
        <row r="119">
          <cell r="A119" t="str">
            <v>INDEC-CM - 42911-32</v>
          </cell>
          <cell r="B119">
            <v>42911</v>
          </cell>
          <cell r="C119" t="str">
            <v>-</v>
          </cell>
          <cell r="D119">
            <v>32</v>
          </cell>
          <cell r="E119" t="str">
            <v>Grifería para lavadero de calidad inferior</v>
          </cell>
        </row>
        <row r="120">
          <cell r="A120" t="str">
            <v>INDEC-CM - 42911-31</v>
          </cell>
          <cell r="B120">
            <v>42911</v>
          </cell>
          <cell r="C120" t="str">
            <v>-</v>
          </cell>
          <cell r="D120">
            <v>31</v>
          </cell>
          <cell r="E120" t="str">
            <v>Grifería para lavadero de calidad media</v>
          </cell>
        </row>
        <row r="121">
          <cell r="A121" t="str">
            <v>INDEC-CM - 42911-59</v>
          </cell>
          <cell r="B121">
            <v>42911</v>
          </cell>
          <cell r="C121" t="str">
            <v>-</v>
          </cell>
          <cell r="D121">
            <v>59</v>
          </cell>
          <cell r="E121" t="str">
            <v>Grifería para lavatorio de calidad inferior</v>
          </cell>
        </row>
        <row r="122">
          <cell r="A122" t="str">
            <v>INDEC-CM - 42911-58</v>
          </cell>
          <cell r="B122">
            <v>42911</v>
          </cell>
          <cell r="C122" t="str">
            <v>-</v>
          </cell>
          <cell r="D122">
            <v>58</v>
          </cell>
          <cell r="E122" t="str">
            <v>Grifería para lavatorio de calidad media</v>
          </cell>
        </row>
        <row r="123">
          <cell r="A123" t="str">
            <v>INDEC-CM - 42911-57</v>
          </cell>
          <cell r="B123">
            <v>42911</v>
          </cell>
          <cell r="C123" t="str">
            <v>-</v>
          </cell>
          <cell r="D123">
            <v>57</v>
          </cell>
          <cell r="E123" t="str">
            <v>Grifería para lavatorio de calidad superior</v>
          </cell>
        </row>
        <row r="124">
          <cell r="A124" t="str">
            <v>INDEC-CM - 43923-21</v>
          </cell>
          <cell r="B124">
            <v>43923</v>
          </cell>
          <cell r="C124" t="str">
            <v>-</v>
          </cell>
          <cell r="D124">
            <v>21</v>
          </cell>
          <cell r="E124" t="str">
            <v>Hidrante completo, con manguera y gabinete</v>
          </cell>
        </row>
        <row r="125">
          <cell r="A125" t="str">
            <v>INDEC-CM - 37510-11</v>
          </cell>
          <cell r="B125">
            <v>37510</v>
          </cell>
          <cell r="C125" t="str">
            <v>-</v>
          </cell>
          <cell r="D125">
            <v>11</v>
          </cell>
          <cell r="E125" t="str">
            <v>Hormigón elaborado</v>
          </cell>
        </row>
        <row r="126">
          <cell r="A126" t="str">
            <v>INDEC-CM - 44821-31</v>
          </cell>
          <cell r="B126">
            <v>44821</v>
          </cell>
          <cell r="C126" t="str">
            <v>-</v>
          </cell>
          <cell r="D126">
            <v>31</v>
          </cell>
          <cell r="E126" t="str">
            <v>Horno a gas</v>
          </cell>
        </row>
        <row r="127">
          <cell r="A127" t="str">
            <v>INDEC-CM - 46531-12</v>
          </cell>
          <cell r="B127">
            <v>46531</v>
          </cell>
          <cell r="C127" t="str">
            <v>-</v>
          </cell>
          <cell r="D127">
            <v>12</v>
          </cell>
          <cell r="E127" t="str">
            <v>Iluminación de emergencia</v>
          </cell>
        </row>
        <row r="128">
          <cell r="A128" t="str">
            <v>INDEC-CM - 37210-13</v>
          </cell>
          <cell r="B128">
            <v>37210</v>
          </cell>
          <cell r="C128" t="str">
            <v>-</v>
          </cell>
          <cell r="D128">
            <v>13</v>
          </cell>
          <cell r="E128" t="str">
            <v>Inodoro de calidad inferior</v>
          </cell>
        </row>
        <row r="129">
          <cell r="A129" t="str">
            <v>INDEC-CM - 37210-12</v>
          </cell>
          <cell r="B129">
            <v>37210</v>
          </cell>
          <cell r="C129" t="str">
            <v>-</v>
          </cell>
          <cell r="D129">
            <v>12</v>
          </cell>
          <cell r="E129" t="str">
            <v>Inodoro de calidad media</v>
          </cell>
        </row>
        <row r="130">
          <cell r="A130" t="str">
            <v>INDEC-CM - 37210-11</v>
          </cell>
          <cell r="B130">
            <v>37210</v>
          </cell>
          <cell r="C130" t="str">
            <v>-</v>
          </cell>
          <cell r="D130">
            <v>11</v>
          </cell>
          <cell r="E130" t="str">
            <v>Inodoro de calidad superior con mochila</v>
          </cell>
        </row>
        <row r="131">
          <cell r="A131" t="str">
            <v>INDEC-CM - 46212-11</v>
          </cell>
          <cell r="B131">
            <v>46212</v>
          </cell>
          <cell r="C131" t="str">
            <v>-</v>
          </cell>
          <cell r="D131">
            <v>11</v>
          </cell>
          <cell r="E131" t="str">
            <v>Interruptor automático para tanque</v>
          </cell>
        </row>
        <row r="132">
          <cell r="A132" t="str">
            <v>INDEC-CM - 46212-51</v>
          </cell>
          <cell r="B132">
            <v>46212</v>
          </cell>
          <cell r="C132" t="str">
            <v>-</v>
          </cell>
          <cell r="D132">
            <v>51</v>
          </cell>
          <cell r="E132" t="str">
            <v>Interruptor de un  punto</v>
          </cell>
        </row>
        <row r="133">
          <cell r="A133" t="str">
            <v>INDEC-CM - 46212-31</v>
          </cell>
          <cell r="B133">
            <v>46212</v>
          </cell>
          <cell r="C133" t="str">
            <v>-</v>
          </cell>
          <cell r="D133">
            <v>31</v>
          </cell>
          <cell r="E133" t="str">
            <v>Interruptor diferencial</v>
          </cell>
        </row>
        <row r="134">
          <cell r="A134" t="str">
            <v>INDEC-CM - 46212-41</v>
          </cell>
          <cell r="B134">
            <v>46212</v>
          </cell>
          <cell r="C134" t="str">
            <v>-</v>
          </cell>
          <cell r="D134">
            <v>41</v>
          </cell>
          <cell r="E134" t="str">
            <v xml:space="preserve">Interruptor termomagnético </v>
          </cell>
        </row>
        <row r="135">
          <cell r="A135" t="str">
            <v>INDEC-CM - 42999-51</v>
          </cell>
          <cell r="B135">
            <v>42999</v>
          </cell>
          <cell r="C135" t="str">
            <v>-</v>
          </cell>
          <cell r="D135">
            <v>51</v>
          </cell>
          <cell r="E135" t="str">
            <v>Jabalina</v>
          </cell>
        </row>
        <row r="136">
          <cell r="A136" t="str">
            <v>INDEC-CM - 35110-51</v>
          </cell>
          <cell r="B136">
            <v>35110</v>
          </cell>
          <cell r="C136" t="str">
            <v>-</v>
          </cell>
          <cell r="D136">
            <v>51</v>
          </cell>
          <cell r="E136" t="str">
            <v>Laca poliuretánica</v>
          </cell>
        </row>
        <row r="137">
          <cell r="A137" t="str">
            <v>INDEC-CM - 37350-11</v>
          </cell>
          <cell r="B137">
            <v>37350</v>
          </cell>
          <cell r="C137" t="str">
            <v>-</v>
          </cell>
          <cell r="D137">
            <v>11</v>
          </cell>
          <cell r="E137" t="str">
            <v>Ladrillo cerámico hueco</v>
          </cell>
        </row>
        <row r="138">
          <cell r="A138" t="str">
            <v>INDEC-CM - 37350-41</v>
          </cell>
          <cell r="B138">
            <v>37350</v>
          </cell>
          <cell r="C138" t="str">
            <v>-</v>
          </cell>
          <cell r="D138">
            <v>41</v>
          </cell>
          <cell r="E138" t="str">
            <v>Ladrillo cerámico para entrepisos</v>
          </cell>
        </row>
        <row r="139">
          <cell r="A139" t="str">
            <v>INDEC-CM - 37350-21</v>
          </cell>
          <cell r="B139">
            <v>37350</v>
          </cell>
          <cell r="C139" t="str">
            <v>-</v>
          </cell>
          <cell r="D139">
            <v>21</v>
          </cell>
          <cell r="E139" t="str">
            <v>Ladrillo común</v>
          </cell>
        </row>
        <row r="140">
          <cell r="A140" t="str">
            <v>INDEC-CM - 37350-31</v>
          </cell>
          <cell r="B140">
            <v>37350</v>
          </cell>
          <cell r="C140" t="str">
            <v>-</v>
          </cell>
          <cell r="D140">
            <v>31</v>
          </cell>
          <cell r="E140" t="str">
            <v>Ladrillo de media máquina</v>
          </cell>
        </row>
        <row r="141">
          <cell r="A141" t="str">
            <v>INDEC-CM - 37210-32</v>
          </cell>
          <cell r="B141">
            <v>37210</v>
          </cell>
          <cell r="C141" t="str">
            <v>-</v>
          </cell>
          <cell r="D141">
            <v>32</v>
          </cell>
          <cell r="E141" t="str">
            <v>Lavatorio con columna de calidad media</v>
          </cell>
        </row>
        <row r="142">
          <cell r="A142" t="str">
            <v>INDEC-CM - 37210-31</v>
          </cell>
          <cell r="B142">
            <v>37210</v>
          </cell>
          <cell r="C142" t="str">
            <v>-</v>
          </cell>
          <cell r="D142">
            <v>31</v>
          </cell>
          <cell r="E142" t="str">
            <v>Lavatorio con columna de calidad superior</v>
          </cell>
        </row>
        <row r="143">
          <cell r="A143" t="str">
            <v>INDEC-CM - 37210-33</v>
          </cell>
          <cell r="B143">
            <v>37210</v>
          </cell>
          <cell r="C143" t="str">
            <v>-</v>
          </cell>
          <cell r="D143">
            <v>33</v>
          </cell>
          <cell r="E143" t="str">
            <v>Lavatorio sin columna de calidad inferior</v>
          </cell>
        </row>
        <row r="144">
          <cell r="A144" t="str">
            <v>INDEC-CM - 31210-41</v>
          </cell>
          <cell r="B144">
            <v>31210</v>
          </cell>
          <cell r="C144" t="str">
            <v>-</v>
          </cell>
          <cell r="D144">
            <v>41</v>
          </cell>
          <cell r="E144" t="str">
            <v>Listón yesero</v>
          </cell>
        </row>
        <row r="145">
          <cell r="A145" t="str">
            <v>INDEC-CM - 43240-21</v>
          </cell>
          <cell r="B145">
            <v>43240</v>
          </cell>
          <cell r="C145" t="str">
            <v>-</v>
          </cell>
          <cell r="D145">
            <v>21</v>
          </cell>
          <cell r="E145" t="str">
            <v>Llave candado para gas</v>
          </cell>
        </row>
        <row r="146">
          <cell r="A146" t="str">
            <v>INDEC-CM - 43240-32</v>
          </cell>
          <cell r="B146">
            <v>43240</v>
          </cell>
          <cell r="C146" t="str">
            <v>-</v>
          </cell>
          <cell r="D146">
            <v>32</v>
          </cell>
          <cell r="E146" t="str">
            <v>Llave de paso para agua</v>
          </cell>
        </row>
        <row r="147">
          <cell r="A147" t="str">
            <v>INDEC-CM - 43240-31</v>
          </cell>
          <cell r="B147">
            <v>43240</v>
          </cell>
          <cell r="C147" t="str">
            <v>-</v>
          </cell>
          <cell r="D147">
            <v>31</v>
          </cell>
          <cell r="E147" t="str">
            <v>Llave de paso para gas</v>
          </cell>
        </row>
        <row r="148">
          <cell r="A148" t="str">
            <v>INDEC-CM - 43240-41</v>
          </cell>
          <cell r="B148">
            <v>43240</v>
          </cell>
          <cell r="C148" t="str">
            <v>-</v>
          </cell>
          <cell r="D148">
            <v>41</v>
          </cell>
          <cell r="E148" t="str">
            <v>Llave esclusa de bronce</v>
          </cell>
        </row>
        <row r="149">
          <cell r="A149" t="str">
            <v>INDEC-CM - 37540-32</v>
          </cell>
          <cell r="B149">
            <v>37540</v>
          </cell>
          <cell r="C149" t="str">
            <v>-</v>
          </cell>
          <cell r="D149">
            <v>32</v>
          </cell>
          <cell r="E149" t="str">
            <v>Loseta calcárea para vereda</v>
          </cell>
        </row>
        <row r="150">
          <cell r="A150" t="str">
            <v>INDEC-CM - 37540-31</v>
          </cell>
          <cell r="B150">
            <v>37540</v>
          </cell>
          <cell r="C150" t="str">
            <v>-</v>
          </cell>
          <cell r="D150">
            <v>31</v>
          </cell>
          <cell r="E150" t="str">
            <v>Loseta de piedra lavada</v>
          </cell>
        </row>
        <row r="151">
          <cell r="A151" t="str">
            <v>INDEC-CM - 31210-21</v>
          </cell>
          <cell r="B151">
            <v>31210</v>
          </cell>
          <cell r="C151" t="str">
            <v>-</v>
          </cell>
          <cell r="D151">
            <v>21</v>
          </cell>
          <cell r="E151" t="str">
            <v>Machimbre con una cara cepillada</v>
          </cell>
        </row>
        <row r="152">
          <cell r="A152" t="str">
            <v>INDEC-CM - 42911-61</v>
          </cell>
          <cell r="B152">
            <v>42911</v>
          </cell>
          <cell r="C152" t="str">
            <v>-</v>
          </cell>
          <cell r="D152">
            <v>61</v>
          </cell>
          <cell r="E152" t="str">
            <v>Marco y tapa con cierre hermético, de bronce, de 0,20 x 0,20 m</v>
          </cell>
        </row>
        <row r="153">
          <cell r="A153" t="str">
            <v>INDEC-CM - 43923-11</v>
          </cell>
          <cell r="B153">
            <v>43923</v>
          </cell>
          <cell r="C153" t="str">
            <v>-</v>
          </cell>
          <cell r="D153">
            <v>11</v>
          </cell>
          <cell r="E153" t="str">
            <v>Matafuego de polvo químico</v>
          </cell>
        </row>
        <row r="154">
          <cell r="A154" t="str">
            <v>INDEC-CM - 37930-12</v>
          </cell>
          <cell r="B154">
            <v>37930</v>
          </cell>
          <cell r="C154" t="str">
            <v>-</v>
          </cell>
          <cell r="D154">
            <v>12</v>
          </cell>
          <cell r="E154" t="str">
            <v>Membrana asfáltica común</v>
          </cell>
        </row>
        <row r="155">
          <cell r="A155" t="str">
            <v>INDEC-CM - 37930-11</v>
          </cell>
          <cell r="B155">
            <v>37930</v>
          </cell>
          <cell r="C155" t="str">
            <v>-</v>
          </cell>
          <cell r="D155">
            <v>11</v>
          </cell>
          <cell r="E155" t="str">
            <v>Membrana asfáltica con folio de aluminio</v>
          </cell>
        </row>
        <row r="156">
          <cell r="A156" t="str">
            <v>INDEC-CM - 42999-61</v>
          </cell>
          <cell r="B156">
            <v>42999</v>
          </cell>
          <cell r="C156" t="str">
            <v>-</v>
          </cell>
          <cell r="D156">
            <v>61</v>
          </cell>
          <cell r="E156" t="str">
            <v>Mesada de acero inoxidable con bacha doble</v>
          </cell>
        </row>
        <row r="157">
          <cell r="A157" t="str">
            <v>INDEC-CM - 42999-62</v>
          </cell>
          <cell r="B157">
            <v>42999</v>
          </cell>
          <cell r="C157" t="str">
            <v>-</v>
          </cell>
          <cell r="D157">
            <v>62</v>
          </cell>
          <cell r="E157" t="str">
            <v>Mesada de acero inoxidable lisa</v>
          </cell>
        </row>
        <row r="158">
          <cell r="A158" t="str">
            <v>INDEC-CM - 37610-11</v>
          </cell>
          <cell r="B158">
            <v>37610</v>
          </cell>
          <cell r="C158" t="str">
            <v>-</v>
          </cell>
          <cell r="D158">
            <v>11</v>
          </cell>
          <cell r="E158" t="str">
            <v>Mesada de granito</v>
          </cell>
        </row>
        <row r="159">
          <cell r="A159" t="str">
            <v>INDEC-CM - 37610-12</v>
          </cell>
          <cell r="B159">
            <v>37610</v>
          </cell>
          <cell r="C159" t="str">
            <v>-</v>
          </cell>
          <cell r="D159">
            <v>12</v>
          </cell>
          <cell r="E159" t="str">
            <v>Mesada de granito con perforación para bacha</v>
          </cell>
        </row>
        <row r="160">
          <cell r="A160" t="str">
            <v>INDEC-CM - 42943-11</v>
          </cell>
          <cell r="B160">
            <v>42943</v>
          </cell>
          <cell r="C160" t="str">
            <v>-</v>
          </cell>
          <cell r="D160">
            <v>11</v>
          </cell>
          <cell r="E160" t="str">
            <v>Metal desplegado</v>
          </cell>
        </row>
        <row r="161">
          <cell r="A161" t="str">
            <v>INDEC-CM - 37540-11</v>
          </cell>
          <cell r="B161">
            <v>37540</v>
          </cell>
          <cell r="C161" t="str">
            <v>-</v>
          </cell>
          <cell r="D161">
            <v>11</v>
          </cell>
          <cell r="E161" t="str">
            <v xml:space="preserve">Mosaico granítico          </v>
          </cell>
        </row>
        <row r="162">
          <cell r="A162" t="str">
            <v>INDEC-CM - 38130-16</v>
          </cell>
          <cell r="B162">
            <v>38130</v>
          </cell>
          <cell r="C162" t="str">
            <v>-</v>
          </cell>
          <cell r="D162">
            <v>16</v>
          </cell>
          <cell r="E162" t="str">
            <v>Mueble de cocina bajo mesada, de madera, de calidad inferior</v>
          </cell>
        </row>
        <row r="163">
          <cell r="A163" t="str">
            <v>INDEC-CM - 38130-15</v>
          </cell>
          <cell r="B163">
            <v>38130</v>
          </cell>
          <cell r="C163" t="str">
            <v>-</v>
          </cell>
          <cell r="D163">
            <v>15</v>
          </cell>
          <cell r="E163" t="str">
            <v>Mueble de cocina bajo mesada, de madera, de calidad media</v>
          </cell>
        </row>
        <row r="164">
          <cell r="A164" t="str">
            <v>INDEC-CM - 38130-14</v>
          </cell>
          <cell r="B164">
            <v>38130</v>
          </cell>
          <cell r="C164" t="str">
            <v>-</v>
          </cell>
          <cell r="D164">
            <v>14</v>
          </cell>
          <cell r="E164" t="str">
            <v>Mueble de cocina bajo mesada, de madera, de calidad superior</v>
          </cell>
        </row>
        <row r="165">
          <cell r="A165" t="str">
            <v>INDEC-CM - 35490-11</v>
          </cell>
          <cell r="B165">
            <v>35490</v>
          </cell>
          <cell r="C165" t="str">
            <v>-</v>
          </cell>
          <cell r="D165">
            <v>11</v>
          </cell>
          <cell r="E165" t="str">
            <v xml:space="preserve">Pegamento para PVC </v>
          </cell>
        </row>
        <row r="166">
          <cell r="A166" t="str">
            <v>INDEC-CM - 41251-11</v>
          </cell>
          <cell r="B166">
            <v>41251</v>
          </cell>
          <cell r="C166" t="str">
            <v>-</v>
          </cell>
          <cell r="D166">
            <v>11</v>
          </cell>
          <cell r="E166" t="str">
            <v>Perfil normal doble T</v>
          </cell>
        </row>
        <row r="167">
          <cell r="A167" t="str">
            <v>INDEC-CM - 41278-21</v>
          </cell>
          <cell r="B167">
            <v>41278</v>
          </cell>
          <cell r="C167" t="str">
            <v>-</v>
          </cell>
          <cell r="D167">
            <v>21</v>
          </cell>
          <cell r="E167" t="str">
            <v>Pileta  de piso tipo PROSA</v>
          </cell>
        </row>
        <row r="168">
          <cell r="A168" t="str">
            <v>INDEC-CM - 42911-71</v>
          </cell>
          <cell r="B168">
            <v>42911</v>
          </cell>
          <cell r="C168" t="str">
            <v>-</v>
          </cell>
          <cell r="D168">
            <v>71</v>
          </cell>
          <cell r="E168" t="str">
            <v>Pileta de cocina de acero inoxidable</v>
          </cell>
        </row>
        <row r="169">
          <cell r="A169" t="str">
            <v>INDEC-CM - 37210-42</v>
          </cell>
          <cell r="B169">
            <v>37210</v>
          </cell>
          <cell r="C169" t="str">
            <v>-</v>
          </cell>
          <cell r="D169">
            <v>42</v>
          </cell>
          <cell r="E169" t="str">
            <v>Pileta de lavar de loza, chica</v>
          </cell>
        </row>
        <row r="170">
          <cell r="A170" t="str">
            <v>INDEC-CM - 37210-41</v>
          </cell>
          <cell r="B170">
            <v>37210</v>
          </cell>
          <cell r="C170" t="str">
            <v>-</v>
          </cell>
          <cell r="D170">
            <v>41</v>
          </cell>
          <cell r="E170" t="str">
            <v>Pileta de lavar de loza, grande o mediana</v>
          </cell>
        </row>
        <row r="171">
          <cell r="A171" t="str">
            <v>INDEC-CM - 36930-11</v>
          </cell>
          <cell r="B171">
            <v>36930</v>
          </cell>
          <cell r="C171" t="str">
            <v>-</v>
          </cell>
          <cell r="D171">
            <v>11</v>
          </cell>
          <cell r="E171" t="str">
            <v>Pileta de lavar de plástico</v>
          </cell>
        </row>
        <row r="172">
          <cell r="A172" t="str">
            <v>INDEC-CM - 36950-21</v>
          </cell>
          <cell r="B172">
            <v>36950</v>
          </cell>
          <cell r="C172" t="str">
            <v>-</v>
          </cell>
          <cell r="D172">
            <v>21</v>
          </cell>
          <cell r="E172" t="str">
            <v xml:space="preserve">Pileta de piso de PVC  </v>
          </cell>
        </row>
        <row r="173">
          <cell r="A173" t="str">
            <v>INDEC-CM - 35110-31</v>
          </cell>
          <cell r="B173">
            <v>35110</v>
          </cell>
          <cell r="C173" t="str">
            <v>-</v>
          </cell>
          <cell r="D173">
            <v>31</v>
          </cell>
          <cell r="E173" t="str">
            <v>Pintura al látex para interiores</v>
          </cell>
        </row>
        <row r="174">
          <cell r="A174" t="str">
            <v>INDEC-CM - 35110-32</v>
          </cell>
          <cell r="B174">
            <v>35110</v>
          </cell>
          <cell r="C174" t="str">
            <v>-</v>
          </cell>
          <cell r="D174">
            <v>32</v>
          </cell>
          <cell r="E174" t="str">
            <v>Pintura al látex para exteriores</v>
          </cell>
        </row>
        <row r="175">
          <cell r="A175" t="str">
            <v>INDEC-CM - 37940-11</v>
          </cell>
          <cell r="B175">
            <v>37940</v>
          </cell>
          <cell r="C175" t="str">
            <v>-</v>
          </cell>
          <cell r="D175">
            <v>11</v>
          </cell>
          <cell r="E175" t="str">
            <v xml:space="preserve">Pintura asfáltica </v>
          </cell>
        </row>
        <row r="176">
          <cell r="A176" t="str">
            <v>INDEC-CM - 35110-71</v>
          </cell>
          <cell r="B176">
            <v>35110</v>
          </cell>
          <cell r="C176" t="str">
            <v>-</v>
          </cell>
          <cell r="D176">
            <v>71</v>
          </cell>
          <cell r="E176" t="str">
            <v>Pintura transparente para ladrillo visto</v>
          </cell>
        </row>
        <row r="177">
          <cell r="A177" t="str">
            <v>INDEC-CM - 31210-31</v>
          </cell>
          <cell r="B177">
            <v>31210</v>
          </cell>
          <cell r="C177" t="str">
            <v>-</v>
          </cell>
          <cell r="D177">
            <v>31</v>
          </cell>
          <cell r="E177" t="str">
            <v>Piso de entablonado, con colocación</v>
          </cell>
        </row>
        <row r="178">
          <cell r="A178" t="str">
            <v>INDEC-CM - 31210-32</v>
          </cell>
          <cell r="B178">
            <v>31210</v>
          </cell>
          <cell r="C178" t="str">
            <v>-</v>
          </cell>
          <cell r="D178">
            <v>32</v>
          </cell>
          <cell r="E178" t="str">
            <v>Piso de parquet, con colocación</v>
          </cell>
        </row>
        <row r="179">
          <cell r="A179" t="str">
            <v>INDEC-CM - 41541-11</v>
          </cell>
          <cell r="B179">
            <v>41541</v>
          </cell>
          <cell r="C179" t="str">
            <v>-</v>
          </cell>
          <cell r="D179">
            <v>11</v>
          </cell>
          <cell r="E179" t="str">
            <v>Plomo para fundir</v>
          </cell>
        </row>
        <row r="180">
          <cell r="A180" t="str">
            <v>INDEC-CM - 34720-11</v>
          </cell>
          <cell r="B180">
            <v>34720</v>
          </cell>
          <cell r="C180" t="str">
            <v>-</v>
          </cell>
          <cell r="D180">
            <v>11</v>
          </cell>
          <cell r="E180" t="str">
            <v>Poliestireno expandido en placas</v>
          </cell>
        </row>
        <row r="181">
          <cell r="A181" t="str">
            <v>INDEC-CM - 47220-11</v>
          </cell>
          <cell r="B181">
            <v>47220</v>
          </cell>
          <cell r="C181" t="str">
            <v>-</v>
          </cell>
          <cell r="D181">
            <v>11</v>
          </cell>
          <cell r="E181" t="str">
            <v>Portero eléctrico</v>
          </cell>
        </row>
        <row r="182">
          <cell r="A182" t="str">
            <v>INDEC-CM - 31600-81</v>
          </cell>
          <cell r="B182">
            <v>31600</v>
          </cell>
          <cell r="C182" t="str">
            <v>-</v>
          </cell>
          <cell r="D182">
            <v>81</v>
          </cell>
          <cell r="E182" t="str">
            <v xml:space="preserve">Portón levadizo de madera </v>
          </cell>
        </row>
        <row r="183">
          <cell r="A183" t="str">
            <v>INDEC-CM - 42120-31</v>
          </cell>
          <cell r="B183">
            <v>42120</v>
          </cell>
          <cell r="C183" t="str">
            <v>-</v>
          </cell>
          <cell r="D183">
            <v>31</v>
          </cell>
          <cell r="E183" t="str">
            <v>Portón levadizo metálico</v>
          </cell>
        </row>
        <row r="184">
          <cell r="A184" t="str">
            <v>INDEC-CM - 35490-21</v>
          </cell>
          <cell r="B184">
            <v>35490</v>
          </cell>
          <cell r="C184" t="str">
            <v>-</v>
          </cell>
          <cell r="D184">
            <v>21</v>
          </cell>
          <cell r="E184" t="str">
            <v>Preservador para madera</v>
          </cell>
        </row>
        <row r="185">
          <cell r="A185" t="str">
            <v>INDEC-CM - 31600-41</v>
          </cell>
          <cell r="B185">
            <v>31600</v>
          </cell>
          <cell r="C185" t="str">
            <v>-</v>
          </cell>
          <cell r="D185">
            <v>41</v>
          </cell>
          <cell r="E185" t="str">
            <v>Puerta balcón corrediza de madera</v>
          </cell>
        </row>
        <row r="186">
          <cell r="A186" t="str">
            <v>INDEC-CM - 42120-21</v>
          </cell>
          <cell r="B186">
            <v>42120</v>
          </cell>
          <cell r="C186" t="str">
            <v>-</v>
          </cell>
          <cell r="D186">
            <v>21</v>
          </cell>
          <cell r="E186" t="str">
            <v>Puerta balcón corrediza metálica de calidad media</v>
          </cell>
        </row>
        <row r="187">
          <cell r="A187" t="str">
            <v>INDEC-CM - 42120-22</v>
          </cell>
          <cell r="B187">
            <v>42120</v>
          </cell>
          <cell r="C187" t="str">
            <v>-</v>
          </cell>
          <cell r="D187">
            <v>22</v>
          </cell>
          <cell r="E187" t="str">
            <v>Puerta balcón corrediza metálica de calidad superior</v>
          </cell>
        </row>
        <row r="188">
          <cell r="A188" t="str">
            <v>INDEC-CM - 31600-33</v>
          </cell>
          <cell r="B188">
            <v>31600</v>
          </cell>
          <cell r="C188" t="str">
            <v>-</v>
          </cell>
          <cell r="D188">
            <v>33</v>
          </cell>
          <cell r="E188" t="str">
            <v>Puerta de entrada de madera con tableros, de calidad inferior</v>
          </cell>
        </row>
        <row r="189">
          <cell r="A189" t="str">
            <v>INDEC-CM - 31600-32</v>
          </cell>
          <cell r="B189">
            <v>31600</v>
          </cell>
          <cell r="C189" t="str">
            <v>-</v>
          </cell>
          <cell r="D189">
            <v>32</v>
          </cell>
          <cell r="E189" t="str">
            <v>Puerta de entrada de madera con tableros, de calidad media</v>
          </cell>
        </row>
        <row r="190">
          <cell r="A190" t="str">
            <v>INDEC-CM - 31600-31</v>
          </cell>
          <cell r="B190">
            <v>31600</v>
          </cell>
          <cell r="C190" t="str">
            <v>-</v>
          </cell>
          <cell r="D190">
            <v>31</v>
          </cell>
          <cell r="E190" t="str">
            <v>Puerta de entrada de madera con tableros, de calidad superior</v>
          </cell>
        </row>
        <row r="191">
          <cell r="A191" t="str">
            <v>INDEC-CM - 42120-11</v>
          </cell>
          <cell r="B191">
            <v>42120</v>
          </cell>
          <cell r="C191" t="str">
            <v>-</v>
          </cell>
          <cell r="D191">
            <v>11</v>
          </cell>
          <cell r="E191" t="str">
            <v>Puerta metálica vidriada</v>
          </cell>
        </row>
        <row r="192">
          <cell r="A192" t="str">
            <v>INDEC-CM - 31600-23</v>
          </cell>
          <cell r="B192">
            <v>31600</v>
          </cell>
          <cell r="C192" t="str">
            <v>-</v>
          </cell>
          <cell r="D192">
            <v>23</v>
          </cell>
          <cell r="E192" t="str">
            <v>Puerta placa de madera, de calidad inferior</v>
          </cell>
        </row>
        <row r="193">
          <cell r="A193" t="str">
            <v>INDEC-CM - 31600-22</v>
          </cell>
          <cell r="B193">
            <v>31600</v>
          </cell>
          <cell r="C193" t="str">
            <v>-</v>
          </cell>
          <cell r="D193">
            <v>22</v>
          </cell>
          <cell r="E193" t="str">
            <v>Puerta placa de madera, de calidad media</v>
          </cell>
        </row>
        <row r="194">
          <cell r="A194" t="str">
            <v>INDEC-CM - 31600-21</v>
          </cell>
          <cell r="B194">
            <v>31600</v>
          </cell>
          <cell r="C194" t="str">
            <v>-</v>
          </cell>
          <cell r="D194">
            <v>21</v>
          </cell>
          <cell r="E194" t="str">
            <v>Puerta placa de madera, de calidad superior</v>
          </cell>
        </row>
        <row r="195">
          <cell r="A195" t="str">
            <v>INDEC-CM - 41278-33</v>
          </cell>
          <cell r="B195">
            <v>41278</v>
          </cell>
          <cell r="C195" t="str">
            <v>-</v>
          </cell>
          <cell r="D195">
            <v>33</v>
          </cell>
          <cell r="E195" t="str">
            <v>Ramal de hierro fundido</v>
          </cell>
        </row>
        <row r="196">
          <cell r="A196" t="str">
            <v>INDEC-CM - 36320-33</v>
          </cell>
          <cell r="B196">
            <v>36320</v>
          </cell>
          <cell r="C196" t="str">
            <v>-</v>
          </cell>
          <cell r="D196">
            <v>33</v>
          </cell>
          <cell r="E196" t="str">
            <v>Ramal de PVC</v>
          </cell>
        </row>
        <row r="197">
          <cell r="A197" t="str">
            <v>INDEC-CM - 48270-11</v>
          </cell>
          <cell r="B197">
            <v>48270</v>
          </cell>
          <cell r="C197" t="str">
            <v>-</v>
          </cell>
          <cell r="D197">
            <v>11</v>
          </cell>
          <cell r="E197" t="str">
            <v>Regulador de gas</v>
          </cell>
        </row>
        <row r="198">
          <cell r="A198" t="str">
            <v>INDEC-CM - 42190-11</v>
          </cell>
          <cell r="B198">
            <v>42190</v>
          </cell>
          <cell r="C198" t="str">
            <v>-</v>
          </cell>
          <cell r="D198">
            <v>11</v>
          </cell>
          <cell r="E198" t="str">
            <v>Reja de barrotes</v>
          </cell>
        </row>
        <row r="199">
          <cell r="A199" t="str">
            <v>INDEC-CM - 43923-31</v>
          </cell>
          <cell r="B199">
            <v>43923</v>
          </cell>
          <cell r="C199" t="str">
            <v>-</v>
          </cell>
          <cell r="D199">
            <v>31</v>
          </cell>
          <cell r="E199" t="str">
            <v>Rociador de techo tipo Spray</v>
          </cell>
        </row>
        <row r="200">
          <cell r="A200" t="str">
            <v>INDEC-CM - 31210-11</v>
          </cell>
          <cell r="B200">
            <v>31210</v>
          </cell>
          <cell r="C200" t="str">
            <v>-</v>
          </cell>
          <cell r="D200">
            <v>11</v>
          </cell>
          <cell r="E200" t="str">
            <v>Tabla con una cara cepillada para encofrado</v>
          </cell>
        </row>
        <row r="201">
          <cell r="A201" t="str">
            <v>INDEC-CM - 37129-21</v>
          </cell>
          <cell r="B201">
            <v>37129</v>
          </cell>
          <cell r="C201" t="str">
            <v>-</v>
          </cell>
          <cell r="D201">
            <v>21</v>
          </cell>
          <cell r="E201" t="str">
            <v>Tanque para agua de polietileno tricapa, aprobado, de 1000 litros de capacidad</v>
          </cell>
        </row>
        <row r="202">
          <cell r="A202" t="str">
            <v>INDEC-CM - 37560-21</v>
          </cell>
          <cell r="B202">
            <v>37560</v>
          </cell>
          <cell r="C202" t="str">
            <v>-</v>
          </cell>
          <cell r="D202">
            <v>21</v>
          </cell>
          <cell r="E202" t="str">
            <v>Tapa de chapa para cámara de inspección</v>
          </cell>
        </row>
        <row r="203">
          <cell r="A203" t="str">
            <v>INDEC-CM - 42999-71</v>
          </cell>
          <cell r="B203">
            <v>42999</v>
          </cell>
          <cell r="C203" t="str">
            <v>-</v>
          </cell>
          <cell r="D203">
            <v>71</v>
          </cell>
          <cell r="E203" t="str">
            <v>Tapa sumergida para tanque</v>
          </cell>
        </row>
        <row r="204">
          <cell r="A204" t="str">
            <v>INDEC-CM - 41516-22</v>
          </cell>
          <cell r="B204">
            <v>41516</v>
          </cell>
          <cell r="C204" t="str">
            <v>-</v>
          </cell>
          <cell r="D204">
            <v>22</v>
          </cell>
          <cell r="E204" t="str">
            <v>Te para caño de cobre</v>
          </cell>
        </row>
        <row r="205">
          <cell r="A205" t="str">
            <v>INDEC-CM - 37350-51</v>
          </cell>
          <cell r="B205">
            <v>37350</v>
          </cell>
          <cell r="C205" t="str">
            <v>-</v>
          </cell>
          <cell r="D205">
            <v>51</v>
          </cell>
          <cell r="E205" t="str">
            <v>Teja francesa</v>
          </cell>
        </row>
        <row r="206">
          <cell r="A206" t="str">
            <v>INDEC-CM - 44826-21</v>
          </cell>
          <cell r="B206">
            <v>44826</v>
          </cell>
          <cell r="C206" t="str">
            <v>-</v>
          </cell>
          <cell r="D206">
            <v>21</v>
          </cell>
          <cell r="E206" t="str">
            <v>Termotanque a gas</v>
          </cell>
        </row>
        <row r="207">
          <cell r="A207" t="str">
            <v>INDEC-CM - 31210-22</v>
          </cell>
          <cell r="B207">
            <v>31210</v>
          </cell>
          <cell r="C207" t="str">
            <v>-</v>
          </cell>
          <cell r="D207">
            <v>22</v>
          </cell>
          <cell r="E207" t="str">
            <v>Tirante  cepillado</v>
          </cell>
        </row>
        <row r="208">
          <cell r="A208" t="str">
            <v>INDEC-CM - 31100-11</v>
          </cell>
          <cell r="B208">
            <v>31100</v>
          </cell>
          <cell r="C208" t="str">
            <v>-</v>
          </cell>
          <cell r="D208">
            <v>11</v>
          </cell>
          <cell r="E208" t="str">
            <v>Tirante  sin cepillar</v>
          </cell>
        </row>
        <row r="209">
          <cell r="A209" t="str">
            <v>INDEC-CM - 46212-53</v>
          </cell>
          <cell r="B209">
            <v>46212</v>
          </cell>
          <cell r="C209" t="str">
            <v>-</v>
          </cell>
          <cell r="D209">
            <v>53</v>
          </cell>
          <cell r="E209" t="str">
            <v>Toma TV</v>
          </cell>
        </row>
        <row r="210">
          <cell r="A210" t="str">
            <v>INDEC-CM - 46212-52</v>
          </cell>
          <cell r="B210">
            <v>46212</v>
          </cell>
          <cell r="C210" t="str">
            <v>-</v>
          </cell>
          <cell r="D210">
            <v>52</v>
          </cell>
          <cell r="E210" t="str">
            <v>Tomacorriente con toma a tierra</v>
          </cell>
        </row>
        <row r="211">
          <cell r="A211" t="str">
            <v>INDEC-CM - 15400-21</v>
          </cell>
          <cell r="B211">
            <v>15400</v>
          </cell>
          <cell r="C211" t="str">
            <v>-</v>
          </cell>
          <cell r="D211">
            <v>21</v>
          </cell>
          <cell r="E211" t="str">
            <v xml:space="preserve">Tosca  </v>
          </cell>
        </row>
        <row r="212">
          <cell r="A212" t="str">
            <v>INDEC-CM - 43240-11</v>
          </cell>
          <cell r="B212">
            <v>43240</v>
          </cell>
          <cell r="C212" t="str">
            <v>-</v>
          </cell>
          <cell r="D212">
            <v>11</v>
          </cell>
          <cell r="E212" t="str">
            <v>Válvula a flotante</v>
          </cell>
        </row>
        <row r="213">
          <cell r="A213" t="str">
            <v>INDEC-CM - 31600-42</v>
          </cell>
          <cell r="B213">
            <v>31600</v>
          </cell>
          <cell r="C213" t="str">
            <v>-</v>
          </cell>
          <cell r="D213">
            <v>42</v>
          </cell>
          <cell r="E213" t="str">
            <v>Ventana corrediza de madera</v>
          </cell>
        </row>
        <row r="214">
          <cell r="A214" t="str">
            <v>INDEC-CM - 42120-42</v>
          </cell>
          <cell r="B214">
            <v>42120</v>
          </cell>
          <cell r="C214" t="str">
            <v>-</v>
          </cell>
          <cell r="D214">
            <v>42</v>
          </cell>
          <cell r="E214" t="str">
            <v>Ventana corrediza metálica</v>
          </cell>
        </row>
        <row r="215">
          <cell r="A215" t="str">
            <v>INDEC-CM - 42120-41</v>
          </cell>
          <cell r="B215">
            <v>42120</v>
          </cell>
          <cell r="C215" t="str">
            <v>-</v>
          </cell>
          <cell r="D215">
            <v>41</v>
          </cell>
          <cell r="E215" t="str">
            <v>Ventana corrediza metálica con vidrio repartido</v>
          </cell>
        </row>
        <row r="216">
          <cell r="A216" t="str">
            <v>INDEC-CM - 42120-51</v>
          </cell>
          <cell r="B216">
            <v>42120</v>
          </cell>
          <cell r="C216" t="str">
            <v>-</v>
          </cell>
          <cell r="D216">
            <v>51</v>
          </cell>
          <cell r="E216" t="str">
            <v>Ventiluz metálico</v>
          </cell>
        </row>
        <row r="217">
          <cell r="A217" t="str">
            <v>INDEC-CM - 37550-11</v>
          </cell>
          <cell r="B217">
            <v>37550</v>
          </cell>
          <cell r="C217" t="str">
            <v>-</v>
          </cell>
          <cell r="D217">
            <v>11</v>
          </cell>
          <cell r="E217" t="str">
            <v>Vigueta de hormigón pretensado</v>
          </cell>
        </row>
        <row r="218">
          <cell r="A218" t="str">
            <v>INDEC-CM - 37410-11</v>
          </cell>
          <cell r="B218">
            <v>37410</v>
          </cell>
          <cell r="C218" t="str">
            <v>-</v>
          </cell>
          <cell r="D218">
            <v>11</v>
          </cell>
          <cell r="E218" t="str">
            <v>Yeso blanco</v>
          </cell>
        </row>
        <row r="219">
          <cell r="A219" t="str">
            <v>INDEC-CM - 31210-33</v>
          </cell>
          <cell r="B219">
            <v>31210</v>
          </cell>
          <cell r="C219" t="str">
            <v>-</v>
          </cell>
          <cell r="D219">
            <v>33</v>
          </cell>
          <cell r="E219" t="str">
            <v>Zócalo de madera</v>
          </cell>
        </row>
        <row r="220">
          <cell r="A220" t="str">
            <v>INDEC-CM - 37540-21</v>
          </cell>
          <cell r="B220">
            <v>37540</v>
          </cell>
          <cell r="C220" t="str">
            <v>-</v>
          </cell>
          <cell r="D220">
            <v>21</v>
          </cell>
          <cell r="E220" t="str">
            <v xml:space="preserve">Zócalo granítico             </v>
          </cell>
        </row>
        <row r="223">
          <cell r="A223">
            <v>0</v>
          </cell>
          <cell r="B223" t="str">
            <v>Cuadro 2. Índices del Capítulo Materiales, desagregación inmediata superior disponible</v>
          </cell>
          <cell r="C223">
            <v>0</v>
          </cell>
          <cell r="D223">
            <v>0</v>
          </cell>
          <cell r="E223">
            <v>0</v>
          </cell>
        </row>
        <row r="224">
          <cell r="A224">
            <v>0</v>
          </cell>
          <cell r="B224">
            <v>0</v>
          </cell>
          <cell r="C224">
            <v>0</v>
          </cell>
          <cell r="D224">
            <v>0</v>
          </cell>
          <cell r="E224">
            <v>0</v>
          </cell>
        </row>
        <row r="225">
          <cell r="A225" t="str">
            <v>Codigo Unificado</v>
          </cell>
          <cell r="B225" t="str">
            <v>Código</v>
          </cell>
          <cell r="C225">
            <v>0</v>
          </cell>
          <cell r="D225">
            <v>0</v>
          </cell>
          <cell r="E225" t="str">
            <v>Descripción</v>
          </cell>
        </row>
        <row r="226">
          <cell r="A226">
            <v>0</v>
          </cell>
          <cell r="B226" t="str">
            <v>CPC1</v>
          </cell>
          <cell r="C226">
            <v>0</v>
          </cell>
          <cell r="D226">
            <v>0</v>
          </cell>
          <cell r="E226">
            <v>0</v>
          </cell>
        </row>
        <row r="227">
          <cell r="A227" t="str">
            <v/>
          </cell>
          <cell r="B227">
            <v>0</v>
          </cell>
          <cell r="C227">
            <v>0</v>
          </cell>
          <cell r="D227">
            <v>0</v>
          </cell>
          <cell r="E227">
            <v>0</v>
          </cell>
        </row>
        <row r="228">
          <cell r="A228" t="str">
            <v>INDEC-CM - 37370-0</v>
          </cell>
          <cell r="B228">
            <v>37370</v>
          </cell>
          <cell r="C228" t="str">
            <v>-</v>
          </cell>
          <cell r="D228">
            <v>0</v>
          </cell>
          <cell r="E228" t="str">
            <v>Baldosas y losas para pavimentos, cubos de mosaicos de cerámicos y artículos similares (incluye: Azulejo, Baldosa cerámica esmaltada y Baldosa cerámica roja)</v>
          </cell>
        </row>
        <row r="229">
          <cell r="A229" t="str">
            <v>INDEC-CM - 31600-6</v>
          </cell>
          <cell r="B229">
            <v>31600</v>
          </cell>
          <cell r="C229" t="str">
            <v>-</v>
          </cell>
          <cell r="D229">
            <v>6</v>
          </cell>
          <cell r="E229" t="str">
            <v>Cajonera para placard (incluye: Cajonera para placard de calidad inferior, media y superior)</v>
          </cell>
        </row>
        <row r="230">
          <cell r="A230" t="str">
            <v>INDEC-CM - 41278-0</v>
          </cell>
          <cell r="B230">
            <v>41278</v>
          </cell>
          <cell r="C230" t="str">
            <v>-</v>
          </cell>
          <cell r="D230">
            <v>0</v>
          </cell>
          <cell r="E230" t="str">
            <v>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v>
          </cell>
        </row>
        <row r="231">
          <cell r="A231" t="str">
            <v>INDEC-CM - 31600-7</v>
          </cell>
          <cell r="B231">
            <v>31600</v>
          </cell>
          <cell r="C231" t="str">
            <v>-</v>
          </cell>
          <cell r="D231">
            <v>7</v>
          </cell>
          <cell r="E231" t="str">
            <v>Estantes y divisiones para placard (incluye: Estantes y divisiones para placard de calidad inferior, media y superior)</v>
          </cell>
        </row>
        <row r="232">
          <cell r="A232" t="str">
            <v>INDEC-CM - 42120-41/42/51</v>
          </cell>
          <cell r="B232">
            <v>42120</v>
          </cell>
          <cell r="C232" t="str">
            <v>-</v>
          </cell>
          <cell r="D232" t="str">
            <v>41/42/51</v>
          </cell>
          <cell r="E232" t="str">
            <v>Ventana corrediza metálica y ventiluz metálico (incluye: Ventana corrediza metálica, Ventana corrediza metálica con vidrio repartido y Ventiluz metálico)</v>
          </cell>
        </row>
        <row r="235">
          <cell r="A235">
            <v>0</v>
          </cell>
          <cell r="B235" t="str">
            <v>Cuadro 1. Índices del Capítulo Mano de Obra, mayor desagregación disponible</v>
          </cell>
          <cell r="C235">
            <v>0</v>
          </cell>
          <cell r="D235">
            <v>0</v>
          </cell>
          <cell r="E235">
            <v>0</v>
          </cell>
        </row>
        <row r="236">
          <cell r="A236">
            <v>0</v>
          </cell>
          <cell r="B236">
            <v>0</v>
          </cell>
          <cell r="C236">
            <v>0</v>
          </cell>
          <cell r="D236">
            <v>0</v>
          </cell>
          <cell r="E236">
            <v>0</v>
          </cell>
        </row>
        <row r="237">
          <cell r="A237" t="str">
            <v>Codigo Unificado</v>
          </cell>
          <cell r="B237" t="str">
            <v>Código</v>
          </cell>
          <cell r="C237">
            <v>0</v>
          </cell>
          <cell r="D237">
            <v>0</v>
          </cell>
          <cell r="E237" t="str">
            <v>Aperturas</v>
          </cell>
        </row>
        <row r="238">
          <cell r="A238">
            <v>0</v>
          </cell>
          <cell r="B238">
            <v>0</v>
          </cell>
          <cell r="C238">
            <v>0</v>
          </cell>
          <cell r="D238">
            <v>0</v>
          </cell>
          <cell r="E238">
            <v>0</v>
          </cell>
        </row>
        <row r="239">
          <cell r="A239">
            <v>0</v>
          </cell>
          <cell r="B239">
            <v>0</v>
          </cell>
          <cell r="C239">
            <v>0</v>
          </cell>
          <cell r="D239">
            <v>0</v>
          </cell>
          <cell r="E239" t="str">
            <v>Mano de obra</v>
          </cell>
        </row>
        <row r="240">
          <cell r="A240">
            <v>0</v>
          </cell>
          <cell r="B240">
            <v>0</v>
          </cell>
          <cell r="C240">
            <v>0</v>
          </cell>
          <cell r="D240">
            <v>0</v>
          </cell>
          <cell r="E240">
            <v>0</v>
          </cell>
        </row>
        <row r="241">
          <cell r="A241">
            <v>0</v>
          </cell>
          <cell r="B241">
            <v>0</v>
          </cell>
          <cell r="C241">
            <v>0</v>
          </cell>
          <cell r="D241">
            <v>0</v>
          </cell>
          <cell r="E241" t="str">
            <v xml:space="preserve">        Mano de obra asalariada</v>
          </cell>
        </row>
        <row r="242">
          <cell r="A242">
            <v>0</v>
          </cell>
          <cell r="B242">
            <v>0</v>
          </cell>
          <cell r="C242">
            <v>0</v>
          </cell>
          <cell r="D242">
            <v>0</v>
          </cell>
          <cell r="E242">
            <v>0</v>
          </cell>
        </row>
        <row r="243">
          <cell r="A243">
            <v>0</v>
          </cell>
          <cell r="B243">
            <v>0</v>
          </cell>
          <cell r="C243">
            <v>0</v>
          </cell>
          <cell r="D243">
            <v>0</v>
          </cell>
          <cell r="E243" t="str">
            <v>Mano de obra directa (en Albañilería y H. Armado)</v>
          </cell>
        </row>
        <row r="244">
          <cell r="A244" t="str">
            <v>INDEC-MO - 51560-11</v>
          </cell>
          <cell r="B244">
            <v>51560</v>
          </cell>
          <cell r="C244" t="str">
            <v>-</v>
          </cell>
          <cell r="D244">
            <v>11</v>
          </cell>
          <cell r="E244" t="str">
            <v xml:space="preserve"> Oficial especializado</v>
          </cell>
        </row>
        <row r="245">
          <cell r="A245" t="str">
            <v>INDEC-MO - 51560-12</v>
          </cell>
          <cell r="B245">
            <v>51560</v>
          </cell>
          <cell r="C245" t="str">
            <v>-</v>
          </cell>
          <cell r="D245">
            <v>12</v>
          </cell>
          <cell r="E245" t="str">
            <v xml:space="preserve"> Oficial</v>
          </cell>
        </row>
        <row r="246">
          <cell r="A246" t="str">
            <v>INDEC-MO - 51560-13</v>
          </cell>
          <cell r="B246">
            <v>51560</v>
          </cell>
          <cell r="C246" t="str">
            <v>-</v>
          </cell>
          <cell r="D246">
            <v>13</v>
          </cell>
          <cell r="E246" t="str">
            <v xml:space="preserve"> Medio Oficial</v>
          </cell>
        </row>
        <row r="247">
          <cell r="A247" t="str">
            <v>INDEC-MO - 51560-14</v>
          </cell>
          <cell r="B247">
            <v>51560</v>
          </cell>
          <cell r="C247" t="str">
            <v>-</v>
          </cell>
          <cell r="D247">
            <v>14</v>
          </cell>
          <cell r="E247" t="str">
            <v xml:space="preserve"> Ayudante</v>
          </cell>
        </row>
        <row r="248">
          <cell r="A248" t="str">
            <v/>
          </cell>
          <cell r="B248">
            <v>0</v>
          </cell>
          <cell r="C248">
            <v>0</v>
          </cell>
          <cell r="D248">
            <v>0</v>
          </cell>
          <cell r="E248">
            <v>0</v>
          </cell>
        </row>
        <row r="249">
          <cell r="A249" t="str">
            <v>INDEC-MO - 51560-32</v>
          </cell>
          <cell r="B249">
            <v>51560</v>
          </cell>
          <cell r="C249" t="str">
            <v>-</v>
          </cell>
          <cell r="D249">
            <v>32</v>
          </cell>
          <cell r="E249" t="str">
            <v xml:space="preserve">Mano de obra indirecta (capataz de primera2) </v>
          </cell>
        </row>
        <row r="250">
          <cell r="A250" t="str">
            <v/>
          </cell>
          <cell r="B250">
            <v>0</v>
          </cell>
          <cell r="C250">
            <v>0</v>
          </cell>
          <cell r="D250">
            <v>0</v>
          </cell>
          <cell r="E250">
            <v>0</v>
          </cell>
        </row>
        <row r="251">
          <cell r="A251" t="str">
            <v>INDEC-MO - 81291-1</v>
          </cell>
          <cell r="B251">
            <v>81291</v>
          </cell>
          <cell r="C251" t="str">
            <v>-</v>
          </cell>
          <cell r="D251">
            <v>1</v>
          </cell>
          <cell r="E251" t="str">
            <v>Seguro de Accidentes de Trabajo3</v>
          </cell>
        </row>
        <row r="252">
          <cell r="A252" t="str">
            <v/>
          </cell>
          <cell r="B252">
            <v>0</v>
          </cell>
          <cell r="C252">
            <v>0</v>
          </cell>
          <cell r="D252">
            <v>0</v>
          </cell>
          <cell r="E252">
            <v>0</v>
          </cell>
        </row>
        <row r="253">
          <cell r="A253" t="str">
            <v/>
          </cell>
          <cell r="B253">
            <v>0</v>
          </cell>
          <cell r="C253">
            <v>0</v>
          </cell>
          <cell r="D253">
            <v>0</v>
          </cell>
          <cell r="E253" t="str">
            <v xml:space="preserve">         Subcontratos de mano de obra</v>
          </cell>
        </row>
        <row r="254">
          <cell r="A254" t="str">
            <v>INDEC-MO - 51641-1</v>
          </cell>
          <cell r="B254">
            <v>51641</v>
          </cell>
          <cell r="C254" t="str">
            <v>-</v>
          </cell>
          <cell r="D254">
            <v>1</v>
          </cell>
          <cell r="E254" t="str">
            <v>Instalación eléctrica</v>
          </cell>
        </row>
        <row r="255">
          <cell r="A255" t="str">
            <v>INDEC-MO - 51620-1</v>
          </cell>
          <cell r="B255">
            <v>51620</v>
          </cell>
          <cell r="C255" t="str">
            <v>-</v>
          </cell>
          <cell r="D255">
            <v>1</v>
          </cell>
          <cell r="E255" t="str">
            <v xml:space="preserve">Instalación sanitaria </v>
          </cell>
        </row>
        <row r="256">
          <cell r="A256" t="str">
            <v>INDEC-MO - 51690-1</v>
          </cell>
          <cell r="B256">
            <v>51690</v>
          </cell>
          <cell r="C256" t="str">
            <v>-</v>
          </cell>
          <cell r="D256">
            <v>1</v>
          </cell>
          <cell r="E256" t="str">
            <v xml:space="preserve">Instalación contra incendio </v>
          </cell>
        </row>
        <row r="257">
          <cell r="A257" t="str">
            <v>INDEC-MO - 51630-1</v>
          </cell>
          <cell r="B257">
            <v>51630</v>
          </cell>
          <cell r="C257" t="str">
            <v>-</v>
          </cell>
          <cell r="D257">
            <v>1</v>
          </cell>
          <cell r="E257" t="str">
            <v>Instalación de gas</v>
          </cell>
        </row>
        <row r="258">
          <cell r="A258" t="str">
            <v>INDEC-MO - 51720-1</v>
          </cell>
          <cell r="B258">
            <v>51720</v>
          </cell>
          <cell r="C258" t="str">
            <v>-</v>
          </cell>
          <cell r="D258">
            <v>1</v>
          </cell>
          <cell r="E258" t="str">
            <v xml:space="preserve">Yesería </v>
          </cell>
        </row>
        <row r="259">
          <cell r="A259" t="str">
            <v>INDEC-MO - 51730-1</v>
          </cell>
          <cell r="B259">
            <v>51730</v>
          </cell>
          <cell r="C259" t="str">
            <v>-</v>
          </cell>
          <cell r="D259">
            <v>1</v>
          </cell>
          <cell r="E259" t="str">
            <v xml:space="preserve">Pintura </v>
          </cell>
        </row>
        <row r="262">
          <cell r="A262">
            <v>0</v>
          </cell>
          <cell r="B262" t="str">
            <v>Cuadro 2. Índices del Capítulo Mano de Obra, desagregación disponible</v>
          </cell>
          <cell r="C262">
            <v>0</v>
          </cell>
          <cell r="D262">
            <v>0</v>
          </cell>
          <cell r="E262">
            <v>0</v>
          </cell>
        </row>
        <row r="263">
          <cell r="A263">
            <v>0</v>
          </cell>
          <cell r="B263">
            <v>0</v>
          </cell>
          <cell r="C263">
            <v>0</v>
          </cell>
          <cell r="D263">
            <v>0</v>
          </cell>
          <cell r="E263">
            <v>0</v>
          </cell>
        </row>
        <row r="264">
          <cell r="A264" t="str">
            <v>Codigo Unificado</v>
          </cell>
          <cell r="B264" t="str">
            <v>Código</v>
          </cell>
          <cell r="C264">
            <v>0</v>
          </cell>
          <cell r="D264">
            <v>0</v>
          </cell>
          <cell r="E264" t="str">
            <v>Aperturas</v>
          </cell>
        </row>
        <row r="265">
          <cell r="A265">
            <v>0</v>
          </cell>
          <cell r="B265">
            <v>0</v>
          </cell>
          <cell r="C265">
            <v>0</v>
          </cell>
          <cell r="D265">
            <v>0</v>
          </cell>
          <cell r="E265">
            <v>0</v>
          </cell>
        </row>
        <row r="266">
          <cell r="A266">
            <v>0</v>
          </cell>
          <cell r="B266">
            <v>0</v>
          </cell>
          <cell r="C266">
            <v>0</v>
          </cell>
          <cell r="D266">
            <v>0</v>
          </cell>
          <cell r="E266">
            <v>0</v>
          </cell>
        </row>
        <row r="267">
          <cell r="A267" t="str">
            <v>INDEC-MO - 51720-1</v>
          </cell>
          <cell r="B267">
            <v>51720</v>
          </cell>
          <cell r="C267" t="str">
            <v>-</v>
          </cell>
          <cell r="D267">
            <v>1</v>
          </cell>
          <cell r="E267" t="str">
            <v>Yesería (incluye: mano de obra de subcontrato de yesería y sus materiales intervinientes para dicho ítem)</v>
          </cell>
        </row>
        <row r="268">
          <cell r="A268">
            <v>0</v>
          </cell>
          <cell r="B268">
            <v>0</v>
          </cell>
          <cell r="C268">
            <v>0</v>
          </cell>
          <cell r="D268">
            <v>0</v>
          </cell>
          <cell r="E268">
            <v>0</v>
          </cell>
        </row>
        <row r="271">
          <cell r="A271">
            <v>0</v>
          </cell>
          <cell r="B271" t="str">
            <v>Índice de precios de equipos para la construcción</v>
          </cell>
          <cell r="C271">
            <v>0</v>
          </cell>
          <cell r="D271">
            <v>0</v>
          </cell>
        </row>
        <row r="272">
          <cell r="A272">
            <v>0</v>
          </cell>
          <cell r="B272">
            <v>0</v>
          </cell>
          <cell r="C272">
            <v>0</v>
          </cell>
          <cell r="D272">
            <v>0</v>
          </cell>
        </row>
        <row r="273">
          <cell r="A273" t="str">
            <v>Codigo Unificado</v>
          </cell>
          <cell r="B273" t="str">
            <v>Código</v>
          </cell>
          <cell r="C273">
            <v>0</v>
          </cell>
          <cell r="D273">
            <v>0</v>
          </cell>
          <cell r="E273" t="str">
            <v>Concepto</v>
          </cell>
        </row>
        <row r="274">
          <cell r="A274">
            <v>0</v>
          </cell>
          <cell r="B274" t="str">
            <v>CPC1</v>
          </cell>
          <cell r="C274">
            <v>0</v>
          </cell>
          <cell r="D274">
            <v>0</v>
          </cell>
          <cell r="E274">
            <v>0</v>
          </cell>
        </row>
        <row r="275">
          <cell r="B275">
            <v>0</v>
          </cell>
          <cell r="C275">
            <v>0</v>
          </cell>
          <cell r="D275">
            <v>0</v>
          </cell>
          <cell r="E275">
            <v>0</v>
          </cell>
        </row>
        <row r="276">
          <cell r="A276" t="str">
            <v>INDEC-EC - 43520-11</v>
          </cell>
          <cell r="B276">
            <v>43520</v>
          </cell>
          <cell r="C276" t="str">
            <v>-</v>
          </cell>
          <cell r="D276">
            <v>11</v>
          </cell>
          <cell r="E276" t="str">
            <v>Guinche 1200 Kg.</v>
          </cell>
        </row>
        <row r="277">
          <cell r="A277" t="str">
            <v>INDEC-EC - 44440-2</v>
          </cell>
          <cell r="B277">
            <v>44440</v>
          </cell>
          <cell r="C277" t="str">
            <v>-</v>
          </cell>
          <cell r="D277">
            <v>2</v>
          </cell>
          <cell r="E277" t="str">
            <v>Hormigoneras de 130 a 300 litros</v>
          </cell>
        </row>
        <row r="278">
          <cell r="A278" t="str">
            <v>INDEC-EC - 44221-11</v>
          </cell>
          <cell r="B278">
            <v>44221</v>
          </cell>
          <cell r="C278" t="str">
            <v>-</v>
          </cell>
          <cell r="D278">
            <v>11</v>
          </cell>
          <cell r="E278" t="str">
            <v>Mesa de corte de cerámicos</v>
          </cell>
        </row>
        <row r="279">
          <cell r="A279" t="str">
            <v>INDEC-EC - 44221-12</v>
          </cell>
          <cell r="B279">
            <v>44221</v>
          </cell>
          <cell r="C279" t="str">
            <v>-</v>
          </cell>
          <cell r="D279">
            <v>12</v>
          </cell>
          <cell r="E279" t="str">
            <v>Mesa de corte de mosaicos</v>
          </cell>
        </row>
        <row r="280">
          <cell r="A280" t="str">
            <v>INDEC-EC - 43520-21</v>
          </cell>
          <cell r="B280">
            <v>43520</v>
          </cell>
          <cell r="C280" t="str">
            <v>-</v>
          </cell>
          <cell r="D280">
            <v>21</v>
          </cell>
          <cell r="E280" t="str">
            <v>Pluma 300 Kg.</v>
          </cell>
        </row>
        <row r="281">
          <cell r="A281" t="str">
            <v>INDEC-EC - 44231-21</v>
          </cell>
          <cell r="B281">
            <v>44231</v>
          </cell>
          <cell r="C281" t="str">
            <v>-</v>
          </cell>
          <cell r="D281">
            <v>21</v>
          </cell>
          <cell r="E281" t="str">
            <v>Taladro percutor</v>
          </cell>
        </row>
        <row r="282">
          <cell r="A282" t="str">
            <v>INDEC-EC - 44440-11</v>
          </cell>
          <cell r="B282">
            <v>44440</v>
          </cell>
          <cell r="C282" t="str">
            <v>-</v>
          </cell>
          <cell r="D282">
            <v>11</v>
          </cell>
          <cell r="E282" t="str">
            <v>Trituradora a mandíbula</v>
          </cell>
        </row>
        <row r="283">
          <cell r="A283" t="str">
            <v>INDEC-EC - 44231-11</v>
          </cell>
          <cell r="B283">
            <v>44231</v>
          </cell>
          <cell r="C283" t="str">
            <v>-</v>
          </cell>
          <cell r="D283">
            <v>11</v>
          </cell>
          <cell r="E283" t="str">
            <v>Vibrador a péndulo</v>
          </cell>
        </row>
        <row r="286">
          <cell r="A286">
            <v>0</v>
          </cell>
          <cell r="B286" t="str">
            <v xml:space="preserve">Índice de precios de algunos servicios </v>
          </cell>
          <cell r="C286">
            <v>0</v>
          </cell>
          <cell r="D286">
            <v>0</v>
          </cell>
        </row>
        <row r="287">
          <cell r="A287">
            <v>0</v>
          </cell>
          <cell r="B287">
            <v>0</v>
          </cell>
          <cell r="C287">
            <v>0</v>
          </cell>
          <cell r="D287">
            <v>0</v>
          </cell>
        </row>
        <row r="288">
          <cell r="A288" t="str">
            <v>Codigo Unificado</v>
          </cell>
          <cell r="B288" t="str">
            <v>Código</v>
          </cell>
          <cell r="C288">
            <v>0</v>
          </cell>
          <cell r="D288">
            <v>0</v>
          </cell>
          <cell r="E288" t="str">
            <v>Servicios de alquiler</v>
          </cell>
        </row>
        <row r="289">
          <cell r="A289">
            <v>0</v>
          </cell>
          <cell r="B289" t="str">
            <v>CPC1</v>
          </cell>
          <cell r="C289">
            <v>0</v>
          </cell>
          <cell r="D289">
            <v>0</v>
          </cell>
          <cell r="E289">
            <v>0</v>
          </cell>
        </row>
        <row r="290">
          <cell r="B290">
            <v>0</v>
          </cell>
          <cell r="C290">
            <v>0</v>
          </cell>
          <cell r="D290">
            <v>0</v>
          </cell>
          <cell r="E290">
            <v>0</v>
          </cell>
        </row>
        <row r="291">
          <cell r="A291" t="str">
            <v>INDEC-SA - 83107-1</v>
          </cell>
          <cell r="B291">
            <v>83107</v>
          </cell>
          <cell r="C291" t="str">
            <v>-</v>
          </cell>
          <cell r="D291">
            <v>1</v>
          </cell>
          <cell r="E291" t="str">
            <v>Andamios</v>
          </cell>
        </row>
        <row r="292">
          <cell r="A292" t="str">
            <v>INDEC-SA - 71240-21</v>
          </cell>
          <cell r="B292">
            <v>71240</v>
          </cell>
          <cell r="C292" t="str">
            <v>-</v>
          </cell>
          <cell r="D292">
            <v>21</v>
          </cell>
          <cell r="E292" t="str">
            <v>Camión con acoplado2</v>
          </cell>
        </row>
        <row r="293">
          <cell r="A293" t="str">
            <v>INDEC-SA - 71240-31</v>
          </cell>
          <cell r="B293">
            <v>71240</v>
          </cell>
          <cell r="C293" t="str">
            <v>-</v>
          </cell>
          <cell r="D293">
            <v>31</v>
          </cell>
          <cell r="E293" t="str">
            <v>Camión playo2</v>
          </cell>
        </row>
        <row r="294">
          <cell r="A294" t="str">
            <v>INDEC-SA - 71240-11</v>
          </cell>
          <cell r="B294">
            <v>71240</v>
          </cell>
          <cell r="C294" t="str">
            <v>-</v>
          </cell>
          <cell r="D294">
            <v>11</v>
          </cell>
          <cell r="E294" t="str">
            <v>Camión volcador</v>
          </cell>
        </row>
        <row r="295">
          <cell r="A295" t="str">
            <v>INDEC-SA - 74110-11</v>
          </cell>
          <cell r="B295">
            <v>74110</v>
          </cell>
          <cell r="C295" t="str">
            <v>-</v>
          </cell>
          <cell r="D295">
            <v>11</v>
          </cell>
          <cell r="E295" t="str">
            <v>Contenedor tipo volquete</v>
          </cell>
        </row>
        <row r="296">
          <cell r="A296" t="str">
            <v>INDEC-SA - 71233-11</v>
          </cell>
          <cell r="B296">
            <v>71233</v>
          </cell>
          <cell r="C296" t="str">
            <v>-</v>
          </cell>
          <cell r="D296">
            <v>11</v>
          </cell>
          <cell r="E296" t="str">
            <v>Camioneta</v>
          </cell>
        </row>
        <row r="297">
          <cell r="A297" t="str">
            <v>INDEC-SA - 51800-11</v>
          </cell>
          <cell r="B297">
            <v>51800</v>
          </cell>
          <cell r="C297" t="str">
            <v>-</v>
          </cell>
          <cell r="D297">
            <v>11</v>
          </cell>
          <cell r="E297" t="str">
            <v>Pala cargadora</v>
          </cell>
        </row>
        <row r="298">
          <cell r="A298" t="str">
            <v>INDEC-SA - 51800-21</v>
          </cell>
          <cell r="B298">
            <v>51800</v>
          </cell>
          <cell r="C298" t="str">
            <v>-</v>
          </cell>
          <cell r="D298">
            <v>21</v>
          </cell>
          <cell r="E298" t="str">
            <v>Retroexcavadora</v>
          </cell>
        </row>
        <row r="301">
          <cell r="A301">
            <v>0</v>
          </cell>
          <cell r="B301" t="str">
            <v>Cuadro 1. Índice de Precios Internos Básicos al por Mayor (IPIB), mayor desagregación disponible</v>
          </cell>
          <cell r="C301">
            <v>0</v>
          </cell>
          <cell r="D301">
            <v>0</v>
          </cell>
          <cell r="E301">
            <v>0</v>
          </cell>
        </row>
        <row r="303">
          <cell r="A303" t="str">
            <v>Codigo Unificado</v>
          </cell>
          <cell r="B303" t="str">
            <v>Código</v>
          </cell>
          <cell r="C303">
            <v>0</v>
          </cell>
          <cell r="D303">
            <v>0</v>
          </cell>
          <cell r="E303" t="str">
            <v>Descripción</v>
          </cell>
        </row>
        <row r="304">
          <cell r="A304">
            <v>0</v>
          </cell>
          <cell r="B304" t="str">
            <v>CPC1</v>
          </cell>
          <cell r="C304">
            <v>0</v>
          </cell>
          <cell r="D304">
            <v>0</v>
          </cell>
          <cell r="E304">
            <v>0</v>
          </cell>
        </row>
        <row r="305">
          <cell r="A305">
            <v>0</v>
          </cell>
          <cell r="B305">
            <v>0</v>
          </cell>
          <cell r="C305">
            <v>0</v>
          </cell>
          <cell r="D305">
            <v>0</v>
          </cell>
          <cell r="E305">
            <v>0</v>
          </cell>
        </row>
        <row r="306">
          <cell r="A306" t="str">
            <v>INDEC-PB - 42120-1</v>
          </cell>
          <cell r="B306">
            <v>42120</v>
          </cell>
          <cell r="C306" t="str">
            <v>-</v>
          </cell>
          <cell r="D306">
            <v>1</v>
          </cell>
          <cell r="E306" t="str">
            <v xml:space="preserve">Aberturas de aluminio                                                  </v>
          </cell>
        </row>
        <row r="307">
          <cell r="A307" t="str">
            <v>INDEC-PB - 42120-2</v>
          </cell>
          <cell r="B307">
            <v>42120</v>
          </cell>
          <cell r="C307" t="str">
            <v>-</v>
          </cell>
          <cell r="D307">
            <v>2</v>
          </cell>
          <cell r="E307" t="str">
            <v xml:space="preserve">Aberturas de chapa de hierro                                           </v>
          </cell>
        </row>
        <row r="308">
          <cell r="A308" t="str">
            <v>INDEC-PB - 37910-1</v>
          </cell>
          <cell r="B308">
            <v>37910</v>
          </cell>
          <cell r="C308" t="str">
            <v>-</v>
          </cell>
          <cell r="D308">
            <v>1</v>
          </cell>
          <cell r="E308" t="str">
            <v xml:space="preserve">Abrasivos                                                              </v>
          </cell>
        </row>
        <row r="309">
          <cell r="A309" t="str">
            <v>INDEC-PB - 42921-4</v>
          </cell>
          <cell r="B309">
            <v>42921</v>
          </cell>
          <cell r="C309" t="str">
            <v>-</v>
          </cell>
          <cell r="D309">
            <v>4</v>
          </cell>
          <cell r="E309" t="str">
            <v xml:space="preserve">Abrazaderas                                                            </v>
          </cell>
        </row>
        <row r="310">
          <cell r="A310" t="str">
            <v>INDEC-PB - 44251-1</v>
          </cell>
          <cell r="B310">
            <v>44251</v>
          </cell>
          <cell r="C310" t="str">
            <v>-</v>
          </cell>
          <cell r="D310">
            <v>1</v>
          </cell>
          <cell r="E310" t="str">
            <v xml:space="preserve">Accesorio para máquinas herramientas                                   </v>
          </cell>
        </row>
        <row r="311">
          <cell r="A311" t="str">
            <v>INDEC-PB - 42922-1</v>
          </cell>
          <cell r="B311">
            <v>42922</v>
          </cell>
          <cell r="C311" t="str">
            <v>-</v>
          </cell>
          <cell r="D311">
            <v>1</v>
          </cell>
          <cell r="E311" t="str">
            <v xml:space="preserve">Accesorios para herramientas                                           </v>
          </cell>
        </row>
        <row r="312">
          <cell r="A312" t="str">
            <v>INDEC-PB - 33380-1</v>
          </cell>
          <cell r="B312">
            <v>33380</v>
          </cell>
          <cell r="C312" t="str">
            <v>-</v>
          </cell>
          <cell r="D312">
            <v>1</v>
          </cell>
          <cell r="E312" t="str">
            <v xml:space="preserve">Aceites lubricantes                                                    </v>
          </cell>
        </row>
        <row r="313">
          <cell r="A313" t="str">
            <v>INDEC-PB - 49229-1</v>
          </cell>
          <cell r="B313">
            <v>49229</v>
          </cell>
          <cell r="C313" t="str">
            <v>-</v>
          </cell>
          <cell r="D313">
            <v>1</v>
          </cell>
          <cell r="E313" t="str">
            <v xml:space="preserve">Acoplados                                                              </v>
          </cell>
        </row>
        <row r="314">
          <cell r="A314" t="str">
            <v>INDEC-PB - 46420-1</v>
          </cell>
          <cell r="B314">
            <v>46420</v>
          </cell>
          <cell r="C314" t="str">
            <v>-</v>
          </cell>
          <cell r="D314">
            <v>1</v>
          </cell>
          <cell r="E314" t="str">
            <v xml:space="preserve">Acumuladores eléctricos                                                </v>
          </cell>
        </row>
        <row r="315">
          <cell r="A315" t="str">
            <v>INDEC-PB - 41263-1</v>
          </cell>
          <cell r="B315">
            <v>41263</v>
          </cell>
          <cell r="C315" t="str">
            <v>-</v>
          </cell>
          <cell r="D315">
            <v>1</v>
          </cell>
          <cell r="E315" t="str">
            <v xml:space="preserve">Alambres de acero                                                      </v>
          </cell>
        </row>
        <row r="316">
          <cell r="A316" t="str">
            <v>INDEC-PB - 41241-1</v>
          </cell>
          <cell r="B316">
            <v>41241</v>
          </cell>
          <cell r="C316" t="str">
            <v>-</v>
          </cell>
          <cell r="D316">
            <v>1</v>
          </cell>
          <cell r="E316" t="str">
            <v xml:space="preserve">Alambrones de hierro                                                   </v>
          </cell>
        </row>
        <row r="317">
          <cell r="A317" t="str">
            <v>INDEC-PB - 44216-1</v>
          </cell>
          <cell r="B317">
            <v>44216</v>
          </cell>
          <cell r="C317" t="str">
            <v>-</v>
          </cell>
          <cell r="D317">
            <v>1</v>
          </cell>
          <cell r="E317" t="str">
            <v xml:space="preserve">Amoladoras                                                             </v>
          </cell>
        </row>
        <row r="318">
          <cell r="A318" t="str">
            <v>INDEC-PB - 15400-1</v>
          </cell>
          <cell r="B318">
            <v>15400</v>
          </cell>
          <cell r="C318" t="str">
            <v>-</v>
          </cell>
          <cell r="D318">
            <v>1</v>
          </cell>
          <cell r="E318" t="str">
            <v xml:space="preserve">Arcillas                                                               </v>
          </cell>
        </row>
        <row r="319">
          <cell r="A319" t="str">
            <v>INDEC-PB - 15310-1</v>
          </cell>
          <cell r="B319">
            <v>15310</v>
          </cell>
          <cell r="C319" t="str">
            <v>-</v>
          </cell>
          <cell r="D319">
            <v>1</v>
          </cell>
          <cell r="E319" t="str">
            <v xml:space="preserve">Arenas                                                                 </v>
          </cell>
        </row>
        <row r="320">
          <cell r="A320" t="str">
            <v>INDEC-PB - 37210-1</v>
          </cell>
          <cell r="B320">
            <v>37210</v>
          </cell>
          <cell r="C320" t="str">
            <v>-</v>
          </cell>
          <cell r="D320">
            <v>1</v>
          </cell>
          <cell r="E320" t="str">
            <v xml:space="preserve">Artefactos sanitarios                                                  </v>
          </cell>
        </row>
        <row r="321">
          <cell r="A321" t="str">
            <v>INDEC-PB - 37540-2</v>
          </cell>
          <cell r="B321">
            <v>37540</v>
          </cell>
          <cell r="C321" t="str">
            <v>-</v>
          </cell>
          <cell r="D321">
            <v>2</v>
          </cell>
          <cell r="E321" t="str">
            <v xml:space="preserve">Artículos pretensados                                                  </v>
          </cell>
        </row>
        <row r="322">
          <cell r="A322" t="str">
            <v>INDEC-PB - 49113-1</v>
          </cell>
          <cell r="B322">
            <v>49113</v>
          </cell>
          <cell r="C322" t="str">
            <v>-</v>
          </cell>
          <cell r="D322">
            <v>1</v>
          </cell>
          <cell r="E322" t="str">
            <v xml:space="preserve">Automóviles                                                            </v>
          </cell>
        </row>
        <row r="323">
          <cell r="A323" t="str">
            <v>INDEC-PB - 36270-1</v>
          </cell>
          <cell r="B323">
            <v>36270</v>
          </cell>
          <cell r="C323" t="str">
            <v>-</v>
          </cell>
          <cell r="D323">
            <v>1</v>
          </cell>
          <cell r="E323" t="str">
            <v xml:space="preserve">Autopartes de goma                                                     </v>
          </cell>
        </row>
        <row r="324">
          <cell r="A324" t="str">
            <v>INDEC-PB - 46539-1</v>
          </cell>
          <cell r="B324">
            <v>46539</v>
          </cell>
          <cell r="C324" t="str">
            <v>-</v>
          </cell>
          <cell r="D324">
            <v>1</v>
          </cell>
          <cell r="E324" t="str">
            <v xml:space="preserve">Balastos                                                               </v>
          </cell>
        </row>
        <row r="325">
          <cell r="A325" t="str">
            <v>INDEC-PB - 37370-1</v>
          </cell>
          <cell r="B325">
            <v>37370</v>
          </cell>
          <cell r="C325" t="str">
            <v>-</v>
          </cell>
          <cell r="D325">
            <v>1</v>
          </cell>
          <cell r="E325" t="str">
            <v xml:space="preserve">Baldosas cerámicas                                                     </v>
          </cell>
        </row>
        <row r="326">
          <cell r="A326" t="str">
            <v>INDEC-PB - 35110-4</v>
          </cell>
          <cell r="B326">
            <v>35110</v>
          </cell>
          <cell r="C326" t="str">
            <v>-</v>
          </cell>
          <cell r="D326">
            <v>4</v>
          </cell>
          <cell r="E326" t="str">
            <v xml:space="preserve">Barnices y protectores para madera                                     </v>
          </cell>
        </row>
        <row r="327">
          <cell r="A327" t="str">
            <v>INDEC-PB - 41261-1</v>
          </cell>
          <cell r="B327">
            <v>41261</v>
          </cell>
          <cell r="C327" t="str">
            <v>-</v>
          </cell>
          <cell r="D327">
            <v>1</v>
          </cell>
          <cell r="E327" t="str">
            <v xml:space="preserve">Barras de hierro y acero                                               </v>
          </cell>
        </row>
        <row r="328">
          <cell r="A328" t="str">
            <v>INDEC-PB - 36490-6</v>
          </cell>
          <cell r="B328">
            <v>36490</v>
          </cell>
          <cell r="C328" t="str">
            <v>-</v>
          </cell>
          <cell r="D328">
            <v>6</v>
          </cell>
          <cell r="E328" t="str">
            <v xml:space="preserve">Bolsas de plástico                                                     </v>
          </cell>
        </row>
        <row r="329">
          <cell r="A329" t="str">
            <v>INDEC-PB - 42944-1</v>
          </cell>
          <cell r="B329">
            <v>42944</v>
          </cell>
          <cell r="C329" t="str">
            <v>-</v>
          </cell>
          <cell r="D329">
            <v>1</v>
          </cell>
          <cell r="E329" t="str">
            <v xml:space="preserve">Bulones                                                                </v>
          </cell>
        </row>
        <row r="330">
          <cell r="A330" t="str">
            <v>INDEC-PB - 42320-1</v>
          </cell>
          <cell r="B330">
            <v>42320</v>
          </cell>
          <cell r="C330" t="str">
            <v>-</v>
          </cell>
          <cell r="D330">
            <v>1</v>
          </cell>
          <cell r="E330" t="str">
            <v xml:space="preserve">Calderas ( de gas y fuel oil)                                                              </v>
          </cell>
        </row>
        <row r="331">
          <cell r="A331" t="str">
            <v>INDEC-PB - 37420-1</v>
          </cell>
          <cell r="B331">
            <v>37420</v>
          </cell>
          <cell r="C331" t="str">
            <v>-</v>
          </cell>
          <cell r="D331">
            <v>1</v>
          </cell>
          <cell r="E331" t="str">
            <v xml:space="preserve">Cales                                                                  </v>
          </cell>
        </row>
        <row r="332">
          <cell r="A332" t="str">
            <v>INDEC-PB - 49115-2</v>
          </cell>
          <cell r="B332">
            <v>49115</v>
          </cell>
          <cell r="C332" t="str">
            <v>-</v>
          </cell>
          <cell r="D332">
            <v>2</v>
          </cell>
          <cell r="E332" t="str">
            <v xml:space="preserve">Camiones y sus chasis                                                  </v>
          </cell>
        </row>
        <row r="333">
          <cell r="A333" t="str">
            <v>INDEC-PB - 36320-3</v>
          </cell>
          <cell r="B333">
            <v>36320</v>
          </cell>
          <cell r="C333" t="str">
            <v>-</v>
          </cell>
          <cell r="D333">
            <v>3</v>
          </cell>
          <cell r="E333" t="str">
            <v xml:space="preserve">Caños y tubos de polietileno                                           </v>
          </cell>
        </row>
        <row r="334">
          <cell r="A334" t="str">
            <v>INDEC-PB - 36320-2</v>
          </cell>
          <cell r="B334">
            <v>36320</v>
          </cell>
          <cell r="C334" t="str">
            <v>-</v>
          </cell>
          <cell r="D334">
            <v>2</v>
          </cell>
          <cell r="E334" t="str">
            <v xml:space="preserve">Caños y tubos de polipropileno                                         </v>
          </cell>
        </row>
        <row r="335">
          <cell r="A335" t="str">
            <v>INDEC-PB - 36320-1</v>
          </cell>
          <cell r="B335">
            <v>36320</v>
          </cell>
          <cell r="C335" t="str">
            <v>-</v>
          </cell>
          <cell r="D335">
            <v>1</v>
          </cell>
          <cell r="E335" t="str">
            <v xml:space="preserve">Caños y tubos de PVC                                                   </v>
          </cell>
        </row>
        <row r="336">
          <cell r="A336" t="str">
            <v>INDEC-PB - 46220-1</v>
          </cell>
          <cell r="B336">
            <v>46220</v>
          </cell>
          <cell r="C336" t="str">
            <v>-</v>
          </cell>
          <cell r="D336">
            <v>1</v>
          </cell>
          <cell r="E336" t="str">
            <v xml:space="preserve">Capacitores electrolíticos                                             </v>
          </cell>
        </row>
        <row r="337">
          <cell r="A337" t="str">
            <v>INDEC-PB - 34800-1</v>
          </cell>
          <cell r="B337">
            <v>34800</v>
          </cell>
          <cell r="C337" t="str">
            <v>-</v>
          </cell>
          <cell r="D337">
            <v>1</v>
          </cell>
          <cell r="E337" t="str">
            <v xml:space="preserve">Cauchos sintéticos                                                     </v>
          </cell>
        </row>
        <row r="338">
          <cell r="A338" t="str">
            <v>INDEC-PB - 37440-1</v>
          </cell>
          <cell r="B338">
            <v>37440</v>
          </cell>
          <cell r="C338" t="str">
            <v>-</v>
          </cell>
          <cell r="D338">
            <v>1</v>
          </cell>
          <cell r="E338" t="str">
            <v xml:space="preserve">Cemento portland                                                       </v>
          </cell>
        </row>
        <row r="339">
          <cell r="A339" t="str">
            <v>INDEC-PB - 42992-1</v>
          </cell>
          <cell r="B339">
            <v>42992</v>
          </cell>
          <cell r="C339" t="str">
            <v>-</v>
          </cell>
          <cell r="D339">
            <v>1</v>
          </cell>
          <cell r="E339" t="str">
            <v xml:space="preserve">Cerraduras                                                             </v>
          </cell>
        </row>
        <row r="340">
          <cell r="A340" t="str">
            <v>INDEC-PB - 42999-2</v>
          </cell>
          <cell r="B340">
            <v>42999</v>
          </cell>
          <cell r="C340" t="str">
            <v>-</v>
          </cell>
          <cell r="D340">
            <v>2</v>
          </cell>
          <cell r="E340" t="str">
            <v xml:space="preserve">Chapas metálicas                                                       </v>
          </cell>
        </row>
        <row r="341">
          <cell r="A341" t="str">
            <v>INDEC-PB - 42944-2</v>
          </cell>
          <cell r="B341">
            <v>42944</v>
          </cell>
          <cell r="C341" t="str">
            <v>-</v>
          </cell>
          <cell r="D341">
            <v>2</v>
          </cell>
          <cell r="E341" t="str">
            <v xml:space="preserve">Clavos                                                                 </v>
          </cell>
        </row>
        <row r="342">
          <cell r="A342" t="str">
            <v>INDEC-PB - 43230-1</v>
          </cell>
          <cell r="B342">
            <v>43230</v>
          </cell>
          <cell r="C342" t="str">
            <v>-</v>
          </cell>
          <cell r="D342">
            <v>1</v>
          </cell>
          <cell r="E342" t="str">
            <v xml:space="preserve">Compresores y sus repuestos                                            </v>
          </cell>
        </row>
        <row r="343">
          <cell r="A343" t="str">
            <v>INDEC-PB - 46340-1</v>
          </cell>
          <cell r="B343">
            <v>46340</v>
          </cell>
          <cell r="C343" t="str">
            <v>-</v>
          </cell>
          <cell r="D343">
            <v>1</v>
          </cell>
          <cell r="E343" t="str">
            <v xml:space="preserve">Conductores eléctricos                                                 </v>
          </cell>
        </row>
        <row r="344">
          <cell r="A344" t="str">
            <v>INDEC-PB - 36270-2</v>
          </cell>
          <cell r="B344">
            <v>36270</v>
          </cell>
          <cell r="C344" t="str">
            <v>-</v>
          </cell>
          <cell r="D344">
            <v>2</v>
          </cell>
          <cell r="E344" t="str">
            <v xml:space="preserve">Correas de goma con refuerzo textil                                    </v>
          </cell>
        </row>
        <row r="345">
          <cell r="A345" t="str">
            <v>INDEC-PB - 42190-2</v>
          </cell>
          <cell r="B345">
            <v>42190</v>
          </cell>
          <cell r="C345" t="str">
            <v>-</v>
          </cell>
          <cell r="D345">
            <v>2</v>
          </cell>
          <cell r="E345" t="str">
            <v xml:space="preserve">Cortinas de aluminio                                                   </v>
          </cell>
        </row>
        <row r="346">
          <cell r="A346" t="str">
            <v>INDEC-PB - 36990-2</v>
          </cell>
          <cell r="B346">
            <v>36990</v>
          </cell>
          <cell r="C346" t="str">
            <v>-</v>
          </cell>
          <cell r="D346">
            <v>2</v>
          </cell>
          <cell r="E346" t="str">
            <v xml:space="preserve">Cortinas de enrrollar de PVC                                           </v>
          </cell>
        </row>
        <row r="347">
          <cell r="A347" t="str">
            <v>INDEC-PB - 31600-1</v>
          </cell>
          <cell r="B347">
            <v>31600</v>
          </cell>
          <cell r="C347" t="str">
            <v>-</v>
          </cell>
          <cell r="D347">
            <v>1</v>
          </cell>
          <cell r="E347" t="str">
            <v xml:space="preserve">Cortinas de madera                                                     </v>
          </cell>
        </row>
        <row r="348">
          <cell r="A348" t="str">
            <v>INDEC-PB - 32600-1</v>
          </cell>
          <cell r="B348">
            <v>32600</v>
          </cell>
          <cell r="C348" t="str">
            <v>-</v>
          </cell>
          <cell r="D348">
            <v>1</v>
          </cell>
          <cell r="E348" t="str">
            <v xml:space="preserve">Cuadernos y blocks                                                     </v>
          </cell>
        </row>
        <row r="349">
          <cell r="A349" t="str">
            <v>INDEC-PB - 36111-3</v>
          </cell>
          <cell r="B349">
            <v>36111</v>
          </cell>
          <cell r="C349" t="str">
            <v>-</v>
          </cell>
          <cell r="D349">
            <v>3</v>
          </cell>
          <cell r="E349" t="str">
            <v xml:space="preserve">Cubiertas agrícolas                                                    </v>
          </cell>
        </row>
        <row r="350">
          <cell r="A350" t="str">
            <v>INDEC-PB - 36111-2</v>
          </cell>
          <cell r="B350">
            <v>36111</v>
          </cell>
          <cell r="C350" t="str">
            <v>-</v>
          </cell>
          <cell r="D350">
            <v>2</v>
          </cell>
          <cell r="E350" t="str">
            <v xml:space="preserve">Cubiertas convencionales                                               </v>
          </cell>
        </row>
        <row r="351">
          <cell r="A351" t="str">
            <v>INDEC-PB - 36111-1</v>
          </cell>
          <cell r="B351">
            <v>36111</v>
          </cell>
          <cell r="C351" t="str">
            <v>-</v>
          </cell>
          <cell r="D351">
            <v>1</v>
          </cell>
          <cell r="E351" t="str">
            <v xml:space="preserve">Cubiertas radiales                                                     </v>
          </cell>
        </row>
        <row r="352">
          <cell r="A352" t="str">
            <v>INDEC-PB - 42921-1</v>
          </cell>
          <cell r="B352">
            <v>42921</v>
          </cell>
          <cell r="C352" t="str">
            <v>-</v>
          </cell>
          <cell r="D352">
            <v>1</v>
          </cell>
          <cell r="E352" t="str">
            <v xml:space="preserve">Cucharas de albañil                                                    </v>
          </cell>
        </row>
        <row r="353">
          <cell r="A353" t="str">
            <v>INDEC-PB - 34800-2</v>
          </cell>
          <cell r="B353">
            <v>34800</v>
          </cell>
          <cell r="C353" t="str">
            <v>-</v>
          </cell>
          <cell r="D353">
            <v>2</v>
          </cell>
          <cell r="E353" t="str">
            <v xml:space="preserve">Dispersiones de caucho (Pegamentos)                                                 </v>
          </cell>
        </row>
        <row r="354">
          <cell r="A354" t="str">
            <v>INDEC-PB - 49129-1</v>
          </cell>
          <cell r="B354">
            <v>49129</v>
          </cell>
          <cell r="C354" t="str">
            <v>-</v>
          </cell>
          <cell r="D354">
            <v>1</v>
          </cell>
          <cell r="E354" t="str">
            <v xml:space="preserve">Elásticos para autos                                                   </v>
          </cell>
        </row>
        <row r="355">
          <cell r="A355" t="str">
            <v>INDEC-PB - 43220-1</v>
          </cell>
          <cell r="B355">
            <v>43220</v>
          </cell>
          <cell r="C355" t="str">
            <v>-</v>
          </cell>
          <cell r="D355">
            <v>1</v>
          </cell>
          <cell r="E355" t="str">
            <v xml:space="preserve">Electrobombas                                                          </v>
          </cell>
        </row>
        <row r="356">
          <cell r="A356" t="str">
            <v>INDEC-PB - 35110-1</v>
          </cell>
          <cell r="B356">
            <v>35110</v>
          </cell>
          <cell r="C356" t="str">
            <v>-</v>
          </cell>
          <cell r="D356">
            <v>1</v>
          </cell>
          <cell r="E356" t="str">
            <v xml:space="preserve">Enduído para paredes                                                   </v>
          </cell>
        </row>
        <row r="357">
          <cell r="A357" t="str">
            <v>INDEC-PB - 17100-1</v>
          </cell>
          <cell r="B357">
            <v>17100</v>
          </cell>
          <cell r="C357" t="str">
            <v>-</v>
          </cell>
          <cell r="D357">
            <v>1</v>
          </cell>
          <cell r="E357" t="str">
            <v xml:space="preserve">Energía eléctrica                                                      </v>
          </cell>
        </row>
        <row r="358">
          <cell r="A358" t="str">
            <v>INDEC-PB - 49129-3</v>
          </cell>
          <cell r="B358">
            <v>49129</v>
          </cell>
          <cell r="C358" t="str">
            <v>-</v>
          </cell>
          <cell r="D358">
            <v>3</v>
          </cell>
          <cell r="E358" t="str">
            <v xml:space="preserve">Equipos de transmisión                                                 </v>
          </cell>
        </row>
        <row r="359">
          <cell r="A359" t="str">
            <v>INDEC-PB - 35110-2</v>
          </cell>
          <cell r="B359">
            <v>35110</v>
          </cell>
          <cell r="C359" t="str">
            <v>-</v>
          </cell>
          <cell r="D359">
            <v>2</v>
          </cell>
          <cell r="E359" t="str">
            <v xml:space="preserve">Esmaltes sintéticos                                                    </v>
          </cell>
        </row>
        <row r="360">
          <cell r="A360" t="str">
            <v>INDEC-PB - 37129-1</v>
          </cell>
          <cell r="B360">
            <v>37129</v>
          </cell>
          <cell r="C360" t="str">
            <v>-</v>
          </cell>
          <cell r="D360">
            <v>1</v>
          </cell>
          <cell r="E360" t="str">
            <v xml:space="preserve">Fibras minerales                                                       </v>
          </cell>
        </row>
        <row r="361">
          <cell r="A361" t="str">
            <v>INDEC-PB - 36490-4</v>
          </cell>
          <cell r="B361">
            <v>36490</v>
          </cell>
          <cell r="C361" t="str">
            <v>-</v>
          </cell>
          <cell r="D361">
            <v>4</v>
          </cell>
          <cell r="E361" t="str">
            <v xml:space="preserve">Film de polietileno                                                    </v>
          </cell>
        </row>
        <row r="362">
          <cell r="A362" t="str">
            <v>INDEC-PB - 33370-1</v>
          </cell>
          <cell r="B362">
            <v>33370</v>
          </cell>
          <cell r="C362" t="str">
            <v>-</v>
          </cell>
          <cell r="D362">
            <v>1</v>
          </cell>
          <cell r="E362" t="str">
            <v xml:space="preserve">Fuel oil                                                               </v>
          </cell>
        </row>
        <row r="363">
          <cell r="A363" t="str">
            <v>INDEC-PB - 12020-1</v>
          </cell>
          <cell r="B363">
            <v>12020</v>
          </cell>
          <cell r="C363" t="str">
            <v>-</v>
          </cell>
          <cell r="D363">
            <v>1</v>
          </cell>
          <cell r="E363" t="str">
            <v xml:space="preserve">Gas                                                                    </v>
          </cell>
        </row>
        <row r="364">
          <cell r="A364" t="str">
            <v>INDEC-PB - 33360-1</v>
          </cell>
          <cell r="B364">
            <v>33360</v>
          </cell>
          <cell r="C364" t="str">
            <v>-</v>
          </cell>
          <cell r="D364">
            <v>1</v>
          </cell>
          <cell r="E364" t="str">
            <v xml:space="preserve">Gas oil                                                                </v>
          </cell>
        </row>
        <row r="365">
          <cell r="A365" t="str">
            <v>INDEC-PB - 33410-1</v>
          </cell>
          <cell r="B365">
            <v>33410</v>
          </cell>
          <cell r="C365" t="str">
            <v>-</v>
          </cell>
          <cell r="D365">
            <v>1</v>
          </cell>
          <cell r="E365" t="str">
            <v xml:space="preserve">Gases de refinería (Butano. Propano)                                                     </v>
          </cell>
        </row>
        <row r="366">
          <cell r="A366" t="str">
            <v>INDEC-PB - 42911-1</v>
          </cell>
          <cell r="B366">
            <v>42911</v>
          </cell>
          <cell r="C366" t="str">
            <v>-</v>
          </cell>
          <cell r="D366">
            <v>1</v>
          </cell>
          <cell r="E366" t="str">
            <v xml:space="preserve">Grifería                                                               </v>
          </cell>
        </row>
        <row r="367">
          <cell r="A367" t="str">
            <v>INDEC-PB - 46113-1</v>
          </cell>
          <cell r="B367">
            <v>46113</v>
          </cell>
          <cell r="C367" t="str">
            <v>-</v>
          </cell>
          <cell r="D367">
            <v>1</v>
          </cell>
          <cell r="E367" t="str">
            <v xml:space="preserve">Grupos electrógenos                                                    </v>
          </cell>
        </row>
        <row r="368">
          <cell r="A368" t="str">
            <v>INDEC-PB - 42921-2</v>
          </cell>
          <cell r="B368">
            <v>42921</v>
          </cell>
          <cell r="C368" t="str">
            <v>-</v>
          </cell>
          <cell r="D368">
            <v>2</v>
          </cell>
          <cell r="E368" t="str">
            <v xml:space="preserve">Herramientas de mano                                                   </v>
          </cell>
        </row>
        <row r="369">
          <cell r="A369" t="str">
            <v>INDEC-PB - 37990-1</v>
          </cell>
          <cell r="B369">
            <v>37990</v>
          </cell>
          <cell r="C369" t="str">
            <v>-</v>
          </cell>
          <cell r="D369">
            <v>1</v>
          </cell>
          <cell r="E369" t="str">
            <v xml:space="preserve">Hidrófugos                                                             </v>
          </cell>
        </row>
        <row r="370">
          <cell r="A370" t="str">
            <v>INDEC-PB - 41242-1</v>
          </cell>
          <cell r="B370">
            <v>41242</v>
          </cell>
          <cell r="C370" t="str">
            <v>-</v>
          </cell>
          <cell r="D370">
            <v>1</v>
          </cell>
          <cell r="E370" t="str">
            <v xml:space="preserve">Hierros redondos                                                       </v>
          </cell>
        </row>
        <row r="371">
          <cell r="A371" t="str">
            <v>INDEC-PB - 37510-1</v>
          </cell>
          <cell r="B371">
            <v>37510</v>
          </cell>
          <cell r="C371" t="str">
            <v>-</v>
          </cell>
          <cell r="D371">
            <v>1</v>
          </cell>
          <cell r="E371" t="str">
            <v xml:space="preserve">Hormigón                                                               </v>
          </cell>
        </row>
        <row r="372">
          <cell r="A372" t="str">
            <v>INDEC-PB - 44440-1</v>
          </cell>
          <cell r="B372">
            <v>44440</v>
          </cell>
          <cell r="C372" t="str">
            <v>-</v>
          </cell>
          <cell r="D372">
            <v>1</v>
          </cell>
          <cell r="E372" t="str">
            <v xml:space="preserve">Hormigoneras                                                           </v>
          </cell>
        </row>
        <row r="373">
          <cell r="A373" t="str">
            <v>INDEC-PB - 35110-5</v>
          </cell>
          <cell r="B373">
            <v>35110</v>
          </cell>
          <cell r="C373" t="str">
            <v>-</v>
          </cell>
          <cell r="D373">
            <v>5</v>
          </cell>
          <cell r="E373" t="str">
            <v xml:space="preserve">Impermeabilizantes                                                     </v>
          </cell>
        </row>
        <row r="374">
          <cell r="A374" t="str">
            <v>INDEC-PB - 46212-1</v>
          </cell>
          <cell r="B374">
            <v>46212</v>
          </cell>
          <cell r="C374" t="str">
            <v>-</v>
          </cell>
          <cell r="D374">
            <v>1</v>
          </cell>
          <cell r="E374" t="str">
            <v xml:space="preserve">Interruptores eléctricos                                               </v>
          </cell>
        </row>
        <row r="375">
          <cell r="A375" t="str">
            <v>INDEC-PB - 33340-1</v>
          </cell>
          <cell r="B375">
            <v>33340</v>
          </cell>
          <cell r="C375" t="str">
            <v>-</v>
          </cell>
          <cell r="D375">
            <v>1</v>
          </cell>
          <cell r="E375" t="str">
            <v xml:space="preserve">Kerosene                                                               </v>
          </cell>
        </row>
        <row r="376">
          <cell r="A376" t="str">
            <v>INDEC-PB - 37350-1</v>
          </cell>
          <cell r="B376">
            <v>37350</v>
          </cell>
          <cell r="C376" t="str">
            <v>-</v>
          </cell>
          <cell r="D376">
            <v>1</v>
          </cell>
          <cell r="E376" t="str">
            <v xml:space="preserve">Ladrillos huecos                                                       </v>
          </cell>
        </row>
        <row r="377">
          <cell r="A377" t="str">
            <v>INDEC-PB - 37320-1</v>
          </cell>
          <cell r="B377">
            <v>37320</v>
          </cell>
          <cell r="C377" t="str">
            <v>-</v>
          </cell>
          <cell r="D377">
            <v>1</v>
          </cell>
          <cell r="E377" t="str">
            <v xml:space="preserve">Ladrillos refractarios                                                 </v>
          </cell>
        </row>
        <row r="378">
          <cell r="A378" t="str">
            <v>INDEC-PB - 41532-11</v>
          </cell>
          <cell r="B378">
            <v>41532</v>
          </cell>
          <cell r="C378" t="str">
            <v>-</v>
          </cell>
          <cell r="D378">
            <v>11</v>
          </cell>
          <cell r="E378" t="str">
            <v xml:space="preserve">Lingotes de aluminio y sus aleaciones                       </v>
          </cell>
        </row>
        <row r="379">
          <cell r="A379" t="str">
            <v>INDEC-PB - 41532-1</v>
          </cell>
          <cell r="B379">
            <v>41532</v>
          </cell>
          <cell r="C379" t="str">
            <v>-</v>
          </cell>
          <cell r="D379">
            <v>1</v>
          </cell>
          <cell r="E379" t="str">
            <v xml:space="preserve">Lingotes y perfiles de aluminio y sus aleaciones                       </v>
          </cell>
        </row>
        <row r="380">
          <cell r="A380" t="str">
            <v>INDEC-PB - 31430-1</v>
          </cell>
          <cell r="B380">
            <v>31430</v>
          </cell>
          <cell r="C380" t="str">
            <v>-</v>
          </cell>
          <cell r="D380">
            <v>1</v>
          </cell>
          <cell r="E380" t="str">
            <v xml:space="preserve">Maderas aglomeradas                                                    </v>
          </cell>
        </row>
        <row r="381">
          <cell r="A381" t="str">
            <v>INDEC-PB - 31100-1</v>
          </cell>
          <cell r="B381">
            <v>31100</v>
          </cell>
          <cell r="C381" t="str">
            <v>-</v>
          </cell>
          <cell r="D381">
            <v>1</v>
          </cell>
          <cell r="E381" t="str">
            <v xml:space="preserve">Maderas aserradas                                                      </v>
          </cell>
        </row>
        <row r="382">
          <cell r="A382" t="str">
            <v>INDEC-PB - 31420-1</v>
          </cell>
          <cell r="B382">
            <v>31420</v>
          </cell>
          <cell r="C382" t="str">
            <v>-</v>
          </cell>
          <cell r="D382">
            <v>1</v>
          </cell>
          <cell r="E382" t="str">
            <v xml:space="preserve">Maderas terciadas fenólicas                                            </v>
          </cell>
        </row>
        <row r="383">
          <cell r="A383" t="str">
            <v>INDEC-PB - 31420-2</v>
          </cell>
          <cell r="B383">
            <v>31420</v>
          </cell>
          <cell r="C383" t="str">
            <v>-</v>
          </cell>
          <cell r="D383">
            <v>2</v>
          </cell>
          <cell r="E383" t="str">
            <v xml:space="preserve">Maderas terciadas no fenólicas                                         </v>
          </cell>
        </row>
        <row r="384">
          <cell r="A384" t="str">
            <v>INDEC-PB - 44222-1</v>
          </cell>
          <cell r="B384">
            <v>44222</v>
          </cell>
          <cell r="C384" t="str">
            <v>-</v>
          </cell>
          <cell r="D384">
            <v>1</v>
          </cell>
          <cell r="E384" t="str">
            <v xml:space="preserve">Máquinas para carpintería                                              </v>
          </cell>
        </row>
        <row r="385">
          <cell r="A385" t="str">
            <v>INDEC-PB - 44427-1</v>
          </cell>
          <cell r="B385">
            <v>44427</v>
          </cell>
          <cell r="C385" t="str">
            <v>-</v>
          </cell>
          <cell r="D385">
            <v>1</v>
          </cell>
          <cell r="E385" t="str">
            <v xml:space="preserve">Máquinas viales autopropulsadas                                        </v>
          </cell>
        </row>
        <row r="386">
          <cell r="A386" t="str">
            <v>INDEC-PB - 44430-1</v>
          </cell>
          <cell r="B386">
            <v>44430</v>
          </cell>
          <cell r="C386" t="str">
            <v>-</v>
          </cell>
          <cell r="D386">
            <v>1</v>
          </cell>
          <cell r="E386" t="str">
            <v xml:space="preserve">Máquinas viales no autopropulsadas                                     </v>
          </cell>
        </row>
        <row r="387">
          <cell r="A387" t="str">
            <v>INDEC-PB - 37930-1</v>
          </cell>
          <cell r="B387">
            <v>37930</v>
          </cell>
          <cell r="C387" t="str">
            <v>-</v>
          </cell>
          <cell r="D387">
            <v>1</v>
          </cell>
          <cell r="E387" t="str">
            <v xml:space="preserve">Membranas asfálticas                                                   </v>
          </cell>
        </row>
        <row r="388">
          <cell r="A388" t="str">
            <v>INDEC-PB - 37330-1</v>
          </cell>
          <cell r="B388">
            <v>37330</v>
          </cell>
          <cell r="C388" t="str">
            <v>-</v>
          </cell>
          <cell r="D388">
            <v>1</v>
          </cell>
          <cell r="E388" t="str">
            <v xml:space="preserve">Morteros refractarios                                                  </v>
          </cell>
        </row>
        <row r="389">
          <cell r="A389" t="str">
            <v>INDEC-PB - 37540-1</v>
          </cell>
          <cell r="B389">
            <v>37540</v>
          </cell>
          <cell r="C389" t="str">
            <v>-</v>
          </cell>
          <cell r="D389">
            <v>1</v>
          </cell>
          <cell r="E389" t="str">
            <v xml:space="preserve">Mosaicos                                                               </v>
          </cell>
        </row>
        <row r="390">
          <cell r="A390" t="str">
            <v>INDEC-PB - 43121-1</v>
          </cell>
          <cell r="B390">
            <v>43121</v>
          </cell>
          <cell r="C390" t="str">
            <v>-</v>
          </cell>
          <cell r="D390">
            <v>1</v>
          </cell>
          <cell r="E390" t="str">
            <v xml:space="preserve">Motores a explosión de uso industrial                                  </v>
          </cell>
        </row>
        <row r="391">
          <cell r="A391" t="str">
            <v>INDEC-PB - 46112-1</v>
          </cell>
          <cell r="B391">
            <v>46112</v>
          </cell>
          <cell r="C391" t="str">
            <v>-</v>
          </cell>
          <cell r="D391">
            <v>1</v>
          </cell>
          <cell r="E391" t="str">
            <v xml:space="preserve">Motores eléctricos                                                     </v>
          </cell>
        </row>
        <row r="392">
          <cell r="A392" t="str">
            <v>INDEC-PB - 43122-1</v>
          </cell>
          <cell r="B392">
            <v>43122</v>
          </cell>
          <cell r="C392" t="str">
            <v>-</v>
          </cell>
          <cell r="D392">
            <v>1</v>
          </cell>
          <cell r="E392" t="str">
            <v xml:space="preserve">Motores para vehículos                                                 </v>
          </cell>
        </row>
        <row r="393">
          <cell r="A393" t="str">
            <v>INDEC-PB - 49911-1</v>
          </cell>
          <cell r="B393">
            <v>49911</v>
          </cell>
          <cell r="C393" t="str">
            <v>-</v>
          </cell>
          <cell r="D393">
            <v>1</v>
          </cell>
          <cell r="E393" t="str">
            <v xml:space="preserve">Motos                                                                  </v>
          </cell>
        </row>
        <row r="394">
          <cell r="A394" t="str">
            <v>INDEC-PB - 33310-1</v>
          </cell>
          <cell r="B394">
            <v>33310</v>
          </cell>
          <cell r="C394" t="str">
            <v>-</v>
          </cell>
          <cell r="D394">
            <v>1</v>
          </cell>
          <cell r="E394" t="str">
            <v xml:space="preserve">Naftas                                                                 </v>
          </cell>
        </row>
        <row r="395">
          <cell r="A395" t="str">
            <v>INDEC-PB - 32129-1</v>
          </cell>
          <cell r="B395">
            <v>32129</v>
          </cell>
          <cell r="C395" t="str">
            <v>-</v>
          </cell>
          <cell r="D395">
            <v>1</v>
          </cell>
          <cell r="E395" t="str">
            <v xml:space="preserve">Papel obra                                                             </v>
          </cell>
        </row>
        <row r="396">
          <cell r="A396" t="str">
            <v>INDEC-PB - 37990-2</v>
          </cell>
          <cell r="B396">
            <v>37990</v>
          </cell>
          <cell r="C396" t="str">
            <v>-</v>
          </cell>
          <cell r="D396">
            <v>2</v>
          </cell>
          <cell r="E396" t="str">
            <v xml:space="preserve">Pegamentos para revestimientos                                         </v>
          </cell>
        </row>
        <row r="397">
          <cell r="A397" t="str">
            <v>INDEC-PB - 41251-1</v>
          </cell>
          <cell r="B397">
            <v>41251</v>
          </cell>
          <cell r="C397" t="str">
            <v>-</v>
          </cell>
          <cell r="D397">
            <v>1</v>
          </cell>
          <cell r="E397" t="str">
            <v xml:space="preserve">Perfiles de hierro                                                     </v>
          </cell>
        </row>
        <row r="398">
          <cell r="A398" t="str">
            <v>INDEC-PB - 12010-1</v>
          </cell>
          <cell r="B398">
            <v>12010</v>
          </cell>
          <cell r="C398" t="str">
            <v>-</v>
          </cell>
          <cell r="D398">
            <v>1</v>
          </cell>
          <cell r="E398" t="str">
            <v xml:space="preserve">Petróleo crudo                                                         </v>
          </cell>
        </row>
        <row r="399">
          <cell r="A399" t="str">
            <v>INDEC-PB - 15320-1</v>
          </cell>
          <cell r="B399">
            <v>15320</v>
          </cell>
          <cell r="C399" t="str">
            <v>-</v>
          </cell>
          <cell r="D399">
            <v>1</v>
          </cell>
          <cell r="E399" t="str">
            <v xml:space="preserve">Piedras                                                                </v>
          </cell>
        </row>
        <row r="400">
          <cell r="A400" t="str">
            <v>INDEC-PB - 41116-1</v>
          </cell>
          <cell r="B400">
            <v>41116</v>
          </cell>
          <cell r="C400" t="str">
            <v>-</v>
          </cell>
          <cell r="D400">
            <v>1</v>
          </cell>
          <cell r="E400" t="str">
            <v xml:space="preserve">Piezas fundidas                                                         </v>
          </cell>
        </row>
        <row r="401">
          <cell r="A401" t="str">
            <v>INDEC-PB - 42999-1</v>
          </cell>
          <cell r="B401">
            <v>42999</v>
          </cell>
          <cell r="C401" t="str">
            <v>-</v>
          </cell>
          <cell r="D401">
            <v>1</v>
          </cell>
          <cell r="E401" t="str">
            <v xml:space="preserve">Piletas y mesadas de acero inoxidable                                  </v>
          </cell>
        </row>
        <row r="402">
          <cell r="A402" t="str">
            <v>INDEC-PB - 35110-3</v>
          </cell>
          <cell r="B402">
            <v>35110</v>
          </cell>
          <cell r="C402" t="str">
            <v>-</v>
          </cell>
          <cell r="D402">
            <v>3</v>
          </cell>
          <cell r="E402" t="str">
            <v xml:space="preserve">Pinturas al látex                                                      </v>
          </cell>
        </row>
        <row r="403">
          <cell r="A403" t="str">
            <v>INDEC-PB - 34740-6</v>
          </cell>
          <cell r="B403">
            <v>34740</v>
          </cell>
          <cell r="C403" t="str">
            <v>-</v>
          </cell>
          <cell r="D403">
            <v>6</v>
          </cell>
          <cell r="E403" t="str">
            <v>Plastificantes</v>
          </cell>
        </row>
        <row r="404">
          <cell r="A404" t="str">
            <v>INDEC-PB - 34730-1</v>
          </cell>
          <cell r="B404">
            <v>34730</v>
          </cell>
          <cell r="C404" t="str">
            <v>-</v>
          </cell>
          <cell r="D404">
            <v>1</v>
          </cell>
          <cell r="E404" t="str">
            <v xml:space="preserve">Polímeros del cloruro de vinilo                                        </v>
          </cell>
        </row>
        <row r="405">
          <cell r="A405" t="str">
            <v>INDEC-PB - 34720-1</v>
          </cell>
          <cell r="B405">
            <v>34720</v>
          </cell>
          <cell r="C405" t="str">
            <v>-</v>
          </cell>
          <cell r="D405">
            <v>1</v>
          </cell>
          <cell r="E405" t="str">
            <v xml:space="preserve">Polímeros del estireno                                                 </v>
          </cell>
        </row>
        <row r="406">
          <cell r="A406" t="str">
            <v>INDEC-PB - 34710-1</v>
          </cell>
          <cell r="B406">
            <v>34710</v>
          </cell>
          <cell r="C406" t="str">
            <v>-</v>
          </cell>
          <cell r="D406">
            <v>1</v>
          </cell>
          <cell r="E406" t="str">
            <v xml:space="preserve">Polímeros del etileno                                                  </v>
          </cell>
        </row>
        <row r="407">
          <cell r="A407" t="str">
            <v>INDEC-PB - 41530-1</v>
          </cell>
          <cell r="B407">
            <v>41530</v>
          </cell>
          <cell r="C407" t="str">
            <v>-</v>
          </cell>
          <cell r="D407">
            <v>1</v>
          </cell>
          <cell r="E407" t="str">
            <v xml:space="preserve">Productos básicos de aluminio                                  </v>
          </cell>
        </row>
        <row r="408">
          <cell r="A408" t="str">
            <v>INDEC-PB - 41510-1</v>
          </cell>
          <cell r="B408">
            <v>41510</v>
          </cell>
          <cell r="C408" t="str">
            <v>-</v>
          </cell>
          <cell r="D408">
            <v>1</v>
          </cell>
          <cell r="E408" t="str">
            <v xml:space="preserve">Productos básicos de cobre y latón                                     </v>
          </cell>
        </row>
        <row r="409">
          <cell r="A409" t="str">
            <v>INDEC-PB - 31600-2</v>
          </cell>
          <cell r="B409">
            <v>31600</v>
          </cell>
          <cell r="C409" t="str">
            <v>-</v>
          </cell>
          <cell r="D409">
            <v>2</v>
          </cell>
          <cell r="E409" t="str">
            <v xml:space="preserve">Puertas placa                                                          </v>
          </cell>
        </row>
        <row r="410">
          <cell r="A410" t="str">
            <v>INDEC-PB - 49129-2</v>
          </cell>
          <cell r="B410">
            <v>49129</v>
          </cell>
          <cell r="C410" t="str">
            <v>-</v>
          </cell>
          <cell r="D410">
            <v>2</v>
          </cell>
          <cell r="E410" t="str">
            <v xml:space="preserve">Radiadores                                                             </v>
          </cell>
        </row>
        <row r="411">
          <cell r="A411" t="str">
            <v>INDEC-PB - 34740-1</v>
          </cell>
          <cell r="B411">
            <v>34740</v>
          </cell>
          <cell r="C411" t="str">
            <v>-</v>
          </cell>
          <cell r="D411">
            <v>1</v>
          </cell>
          <cell r="E411" t="str">
            <v xml:space="preserve">Resinas plásticas                                                      </v>
          </cell>
        </row>
        <row r="412">
          <cell r="A412" t="str">
            <v>INDEC-PB - 43310-1</v>
          </cell>
          <cell r="B412">
            <v>43310</v>
          </cell>
          <cell r="C412" t="str">
            <v>-</v>
          </cell>
          <cell r="D412">
            <v>1</v>
          </cell>
          <cell r="E412" t="str">
            <v xml:space="preserve">Rodamientos                                                            </v>
          </cell>
        </row>
        <row r="413">
          <cell r="A413" t="str">
            <v>INDEC-PB - 44240-1</v>
          </cell>
          <cell r="B413">
            <v>44240</v>
          </cell>
          <cell r="C413" t="str">
            <v>-</v>
          </cell>
          <cell r="D413">
            <v>1</v>
          </cell>
          <cell r="E413" t="str">
            <v xml:space="preserve">Soldadoras eléctricas                                                  </v>
          </cell>
        </row>
        <row r="414">
          <cell r="A414" t="str">
            <v>INDEC-PB - 33500-1</v>
          </cell>
          <cell r="B414">
            <v>33500</v>
          </cell>
          <cell r="C414" t="str">
            <v>-</v>
          </cell>
          <cell r="D414">
            <v>1</v>
          </cell>
          <cell r="E414" t="str">
            <v xml:space="preserve">Subproductos de refinería (Coke. Parafina)                                              </v>
          </cell>
        </row>
        <row r="415">
          <cell r="A415" t="str">
            <v>INDEC-PB - 44214-1</v>
          </cell>
          <cell r="B415">
            <v>44214</v>
          </cell>
          <cell r="C415" t="str">
            <v>-</v>
          </cell>
          <cell r="D415">
            <v>1</v>
          </cell>
          <cell r="E415" t="str">
            <v xml:space="preserve">Taladros                                                               </v>
          </cell>
        </row>
        <row r="416">
          <cell r="A416" t="str">
            <v>INDEC-PB - 37350-2</v>
          </cell>
          <cell r="B416">
            <v>37350</v>
          </cell>
          <cell r="C416" t="str">
            <v>-</v>
          </cell>
          <cell r="D416">
            <v>2</v>
          </cell>
          <cell r="E416" t="str">
            <v xml:space="preserve">Tejas                                                                  </v>
          </cell>
        </row>
        <row r="417">
          <cell r="A417" t="str">
            <v>INDEC-PB - 42943-1</v>
          </cell>
          <cell r="B417">
            <v>42943</v>
          </cell>
          <cell r="C417" t="str">
            <v>-</v>
          </cell>
          <cell r="D417">
            <v>1</v>
          </cell>
          <cell r="E417" t="str">
            <v xml:space="preserve">Tejidos de alambre                                                     </v>
          </cell>
        </row>
        <row r="418">
          <cell r="A418" t="str">
            <v>INDEC-PB - 36990-1</v>
          </cell>
          <cell r="B418">
            <v>36990</v>
          </cell>
          <cell r="C418" t="str">
            <v>-</v>
          </cell>
          <cell r="D418">
            <v>1</v>
          </cell>
          <cell r="E418" t="str">
            <v xml:space="preserve">Telas plásticas                                                        </v>
          </cell>
        </row>
        <row r="419">
          <cell r="A419" t="str">
            <v>INDEC-PB - 46121-1</v>
          </cell>
          <cell r="B419">
            <v>46121</v>
          </cell>
          <cell r="C419" t="str">
            <v>-</v>
          </cell>
          <cell r="D419">
            <v>1</v>
          </cell>
          <cell r="E419" t="str">
            <v xml:space="preserve">Transformadores                                                        </v>
          </cell>
        </row>
        <row r="420">
          <cell r="A420" t="str">
            <v>INDEC-PB - 49115-1</v>
          </cell>
          <cell r="B420">
            <v>49115</v>
          </cell>
          <cell r="C420" t="str">
            <v>-</v>
          </cell>
          <cell r="D420">
            <v>1</v>
          </cell>
          <cell r="E420" t="str">
            <v xml:space="preserve">Utilitarios                                                            </v>
          </cell>
        </row>
        <row r="421">
          <cell r="A421" t="str">
            <v>INDEC-PB - 37113-1</v>
          </cell>
          <cell r="B421">
            <v>37113</v>
          </cell>
          <cell r="C421" t="str">
            <v>-</v>
          </cell>
          <cell r="D421">
            <v>1</v>
          </cell>
          <cell r="E421" t="str">
            <v xml:space="preserve">Vidrio plano                                                           </v>
          </cell>
        </row>
        <row r="422">
          <cell r="A422" t="str">
            <v>INDEC-PB - 37199-3</v>
          </cell>
          <cell r="B422">
            <v>37199</v>
          </cell>
          <cell r="C422" t="str">
            <v>-</v>
          </cell>
          <cell r="D422">
            <v>3</v>
          </cell>
          <cell r="E422" t="str">
            <v xml:space="preserve">Vidrios laminados                                                      </v>
          </cell>
        </row>
        <row r="423">
          <cell r="A423" t="str">
            <v>INDEC-PB - 37199-1</v>
          </cell>
          <cell r="B423">
            <v>37199</v>
          </cell>
          <cell r="C423" t="str">
            <v>-</v>
          </cell>
          <cell r="D423">
            <v>1</v>
          </cell>
          <cell r="E423" t="str">
            <v xml:space="preserve">Vidrios templados                                                      </v>
          </cell>
        </row>
        <row r="424">
          <cell r="A424" t="str">
            <v>INDEC-PB - 37199-2</v>
          </cell>
          <cell r="B424">
            <v>37199</v>
          </cell>
          <cell r="C424" t="str">
            <v>-</v>
          </cell>
          <cell r="D424">
            <v>2</v>
          </cell>
          <cell r="E424" t="str">
            <v xml:space="preserve">Vidrios térmicos                                                       </v>
          </cell>
        </row>
        <row r="425">
          <cell r="A425" t="str">
            <v>INDEC-PB - 15200-1</v>
          </cell>
          <cell r="B425">
            <v>15200</v>
          </cell>
          <cell r="C425" t="str">
            <v>-</v>
          </cell>
          <cell r="D425">
            <v>1</v>
          </cell>
          <cell r="E425" t="str">
            <v xml:space="preserve">Yesos y piedras calizas                                                </v>
          </cell>
        </row>
        <row r="426">
          <cell r="A426">
            <v>0</v>
          </cell>
          <cell r="E426">
            <v>0</v>
          </cell>
        </row>
        <row r="427">
          <cell r="A427">
            <v>0</v>
          </cell>
          <cell r="E427" t="str">
            <v>IMPORTADOS</v>
          </cell>
        </row>
        <row r="428">
          <cell r="A428" t="str">
            <v>INDEC-PB - 94920-1</v>
          </cell>
          <cell r="B428">
            <v>94920</v>
          </cell>
          <cell r="C428" t="str">
            <v>-</v>
          </cell>
          <cell r="D428">
            <v>1</v>
          </cell>
          <cell r="E428" t="str">
            <v xml:space="preserve">Accesorios y repuestos para máquinas de uso especial                 </v>
          </cell>
        </row>
        <row r="429">
          <cell r="A429" t="str">
            <v>INDEC-PB - 91223-1</v>
          </cell>
          <cell r="B429">
            <v>91223</v>
          </cell>
          <cell r="C429" t="str">
            <v>-</v>
          </cell>
          <cell r="D429">
            <v>1</v>
          </cell>
          <cell r="E429" t="str">
            <v xml:space="preserve">Aceros aleados                                                       </v>
          </cell>
        </row>
        <row r="430">
          <cell r="A430" t="str">
            <v>INDEC-PB - 91211-11</v>
          </cell>
          <cell r="B430">
            <v>91211</v>
          </cell>
          <cell r="C430" t="str">
            <v>-</v>
          </cell>
          <cell r="D430">
            <v>11</v>
          </cell>
          <cell r="E430" t="str">
            <v xml:space="preserve">Chapas de hierro al silicio                                              </v>
          </cell>
        </row>
        <row r="431">
          <cell r="A431" t="str">
            <v>INDEC-PB - 91211-1</v>
          </cell>
          <cell r="B431">
            <v>91211</v>
          </cell>
          <cell r="C431" t="str">
            <v>-</v>
          </cell>
          <cell r="D431">
            <v>1</v>
          </cell>
          <cell r="E431" t="str">
            <v xml:space="preserve">Chapas de hierro/acero                                               </v>
          </cell>
        </row>
        <row r="432">
          <cell r="A432" t="str">
            <v>INDEC-PB - 91511-1</v>
          </cell>
          <cell r="B432">
            <v>91511</v>
          </cell>
          <cell r="C432" t="str">
            <v>-</v>
          </cell>
          <cell r="D432">
            <v>1</v>
          </cell>
          <cell r="E432" t="str">
            <v xml:space="preserve">Cobre                                                                </v>
          </cell>
        </row>
        <row r="433">
          <cell r="A433" t="str">
            <v>INDEC-PB - 91547-1</v>
          </cell>
          <cell r="B433">
            <v>91547</v>
          </cell>
          <cell r="C433" t="str">
            <v>-</v>
          </cell>
          <cell r="D433">
            <v>1</v>
          </cell>
          <cell r="E433" t="str">
            <v xml:space="preserve">Estaño                                                               </v>
          </cell>
        </row>
        <row r="434">
          <cell r="A434" t="str">
            <v>INDEC-PB - 81100-1</v>
          </cell>
          <cell r="B434">
            <v>81100</v>
          </cell>
          <cell r="C434" t="str">
            <v>-</v>
          </cell>
          <cell r="D434">
            <v>1</v>
          </cell>
          <cell r="E434" t="str">
            <v xml:space="preserve">Maderas aserradas                                                    </v>
          </cell>
        </row>
        <row r="435">
          <cell r="A435" t="str">
            <v>INDEC-PB - 91601-2</v>
          </cell>
          <cell r="B435">
            <v>91601</v>
          </cell>
          <cell r="C435" t="str">
            <v>-</v>
          </cell>
          <cell r="D435">
            <v>2</v>
          </cell>
          <cell r="E435" t="str">
            <v xml:space="preserve">Manganeso                                                            </v>
          </cell>
        </row>
        <row r="436">
          <cell r="A436" t="str">
            <v>INDEC-PB - 94214-1</v>
          </cell>
          <cell r="B436">
            <v>94214</v>
          </cell>
          <cell r="C436" t="str">
            <v>-</v>
          </cell>
          <cell r="D436">
            <v>1</v>
          </cell>
          <cell r="E436" t="str">
            <v xml:space="preserve">Máquinas para perforar, taladrar o fresar                            </v>
          </cell>
        </row>
        <row r="437">
          <cell r="A437" t="str">
            <v>INDEC-PB - 94216-1</v>
          </cell>
          <cell r="B437">
            <v>94216</v>
          </cell>
          <cell r="C437" t="str">
            <v>-</v>
          </cell>
          <cell r="D437">
            <v>1</v>
          </cell>
          <cell r="E437" t="str">
            <v xml:space="preserve">Máquinas para rebanar, afilar, amolar, pulir u otro acabado          </v>
          </cell>
        </row>
        <row r="438">
          <cell r="A438" t="str">
            <v>INDEC-PB - 93310-2</v>
          </cell>
          <cell r="B438">
            <v>93310</v>
          </cell>
          <cell r="C438" t="str">
            <v>-</v>
          </cell>
          <cell r="D438">
            <v>2</v>
          </cell>
          <cell r="E438" t="str">
            <v xml:space="preserve">Máquinas para uso general (Máquinas para soldar plásticos)                                        </v>
          </cell>
        </row>
        <row r="439">
          <cell r="A439" t="str">
            <v>INDEC-PB - 82129-1</v>
          </cell>
          <cell r="B439">
            <v>82129</v>
          </cell>
          <cell r="C439" t="str">
            <v>-</v>
          </cell>
          <cell r="D439">
            <v>1</v>
          </cell>
          <cell r="E439" t="str">
            <v xml:space="preserve">Papeles                                                              </v>
          </cell>
        </row>
        <row r="440">
          <cell r="A440" t="str">
            <v>INDEC-PB - 91251-1</v>
          </cell>
          <cell r="B440">
            <v>91251</v>
          </cell>
          <cell r="C440" t="str">
            <v>-</v>
          </cell>
          <cell r="D440">
            <v>1</v>
          </cell>
          <cell r="E440" t="str">
            <v xml:space="preserve">Perfiles de hierro / acero                                           </v>
          </cell>
        </row>
        <row r="441">
          <cell r="A441" t="str">
            <v>INDEC-PB - 93310-1</v>
          </cell>
          <cell r="B441">
            <v>93310</v>
          </cell>
          <cell r="C441" t="str">
            <v>-</v>
          </cell>
          <cell r="D441">
            <v>1</v>
          </cell>
          <cell r="E441" t="str">
            <v xml:space="preserve">Piezas y partes para máquinas de uso general (Rodamientos)                         </v>
          </cell>
        </row>
        <row r="442">
          <cell r="A442" t="str">
            <v>INDEC-PB - 84710-1</v>
          </cell>
          <cell r="B442">
            <v>84710</v>
          </cell>
          <cell r="C442" t="str">
            <v>-</v>
          </cell>
          <cell r="D442">
            <v>1</v>
          </cell>
          <cell r="E442" t="str">
            <v xml:space="preserve">Polietileno                                                          </v>
          </cell>
        </row>
        <row r="443">
          <cell r="A443" t="str">
            <v>INDEC-PB - 84740-1</v>
          </cell>
          <cell r="B443">
            <v>84740</v>
          </cell>
          <cell r="C443" t="str">
            <v>-</v>
          </cell>
          <cell r="D443">
            <v>1</v>
          </cell>
          <cell r="E443" t="str">
            <v xml:space="preserve">Polipropileno                                                        </v>
          </cell>
        </row>
        <row r="444">
          <cell r="A444" t="str">
            <v>INDEC-PB - 84230-1</v>
          </cell>
          <cell r="B444">
            <v>84230</v>
          </cell>
          <cell r="C444" t="str">
            <v>-</v>
          </cell>
          <cell r="D444">
            <v>1</v>
          </cell>
          <cell r="E444" t="str">
            <v xml:space="preserve">Soda solvay                                                          </v>
          </cell>
        </row>
        <row r="445">
          <cell r="A445" t="str">
            <v>INDEC-PB - 85490-1</v>
          </cell>
          <cell r="B445">
            <v>85490</v>
          </cell>
          <cell r="C445" t="str">
            <v>-</v>
          </cell>
          <cell r="D445">
            <v>1</v>
          </cell>
          <cell r="E445" t="str">
            <v xml:space="preserve">Toner                                                                </v>
          </cell>
        </row>
        <row r="448">
          <cell r="A448">
            <v>0</v>
          </cell>
          <cell r="B448" t="str">
            <v>Cuadro 2. Índice de Precios Internos Básicos al por Mayor (IPIB), desagregación inmediata superior disponible</v>
          </cell>
          <cell r="C448">
            <v>0</v>
          </cell>
          <cell r="D448">
            <v>0</v>
          </cell>
        </row>
        <row r="449">
          <cell r="A449">
            <v>0</v>
          </cell>
          <cell r="B449">
            <v>0</v>
          </cell>
          <cell r="C449">
            <v>0</v>
          </cell>
          <cell r="D449">
            <v>0</v>
          </cell>
        </row>
        <row r="450">
          <cell r="A450" t="str">
            <v>Codigo Unificado</v>
          </cell>
          <cell r="B450" t="str">
            <v>Clasificación</v>
          </cell>
          <cell r="C450">
            <v>0</v>
          </cell>
          <cell r="D450">
            <v>0</v>
          </cell>
          <cell r="E450" t="str">
            <v>Descripción</v>
          </cell>
        </row>
        <row r="451">
          <cell r="A451">
            <v>0</v>
          </cell>
          <cell r="B451" t="str">
            <v>CIIU R31</v>
          </cell>
          <cell r="C451">
            <v>0</v>
          </cell>
          <cell r="D451">
            <v>0</v>
          </cell>
          <cell r="E451">
            <v>0</v>
          </cell>
        </row>
        <row r="452">
          <cell r="B452">
            <v>0</v>
          </cell>
          <cell r="C452">
            <v>0</v>
          </cell>
          <cell r="D452">
            <v>0</v>
          </cell>
          <cell r="E452">
            <v>0</v>
          </cell>
        </row>
        <row r="453">
          <cell r="B453">
            <v>0</v>
          </cell>
          <cell r="C453">
            <v>0</v>
          </cell>
          <cell r="D453">
            <v>0</v>
          </cell>
          <cell r="E453" t="str">
            <v>NACIONALES</v>
          </cell>
        </row>
        <row r="454">
          <cell r="A454" t="str">
            <v>INDEC-PB - 2811-1</v>
          </cell>
          <cell r="B454">
            <v>2811</v>
          </cell>
          <cell r="C454" t="str">
            <v>-</v>
          </cell>
          <cell r="D454">
            <v>1</v>
          </cell>
          <cell r="E454" t="str">
            <v>Estructuras metálicas para construcción (incluye: Aberturas de aluminio, Aberturas de chapa de hierro y Cortinas de aluminio)</v>
          </cell>
        </row>
        <row r="455">
          <cell r="A455" t="str">
            <v>INDEC-PB - 2710-1</v>
          </cell>
          <cell r="B455">
            <v>2710</v>
          </cell>
          <cell r="C455" t="str">
            <v>-</v>
          </cell>
          <cell r="D455">
            <v>1</v>
          </cell>
          <cell r="E455" t="str">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ell>
        </row>
        <row r="456">
          <cell r="A456" t="str">
            <v>INDEC-PB - 2922-1</v>
          </cell>
          <cell r="B456">
            <v>2922</v>
          </cell>
          <cell r="C456" t="str">
            <v>-</v>
          </cell>
          <cell r="D456">
            <v>1</v>
          </cell>
          <cell r="E456" t="str">
            <v>Máquinas herramientas y sus accesorios (incluye: Tornos y sus partes y piezas, Taladros, Amoladoras, Máquinas para carpintería, Soldadoras eléctricas y Accesorio para máquinas herramientas)</v>
          </cell>
        </row>
        <row r="457">
          <cell r="A457" t="str">
            <v>INDEC-PB - 2691-</v>
          </cell>
          <cell r="B457">
            <v>2691</v>
          </cell>
          <cell r="C457" t="str">
            <v>-</v>
          </cell>
          <cell r="E457" t="str">
            <v>Productos de cerámica no refractaria para uso no estructural (incluye: Artefactos sanitarios y Platos playos de cerámica)</v>
          </cell>
        </row>
        <row r="458">
          <cell r="A458" t="str">
            <v>INDEC-PB - 2695-</v>
          </cell>
          <cell r="B458">
            <v>2695</v>
          </cell>
          <cell r="C458" t="str">
            <v>-</v>
          </cell>
          <cell r="E458" t="str">
            <v>Artículos de hormigón, de cemento y de yeso (incluye: Hormigón, Mosaicos y Artículos pretensados)</v>
          </cell>
        </row>
        <row r="459">
          <cell r="A459" t="str">
            <v>INDEC-PB - 3410-2</v>
          </cell>
          <cell r="B459">
            <v>3410</v>
          </cell>
          <cell r="C459" t="str">
            <v>-</v>
          </cell>
          <cell r="D459">
            <v>2</v>
          </cell>
          <cell r="E459" t="str">
            <v>Autos, utilitarios, camiones, colectivos y chasis (incluye: Automóviles, Utilitarios, Camiones y sus chasis y Colectivos, Chasis y carrocerías para ómnibus)</v>
          </cell>
        </row>
        <row r="460">
          <cell r="A460" t="str">
            <v>INDEC-PB - 2520-1</v>
          </cell>
          <cell r="B460">
            <v>2520</v>
          </cell>
          <cell r="C460" t="str">
            <v>-</v>
          </cell>
          <cell r="D460">
            <v>1</v>
          </cell>
          <cell r="E460" t="str">
            <v>Plásticos en formas básicas (incluye: Caños y tubos de PVC, Caños y tubos de polipropileno y Caños y tubos de polietileno)</v>
          </cell>
        </row>
        <row r="461">
          <cell r="A461" t="str">
            <v>INDEC-PB - 2413-3</v>
          </cell>
          <cell r="B461">
            <v>2413</v>
          </cell>
          <cell r="C461" t="str">
            <v>-</v>
          </cell>
          <cell r="D461">
            <v>3</v>
          </cell>
          <cell r="E461" t="str">
            <v>Cauchos (incluye: Cauchos sintéticos y Dispersiones de caucho)</v>
          </cell>
        </row>
        <row r="462">
          <cell r="A462" t="str">
            <v>INDEC-PB - 2519-1</v>
          </cell>
          <cell r="B462">
            <v>2519</v>
          </cell>
          <cell r="C462" t="str">
            <v>-</v>
          </cell>
          <cell r="D462">
            <v>1</v>
          </cell>
          <cell r="E462" t="str">
            <v>Otros productos de caucho (incluye: Autopartes de goma, Correas de goma con refuerzo textil y Otros artículos de goma)</v>
          </cell>
        </row>
        <row r="463">
          <cell r="A463" t="str">
            <v>INDEC-PB - 2520-3</v>
          </cell>
          <cell r="B463">
            <v>2520</v>
          </cell>
          <cell r="C463" t="str">
            <v>-</v>
          </cell>
          <cell r="D463">
            <v>3</v>
          </cell>
          <cell r="E463" t="str">
            <v>Otros productos plásticos (incluye: Telas plásticas, Cortinas de enrollar de PVC y Artículos de bazar de plástico)</v>
          </cell>
        </row>
        <row r="464">
          <cell r="A464" t="str">
            <v>INDEC-PB - 2022-1</v>
          </cell>
          <cell r="B464">
            <v>2022</v>
          </cell>
          <cell r="C464" t="str">
            <v>-</v>
          </cell>
          <cell r="D464">
            <v>1</v>
          </cell>
          <cell r="E464" t="str">
            <v>Carpintería de madera (incluye: Cortinas de madera y Puertas placa)</v>
          </cell>
        </row>
        <row r="465">
          <cell r="A465" t="str">
            <v>INDEC-PB - 2511-1</v>
          </cell>
          <cell r="B465">
            <v>2511</v>
          </cell>
          <cell r="C465" t="str">
            <v>-</v>
          </cell>
          <cell r="D465">
            <v>1</v>
          </cell>
          <cell r="E465" t="str">
            <v>Cubiertas de caucho (incluye: Cubiertas radiales, Cubiertas convencionales y Cubiertas agrícolas)</v>
          </cell>
        </row>
        <row r="466">
          <cell r="A466" t="str">
            <v>INDEC-PB - 2899-</v>
          </cell>
          <cell r="B466">
            <v>2899</v>
          </cell>
          <cell r="C466" t="str">
            <v>-</v>
          </cell>
          <cell r="E466" t="str">
            <v>Otros productos metálicos n.c.p. (incluye: Bulones, Clavos, Envases de hojalata, Recipientes para gases, Grifería, Cerraduras, Tejidos de alambre, Piletas y mesadas de acero inoxidable y Chapas metálicas)</v>
          </cell>
        </row>
        <row r="467">
          <cell r="A467" t="str">
            <v>INDEC-PB - 3110-1</v>
          </cell>
          <cell r="B467">
            <v>3110</v>
          </cell>
          <cell r="C467" t="str">
            <v>-</v>
          </cell>
          <cell r="D467">
            <v>1</v>
          </cell>
          <cell r="E467" t="str">
            <v>Motores, generadores y transformadores eláctricos (incluye: Motores eléctricos, Grupos electrógenos y Transformadores)</v>
          </cell>
        </row>
        <row r="468">
          <cell r="A468" t="str">
            <v>INDEC-PB - 2320-1</v>
          </cell>
          <cell r="B468">
            <v>2320</v>
          </cell>
          <cell r="C468" t="str">
            <v>-</v>
          </cell>
          <cell r="D468">
            <v>1</v>
          </cell>
          <cell r="E468" t="str">
            <v>Combustibles (Incluye: Naftas, Kerosene, Gas oil, Fuel oil y Gases de refinería)</v>
          </cell>
        </row>
        <row r="469">
          <cell r="A469" t="str">
            <v>INDEC-PB - 2924-1</v>
          </cell>
          <cell r="B469">
            <v>2924</v>
          </cell>
          <cell r="C469" t="str">
            <v>-</v>
          </cell>
          <cell r="D469">
            <v>1</v>
          </cell>
          <cell r="E469" t="str">
            <v>Máquinas viales para la construcción (incluye: Máquinas viales autopropulsadas, Máquinas viales no autopropulsadas y Hormigoneras)</v>
          </cell>
        </row>
        <row r="470">
          <cell r="A470" t="str">
            <v>INDEC-PB - 2692-1</v>
          </cell>
          <cell r="B470">
            <v>2692</v>
          </cell>
          <cell r="C470" t="str">
            <v>-</v>
          </cell>
          <cell r="D470">
            <v>1</v>
          </cell>
          <cell r="E470" t="str">
            <v>Productos refractarios (incluye: Ladrillos refractarios y Morteros refractarios)</v>
          </cell>
        </row>
        <row r="471">
          <cell r="A471" t="str">
            <v>INDEC-PB - 3410-</v>
          </cell>
          <cell r="B471">
            <v>3410</v>
          </cell>
          <cell r="C471" t="str">
            <v>-</v>
          </cell>
          <cell r="E471" t="str">
            <v>Automotores y sus motores (incluye: Motores para vehículos, Automóviles, Utilitarios, Camiones y sus chasis y Colectivos, chasis y carrocerías para ómnibus)</v>
          </cell>
        </row>
        <row r="472">
          <cell r="A472" t="str">
            <v>INDEC-PB - 2413-1</v>
          </cell>
          <cell r="B472">
            <v>2413</v>
          </cell>
          <cell r="C472" t="str">
            <v>-</v>
          </cell>
          <cell r="D472">
            <v>1</v>
          </cell>
          <cell r="E472" t="str">
            <v>Sustancias plásticas (incluye: Polímeros de etileno, Polímeros de estireno, Polímeros de cloruro de vinilo y Polímeros de propileno)</v>
          </cell>
        </row>
        <row r="473">
          <cell r="A473" t="str">
            <v>INDEC-PB - 291-</v>
          </cell>
          <cell r="B473">
            <v>291</v>
          </cell>
          <cell r="C473" t="str">
            <v>-</v>
          </cell>
          <cell r="E473" t="str">
            <v>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v>
          </cell>
        </row>
        <row r="474">
          <cell r="A474" t="str">
            <v>INDEC-PB - 2610-1</v>
          </cell>
          <cell r="B474">
            <v>2610</v>
          </cell>
          <cell r="C474" t="str">
            <v>-</v>
          </cell>
          <cell r="D474">
            <v>1</v>
          </cell>
          <cell r="E474" t="str">
            <v>Vidrios para construcción y automotores (incluye: Vidrio plano, Vidrios templados, Vidrios térmicos y Vidrios laminados)</v>
          </cell>
        </row>
        <row r="475">
          <cell r="A475">
            <v>0</v>
          </cell>
          <cell r="B475">
            <v>0</v>
          </cell>
          <cell r="C475">
            <v>0</v>
          </cell>
          <cell r="E475">
            <v>0</v>
          </cell>
        </row>
        <row r="476">
          <cell r="A476">
            <v>0</v>
          </cell>
          <cell r="B476">
            <v>0</v>
          </cell>
          <cell r="C476">
            <v>0</v>
          </cell>
          <cell r="E476" t="str">
            <v>IMPORTADOS</v>
          </cell>
        </row>
        <row r="477">
          <cell r="A477" t="str">
            <v>INDEC-PB - 2710-1</v>
          </cell>
          <cell r="B477">
            <v>2710</v>
          </cell>
          <cell r="C477" t="str">
            <v>-</v>
          </cell>
          <cell r="D477">
            <v>1</v>
          </cell>
          <cell r="E477" t="str">
            <v>Hierros y aceros en formas básicas (incluye: Chapas de hierro/acero, Aceros aleados y Perfiles de hierro/acero)</v>
          </cell>
        </row>
        <row r="478">
          <cell r="A478" t="str">
            <v>INDEC-PB - 2720-1</v>
          </cell>
          <cell r="B478">
            <v>2720</v>
          </cell>
          <cell r="C478" t="str">
            <v>-</v>
          </cell>
          <cell r="D478">
            <v>1</v>
          </cell>
          <cell r="E478" t="str">
            <v>Minerales no ferrosos en formas básicas (incluye: Cobre, Estaño y Manganeso)</v>
          </cell>
        </row>
        <row r="479">
          <cell r="A479" t="str">
            <v>INDEC-PB - 2922-1</v>
          </cell>
          <cell r="B479">
            <v>2922</v>
          </cell>
          <cell r="C479" t="str">
            <v>-</v>
          </cell>
          <cell r="D479">
            <v>1</v>
          </cell>
          <cell r="E479" t="str">
            <v>Máquinas herramientas (incluye: Máquinas para perforar, taladrar o fresar y Máquinas para rebanar, afilar, amolar, pulir u otro acabado)</v>
          </cell>
        </row>
        <row r="480">
          <cell r="A480" t="str">
            <v>INDEC-PB - 2913-1</v>
          </cell>
          <cell r="B480">
            <v>2913</v>
          </cell>
          <cell r="C480" t="str">
            <v>-</v>
          </cell>
          <cell r="D480">
            <v>1</v>
          </cell>
          <cell r="E480" t="str">
            <v xml:space="preserve">Máquinas de uso general y sus partes y piezas (incluye: Piezas y partes para máquinas de uso general -Rodamientos- y Máquinas para uso general -Máquinas para soldar plásticos-)                             </v>
          </cell>
        </row>
        <row r="481">
          <cell r="A481" t="str">
            <v>INDEC-PB - 2413-1</v>
          </cell>
          <cell r="B481">
            <v>2413</v>
          </cell>
          <cell r="C481" t="str">
            <v>-</v>
          </cell>
          <cell r="D481">
            <v>1</v>
          </cell>
          <cell r="E481" t="str">
            <v>Sustancias plásticas (incluye: Polietileno y Polipropileno)</v>
          </cell>
        </row>
        <row r="482">
          <cell r="A482" t="str">
            <v>INDEC-PB - 2411-1</v>
          </cell>
          <cell r="B482">
            <v>2411</v>
          </cell>
          <cell r="C482" t="str">
            <v>-</v>
          </cell>
          <cell r="D482">
            <v>1</v>
          </cell>
          <cell r="E482" t="str">
            <v>Sustancias químicas básicas (incluye: Soda solvay y Pigmentos)</v>
          </cell>
        </row>
        <row r="485">
          <cell r="A485">
            <v>0</v>
          </cell>
          <cell r="B485" t="str">
            <v>Índices de los componentes incluidos en el Decreto 1295/2002.</v>
          </cell>
          <cell r="C485">
            <v>0</v>
          </cell>
          <cell r="D485">
            <v>0</v>
          </cell>
        </row>
        <row r="487">
          <cell r="A487">
            <v>0</v>
          </cell>
          <cell r="B487" t="str">
            <v>Decreto 1295/2002 Artículo 15 Inciso</v>
          </cell>
          <cell r="C487">
            <v>0</v>
          </cell>
          <cell r="D487">
            <v>0</v>
          </cell>
          <cell r="E487" t="str">
            <v>Insumos</v>
          </cell>
        </row>
        <row r="488">
          <cell r="A488">
            <v>0</v>
          </cell>
          <cell r="B488">
            <v>0</v>
          </cell>
          <cell r="C488">
            <v>0</v>
          </cell>
          <cell r="D488">
            <v>0</v>
          </cell>
          <cell r="E488">
            <v>0</v>
          </cell>
        </row>
        <row r="489">
          <cell r="A489">
            <v>0</v>
          </cell>
          <cell r="B489">
            <v>0</v>
          </cell>
          <cell r="C489">
            <v>0</v>
          </cell>
          <cell r="D489">
            <v>0</v>
          </cell>
          <cell r="E489">
            <v>0</v>
          </cell>
        </row>
        <row r="490">
          <cell r="A490" t="str">
            <v>INDEC-DCTO - Inciso a)</v>
          </cell>
          <cell r="B490" t="str">
            <v>a)</v>
          </cell>
          <cell r="C490">
            <v>0</v>
          </cell>
          <cell r="D490">
            <v>0</v>
          </cell>
          <cell r="E490" t="str">
            <v>Mano de obra</v>
          </cell>
        </row>
        <row r="491">
          <cell r="A491" t="str">
            <v>INDEC-DCTO - Inciso b)</v>
          </cell>
          <cell r="B491" t="str">
            <v>b)</v>
          </cell>
          <cell r="C491">
            <v>0</v>
          </cell>
          <cell r="D491">
            <v>0</v>
          </cell>
          <cell r="E491" t="str">
            <v>Albañilería</v>
          </cell>
        </row>
        <row r="492">
          <cell r="A492" t="str">
            <v>INDEC-DCTO - Inciso d)</v>
          </cell>
          <cell r="B492" t="str">
            <v>d)</v>
          </cell>
          <cell r="C492">
            <v>0</v>
          </cell>
          <cell r="D492">
            <v>0</v>
          </cell>
          <cell r="E492" t="str">
            <v>Carpinterías</v>
          </cell>
        </row>
        <row r="493">
          <cell r="A493" t="str">
            <v>INDEC-DCTO - Inciso f)</v>
          </cell>
          <cell r="B493" t="str">
            <v>f)</v>
          </cell>
          <cell r="C493">
            <v>0</v>
          </cell>
          <cell r="D493">
            <v>0</v>
          </cell>
          <cell r="E493" t="str">
            <v>Andamios2</v>
          </cell>
        </row>
        <row r="494">
          <cell r="A494" t="str">
            <v>INDEC-DCTO - Inciso g)</v>
          </cell>
          <cell r="B494" t="str">
            <v>g)</v>
          </cell>
          <cell r="C494">
            <v>0</v>
          </cell>
          <cell r="D494">
            <v>0</v>
          </cell>
          <cell r="E494" t="str">
            <v>Artefactos de iluminación y cableado</v>
          </cell>
        </row>
        <row r="495">
          <cell r="A495" t="str">
            <v>INDEC-DCTO - Inciso h)</v>
          </cell>
          <cell r="B495" t="str">
            <v>h)</v>
          </cell>
          <cell r="C495">
            <v>0</v>
          </cell>
          <cell r="D495">
            <v>0</v>
          </cell>
          <cell r="E495" t="str">
            <v>Caños de PVC para instalaciones varias</v>
          </cell>
        </row>
        <row r="496">
          <cell r="A496" t="str">
            <v>INDEC-DCTO - Inciso p)</v>
          </cell>
          <cell r="B496" t="str">
            <v>p)</v>
          </cell>
          <cell r="C496">
            <v>0</v>
          </cell>
          <cell r="D496">
            <v>0</v>
          </cell>
          <cell r="E496" t="str">
            <v>Gastos generales</v>
          </cell>
        </row>
        <row r="497">
          <cell r="A497" t="str">
            <v>INDEC-DCTO - Inciso r)</v>
          </cell>
          <cell r="B497" t="str">
            <v>r)</v>
          </cell>
          <cell r="C497">
            <v>0</v>
          </cell>
          <cell r="D497">
            <v>0</v>
          </cell>
          <cell r="E497" t="str">
            <v>Artefactos para baño y grifería</v>
          </cell>
        </row>
        <row r="498">
          <cell r="A498" t="str">
            <v>INDEC-DCTO - Inciso s)</v>
          </cell>
          <cell r="B498" t="str">
            <v>s)</v>
          </cell>
          <cell r="C498">
            <v>0</v>
          </cell>
          <cell r="D498">
            <v>0</v>
          </cell>
          <cell r="E498" t="str">
            <v>Hormigón</v>
          </cell>
        </row>
        <row r="499">
          <cell r="A499" t="str">
            <v>INDEC-DCTO - Inciso u)</v>
          </cell>
          <cell r="B499" t="str">
            <v>u)</v>
          </cell>
          <cell r="C499">
            <v>0</v>
          </cell>
          <cell r="D499">
            <v>0</v>
          </cell>
          <cell r="E499" t="str">
            <v>Válvulas de bronce</v>
          </cell>
        </row>
        <row r="500">
          <cell r="A500" t="str">
            <v>INDEC-DCTO - Inciso v)</v>
          </cell>
          <cell r="B500" t="str">
            <v>v)</v>
          </cell>
          <cell r="C500">
            <v>0</v>
          </cell>
          <cell r="D500">
            <v>0</v>
          </cell>
          <cell r="E500" t="str">
            <v>Electrobombas</v>
          </cell>
        </row>
        <row r="501">
          <cell r="A501">
            <v>0</v>
          </cell>
          <cell r="B501">
            <v>0</v>
          </cell>
          <cell r="C501">
            <v>0</v>
          </cell>
          <cell r="D501">
            <v>0</v>
          </cell>
          <cell r="E501">
            <v>0</v>
          </cell>
        </row>
        <row r="502">
          <cell r="A502" t="str">
            <v>INDEC-DCTO - Inciso c)</v>
          </cell>
          <cell r="B502" t="str">
            <v>c)</v>
          </cell>
          <cell r="C502">
            <v>0</v>
          </cell>
          <cell r="D502">
            <v>0</v>
          </cell>
          <cell r="E502" t="str">
            <v>Pisos y revestimientos</v>
          </cell>
        </row>
        <row r="503">
          <cell r="A503" t="str">
            <v>INDEC-DCTO - Inciso m)</v>
          </cell>
          <cell r="B503" t="str">
            <v>m)</v>
          </cell>
          <cell r="C503">
            <v>0</v>
          </cell>
          <cell r="D503">
            <v>0</v>
          </cell>
          <cell r="E503" t="str">
            <v>Aceros - Hierro aletado</v>
          </cell>
        </row>
        <row r="504">
          <cell r="A504" t="str">
            <v>INDEC-DCTO - Inciso n)</v>
          </cell>
          <cell r="B504" t="str">
            <v>n)</v>
          </cell>
          <cell r="C504">
            <v>0</v>
          </cell>
          <cell r="D504">
            <v>0</v>
          </cell>
          <cell r="E504" t="str">
            <v>Cemento</v>
          </cell>
        </row>
        <row r="505">
          <cell r="A505" t="str">
            <v>INDEC-DCTO - Inciso q)</v>
          </cell>
          <cell r="B505" t="str">
            <v>q)</v>
          </cell>
          <cell r="C505">
            <v>0</v>
          </cell>
          <cell r="D505">
            <v>0</v>
          </cell>
          <cell r="E505" t="str">
            <v>Arena</v>
          </cell>
        </row>
        <row r="508">
          <cell r="B508" t="str">
            <v>Índice de Precios Internos Básicos al por Mayor (IPIB).</v>
          </cell>
        </row>
        <row r="511">
          <cell r="A511">
            <v>0</v>
          </cell>
          <cell r="B511" t="str">
            <v>Decreto 1295/2002 Artículo 15 Inciso</v>
          </cell>
          <cell r="C511">
            <v>0</v>
          </cell>
          <cell r="D511">
            <v>0</v>
          </cell>
          <cell r="E511" t="str">
            <v>Insumos</v>
          </cell>
        </row>
        <row r="512">
          <cell r="A512">
            <v>0</v>
          </cell>
          <cell r="B512">
            <v>0</v>
          </cell>
          <cell r="C512">
            <v>0</v>
          </cell>
          <cell r="D512">
            <v>0</v>
          </cell>
          <cell r="E512">
            <v>0</v>
          </cell>
        </row>
        <row r="513">
          <cell r="A513">
            <v>0</v>
          </cell>
          <cell r="B513">
            <v>0</v>
          </cell>
          <cell r="C513">
            <v>0</v>
          </cell>
          <cell r="D513">
            <v>0</v>
          </cell>
          <cell r="E513">
            <v>0</v>
          </cell>
        </row>
        <row r="514">
          <cell r="A514">
            <v>0</v>
          </cell>
          <cell r="B514">
            <v>0</v>
          </cell>
          <cell r="C514">
            <v>0</v>
          </cell>
          <cell r="D514">
            <v>0</v>
          </cell>
          <cell r="E514" t="str">
            <v>NACIONALES</v>
          </cell>
        </row>
        <row r="515">
          <cell r="A515" t="str">
            <v>INDEC-DCTO - Inciso e)</v>
          </cell>
          <cell r="B515" t="str">
            <v>e)</v>
          </cell>
          <cell r="C515">
            <v>0</v>
          </cell>
          <cell r="D515">
            <v>0</v>
          </cell>
          <cell r="E515" t="str">
            <v>Productos químicos</v>
          </cell>
        </row>
        <row r="516">
          <cell r="A516" t="str">
            <v>INDEC-DCTO - Inciso i)</v>
          </cell>
          <cell r="B516" t="str">
            <v>i)</v>
          </cell>
          <cell r="C516">
            <v>0</v>
          </cell>
          <cell r="D516">
            <v>0</v>
          </cell>
          <cell r="E516" t="str">
            <v>Motores eléctricos y equipos de aire acondicionado</v>
          </cell>
        </row>
        <row r="517">
          <cell r="A517" t="str">
            <v>INDEC-DCTO - Inciso k)</v>
          </cell>
          <cell r="B517" t="str">
            <v>k)</v>
          </cell>
          <cell r="C517">
            <v>0</v>
          </cell>
          <cell r="D517">
            <v>0</v>
          </cell>
          <cell r="E517" t="str">
            <v>Asfaltos, combustibles y lubricantes</v>
          </cell>
        </row>
        <row r="518">
          <cell r="A518" t="str">
            <v>INDEC-DCTO - Inciso t)</v>
          </cell>
          <cell r="B518" t="str">
            <v>t)</v>
          </cell>
          <cell r="C518">
            <v>0</v>
          </cell>
          <cell r="D518">
            <v>0</v>
          </cell>
          <cell r="E518" t="str">
            <v>Medidores de caudal</v>
          </cell>
        </row>
        <row r="519">
          <cell r="A519" t="str">
            <v>INDEC-DCTO - Inciso w)</v>
          </cell>
          <cell r="B519" t="str">
            <v>w)</v>
          </cell>
          <cell r="C519">
            <v>0</v>
          </cell>
          <cell r="D519">
            <v>0</v>
          </cell>
          <cell r="E519" t="str">
            <v>Membrana impermeabilizante</v>
          </cell>
        </row>
        <row r="520">
          <cell r="A520">
            <v>0</v>
          </cell>
          <cell r="B520">
            <v>0</v>
          </cell>
          <cell r="C520">
            <v>0</v>
          </cell>
          <cell r="D520">
            <v>0</v>
          </cell>
          <cell r="E520">
            <v>0</v>
          </cell>
        </row>
        <row r="521">
          <cell r="A521">
            <v>0</v>
          </cell>
          <cell r="B521">
            <v>0</v>
          </cell>
          <cell r="C521">
            <v>0</v>
          </cell>
          <cell r="D521">
            <v>0</v>
          </cell>
          <cell r="E521" t="str">
            <v>IMPORTADOS</v>
          </cell>
        </row>
        <row r="522">
          <cell r="A522" t="str">
            <v>INDEC-DCTO - Inciso j)</v>
          </cell>
          <cell r="B522" t="str">
            <v>j)</v>
          </cell>
          <cell r="C522">
            <v>0</v>
          </cell>
          <cell r="D522">
            <v>0</v>
          </cell>
          <cell r="E522" t="str">
            <v>Equipo - Amortización de equipo</v>
          </cell>
        </row>
        <row r="523">
          <cell r="A523">
            <v>0</v>
          </cell>
          <cell r="B523">
            <v>0</v>
          </cell>
          <cell r="C523">
            <v>0</v>
          </cell>
          <cell r="D523">
            <v>0</v>
          </cell>
          <cell r="E523">
            <v>0</v>
          </cell>
        </row>
        <row r="526">
          <cell r="A526">
            <v>0</v>
          </cell>
          <cell r="B526">
            <v>0</v>
          </cell>
          <cell r="C526">
            <v>0</v>
          </cell>
          <cell r="D526">
            <v>0</v>
          </cell>
          <cell r="E526">
            <v>0</v>
          </cell>
        </row>
        <row r="528">
          <cell r="A528">
            <v>0</v>
          </cell>
          <cell r="B528" t="str">
            <v>Índices del Capítulo Gastos Generales</v>
          </cell>
          <cell r="C528">
            <v>0</v>
          </cell>
          <cell r="D528">
            <v>0</v>
          </cell>
        </row>
        <row r="529">
          <cell r="A529">
            <v>0</v>
          </cell>
          <cell r="B529">
            <v>0</v>
          </cell>
          <cell r="C529">
            <v>0</v>
          </cell>
          <cell r="D529">
            <v>0</v>
          </cell>
        </row>
        <row r="530">
          <cell r="A530" t="str">
            <v>Codigo Unificado</v>
          </cell>
          <cell r="B530" t="str">
            <v>Código</v>
          </cell>
          <cell r="C530">
            <v>0</v>
          </cell>
          <cell r="D530">
            <v>0</v>
          </cell>
          <cell r="E530" t="str">
            <v>Descripción</v>
          </cell>
        </row>
        <row r="531">
          <cell r="A531">
            <v>0</v>
          </cell>
          <cell r="B531" t="str">
            <v>CPC1</v>
          </cell>
          <cell r="C531">
            <v>0</v>
          </cell>
          <cell r="D531">
            <v>0</v>
          </cell>
          <cell r="E531">
            <v>0</v>
          </cell>
        </row>
        <row r="532">
          <cell r="A532" t="str">
            <v>INDEC-GG 18000-1</v>
          </cell>
          <cell r="B532">
            <v>18000</v>
          </cell>
          <cell r="C532" t="str">
            <v>-</v>
          </cell>
          <cell r="D532">
            <v>1</v>
          </cell>
          <cell r="E532" t="str">
            <v>Agua para construcción</v>
          </cell>
        </row>
        <row r="533">
          <cell r="A533" t="str">
            <v>INDEC-GG 83107-1</v>
          </cell>
          <cell r="B533">
            <v>83107</v>
          </cell>
          <cell r="C533" t="str">
            <v>-</v>
          </cell>
          <cell r="D533">
            <v>1</v>
          </cell>
          <cell r="E533" t="str">
            <v>Alquiler de andamios</v>
          </cell>
        </row>
        <row r="534">
          <cell r="A534" t="str">
            <v>INDEC-GG 71240-11</v>
          </cell>
          <cell r="B534">
            <v>71240</v>
          </cell>
          <cell r="C534" t="str">
            <v>-</v>
          </cell>
          <cell r="D534">
            <v>11</v>
          </cell>
          <cell r="E534" t="str">
            <v>Alquiler de camión volcador</v>
          </cell>
        </row>
        <row r="535">
          <cell r="A535" t="str">
            <v>INDEC-GG 71233-11</v>
          </cell>
          <cell r="B535">
            <v>71233</v>
          </cell>
          <cell r="C535" t="str">
            <v>-</v>
          </cell>
          <cell r="D535">
            <v>11</v>
          </cell>
          <cell r="E535" t="str">
            <v>Alquiler de camioneta</v>
          </cell>
        </row>
        <row r="536">
          <cell r="A536" t="str">
            <v>INDEC-GG 51800-11</v>
          </cell>
          <cell r="B536">
            <v>51800</v>
          </cell>
          <cell r="C536" t="str">
            <v>-</v>
          </cell>
          <cell r="D536">
            <v>11</v>
          </cell>
          <cell r="E536" t="str">
            <v>Alquiler de pala cargadora</v>
          </cell>
        </row>
        <row r="537">
          <cell r="A537" t="str">
            <v>INDEC-GG 51800-21</v>
          </cell>
          <cell r="B537">
            <v>51800</v>
          </cell>
          <cell r="C537" t="str">
            <v>-</v>
          </cell>
          <cell r="D537">
            <v>21</v>
          </cell>
          <cell r="E537" t="str">
            <v>Alquiler de retroexcavadora</v>
          </cell>
        </row>
        <row r="538">
          <cell r="A538" t="str">
            <v>INDEC-GG 74110-11</v>
          </cell>
          <cell r="B538">
            <v>74110</v>
          </cell>
          <cell r="C538" t="str">
            <v>-</v>
          </cell>
          <cell r="D538">
            <v>11</v>
          </cell>
          <cell r="E538" t="str">
            <v>Alquiler de volquete</v>
          </cell>
        </row>
        <row r="539">
          <cell r="A539" t="str">
            <v>INDEC-GG 51560-31</v>
          </cell>
          <cell r="B539">
            <v>51560</v>
          </cell>
          <cell r="C539" t="str">
            <v>-</v>
          </cell>
          <cell r="D539">
            <v>31</v>
          </cell>
          <cell r="E539" t="str">
            <v>Capataz general de obra</v>
          </cell>
        </row>
        <row r="540">
          <cell r="A540" t="str">
            <v>INDEC-GG 53111-1</v>
          </cell>
          <cell r="B540">
            <v>53111</v>
          </cell>
          <cell r="C540" t="str">
            <v>-</v>
          </cell>
          <cell r="D540">
            <v>1</v>
          </cell>
          <cell r="E540" t="str">
            <v>Casilla para obrador</v>
          </cell>
        </row>
        <row r="541">
          <cell r="A541" t="str">
            <v>INDEC-GG 54400-1</v>
          </cell>
          <cell r="B541">
            <v>54400</v>
          </cell>
          <cell r="C541" t="str">
            <v>-</v>
          </cell>
          <cell r="D541">
            <v>1</v>
          </cell>
          <cell r="E541" t="str">
            <v>Cerco de obra</v>
          </cell>
        </row>
        <row r="542">
          <cell r="A542" t="str">
            <v>INDEC-GG 18000-21</v>
          </cell>
          <cell r="B542">
            <v>18000</v>
          </cell>
          <cell r="C542" t="str">
            <v>-</v>
          </cell>
          <cell r="D542">
            <v>21</v>
          </cell>
          <cell r="E542" t="str">
            <v>Conexión de agua</v>
          </cell>
        </row>
        <row r="543">
          <cell r="A543" t="str">
            <v>INDEC-GG 18000-22</v>
          </cell>
          <cell r="B543">
            <v>18000</v>
          </cell>
          <cell r="C543" t="str">
            <v>-</v>
          </cell>
          <cell r="D543">
            <v>22</v>
          </cell>
          <cell r="E543" t="str">
            <v>Conexión de desagüe cloacal</v>
          </cell>
        </row>
        <row r="544">
          <cell r="A544" t="str">
            <v>INDEC-GG 88700-2</v>
          </cell>
          <cell r="B544">
            <v>88700</v>
          </cell>
          <cell r="C544" t="str">
            <v>-</v>
          </cell>
          <cell r="D544">
            <v>2</v>
          </cell>
          <cell r="E544" t="str">
            <v>Conexión de energía eléctrica</v>
          </cell>
        </row>
        <row r="545">
          <cell r="A545" t="str">
            <v>INDEC-GG 88700-31</v>
          </cell>
          <cell r="B545">
            <v>88700</v>
          </cell>
          <cell r="C545" t="str">
            <v>-</v>
          </cell>
          <cell r="D545">
            <v>31</v>
          </cell>
          <cell r="E545" t="str">
            <v>Conexión de gas</v>
          </cell>
        </row>
        <row r="546">
          <cell r="A546" t="str">
            <v>INDEC-GG DEP-EQ</v>
          </cell>
          <cell r="B546" t="str">
            <v>DEP-EQ</v>
          </cell>
          <cell r="C546">
            <v>0</v>
          </cell>
          <cell r="D546">
            <v>0</v>
          </cell>
          <cell r="E546" t="str">
            <v>Depreciación de equipo</v>
          </cell>
        </row>
        <row r="547">
          <cell r="A547" t="str">
            <v>INDEC-GG 88700-1</v>
          </cell>
          <cell r="B547">
            <v>88700</v>
          </cell>
          <cell r="C547" t="str">
            <v>-</v>
          </cell>
          <cell r="D547">
            <v>1</v>
          </cell>
          <cell r="E547" t="str">
            <v>Luz y fuerza motriz para obra</v>
          </cell>
        </row>
        <row r="548">
          <cell r="A548" t="str">
            <v>INDEC-GG 31210-11</v>
          </cell>
          <cell r="B548">
            <v>31210</v>
          </cell>
          <cell r="C548" t="str">
            <v>-</v>
          </cell>
          <cell r="D548">
            <v>11</v>
          </cell>
          <cell r="E548" t="str">
            <v>Madera para encofrado</v>
          </cell>
        </row>
        <row r="549">
          <cell r="A549" t="str">
            <v>INDEC-GG 81295-1</v>
          </cell>
          <cell r="B549">
            <v>81295</v>
          </cell>
          <cell r="C549" t="str">
            <v>-</v>
          </cell>
          <cell r="D549">
            <v>1</v>
          </cell>
          <cell r="E549" t="str">
            <v>Seguro de incendio de obra</v>
          </cell>
        </row>
        <row r="550">
          <cell r="A550" t="str">
            <v>INDEC-GG 81297-1</v>
          </cell>
          <cell r="B550">
            <v>81297</v>
          </cell>
          <cell r="C550" t="str">
            <v>-</v>
          </cell>
          <cell r="D550">
            <v>1</v>
          </cell>
          <cell r="E550" t="str">
            <v>Seguro de Responsabilidad civil contra terceros</v>
          </cell>
        </row>
        <row r="551">
          <cell r="A551" t="str">
            <v>INDEC-GG 51560-21</v>
          </cell>
          <cell r="B551">
            <v>51560</v>
          </cell>
          <cell r="C551" t="str">
            <v>-</v>
          </cell>
          <cell r="D551">
            <v>21</v>
          </cell>
          <cell r="E551" t="str">
            <v>Sereno</v>
          </cell>
        </row>
        <row r="552">
          <cell r="A552" t="str">
            <v>INDEC-GG 31100-11</v>
          </cell>
          <cell r="B552">
            <v>31100</v>
          </cell>
          <cell r="C552" t="str">
            <v>-</v>
          </cell>
          <cell r="D552">
            <v>11</v>
          </cell>
          <cell r="E552" t="str">
            <v>Tirante sin cepillar</v>
          </cell>
        </row>
        <row r="553">
          <cell r="A553" t="str">
            <v>INDEC-GG 53211-11</v>
          </cell>
          <cell r="B553">
            <v>53211</v>
          </cell>
          <cell r="C553" t="str">
            <v>-</v>
          </cell>
          <cell r="D553">
            <v>11</v>
          </cell>
          <cell r="E553" t="str">
            <v>Túnel peatonal</v>
          </cell>
        </row>
        <row r="556">
          <cell r="B556" t="str">
            <v>DIRECCIÓN NACIONAL DE VIALIDAD</v>
          </cell>
        </row>
        <row r="557">
          <cell r="B557" t="str">
            <v>VALORES DE INSUMOS DE TABLA I</v>
          </cell>
        </row>
        <row r="559">
          <cell r="A559" t="str">
            <v>DNV-T I - 1</v>
          </cell>
          <cell r="B559">
            <v>1</v>
          </cell>
          <cell r="E559" t="str">
            <v>Mano de obra</v>
          </cell>
        </row>
        <row r="560">
          <cell r="A560" t="str">
            <v>DNV-T I - 2</v>
          </cell>
          <cell r="B560">
            <v>2</v>
          </cell>
          <cell r="E560" t="str">
            <v>Equipo nacional</v>
          </cell>
        </row>
        <row r="561">
          <cell r="A561" t="str">
            <v>DNV-T I - 3</v>
          </cell>
          <cell r="B561">
            <v>3</v>
          </cell>
          <cell r="E561" t="str">
            <v>Gas  oil.</v>
          </cell>
        </row>
        <row r="562">
          <cell r="A562" t="str">
            <v>DNV-T I - 4</v>
          </cell>
          <cell r="B562">
            <v>4</v>
          </cell>
          <cell r="E562" t="str">
            <v>Fuel oil.</v>
          </cell>
        </row>
        <row r="563">
          <cell r="A563" t="str">
            <v>DNV-T I - 5</v>
          </cell>
          <cell r="B563">
            <v>5</v>
          </cell>
          <cell r="E563" t="str">
            <v>Nafta Común.</v>
          </cell>
        </row>
        <row r="564">
          <cell r="A564" t="str">
            <v>DNV-T I - 6</v>
          </cell>
          <cell r="B564">
            <v>6</v>
          </cell>
          <cell r="E564" t="str">
            <v>Arenas.</v>
          </cell>
        </row>
        <row r="565">
          <cell r="A565" t="str">
            <v>DNV-T I - 7</v>
          </cell>
          <cell r="B565">
            <v>7</v>
          </cell>
          <cell r="E565" t="str">
            <v>Cementos.</v>
          </cell>
        </row>
        <row r="566">
          <cell r="A566" t="str">
            <v>DNV-T I - 8</v>
          </cell>
          <cell r="B566">
            <v>8</v>
          </cell>
          <cell r="E566" t="str">
            <v>Cales.</v>
          </cell>
        </row>
        <row r="567">
          <cell r="A567" t="str">
            <v>DNV-T I - 9</v>
          </cell>
          <cell r="B567">
            <v>9</v>
          </cell>
          <cell r="E567" t="str">
            <v>Piedras.</v>
          </cell>
        </row>
        <row r="568">
          <cell r="A568" t="str">
            <v>DNV-T I - 10</v>
          </cell>
          <cell r="B568">
            <v>10</v>
          </cell>
          <cell r="E568" t="str">
            <v>Acero dulce.</v>
          </cell>
        </row>
        <row r="569">
          <cell r="A569" t="str">
            <v>DNV-T I - 11</v>
          </cell>
          <cell r="B569">
            <v>11</v>
          </cell>
          <cell r="E569" t="str">
            <v>Acero especial.</v>
          </cell>
        </row>
        <row r="570">
          <cell r="A570" t="str">
            <v>DNV-T I - 12</v>
          </cell>
          <cell r="B570">
            <v>12</v>
          </cell>
          <cell r="E570" t="str">
            <v>Acero para pretensado.</v>
          </cell>
        </row>
        <row r="571">
          <cell r="A571" t="str">
            <v>DNV-T I - 13</v>
          </cell>
          <cell r="B571">
            <v>13</v>
          </cell>
          <cell r="E571" t="str">
            <v>Acero laminado</v>
          </cell>
        </row>
        <row r="572">
          <cell r="A572" t="str">
            <v>DNV-T I - 14</v>
          </cell>
          <cell r="B572">
            <v>14</v>
          </cell>
          <cell r="E572" t="str">
            <v>Camisas de acero para pilotes.</v>
          </cell>
        </row>
        <row r="573">
          <cell r="A573" t="str">
            <v>DNV-T I - 15</v>
          </cell>
          <cell r="B573">
            <v>15</v>
          </cell>
          <cell r="E573" t="str">
            <v>Alambres para alambrados.</v>
          </cell>
        </row>
        <row r="574">
          <cell r="A574" t="str">
            <v>DNV-T I - 16</v>
          </cell>
          <cell r="B574">
            <v>16</v>
          </cell>
          <cell r="E574" t="str">
            <v>Torniquetes.</v>
          </cell>
        </row>
        <row r="575">
          <cell r="A575" t="str">
            <v>DNV-T I - 17</v>
          </cell>
          <cell r="B575">
            <v>17</v>
          </cell>
          <cell r="E575" t="str">
            <v>Caños de hierro galvanizado.</v>
          </cell>
        </row>
        <row r="576">
          <cell r="A576" t="str">
            <v>DNV-T I - 18</v>
          </cell>
          <cell r="B576">
            <v>18</v>
          </cell>
          <cell r="E576" t="str">
            <v>Caños de hormigón armado.</v>
          </cell>
        </row>
        <row r="577">
          <cell r="A577" t="str">
            <v>DNV-T I - 19</v>
          </cell>
          <cell r="B577">
            <v>19</v>
          </cell>
          <cell r="E577" t="str">
            <v>Alambre tejido p/ gaviones y colchonetas.</v>
          </cell>
        </row>
        <row r="578">
          <cell r="A578" t="str">
            <v>DNV-T I - 20</v>
          </cell>
          <cell r="B578">
            <v>20</v>
          </cell>
          <cell r="E578" t="str">
            <v>Postes, varillones y varillas p/alambrados.</v>
          </cell>
        </row>
        <row r="579">
          <cell r="A579" t="str">
            <v>DNV-T I - 21</v>
          </cell>
          <cell r="B579">
            <v>21</v>
          </cell>
          <cell r="E579" t="str">
            <v>Membrana de polietileno o geotextil</v>
          </cell>
        </row>
        <row r="580">
          <cell r="A580" t="str">
            <v>DNV-T I - 22</v>
          </cell>
          <cell r="B580">
            <v>22</v>
          </cell>
          <cell r="E580" t="str">
            <v>Tranqueras de madera.</v>
          </cell>
        </row>
        <row r="581">
          <cell r="A581" t="str">
            <v>DNV-T I - 23</v>
          </cell>
          <cell r="B581">
            <v>23</v>
          </cell>
          <cell r="E581" t="str">
            <v>Luminarias.</v>
          </cell>
        </row>
        <row r="582">
          <cell r="A582" t="str">
            <v>DNV-T I - 24</v>
          </cell>
          <cell r="B582">
            <v>24</v>
          </cell>
          <cell r="E582" t="str">
            <v>Lámparas.</v>
          </cell>
        </row>
        <row r="583">
          <cell r="A583" t="str">
            <v>DNV-T I - 25</v>
          </cell>
          <cell r="B583">
            <v>25</v>
          </cell>
          <cell r="E583" t="str">
            <v>Balastos (electricidad).</v>
          </cell>
        </row>
        <row r="584">
          <cell r="A584" t="str">
            <v>DNV-T I - 26</v>
          </cell>
          <cell r="B584">
            <v>26</v>
          </cell>
          <cell r="E584" t="str">
            <v>Conductores eléctricos.</v>
          </cell>
        </row>
        <row r="585">
          <cell r="A585" t="str">
            <v>DNV-T I - 27</v>
          </cell>
          <cell r="B585">
            <v>27</v>
          </cell>
          <cell r="E585" t="str">
            <v>Tableros.</v>
          </cell>
        </row>
        <row r="586">
          <cell r="A586" t="str">
            <v>DNV-T I - 28</v>
          </cell>
          <cell r="B586">
            <v>28</v>
          </cell>
          <cell r="E586" t="str">
            <v>Aluminio en chapa p/ señalamiento</v>
          </cell>
        </row>
        <row r="587">
          <cell r="A587" t="str">
            <v>DNV-T I - 29</v>
          </cell>
          <cell r="B587">
            <v>29</v>
          </cell>
          <cell r="E587" t="str">
            <v>Filler calcáreo.</v>
          </cell>
        </row>
        <row r="588">
          <cell r="A588" t="str">
            <v>DNV-T I - 30</v>
          </cell>
          <cell r="B588">
            <v>30</v>
          </cell>
          <cell r="E588" t="str">
            <v>Madera para encofrado.</v>
          </cell>
        </row>
        <row r="589">
          <cell r="A589" t="str">
            <v>DNV-T I - 31</v>
          </cell>
          <cell r="B589">
            <v>31</v>
          </cell>
          <cell r="E589" t="str">
            <v>Mejorador de adherencia.</v>
          </cell>
        </row>
        <row r="590">
          <cell r="A590" t="str">
            <v>DNV-T I - 32</v>
          </cell>
          <cell r="B590">
            <v>32</v>
          </cell>
          <cell r="E590" t="str">
            <v>Aditivos para hormigones.</v>
          </cell>
        </row>
        <row r="591">
          <cell r="A591" t="str">
            <v>DNV-T I - 33</v>
          </cell>
          <cell r="B591">
            <v>33</v>
          </cell>
          <cell r="E591" t="str">
            <v>Gelinita.</v>
          </cell>
        </row>
        <row r="592">
          <cell r="A592" t="str">
            <v>DNV-T I - 34</v>
          </cell>
          <cell r="B592">
            <v>34</v>
          </cell>
          <cell r="E592" t="str">
            <v>Mechas.</v>
          </cell>
        </row>
        <row r="593">
          <cell r="A593" t="str">
            <v>DNV-T I - 35</v>
          </cell>
          <cell r="B593">
            <v>35</v>
          </cell>
          <cell r="E593" t="str">
            <v>Gelamón.</v>
          </cell>
        </row>
        <row r="594">
          <cell r="A594" t="str">
            <v>DNV-T I - 36</v>
          </cell>
          <cell r="B594">
            <v>36</v>
          </cell>
          <cell r="E594" t="str">
            <v>Nagovil.</v>
          </cell>
        </row>
        <row r="595">
          <cell r="A595" t="str">
            <v>DNV-T I - 37</v>
          </cell>
          <cell r="B595">
            <v>37</v>
          </cell>
          <cell r="E595" t="str">
            <v>Apoyos de neopreno.</v>
          </cell>
        </row>
        <row r="596">
          <cell r="A596" t="str">
            <v>DNV-T I - 38</v>
          </cell>
          <cell r="B596">
            <v>38</v>
          </cell>
          <cell r="E596" t="str">
            <v>Columnas para iluminación.</v>
          </cell>
        </row>
        <row r="597">
          <cell r="A597" t="str">
            <v>DNV-T I - 39</v>
          </cell>
          <cell r="B597">
            <v>39</v>
          </cell>
          <cell r="E597" t="str">
            <v>Baranda metálica peatonal.</v>
          </cell>
        </row>
        <row r="598">
          <cell r="A598" t="str">
            <v>DNV-T I - 40</v>
          </cell>
          <cell r="B598">
            <v>40</v>
          </cell>
          <cell r="E598" t="str">
            <v>Pintura termoplástica reflectante.</v>
          </cell>
        </row>
        <row r="599">
          <cell r="A599" t="str">
            <v>DNV-T I - 41</v>
          </cell>
          <cell r="B599">
            <v>41</v>
          </cell>
          <cell r="E599" t="str">
            <v>Esferillas de vidrio.</v>
          </cell>
        </row>
        <row r="600">
          <cell r="A600" t="str">
            <v>DNV-T I - 42</v>
          </cell>
          <cell r="B600">
            <v>42</v>
          </cell>
          <cell r="E600" t="str">
            <v>Tachas reflectantes.</v>
          </cell>
        </row>
        <row r="601">
          <cell r="A601" t="str">
            <v>DNV-T I - 43</v>
          </cell>
          <cell r="B601">
            <v>43</v>
          </cell>
          <cell r="E601" t="str">
            <v>Esmalte sintético.</v>
          </cell>
        </row>
        <row r="602">
          <cell r="A602" t="str">
            <v>DNV-T I - 44</v>
          </cell>
          <cell r="B602">
            <v>44</v>
          </cell>
          <cell r="E602" t="str">
            <v>Pórticos, ménsulas y carteles.</v>
          </cell>
        </row>
        <row r="603">
          <cell r="A603" t="str">
            <v>DNV-T I - 45</v>
          </cell>
          <cell r="B603">
            <v>45</v>
          </cell>
          <cell r="E603" t="str">
            <v>Siliconas de bajo módulo.</v>
          </cell>
        </row>
        <row r="604">
          <cell r="A604" t="str">
            <v>DNV-T I - 46</v>
          </cell>
          <cell r="B604">
            <v>46</v>
          </cell>
          <cell r="E604" t="str">
            <v>Resina Epoxi.</v>
          </cell>
        </row>
        <row r="605">
          <cell r="A605" t="str">
            <v>DNV-T I - 47</v>
          </cell>
          <cell r="B605">
            <v>47</v>
          </cell>
          <cell r="E605" t="str">
            <v>Sellador de fisuras.</v>
          </cell>
        </row>
        <row r="606">
          <cell r="A606" t="str">
            <v>DNV-T I - 48</v>
          </cell>
          <cell r="B606">
            <v>48</v>
          </cell>
          <cell r="E606" t="str">
            <v>Moldes metálicos.</v>
          </cell>
        </row>
        <row r="607">
          <cell r="A607" t="str">
            <v>DNV-T I - 49</v>
          </cell>
          <cell r="B607">
            <v>49</v>
          </cell>
          <cell r="E607" t="str">
            <v>Accesorios para pretensado.</v>
          </cell>
        </row>
        <row r="608">
          <cell r="A608" t="str">
            <v>DNV-T I - 50</v>
          </cell>
          <cell r="B608">
            <v>50</v>
          </cell>
          <cell r="E608" t="str">
            <v>Anclajes.</v>
          </cell>
        </row>
        <row r="609">
          <cell r="A609" t="str">
            <v>DNV-T I - 51</v>
          </cell>
          <cell r="B609">
            <v>51</v>
          </cell>
          <cell r="E609" t="str">
            <v>Topes antisísmicos.</v>
          </cell>
        </row>
        <row r="610">
          <cell r="A610" t="str">
            <v>DNV-T I - 52</v>
          </cell>
          <cell r="B610">
            <v>52</v>
          </cell>
          <cell r="E610" t="str">
            <v>Caños de PVC.</v>
          </cell>
        </row>
        <row r="611">
          <cell r="A611" t="str">
            <v>DNV-T I - 53</v>
          </cell>
          <cell r="B611">
            <v>53</v>
          </cell>
          <cell r="E611" t="str">
            <v>Balasto.(FF.CC.)</v>
          </cell>
        </row>
        <row r="612">
          <cell r="A612" t="str">
            <v>DNV-T I - 54</v>
          </cell>
          <cell r="B612">
            <v>54</v>
          </cell>
          <cell r="E612" t="str">
            <v>Durmientes.</v>
          </cell>
        </row>
        <row r="613">
          <cell r="A613" t="str">
            <v>DNV-T I - 55</v>
          </cell>
          <cell r="B613">
            <v>55</v>
          </cell>
          <cell r="E613" t="str">
            <v>Rieles.</v>
          </cell>
        </row>
        <row r="614">
          <cell r="A614" t="str">
            <v>DNV-T I - 56</v>
          </cell>
          <cell r="B614">
            <v>56</v>
          </cell>
          <cell r="E614" t="str">
            <v>Escamas para tierra armada.</v>
          </cell>
        </row>
        <row r="615">
          <cell r="A615" t="str">
            <v>DNV-T I - 57</v>
          </cell>
          <cell r="B615">
            <v>57</v>
          </cell>
          <cell r="E615" t="str">
            <v>Mat. especiales p/tierra armada.</v>
          </cell>
        </row>
        <row r="616">
          <cell r="A616" t="str">
            <v>DNV-T I - 58</v>
          </cell>
          <cell r="B616">
            <v>58</v>
          </cell>
          <cell r="E616" t="str">
            <v>Alquiler apuntalamientos.</v>
          </cell>
        </row>
        <row r="617">
          <cell r="A617" t="str">
            <v>DNV-T I - 59</v>
          </cell>
          <cell r="B617">
            <v>59</v>
          </cell>
          <cell r="E617" t="str">
            <v>Alquiler equipos.</v>
          </cell>
        </row>
        <row r="618">
          <cell r="A618" t="str">
            <v>DNV-T I - 60</v>
          </cell>
          <cell r="B618">
            <v>60</v>
          </cell>
          <cell r="E618" t="str">
            <v>Movilidad p/Supervisión.</v>
          </cell>
        </row>
        <row r="619">
          <cell r="A619" t="str">
            <v>DNV-T I - 61</v>
          </cell>
          <cell r="B619">
            <v>61</v>
          </cell>
          <cell r="E619" t="str">
            <v>Cubiertas y cámaras p/movilidad</v>
          </cell>
        </row>
        <row r="620">
          <cell r="A620" t="str">
            <v>DNV-T I - 62</v>
          </cell>
          <cell r="B620">
            <v>62</v>
          </cell>
          <cell r="E620" t="str">
            <v>Vivienda para Supervisión.</v>
          </cell>
        </row>
        <row r="621">
          <cell r="A621" t="str">
            <v>DNV-T I - 63</v>
          </cell>
          <cell r="B621">
            <v>63</v>
          </cell>
          <cell r="E621" t="str">
            <v>Seguros y patente.</v>
          </cell>
        </row>
        <row r="622">
          <cell r="A622" t="str">
            <v>DNV-T I - 64</v>
          </cell>
          <cell r="B622">
            <v>64</v>
          </cell>
          <cell r="E622" t="str">
            <v>Clavos y alambres p/ataduras.</v>
          </cell>
        </row>
        <row r="623">
          <cell r="A623" t="str">
            <v>DNV-T I - 65</v>
          </cell>
          <cell r="B623">
            <v>65</v>
          </cell>
          <cell r="E623" t="str">
            <v>Flejes de hierro.</v>
          </cell>
        </row>
        <row r="624">
          <cell r="A624" t="str">
            <v>DNV-T I - 66</v>
          </cell>
          <cell r="B624">
            <v>66</v>
          </cell>
          <cell r="E624" t="str">
            <v>Artículos pretensados.</v>
          </cell>
        </row>
        <row r="625">
          <cell r="A625" t="str">
            <v>DNV-T I - 67</v>
          </cell>
          <cell r="B625">
            <v>67</v>
          </cell>
          <cell r="E625" t="str">
            <v>Tubos de acero.</v>
          </cell>
        </row>
        <row r="626">
          <cell r="A626" t="str">
            <v>DNV-T I - 68</v>
          </cell>
          <cell r="B626">
            <v>68</v>
          </cell>
          <cell r="E626" t="str">
            <v>Transporte p/Var. Referencia.</v>
          </cell>
        </row>
        <row r="627">
          <cell r="A627" t="str">
            <v>DNV-T I - 69</v>
          </cell>
          <cell r="B627">
            <v>69</v>
          </cell>
          <cell r="E627" t="str">
            <v>Asfaltos, comb. y lubr. p/Var. Referencia.</v>
          </cell>
        </row>
        <row r="628">
          <cell r="A628" t="str">
            <v>DNV-T I - 70</v>
          </cell>
          <cell r="B628">
            <v>70</v>
          </cell>
          <cell r="E628" t="str">
            <v>Equipos p/Var. Referencia.</v>
          </cell>
        </row>
        <row r="629">
          <cell r="A629" t="str">
            <v>DNV-T I - 71</v>
          </cell>
          <cell r="B629">
            <v>71</v>
          </cell>
          <cell r="E629" t="str">
            <v>Gastos generales p/Var. Referencia.</v>
          </cell>
        </row>
        <row r="630">
          <cell r="A630" t="str">
            <v>DNV-T I - 72</v>
          </cell>
          <cell r="B630">
            <v>72</v>
          </cell>
          <cell r="E630" t="str">
            <v>Camiones y sus Chasis.</v>
          </cell>
        </row>
        <row r="631">
          <cell r="A631" t="str">
            <v>DNV-T I - 73</v>
          </cell>
          <cell r="B631">
            <v>73</v>
          </cell>
          <cell r="E631" t="str">
            <v>Carrocerías y Remolques (Acoplados).</v>
          </cell>
        </row>
        <row r="632">
          <cell r="A632" t="str">
            <v>DNV-T I - 74</v>
          </cell>
          <cell r="B632">
            <v>74</v>
          </cell>
          <cell r="E632" t="str">
            <v>Máquinas Viales Autopropulsadas.</v>
          </cell>
        </row>
        <row r="633">
          <cell r="A633" t="str">
            <v>DNV-T I - 75</v>
          </cell>
          <cell r="B633">
            <v>75</v>
          </cell>
          <cell r="E633" t="str">
            <v>Máquinas Viales no Autopropulsadas.</v>
          </cell>
        </row>
        <row r="634">
          <cell r="A634" t="str">
            <v>DNV-T I - 76</v>
          </cell>
          <cell r="B634">
            <v>76</v>
          </cell>
          <cell r="E634" t="str">
            <v>Movilización de obra.</v>
          </cell>
        </row>
        <row r="635">
          <cell r="A635" t="str">
            <v xml:space="preserve">DNV-T I - </v>
          </cell>
        </row>
        <row r="636">
          <cell r="A636" t="str">
            <v>DNV-T I - 77</v>
          </cell>
          <cell r="B636">
            <v>77</v>
          </cell>
          <cell r="E636" t="str">
            <v>Expropiaciones.</v>
          </cell>
        </row>
        <row r="637">
          <cell r="A637" t="str">
            <v>DNV-T I - 78</v>
          </cell>
          <cell r="B637">
            <v>78</v>
          </cell>
          <cell r="E637" t="str">
            <v>Costo financiero (Anual).</v>
          </cell>
        </row>
        <row r="638">
          <cell r="A638" t="str">
            <v>DNV-T I - 79</v>
          </cell>
          <cell r="B638">
            <v>79</v>
          </cell>
          <cell r="E638" t="str">
            <v>Equipo importado.</v>
          </cell>
        </row>
        <row r="639">
          <cell r="A639" t="str">
            <v>DNV-T I - 80</v>
          </cell>
          <cell r="B639">
            <v>80</v>
          </cell>
          <cell r="E639" t="str">
            <v>Cementos asfálticos C.A.</v>
          </cell>
        </row>
        <row r="640">
          <cell r="A640" t="str">
            <v>DNV-T I - 81</v>
          </cell>
          <cell r="B640">
            <v>81</v>
          </cell>
          <cell r="E640" t="str">
            <v>Asfaltos diluídos E.M. - E.R.</v>
          </cell>
        </row>
        <row r="641">
          <cell r="A641" t="str">
            <v>DNV-T I - 82</v>
          </cell>
          <cell r="B641">
            <v>82</v>
          </cell>
          <cell r="E641" t="str">
            <v>Emulsiones asfálticas.</v>
          </cell>
        </row>
        <row r="642">
          <cell r="A642" t="str">
            <v>DNV-T I - 83</v>
          </cell>
          <cell r="B642">
            <v>83</v>
          </cell>
          <cell r="E642" t="str">
            <v>Asfaltos modificados c/polímeros.</v>
          </cell>
        </row>
        <row r="643">
          <cell r="A643" t="str">
            <v>DNV-T I - 84</v>
          </cell>
          <cell r="B643">
            <v>84</v>
          </cell>
          <cell r="E643" t="str">
            <v>Caños y bóvedas de chapa ondulada y galvanizada.</v>
          </cell>
        </row>
        <row r="644">
          <cell r="A644" t="str">
            <v xml:space="preserve">DNV-T I - </v>
          </cell>
        </row>
        <row r="645">
          <cell r="A645" t="str">
            <v>DNV-T I - 85</v>
          </cell>
          <cell r="B645">
            <v>85</v>
          </cell>
          <cell r="E645" t="str">
            <v>Materiales para baranda metálica cincada para defensa.</v>
          </cell>
        </row>
        <row r="646">
          <cell r="A646" t="str">
            <v xml:space="preserve">DNV-T I - </v>
          </cell>
        </row>
        <row r="647">
          <cell r="A647" t="str">
            <v>DNV-T I - 86</v>
          </cell>
          <cell r="B647">
            <v>86</v>
          </cell>
          <cell r="E647" t="str">
            <v>TRANSPORTES:</v>
          </cell>
        </row>
        <row r="648">
          <cell r="A648" t="str">
            <v>DNV-T I - 86.1</v>
          </cell>
          <cell r="B648" t="str">
            <v>86.1</v>
          </cell>
          <cell r="E648" t="str">
            <v>CAMION SOLO:</v>
          </cell>
        </row>
        <row r="649">
          <cell r="A649" t="str">
            <v>DNV-T I - 86.1.1</v>
          </cell>
          <cell r="B649" t="str">
            <v>86.1.1</v>
          </cell>
          <cell r="E649" t="str">
            <v>Chasis.</v>
          </cell>
        </row>
        <row r="650">
          <cell r="A650" t="str">
            <v>DNV-T I - 86.1.2</v>
          </cell>
          <cell r="B650" t="str">
            <v>86.1.2</v>
          </cell>
          <cell r="E650" t="str">
            <v>Caja.</v>
          </cell>
        </row>
        <row r="651">
          <cell r="A651" t="str">
            <v>DNV-T I - 86.1.3</v>
          </cell>
          <cell r="B651" t="str">
            <v>86.1.3</v>
          </cell>
          <cell r="E651" t="str">
            <v>Cubiertas y cámaras.</v>
          </cell>
        </row>
        <row r="652">
          <cell r="A652" t="str">
            <v>DNV-T I - 86.1.4</v>
          </cell>
          <cell r="B652" t="str">
            <v>86.1.4</v>
          </cell>
          <cell r="E652" t="str">
            <v>Gas-oil</v>
          </cell>
        </row>
        <row r="653">
          <cell r="A653" t="str">
            <v>DNV-T I - 86.1.5</v>
          </cell>
          <cell r="B653" t="str">
            <v>86.1.5</v>
          </cell>
          <cell r="E653" t="str">
            <v>Chofer.</v>
          </cell>
        </row>
        <row r="654">
          <cell r="A654" t="str">
            <v>DNV-T I - 86.2</v>
          </cell>
          <cell r="B654" t="str">
            <v>86.2</v>
          </cell>
          <cell r="E654" t="str">
            <v>CAMION CON ACOPLADO:</v>
          </cell>
        </row>
        <row r="655">
          <cell r="A655" t="str">
            <v>DNV-T I - 86.2.1</v>
          </cell>
          <cell r="B655" t="str">
            <v>86.2.1</v>
          </cell>
          <cell r="E655" t="str">
            <v>Chasis.</v>
          </cell>
        </row>
        <row r="656">
          <cell r="A656" t="str">
            <v>DNV-T I - 86.2.2</v>
          </cell>
          <cell r="B656" t="str">
            <v>86.2.2</v>
          </cell>
          <cell r="E656" t="str">
            <v>Acoplado.</v>
          </cell>
        </row>
        <row r="657">
          <cell r="A657" t="str">
            <v>DNV-T I - 86.2.3</v>
          </cell>
          <cell r="B657" t="str">
            <v>86.2.3</v>
          </cell>
          <cell r="E657" t="str">
            <v>Caja.</v>
          </cell>
        </row>
        <row r="658">
          <cell r="A658" t="str">
            <v>DNV-T I - 86.2.4</v>
          </cell>
          <cell r="B658" t="str">
            <v>86.2.4</v>
          </cell>
          <cell r="E658" t="str">
            <v>Cubiertas y cámaras.</v>
          </cell>
        </row>
        <row r="659">
          <cell r="A659" t="str">
            <v>DNV-T I - 86.2.5</v>
          </cell>
          <cell r="B659" t="str">
            <v>86.2.5</v>
          </cell>
          <cell r="E659" t="str">
            <v>Gas-oil</v>
          </cell>
        </row>
        <row r="660">
          <cell r="A660" t="str">
            <v>DNV-T I - 86.2.6</v>
          </cell>
          <cell r="B660" t="str">
            <v>86.2.6</v>
          </cell>
          <cell r="E660" t="str">
            <v>Chofer.</v>
          </cell>
        </row>
        <row r="661">
          <cell r="A661" t="str">
            <v>DNV-T I - 87</v>
          </cell>
          <cell r="B661">
            <v>87</v>
          </cell>
          <cell r="E661" t="str">
            <v>Hormigón Elaborado</v>
          </cell>
        </row>
        <row r="662">
          <cell r="A662" t="str">
            <v>DNV-T I - 88</v>
          </cell>
          <cell r="B662">
            <v>88</v>
          </cell>
          <cell r="E662" t="str">
            <v>Bolsas de plástico</v>
          </cell>
        </row>
        <row r="663">
          <cell r="A663" t="str">
            <v>DNV-T I - 89</v>
          </cell>
          <cell r="B663">
            <v>89</v>
          </cell>
          <cell r="E663" t="str">
            <v>Suelo seleccionado</v>
          </cell>
        </row>
        <row r="664">
          <cell r="A664" t="str">
            <v>DNV-T I - 90</v>
          </cell>
          <cell r="B664">
            <v>90</v>
          </cell>
          <cell r="E664" t="str">
            <v>Lámina reflectiva p/señalamiento</v>
          </cell>
        </row>
        <row r="665">
          <cell r="A665" t="str">
            <v>DNV-T I - 91</v>
          </cell>
          <cell r="B665">
            <v>91</v>
          </cell>
          <cell r="E665" t="str">
            <v>Pintura látex para exterior</v>
          </cell>
        </row>
        <row r="666">
          <cell r="A666" t="str">
            <v>DNV-T I - 92</v>
          </cell>
          <cell r="B666">
            <v>92</v>
          </cell>
          <cell r="E666" t="str">
            <v>Puntas para fresado</v>
          </cell>
        </row>
        <row r="667">
          <cell r="A667" t="str">
            <v>DNV-T I - 93</v>
          </cell>
          <cell r="B667">
            <v>93</v>
          </cell>
          <cell r="E667" t="str">
            <v>Provisón de agua</v>
          </cell>
        </row>
        <row r="668">
          <cell r="A668" t="str">
            <v>DNV-T I - 94</v>
          </cell>
          <cell r="B668">
            <v>94</v>
          </cell>
          <cell r="E668" t="str">
            <v>Cloruro de sodio (Sal)</v>
          </cell>
        </row>
        <row r="669">
          <cell r="A669" t="str">
            <v>DNV-T I - 95</v>
          </cell>
          <cell r="B669">
            <v>95</v>
          </cell>
          <cell r="E669" t="str">
            <v>Herramientas menores</v>
          </cell>
        </row>
        <row r="670">
          <cell r="A670" t="str">
            <v>DNV-T I - 96</v>
          </cell>
          <cell r="B670">
            <v>96</v>
          </cell>
          <cell r="E670" t="str">
            <v>Mano de obra - p/Var. Referencia</v>
          </cell>
        </row>
        <row r="671">
          <cell r="A671" t="str">
            <v>DNV-T I - 97</v>
          </cell>
          <cell r="B671">
            <v>97</v>
          </cell>
          <cell r="E671" t="str">
            <v>Gas Oil p/Var. Referencia</v>
          </cell>
        </row>
        <row r="672">
          <cell r="A672" t="str">
            <v>DNV-T I - 98</v>
          </cell>
          <cell r="B672">
            <v>98</v>
          </cell>
          <cell r="E672" t="str">
            <v>Aceite lubricante p/Var. Referencia</v>
          </cell>
        </row>
        <row r="673">
          <cell r="A673" t="str">
            <v>DNV-T I - 99</v>
          </cell>
          <cell r="B673">
            <v>99</v>
          </cell>
          <cell r="E673" t="str">
            <v>Mano de Obra - Oficial Especializado</v>
          </cell>
        </row>
        <row r="674">
          <cell r="A674" t="str">
            <v>DNV-T I - 100</v>
          </cell>
          <cell r="B674">
            <v>100</v>
          </cell>
          <cell r="E674" t="str">
            <v xml:space="preserve">Mano de Obra - Oficial </v>
          </cell>
        </row>
        <row r="675">
          <cell r="A675" t="str">
            <v>DNV-T I - 101</v>
          </cell>
          <cell r="B675">
            <v>101</v>
          </cell>
          <cell r="E675" t="str">
            <v>Mano de Obra - Medio Oficial</v>
          </cell>
        </row>
        <row r="676">
          <cell r="A676" t="str">
            <v>DNV-T I - 102</v>
          </cell>
          <cell r="B676">
            <v>102</v>
          </cell>
          <cell r="E676" t="str">
            <v>Mano de Obra - Ayudante</v>
          </cell>
        </row>
        <row r="677">
          <cell r="A677" t="str">
            <v>DNV-T I - 103</v>
          </cell>
          <cell r="B677">
            <v>103</v>
          </cell>
          <cell r="E677" t="str">
            <v>Mano de Obra - Arquitectura p/Var. Referencia</v>
          </cell>
        </row>
        <row r="678">
          <cell r="A678" t="str">
            <v>DNV-T I - 104</v>
          </cell>
          <cell r="B678">
            <v>104</v>
          </cell>
          <cell r="E678" t="str">
            <v>GAS OIL TOTAL PROMEDIO PAIS S/IVA - ACA</v>
          </cell>
        </row>
        <row r="679">
          <cell r="A679" t="str">
            <v>DNV-T I - 105</v>
          </cell>
          <cell r="B679">
            <v>105</v>
          </cell>
          <cell r="E679" t="str">
            <v>Costo Financiero (Mensual)</v>
          </cell>
        </row>
        <row r="681">
          <cell r="A681">
            <v>0</v>
          </cell>
          <cell r="B681" t="str">
            <v>T R A N S P O R T E S    C A R R E T E R O S  -   C A M I O N    S O L O</v>
          </cell>
          <cell r="C681">
            <v>0</v>
          </cell>
          <cell r="D681">
            <v>0</v>
          </cell>
          <cell r="E681">
            <v>0</v>
          </cell>
        </row>
        <row r="682">
          <cell r="A682" t="str">
            <v>DNV-TRC - 1</v>
          </cell>
          <cell r="E682">
            <v>1</v>
          </cell>
        </row>
        <row r="683">
          <cell r="A683" t="str">
            <v>DNV-TRC - 1,5</v>
          </cell>
          <cell r="E683">
            <v>1.5</v>
          </cell>
        </row>
        <row r="684">
          <cell r="A684" t="str">
            <v>DNV-TRC - 2</v>
          </cell>
          <cell r="E684">
            <v>2</v>
          </cell>
        </row>
        <row r="685">
          <cell r="A685" t="str">
            <v>DNV-TRC - 2,5</v>
          </cell>
          <cell r="E685">
            <v>2.5</v>
          </cell>
        </row>
        <row r="686">
          <cell r="A686" t="str">
            <v>DNV-TRC - 3</v>
          </cell>
          <cell r="E686">
            <v>3</v>
          </cell>
        </row>
        <row r="687">
          <cell r="A687" t="str">
            <v>DNV-TRC - 3,5</v>
          </cell>
          <cell r="E687">
            <v>3.5</v>
          </cell>
        </row>
        <row r="688">
          <cell r="A688" t="str">
            <v>DNV-TRC - 4</v>
          </cell>
          <cell r="E688">
            <v>4</v>
          </cell>
        </row>
        <row r="689">
          <cell r="A689" t="str">
            <v>DNV-TRC - 4,5</v>
          </cell>
          <cell r="E689">
            <v>4.5</v>
          </cell>
        </row>
        <row r="690">
          <cell r="A690" t="str">
            <v>DNV-TRC - 5</v>
          </cell>
          <cell r="E690">
            <v>5</v>
          </cell>
        </row>
        <row r="691">
          <cell r="A691" t="str">
            <v>DNV-TRC - 6</v>
          </cell>
          <cell r="E691">
            <v>6</v>
          </cell>
        </row>
        <row r="692">
          <cell r="A692" t="str">
            <v>DNV-TRC - 7</v>
          </cell>
          <cell r="E692">
            <v>7</v>
          </cell>
        </row>
        <row r="693">
          <cell r="A693" t="str">
            <v>DNV-TRC - 8</v>
          </cell>
          <cell r="E693">
            <v>8</v>
          </cell>
        </row>
        <row r="694">
          <cell r="A694" t="str">
            <v>DNV-TRC - 9</v>
          </cell>
          <cell r="E694">
            <v>9</v>
          </cell>
        </row>
        <row r="695">
          <cell r="A695" t="str">
            <v>DNV-TRC - 10</v>
          </cell>
          <cell r="E695">
            <v>10</v>
          </cell>
        </row>
        <row r="696">
          <cell r="A696" t="str">
            <v>DNV-TRC - 12</v>
          </cell>
          <cell r="E696">
            <v>12</v>
          </cell>
        </row>
        <row r="697">
          <cell r="A697" t="str">
            <v>DNV-TRC - 15</v>
          </cell>
          <cell r="E697">
            <v>15</v>
          </cell>
        </row>
        <row r="698">
          <cell r="A698" t="str">
            <v>DNV-TRC - 17</v>
          </cell>
          <cell r="E698">
            <v>17</v>
          </cell>
        </row>
        <row r="699">
          <cell r="A699" t="str">
            <v>DNV-TRC - 19</v>
          </cell>
          <cell r="E699">
            <v>19</v>
          </cell>
        </row>
        <row r="700">
          <cell r="A700" t="str">
            <v>DNV-TRC - 20</v>
          </cell>
          <cell r="E700">
            <v>20</v>
          </cell>
        </row>
        <row r="701">
          <cell r="A701" t="str">
            <v>DNV-TRC - 25</v>
          </cell>
          <cell r="E701">
            <v>25</v>
          </cell>
        </row>
        <row r="702">
          <cell r="A702" t="str">
            <v>DNV-TRC - 30</v>
          </cell>
          <cell r="E702">
            <v>30</v>
          </cell>
        </row>
        <row r="703">
          <cell r="A703" t="str">
            <v>DNV-TRC - 35</v>
          </cell>
          <cell r="E703">
            <v>35</v>
          </cell>
        </row>
        <row r="704">
          <cell r="A704" t="str">
            <v>DNV-TRC - 40</v>
          </cell>
          <cell r="E704">
            <v>40</v>
          </cell>
        </row>
        <row r="705">
          <cell r="A705" t="str">
            <v>DNV-TRC - 45</v>
          </cell>
          <cell r="E705">
            <v>45</v>
          </cell>
        </row>
        <row r="706">
          <cell r="A706" t="str">
            <v>DNV-TRC - 50</v>
          </cell>
          <cell r="E706">
            <v>50</v>
          </cell>
        </row>
        <row r="707">
          <cell r="A707" t="str">
            <v>DNV-TRC - 55</v>
          </cell>
          <cell r="E707">
            <v>55</v>
          </cell>
        </row>
        <row r="708">
          <cell r="A708" t="str">
            <v>DNV-TRC - 60</v>
          </cell>
          <cell r="E708">
            <v>60</v>
          </cell>
        </row>
        <row r="709">
          <cell r="A709" t="str">
            <v>DNV-TRC - 65</v>
          </cell>
          <cell r="E709">
            <v>65</v>
          </cell>
        </row>
        <row r="710">
          <cell r="A710" t="str">
            <v>DNV-TRC - 70</v>
          </cell>
          <cell r="E710">
            <v>70</v>
          </cell>
        </row>
        <row r="711">
          <cell r="A711" t="str">
            <v>DNV-TRC - 75</v>
          </cell>
          <cell r="E711">
            <v>75</v>
          </cell>
        </row>
        <row r="712">
          <cell r="A712" t="str">
            <v>DNV-TRC - 80</v>
          </cell>
          <cell r="E712">
            <v>80</v>
          </cell>
        </row>
        <row r="713">
          <cell r="A713" t="str">
            <v>DNV-TRC - 85</v>
          </cell>
          <cell r="E713">
            <v>85</v>
          </cell>
        </row>
        <row r="714">
          <cell r="A714" t="str">
            <v>DNV-TRC - 90</v>
          </cell>
          <cell r="E714">
            <v>90</v>
          </cell>
        </row>
        <row r="715">
          <cell r="A715" t="str">
            <v>DNV-TRC - 95</v>
          </cell>
          <cell r="E715">
            <v>95</v>
          </cell>
        </row>
        <row r="716">
          <cell r="A716" t="str">
            <v>DNV-TRC - 100</v>
          </cell>
          <cell r="E716">
            <v>100</v>
          </cell>
        </row>
        <row r="717">
          <cell r="A717">
            <v>0</v>
          </cell>
          <cell r="E717">
            <v>0</v>
          </cell>
        </row>
        <row r="719">
          <cell r="A719">
            <v>0</v>
          </cell>
          <cell r="B719" t="str">
            <v>T R A N S P O R T E S    C A R R E T E R O S  -   C A M I O N    C O N    A C O P L A D O</v>
          </cell>
          <cell r="C719">
            <v>0</v>
          </cell>
          <cell r="D719">
            <v>0</v>
          </cell>
          <cell r="E719">
            <v>0</v>
          </cell>
        </row>
        <row r="720">
          <cell r="A720" t="str">
            <v>DNV-TRCA - 55</v>
          </cell>
          <cell r="E720">
            <v>55</v>
          </cell>
        </row>
        <row r="721">
          <cell r="A721" t="str">
            <v>DNV-TRCA - 60</v>
          </cell>
          <cell r="E721">
            <v>60</v>
          </cell>
        </row>
        <row r="722">
          <cell r="A722" t="str">
            <v>DNV-TRCA - 65</v>
          </cell>
          <cell r="E722">
            <v>65</v>
          </cell>
        </row>
        <row r="723">
          <cell r="A723" t="str">
            <v>DNV-TRCA - 70</v>
          </cell>
          <cell r="E723">
            <v>70</v>
          </cell>
        </row>
        <row r="724">
          <cell r="A724" t="str">
            <v>DNV-TRCA - 75</v>
          </cell>
          <cell r="E724">
            <v>75</v>
          </cell>
        </row>
        <row r="725">
          <cell r="A725" t="str">
            <v>DNV-TRCA - 80</v>
          </cell>
          <cell r="E725">
            <v>80</v>
          </cell>
        </row>
        <row r="726">
          <cell r="A726" t="str">
            <v>DNV-TRCA - 85</v>
          </cell>
          <cell r="E726">
            <v>85</v>
          </cell>
        </row>
        <row r="727">
          <cell r="A727" t="str">
            <v>DNV-TRCA - 90</v>
          </cell>
          <cell r="E727">
            <v>90</v>
          </cell>
        </row>
        <row r="728">
          <cell r="A728" t="str">
            <v>DNV-TRCA - 95</v>
          </cell>
          <cell r="E728">
            <v>95</v>
          </cell>
        </row>
        <row r="729">
          <cell r="A729" t="str">
            <v>DNV-TRCA - 100</v>
          </cell>
          <cell r="E729">
            <v>100</v>
          </cell>
        </row>
        <row r="730">
          <cell r="A730" t="str">
            <v>DNV-TRCA - 105</v>
          </cell>
          <cell r="E730">
            <v>105</v>
          </cell>
        </row>
        <row r="731">
          <cell r="A731" t="str">
            <v>DNV-TRCA - 110</v>
          </cell>
          <cell r="E731">
            <v>110</v>
          </cell>
        </row>
        <row r="732">
          <cell r="A732" t="str">
            <v>DNV-TRCA - 120</v>
          </cell>
          <cell r="E732">
            <v>120</v>
          </cell>
        </row>
        <row r="733">
          <cell r="A733" t="str">
            <v>DNV-TRCA - 130</v>
          </cell>
          <cell r="E733">
            <v>130</v>
          </cell>
        </row>
        <row r="734">
          <cell r="A734" t="str">
            <v>DNV-TRCA - 140</v>
          </cell>
          <cell r="E734">
            <v>140</v>
          </cell>
        </row>
        <row r="735">
          <cell r="A735" t="str">
            <v>DNV-TRCA - 150</v>
          </cell>
          <cell r="E735">
            <v>150</v>
          </cell>
        </row>
        <row r="736">
          <cell r="A736" t="str">
            <v>DNV-TRCA - 160</v>
          </cell>
          <cell r="E736">
            <v>160</v>
          </cell>
        </row>
        <row r="737">
          <cell r="A737" t="str">
            <v>DNV-TRCA - 170</v>
          </cell>
          <cell r="E737">
            <v>170</v>
          </cell>
        </row>
        <row r="738">
          <cell r="A738" t="str">
            <v>DNV-TRCA - 180</v>
          </cell>
          <cell r="E738">
            <v>180</v>
          </cell>
        </row>
        <row r="739">
          <cell r="A739" t="str">
            <v>DNV-TRCA - 200</v>
          </cell>
          <cell r="E739">
            <v>200</v>
          </cell>
        </row>
        <row r="740">
          <cell r="A740" t="str">
            <v>DNV-TRCA - 225</v>
          </cell>
          <cell r="E740">
            <v>225</v>
          </cell>
        </row>
        <row r="741">
          <cell r="A741" t="str">
            <v>DNV-TRCA - 250</v>
          </cell>
          <cell r="E741">
            <v>250</v>
          </cell>
        </row>
        <row r="742">
          <cell r="A742" t="str">
            <v>DNV-TRCA - 275</v>
          </cell>
          <cell r="E742">
            <v>275</v>
          </cell>
        </row>
        <row r="743">
          <cell r="A743" t="str">
            <v>DNV-TRCA - 300</v>
          </cell>
          <cell r="E743">
            <v>300</v>
          </cell>
        </row>
        <row r="744">
          <cell r="A744" t="str">
            <v>DNV-TRCA - 325</v>
          </cell>
          <cell r="E744">
            <v>325</v>
          </cell>
        </row>
        <row r="745">
          <cell r="A745" t="str">
            <v>DNV-TRCA - 350</v>
          </cell>
          <cell r="E745">
            <v>350</v>
          </cell>
        </row>
        <row r="746">
          <cell r="A746" t="str">
            <v>DNV-TRCA - 375</v>
          </cell>
          <cell r="E746">
            <v>375</v>
          </cell>
        </row>
        <row r="747">
          <cell r="A747" t="str">
            <v>DNV-TRCA - 400</v>
          </cell>
          <cell r="E747">
            <v>400</v>
          </cell>
        </row>
        <row r="748">
          <cell r="A748" t="str">
            <v>DNV-TRCA - 425</v>
          </cell>
          <cell r="E748">
            <v>425</v>
          </cell>
        </row>
        <row r="749">
          <cell r="A749" t="str">
            <v>DNV-TRCA - 450</v>
          </cell>
          <cell r="E749">
            <v>450</v>
          </cell>
        </row>
        <row r="750">
          <cell r="A750" t="str">
            <v>DNV-TRCA - 475</v>
          </cell>
          <cell r="E750">
            <v>475</v>
          </cell>
        </row>
        <row r="751">
          <cell r="A751" t="str">
            <v>DNV-TRCA - 500</v>
          </cell>
          <cell r="E751">
            <v>500</v>
          </cell>
        </row>
        <row r="752">
          <cell r="A752" t="str">
            <v>DNV-TRCA - 600</v>
          </cell>
          <cell r="E752">
            <v>600</v>
          </cell>
        </row>
        <row r="753">
          <cell r="A753" t="str">
            <v>DNV-TRCA - 800</v>
          </cell>
          <cell r="E753">
            <v>800</v>
          </cell>
        </row>
        <row r="754">
          <cell r="A754" t="str">
            <v>DNV-TRCA - 1000</v>
          </cell>
          <cell r="E754">
            <v>1000</v>
          </cell>
        </row>
        <row r="759">
          <cell r="B759" t="str">
            <v>INSTITUTO DE INVESTIGACIONES ECONÓMICAS Y ESTADÍSTICAS SJ</v>
          </cell>
        </row>
        <row r="761">
          <cell r="B761" t="str">
            <v>Código</v>
          </cell>
          <cell r="C761" t="str">
            <v>Producto</v>
          </cell>
        </row>
        <row r="762">
          <cell r="A762" t="str">
            <v>IIEE-SJ - 1</v>
          </cell>
          <cell r="B762">
            <v>1</v>
          </cell>
          <cell r="E762" t="str">
            <v>Mano de Obra</v>
          </cell>
        </row>
        <row r="763">
          <cell r="A763" t="str">
            <v>IIEE-SJ - 101000</v>
          </cell>
          <cell r="B763">
            <v>101000</v>
          </cell>
          <cell r="E763" t="str">
            <v>Oficial Especializado</v>
          </cell>
        </row>
        <row r="764">
          <cell r="A764" t="str">
            <v>IIEE-SJ - 102000</v>
          </cell>
          <cell r="B764">
            <v>102000</v>
          </cell>
          <cell r="E764" t="str">
            <v xml:space="preserve">Oficial </v>
          </cell>
        </row>
        <row r="765">
          <cell r="A765" t="str">
            <v>IIEE-SJ - 103000</v>
          </cell>
          <cell r="B765">
            <v>103000</v>
          </cell>
          <cell r="E765" t="str">
            <v>Ayudante</v>
          </cell>
        </row>
        <row r="766">
          <cell r="A766">
            <v>0</v>
          </cell>
        </row>
        <row r="767">
          <cell r="A767" t="str">
            <v>IIEE-SJ - 2</v>
          </cell>
          <cell r="B767">
            <v>2</v>
          </cell>
          <cell r="E767" t="str">
            <v>Materiales</v>
          </cell>
        </row>
        <row r="768">
          <cell r="A768">
            <v>0</v>
          </cell>
        </row>
        <row r="769">
          <cell r="A769" t="str">
            <v>IIEE-SJ - 201</v>
          </cell>
          <cell r="B769">
            <v>201</v>
          </cell>
          <cell r="E769" t="str">
            <v>Madera</v>
          </cell>
        </row>
        <row r="770">
          <cell r="A770" t="str">
            <v>IIEE-SJ - 201001</v>
          </cell>
          <cell r="B770">
            <v>201001</v>
          </cell>
          <cell r="E770" t="str">
            <v>Terciado Fenólico e= 18mm.  Mts. 1,22x 2,44</v>
          </cell>
        </row>
        <row r="771">
          <cell r="A771" t="str">
            <v>IIEE-SJ - 201002</v>
          </cell>
          <cell r="B771">
            <v>201002</v>
          </cell>
          <cell r="E771" t="str">
            <v>Alamo Tirante 3" X 3" x mt 2,25</v>
          </cell>
        </row>
        <row r="772">
          <cell r="A772" t="str">
            <v>IIEE-SJ - 201003</v>
          </cell>
          <cell r="B772">
            <v>201003</v>
          </cell>
          <cell r="E772" t="str">
            <v>Puntales de Alamo de 8,5 cm x 2,5 m.</v>
          </cell>
        </row>
        <row r="773">
          <cell r="A773" t="str">
            <v>IIEE-SJ - 201004</v>
          </cell>
          <cell r="B773">
            <v>201004</v>
          </cell>
          <cell r="E773" t="str">
            <v>Placa MDF 3 mm 160x213</v>
          </cell>
        </row>
        <row r="774">
          <cell r="A774">
            <v>0</v>
          </cell>
        </row>
        <row r="775">
          <cell r="A775" t="str">
            <v>IIEE-SJ - 202</v>
          </cell>
          <cell r="B775">
            <v>202</v>
          </cell>
          <cell r="E775" t="str">
            <v>Hierros</v>
          </cell>
        </row>
        <row r="776">
          <cell r="A776" t="str">
            <v>IIEE-SJ - 202001</v>
          </cell>
          <cell r="B776">
            <v>202001</v>
          </cell>
          <cell r="E776" t="str">
            <v>Hierro Torcionado  8mm. "Acindar" x 12 mts</v>
          </cell>
        </row>
        <row r="777">
          <cell r="A777" t="str">
            <v>IIEE-SJ - 202002</v>
          </cell>
          <cell r="B777">
            <v>202002</v>
          </cell>
          <cell r="E777" t="str">
            <v>Clavos Punta Paris 2"</v>
          </cell>
        </row>
        <row r="778">
          <cell r="A778" t="str">
            <v>IIEE-SJ - 202003</v>
          </cell>
          <cell r="B778">
            <v>202003</v>
          </cell>
          <cell r="E778" t="str">
            <v>Alambre Nº 17</v>
          </cell>
        </row>
        <row r="779">
          <cell r="A779" t="str">
            <v>IIEE-SJ - 202004</v>
          </cell>
          <cell r="B779">
            <v>202004</v>
          </cell>
          <cell r="E779" t="str">
            <v>Perfiles de hierro L- 8x6 mts.-(1x1x1/8)</v>
          </cell>
        </row>
        <row r="780">
          <cell r="A780">
            <v>0</v>
          </cell>
        </row>
        <row r="781">
          <cell r="A781" t="str">
            <v>IIEE-SJ - 203</v>
          </cell>
          <cell r="B781">
            <v>203</v>
          </cell>
          <cell r="E781" t="str">
            <v>Áridos</v>
          </cell>
        </row>
        <row r="782">
          <cell r="A782" t="str">
            <v>IIEE-SJ - 203001</v>
          </cell>
          <cell r="B782">
            <v>203001</v>
          </cell>
          <cell r="E782" t="str">
            <v>Arena clasificada lavada</v>
          </cell>
        </row>
        <row r="783">
          <cell r="A783" t="str">
            <v>IIEE-SJ - 203002</v>
          </cell>
          <cell r="B783">
            <v>203002</v>
          </cell>
          <cell r="E783" t="str">
            <v>Canto rodado clasificado</v>
          </cell>
        </row>
        <row r="784">
          <cell r="A784">
            <v>0</v>
          </cell>
        </row>
        <row r="785">
          <cell r="A785" t="str">
            <v>IIEE-SJ - 204</v>
          </cell>
          <cell r="B785">
            <v>204</v>
          </cell>
          <cell r="E785" t="str">
            <v>Aglomerantes</v>
          </cell>
        </row>
        <row r="786">
          <cell r="A786" t="str">
            <v>IIEE-SJ - 204001</v>
          </cell>
          <cell r="B786">
            <v>204001</v>
          </cell>
          <cell r="E786" t="str">
            <v>Cemento aprobado con envase x 50 Kg. " Loma Negra"</v>
          </cell>
        </row>
        <row r="787">
          <cell r="A787" t="str">
            <v>IIEE-SJ - 204002</v>
          </cell>
          <cell r="B787">
            <v>204002</v>
          </cell>
          <cell r="E787" t="str">
            <v>Calcemit c/env x 30 Kg.</v>
          </cell>
        </row>
        <row r="788">
          <cell r="A788" t="str">
            <v>IIEE-SJ - 204003</v>
          </cell>
          <cell r="B788">
            <v>204003</v>
          </cell>
          <cell r="E788" t="str">
            <v>Cemento blanco bolsa de 42 Kg. "Pingüino"</v>
          </cell>
        </row>
        <row r="789">
          <cell r="A789" t="str">
            <v>IIEE-SJ - 204004</v>
          </cell>
          <cell r="B789">
            <v>204004</v>
          </cell>
          <cell r="E789" t="str">
            <v xml:space="preserve">Adhesivo p/cerámico impermeable–Bolsa x 30 Kg. </v>
          </cell>
        </row>
        <row r="790">
          <cell r="A790" t="str">
            <v>IIEE-SJ - 204005</v>
          </cell>
          <cell r="B790">
            <v>204005</v>
          </cell>
          <cell r="E790" t="str">
            <v>Yeso blanco tuyango/Selenita</v>
          </cell>
        </row>
        <row r="791">
          <cell r="A791">
            <v>0</v>
          </cell>
        </row>
        <row r="792">
          <cell r="A792" t="str">
            <v>IIEE-SJ - 205</v>
          </cell>
          <cell r="B792">
            <v>205</v>
          </cell>
          <cell r="E792" t="str">
            <v>Ladrillos y Viguetas</v>
          </cell>
        </row>
        <row r="793">
          <cell r="A793" t="str">
            <v>IIEE-SJ - 205001</v>
          </cell>
          <cell r="B793">
            <v>205001</v>
          </cell>
          <cell r="E793" t="str">
            <v>LADRILLO RECOCIDO</v>
          </cell>
        </row>
        <row r="794">
          <cell r="A794" t="str">
            <v>IIEE-SJ - 205002</v>
          </cell>
          <cell r="B794">
            <v>205002</v>
          </cell>
          <cell r="E794" t="str">
            <v>LADRILLON 1°</v>
          </cell>
        </row>
        <row r="795">
          <cell r="A795" t="str">
            <v>IIEE-SJ - 205003</v>
          </cell>
          <cell r="B795">
            <v>205003</v>
          </cell>
          <cell r="E795" t="str">
            <v>Ladrillo ceramico para Losa 12,5 cm x unid. "Chirino"</v>
          </cell>
        </row>
        <row r="796">
          <cell r="A796" t="str">
            <v>IIEE-SJ - 205004</v>
          </cell>
          <cell r="B796">
            <v>205004</v>
          </cell>
          <cell r="E796" t="str">
            <v>Block de Hormigon 20 x 20 x 40</v>
          </cell>
        </row>
        <row r="797">
          <cell r="A797" t="str">
            <v>IIEE-SJ - 205005</v>
          </cell>
          <cell r="B797">
            <v>205005</v>
          </cell>
          <cell r="E797" t="str">
            <v>Vigueta Pretensada S3 x ML "Chirino"</v>
          </cell>
        </row>
        <row r="798">
          <cell r="A798">
            <v>0</v>
          </cell>
        </row>
        <row r="799">
          <cell r="A799" t="str">
            <v>IIEE-SJ - 206</v>
          </cell>
          <cell r="B799">
            <v>206</v>
          </cell>
          <cell r="E799" t="str">
            <v>Aislantes</v>
          </cell>
        </row>
        <row r="800">
          <cell r="A800" t="str">
            <v>IIEE-SJ - 206001</v>
          </cell>
          <cell r="B800">
            <v>206001</v>
          </cell>
          <cell r="E800" t="str">
            <v>Emulsión asfáltica envase x 18 lts. (RicAsfalt )</v>
          </cell>
        </row>
        <row r="801">
          <cell r="A801" t="str">
            <v>IIEE-SJ - 206002</v>
          </cell>
          <cell r="B801">
            <v>206002</v>
          </cell>
          <cell r="E801" t="str">
            <v>Poliestireno expandido e = 1 cm.</v>
          </cell>
        </row>
        <row r="802">
          <cell r="A802" t="str">
            <v>IIEE-SJ - 206003</v>
          </cell>
          <cell r="B802">
            <v>206003</v>
          </cell>
          <cell r="E802" t="str">
            <v>Membrana 4 mm c/aluminio tipo”Emapi”</v>
          </cell>
        </row>
        <row r="803">
          <cell r="A803" t="str">
            <v>IIEE-SJ - 206004</v>
          </cell>
          <cell r="B803">
            <v>206004</v>
          </cell>
          <cell r="E803" t="str">
            <v>Pomeca</v>
          </cell>
        </row>
        <row r="804">
          <cell r="A804">
            <v>0</v>
          </cell>
        </row>
        <row r="805">
          <cell r="A805" t="str">
            <v>IIEE-SJ - 207</v>
          </cell>
          <cell r="B805">
            <v>207</v>
          </cell>
          <cell r="E805" t="str">
            <v>Pinturas y afines</v>
          </cell>
        </row>
        <row r="806">
          <cell r="A806" t="str">
            <v>IIEE-SJ - 207001</v>
          </cell>
          <cell r="B806">
            <v>207001</v>
          </cell>
          <cell r="E806" t="str">
            <v>Esmalte sintetico blanco x 4 lts tipo ALBA</v>
          </cell>
        </row>
        <row r="807">
          <cell r="A807" t="str">
            <v>IIEE-SJ - 207002</v>
          </cell>
          <cell r="B807">
            <v>207002</v>
          </cell>
          <cell r="E807" t="str">
            <v>Pintura al látex p/ exterior x 20 lts – “Alba”</v>
          </cell>
        </row>
        <row r="808">
          <cell r="A808" t="str">
            <v>IIEE-SJ - 207003</v>
          </cell>
          <cell r="B808">
            <v>207003</v>
          </cell>
          <cell r="E808" t="str">
            <v>Pintura al latex para interior env 20lts" Alba"</v>
          </cell>
        </row>
        <row r="809">
          <cell r="A809" t="str">
            <v>IIEE-SJ - 207004</v>
          </cell>
          <cell r="B809">
            <v>207004</v>
          </cell>
          <cell r="E809" t="str">
            <v>Enduído plastico (al agua para exteriores)x 4 lts,</v>
          </cell>
        </row>
        <row r="810">
          <cell r="A810">
            <v>0</v>
          </cell>
        </row>
        <row r="811">
          <cell r="A811" t="str">
            <v>IIEE-SJ - 208</v>
          </cell>
          <cell r="B811">
            <v>208</v>
          </cell>
          <cell r="E811" t="str">
            <v>Vidrios y otros</v>
          </cell>
        </row>
        <row r="812">
          <cell r="A812" t="str">
            <v>IIEE-SJ - 208001</v>
          </cell>
          <cell r="B812">
            <v>208001</v>
          </cell>
          <cell r="E812" t="str">
            <v>Vidrio transparente de 3mm  precio x m2.</v>
          </cell>
        </row>
        <row r="813">
          <cell r="A813" t="str">
            <v>IIEE-SJ - 208001</v>
          </cell>
          <cell r="B813">
            <v>208001</v>
          </cell>
          <cell r="E813" t="str">
            <v>Policarbonato x m2</v>
          </cell>
        </row>
        <row r="814">
          <cell r="A814">
            <v>0</v>
          </cell>
        </row>
        <row r="815">
          <cell r="A815" t="str">
            <v>IIEE-SJ - 209</v>
          </cell>
          <cell r="B815">
            <v>209</v>
          </cell>
          <cell r="E815" t="str">
            <v>Electricidad</v>
          </cell>
        </row>
        <row r="816">
          <cell r="A816" t="str">
            <v>IIEE-SJ - 209001</v>
          </cell>
          <cell r="B816">
            <v>209001</v>
          </cell>
          <cell r="E816" t="str">
            <v>Cable de Cobre aislado de 1,5mm tipo Pirelli</v>
          </cell>
        </row>
        <row r="817">
          <cell r="A817" t="str">
            <v>IIEE-SJ - 209002</v>
          </cell>
          <cell r="B817">
            <v>209002</v>
          </cell>
          <cell r="E817" t="str">
            <v>Caja de Acero rectangular MOP</v>
          </cell>
        </row>
        <row r="818">
          <cell r="A818" t="str">
            <v>IIEE-SJ - 209003</v>
          </cell>
          <cell r="B818">
            <v>209003</v>
          </cell>
          <cell r="E818" t="str">
            <v>Caño de Acero Semipesado 3/4"</v>
          </cell>
        </row>
        <row r="819">
          <cell r="A819" t="str">
            <v>IIEE-SJ - 209004</v>
          </cell>
          <cell r="B819">
            <v>209004</v>
          </cell>
          <cell r="E819" t="str">
            <v>Tomacorriente de Embutir c/tapa tipo "Exul"</v>
          </cell>
        </row>
        <row r="820">
          <cell r="A820" t="str">
            <v>IIEE-SJ - 209005</v>
          </cell>
          <cell r="B820">
            <v>209005</v>
          </cell>
          <cell r="E820" t="str">
            <v>Tablero metálico de 10 módulos</v>
          </cell>
        </row>
        <row r="821">
          <cell r="A821" t="str">
            <v>IIEE-SJ - 209006</v>
          </cell>
          <cell r="B821">
            <v>209006</v>
          </cell>
          <cell r="E821" t="str">
            <v>Caja metálica rectangular</v>
          </cell>
        </row>
        <row r="822">
          <cell r="A822" t="str">
            <v>IIEE-SJ - 209007</v>
          </cell>
          <cell r="B822">
            <v>209007</v>
          </cell>
          <cell r="E822" t="str">
            <v>Llave de embutir punto y toma</v>
          </cell>
        </row>
        <row r="823">
          <cell r="A823" t="str">
            <v>IIEE-SJ - 209008</v>
          </cell>
          <cell r="B823">
            <v>209008</v>
          </cell>
          <cell r="E823" t="str">
            <v>Tomacorriente de Embutir c/tapa tipo Exul</v>
          </cell>
        </row>
        <row r="824">
          <cell r="A824">
            <v>0</v>
          </cell>
        </row>
        <row r="825">
          <cell r="A825" t="str">
            <v>IIEE-SJ - 210</v>
          </cell>
          <cell r="B825">
            <v>210</v>
          </cell>
          <cell r="E825" t="str">
            <v>Instalaciones Sanitarias y Gas</v>
          </cell>
        </row>
        <row r="826">
          <cell r="A826" t="str">
            <v>IIEE-SJ - 210001</v>
          </cell>
          <cell r="B826">
            <v>210001</v>
          </cell>
          <cell r="E826" t="str">
            <v>Caño Negro c/expoxi de 3/4"</v>
          </cell>
        </row>
        <row r="827">
          <cell r="A827" t="str">
            <v>IIEE-SJ - 210002</v>
          </cell>
          <cell r="B827">
            <v>210002</v>
          </cell>
          <cell r="E827" t="str">
            <v>Tubo de PVC 3,2mmdiam x 63mm x 4 mts</v>
          </cell>
        </row>
        <row r="828">
          <cell r="A828" t="str">
            <v>IIEE-SJ - 210003</v>
          </cell>
          <cell r="B828">
            <v>210003</v>
          </cell>
          <cell r="E828" t="str">
            <v>Deposito de Fº Cº embutir de 16 lts.</v>
          </cell>
        </row>
        <row r="829">
          <cell r="A829" t="str">
            <v>IIEE-SJ - 210004</v>
          </cell>
          <cell r="B829">
            <v>210004</v>
          </cell>
          <cell r="E829" t="str">
            <v>Llave de Bronce 3/4" Fv (paso)</v>
          </cell>
        </row>
        <row r="830">
          <cell r="A830" t="str">
            <v>IIEE-SJ - 210005</v>
          </cell>
          <cell r="B830">
            <v>210005</v>
          </cell>
          <cell r="E830" t="str">
            <v>Inodoro Pedestal  blanco FERRUM ANDINA</v>
          </cell>
        </row>
        <row r="831">
          <cell r="A831" t="str">
            <v>IIEE-SJ - 210006</v>
          </cell>
          <cell r="B831">
            <v>210006</v>
          </cell>
          <cell r="E831" t="str">
            <v>Tanque de Plastico para agua tricapa850lts. Aprobado.</v>
          </cell>
        </row>
        <row r="832">
          <cell r="A832" t="str">
            <v>IIEE-SJ - 210007</v>
          </cell>
          <cell r="B832">
            <v>210007</v>
          </cell>
          <cell r="E832" t="str">
            <v>Portarrollo blanco FERRUM  FIX</v>
          </cell>
        </row>
        <row r="833">
          <cell r="A833" t="str">
            <v>IIEE-SJ - 210008</v>
          </cell>
          <cell r="B833">
            <v>210008</v>
          </cell>
          <cell r="E833" t="str">
            <v>Llave de gas con roseta de 1/2"</v>
          </cell>
        </row>
        <row r="834">
          <cell r="A834">
            <v>0</v>
          </cell>
        </row>
        <row r="835">
          <cell r="A835" t="str">
            <v>IIEE-SJ - 211</v>
          </cell>
          <cell r="B835">
            <v>211</v>
          </cell>
          <cell r="E835" t="str">
            <v>Carpintería Metálica y Madera</v>
          </cell>
        </row>
        <row r="836">
          <cell r="A836" t="str">
            <v>IIEE-SJ - 211001</v>
          </cell>
          <cell r="B836">
            <v>211001</v>
          </cell>
          <cell r="E836" t="str">
            <v>Chapadur superpuerta 1,22x2,13</v>
          </cell>
        </row>
        <row r="837">
          <cell r="A837" t="str">
            <v>IIEE-SJ - 211002</v>
          </cell>
          <cell r="B837">
            <v>211002</v>
          </cell>
          <cell r="E837" t="str">
            <v xml:space="preserve">Alamo Tabla 1" X 4" </v>
          </cell>
        </row>
        <row r="838">
          <cell r="A838" t="str">
            <v>IIEE-SJ - 211003</v>
          </cell>
          <cell r="B838">
            <v>211003</v>
          </cell>
          <cell r="E838" t="str">
            <v>Chapa de Hierro Nº 18 medidas (1,22x2,44)</v>
          </cell>
        </row>
        <row r="839">
          <cell r="A839" t="str">
            <v>IIEE-SJ - 211004</v>
          </cell>
          <cell r="B839">
            <v>211004</v>
          </cell>
          <cell r="E839" t="str">
            <v>Pomela de Hierro re. 140x170</v>
          </cell>
        </row>
        <row r="840">
          <cell r="A840" t="str">
            <v>IIEE-SJ - 211005</v>
          </cell>
          <cell r="B840">
            <v>211005</v>
          </cell>
          <cell r="E840" t="str">
            <v>Cerradura tipo kallay nº 4006</v>
          </cell>
        </row>
        <row r="841">
          <cell r="A841" t="str">
            <v>IIEE-SJ - 211006</v>
          </cell>
          <cell r="B841">
            <v>211006</v>
          </cell>
          <cell r="E841" t="str">
            <v>Marcos de chapa Nº 18 con puerta placa  en mdf liso 75x2,04 mts.</v>
          </cell>
        </row>
        <row r="842">
          <cell r="A842" t="str">
            <v>IIEE-SJ - 211007</v>
          </cell>
          <cell r="B842">
            <v>211007</v>
          </cell>
          <cell r="E842" t="str">
            <v>Marcos de chapa Nº 18 con puerta placa  en madera 75x2,04 mts.</v>
          </cell>
        </row>
        <row r="843">
          <cell r="A843" t="str">
            <v>IIEE-SJ - 211008</v>
          </cell>
          <cell r="B843">
            <v>211008</v>
          </cell>
          <cell r="E843" t="str">
            <v xml:space="preserve">Ventana de aluminio- corrediza  1,20x1,10 mts. con vidrio de 3 o 4 mm completa </v>
          </cell>
        </row>
        <row r="844">
          <cell r="A844" t="str">
            <v>IIEE-SJ - 211009</v>
          </cell>
          <cell r="B844">
            <v>211009</v>
          </cell>
          <cell r="E844" t="str">
            <v xml:space="preserve">Ventana de aluminio de apertura con vidrio 3 o 4 mm  1,20x1,10 mts completa </v>
          </cell>
        </row>
        <row r="845">
          <cell r="A845">
            <v>0</v>
          </cell>
        </row>
        <row r="846">
          <cell r="A846" t="str">
            <v>IIEE-SJ - 212</v>
          </cell>
          <cell r="B846">
            <v>212</v>
          </cell>
          <cell r="E846" t="str">
            <v>Combustibles</v>
          </cell>
        </row>
        <row r="847">
          <cell r="A847" t="str">
            <v>IIEE-SJ - 212001</v>
          </cell>
          <cell r="B847">
            <v>212001</v>
          </cell>
          <cell r="E847" t="str">
            <v>Gas Oil</v>
          </cell>
        </row>
        <row r="848">
          <cell r="A848" t="str">
            <v>IIEE-SJ - 212002</v>
          </cell>
          <cell r="B848">
            <v>212002</v>
          </cell>
          <cell r="E848" t="str">
            <v xml:space="preserve">Nafta Super </v>
          </cell>
        </row>
        <row r="849">
          <cell r="A849" t="str">
            <v>IIEE-SJ - 212003</v>
          </cell>
          <cell r="B849">
            <v>212003</v>
          </cell>
          <cell r="E849" t="str">
            <v>Nafta Comun</v>
          </cell>
        </row>
        <row r="850">
          <cell r="A850" t="str">
            <v>IIEE-SJ - 212004</v>
          </cell>
          <cell r="B850">
            <v>212004</v>
          </cell>
          <cell r="E850" t="str">
            <v>Aceite Diesel Movil extra 15/40</v>
          </cell>
        </row>
        <row r="851">
          <cell r="A851">
            <v>0</v>
          </cell>
        </row>
        <row r="852">
          <cell r="A852" t="str">
            <v>IIEE-SJ - 213</v>
          </cell>
          <cell r="B852">
            <v>213</v>
          </cell>
          <cell r="E852" t="str">
            <v>Piedras y Triturados</v>
          </cell>
        </row>
        <row r="853">
          <cell r="A853" t="str">
            <v>IIEE-SJ - 213001</v>
          </cell>
          <cell r="B853">
            <v>213001</v>
          </cell>
          <cell r="E853" t="str">
            <v>Piedra Nº 1</v>
          </cell>
        </row>
        <row r="854">
          <cell r="A854" t="str">
            <v>IIEE-SJ - 213002</v>
          </cell>
          <cell r="B854">
            <v>213002</v>
          </cell>
          <cell r="E854" t="str">
            <v>Piedra Nº 2</v>
          </cell>
        </row>
        <row r="855">
          <cell r="A855" t="str">
            <v>IIEE-SJ - 213003</v>
          </cell>
          <cell r="B855">
            <v>213003</v>
          </cell>
          <cell r="E855" t="str">
            <v>Piedra Nº 3</v>
          </cell>
        </row>
        <row r="856">
          <cell r="A856" t="str">
            <v>IIEE-SJ - 213004</v>
          </cell>
          <cell r="B856">
            <v>213004</v>
          </cell>
          <cell r="E856" t="str">
            <v>Arena para sellado</v>
          </cell>
        </row>
        <row r="857">
          <cell r="A857" t="str">
            <v>IIEE-SJ - 213005</v>
          </cell>
          <cell r="B857">
            <v>213005</v>
          </cell>
          <cell r="E857" t="str">
            <v>Triturado 8 mm</v>
          </cell>
        </row>
        <row r="858">
          <cell r="A858" t="str">
            <v>IIEE-SJ - 213006</v>
          </cell>
          <cell r="B858">
            <v>213006</v>
          </cell>
          <cell r="E858" t="str">
            <v>Triturado 20 mm</v>
          </cell>
        </row>
        <row r="859">
          <cell r="A859" t="str">
            <v>IIEE-SJ - 213007</v>
          </cell>
          <cell r="B859">
            <v>213007</v>
          </cell>
          <cell r="E859" t="str">
            <v>Materia Granular p/sub-base bajo 3"</v>
          </cell>
        </row>
        <row r="860">
          <cell r="A860" t="str">
            <v>IIEE-SJ - 213008</v>
          </cell>
          <cell r="B860">
            <v>213008</v>
          </cell>
          <cell r="E860" t="str">
            <v>Materia Granular p/base bajo 2"</v>
          </cell>
        </row>
        <row r="861">
          <cell r="A861">
            <v>0</v>
          </cell>
        </row>
        <row r="862">
          <cell r="A862" t="str">
            <v>IIEE-SJ - 214</v>
          </cell>
          <cell r="B862">
            <v>214</v>
          </cell>
          <cell r="E862" t="str">
            <v>Asfaltos</v>
          </cell>
        </row>
        <row r="863">
          <cell r="A863" t="str">
            <v>IIEE-SJ - 214001</v>
          </cell>
          <cell r="B863">
            <v>214001</v>
          </cell>
          <cell r="E863" t="str">
            <v>Cementi tipo 50/60</v>
          </cell>
        </row>
        <row r="864">
          <cell r="A864" t="str">
            <v>IIEE-SJ - 214002</v>
          </cell>
          <cell r="B864">
            <v>214002</v>
          </cell>
          <cell r="E864" t="str">
            <v>Asfaliq EM1</v>
          </cell>
        </row>
        <row r="865">
          <cell r="A865" t="str">
            <v>IIEE-SJ - 214003</v>
          </cell>
          <cell r="B865">
            <v>214003</v>
          </cell>
          <cell r="E865" t="str">
            <v>Asfaliq ER1</v>
          </cell>
        </row>
        <row r="866">
          <cell r="A866" t="str">
            <v>IIEE-SJ - 214004</v>
          </cell>
          <cell r="B866">
            <v>214004</v>
          </cell>
          <cell r="E866" t="str">
            <v>Emulsion EBCR</v>
          </cell>
        </row>
        <row r="867">
          <cell r="A867" t="str">
            <v>IIEE-SJ - 214005</v>
          </cell>
          <cell r="B867">
            <v>214005</v>
          </cell>
          <cell r="E867" t="str">
            <v>Bitalco 70/100</v>
          </cell>
        </row>
        <row r="868">
          <cell r="A868" t="str">
            <v>IIEE-SJ - 214006</v>
          </cell>
          <cell r="B868">
            <v>214006</v>
          </cell>
          <cell r="E868" t="str">
            <v>Mezcla 70/30</v>
          </cell>
        </row>
        <row r="869">
          <cell r="A869">
            <v>0</v>
          </cell>
        </row>
        <row r="870">
          <cell r="A870" t="str">
            <v>IIEE-SJ - 215</v>
          </cell>
          <cell r="B870">
            <v>215</v>
          </cell>
          <cell r="E870" t="str">
            <v>Defensas Viales de Seguridad</v>
          </cell>
        </row>
        <row r="871">
          <cell r="A871" t="str">
            <v>IIEE-SJ - 215001</v>
          </cell>
          <cell r="B871">
            <v>215001</v>
          </cell>
          <cell r="E871" t="str">
            <v>Defensas c/agujeros p/fijacion a poste a 3,810m y/o 1,905 e=3,2(7,62 m.util)</v>
          </cell>
        </row>
        <row r="872">
          <cell r="A872" t="str">
            <v>IIEE-SJ - 215002</v>
          </cell>
          <cell r="B872">
            <v>215002</v>
          </cell>
          <cell r="E872" t="str">
            <v>Defensas de largo medio e=2,5 (7,62 m.util)</v>
          </cell>
        </row>
        <row r="873">
          <cell r="A873" t="str">
            <v>IIEE-SJ - 215003</v>
          </cell>
          <cell r="B873">
            <v>215003</v>
          </cell>
          <cell r="E873" t="str">
            <v>Defensas c/agujeros p/fijacion a poste a 3,810m y/o 1,905 e=3,2(3,81 m.util)</v>
          </cell>
        </row>
        <row r="874">
          <cell r="A874" t="str">
            <v>IIEE-SJ - 215004</v>
          </cell>
          <cell r="B874">
            <v>215004</v>
          </cell>
          <cell r="E874" t="str">
            <v>Postes metalicos pesados long. 1,50</v>
          </cell>
        </row>
        <row r="875">
          <cell r="A875" t="str">
            <v>IIEE-SJ - 215005</v>
          </cell>
          <cell r="B875">
            <v>215005</v>
          </cell>
          <cell r="E875" t="str">
            <v>Alas terminales comunes (0,73 m)</v>
          </cell>
        </row>
        <row r="876">
          <cell r="A876" t="str">
            <v>IIEE-SJ - 215006</v>
          </cell>
          <cell r="B876">
            <v>215006</v>
          </cell>
          <cell r="E876" t="str">
            <v>Caño Armco MP100 chapa ac. 2 mm Ondul. Y Galv.; 2mts. Diam.</v>
          </cell>
        </row>
        <row r="877">
          <cell r="A877">
            <v>0</v>
          </cell>
        </row>
        <row r="878">
          <cell r="A878" t="str">
            <v>IIEE-SJ - 216</v>
          </cell>
          <cell r="B878">
            <v>216</v>
          </cell>
          <cell r="E878" t="str">
            <v>Explosivos</v>
          </cell>
        </row>
        <row r="879">
          <cell r="A879" t="str">
            <v>IIEE-SJ - 216001</v>
          </cell>
          <cell r="B879">
            <v>216001</v>
          </cell>
          <cell r="E879" t="str">
            <v>Powergel 800 encartuchado Kg</v>
          </cell>
        </row>
        <row r="880">
          <cell r="A880" t="str">
            <v>IIEE-SJ - 216002</v>
          </cell>
          <cell r="B880">
            <v>216002</v>
          </cell>
          <cell r="E880" t="str">
            <v>Detonador Comun Nº 8  Kg.</v>
          </cell>
        </row>
        <row r="881">
          <cell r="A881" t="str">
            <v>IIEE-SJ - 216003</v>
          </cell>
          <cell r="B881">
            <v>216003</v>
          </cell>
          <cell r="E881" t="str">
            <v>Mecha Lenta Kg.</v>
          </cell>
        </row>
        <row r="882">
          <cell r="A882" t="str">
            <v>IIEE-SJ - 216004</v>
          </cell>
          <cell r="B882">
            <v>216004</v>
          </cell>
          <cell r="E882" t="str">
            <v>Detonador Noneles 1/15 seriados c/u</v>
          </cell>
        </row>
        <row r="883">
          <cell r="A883" t="str">
            <v>IIEE-SJ - 216005</v>
          </cell>
          <cell r="B883">
            <v>216005</v>
          </cell>
          <cell r="E883" t="str">
            <v>Cordon Detonante 5 Grs/mts. Kg.</v>
          </cell>
        </row>
        <row r="884">
          <cell r="A884">
            <v>0</v>
          </cell>
        </row>
        <row r="885">
          <cell r="A885" t="str">
            <v>IIEE-SJ - 217</v>
          </cell>
          <cell r="B885">
            <v>217</v>
          </cell>
          <cell r="E885" t="str">
            <v>Gaviones</v>
          </cell>
        </row>
        <row r="886">
          <cell r="A886" t="str">
            <v>IIEE-SJ - 217001</v>
          </cell>
          <cell r="B886">
            <v>217001</v>
          </cell>
          <cell r="E886" t="str">
            <v>Gav. Malla 6x8 alam.zinc 5% 3mm de ref. mt 1x1x1</v>
          </cell>
        </row>
        <row r="887">
          <cell r="A887" t="str">
            <v>IIEE-SJ - 217002</v>
          </cell>
          <cell r="B887">
            <v>217002</v>
          </cell>
          <cell r="E887" t="str">
            <v>Alambre galvanizado para gavion</v>
          </cell>
        </row>
        <row r="888">
          <cell r="A888">
            <v>0</v>
          </cell>
        </row>
        <row r="889">
          <cell r="A889" t="str">
            <v>IIEE-SJ - 218</v>
          </cell>
          <cell r="B889">
            <v>218</v>
          </cell>
          <cell r="E889" t="str">
            <v>Hormigón Elaborado</v>
          </cell>
        </row>
        <row r="890">
          <cell r="A890" t="str">
            <v>IIEE-SJ - 218001</v>
          </cell>
          <cell r="B890">
            <v>218001</v>
          </cell>
          <cell r="E890" t="str">
            <v>180 X M3      H-8</v>
          </cell>
        </row>
        <row r="891">
          <cell r="A891" t="str">
            <v>IIEE-SJ - 218002</v>
          </cell>
          <cell r="B891">
            <v>218002</v>
          </cell>
          <cell r="E891" t="str">
            <v>250 X M3      H-13</v>
          </cell>
        </row>
        <row r="892">
          <cell r="A892" t="str">
            <v>IIEE-SJ - 218003</v>
          </cell>
          <cell r="B892">
            <v>218003</v>
          </cell>
          <cell r="E892" t="str">
            <v>310 X M3      H-17</v>
          </cell>
        </row>
        <row r="893">
          <cell r="A893">
            <v>0</v>
          </cell>
        </row>
        <row r="894">
          <cell r="A894" t="str">
            <v>IIEE-SJ - 219</v>
          </cell>
          <cell r="B894">
            <v>219</v>
          </cell>
          <cell r="E894" t="str">
            <v>Cubiertas</v>
          </cell>
        </row>
        <row r="895">
          <cell r="A895" t="str">
            <v>IIEE-SJ - 219001</v>
          </cell>
          <cell r="B895">
            <v>219001</v>
          </cell>
          <cell r="E895" t="str">
            <v>CUBIERTA CON TACOS 1000 X 20 16 T.</v>
          </cell>
        </row>
        <row r="896">
          <cell r="A896" t="str">
            <v>IIEE-SJ - 219002</v>
          </cell>
          <cell r="B896">
            <v>219002</v>
          </cell>
          <cell r="E896" t="str">
            <v>CUBIERTAS SIN TACOS 1000 X 20 16T</v>
          </cell>
        </row>
        <row r="897">
          <cell r="A897" t="str">
            <v>IIEE-SJ - 219003</v>
          </cell>
          <cell r="B897">
            <v>219003</v>
          </cell>
          <cell r="E897" t="str">
            <v>CUBIERTA 1400 X 24 12 TELAS</v>
          </cell>
        </row>
        <row r="898">
          <cell r="A898" t="str">
            <v>IIEE-SJ - 219004</v>
          </cell>
          <cell r="B898">
            <v>219004</v>
          </cell>
          <cell r="E898" t="str">
            <v>CUBIERTA 23,5 X 25 20 T</v>
          </cell>
        </row>
        <row r="899">
          <cell r="A899" t="str">
            <v>IIEE-SJ - 219005</v>
          </cell>
          <cell r="B899">
            <v>219005</v>
          </cell>
          <cell r="E899" t="str">
            <v>CUBIERTA 26,5 X 25 20 T</v>
          </cell>
        </row>
        <row r="900">
          <cell r="A900">
            <v>0</v>
          </cell>
        </row>
        <row r="901">
          <cell r="A901" t="str">
            <v>IIEE-SJ - 220</v>
          </cell>
          <cell r="B901">
            <v>220</v>
          </cell>
          <cell r="E901" t="str">
            <v>Señalamientos</v>
          </cell>
        </row>
        <row r="902">
          <cell r="A902" t="str">
            <v>IIEE-SJ - 220001</v>
          </cell>
          <cell r="B902">
            <v>220001</v>
          </cell>
          <cell r="E902" t="str">
            <v>Señ.Vert. tipo c/sop. y bul.de alumin c/chapa alum.p/señal / vertical, espesor 4 mm</v>
          </cell>
        </row>
        <row r="903">
          <cell r="A903" t="str">
            <v>IIEE-SJ - 220002</v>
          </cell>
          <cell r="B903">
            <v>220002</v>
          </cell>
          <cell r="E903" t="str">
            <v>Papel reflec. Señ/vert. reflec term x 42 mts.</v>
          </cell>
        </row>
        <row r="904">
          <cell r="A904" t="str">
            <v>IIEE-SJ - 220003</v>
          </cell>
          <cell r="B904">
            <v>220003</v>
          </cell>
          <cell r="E904" t="str">
            <v>Microesferas de vidrio</v>
          </cell>
        </row>
        <row r="905">
          <cell r="A905" t="str">
            <v>IIEE-SJ - 220004</v>
          </cell>
          <cell r="B905">
            <v>220004</v>
          </cell>
          <cell r="E905" t="str">
            <v>Pint/reflec p/demerc. Horiz. Temp.Amb.x 20 lts</v>
          </cell>
        </row>
        <row r="906">
          <cell r="A906" t="str">
            <v>IIEE-SJ - 220005</v>
          </cell>
          <cell r="B906">
            <v>220005</v>
          </cell>
          <cell r="E906" t="str">
            <v>Diluyente para demarcación x 20 lts</v>
          </cell>
        </row>
        <row r="907">
          <cell r="A907" t="str">
            <v>IIEE-SJ - 220006</v>
          </cell>
          <cell r="B907">
            <v>220006</v>
          </cell>
          <cell r="E907" t="str">
            <v>Pintura ligante imprimador x 20 lts</v>
          </cell>
        </row>
        <row r="908">
          <cell r="A908">
            <v>0</v>
          </cell>
        </row>
        <row r="909">
          <cell r="A909" t="str">
            <v>IIEE-SJ - 221</v>
          </cell>
          <cell r="B909">
            <v>221</v>
          </cell>
          <cell r="E909" t="str">
            <v>Ferretería</v>
          </cell>
        </row>
        <row r="910">
          <cell r="A910" t="str">
            <v>IIEE-SJ - 221001</v>
          </cell>
          <cell r="B910">
            <v>221001</v>
          </cell>
          <cell r="E910" t="str">
            <v>Caño PVC  k10 DE 1/2"</v>
          </cell>
        </row>
        <row r="911">
          <cell r="A911" t="str">
            <v>IIEE-SJ - 221002</v>
          </cell>
          <cell r="B911">
            <v>221002</v>
          </cell>
          <cell r="E911" t="str">
            <v>Acople Rapido 1/2"</v>
          </cell>
        </row>
        <row r="912">
          <cell r="A912" t="str">
            <v>IIEE-SJ - 221003</v>
          </cell>
          <cell r="B912">
            <v>221003</v>
          </cell>
          <cell r="E912" t="str">
            <v>Estaño en Barra al 33%</v>
          </cell>
        </row>
        <row r="913">
          <cell r="A913" t="str">
            <v>IIEE-SJ - 221004</v>
          </cell>
          <cell r="B913">
            <v>221004</v>
          </cell>
          <cell r="E913" t="str">
            <v>Caño Plomo pesado 1/2"</v>
          </cell>
        </row>
        <row r="914">
          <cell r="A914" t="str">
            <v>IIEE-SJ - 221005</v>
          </cell>
          <cell r="B914">
            <v>221005</v>
          </cell>
          <cell r="E914" t="str">
            <v>Acople para Plomo PVC 1/2"</v>
          </cell>
        </row>
        <row r="915">
          <cell r="A915" t="str">
            <v>IIEE-SJ - 221006</v>
          </cell>
          <cell r="B915">
            <v>221006</v>
          </cell>
          <cell r="E915" t="str">
            <v>Caño Hormigon comprimido 0,40 mts.</v>
          </cell>
        </row>
        <row r="916">
          <cell r="A916">
            <v>0</v>
          </cell>
        </row>
        <row r="917">
          <cell r="A917" t="str">
            <v>IIEE-SJ - 222</v>
          </cell>
          <cell r="B917">
            <v>222</v>
          </cell>
          <cell r="E917" t="str">
            <v>Instalación agua y cloacas (OSSE)</v>
          </cell>
        </row>
        <row r="918">
          <cell r="A918" t="str">
            <v>IIEE-SJ - 222001</v>
          </cell>
          <cell r="B918">
            <v>222001</v>
          </cell>
          <cell r="E918" t="str">
            <v>Caño PVC R Diam. 75 mm</v>
          </cell>
        </row>
        <row r="919">
          <cell r="A919" t="str">
            <v>IIEE-SJ - 222002</v>
          </cell>
          <cell r="B919">
            <v>222002</v>
          </cell>
          <cell r="E919" t="str">
            <v>Caño PVC R Diam. 150 mm</v>
          </cell>
        </row>
        <row r="920">
          <cell r="A920" t="str">
            <v>IIEE-SJ - 222003</v>
          </cell>
          <cell r="B920">
            <v>222003</v>
          </cell>
          <cell r="E920" t="str">
            <v>Válv.esclusa sm de HºFº d/brida 75 mm *1</v>
          </cell>
        </row>
        <row r="921">
          <cell r="A921" t="str">
            <v>IIEE-SJ - 222004</v>
          </cell>
          <cell r="B921">
            <v>222004</v>
          </cell>
          <cell r="E921" t="str">
            <v>Válv.esclusa sm de HºFº d/brida 250 mm *1</v>
          </cell>
        </row>
        <row r="922">
          <cell r="A922" t="str">
            <v>IIEE-SJ - 222005</v>
          </cell>
          <cell r="B922">
            <v>222005</v>
          </cell>
          <cell r="E922" t="str">
            <v>Caño Polietileno al/dens MRS-80-K10- 20mm</v>
          </cell>
        </row>
        <row r="923">
          <cell r="A923" t="str">
            <v>IIEE-SJ - 222006</v>
          </cell>
          <cell r="B923">
            <v>222006</v>
          </cell>
          <cell r="E923" t="str">
            <v>Kits completo conexión domiciliaria</v>
          </cell>
        </row>
        <row r="924">
          <cell r="A924" t="str">
            <v>IIEE-SJ - 222007</v>
          </cell>
          <cell r="B924">
            <v>222007</v>
          </cell>
          <cell r="E924" t="str">
            <v>Caja para empotrar en vereda</v>
          </cell>
        </row>
        <row r="925">
          <cell r="A925" t="str">
            <v>IIEE-SJ - 222008</v>
          </cell>
          <cell r="B925">
            <v>222008</v>
          </cell>
          <cell r="E925" t="str">
            <v>Caño PVC 40mm diam, 3,2mm esp.</v>
          </cell>
        </row>
        <row r="926">
          <cell r="A926" t="str">
            <v>IIEE-SJ - 222009</v>
          </cell>
          <cell r="B926">
            <v>222009</v>
          </cell>
          <cell r="E926" t="str">
            <v>Caño PVC p/cloacas 160 mm diam. Reglam.</v>
          </cell>
        </row>
        <row r="927">
          <cell r="A927" t="str">
            <v>IIEE-SJ - 222010</v>
          </cell>
          <cell r="B927">
            <v>222010</v>
          </cell>
          <cell r="E927" t="str">
            <v>Caño PVC p/cloacas 315 mm diam. Reglam.</v>
          </cell>
        </row>
        <row r="928">
          <cell r="A928" t="str">
            <v>IIEE-SJ - 222011</v>
          </cell>
          <cell r="B928">
            <v>222011</v>
          </cell>
          <cell r="E928" t="str">
            <v>Marco y Tapa de HºFº pesado 600mm diam</v>
          </cell>
        </row>
        <row r="929">
          <cell r="A929" t="str">
            <v>IIEE-SJ - 222012</v>
          </cell>
          <cell r="B929">
            <v>222012</v>
          </cell>
          <cell r="E929" t="str">
            <v>Marco y Tapa de HºFº ductil art. Clase 400</v>
          </cell>
        </row>
        <row r="930">
          <cell r="A930" t="str">
            <v>IIEE-SJ - 222013</v>
          </cell>
          <cell r="B930">
            <v>222013</v>
          </cell>
          <cell r="E930" t="str">
            <v>Caño PVC Cloacas 110 mm</v>
          </cell>
        </row>
        <row r="931">
          <cell r="A931" t="str">
            <v>IIEE-SJ - 222014</v>
          </cell>
          <cell r="B931">
            <v>222014</v>
          </cell>
          <cell r="E931" t="str">
            <v>Ramal PVC Cloacas 160x110mm a 45º c/ag</v>
          </cell>
        </row>
        <row r="932">
          <cell r="A932" t="str">
            <v>IIEE-SJ - 222015</v>
          </cell>
          <cell r="B932">
            <v>222015</v>
          </cell>
          <cell r="E932" t="str">
            <v>Curva 110 mm diam. A 45º c/aro de goma</v>
          </cell>
        </row>
        <row r="933">
          <cell r="A933" t="str">
            <v>IIEE-SJ - 222016</v>
          </cell>
          <cell r="B933">
            <v>222016</v>
          </cell>
          <cell r="E933" t="str">
            <v>Valvula de Hº ductil tipo euro 20 db 75 mm*1</v>
          </cell>
        </row>
        <row r="934">
          <cell r="A934">
            <v>0</v>
          </cell>
        </row>
        <row r="935">
          <cell r="A935" t="str">
            <v>IIEE-SJ - 223</v>
          </cell>
          <cell r="B935">
            <v>223</v>
          </cell>
          <cell r="E935" t="str">
            <v>Electricidad externa (Energía San Juan)</v>
          </cell>
        </row>
        <row r="936">
          <cell r="A936" t="str">
            <v>IIEE-SJ - 223001</v>
          </cell>
          <cell r="B936">
            <v>223001</v>
          </cell>
          <cell r="E936" t="str">
            <v>Brazo Metalico s/ CN 77 con collar y bulones</v>
          </cell>
        </row>
        <row r="937">
          <cell r="A937" t="str">
            <v>IIEE-SJ - 223002</v>
          </cell>
          <cell r="B937">
            <v>223002</v>
          </cell>
          <cell r="E937" t="str">
            <v>Cable Cu  tipo talle 2x2x5 mm2</v>
          </cell>
        </row>
        <row r="938">
          <cell r="A938" t="str">
            <v>IIEE-SJ - 223003</v>
          </cell>
          <cell r="B938">
            <v>223003</v>
          </cell>
          <cell r="E938" t="str">
            <v>Lampara de NA de 150 W</v>
          </cell>
        </row>
        <row r="939">
          <cell r="A939" t="str">
            <v>IIEE-SJ - 223004</v>
          </cell>
          <cell r="B939">
            <v>223004</v>
          </cell>
          <cell r="E939" t="str">
            <v>Morseto bimetalico deriv. 1360/1 B</v>
          </cell>
        </row>
        <row r="940">
          <cell r="A940" t="str">
            <v>IIEE-SJ - 223005</v>
          </cell>
          <cell r="B940">
            <v>223005</v>
          </cell>
          <cell r="E940" t="str">
            <v>Artefacto Meriza 66</v>
          </cell>
        </row>
        <row r="941">
          <cell r="A941" t="str">
            <v>IIEE-SJ - 223006</v>
          </cell>
          <cell r="B941">
            <v>223006</v>
          </cell>
          <cell r="E941" t="str">
            <v>Balasto + Ignitor P/Interior de 150 W / 220 V</v>
          </cell>
        </row>
        <row r="942">
          <cell r="A942" t="str">
            <v>IIEE-SJ - 223007</v>
          </cell>
          <cell r="B942">
            <v>223007</v>
          </cell>
          <cell r="E942" t="str">
            <v>Aislador MN17</v>
          </cell>
        </row>
        <row r="943">
          <cell r="A943" t="str">
            <v>IIEE-SJ - 223008</v>
          </cell>
          <cell r="B943">
            <v>223008</v>
          </cell>
          <cell r="E943" t="str">
            <v>RACK 479</v>
          </cell>
        </row>
        <row r="944">
          <cell r="A944" t="str">
            <v>IIEE-SJ - 223009</v>
          </cell>
          <cell r="B944">
            <v>223009</v>
          </cell>
          <cell r="E944" t="str">
            <v>Fleje Aluminio de 10 x 1 mm</v>
          </cell>
        </row>
        <row r="945">
          <cell r="A945" t="str">
            <v>IIEE-SJ - 223010</v>
          </cell>
          <cell r="B945">
            <v>223010</v>
          </cell>
          <cell r="E945" t="str">
            <v>Morseto 1976/4  -  AL-AL</v>
          </cell>
        </row>
        <row r="946">
          <cell r="A946">
            <v>0</v>
          </cell>
        </row>
        <row r="947">
          <cell r="A947" t="str">
            <v>IIEE-SJ - 224</v>
          </cell>
          <cell r="B947">
            <v>224</v>
          </cell>
          <cell r="E947" t="str">
            <v>Pisos y revestimientos</v>
          </cell>
        </row>
        <row r="948">
          <cell r="A948" t="str">
            <v>IIEE-SJ - 224001</v>
          </cell>
          <cell r="B948">
            <v>224001</v>
          </cell>
          <cell r="E948" t="str">
            <v>Cerámica 30 x 40 p/paredes-Línea Económica SCOP</v>
          </cell>
        </row>
        <row r="949">
          <cell r="A949" t="str">
            <v>IIEE-SJ - 224002</v>
          </cell>
          <cell r="B949">
            <v>224002</v>
          </cell>
          <cell r="E949" t="str">
            <v>Cerámica 20 x 20 p/piso-Línea Económica SCOP</v>
          </cell>
        </row>
        <row r="950">
          <cell r="A950">
            <v>0</v>
          </cell>
        </row>
        <row r="951">
          <cell r="A951" t="str">
            <v>IIEE-SJ - 225</v>
          </cell>
          <cell r="B951">
            <v>225</v>
          </cell>
          <cell r="E951" t="str">
            <v>Mármoles y granitos</v>
          </cell>
        </row>
        <row r="952">
          <cell r="A952" t="str">
            <v>IIEE-SJ - 225001</v>
          </cell>
          <cell r="B952">
            <v>225001</v>
          </cell>
          <cell r="E952" t="str">
            <v>Mesada de granito gris mara- mts.2-</v>
          </cell>
        </row>
        <row r="953">
          <cell r="A953" t="str">
            <v>IIEE-SJ - 225002</v>
          </cell>
          <cell r="B953">
            <v>225002</v>
          </cell>
          <cell r="E953" t="str">
            <v>Mesada de granito rosa- mts.2-</v>
          </cell>
        </row>
        <row r="954">
          <cell r="A954">
            <v>0</v>
          </cell>
        </row>
        <row r="955">
          <cell r="A955" t="str">
            <v>IIEE-SJ - 226</v>
          </cell>
          <cell r="B955">
            <v>226</v>
          </cell>
          <cell r="E955" t="str">
            <v>Artefactos baño y cocina</v>
          </cell>
        </row>
        <row r="956">
          <cell r="A956" t="str">
            <v>IIEE-SJ - 226001</v>
          </cell>
          <cell r="B956">
            <v>226001</v>
          </cell>
          <cell r="E956" t="str">
            <v>Inodoro pedestal comun blanco tipo Ferrun Andina"</v>
          </cell>
        </row>
        <row r="957">
          <cell r="A957" t="str">
            <v>IIEE-SJ - 226002</v>
          </cell>
          <cell r="B957">
            <v>226002</v>
          </cell>
          <cell r="E957" t="str">
            <v>Portarrollo</v>
          </cell>
        </row>
        <row r="958">
          <cell r="A958" t="str">
            <v>IIEE-SJ - 226003</v>
          </cell>
          <cell r="B958">
            <v>226003</v>
          </cell>
          <cell r="E958" t="str">
            <v>Mochila para exterior PVC</v>
          </cell>
        </row>
        <row r="959">
          <cell r="A959" t="str">
            <v>IIEE-SJ - 226004</v>
          </cell>
          <cell r="B959">
            <v>226004</v>
          </cell>
          <cell r="E959" t="str">
            <v>Bacha para mesada de cocina simple -ZZ-52-</v>
          </cell>
        </row>
        <row r="960">
          <cell r="A960" t="str">
            <v>IIEE-SJ - 226005</v>
          </cell>
          <cell r="B960">
            <v>226005</v>
          </cell>
          <cell r="E960" t="str">
            <v xml:space="preserve">Bacha para mesada de cocina doble </v>
          </cell>
        </row>
        <row r="961">
          <cell r="A961">
            <v>0</v>
          </cell>
        </row>
        <row r="962">
          <cell r="A962" t="str">
            <v>IIEE-SJ - 227</v>
          </cell>
          <cell r="B962">
            <v>227</v>
          </cell>
          <cell r="E962" t="str">
            <v xml:space="preserve">Equipamiento </v>
          </cell>
        </row>
        <row r="963">
          <cell r="A963" t="str">
            <v>IIEE-SJ - 227001</v>
          </cell>
          <cell r="B963">
            <v>227001</v>
          </cell>
          <cell r="E963" t="str">
            <v>Calefactor  tiro balanceado 2000 calorias</v>
          </cell>
        </row>
        <row r="964">
          <cell r="A964" t="str">
            <v>IIEE-SJ - 227002</v>
          </cell>
          <cell r="B964">
            <v>227002</v>
          </cell>
          <cell r="E964" t="str">
            <v>Calefactor  tiro balanceado 3000 calorias</v>
          </cell>
        </row>
        <row r="965">
          <cell r="A965" t="str">
            <v>IIEE-SJ - 227003</v>
          </cell>
          <cell r="B965">
            <v>227003</v>
          </cell>
          <cell r="E965" t="str">
            <v>Calefactor  sin salida 2000 calorias</v>
          </cell>
        </row>
        <row r="966">
          <cell r="A966" t="str">
            <v>IIEE-SJ - 227004</v>
          </cell>
          <cell r="B966">
            <v>227004</v>
          </cell>
          <cell r="E966" t="str">
            <v>Calefactor  sin salida 3000 calorias</v>
          </cell>
        </row>
        <row r="967">
          <cell r="A967" t="str">
            <v>IIEE-SJ - 227005</v>
          </cell>
          <cell r="B967">
            <v>227005</v>
          </cell>
          <cell r="E967" t="str">
            <v>Cocina blanca  56 cm, 4 hornallas</v>
          </cell>
        </row>
        <row r="968">
          <cell r="A968" t="str">
            <v>IIEE-SJ - 227006</v>
          </cell>
          <cell r="B968">
            <v>227006</v>
          </cell>
          <cell r="E968" t="str">
            <v>Calefón linea económica 14 lts., blanco Instantáneo</v>
          </cell>
        </row>
        <row r="969">
          <cell r="A969" t="str">
            <v>IIEE-SJ - 227007</v>
          </cell>
          <cell r="B969">
            <v>227007</v>
          </cell>
          <cell r="E969" t="str">
            <v>Bomba 3/4 Hp</v>
          </cell>
        </row>
      </sheetData>
      <sheetData sheetId="15">
        <row r="1">
          <cell r="B1" t="str">
            <v>III</v>
          </cell>
          <cell r="C1" t="str">
            <v>OBRAS DE VIVIENDA</v>
          </cell>
          <cell r="D1">
            <v>0</v>
          </cell>
        </row>
        <row r="2">
          <cell r="B2">
            <v>0</v>
          </cell>
          <cell r="C2">
            <v>0</v>
          </cell>
          <cell r="D2">
            <v>0</v>
          </cell>
        </row>
        <row r="3">
          <cell r="A3">
            <v>1</v>
          </cell>
          <cell r="B3" t="str">
            <v>III-0001</v>
          </cell>
          <cell r="C3" t="str">
            <v>TRABAJOS PRELIMINARES</v>
          </cell>
          <cell r="D3">
            <v>0</v>
          </cell>
        </row>
        <row r="4">
          <cell r="A4">
            <v>1</v>
          </cell>
          <cell r="B4" t="str">
            <v>III-0001.0001</v>
          </cell>
          <cell r="C4" t="str">
            <v>Movilización de obra</v>
          </cell>
          <cell r="D4" t="str">
            <v>gl</v>
          </cell>
        </row>
        <row r="5">
          <cell r="A5">
            <v>2</v>
          </cell>
          <cell r="B5" t="str">
            <v>III-0001.0002</v>
          </cell>
          <cell r="C5" t="str">
            <v>Obrador</v>
          </cell>
          <cell r="D5" t="str">
            <v>gl</v>
          </cell>
        </row>
        <row r="6">
          <cell r="A6">
            <v>3</v>
          </cell>
          <cell r="B6" t="str">
            <v>III-0001.0003</v>
          </cell>
          <cell r="C6" t="str">
            <v>Cartel de obra</v>
          </cell>
          <cell r="D6" t="str">
            <v>gl</v>
          </cell>
        </row>
        <row r="7">
          <cell r="A7">
            <v>4</v>
          </cell>
          <cell r="B7" t="str">
            <v>III-0001.0004</v>
          </cell>
          <cell r="C7" t="str">
            <v>Limpieza de terreno</v>
          </cell>
          <cell r="D7" t="str">
            <v>m2</v>
          </cell>
        </row>
        <row r="8">
          <cell r="A8">
            <v>5</v>
          </cell>
          <cell r="B8" t="str">
            <v>III-0001.0005</v>
          </cell>
          <cell r="C8" t="str">
            <v>Erradicación de árboles</v>
          </cell>
          <cell r="D8" t="str">
            <v>gl</v>
          </cell>
        </row>
        <row r="9">
          <cell r="A9">
            <v>6</v>
          </cell>
          <cell r="B9" t="str">
            <v>III-0001.0006</v>
          </cell>
          <cell r="C9" t="str">
            <v>Demoliciones incluido retiro de material</v>
          </cell>
          <cell r="D9" t="str">
            <v>gl</v>
          </cell>
        </row>
        <row r="10">
          <cell r="A10">
            <v>7</v>
          </cell>
          <cell r="B10" t="str">
            <v>III-0001.0007</v>
          </cell>
          <cell r="C10" t="str">
            <v>Replanteo</v>
          </cell>
          <cell r="D10" t="str">
            <v>gl</v>
          </cell>
        </row>
        <row r="11">
          <cell r="A11">
            <v>8</v>
          </cell>
          <cell r="B11" t="str">
            <v>III-0001.0008</v>
          </cell>
          <cell r="C11" t="str">
            <v>Preparación de terreno y replanteo</v>
          </cell>
          <cell r="D11" t="str">
            <v>gl</v>
          </cell>
        </row>
        <row r="12">
          <cell r="B12">
            <v>0</v>
          </cell>
          <cell r="C12">
            <v>0</v>
          </cell>
          <cell r="D12">
            <v>0</v>
          </cell>
        </row>
        <row r="13">
          <cell r="A13" t="str">
            <v>0002</v>
          </cell>
          <cell r="B13" t="str">
            <v>III-0002</v>
          </cell>
          <cell r="C13" t="str">
            <v>MOVIMIENTOS DE SUELOS</v>
          </cell>
          <cell r="D13">
            <v>0</v>
          </cell>
        </row>
        <row r="14">
          <cell r="A14" t="str">
            <v>0001</v>
          </cell>
          <cell r="B14" t="str">
            <v>III-0002.0001</v>
          </cell>
          <cell r="C14" t="str">
            <v>Relleno y compactación</v>
          </cell>
          <cell r="D14" t="str">
            <v>m3</v>
          </cell>
        </row>
        <row r="15">
          <cell r="A15" t="str">
            <v>0002</v>
          </cell>
          <cell r="B15" t="str">
            <v>III-0002.0002</v>
          </cell>
          <cell r="C15" t="str">
            <v>Excavación para subsuelo</v>
          </cell>
          <cell r="D15" t="str">
            <v>m3</v>
          </cell>
        </row>
        <row r="16">
          <cell r="A16" t="str">
            <v>0003</v>
          </cell>
          <cell r="B16" t="str">
            <v>III-0002.0003</v>
          </cell>
          <cell r="C16" t="str">
            <v>Excavación para fundaciones</v>
          </cell>
          <cell r="D16" t="str">
            <v>m3</v>
          </cell>
        </row>
        <row r="17">
          <cell r="A17">
            <v>0</v>
          </cell>
          <cell r="B17">
            <v>0</v>
          </cell>
          <cell r="C17">
            <v>0</v>
          </cell>
          <cell r="D17">
            <v>0</v>
          </cell>
        </row>
        <row r="18">
          <cell r="A18">
            <v>0</v>
          </cell>
          <cell r="B18">
            <v>0</v>
          </cell>
          <cell r="C18">
            <v>0</v>
          </cell>
          <cell r="D18">
            <v>0</v>
          </cell>
        </row>
        <row r="19">
          <cell r="A19" t="str">
            <v>0003</v>
          </cell>
          <cell r="B19" t="str">
            <v>III-0003</v>
          </cell>
          <cell r="C19" t="str">
            <v>HORMIGON SIMPLE</v>
          </cell>
          <cell r="D19">
            <v>0</v>
          </cell>
        </row>
        <row r="20">
          <cell r="A20" t="str">
            <v>0001</v>
          </cell>
          <cell r="B20" t="str">
            <v>III-0003.0001</v>
          </cell>
          <cell r="C20" t="str">
            <v>Hormigón de limpieza - e=5cm</v>
          </cell>
          <cell r="D20" t="str">
            <v>m2</v>
          </cell>
        </row>
        <row r="21">
          <cell r="A21" t="str">
            <v>0002</v>
          </cell>
          <cell r="B21" t="str">
            <v>III-0003.0002</v>
          </cell>
          <cell r="C21" t="str">
            <v>Hormigón de limpieza e=5cm - incluye aislación c/ salitre</v>
          </cell>
          <cell r="D21" t="str">
            <v>m2</v>
          </cell>
        </row>
        <row r="22">
          <cell r="A22" t="str">
            <v>0003</v>
          </cell>
          <cell r="B22" t="str">
            <v>III-0003.0003</v>
          </cell>
          <cell r="C22" t="str">
            <v>Hormigón ciclopeo para cimientos</v>
          </cell>
          <cell r="D22" t="str">
            <v>m3</v>
          </cell>
        </row>
        <row r="23">
          <cell r="A23" t="str">
            <v>0004</v>
          </cell>
          <cell r="B23" t="str">
            <v>III-0003.0004</v>
          </cell>
          <cell r="C23" t="str">
            <v>Contrapiso</v>
          </cell>
          <cell r="D23" t="str">
            <v>m2</v>
          </cell>
        </row>
        <row r="24">
          <cell r="A24" t="str">
            <v>0005</v>
          </cell>
          <cell r="B24" t="str">
            <v>III-0003.0005</v>
          </cell>
          <cell r="C24" t="str">
            <v>Contrapiso armado</v>
          </cell>
          <cell r="D24" t="str">
            <v>m2</v>
          </cell>
        </row>
        <row r="25">
          <cell r="A25" t="str">
            <v>0006</v>
          </cell>
          <cell r="B25" t="str">
            <v>III-0003.0006</v>
          </cell>
          <cell r="C25" t="str">
            <v>Bases de hormigón simple</v>
          </cell>
          <cell r="D25" t="str">
            <v>m3</v>
          </cell>
        </row>
        <row r="26">
          <cell r="A26" t="str">
            <v>0007</v>
          </cell>
          <cell r="B26" t="str">
            <v>III-0003.0007</v>
          </cell>
          <cell r="C26">
            <v>0</v>
          </cell>
          <cell r="D26">
            <v>0</v>
          </cell>
        </row>
        <row r="27">
          <cell r="A27" t="str">
            <v>0008</v>
          </cell>
          <cell r="B27" t="str">
            <v>III-0003.0008</v>
          </cell>
          <cell r="C27">
            <v>0</v>
          </cell>
          <cell r="D27">
            <v>0</v>
          </cell>
        </row>
        <row r="28">
          <cell r="A28" t="str">
            <v>0009</v>
          </cell>
          <cell r="B28" t="str">
            <v>III-0003.0009</v>
          </cell>
          <cell r="C28">
            <v>0</v>
          </cell>
          <cell r="D28">
            <v>0</v>
          </cell>
        </row>
        <row r="29">
          <cell r="B29">
            <v>0</v>
          </cell>
          <cell r="C29">
            <v>0</v>
          </cell>
          <cell r="D29">
            <v>0</v>
          </cell>
        </row>
        <row r="30">
          <cell r="B30">
            <v>0</v>
          </cell>
          <cell r="C30">
            <v>0</v>
          </cell>
          <cell r="D30">
            <v>0</v>
          </cell>
        </row>
        <row r="31">
          <cell r="A31" t="str">
            <v>0004</v>
          </cell>
          <cell r="B31" t="str">
            <v>III-0004</v>
          </cell>
          <cell r="C31" t="str">
            <v>HORMIGON ARMADO</v>
          </cell>
          <cell r="D31">
            <v>0</v>
          </cell>
        </row>
        <row r="32">
          <cell r="A32" t="str">
            <v>0001</v>
          </cell>
          <cell r="B32" t="str">
            <v>III-0004.0001</v>
          </cell>
          <cell r="C32" t="str">
            <v>Bases</v>
          </cell>
          <cell r="D32" t="str">
            <v>m3</v>
          </cell>
        </row>
        <row r="33">
          <cell r="A33" t="str">
            <v>0002</v>
          </cell>
          <cell r="B33" t="str">
            <v>III-0004.0002</v>
          </cell>
          <cell r="C33" t="str">
            <v>Platea de fundación</v>
          </cell>
          <cell r="D33" t="str">
            <v>m3</v>
          </cell>
        </row>
        <row r="34">
          <cell r="A34" t="str">
            <v>0003</v>
          </cell>
          <cell r="B34" t="str">
            <v>III-0004.0003</v>
          </cell>
          <cell r="C34" t="str">
            <v>Vigas de arriostramiento</v>
          </cell>
          <cell r="D34" t="str">
            <v>m3</v>
          </cell>
        </row>
        <row r="35">
          <cell r="A35" t="str">
            <v>0004</v>
          </cell>
          <cell r="B35" t="str">
            <v>III-0004.0004</v>
          </cell>
          <cell r="C35" t="str">
            <v>Vigas de fundación</v>
          </cell>
          <cell r="D35" t="str">
            <v>m3</v>
          </cell>
        </row>
        <row r="36">
          <cell r="A36" t="str">
            <v>0005</v>
          </cell>
          <cell r="B36" t="str">
            <v>III-0004.0005</v>
          </cell>
          <cell r="C36" t="str">
            <v>Vigas de encadenado</v>
          </cell>
          <cell r="D36" t="str">
            <v>m3</v>
          </cell>
        </row>
        <row r="37">
          <cell r="A37" t="str">
            <v>0006</v>
          </cell>
          <cell r="B37" t="str">
            <v>III-0004.0006</v>
          </cell>
          <cell r="C37" t="str">
            <v>Zapatas corridas</v>
          </cell>
          <cell r="D37">
            <v>0</v>
          </cell>
        </row>
        <row r="38">
          <cell r="A38" t="str">
            <v>0007</v>
          </cell>
          <cell r="B38" t="str">
            <v>III-0004.0007</v>
          </cell>
          <cell r="C38" t="str">
            <v>Columnas de encadenado</v>
          </cell>
          <cell r="D38" t="str">
            <v>m3</v>
          </cell>
        </row>
        <row r="39">
          <cell r="A39" t="str">
            <v>0008</v>
          </cell>
          <cell r="B39" t="str">
            <v>III-0004.0008</v>
          </cell>
          <cell r="C39" t="str">
            <v>Vigas de carga</v>
          </cell>
          <cell r="D39" t="str">
            <v>m3</v>
          </cell>
        </row>
        <row r="40">
          <cell r="A40" t="str">
            <v>0009</v>
          </cell>
          <cell r="B40" t="str">
            <v>III-0004.0009</v>
          </cell>
          <cell r="C40" t="str">
            <v>Columnas de carga</v>
          </cell>
          <cell r="D40" t="str">
            <v>m3</v>
          </cell>
        </row>
        <row r="41">
          <cell r="A41" t="str">
            <v>0010</v>
          </cell>
          <cell r="B41" t="str">
            <v>III-0004.0010</v>
          </cell>
          <cell r="C41" t="str">
            <v>Tabiques de hormigón armado</v>
          </cell>
          <cell r="D41" t="str">
            <v>m3</v>
          </cell>
        </row>
        <row r="42">
          <cell r="A42" t="str">
            <v>0011</v>
          </cell>
          <cell r="B42" t="str">
            <v>III-0004.0011</v>
          </cell>
          <cell r="C42" t="str">
            <v>Losas macizas</v>
          </cell>
          <cell r="D42" t="str">
            <v>m3</v>
          </cell>
        </row>
        <row r="43">
          <cell r="A43" t="str">
            <v>0012</v>
          </cell>
          <cell r="B43" t="str">
            <v>III-0004.0012</v>
          </cell>
          <cell r="C43" t="str">
            <v>Losas cerámicas</v>
          </cell>
          <cell r="D43" t="str">
            <v>m2</v>
          </cell>
        </row>
        <row r="44">
          <cell r="A44" t="str">
            <v>0013</v>
          </cell>
          <cell r="B44" t="str">
            <v>III-0004.0013</v>
          </cell>
          <cell r="C44" t="str">
            <v>Escaleras</v>
          </cell>
          <cell r="D44" t="str">
            <v>m3</v>
          </cell>
        </row>
        <row r="45">
          <cell r="A45" t="str">
            <v>0014</v>
          </cell>
          <cell r="B45" t="str">
            <v>III-0004.0014</v>
          </cell>
          <cell r="C45" t="str">
            <v>Base tanque de reserva - incluido cierre base</v>
          </cell>
          <cell r="D45" t="str">
            <v>gl</v>
          </cell>
        </row>
        <row r="46">
          <cell r="B46">
            <v>0</v>
          </cell>
          <cell r="C46">
            <v>0</v>
          </cell>
          <cell r="D46">
            <v>0</v>
          </cell>
        </row>
        <row r="47">
          <cell r="A47" t="str">
            <v>0005</v>
          </cell>
          <cell r="B47" t="str">
            <v>III-0005</v>
          </cell>
          <cell r="C47" t="str">
            <v>CONTRAPISOS Y CARPETAS</v>
          </cell>
          <cell r="D47">
            <v>0</v>
          </cell>
        </row>
        <row r="48">
          <cell r="A48" t="str">
            <v>0001</v>
          </cell>
          <cell r="B48" t="str">
            <v>III-0005.0001</v>
          </cell>
          <cell r="C48" t="str">
            <v>Contrapiso e = 10 cm</v>
          </cell>
          <cell r="D48" t="str">
            <v>m2</v>
          </cell>
        </row>
        <row r="49">
          <cell r="A49" t="str">
            <v>0002</v>
          </cell>
          <cell r="B49" t="str">
            <v>III-0005.0002</v>
          </cell>
          <cell r="C49" t="str">
            <v>Contrapiso e = 12 cm</v>
          </cell>
          <cell r="D49" t="str">
            <v>m2</v>
          </cell>
        </row>
        <row r="50">
          <cell r="A50" t="str">
            <v>0003</v>
          </cell>
          <cell r="B50" t="str">
            <v>III-0005.0003</v>
          </cell>
          <cell r="C50" t="str">
            <v>Contrapiso e = 15 cm</v>
          </cell>
          <cell r="D50" t="str">
            <v>m2</v>
          </cell>
        </row>
        <row r="51">
          <cell r="B51">
            <v>0</v>
          </cell>
          <cell r="C51">
            <v>0</v>
          </cell>
          <cell r="D51">
            <v>0</v>
          </cell>
        </row>
        <row r="52">
          <cell r="A52" t="str">
            <v>0010</v>
          </cell>
          <cell r="B52" t="str">
            <v>III-0005.0010</v>
          </cell>
          <cell r="C52" t="str">
            <v>Contrapiso armado e = 10 cm</v>
          </cell>
          <cell r="D52" t="str">
            <v>m2</v>
          </cell>
        </row>
        <row r="53">
          <cell r="A53" t="str">
            <v>0011</v>
          </cell>
          <cell r="B53" t="str">
            <v>III-0005.0011</v>
          </cell>
          <cell r="C53" t="str">
            <v>Contrapiso armado e = 12 cm</v>
          </cell>
          <cell r="D53" t="str">
            <v>m2</v>
          </cell>
        </row>
        <row r="54">
          <cell r="A54" t="str">
            <v>0012</v>
          </cell>
          <cell r="B54" t="str">
            <v>III-0005.0012</v>
          </cell>
          <cell r="C54" t="str">
            <v>Contrapiso armado e = 15 cm</v>
          </cell>
          <cell r="D54" t="str">
            <v>m2</v>
          </cell>
        </row>
        <row r="55">
          <cell r="B55">
            <v>0</v>
          </cell>
          <cell r="C55">
            <v>0</v>
          </cell>
          <cell r="D55">
            <v>0</v>
          </cell>
        </row>
        <row r="56">
          <cell r="A56" t="str">
            <v>0021</v>
          </cell>
          <cell r="B56" t="str">
            <v>III-0005.0021</v>
          </cell>
          <cell r="C56" t="str">
            <v>Carpeta sobre contrapiso</v>
          </cell>
          <cell r="D56" t="str">
            <v>m2</v>
          </cell>
        </row>
        <row r="57">
          <cell r="A57" t="str">
            <v>0022</v>
          </cell>
          <cell r="B57" t="str">
            <v>III-0005.0022</v>
          </cell>
          <cell r="C57" t="str">
            <v>Carpeta sobre losa</v>
          </cell>
          <cell r="D57" t="str">
            <v>m2</v>
          </cell>
        </row>
        <row r="58">
          <cell r="B58">
            <v>0</v>
          </cell>
          <cell r="C58">
            <v>0</v>
          </cell>
          <cell r="D58">
            <v>0</v>
          </cell>
        </row>
        <row r="59">
          <cell r="B59">
            <v>0</v>
          </cell>
          <cell r="C59">
            <v>0</v>
          </cell>
          <cell r="D59">
            <v>0</v>
          </cell>
        </row>
        <row r="60">
          <cell r="A60" t="str">
            <v>0006</v>
          </cell>
          <cell r="B60" t="str">
            <v>III-0006</v>
          </cell>
          <cell r="C60" t="str">
            <v>MAMPOSTERIA</v>
          </cell>
          <cell r="D60">
            <v>0</v>
          </cell>
        </row>
        <row r="61">
          <cell r="A61" t="str">
            <v>0001</v>
          </cell>
          <cell r="B61" t="str">
            <v>III-0006.0001</v>
          </cell>
          <cell r="C61" t="str">
            <v>Ladrillo cerámico macizo e = 0,10 m</v>
          </cell>
          <cell r="D61" t="str">
            <v>m2</v>
          </cell>
        </row>
        <row r="62">
          <cell r="A62" t="str">
            <v>0002</v>
          </cell>
          <cell r="B62" t="str">
            <v>III-0006.0002</v>
          </cell>
          <cell r="C62" t="str">
            <v>Ladrillo cerámico macizo e = 0,20 m</v>
          </cell>
          <cell r="D62" t="str">
            <v>m2</v>
          </cell>
        </row>
        <row r="63">
          <cell r="A63" t="str">
            <v>0003</v>
          </cell>
          <cell r="B63" t="str">
            <v>III-0006.0003</v>
          </cell>
          <cell r="C63" t="str">
            <v>Ladrillo cerámico macizo e = 0,30 m</v>
          </cell>
          <cell r="D63" t="str">
            <v>m2</v>
          </cell>
        </row>
        <row r="64">
          <cell r="A64" t="str">
            <v>0004</v>
          </cell>
          <cell r="B64" t="str">
            <v>III-0006.0004</v>
          </cell>
          <cell r="C64" t="str">
            <v>Ladrillón cerámico macizo e = 0,20 m</v>
          </cell>
          <cell r="D64" t="str">
            <v>m2</v>
          </cell>
        </row>
        <row r="65">
          <cell r="A65" t="str">
            <v>0005</v>
          </cell>
          <cell r="B65" t="str">
            <v>III-0006.0005</v>
          </cell>
          <cell r="C65" t="str">
            <v>Ladrillo cerámico macizo armada e = 0,10 m</v>
          </cell>
          <cell r="D65" t="str">
            <v>m2</v>
          </cell>
        </row>
        <row r="66">
          <cell r="A66" t="str">
            <v>0006</v>
          </cell>
          <cell r="B66" t="str">
            <v>III-0006.0006</v>
          </cell>
          <cell r="C66" t="str">
            <v>Ladrillo cerámico macizo armada e = 0,20 m</v>
          </cell>
          <cell r="D66" t="str">
            <v>m2</v>
          </cell>
        </row>
        <row r="67">
          <cell r="A67" t="str">
            <v>0007</v>
          </cell>
          <cell r="B67" t="str">
            <v>III-0006.0007</v>
          </cell>
          <cell r="C67" t="str">
            <v>Ladrillo cerámico macizo armada e = 0,30 m</v>
          </cell>
          <cell r="D67" t="str">
            <v>m2</v>
          </cell>
        </row>
        <row r="68">
          <cell r="A68" t="str">
            <v>0008</v>
          </cell>
          <cell r="B68" t="str">
            <v>III-0006.0008</v>
          </cell>
          <cell r="C68" t="str">
            <v>Ladrillón cerámico macizo armada e = 0,20 m</v>
          </cell>
          <cell r="D68" t="str">
            <v>m2</v>
          </cell>
        </row>
        <row r="69">
          <cell r="A69">
            <v>0</v>
          </cell>
          <cell r="B69">
            <v>0</v>
          </cell>
          <cell r="C69">
            <v>0</v>
          </cell>
          <cell r="D69">
            <v>0</v>
          </cell>
        </row>
        <row r="70">
          <cell r="B70">
            <v>0</v>
          </cell>
          <cell r="C70">
            <v>0</v>
          </cell>
          <cell r="D70">
            <v>0</v>
          </cell>
        </row>
        <row r="71">
          <cell r="A71" t="str">
            <v>0010</v>
          </cell>
          <cell r="B71" t="str">
            <v>III-0006.0010</v>
          </cell>
          <cell r="C71" t="str">
            <v>Ladrillo cerámico hueco e = 0,10 m</v>
          </cell>
          <cell r="D71" t="str">
            <v>m2</v>
          </cell>
        </row>
        <row r="72">
          <cell r="A72" t="str">
            <v>0011</v>
          </cell>
          <cell r="B72" t="str">
            <v>III-0006.0011</v>
          </cell>
          <cell r="C72" t="str">
            <v>Ladrillo cerámico hueco e = 0,20 m</v>
          </cell>
          <cell r="D72" t="str">
            <v>m2</v>
          </cell>
        </row>
        <row r="73">
          <cell r="A73">
            <v>0</v>
          </cell>
          <cell r="B73">
            <v>0</v>
          </cell>
          <cell r="C73">
            <v>0</v>
          </cell>
          <cell r="D73">
            <v>0</v>
          </cell>
        </row>
        <row r="74">
          <cell r="A74" t="str">
            <v>0020</v>
          </cell>
          <cell r="B74" t="str">
            <v>III-0006.0020</v>
          </cell>
          <cell r="C74" t="str">
            <v>Bloque de hormigón e = 0,10 m</v>
          </cell>
          <cell r="D74" t="str">
            <v>m2</v>
          </cell>
        </row>
        <row r="75">
          <cell r="A75" t="str">
            <v>0021</v>
          </cell>
          <cell r="B75" t="str">
            <v>III-0006.0021</v>
          </cell>
          <cell r="C75" t="str">
            <v>Bloque de hormigón e = 0,20 m</v>
          </cell>
          <cell r="D75" t="str">
            <v>m2</v>
          </cell>
        </row>
        <row r="76">
          <cell r="A76">
            <v>0</v>
          </cell>
          <cell r="B76">
            <v>0</v>
          </cell>
          <cell r="C76">
            <v>0</v>
          </cell>
          <cell r="D76">
            <v>0</v>
          </cell>
        </row>
        <row r="77">
          <cell r="A77">
            <v>0</v>
          </cell>
          <cell r="B77">
            <v>0</v>
          </cell>
          <cell r="C77">
            <v>0</v>
          </cell>
          <cell r="D77">
            <v>0</v>
          </cell>
        </row>
        <row r="78">
          <cell r="A78" t="str">
            <v>0007</v>
          </cell>
          <cell r="B78" t="str">
            <v>I-0007</v>
          </cell>
          <cell r="C78" t="str">
            <v>AISLACIONES</v>
          </cell>
          <cell r="D78">
            <v>0</v>
          </cell>
        </row>
        <row r="79">
          <cell r="A79" t="str">
            <v>0001</v>
          </cell>
          <cell r="B79" t="str">
            <v>I-0007.0001</v>
          </cell>
          <cell r="C79" t="str">
            <v>Capa aisladora vertical</v>
          </cell>
          <cell r="D79" t="str">
            <v>m2</v>
          </cell>
        </row>
        <row r="80">
          <cell r="A80" t="str">
            <v>0002</v>
          </cell>
          <cell r="B80" t="str">
            <v>I-0007.0002</v>
          </cell>
          <cell r="C80" t="str">
            <v>Capa aisladora horizontal</v>
          </cell>
          <cell r="D80" t="str">
            <v>m2</v>
          </cell>
        </row>
        <row r="81">
          <cell r="A81" t="str">
            <v>0003</v>
          </cell>
          <cell r="B81" t="str">
            <v>I-0007.0003</v>
          </cell>
          <cell r="C81" t="str">
            <v>Blindaje de plomo para rayos</v>
          </cell>
          <cell r="D81" t="str">
            <v>m2</v>
          </cell>
        </row>
        <row r="82">
          <cell r="A82" t="str">
            <v>0004</v>
          </cell>
          <cell r="B82" t="str">
            <v>I-0007.0004</v>
          </cell>
          <cell r="C82" t="str">
            <v>Aislación contra el salitre</v>
          </cell>
          <cell r="D82" t="str">
            <v>m2</v>
          </cell>
        </row>
        <row r="83">
          <cell r="A83">
            <v>0</v>
          </cell>
          <cell r="B83">
            <v>0</v>
          </cell>
          <cell r="C83">
            <v>0</v>
          </cell>
          <cell r="D83">
            <v>0</v>
          </cell>
        </row>
        <row r="84">
          <cell r="A84">
            <v>0</v>
          </cell>
          <cell r="B84">
            <v>0</v>
          </cell>
          <cell r="C84">
            <v>0</v>
          </cell>
          <cell r="D84">
            <v>0</v>
          </cell>
        </row>
        <row r="85">
          <cell r="A85" t="str">
            <v>0008</v>
          </cell>
          <cell r="B85" t="str">
            <v>I-0008</v>
          </cell>
          <cell r="C85" t="str">
            <v>REVOQUES Y ENLUCIDOS</v>
          </cell>
          <cell r="D85">
            <v>0</v>
          </cell>
        </row>
        <row r="86">
          <cell r="A86" t="str">
            <v>0001</v>
          </cell>
          <cell r="B86" t="str">
            <v>I-0008.0001</v>
          </cell>
          <cell r="C86" t="str">
            <v>Revoque grueso interior</v>
          </cell>
          <cell r="D86" t="str">
            <v>m2</v>
          </cell>
        </row>
        <row r="87">
          <cell r="A87" t="str">
            <v>0002</v>
          </cell>
          <cell r="B87" t="str">
            <v>I-0008.0002</v>
          </cell>
          <cell r="C87" t="str">
            <v>Revoque grueso impermeable b/ revestimiento</v>
          </cell>
          <cell r="D87" t="str">
            <v>m2</v>
          </cell>
        </row>
        <row r="88">
          <cell r="A88" t="str">
            <v>0003</v>
          </cell>
          <cell r="B88" t="str">
            <v>I-0008.0003</v>
          </cell>
          <cell r="C88" t="str">
            <v>Enlucido interior</v>
          </cell>
          <cell r="D88" t="str">
            <v>m2</v>
          </cell>
        </row>
        <row r="89">
          <cell r="A89" t="str">
            <v>0004</v>
          </cell>
          <cell r="B89" t="str">
            <v>I-0008.0004</v>
          </cell>
          <cell r="C89" t="str">
            <v>Enlucido exterior</v>
          </cell>
          <cell r="D89" t="str">
            <v>m2</v>
          </cell>
        </row>
        <row r="90">
          <cell r="B90">
            <v>0</v>
          </cell>
          <cell r="C90">
            <v>0</v>
          </cell>
          <cell r="D90">
            <v>0</v>
          </cell>
        </row>
        <row r="91">
          <cell r="B91">
            <v>0</v>
          </cell>
          <cell r="C91">
            <v>0</v>
          </cell>
          <cell r="D91">
            <v>0</v>
          </cell>
        </row>
        <row r="92">
          <cell r="A92" t="str">
            <v>0009</v>
          </cell>
          <cell r="B92" t="str">
            <v>I-0009</v>
          </cell>
          <cell r="C92" t="str">
            <v>CUBIERTA DE TECHO</v>
          </cell>
          <cell r="D92">
            <v>0</v>
          </cell>
        </row>
        <row r="93">
          <cell r="A93" t="str">
            <v>0001</v>
          </cell>
          <cell r="B93" t="str">
            <v>I-0009.0001</v>
          </cell>
          <cell r="C93" t="str">
            <v>Aislación térmica e hidráulica</v>
          </cell>
          <cell r="D93" t="str">
            <v>m2</v>
          </cell>
        </row>
        <row r="94">
          <cell r="A94" t="str">
            <v>0002</v>
          </cell>
          <cell r="B94" t="str">
            <v>I-0009.0002</v>
          </cell>
          <cell r="C94" t="str">
            <v>Aislación hidráulica - Voladizos, Balcones, Terrazas, otros</v>
          </cell>
          <cell r="D94" t="str">
            <v>m2</v>
          </cell>
        </row>
        <row r="95">
          <cell r="A95" t="str">
            <v>0003</v>
          </cell>
          <cell r="B95" t="str">
            <v>I-0009.0003</v>
          </cell>
          <cell r="C95" t="str">
            <v>Cubierta de techo inaccesible</v>
          </cell>
          <cell r="D95" t="str">
            <v>m2</v>
          </cell>
        </row>
        <row r="96">
          <cell r="A96" t="str">
            <v>0004</v>
          </cell>
          <cell r="B96" t="str">
            <v>I-0009.0004</v>
          </cell>
          <cell r="C96" t="str">
            <v>Cubierta de techo accesible</v>
          </cell>
          <cell r="D96" t="str">
            <v>m2</v>
          </cell>
        </row>
        <row r="97">
          <cell r="B97">
            <v>0</v>
          </cell>
          <cell r="C97">
            <v>0</v>
          </cell>
          <cell r="D97">
            <v>0</v>
          </cell>
        </row>
        <row r="98">
          <cell r="B98">
            <v>0</v>
          </cell>
          <cell r="C98">
            <v>0</v>
          </cell>
          <cell r="D98">
            <v>0</v>
          </cell>
        </row>
        <row r="99">
          <cell r="A99" t="str">
            <v>0010</v>
          </cell>
          <cell r="B99" t="str">
            <v>I-0010</v>
          </cell>
          <cell r="C99" t="str">
            <v>CIELORRASOS</v>
          </cell>
          <cell r="D99">
            <v>0</v>
          </cell>
        </row>
        <row r="100">
          <cell r="A100" t="str">
            <v>0001</v>
          </cell>
          <cell r="B100" t="str">
            <v>I-0010.0001</v>
          </cell>
          <cell r="C100" t="str">
            <v>Cielorraso aplicado de yeso</v>
          </cell>
          <cell r="D100" t="str">
            <v>m2</v>
          </cell>
        </row>
        <row r="101">
          <cell r="A101" t="str">
            <v>0002</v>
          </cell>
          <cell r="B101" t="str">
            <v>I-0010.0002</v>
          </cell>
          <cell r="C101" t="str">
            <v>Cielorraso aplicado a la cal</v>
          </cell>
          <cell r="D101" t="str">
            <v>m2</v>
          </cell>
        </row>
        <row r="102">
          <cell r="A102" t="str">
            <v>0003</v>
          </cell>
          <cell r="B102" t="str">
            <v>I-0010.0003</v>
          </cell>
          <cell r="C102" t="str">
            <v>Cielorraso suspendido placa roca de yeso junta tomada</v>
          </cell>
          <cell r="D102" t="str">
            <v>m2</v>
          </cell>
        </row>
        <row r="103">
          <cell r="A103" t="str">
            <v>0004</v>
          </cell>
          <cell r="B103" t="str">
            <v>I-0010.0004</v>
          </cell>
          <cell r="C103" t="str">
            <v>Cielorraso suspendido placa roca de yeso desmontable</v>
          </cell>
          <cell r="D103" t="str">
            <v>m2</v>
          </cell>
        </row>
        <row r="104">
          <cell r="A104" t="str">
            <v>0005</v>
          </cell>
          <cell r="B104" t="str">
            <v>I-0010.0005</v>
          </cell>
          <cell r="C104" t="str">
            <v>Cielorraso suspendido placa roca de yeso locales húmedos</v>
          </cell>
          <cell r="D104" t="str">
            <v>m2</v>
          </cell>
        </row>
        <row r="105">
          <cell r="A105" t="str">
            <v>0006</v>
          </cell>
          <cell r="B105" t="str">
            <v>I-0010.0006</v>
          </cell>
          <cell r="C105" t="str">
            <v>Cielorraso suspendido placa cementicia</v>
          </cell>
          <cell r="D105" t="str">
            <v>m2</v>
          </cell>
        </row>
        <row r="106">
          <cell r="A106" t="str">
            <v>0007</v>
          </cell>
          <cell r="B106" t="str">
            <v>I-0010.0007</v>
          </cell>
          <cell r="C106" t="str">
            <v>Cielorraso modular metálico ( c/ aislación acústica )</v>
          </cell>
          <cell r="D106" t="str">
            <v>m2</v>
          </cell>
        </row>
        <row r="107">
          <cell r="B107">
            <v>0</v>
          </cell>
          <cell r="C107">
            <v>0</v>
          </cell>
          <cell r="D107">
            <v>0</v>
          </cell>
        </row>
        <row r="108">
          <cell r="B108">
            <v>0</v>
          </cell>
          <cell r="C108">
            <v>0</v>
          </cell>
          <cell r="D108">
            <v>0</v>
          </cell>
        </row>
        <row r="109">
          <cell r="A109" t="str">
            <v>0011</v>
          </cell>
          <cell r="B109" t="str">
            <v>I-0011</v>
          </cell>
          <cell r="C109" t="str">
            <v>REVESTIMIENTOS</v>
          </cell>
          <cell r="D109">
            <v>0</v>
          </cell>
        </row>
        <row r="110">
          <cell r="A110" t="str">
            <v>0001</v>
          </cell>
          <cell r="B110" t="str">
            <v>I-0011.0001</v>
          </cell>
          <cell r="C110" t="str">
            <v>Revestimiento cerámico</v>
          </cell>
          <cell r="D110" t="str">
            <v>m2</v>
          </cell>
        </row>
        <row r="111">
          <cell r="A111" t="str">
            <v>0002</v>
          </cell>
          <cell r="B111" t="str">
            <v>I-0011.0002</v>
          </cell>
          <cell r="C111" t="str">
            <v>Revestimiento porcelanato</v>
          </cell>
          <cell r="D111" t="str">
            <v>m2</v>
          </cell>
        </row>
        <row r="112">
          <cell r="A112" t="str">
            <v>0003</v>
          </cell>
          <cell r="B112" t="str">
            <v>I-0011.0003</v>
          </cell>
          <cell r="C112" t="str">
            <v>Revestimiento de piedra</v>
          </cell>
          <cell r="D112" t="str">
            <v>m2</v>
          </cell>
        </row>
        <row r="113">
          <cell r="A113" t="str">
            <v>0004</v>
          </cell>
          <cell r="B113" t="str">
            <v>I-0011.0004</v>
          </cell>
          <cell r="C113" t="str">
            <v>Revestimiento plástico</v>
          </cell>
          <cell r="D113" t="str">
            <v>m2</v>
          </cell>
        </row>
        <row r="114">
          <cell r="A114" t="str">
            <v>0005</v>
          </cell>
          <cell r="B114" t="str">
            <v>I-0011.0005</v>
          </cell>
          <cell r="C114" t="str">
            <v>Revestimiento vinílico</v>
          </cell>
          <cell r="D114" t="str">
            <v>m2</v>
          </cell>
        </row>
        <row r="115">
          <cell r="B115">
            <v>0</v>
          </cell>
          <cell r="C115">
            <v>0</v>
          </cell>
          <cell r="D115">
            <v>0</v>
          </cell>
        </row>
        <row r="116">
          <cell r="B116">
            <v>0</v>
          </cell>
          <cell r="C116">
            <v>0</v>
          </cell>
          <cell r="D116">
            <v>0</v>
          </cell>
        </row>
        <row r="117">
          <cell r="A117" t="str">
            <v>0012</v>
          </cell>
          <cell r="B117" t="str">
            <v>I-0012</v>
          </cell>
          <cell r="C117" t="str">
            <v>TABIQUE CONSTRUCCIÓN EN SECO</v>
          </cell>
          <cell r="D117">
            <v>0</v>
          </cell>
        </row>
        <row r="118">
          <cell r="A118" t="str">
            <v>0001</v>
          </cell>
          <cell r="B118" t="str">
            <v>I-0012.0001</v>
          </cell>
          <cell r="C118" t="str">
            <v>Tabique placa roca de yeso</v>
          </cell>
          <cell r="D118" t="str">
            <v>m2</v>
          </cell>
        </row>
        <row r="119">
          <cell r="A119" t="str">
            <v>0002</v>
          </cell>
          <cell r="B119" t="str">
            <v>I-0012.0002</v>
          </cell>
          <cell r="C119" t="str">
            <v>Tabique placa roca de yeso para sanitario</v>
          </cell>
          <cell r="D119" t="str">
            <v>m2</v>
          </cell>
        </row>
        <row r="120">
          <cell r="A120" t="str">
            <v>0003</v>
          </cell>
          <cell r="B120" t="str">
            <v>I-0012.0003</v>
          </cell>
          <cell r="C120" t="str">
            <v>Tabique medio forro de placa de yeso</v>
          </cell>
          <cell r="D120" t="str">
            <v>m2</v>
          </cell>
        </row>
        <row r="121">
          <cell r="A121" t="str">
            <v>0004</v>
          </cell>
          <cell r="B121" t="str">
            <v>I-0012.0004</v>
          </cell>
          <cell r="C121" t="str">
            <v>Tabique medio forro de placa de yeso para sanitario</v>
          </cell>
          <cell r="D121" t="str">
            <v>m2</v>
          </cell>
        </row>
        <row r="122">
          <cell r="A122" t="str">
            <v>0005</v>
          </cell>
          <cell r="B122" t="str">
            <v>I-0012.0005</v>
          </cell>
          <cell r="C122" t="str">
            <v>Tabique placa cementicia</v>
          </cell>
          <cell r="D122" t="str">
            <v>m2</v>
          </cell>
        </row>
        <row r="123">
          <cell r="A123" t="str">
            <v>0006</v>
          </cell>
          <cell r="B123" t="str">
            <v>I-0012.0006</v>
          </cell>
          <cell r="C123" t="str">
            <v>Tabique estructura aluminio y placas madera</v>
          </cell>
          <cell r="D123" t="str">
            <v>m2</v>
          </cell>
        </row>
        <row r="124">
          <cell r="B124">
            <v>0</v>
          </cell>
          <cell r="C124">
            <v>0</v>
          </cell>
          <cell r="D124">
            <v>0</v>
          </cell>
        </row>
        <row r="125">
          <cell r="B125">
            <v>0</v>
          </cell>
          <cell r="C125">
            <v>0</v>
          </cell>
          <cell r="D125">
            <v>0</v>
          </cell>
        </row>
        <row r="126">
          <cell r="A126" t="str">
            <v>0013</v>
          </cell>
          <cell r="B126" t="str">
            <v>I-0013</v>
          </cell>
          <cell r="C126" t="str">
            <v>PISOS</v>
          </cell>
          <cell r="D126">
            <v>0</v>
          </cell>
        </row>
        <row r="127">
          <cell r="A127" t="str">
            <v>0001</v>
          </cell>
          <cell r="B127" t="str">
            <v>I-0013.0001</v>
          </cell>
          <cell r="C127" t="str">
            <v>Piso granítico</v>
          </cell>
          <cell r="D127" t="str">
            <v>m2</v>
          </cell>
        </row>
        <row r="128">
          <cell r="A128" t="str">
            <v>0002</v>
          </cell>
          <cell r="B128" t="str">
            <v>I-0013.0002</v>
          </cell>
          <cell r="C128" t="str">
            <v>Piso técnico</v>
          </cell>
          <cell r="D128" t="str">
            <v>m2</v>
          </cell>
        </row>
        <row r="129">
          <cell r="A129" t="str">
            <v>0003</v>
          </cell>
          <cell r="B129" t="str">
            <v>I-0013.0003</v>
          </cell>
          <cell r="C129" t="str">
            <v>Piso granito natural</v>
          </cell>
          <cell r="D129" t="str">
            <v>m2</v>
          </cell>
        </row>
        <row r="130">
          <cell r="A130" t="str">
            <v>0004</v>
          </cell>
          <cell r="B130" t="str">
            <v>I-0013.0004</v>
          </cell>
          <cell r="C130" t="str">
            <v>Piso cemento rodillado</v>
          </cell>
          <cell r="D130" t="str">
            <v>m2</v>
          </cell>
        </row>
        <row r="131">
          <cell r="A131" t="str">
            <v>0005</v>
          </cell>
          <cell r="B131" t="str">
            <v>I-0013.0005</v>
          </cell>
          <cell r="C131" t="str">
            <v>Piso cemento alisado</v>
          </cell>
          <cell r="D131" t="str">
            <v>m2</v>
          </cell>
        </row>
        <row r="132">
          <cell r="A132" t="str">
            <v>0006</v>
          </cell>
          <cell r="B132" t="str">
            <v>I-0013.0006</v>
          </cell>
          <cell r="C132" t="str">
            <v>Piso baldosas piedra lavada</v>
          </cell>
          <cell r="D132" t="str">
            <v>m2</v>
          </cell>
        </row>
        <row r="133">
          <cell r="A133" t="str">
            <v>0007</v>
          </cell>
          <cell r="B133" t="str">
            <v>I-0013.0007</v>
          </cell>
          <cell r="C133" t="str">
            <v>Piso baldosa cerámica</v>
          </cell>
          <cell r="D133" t="str">
            <v>m2</v>
          </cell>
        </row>
        <row r="134">
          <cell r="A134" t="str">
            <v>0008</v>
          </cell>
          <cell r="B134" t="str">
            <v>I-0013.0008</v>
          </cell>
          <cell r="C134" t="str">
            <v>Pavimentos de HºAº</v>
          </cell>
          <cell r="D134" t="str">
            <v>m2</v>
          </cell>
        </row>
        <row r="135">
          <cell r="A135">
            <v>0</v>
          </cell>
          <cell r="B135">
            <v>0</v>
          </cell>
          <cell r="C135">
            <v>0</v>
          </cell>
          <cell r="D135">
            <v>0</v>
          </cell>
        </row>
        <row r="136">
          <cell r="A136" t="str">
            <v>0014</v>
          </cell>
          <cell r="B136" t="str">
            <v>I-0014</v>
          </cell>
          <cell r="C136" t="str">
            <v>ZOCALOS</v>
          </cell>
          <cell r="D136">
            <v>0</v>
          </cell>
        </row>
        <row r="137">
          <cell r="A137" t="str">
            <v>0010</v>
          </cell>
          <cell r="B137" t="str">
            <v>I-0013.0010</v>
          </cell>
          <cell r="C137" t="str">
            <v>Zócalo granítico</v>
          </cell>
          <cell r="D137" t="str">
            <v>m2</v>
          </cell>
        </row>
        <row r="138">
          <cell r="A138" t="str">
            <v>0011</v>
          </cell>
          <cell r="B138" t="str">
            <v>I-0013.0011</v>
          </cell>
          <cell r="C138" t="str">
            <v>Zócalo calcáreo</v>
          </cell>
          <cell r="D138" t="str">
            <v>m2</v>
          </cell>
        </row>
        <row r="139">
          <cell r="A139" t="str">
            <v>0012</v>
          </cell>
          <cell r="B139" t="str">
            <v>I-0013.0012</v>
          </cell>
          <cell r="C139" t="str">
            <v>Zócalo granito natural</v>
          </cell>
          <cell r="D139" t="str">
            <v>m2</v>
          </cell>
        </row>
        <row r="140">
          <cell r="A140" t="str">
            <v>0013</v>
          </cell>
          <cell r="B140" t="str">
            <v>I-0013.0013</v>
          </cell>
          <cell r="C140" t="str">
            <v>Zócalo hormigón</v>
          </cell>
          <cell r="D140" t="str">
            <v>m2</v>
          </cell>
        </row>
        <row r="141">
          <cell r="B141">
            <v>0</v>
          </cell>
          <cell r="C141">
            <v>0</v>
          </cell>
          <cell r="D141">
            <v>0</v>
          </cell>
        </row>
        <row r="142">
          <cell r="B142">
            <v>0</v>
          </cell>
          <cell r="C142">
            <v>0</v>
          </cell>
          <cell r="D142">
            <v>0</v>
          </cell>
        </row>
        <row r="143">
          <cell r="A143" t="str">
            <v>0015</v>
          </cell>
          <cell r="B143" t="str">
            <v>I-0015</v>
          </cell>
          <cell r="C143" t="str">
            <v>MESADAS</v>
          </cell>
          <cell r="D143">
            <v>0</v>
          </cell>
        </row>
        <row r="144">
          <cell r="A144" t="str">
            <v>0001</v>
          </cell>
          <cell r="B144" t="str">
            <v>I-0015.0001</v>
          </cell>
          <cell r="C144" t="str">
            <v>Mesadas granito reconstituido</v>
          </cell>
          <cell r="D144" t="str">
            <v>m2</v>
          </cell>
        </row>
        <row r="145">
          <cell r="A145" t="str">
            <v>0002</v>
          </cell>
          <cell r="B145" t="str">
            <v>I-0015.0002</v>
          </cell>
          <cell r="C145" t="str">
            <v>Mesadas granito natural</v>
          </cell>
          <cell r="D145" t="str">
            <v>m2</v>
          </cell>
        </row>
        <row r="146">
          <cell r="B146">
            <v>0</v>
          </cell>
          <cell r="C146">
            <v>0</v>
          </cell>
          <cell r="D146">
            <v>0</v>
          </cell>
        </row>
        <row r="147">
          <cell r="B147">
            <v>0</v>
          </cell>
          <cell r="C147">
            <v>0</v>
          </cell>
          <cell r="D147">
            <v>0</v>
          </cell>
        </row>
        <row r="148">
          <cell r="A148" t="str">
            <v>0016</v>
          </cell>
          <cell r="B148" t="str">
            <v>I-0016</v>
          </cell>
          <cell r="C148" t="str">
            <v>VIDRIOS Y ESPEJOS</v>
          </cell>
          <cell r="D148">
            <v>0</v>
          </cell>
        </row>
        <row r="149">
          <cell r="A149" t="str">
            <v>0001</v>
          </cell>
          <cell r="B149" t="str">
            <v>I-0016.0001</v>
          </cell>
          <cell r="C149" t="str">
            <v>Vidrio float 3 mm</v>
          </cell>
          <cell r="D149" t="str">
            <v>m2</v>
          </cell>
        </row>
        <row r="150">
          <cell r="A150" t="str">
            <v>0002</v>
          </cell>
          <cell r="B150" t="str">
            <v>I-0016.0002</v>
          </cell>
          <cell r="C150" t="str">
            <v>Vidrio float 4 mm</v>
          </cell>
          <cell r="D150" t="str">
            <v>m2</v>
          </cell>
        </row>
        <row r="151">
          <cell r="A151" t="str">
            <v>0003</v>
          </cell>
          <cell r="B151" t="str">
            <v>I-0016.0003</v>
          </cell>
          <cell r="C151" t="str">
            <v>Vidrio float 5 mm</v>
          </cell>
          <cell r="D151" t="str">
            <v>m2</v>
          </cell>
        </row>
        <row r="152">
          <cell r="A152">
            <v>0</v>
          </cell>
          <cell r="B152">
            <v>0</v>
          </cell>
          <cell r="C152">
            <v>0</v>
          </cell>
          <cell r="D152">
            <v>0</v>
          </cell>
        </row>
        <row r="153">
          <cell r="A153" t="str">
            <v>0010</v>
          </cell>
          <cell r="B153" t="str">
            <v>I-0016.0010</v>
          </cell>
          <cell r="C153" t="str">
            <v>Laminado de seguridad (float 3+PVB+float 3)</v>
          </cell>
          <cell r="D153" t="str">
            <v>m2</v>
          </cell>
        </row>
        <row r="154">
          <cell r="A154" t="str">
            <v>0011</v>
          </cell>
          <cell r="B154" t="str">
            <v>I-0016.0011</v>
          </cell>
          <cell r="C154" t="str">
            <v>Laminado de seguridad (float 4+PVB+float 4)</v>
          </cell>
          <cell r="D154" t="str">
            <v>m2</v>
          </cell>
        </row>
        <row r="155">
          <cell r="B155">
            <v>0</v>
          </cell>
          <cell r="C155">
            <v>0</v>
          </cell>
          <cell r="D155">
            <v>0</v>
          </cell>
        </row>
        <row r="156">
          <cell r="A156" t="str">
            <v>0020</v>
          </cell>
          <cell r="B156" t="str">
            <v>I-0016.0020</v>
          </cell>
          <cell r="C156" t="str">
            <v>Doble Vidrio Hermético (3+9+3)</v>
          </cell>
          <cell r="D156" t="str">
            <v>m2</v>
          </cell>
        </row>
        <row r="157">
          <cell r="A157" t="str">
            <v>0021</v>
          </cell>
          <cell r="B157" t="str">
            <v>I-0016.0021</v>
          </cell>
          <cell r="C157" t="str">
            <v>Doble Vidrio Hermético (4+9+4)</v>
          </cell>
          <cell r="D157" t="str">
            <v>m2</v>
          </cell>
        </row>
        <row r="158">
          <cell r="A158" t="str">
            <v>0022</v>
          </cell>
          <cell r="B158" t="str">
            <v>I-0016.0022</v>
          </cell>
          <cell r="C158" t="str">
            <v>Doble Vidrio Hermético (3+12+3)</v>
          </cell>
          <cell r="D158" t="str">
            <v>m2</v>
          </cell>
        </row>
        <row r="159">
          <cell r="B159">
            <v>0</v>
          </cell>
          <cell r="C159">
            <v>0</v>
          </cell>
          <cell r="D159">
            <v>0</v>
          </cell>
        </row>
        <row r="160">
          <cell r="A160" t="str">
            <v>0030</v>
          </cell>
          <cell r="B160" t="str">
            <v>I-0016.0030</v>
          </cell>
          <cell r="C160" t="str">
            <v>Espejos</v>
          </cell>
          <cell r="D160" t="str">
            <v>m2</v>
          </cell>
        </row>
        <row r="161">
          <cell r="B161">
            <v>0</v>
          </cell>
          <cell r="C161">
            <v>0</v>
          </cell>
          <cell r="D161">
            <v>0</v>
          </cell>
        </row>
        <row r="162">
          <cell r="B162">
            <v>0</v>
          </cell>
          <cell r="C162">
            <v>0</v>
          </cell>
          <cell r="D162">
            <v>0</v>
          </cell>
        </row>
        <row r="163">
          <cell r="A163" t="str">
            <v>0017</v>
          </cell>
          <cell r="B163" t="str">
            <v>I-0017</v>
          </cell>
          <cell r="C163" t="str">
            <v>PINTURAS</v>
          </cell>
          <cell r="D163">
            <v>0</v>
          </cell>
        </row>
        <row r="164">
          <cell r="A164" t="str">
            <v>0001</v>
          </cell>
          <cell r="B164" t="str">
            <v>I-0017.0001</v>
          </cell>
          <cell r="C164" t="str">
            <v>Látex muro interior</v>
          </cell>
          <cell r="D164" t="str">
            <v>m2</v>
          </cell>
        </row>
        <row r="165">
          <cell r="A165" t="str">
            <v>0002</v>
          </cell>
          <cell r="B165" t="str">
            <v>I-0017.0002</v>
          </cell>
          <cell r="C165" t="str">
            <v>Látex muro exterior</v>
          </cell>
          <cell r="D165" t="str">
            <v>m2</v>
          </cell>
        </row>
        <row r="166">
          <cell r="A166" t="str">
            <v>0003</v>
          </cell>
          <cell r="B166" t="str">
            <v>I-0017.0003</v>
          </cell>
          <cell r="C166" t="str">
            <v>Látex cielorraso anti hongos</v>
          </cell>
          <cell r="D166" t="str">
            <v>m2</v>
          </cell>
        </row>
        <row r="167">
          <cell r="A167" t="str">
            <v>0004</v>
          </cell>
          <cell r="B167" t="str">
            <v>I-0017.0004</v>
          </cell>
          <cell r="C167" t="str">
            <v>Látex muro H° Visto</v>
          </cell>
          <cell r="D167" t="str">
            <v>m2</v>
          </cell>
        </row>
        <row r="168">
          <cell r="A168">
            <v>0</v>
          </cell>
          <cell r="B168">
            <v>0</v>
          </cell>
          <cell r="C168">
            <v>0</v>
          </cell>
          <cell r="D168">
            <v>0</v>
          </cell>
        </row>
        <row r="169">
          <cell r="A169" t="str">
            <v>0010</v>
          </cell>
          <cell r="B169" t="str">
            <v>I-0017.0010</v>
          </cell>
          <cell r="C169" t="str">
            <v>Esmalte sintético muro interior</v>
          </cell>
          <cell r="D169" t="str">
            <v>m2</v>
          </cell>
        </row>
        <row r="170">
          <cell r="A170" t="str">
            <v>0011</v>
          </cell>
          <cell r="B170" t="str">
            <v>I-0017.0011</v>
          </cell>
          <cell r="C170" t="str">
            <v>Esmalte sintético muro exterior</v>
          </cell>
          <cell r="D170" t="str">
            <v>m2</v>
          </cell>
        </row>
        <row r="171">
          <cell r="A171" t="str">
            <v>0012</v>
          </cell>
          <cell r="B171" t="str">
            <v>I-0017.0012</v>
          </cell>
          <cell r="C171" t="str">
            <v>Esmalte sintético sobre carpintería madera</v>
          </cell>
          <cell r="D171" t="str">
            <v>m2</v>
          </cell>
        </row>
        <row r="172">
          <cell r="A172" t="str">
            <v>0013</v>
          </cell>
          <cell r="B172" t="str">
            <v>I-0017.0013</v>
          </cell>
          <cell r="C172" t="str">
            <v>Esmalte sintético sobre carpintería metálica</v>
          </cell>
          <cell r="D172" t="str">
            <v>m2</v>
          </cell>
        </row>
        <row r="173">
          <cell r="A173">
            <v>0</v>
          </cell>
          <cell r="B173">
            <v>0</v>
          </cell>
          <cell r="C173">
            <v>0</v>
          </cell>
          <cell r="D173">
            <v>0</v>
          </cell>
        </row>
        <row r="174">
          <cell r="B174">
            <v>0</v>
          </cell>
          <cell r="C174">
            <v>0</v>
          </cell>
          <cell r="D174">
            <v>0</v>
          </cell>
        </row>
        <row r="175">
          <cell r="A175" t="str">
            <v>0018</v>
          </cell>
          <cell r="B175" t="str">
            <v>I-0018</v>
          </cell>
          <cell r="C175" t="str">
            <v>CARPINTERIAS</v>
          </cell>
          <cell r="D175">
            <v>0</v>
          </cell>
        </row>
        <row r="176">
          <cell r="A176" t="str">
            <v>0001</v>
          </cell>
          <cell r="B176" t="str">
            <v>I-0018.0001</v>
          </cell>
          <cell r="C176" t="str">
            <v>Carpintería madera</v>
          </cell>
          <cell r="D176" t="str">
            <v>gl</v>
          </cell>
        </row>
        <row r="177">
          <cell r="A177" t="str">
            <v>0002</v>
          </cell>
          <cell r="B177" t="str">
            <v>I-0018.0002</v>
          </cell>
          <cell r="C177" t="str">
            <v>Carpintería metálica</v>
          </cell>
          <cell r="D177" t="str">
            <v>gl</v>
          </cell>
        </row>
        <row r="178">
          <cell r="A178" t="str">
            <v>0003</v>
          </cell>
          <cell r="B178" t="str">
            <v>I-0018.0003</v>
          </cell>
          <cell r="C178" t="str">
            <v>Carpintería aluminio</v>
          </cell>
          <cell r="D178" t="str">
            <v>gl</v>
          </cell>
        </row>
        <row r="179">
          <cell r="A179" t="str">
            <v>0004</v>
          </cell>
          <cell r="B179" t="str">
            <v>I-0018.0004</v>
          </cell>
          <cell r="C179" t="str">
            <v>Puertas</v>
          </cell>
          <cell r="D179" t="str">
            <v>un</v>
          </cell>
        </row>
        <row r="180">
          <cell r="A180" t="str">
            <v>0005</v>
          </cell>
          <cell r="B180" t="str">
            <v>I-0018.0005</v>
          </cell>
          <cell r="C180" t="str">
            <v>Ventanas</v>
          </cell>
          <cell r="D180" t="str">
            <v>un</v>
          </cell>
        </row>
        <row r="181">
          <cell r="A181" t="str">
            <v>0006</v>
          </cell>
          <cell r="B181" t="str">
            <v>I-0018.0006</v>
          </cell>
          <cell r="C181" t="str">
            <v>Rejas</v>
          </cell>
          <cell r="D181" t="str">
            <v>m2</v>
          </cell>
        </row>
        <row r="182">
          <cell r="A182" t="str">
            <v>0007</v>
          </cell>
          <cell r="B182" t="str">
            <v>I-0018.0007</v>
          </cell>
          <cell r="C182" t="str">
            <v>Piel de Vidrio</v>
          </cell>
          <cell r="D182" t="str">
            <v>m2</v>
          </cell>
        </row>
        <row r="183">
          <cell r="A183" t="str">
            <v>0008</v>
          </cell>
          <cell r="B183" t="str">
            <v>I-0018.0008</v>
          </cell>
          <cell r="C183" t="str">
            <v>Parasoles</v>
          </cell>
          <cell r="D183" t="str">
            <v>m2</v>
          </cell>
        </row>
        <row r="184">
          <cell r="A184" t="str">
            <v>0009</v>
          </cell>
          <cell r="B184" t="str">
            <v>I-0018.0009</v>
          </cell>
          <cell r="C184" t="str">
            <v>Bastidor soporte carpintería</v>
          </cell>
          <cell r="D184" t="str">
            <v>gl</v>
          </cell>
        </row>
        <row r="185">
          <cell r="B185">
            <v>0</v>
          </cell>
          <cell r="C185">
            <v>0</v>
          </cell>
          <cell r="D185">
            <v>0</v>
          </cell>
        </row>
        <row r="186">
          <cell r="B186">
            <v>0</v>
          </cell>
          <cell r="C186">
            <v>0</v>
          </cell>
          <cell r="D186">
            <v>0</v>
          </cell>
        </row>
        <row r="187">
          <cell r="A187" t="str">
            <v>0019</v>
          </cell>
          <cell r="B187" t="str">
            <v>I-0019</v>
          </cell>
          <cell r="C187" t="str">
            <v>INSTALACIONES</v>
          </cell>
          <cell r="D187">
            <v>0</v>
          </cell>
        </row>
        <row r="188">
          <cell r="A188" t="str">
            <v>0001</v>
          </cell>
          <cell r="B188" t="str">
            <v>I-0019.0001</v>
          </cell>
          <cell r="C188" t="str">
            <v>Instalación eléctrica</v>
          </cell>
          <cell r="D188" t="str">
            <v>gl</v>
          </cell>
        </row>
        <row r="189">
          <cell r="A189" t="str">
            <v>0002</v>
          </cell>
          <cell r="B189" t="str">
            <v>I-0019.0002</v>
          </cell>
          <cell r="C189" t="str">
            <v>Instalación eléctrica - Fuerza mótriz y media tensión</v>
          </cell>
          <cell r="D189" t="str">
            <v>gl</v>
          </cell>
        </row>
        <row r="190">
          <cell r="A190" t="str">
            <v>0003</v>
          </cell>
          <cell r="B190" t="str">
            <v>I-0019.0003</v>
          </cell>
          <cell r="C190" t="str">
            <v>Instalación eléctrica - Corrientes débiles</v>
          </cell>
          <cell r="D190" t="str">
            <v>gl</v>
          </cell>
        </row>
        <row r="191">
          <cell r="A191" t="str">
            <v>0004</v>
          </cell>
          <cell r="B191" t="str">
            <v>I-0019.0004</v>
          </cell>
          <cell r="C191" t="str">
            <v>Instalación eléctrica - Cañerias y/o bandejas</v>
          </cell>
          <cell r="D191" t="str">
            <v>gl</v>
          </cell>
        </row>
        <row r="192">
          <cell r="A192" t="str">
            <v>0005</v>
          </cell>
          <cell r="B192" t="str">
            <v>I-0019.0005</v>
          </cell>
          <cell r="C192" t="str">
            <v>Instalación eléctrica - Cableado</v>
          </cell>
          <cell r="D192" t="str">
            <v>gl</v>
          </cell>
        </row>
        <row r="193">
          <cell r="A193" t="str">
            <v>0006</v>
          </cell>
          <cell r="B193" t="str">
            <v>I-0019.0006</v>
          </cell>
          <cell r="C193" t="str">
            <v>Instalación eléctrica - Artefactos iluminación</v>
          </cell>
          <cell r="D193" t="str">
            <v>gl</v>
          </cell>
        </row>
        <row r="194">
          <cell r="A194">
            <v>0</v>
          </cell>
          <cell r="B194">
            <v>0</v>
          </cell>
          <cell r="C194">
            <v>0</v>
          </cell>
          <cell r="D194">
            <v>0</v>
          </cell>
        </row>
        <row r="195">
          <cell r="A195">
            <v>0</v>
          </cell>
          <cell r="B195">
            <v>0</v>
          </cell>
          <cell r="C195">
            <v>0</v>
          </cell>
          <cell r="D195">
            <v>0</v>
          </cell>
        </row>
        <row r="196">
          <cell r="A196">
            <v>0</v>
          </cell>
          <cell r="B196">
            <v>0</v>
          </cell>
          <cell r="D196">
            <v>0</v>
          </cell>
        </row>
        <row r="197">
          <cell r="A197" t="str">
            <v>0010</v>
          </cell>
          <cell r="B197" t="str">
            <v>I-0019.0010</v>
          </cell>
          <cell r="C197" t="str">
            <v>Instalación sanitaria</v>
          </cell>
          <cell r="D197" t="str">
            <v>gl</v>
          </cell>
        </row>
        <row r="198">
          <cell r="A198" t="str">
            <v>0011</v>
          </cell>
          <cell r="B198" t="str">
            <v>I-0019.0011</v>
          </cell>
          <cell r="C198" t="str">
            <v>Instalación sanitaria - Base de cloacas</v>
          </cell>
          <cell r="D198" t="str">
            <v>gl</v>
          </cell>
        </row>
        <row r="199">
          <cell r="A199" t="str">
            <v>0012</v>
          </cell>
          <cell r="B199" t="str">
            <v>I-0019.0012</v>
          </cell>
          <cell r="C199" t="str">
            <v>Instalación sanitaria - Provisión de agua potable</v>
          </cell>
          <cell r="D199" t="str">
            <v>gl</v>
          </cell>
        </row>
        <row r="200">
          <cell r="A200" t="str">
            <v>0013</v>
          </cell>
          <cell r="B200" t="str">
            <v>I-0019.0013</v>
          </cell>
          <cell r="C200" t="str">
            <v>Instalación sanitaria - Artefactos y accesorios</v>
          </cell>
          <cell r="D200" t="str">
            <v>gl</v>
          </cell>
        </row>
        <row r="201">
          <cell r="A201" t="str">
            <v>0014</v>
          </cell>
          <cell r="B201" t="str">
            <v>I-0019.0014</v>
          </cell>
          <cell r="C201" t="str">
            <v>Instalación sanitaria - Grifería</v>
          </cell>
          <cell r="D201" t="str">
            <v>gl</v>
          </cell>
        </row>
        <row r="202">
          <cell r="A202">
            <v>0</v>
          </cell>
          <cell r="B202">
            <v>0</v>
          </cell>
          <cell r="C202">
            <v>0</v>
          </cell>
          <cell r="D202">
            <v>0</v>
          </cell>
        </row>
        <row r="203">
          <cell r="A203" t="str">
            <v>0020</v>
          </cell>
          <cell r="B203" t="str">
            <v>I-0019.0020</v>
          </cell>
          <cell r="C203" t="str">
            <v>Instalación de gas</v>
          </cell>
          <cell r="D203" t="str">
            <v>gl</v>
          </cell>
        </row>
        <row r="204">
          <cell r="A204" t="str">
            <v>0021</v>
          </cell>
          <cell r="B204" t="str">
            <v>I-0019.0021</v>
          </cell>
          <cell r="C204" t="str">
            <v>Instalación de gas - Artefactoss</v>
          </cell>
          <cell r="D204" t="str">
            <v>gl</v>
          </cell>
        </row>
        <row r="205">
          <cell r="A205" t="str">
            <v>0022</v>
          </cell>
          <cell r="B205" t="str">
            <v>I-0019.0022</v>
          </cell>
          <cell r="C205" t="str">
            <v>Instalación de gas - Cañería</v>
          </cell>
          <cell r="D205" t="str">
            <v>gl</v>
          </cell>
        </row>
        <row r="206">
          <cell r="A206">
            <v>0</v>
          </cell>
          <cell r="B206">
            <v>0</v>
          </cell>
          <cell r="C206">
            <v>0</v>
          </cell>
          <cell r="D206">
            <v>0</v>
          </cell>
        </row>
        <row r="207">
          <cell r="A207" t="str">
            <v>0030</v>
          </cell>
          <cell r="B207" t="str">
            <v>I-0019.0030</v>
          </cell>
          <cell r="C207" t="str">
            <v>Instalación termomecánica</v>
          </cell>
          <cell r="D207" t="str">
            <v>gl</v>
          </cell>
        </row>
        <row r="208">
          <cell r="A208">
            <v>0</v>
          </cell>
          <cell r="B208">
            <v>0</v>
          </cell>
          <cell r="C208">
            <v>0</v>
          </cell>
          <cell r="D208">
            <v>0</v>
          </cell>
        </row>
        <row r="209">
          <cell r="A209" t="str">
            <v>0040</v>
          </cell>
          <cell r="B209" t="str">
            <v>I-0019.0040</v>
          </cell>
          <cell r="C209" t="str">
            <v>Instalación servicio contra incendio</v>
          </cell>
          <cell r="D209" t="str">
            <v>gl</v>
          </cell>
        </row>
        <row r="210">
          <cell r="A210">
            <v>0</v>
          </cell>
          <cell r="B210">
            <v>0</v>
          </cell>
          <cell r="C210">
            <v>0</v>
          </cell>
          <cell r="D210">
            <v>0</v>
          </cell>
        </row>
        <row r="211">
          <cell r="A211" t="str">
            <v>0050</v>
          </cell>
          <cell r="B211" t="str">
            <v>I-0019.0050</v>
          </cell>
          <cell r="C211" t="str">
            <v>Ascensores</v>
          </cell>
          <cell r="D211" t="str">
            <v>gl</v>
          </cell>
        </row>
        <row r="212">
          <cell r="A212">
            <v>0</v>
          </cell>
          <cell r="B212">
            <v>0</v>
          </cell>
          <cell r="C212">
            <v>0</v>
          </cell>
          <cell r="D212">
            <v>0</v>
          </cell>
        </row>
        <row r="213">
          <cell r="A213" t="str">
            <v>0060</v>
          </cell>
          <cell r="B213" t="str">
            <v>I-0019.0060</v>
          </cell>
          <cell r="C213" t="str">
            <v>Riego</v>
          </cell>
          <cell r="D213" t="str">
            <v>gl</v>
          </cell>
        </row>
        <row r="214">
          <cell r="B214">
            <v>0</v>
          </cell>
          <cell r="C214">
            <v>0</v>
          </cell>
          <cell r="D214">
            <v>0</v>
          </cell>
        </row>
        <row r="215">
          <cell r="B215">
            <v>0</v>
          </cell>
          <cell r="C215">
            <v>0</v>
          </cell>
          <cell r="D215">
            <v>0</v>
          </cell>
        </row>
        <row r="216">
          <cell r="A216" t="str">
            <v>0020</v>
          </cell>
          <cell r="B216" t="str">
            <v>I-0020</v>
          </cell>
          <cell r="C216" t="str">
            <v>OBRAS EXTERIORES</v>
          </cell>
          <cell r="D216">
            <v>0</v>
          </cell>
        </row>
        <row r="217">
          <cell r="A217" t="str">
            <v>0001</v>
          </cell>
          <cell r="B217" t="str">
            <v>I-0020.0001</v>
          </cell>
          <cell r="C217" t="str">
            <v>Parquización</v>
          </cell>
          <cell r="D217" t="str">
            <v>m2</v>
          </cell>
        </row>
        <row r="218">
          <cell r="A218" t="str">
            <v>0002</v>
          </cell>
          <cell r="B218" t="str">
            <v>I-0020.0002</v>
          </cell>
          <cell r="C218" t="str">
            <v>Veredas y canteros</v>
          </cell>
          <cell r="D218" t="str">
            <v>gl</v>
          </cell>
        </row>
        <row r="219">
          <cell r="A219" t="str">
            <v>0003</v>
          </cell>
          <cell r="B219" t="str">
            <v>I-0020.0003</v>
          </cell>
          <cell r="C219" t="str">
            <v>Estacionamiento y demarcacion</v>
          </cell>
          <cell r="D219" t="str">
            <v>gl</v>
          </cell>
        </row>
        <row r="220">
          <cell r="A220" t="str">
            <v>0004</v>
          </cell>
          <cell r="B220" t="str">
            <v>I-0020.0004</v>
          </cell>
          <cell r="C220" t="str">
            <v>Vereda municipal</v>
          </cell>
          <cell r="D220" t="str">
            <v>m2</v>
          </cell>
        </row>
        <row r="221">
          <cell r="A221" t="str">
            <v>0005</v>
          </cell>
          <cell r="B221" t="str">
            <v>I-0020.0005</v>
          </cell>
          <cell r="C221" t="str">
            <v>Mástil bandera</v>
          </cell>
          <cell r="D221" t="str">
            <v>un</v>
          </cell>
        </row>
        <row r="222">
          <cell r="B222">
            <v>0</v>
          </cell>
          <cell r="C222">
            <v>0</v>
          </cell>
          <cell r="D222">
            <v>0</v>
          </cell>
        </row>
        <row r="223">
          <cell r="A223">
            <v>0</v>
          </cell>
          <cell r="B223">
            <v>0</v>
          </cell>
          <cell r="C223">
            <v>0</v>
          </cell>
          <cell r="D223">
            <v>0</v>
          </cell>
        </row>
        <row r="224">
          <cell r="A224" t="str">
            <v>0022</v>
          </cell>
          <cell r="B224" t="str">
            <v>I-0022</v>
          </cell>
          <cell r="C224" t="str">
            <v>PROYECTO EJECUTIVO</v>
          </cell>
          <cell r="D224">
            <v>0</v>
          </cell>
        </row>
        <row r="225">
          <cell r="A225" t="str">
            <v>0001</v>
          </cell>
          <cell r="B225" t="str">
            <v>I-0022.0001</v>
          </cell>
          <cell r="C225" t="str">
            <v>Proyecto ejecutivo</v>
          </cell>
          <cell r="D225" t="str">
            <v>gl</v>
          </cell>
        </row>
        <row r="226">
          <cell r="A226" t="str">
            <v>0002</v>
          </cell>
          <cell r="B226" t="str">
            <v>I-0022.0002</v>
          </cell>
          <cell r="C226" t="str">
            <v>Proyecto ejecutivo - Arquitectónico</v>
          </cell>
          <cell r="D226" t="str">
            <v>gl</v>
          </cell>
        </row>
        <row r="227">
          <cell r="A227" t="str">
            <v>0003</v>
          </cell>
          <cell r="B227" t="str">
            <v>I-0022.0003</v>
          </cell>
          <cell r="C227" t="str">
            <v>Proyecto ejecutivo - Estructural</v>
          </cell>
          <cell r="D227" t="str">
            <v>gl</v>
          </cell>
        </row>
        <row r="228">
          <cell r="A228" t="str">
            <v>0004</v>
          </cell>
          <cell r="B228" t="str">
            <v>I-0022.0004</v>
          </cell>
          <cell r="C228" t="str">
            <v>Proyecto ejecutivo - Instalación eléctrica</v>
          </cell>
          <cell r="D228" t="str">
            <v>gl</v>
          </cell>
        </row>
        <row r="229">
          <cell r="A229" t="str">
            <v>0005</v>
          </cell>
          <cell r="B229" t="str">
            <v>I-0022.0005</v>
          </cell>
          <cell r="C229" t="str">
            <v>Proyecto ejecutivo - Instalación sanitaria</v>
          </cell>
          <cell r="D229" t="str">
            <v>gl</v>
          </cell>
        </row>
        <row r="230">
          <cell r="A230" t="str">
            <v>0006</v>
          </cell>
          <cell r="B230" t="str">
            <v>I-0022.0006</v>
          </cell>
          <cell r="C230" t="str">
            <v>Proyecto ejecutivo - Instalación gas</v>
          </cell>
          <cell r="D230" t="str">
            <v>gl</v>
          </cell>
        </row>
        <row r="231">
          <cell r="A231" t="str">
            <v>0007</v>
          </cell>
          <cell r="B231" t="str">
            <v>I-0022.0007</v>
          </cell>
          <cell r="C231" t="str">
            <v>Proyecto ejecutivo - Instalación termomecánica</v>
          </cell>
          <cell r="D231" t="str">
            <v>gl</v>
          </cell>
        </row>
        <row r="232">
          <cell r="A232" t="str">
            <v>0008</v>
          </cell>
          <cell r="B232" t="str">
            <v>I-0022.0008</v>
          </cell>
          <cell r="C232" t="str">
            <v>Proyecto ejecutivo - Instalación termomecánica</v>
          </cell>
          <cell r="D232" t="str">
            <v>gl</v>
          </cell>
        </row>
        <row r="233">
          <cell r="B233">
            <v>0</v>
          </cell>
          <cell r="C233">
            <v>0</v>
          </cell>
          <cell r="D233">
            <v>0</v>
          </cell>
        </row>
        <row r="234">
          <cell r="B234">
            <v>0</v>
          </cell>
          <cell r="C234">
            <v>0</v>
          </cell>
          <cell r="D234">
            <v>0</v>
          </cell>
        </row>
        <row r="235">
          <cell r="A235">
            <v>0</v>
          </cell>
        </row>
        <row r="236">
          <cell r="A236">
            <v>0</v>
          </cell>
        </row>
        <row r="237">
          <cell r="A237">
            <v>0</v>
          </cell>
        </row>
        <row r="238">
          <cell r="A238">
            <v>0</v>
          </cell>
        </row>
        <row r="239">
          <cell r="A239" t="str">
            <v>0024</v>
          </cell>
          <cell r="B239" t="str">
            <v>I-0024</v>
          </cell>
          <cell r="C239" t="str">
            <v>ANTEPECHOS Y UMBRALES</v>
          </cell>
          <cell r="D239">
            <v>0</v>
          </cell>
        </row>
        <row r="240">
          <cell r="A240" t="str">
            <v>0001</v>
          </cell>
          <cell r="B240" t="str">
            <v>I-0024.0001</v>
          </cell>
          <cell r="C240" t="str">
            <v>Antepechos de hormigón</v>
          </cell>
          <cell r="D240" t="str">
            <v>ml</v>
          </cell>
        </row>
        <row r="241">
          <cell r="A241" t="str">
            <v>0002</v>
          </cell>
          <cell r="B241" t="str">
            <v>I-0024.0002</v>
          </cell>
          <cell r="C241" t="str">
            <v>Antepechos de granito natural</v>
          </cell>
          <cell r="D241" t="str">
            <v>ml</v>
          </cell>
        </row>
        <row r="242">
          <cell r="A242" t="str">
            <v>0003</v>
          </cell>
          <cell r="B242" t="str">
            <v>I-0024.0003</v>
          </cell>
          <cell r="C242" t="str">
            <v>Umbrales de hormigón</v>
          </cell>
          <cell r="D242" t="str">
            <v>ml</v>
          </cell>
        </row>
        <row r="243">
          <cell r="A243" t="str">
            <v>0004</v>
          </cell>
          <cell r="B243" t="str">
            <v>I-0024.0004</v>
          </cell>
          <cell r="C243" t="str">
            <v>Umbrales de granito natural</v>
          </cell>
          <cell r="D243" t="str">
            <v>ml</v>
          </cell>
        </row>
        <row r="244">
          <cell r="A244">
            <v>0</v>
          </cell>
          <cell r="B244">
            <v>0</v>
          </cell>
          <cell r="C244">
            <v>0</v>
          </cell>
          <cell r="D244">
            <v>0</v>
          </cell>
        </row>
        <row r="245">
          <cell r="B245">
            <v>0</v>
          </cell>
          <cell r="C245">
            <v>0</v>
          </cell>
          <cell r="D245">
            <v>0</v>
          </cell>
        </row>
        <row r="246">
          <cell r="A246" t="str">
            <v>0025</v>
          </cell>
          <cell r="B246" t="str">
            <v>I-0025</v>
          </cell>
          <cell r="C246" t="str">
            <v>CIERRE PERIMETRAL</v>
          </cell>
          <cell r="D246">
            <v>0</v>
          </cell>
        </row>
        <row r="247">
          <cell r="A247" t="str">
            <v>0001</v>
          </cell>
          <cell r="B247" t="str">
            <v>I-0025.0001</v>
          </cell>
          <cell r="C247" t="str">
            <v>Cerco olímpico</v>
          </cell>
          <cell r="D247" t="str">
            <v>ml</v>
          </cell>
        </row>
        <row r="248">
          <cell r="A248" t="str">
            <v>0002</v>
          </cell>
          <cell r="B248" t="str">
            <v>I-0025.0002</v>
          </cell>
          <cell r="C248" t="str">
            <v>Malla artística</v>
          </cell>
          <cell r="D248" t="str">
            <v>m2</v>
          </cell>
        </row>
        <row r="249">
          <cell r="A249" t="str">
            <v>0003</v>
          </cell>
          <cell r="B249" t="str">
            <v>I-0025.0003</v>
          </cell>
          <cell r="C249" t="str">
            <v>Rejas</v>
          </cell>
          <cell r="D249" t="str">
            <v>m2</v>
          </cell>
        </row>
        <row r="250">
          <cell r="A250" t="str">
            <v>0004</v>
          </cell>
          <cell r="B250" t="str">
            <v>I-0025.0004</v>
          </cell>
          <cell r="C250" t="str">
            <v>Mampostería y malla artística</v>
          </cell>
          <cell r="D250" t="str">
            <v>gl</v>
          </cell>
        </row>
        <row r="251">
          <cell r="A251">
            <v>0</v>
          </cell>
          <cell r="C251">
            <v>0</v>
          </cell>
          <cell r="D251">
            <v>0</v>
          </cell>
        </row>
        <row r="253">
          <cell r="A253" t="str">
            <v>0025</v>
          </cell>
          <cell r="B253" t="str">
            <v>I-0025</v>
          </cell>
          <cell r="C253" t="str">
            <v>TECHOS LIVIANOS</v>
          </cell>
          <cell r="D253">
            <v>0</v>
          </cell>
        </row>
        <row r="254">
          <cell r="A254" t="str">
            <v>0001</v>
          </cell>
          <cell r="B254" t="str">
            <v>I-0025.0001</v>
          </cell>
          <cell r="C254" t="str">
            <v>De madera - inlcuido estructura, protección y aislación</v>
          </cell>
          <cell r="D254" t="str">
            <v>m2</v>
          </cell>
        </row>
        <row r="258">
          <cell r="A258" t="str">
            <v>0026</v>
          </cell>
          <cell r="B258" t="str">
            <v>I-0026</v>
          </cell>
          <cell r="C258" t="str">
            <v>ESTRUCTURAS METALICAS</v>
          </cell>
          <cell r="D258">
            <v>0</v>
          </cell>
        </row>
        <row r="259">
          <cell r="A259" t="str">
            <v>0001</v>
          </cell>
          <cell r="B259" t="str">
            <v>I-0026.0001</v>
          </cell>
          <cell r="C259" t="str">
            <v>Estructura metálica escalera</v>
          </cell>
          <cell r="D259" t="str">
            <v>gl</v>
          </cell>
        </row>
        <row r="260">
          <cell r="A260" t="str">
            <v>0002</v>
          </cell>
          <cell r="B260" t="str">
            <v>I-0026.0002</v>
          </cell>
          <cell r="C260" t="str">
            <v>Estructura metálica cubierta</v>
          </cell>
          <cell r="D260" t="str">
            <v>gl</v>
          </cell>
        </row>
        <row r="261">
          <cell r="A261" t="str">
            <v>0003</v>
          </cell>
          <cell r="B261" t="str">
            <v>I-0026.0003</v>
          </cell>
          <cell r="C261" t="str">
            <v>Estructura soporte revestimiento</v>
          </cell>
          <cell r="D261" t="str">
            <v>gl</v>
          </cell>
        </row>
        <row r="262">
          <cell r="A262" t="str">
            <v>0004</v>
          </cell>
          <cell r="B262" t="str">
            <v>I-0026.0004</v>
          </cell>
          <cell r="C262" t="str">
            <v>Torre metálica para tanque de reserva</v>
          </cell>
          <cell r="D262" t="str">
            <v>gl</v>
          </cell>
        </row>
        <row r="263">
          <cell r="A263" t="str">
            <v>0005</v>
          </cell>
          <cell r="B263" t="str">
            <v>I-0026.0005</v>
          </cell>
          <cell r="C263" t="str">
            <v>Tapajuntas</v>
          </cell>
          <cell r="D263" t="str">
            <v>ml</v>
          </cell>
        </row>
        <row r="267">
          <cell r="A267" t="str">
            <v>0050</v>
          </cell>
          <cell r="B267" t="str">
            <v>I-0050</v>
          </cell>
          <cell r="C267" t="str">
            <v>RED AGUA POTABLE</v>
          </cell>
          <cell r="D267">
            <v>0</v>
          </cell>
        </row>
        <row r="268">
          <cell r="A268" t="str">
            <v>0001</v>
          </cell>
          <cell r="B268" t="str">
            <v>I-0050.0001</v>
          </cell>
          <cell r="C268" t="str">
            <v>Cañería PVC K10 Ø 75</v>
          </cell>
          <cell r="D268" t="str">
            <v>ml</v>
          </cell>
        </row>
        <row r="269">
          <cell r="A269" t="str">
            <v>0002</v>
          </cell>
          <cell r="B269" t="str">
            <v>I-0050.0002</v>
          </cell>
          <cell r="C269" t="str">
            <v>Válvula exclusa ø 110</v>
          </cell>
          <cell r="D269" t="str">
            <v>un</v>
          </cell>
        </row>
        <row r="270">
          <cell r="A270" t="str">
            <v>0003</v>
          </cell>
          <cell r="B270" t="str">
            <v>I-0050.0003</v>
          </cell>
          <cell r="C270" t="str">
            <v>Hidrantes a bola</v>
          </cell>
          <cell r="D270" t="str">
            <v>un</v>
          </cell>
        </row>
        <row r="271">
          <cell r="A271" t="str">
            <v>0004</v>
          </cell>
          <cell r="B271" t="str">
            <v>I-0050.0004</v>
          </cell>
          <cell r="C271" t="str">
            <v>Conexión domiciliaria Ø 20 mm.</v>
          </cell>
          <cell r="D271" t="str">
            <v>un</v>
          </cell>
        </row>
        <row r="275">
          <cell r="A275" t="str">
            <v>0051</v>
          </cell>
          <cell r="B275" t="str">
            <v>I-0051</v>
          </cell>
          <cell r="C275" t="str">
            <v>RED DE CLOACA</v>
          </cell>
          <cell r="D275">
            <v>0</v>
          </cell>
        </row>
        <row r="276">
          <cell r="A276" t="str">
            <v>0001</v>
          </cell>
          <cell r="B276" t="str">
            <v>I-0051.0001</v>
          </cell>
          <cell r="C276" t="str">
            <v>Cañería PVC - RCP Ø160mm</v>
          </cell>
          <cell r="D276" t="str">
            <v>ml</v>
          </cell>
        </row>
        <row r="277">
          <cell r="A277" t="str">
            <v>0002</v>
          </cell>
          <cell r="B277" t="str">
            <v>I-0051.0002</v>
          </cell>
          <cell r="C277" t="str">
            <v>Bocas de Registros</v>
          </cell>
          <cell r="D277" t="str">
            <v>un</v>
          </cell>
        </row>
        <row r="278">
          <cell r="A278" t="str">
            <v>0003</v>
          </cell>
          <cell r="B278" t="str">
            <v>I-0051.0003</v>
          </cell>
          <cell r="C278" t="str">
            <v>Conexiones domiciliarias Ø 160 mm.</v>
          </cell>
          <cell r="D278" t="str">
            <v>un</v>
          </cell>
        </row>
        <row r="279">
          <cell r="A279" t="str">
            <v>0004</v>
          </cell>
          <cell r="B279" t="str">
            <v>I-0051.0004</v>
          </cell>
          <cell r="C279">
            <v>0</v>
          </cell>
          <cell r="D279">
            <v>0</v>
          </cell>
        </row>
        <row r="282">
          <cell r="A282" t="str">
            <v>0052</v>
          </cell>
          <cell r="B282" t="str">
            <v>I-0052</v>
          </cell>
          <cell r="C282" t="str">
            <v>RED DE GAS NATURAL</v>
          </cell>
          <cell r="D282">
            <v>0</v>
          </cell>
        </row>
        <row r="283">
          <cell r="A283" t="str">
            <v>0001</v>
          </cell>
          <cell r="B283" t="str">
            <v>I-0052.0001</v>
          </cell>
          <cell r="C283" t="str">
            <v>Cañería PPL Ø 50mm Esp 4,60 mm</v>
          </cell>
          <cell r="D283" t="str">
            <v>ml</v>
          </cell>
        </row>
        <row r="284">
          <cell r="A284" t="str">
            <v>0002</v>
          </cell>
          <cell r="B284" t="str">
            <v>I-0052.0002</v>
          </cell>
          <cell r="C284" t="str">
            <v>Cañería PPL Ø 63mm Esp 5,80 mm</v>
          </cell>
          <cell r="D284" t="str">
            <v>ml</v>
          </cell>
        </row>
        <row r="285">
          <cell r="A285" t="str">
            <v>0003</v>
          </cell>
          <cell r="B285" t="str">
            <v>I-0052.0003</v>
          </cell>
          <cell r="C285" t="str">
            <v>Conexión Domiciliaria</v>
          </cell>
          <cell r="D285" t="str">
            <v>un</v>
          </cell>
        </row>
        <row r="286">
          <cell r="A286" t="str">
            <v>0004</v>
          </cell>
          <cell r="B286" t="str">
            <v>I-0052.0004</v>
          </cell>
          <cell r="C286" t="str">
            <v>Red externa de gas - conexión tramo correspondiente  a calle proy. 1</v>
          </cell>
          <cell r="D286" t="str">
            <v>gl</v>
          </cell>
        </row>
        <row r="289">
          <cell r="A289" t="str">
            <v>0053</v>
          </cell>
          <cell r="B289" t="str">
            <v>I-0053</v>
          </cell>
          <cell r="C289" t="str">
            <v>ALUMBRADO PÚBLICO</v>
          </cell>
          <cell r="D289">
            <v>0</v>
          </cell>
        </row>
        <row r="290">
          <cell r="A290" t="str">
            <v>0001</v>
          </cell>
          <cell r="B290" t="str">
            <v>I-0053.0001</v>
          </cell>
          <cell r="C290" t="str">
            <v>Red Alumbrado Público</v>
          </cell>
          <cell r="D290" t="str">
            <v>gl</v>
          </cell>
        </row>
        <row r="291">
          <cell r="A291" t="str">
            <v>0002</v>
          </cell>
          <cell r="B291" t="str">
            <v>I-0053.0002</v>
          </cell>
          <cell r="C291" t="str">
            <v>Iluminación espacios verdes</v>
          </cell>
          <cell r="D291" t="str">
            <v>gl</v>
          </cell>
        </row>
        <row r="292">
          <cell r="A292" t="str">
            <v>0003</v>
          </cell>
          <cell r="B292" t="str">
            <v>I-0053.0003</v>
          </cell>
          <cell r="C292" t="str">
            <v>Extracción de postes de iluminación - cantidad 11</v>
          </cell>
          <cell r="D292" t="str">
            <v>un</v>
          </cell>
        </row>
        <row r="293">
          <cell r="A293" t="str">
            <v>0004</v>
          </cell>
          <cell r="B293" t="str">
            <v>I-0053.0004</v>
          </cell>
          <cell r="C293">
            <v>0</v>
          </cell>
          <cell r="D293">
            <v>0</v>
          </cell>
        </row>
        <row r="295">
          <cell r="A295" t="str">
            <v>0054</v>
          </cell>
          <cell r="B295" t="str">
            <v>I-0054</v>
          </cell>
          <cell r="C295" t="str">
            <v>URBANIZACIÓN</v>
          </cell>
          <cell r="D295">
            <v>0</v>
          </cell>
        </row>
        <row r="296">
          <cell r="A296" t="str">
            <v>0001</v>
          </cell>
          <cell r="B296" t="str">
            <v>I-0054.0001</v>
          </cell>
          <cell r="C296" t="str">
            <v>Limpieza de terreno - incluye demolición y erradicación de árboles</v>
          </cell>
          <cell r="D296" t="str">
            <v>gl</v>
          </cell>
        </row>
        <row r="297">
          <cell r="A297" t="str">
            <v>0002</v>
          </cell>
          <cell r="B297" t="str">
            <v>I-0054.0002</v>
          </cell>
          <cell r="C297" t="str">
            <v>Excavación no clasificada</v>
          </cell>
          <cell r="D297" t="str">
            <v>m3</v>
          </cell>
        </row>
        <row r="298">
          <cell r="A298" t="str">
            <v>0003</v>
          </cell>
          <cell r="B298" t="str">
            <v>I-0054.0003</v>
          </cell>
          <cell r="C298" t="str">
            <v>Ejecución de base</v>
          </cell>
          <cell r="D298" t="str">
            <v>m3</v>
          </cell>
        </row>
        <row r="299">
          <cell r="A299" t="str">
            <v>0004</v>
          </cell>
          <cell r="B299" t="str">
            <v>I-0054.0004</v>
          </cell>
          <cell r="C299" t="str">
            <v>Ejecución de cunetas  en tierra</v>
          </cell>
          <cell r="D299" t="str">
            <v>ml</v>
          </cell>
        </row>
        <row r="300">
          <cell r="A300" t="str">
            <v>0005</v>
          </cell>
          <cell r="B300" t="str">
            <v>I-0054.0005</v>
          </cell>
          <cell r="C300" t="str">
            <v>Ejecución de cuneta impermeabilizada y obra de toma</v>
          </cell>
          <cell r="D300" t="str">
            <v>ml</v>
          </cell>
        </row>
        <row r="301">
          <cell r="A301" t="str">
            <v>0006</v>
          </cell>
          <cell r="B301" t="str">
            <v>I-0054.0006</v>
          </cell>
          <cell r="C301" t="str">
            <v>Arbolado público</v>
          </cell>
          <cell r="D301" t="str">
            <v>un</v>
          </cell>
        </row>
        <row r="302">
          <cell r="A302" t="str">
            <v>0007</v>
          </cell>
          <cell r="B302" t="str">
            <v>I-0054.0007</v>
          </cell>
          <cell r="C302" t="str">
            <v>Indicadores de calles</v>
          </cell>
          <cell r="D302" t="str">
            <v>un</v>
          </cell>
        </row>
        <row r="303">
          <cell r="A303" t="str">
            <v>0008</v>
          </cell>
          <cell r="B303" t="str">
            <v>I-0054.0008</v>
          </cell>
          <cell r="C303" t="str">
            <v>Vertices de lote</v>
          </cell>
          <cell r="D303" t="str">
            <v>un</v>
          </cell>
        </row>
        <row r="304">
          <cell r="A304" t="str">
            <v>0009</v>
          </cell>
          <cell r="B304" t="str">
            <v>I-0054.0009</v>
          </cell>
          <cell r="C304" t="str">
            <v>Construcción de pasante vehicular SJ-320</v>
          </cell>
          <cell r="D304" t="str">
            <v>u</v>
          </cell>
        </row>
        <row r="305">
          <cell r="A305" t="str">
            <v>0010</v>
          </cell>
          <cell r="B305" t="str">
            <v>I-0054.0010</v>
          </cell>
          <cell r="C305" t="str">
            <v>Pedraplen bajo vereda</v>
          </cell>
          <cell r="D305" t="str">
            <v>m3</v>
          </cell>
        </row>
        <row r="306">
          <cell r="A306" t="str">
            <v>0011</v>
          </cell>
          <cell r="B306" t="str">
            <v>I-0054.0011</v>
          </cell>
          <cell r="C306" t="str">
            <v>Pedraplen bajo vivienda</v>
          </cell>
          <cell r="D306" t="str">
            <v>m3</v>
          </cell>
        </row>
        <row r="307">
          <cell r="A307" t="str">
            <v>0012</v>
          </cell>
          <cell r="B307" t="str">
            <v>I-0054.0012</v>
          </cell>
          <cell r="C307" t="str">
            <v>Terraplen bajo vivienda</v>
          </cell>
          <cell r="D307" t="str">
            <v>m3</v>
          </cell>
        </row>
        <row r="308">
          <cell r="A308" t="str">
            <v>0013</v>
          </cell>
          <cell r="B308" t="str">
            <v>I-0054.0013</v>
          </cell>
          <cell r="C308" t="str">
            <v>Puentes peatonales</v>
          </cell>
          <cell r="D308" t="str">
            <v>un</v>
          </cell>
        </row>
        <row r="309">
          <cell r="A309" t="str">
            <v>0014</v>
          </cell>
          <cell r="B309" t="str">
            <v>I-0054.0014</v>
          </cell>
          <cell r="C309" t="str">
            <v>Puentes de acceso vehicular</v>
          </cell>
          <cell r="D309" t="str">
            <v>un</v>
          </cell>
        </row>
        <row r="310">
          <cell r="A310" t="str">
            <v>0015</v>
          </cell>
          <cell r="B310" t="str">
            <v>I-0054.0015</v>
          </cell>
          <cell r="C310" t="str">
            <v>Ejecución veredas municipales</v>
          </cell>
          <cell r="D310" t="str">
            <v>m2</v>
          </cell>
        </row>
        <row r="311">
          <cell r="A311" t="str">
            <v>0016</v>
          </cell>
          <cell r="B311" t="str">
            <v>I-0054.0016</v>
          </cell>
          <cell r="C311" t="str">
            <v>Rellenos en  lotes</v>
          </cell>
          <cell r="D311" t="str">
            <v>m3</v>
          </cell>
        </row>
        <row r="312">
          <cell r="A312" t="str">
            <v>0017</v>
          </cell>
          <cell r="B312" t="str">
            <v>I-0054.0017</v>
          </cell>
          <cell r="C312" t="str">
            <v>Espacios verdes</v>
          </cell>
          <cell r="D312" t="str">
            <v>gl</v>
          </cell>
        </row>
        <row r="314">
          <cell r="A314" t="str">
            <v>0055</v>
          </cell>
          <cell r="B314" t="str">
            <v>I-0055</v>
          </cell>
          <cell r="C314" t="str">
            <v>OBRAS COMPLEMENTARIAS</v>
          </cell>
          <cell r="D314">
            <v>0</v>
          </cell>
        </row>
        <row r="315">
          <cell r="A315" t="str">
            <v>0001</v>
          </cell>
          <cell r="B315" t="str">
            <v>I-0055.0001</v>
          </cell>
          <cell r="C315" t="str">
            <v>Demolicion de viviendas existentes</v>
          </cell>
          <cell r="D315" t="str">
            <v>gl</v>
          </cell>
        </row>
        <row r="316">
          <cell r="A316" t="str">
            <v>0002</v>
          </cell>
          <cell r="B316" t="str">
            <v>I-0055.0002</v>
          </cell>
          <cell r="C316" t="str">
            <v>Construcción sifón sistema hidraulico</v>
          </cell>
          <cell r="D316" t="str">
            <v>unid.</v>
          </cell>
        </row>
        <row r="317">
          <cell r="A317" t="str">
            <v>0003</v>
          </cell>
          <cell r="B317" t="str">
            <v>I-0055.0003</v>
          </cell>
          <cell r="C317" t="str">
            <v>Impermeabilización ramo regador</v>
          </cell>
          <cell r="D317" t="str">
            <v>ml</v>
          </cell>
        </row>
        <row r="318">
          <cell r="A318" t="str">
            <v>0004</v>
          </cell>
          <cell r="B318" t="str">
            <v>I-0055.0004</v>
          </cell>
          <cell r="C318">
            <v>0</v>
          </cell>
          <cell r="D318">
            <v>0</v>
          </cell>
        </row>
        <row r="321">
          <cell r="A321" t="str">
            <v>0056</v>
          </cell>
          <cell r="B321" t="str">
            <v>I-0056</v>
          </cell>
          <cell r="C321" t="str">
            <v>DOCUMENTACIÓN FINAL</v>
          </cell>
          <cell r="D321">
            <v>0</v>
          </cell>
        </row>
        <row r="322">
          <cell r="A322" t="str">
            <v>0001</v>
          </cell>
          <cell r="B322" t="str">
            <v>I-0056.0001</v>
          </cell>
          <cell r="C322" t="str">
            <v>Documentación Final de Obra</v>
          </cell>
          <cell r="D322" t="str">
            <v>gl</v>
          </cell>
        </row>
        <row r="323">
          <cell r="A323" t="str">
            <v>0002</v>
          </cell>
          <cell r="B323" t="str">
            <v>I-0056.0002</v>
          </cell>
          <cell r="C323" t="str">
            <v>Documentación final de obra - 3% Monto Total de la Obra</v>
          </cell>
          <cell r="D323" t="str">
            <v>gl</v>
          </cell>
        </row>
        <row r="324">
          <cell r="A324" t="str">
            <v>0003</v>
          </cell>
          <cell r="B324" t="str">
            <v>I-0056.0003</v>
          </cell>
          <cell r="C324">
            <v>0</v>
          </cell>
          <cell r="D324">
            <v>0</v>
          </cell>
        </row>
        <row r="325">
          <cell r="A325" t="str">
            <v>0004</v>
          </cell>
          <cell r="B325" t="str">
            <v>I-0056.0004</v>
          </cell>
          <cell r="C325">
            <v>0</v>
          </cell>
          <cell r="D325">
            <v>0</v>
          </cell>
        </row>
      </sheetData>
      <sheetData sheetId="1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s"/>
      <sheetName val="Instrucciones"/>
      <sheetName val="Datos"/>
      <sheetName val="CyP"/>
      <sheetName val="AP"/>
      <sheetName val="PTyCI"/>
      <sheetName val="Polinómica"/>
      <sheetName val="MED SIGOP"/>
      <sheetName val="MED OBRA"/>
      <sheetName val="Avance Obra"/>
      <sheetName val="Curva Inversiones"/>
      <sheetName val="Gastos Generales"/>
      <sheetName val="Insumos"/>
      <sheetName val="Items - Códigos"/>
    </sheetNames>
    <sheetDataSet>
      <sheetData sheetId="0">
        <row r="1">
          <cell r="B1" t="str">
            <v>Cuadro 1. Índices del Capítulo Materiales, mayor desagregación disponible</v>
          </cell>
        </row>
      </sheetData>
      <sheetData sheetId="1"/>
      <sheetData sheetId="2">
        <row r="1">
          <cell r="A1" t="str">
            <v>DATOS A COMPLETAR POR LA REPARTICIÓN</v>
          </cell>
        </row>
        <row r="5">
          <cell r="C5" t="str">
            <v>1/2020</v>
          </cell>
        </row>
        <row r="6">
          <cell r="C6" t="str">
            <v>500-000000-2020</v>
          </cell>
        </row>
        <row r="7">
          <cell r="C7">
            <v>0</v>
          </cell>
        </row>
        <row r="15">
          <cell r="C15">
            <v>0.1</v>
          </cell>
        </row>
        <row r="18">
          <cell r="C18">
            <v>0.21</v>
          </cell>
        </row>
        <row r="19">
          <cell r="C19">
            <v>1.4808000000000001</v>
          </cell>
        </row>
      </sheetData>
      <sheetData sheetId="3">
        <row r="1">
          <cell r="A1" t="str">
            <v xml:space="preserve">COMITENTE : </v>
          </cell>
        </row>
      </sheetData>
      <sheetData sheetId="4">
        <row r="1">
          <cell r="A1" t="str">
            <v>ANALISIS DE PRECIOS</v>
          </cell>
          <cell r="B1">
            <v>0</v>
          </cell>
          <cell r="C1">
            <v>0</v>
          </cell>
          <cell r="D1">
            <v>0</v>
          </cell>
          <cell r="E1">
            <v>0</v>
          </cell>
          <cell r="F1">
            <v>0</v>
          </cell>
          <cell r="G1">
            <v>0</v>
          </cell>
        </row>
        <row r="2">
          <cell r="A2" t="str">
            <v>COMITENTE:</v>
          </cell>
          <cell r="B2" t="str">
            <v>DIRECCIÓN DE ARQUITECTURA</v>
          </cell>
          <cell r="C2">
            <v>0</v>
          </cell>
          <cell r="D2">
            <v>0</v>
          </cell>
          <cell r="E2">
            <v>0</v>
          </cell>
          <cell r="F2">
            <v>0</v>
          </cell>
          <cell r="G2">
            <v>0</v>
          </cell>
        </row>
        <row r="3">
          <cell r="A3" t="str">
            <v>CONTRATISTA:</v>
          </cell>
          <cell r="B3" t="str">
            <v>FUNCIONALES SIGOP</v>
          </cell>
          <cell r="C3">
            <v>0</v>
          </cell>
          <cell r="D3">
            <v>0</v>
          </cell>
          <cell r="E3">
            <v>0</v>
          </cell>
          <cell r="F3">
            <v>0</v>
          </cell>
          <cell r="G3">
            <v>0</v>
          </cell>
        </row>
        <row r="4">
          <cell r="A4" t="str">
            <v>OBRA:</v>
          </cell>
          <cell r="B4" t="str">
            <v>PRUEBA PLANILLA DE MEDICION</v>
          </cell>
          <cell r="C4">
            <v>0</v>
          </cell>
          <cell r="D4">
            <v>0</v>
          </cell>
          <cell r="E4">
            <v>0</v>
          </cell>
          <cell r="F4" t="str">
            <v>PRECIOS A:</v>
          </cell>
          <cell r="G4">
            <v>0</v>
          </cell>
        </row>
        <row r="5">
          <cell r="A5" t="str">
            <v>UBICACIÓN:</v>
          </cell>
          <cell r="B5" t="str">
            <v>CENTRO CIVICO</v>
          </cell>
          <cell r="C5">
            <v>0</v>
          </cell>
          <cell r="D5">
            <v>0</v>
          </cell>
          <cell r="E5">
            <v>0</v>
          </cell>
          <cell r="F5">
            <v>0</v>
          </cell>
          <cell r="G5">
            <v>0</v>
          </cell>
        </row>
        <row r="6">
          <cell r="A6" t="str">
            <v>RUBRO:</v>
          </cell>
          <cell r="B6" t="str">
            <v/>
          </cell>
          <cell r="C6" t="str">
            <v/>
          </cell>
          <cell r="D6">
            <v>0</v>
          </cell>
          <cell r="E6">
            <v>0</v>
          </cell>
          <cell r="F6">
            <v>0</v>
          </cell>
          <cell r="G6">
            <v>0</v>
          </cell>
        </row>
        <row r="7">
          <cell r="A7" t="str">
            <v>ITEM:</v>
          </cell>
          <cell r="B7">
            <v>1</v>
          </cell>
          <cell r="C7" t="str">
            <v>LIMPIEZA DE TERRENO</v>
          </cell>
          <cell r="D7">
            <v>0</v>
          </cell>
          <cell r="E7">
            <v>0</v>
          </cell>
          <cell r="F7" t="str">
            <v>UNIDAD:</v>
          </cell>
          <cell r="G7" t="str">
            <v>GL</v>
          </cell>
        </row>
        <row r="8">
          <cell r="A8">
            <v>0</v>
          </cell>
          <cell r="B8">
            <v>0</v>
          </cell>
          <cell r="C8">
            <v>0</v>
          </cell>
          <cell r="D8">
            <v>0</v>
          </cell>
          <cell r="E8">
            <v>0</v>
          </cell>
          <cell r="F8">
            <v>0</v>
          </cell>
          <cell r="G8">
            <v>0</v>
          </cell>
        </row>
        <row r="9">
          <cell r="A9" t="str">
            <v>DATOS REDETERMINACION</v>
          </cell>
          <cell r="B9">
            <v>0</v>
          </cell>
          <cell r="C9" t="str">
            <v>DESIGNACION</v>
          </cell>
          <cell r="D9" t="str">
            <v>U</v>
          </cell>
          <cell r="E9" t="str">
            <v>Cantidad</v>
          </cell>
          <cell r="F9" t="str">
            <v>$ Unitarios</v>
          </cell>
          <cell r="G9" t="str">
            <v>$ Parcial</v>
          </cell>
        </row>
        <row r="10">
          <cell r="A10" t="str">
            <v>CÓDIGO</v>
          </cell>
          <cell r="B10" t="str">
            <v>DESCRIPCIÓN</v>
          </cell>
          <cell r="C10">
            <v>0</v>
          </cell>
          <cell r="D10">
            <v>0</v>
          </cell>
          <cell r="E10">
            <v>0</v>
          </cell>
          <cell r="F10">
            <v>0</v>
          </cell>
          <cell r="G10">
            <v>0</v>
          </cell>
        </row>
        <row r="11">
          <cell r="A11">
            <v>0</v>
          </cell>
          <cell r="B11">
            <v>0</v>
          </cell>
          <cell r="C11" t="str">
            <v>A - MATERIALES</v>
          </cell>
          <cell r="D11">
            <v>0</v>
          </cell>
          <cell r="E11">
            <v>0</v>
          </cell>
          <cell r="F11">
            <v>0</v>
          </cell>
          <cell r="G11">
            <v>0</v>
          </cell>
        </row>
        <row r="12">
          <cell r="A12" t="str">
            <v>INDEC-CM - 41242-11</v>
          </cell>
          <cell r="B12" t="str">
            <v>Acero aletado conformado, en barra</v>
          </cell>
          <cell r="C12" t="str">
            <v>MATERIALES VARIOS</v>
          </cell>
          <cell r="D12" t="str">
            <v>GL</v>
          </cell>
          <cell r="E12">
            <v>1</v>
          </cell>
          <cell r="F12">
            <v>1000</v>
          </cell>
          <cell r="G12">
            <v>1000</v>
          </cell>
        </row>
        <row r="13">
          <cell r="A13" t="str">
            <v/>
          </cell>
          <cell r="B13" t="str">
            <v/>
          </cell>
          <cell r="C13">
            <v>0</v>
          </cell>
          <cell r="D13" t="str">
            <v/>
          </cell>
          <cell r="E13">
            <v>0</v>
          </cell>
          <cell r="F13">
            <v>0</v>
          </cell>
          <cell r="G13">
            <v>0</v>
          </cell>
        </row>
        <row r="14">
          <cell r="A14" t="str">
            <v/>
          </cell>
          <cell r="B14" t="str">
            <v/>
          </cell>
          <cell r="C14">
            <v>0</v>
          </cell>
          <cell r="D14" t="str">
            <v/>
          </cell>
          <cell r="E14">
            <v>0</v>
          </cell>
          <cell r="F14">
            <v>0</v>
          </cell>
          <cell r="G14">
            <v>0</v>
          </cell>
        </row>
        <row r="15">
          <cell r="A15" t="str">
            <v/>
          </cell>
          <cell r="B15" t="str">
            <v/>
          </cell>
          <cell r="C15">
            <v>0</v>
          </cell>
          <cell r="D15" t="str">
            <v/>
          </cell>
          <cell r="E15">
            <v>0</v>
          </cell>
          <cell r="F15">
            <v>0</v>
          </cell>
          <cell r="G15">
            <v>0</v>
          </cell>
        </row>
        <row r="16">
          <cell r="A16" t="str">
            <v/>
          </cell>
          <cell r="B16" t="str">
            <v/>
          </cell>
          <cell r="C16">
            <v>0</v>
          </cell>
          <cell r="D16" t="str">
            <v/>
          </cell>
          <cell r="E16">
            <v>0</v>
          </cell>
          <cell r="F16">
            <v>0</v>
          </cell>
          <cell r="G16">
            <v>0</v>
          </cell>
        </row>
        <row r="17">
          <cell r="A17" t="str">
            <v/>
          </cell>
          <cell r="B17" t="str">
            <v/>
          </cell>
          <cell r="C17">
            <v>0</v>
          </cell>
          <cell r="D17" t="str">
            <v/>
          </cell>
          <cell r="E17">
            <v>0</v>
          </cell>
          <cell r="F17">
            <v>0</v>
          </cell>
          <cell r="G17">
            <v>0</v>
          </cell>
        </row>
        <row r="18">
          <cell r="A18" t="str">
            <v/>
          </cell>
          <cell r="B18" t="str">
            <v/>
          </cell>
          <cell r="C18">
            <v>0</v>
          </cell>
          <cell r="D18" t="str">
            <v/>
          </cell>
          <cell r="E18">
            <v>0</v>
          </cell>
          <cell r="F18">
            <v>0</v>
          </cell>
          <cell r="G18">
            <v>0</v>
          </cell>
        </row>
        <row r="19">
          <cell r="A19" t="str">
            <v/>
          </cell>
          <cell r="B19" t="str">
            <v/>
          </cell>
          <cell r="C19">
            <v>0</v>
          </cell>
          <cell r="D19" t="str">
            <v/>
          </cell>
          <cell r="E19">
            <v>0</v>
          </cell>
          <cell r="F19">
            <v>0</v>
          </cell>
          <cell r="G19">
            <v>0</v>
          </cell>
        </row>
        <row r="20">
          <cell r="A20" t="str">
            <v/>
          </cell>
          <cell r="B20" t="str">
            <v/>
          </cell>
          <cell r="C20">
            <v>0</v>
          </cell>
          <cell r="D20" t="str">
            <v/>
          </cell>
          <cell r="E20">
            <v>0</v>
          </cell>
          <cell r="F20">
            <v>0</v>
          </cell>
          <cell r="G20">
            <v>0</v>
          </cell>
        </row>
        <row r="21">
          <cell r="A21" t="str">
            <v/>
          </cell>
          <cell r="B21" t="str">
            <v/>
          </cell>
          <cell r="C21">
            <v>0</v>
          </cell>
          <cell r="D21" t="str">
            <v/>
          </cell>
          <cell r="E21">
            <v>0</v>
          </cell>
          <cell r="F21">
            <v>0</v>
          </cell>
          <cell r="G21">
            <v>0</v>
          </cell>
        </row>
        <row r="22">
          <cell r="A22" t="str">
            <v/>
          </cell>
          <cell r="B22" t="str">
            <v/>
          </cell>
          <cell r="C22">
            <v>0</v>
          </cell>
          <cell r="D22" t="str">
            <v/>
          </cell>
          <cell r="E22">
            <v>0</v>
          </cell>
          <cell r="F22">
            <v>0</v>
          </cell>
          <cell r="G22">
            <v>0</v>
          </cell>
        </row>
        <row r="23">
          <cell r="A23" t="str">
            <v/>
          </cell>
          <cell r="B23" t="str">
            <v/>
          </cell>
          <cell r="C23">
            <v>0</v>
          </cell>
          <cell r="D23" t="str">
            <v/>
          </cell>
          <cell r="E23">
            <v>0</v>
          </cell>
          <cell r="F23">
            <v>0</v>
          </cell>
          <cell r="G23">
            <v>0</v>
          </cell>
        </row>
        <row r="24">
          <cell r="A24" t="str">
            <v/>
          </cell>
          <cell r="B24" t="str">
            <v/>
          </cell>
          <cell r="C24">
            <v>0</v>
          </cell>
          <cell r="D24" t="str">
            <v/>
          </cell>
          <cell r="E24">
            <v>0</v>
          </cell>
          <cell r="F24">
            <v>0</v>
          </cell>
          <cell r="G24">
            <v>0</v>
          </cell>
        </row>
        <row r="25">
          <cell r="A25" t="str">
            <v/>
          </cell>
          <cell r="B25" t="str">
            <v/>
          </cell>
          <cell r="C25">
            <v>0</v>
          </cell>
          <cell r="D25" t="str">
            <v/>
          </cell>
          <cell r="E25">
            <v>0</v>
          </cell>
          <cell r="F25">
            <v>0</v>
          </cell>
          <cell r="G25">
            <v>0</v>
          </cell>
        </row>
        <row r="26">
          <cell r="A26">
            <v>0</v>
          </cell>
          <cell r="B26">
            <v>0</v>
          </cell>
          <cell r="C26">
            <v>0</v>
          </cell>
          <cell r="D26">
            <v>0</v>
          </cell>
          <cell r="E26">
            <v>0</v>
          </cell>
          <cell r="F26" t="str">
            <v>Total A</v>
          </cell>
          <cell r="G26">
            <v>1000</v>
          </cell>
        </row>
        <row r="27">
          <cell r="A27">
            <v>0</v>
          </cell>
          <cell r="B27">
            <v>0</v>
          </cell>
          <cell r="C27" t="str">
            <v>B - MANO DE OBRA</v>
          </cell>
          <cell r="D27">
            <v>0</v>
          </cell>
          <cell r="E27">
            <v>0</v>
          </cell>
          <cell r="F27">
            <v>0</v>
          </cell>
          <cell r="G27">
            <v>0</v>
          </cell>
        </row>
        <row r="28">
          <cell r="A28" t="str">
            <v/>
          </cell>
          <cell r="B28">
            <v>0</v>
          </cell>
          <cell r="C28">
            <v>0</v>
          </cell>
          <cell r="D28" t="str">
            <v/>
          </cell>
          <cell r="E28">
            <v>0</v>
          </cell>
          <cell r="F28">
            <v>0</v>
          </cell>
          <cell r="G28">
            <v>0</v>
          </cell>
        </row>
        <row r="29">
          <cell r="A29" t="str">
            <v/>
          </cell>
          <cell r="B29">
            <v>0</v>
          </cell>
          <cell r="C29">
            <v>0</v>
          </cell>
          <cell r="D29" t="str">
            <v/>
          </cell>
          <cell r="E29">
            <v>0</v>
          </cell>
          <cell r="F29">
            <v>0</v>
          </cell>
          <cell r="G29">
            <v>0</v>
          </cell>
        </row>
        <row r="30">
          <cell r="A30" t="str">
            <v/>
          </cell>
          <cell r="B30">
            <v>0</v>
          </cell>
          <cell r="C30">
            <v>0</v>
          </cell>
          <cell r="D30" t="str">
            <v/>
          </cell>
          <cell r="E30">
            <v>0</v>
          </cell>
          <cell r="F30">
            <v>0</v>
          </cell>
          <cell r="G30">
            <v>0</v>
          </cell>
        </row>
        <row r="31">
          <cell r="A31" t="str">
            <v/>
          </cell>
          <cell r="B31">
            <v>0</v>
          </cell>
          <cell r="C31">
            <v>0</v>
          </cell>
          <cell r="D31" t="str">
            <v/>
          </cell>
          <cell r="E31">
            <v>0</v>
          </cell>
          <cell r="F31">
            <v>0</v>
          </cell>
          <cell r="G31">
            <v>0</v>
          </cell>
        </row>
        <row r="32">
          <cell r="A32" t="str">
            <v/>
          </cell>
          <cell r="B32">
            <v>0</v>
          </cell>
          <cell r="C32">
            <v>0</v>
          </cell>
          <cell r="D32" t="str">
            <v/>
          </cell>
          <cell r="E32">
            <v>0</v>
          </cell>
          <cell r="F32">
            <v>0</v>
          </cell>
          <cell r="G32">
            <v>0</v>
          </cell>
        </row>
        <row r="33">
          <cell r="A33" t="str">
            <v/>
          </cell>
          <cell r="B33">
            <v>0</v>
          </cell>
          <cell r="C33">
            <v>0</v>
          </cell>
          <cell r="D33" t="str">
            <v/>
          </cell>
          <cell r="E33">
            <v>0</v>
          </cell>
          <cell r="F33">
            <v>0</v>
          </cell>
          <cell r="G33">
            <v>0</v>
          </cell>
        </row>
        <row r="34">
          <cell r="A34" t="str">
            <v/>
          </cell>
          <cell r="B34">
            <v>0</v>
          </cell>
          <cell r="C34">
            <v>0</v>
          </cell>
          <cell r="D34" t="str">
            <v/>
          </cell>
          <cell r="E34">
            <v>0</v>
          </cell>
          <cell r="F34">
            <v>0</v>
          </cell>
          <cell r="G34">
            <v>0</v>
          </cell>
        </row>
        <row r="35">
          <cell r="A35" t="str">
            <v/>
          </cell>
          <cell r="B35">
            <v>0</v>
          </cell>
          <cell r="C35">
            <v>0</v>
          </cell>
          <cell r="D35" t="str">
            <v/>
          </cell>
          <cell r="E35">
            <v>0</v>
          </cell>
          <cell r="F35">
            <v>0</v>
          </cell>
          <cell r="G35">
            <v>0</v>
          </cell>
        </row>
        <row r="36">
          <cell r="A36">
            <v>0</v>
          </cell>
          <cell r="B36">
            <v>0</v>
          </cell>
          <cell r="C36">
            <v>0</v>
          </cell>
          <cell r="D36">
            <v>0</v>
          </cell>
          <cell r="E36">
            <v>0</v>
          </cell>
          <cell r="F36" t="str">
            <v>Total B</v>
          </cell>
          <cell r="G36">
            <v>0</v>
          </cell>
        </row>
        <row r="37">
          <cell r="A37">
            <v>0</v>
          </cell>
          <cell r="B37">
            <v>0</v>
          </cell>
          <cell r="C37" t="str">
            <v>C - EQUIPOS</v>
          </cell>
          <cell r="D37">
            <v>0</v>
          </cell>
          <cell r="E37">
            <v>0</v>
          </cell>
          <cell r="F37">
            <v>0</v>
          </cell>
          <cell r="G37">
            <v>0</v>
          </cell>
        </row>
        <row r="38">
          <cell r="A38" t="str">
            <v/>
          </cell>
          <cell r="B38" t="str">
            <v/>
          </cell>
          <cell r="C38">
            <v>0</v>
          </cell>
          <cell r="D38" t="str">
            <v/>
          </cell>
          <cell r="E38">
            <v>0</v>
          </cell>
          <cell r="F38">
            <v>0</v>
          </cell>
          <cell r="G38">
            <v>0</v>
          </cell>
        </row>
        <row r="39">
          <cell r="A39" t="str">
            <v/>
          </cell>
          <cell r="B39" t="str">
            <v/>
          </cell>
          <cell r="C39">
            <v>0</v>
          </cell>
          <cell r="D39" t="str">
            <v/>
          </cell>
          <cell r="E39">
            <v>0</v>
          </cell>
          <cell r="F39">
            <v>0</v>
          </cell>
          <cell r="G39">
            <v>0</v>
          </cell>
        </row>
        <row r="40">
          <cell r="A40" t="str">
            <v/>
          </cell>
          <cell r="B40" t="str">
            <v/>
          </cell>
          <cell r="C40">
            <v>0</v>
          </cell>
          <cell r="D40" t="str">
            <v/>
          </cell>
          <cell r="E40">
            <v>0</v>
          </cell>
          <cell r="F40">
            <v>0</v>
          </cell>
          <cell r="G40">
            <v>0</v>
          </cell>
        </row>
        <row r="41">
          <cell r="A41" t="str">
            <v/>
          </cell>
          <cell r="B41" t="str">
            <v/>
          </cell>
          <cell r="C41">
            <v>0</v>
          </cell>
          <cell r="D41" t="str">
            <v/>
          </cell>
          <cell r="E41">
            <v>0</v>
          </cell>
          <cell r="F41">
            <v>0</v>
          </cell>
          <cell r="G41">
            <v>0</v>
          </cell>
        </row>
        <row r="42">
          <cell r="A42" t="str">
            <v/>
          </cell>
          <cell r="B42" t="str">
            <v/>
          </cell>
          <cell r="C42">
            <v>0</v>
          </cell>
          <cell r="D42" t="str">
            <v/>
          </cell>
          <cell r="E42">
            <v>0</v>
          </cell>
          <cell r="F42">
            <v>0</v>
          </cell>
          <cell r="G42">
            <v>0</v>
          </cell>
        </row>
        <row r="43">
          <cell r="A43" t="str">
            <v/>
          </cell>
          <cell r="B43" t="str">
            <v/>
          </cell>
          <cell r="C43">
            <v>0</v>
          </cell>
          <cell r="D43" t="str">
            <v/>
          </cell>
          <cell r="E43">
            <v>0</v>
          </cell>
          <cell r="F43">
            <v>0</v>
          </cell>
          <cell r="G43">
            <v>0</v>
          </cell>
        </row>
        <row r="44">
          <cell r="A44" t="str">
            <v/>
          </cell>
          <cell r="B44" t="str">
            <v/>
          </cell>
          <cell r="C44">
            <v>0</v>
          </cell>
          <cell r="D44" t="str">
            <v/>
          </cell>
          <cell r="E44">
            <v>0</v>
          </cell>
          <cell r="F44">
            <v>0</v>
          </cell>
          <cell r="G44">
            <v>0</v>
          </cell>
        </row>
        <row r="45">
          <cell r="A45" t="str">
            <v/>
          </cell>
          <cell r="B45" t="str">
            <v/>
          </cell>
          <cell r="C45">
            <v>0</v>
          </cell>
          <cell r="D45" t="str">
            <v/>
          </cell>
          <cell r="E45">
            <v>0</v>
          </cell>
          <cell r="F45">
            <v>0</v>
          </cell>
          <cell r="G45">
            <v>0</v>
          </cell>
        </row>
        <row r="46">
          <cell r="A46" t="str">
            <v/>
          </cell>
          <cell r="B46" t="str">
            <v/>
          </cell>
          <cell r="C46">
            <v>0</v>
          </cell>
          <cell r="D46" t="str">
            <v/>
          </cell>
          <cell r="E46">
            <v>0</v>
          </cell>
          <cell r="F46">
            <v>0</v>
          </cell>
          <cell r="G46">
            <v>0</v>
          </cell>
        </row>
        <row r="47">
          <cell r="A47">
            <v>0</v>
          </cell>
          <cell r="B47">
            <v>0</v>
          </cell>
          <cell r="C47">
            <v>0</v>
          </cell>
          <cell r="D47">
            <v>0</v>
          </cell>
          <cell r="E47">
            <v>0</v>
          </cell>
          <cell r="F47" t="str">
            <v>Total C</v>
          </cell>
          <cell r="G47">
            <v>0</v>
          </cell>
        </row>
        <row r="48">
          <cell r="A48">
            <v>0</v>
          </cell>
          <cell r="B48">
            <v>0</v>
          </cell>
          <cell r="C48">
            <v>0</v>
          </cell>
          <cell r="D48">
            <v>0</v>
          </cell>
          <cell r="E48">
            <v>0</v>
          </cell>
          <cell r="F48">
            <v>0</v>
          </cell>
          <cell r="G48">
            <v>0</v>
          </cell>
        </row>
        <row r="49">
          <cell r="A49">
            <v>1</v>
          </cell>
          <cell r="B49" t="str">
            <v>LIMPIEZA DE TERRENO</v>
          </cell>
          <cell r="C49">
            <v>0</v>
          </cell>
          <cell r="D49" t="str">
            <v>Costo  Neto</v>
          </cell>
          <cell r="E49">
            <v>0</v>
          </cell>
          <cell r="F49" t="str">
            <v>Total D=A+B+C</v>
          </cell>
          <cell r="G49">
            <v>1000</v>
          </cell>
        </row>
        <row r="51">
          <cell r="A51" t="str">
            <v>ANALISIS DE PRECIOS</v>
          </cell>
          <cell r="B51">
            <v>0</v>
          </cell>
          <cell r="C51">
            <v>0</v>
          </cell>
          <cell r="D51">
            <v>0</v>
          </cell>
          <cell r="E51">
            <v>0</v>
          </cell>
          <cell r="F51">
            <v>0</v>
          </cell>
          <cell r="G51">
            <v>0</v>
          </cell>
        </row>
        <row r="52">
          <cell r="A52" t="str">
            <v>COMITENTE:</v>
          </cell>
          <cell r="B52" t="str">
            <v>DIRECCIÓN DE ARQUITECTURA</v>
          </cell>
          <cell r="C52">
            <v>0</v>
          </cell>
          <cell r="D52">
            <v>0</v>
          </cell>
          <cell r="E52">
            <v>0</v>
          </cell>
          <cell r="F52">
            <v>0</v>
          </cell>
          <cell r="G52">
            <v>0</v>
          </cell>
        </row>
        <row r="53">
          <cell r="A53" t="str">
            <v>CONTRATISTA:</v>
          </cell>
          <cell r="B53" t="str">
            <v>FUNCIONALES SIGOP</v>
          </cell>
          <cell r="C53">
            <v>0</v>
          </cell>
          <cell r="D53">
            <v>0</v>
          </cell>
          <cell r="E53">
            <v>0</v>
          </cell>
          <cell r="F53">
            <v>0</v>
          </cell>
          <cell r="G53">
            <v>0</v>
          </cell>
        </row>
        <row r="54">
          <cell r="A54" t="str">
            <v>OBRA:</v>
          </cell>
          <cell r="B54" t="str">
            <v>PRUEBA PLANILLA DE MEDICION</v>
          </cell>
          <cell r="C54">
            <v>0</v>
          </cell>
          <cell r="D54">
            <v>0</v>
          </cell>
          <cell r="E54">
            <v>0</v>
          </cell>
          <cell r="F54" t="str">
            <v>PRECIOS A:</v>
          </cell>
          <cell r="G54">
            <v>0</v>
          </cell>
        </row>
        <row r="55">
          <cell r="A55" t="str">
            <v>UBICACIÓN:</v>
          </cell>
          <cell r="B55" t="str">
            <v>CENTRO CIVICO</v>
          </cell>
          <cell r="C55">
            <v>0</v>
          </cell>
          <cell r="D55">
            <v>0</v>
          </cell>
          <cell r="E55">
            <v>0</v>
          </cell>
          <cell r="F55">
            <v>0</v>
          </cell>
          <cell r="G55">
            <v>0</v>
          </cell>
        </row>
        <row r="56">
          <cell r="A56" t="str">
            <v>RUBRO:</v>
          </cell>
          <cell r="B56" t="str">
            <v/>
          </cell>
          <cell r="C56" t="str">
            <v/>
          </cell>
          <cell r="D56">
            <v>0</v>
          </cell>
          <cell r="E56">
            <v>0</v>
          </cell>
          <cell r="F56">
            <v>0</v>
          </cell>
          <cell r="G56">
            <v>0</v>
          </cell>
        </row>
        <row r="57">
          <cell r="A57" t="str">
            <v>ITEM:</v>
          </cell>
          <cell r="B57">
            <v>2</v>
          </cell>
          <cell r="C57" t="str">
            <v>HORMIGONES</v>
          </cell>
          <cell r="D57">
            <v>0</v>
          </cell>
          <cell r="E57">
            <v>0</v>
          </cell>
          <cell r="F57" t="str">
            <v>UNIDAD:</v>
          </cell>
          <cell r="G57" t="str">
            <v>GL</v>
          </cell>
        </row>
        <row r="58">
          <cell r="A58">
            <v>0</v>
          </cell>
          <cell r="B58">
            <v>0</v>
          </cell>
          <cell r="C58">
            <v>0</v>
          </cell>
          <cell r="D58">
            <v>0</v>
          </cell>
          <cell r="E58">
            <v>0</v>
          </cell>
          <cell r="F58">
            <v>0</v>
          </cell>
          <cell r="G58">
            <v>0</v>
          </cell>
        </row>
        <row r="59">
          <cell r="A59" t="str">
            <v>DATOS REDETERMINACION</v>
          </cell>
          <cell r="B59">
            <v>0</v>
          </cell>
          <cell r="C59" t="str">
            <v>DESIGNACION</v>
          </cell>
          <cell r="D59" t="str">
            <v>U</v>
          </cell>
          <cell r="E59" t="str">
            <v>Cantidad</v>
          </cell>
          <cell r="F59" t="str">
            <v>$ Unitarios</v>
          </cell>
          <cell r="G59" t="str">
            <v>$ Parcial</v>
          </cell>
        </row>
        <row r="60">
          <cell r="A60" t="str">
            <v>CÓDIGO</v>
          </cell>
          <cell r="B60" t="str">
            <v>DESCRIPCIÓN</v>
          </cell>
          <cell r="C60">
            <v>0</v>
          </cell>
          <cell r="D60">
            <v>0</v>
          </cell>
          <cell r="E60">
            <v>0</v>
          </cell>
          <cell r="F60">
            <v>0</v>
          </cell>
          <cell r="G60">
            <v>0</v>
          </cell>
        </row>
        <row r="61">
          <cell r="A61">
            <v>0</v>
          </cell>
          <cell r="B61">
            <v>0</v>
          </cell>
          <cell r="C61" t="str">
            <v>A - MATERIALES</v>
          </cell>
          <cell r="D61">
            <v>0</v>
          </cell>
          <cell r="E61">
            <v>0</v>
          </cell>
          <cell r="F61">
            <v>0</v>
          </cell>
          <cell r="G61">
            <v>0</v>
          </cell>
        </row>
        <row r="62">
          <cell r="A62" t="str">
            <v>INDEC-CM - 41242-11</v>
          </cell>
          <cell r="B62" t="str">
            <v>Acero aletado conformado, en barra</v>
          </cell>
          <cell r="C62" t="str">
            <v>MATERIALES VARIOS</v>
          </cell>
          <cell r="D62" t="str">
            <v>GL</v>
          </cell>
          <cell r="E62">
            <v>1</v>
          </cell>
          <cell r="F62">
            <v>2000</v>
          </cell>
          <cell r="G62">
            <v>2000</v>
          </cell>
        </row>
        <row r="63">
          <cell r="A63" t="str">
            <v/>
          </cell>
          <cell r="B63" t="str">
            <v/>
          </cell>
          <cell r="C63">
            <v>0</v>
          </cell>
          <cell r="D63" t="str">
            <v/>
          </cell>
          <cell r="E63">
            <v>0</v>
          </cell>
          <cell r="F63">
            <v>0</v>
          </cell>
          <cell r="G63">
            <v>0</v>
          </cell>
        </row>
        <row r="64">
          <cell r="A64" t="str">
            <v/>
          </cell>
          <cell r="B64" t="str">
            <v/>
          </cell>
          <cell r="C64">
            <v>0</v>
          </cell>
          <cell r="D64" t="str">
            <v/>
          </cell>
          <cell r="E64">
            <v>0</v>
          </cell>
          <cell r="F64">
            <v>0</v>
          </cell>
          <cell r="G64">
            <v>0</v>
          </cell>
        </row>
        <row r="65">
          <cell r="A65" t="str">
            <v/>
          </cell>
          <cell r="B65" t="str">
            <v/>
          </cell>
          <cell r="C65">
            <v>0</v>
          </cell>
          <cell r="D65" t="str">
            <v/>
          </cell>
          <cell r="E65">
            <v>0</v>
          </cell>
          <cell r="F65">
            <v>0</v>
          </cell>
          <cell r="G65">
            <v>0</v>
          </cell>
        </row>
        <row r="66">
          <cell r="A66" t="str">
            <v/>
          </cell>
          <cell r="B66" t="str">
            <v/>
          </cell>
          <cell r="C66">
            <v>0</v>
          </cell>
          <cell r="D66" t="str">
            <v/>
          </cell>
          <cell r="E66">
            <v>0</v>
          </cell>
          <cell r="F66">
            <v>0</v>
          </cell>
          <cell r="G66">
            <v>0</v>
          </cell>
        </row>
        <row r="67">
          <cell r="A67" t="str">
            <v/>
          </cell>
          <cell r="B67" t="str">
            <v/>
          </cell>
          <cell r="C67">
            <v>0</v>
          </cell>
          <cell r="D67" t="str">
            <v/>
          </cell>
          <cell r="E67">
            <v>0</v>
          </cell>
          <cell r="F67">
            <v>0</v>
          </cell>
          <cell r="G67">
            <v>0</v>
          </cell>
        </row>
        <row r="68">
          <cell r="A68" t="str">
            <v/>
          </cell>
          <cell r="B68" t="str">
            <v/>
          </cell>
          <cell r="C68">
            <v>0</v>
          </cell>
          <cell r="D68" t="str">
            <v/>
          </cell>
          <cell r="E68">
            <v>0</v>
          </cell>
          <cell r="F68">
            <v>0</v>
          </cell>
          <cell r="G68">
            <v>0</v>
          </cell>
        </row>
        <row r="69">
          <cell r="A69" t="str">
            <v/>
          </cell>
          <cell r="B69" t="str">
            <v/>
          </cell>
          <cell r="C69">
            <v>0</v>
          </cell>
          <cell r="D69" t="str">
            <v/>
          </cell>
          <cell r="E69">
            <v>0</v>
          </cell>
          <cell r="F69">
            <v>0</v>
          </cell>
          <cell r="G69">
            <v>0</v>
          </cell>
        </row>
        <row r="70">
          <cell r="A70" t="str">
            <v/>
          </cell>
          <cell r="B70" t="str">
            <v/>
          </cell>
          <cell r="C70">
            <v>0</v>
          </cell>
          <cell r="D70" t="str">
            <v/>
          </cell>
          <cell r="E70">
            <v>0</v>
          </cell>
          <cell r="F70">
            <v>0</v>
          </cell>
          <cell r="G70">
            <v>0</v>
          </cell>
        </row>
        <row r="71">
          <cell r="A71" t="str">
            <v/>
          </cell>
          <cell r="B71" t="str">
            <v/>
          </cell>
          <cell r="C71">
            <v>0</v>
          </cell>
          <cell r="D71" t="str">
            <v/>
          </cell>
          <cell r="E71">
            <v>0</v>
          </cell>
          <cell r="F71">
            <v>0</v>
          </cell>
          <cell r="G71">
            <v>0</v>
          </cell>
        </row>
        <row r="72">
          <cell r="A72" t="str">
            <v/>
          </cell>
          <cell r="B72" t="str">
            <v/>
          </cell>
          <cell r="C72">
            <v>0</v>
          </cell>
          <cell r="D72" t="str">
            <v/>
          </cell>
          <cell r="E72">
            <v>0</v>
          </cell>
          <cell r="F72">
            <v>0</v>
          </cell>
          <cell r="G72">
            <v>0</v>
          </cell>
        </row>
        <row r="73">
          <cell r="A73" t="str">
            <v/>
          </cell>
          <cell r="B73" t="str">
            <v/>
          </cell>
          <cell r="C73">
            <v>0</v>
          </cell>
          <cell r="D73" t="str">
            <v/>
          </cell>
          <cell r="E73">
            <v>0</v>
          </cell>
          <cell r="F73">
            <v>0</v>
          </cell>
          <cell r="G73">
            <v>0</v>
          </cell>
        </row>
        <row r="74">
          <cell r="A74" t="str">
            <v/>
          </cell>
          <cell r="B74" t="str">
            <v/>
          </cell>
          <cell r="C74">
            <v>0</v>
          </cell>
          <cell r="D74" t="str">
            <v/>
          </cell>
          <cell r="E74">
            <v>0</v>
          </cell>
          <cell r="F74">
            <v>0</v>
          </cell>
          <cell r="G74">
            <v>0</v>
          </cell>
        </row>
        <row r="75">
          <cell r="A75" t="str">
            <v/>
          </cell>
          <cell r="B75" t="str">
            <v/>
          </cell>
          <cell r="C75">
            <v>0</v>
          </cell>
          <cell r="D75" t="str">
            <v/>
          </cell>
          <cell r="E75">
            <v>0</v>
          </cell>
          <cell r="F75">
            <v>0</v>
          </cell>
          <cell r="G75">
            <v>0</v>
          </cell>
        </row>
        <row r="76">
          <cell r="A76">
            <v>0</v>
          </cell>
          <cell r="B76">
            <v>0</v>
          </cell>
          <cell r="C76">
            <v>0</v>
          </cell>
          <cell r="D76">
            <v>0</v>
          </cell>
          <cell r="E76">
            <v>0</v>
          </cell>
          <cell r="F76" t="str">
            <v>Total A</v>
          </cell>
          <cell r="G76">
            <v>2000</v>
          </cell>
        </row>
        <row r="77">
          <cell r="A77">
            <v>0</v>
          </cell>
          <cell r="B77">
            <v>0</v>
          </cell>
          <cell r="C77" t="str">
            <v>B - MANO DE OBRA</v>
          </cell>
          <cell r="D77">
            <v>0</v>
          </cell>
          <cell r="E77">
            <v>0</v>
          </cell>
          <cell r="F77">
            <v>0</v>
          </cell>
          <cell r="G77">
            <v>0</v>
          </cell>
        </row>
        <row r="78">
          <cell r="A78" t="str">
            <v/>
          </cell>
          <cell r="B78">
            <v>0</v>
          </cell>
          <cell r="C78">
            <v>0</v>
          </cell>
          <cell r="D78" t="str">
            <v/>
          </cell>
          <cell r="E78">
            <v>0</v>
          </cell>
          <cell r="F78">
            <v>0</v>
          </cell>
          <cell r="G78">
            <v>0</v>
          </cell>
        </row>
        <row r="79">
          <cell r="A79" t="str">
            <v/>
          </cell>
          <cell r="B79">
            <v>0</v>
          </cell>
          <cell r="C79">
            <v>0</v>
          </cell>
          <cell r="D79" t="str">
            <v/>
          </cell>
          <cell r="E79">
            <v>0</v>
          </cell>
          <cell r="F79">
            <v>0</v>
          </cell>
          <cell r="G79">
            <v>0</v>
          </cell>
        </row>
        <row r="80">
          <cell r="A80" t="str">
            <v/>
          </cell>
          <cell r="B80">
            <v>0</v>
          </cell>
          <cell r="C80">
            <v>0</v>
          </cell>
          <cell r="D80" t="str">
            <v/>
          </cell>
          <cell r="E80">
            <v>0</v>
          </cell>
          <cell r="F80">
            <v>0</v>
          </cell>
          <cell r="G80">
            <v>0</v>
          </cell>
        </row>
        <row r="81">
          <cell r="A81" t="str">
            <v/>
          </cell>
          <cell r="B81">
            <v>0</v>
          </cell>
          <cell r="C81">
            <v>0</v>
          </cell>
          <cell r="D81" t="str">
            <v/>
          </cell>
          <cell r="E81">
            <v>0</v>
          </cell>
          <cell r="F81">
            <v>0</v>
          </cell>
          <cell r="G81">
            <v>0</v>
          </cell>
        </row>
        <row r="82">
          <cell r="A82" t="str">
            <v/>
          </cell>
          <cell r="B82">
            <v>0</v>
          </cell>
          <cell r="C82">
            <v>0</v>
          </cell>
          <cell r="D82" t="str">
            <v/>
          </cell>
          <cell r="E82">
            <v>0</v>
          </cell>
          <cell r="F82">
            <v>0</v>
          </cell>
          <cell r="G82">
            <v>0</v>
          </cell>
        </row>
        <row r="83">
          <cell r="A83" t="str">
            <v/>
          </cell>
          <cell r="B83">
            <v>0</v>
          </cell>
          <cell r="C83">
            <v>0</v>
          </cell>
          <cell r="D83" t="str">
            <v/>
          </cell>
          <cell r="E83">
            <v>0</v>
          </cell>
          <cell r="F83">
            <v>0</v>
          </cell>
          <cell r="G83">
            <v>0</v>
          </cell>
        </row>
        <row r="84">
          <cell r="A84" t="str">
            <v/>
          </cell>
          <cell r="B84">
            <v>0</v>
          </cell>
          <cell r="C84">
            <v>0</v>
          </cell>
          <cell r="D84" t="str">
            <v/>
          </cell>
          <cell r="E84">
            <v>0</v>
          </cell>
          <cell r="F84">
            <v>0</v>
          </cell>
          <cell r="G84">
            <v>0</v>
          </cell>
        </row>
        <row r="85">
          <cell r="A85" t="str">
            <v/>
          </cell>
          <cell r="B85">
            <v>0</v>
          </cell>
          <cell r="C85">
            <v>0</v>
          </cell>
          <cell r="D85" t="str">
            <v/>
          </cell>
          <cell r="E85">
            <v>0</v>
          </cell>
          <cell r="F85">
            <v>0</v>
          </cell>
          <cell r="G85">
            <v>0</v>
          </cell>
        </row>
        <row r="86">
          <cell r="A86">
            <v>0</v>
          </cell>
          <cell r="B86">
            <v>0</v>
          </cell>
          <cell r="C86">
            <v>0</v>
          </cell>
          <cell r="D86">
            <v>0</v>
          </cell>
          <cell r="E86">
            <v>0</v>
          </cell>
          <cell r="F86" t="str">
            <v>Total B</v>
          </cell>
          <cell r="G86">
            <v>0</v>
          </cell>
        </row>
        <row r="87">
          <cell r="A87">
            <v>0</v>
          </cell>
          <cell r="B87">
            <v>0</v>
          </cell>
          <cell r="C87" t="str">
            <v>C - EQUIPOS</v>
          </cell>
          <cell r="D87">
            <v>0</v>
          </cell>
          <cell r="E87">
            <v>0</v>
          </cell>
          <cell r="F87">
            <v>0</v>
          </cell>
          <cell r="G87">
            <v>0</v>
          </cell>
        </row>
        <row r="88">
          <cell r="A88" t="str">
            <v/>
          </cell>
          <cell r="B88" t="str">
            <v/>
          </cell>
          <cell r="C88">
            <v>0</v>
          </cell>
          <cell r="D88" t="str">
            <v/>
          </cell>
          <cell r="E88">
            <v>0</v>
          </cell>
          <cell r="F88">
            <v>0</v>
          </cell>
          <cell r="G88">
            <v>0</v>
          </cell>
        </row>
        <row r="89">
          <cell r="A89" t="str">
            <v/>
          </cell>
          <cell r="B89" t="str">
            <v/>
          </cell>
          <cell r="C89">
            <v>0</v>
          </cell>
          <cell r="D89" t="str">
            <v/>
          </cell>
          <cell r="E89">
            <v>0</v>
          </cell>
          <cell r="F89">
            <v>0</v>
          </cell>
          <cell r="G89">
            <v>0</v>
          </cell>
        </row>
        <row r="90">
          <cell r="A90" t="str">
            <v/>
          </cell>
          <cell r="B90" t="str">
            <v/>
          </cell>
          <cell r="C90">
            <v>0</v>
          </cell>
          <cell r="D90" t="str">
            <v/>
          </cell>
          <cell r="E90">
            <v>0</v>
          </cell>
          <cell r="F90">
            <v>0</v>
          </cell>
          <cell r="G90">
            <v>0</v>
          </cell>
        </row>
        <row r="91">
          <cell r="A91" t="str">
            <v/>
          </cell>
          <cell r="B91" t="str">
            <v/>
          </cell>
          <cell r="C91">
            <v>0</v>
          </cell>
          <cell r="D91" t="str">
            <v/>
          </cell>
          <cell r="E91">
            <v>0</v>
          </cell>
          <cell r="F91">
            <v>0</v>
          </cell>
          <cell r="G91">
            <v>0</v>
          </cell>
        </row>
        <row r="92">
          <cell r="A92" t="str">
            <v/>
          </cell>
          <cell r="B92" t="str">
            <v/>
          </cell>
          <cell r="C92">
            <v>0</v>
          </cell>
          <cell r="D92" t="str">
            <v/>
          </cell>
          <cell r="E92">
            <v>0</v>
          </cell>
          <cell r="F92">
            <v>0</v>
          </cell>
          <cell r="G92">
            <v>0</v>
          </cell>
        </row>
        <row r="93">
          <cell r="A93" t="str">
            <v/>
          </cell>
          <cell r="B93" t="str">
            <v/>
          </cell>
          <cell r="C93">
            <v>0</v>
          </cell>
          <cell r="D93" t="str">
            <v/>
          </cell>
          <cell r="E93">
            <v>0</v>
          </cell>
          <cell r="F93">
            <v>0</v>
          </cell>
          <cell r="G93">
            <v>0</v>
          </cell>
        </row>
        <row r="94">
          <cell r="A94" t="str">
            <v/>
          </cell>
          <cell r="B94" t="str">
            <v/>
          </cell>
          <cell r="C94">
            <v>0</v>
          </cell>
          <cell r="D94" t="str">
            <v/>
          </cell>
          <cell r="E94">
            <v>0</v>
          </cell>
          <cell r="F94">
            <v>0</v>
          </cell>
          <cell r="G94">
            <v>0</v>
          </cell>
        </row>
        <row r="95">
          <cell r="A95" t="str">
            <v/>
          </cell>
          <cell r="B95" t="str">
            <v/>
          </cell>
          <cell r="C95">
            <v>0</v>
          </cell>
          <cell r="D95" t="str">
            <v/>
          </cell>
          <cell r="E95">
            <v>0</v>
          </cell>
          <cell r="F95">
            <v>0</v>
          </cell>
          <cell r="G95">
            <v>0</v>
          </cell>
        </row>
        <row r="96">
          <cell r="A96" t="str">
            <v/>
          </cell>
          <cell r="B96" t="str">
            <v/>
          </cell>
          <cell r="C96">
            <v>0</v>
          </cell>
          <cell r="D96" t="str">
            <v/>
          </cell>
          <cell r="E96">
            <v>0</v>
          </cell>
          <cell r="F96">
            <v>0</v>
          </cell>
          <cell r="G96">
            <v>0</v>
          </cell>
        </row>
        <row r="97">
          <cell r="A97">
            <v>0</v>
          </cell>
          <cell r="B97">
            <v>0</v>
          </cell>
          <cell r="C97">
            <v>0</v>
          </cell>
          <cell r="D97">
            <v>0</v>
          </cell>
          <cell r="E97">
            <v>0</v>
          </cell>
          <cell r="F97" t="str">
            <v>Total C</v>
          </cell>
          <cell r="G97">
            <v>0</v>
          </cell>
        </row>
        <row r="98">
          <cell r="A98">
            <v>0</v>
          </cell>
          <cell r="B98">
            <v>0</v>
          </cell>
          <cell r="C98">
            <v>0</v>
          </cell>
          <cell r="D98">
            <v>0</v>
          </cell>
          <cell r="E98">
            <v>0</v>
          </cell>
          <cell r="F98">
            <v>0</v>
          </cell>
          <cell r="G98">
            <v>0</v>
          </cell>
        </row>
        <row r="99">
          <cell r="A99">
            <v>2</v>
          </cell>
          <cell r="B99" t="str">
            <v>HORMIGONES</v>
          </cell>
          <cell r="C99">
            <v>0</v>
          </cell>
          <cell r="D99" t="str">
            <v>Costo  Neto</v>
          </cell>
          <cell r="E99">
            <v>0</v>
          </cell>
          <cell r="F99" t="str">
            <v>Total D=A+B+C</v>
          </cell>
          <cell r="G99">
            <v>2000</v>
          </cell>
        </row>
        <row r="101">
          <cell r="A101" t="str">
            <v>ANALISIS DE PRECIOS</v>
          </cell>
          <cell r="B101">
            <v>0</v>
          </cell>
          <cell r="C101">
            <v>0</v>
          </cell>
          <cell r="D101">
            <v>0</v>
          </cell>
          <cell r="E101">
            <v>0</v>
          </cell>
          <cell r="F101">
            <v>0</v>
          </cell>
          <cell r="G101">
            <v>0</v>
          </cell>
        </row>
        <row r="102">
          <cell r="A102" t="str">
            <v>COMITENTE:</v>
          </cell>
          <cell r="B102" t="str">
            <v>DIRECCIÓN DE ARQUITECTURA</v>
          </cell>
          <cell r="C102">
            <v>0</v>
          </cell>
          <cell r="D102">
            <v>0</v>
          </cell>
          <cell r="E102">
            <v>0</v>
          </cell>
          <cell r="F102">
            <v>0</v>
          </cell>
          <cell r="G102">
            <v>0</v>
          </cell>
        </row>
        <row r="103">
          <cell r="A103" t="str">
            <v>CONTRATISTA:</v>
          </cell>
          <cell r="B103" t="str">
            <v>FUNCIONALES SIGOP</v>
          </cell>
          <cell r="C103">
            <v>0</v>
          </cell>
          <cell r="D103">
            <v>0</v>
          </cell>
          <cell r="E103">
            <v>0</v>
          </cell>
          <cell r="F103">
            <v>0</v>
          </cell>
          <cell r="G103">
            <v>0</v>
          </cell>
        </row>
        <row r="104">
          <cell r="A104" t="str">
            <v>OBRA:</v>
          </cell>
          <cell r="B104" t="str">
            <v>PRUEBA PLANILLA DE MEDICION</v>
          </cell>
          <cell r="C104">
            <v>0</v>
          </cell>
          <cell r="D104">
            <v>0</v>
          </cell>
          <cell r="E104">
            <v>0</v>
          </cell>
          <cell r="F104" t="str">
            <v>PRECIOS A:</v>
          </cell>
          <cell r="G104">
            <v>0</v>
          </cell>
        </row>
        <row r="105">
          <cell r="A105" t="str">
            <v>UBICACIÓN:</v>
          </cell>
          <cell r="B105" t="str">
            <v>CENTRO CIVICO</v>
          </cell>
          <cell r="C105">
            <v>0</v>
          </cell>
          <cell r="D105">
            <v>0</v>
          </cell>
          <cell r="E105">
            <v>0</v>
          </cell>
          <cell r="F105">
            <v>0</v>
          </cell>
          <cell r="G105">
            <v>0</v>
          </cell>
        </row>
        <row r="106">
          <cell r="A106" t="str">
            <v>RUBRO:</v>
          </cell>
          <cell r="B106" t="str">
            <v/>
          </cell>
          <cell r="C106" t="str">
            <v/>
          </cell>
          <cell r="D106">
            <v>0</v>
          </cell>
          <cell r="E106">
            <v>0</v>
          </cell>
          <cell r="F106">
            <v>0</v>
          </cell>
          <cell r="G106">
            <v>0</v>
          </cell>
        </row>
        <row r="107">
          <cell r="A107" t="str">
            <v>ITEM:</v>
          </cell>
          <cell r="B107">
            <v>3</v>
          </cell>
          <cell r="C107" t="str">
            <v>MAMPOSTERIA</v>
          </cell>
          <cell r="D107">
            <v>0</v>
          </cell>
          <cell r="E107">
            <v>0</v>
          </cell>
          <cell r="F107" t="str">
            <v>UNIDAD:</v>
          </cell>
          <cell r="G107" t="str">
            <v>GL</v>
          </cell>
        </row>
        <row r="108">
          <cell r="A108">
            <v>0</v>
          </cell>
          <cell r="B108">
            <v>0</v>
          </cell>
          <cell r="C108">
            <v>0</v>
          </cell>
          <cell r="D108">
            <v>0</v>
          </cell>
          <cell r="E108">
            <v>0</v>
          </cell>
          <cell r="F108">
            <v>0</v>
          </cell>
          <cell r="G108">
            <v>0</v>
          </cell>
        </row>
        <row r="109">
          <cell r="A109" t="str">
            <v>DATOS REDETERMINACION</v>
          </cell>
          <cell r="B109">
            <v>0</v>
          </cell>
          <cell r="C109" t="str">
            <v>DESIGNACION</v>
          </cell>
          <cell r="D109" t="str">
            <v>U</v>
          </cell>
          <cell r="E109" t="str">
            <v>Cantidad</v>
          </cell>
          <cell r="F109" t="str">
            <v>$ Unitarios</v>
          </cell>
          <cell r="G109" t="str">
            <v>$ Parcial</v>
          </cell>
        </row>
        <row r="110">
          <cell r="A110" t="str">
            <v>CÓDIGO</v>
          </cell>
          <cell r="B110" t="str">
            <v>DESCRIPCIÓN</v>
          </cell>
          <cell r="C110">
            <v>0</v>
          </cell>
          <cell r="D110">
            <v>0</v>
          </cell>
          <cell r="E110">
            <v>0</v>
          </cell>
          <cell r="F110">
            <v>0</v>
          </cell>
          <cell r="G110">
            <v>0</v>
          </cell>
        </row>
        <row r="111">
          <cell r="A111">
            <v>0</v>
          </cell>
          <cell r="B111">
            <v>0</v>
          </cell>
          <cell r="C111" t="str">
            <v>A - MATERIALES</v>
          </cell>
          <cell r="D111">
            <v>0</v>
          </cell>
          <cell r="E111">
            <v>0</v>
          </cell>
          <cell r="F111">
            <v>0</v>
          </cell>
          <cell r="G111">
            <v>0</v>
          </cell>
        </row>
        <row r="112">
          <cell r="A112" t="str">
            <v>INDEC-CM - 41242-11</v>
          </cell>
          <cell r="B112" t="str">
            <v>Acero aletado conformado, en barra</v>
          </cell>
          <cell r="C112" t="str">
            <v>MATERIALES VARIOS</v>
          </cell>
          <cell r="D112" t="str">
            <v>GL</v>
          </cell>
          <cell r="E112">
            <v>1</v>
          </cell>
          <cell r="F112">
            <v>3000</v>
          </cell>
          <cell r="G112">
            <v>3000</v>
          </cell>
        </row>
        <row r="113">
          <cell r="A113" t="str">
            <v/>
          </cell>
          <cell r="B113" t="str">
            <v/>
          </cell>
          <cell r="C113">
            <v>0</v>
          </cell>
          <cell r="D113" t="str">
            <v/>
          </cell>
          <cell r="E113">
            <v>0</v>
          </cell>
          <cell r="F113">
            <v>0</v>
          </cell>
          <cell r="G113">
            <v>0</v>
          </cell>
        </row>
        <row r="114">
          <cell r="A114" t="str">
            <v/>
          </cell>
          <cell r="B114" t="str">
            <v/>
          </cell>
          <cell r="C114">
            <v>0</v>
          </cell>
          <cell r="D114" t="str">
            <v/>
          </cell>
          <cell r="E114">
            <v>0</v>
          </cell>
          <cell r="F114">
            <v>0</v>
          </cell>
          <cell r="G114">
            <v>0</v>
          </cell>
        </row>
        <row r="115">
          <cell r="A115" t="str">
            <v/>
          </cell>
          <cell r="B115" t="str">
            <v/>
          </cell>
          <cell r="C115">
            <v>0</v>
          </cell>
          <cell r="D115" t="str">
            <v/>
          </cell>
          <cell r="E115">
            <v>0</v>
          </cell>
          <cell r="F115">
            <v>0</v>
          </cell>
          <cell r="G115">
            <v>0</v>
          </cell>
        </row>
        <row r="116">
          <cell r="A116" t="str">
            <v/>
          </cell>
          <cell r="B116" t="str">
            <v/>
          </cell>
          <cell r="C116">
            <v>0</v>
          </cell>
          <cell r="D116" t="str">
            <v/>
          </cell>
          <cell r="E116">
            <v>0</v>
          </cell>
          <cell r="F116">
            <v>0</v>
          </cell>
          <cell r="G116">
            <v>0</v>
          </cell>
        </row>
        <row r="117">
          <cell r="A117" t="str">
            <v/>
          </cell>
          <cell r="B117" t="str">
            <v/>
          </cell>
          <cell r="C117">
            <v>0</v>
          </cell>
          <cell r="D117" t="str">
            <v/>
          </cell>
          <cell r="E117">
            <v>0</v>
          </cell>
          <cell r="F117">
            <v>0</v>
          </cell>
          <cell r="G117">
            <v>0</v>
          </cell>
        </row>
        <row r="118">
          <cell r="A118" t="str">
            <v/>
          </cell>
          <cell r="B118" t="str">
            <v/>
          </cell>
          <cell r="C118">
            <v>0</v>
          </cell>
          <cell r="D118" t="str">
            <v/>
          </cell>
          <cell r="E118">
            <v>0</v>
          </cell>
          <cell r="F118">
            <v>0</v>
          </cell>
          <cell r="G118">
            <v>0</v>
          </cell>
        </row>
        <row r="119">
          <cell r="A119" t="str">
            <v/>
          </cell>
          <cell r="B119" t="str">
            <v/>
          </cell>
          <cell r="C119">
            <v>0</v>
          </cell>
          <cell r="D119" t="str">
            <v/>
          </cell>
          <cell r="E119">
            <v>0</v>
          </cell>
          <cell r="F119">
            <v>0</v>
          </cell>
          <cell r="G119">
            <v>0</v>
          </cell>
        </row>
        <row r="120">
          <cell r="A120" t="str">
            <v/>
          </cell>
          <cell r="B120" t="str">
            <v/>
          </cell>
          <cell r="C120">
            <v>0</v>
          </cell>
          <cell r="D120" t="str">
            <v/>
          </cell>
          <cell r="E120">
            <v>0</v>
          </cell>
          <cell r="F120">
            <v>0</v>
          </cell>
          <cell r="G120">
            <v>0</v>
          </cell>
        </row>
        <row r="121">
          <cell r="A121" t="str">
            <v/>
          </cell>
          <cell r="B121" t="str">
            <v/>
          </cell>
          <cell r="C121">
            <v>0</v>
          </cell>
          <cell r="D121" t="str">
            <v/>
          </cell>
          <cell r="E121">
            <v>0</v>
          </cell>
          <cell r="F121">
            <v>0</v>
          </cell>
          <cell r="G121">
            <v>0</v>
          </cell>
        </row>
        <row r="122">
          <cell r="A122" t="str">
            <v/>
          </cell>
          <cell r="B122" t="str">
            <v/>
          </cell>
          <cell r="C122">
            <v>0</v>
          </cell>
          <cell r="D122" t="str">
            <v/>
          </cell>
          <cell r="E122">
            <v>0</v>
          </cell>
          <cell r="F122">
            <v>0</v>
          </cell>
          <cell r="G122">
            <v>0</v>
          </cell>
        </row>
        <row r="123">
          <cell r="A123" t="str">
            <v/>
          </cell>
          <cell r="B123" t="str">
            <v/>
          </cell>
          <cell r="C123">
            <v>0</v>
          </cell>
          <cell r="D123" t="str">
            <v/>
          </cell>
          <cell r="E123">
            <v>0</v>
          </cell>
          <cell r="F123">
            <v>0</v>
          </cell>
          <cell r="G123">
            <v>0</v>
          </cell>
        </row>
        <row r="124">
          <cell r="A124" t="str">
            <v/>
          </cell>
          <cell r="B124" t="str">
            <v/>
          </cell>
          <cell r="C124">
            <v>0</v>
          </cell>
          <cell r="D124" t="str">
            <v/>
          </cell>
          <cell r="E124">
            <v>0</v>
          </cell>
          <cell r="F124">
            <v>0</v>
          </cell>
          <cell r="G124">
            <v>0</v>
          </cell>
        </row>
        <row r="125">
          <cell r="A125" t="str">
            <v/>
          </cell>
          <cell r="B125" t="str">
            <v/>
          </cell>
          <cell r="C125">
            <v>0</v>
          </cell>
          <cell r="D125" t="str">
            <v/>
          </cell>
          <cell r="E125">
            <v>0</v>
          </cell>
          <cell r="F125">
            <v>0</v>
          </cell>
          <cell r="G125">
            <v>0</v>
          </cell>
        </row>
        <row r="126">
          <cell r="A126">
            <v>0</v>
          </cell>
          <cell r="B126">
            <v>0</v>
          </cell>
          <cell r="C126">
            <v>0</v>
          </cell>
          <cell r="D126">
            <v>0</v>
          </cell>
          <cell r="E126">
            <v>0</v>
          </cell>
          <cell r="F126" t="str">
            <v>Total A</v>
          </cell>
          <cell r="G126">
            <v>3000</v>
          </cell>
        </row>
        <row r="127">
          <cell r="A127">
            <v>0</v>
          </cell>
          <cell r="B127">
            <v>0</v>
          </cell>
          <cell r="C127" t="str">
            <v>B - MANO DE OBRA</v>
          </cell>
          <cell r="D127">
            <v>0</v>
          </cell>
          <cell r="E127">
            <v>0</v>
          </cell>
          <cell r="F127">
            <v>0</v>
          </cell>
          <cell r="G127">
            <v>0</v>
          </cell>
        </row>
        <row r="128">
          <cell r="A128" t="str">
            <v/>
          </cell>
          <cell r="B128">
            <v>0</v>
          </cell>
          <cell r="C128">
            <v>0</v>
          </cell>
          <cell r="D128" t="str">
            <v/>
          </cell>
          <cell r="E128">
            <v>0</v>
          </cell>
          <cell r="F128">
            <v>0</v>
          </cell>
          <cell r="G128">
            <v>0</v>
          </cell>
        </row>
        <row r="129">
          <cell r="A129" t="str">
            <v/>
          </cell>
          <cell r="B129">
            <v>0</v>
          </cell>
          <cell r="C129">
            <v>0</v>
          </cell>
          <cell r="D129" t="str">
            <v/>
          </cell>
          <cell r="E129">
            <v>0</v>
          </cell>
          <cell r="F129">
            <v>0</v>
          </cell>
          <cell r="G129">
            <v>0</v>
          </cell>
        </row>
        <row r="130">
          <cell r="A130" t="str">
            <v/>
          </cell>
          <cell r="B130">
            <v>0</v>
          </cell>
          <cell r="C130">
            <v>0</v>
          </cell>
          <cell r="D130" t="str">
            <v/>
          </cell>
          <cell r="E130">
            <v>0</v>
          </cell>
          <cell r="F130">
            <v>0</v>
          </cell>
          <cell r="G130">
            <v>0</v>
          </cell>
        </row>
        <row r="131">
          <cell r="A131" t="str">
            <v/>
          </cell>
          <cell r="B131">
            <v>0</v>
          </cell>
          <cell r="C131">
            <v>0</v>
          </cell>
          <cell r="D131" t="str">
            <v/>
          </cell>
          <cell r="E131">
            <v>0</v>
          </cell>
          <cell r="F131">
            <v>0</v>
          </cell>
          <cell r="G131">
            <v>0</v>
          </cell>
        </row>
        <row r="132">
          <cell r="A132" t="str">
            <v/>
          </cell>
          <cell r="B132">
            <v>0</v>
          </cell>
          <cell r="C132">
            <v>0</v>
          </cell>
          <cell r="D132" t="str">
            <v/>
          </cell>
          <cell r="E132">
            <v>0</v>
          </cell>
          <cell r="F132">
            <v>0</v>
          </cell>
          <cell r="G132">
            <v>0</v>
          </cell>
        </row>
        <row r="133">
          <cell r="A133" t="str">
            <v/>
          </cell>
          <cell r="B133">
            <v>0</v>
          </cell>
          <cell r="C133">
            <v>0</v>
          </cell>
          <cell r="D133" t="str">
            <v/>
          </cell>
          <cell r="E133">
            <v>0</v>
          </cell>
          <cell r="F133">
            <v>0</v>
          </cell>
          <cell r="G133">
            <v>0</v>
          </cell>
        </row>
        <row r="134">
          <cell r="A134" t="str">
            <v/>
          </cell>
          <cell r="B134">
            <v>0</v>
          </cell>
          <cell r="C134">
            <v>0</v>
          </cell>
          <cell r="D134" t="str">
            <v/>
          </cell>
          <cell r="E134">
            <v>0</v>
          </cell>
          <cell r="F134">
            <v>0</v>
          </cell>
          <cell r="G134">
            <v>0</v>
          </cell>
        </row>
        <row r="135">
          <cell r="A135" t="str">
            <v/>
          </cell>
          <cell r="B135">
            <v>0</v>
          </cell>
          <cell r="C135">
            <v>0</v>
          </cell>
          <cell r="D135" t="str">
            <v/>
          </cell>
          <cell r="E135">
            <v>0</v>
          </cell>
          <cell r="F135">
            <v>0</v>
          </cell>
          <cell r="G135">
            <v>0</v>
          </cell>
        </row>
        <row r="136">
          <cell r="A136">
            <v>0</v>
          </cell>
          <cell r="B136">
            <v>0</v>
          </cell>
          <cell r="C136">
            <v>0</v>
          </cell>
          <cell r="D136">
            <v>0</v>
          </cell>
          <cell r="E136">
            <v>0</v>
          </cell>
          <cell r="F136" t="str">
            <v>Total B</v>
          </cell>
          <cell r="G136">
            <v>0</v>
          </cell>
        </row>
        <row r="137">
          <cell r="A137">
            <v>0</v>
          </cell>
          <cell r="B137">
            <v>0</v>
          </cell>
          <cell r="C137" t="str">
            <v>C - EQUIPOS</v>
          </cell>
          <cell r="D137">
            <v>0</v>
          </cell>
          <cell r="E137">
            <v>0</v>
          </cell>
          <cell r="F137">
            <v>0</v>
          </cell>
          <cell r="G137">
            <v>0</v>
          </cell>
        </row>
        <row r="138">
          <cell r="A138" t="str">
            <v/>
          </cell>
          <cell r="B138" t="str">
            <v/>
          </cell>
          <cell r="C138">
            <v>0</v>
          </cell>
          <cell r="D138" t="str">
            <v/>
          </cell>
          <cell r="E138">
            <v>0</v>
          </cell>
          <cell r="F138">
            <v>0</v>
          </cell>
          <cell r="G138">
            <v>0</v>
          </cell>
        </row>
        <row r="139">
          <cell r="A139" t="str">
            <v/>
          </cell>
          <cell r="B139" t="str">
            <v/>
          </cell>
          <cell r="C139">
            <v>0</v>
          </cell>
          <cell r="D139" t="str">
            <v/>
          </cell>
          <cell r="E139">
            <v>0</v>
          </cell>
          <cell r="F139">
            <v>0</v>
          </cell>
          <cell r="G139">
            <v>0</v>
          </cell>
        </row>
        <row r="140">
          <cell r="A140" t="str">
            <v/>
          </cell>
          <cell r="B140" t="str">
            <v/>
          </cell>
          <cell r="C140">
            <v>0</v>
          </cell>
          <cell r="D140" t="str">
            <v/>
          </cell>
          <cell r="E140">
            <v>0</v>
          </cell>
          <cell r="F140">
            <v>0</v>
          </cell>
          <cell r="G140">
            <v>0</v>
          </cell>
        </row>
        <row r="141">
          <cell r="A141" t="str">
            <v/>
          </cell>
          <cell r="B141" t="str">
            <v/>
          </cell>
          <cell r="C141">
            <v>0</v>
          </cell>
          <cell r="D141" t="str">
            <v/>
          </cell>
          <cell r="E141">
            <v>0</v>
          </cell>
          <cell r="F141">
            <v>0</v>
          </cell>
          <cell r="G141">
            <v>0</v>
          </cell>
        </row>
        <row r="142">
          <cell r="A142" t="str">
            <v/>
          </cell>
          <cell r="B142" t="str">
            <v/>
          </cell>
          <cell r="C142">
            <v>0</v>
          </cell>
          <cell r="D142" t="str">
            <v/>
          </cell>
          <cell r="E142">
            <v>0</v>
          </cell>
          <cell r="F142">
            <v>0</v>
          </cell>
          <cell r="G142">
            <v>0</v>
          </cell>
        </row>
        <row r="143">
          <cell r="A143" t="str">
            <v/>
          </cell>
          <cell r="B143" t="str">
            <v/>
          </cell>
          <cell r="C143">
            <v>0</v>
          </cell>
          <cell r="D143" t="str">
            <v/>
          </cell>
          <cell r="E143">
            <v>0</v>
          </cell>
          <cell r="F143">
            <v>0</v>
          </cell>
          <cell r="G143">
            <v>0</v>
          </cell>
        </row>
        <row r="144">
          <cell r="A144" t="str">
            <v/>
          </cell>
          <cell r="B144" t="str">
            <v/>
          </cell>
          <cell r="C144">
            <v>0</v>
          </cell>
          <cell r="D144" t="str">
            <v/>
          </cell>
          <cell r="E144">
            <v>0</v>
          </cell>
          <cell r="F144">
            <v>0</v>
          </cell>
          <cell r="G144">
            <v>0</v>
          </cell>
        </row>
        <row r="145">
          <cell r="A145" t="str">
            <v/>
          </cell>
          <cell r="B145" t="str">
            <v/>
          </cell>
          <cell r="C145">
            <v>0</v>
          </cell>
          <cell r="D145" t="str">
            <v/>
          </cell>
          <cell r="E145">
            <v>0</v>
          </cell>
          <cell r="F145">
            <v>0</v>
          </cell>
          <cell r="G145">
            <v>0</v>
          </cell>
        </row>
        <row r="146">
          <cell r="A146" t="str">
            <v/>
          </cell>
          <cell r="B146" t="str">
            <v/>
          </cell>
          <cell r="C146">
            <v>0</v>
          </cell>
          <cell r="D146" t="str">
            <v/>
          </cell>
          <cell r="E146">
            <v>0</v>
          </cell>
          <cell r="F146">
            <v>0</v>
          </cell>
          <cell r="G146">
            <v>0</v>
          </cell>
        </row>
        <row r="147">
          <cell r="A147">
            <v>0</v>
          </cell>
          <cell r="B147">
            <v>0</v>
          </cell>
          <cell r="C147">
            <v>0</v>
          </cell>
          <cell r="D147">
            <v>0</v>
          </cell>
          <cell r="E147">
            <v>0</v>
          </cell>
          <cell r="F147" t="str">
            <v>Total C</v>
          </cell>
          <cell r="G147">
            <v>0</v>
          </cell>
        </row>
        <row r="148">
          <cell r="A148">
            <v>0</v>
          </cell>
          <cell r="B148">
            <v>0</v>
          </cell>
          <cell r="C148">
            <v>0</v>
          </cell>
          <cell r="D148">
            <v>0</v>
          </cell>
          <cell r="E148">
            <v>0</v>
          </cell>
          <cell r="F148">
            <v>0</v>
          </cell>
          <cell r="G148">
            <v>0</v>
          </cell>
        </row>
        <row r="149">
          <cell r="A149">
            <v>3</v>
          </cell>
          <cell r="B149" t="str">
            <v>MAMPOSTERIA</v>
          </cell>
          <cell r="C149">
            <v>0</v>
          </cell>
          <cell r="D149" t="str">
            <v>Costo  Neto</v>
          </cell>
          <cell r="E149">
            <v>0</v>
          </cell>
          <cell r="F149" t="str">
            <v>Total D=A+B+C</v>
          </cell>
          <cell r="G149">
            <v>3000</v>
          </cell>
        </row>
        <row r="151">
          <cell r="A151" t="str">
            <v>ANALISIS DE PRECIOS</v>
          </cell>
          <cell r="B151">
            <v>0</v>
          </cell>
          <cell r="C151">
            <v>0</v>
          </cell>
          <cell r="D151">
            <v>0</v>
          </cell>
          <cell r="E151">
            <v>0</v>
          </cell>
          <cell r="F151">
            <v>0</v>
          </cell>
          <cell r="G151">
            <v>0</v>
          </cell>
        </row>
        <row r="152">
          <cell r="A152" t="str">
            <v>COMITENTE:</v>
          </cell>
          <cell r="B152" t="str">
            <v>DIRECCIÓN DE ARQUITECTURA</v>
          </cell>
          <cell r="C152">
            <v>0</v>
          </cell>
          <cell r="D152">
            <v>0</v>
          </cell>
          <cell r="E152">
            <v>0</v>
          </cell>
          <cell r="F152">
            <v>0</v>
          </cell>
          <cell r="G152">
            <v>0</v>
          </cell>
        </row>
        <row r="153">
          <cell r="A153" t="str">
            <v>CONTRATISTA:</v>
          </cell>
          <cell r="B153" t="str">
            <v>FUNCIONALES SIGOP</v>
          </cell>
          <cell r="C153">
            <v>0</v>
          </cell>
          <cell r="D153">
            <v>0</v>
          </cell>
          <cell r="E153">
            <v>0</v>
          </cell>
          <cell r="F153">
            <v>0</v>
          </cell>
          <cell r="G153">
            <v>0</v>
          </cell>
        </row>
        <row r="154">
          <cell r="A154" t="str">
            <v>OBRA:</v>
          </cell>
          <cell r="B154" t="str">
            <v>PRUEBA PLANILLA DE MEDICION</v>
          </cell>
          <cell r="C154">
            <v>0</v>
          </cell>
          <cell r="D154">
            <v>0</v>
          </cell>
          <cell r="E154">
            <v>0</v>
          </cell>
          <cell r="F154" t="str">
            <v>PRECIOS A:</v>
          </cell>
          <cell r="G154">
            <v>0</v>
          </cell>
        </row>
        <row r="155">
          <cell r="A155" t="str">
            <v>UBICACIÓN:</v>
          </cell>
          <cell r="B155" t="str">
            <v>CENTRO CIVICO</v>
          </cell>
          <cell r="C155">
            <v>0</v>
          </cell>
          <cell r="D155">
            <v>0</v>
          </cell>
          <cell r="E155">
            <v>0</v>
          </cell>
          <cell r="F155">
            <v>0</v>
          </cell>
          <cell r="G155">
            <v>0</v>
          </cell>
        </row>
        <row r="156">
          <cell r="A156" t="str">
            <v>RUBRO:</v>
          </cell>
          <cell r="B156" t="str">
            <v/>
          </cell>
          <cell r="C156" t="str">
            <v/>
          </cell>
          <cell r="D156">
            <v>0</v>
          </cell>
          <cell r="E156">
            <v>0</v>
          </cell>
          <cell r="F156">
            <v>0</v>
          </cell>
          <cell r="G156">
            <v>0</v>
          </cell>
        </row>
        <row r="157">
          <cell r="A157" t="str">
            <v>ITEM:</v>
          </cell>
          <cell r="B157">
            <v>4</v>
          </cell>
          <cell r="C157" t="str">
            <v>REVOQUES</v>
          </cell>
          <cell r="D157">
            <v>0</v>
          </cell>
          <cell r="E157">
            <v>0</v>
          </cell>
          <cell r="F157" t="str">
            <v>UNIDAD:</v>
          </cell>
          <cell r="G157" t="str">
            <v>GL</v>
          </cell>
        </row>
        <row r="158">
          <cell r="A158">
            <v>0</v>
          </cell>
          <cell r="B158">
            <v>0</v>
          </cell>
          <cell r="C158">
            <v>0</v>
          </cell>
          <cell r="D158">
            <v>0</v>
          </cell>
          <cell r="E158">
            <v>0</v>
          </cell>
          <cell r="F158">
            <v>0</v>
          </cell>
          <cell r="G158">
            <v>0</v>
          </cell>
        </row>
        <row r="159">
          <cell r="A159" t="str">
            <v>DATOS REDETERMINACION</v>
          </cell>
          <cell r="B159">
            <v>0</v>
          </cell>
          <cell r="C159" t="str">
            <v>DESIGNACION</v>
          </cell>
          <cell r="D159" t="str">
            <v>U</v>
          </cell>
          <cell r="E159" t="str">
            <v>Cantidad</v>
          </cell>
          <cell r="F159" t="str">
            <v>$ Unitarios</v>
          </cell>
          <cell r="G159" t="str">
            <v>$ Parcial</v>
          </cell>
        </row>
        <row r="160">
          <cell r="A160" t="str">
            <v>CÓDIGO</v>
          </cell>
          <cell r="B160" t="str">
            <v>DESCRIPCIÓN</v>
          </cell>
          <cell r="C160">
            <v>0</v>
          </cell>
          <cell r="D160">
            <v>0</v>
          </cell>
          <cell r="E160">
            <v>0</v>
          </cell>
          <cell r="F160">
            <v>0</v>
          </cell>
          <cell r="G160">
            <v>0</v>
          </cell>
        </row>
        <row r="161">
          <cell r="A161">
            <v>0</v>
          </cell>
          <cell r="B161">
            <v>0</v>
          </cell>
          <cell r="C161" t="str">
            <v>A - MATERIALES</v>
          </cell>
          <cell r="D161">
            <v>0</v>
          </cell>
          <cell r="E161">
            <v>0</v>
          </cell>
          <cell r="F161">
            <v>0</v>
          </cell>
          <cell r="G161">
            <v>0</v>
          </cell>
        </row>
        <row r="162">
          <cell r="A162" t="str">
            <v>INDEC-CM - 41242-11</v>
          </cell>
          <cell r="B162" t="str">
            <v>Acero aletado conformado, en barra</v>
          </cell>
          <cell r="C162" t="str">
            <v>MATERIALES VARIOS</v>
          </cell>
          <cell r="D162" t="str">
            <v>GL</v>
          </cell>
          <cell r="E162">
            <v>1</v>
          </cell>
          <cell r="F162">
            <v>4000</v>
          </cell>
          <cell r="G162">
            <v>4000</v>
          </cell>
        </row>
        <row r="163">
          <cell r="A163" t="str">
            <v/>
          </cell>
          <cell r="B163" t="str">
            <v/>
          </cell>
          <cell r="C163">
            <v>0</v>
          </cell>
          <cell r="D163" t="str">
            <v/>
          </cell>
          <cell r="E163">
            <v>0</v>
          </cell>
          <cell r="F163">
            <v>0</v>
          </cell>
          <cell r="G163">
            <v>0</v>
          </cell>
        </row>
        <row r="164">
          <cell r="A164" t="str">
            <v/>
          </cell>
          <cell r="B164" t="str">
            <v/>
          </cell>
          <cell r="C164">
            <v>0</v>
          </cell>
          <cell r="D164" t="str">
            <v/>
          </cell>
          <cell r="E164">
            <v>0</v>
          </cell>
          <cell r="F164">
            <v>0</v>
          </cell>
          <cell r="G164">
            <v>0</v>
          </cell>
        </row>
        <row r="165">
          <cell r="A165" t="str">
            <v/>
          </cell>
          <cell r="B165" t="str">
            <v/>
          </cell>
          <cell r="C165">
            <v>0</v>
          </cell>
          <cell r="D165" t="str">
            <v/>
          </cell>
          <cell r="E165">
            <v>0</v>
          </cell>
          <cell r="F165">
            <v>0</v>
          </cell>
          <cell r="G165">
            <v>0</v>
          </cell>
        </row>
        <row r="166">
          <cell r="A166" t="str">
            <v/>
          </cell>
          <cell r="B166" t="str">
            <v/>
          </cell>
          <cell r="C166">
            <v>0</v>
          </cell>
          <cell r="D166" t="str">
            <v/>
          </cell>
          <cell r="E166">
            <v>0</v>
          </cell>
          <cell r="F166">
            <v>0</v>
          </cell>
          <cell r="G166">
            <v>0</v>
          </cell>
        </row>
        <row r="167">
          <cell r="A167" t="str">
            <v/>
          </cell>
          <cell r="B167" t="str">
            <v/>
          </cell>
          <cell r="C167">
            <v>0</v>
          </cell>
          <cell r="D167" t="str">
            <v/>
          </cell>
          <cell r="E167">
            <v>0</v>
          </cell>
          <cell r="F167">
            <v>0</v>
          </cell>
          <cell r="G167">
            <v>0</v>
          </cell>
        </row>
        <row r="168">
          <cell r="A168" t="str">
            <v/>
          </cell>
          <cell r="B168" t="str">
            <v/>
          </cell>
          <cell r="C168">
            <v>0</v>
          </cell>
          <cell r="D168" t="str">
            <v/>
          </cell>
          <cell r="E168">
            <v>0</v>
          </cell>
          <cell r="F168">
            <v>0</v>
          </cell>
          <cell r="G168">
            <v>0</v>
          </cell>
        </row>
        <row r="169">
          <cell r="A169" t="str">
            <v/>
          </cell>
          <cell r="B169" t="str">
            <v/>
          </cell>
          <cell r="C169">
            <v>0</v>
          </cell>
          <cell r="D169" t="str">
            <v/>
          </cell>
          <cell r="E169">
            <v>0</v>
          </cell>
          <cell r="F169">
            <v>0</v>
          </cell>
          <cell r="G169">
            <v>0</v>
          </cell>
        </row>
        <row r="170">
          <cell r="A170" t="str">
            <v/>
          </cell>
          <cell r="B170" t="str">
            <v/>
          </cell>
          <cell r="C170">
            <v>0</v>
          </cell>
          <cell r="D170" t="str">
            <v/>
          </cell>
          <cell r="E170">
            <v>0</v>
          </cell>
          <cell r="F170">
            <v>0</v>
          </cell>
          <cell r="G170">
            <v>0</v>
          </cell>
        </row>
        <row r="171">
          <cell r="A171" t="str">
            <v/>
          </cell>
          <cell r="B171" t="str">
            <v/>
          </cell>
          <cell r="C171">
            <v>0</v>
          </cell>
          <cell r="D171" t="str">
            <v/>
          </cell>
          <cell r="E171">
            <v>0</v>
          </cell>
          <cell r="F171">
            <v>0</v>
          </cell>
          <cell r="G171">
            <v>0</v>
          </cell>
        </row>
        <row r="172">
          <cell r="A172" t="str">
            <v/>
          </cell>
          <cell r="B172" t="str">
            <v/>
          </cell>
          <cell r="C172">
            <v>0</v>
          </cell>
          <cell r="D172" t="str">
            <v/>
          </cell>
          <cell r="E172">
            <v>0</v>
          </cell>
          <cell r="F172">
            <v>0</v>
          </cell>
          <cell r="G172">
            <v>0</v>
          </cell>
        </row>
        <row r="173">
          <cell r="A173" t="str">
            <v/>
          </cell>
          <cell r="B173" t="str">
            <v/>
          </cell>
          <cell r="C173">
            <v>0</v>
          </cell>
          <cell r="D173" t="str">
            <v/>
          </cell>
          <cell r="E173">
            <v>0</v>
          </cell>
          <cell r="F173">
            <v>0</v>
          </cell>
          <cell r="G173">
            <v>0</v>
          </cell>
        </row>
        <row r="174">
          <cell r="A174" t="str">
            <v/>
          </cell>
          <cell r="B174" t="str">
            <v/>
          </cell>
          <cell r="C174">
            <v>0</v>
          </cell>
          <cell r="D174" t="str">
            <v/>
          </cell>
          <cell r="E174">
            <v>0</v>
          </cell>
          <cell r="F174">
            <v>0</v>
          </cell>
          <cell r="G174">
            <v>0</v>
          </cell>
        </row>
        <row r="175">
          <cell r="A175" t="str">
            <v/>
          </cell>
          <cell r="B175" t="str">
            <v/>
          </cell>
          <cell r="C175">
            <v>0</v>
          </cell>
          <cell r="D175" t="str">
            <v/>
          </cell>
          <cell r="E175">
            <v>0</v>
          </cell>
          <cell r="F175">
            <v>0</v>
          </cell>
          <cell r="G175">
            <v>0</v>
          </cell>
        </row>
        <row r="176">
          <cell r="A176">
            <v>0</v>
          </cell>
          <cell r="B176">
            <v>0</v>
          </cell>
          <cell r="C176">
            <v>0</v>
          </cell>
          <cell r="D176">
            <v>0</v>
          </cell>
          <cell r="E176">
            <v>0</v>
          </cell>
          <cell r="F176" t="str">
            <v>Total A</v>
          </cell>
          <cell r="G176">
            <v>4000</v>
          </cell>
        </row>
        <row r="177">
          <cell r="A177">
            <v>0</v>
          </cell>
          <cell r="B177">
            <v>0</v>
          </cell>
          <cell r="C177" t="str">
            <v>B - MANO DE OBRA</v>
          </cell>
          <cell r="D177">
            <v>0</v>
          </cell>
          <cell r="E177">
            <v>0</v>
          </cell>
          <cell r="F177">
            <v>0</v>
          </cell>
          <cell r="G177">
            <v>0</v>
          </cell>
        </row>
        <row r="178">
          <cell r="A178" t="str">
            <v/>
          </cell>
          <cell r="B178">
            <v>0</v>
          </cell>
          <cell r="C178">
            <v>0</v>
          </cell>
          <cell r="D178" t="str">
            <v/>
          </cell>
          <cell r="E178">
            <v>0</v>
          </cell>
          <cell r="F178">
            <v>0</v>
          </cell>
          <cell r="G178">
            <v>0</v>
          </cell>
        </row>
        <row r="179">
          <cell r="A179" t="str">
            <v/>
          </cell>
          <cell r="B179">
            <v>0</v>
          </cell>
          <cell r="C179">
            <v>0</v>
          </cell>
          <cell r="D179" t="str">
            <v/>
          </cell>
          <cell r="E179">
            <v>0</v>
          </cell>
          <cell r="F179">
            <v>0</v>
          </cell>
          <cell r="G179">
            <v>0</v>
          </cell>
        </row>
        <row r="180">
          <cell r="A180" t="str">
            <v/>
          </cell>
          <cell r="B180">
            <v>0</v>
          </cell>
          <cell r="C180">
            <v>0</v>
          </cell>
          <cell r="D180" t="str">
            <v/>
          </cell>
          <cell r="E180">
            <v>0</v>
          </cell>
          <cell r="F180">
            <v>0</v>
          </cell>
          <cell r="G180">
            <v>0</v>
          </cell>
        </row>
        <row r="181">
          <cell r="A181" t="str">
            <v/>
          </cell>
          <cell r="B181">
            <v>0</v>
          </cell>
          <cell r="C181">
            <v>0</v>
          </cell>
          <cell r="D181" t="str">
            <v/>
          </cell>
          <cell r="E181">
            <v>0</v>
          </cell>
          <cell r="F181">
            <v>0</v>
          </cell>
          <cell r="G181">
            <v>0</v>
          </cell>
        </row>
        <row r="182">
          <cell r="A182" t="str">
            <v/>
          </cell>
          <cell r="B182">
            <v>0</v>
          </cell>
          <cell r="C182">
            <v>0</v>
          </cell>
          <cell r="D182" t="str">
            <v/>
          </cell>
          <cell r="E182">
            <v>0</v>
          </cell>
          <cell r="F182">
            <v>0</v>
          </cell>
          <cell r="G182">
            <v>0</v>
          </cell>
        </row>
        <row r="183">
          <cell r="A183" t="str">
            <v/>
          </cell>
          <cell r="B183">
            <v>0</v>
          </cell>
          <cell r="C183">
            <v>0</v>
          </cell>
          <cell r="D183" t="str">
            <v/>
          </cell>
          <cell r="E183">
            <v>0</v>
          </cell>
          <cell r="F183">
            <v>0</v>
          </cell>
          <cell r="G183">
            <v>0</v>
          </cell>
        </row>
        <row r="184">
          <cell r="A184" t="str">
            <v/>
          </cell>
          <cell r="B184">
            <v>0</v>
          </cell>
          <cell r="C184">
            <v>0</v>
          </cell>
          <cell r="D184" t="str">
            <v/>
          </cell>
          <cell r="E184">
            <v>0</v>
          </cell>
          <cell r="F184">
            <v>0</v>
          </cell>
          <cell r="G184">
            <v>0</v>
          </cell>
        </row>
        <row r="185">
          <cell r="A185" t="str">
            <v/>
          </cell>
          <cell r="B185">
            <v>0</v>
          </cell>
          <cell r="C185">
            <v>0</v>
          </cell>
          <cell r="D185" t="str">
            <v/>
          </cell>
          <cell r="E185">
            <v>0</v>
          </cell>
          <cell r="F185">
            <v>0</v>
          </cell>
          <cell r="G185">
            <v>0</v>
          </cell>
        </row>
        <row r="186">
          <cell r="A186">
            <v>0</v>
          </cell>
          <cell r="B186">
            <v>0</v>
          </cell>
          <cell r="C186">
            <v>0</v>
          </cell>
          <cell r="D186">
            <v>0</v>
          </cell>
          <cell r="E186">
            <v>0</v>
          </cell>
          <cell r="F186" t="str">
            <v>Total B</v>
          </cell>
          <cell r="G186">
            <v>0</v>
          </cell>
        </row>
        <row r="187">
          <cell r="A187">
            <v>0</v>
          </cell>
          <cell r="B187">
            <v>0</v>
          </cell>
          <cell r="C187" t="str">
            <v>C - EQUIPOS</v>
          </cell>
          <cell r="D187">
            <v>0</v>
          </cell>
          <cell r="E187">
            <v>0</v>
          </cell>
          <cell r="F187">
            <v>0</v>
          </cell>
          <cell r="G187">
            <v>0</v>
          </cell>
        </row>
        <row r="188">
          <cell r="A188" t="str">
            <v/>
          </cell>
          <cell r="B188" t="str">
            <v/>
          </cell>
          <cell r="C188">
            <v>0</v>
          </cell>
          <cell r="D188" t="str">
            <v/>
          </cell>
          <cell r="E188">
            <v>0</v>
          </cell>
          <cell r="F188">
            <v>0</v>
          </cell>
          <cell r="G188">
            <v>0</v>
          </cell>
        </row>
        <row r="189">
          <cell r="A189" t="str">
            <v/>
          </cell>
          <cell r="B189" t="str">
            <v/>
          </cell>
          <cell r="C189">
            <v>0</v>
          </cell>
          <cell r="D189" t="str">
            <v/>
          </cell>
          <cell r="E189">
            <v>0</v>
          </cell>
          <cell r="F189">
            <v>0</v>
          </cell>
          <cell r="G189">
            <v>0</v>
          </cell>
        </row>
        <row r="190">
          <cell r="A190" t="str">
            <v/>
          </cell>
          <cell r="B190" t="str">
            <v/>
          </cell>
          <cell r="C190">
            <v>0</v>
          </cell>
          <cell r="D190" t="str">
            <v/>
          </cell>
          <cell r="E190">
            <v>0</v>
          </cell>
          <cell r="F190">
            <v>0</v>
          </cell>
          <cell r="G190">
            <v>0</v>
          </cell>
        </row>
        <row r="191">
          <cell r="A191" t="str">
            <v/>
          </cell>
          <cell r="B191" t="str">
            <v/>
          </cell>
          <cell r="C191">
            <v>0</v>
          </cell>
          <cell r="D191" t="str">
            <v/>
          </cell>
          <cell r="E191">
            <v>0</v>
          </cell>
          <cell r="F191">
            <v>0</v>
          </cell>
          <cell r="G191">
            <v>0</v>
          </cell>
        </row>
        <row r="192">
          <cell r="A192" t="str">
            <v/>
          </cell>
          <cell r="B192" t="str">
            <v/>
          </cell>
          <cell r="C192">
            <v>0</v>
          </cell>
          <cell r="D192" t="str">
            <v/>
          </cell>
          <cell r="E192">
            <v>0</v>
          </cell>
          <cell r="F192">
            <v>0</v>
          </cell>
          <cell r="G192">
            <v>0</v>
          </cell>
        </row>
        <row r="193">
          <cell r="A193" t="str">
            <v/>
          </cell>
          <cell r="B193" t="str">
            <v/>
          </cell>
          <cell r="C193">
            <v>0</v>
          </cell>
          <cell r="D193" t="str">
            <v/>
          </cell>
          <cell r="E193">
            <v>0</v>
          </cell>
          <cell r="F193">
            <v>0</v>
          </cell>
          <cell r="G193">
            <v>0</v>
          </cell>
        </row>
        <row r="194">
          <cell r="A194" t="str">
            <v/>
          </cell>
          <cell r="B194" t="str">
            <v/>
          </cell>
          <cell r="C194">
            <v>0</v>
          </cell>
          <cell r="D194" t="str">
            <v/>
          </cell>
          <cell r="E194">
            <v>0</v>
          </cell>
          <cell r="F194">
            <v>0</v>
          </cell>
          <cell r="G194">
            <v>0</v>
          </cell>
        </row>
        <row r="195">
          <cell r="A195" t="str">
            <v/>
          </cell>
          <cell r="B195" t="str">
            <v/>
          </cell>
          <cell r="C195">
            <v>0</v>
          </cell>
          <cell r="D195" t="str">
            <v/>
          </cell>
          <cell r="E195">
            <v>0</v>
          </cell>
          <cell r="F195">
            <v>0</v>
          </cell>
          <cell r="G195">
            <v>0</v>
          </cell>
        </row>
        <row r="196">
          <cell r="A196" t="str">
            <v/>
          </cell>
          <cell r="B196" t="str">
            <v/>
          </cell>
          <cell r="C196">
            <v>0</v>
          </cell>
          <cell r="D196" t="str">
            <v/>
          </cell>
          <cell r="E196">
            <v>0</v>
          </cell>
          <cell r="F196">
            <v>0</v>
          </cell>
          <cell r="G196">
            <v>0</v>
          </cell>
        </row>
        <row r="197">
          <cell r="A197">
            <v>0</v>
          </cell>
          <cell r="B197">
            <v>0</v>
          </cell>
          <cell r="C197">
            <v>0</v>
          </cell>
          <cell r="D197">
            <v>0</v>
          </cell>
          <cell r="E197">
            <v>0</v>
          </cell>
          <cell r="F197" t="str">
            <v>Total C</v>
          </cell>
          <cell r="G197">
            <v>0</v>
          </cell>
        </row>
        <row r="198">
          <cell r="A198">
            <v>0</v>
          </cell>
          <cell r="B198">
            <v>0</v>
          </cell>
          <cell r="C198">
            <v>0</v>
          </cell>
          <cell r="D198">
            <v>0</v>
          </cell>
          <cell r="E198">
            <v>0</v>
          </cell>
          <cell r="F198">
            <v>0</v>
          </cell>
          <cell r="G198">
            <v>0</v>
          </cell>
        </row>
        <row r="199">
          <cell r="A199">
            <v>4</v>
          </cell>
          <cell r="B199" t="str">
            <v>REVOQUES</v>
          </cell>
          <cell r="C199">
            <v>0</v>
          </cell>
          <cell r="D199" t="str">
            <v>Costo  Neto</v>
          </cell>
          <cell r="E199">
            <v>0</v>
          </cell>
          <cell r="F199" t="str">
            <v>Total D=A+B+C</v>
          </cell>
          <cell r="G199">
            <v>4000</v>
          </cell>
        </row>
        <row r="201">
          <cell r="A201" t="str">
            <v>ANALISIS DE PRECIOS</v>
          </cell>
          <cell r="B201">
            <v>0</v>
          </cell>
          <cell r="C201">
            <v>0</v>
          </cell>
          <cell r="D201">
            <v>0</v>
          </cell>
          <cell r="E201">
            <v>0</v>
          </cell>
          <cell r="F201">
            <v>0</v>
          </cell>
          <cell r="G201">
            <v>0</v>
          </cell>
        </row>
        <row r="202">
          <cell r="A202" t="str">
            <v>COMITENTE:</v>
          </cell>
          <cell r="B202" t="str">
            <v>DIRECCIÓN DE ARQUITECTURA</v>
          </cell>
          <cell r="C202">
            <v>0</v>
          </cell>
          <cell r="D202">
            <v>0</v>
          </cell>
          <cell r="E202">
            <v>0</v>
          </cell>
          <cell r="F202">
            <v>0</v>
          </cell>
          <cell r="G202">
            <v>0</v>
          </cell>
        </row>
        <row r="203">
          <cell r="A203" t="str">
            <v>CONTRATISTA:</v>
          </cell>
          <cell r="B203" t="str">
            <v>FUNCIONALES SIGOP</v>
          </cell>
          <cell r="C203">
            <v>0</v>
          </cell>
          <cell r="D203">
            <v>0</v>
          </cell>
          <cell r="E203">
            <v>0</v>
          </cell>
          <cell r="F203">
            <v>0</v>
          </cell>
          <cell r="G203">
            <v>0</v>
          </cell>
        </row>
        <row r="204">
          <cell r="A204" t="str">
            <v>OBRA:</v>
          </cell>
          <cell r="B204" t="str">
            <v>PRUEBA PLANILLA DE MEDICION</v>
          </cell>
          <cell r="C204">
            <v>0</v>
          </cell>
          <cell r="D204">
            <v>0</v>
          </cell>
          <cell r="E204">
            <v>0</v>
          </cell>
          <cell r="F204" t="str">
            <v>PRECIOS A:</v>
          </cell>
          <cell r="G204">
            <v>0</v>
          </cell>
        </row>
        <row r="205">
          <cell r="A205" t="str">
            <v>UBICACIÓN:</v>
          </cell>
          <cell r="B205" t="str">
            <v>CENTRO CIVICO</v>
          </cell>
          <cell r="C205">
            <v>0</v>
          </cell>
          <cell r="D205">
            <v>0</v>
          </cell>
          <cell r="E205">
            <v>0</v>
          </cell>
          <cell r="F205">
            <v>0</v>
          </cell>
          <cell r="G205">
            <v>0</v>
          </cell>
        </row>
        <row r="206">
          <cell r="A206" t="str">
            <v>RUBRO:</v>
          </cell>
          <cell r="B206" t="str">
            <v/>
          </cell>
          <cell r="C206" t="str">
            <v/>
          </cell>
          <cell r="D206">
            <v>0</v>
          </cell>
          <cell r="E206">
            <v>0</v>
          </cell>
          <cell r="F206">
            <v>0</v>
          </cell>
          <cell r="G206">
            <v>0</v>
          </cell>
        </row>
        <row r="207">
          <cell r="A207" t="str">
            <v>ITEM:</v>
          </cell>
          <cell r="B207">
            <v>5</v>
          </cell>
          <cell r="C207" t="str">
            <v>CARPINTERIA</v>
          </cell>
          <cell r="D207">
            <v>0</v>
          </cell>
          <cell r="E207">
            <v>0</v>
          </cell>
          <cell r="F207" t="str">
            <v>UNIDAD:</v>
          </cell>
          <cell r="G207" t="str">
            <v>GL</v>
          </cell>
        </row>
        <row r="208">
          <cell r="A208">
            <v>0</v>
          </cell>
          <cell r="B208">
            <v>0</v>
          </cell>
          <cell r="C208">
            <v>0</v>
          </cell>
          <cell r="D208">
            <v>0</v>
          </cell>
          <cell r="E208">
            <v>0</v>
          </cell>
          <cell r="F208">
            <v>0</v>
          </cell>
          <cell r="G208">
            <v>0</v>
          </cell>
        </row>
        <row r="209">
          <cell r="A209" t="str">
            <v>DATOS REDETERMINACION</v>
          </cell>
          <cell r="B209">
            <v>0</v>
          </cell>
          <cell r="C209" t="str">
            <v>DESIGNACION</v>
          </cell>
          <cell r="D209" t="str">
            <v>U</v>
          </cell>
          <cell r="E209" t="str">
            <v>Cantidad</v>
          </cell>
          <cell r="F209" t="str">
            <v>$ Unitarios</v>
          </cell>
          <cell r="G209" t="str">
            <v>$ Parcial</v>
          </cell>
        </row>
        <row r="210">
          <cell r="A210" t="str">
            <v>CÓDIGO</v>
          </cell>
          <cell r="B210" t="str">
            <v>DESCRIPCIÓN</v>
          </cell>
          <cell r="C210">
            <v>0</v>
          </cell>
          <cell r="D210">
            <v>0</v>
          </cell>
          <cell r="E210">
            <v>0</v>
          </cell>
          <cell r="F210">
            <v>0</v>
          </cell>
          <cell r="G210">
            <v>0</v>
          </cell>
        </row>
        <row r="211">
          <cell r="A211">
            <v>0</v>
          </cell>
          <cell r="B211">
            <v>0</v>
          </cell>
          <cell r="C211" t="str">
            <v>A - MATERIALES</v>
          </cell>
          <cell r="D211">
            <v>0</v>
          </cell>
          <cell r="E211">
            <v>0</v>
          </cell>
          <cell r="F211">
            <v>0</v>
          </cell>
          <cell r="G211">
            <v>0</v>
          </cell>
        </row>
        <row r="212">
          <cell r="A212" t="str">
            <v>INDEC-CM - 41242-11</v>
          </cell>
          <cell r="B212" t="str">
            <v>Acero aletado conformado, en barra</v>
          </cell>
          <cell r="C212" t="str">
            <v>MATERIALES VARIOS</v>
          </cell>
          <cell r="D212" t="str">
            <v>GL</v>
          </cell>
          <cell r="E212">
            <v>1</v>
          </cell>
          <cell r="F212">
            <v>5000</v>
          </cell>
          <cell r="G212">
            <v>5000</v>
          </cell>
        </row>
        <row r="213">
          <cell r="A213" t="str">
            <v/>
          </cell>
          <cell r="B213" t="str">
            <v/>
          </cell>
          <cell r="C213">
            <v>0</v>
          </cell>
          <cell r="D213" t="str">
            <v/>
          </cell>
          <cell r="E213">
            <v>0</v>
          </cell>
          <cell r="F213">
            <v>0</v>
          </cell>
          <cell r="G213">
            <v>0</v>
          </cell>
        </row>
        <row r="214">
          <cell r="A214" t="str">
            <v/>
          </cell>
          <cell r="B214" t="str">
            <v/>
          </cell>
          <cell r="C214">
            <v>0</v>
          </cell>
          <cell r="D214" t="str">
            <v/>
          </cell>
          <cell r="E214">
            <v>0</v>
          </cell>
          <cell r="F214">
            <v>0</v>
          </cell>
          <cell r="G214">
            <v>0</v>
          </cell>
        </row>
        <row r="215">
          <cell r="A215" t="str">
            <v/>
          </cell>
          <cell r="B215" t="str">
            <v/>
          </cell>
          <cell r="C215">
            <v>0</v>
          </cell>
          <cell r="D215" t="str">
            <v/>
          </cell>
          <cell r="E215">
            <v>0</v>
          </cell>
          <cell r="F215">
            <v>0</v>
          </cell>
          <cell r="G215">
            <v>0</v>
          </cell>
        </row>
        <row r="216">
          <cell r="A216" t="str">
            <v/>
          </cell>
          <cell r="B216" t="str">
            <v/>
          </cell>
          <cell r="C216">
            <v>0</v>
          </cell>
          <cell r="D216" t="str">
            <v/>
          </cell>
          <cell r="E216">
            <v>0</v>
          </cell>
          <cell r="F216">
            <v>0</v>
          </cell>
          <cell r="G216">
            <v>0</v>
          </cell>
        </row>
        <row r="217">
          <cell r="A217" t="str">
            <v/>
          </cell>
          <cell r="B217" t="str">
            <v/>
          </cell>
          <cell r="C217">
            <v>0</v>
          </cell>
          <cell r="D217" t="str">
            <v/>
          </cell>
          <cell r="E217">
            <v>0</v>
          </cell>
          <cell r="F217">
            <v>0</v>
          </cell>
          <cell r="G217">
            <v>0</v>
          </cell>
        </row>
        <row r="218">
          <cell r="A218" t="str">
            <v/>
          </cell>
          <cell r="B218" t="str">
            <v/>
          </cell>
          <cell r="C218">
            <v>0</v>
          </cell>
          <cell r="D218" t="str">
            <v/>
          </cell>
          <cell r="E218">
            <v>0</v>
          </cell>
          <cell r="F218">
            <v>0</v>
          </cell>
          <cell r="G218">
            <v>0</v>
          </cell>
        </row>
        <row r="219">
          <cell r="A219" t="str">
            <v/>
          </cell>
          <cell r="B219" t="str">
            <v/>
          </cell>
          <cell r="C219">
            <v>0</v>
          </cell>
          <cell r="D219" t="str">
            <v/>
          </cell>
          <cell r="E219">
            <v>0</v>
          </cell>
          <cell r="F219">
            <v>0</v>
          </cell>
          <cell r="G219">
            <v>0</v>
          </cell>
        </row>
        <row r="220">
          <cell r="A220" t="str">
            <v/>
          </cell>
          <cell r="B220" t="str">
            <v/>
          </cell>
          <cell r="C220">
            <v>0</v>
          </cell>
          <cell r="D220" t="str">
            <v/>
          </cell>
          <cell r="E220">
            <v>0</v>
          </cell>
          <cell r="F220">
            <v>0</v>
          </cell>
          <cell r="G220">
            <v>0</v>
          </cell>
        </row>
        <row r="221">
          <cell r="A221" t="str">
            <v/>
          </cell>
          <cell r="B221" t="str">
            <v/>
          </cell>
          <cell r="C221">
            <v>0</v>
          </cell>
          <cell r="D221" t="str">
            <v/>
          </cell>
          <cell r="E221">
            <v>0</v>
          </cell>
          <cell r="F221">
            <v>0</v>
          </cell>
          <cell r="G221">
            <v>0</v>
          </cell>
        </row>
        <row r="222">
          <cell r="A222" t="str">
            <v/>
          </cell>
          <cell r="B222" t="str">
            <v/>
          </cell>
          <cell r="C222">
            <v>0</v>
          </cell>
          <cell r="D222" t="str">
            <v/>
          </cell>
          <cell r="E222">
            <v>0</v>
          </cell>
          <cell r="F222">
            <v>0</v>
          </cell>
          <cell r="G222">
            <v>0</v>
          </cell>
        </row>
        <row r="223">
          <cell r="A223" t="str">
            <v/>
          </cell>
          <cell r="B223" t="str">
            <v/>
          </cell>
          <cell r="C223">
            <v>0</v>
          </cell>
          <cell r="D223" t="str">
            <v/>
          </cell>
          <cell r="E223">
            <v>0</v>
          </cell>
          <cell r="F223">
            <v>0</v>
          </cell>
          <cell r="G223">
            <v>0</v>
          </cell>
        </row>
        <row r="224">
          <cell r="A224" t="str">
            <v/>
          </cell>
          <cell r="B224" t="str">
            <v/>
          </cell>
          <cell r="C224">
            <v>0</v>
          </cell>
          <cell r="D224" t="str">
            <v/>
          </cell>
          <cell r="E224">
            <v>0</v>
          </cell>
          <cell r="F224">
            <v>0</v>
          </cell>
          <cell r="G224">
            <v>0</v>
          </cell>
        </row>
        <row r="225">
          <cell r="A225" t="str">
            <v/>
          </cell>
          <cell r="B225" t="str">
            <v/>
          </cell>
          <cell r="C225">
            <v>0</v>
          </cell>
          <cell r="D225" t="str">
            <v/>
          </cell>
          <cell r="E225">
            <v>0</v>
          </cell>
          <cell r="F225">
            <v>0</v>
          </cell>
          <cell r="G225">
            <v>0</v>
          </cell>
        </row>
        <row r="226">
          <cell r="A226">
            <v>0</v>
          </cell>
          <cell r="B226">
            <v>0</v>
          </cell>
          <cell r="C226">
            <v>0</v>
          </cell>
          <cell r="D226">
            <v>0</v>
          </cell>
          <cell r="E226">
            <v>0</v>
          </cell>
          <cell r="F226" t="str">
            <v>Total A</v>
          </cell>
          <cell r="G226">
            <v>5000</v>
          </cell>
        </row>
        <row r="227">
          <cell r="A227">
            <v>0</v>
          </cell>
          <cell r="B227">
            <v>0</v>
          </cell>
          <cell r="C227" t="str">
            <v>B - MANO DE OBRA</v>
          </cell>
          <cell r="D227">
            <v>0</v>
          </cell>
          <cell r="E227">
            <v>0</v>
          </cell>
          <cell r="F227">
            <v>0</v>
          </cell>
          <cell r="G227">
            <v>0</v>
          </cell>
        </row>
        <row r="228">
          <cell r="A228" t="str">
            <v/>
          </cell>
          <cell r="B228">
            <v>0</v>
          </cell>
          <cell r="C228">
            <v>0</v>
          </cell>
          <cell r="D228" t="str">
            <v/>
          </cell>
          <cell r="E228">
            <v>0</v>
          </cell>
          <cell r="F228">
            <v>0</v>
          </cell>
          <cell r="G228">
            <v>0</v>
          </cell>
        </row>
        <row r="229">
          <cell r="A229" t="str">
            <v/>
          </cell>
          <cell r="B229">
            <v>0</v>
          </cell>
          <cell r="C229">
            <v>0</v>
          </cell>
          <cell r="D229" t="str">
            <v/>
          </cell>
          <cell r="E229">
            <v>0</v>
          </cell>
          <cell r="F229">
            <v>0</v>
          </cell>
          <cell r="G229">
            <v>0</v>
          </cell>
        </row>
        <row r="230">
          <cell r="A230" t="str">
            <v/>
          </cell>
          <cell r="B230">
            <v>0</v>
          </cell>
          <cell r="C230">
            <v>0</v>
          </cell>
          <cell r="D230" t="str">
            <v/>
          </cell>
          <cell r="E230">
            <v>0</v>
          </cell>
          <cell r="F230">
            <v>0</v>
          </cell>
          <cell r="G230">
            <v>0</v>
          </cell>
        </row>
        <row r="231">
          <cell r="A231" t="str">
            <v/>
          </cell>
          <cell r="B231">
            <v>0</v>
          </cell>
          <cell r="C231">
            <v>0</v>
          </cell>
          <cell r="D231" t="str">
            <v/>
          </cell>
          <cell r="E231">
            <v>0</v>
          </cell>
          <cell r="F231">
            <v>0</v>
          </cell>
          <cell r="G231">
            <v>0</v>
          </cell>
        </row>
        <row r="232">
          <cell r="A232" t="str">
            <v/>
          </cell>
          <cell r="B232">
            <v>0</v>
          </cell>
          <cell r="C232">
            <v>0</v>
          </cell>
          <cell r="D232" t="str">
            <v/>
          </cell>
          <cell r="E232">
            <v>0</v>
          </cell>
          <cell r="F232">
            <v>0</v>
          </cell>
          <cell r="G232">
            <v>0</v>
          </cell>
        </row>
        <row r="233">
          <cell r="A233" t="str">
            <v/>
          </cell>
          <cell r="B233">
            <v>0</v>
          </cell>
          <cell r="C233">
            <v>0</v>
          </cell>
          <cell r="D233" t="str">
            <v/>
          </cell>
          <cell r="E233">
            <v>0</v>
          </cell>
          <cell r="F233">
            <v>0</v>
          </cell>
          <cell r="G233">
            <v>0</v>
          </cell>
        </row>
        <row r="234">
          <cell r="A234" t="str">
            <v/>
          </cell>
          <cell r="B234">
            <v>0</v>
          </cell>
          <cell r="C234">
            <v>0</v>
          </cell>
          <cell r="D234" t="str">
            <v/>
          </cell>
          <cell r="E234">
            <v>0</v>
          </cell>
          <cell r="F234">
            <v>0</v>
          </cell>
          <cell r="G234">
            <v>0</v>
          </cell>
        </row>
        <row r="235">
          <cell r="A235" t="str">
            <v/>
          </cell>
          <cell r="B235">
            <v>0</v>
          </cell>
          <cell r="C235">
            <v>0</v>
          </cell>
          <cell r="D235" t="str">
            <v/>
          </cell>
          <cell r="E235">
            <v>0</v>
          </cell>
          <cell r="F235">
            <v>0</v>
          </cell>
          <cell r="G235">
            <v>0</v>
          </cell>
        </row>
        <row r="236">
          <cell r="A236">
            <v>0</v>
          </cell>
          <cell r="B236">
            <v>0</v>
          </cell>
          <cell r="C236">
            <v>0</v>
          </cell>
          <cell r="D236">
            <v>0</v>
          </cell>
          <cell r="E236">
            <v>0</v>
          </cell>
          <cell r="F236" t="str">
            <v>Total B</v>
          </cell>
          <cell r="G236">
            <v>0</v>
          </cell>
        </row>
        <row r="237">
          <cell r="A237">
            <v>0</v>
          </cell>
          <cell r="B237">
            <v>0</v>
          </cell>
          <cell r="C237" t="str">
            <v>C - EQUIPOS</v>
          </cell>
          <cell r="D237">
            <v>0</v>
          </cell>
          <cell r="E237">
            <v>0</v>
          </cell>
          <cell r="F237">
            <v>0</v>
          </cell>
          <cell r="G237">
            <v>0</v>
          </cell>
        </row>
        <row r="238">
          <cell r="A238" t="str">
            <v/>
          </cell>
          <cell r="B238" t="str">
            <v/>
          </cell>
          <cell r="C238">
            <v>0</v>
          </cell>
          <cell r="D238" t="str">
            <v/>
          </cell>
          <cell r="E238">
            <v>0</v>
          </cell>
          <cell r="F238">
            <v>0</v>
          </cell>
          <cell r="G238">
            <v>0</v>
          </cell>
        </row>
        <row r="239">
          <cell r="A239" t="str">
            <v/>
          </cell>
          <cell r="B239" t="str">
            <v/>
          </cell>
          <cell r="C239">
            <v>0</v>
          </cell>
          <cell r="D239" t="str">
            <v/>
          </cell>
          <cell r="E239">
            <v>0</v>
          </cell>
          <cell r="F239">
            <v>0</v>
          </cell>
          <cell r="G239">
            <v>0</v>
          </cell>
        </row>
        <row r="240">
          <cell r="A240" t="str">
            <v/>
          </cell>
          <cell r="B240" t="str">
            <v/>
          </cell>
          <cell r="C240">
            <v>0</v>
          </cell>
          <cell r="D240" t="str">
            <v/>
          </cell>
          <cell r="E240">
            <v>0</v>
          </cell>
          <cell r="F240">
            <v>0</v>
          </cell>
          <cell r="G240">
            <v>0</v>
          </cell>
        </row>
        <row r="241">
          <cell r="A241" t="str">
            <v/>
          </cell>
          <cell r="B241" t="str">
            <v/>
          </cell>
          <cell r="C241">
            <v>0</v>
          </cell>
          <cell r="D241" t="str">
            <v/>
          </cell>
          <cell r="E241">
            <v>0</v>
          </cell>
          <cell r="F241">
            <v>0</v>
          </cell>
          <cell r="G241">
            <v>0</v>
          </cell>
        </row>
        <row r="242">
          <cell r="A242" t="str">
            <v/>
          </cell>
          <cell r="B242" t="str">
            <v/>
          </cell>
          <cell r="C242">
            <v>0</v>
          </cell>
          <cell r="D242" t="str">
            <v/>
          </cell>
          <cell r="E242">
            <v>0</v>
          </cell>
          <cell r="F242">
            <v>0</v>
          </cell>
          <cell r="G242">
            <v>0</v>
          </cell>
        </row>
        <row r="243">
          <cell r="A243" t="str">
            <v/>
          </cell>
          <cell r="B243" t="str">
            <v/>
          </cell>
          <cell r="C243">
            <v>0</v>
          </cell>
          <cell r="D243" t="str">
            <v/>
          </cell>
          <cell r="E243">
            <v>0</v>
          </cell>
          <cell r="F243">
            <v>0</v>
          </cell>
          <cell r="G243">
            <v>0</v>
          </cell>
        </row>
        <row r="244">
          <cell r="A244" t="str">
            <v/>
          </cell>
          <cell r="B244" t="str">
            <v/>
          </cell>
          <cell r="C244">
            <v>0</v>
          </cell>
          <cell r="D244" t="str">
            <v/>
          </cell>
          <cell r="E244">
            <v>0</v>
          </cell>
          <cell r="F244">
            <v>0</v>
          </cell>
          <cell r="G244">
            <v>0</v>
          </cell>
        </row>
        <row r="245">
          <cell r="A245" t="str">
            <v/>
          </cell>
          <cell r="B245" t="str">
            <v/>
          </cell>
          <cell r="C245">
            <v>0</v>
          </cell>
          <cell r="D245" t="str">
            <v/>
          </cell>
          <cell r="E245">
            <v>0</v>
          </cell>
          <cell r="F245">
            <v>0</v>
          </cell>
          <cell r="G245">
            <v>0</v>
          </cell>
        </row>
        <row r="246">
          <cell r="A246" t="str">
            <v/>
          </cell>
          <cell r="B246" t="str">
            <v/>
          </cell>
          <cell r="C246">
            <v>0</v>
          </cell>
          <cell r="D246" t="str">
            <v/>
          </cell>
          <cell r="E246">
            <v>0</v>
          </cell>
          <cell r="F246">
            <v>0</v>
          </cell>
          <cell r="G246">
            <v>0</v>
          </cell>
        </row>
        <row r="247">
          <cell r="A247">
            <v>0</v>
          </cell>
          <cell r="B247">
            <v>0</v>
          </cell>
          <cell r="C247">
            <v>0</v>
          </cell>
          <cell r="D247">
            <v>0</v>
          </cell>
          <cell r="E247">
            <v>0</v>
          </cell>
          <cell r="F247" t="str">
            <v>Total C</v>
          </cell>
          <cell r="G247">
            <v>0</v>
          </cell>
        </row>
        <row r="248">
          <cell r="A248">
            <v>0</v>
          </cell>
          <cell r="B248">
            <v>0</v>
          </cell>
          <cell r="C248">
            <v>0</v>
          </cell>
          <cell r="D248">
            <v>0</v>
          </cell>
          <cell r="E248">
            <v>0</v>
          </cell>
          <cell r="F248">
            <v>0</v>
          </cell>
          <cell r="G248">
            <v>0</v>
          </cell>
        </row>
        <row r="249">
          <cell r="A249">
            <v>5</v>
          </cell>
          <cell r="B249" t="str">
            <v>CARPINTERIA</v>
          </cell>
          <cell r="C249">
            <v>0</v>
          </cell>
          <cell r="D249" t="str">
            <v>Costo  Neto</v>
          </cell>
          <cell r="E249">
            <v>0</v>
          </cell>
          <cell r="F249" t="str">
            <v>Total D=A+B+C</v>
          </cell>
          <cell r="G249">
            <v>5000</v>
          </cell>
        </row>
        <row r="251">
          <cell r="A251" t="str">
            <v>ANALISIS DE PRECIOS</v>
          </cell>
          <cell r="B251">
            <v>0</v>
          </cell>
          <cell r="C251">
            <v>0</v>
          </cell>
          <cell r="D251">
            <v>0</v>
          </cell>
          <cell r="E251">
            <v>0</v>
          </cell>
          <cell r="F251">
            <v>0</v>
          </cell>
          <cell r="G251">
            <v>0</v>
          </cell>
        </row>
        <row r="252">
          <cell r="A252" t="str">
            <v>COMITENTE:</v>
          </cell>
          <cell r="B252" t="str">
            <v>DIRECCIÓN DE ARQUITECTURA</v>
          </cell>
          <cell r="C252">
            <v>0</v>
          </cell>
          <cell r="D252">
            <v>0</v>
          </cell>
          <cell r="E252">
            <v>0</v>
          </cell>
          <cell r="F252">
            <v>0</v>
          </cell>
          <cell r="G252">
            <v>0</v>
          </cell>
        </row>
        <row r="253">
          <cell r="A253" t="str">
            <v>CONTRATISTA:</v>
          </cell>
          <cell r="B253" t="str">
            <v>FUNCIONALES SIGOP</v>
          </cell>
          <cell r="C253">
            <v>0</v>
          </cell>
          <cell r="D253">
            <v>0</v>
          </cell>
          <cell r="E253">
            <v>0</v>
          </cell>
          <cell r="F253">
            <v>0</v>
          </cell>
          <cell r="G253">
            <v>0</v>
          </cell>
        </row>
        <row r="254">
          <cell r="A254" t="str">
            <v>OBRA:</v>
          </cell>
          <cell r="B254" t="str">
            <v>PRUEBA PLANILLA DE MEDICION</v>
          </cell>
          <cell r="C254">
            <v>0</v>
          </cell>
          <cell r="D254">
            <v>0</v>
          </cell>
          <cell r="E254">
            <v>0</v>
          </cell>
          <cell r="F254" t="str">
            <v>PRECIOS A:</v>
          </cell>
          <cell r="G254">
            <v>0</v>
          </cell>
        </row>
        <row r="255">
          <cell r="A255" t="str">
            <v>UBICACIÓN:</v>
          </cell>
          <cell r="B255" t="str">
            <v>CENTRO CIVICO</v>
          </cell>
          <cell r="C255">
            <v>0</v>
          </cell>
          <cell r="D255">
            <v>0</v>
          </cell>
          <cell r="E255">
            <v>0</v>
          </cell>
          <cell r="F255">
            <v>0</v>
          </cell>
          <cell r="G255">
            <v>0</v>
          </cell>
        </row>
        <row r="256">
          <cell r="A256" t="str">
            <v>RUBRO:</v>
          </cell>
          <cell r="B256" t="str">
            <v/>
          </cell>
          <cell r="C256" t="str">
            <v/>
          </cell>
          <cell r="D256">
            <v>0</v>
          </cell>
          <cell r="E256">
            <v>0</v>
          </cell>
          <cell r="F256">
            <v>0</v>
          </cell>
          <cell r="G256">
            <v>0</v>
          </cell>
        </row>
        <row r="257">
          <cell r="A257" t="str">
            <v>ITEM:</v>
          </cell>
          <cell r="B257">
            <v>6</v>
          </cell>
          <cell r="C257" t="str">
            <v>INSTALACION SANITARIA</v>
          </cell>
          <cell r="D257">
            <v>0</v>
          </cell>
          <cell r="E257">
            <v>0</v>
          </cell>
          <cell r="F257" t="str">
            <v>UNIDAD:</v>
          </cell>
          <cell r="G257" t="str">
            <v>GL</v>
          </cell>
        </row>
        <row r="258">
          <cell r="A258">
            <v>0</v>
          </cell>
          <cell r="B258">
            <v>0</v>
          </cell>
          <cell r="C258">
            <v>0</v>
          </cell>
          <cell r="D258">
            <v>0</v>
          </cell>
          <cell r="E258">
            <v>0</v>
          </cell>
          <cell r="F258">
            <v>0</v>
          </cell>
          <cell r="G258">
            <v>0</v>
          </cell>
        </row>
        <row r="259">
          <cell r="A259" t="str">
            <v>DATOS REDETERMINACION</v>
          </cell>
          <cell r="B259">
            <v>0</v>
          </cell>
          <cell r="C259" t="str">
            <v>DESIGNACION</v>
          </cell>
          <cell r="D259" t="str">
            <v>U</v>
          </cell>
          <cell r="E259" t="str">
            <v>Cantidad</v>
          </cell>
          <cell r="F259" t="str">
            <v>$ Unitarios</v>
          </cell>
          <cell r="G259" t="str">
            <v>$ Parcial</v>
          </cell>
        </row>
        <row r="260">
          <cell r="A260" t="str">
            <v>CÓDIGO</v>
          </cell>
          <cell r="B260" t="str">
            <v>DESCRIPCIÓN</v>
          </cell>
          <cell r="C260">
            <v>0</v>
          </cell>
          <cell r="D260">
            <v>0</v>
          </cell>
          <cell r="E260">
            <v>0</v>
          </cell>
          <cell r="F260">
            <v>0</v>
          </cell>
          <cell r="G260">
            <v>0</v>
          </cell>
        </row>
        <row r="261">
          <cell r="A261">
            <v>0</v>
          </cell>
          <cell r="B261">
            <v>0</v>
          </cell>
          <cell r="C261" t="str">
            <v>A - MATERIALES</v>
          </cell>
          <cell r="D261">
            <v>0</v>
          </cell>
          <cell r="E261">
            <v>0</v>
          </cell>
          <cell r="F261">
            <v>0</v>
          </cell>
          <cell r="G261">
            <v>0</v>
          </cell>
        </row>
        <row r="262">
          <cell r="A262" t="str">
            <v>INDEC-CM - 41242-11</v>
          </cell>
          <cell r="B262" t="str">
            <v>Acero aletado conformado, en barra</v>
          </cell>
          <cell r="C262" t="str">
            <v>MATERIALES VARIOS</v>
          </cell>
          <cell r="D262" t="str">
            <v>GL</v>
          </cell>
          <cell r="E262">
            <v>1</v>
          </cell>
          <cell r="F262">
            <v>6000</v>
          </cell>
          <cell r="G262">
            <v>6000</v>
          </cell>
        </row>
        <row r="263">
          <cell r="A263" t="str">
            <v/>
          </cell>
          <cell r="B263" t="str">
            <v/>
          </cell>
          <cell r="C263">
            <v>0</v>
          </cell>
          <cell r="D263" t="str">
            <v/>
          </cell>
          <cell r="E263">
            <v>0</v>
          </cell>
          <cell r="F263">
            <v>0</v>
          </cell>
          <cell r="G263">
            <v>0</v>
          </cell>
        </row>
        <row r="264">
          <cell r="A264" t="str">
            <v/>
          </cell>
          <cell r="B264" t="str">
            <v/>
          </cell>
          <cell r="C264">
            <v>0</v>
          </cell>
          <cell r="D264" t="str">
            <v/>
          </cell>
          <cell r="E264">
            <v>0</v>
          </cell>
          <cell r="F264">
            <v>0</v>
          </cell>
          <cell r="G264">
            <v>0</v>
          </cell>
        </row>
        <row r="265">
          <cell r="A265" t="str">
            <v/>
          </cell>
          <cell r="B265" t="str">
            <v/>
          </cell>
          <cell r="C265">
            <v>0</v>
          </cell>
          <cell r="D265" t="str">
            <v/>
          </cell>
          <cell r="E265">
            <v>0</v>
          </cell>
          <cell r="F265">
            <v>0</v>
          </cell>
          <cell r="G265">
            <v>0</v>
          </cell>
        </row>
        <row r="266">
          <cell r="A266" t="str">
            <v/>
          </cell>
          <cell r="B266" t="str">
            <v/>
          </cell>
          <cell r="C266">
            <v>0</v>
          </cell>
          <cell r="D266" t="str">
            <v/>
          </cell>
          <cell r="E266">
            <v>0</v>
          </cell>
          <cell r="F266">
            <v>0</v>
          </cell>
          <cell r="G266">
            <v>0</v>
          </cell>
        </row>
        <row r="267">
          <cell r="A267" t="str">
            <v/>
          </cell>
          <cell r="B267" t="str">
            <v/>
          </cell>
          <cell r="C267">
            <v>0</v>
          </cell>
          <cell r="D267" t="str">
            <v/>
          </cell>
          <cell r="E267">
            <v>0</v>
          </cell>
          <cell r="F267">
            <v>0</v>
          </cell>
          <cell r="G267">
            <v>0</v>
          </cell>
        </row>
        <row r="268">
          <cell r="A268" t="str">
            <v/>
          </cell>
          <cell r="B268" t="str">
            <v/>
          </cell>
          <cell r="C268">
            <v>0</v>
          </cell>
          <cell r="D268" t="str">
            <v/>
          </cell>
          <cell r="E268">
            <v>0</v>
          </cell>
          <cell r="F268">
            <v>0</v>
          </cell>
          <cell r="G268">
            <v>0</v>
          </cell>
        </row>
        <row r="269">
          <cell r="A269" t="str">
            <v/>
          </cell>
          <cell r="B269" t="str">
            <v/>
          </cell>
          <cell r="C269">
            <v>0</v>
          </cell>
          <cell r="D269" t="str">
            <v/>
          </cell>
          <cell r="E269">
            <v>0</v>
          </cell>
          <cell r="F269">
            <v>0</v>
          </cell>
          <cell r="G269">
            <v>0</v>
          </cell>
        </row>
        <row r="270">
          <cell r="A270" t="str">
            <v/>
          </cell>
          <cell r="B270" t="str">
            <v/>
          </cell>
          <cell r="C270">
            <v>0</v>
          </cell>
          <cell r="D270" t="str">
            <v/>
          </cell>
          <cell r="E270">
            <v>0</v>
          </cell>
          <cell r="F270">
            <v>0</v>
          </cell>
          <cell r="G270">
            <v>0</v>
          </cell>
        </row>
        <row r="271">
          <cell r="A271" t="str">
            <v/>
          </cell>
          <cell r="B271" t="str">
            <v/>
          </cell>
          <cell r="C271">
            <v>0</v>
          </cell>
          <cell r="D271" t="str">
            <v/>
          </cell>
          <cell r="E271">
            <v>0</v>
          </cell>
          <cell r="F271">
            <v>0</v>
          </cell>
          <cell r="G271">
            <v>0</v>
          </cell>
        </row>
        <row r="272">
          <cell r="A272" t="str">
            <v/>
          </cell>
          <cell r="B272" t="str">
            <v/>
          </cell>
          <cell r="C272">
            <v>0</v>
          </cell>
          <cell r="D272" t="str">
            <v/>
          </cell>
          <cell r="E272">
            <v>0</v>
          </cell>
          <cell r="F272">
            <v>0</v>
          </cell>
          <cell r="G272">
            <v>0</v>
          </cell>
        </row>
        <row r="273">
          <cell r="A273" t="str">
            <v/>
          </cell>
          <cell r="B273" t="str">
            <v/>
          </cell>
          <cell r="C273">
            <v>0</v>
          </cell>
          <cell r="D273" t="str">
            <v/>
          </cell>
          <cell r="E273">
            <v>0</v>
          </cell>
          <cell r="F273">
            <v>0</v>
          </cell>
          <cell r="G273">
            <v>0</v>
          </cell>
        </row>
        <row r="274">
          <cell r="A274" t="str">
            <v/>
          </cell>
          <cell r="B274" t="str">
            <v/>
          </cell>
          <cell r="C274">
            <v>0</v>
          </cell>
          <cell r="D274" t="str">
            <v/>
          </cell>
          <cell r="E274">
            <v>0</v>
          </cell>
          <cell r="F274">
            <v>0</v>
          </cell>
          <cell r="G274">
            <v>0</v>
          </cell>
        </row>
        <row r="275">
          <cell r="A275" t="str">
            <v/>
          </cell>
          <cell r="B275" t="str">
            <v/>
          </cell>
          <cell r="C275">
            <v>0</v>
          </cell>
          <cell r="D275" t="str">
            <v/>
          </cell>
          <cell r="E275">
            <v>0</v>
          </cell>
          <cell r="F275">
            <v>0</v>
          </cell>
          <cell r="G275">
            <v>0</v>
          </cell>
        </row>
        <row r="276">
          <cell r="A276">
            <v>0</v>
          </cell>
          <cell r="B276">
            <v>0</v>
          </cell>
          <cell r="C276">
            <v>0</v>
          </cell>
          <cell r="D276">
            <v>0</v>
          </cell>
          <cell r="E276">
            <v>0</v>
          </cell>
          <cell r="F276" t="str">
            <v>Total A</v>
          </cell>
          <cell r="G276">
            <v>6000</v>
          </cell>
        </row>
        <row r="277">
          <cell r="A277">
            <v>0</v>
          </cell>
          <cell r="B277">
            <v>0</v>
          </cell>
          <cell r="C277" t="str">
            <v>B - MANO DE OBRA</v>
          </cell>
          <cell r="D277">
            <v>0</v>
          </cell>
          <cell r="E277">
            <v>0</v>
          </cell>
          <cell r="F277">
            <v>0</v>
          </cell>
          <cell r="G277">
            <v>0</v>
          </cell>
        </row>
        <row r="278">
          <cell r="A278" t="str">
            <v/>
          </cell>
          <cell r="B278">
            <v>0</v>
          </cell>
          <cell r="C278">
            <v>0</v>
          </cell>
          <cell r="D278" t="str">
            <v/>
          </cell>
          <cell r="E278">
            <v>0</v>
          </cell>
          <cell r="F278">
            <v>0</v>
          </cell>
          <cell r="G278">
            <v>0</v>
          </cell>
        </row>
        <row r="279">
          <cell r="A279" t="str">
            <v/>
          </cell>
          <cell r="B279">
            <v>0</v>
          </cell>
          <cell r="C279">
            <v>0</v>
          </cell>
          <cell r="D279" t="str">
            <v/>
          </cell>
          <cell r="E279">
            <v>0</v>
          </cell>
          <cell r="F279">
            <v>0</v>
          </cell>
          <cell r="G279">
            <v>0</v>
          </cell>
        </row>
        <row r="280">
          <cell r="A280" t="str">
            <v/>
          </cell>
          <cell r="B280">
            <v>0</v>
          </cell>
          <cell r="C280">
            <v>0</v>
          </cell>
          <cell r="D280" t="str">
            <v/>
          </cell>
          <cell r="E280">
            <v>0</v>
          </cell>
          <cell r="F280">
            <v>0</v>
          </cell>
          <cell r="G280">
            <v>0</v>
          </cell>
        </row>
        <row r="281">
          <cell r="A281" t="str">
            <v/>
          </cell>
          <cell r="B281">
            <v>0</v>
          </cell>
          <cell r="C281">
            <v>0</v>
          </cell>
          <cell r="D281" t="str">
            <v/>
          </cell>
          <cell r="E281">
            <v>0</v>
          </cell>
          <cell r="F281">
            <v>0</v>
          </cell>
          <cell r="G281">
            <v>0</v>
          </cell>
        </row>
        <row r="282">
          <cell r="A282" t="str">
            <v/>
          </cell>
          <cell r="B282">
            <v>0</v>
          </cell>
          <cell r="C282">
            <v>0</v>
          </cell>
          <cell r="D282" t="str">
            <v/>
          </cell>
          <cell r="E282">
            <v>0</v>
          </cell>
          <cell r="F282">
            <v>0</v>
          </cell>
          <cell r="G282">
            <v>0</v>
          </cell>
        </row>
        <row r="283">
          <cell r="A283" t="str">
            <v/>
          </cell>
          <cell r="B283">
            <v>0</v>
          </cell>
          <cell r="C283">
            <v>0</v>
          </cell>
          <cell r="D283" t="str">
            <v/>
          </cell>
          <cell r="E283">
            <v>0</v>
          </cell>
          <cell r="F283">
            <v>0</v>
          </cell>
          <cell r="G283">
            <v>0</v>
          </cell>
        </row>
        <row r="284">
          <cell r="A284" t="str">
            <v/>
          </cell>
          <cell r="B284">
            <v>0</v>
          </cell>
          <cell r="C284">
            <v>0</v>
          </cell>
          <cell r="D284" t="str">
            <v/>
          </cell>
          <cell r="E284">
            <v>0</v>
          </cell>
          <cell r="F284">
            <v>0</v>
          </cell>
          <cell r="G284">
            <v>0</v>
          </cell>
        </row>
        <row r="285">
          <cell r="A285" t="str">
            <v/>
          </cell>
          <cell r="B285">
            <v>0</v>
          </cell>
          <cell r="C285">
            <v>0</v>
          </cell>
          <cell r="D285" t="str">
            <v/>
          </cell>
          <cell r="E285">
            <v>0</v>
          </cell>
          <cell r="F285">
            <v>0</v>
          </cell>
          <cell r="G285">
            <v>0</v>
          </cell>
        </row>
        <row r="286">
          <cell r="A286">
            <v>0</v>
          </cell>
          <cell r="B286">
            <v>0</v>
          </cell>
          <cell r="C286">
            <v>0</v>
          </cell>
          <cell r="D286">
            <v>0</v>
          </cell>
          <cell r="E286">
            <v>0</v>
          </cell>
          <cell r="F286" t="str">
            <v>Total B</v>
          </cell>
          <cell r="G286">
            <v>0</v>
          </cell>
        </row>
        <row r="287">
          <cell r="A287">
            <v>0</v>
          </cell>
          <cell r="B287">
            <v>0</v>
          </cell>
          <cell r="C287" t="str">
            <v>C - EQUIPOS</v>
          </cell>
          <cell r="D287">
            <v>0</v>
          </cell>
          <cell r="E287">
            <v>0</v>
          </cell>
          <cell r="F287">
            <v>0</v>
          </cell>
          <cell r="G287">
            <v>0</v>
          </cell>
        </row>
        <row r="288">
          <cell r="A288" t="str">
            <v/>
          </cell>
          <cell r="B288" t="str">
            <v/>
          </cell>
          <cell r="C288">
            <v>0</v>
          </cell>
          <cell r="D288" t="str">
            <v/>
          </cell>
          <cell r="E288">
            <v>0</v>
          </cell>
          <cell r="F288">
            <v>0</v>
          </cell>
          <cell r="G288">
            <v>0</v>
          </cell>
        </row>
        <row r="289">
          <cell r="A289" t="str">
            <v/>
          </cell>
          <cell r="B289" t="str">
            <v/>
          </cell>
          <cell r="C289">
            <v>0</v>
          </cell>
          <cell r="D289" t="str">
            <v/>
          </cell>
          <cell r="E289">
            <v>0</v>
          </cell>
          <cell r="F289">
            <v>0</v>
          </cell>
          <cell r="G289">
            <v>0</v>
          </cell>
        </row>
        <row r="290">
          <cell r="A290" t="str">
            <v/>
          </cell>
          <cell r="B290" t="str">
            <v/>
          </cell>
          <cell r="C290">
            <v>0</v>
          </cell>
          <cell r="D290" t="str">
            <v/>
          </cell>
          <cell r="E290">
            <v>0</v>
          </cell>
          <cell r="F290">
            <v>0</v>
          </cell>
          <cell r="G290">
            <v>0</v>
          </cell>
        </row>
        <row r="291">
          <cell r="A291" t="str">
            <v/>
          </cell>
          <cell r="B291" t="str">
            <v/>
          </cell>
          <cell r="C291">
            <v>0</v>
          </cell>
          <cell r="D291" t="str">
            <v/>
          </cell>
          <cell r="E291">
            <v>0</v>
          </cell>
          <cell r="F291">
            <v>0</v>
          </cell>
          <cell r="G291">
            <v>0</v>
          </cell>
        </row>
        <row r="292">
          <cell r="A292" t="str">
            <v/>
          </cell>
          <cell r="B292" t="str">
            <v/>
          </cell>
          <cell r="C292">
            <v>0</v>
          </cell>
          <cell r="D292" t="str">
            <v/>
          </cell>
          <cell r="E292">
            <v>0</v>
          </cell>
          <cell r="F292">
            <v>0</v>
          </cell>
          <cell r="G292">
            <v>0</v>
          </cell>
        </row>
        <row r="293">
          <cell r="A293" t="str">
            <v/>
          </cell>
          <cell r="B293" t="str">
            <v/>
          </cell>
          <cell r="C293">
            <v>0</v>
          </cell>
          <cell r="D293" t="str">
            <v/>
          </cell>
          <cell r="E293">
            <v>0</v>
          </cell>
          <cell r="F293">
            <v>0</v>
          </cell>
          <cell r="G293">
            <v>0</v>
          </cell>
        </row>
        <row r="294">
          <cell r="A294" t="str">
            <v/>
          </cell>
          <cell r="B294" t="str">
            <v/>
          </cell>
          <cell r="C294">
            <v>0</v>
          </cell>
          <cell r="D294" t="str">
            <v/>
          </cell>
          <cell r="E294">
            <v>0</v>
          </cell>
          <cell r="F294">
            <v>0</v>
          </cell>
          <cell r="G294">
            <v>0</v>
          </cell>
        </row>
        <row r="295">
          <cell r="A295" t="str">
            <v/>
          </cell>
          <cell r="B295" t="str">
            <v/>
          </cell>
          <cell r="C295">
            <v>0</v>
          </cell>
          <cell r="D295" t="str">
            <v/>
          </cell>
          <cell r="E295">
            <v>0</v>
          </cell>
          <cell r="F295">
            <v>0</v>
          </cell>
          <cell r="G295">
            <v>0</v>
          </cell>
        </row>
        <row r="296">
          <cell r="A296" t="str">
            <v/>
          </cell>
          <cell r="B296" t="str">
            <v/>
          </cell>
          <cell r="C296">
            <v>0</v>
          </cell>
          <cell r="D296" t="str">
            <v/>
          </cell>
          <cell r="E296">
            <v>0</v>
          </cell>
          <cell r="F296">
            <v>0</v>
          </cell>
          <cell r="G296">
            <v>0</v>
          </cell>
        </row>
        <row r="297">
          <cell r="A297">
            <v>0</v>
          </cell>
          <cell r="B297">
            <v>0</v>
          </cell>
          <cell r="C297">
            <v>0</v>
          </cell>
          <cell r="D297">
            <v>0</v>
          </cell>
          <cell r="E297">
            <v>0</v>
          </cell>
          <cell r="F297" t="str">
            <v>Total C</v>
          </cell>
          <cell r="G297">
            <v>0</v>
          </cell>
        </row>
        <row r="298">
          <cell r="A298">
            <v>0</v>
          </cell>
          <cell r="B298">
            <v>0</v>
          </cell>
          <cell r="C298">
            <v>0</v>
          </cell>
          <cell r="D298">
            <v>0</v>
          </cell>
          <cell r="E298">
            <v>0</v>
          </cell>
          <cell r="F298">
            <v>0</v>
          </cell>
          <cell r="G298">
            <v>0</v>
          </cell>
        </row>
        <row r="299">
          <cell r="A299">
            <v>6</v>
          </cell>
          <cell r="B299" t="str">
            <v>INSTALACION SANITARIA</v>
          </cell>
          <cell r="C299">
            <v>0</v>
          </cell>
          <cell r="D299" t="str">
            <v>Costo  Neto</v>
          </cell>
          <cell r="E299">
            <v>0</v>
          </cell>
          <cell r="F299" t="str">
            <v>Total D=A+B+C</v>
          </cell>
          <cell r="G299">
            <v>6000</v>
          </cell>
        </row>
        <row r="301">
          <cell r="A301" t="str">
            <v>ANALISIS DE PRECIOS</v>
          </cell>
          <cell r="B301">
            <v>0</v>
          </cell>
          <cell r="C301">
            <v>0</v>
          </cell>
          <cell r="D301">
            <v>0</v>
          </cell>
          <cell r="E301">
            <v>0</v>
          </cell>
          <cell r="F301">
            <v>0</v>
          </cell>
          <cell r="G301">
            <v>0</v>
          </cell>
        </row>
        <row r="302">
          <cell r="A302" t="str">
            <v>COMITENTE:</v>
          </cell>
          <cell r="B302" t="str">
            <v>DIRECCIÓN DE ARQUITECTURA</v>
          </cell>
          <cell r="C302">
            <v>0</v>
          </cell>
          <cell r="D302">
            <v>0</v>
          </cell>
          <cell r="E302">
            <v>0</v>
          </cell>
          <cell r="F302">
            <v>0</v>
          </cell>
          <cell r="G302">
            <v>0</v>
          </cell>
        </row>
        <row r="303">
          <cell r="A303" t="str">
            <v>CONTRATISTA:</v>
          </cell>
          <cell r="B303" t="str">
            <v>FUNCIONALES SIGOP</v>
          </cell>
          <cell r="C303">
            <v>0</v>
          </cell>
          <cell r="D303">
            <v>0</v>
          </cell>
          <cell r="E303">
            <v>0</v>
          </cell>
          <cell r="F303">
            <v>0</v>
          </cell>
          <cell r="G303">
            <v>0</v>
          </cell>
        </row>
        <row r="304">
          <cell r="A304" t="str">
            <v>OBRA:</v>
          </cell>
          <cell r="B304" t="str">
            <v>PRUEBA PLANILLA DE MEDICION</v>
          </cell>
          <cell r="C304">
            <v>0</v>
          </cell>
          <cell r="D304">
            <v>0</v>
          </cell>
          <cell r="E304">
            <v>0</v>
          </cell>
          <cell r="F304" t="str">
            <v>PRECIOS A:</v>
          </cell>
          <cell r="G304">
            <v>0</v>
          </cell>
        </row>
        <row r="305">
          <cell r="A305" t="str">
            <v>UBICACIÓN:</v>
          </cell>
          <cell r="B305" t="str">
            <v>CENTRO CIVICO</v>
          </cell>
          <cell r="C305">
            <v>0</v>
          </cell>
          <cell r="D305">
            <v>0</v>
          </cell>
          <cell r="E305">
            <v>0</v>
          </cell>
          <cell r="F305">
            <v>0</v>
          </cell>
          <cell r="G305">
            <v>0</v>
          </cell>
        </row>
        <row r="306">
          <cell r="A306" t="str">
            <v>RUBRO:</v>
          </cell>
          <cell r="B306" t="str">
            <v/>
          </cell>
          <cell r="C306" t="str">
            <v/>
          </cell>
          <cell r="D306">
            <v>0</v>
          </cell>
          <cell r="E306">
            <v>0</v>
          </cell>
          <cell r="F306">
            <v>0</v>
          </cell>
          <cell r="G306">
            <v>0</v>
          </cell>
        </row>
        <row r="307">
          <cell r="A307" t="str">
            <v>ITEM:</v>
          </cell>
          <cell r="B307">
            <v>7</v>
          </cell>
          <cell r="C307" t="str">
            <v>INTALACION GAS</v>
          </cell>
          <cell r="D307">
            <v>0</v>
          </cell>
          <cell r="E307">
            <v>0</v>
          </cell>
          <cell r="F307" t="str">
            <v>UNIDAD:</v>
          </cell>
          <cell r="G307" t="str">
            <v>GL</v>
          </cell>
        </row>
        <row r="308">
          <cell r="A308">
            <v>0</v>
          </cell>
          <cell r="B308">
            <v>0</v>
          </cell>
          <cell r="C308">
            <v>0</v>
          </cell>
          <cell r="D308">
            <v>0</v>
          </cell>
          <cell r="E308">
            <v>0</v>
          </cell>
          <cell r="F308">
            <v>0</v>
          </cell>
          <cell r="G308">
            <v>0</v>
          </cell>
        </row>
        <row r="309">
          <cell r="A309" t="str">
            <v>DATOS REDETERMINACION</v>
          </cell>
          <cell r="B309">
            <v>0</v>
          </cell>
          <cell r="C309" t="str">
            <v>DESIGNACION</v>
          </cell>
          <cell r="D309" t="str">
            <v>U</v>
          </cell>
          <cell r="E309" t="str">
            <v>Cantidad</v>
          </cell>
          <cell r="F309" t="str">
            <v>$ Unitarios</v>
          </cell>
          <cell r="G309" t="str">
            <v>$ Parcial</v>
          </cell>
        </row>
        <row r="310">
          <cell r="A310" t="str">
            <v>CÓDIGO</v>
          </cell>
          <cell r="B310" t="str">
            <v>DESCRIPCIÓN</v>
          </cell>
          <cell r="C310">
            <v>0</v>
          </cell>
          <cell r="D310">
            <v>0</v>
          </cell>
          <cell r="E310">
            <v>0</v>
          </cell>
          <cell r="F310">
            <v>0</v>
          </cell>
          <cell r="G310">
            <v>0</v>
          </cell>
        </row>
        <row r="311">
          <cell r="A311">
            <v>0</v>
          </cell>
          <cell r="B311">
            <v>0</v>
          </cell>
          <cell r="C311" t="str">
            <v>A - MATERIALES</v>
          </cell>
          <cell r="D311">
            <v>0</v>
          </cell>
          <cell r="E311">
            <v>0</v>
          </cell>
          <cell r="F311">
            <v>0</v>
          </cell>
          <cell r="G311">
            <v>0</v>
          </cell>
        </row>
        <row r="312">
          <cell r="A312" t="str">
            <v>INDEC-CM - 41242-11</v>
          </cell>
          <cell r="B312" t="str">
            <v>Acero aletado conformado, en barra</v>
          </cell>
          <cell r="C312" t="str">
            <v>MATERIALES VARIOS</v>
          </cell>
          <cell r="D312" t="str">
            <v>GL</v>
          </cell>
          <cell r="E312">
            <v>1</v>
          </cell>
          <cell r="F312">
            <v>7000</v>
          </cell>
          <cell r="G312">
            <v>7000</v>
          </cell>
        </row>
        <row r="313">
          <cell r="A313" t="str">
            <v/>
          </cell>
          <cell r="B313" t="str">
            <v/>
          </cell>
          <cell r="C313">
            <v>0</v>
          </cell>
          <cell r="D313" t="str">
            <v/>
          </cell>
          <cell r="E313">
            <v>0</v>
          </cell>
          <cell r="F313">
            <v>0</v>
          </cell>
          <cell r="G313">
            <v>0</v>
          </cell>
        </row>
        <row r="314">
          <cell r="A314" t="str">
            <v/>
          </cell>
          <cell r="B314" t="str">
            <v/>
          </cell>
          <cell r="C314">
            <v>0</v>
          </cell>
          <cell r="D314" t="str">
            <v/>
          </cell>
          <cell r="E314">
            <v>0</v>
          </cell>
          <cell r="F314">
            <v>0</v>
          </cell>
          <cell r="G314">
            <v>0</v>
          </cell>
        </row>
        <row r="315">
          <cell r="A315" t="str">
            <v/>
          </cell>
          <cell r="B315" t="str">
            <v/>
          </cell>
          <cell r="C315">
            <v>0</v>
          </cell>
          <cell r="D315" t="str">
            <v/>
          </cell>
          <cell r="E315">
            <v>0</v>
          </cell>
          <cell r="F315">
            <v>0</v>
          </cell>
          <cell r="G315">
            <v>0</v>
          </cell>
        </row>
        <row r="316">
          <cell r="A316" t="str">
            <v/>
          </cell>
          <cell r="B316" t="str">
            <v/>
          </cell>
          <cell r="C316">
            <v>0</v>
          </cell>
          <cell r="D316" t="str">
            <v/>
          </cell>
          <cell r="E316">
            <v>0</v>
          </cell>
          <cell r="F316">
            <v>0</v>
          </cell>
          <cell r="G316">
            <v>0</v>
          </cell>
        </row>
        <row r="317">
          <cell r="A317" t="str">
            <v/>
          </cell>
          <cell r="B317" t="str">
            <v/>
          </cell>
          <cell r="C317">
            <v>0</v>
          </cell>
          <cell r="D317" t="str">
            <v/>
          </cell>
          <cell r="E317">
            <v>0</v>
          </cell>
          <cell r="F317">
            <v>0</v>
          </cell>
          <cell r="G317">
            <v>0</v>
          </cell>
        </row>
        <row r="318">
          <cell r="A318" t="str">
            <v/>
          </cell>
          <cell r="B318" t="str">
            <v/>
          </cell>
          <cell r="C318">
            <v>0</v>
          </cell>
          <cell r="D318" t="str">
            <v/>
          </cell>
          <cell r="E318">
            <v>0</v>
          </cell>
          <cell r="F318">
            <v>0</v>
          </cell>
          <cell r="G318">
            <v>0</v>
          </cell>
        </row>
        <row r="319">
          <cell r="A319" t="str">
            <v/>
          </cell>
          <cell r="B319" t="str">
            <v/>
          </cell>
          <cell r="C319">
            <v>0</v>
          </cell>
          <cell r="D319" t="str">
            <v/>
          </cell>
          <cell r="E319">
            <v>0</v>
          </cell>
          <cell r="F319">
            <v>0</v>
          </cell>
          <cell r="G319">
            <v>0</v>
          </cell>
        </row>
        <row r="320">
          <cell r="A320" t="str">
            <v/>
          </cell>
          <cell r="B320" t="str">
            <v/>
          </cell>
          <cell r="C320">
            <v>0</v>
          </cell>
          <cell r="D320" t="str">
            <v/>
          </cell>
          <cell r="E320">
            <v>0</v>
          </cell>
          <cell r="F320">
            <v>0</v>
          </cell>
          <cell r="G320">
            <v>0</v>
          </cell>
        </row>
        <row r="321">
          <cell r="A321" t="str">
            <v/>
          </cell>
          <cell r="B321" t="str">
            <v/>
          </cell>
          <cell r="C321">
            <v>0</v>
          </cell>
          <cell r="D321" t="str">
            <v/>
          </cell>
          <cell r="E321">
            <v>0</v>
          </cell>
          <cell r="F321">
            <v>0</v>
          </cell>
          <cell r="G321">
            <v>0</v>
          </cell>
        </row>
        <row r="322">
          <cell r="A322" t="str">
            <v/>
          </cell>
          <cell r="B322" t="str">
            <v/>
          </cell>
          <cell r="C322">
            <v>0</v>
          </cell>
          <cell r="D322" t="str">
            <v/>
          </cell>
          <cell r="E322">
            <v>0</v>
          </cell>
          <cell r="F322">
            <v>0</v>
          </cell>
          <cell r="G322">
            <v>0</v>
          </cell>
        </row>
        <row r="323">
          <cell r="A323" t="str">
            <v/>
          </cell>
          <cell r="B323" t="str">
            <v/>
          </cell>
          <cell r="C323">
            <v>0</v>
          </cell>
          <cell r="D323" t="str">
            <v/>
          </cell>
          <cell r="E323">
            <v>0</v>
          </cell>
          <cell r="F323">
            <v>0</v>
          </cell>
          <cell r="G323">
            <v>0</v>
          </cell>
        </row>
        <row r="324">
          <cell r="A324" t="str">
            <v/>
          </cell>
          <cell r="B324" t="str">
            <v/>
          </cell>
          <cell r="C324">
            <v>0</v>
          </cell>
          <cell r="D324" t="str">
            <v/>
          </cell>
          <cell r="E324">
            <v>0</v>
          </cell>
          <cell r="F324">
            <v>0</v>
          </cell>
          <cell r="G324">
            <v>0</v>
          </cell>
        </row>
        <row r="325">
          <cell r="A325" t="str">
            <v/>
          </cell>
          <cell r="B325" t="str">
            <v/>
          </cell>
          <cell r="C325">
            <v>0</v>
          </cell>
          <cell r="D325" t="str">
            <v/>
          </cell>
          <cell r="E325">
            <v>0</v>
          </cell>
          <cell r="F325">
            <v>0</v>
          </cell>
          <cell r="G325">
            <v>0</v>
          </cell>
        </row>
        <row r="326">
          <cell r="A326">
            <v>0</v>
          </cell>
          <cell r="B326">
            <v>0</v>
          </cell>
          <cell r="C326">
            <v>0</v>
          </cell>
          <cell r="D326">
            <v>0</v>
          </cell>
          <cell r="E326">
            <v>0</v>
          </cell>
          <cell r="F326" t="str">
            <v>Total A</v>
          </cell>
          <cell r="G326">
            <v>7000</v>
          </cell>
        </row>
        <row r="327">
          <cell r="A327">
            <v>0</v>
          </cell>
          <cell r="B327">
            <v>0</v>
          </cell>
          <cell r="C327" t="str">
            <v>B - MANO DE OBRA</v>
          </cell>
          <cell r="D327">
            <v>0</v>
          </cell>
          <cell r="E327">
            <v>0</v>
          </cell>
          <cell r="F327">
            <v>0</v>
          </cell>
          <cell r="G327">
            <v>0</v>
          </cell>
        </row>
        <row r="328">
          <cell r="A328" t="str">
            <v/>
          </cell>
          <cell r="B328">
            <v>0</v>
          </cell>
          <cell r="C328">
            <v>0</v>
          </cell>
          <cell r="D328" t="str">
            <v/>
          </cell>
          <cell r="E328">
            <v>0</v>
          </cell>
          <cell r="F328">
            <v>0</v>
          </cell>
          <cell r="G328">
            <v>0</v>
          </cell>
        </row>
        <row r="329">
          <cell r="A329" t="str">
            <v/>
          </cell>
          <cell r="B329">
            <v>0</v>
          </cell>
          <cell r="C329">
            <v>0</v>
          </cell>
          <cell r="D329" t="str">
            <v/>
          </cell>
          <cell r="E329">
            <v>0</v>
          </cell>
          <cell r="F329">
            <v>0</v>
          </cell>
          <cell r="G329">
            <v>0</v>
          </cell>
        </row>
        <row r="330">
          <cell r="A330" t="str">
            <v/>
          </cell>
          <cell r="B330">
            <v>0</v>
          </cell>
          <cell r="C330">
            <v>0</v>
          </cell>
          <cell r="D330" t="str">
            <v/>
          </cell>
          <cell r="E330">
            <v>0</v>
          </cell>
          <cell r="F330">
            <v>0</v>
          </cell>
          <cell r="G330">
            <v>0</v>
          </cell>
        </row>
        <row r="331">
          <cell r="A331" t="str">
            <v/>
          </cell>
          <cell r="B331">
            <v>0</v>
          </cell>
          <cell r="C331">
            <v>0</v>
          </cell>
          <cell r="D331" t="str">
            <v/>
          </cell>
          <cell r="E331">
            <v>0</v>
          </cell>
          <cell r="F331">
            <v>0</v>
          </cell>
          <cell r="G331">
            <v>0</v>
          </cell>
        </row>
        <row r="332">
          <cell r="A332" t="str">
            <v/>
          </cell>
          <cell r="B332">
            <v>0</v>
          </cell>
          <cell r="C332">
            <v>0</v>
          </cell>
          <cell r="D332" t="str">
            <v/>
          </cell>
          <cell r="E332">
            <v>0</v>
          </cell>
          <cell r="F332">
            <v>0</v>
          </cell>
          <cell r="G332">
            <v>0</v>
          </cell>
        </row>
        <row r="333">
          <cell r="A333" t="str">
            <v/>
          </cell>
          <cell r="B333">
            <v>0</v>
          </cell>
          <cell r="C333">
            <v>0</v>
          </cell>
          <cell r="D333" t="str">
            <v/>
          </cell>
          <cell r="E333">
            <v>0</v>
          </cell>
          <cell r="F333">
            <v>0</v>
          </cell>
          <cell r="G333">
            <v>0</v>
          </cell>
        </row>
        <row r="334">
          <cell r="A334" t="str">
            <v/>
          </cell>
          <cell r="B334">
            <v>0</v>
          </cell>
          <cell r="C334">
            <v>0</v>
          </cell>
          <cell r="D334" t="str">
            <v/>
          </cell>
          <cell r="E334">
            <v>0</v>
          </cell>
          <cell r="F334">
            <v>0</v>
          </cell>
          <cell r="G334">
            <v>0</v>
          </cell>
        </row>
        <row r="335">
          <cell r="A335" t="str">
            <v/>
          </cell>
          <cell r="B335">
            <v>0</v>
          </cell>
          <cell r="C335">
            <v>0</v>
          </cell>
          <cell r="D335" t="str">
            <v/>
          </cell>
          <cell r="E335">
            <v>0</v>
          </cell>
          <cell r="F335">
            <v>0</v>
          </cell>
          <cell r="G335">
            <v>0</v>
          </cell>
        </row>
        <row r="336">
          <cell r="A336">
            <v>0</v>
          </cell>
          <cell r="B336">
            <v>0</v>
          </cell>
          <cell r="C336">
            <v>0</v>
          </cell>
          <cell r="D336">
            <v>0</v>
          </cell>
          <cell r="E336">
            <v>0</v>
          </cell>
          <cell r="F336" t="str">
            <v>Total B</v>
          </cell>
          <cell r="G336">
            <v>0</v>
          </cell>
        </row>
        <row r="337">
          <cell r="A337">
            <v>0</v>
          </cell>
          <cell r="B337">
            <v>0</v>
          </cell>
          <cell r="C337" t="str">
            <v>C - EQUIPOS</v>
          </cell>
          <cell r="D337">
            <v>0</v>
          </cell>
          <cell r="E337">
            <v>0</v>
          </cell>
          <cell r="F337">
            <v>0</v>
          </cell>
          <cell r="G337">
            <v>0</v>
          </cell>
        </row>
        <row r="338">
          <cell r="A338" t="str">
            <v/>
          </cell>
          <cell r="B338" t="str">
            <v/>
          </cell>
          <cell r="C338">
            <v>0</v>
          </cell>
          <cell r="D338" t="str">
            <v/>
          </cell>
          <cell r="E338">
            <v>0</v>
          </cell>
          <cell r="F338">
            <v>0</v>
          </cell>
          <cell r="G338">
            <v>0</v>
          </cell>
        </row>
        <row r="339">
          <cell r="A339" t="str">
            <v/>
          </cell>
          <cell r="B339" t="str">
            <v/>
          </cell>
          <cell r="C339">
            <v>0</v>
          </cell>
          <cell r="D339" t="str">
            <v/>
          </cell>
          <cell r="E339">
            <v>0</v>
          </cell>
          <cell r="F339">
            <v>0</v>
          </cell>
          <cell r="G339">
            <v>0</v>
          </cell>
        </row>
        <row r="340">
          <cell r="A340" t="str">
            <v/>
          </cell>
          <cell r="B340" t="str">
            <v/>
          </cell>
          <cell r="C340">
            <v>0</v>
          </cell>
          <cell r="D340" t="str">
            <v/>
          </cell>
          <cell r="E340">
            <v>0</v>
          </cell>
          <cell r="F340">
            <v>0</v>
          </cell>
          <cell r="G340">
            <v>0</v>
          </cell>
        </row>
        <row r="341">
          <cell r="A341" t="str">
            <v/>
          </cell>
          <cell r="B341" t="str">
            <v/>
          </cell>
          <cell r="C341">
            <v>0</v>
          </cell>
          <cell r="D341" t="str">
            <v/>
          </cell>
          <cell r="E341">
            <v>0</v>
          </cell>
          <cell r="F341">
            <v>0</v>
          </cell>
          <cell r="G341">
            <v>0</v>
          </cell>
        </row>
        <row r="342">
          <cell r="A342" t="str">
            <v/>
          </cell>
          <cell r="B342" t="str">
            <v/>
          </cell>
          <cell r="C342">
            <v>0</v>
          </cell>
          <cell r="D342" t="str">
            <v/>
          </cell>
          <cell r="E342">
            <v>0</v>
          </cell>
          <cell r="F342">
            <v>0</v>
          </cell>
          <cell r="G342">
            <v>0</v>
          </cell>
        </row>
        <row r="343">
          <cell r="A343" t="str">
            <v/>
          </cell>
          <cell r="B343" t="str">
            <v/>
          </cell>
          <cell r="C343">
            <v>0</v>
          </cell>
          <cell r="D343" t="str">
            <v/>
          </cell>
          <cell r="E343">
            <v>0</v>
          </cell>
          <cell r="F343">
            <v>0</v>
          </cell>
          <cell r="G343">
            <v>0</v>
          </cell>
        </row>
        <row r="344">
          <cell r="A344" t="str">
            <v/>
          </cell>
          <cell r="B344" t="str">
            <v/>
          </cell>
          <cell r="C344">
            <v>0</v>
          </cell>
          <cell r="D344" t="str">
            <v/>
          </cell>
          <cell r="E344">
            <v>0</v>
          </cell>
          <cell r="F344">
            <v>0</v>
          </cell>
          <cell r="G344">
            <v>0</v>
          </cell>
        </row>
        <row r="345">
          <cell r="A345" t="str">
            <v/>
          </cell>
          <cell r="B345" t="str">
            <v/>
          </cell>
          <cell r="C345">
            <v>0</v>
          </cell>
          <cell r="D345" t="str">
            <v/>
          </cell>
          <cell r="E345">
            <v>0</v>
          </cell>
          <cell r="F345">
            <v>0</v>
          </cell>
          <cell r="G345">
            <v>0</v>
          </cell>
        </row>
        <row r="346">
          <cell r="A346" t="str">
            <v/>
          </cell>
          <cell r="B346" t="str">
            <v/>
          </cell>
          <cell r="C346">
            <v>0</v>
          </cell>
          <cell r="D346" t="str">
            <v/>
          </cell>
          <cell r="E346">
            <v>0</v>
          </cell>
          <cell r="F346">
            <v>0</v>
          </cell>
          <cell r="G346">
            <v>0</v>
          </cell>
        </row>
        <row r="347">
          <cell r="A347">
            <v>0</v>
          </cell>
          <cell r="B347">
            <v>0</v>
          </cell>
          <cell r="C347">
            <v>0</v>
          </cell>
          <cell r="D347">
            <v>0</v>
          </cell>
          <cell r="E347">
            <v>0</v>
          </cell>
          <cell r="F347" t="str">
            <v>Total C</v>
          </cell>
          <cell r="G347">
            <v>0</v>
          </cell>
        </row>
        <row r="348">
          <cell r="A348">
            <v>0</v>
          </cell>
          <cell r="B348">
            <v>0</v>
          </cell>
          <cell r="C348">
            <v>0</v>
          </cell>
          <cell r="D348">
            <v>0</v>
          </cell>
          <cell r="E348">
            <v>0</v>
          </cell>
          <cell r="F348">
            <v>0</v>
          </cell>
          <cell r="G348">
            <v>0</v>
          </cell>
        </row>
        <row r="349">
          <cell r="A349">
            <v>7</v>
          </cell>
          <cell r="B349" t="str">
            <v>INTALACION GAS</v>
          </cell>
          <cell r="C349">
            <v>0</v>
          </cell>
          <cell r="D349" t="str">
            <v>Costo  Neto</v>
          </cell>
          <cell r="E349">
            <v>0</v>
          </cell>
          <cell r="F349" t="str">
            <v>Total D=A+B+C</v>
          </cell>
          <cell r="G349">
            <v>7000</v>
          </cell>
        </row>
        <row r="351">
          <cell r="A351" t="str">
            <v>ANALISIS DE PRECIOS</v>
          </cell>
          <cell r="B351">
            <v>0</v>
          </cell>
          <cell r="C351">
            <v>0</v>
          </cell>
          <cell r="D351">
            <v>0</v>
          </cell>
          <cell r="E351">
            <v>0</v>
          </cell>
          <cell r="F351">
            <v>0</v>
          </cell>
          <cell r="G351">
            <v>0</v>
          </cell>
        </row>
        <row r="352">
          <cell r="A352" t="str">
            <v>COMITENTE:</v>
          </cell>
          <cell r="B352" t="str">
            <v>DIRECCIÓN DE ARQUITECTURA</v>
          </cell>
          <cell r="C352">
            <v>0</v>
          </cell>
          <cell r="D352">
            <v>0</v>
          </cell>
          <cell r="E352">
            <v>0</v>
          </cell>
          <cell r="F352">
            <v>0</v>
          </cell>
          <cell r="G352">
            <v>0</v>
          </cell>
        </row>
        <row r="353">
          <cell r="A353" t="str">
            <v>CONTRATISTA:</v>
          </cell>
          <cell r="B353" t="str">
            <v>FUNCIONALES SIGOP</v>
          </cell>
          <cell r="C353">
            <v>0</v>
          </cell>
          <cell r="D353">
            <v>0</v>
          </cell>
          <cell r="E353">
            <v>0</v>
          </cell>
          <cell r="F353">
            <v>0</v>
          </cell>
          <cell r="G353">
            <v>0</v>
          </cell>
        </row>
        <row r="354">
          <cell r="A354" t="str">
            <v>OBRA:</v>
          </cell>
          <cell r="B354" t="str">
            <v>PRUEBA PLANILLA DE MEDICION</v>
          </cell>
          <cell r="C354">
            <v>0</v>
          </cell>
          <cell r="D354">
            <v>0</v>
          </cell>
          <cell r="E354">
            <v>0</v>
          </cell>
          <cell r="F354" t="str">
            <v>PRECIOS A:</v>
          </cell>
          <cell r="G354">
            <v>0</v>
          </cell>
        </row>
        <row r="355">
          <cell r="A355" t="str">
            <v>UBICACIÓN:</v>
          </cell>
          <cell r="B355" t="str">
            <v>CENTRO CIVICO</v>
          </cell>
          <cell r="C355">
            <v>0</v>
          </cell>
          <cell r="D355">
            <v>0</v>
          </cell>
          <cell r="E355">
            <v>0</v>
          </cell>
          <cell r="F355">
            <v>0</v>
          </cell>
          <cell r="G355">
            <v>0</v>
          </cell>
        </row>
        <row r="356">
          <cell r="A356" t="str">
            <v>RUBRO:</v>
          </cell>
          <cell r="B356" t="str">
            <v/>
          </cell>
          <cell r="C356" t="str">
            <v/>
          </cell>
          <cell r="D356">
            <v>0</v>
          </cell>
          <cell r="E356">
            <v>0</v>
          </cell>
          <cell r="F356">
            <v>0</v>
          </cell>
          <cell r="G356">
            <v>0</v>
          </cell>
        </row>
        <row r="357">
          <cell r="A357" t="str">
            <v>ITEM:</v>
          </cell>
          <cell r="B357" t="str">
            <v/>
          </cell>
          <cell r="C357" t="str">
            <v/>
          </cell>
          <cell r="D357">
            <v>0</v>
          </cell>
          <cell r="E357">
            <v>0</v>
          </cell>
          <cell r="F357" t="str">
            <v>UNIDAD:</v>
          </cell>
          <cell r="G357" t="str">
            <v/>
          </cell>
        </row>
        <row r="358">
          <cell r="A358">
            <v>0</v>
          </cell>
          <cell r="B358">
            <v>0</v>
          </cell>
          <cell r="C358">
            <v>0</v>
          </cell>
          <cell r="D358">
            <v>0</v>
          </cell>
          <cell r="E358">
            <v>0</v>
          </cell>
          <cell r="F358">
            <v>0</v>
          </cell>
          <cell r="G358">
            <v>0</v>
          </cell>
        </row>
        <row r="359">
          <cell r="A359" t="str">
            <v>DATOS REDETERMINACION</v>
          </cell>
          <cell r="B359">
            <v>0</v>
          </cell>
          <cell r="C359" t="str">
            <v>DESIGNACION</v>
          </cell>
          <cell r="D359" t="str">
            <v>U</v>
          </cell>
          <cell r="E359" t="str">
            <v>Cantidad</v>
          </cell>
          <cell r="F359" t="str">
            <v>$ Unitarios</v>
          </cell>
          <cell r="G359" t="str">
            <v>$ Parcial</v>
          </cell>
        </row>
        <row r="360">
          <cell r="A360" t="str">
            <v>CÓDIGO</v>
          </cell>
          <cell r="B360" t="str">
            <v>DESCRIPCIÓN</v>
          </cell>
          <cell r="C360">
            <v>0</v>
          </cell>
          <cell r="D360">
            <v>0</v>
          </cell>
          <cell r="E360">
            <v>0</v>
          </cell>
          <cell r="F360">
            <v>0</v>
          </cell>
          <cell r="G360">
            <v>0</v>
          </cell>
        </row>
        <row r="361">
          <cell r="A361">
            <v>0</v>
          </cell>
          <cell r="B361">
            <v>0</v>
          </cell>
          <cell r="C361" t="str">
            <v>A - MATERIALES</v>
          </cell>
          <cell r="D361">
            <v>0</v>
          </cell>
          <cell r="E361">
            <v>0</v>
          </cell>
          <cell r="F361">
            <v>0</v>
          </cell>
          <cell r="G361">
            <v>0</v>
          </cell>
        </row>
        <row r="362">
          <cell r="A362" t="str">
            <v/>
          </cell>
          <cell r="B362" t="str">
            <v/>
          </cell>
          <cell r="C362">
            <v>0</v>
          </cell>
          <cell r="D362" t="str">
            <v/>
          </cell>
          <cell r="E362">
            <v>0</v>
          </cell>
          <cell r="F362">
            <v>0</v>
          </cell>
          <cell r="G362">
            <v>0</v>
          </cell>
        </row>
        <row r="363">
          <cell r="A363" t="str">
            <v/>
          </cell>
          <cell r="B363" t="str">
            <v/>
          </cell>
          <cell r="C363">
            <v>0</v>
          </cell>
          <cell r="D363" t="str">
            <v/>
          </cell>
          <cell r="E363">
            <v>0</v>
          </cell>
          <cell r="F363">
            <v>0</v>
          </cell>
          <cell r="G363">
            <v>0</v>
          </cell>
        </row>
        <row r="364">
          <cell r="A364" t="str">
            <v/>
          </cell>
          <cell r="B364" t="str">
            <v/>
          </cell>
          <cell r="C364">
            <v>0</v>
          </cell>
          <cell r="D364" t="str">
            <v/>
          </cell>
          <cell r="E364">
            <v>0</v>
          </cell>
          <cell r="F364">
            <v>0</v>
          </cell>
          <cell r="G364">
            <v>0</v>
          </cell>
        </row>
        <row r="365">
          <cell r="A365" t="str">
            <v/>
          </cell>
          <cell r="B365" t="str">
            <v/>
          </cell>
          <cell r="C365">
            <v>0</v>
          </cell>
          <cell r="D365" t="str">
            <v/>
          </cell>
          <cell r="E365">
            <v>0</v>
          </cell>
          <cell r="F365">
            <v>0</v>
          </cell>
          <cell r="G365">
            <v>0</v>
          </cell>
        </row>
        <row r="366">
          <cell r="A366" t="str">
            <v/>
          </cell>
          <cell r="B366" t="str">
            <v/>
          </cell>
          <cell r="C366">
            <v>0</v>
          </cell>
          <cell r="D366" t="str">
            <v/>
          </cell>
          <cell r="E366">
            <v>0</v>
          </cell>
          <cell r="F366">
            <v>0</v>
          </cell>
          <cell r="G366">
            <v>0</v>
          </cell>
        </row>
        <row r="367">
          <cell r="A367" t="str">
            <v/>
          </cell>
          <cell r="B367" t="str">
            <v/>
          </cell>
          <cell r="C367">
            <v>0</v>
          </cell>
          <cell r="D367" t="str">
            <v/>
          </cell>
          <cell r="E367">
            <v>0</v>
          </cell>
          <cell r="F367">
            <v>0</v>
          </cell>
          <cell r="G367">
            <v>0</v>
          </cell>
        </row>
        <row r="368">
          <cell r="A368" t="str">
            <v/>
          </cell>
          <cell r="B368" t="str">
            <v/>
          </cell>
          <cell r="C368">
            <v>0</v>
          </cell>
          <cell r="D368" t="str">
            <v/>
          </cell>
          <cell r="E368">
            <v>0</v>
          </cell>
          <cell r="F368">
            <v>0</v>
          </cell>
          <cell r="G368">
            <v>0</v>
          </cell>
        </row>
        <row r="369">
          <cell r="A369" t="str">
            <v/>
          </cell>
          <cell r="B369" t="str">
            <v/>
          </cell>
          <cell r="C369">
            <v>0</v>
          </cell>
          <cell r="D369" t="str">
            <v/>
          </cell>
          <cell r="E369">
            <v>0</v>
          </cell>
          <cell r="F369">
            <v>0</v>
          </cell>
          <cell r="G369">
            <v>0</v>
          </cell>
        </row>
        <row r="370">
          <cell r="A370" t="str">
            <v/>
          </cell>
          <cell r="B370" t="str">
            <v/>
          </cell>
          <cell r="C370">
            <v>0</v>
          </cell>
          <cell r="D370" t="str">
            <v/>
          </cell>
          <cell r="E370">
            <v>0</v>
          </cell>
          <cell r="F370">
            <v>0</v>
          </cell>
          <cell r="G370">
            <v>0</v>
          </cell>
        </row>
        <row r="371">
          <cell r="A371" t="str">
            <v/>
          </cell>
          <cell r="B371" t="str">
            <v/>
          </cell>
          <cell r="C371">
            <v>0</v>
          </cell>
          <cell r="D371" t="str">
            <v/>
          </cell>
          <cell r="E371">
            <v>0</v>
          </cell>
          <cell r="F371">
            <v>0</v>
          </cell>
          <cell r="G371">
            <v>0</v>
          </cell>
        </row>
        <row r="372">
          <cell r="A372" t="str">
            <v/>
          </cell>
          <cell r="B372" t="str">
            <v/>
          </cell>
          <cell r="C372">
            <v>0</v>
          </cell>
          <cell r="D372" t="str">
            <v/>
          </cell>
          <cell r="E372">
            <v>0</v>
          </cell>
          <cell r="F372">
            <v>0</v>
          </cell>
          <cell r="G372">
            <v>0</v>
          </cell>
        </row>
        <row r="373">
          <cell r="A373" t="str">
            <v/>
          </cell>
          <cell r="B373" t="str">
            <v/>
          </cell>
          <cell r="C373">
            <v>0</v>
          </cell>
          <cell r="D373" t="str">
            <v/>
          </cell>
          <cell r="E373">
            <v>0</v>
          </cell>
          <cell r="F373">
            <v>0</v>
          </cell>
          <cell r="G373">
            <v>0</v>
          </cell>
        </row>
        <row r="374">
          <cell r="A374" t="str">
            <v/>
          </cell>
          <cell r="B374" t="str">
            <v/>
          </cell>
          <cell r="C374">
            <v>0</v>
          </cell>
          <cell r="D374" t="str">
            <v/>
          </cell>
          <cell r="E374">
            <v>0</v>
          </cell>
          <cell r="F374">
            <v>0</v>
          </cell>
          <cell r="G374">
            <v>0</v>
          </cell>
        </row>
        <row r="375">
          <cell r="A375" t="str">
            <v/>
          </cell>
          <cell r="B375" t="str">
            <v/>
          </cell>
          <cell r="C375">
            <v>0</v>
          </cell>
          <cell r="D375" t="str">
            <v/>
          </cell>
          <cell r="E375">
            <v>0</v>
          </cell>
          <cell r="F375">
            <v>0</v>
          </cell>
          <cell r="G375">
            <v>0</v>
          </cell>
        </row>
        <row r="376">
          <cell r="A376">
            <v>0</v>
          </cell>
          <cell r="B376">
            <v>0</v>
          </cell>
          <cell r="C376">
            <v>0</v>
          </cell>
          <cell r="D376">
            <v>0</v>
          </cell>
          <cell r="E376">
            <v>0</v>
          </cell>
          <cell r="F376" t="str">
            <v>Total A</v>
          </cell>
          <cell r="G376">
            <v>0</v>
          </cell>
        </row>
        <row r="377">
          <cell r="A377">
            <v>0</v>
          </cell>
          <cell r="B377">
            <v>0</v>
          </cell>
          <cell r="C377" t="str">
            <v>B - MANO DE OBRA</v>
          </cell>
          <cell r="D377">
            <v>0</v>
          </cell>
          <cell r="E377">
            <v>0</v>
          </cell>
          <cell r="F377">
            <v>0</v>
          </cell>
          <cell r="G377">
            <v>0</v>
          </cell>
        </row>
        <row r="378">
          <cell r="A378" t="str">
            <v/>
          </cell>
          <cell r="B378">
            <v>0</v>
          </cell>
          <cell r="C378">
            <v>0</v>
          </cell>
          <cell r="D378" t="str">
            <v/>
          </cell>
          <cell r="E378">
            <v>0</v>
          </cell>
          <cell r="F378">
            <v>0</v>
          </cell>
          <cell r="G378">
            <v>0</v>
          </cell>
        </row>
        <row r="379">
          <cell r="A379" t="str">
            <v/>
          </cell>
          <cell r="B379">
            <v>0</v>
          </cell>
          <cell r="C379">
            <v>0</v>
          </cell>
          <cell r="D379" t="str">
            <v/>
          </cell>
          <cell r="E379">
            <v>0</v>
          </cell>
          <cell r="F379">
            <v>0</v>
          </cell>
          <cell r="G379">
            <v>0</v>
          </cell>
        </row>
        <row r="380">
          <cell r="A380" t="str">
            <v/>
          </cell>
          <cell r="B380">
            <v>0</v>
          </cell>
          <cell r="C380">
            <v>0</v>
          </cell>
          <cell r="D380" t="str">
            <v/>
          </cell>
          <cell r="E380">
            <v>0</v>
          </cell>
          <cell r="F380">
            <v>0</v>
          </cell>
          <cell r="G380">
            <v>0</v>
          </cell>
        </row>
        <row r="381">
          <cell r="A381" t="str">
            <v/>
          </cell>
          <cell r="B381">
            <v>0</v>
          </cell>
          <cell r="C381">
            <v>0</v>
          </cell>
          <cell r="D381" t="str">
            <v/>
          </cell>
          <cell r="E381">
            <v>0</v>
          </cell>
          <cell r="F381">
            <v>0</v>
          </cell>
          <cell r="G381">
            <v>0</v>
          </cell>
        </row>
        <row r="382">
          <cell r="A382" t="str">
            <v/>
          </cell>
          <cell r="B382">
            <v>0</v>
          </cell>
          <cell r="C382">
            <v>0</v>
          </cell>
          <cell r="D382" t="str">
            <v/>
          </cell>
          <cell r="E382">
            <v>0</v>
          </cell>
          <cell r="F382">
            <v>0</v>
          </cell>
          <cell r="G382">
            <v>0</v>
          </cell>
        </row>
        <row r="383">
          <cell r="A383" t="str">
            <v/>
          </cell>
          <cell r="B383">
            <v>0</v>
          </cell>
          <cell r="C383">
            <v>0</v>
          </cell>
          <cell r="D383" t="str">
            <v/>
          </cell>
          <cell r="E383">
            <v>0</v>
          </cell>
          <cell r="F383">
            <v>0</v>
          </cell>
          <cell r="G383">
            <v>0</v>
          </cell>
        </row>
        <row r="384">
          <cell r="A384" t="str">
            <v/>
          </cell>
          <cell r="B384">
            <v>0</v>
          </cell>
          <cell r="C384">
            <v>0</v>
          </cell>
          <cell r="D384" t="str">
            <v/>
          </cell>
          <cell r="E384">
            <v>0</v>
          </cell>
          <cell r="F384">
            <v>0</v>
          </cell>
          <cell r="G384">
            <v>0</v>
          </cell>
        </row>
        <row r="385">
          <cell r="A385" t="str">
            <v/>
          </cell>
          <cell r="B385">
            <v>0</v>
          </cell>
          <cell r="C385">
            <v>0</v>
          </cell>
          <cell r="D385" t="str">
            <v/>
          </cell>
          <cell r="E385">
            <v>0</v>
          </cell>
          <cell r="F385">
            <v>0</v>
          </cell>
          <cell r="G385">
            <v>0</v>
          </cell>
        </row>
        <row r="386">
          <cell r="A386">
            <v>0</v>
          </cell>
          <cell r="B386">
            <v>0</v>
          </cell>
          <cell r="C386">
            <v>0</v>
          </cell>
          <cell r="D386">
            <v>0</v>
          </cell>
          <cell r="E386">
            <v>0</v>
          </cell>
          <cell r="F386" t="str">
            <v>Total B</v>
          </cell>
          <cell r="G386">
            <v>0</v>
          </cell>
        </row>
        <row r="387">
          <cell r="A387">
            <v>0</v>
          </cell>
          <cell r="B387">
            <v>0</v>
          </cell>
          <cell r="C387" t="str">
            <v>C - EQUIPOS</v>
          </cell>
          <cell r="D387">
            <v>0</v>
          </cell>
          <cell r="E387">
            <v>0</v>
          </cell>
          <cell r="F387">
            <v>0</v>
          </cell>
          <cell r="G387">
            <v>0</v>
          </cell>
        </row>
        <row r="388">
          <cell r="A388" t="str">
            <v/>
          </cell>
          <cell r="B388" t="str">
            <v/>
          </cell>
          <cell r="C388">
            <v>0</v>
          </cell>
          <cell r="D388" t="str">
            <v/>
          </cell>
          <cell r="E388">
            <v>0</v>
          </cell>
          <cell r="F388">
            <v>0</v>
          </cell>
          <cell r="G388">
            <v>0</v>
          </cell>
        </row>
        <row r="389">
          <cell r="A389" t="str">
            <v/>
          </cell>
          <cell r="B389" t="str">
            <v/>
          </cell>
          <cell r="C389">
            <v>0</v>
          </cell>
          <cell r="D389" t="str">
            <v/>
          </cell>
          <cell r="E389">
            <v>0</v>
          </cell>
          <cell r="F389">
            <v>0</v>
          </cell>
          <cell r="G389">
            <v>0</v>
          </cell>
        </row>
        <row r="390">
          <cell r="A390" t="str">
            <v/>
          </cell>
          <cell r="B390" t="str">
            <v/>
          </cell>
          <cell r="C390">
            <v>0</v>
          </cell>
          <cell r="D390" t="str">
            <v/>
          </cell>
          <cell r="E390">
            <v>0</v>
          </cell>
          <cell r="F390">
            <v>0</v>
          </cell>
          <cell r="G390">
            <v>0</v>
          </cell>
        </row>
        <row r="391">
          <cell r="A391" t="str">
            <v/>
          </cell>
          <cell r="B391" t="str">
            <v/>
          </cell>
          <cell r="C391">
            <v>0</v>
          </cell>
          <cell r="D391" t="str">
            <v/>
          </cell>
          <cell r="E391">
            <v>0</v>
          </cell>
          <cell r="F391">
            <v>0</v>
          </cell>
          <cell r="G391">
            <v>0</v>
          </cell>
        </row>
        <row r="392">
          <cell r="A392" t="str">
            <v/>
          </cell>
          <cell r="B392" t="str">
            <v/>
          </cell>
          <cell r="C392">
            <v>0</v>
          </cell>
          <cell r="D392" t="str">
            <v/>
          </cell>
          <cell r="E392">
            <v>0</v>
          </cell>
          <cell r="F392">
            <v>0</v>
          </cell>
          <cell r="G392">
            <v>0</v>
          </cell>
        </row>
        <row r="393">
          <cell r="A393" t="str">
            <v/>
          </cell>
          <cell r="B393" t="str">
            <v/>
          </cell>
          <cell r="C393">
            <v>0</v>
          </cell>
          <cell r="D393" t="str">
            <v/>
          </cell>
          <cell r="E393">
            <v>0</v>
          </cell>
          <cell r="F393">
            <v>0</v>
          </cell>
          <cell r="G393">
            <v>0</v>
          </cell>
        </row>
        <row r="394">
          <cell r="A394" t="str">
            <v/>
          </cell>
          <cell r="B394" t="str">
            <v/>
          </cell>
          <cell r="C394">
            <v>0</v>
          </cell>
          <cell r="D394" t="str">
            <v/>
          </cell>
          <cell r="E394">
            <v>0</v>
          </cell>
          <cell r="F394">
            <v>0</v>
          </cell>
          <cell r="G394">
            <v>0</v>
          </cell>
        </row>
        <row r="395">
          <cell r="A395" t="str">
            <v/>
          </cell>
          <cell r="B395" t="str">
            <v/>
          </cell>
          <cell r="C395">
            <v>0</v>
          </cell>
          <cell r="D395" t="str">
            <v/>
          </cell>
          <cell r="E395">
            <v>0</v>
          </cell>
          <cell r="F395">
            <v>0</v>
          </cell>
          <cell r="G395">
            <v>0</v>
          </cell>
        </row>
        <row r="396">
          <cell r="A396" t="str">
            <v/>
          </cell>
          <cell r="B396" t="str">
            <v/>
          </cell>
          <cell r="C396">
            <v>0</v>
          </cell>
          <cell r="D396" t="str">
            <v/>
          </cell>
          <cell r="E396">
            <v>0</v>
          </cell>
          <cell r="F396">
            <v>0</v>
          </cell>
          <cell r="G396">
            <v>0</v>
          </cell>
        </row>
        <row r="397">
          <cell r="A397">
            <v>0</v>
          </cell>
          <cell r="B397">
            <v>0</v>
          </cell>
          <cell r="C397">
            <v>0</v>
          </cell>
          <cell r="D397">
            <v>0</v>
          </cell>
          <cell r="E397">
            <v>0</v>
          </cell>
          <cell r="F397" t="str">
            <v>Total C</v>
          </cell>
          <cell r="G397">
            <v>0</v>
          </cell>
        </row>
        <row r="398">
          <cell r="A398">
            <v>0</v>
          </cell>
          <cell r="B398">
            <v>0</v>
          </cell>
          <cell r="C398">
            <v>0</v>
          </cell>
          <cell r="D398">
            <v>0</v>
          </cell>
          <cell r="E398">
            <v>0</v>
          </cell>
          <cell r="F398">
            <v>0</v>
          </cell>
          <cell r="G398">
            <v>0</v>
          </cell>
        </row>
        <row r="399">
          <cell r="A399" t="str">
            <v/>
          </cell>
          <cell r="B399" t="str">
            <v/>
          </cell>
          <cell r="C399">
            <v>0</v>
          </cell>
          <cell r="D399" t="str">
            <v>Costo  Neto</v>
          </cell>
          <cell r="E399">
            <v>0</v>
          </cell>
          <cell r="F399" t="str">
            <v>Total D=A+B+C</v>
          </cell>
          <cell r="G399">
            <v>0</v>
          </cell>
        </row>
        <row r="401">
          <cell r="A401" t="str">
            <v>ANALISIS DE PRECIOS</v>
          </cell>
          <cell r="B401">
            <v>0</v>
          </cell>
          <cell r="C401">
            <v>0</v>
          </cell>
          <cell r="D401">
            <v>0</v>
          </cell>
          <cell r="E401">
            <v>0</v>
          </cell>
          <cell r="F401">
            <v>0</v>
          </cell>
          <cell r="G401">
            <v>0</v>
          </cell>
        </row>
        <row r="402">
          <cell r="A402" t="str">
            <v>COMITENTE:</v>
          </cell>
          <cell r="B402" t="str">
            <v>DIRECCIÓN DE ARQUITECTURA</v>
          </cell>
          <cell r="C402">
            <v>0</v>
          </cell>
          <cell r="D402">
            <v>0</v>
          </cell>
          <cell r="E402">
            <v>0</v>
          </cell>
          <cell r="F402">
            <v>0</v>
          </cell>
          <cell r="G402">
            <v>0</v>
          </cell>
        </row>
        <row r="403">
          <cell r="A403" t="str">
            <v>CONTRATISTA:</v>
          </cell>
          <cell r="B403" t="str">
            <v>FUNCIONALES SIGOP</v>
          </cell>
          <cell r="C403">
            <v>0</v>
          </cell>
          <cell r="D403">
            <v>0</v>
          </cell>
          <cell r="E403">
            <v>0</v>
          </cell>
          <cell r="F403">
            <v>0</v>
          </cell>
          <cell r="G403">
            <v>0</v>
          </cell>
        </row>
        <row r="404">
          <cell r="A404" t="str">
            <v>OBRA:</v>
          </cell>
          <cell r="B404" t="str">
            <v>PRUEBA PLANILLA DE MEDICION</v>
          </cell>
          <cell r="C404">
            <v>0</v>
          </cell>
          <cell r="D404">
            <v>0</v>
          </cell>
          <cell r="E404">
            <v>0</v>
          </cell>
          <cell r="F404" t="str">
            <v>PRECIOS A:</v>
          </cell>
          <cell r="G404">
            <v>0</v>
          </cell>
        </row>
        <row r="405">
          <cell r="A405" t="str">
            <v>UBICACIÓN:</v>
          </cell>
          <cell r="B405" t="str">
            <v>CENTRO CIVICO</v>
          </cell>
          <cell r="C405">
            <v>0</v>
          </cell>
          <cell r="D405">
            <v>0</v>
          </cell>
          <cell r="E405">
            <v>0</v>
          </cell>
          <cell r="F405">
            <v>0</v>
          </cell>
          <cell r="G405">
            <v>0</v>
          </cell>
        </row>
        <row r="406">
          <cell r="A406" t="str">
            <v>RUBRO:</v>
          </cell>
          <cell r="B406" t="str">
            <v/>
          </cell>
          <cell r="C406" t="str">
            <v/>
          </cell>
          <cell r="D406">
            <v>0</v>
          </cell>
          <cell r="E406">
            <v>0</v>
          </cell>
          <cell r="F406">
            <v>0</v>
          </cell>
          <cell r="G406">
            <v>0</v>
          </cell>
        </row>
        <row r="407">
          <cell r="A407" t="str">
            <v>ITEM:</v>
          </cell>
          <cell r="B407" t="str">
            <v/>
          </cell>
          <cell r="C407" t="str">
            <v/>
          </cell>
          <cell r="D407">
            <v>0</v>
          </cell>
          <cell r="E407">
            <v>0</v>
          </cell>
          <cell r="F407" t="str">
            <v>UNIDAD:</v>
          </cell>
          <cell r="G407" t="str">
            <v/>
          </cell>
        </row>
        <row r="408">
          <cell r="A408">
            <v>0</v>
          </cell>
          <cell r="B408">
            <v>0</v>
          </cell>
          <cell r="C408">
            <v>0</v>
          </cell>
          <cell r="D408">
            <v>0</v>
          </cell>
          <cell r="E408">
            <v>0</v>
          </cell>
          <cell r="F408">
            <v>0</v>
          </cell>
          <cell r="G408">
            <v>0</v>
          </cell>
        </row>
        <row r="409">
          <cell r="A409" t="str">
            <v>DATOS REDETERMINACION</v>
          </cell>
          <cell r="B409">
            <v>0</v>
          </cell>
          <cell r="C409" t="str">
            <v>DESIGNACION</v>
          </cell>
          <cell r="D409" t="str">
            <v>U</v>
          </cell>
          <cell r="E409" t="str">
            <v>Cantidad</v>
          </cell>
          <cell r="F409" t="str">
            <v>$ Unitarios</v>
          </cell>
          <cell r="G409" t="str">
            <v>$ Parcial</v>
          </cell>
        </row>
        <row r="410">
          <cell r="A410" t="str">
            <v>CÓDIGO</v>
          </cell>
          <cell r="B410" t="str">
            <v>DESCRIPCIÓN</v>
          </cell>
          <cell r="C410">
            <v>0</v>
          </cell>
          <cell r="D410">
            <v>0</v>
          </cell>
          <cell r="E410">
            <v>0</v>
          </cell>
          <cell r="F410">
            <v>0</v>
          </cell>
          <cell r="G410">
            <v>0</v>
          </cell>
        </row>
        <row r="411">
          <cell r="A411">
            <v>0</v>
          </cell>
          <cell r="B411">
            <v>0</v>
          </cell>
          <cell r="C411" t="str">
            <v>A - MATERIALES</v>
          </cell>
          <cell r="D411">
            <v>0</v>
          </cell>
          <cell r="E411">
            <v>0</v>
          </cell>
          <cell r="F411">
            <v>0</v>
          </cell>
          <cell r="G411">
            <v>0</v>
          </cell>
        </row>
        <row r="412">
          <cell r="A412" t="str">
            <v/>
          </cell>
          <cell r="B412" t="str">
            <v/>
          </cell>
          <cell r="C412">
            <v>0</v>
          </cell>
          <cell r="D412" t="str">
            <v/>
          </cell>
          <cell r="E412">
            <v>0</v>
          </cell>
          <cell r="F412">
            <v>0</v>
          </cell>
          <cell r="G412">
            <v>0</v>
          </cell>
        </row>
        <row r="413">
          <cell r="A413" t="str">
            <v/>
          </cell>
          <cell r="B413" t="str">
            <v/>
          </cell>
          <cell r="C413">
            <v>0</v>
          </cell>
          <cell r="D413" t="str">
            <v/>
          </cell>
          <cell r="E413">
            <v>0</v>
          </cell>
          <cell r="F413">
            <v>0</v>
          </cell>
          <cell r="G413">
            <v>0</v>
          </cell>
        </row>
        <row r="414">
          <cell r="A414" t="str">
            <v/>
          </cell>
          <cell r="B414" t="str">
            <v/>
          </cell>
          <cell r="C414">
            <v>0</v>
          </cell>
          <cell r="D414" t="str">
            <v/>
          </cell>
          <cell r="E414">
            <v>0</v>
          </cell>
          <cell r="F414">
            <v>0</v>
          </cell>
          <cell r="G414">
            <v>0</v>
          </cell>
        </row>
        <row r="415">
          <cell r="A415" t="str">
            <v/>
          </cell>
          <cell r="B415" t="str">
            <v/>
          </cell>
          <cell r="C415">
            <v>0</v>
          </cell>
          <cell r="D415" t="str">
            <v/>
          </cell>
          <cell r="E415">
            <v>0</v>
          </cell>
          <cell r="F415">
            <v>0</v>
          </cell>
          <cell r="G415">
            <v>0</v>
          </cell>
        </row>
        <row r="416">
          <cell r="A416" t="str">
            <v/>
          </cell>
          <cell r="B416" t="str">
            <v/>
          </cell>
          <cell r="C416">
            <v>0</v>
          </cell>
          <cell r="D416" t="str">
            <v/>
          </cell>
          <cell r="E416">
            <v>0</v>
          </cell>
          <cell r="F416">
            <v>0</v>
          </cell>
          <cell r="G416">
            <v>0</v>
          </cell>
        </row>
        <row r="417">
          <cell r="A417" t="str">
            <v/>
          </cell>
          <cell r="B417" t="str">
            <v/>
          </cell>
          <cell r="C417">
            <v>0</v>
          </cell>
          <cell r="D417" t="str">
            <v/>
          </cell>
          <cell r="E417">
            <v>0</v>
          </cell>
          <cell r="F417">
            <v>0</v>
          </cell>
          <cell r="G417">
            <v>0</v>
          </cell>
        </row>
        <row r="418">
          <cell r="A418" t="str">
            <v/>
          </cell>
          <cell r="B418" t="str">
            <v/>
          </cell>
          <cell r="C418">
            <v>0</v>
          </cell>
          <cell r="D418" t="str">
            <v/>
          </cell>
          <cell r="E418">
            <v>0</v>
          </cell>
          <cell r="F418">
            <v>0</v>
          </cell>
          <cell r="G418">
            <v>0</v>
          </cell>
        </row>
        <row r="419">
          <cell r="A419" t="str">
            <v/>
          </cell>
          <cell r="B419" t="str">
            <v/>
          </cell>
          <cell r="C419">
            <v>0</v>
          </cell>
          <cell r="D419" t="str">
            <v/>
          </cell>
          <cell r="E419">
            <v>0</v>
          </cell>
          <cell r="F419">
            <v>0</v>
          </cell>
          <cell r="G419">
            <v>0</v>
          </cell>
        </row>
        <row r="420">
          <cell r="A420" t="str">
            <v/>
          </cell>
          <cell r="B420" t="str">
            <v/>
          </cell>
          <cell r="C420">
            <v>0</v>
          </cell>
          <cell r="D420" t="str">
            <v/>
          </cell>
          <cell r="E420">
            <v>0</v>
          </cell>
          <cell r="F420">
            <v>0</v>
          </cell>
          <cell r="G420">
            <v>0</v>
          </cell>
        </row>
        <row r="421">
          <cell r="A421" t="str">
            <v/>
          </cell>
          <cell r="B421" t="str">
            <v/>
          </cell>
          <cell r="C421">
            <v>0</v>
          </cell>
          <cell r="D421" t="str">
            <v/>
          </cell>
          <cell r="E421">
            <v>0</v>
          </cell>
          <cell r="F421">
            <v>0</v>
          </cell>
          <cell r="G421">
            <v>0</v>
          </cell>
        </row>
        <row r="422">
          <cell r="A422" t="str">
            <v/>
          </cell>
          <cell r="B422" t="str">
            <v/>
          </cell>
          <cell r="C422">
            <v>0</v>
          </cell>
          <cell r="D422" t="str">
            <v/>
          </cell>
          <cell r="E422">
            <v>0</v>
          </cell>
          <cell r="F422">
            <v>0</v>
          </cell>
          <cell r="G422">
            <v>0</v>
          </cell>
        </row>
        <row r="423">
          <cell r="A423" t="str">
            <v/>
          </cell>
          <cell r="B423" t="str">
            <v/>
          </cell>
          <cell r="C423">
            <v>0</v>
          </cell>
          <cell r="D423" t="str">
            <v/>
          </cell>
          <cell r="E423">
            <v>0</v>
          </cell>
          <cell r="F423">
            <v>0</v>
          </cell>
          <cell r="G423">
            <v>0</v>
          </cell>
        </row>
        <row r="424">
          <cell r="A424" t="str">
            <v/>
          </cell>
          <cell r="B424" t="str">
            <v/>
          </cell>
          <cell r="C424">
            <v>0</v>
          </cell>
          <cell r="D424" t="str">
            <v/>
          </cell>
          <cell r="E424">
            <v>0</v>
          </cell>
          <cell r="F424">
            <v>0</v>
          </cell>
          <cell r="G424">
            <v>0</v>
          </cell>
        </row>
        <row r="425">
          <cell r="A425" t="str">
            <v/>
          </cell>
          <cell r="B425" t="str">
            <v/>
          </cell>
          <cell r="C425">
            <v>0</v>
          </cell>
          <cell r="D425" t="str">
            <v/>
          </cell>
          <cell r="E425">
            <v>0</v>
          </cell>
          <cell r="F425">
            <v>0</v>
          </cell>
          <cell r="G425">
            <v>0</v>
          </cell>
        </row>
        <row r="426">
          <cell r="A426">
            <v>0</v>
          </cell>
          <cell r="B426">
            <v>0</v>
          </cell>
          <cell r="C426">
            <v>0</v>
          </cell>
          <cell r="D426">
            <v>0</v>
          </cell>
          <cell r="E426">
            <v>0</v>
          </cell>
          <cell r="F426" t="str">
            <v>Total A</v>
          </cell>
          <cell r="G426">
            <v>0</v>
          </cell>
        </row>
        <row r="427">
          <cell r="A427">
            <v>0</v>
          </cell>
          <cell r="B427">
            <v>0</v>
          </cell>
          <cell r="C427" t="str">
            <v>B - MANO DE OBRA</v>
          </cell>
          <cell r="D427">
            <v>0</v>
          </cell>
          <cell r="E427">
            <v>0</v>
          </cell>
          <cell r="F427">
            <v>0</v>
          </cell>
          <cell r="G427">
            <v>0</v>
          </cell>
        </row>
        <row r="428">
          <cell r="A428" t="str">
            <v/>
          </cell>
          <cell r="B428">
            <v>0</v>
          </cell>
          <cell r="C428">
            <v>0</v>
          </cell>
          <cell r="D428" t="str">
            <v/>
          </cell>
          <cell r="E428">
            <v>0</v>
          </cell>
          <cell r="F428">
            <v>0</v>
          </cell>
          <cell r="G428">
            <v>0</v>
          </cell>
        </row>
        <row r="429">
          <cell r="A429" t="str">
            <v/>
          </cell>
          <cell r="B429">
            <v>0</v>
          </cell>
          <cell r="C429">
            <v>0</v>
          </cell>
          <cell r="D429" t="str">
            <v/>
          </cell>
          <cell r="E429">
            <v>0</v>
          </cell>
          <cell r="F429">
            <v>0</v>
          </cell>
          <cell r="G429">
            <v>0</v>
          </cell>
        </row>
        <row r="430">
          <cell r="A430" t="str">
            <v/>
          </cell>
          <cell r="B430">
            <v>0</v>
          </cell>
          <cell r="C430">
            <v>0</v>
          </cell>
          <cell r="D430" t="str">
            <v/>
          </cell>
          <cell r="E430">
            <v>0</v>
          </cell>
          <cell r="F430">
            <v>0</v>
          </cell>
          <cell r="G430">
            <v>0</v>
          </cell>
        </row>
        <row r="431">
          <cell r="A431" t="str">
            <v/>
          </cell>
          <cell r="B431">
            <v>0</v>
          </cell>
          <cell r="C431">
            <v>0</v>
          </cell>
          <cell r="D431" t="str">
            <v/>
          </cell>
          <cell r="E431">
            <v>0</v>
          </cell>
          <cell r="F431">
            <v>0</v>
          </cell>
          <cell r="G431">
            <v>0</v>
          </cell>
        </row>
        <row r="432">
          <cell r="A432" t="str">
            <v/>
          </cell>
          <cell r="B432">
            <v>0</v>
          </cell>
          <cell r="C432">
            <v>0</v>
          </cell>
          <cell r="D432" t="str">
            <v/>
          </cell>
          <cell r="E432">
            <v>0</v>
          </cell>
          <cell r="F432">
            <v>0</v>
          </cell>
          <cell r="G432">
            <v>0</v>
          </cell>
        </row>
        <row r="433">
          <cell r="A433" t="str">
            <v/>
          </cell>
          <cell r="B433">
            <v>0</v>
          </cell>
          <cell r="C433">
            <v>0</v>
          </cell>
          <cell r="D433" t="str">
            <v/>
          </cell>
          <cell r="E433">
            <v>0</v>
          </cell>
          <cell r="F433">
            <v>0</v>
          </cell>
          <cell r="G433">
            <v>0</v>
          </cell>
        </row>
        <row r="434">
          <cell r="A434" t="str">
            <v/>
          </cell>
          <cell r="B434">
            <v>0</v>
          </cell>
          <cell r="C434">
            <v>0</v>
          </cell>
          <cell r="D434" t="str">
            <v/>
          </cell>
          <cell r="E434">
            <v>0</v>
          </cell>
          <cell r="F434">
            <v>0</v>
          </cell>
          <cell r="G434">
            <v>0</v>
          </cell>
        </row>
        <row r="435">
          <cell r="A435" t="str">
            <v/>
          </cell>
          <cell r="B435">
            <v>0</v>
          </cell>
          <cell r="C435">
            <v>0</v>
          </cell>
          <cell r="D435" t="str">
            <v/>
          </cell>
          <cell r="E435">
            <v>0</v>
          </cell>
          <cell r="F435">
            <v>0</v>
          </cell>
          <cell r="G435">
            <v>0</v>
          </cell>
        </row>
        <row r="436">
          <cell r="A436">
            <v>0</v>
          </cell>
          <cell r="B436">
            <v>0</v>
          </cell>
          <cell r="C436">
            <v>0</v>
          </cell>
          <cell r="D436">
            <v>0</v>
          </cell>
          <cell r="E436">
            <v>0</v>
          </cell>
          <cell r="F436" t="str">
            <v>Total B</v>
          </cell>
          <cell r="G436">
            <v>0</v>
          </cell>
        </row>
        <row r="437">
          <cell r="A437">
            <v>0</v>
          </cell>
          <cell r="B437">
            <v>0</v>
          </cell>
          <cell r="C437" t="str">
            <v>C - EQUIPOS</v>
          </cell>
          <cell r="D437">
            <v>0</v>
          </cell>
          <cell r="E437">
            <v>0</v>
          </cell>
          <cell r="F437">
            <v>0</v>
          </cell>
          <cell r="G437">
            <v>0</v>
          </cell>
        </row>
        <row r="438">
          <cell r="A438" t="str">
            <v/>
          </cell>
          <cell r="B438" t="str">
            <v/>
          </cell>
          <cell r="C438">
            <v>0</v>
          </cell>
          <cell r="D438" t="str">
            <v/>
          </cell>
          <cell r="E438">
            <v>0</v>
          </cell>
          <cell r="F438">
            <v>0</v>
          </cell>
          <cell r="G438">
            <v>0</v>
          </cell>
        </row>
        <row r="439">
          <cell r="A439" t="str">
            <v/>
          </cell>
          <cell r="B439" t="str">
            <v/>
          </cell>
          <cell r="C439">
            <v>0</v>
          </cell>
          <cell r="D439" t="str">
            <v/>
          </cell>
          <cell r="E439">
            <v>0</v>
          </cell>
          <cell r="F439">
            <v>0</v>
          </cell>
          <cell r="G439">
            <v>0</v>
          </cell>
        </row>
        <row r="440">
          <cell r="A440" t="str">
            <v/>
          </cell>
          <cell r="B440" t="str">
            <v/>
          </cell>
          <cell r="C440">
            <v>0</v>
          </cell>
          <cell r="D440" t="str">
            <v/>
          </cell>
          <cell r="E440">
            <v>0</v>
          </cell>
          <cell r="F440">
            <v>0</v>
          </cell>
          <cell r="G440">
            <v>0</v>
          </cell>
        </row>
        <row r="441">
          <cell r="A441" t="str">
            <v/>
          </cell>
          <cell r="B441" t="str">
            <v/>
          </cell>
          <cell r="C441">
            <v>0</v>
          </cell>
          <cell r="D441" t="str">
            <v/>
          </cell>
          <cell r="E441">
            <v>0</v>
          </cell>
          <cell r="F441">
            <v>0</v>
          </cell>
          <cell r="G441">
            <v>0</v>
          </cell>
        </row>
        <row r="442">
          <cell r="A442" t="str">
            <v/>
          </cell>
          <cell r="B442" t="str">
            <v/>
          </cell>
          <cell r="C442">
            <v>0</v>
          </cell>
          <cell r="D442" t="str">
            <v/>
          </cell>
          <cell r="E442">
            <v>0</v>
          </cell>
          <cell r="F442">
            <v>0</v>
          </cell>
          <cell r="G442">
            <v>0</v>
          </cell>
        </row>
        <row r="443">
          <cell r="A443" t="str">
            <v/>
          </cell>
          <cell r="B443" t="str">
            <v/>
          </cell>
          <cell r="C443">
            <v>0</v>
          </cell>
          <cell r="D443" t="str">
            <v/>
          </cell>
          <cell r="E443">
            <v>0</v>
          </cell>
          <cell r="F443">
            <v>0</v>
          </cell>
          <cell r="G443">
            <v>0</v>
          </cell>
        </row>
        <row r="444">
          <cell r="A444" t="str">
            <v/>
          </cell>
          <cell r="B444" t="str">
            <v/>
          </cell>
          <cell r="C444">
            <v>0</v>
          </cell>
          <cell r="D444" t="str">
            <v/>
          </cell>
          <cell r="E444">
            <v>0</v>
          </cell>
          <cell r="F444">
            <v>0</v>
          </cell>
          <cell r="G444">
            <v>0</v>
          </cell>
        </row>
        <row r="445">
          <cell r="A445" t="str">
            <v/>
          </cell>
          <cell r="B445" t="str">
            <v/>
          </cell>
          <cell r="C445">
            <v>0</v>
          </cell>
          <cell r="D445" t="str">
            <v/>
          </cell>
          <cell r="E445">
            <v>0</v>
          </cell>
          <cell r="F445">
            <v>0</v>
          </cell>
          <cell r="G445">
            <v>0</v>
          </cell>
        </row>
        <row r="446">
          <cell r="A446" t="str">
            <v/>
          </cell>
          <cell r="B446" t="str">
            <v/>
          </cell>
          <cell r="C446">
            <v>0</v>
          </cell>
          <cell r="D446" t="str">
            <v/>
          </cell>
          <cell r="E446">
            <v>0</v>
          </cell>
          <cell r="F446">
            <v>0</v>
          </cell>
          <cell r="G446">
            <v>0</v>
          </cell>
        </row>
        <row r="447">
          <cell r="A447">
            <v>0</v>
          </cell>
          <cell r="B447">
            <v>0</v>
          </cell>
          <cell r="C447">
            <v>0</v>
          </cell>
          <cell r="D447">
            <v>0</v>
          </cell>
          <cell r="E447">
            <v>0</v>
          </cell>
          <cell r="F447" t="str">
            <v>Total C</v>
          </cell>
          <cell r="G447">
            <v>0</v>
          </cell>
        </row>
        <row r="448">
          <cell r="A448">
            <v>0</v>
          </cell>
          <cell r="B448">
            <v>0</v>
          </cell>
          <cell r="C448">
            <v>0</v>
          </cell>
          <cell r="D448">
            <v>0</v>
          </cell>
          <cell r="E448">
            <v>0</v>
          </cell>
          <cell r="F448">
            <v>0</v>
          </cell>
          <cell r="G448">
            <v>0</v>
          </cell>
        </row>
        <row r="449">
          <cell r="A449" t="str">
            <v/>
          </cell>
          <cell r="B449" t="str">
            <v/>
          </cell>
          <cell r="C449">
            <v>0</v>
          </cell>
          <cell r="D449" t="str">
            <v>Costo  Neto</v>
          </cell>
          <cell r="E449">
            <v>0</v>
          </cell>
          <cell r="F449" t="str">
            <v>Total D=A+B+C</v>
          </cell>
          <cell r="G449">
            <v>0</v>
          </cell>
        </row>
        <row r="451">
          <cell r="A451" t="str">
            <v>ANALISIS DE PRECIOS</v>
          </cell>
          <cell r="B451">
            <v>0</v>
          </cell>
          <cell r="C451">
            <v>0</v>
          </cell>
          <cell r="D451">
            <v>0</v>
          </cell>
          <cell r="E451">
            <v>0</v>
          </cell>
          <cell r="F451">
            <v>0</v>
          </cell>
          <cell r="G451">
            <v>0</v>
          </cell>
        </row>
        <row r="452">
          <cell r="A452" t="str">
            <v>COMITENTE:</v>
          </cell>
          <cell r="B452" t="str">
            <v>DIRECCIÓN DE ARQUITECTURA</v>
          </cell>
          <cell r="C452">
            <v>0</v>
          </cell>
          <cell r="D452">
            <v>0</v>
          </cell>
          <cell r="E452">
            <v>0</v>
          </cell>
          <cell r="F452">
            <v>0</v>
          </cell>
          <cell r="G452">
            <v>0</v>
          </cell>
        </row>
        <row r="453">
          <cell r="A453" t="str">
            <v>CONTRATISTA:</v>
          </cell>
          <cell r="B453" t="str">
            <v>FUNCIONALES SIGOP</v>
          </cell>
          <cell r="C453">
            <v>0</v>
          </cell>
          <cell r="D453">
            <v>0</v>
          </cell>
          <cell r="E453">
            <v>0</v>
          </cell>
          <cell r="F453">
            <v>0</v>
          </cell>
          <cell r="G453">
            <v>0</v>
          </cell>
        </row>
        <row r="454">
          <cell r="A454" t="str">
            <v>OBRA:</v>
          </cell>
          <cell r="B454" t="str">
            <v>PRUEBA PLANILLA DE MEDICION</v>
          </cell>
          <cell r="C454">
            <v>0</v>
          </cell>
          <cell r="D454">
            <v>0</v>
          </cell>
          <cell r="E454">
            <v>0</v>
          </cell>
          <cell r="F454" t="str">
            <v>PRECIOS A:</v>
          </cell>
          <cell r="G454">
            <v>0</v>
          </cell>
        </row>
        <row r="455">
          <cell r="A455" t="str">
            <v>UBICACIÓN:</v>
          </cell>
          <cell r="B455" t="str">
            <v>CENTRO CIVICO</v>
          </cell>
          <cell r="C455">
            <v>0</v>
          </cell>
          <cell r="D455">
            <v>0</v>
          </cell>
          <cell r="E455">
            <v>0</v>
          </cell>
          <cell r="F455">
            <v>0</v>
          </cell>
          <cell r="G455">
            <v>0</v>
          </cell>
        </row>
        <row r="456">
          <cell r="A456" t="str">
            <v>RUBRO:</v>
          </cell>
          <cell r="B456" t="str">
            <v/>
          </cell>
          <cell r="C456" t="str">
            <v/>
          </cell>
          <cell r="D456">
            <v>0</v>
          </cell>
          <cell r="E456">
            <v>0</v>
          </cell>
          <cell r="F456">
            <v>0</v>
          </cell>
          <cell r="G456">
            <v>0</v>
          </cell>
        </row>
        <row r="457">
          <cell r="A457" t="str">
            <v>ITEM:</v>
          </cell>
          <cell r="B457" t="str">
            <v/>
          </cell>
          <cell r="C457" t="str">
            <v/>
          </cell>
          <cell r="D457">
            <v>0</v>
          </cell>
          <cell r="E457">
            <v>0</v>
          </cell>
          <cell r="F457" t="str">
            <v>UNIDAD:</v>
          </cell>
          <cell r="G457" t="str">
            <v/>
          </cell>
        </row>
        <row r="458">
          <cell r="A458">
            <v>0</v>
          </cell>
          <cell r="B458">
            <v>0</v>
          </cell>
          <cell r="C458">
            <v>0</v>
          </cell>
          <cell r="D458">
            <v>0</v>
          </cell>
          <cell r="E458">
            <v>0</v>
          </cell>
          <cell r="F458">
            <v>0</v>
          </cell>
          <cell r="G458">
            <v>0</v>
          </cell>
        </row>
        <row r="459">
          <cell r="A459" t="str">
            <v>DATOS REDETERMINACION</v>
          </cell>
          <cell r="B459">
            <v>0</v>
          </cell>
          <cell r="C459" t="str">
            <v>DESIGNACION</v>
          </cell>
          <cell r="D459" t="str">
            <v>U</v>
          </cell>
          <cell r="E459" t="str">
            <v>Cantidad</v>
          </cell>
          <cell r="F459" t="str">
            <v>$ Unitarios</v>
          </cell>
          <cell r="G459" t="str">
            <v>$ Parcial</v>
          </cell>
        </row>
        <row r="460">
          <cell r="A460" t="str">
            <v>CÓDIGO</v>
          </cell>
          <cell r="B460" t="str">
            <v>DESCRIPCIÓN</v>
          </cell>
          <cell r="C460">
            <v>0</v>
          </cell>
          <cell r="D460">
            <v>0</v>
          </cell>
          <cell r="E460">
            <v>0</v>
          </cell>
          <cell r="F460">
            <v>0</v>
          </cell>
          <cell r="G460">
            <v>0</v>
          </cell>
        </row>
        <row r="461">
          <cell r="A461">
            <v>0</v>
          </cell>
          <cell r="B461">
            <v>0</v>
          </cell>
          <cell r="C461" t="str">
            <v>A - MATERIALES</v>
          </cell>
          <cell r="D461">
            <v>0</v>
          </cell>
          <cell r="E461">
            <v>0</v>
          </cell>
          <cell r="F461">
            <v>0</v>
          </cell>
          <cell r="G461">
            <v>0</v>
          </cell>
        </row>
        <row r="462">
          <cell r="A462" t="str">
            <v/>
          </cell>
          <cell r="B462" t="str">
            <v/>
          </cell>
          <cell r="C462">
            <v>0</v>
          </cell>
          <cell r="D462" t="str">
            <v/>
          </cell>
          <cell r="E462">
            <v>0</v>
          </cell>
          <cell r="F462">
            <v>0</v>
          </cell>
          <cell r="G462">
            <v>0</v>
          </cell>
        </row>
        <row r="463">
          <cell r="A463" t="str">
            <v/>
          </cell>
          <cell r="B463" t="str">
            <v/>
          </cell>
          <cell r="C463">
            <v>0</v>
          </cell>
          <cell r="D463" t="str">
            <v/>
          </cell>
          <cell r="E463">
            <v>0</v>
          </cell>
          <cell r="F463">
            <v>0</v>
          </cell>
          <cell r="G463">
            <v>0</v>
          </cell>
        </row>
        <row r="464">
          <cell r="A464" t="str">
            <v/>
          </cell>
          <cell r="B464" t="str">
            <v/>
          </cell>
          <cell r="C464">
            <v>0</v>
          </cell>
          <cell r="D464" t="str">
            <v/>
          </cell>
          <cell r="E464">
            <v>0</v>
          </cell>
          <cell r="F464">
            <v>0</v>
          </cell>
          <cell r="G464">
            <v>0</v>
          </cell>
        </row>
        <row r="465">
          <cell r="A465" t="str">
            <v/>
          </cell>
          <cell r="B465" t="str">
            <v/>
          </cell>
          <cell r="C465">
            <v>0</v>
          </cell>
          <cell r="D465" t="str">
            <v/>
          </cell>
          <cell r="E465">
            <v>0</v>
          </cell>
          <cell r="F465">
            <v>0</v>
          </cell>
          <cell r="G465">
            <v>0</v>
          </cell>
        </row>
        <row r="466">
          <cell r="A466" t="str">
            <v/>
          </cell>
          <cell r="B466" t="str">
            <v/>
          </cell>
          <cell r="C466">
            <v>0</v>
          </cell>
          <cell r="D466" t="str">
            <v/>
          </cell>
          <cell r="E466">
            <v>0</v>
          </cell>
          <cell r="F466">
            <v>0</v>
          </cell>
          <cell r="G466">
            <v>0</v>
          </cell>
        </row>
        <row r="467">
          <cell r="A467" t="str">
            <v/>
          </cell>
          <cell r="B467" t="str">
            <v/>
          </cell>
          <cell r="C467">
            <v>0</v>
          </cell>
          <cell r="D467" t="str">
            <v/>
          </cell>
          <cell r="E467">
            <v>0</v>
          </cell>
          <cell r="F467">
            <v>0</v>
          </cell>
          <cell r="G467">
            <v>0</v>
          </cell>
        </row>
        <row r="468">
          <cell r="A468" t="str">
            <v/>
          </cell>
          <cell r="B468" t="str">
            <v/>
          </cell>
          <cell r="C468">
            <v>0</v>
          </cell>
          <cell r="D468" t="str">
            <v/>
          </cell>
          <cell r="E468">
            <v>0</v>
          </cell>
          <cell r="F468">
            <v>0</v>
          </cell>
          <cell r="G468">
            <v>0</v>
          </cell>
        </row>
        <row r="469">
          <cell r="A469" t="str">
            <v/>
          </cell>
          <cell r="B469" t="str">
            <v/>
          </cell>
          <cell r="C469">
            <v>0</v>
          </cell>
          <cell r="D469" t="str">
            <v/>
          </cell>
          <cell r="E469">
            <v>0</v>
          </cell>
          <cell r="F469">
            <v>0</v>
          </cell>
          <cell r="G469">
            <v>0</v>
          </cell>
        </row>
        <row r="470">
          <cell r="A470" t="str">
            <v/>
          </cell>
          <cell r="B470" t="str">
            <v/>
          </cell>
          <cell r="C470">
            <v>0</v>
          </cell>
          <cell r="D470" t="str">
            <v/>
          </cell>
          <cell r="E470">
            <v>0</v>
          </cell>
          <cell r="F470">
            <v>0</v>
          </cell>
          <cell r="G470">
            <v>0</v>
          </cell>
        </row>
        <row r="471">
          <cell r="A471" t="str">
            <v/>
          </cell>
          <cell r="B471" t="str">
            <v/>
          </cell>
          <cell r="C471">
            <v>0</v>
          </cell>
          <cell r="D471" t="str">
            <v/>
          </cell>
          <cell r="E471">
            <v>0</v>
          </cell>
          <cell r="F471">
            <v>0</v>
          </cell>
          <cell r="G471">
            <v>0</v>
          </cell>
        </row>
        <row r="472">
          <cell r="A472" t="str">
            <v/>
          </cell>
          <cell r="B472" t="str">
            <v/>
          </cell>
          <cell r="C472">
            <v>0</v>
          </cell>
          <cell r="D472" t="str">
            <v/>
          </cell>
          <cell r="E472">
            <v>0</v>
          </cell>
          <cell r="F472">
            <v>0</v>
          </cell>
          <cell r="G472">
            <v>0</v>
          </cell>
        </row>
        <row r="473">
          <cell r="A473" t="str">
            <v/>
          </cell>
          <cell r="B473" t="str">
            <v/>
          </cell>
          <cell r="C473">
            <v>0</v>
          </cell>
          <cell r="D473" t="str">
            <v/>
          </cell>
          <cell r="E473">
            <v>0</v>
          </cell>
          <cell r="F473">
            <v>0</v>
          </cell>
          <cell r="G473">
            <v>0</v>
          </cell>
        </row>
        <row r="474">
          <cell r="A474" t="str">
            <v/>
          </cell>
          <cell r="B474" t="str">
            <v/>
          </cell>
          <cell r="C474">
            <v>0</v>
          </cell>
          <cell r="D474" t="str">
            <v/>
          </cell>
          <cell r="E474">
            <v>0</v>
          </cell>
          <cell r="F474">
            <v>0</v>
          </cell>
          <cell r="G474">
            <v>0</v>
          </cell>
        </row>
        <row r="475">
          <cell r="A475" t="str">
            <v/>
          </cell>
          <cell r="B475" t="str">
            <v/>
          </cell>
          <cell r="C475">
            <v>0</v>
          </cell>
          <cell r="D475" t="str">
            <v/>
          </cell>
          <cell r="E475">
            <v>0</v>
          </cell>
          <cell r="F475">
            <v>0</v>
          </cell>
          <cell r="G475">
            <v>0</v>
          </cell>
        </row>
        <row r="476">
          <cell r="A476">
            <v>0</v>
          </cell>
          <cell r="B476">
            <v>0</v>
          </cell>
          <cell r="C476">
            <v>0</v>
          </cell>
          <cell r="D476">
            <v>0</v>
          </cell>
          <cell r="E476">
            <v>0</v>
          </cell>
          <cell r="F476" t="str">
            <v>Total A</v>
          </cell>
          <cell r="G476">
            <v>0</v>
          </cell>
        </row>
        <row r="477">
          <cell r="A477">
            <v>0</v>
          </cell>
          <cell r="B477">
            <v>0</v>
          </cell>
          <cell r="C477" t="str">
            <v>B - MANO DE OBRA</v>
          </cell>
          <cell r="D477">
            <v>0</v>
          </cell>
          <cell r="E477">
            <v>0</v>
          </cell>
          <cell r="F477">
            <v>0</v>
          </cell>
          <cell r="G477">
            <v>0</v>
          </cell>
        </row>
        <row r="478">
          <cell r="A478" t="str">
            <v/>
          </cell>
          <cell r="B478">
            <v>0</v>
          </cell>
          <cell r="C478">
            <v>0</v>
          </cell>
          <cell r="D478" t="str">
            <v/>
          </cell>
          <cell r="E478">
            <v>0</v>
          </cell>
          <cell r="F478">
            <v>0</v>
          </cell>
          <cell r="G478">
            <v>0</v>
          </cell>
        </row>
        <row r="479">
          <cell r="A479" t="str">
            <v/>
          </cell>
          <cell r="B479">
            <v>0</v>
          </cell>
          <cell r="C479">
            <v>0</v>
          </cell>
          <cell r="D479" t="str">
            <v/>
          </cell>
          <cell r="E479">
            <v>0</v>
          </cell>
          <cell r="F479">
            <v>0</v>
          </cell>
          <cell r="G479">
            <v>0</v>
          </cell>
        </row>
        <row r="480">
          <cell r="A480" t="str">
            <v/>
          </cell>
          <cell r="B480">
            <v>0</v>
          </cell>
          <cell r="C480">
            <v>0</v>
          </cell>
          <cell r="D480" t="str">
            <v/>
          </cell>
          <cell r="E480">
            <v>0</v>
          </cell>
          <cell r="F480">
            <v>0</v>
          </cell>
          <cell r="G480">
            <v>0</v>
          </cell>
        </row>
        <row r="481">
          <cell r="A481" t="str">
            <v/>
          </cell>
          <cell r="B481">
            <v>0</v>
          </cell>
          <cell r="C481">
            <v>0</v>
          </cell>
          <cell r="D481" t="str">
            <v/>
          </cell>
          <cell r="E481">
            <v>0</v>
          </cell>
          <cell r="F481">
            <v>0</v>
          </cell>
          <cell r="G481">
            <v>0</v>
          </cell>
        </row>
        <row r="482">
          <cell r="A482" t="str">
            <v/>
          </cell>
          <cell r="B482">
            <v>0</v>
          </cell>
          <cell r="C482">
            <v>0</v>
          </cell>
          <cell r="D482" t="str">
            <v/>
          </cell>
          <cell r="E482">
            <v>0</v>
          </cell>
          <cell r="F482">
            <v>0</v>
          </cell>
          <cell r="G482">
            <v>0</v>
          </cell>
        </row>
        <row r="483">
          <cell r="A483" t="str">
            <v/>
          </cell>
          <cell r="B483">
            <v>0</v>
          </cell>
          <cell r="C483">
            <v>0</v>
          </cell>
          <cell r="D483" t="str">
            <v/>
          </cell>
          <cell r="E483">
            <v>0</v>
          </cell>
          <cell r="F483">
            <v>0</v>
          </cell>
          <cell r="G483">
            <v>0</v>
          </cell>
        </row>
        <row r="484">
          <cell r="A484" t="str">
            <v/>
          </cell>
          <cell r="B484">
            <v>0</v>
          </cell>
          <cell r="C484">
            <v>0</v>
          </cell>
          <cell r="D484" t="str">
            <v/>
          </cell>
          <cell r="E484">
            <v>0</v>
          </cell>
          <cell r="F484">
            <v>0</v>
          </cell>
          <cell r="G484">
            <v>0</v>
          </cell>
        </row>
        <row r="485">
          <cell r="A485" t="str">
            <v/>
          </cell>
          <cell r="B485">
            <v>0</v>
          </cell>
          <cell r="C485">
            <v>0</v>
          </cell>
          <cell r="D485" t="str">
            <v/>
          </cell>
          <cell r="E485">
            <v>0</v>
          </cell>
          <cell r="F485">
            <v>0</v>
          </cell>
          <cell r="G485">
            <v>0</v>
          </cell>
        </row>
        <row r="486">
          <cell r="A486">
            <v>0</v>
          </cell>
          <cell r="B486">
            <v>0</v>
          </cell>
          <cell r="C486">
            <v>0</v>
          </cell>
          <cell r="D486">
            <v>0</v>
          </cell>
          <cell r="E486">
            <v>0</v>
          </cell>
          <cell r="F486" t="str">
            <v>Total B</v>
          </cell>
          <cell r="G486">
            <v>0</v>
          </cell>
        </row>
        <row r="487">
          <cell r="A487">
            <v>0</v>
          </cell>
          <cell r="B487">
            <v>0</v>
          </cell>
          <cell r="C487" t="str">
            <v>C - EQUIPOS</v>
          </cell>
          <cell r="D487">
            <v>0</v>
          </cell>
          <cell r="E487">
            <v>0</v>
          </cell>
          <cell r="F487">
            <v>0</v>
          </cell>
          <cell r="G487">
            <v>0</v>
          </cell>
        </row>
        <row r="488">
          <cell r="A488" t="str">
            <v/>
          </cell>
          <cell r="B488" t="str">
            <v/>
          </cell>
          <cell r="C488">
            <v>0</v>
          </cell>
          <cell r="D488" t="str">
            <v/>
          </cell>
          <cell r="E488">
            <v>0</v>
          </cell>
          <cell r="F488">
            <v>0</v>
          </cell>
          <cell r="G488">
            <v>0</v>
          </cell>
        </row>
        <row r="489">
          <cell r="A489" t="str">
            <v/>
          </cell>
          <cell r="B489" t="str">
            <v/>
          </cell>
          <cell r="C489">
            <v>0</v>
          </cell>
          <cell r="D489" t="str">
            <v/>
          </cell>
          <cell r="E489">
            <v>0</v>
          </cell>
          <cell r="F489">
            <v>0</v>
          </cell>
          <cell r="G489">
            <v>0</v>
          </cell>
        </row>
        <row r="490">
          <cell r="A490" t="str">
            <v/>
          </cell>
          <cell r="B490" t="str">
            <v/>
          </cell>
          <cell r="C490">
            <v>0</v>
          </cell>
          <cell r="D490" t="str">
            <v/>
          </cell>
          <cell r="E490">
            <v>0</v>
          </cell>
          <cell r="F490">
            <v>0</v>
          </cell>
          <cell r="G490">
            <v>0</v>
          </cell>
        </row>
        <row r="491">
          <cell r="A491" t="str">
            <v/>
          </cell>
          <cell r="B491" t="str">
            <v/>
          </cell>
          <cell r="C491">
            <v>0</v>
          </cell>
          <cell r="D491" t="str">
            <v/>
          </cell>
          <cell r="E491">
            <v>0</v>
          </cell>
          <cell r="F491">
            <v>0</v>
          </cell>
          <cell r="G491">
            <v>0</v>
          </cell>
        </row>
        <row r="492">
          <cell r="A492" t="str">
            <v/>
          </cell>
          <cell r="B492" t="str">
            <v/>
          </cell>
          <cell r="C492">
            <v>0</v>
          </cell>
          <cell r="D492" t="str">
            <v/>
          </cell>
          <cell r="E492">
            <v>0</v>
          </cell>
          <cell r="F492">
            <v>0</v>
          </cell>
          <cell r="G492">
            <v>0</v>
          </cell>
        </row>
        <row r="493">
          <cell r="A493" t="str">
            <v/>
          </cell>
          <cell r="B493" t="str">
            <v/>
          </cell>
          <cell r="C493">
            <v>0</v>
          </cell>
          <cell r="D493" t="str">
            <v/>
          </cell>
          <cell r="E493">
            <v>0</v>
          </cell>
          <cell r="F493">
            <v>0</v>
          </cell>
          <cell r="G493">
            <v>0</v>
          </cell>
        </row>
        <row r="494">
          <cell r="A494" t="str">
            <v/>
          </cell>
          <cell r="B494" t="str">
            <v/>
          </cell>
          <cell r="C494">
            <v>0</v>
          </cell>
          <cell r="D494" t="str">
            <v/>
          </cell>
          <cell r="E494">
            <v>0</v>
          </cell>
          <cell r="F494">
            <v>0</v>
          </cell>
          <cell r="G494">
            <v>0</v>
          </cell>
        </row>
        <row r="495">
          <cell r="A495" t="str">
            <v/>
          </cell>
          <cell r="B495" t="str">
            <v/>
          </cell>
          <cell r="C495">
            <v>0</v>
          </cell>
          <cell r="D495" t="str">
            <v/>
          </cell>
          <cell r="E495">
            <v>0</v>
          </cell>
          <cell r="F495">
            <v>0</v>
          </cell>
          <cell r="G495">
            <v>0</v>
          </cell>
        </row>
        <row r="496">
          <cell r="A496" t="str">
            <v/>
          </cell>
          <cell r="B496" t="str">
            <v/>
          </cell>
          <cell r="C496">
            <v>0</v>
          </cell>
          <cell r="D496" t="str">
            <v/>
          </cell>
          <cell r="E496">
            <v>0</v>
          </cell>
          <cell r="F496">
            <v>0</v>
          </cell>
          <cell r="G496">
            <v>0</v>
          </cell>
        </row>
        <row r="497">
          <cell r="A497">
            <v>0</v>
          </cell>
          <cell r="B497">
            <v>0</v>
          </cell>
          <cell r="C497">
            <v>0</v>
          </cell>
          <cell r="D497">
            <v>0</v>
          </cell>
          <cell r="E497">
            <v>0</v>
          </cell>
          <cell r="F497" t="str">
            <v>Total C</v>
          </cell>
          <cell r="G497">
            <v>0</v>
          </cell>
        </row>
        <row r="498">
          <cell r="A498">
            <v>0</v>
          </cell>
          <cell r="B498">
            <v>0</v>
          </cell>
          <cell r="C498">
            <v>0</v>
          </cell>
          <cell r="D498">
            <v>0</v>
          </cell>
          <cell r="E498">
            <v>0</v>
          </cell>
          <cell r="F498">
            <v>0</v>
          </cell>
          <cell r="G498">
            <v>0</v>
          </cell>
        </row>
        <row r="499">
          <cell r="A499" t="str">
            <v/>
          </cell>
          <cell r="B499" t="str">
            <v/>
          </cell>
          <cell r="C499">
            <v>0</v>
          </cell>
          <cell r="D499" t="str">
            <v>Costo  Neto</v>
          </cell>
          <cell r="E499">
            <v>0</v>
          </cell>
          <cell r="F499" t="str">
            <v>Total D=A+B+C</v>
          </cell>
          <cell r="G499">
            <v>0</v>
          </cell>
        </row>
        <row r="501">
          <cell r="A501" t="str">
            <v>ANALISIS DE PRECIOS</v>
          </cell>
          <cell r="B501">
            <v>0</v>
          </cell>
          <cell r="C501">
            <v>0</v>
          </cell>
          <cell r="D501">
            <v>0</v>
          </cell>
          <cell r="E501">
            <v>0</v>
          </cell>
          <cell r="F501">
            <v>0</v>
          </cell>
          <cell r="G501">
            <v>0</v>
          </cell>
        </row>
        <row r="502">
          <cell r="A502" t="str">
            <v>COMITENTE:</v>
          </cell>
          <cell r="B502" t="str">
            <v>DIRECCIÓN DE ARQUITECTURA</v>
          </cell>
          <cell r="C502">
            <v>0</v>
          </cell>
          <cell r="D502">
            <v>0</v>
          </cell>
          <cell r="E502">
            <v>0</v>
          </cell>
          <cell r="F502">
            <v>0</v>
          </cell>
          <cell r="G502">
            <v>0</v>
          </cell>
        </row>
        <row r="503">
          <cell r="A503" t="str">
            <v>CONTRATISTA:</v>
          </cell>
          <cell r="B503" t="str">
            <v>FUNCIONALES SIGOP</v>
          </cell>
          <cell r="C503">
            <v>0</v>
          </cell>
          <cell r="D503">
            <v>0</v>
          </cell>
          <cell r="E503">
            <v>0</v>
          </cell>
          <cell r="F503">
            <v>0</v>
          </cell>
          <cell r="G503">
            <v>0</v>
          </cell>
        </row>
        <row r="504">
          <cell r="A504" t="str">
            <v>OBRA:</v>
          </cell>
          <cell r="B504" t="str">
            <v>PRUEBA PLANILLA DE MEDICION</v>
          </cell>
          <cell r="C504">
            <v>0</v>
          </cell>
          <cell r="D504">
            <v>0</v>
          </cell>
          <cell r="E504">
            <v>0</v>
          </cell>
          <cell r="F504" t="str">
            <v>PRECIOS A:</v>
          </cell>
          <cell r="G504">
            <v>0</v>
          </cell>
        </row>
        <row r="505">
          <cell r="A505" t="str">
            <v>UBICACIÓN:</v>
          </cell>
          <cell r="B505" t="str">
            <v>CENTRO CIVICO</v>
          </cell>
          <cell r="C505">
            <v>0</v>
          </cell>
          <cell r="D505">
            <v>0</v>
          </cell>
          <cell r="E505">
            <v>0</v>
          </cell>
          <cell r="F505">
            <v>0</v>
          </cell>
          <cell r="G505">
            <v>0</v>
          </cell>
        </row>
        <row r="506">
          <cell r="A506" t="str">
            <v>RUBRO:</v>
          </cell>
          <cell r="B506" t="str">
            <v/>
          </cell>
          <cell r="C506" t="str">
            <v/>
          </cell>
          <cell r="D506">
            <v>0</v>
          </cell>
          <cell r="E506">
            <v>0</v>
          </cell>
          <cell r="F506">
            <v>0</v>
          </cell>
          <cell r="G506">
            <v>0</v>
          </cell>
        </row>
        <row r="507">
          <cell r="A507" t="str">
            <v>ITEM:</v>
          </cell>
          <cell r="B507" t="str">
            <v/>
          </cell>
          <cell r="C507" t="str">
            <v/>
          </cell>
          <cell r="D507">
            <v>0</v>
          </cell>
          <cell r="E507">
            <v>0</v>
          </cell>
          <cell r="F507" t="str">
            <v>UNIDAD:</v>
          </cell>
          <cell r="G507" t="str">
            <v/>
          </cell>
        </row>
        <row r="508">
          <cell r="A508">
            <v>0</v>
          </cell>
          <cell r="B508">
            <v>0</v>
          </cell>
          <cell r="C508">
            <v>0</v>
          </cell>
          <cell r="D508">
            <v>0</v>
          </cell>
          <cell r="E508">
            <v>0</v>
          </cell>
          <cell r="F508">
            <v>0</v>
          </cell>
          <cell r="G508">
            <v>0</v>
          </cell>
        </row>
        <row r="509">
          <cell r="A509" t="str">
            <v>DATOS REDETERMINACION</v>
          </cell>
          <cell r="B509">
            <v>0</v>
          </cell>
          <cell r="C509" t="str">
            <v>DESIGNACION</v>
          </cell>
          <cell r="D509" t="str">
            <v>U</v>
          </cell>
          <cell r="E509" t="str">
            <v>Cantidad</v>
          </cell>
          <cell r="F509" t="str">
            <v>$ Unitarios</v>
          </cell>
          <cell r="G509" t="str">
            <v>$ Parcial</v>
          </cell>
        </row>
        <row r="510">
          <cell r="A510" t="str">
            <v>CÓDIGO</v>
          </cell>
          <cell r="B510" t="str">
            <v>DESCRIPCIÓN</v>
          </cell>
          <cell r="C510">
            <v>0</v>
          </cell>
          <cell r="D510">
            <v>0</v>
          </cell>
          <cell r="E510">
            <v>0</v>
          </cell>
          <cell r="F510">
            <v>0</v>
          </cell>
          <cell r="G510">
            <v>0</v>
          </cell>
        </row>
        <row r="511">
          <cell r="A511">
            <v>0</v>
          </cell>
          <cell r="B511">
            <v>0</v>
          </cell>
          <cell r="C511" t="str">
            <v>A - MATERIALES</v>
          </cell>
          <cell r="D511">
            <v>0</v>
          </cell>
          <cell r="E511">
            <v>0</v>
          </cell>
          <cell r="F511">
            <v>0</v>
          </cell>
          <cell r="G511">
            <v>0</v>
          </cell>
        </row>
        <row r="512">
          <cell r="A512" t="str">
            <v/>
          </cell>
          <cell r="B512" t="str">
            <v/>
          </cell>
          <cell r="C512">
            <v>0</v>
          </cell>
          <cell r="D512" t="str">
            <v/>
          </cell>
          <cell r="E512">
            <v>0</v>
          </cell>
          <cell r="F512">
            <v>0</v>
          </cell>
          <cell r="G512">
            <v>0</v>
          </cell>
        </row>
        <row r="513">
          <cell r="A513" t="str">
            <v/>
          </cell>
          <cell r="B513" t="str">
            <v/>
          </cell>
          <cell r="C513">
            <v>0</v>
          </cell>
          <cell r="D513" t="str">
            <v/>
          </cell>
          <cell r="E513">
            <v>0</v>
          </cell>
          <cell r="F513">
            <v>0</v>
          </cell>
          <cell r="G513">
            <v>0</v>
          </cell>
        </row>
        <row r="514">
          <cell r="A514" t="str">
            <v/>
          </cell>
          <cell r="B514" t="str">
            <v/>
          </cell>
          <cell r="C514">
            <v>0</v>
          </cell>
          <cell r="D514" t="str">
            <v/>
          </cell>
          <cell r="E514">
            <v>0</v>
          </cell>
          <cell r="F514">
            <v>0</v>
          </cell>
          <cell r="G514">
            <v>0</v>
          </cell>
        </row>
        <row r="515">
          <cell r="A515" t="str">
            <v/>
          </cell>
          <cell r="B515" t="str">
            <v/>
          </cell>
          <cell r="C515">
            <v>0</v>
          </cell>
          <cell r="D515" t="str">
            <v/>
          </cell>
          <cell r="E515">
            <v>0</v>
          </cell>
          <cell r="F515">
            <v>0</v>
          </cell>
          <cell r="G515">
            <v>0</v>
          </cell>
        </row>
        <row r="516">
          <cell r="A516" t="str">
            <v/>
          </cell>
          <cell r="B516" t="str">
            <v/>
          </cell>
          <cell r="C516">
            <v>0</v>
          </cell>
          <cell r="D516" t="str">
            <v/>
          </cell>
          <cell r="E516">
            <v>0</v>
          </cell>
          <cell r="F516">
            <v>0</v>
          </cell>
          <cell r="G516">
            <v>0</v>
          </cell>
        </row>
        <row r="517">
          <cell r="A517" t="str">
            <v/>
          </cell>
          <cell r="B517" t="str">
            <v/>
          </cell>
          <cell r="C517">
            <v>0</v>
          </cell>
          <cell r="D517" t="str">
            <v/>
          </cell>
          <cell r="E517">
            <v>0</v>
          </cell>
          <cell r="F517">
            <v>0</v>
          </cell>
          <cell r="G517">
            <v>0</v>
          </cell>
        </row>
        <row r="518">
          <cell r="A518" t="str">
            <v/>
          </cell>
          <cell r="B518" t="str">
            <v/>
          </cell>
          <cell r="C518">
            <v>0</v>
          </cell>
          <cell r="D518" t="str">
            <v/>
          </cell>
          <cell r="E518">
            <v>0</v>
          </cell>
          <cell r="F518">
            <v>0</v>
          </cell>
          <cell r="G518">
            <v>0</v>
          </cell>
        </row>
        <row r="519">
          <cell r="A519" t="str">
            <v/>
          </cell>
          <cell r="B519" t="str">
            <v/>
          </cell>
          <cell r="C519">
            <v>0</v>
          </cell>
          <cell r="D519" t="str">
            <v/>
          </cell>
          <cell r="E519">
            <v>0</v>
          </cell>
          <cell r="F519">
            <v>0</v>
          </cell>
          <cell r="G519">
            <v>0</v>
          </cell>
        </row>
        <row r="520">
          <cell r="A520" t="str">
            <v/>
          </cell>
          <cell r="B520" t="str">
            <v/>
          </cell>
          <cell r="C520">
            <v>0</v>
          </cell>
          <cell r="D520" t="str">
            <v/>
          </cell>
          <cell r="E520">
            <v>0</v>
          </cell>
          <cell r="F520">
            <v>0</v>
          </cell>
          <cell r="G520">
            <v>0</v>
          </cell>
        </row>
        <row r="521">
          <cell r="A521" t="str">
            <v/>
          </cell>
          <cell r="B521" t="str">
            <v/>
          </cell>
          <cell r="C521">
            <v>0</v>
          </cell>
          <cell r="D521" t="str">
            <v/>
          </cell>
          <cell r="E521">
            <v>0</v>
          </cell>
          <cell r="F521">
            <v>0</v>
          </cell>
          <cell r="G521">
            <v>0</v>
          </cell>
        </row>
        <row r="522">
          <cell r="A522" t="str">
            <v/>
          </cell>
          <cell r="B522" t="str">
            <v/>
          </cell>
          <cell r="C522">
            <v>0</v>
          </cell>
          <cell r="D522" t="str">
            <v/>
          </cell>
          <cell r="E522">
            <v>0</v>
          </cell>
          <cell r="F522">
            <v>0</v>
          </cell>
          <cell r="G522">
            <v>0</v>
          </cell>
        </row>
        <row r="523">
          <cell r="A523" t="str">
            <v/>
          </cell>
          <cell r="B523" t="str">
            <v/>
          </cell>
          <cell r="C523">
            <v>0</v>
          </cell>
          <cell r="D523" t="str">
            <v/>
          </cell>
          <cell r="E523">
            <v>0</v>
          </cell>
          <cell r="F523">
            <v>0</v>
          </cell>
          <cell r="G523">
            <v>0</v>
          </cell>
        </row>
        <row r="524">
          <cell r="A524" t="str">
            <v/>
          </cell>
          <cell r="B524" t="str">
            <v/>
          </cell>
          <cell r="C524">
            <v>0</v>
          </cell>
          <cell r="D524" t="str">
            <v/>
          </cell>
          <cell r="E524">
            <v>0</v>
          </cell>
          <cell r="F524">
            <v>0</v>
          </cell>
          <cell r="G524">
            <v>0</v>
          </cell>
        </row>
        <row r="525">
          <cell r="A525" t="str">
            <v/>
          </cell>
          <cell r="B525" t="str">
            <v/>
          </cell>
          <cell r="C525">
            <v>0</v>
          </cell>
          <cell r="D525" t="str">
            <v/>
          </cell>
          <cell r="E525">
            <v>0</v>
          </cell>
          <cell r="F525">
            <v>0</v>
          </cell>
          <cell r="G525">
            <v>0</v>
          </cell>
        </row>
        <row r="526">
          <cell r="A526">
            <v>0</v>
          </cell>
          <cell r="B526">
            <v>0</v>
          </cell>
          <cell r="C526">
            <v>0</v>
          </cell>
          <cell r="D526">
            <v>0</v>
          </cell>
          <cell r="E526">
            <v>0</v>
          </cell>
          <cell r="F526" t="str">
            <v>Total A</v>
          </cell>
          <cell r="G526">
            <v>0</v>
          </cell>
        </row>
        <row r="527">
          <cell r="A527">
            <v>0</v>
          </cell>
          <cell r="B527">
            <v>0</v>
          </cell>
          <cell r="C527" t="str">
            <v>B - MANO DE OBRA</v>
          </cell>
          <cell r="D527">
            <v>0</v>
          </cell>
          <cell r="E527">
            <v>0</v>
          </cell>
          <cell r="F527">
            <v>0</v>
          </cell>
          <cell r="G527">
            <v>0</v>
          </cell>
        </row>
        <row r="528">
          <cell r="A528" t="str">
            <v/>
          </cell>
          <cell r="B528">
            <v>0</v>
          </cell>
          <cell r="C528">
            <v>0</v>
          </cell>
          <cell r="D528" t="str">
            <v/>
          </cell>
          <cell r="E528">
            <v>0</v>
          </cell>
          <cell r="F528">
            <v>0</v>
          </cell>
          <cell r="G528">
            <v>0</v>
          </cell>
        </row>
        <row r="529">
          <cell r="A529" t="str">
            <v/>
          </cell>
          <cell r="B529">
            <v>0</v>
          </cell>
          <cell r="C529">
            <v>0</v>
          </cell>
          <cell r="D529" t="str">
            <v/>
          </cell>
          <cell r="E529">
            <v>0</v>
          </cell>
          <cell r="F529">
            <v>0</v>
          </cell>
          <cell r="G529">
            <v>0</v>
          </cell>
        </row>
        <row r="530">
          <cell r="A530" t="str">
            <v/>
          </cell>
          <cell r="B530">
            <v>0</v>
          </cell>
          <cell r="C530">
            <v>0</v>
          </cell>
          <cell r="D530" t="str">
            <v/>
          </cell>
          <cell r="E530">
            <v>0</v>
          </cell>
          <cell r="F530">
            <v>0</v>
          </cell>
          <cell r="G530">
            <v>0</v>
          </cell>
        </row>
        <row r="531">
          <cell r="A531" t="str">
            <v/>
          </cell>
          <cell r="B531">
            <v>0</v>
          </cell>
          <cell r="C531">
            <v>0</v>
          </cell>
          <cell r="D531" t="str">
            <v/>
          </cell>
          <cell r="E531">
            <v>0</v>
          </cell>
          <cell r="F531">
            <v>0</v>
          </cell>
          <cell r="G531">
            <v>0</v>
          </cell>
        </row>
        <row r="532">
          <cell r="A532" t="str">
            <v/>
          </cell>
          <cell r="B532">
            <v>0</v>
          </cell>
          <cell r="C532">
            <v>0</v>
          </cell>
          <cell r="D532" t="str">
            <v/>
          </cell>
          <cell r="E532">
            <v>0</v>
          </cell>
          <cell r="F532">
            <v>0</v>
          </cell>
          <cell r="G532">
            <v>0</v>
          </cell>
        </row>
        <row r="533">
          <cell r="A533" t="str">
            <v/>
          </cell>
          <cell r="B533">
            <v>0</v>
          </cell>
          <cell r="C533">
            <v>0</v>
          </cell>
          <cell r="D533" t="str">
            <v/>
          </cell>
          <cell r="E533">
            <v>0</v>
          </cell>
          <cell r="F533">
            <v>0</v>
          </cell>
          <cell r="G533">
            <v>0</v>
          </cell>
        </row>
        <row r="534">
          <cell r="A534" t="str">
            <v/>
          </cell>
          <cell r="B534">
            <v>0</v>
          </cell>
          <cell r="C534">
            <v>0</v>
          </cell>
          <cell r="D534" t="str">
            <v/>
          </cell>
          <cell r="E534">
            <v>0</v>
          </cell>
          <cell r="F534">
            <v>0</v>
          </cell>
          <cell r="G534">
            <v>0</v>
          </cell>
        </row>
        <row r="535">
          <cell r="A535" t="str">
            <v/>
          </cell>
          <cell r="B535">
            <v>0</v>
          </cell>
          <cell r="C535">
            <v>0</v>
          </cell>
          <cell r="D535" t="str">
            <v/>
          </cell>
          <cell r="E535">
            <v>0</v>
          </cell>
          <cell r="F535">
            <v>0</v>
          </cell>
          <cell r="G535">
            <v>0</v>
          </cell>
        </row>
        <row r="536">
          <cell r="A536">
            <v>0</v>
          </cell>
          <cell r="B536">
            <v>0</v>
          </cell>
          <cell r="C536">
            <v>0</v>
          </cell>
          <cell r="D536">
            <v>0</v>
          </cell>
          <cell r="E536">
            <v>0</v>
          </cell>
          <cell r="F536" t="str">
            <v>Total B</v>
          </cell>
          <cell r="G536">
            <v>0</v>
          </cell>
        </row>
        <row r="537">
          <cell r="A537">
            <v>0</v>
          </cell>
          <cell r="B537">
            <v>0</v>
          </cell>
          <cell r="C537" t="str">
            <v>C - EQUIPOS</v>
          </cell>
          <cell r="D537">
            <v>0</v>
          </cell>
          <cell r="E537">
            <v>0</v>
          </cell>
          <cell r="F537">
            <v>0</v>
          </cell>
          <cell r="G537">
            <v>0</v>
          </cell>
        </row>
        <row r="538">
          <cell r="A538" t="str">
            <v/>
          </cell>
          <cell r="B538" t="str">
            <v/>
          </cell>
          <cell r="C538">
            <v>0</v>
          </cell>
          <cell r="D538" t="str">
            <v/>
          </cell>
          <cell r="E538">
            <v>0</v>
          </cell>
          <cell r="F538">
            <v>0</v>
          </cell>
          <cell r="G538">
            <v>0</v>
          </cell>
        </row>
        <row r="539">
          <cell r="A539" t="str">
            <v/>
          </cell>
          <cell r="B539" t="str">
            <v/>
          </cell>
          <cell r="C539">
            <v>0</v>
          </cell>
          <cell r="D539" t="str">
            <v/>
          </cell>
          <cell r="E539">
            <v>0</v>
          </cell>
          <cell r="F539">
            <v>0</v>
          </cell>
          <cell r="G539">
            <v>0</v>
          </cell>
        </row>
        <row r="540">
          <cell r="A540" t="str">
            <v/>
          </cell>
          <cell r="B540" t="str">
            <v/>
          </cell>
          <cell r="C540">
            <v>0</v>
          </cell>
          <cell r="D540" t="str">
            <v/>
          </cell>
          <cell r="E540">
            <v>0</v>
          </cell>
          <cell r="F540">
            <v>0</v>
          </cell>
          <cell r="G540">
            <v>0</v>
          </cell>
        </row>
        <row r="541">
          <cell r="A541" t="str">
            <v/>
          </cell>
          <cell r="B541" t="str">
            <v/>
          </cell>
          <cell r="C541">
            <v>0</v>
          </cell>
          <cell r="D541" t="str">
            <v/>
          </cell>
          <cell r="E541">
            <v>0</v>
          </cell>
          <cell r="F541">
            <v>0</v>
          </cell>
          <cell r="G541">
            <v>0</v>
          </cell>
        </row>
        <row r="542">
          <cell r="A542" t="str">
            <v/>
          </cell>
          <cell r="B542" t="str">
            <v/>
          </cell>
          <cell r="C542">
            <v>0</v>
          </cell>
          <cell r="D542" t="str">
            <v/>
          </cell>
          <cell r="E542">
            <v>0</v>
          </cell>
          <cell r="F542">
            <v>0</v>
          </cell>
          <cell r="G542">
            <v>0</v>
          </cell>
        </row>
        <row r="543">
          <cell r="A543" t="str">
            <v/>
          </cell>
          <cell r="B543" t="str">
            <v/>
          </cell>
          <cell r="C543">
            <v>0</v>
          </cell>
          <cell r="D543" t="str">
            <v/>
          </cell>
          <cell r="E543">
            <v>0</v>
          </cell>
          <cell r="F543">
            <v>0</v>
          </cell>
          <cell r="G543">
            <v>0</v>
          </cell>
        </row>
        <row r="544">
          <cell r="A544" t="str">
            <v/>
          </cell>
          <cell r="B544" t="str">
            <v/>
          </cell>
          <cell r="C544">
            <v>0</v>
          </cell>
          <cell r="D544" t="str">
            <v/>
          </cell>
          <cell r="E544">
            <v>0</v>
          </cell>
          <cell r="F544">
            <v>0</v>
          </cell>
          <cell r="G544">
            <v>0</v>
          </cell>
        </row>
        <row r="545">
          <cell r="A545" t="str">
            <v/>
          </cell>
          <cell r="B545" t="str">
            <v/>
          </cell>
          <cell r="C545">
            <v>0</v>
          </cell>
          <cell r="D545" t="str">
            <v/>
          </cell>
          <cell r="E545">
            <v>0</v>
          </cell>
          <cell r="F545">
            <v>0</v>
          </cell>
          <cell r="G545">
            <v>0</v>
          </cell>
        </row>
        <row r="546">
          <cell r="A546" t="str">
            <v/>
          </cell>
          <cell r="B546" t="str">
            <v/>
          </cell>
          <cell r="C546">
            <v>0</v>
          </cell>
          <cell r="D546" t="str">
            <v/>
          </cell>
          <cell r="E546">
            <v>0</v>
          </cell>
          <cell r="F546">
            <v>0</v>
          </cell>
          <cell r="G546">
            <v>0</v>
          </cell>
        </row>
        <row r="547">
          <cell r="A547">
            <v>0</v>
          </cell>
          <cell r="B547">
            <v>0</v>
          </cell>
          <cell r="C547">
            <v>0</v>
          </cell>
          <cell r="D547">
            <v>0</v>
          </cell>
          <cell r="E547">
            <v>0</v>
          </cell>
          <cell r="F547" t="str">
            <v>Total C</v>
          </cell>
          <cell r="G547">
            <v>0</v>
          </cell>
        </row>
        <row r="548">
          <cell r="A548">
            <v>0</v>
          </cell>
          <cell r="B548">
            <v>0</v>
          </cell>
          <cell r="C548">
            <v>0</v>
          </cell>
          <cell r="D548">
            <v>0</v>
          </cell>
          <cell r="E548">
            <v>0</v>
          </cell>
          <cell r="F548">
            <v>0</v>
          </cell>
          <cell r="G548">
            <v>0</v>
          </cell>
        </row>
        <row r="549">
          <cell r="A549" t="str">
            <v/>
          </cell>
          <cell r="B549" t="str">
            <v/>
          </cell>
          <cell r="C549">
            <v>0</v>
          </cell>
          <cell r="D549" t="str">
            <v>Costo  Neto</v>
          </cell>
          <cell r="E549">
            <v>0</v>
          </cell>
          <cell r="F549" t="str">
            <v>Total D=A+B+C</v>
          </cell>
          <cell r="G549">
            <v>0</v>
          </cell>
        </row>
        <row r="551">
          <cell r="A551" t="str">
            <v>ANALISIS DE PRECIOS</v>
          </cell>
          <cell r="B551">
            <v>0</v>
          </cell>
          <cell r="C551">
            <v>0</v>
          </cell>
          <cell r="D551">
            <v>0</v>
          </cell>
          <cell r="E551">
            <v>0</v>
          </cell>
          <cell r="F551">
            <v>0</v>
          </cell>
          <cell r="G551">
            <v>0</v>
          </cell>
        </row>
        <row r="552">
          <cell r="A552" t="str">
            <v>COMITENTE:</v>
          </cell>
          <cell r="B552" t="str">
            <v>DIRECCIÓN DE ARQUITECTURA</v>
          </cell>
          <cell r="C552">
            <v>0</v>
          </cell>
          <cell r="D552">
            <v>0</v>
          </cell>
          <cell r="E552">
            <v>0</v>
          </cell>
          <cell r="F552">
            <v>0</v>
          </cell>
          <cell r="G552">
            <v>0</v>
          </cell>
        </row>
        <row r="553">
          <cell r="A553" t="str">
            <v>CONTRATISTA:</v>
          </cell>
          <cell r="B553" t="str">
            <v>FUNCIONALES SIGOP</v>
          </cell>
          <cell r="C553">
            <v>0</v>
          </cell>
          <cell r="D553">
            <v>0</v>
          </cell>
          <cell r="E553">
            <v>0</v>
          </cell>
          <cell r="F553">
            <v>0</v>
          </cell>
          <cell r="G553">
            <v>0</v>
          </cell>
        </row>
        <row r="554">
          <cell r="A554" t="str">
            <v>OBRA:</v>
          </cell>
          <cell r="B554" t="str">
            <v>PRUEBA PLANILLA DE MEDICION</v>
          </cell>
          <cell r="C554">
            <v>0</v>
          </cell>
          <cell r="D554">
            <v>0</v>
          </cell>
          <cell r="E554">
            <v>0</v>
          </cell>
          <cell r="F554" t="str">
            <v>PRECIOS A:</v>
          </cell>
          <cell r="G554">
            <v>0</v>
          </cell>
        </row>
        <row r="555">
          <cell r="A555" t="str">
            <v>UBICACIÓN:</v>
          </cell>
          <cell r="B555" t="str">
            <v>CENTRO CIVICO</v>
          </cell>
          <cell r="C555">
            <v>0</v>
          </cell>
          <cell r="D555">
            <v>0</v>
          </cell>
          <cell r="E555">
            <v>0</v>
          </cell>
          <cell r="F555">
            <v>0</v>
          </cell>
          <cell r="G555">
            <v>0</v>
          </cell>
        </row>
        <row r="556">
          <cell r="A556" t="str">
            <v>RUBRO:</v>
          </cell>
          <cell r="B556" t="str">
            <v/>
          </cell>
          <cell r="C556" t="str">
            <v/>
          </cell>
          <cell r="D556">
            <v>0</v>
          </cell>
          <cell r="E556">
            <v>0</v>
          </cell>
          <cell r="F556">
            <v>0</v>
          </cell>
          <cell r="G556">
            <v>0</v>
          </cell>
        </row>
        <row r="557">
          <cell r="A557" t="str">
            <v>ITEM:</v>
          </cell>
          <cell r="B557" t="str">
            <v/>
          </cell>
          <cell r="C557" t="str">
            <v/>
          </cell>
          <cell r="D557">
            <v>0</v>
          </cell>
          <cell r="E557">
            <v>0</v>
          </cell>
          <cell r="F557" t="str">
            <v>UNIDAD:</v>
          </cell>
          <cell r="G557" t="str">
            <v/>
          </cell>
        </row>
        <row r="558">
          <cell r="A558">
            <v>0</v>
          </cell>
          <cell r="B558">
            <v>0</v>
          </cell>
          <cell r="C558">
            <v>0</v>
          </cell>
          <cell r="D558">
            <v>0</v>
          </cell>
          <cell r="E558">
            <v>0</v>
          </cell>
          <cell r="F558">
            <v>0</v>
          </cell>
          <cell r="G558">
            <v>0</v>
          </cell>
        </row>
        <row r="559">
          <cell r="A559" t="str">
            <v>DATOS REDETERMINACION</v>
          </cell>
          <cell r="B559">
            <v>0</v>
          </cell>
          <cell r="C559" t="str">
            <v>DESIGNACION</v>
          </cell>
          <cell r="D559" t="str">
            <v>U</v>
          </cell>
          <cell r="E559" t="str">
            <v>Cantidad</v>
          </cell>
          <cell r="F559" t="str">
            <v>$ Unitarios</v>
          </cell>
          <cell r="G559" t="str">
            <v>$ Parcial</v>
          </cell>
        </row>
        <row r="560">
          <cell r="A560" t="str">
            <v>CÓDIGO</v>
          </cell>
          <cell r="B560" t="str">
            <v>DESCRIPCIÓN</v>
          </cell>
          <cell r="C560">
            <v>0</v>
          </cell>
          <cell r="D560">
            <v>0</v>
          </cell>
          <cell r="E560">
            <v>0</v>
          </cell>
          <cell r="F560">
            <v>0</v>
          </cell>
          <cell r="G560">
            <v>0</v>
          </cell>
        </row>
        <row r="561">
          <cell r="A561">
            <v>0</v>
          </cell>
          <cell r="B561">
            <v>0</v>
          </cell>
          <cell r="C561" t="str">
            <v>A - MATERIALES</v>
          </cell>
          <cell r="D561">
            <v>0</v>
          </cell>
          <cell r="E561">
            <v>0</v>
          </cell>
          <cell r="F561">
            <v>0</v>
          </cell>
          <cell r="G561">
            <v>0</v>
          </cell>
        </row>
        <row r="562">
          <cell r="A562" t="str">
            <v/>
          </cell>
          <cell r="B562" t="str">
            <v/>
          </cell>
          <cell r="C562">
            <v>0</v>
          </cell>
          <cell r="D562" t="str">
            <v/>
          </cell>
          <cell r="E562">
            <v>0</v>
          </cell>
          <cell r="F562">
            <v>0</v>
          </cell>
          <cell r="G562">
            <v>0</v>
          </cell>
        </row>
        <row r="563">
          <cell r="A563" t="str">
            <v/>
          </cell>
          <cell r="B563" t="str">
            <v/>
          </cell>
          <cell r="C563">
            <v>0</v>
          </cell>
          <cell r="D563" t="str">
            <v/>
          </cell>
          <cell r="E563">
            <v>0</v>
          </cell>
          <cell r="F563">
            <v>0</v>
          </cell>
          <cell r="G563">
            <v>0</v>
          </cell>
        </row>
        <row r="564">
          <cell r="A564" t="str">
            <v/>
          </cell>
          <cell r="B564" t="str">
            <v/>
          </cell>
          <cell r="C564">
            <v>0</v>
          </cell>
          <cell r="D564" t="str">
            <v/>
          </cell>
          <cell r="E564">
            <v>0</v>
          </cell>
          <cell r="F564">
            <v>0</v>
          </cell>
          <cell r="G564">
            <v>0</v>
          </cell>
        </row>
        <row r="565">
          <cell r="A565" t="str">
            <v/>
          </cell>
          <cell r="B565" t="str">
            <v/>
          </cell>
          <cell r="C565">
            <v>0</v>
          </cell>
          <cell r="D565" t="str">
            <v/>
          </cell>
          <cell r="E565">
            <v>0</v>
          </cell>
          <cell r="F565">
            <v>0</v>
          </cell>
          <cell r="G565">
            <v>0</v>
          </cell>
        </row>
        <row r="566">
          <cell r="A566" t="str">
            <v/>
          </cell>
          <cell r="B566" t="str">
            <v/>
          </cell>
          <cell r="C566">
            <v>0</v>
          </cell>
          <cell r="D566" t="str">
            <v/>
          </cell>
          <cell r="E566">
            <v>0</v>
          </cell>
          <cell r="F566">
            <v>0</v>
          </cell>
          <cell r="G566">
            <v>0</v>
          </cell>
        </row>
        <row r="567">
          <cell r="A567" t="str">
            <v/>
          </cell>
          <cell r="B567" t="str">
            <v/>
          </cell>
          <cell r="C567">
            <v>0</v>
          </cell>
          <cell r="D567" t="str">
            <v/>
          </cell>
          <cell r="E567">
            <v>0</v>
          </cell>
          <cell r="F567">
            <v>0</v>
          </cell>
          <cell r="G567">
            <v>0</v>
          </cell>
        </row>
        <row r="568">
          <cell r="A568" t="str">
            <v/>
          </cell>
          <cell r="B568" t="str">
            <v/>
          </cell>
          <cell r="C568">
            <v>0</v>
          </cell>
          <cell r="D568" t="str">
            <v/>
          </cell>
          <cell r="E568">
            <v>0</v>
          </cell>
          <cell r="F568">
            <v>0</v>
          </cell>
          <cell r="G568">
            <v>0</v>
          </cell>
        </row>
        <row r="569">
          <cell r="A569" t="str">
            <v/>
          </cell>
          <cell r="B569" t="str">
            <v/>
          </cell>
          <cell r="C569">
            <v>0</v>
          </cell>
          <cell r="D569" t="str">
            <v/>
          </cell>
          <cell r="E569">
            <v>0</v>
          </cell>
          <cell r="F569">
            <v>0</v>
          </cell>
          <cell r="G569">
            <v>0</v>
          </cell>
        </row>
        <row r="570">
          <cell r="A570" t="str">
            <v/>
          </cell>
          <cell r="B570" t="str">
            <v/>
          </cell>
          <cell r="C570">
            <v>0</v>
          </cell>
          <cell r="D570" t="str">
            <v/>
          </cell>
          <cell r="E570">
            <v>0</v>
          </cell>
          <cell r="F570">
            <v>0</v>
          </cell>
          <cell r="G570">
            <v>0</v>
          </cell>
        </row>
        <row r="571">
          <cell r="A571" t="str">
            <v/>
          </cell>
          <cell r="B571" t="str">
            <v/>
          </cell>
          <cell r="C571">
            <v>0</v>
          </cell>
          <cell r="D571" t="str">
            <v/>
          </cell>
          <cell r="E571">
            <v>0</v>
          </cell>
          <cell r="F571">
            <v>0</v>
          </cell>
          <cell r="G571">
            <v>0</v>
          </cell>
        </row>
        <row r="572">
          <cell r="A572" t="str">
            <v/>
          </cell>
          <cell r="B572" t="str">
            <v/>
          </cell>
          <cell r="C572">
            <v>0</v>
          </cell>
          <cell r="D572" t="str">
            <v/>
          </cell>
          <cell r="E572">
            <v>0</v>
          </cell>
          <cell r="F572">
            <v>0</v>
          </cell>
          <cell r="G572">
            <v>0</v>
          </cell>
        </row>
        <row r="573">
          <cell r="A573" t="str">
            <v/>
          </cell>
          <cell r="B573" t="str">
            <v/>
          </cell>
          <cell r="C573">
            <v>0</v>
          </cell>
          <cell r="D573" t="str">
            <v/>
          </cell>
          <cell r="E573">
            <v>0</v>
          </cell>
          <cell r="F573">
            <v>0</v>
          </cell>
          <cell r="G573">
            <v>0</v>
          </cell>
        </row>
        <row r="574">
          <cell r="A574" t="str">
            <v/>
          </cell>
          <cell r="B574" t="str">
            <v/>
          </cell>
          <cell r="C574">
            <v>0</v>
          </cell>
          <cell r="D574" t="str">
            <v/>
          </cell>
          <cell r="E574">
            <v>0</v>
          </cell>
          <cell r="F574">
            <v>0</v>
          </cell>
          <cell r="G574">
            <v>0</v>
          </cell>
        </row>
        <row r="575">
          <cell r="A575" t="str">
            <v/>
          </cell>
          <cell r="B575" t="str">
            <v/>
          </cell>
          <cell r="C575">
            <v>0</v>
          </cell>
          <cell r="D575" t="str">
            <v/>
          </cell>
          <cell r="E575">
            <v>0</v>
          </cell>
          <cell r="F575">
            <v>0</v>
          </cell>
          <cell r="G575">
            <v>0</v>
          </cell>
        </row>
        <row r="576">
          <cell r="A576">
            <v>0</v>
          </cell>
          <cell r="B576">
            <v>0</v>
          </cell>
          <cell r="C576">
            <v>0</v>
          </cell>
          <cell r="D576">
            <v>0</v>
          </cell>
          <cell r="E576">
            <v>0</v>
          </cell>
          <cell r="F576" t="str">
            <v>Total A</v>
          </cell>
          <cell r="G576">
            <v>0</v>
          </cell>
        </row>
        <row r="577">
          <cell r="A577">
            <v>0</v>
          </cell>
          <cell r="B577">
            <v>0</v>
          </cell>
          <cell r="C577" t="str">
            <v>B - MANO DE OBRA</v>
          </cell>
          <cell r="D577">
            <v>0</v>
          </cell>
          <cell r="E577">
            <v>0</v>
          </cell>
          <cell r="F577">
            <v>0</v>
          </cell>
          <cell r="G577">
            <v>0</v>
          </cell>
        </row>
        <row r="578">
          <cell r="A578" t="str">
            <v/>
          </cell>
          <cell r="B578">
            <v>0</v>
          </cell>
          <cell r="C578">
            <v>0</v>
          </cell>
          <cell r="D578" t="str">
            <v/>
          </cell>
          <cell r="E578">
            <v>0</v>
          </cell>
          <cell r="F578">
            <v>0</v>
          </cell>
          <cell r="G578">
            <v>0</v>
          </cell>
        </row>
        <row r="579">
          <cell r="A579" t="str">
            <v/>
          </cell>
          <cell r="B579">
            <v>0</v>
          </cell>
          <cell r="C579">
            <v>0</v>
          </cell>
          <cell r="D579" t="str">
            <v/>
          </cell>
          <cell r="E579">
            <v>0</v>
          </cell>
          <cell r="F579">
            <v>0</v>
          </cell>
          <cell r="G579">
            <v>0</v>
          </cell>
        </row>
        <row r="580">
          <cell r="A580" t="str">
            <v/>
          </cell>
          <cell r="B580">
            <v>0</v>
          </cell>
          <cell r="C580">
            <v>0</v>
          </cell>
          <cell r="D580" t="str">
            <v/>
          </cell>
          <cell r="E580">
            <v>0</v>
          </cell>
          <cell r="F580">
            <v>0</v>
          </cell>
          <cell r="G580">
            <v>0</v>
          </cell>
        </row>
        <row r="581">
          <cell r="A581" t="str">
            <v/>
          </cell>
          <cell r="B581">
            <v>0</v>
          </cell>
          <cell r="C581">
            <v>0</v>
          </cell>
          <cell r="D581" t="str">
            <v/>
          </cell>
          <cell r="E581">
            <v>0</v>
          </cell>
          <cell r="F581">
            <v>0</v>
          </cell>
          <cell r="G581">
            <v>0</v>
          </cell>
        </row>
        <row r="582">
          <cell r="A582" t="str">
            <v/>
          </cell>
          <cell r="B582">
            <v>0</v>
          </cell>
          <cell r="C582">
            <v>0</v>
          </cell>
          <cell r="D582" t="str">
            <v/>
          </cell>
          <cell r="E582">
            <v>0</v>
          </cell>
          <cell r="F582">
            <v>0</v>
          </cell>
          <cell r="G582">
            <v>0</v>
          </cell>
        </row>
        <row r="583">
          <cell r="A583" t="str">
            <v/>
          </cell>
          <cell r="B583">
            <v>0</v>
          </cell>
          <cell r="C583">
            <v>0</v>
          </cell>
          <cell r="D583" t="str">
            <v/>
          </cell>
          <cell r="E583">
            <v>0</v>
          </cell>
          <cell r="F583">
            <v>0</v>
          </cell>
          <cell r="G583">
            <v>0</v>
          </cell>
        </row>
        <row r="584">
          <cell r="A584" t="str">
            <v/>
          </cell>
          <cell r="B584">
            <v>0</v>
          </cell>
          <cell r="C584">
            <v>0</v>
          </cell>
          <cell r="D584" t="str">
            <v/>
          </cell>
          <cell r="E584">
            <v>0</v>
          </cell>
          <cell r="F584">
            <v>0</v>
          </cell>
          <cell r="G584">
            <v>0</v>
          </cell>
        </row>
        <row r="585">
          <cell r="A585" t="str">
            <v/>
          </cell>
          <cell r="B585">
            <v>0</v>
          </cell>
          <cell r="C585">
            <v>0</v>
          </cell>
          <cell r="D585" t="str">
            <v/>
          </cell>
          <cell r="E585">
            <v>0</v>
          </cell>
          <cell r="F585">
            <v>0</v>
          </cell>
          <cell r="G585">
            <v>0</v>
          </cell>
        </row>
        <row r="586">
          <cell r="A586">
            <v>0</v>
          </cell>
          <cell r="B586">
            <v>0</v>
          </cell>
          <cell r="C586">
            <v>0</v>
          </cell>
          <cell r="D586">
            <v>0</v>
          </cell>
          <cell r="E586">
            <v>0</v>
          </cell>
          <cell r="F586" t="str">
            <v>Total B</v>
          </cell>
          <cell r="G586">
            <v>0</v>
          </cell>
        </row>
        <row r="587">
          <cell r="A587">
            <v>0</v>
          </cell>
          <cell r="B587">
            <v>0</v>
          </cell>
          <cell r="C587" t="str">
            <v>C - EQUIPOS</v>
          </cell>
          <cell r="D587">
            <v>0</v>
          </cell>
          <cell r="E587">
            <v>0</v>
          </cell>
          <cell r="F587">
            <v>0</v>
          </cell>
          <cell r="G587">
            <v>0</v>
          </cell>
        </row>
        <row r="588">
          <cell r="A588" t="str">
            <v/>
          </cell>
          <cell r="B588" t="str">
            <v/>
          </cell>
          <cell r="C588">
            <v>0</v>
          </cell>
          <cell r="D588" t="str">
            <v/>
          </cell>
          <cell r="E588">
            <v>0</v>
          </cell>
          <cell r="F588">
            <v>0</v>
          </cell>
          <cell r="G588">
            <v>0</v>
          </cell>
        </row>
        <row r="589">
          <cell r="A589" t="str">
            <v/>
          </cell>
          <cell r="B589" t="str">
            <v/>
          </cell>
          <cell r="C589">
            <v>0</v>
          </cell>
          <cell r="D589" t="str">
            <v/>
          </cell>
          <cell r="E589">
            <v>0</v>
          </cell>
          <cell r="F589">
            <v>0</v>
          </cell>
          <cell r="G589">
            <v>0</v>
          </cell>
        </row>
        <row r="590">
          <cell r="A590" t="str">
            <v/>
          </cell>
          <cell r="B590" t="str">
            <v/>
          </cell>
          <cell r="C590">
            <v>0</v>
          </cell>
          <cell r="D590" t="str">
            <v/>
          </cell>
          <cell r="E590">
            <v>0</v>
          </cell>
          <cell r="F590">
            <v>0</v>
          </cell>
          <cell r="G590">
            <v>0</v>
          </cell>
        </row>
        <row r="591">
          <cell r="A591" t="str">
            <v/>
          </cell>
          <cell r="B591" t="str">
            <v/>
          </cell>
          <cell r="C591">
            <v>0</v>
          </cell>
          <cell r="D591" t="str">
            <v/>
          </cell>
          <cell r="E591">
            <v>0</v>
          </cell>
          <cell r="F591">
            <v>0</v>
          </cell>
          <cell r="G591">
            <v>0</v>
          </cell>
        </row>
        <row r="592">
          <cell r="A592" t="str">
            <v/>
          </cell>
          <cell r="B592" t="str">
            <v/>
          </cell>
          <cell r="C592">
            <v>0</v>
          </cell>
          <cell r="D592" t="str">
            <v/>
          </cell>
          <cell r="E592">
            <v>0</v>
          </cell>
          <cell r="F592">
            <v>0</v>
          </cell>
          <cell r="G592">
            <v>0</v>
          </cell>
        </row>
        <row r="593">
          <cell r="A593" t="str">
            <v/>
          </cell>
          <cell r="B593" t="str">
            <v/>
          </cell>
          <cell r="C593">
            <v>0</v>
          </cell>
          <cell r="D593" t="str">
            <v/>
          </cell>
          <cell r="E593">
            <v>0</v>
          </cell>
          <cell r="F593">
            <v>0</v>
          </cell>
          <cell r="G593">
            <v>0</v>
          </cell>
        </row>
        <row r="594">
          <cell r="A594" t="str">
            <v/>
          </cell>
          <cell r="B594" t="str">
            <v/>
          </cell>
          <cell r="C594">
            <v>0</v>
          </cell>
          <cell r="D594" t="str">
            <v/>
          </cell>
          <cell r="E594">
            <v>0</v>
          </cell>
          <cell r="F594">
            <v>0</v>
          </cell>
          <cell r="G594">
            <v>0</v>
          </cell>
        </row>
        <row r="595">
          <cell r="A595" t="str">
            <v/>
          </cell>
          <cell r="B595" t="str">
            <v/>
          </cell>
          <cell r="C595">
            <v>0</v>
          </cell>
          <cell r="D595" t="str">
            <v/>
          </cell>
          <cell r="E595">
            <v>0</v>
          </cell>
          <cell r="F595">
            <v>0</v>
          </cell>
          <cell r="G595">
            <v>0</v>
          </cell>
        </row>
        <row r="596">
          <cell r="A596" t="str">
            <v/>
          </cell>
          <cell r="B596" t="str">
            <v/>
          </cell>
          <cell r="C596">
            <v>0</v>
          </cell>
          <cell r="D596" t="str">
            <v/>
          </cell>
          <cell r="E596">
            <v>0</v>
          </cell>
          <cell r="F596">
            <v>0</v>
          </cell>
          <cell r="G596">
            <v>0</v>
          </cell>
        </row>
        <row r="597">
          <cell r="A597">
            <v>0</v>
          </cell>
          <cell r="B597">
            <v>0</v>
          </cell>
          <cell r="C597">
            <v>0</v>
          </cell>
          <cell r="D597">
            <v>0</v>
          </cell>
          <cell r="E597">
            <v>0</v>
          </cell>
          <cell r="F597" t="str">
            <v>Total C</v>
          </cell>
          <cell r="G597">
            <v>0</v>
          </cell>
        </row>
        <row r="598">
          <cell r="A598">
            <v>0</v>
          </cell>
          <cell r="B598">
            <v>0</v>
          </cell>
          <cell r="C598">
            <v>0</v>
          </cell>
          <cell r="D598">
            <v>0</v>
          </cell>
          <cell r="E598">
            <v>0</v>
          </cell>
          <cell r="F598">
            <v>0</v>
          </cell>
          <cell r="G598">
            <v>0</v>
          </cell>
        </row>
        <row r="599">
          <cell r="A599" t="str">
            <v/>
          </cell>
          <cell r="B599" t="str">
            <v/>
          </cell>
          <cell r="C599">
            <v>0</v>
          </cell>
          <cell r="D599" t="str">
            <v>Costo  Neto</v>
          </cell>
          <cell r="E599">
            <v>0</v>
          </cell>
          <cell r="F599" t="str">
            <v>Total D=A+B+C</v>
          </cell>
          <cell r="G599">
            <v>0</v>
          </cell>
        </row>
        <row r="601">
          <cell r="A601" t="str">
            <v>ANALISIS DE PRECIOS</v>
          </cell>
          <cell r="B601">
            <v>0</v>
          </cell>
          <cell r="C601">
            <v>0</v>
          </cell>
          <cell r="D601">
            <v>0</v>
          </cell>
          <cell r="E601">
            <v>0</v>
          </cell>
          <cell r="F601">
            <v>0</v>
          </cell>
          <cell r="G601">
            <v>0</v>
          </cell>
        </row>
        <row r="602">
          <cell r="A602" t="str">
            <v>COMITENTE:</v>
          </cell>
          <cell r="B602" t="str">
            <v>DIRECCIÓN DE ARQUITECTURA</v>
          </cell>
          <cell r="C602">
            <v>0</v>
          </cell>
          <cell r="D602">
            <v>0</v>
          </cell>
          <cell r="E602">
            <v>0</v>
          </cell>
          <cell r="F602">
            <v>0</v>
          </cell>
          <cell r="G602">
            <v>0</v>
          </cell>
        </row>
        <row r="603">
          <cell r="A603" t="str">
            <v>CONTRATISTA:</v>
          </cell>
          <cell r="B603" t="str">
            <v>FUNCIONALES SIGOP</v>
          </cell>
          <cell r="C603">
            <v>0</v>
          </cell>
          <cell r="D603">
            <v>0</v>
          </cell>
          <cell r="E603">
            <v>0</v>
          </cell>
          <cell r="F603">
            <v>0</v>
          </cell>
          <cell r="G603">
            <v>0</v>
          </cell>
        </row>
        <row r="604">
          <cell r="A604" t="str">
            <v>OBRA:</v>
          </cell>
          <cell r="B604" t="str">
            <v>PRUEBA PLANILLA DE MEDICION</v>
          </cell>
          <cell r="C604">
            <v>0</v>
          </cell>
          <cell r="D604">
            <v>0</v>
          </cell>
          <cell r="E604">
            <v>0</v>
          </cell>
          <cell r="F604" t="str">
            <v>PRECIOS A:</v>
          </cell>
          <cell r="G604">
            <v>0</v>
          </cell>
        </row>
        <row r="605">
          <cell r="A605" t="str">
            <v>UBICACIÓN:</v>
          </cell>
          <cell r="B605" t="str">
            <v>CENTRO CIVICO</v>
          </cell>
          <cell r="C605">
            <v>0</v>
          </cell>
          <cell r="D605">
            <v>0</v>
          </cell>
          <cell r="E605">
            <v>0</v>
          </cell>
          <cell r="F605">
            <v>0</v>
          </cell>
          <cell r="G605">
            <v>0</v>
          </cell>
        </row>
        <row r="606">
          <cell r="A606" t="str">
            <v>RUBRO:</v>
          </cell>
          <cell r="B606" t="str">
            <v/>
          </cell>
          <cell r="C606" t="str">
            <v/>
          </cell>
          <cell r="D606">
            <v>0</v>
          </cell>
          <cell r="E606">
            <v>0</v>
          </cell>
          <cell r="F606">
            <v>0</v>
          </cell>
          <cell r="G606">
            <v>0</v>
          </cell>
        </row>
        <row r="607">
          <cell r="A607" t="str">
            <v>ITEM:</v>
          </cell>
          <cell r="B607" t="str">
            <v/>
          </cell>
          <cell r="C607" t="str">
            <v/>
          </cell>
          <cell r="D607">
            <v>0</v>
          </cell>
          <cell r="E607">
            <v>0</v>
          </cell>
          <cell r="F607" t="str">
            <v>UNIDAD:</v>
          </cell>
          <cell r="G607" t="str">
            <v/>
          </cell>
        </row>
        <row r="608">
          <cell r="A608">
            <v>0</v>
          </cell>
          <cell r="B608">
            <v>0</v>
          </cell>
          <cell r="C608">
            <v>0</v>
          </cell>
          <cell r="D608">
            <v>0</v>
          </cell>
          <cell r="E608">
            <v>0</v>
          </cell>
          <cell r="F608">
            <v>0</v>
          </cell>
          <cell r="G608">
            <v>0</v>
          </cell>
        </row>
        <row r="609">
          <cell r="A609" t="str">
            <v>DATOS REDETERMINACION</v>
          </cell>
          <cell r="B609">
            <v>0</v>
          </cell>
          <cell r="C609" t="str">
            <v>DESIGNACION</v>
          </cell>
          <cell r="D609" t="str">
            <v>U</v>
          </cell>
          <cell r="E609" t="str">
            <v>Cantidad</v>
          </cell>
          <cell r="F609" t="str">
            <v>$ Unitarios</v>
          </cell>
          <cell r="G609" t="str">
            <v>$ Parcial</v>
          </cell>
        </row>
        <row r="610">
          <cell r="A610" t="str">
            <v>CÓDIGO</v>
          </cell>
          <cell r="B610" t="str">
            <v>DESCRIPCIÓN</v>
          </cell>
          <cell r="C610">
            <v>0</v>
          </cell>
          <cell r="D610">
            <v>0</v>
          </cell>
          <cell r="E610">
            <v>0</v>
          </cell>
          <cell r="F610">
            <v>0</v>
          </cell>
          <cell r="G610">
            <v>0</v>
          </cell>
        </row>
        <row r="611">
          <cell r="A611">
            <v>0</v>
          </cell>
          <cell r="B611">
            <v>0</v>
          </cell>
          <cell r="C611" t="str">
            <v>A - MATERIALES</v>
          </cell>
          <cell r="D611">
            <v>0</v>
          </cell>
          <cell r="E611">
            <v>0</v>
          </cell>
          <cell r="F611">
            <v>0</v>
          </cell>
          <cell r="G611">
            <v>0</v>
          </cell>
        </row>
        <row r="612">
          <cell r="A612" t="str">
            <v/>
          </cell>
          <cell r="B612" t="str">
            <v/>
          </cell>
          <cell r="C612">
            <v>0</v>
          </cell>
          <cell r="D612" t="str">
            <v/>
          </cell>
          <cell r="E612">
            <v>0</v>
          </cell>
          <cell r="F612">
            <v>0</v>
          </cell>
          <cell r="G612">
            <v>0</v>
          </cell>
        </row>
        <row r="613">
          <cell r="A613" t="str">
            <v/>
          </cell>
          <cell r="B613" t="str">
            <v/>
          </cell>
          <cell r="C613">
            <v>0</v>
          </cell>
          <cell r="D613" t="str">
            <v/>
          </cell>
          <cell r="E613">
            <v>0</v>
          </cell>
          <cell r="F613">
            <v>0</v>
          </cell>
          <cell r="G613">
            <v>0</v>
          </cell>
        </row>
        <row r="614">
          <cell r="A614" t="str">
            <v/>
          </cell>
          <cell r="B614" t="str">
            <v/>
          </cell>
          <cell r="C614">
            <v>0</v>
          </cell>
          <cell r="D614" t="str">
            <v/>
          </cell>
          <cell r="E614">
            <v>0</v>
          </cell>
          <cell r="F614">
            <v>0</v>
          </cell>
          <cell r="G614">
            <v>0</v>
          </cell>
        </row>
        <row r="615">
          <cell r="A615" t="str">
            <v/>
          </cell>
          <cell r="B615" t="str">
            <v/>
          </cell>
          <cell r="C615">
            <v>0</v>
          </cell>
          <cell r="D615" t="str">
            <v/>
          </cell>
          <cell r="E615">
            <v>0</v>
          </cell>
          <cell r="F615">
            <v>0</v>
          </cell>
          <cell r="G615">
            <v>0</v>
          </cell>
        </row>
        <row r="616">
          <cell r="A616" t="str">
            <v/>
          </cell>
          <cell r="B616" t="str">
            <v/>
          </cell>
          <cell r="C616">
            <v>0</v>
          </cell>
          <cell r="D616" t="str">
            <v/>
          </cell>
          <cell r="E616">
            <v>0</v>
          </cell>
          <cell r="F616">
            <v>0</v>
          </cell>
          <cell r="G616">
            <v>0</v>
          </cell>
        </row>
        <row r="617">
          <cell r="A617" t="str">
            <v/>
          </cell>
          <cell r="B617" t="str">
            <v/>
          </cell>
          <cell r="C617">
            <v>0</v>
          </cell>
          <cell r="D617" t="str">
            <v/>
          </cell>
          <cell r="E617">
            <v>0</v>
          </cell>
          <cell r="F617">
            <v>0</v>
          </cell>
          <cell r="G617">
            <v>0</v>
          </cell>
        </row>
        <row r="618">
          <cell r="A618" t="str">
            <v/>
          </cell>
          <cell r="B618" t="str">
            <v/>
          </cell>
          <cell r="C618">
            <v>0</v>
          </cell>
          <cell r="D618" t="str">
            <v/>
          </cell>
          <cell r="E618">
            <v>0</v>
          </cell>
          <cell r="F618">
            <v>0</v>
          </cell>
          <cell r="G618">
            <v>0</v>
          </cell>
        </row>
        <row r="619">
          <cell r="A619" t="str">
            <v/>
          </cell>
          <cell r="B619" t="str">
            <v/>
          </cell>
          <cell r="C619">
            <v>0</v>
          </cell>
          <cell r="D619" t="str">
            <v/>
          </cell>
          <cell r="E619">
            <v>0</v>
          </cell>
          <cell r="F619">
            <v>0</v>
          </cell>
          <cell r="G619">
            <v>0</v>
          </cell>
        </row>
        <row r="620">
          <cell r="A620" t="str">
            <v/>
          </cell>
          <cell r="B620" t="str">
            <v/>
          </cell>
          <cell r="C620">
            <v>0</v>
          </cell>
          <cell r="D620" t="str">
            <v/>
          </cell>
          <cell r="E620">
            <v>0</v>
          </cell>
          <cell r="F620">
            <v>0</v>
          </cell>
          <cell r="G620">
            <v>0</v>
          </cell>
        </row>
        <row r="621">
          <cell r="A621" t="str">
            <v/>
          </cell>
          <cell r="B621" t="str">
            <v/>
          </cell>
          <cell r="C621">
            <v>0</v>
          </cell>
          <cell r="D621" t="str">
            <v/>
          </cell>
          <cell r="E621">
            <v>0</v>
          </cell>
          <cell r="F621">
            <v>0</v>
          </cell>
          <cell r="G621">
            <v>0</v>
          </cell>
        </row>
        <row r="622">
          <cell r="A622" t="str">
            <v/>
          </cell>
          <cell r="B622" t="str">
            <v/>
          </cell>
          <cell r="C622">
            <v>0</v>
          </cell>
          <cell r="D622" t="str">
            <v/>
          </cell>
          <cell r="E622">
            <v>0</v>
          </cell>
          <cell r="F622">
            <v>0</v>
          </cell>
          <cell r="G622">
            <v>0</v>
          </cell>
        </row>
        <row r="623">
          <cell r="A623" t="str">
            <v/>
          </cell>
          <cell r="B623" t="str">
            <v/>
          </cell>
          <cell r="C623">
            <v>0</v>
          </cell>
          <cell r="D623" t="str">
            <v/>
          </cell>
          <cell r="E623">
            <v>0</v>
          </cell>
          <cell r="F623">
            <v>0</v>
          </cell>
          <cell r="G623">
            <v>0</v>
          </cell>
        </row>
        <row r="624">
          <cell r="A624" t="str">
            <v/>
          </cell>
          <cell r="B624" t="str">
            <v/>
          </cell>
          <cell r="C624">
            <v>0</v>
          </cell>
          <cell r="D624" t="str">
            <v/>
          </cell>
          <cell r="E624">
            <v>0</v>
          </cell>
          <cell r="F624">
            <v>0</v>
          </cell>
          <cell r="G624">
            <v>0</v>
          </cell>
        </row>
        <row r="625">
          <cell r="A625" t="str">
            <v/>
          </cell>
          <cell r="B625" t="str">
            <v/>
          </cell>
          <cell r="C625">
            <v>0</v>
          </cell>
          <cell r="D625" t="str">
            <v/>
          </cell>
          <cell r="E625">
            <v>0</v>
          </cell>
          <cell r="F625">
            <v>0</v>
          </cell>
          <cell r="G625">
            <v>0</v>
          </cell>
        </row>
        <row r="626">
          <cell r="A626">
            <v>0</v>
          </cell>
          <cell r="B626">
            <v>0</v>
          </cell>
          <cell r="C626">
            <v>0</v>
          </cell>
          <cell r="D626">
            <v>0</v>
          </cell>
          <cell r="E626">
            <v>0</v>
          </cell>
          <cell r="F626" t="str">
            <v>Total A</v>
          </cell>
          <cell r="G626">
            <v>0</v>
          </cell>
        </row>
        <row r="627">
          <cell r="A627">
            <v>0</v>
          </cell>
          <cell r="B627">
            <v>0</v>
          </cell>
          <cell r="C627" t="str">
            <v>B - MANO DE OBRA</v>
          </cell>
          <cell r="D627">
            <v>0</v>
          </cell>
          <cell r="E627">
            <v>0</v>
          </cell>
          <cell r="F627">
            <v>0</v>
          </cell>
          <cell r="G627">
            <v>0</v>
          </cell>
        </row>
        <row r="628">
          <cell r="A628" t="str">
            <v/>
          </cell>
          <cell r="B628">
            <v>0</v>
          </cell>
          <cell r="C628">
            <v>0</v>
          </cell>
          <cell r="D628" t="str">
            <v/>
          </cell>
          <cell r="E628">
            <v>0</v>
          </cell>
          <cell r="F628">
            <v>0</v>
          </cell>
          <cell r="G628">
            <v>0</v>
          </cell>
        </row>
        <row r="629">
          <cell r="A629" t="str">
            <v/>
          </cell>
          <cell r="B629">
            <v>0</v>
          </cell>
          <cell r="C629">
            <v>0</v>
          </cell>
          <cell r="D629" t="str">
            <v/>
          </cell>
          <cell r="E629">
            <v>0</v>
          </cell>
          <cell r="F629">
            <v>0</v>
          </cell>
          <cell r="G629">
            <v>0</v>
          </cell>
        </row>
        <row r="630">
          <cell r="A630" t="str">
            <v/>
          </cell>
          <cell r="B630">
            <v>0</v>
          </cell>
          <cell r="C630">
            <v>0</v>
          </cell>
          <cell r="D630" t="str">
            <v/>
          </cell>
          <cell r="E630">
            <v>0</v>
          </cell>
          <cell r="F630">
            <v>0</v>
          </cell>
          <cell r="G630">
            <v>0</v>
          </cell>
        </row>
        <row r="631">
          <cell r="A631" t="str">
            <v/>
          </cell>
          <cell r="B631">
            <v>0</v>
          </cell>
          <cell r="C631">
            <v>0</v>
          </cell>
          <cell r="D631" t="str">
            <v/>
          </cell>
          <cell r="E631">
            <v>0</v>
          </cell>
          <cell r="F631">
            <v>0</v>
          </cell>
          <cell r="G631">
            <v>0</v>
          </cell>
        </row>
        <row r="632">
          <cell r="A632" t="str">
            <v/>
          </cell>
          <cell r="B632">
            <v>0</v>
          </cell>
          <cell r="C632">
            <v>0</v>
          </cell>
          <cell r="D632" t="str">
            <v/>
          </cell>
          <cell r="E632">
            <v>0</v>
          </cell>
          <cell r="F632">
            <v>0</v>
          </cell>
          <cell r="G632">
            <v>0</v>
          </cell>
        </row>
        <row r="633">
          <cell r="A633" t="str">
            <v/>
          </cell>
          <cell r="B633">
            <v>0</v>
          </cell>
          <cell r="C633">
            <v>0</v>
          </cell>
          <cell r="D633" t="str">
            <v/>
          </cell>
          <cell r="E633">
            <v>0</v>
          </cell>
          <cell r="F633">
            <v>0</v>
          </cell>
          <cell r="G633">
            <v>0</v>
          </cell>
        </row>
        <row r="634">
          <cell r="A634" t="str">
            <v/>
          </cell>
          <cell r="B634">
            <v>0</v>
          </cell>
          <cell r="C634">
            <v>0</v>
          </cell>
          <cell r="D634" t="str">
            <v/>
          </cell>
          <cell r="E634">
            <v>0</v>
          </cell>
          <cell r="F634">
            <v>0</v>
          </cell>
          <cell r="G634">
            <v>0</v>
          </cell>
        </row>
        <row r="635">
          <cell r="A635" t="str">
            <v/>
          </cell>
          <cell r="B635">
            <v>0</v>
          </cell>
          <cell r="C635">
            <v>0</v>
          </cell>
          <cell r="D635" t="str">
            <v/>
          </cell>
          <cell r="E635">
            <v>0</v>
          </cell>
          <cell r="F635">
            <v>0</v>
          </cell>
          <cell r="G635">
            <v>0</v>
          </cell>
        </row>
        <row r="636">
          <cell r="A636">
            <v>0</v>
          </cell>
          <cell r="B636">
            <v>0</v>
          </cell>
          <cell r="C636">
            <v>0</v>
          </cell>
          <cell r="D636">
            <v>0</v>
          </cell>
          <cell r="E636">
            <v>0</v>
          </cell>
          <cell r="F636" t="str">
            <v>Total B</v>
          </cell>
          <cell r="G636">
            <v>0</v>
          </cell>
        </row>
        <row r="637">
          <cell r="A637">
            <v>0</v>
          </cell>
          <cell r="B637">
            <v>0</v>
          </cell>
          <cell r="C637" t="str">
            <v>C - EQUIPOS</v>
          </cell>
          <cell r="D637">
            <v>0</v>
          </cell>
          <cell r="E637">
            <v>0</v>
          </cell>
          <cell r="F637">
            <v>0</v>
          </cell>
          <cell r="G637">
            <v>0</v>
          </cell>
        </row>
        <row r="638">
          <cell r="A638" t="str">
            <v/>
          </cell>
          <cell r="B638" t="str">
            <v/>
          </cell>
          <cell r="C638">
            <v>0</v>
          </cell>
          <cell r="D638" t="str">
            <v/>
          </cell>
          <cell r="E638">
            <v>0</v>
          </cell>
          <cell r="F638">
            <v>0</v>
          </cell>
          <cell r="G638">
            <v>0</v>
          </cell>
        </row>
        <row r="639">
          <cell r="A639" t="str">
            <v/>
          </cell>
          <cell r="B639" t="str">
            <v/>
          </cell>
          <cell r="C639">
            <v>0</v>
          </cell>
          <cell r="D639" t="str">
            <v/>
          </cell>
          <cell r="E639">
            <v>0</v>
          </cell>
          <cell r="F639">
            <v>0</v>
          </cell>
          <cell r="G639">
            <v>0</v>
          </cell>
        </row>
        <row r="640">
          <cell r="A640" t="str">
            <v/>
          </cell>
          <cell r="B640" t="str">
            <v/>
          </cell>
          <cell r="C640">
            <v>0</v>
          </cell>
          <cell r="D640" t="str">
            <v/>
          </cell>
          <cell r="E640">
            <v>0</v>
          </cell>
          <cell r="F640">
            <v>0</v>
          </cell>
          <cell r="G640">
            <v>0</v>
          </cell>
        </row>
        <row r="641">
          <cell r="A641" t="str">
            <v/>
          </cell>
          <cell r="B641" t="str">
            <v/>
          </cell>
          <cell r="C641">
            <v>0</v>
          </cell>
          <cell r="D641" t="str">
            <v/>
          </cell>
          <cell r="E641">
            <v>0</v>
          </cell>
          <cell r="F641">
            <v>0</v>
          </cell>
          <cell r="G641">
            <v>0</v>
          </cell>
        </row>
        <row r="642">
          <cell r="A642" t="str">
            <v/>
          </cell>
          <cell r="B642" t="str">
            <v/>
          </cell>
          <cell r="C642">
            <v>0</v>
          </cell>
          <cell r="D642" t="str">
            <v/>
          </cell>
          <cell r="E642">
            <v>0</v>
          </cell>
          <cell r="F642">
            <v>0</v>
          </cell>
          <cell r="G642">
            <v>0</v>
          </cell>
        </row>
        <row r="643">
          <cell r="A643" t="str">
            <v/>
          </cell>
          <cell r="B643" t="str">
            <v/>
          </cell>
          <cell r="C643">
            <v>0</v>
          </cell>
          <cell r="D643" t="str">
            <v/>
          </cell>
          <cell r="E643">
            <v>0</v>
          </cell>
          <cell r="F643">
            <v>0</v>
          </cell>
          <cell r="G643">
            <v>0</v>
          </cell>
        </row>
        <row r="644">
          <cell r="A644" t="str">
            <v/>
          </cell>
          <cell r="B644" t="str">
            <v/>
          </cell>
          <cell r="C644">
            <v>0</v>
          </cell>
          <cell r="D644" t="str">
            <v/>
          </cell>
          <cell r="E644">
            <v>0</v>
          </cell>
          <cell r="F644">
            <v>0</v>
          </cell>
          <cell r="G644">
            <v>0</v>
          </cell>
        </row>
        <row r="645">
          <cell r="A645" t="str">
            <v/>
          </cell>
          <cell r="B645" t="str">
            <v/>
          </cell>
          <cell r="C645">
            <v>0</v>
          </cell>
          <cell r="D645" t="str">
            <v/>
          </cell>
          <cell r="E645">
            <v>0</v>
          </cell>
          <cell r="F645">
            <v>0</v>
          </cell>
          <cell r="G645">
            <v>0</v>
          </cell>
        </row>
        <row r="646">
          <cell r="A646" t="str">
            <v/>
          </cell>
          <cell r="B646" t="str">
            <v/>
          </cell>
          <cell r="C646">
            <v>0</v>
          </cell>
          <cell r="D646" t="str">
            <v/>
          </cell>
          <cell r="E646">
            <v>0</v>
          </cell>
          <cell r="F646">
            <v>0</v>
          </cell>
          <cell r="G646">
            <v>0</v>
          </cell>
        </row>
        <row r="647">
          <cell r="A647">
            <v>0</v>
          </cell>
          <cell r="B647">
            <v>0</v>
          </cell>
          <cell r="C647">
            <v>0</v>
          </cell>
          <cell r="D647">
            <v>0</v>
          </cell>
          <cell r="E647">
            <v>0</v>
          </cell>
          <cell r="F647" t="str">
            <v>Total C</v>
          </cell>
          <cell r="G647">
            <v>0</v>
          </cell>
        </row>
        <row r="648">
          <cell r="A648">
            <v>0</v>
          </cell>
          <cell r="B648">
            <v>0</v>
          </cell>
          <cell r="C648">
            <v>0</v>
          </cell>
          <cell r="D648">
            <v>0</v>
          </cell>
          <cell r="E648">
            <v>0</v>
          </cell>
          <cell r="F648">
            <v>0</v>
          </cell>
          <cell r="G648">
            <v>0</v>
          </cell>
        </row>
        <row r="649">
          <cell r="A649" t="str">
            <v/>
          </cell>
          <cell r="B649" t="str">
            <v/>
          </cell>
          <cell r="C649">
            <v>0</v>
          </cell>
          <cell r="D649" t="str">
            <v>Costo  Neto</v>
          </cell>
          <cell r="E649">
            <v>0</v>
          </cell>
          <cell r="F649" t="str">
            <v>Total D=A+B+C</v>
          </cell>
          <cell r="G649">
            <v>0</v>
          </cell>
        </row>
        <row r="651">
          <cell r="A651" t="str">
            <v>ANALISIS DE PRECIOS</v>
          </cell>
          <cell r="B651">
            <v>0</v>
          </cell>
          <cell r="C651">
            <v>0</v>
          </cell>
          <cell r="D651">
            <v>0</v>
          </cell>
          <cell r="E651">
            <v>0</v>
          </cell>
          <cell r="F651">
            <v>0</v>
          </cell>
          <cell r="G651">
            <v>0</v>
          </cell>
        </row>
        <row r="652">
          <cell r="A652" t="str">
            <v>COMITENTE:</v>
          </cell>
          <cell r="B652" t="str">
            <v>DIRECCIÓN DE ARQUITECTURA</v>
          </cell>
          <cell r="C652">
            <v>0</v>
          </cell>
          <cell r="D652">
            <v>0</v>
          </cell>
          <cell r="E652">
            <v>0</v>
          </cell>
          <cell r="F652">
            <v>0</v>
          </cell>
          <cell r="G652">
            <v>0</v>
          </cell>
        </row>
        <row r="653">
          <cell r="A653" t="str">
            <v>CONTRATISTA:</v>
          </cell>
          <cell r="B653" t="str">
            <v>FUNCIONALES SIGOP</v>
          </cell>
          <cell r="C653">
            <v>0</v>
          </cell>
          <cell r="D653">
            <v>0</v>
          </cell>
          <cell r="E653">
            <v>0</v>
          </cell>
          <cell r="F653">
            <v>0</v>
          </cell>
          <cell r="G653">
            <v>0</v>
          </cell>
        </row>
        <row r="654">
          <cell r="A654" t="str">
            <v>OBRA:</v>
          </cell>
          <cell r="B654" t="str">
            <v>PRUEBA PLANILLA DE MEDICION</v>
          </cell>
          <cell r="C654">
            <v>0</v>
          </cell>
          <cell r="D654">
            <v>0</v>
          </cell>
          <cell r="E654">
            <v>0</v>
          </cell>
          <cell r="F654" t="str">
            <v>PRECIOS A:</v>
          </cell>
          <cell r="G654">
            <v>0</v>
          </cell>
        </row>
        <row r="655">
          <cell r="A655" t="str">
            <v>UBICACIÓN:</v>
          </cell>
          <cell r="B655" t="str">
            <v>CENTRO CIVICO</v>
          </cell>
          <cell r="C655">
            <v>0</v>
          </cell>
          <cell r="D655">
            <v>0</v>
          </cell>
          <cell r="E655">
            <v>0</v>
          </cell>
          <cell r="F655">
            <v>0</v>
          </cell>
          <cell r="G655">
            <v>0</v>
          </cell>
        </row>
        <row r="656">
          <cell r="A656" t="str">
            <v>RUBRO:</v>
          </cell>
          <cell r="B656" t="str">
            <v/>
          </cell>
          <cell r="C656" t="str">
            <v/>
          </cell>
          <cell r="D656">
            <v>0</v>
          </cell>
          <cell r="E656">
            <v>0</v>
          </cell>
          <cell r="F656">
            <v>0</v>
          </cell>
          <cell r="G656">
            <v>0</v>
          </cell>
        </row>
        <row r="657">
          <cell r="A657" t="str">
            <v>ITEM:</v>
          </cell>
          <cell r="B657" t="str">
            <v/>
          </cell>
          <cell r="C657" t="str">
            <v/>
          </cell>
          <cell r="D657">
            <v>0</v>
          </cell>
          <cell r="E657">
            <v>0</v>
          </cell>
          <cell r="F657" t="str">
            <v>UNIDAD:</v>
          </cell>
          <cell r="G657" t="str">
            <v/>
          </cell>
        </row>
        <row r="658">
          <cell r="A658">
            <v>0</v>
          </cell>
          <cell r="B658">
            <v>0</v>
          </cell>
          <cell r="C658">
            <v>0</v>
          </cell>
          <cell r="D658">
            <v>0</v>
          </cell>
          <cell r="E658">
            <v>0</v>
          </cell>
          <cell r="F658">
            <v>0</v>
          </cell>
          <cell r="G658">
            <v>0</v>
          </cell>
        </row>
        <row r="659">
          <cell r="A659" t="str">
            <v>DATOS REDETERMINACION</v>
          </cell>
          <cell r="B659">
            <v>0</v>
          </cell>
          <cell r="C659" t="str">
            <v>DESIGNACION</v>
          </cell>
          <cell r="D659" t="str">
            <v>U</v>
          </cell>
          <cell r="E659" t="str">
            <v>Cantidad</v>
          </cell>
          <cell r="F659" t="str">
            <v>$ Unitarios</v>
          </cell>
          <cell r="G659" t="str">
            <v>$ Parcial</v>
          </cell>
        </row>
        <row r="660">
          <cell r="A660" t="str">
            <v>CÓDIGO</v>
          </cell>
          <cell r="B660" t="str">
            <v>DESCRIPCIÓN</v>
          </cell>
          <cell r="C660">
            <v>0</v>
          </cell>
          <cell r="D660">
            <v>0</v>
          </cell>
          <cell r="E660">
            <v>0</v>
          </cell>
          <cell r="F660">
            <v>0</v>
          </cell>
          <cell r="G660">
            <v>0</v>
          </cell>
        </row>
        <row r="661">
          <cell r="A661">
            <v>0</v>
          </cell>
          <cell r="B661">
            <v>0</v>
          </cell>
          <cell r="C661" t="str">
            <v>A - MATERIALES</v>
          </cell>
          <cell r="D661">
            <v>0</v>
          </cell>
          <cell r="E661">
            <v>0</v>
          </cell>
          <cell r="F661">
            <v>0</v>
          </cell>
          <cell r="G661">
            <v>0</v>
          </cell>
        </row>
        <row r="662">
          <cell r="A662" t="str">
            <v/>
          </cell>
          <cell r="B662" t="str">
            <v/>
          </cell>
          <cell r="C662">
            <v>0</v>
          </cell>
          <cell r="D662" t="str">
            <v/>
          </cell>
          <cell r="E662">
            <v>0</v>
          </cell>
          <cell r="F662">
            <v>0</v>
          </cell>
          <cell r="G662">
            <v>0</v>
          </cell>
        </row>
        <row r="663">
          <cell r="A663" t="str">
            <v/>
          </cell>
          <cell r="B663" t="str">
            <v/>
          </cell>
          <cell r="C663">
            <v>0</v>
          </cell>
          <cell r="D663" t="str">
            <v/>
          </cell>
          <cell r="E663">
            <v>0</v>
          </cell>
          <cell r="F663">
            <v>0</v>
          </cell>
          <cell r="G663">
            <v>0</v>
          </cell>
        </row>
        <row r="664">
          <cell r="A664" t="str">
            <v/>
          </cell>
          <cell r="B664" t="str">
            <v/>
          </cell>
          <cell r="C664">
            <v>0</v>
          </cell>
          <cell r="D664" t="str">
            <v/>
          </cell>
          <cell r="E664">
            <v>0</v>
          </cell>
          <cell r="F664">
            <v>0</v>
          </cell>
          <cell r="G664">
            <v>0</v>
          </cell>
        </row>
        <row r="665">
          <cell r="A665" t="str">
            <v/>
          </cell>
          <cell r="B665" t="str">
            <v/>
          </cell>
          <cell r="C665">
            <v>0</v>
          </cell>
          <cell r="D665" t="str">
            <v/>
          </cell>
          <cell r="E665">
            <v>0</v>
          </cell>
          <cell r="F665">
            <v>0</v>
          </cell>
          <cell r="G665">
            <v>0</v>
          </cell>
        </row>
        <row r="666">
          <cell r="A666" t="str">
            <v/>
          </cell>
          <cell r="B666" t="str">
            <v/>
          </cell>
          <cell r="C666">
            <v>0</v>
          </cell>
          <cell r="D666" t="str">
            <v/>
          </cell>
          <cell r="E666">
            <v>0</v>
          </cell>
          <cell r="F666">
            <v>0</v>
          </cell>
          <cell r="G666">
            <v>0</v>
          </cell>
        </row>
        <row r="667">
          <cell r="A667" t="str">
            <v/>
          </cell>
          <cell r="B667" t="str">
            <v/>
          </cell>
          <cell r="C667">
            <v>0</v>
          </cell>
          <cell r="D667" t="str">
            <v/>
          </cell>
          <cell r="E667">
            <v>0</v>
          </cell>
          <cell r="F667">
            <v>0</v>
          </cell>
          <cell r="G667">
            <v>0</v>
          </cell>
        </row>
        <row r="668">
          <cell r="A668" t="str">
            <v/>
          </cell>
          <cell r="B668" t="str">
            <v/>
          </cell>
          <cell r="C668">
            <v>0</v>
          </cell>
          <cell r="D668" t="str">
            <v/>
          </cell>
          <cell r="E668">
            <v>0</v>
          </cell>
          <cell r="F668">
            <v>0</v>
          </cell>
          <cell r="G668">
            <v>0</v>
          </cell>
        </row>
        <row r="669">
          <cell r="A669" t="str">
            <v/>
          </cell>
          <cell r="B669" t="str">
            <v/>
          </cell>
          <cell r="C669">
            <v>0</v>
          </cell>
          <cell r="D669" t="str">
            <v/>
          </cell>
          <cell r="E669">
            <v>0</v>
          </cell>
          <cell r="F669">
            <v>0</v>
          </cell>
          <cell r="G669">
            <v>0</v>
          </cell>
        </row>
        <row r="670">
          <cell r="A670" t="str">
            <v/>
          </cell>
          <cell r="B670" t="str">
            <v/>
          </cell>
          <cell r="C670">
            <v>0</v>
          </cell>
          <cell r="D670" t="str">
            <v/>
          </cell>
          <cell r="E670">
            <v>0</v>
          </cell>
          <cell r="F670">
            <v>0</v>
          </cell>
          <cell r="G670">
            <v>0</v>
          </cell>
        </row>
        <row r="671">
          <cell r="A671" t="str">
            <v/>
          </cell>
          <cell r="B671" t="str">
            <v/>
          </cell>
          <cell r="C671">
            <v>0</v>
          </cell>
          <cell r="D671" t="str">
            <v/>
          </cell>
          <cell r="E671">
            <v>0</v>
          </cell>
          <cell r="F671">
            <v>0</v>
          </cell>
          <cell r="G671">
            <v>0</v>
          </cell>
        </row>
        <row r="672">
          <cell r="A672" t="str">
            <v/>
          </cell>
          <cell r="B672" t="str">
            <v/>
          </cell>
          <cell r="C672">
            <v>0</v>
          </cell>
          <cell r="D672" t="str">
            <v/>
          </cell>
          <cell r="E672">
            <v>0</v>
          </cell>
          <cell r="F672">
            <v>0</v>
          </cell>
          <cell r="G672">
            <v>0</v>
          </cell>
        </row>
        <row r="673">
          <cell r="A673" t="str">
            <v/>
          </cell>
          <cell r="B673" t="str">
            <v/>
          </cell>
          <cell r="C673">
            <v>0</v>
          </cell>
          <cell r="D673" t="str">
            <v/>
          </cell>
          <cell r="E673">
            <v>0</v>
          </cell>
          <cell r="F673">
            <v>0</v>
          </cell>
          <cell r="G673">
            <v>0</v>
          </cell>
        </row>
        <row r="674">
          <cell r="A674" t="str">
            <v/>
          </cell>
          <cell r="B674" t="str">
            <v/>
          </cell>
          <cell r="C674">
            <v>0</v>
          </cell>
          <cell r="D674" t="str">
            <v/>
          </cell>
          <cell r="E674">
            <v>0</v>
          </cell>
          <cell r="F674">
            <v>0</v>
          </cell>
          <cell r="G674">
            <v>0</v>
          </cell>
        </row>
        <row r="675">
          <cell r="A675" t="str">
            <v/>
          </cell>
          <cell r="B675" t="str">
            <v/>
          </cell>
          <cell r="C675">
            <v>0</v>
          </cell>
          <cell r="D675" t="str">
            <v/>
          </cell>
          <cell r="E675">
            <v>0</v>
          </cell>
          <cell r="F675">
            <v>0</v>
          </cell>
          <cell r="G675">
            <v>0</v>
          </cell>
        </row>
        <row r="676">
          <cell r="A676">
            <v>0</v>
          </cell>
          <cell r="B676">
            <v>0</v>
          </cell>
          <cell r="C676">
            <v>0</v>
          </cell>
          <cell r="D676">
            <v>0</v>
          </cell>
          <cell r="E676">
            <v>0</v>
          </cell>
          <cell r="F676" t="str">
            <v>Total A</v>
          </cell>
          <cell r="G676">
            <v>0</v>
          </cell>
        </row>
        <row r="677">
          <cell r="A677">
            <v>0</v>
          </cell>
          <cell r="B677">
            <v>0</v>
          </cell>
          <cell r="C677" t="str">
            <v>B - MANO DE OBRA</v>
          </cell>
          <cell r="D677">
            <v>0</v>
          </cell>
          <cell r="E677">
            <v>0</v>
          </cell>
          <cell r="F677">
            <v>0</v>
          </cell>
          <cell r="G677">
            <v>0</v>
          </cell>
        </row>
        <row r="678">
          <cell r="A678" t="str">
            <v/>
          </cell>
          <cell r="B678">
            <v>0</v>
          </cell>
          <cell r="C678">
            <v>0</v>
          </cell>
          <cell r="D678" t="str">
            <v/>
          </cell>
          <cell r="E678">
            <v>0</v>
          </cell>
          <cell r="F678">
            <v>0</v>
          </cell>
          <cell r="G678">
            <v>0</v>
          </cell>
        </row>
        <row r="679">
          <cell r="A679" t="str">
            <v/>
          </cell>
          <cell r="B679">
            <v>0</v>
          </cell>
          <cell r="C679">
            <v>0</v>
          </cell>
          <cell r="D679" t="str">
            <v/>
          </cell>
          <cell r="E679">
            <v>0</v>
          </cell>
          <cell r="F679">
            <v>0</v>
          </cell>
          <cell r="G679">
            <v>0</v>
          </cell>
        </row>
        <row r="680">
          <cell r="A680" t="str">
            <v/>
          </cell>
          <cell r="B680">
            <v>0</v>
          </cell>
          <cell r="C680">
            <v>0</v>
          </cell>
          <cell r="D680" t="str">
            <v/>
          </cell>
          <cell r="E680">
            <v>0</v>
          </cell>
          <cell r="F680">
            <v>0</v>
          </cell>
          <cell r="G680">
            <v>0</v>
          </cell>
        </row>
        <row r="681">
          <cell r="A681" t="str">
            <v/>
          </cell>
          <cell r="B681">
            <v>0</v>
          </cell>
          <cell r="C681">
            <v>0</v>
          </cell>
          <cell r="D681" t="str">
            <v/>
          </cell>
          <cell r="E681">
            <v>0</v>
          </cell>
          <cell r="F681">
            <v>0</v>
          </cell>
          <cell r="G681">
            <v>0</v>
          </cell>
        </row>
        <row r="682">
          <cell r="A682" t="str">
            <v/>
          </cell>
          <cell r="B682">
            <v>0</v>
          </cell>
          <cell r="C682">
            <v>0</v>
          </cell>
          <cell r="D682" t="str">
            <v/>
          </cell>
          <cell r="E682">
            <v>0</v>
          </cell>
          <cell r="F682">
            <v>0</v>
          </cell>
          <cell r="G682">
            <v>0</v>
          </cell>
        </row>
        <row r="683">
          <cell r="A683" t="str">
            <v/>
          </cell>
          <cell r="B683">
            <v>0</v>
          </cell>
          <cell r="C683">
            <v>0</v>
          </cell>
          <cell r="D683" t="str">
            <v/>
          </cell>
          <cell r="E683">
            <v>0</v>
          </cell>
          <cell r="F683">
            <v>0</v>
          </cell>
          <cell r="G683">
            <v>0</v>
          </cell>
        </row>
        <row r="684">
          <cell r="A684" t="str">
            <v/>
          </cell>
          <cell r="B684">
            <v>0</v>
          </cell>
          <cell r="C684">
            <v>0</v>
          </cell>
          <cell r="D684" t="str">
            <v/>
          </cell>
          <cell r="E684">
            <v>0</v>
          </cell>
          <cell r="F684">
            <v>0</v>
          </cell>
          <cell r="G684">
            <v>0</v>
          </cell>
        </row>
        <row r="685">
          <cell r="A685" t="str">
            <v/>
          </cell>
          <cell r="B685">
            <v>0</v>
          </cell>
          <cell r="C685">
            <v>0</v>
          </cell>
          <cell r="D685" t="str">
            <v/>
          </cell>
          <cell r="E685">
            <v>0</v>
          </cell>
          <cell r="F685">
            <v>0</v>
          </cell>
          <cell r="G685">
            <v>0</v>
          </cell>
        </row>
        <row r="686">
          <cell r="A686">
            <v>0</v>
          </cell>
          <cell r="B686">
            <v>0</v>
          </cell>
          <cell r="C686">
            <v>0</v>
          </cell>
          <cell r="D686">
            <v>0</v>
          </cell>
          <cell r="E686">
            <v>0</v>
          </cell>
          <cell r="F686" t="str">
            <v>Total B</v>
          </cell>
          <cell r="G686">
            <v>0</v>
          </cell>
        </row>
        <row r="687">
          <cell r="A687">
            <v>0</v>
          </cell>
          <cell r="B687">
            <v>0</v>
          </cell>
          <cell r="C687" t="str">
            <v>C - EQUIPOS</v>
          </cell>
          <cell r="D687">
            <v>0</v>
          </cell>
          <cell r="E687">
            <v>0</v>
          </cell>
          <cell r="F687">
            <v>0</v>
          </cell>
          <cell r="G687">
            <v>0</v>
          </cell>
        </row>
        <row r="688">
          <cell r="A688" t="str">
            <v/>
          </cell>
          <cell r="B688" t="str">
            <v/>
          </cell>
          <cell r="C688">
            <v>0</v>
          </cell>
          <cell r="D688" t="str">
            <v/>
          </cell>
          <cell r="E688">
            <v>0</v>
          </cell>
          <cell r="F688">
            <v>0</v>
          </cell>
          <cell r="G688">
            <v>0</v>
          </cell>
        </row>
        <row r="689">
          <cell r="A689" t="str">
            <v/>
          </cell>
          <cell r="B689" t="str">
            <v/>
          </cell>
          <cell r="C689">
            <v>0</v>
          </cell>
          <cell r="D689" t="str">
            <v/>
          </cell>
          <cell r="E689">
            <v>0</v>
          </cell>
          <cell r="F689">
            <v>0</v>
          </cell>
          <cell r="G689">
            <v>0</v>
          </cell>
        </row>
        <row r="690">
          <cell r="A690" t="str">
            <v/>
          </cell>
          <cell r="B690" t="str">
            <v/>
          </cell>
          <cell r="C690">
            <v>0</v>
          </cell>
          <cell r="D690" t="str">
            <v/>
          </cell>
          <cell r="E690">
            <v>0</v>
          </cell>
          <cell r="F690">
            <v>0</v>
          </cell>
          <cell r="G690">
            <v>0</v>
          </cell>
        </row>
        <row r="691">
          <cell r="A691" t="str">
            <v/>
          </cell>
          <cell r="B691" t="str">
            <v/>
          </cell>
          <cell r="C691">
            <v>0</v>
          </cell>
          <cell r="D691" t="str">
            <v/>
          </cell>
          <cell r="E691">
            <v>0</v>
          </cell>
          <cell r="F691">
            <v>0</v>
          </cell>
          <cell r="G691">
            <v>0</v>
          </cell>
        </row>
        <row r="692">
          <cell r="A692" t="str">
            <v/>
          </cell>
          <cell r="B692" t="str">
            <v/>
          </cell>
          <cell r="C692">
            <v>0</v>
          </cell>
          <cell r="D692" t="str">
            <v/>
          </cell>
          <cell r="E692">
            <v>0</v>
          </cell>
          <cell r="F692">
            <v>0</v>
          </cell>
          <cell r="G692">
            <v>0</v>
          </cell>
        </row>
        <row r="693">
          <cell r="A693" t="str">
            <v/>
          </cell>
          <cell r="B693" t="str">
            <v/>
          </cell>
          <cell r="C693">
            <v>0</v>
          </cell>
          <cell r="D693" t="str">
            <v/>
          </cell>
          <cell r="E693">
            <v>0</v>
          </cell>
          <cell r="F693">
            <v>0</v>
          </cell>
          <cell r="G693">
            <v>0</v>
          </cell>
        </row>
        <row r="694">
          <cell r="A694" t="str">
            <v/>
          </cell>
          <cell r="B694" t="str">
            <v/>
          </cell>
          <cell r="C694">
            <v>0</v>
          </cell>
          <cell r="D694" t="str">
            <v/>
          </cell>
          <cell r="E694">
            <v>0</v>
          </cell>
          <cell r="F694">
            <v>0</v>
          </cell>
          <cell r="G694">
            <v>0</v>
          </cell>
        </row>
        <row r="695">
          <cell r="A695" t="str">
            <v/>
          </cell>
          <cell r="B695" t="str">
            <v/>
          </cell>
          <cell r="C695">
            <v>0</v>
          </cell>
          <cell r="D695" t="str">
            <v/>
          </cell>
          <cell r="E695">
            <v>0</v>
          </cell>
          <cell r="F695">
            <v>0</v>
          </cell>
          <cell r="G695">
            <v>0</v>
          </cell>
        </row>
        <row r="696">
          <cell r="A696" t="str">
            <v/>
          </cell>
          <cell r="B696" t="str">
            <v/>
          </cell>
          <cell r="C696">
            <v>0</v>
          </cell>
          <cell r="D696" t="str">
            <v/>
          </cell>
          <cell r="E696">
            <v>0</v>
          </cell>
          <cell r="F696">
            <v>0</v>
          </cell>
          <cell r="G696">
            <v>0</v>
          </cell>
        </row>
        <row r="697">
          <cell r="A697">
            <v>0</v>
          </cell>
          <cell r="B697">
            <v>0</v>
          </cell>
          <cell r="C697">
            <v>0</v>
          </cell>
          <cell r="D697">
            <v>0</v>
          </cell>
          <cell r="E697">
            <v>0</v>
          </cell>
          <cell r="F697" t="str">
            <v>Total C</v>
          </cell>
          <cell r="G697">
            <v>0</v>
          </cell>
        </row>
        <row r="698">
          <cell r="A698">
            <v>0</v>
          </cell>
          <cell r="B698">
            <v>0</v>
          </cell>
          <cell r="C698">
            <v>0</v>
          </cell>
          <cell r="D698">
            <v>0</v>
          </cell>
          <cell r="E698">
            <v>0</v>
          </cell>
          <cell r="F698">
            <v>0</v>
          </cell>
          <cell r="G698">
            <v>0</v>
          </cell>
        </row>
        <row r="699">
          <cell r="A699" t="str">
            <v/>
          </cell>
          <cell r="B699" t="str">
            <v/>
          </cell>
          <cell r="C699">
            <v>0</v>
          </cell>
          <cell r="D699" t="str">
            <v>Costo  Neto</v>
          </cell>
          <cell r="E699">
            <v>0</v>
          </cell>
          <cell r="F699" t="str">
            <v>Total D=A+B+C</v>
          </cell>
          <cell r="G699">
            <v>0</v>
          </cell>
        </row>
        <row r="701">
          <cell r="A701" t="str">
            <v>ANALISIS DE PRECIOS</v>
          </cell>
          <cell r="B701">
            <v>0</v>
          </cell>
          <cell r="C701">
            <v>0</v>
          </cell>
          <cell r="D701">
            <v>0</v>
          </cell>
          <cell r="E701">
            <v>0</v>
          </cell>
          <cell r="F701">
            <v>0</v>
          </cell>
          <cell r="G701">
            <v>0</v>
          </cell>
        </row>
        <row r="702">
          <cell r="A702" t="str">
            <v>COMITENTE:</v>
          </cell>
          <cell r="B702" t="str">
            <v>DIRECCIÓN DE ARQUITECTURA</v>
          </cell>
          <cell r="C702">
            <v>0</v>
          </cell>
          <cell r="D702">
            <v>0</v>
          </cell>
          <cell r="E702">
            <v>0</v>
          </cell>
          <cell r="F702">
            <v>0</v>
          </cell>
          <cell r="G702">
            <v>0</v>
          </cell>
        </row>
        <row r="703">
          <cell r="A703" t="str">
            <v>CONTRATISTA:</v>
          </cell>
          <cell r="B703" t="str">
            <v>FUNCIONALES SIGOP</v>
          </cell>
          <cell r="C703">
            <v>0</v>
          </cell>
          <cell r="D703">
            <v>0</v>
          </cell>
          <cell r="E703">
            <v>0</v>
          </cell>
          <cell r="F703">
            <v>0</v>
          </cell>
          <cell r="G703">
            <v>0</v>
          </cell>
        </row>
        <row r="704">
          <cell r="A704" t="str">
            <v>OBRA:</v>
          </cell>
          <cell r="B704" t="str">
            <v>PRUEBA PLANILLA DE MEDICION</v>
          </cell>
          <cell r="C704">
            <v>0</v>
          </cell>
          <cell r="D704">
            <v>0</v>
          </cell>
          <cell r="E704">
            <v>0</v>
          </cell>
          <cell r="F704" t="str">
            <v>PRECIOS A:</v>
          </cell>
          <cell r="G704">
            <v>0</v>
          </cell>
        </row>
        <row r="705">
          <cell r="A705" t="str">
            <v>UBICACIÓN:</v>
          </cell>
          <cell r="B705" t="str">
            <v>CENTRO CIVICO</v>
          </cell>
          <cell r="C705">
            <v>0</v>
          </cell>
          <cell r="D705">
            <v>0</v>
          </cell>
          <cell r="E705">
            <v>0</v>
          </cell>
          <cell r="F705">
            <v>0</v>
          </cell>
          <cell r="G705">
            <v>0</v>
          </cell>
        </row>
        <row r="706">
          <cell r="A706" t="str">
            <v>RUBRO:</v>
          </cell>
          <cell r="B706" t="str">
            <v/>
          </cell>
          <cell r="C706" t="str">
            <v/>
          </cell>
          <cell r="D706">
            <v>0</v>
          </cell>
          <cell r="E706">
            <v>0</v>
          </cell>
          <cell r="F706">
            <v>0</v>
          </cell>
          <cell r="G706">
            <v>0</v>
          </cell>
        </row>
        <row r="707">
          <cell r="A707" t="str">
            <v>ITEM:</v>
          </cell>
          <cell r="B707" t="str">
            <v/>
          </cell>
          <cell r="C707" t="str">
            <v/>
          </cell>
          <cell r="D707">
            <v>0</v>
          </cell>
          <cell r="E707">
            <v>0</v>
          </cell>
          <cell r="F707" t="str">
            <v>UNIDAD:</v>
          </cell>
          <cell r="G707" t="str">
            <v/>
          </cell>
        </row>
        <row r="708">
          <cell r="A708">
            <v>0</v>
          </cell>
          <cell r="B708">
            <v>0</v>
          </cell>
          <cell r="C708">
            <v>0</v>
          </cell>
          <cell r="D708">
            <v>0</v>
          </cell>
          <cell r="E708">
            <v>0</v>
          </cell>
          <cell r="F708">
            <v>0</v>
          </cell>
          <cell r="G708">
            <v>0</v>
          </cell>
        </row>
        <row r="709">
          <cell r="A709" t="str">
            <v>DATOS REDETERMINACION</v>
          </cell>
          <cell r="B709">
            <v>0</v>
          </cell>
          <cell r="C709" t="str">
            <v>DESIGNACION</v>
          </cell>
          <cell r="D709" t="str">
            <v>U</v>
          </cell>
          <cell r="E709" t="str">
            <v>Cantidad</v>
          </cell>
          <cell r="F709" t="str">
            <v>$ Unitarios</v>
          </cell>
          <cell r="G709" t="str">
            <v>$ Parcial</v>
          </cell>
        </row>
        <row r="710">
          <cell r="A710" t="str">
            <v>CÓDIGO</v>
          </cell>
          <cell r="B710" t="str">
            <v>DESCRIPCIÓN</v>
          </cell>
          <cell r="C710">
            <v>0</v>
          </cell>
          <cell r="D710">
            <v>0</v>
          </cell>
          <cell r="E710">
            <v>0</v>
          </cell>
          <cell r="F710">
            <v>0</v>
          </cell>
          <cell r="G710">
            <v>0</v>
          </cell>
        </row>
        <row r="711">
          <cell r="A711">
            <v>0</v>
          </cell>
          <cell r="B711">
            <v>0</v>
          </cell>
          <cell r="C711" t="str">
            <v>A - MATERIALES</v>
          </cell>
          <cell r="D711">
            <v>0</v>
          </cell>
          <cell r="E711">
            <v>0</v>
          </cell>
          <cell r="F711">
            <v>0</v>
          </cell>
          <cell r="G711">
            <v>0</v>
          </cell>
        </row>
        <row r="712">
          <cell r="A712" t="str">
            <v/>
          </cell>
          <cell r="B712" t="str">
            <v/>
          </cell>
          <cell r="C712">
            <v>0</v>
          </cell>
          <cell r="D712" t="str">
            <v/>
          </cell>
          <cell r="E712">
            <v>0</v>
          </cell>
          <cell r="F712">
            <v>0</v>
          </cell>
          <cell r="G712">
            <v>0</v>
          </cell>
        </row>
        <row r="713">
          <cell r="A713" t="str">
            <v/>
          </cell>
          <cell r="B713" t="str">
            <v/>
          </cell>
          <cell r="C713">
            <v>0</v>
          </cell>
          <cell r="D713" t="str">
            <v/>
          </cell>
          <cell r="E713">
            <v>0</v>
          </cell>
          <cell r="F713">
            <v>0</v>
          </cell>
          <cell r="G713">
            <v>0</v>
          </cell>
        </row>
        <row r="714">
          <cell r="A714" t="str">
            <v/>
          </cell>
          <cell r="B714" t="str">
            <v/>
          </cell>
          <cell r="C714">
            <v>0</v>
          </cell>
          <cell r="D714" t="str">
            <v/>
          </cell>
          <cell r="E714">
            <v>0</v>
          </cell>
          <cell r="F714">
            <v>0</v>
          </cell>
          <cell r="G714">
            <v>0</v>
          </cell>
        </row>
        <row r="715">
          <cell r="A715" t="str">
            <v/>
          </cell>
          <cell r="B715" t="str">
            <v/>
          </cell>
          <cell r="C715">
            <v>0</v>
          </cell>
          <cell r="D715" t="str">
            <v/>
          </cell>
          <cell r="E715">
            <v>0</v>
          </cell>
          <cell r="F715">
            <v>0</v>
          </cell>
          <cell r="G715">
            <v>0</v>
          </cell>
        </row>
        <row r="716">
          <cell r="A716" t="str">
            <v/>
          </cell>
          <cell r="B716" t="str">
            <v/>
          </cell>
          <cell r="C716">
            <v>0</v>
          </cell>
          <cell r="D716" t="str">
            <v/>
          </cell>
          <cell r="E716">
            <v>0</v>
          </cell>
          <cell r="F716">
            <v>0</v>
          </cell>
          <cell r="G716">
            <v>0</v>
          </cell>
        </row>
        <row r="717">
          <cell r="A717" t="str">
            <v/>
          </cell>
          <cell r="B717" t="str">
            <v/>
          </cell>
          <cell r="C717">
            <v>0</v>
          </cell>
          <cell r="D717" t="str">
            <v/>
          </cell>
          <cell r="E717">
            <v>0</v>
          </cell>
          <cell r="F717">
            <v>0</v>
          </cell>
          <cell r="G717">
            <v>0</v>
          </cell>
        </row>
        <row r="718">
          <cell r="A718" t="str">
            <v/>
          </cell>
          <cell r="B718" t="str">
            <v/>
          </cell>
          <cell r="C718">
            <v>0</v>
          </cell>
          <cell r="D718" t="str">
            <v/>
          </cell>
          <cell r="E718">
            <v>0</v>
          </cell>
          <cell r="F718">
            <v>0</v>
          </cell>
          <cell r="G718">
            <v>0</v>
          </cell>
        </row>
        <row r="719">
          <cell r="A719" t="str">
            <v/>
          </cell>
          <cell r="B719" t="str">
            <v/>
          </cell>
          <cell r="C719">
            <v>0</v>
          </cell>
          <cell r="D719" t="str">
            <v/>
          </cell>
          <cell r="E719">
            <v>0</v>
          </cell>
          <cell r="F719">
            <v>0</v>
          </cell>
          <cell r="G719">
            <v>0</v>
          </cell>
        </row>
        <row r="720">
          <cell r="A720" t="str">
            <v/>
          </cell>
          <cell r="B720" t="str">
            <v/>
          </cell>
          <cell r="C720">
            <v>0</v>
          </cell>
          <cell r="D720" t="str">
            <v/>
          </cell>
          <cell r="E720">
            <v>0</v>
          </cell>
          <cell r="F720">
            <v>0</v>
          </cell>
          <cell r="G720">
            <v>0</v>
          </cell>
        </row>
        <row r="721">
          <cell r="A721" t="str">
            <v/>
          </cell>
          <cell r="B721" t="str">
            <v/>
          </cell>
          <cell r="C721">
            <v>0</v>
          </cell>
          <cell r="D721" t="str">
            <v/>
          </cell>
          <cell r="E721">
            <v>0</v>
          </cell>
          <cell r="F721">
            <v>0</v>
          </cell>
          <cell r="G721">
            <v>0</v>
          </cell>
        </row>
        <row r="722">
          <cell r="A722" t="str">
            <v/>
          </cell>
          <cell r="B722" t="str">
            <v/>
          </cell>
          <cell r="C722">
            <v>0</v>
          </cell>
          <cell r="D722" t="str">
            <v/>
          </cell>
          <cell r="E722">
            <v>0</v>
          </cell>
          <cell r="F722">
            <v>0</v>
          </cell>
          <cell r="G722">
            <v>0</v>
          </cell>
        </row>
        <row r="723">
          <cell r="A723" t="str">
            <v/>
          </cell>
          <cell r="B723" t="str">
            <v/>
          </cell>
          <cell r="C723">
            <v>0</v>
          </cell>
          <cell r="D723" t="str">
            <v/>
          </cell>
          <cell r="E723">
            <v>0</v>
          </cell>
          <cell r="F723">
            <v>0</v>
          </cell>
          <cell r="G723">
            <v>0</v>
          </cell>
        </row>
        <row r="724">
          <cell r="A724" t="str">
            <v/>
          </cell>
          <cell r="B724" t="str">
            <v/>
          </cell>
          <cell r="C724">
            <v>0</v>
          </cell>
          <cell r="D724" t="str">
            <v/>
          </cell>
          <cell r="E724">
            <v>0</v>
          </cell>
          <cell r="F724">
            <v>0</v>
          </cell>
          <cell r="G724">
            <v>0</v>
          </cell>
        </row>
        <row r="725">
          <cell r="A725" t="str">
            <v/>
          </cell>
          <cell r="B725" t="str">
            <v/>
          </cell>
          <cell r="C725">
            <v>0</v>
          </cell>
          <cell r="D725" t="str">
            <v/>
          </cell>
          <cell r="E725">
            <v>0</v>
          </cell>
          <cell r="F725">
            <v>0</v>
          </cell>
          <cell r="G725">
            <v>0</v>
          </cell>
        </row>
        <row r="726">
          <cell r="A726">
            <v>0</v>
          </cell>
          <cell r="B726">
            <v>0</v>
          </cell>
          <cell r="C726">
            <v>0</v>
          </cell>
          <cell r="D726">
            <v>0</v>
          </cell>
          <cell r="E726">
            <v>0</v>
          </cell>
          <cell r="F726" t="str">
            <v>Total A</v>
          </cell>
          <cell r="G726">
            <v>0</v>
          </cell>
        </row>
        <row r="727">
          <cell r="A727">
            <v>0</v>
          </cell>
          <cell r="B727">
            <v>0</v>
          </cell>
          <cell r="C727" t="str">
            <v>B - MANO DE OBRA</v>
          </cell>
          <cell r="D727">
            <v>0</v>
          </cell>
          <cell r="E727">
            <v>0</v>
          </cell>
          <cell r="F727">
            <v>0</v>
          </cell>
          <cell r="G727">
            <v>0</v>
          </cell>
        </row>
        <row r="728">
          <cell r="A728" t="str">
            <v/>
          </cell>
          <cell r="B728">
            <v>0</v>
          </cell>
          <cell r="C728">
            <v>0</v>
          </cell>
          <cell r="D728" t="str">
            <v/>
          </cell>
          <cell r="E728">
            <v>0</v>
          </cell>
          <cell r="F728">
            <v>0</v>
          </cell>
          <cell r="G728">
            <v>0</v>
          </cell>
        </row>
        <row r="729">
          <cell r="A729" t="str">
            <v/>
          </cell>
          <cell r="B729">
            <v>0</v>
          </cell>
          <cell r="C729">
            <v>0</v>
          </cell>
          <cell r="D729" t="str">
            <v/>
          </cell>
          <cell r="E729">
            <v>0</v>
          </cell>
          <cell r="F729">
            <v>0</v>
          </cell>
          <cell r="G729">
            <v>0</v>
          </cell>
        </row>
        <row r="730">
          <cell r="A730" t="str">
            <v/>
          </cell>
          <cell r="B730">
            <v>0</v>
          </cell>
          <cell r="C730">
            <v>0</v>
          </cell>
          <cell r="D730" t="str">
            <v/>
          </cell>
          <cell r="E730">
            <v>0</v>
          </cell>
          <cell r="F730">
            <v>0</v>
          </cell>
          <cell r="G730">
            <v>0</v>
          </cell>
        </row>
        <row r="731">
          <cell r="A731" t="str">
            <v/>
          </cell>
          <cell r="B731">
            <v>0</v>
          </cell>
          <cell r="C731">
            <v>0</v>
          </cell>
          <cell r="D731" t="str">
            <v/>
          </cell>
          <cell r="E731">
            <v>0</v>
          </cell>
          <cell r="F731">
            <v>0</v>
          </cell>
          <cell r="G731">
            <v>0</v>
          </cell>
        </row>
        <row r="732">
          <cell r="A732" t="str">
            <v/>
          </cell>
          <cell r="B732">
            <v>0</v>
          </cell>
          <cell r="C732">
            <v>0</v>
          </cell>
          <cell r="D732" t="str">
            <v/>
          </cell>
          <cell r="E732">
            <v>0</v>
          </cell>
          <cell r="F732">
            <v>0</v>
          </cell>
          <cell r="G732">
            <v>0</v>
          </cell>
        </row>
        <row r="733">
          <cell r="A733" t="str">
            <v/>
          </cell>
          <cell r="B733">
            <v>0</v>
          </cell>
          <cell r="C733">
            <v>0</v>
          </cell>
          <cell r="D733" t="str">
            <v/>
          </cell>
          <cell r="E733">
            <v>0</v>
          </cell>
          <cell r="F733">
            <v>0</v>
          </cell>
          <cell r="G733">
            <v>0</v>
          </cell>
        </row>
        <row r="734">
          <cell r="A734" t="str">
            <v/>
          </cell>
          <cell r="B734">
            <v>0</v>
          </cell>
          <cell r="C734">
            <v>0</v>
          </cell>
          <cell r="D734" t="str">
            <v/>
          </cell>
          <cell r="E734">
            <v>0</v>
          </cell>
          <cell r="F734">
            <v>0</v>
          </cell>
          <cell r="G734">
            <v>0</v>
          </cell>
        </row>
        <row r="735">
          <cell r="A735" t="str">
            <v/>
          </cell>
          <cell r="B735">
            <v>0</v>
          </cell>
          <cell r="C735">
            <v>0</v>
          </cell>
          <cell r="D735" t="str">
            <v/>
          </cell>
          <cell r="E735">
            <v>0</v>
          </cell>
          <cell r="F735">
            <v>0</v>
          </cell>
          <cell r="G735">
            <v>0</v>
          </cell>
        </row>
        <row r="736">
          <cell r="A736">
            <v>0</v>
          </cell>
          <cell r="B736">
            <v>0</v>
          </cell>
          <cell r="C736">
            <v>0</v>
          </cell>
          <cell r="D736">
            <v>0</v>
          </cell>
          <cell r="E736">
            <v>0</v>
          </cell>
          <cell r="F736" t="str">
            <v>Total B</v>
          </cell>
          <cell r="G736">
            <v>0</v>
          </cell>
        </row>
        <row r="737">
          <cell r="A737">
            <v>0</v>
          </cell>
          <cell r="B737">
            <v>0</v>
          </cell>
          <cell r="C737" t="str">
            <v>C - EQUIPOS</v>
          </cell>
          <cell r="D737">
            <v>0</v>
          </cell>
          <cell r="E737">
            <v>0</v>
          </cell>
          <cell r="F737">
            <v>0</v>
          </cell>
          <cell r="G737">
            <v>0</v>
          </cell>
        </row>
        <row r="738">
          <cell r="A738" t="str">
            <v/>
          </cell>
          <cell r="B738" t="str">
            <v/>
          </cell>
          <cell r="C738">
            <v>0</v>
          </cell>
          <cell r="D738" t="str">
            <v/>
          </cell>
          <cell r="E738">
            <v>0</v>
          </cell>
          <cell r="F738">
            <v>0</v>
          </cell>
          <cell r="G738">
            <v>0</v>
          </cell>
        </row>
        <row r="739">
          <cell r="A739" t="str">
            <v/>
          </cell>
          <cell r="B739" t="str">
            <v/>
          </cell>
          <cell r="C739">
            <v>0</v>
          </cell>
          <cell r="D739" t="str">
            <v/>
          </cell>
          <cell r="E739">
            <v>0</v>
          </cell>
          <cell r="F739">
            <v>0</v>
          </cell>
          <cell r="G739">
            <v>0</v>
          </cell>
        </row>
        <row r="740">
          <cell r="A740" t="str">
            <v/>
          </cell>
          <cell r="B740" t="str">
            <v/>
          </cell>
          <cell r="C740">
            <v>0</v>
          </cell>
          <cell r="D740" t="str">
            <v/>
          </cell>
          <cell r="E740">
            <v>0</v>
          </cell>
          <cell r="F740">
            <v>0</v>
          </cell>
          <cell r="G740">
            <v>0</v>
          </cell>
        </row>
        <row r="741">
          <cell r="A741" t="str">
            <v/>
          </cell>
          <cell r="B741" t="str">
            <v/>
          </cell>
          <cell r="C741">
            <v>0</v>
          </cell>
          <cell r="D741" t="str">
            <v/>
          </cell>
          <cell r="E741">
            <v>0</v>
          </cell>
          <cell r="F741">
            <v>0</v>
          </cell>
          <cell r="G741">
            <v>0</v>
          </cell>
        </row>
        <row r="742">
          <cell r="A742" t="str">
            <v/>
          </cell>
          <cell r="B742" t="str">
            <v/>
          </cell>
          <cell r="C742">
            <v>0</v>
          </cell>
          <cell r="D742" t="str">
            <v/>
          </cell>
          <cell r="E742">
            <v>0</v>
          </cell>
          <cell r="F742">
            <v>0</v>
          </cell>
          <cell r="G742">
            <v>0</v>
          </cell>
        </row>
        <row r="743">
          <cell r="A743" t="str">
            <v/>
          </cell>
          <cell r="B743" t="str">
            <v/>
          </cell>
          <cell r="C743">
            <v>0</v>
          </cell>
          <cell r="D743" t="str">
            <v/>
          </cell>
          <cell r="E743">
            <v>0</v>
          </cell>
          <cell r="F743">
            <v>0</v>
          </cell>
          <cell r="G743">
            <v>0</v>
          </cell>
        </row>
        <row r="744">
          <cell r="A744" t="str">
            <v/>
          </cell>
          <cell r="B744" t="str">
            <v/>
          </cell>
          <cell r="C744">
            <v>0</v>
          </cell>
          <cell r="D744" t="str">
            <v/>
          </cell>
          <cell r="E744">
            <v>0</v>
          </cell>
          <cell r="F744">
            <v>0</v>
          </cell>
          <cell r="G744">
            <v>0</v>
          </cell>
        </row>
        <row r="745">
          <cell r="A745" t="str">
            <v/>
          </cell>
          <cell r="B745" t="str">
            <v/>
          </cell>
          <cell r="C745">
            <v>0</v>
          </cell>
          <cell r="D745" t="str">
            <v/>
          </cell>
          <cell r="E745">
            <v>0</v>
          </cell>
          <cell r="F745">
            <v>0</v>
          </cell>
          <cell r="G745">
            <v>0</v>
          </cell>
        </row>
        <row r="746">
          <cell r="A746" t="str">
            <v/>
          </cell>
          <cell r="B746" t="str">
            <v/>
          </cell>
          <cell r="C746">
            <v>0</v>
          </cell>
          <cell r="D746" t="str">
            <v/>
          </cell>
          <cell r="E746">
            <v>0</v>
          </cell>
          <cell r="F746">
            <v>0</v>
          </cell>
          <cell r="G746">
            <v>0</v>
          </cell>
        </row>
        <row r="747">
          <cell r="A747">
            <v>0</v>
          </cell>
          <cell r="B747">
            <v>0</v>
          </cell>
          <cell r="C747">
            <v>0</v>
          </cell>
          <cell r="D747">
            <v>0</v>
          </cell>
          <cell r="E747">
            <v>0</v>
          </cell>
          <cell r="F747" t="str">
            <v>Total C</v>
          </cell>
          <cell r="G747">
            <v>0</v>
          </cell>
        </row>
        <row r="748">
          <cell r="A748">
            <v>0</v>
          </cell>
          <cell r="B748">
            <v>0</v>
          </cell>
          <cell r="C748">
            <v>0</v>
          </cell>
          <cell r="D748">
            <v>0</v>
          </cell>
          <cell r="E748">
            <v>0</v>
          </cell>
          <cell r="F748">
            <v>0</v>
          </cell>
          <cell r="G748">
            <v>0</v>
          </cell>
        </row>
        <row r="749">
          <cell r="A749" t="str">
            <v/>
          </cell>
          <cell r="B749" t="str">
            <v/>
          </cell>
          <cell r="C749">
            <v>0</v>
          </cell>
          <cell r="D749" t="str">
            <v>Costo  Neto</v>
          </cell>
          <cell r="E749">
            <v>0</v>
          </cell>
          <cell r="F749" t="str">
            <v>Total D=A+B+C</v>
          </cell>
          <cell r="G749">
            <v>0</v>
          </cell>
        </row>
        <row r="751">
          <cell r="A751" t="str">
            <v>ANALISIS DE PRECIOS</v>
          </cell>
          <cell r="B751">
            <v>0</v>
          </cell>
          <cell r="C751">
            <v>0</v>
          </cell>
          <cell r="D751">
            <v>0</v>
          </cell>
          <cell r="E751">
            <v>0</v>
          </cell>
          <cell r="F751">
            <v>0</v>
          </cell>
          <cell r="G751">
            <v>0</v>
          </cell>
        </row>
        <row r="752">
          <cell r="A752" t="str">
            <v>COMITENTE:</v>
          </cell>
          <cell r="B752" t="str">
            <v>DIRECCIÓN DE ARQUITECTURA</v>
          </cell>
          <cell r="C752">
            <v>0</v>
          </cell>
          <cell r="D752">
            <v>0</v>
          </cell>
          <cell r="E752">
            <v>0</v>
          </cell>
          <cell r="F752">
            <v>0</v>
          </cell>
          <cell r="G752">
            <v>0</v>
          </cell>
        </row>
        <row r="753">
          <cell r="A753" t="str">
            <v>CONTRATISTA:</v>
          </cell>
          <cell r="B753" t="str">
            <v>FUNCIONALES SIGOP</v>
          </cell>
          <cell r="C753">
            <v>0</v>
          </cell>
          <cell r="D753">
            <v>0</v>
          </cell>
          <cell r="E753">
            <v>0</v>
          </cell>
          <cell r="F753">
            <v>0</v>
          </cell>
          <cell r="G753">
            <v>0</v>
          </cell>
        </row>
        <row r="754">
          <cell r="A754" t="str">
            <v>OBRA:</v>
          </cell>
          <cell r="B754" t="str">
            <v>PRUEBA PLANILLA DE MEDICION</v>
          </cell>
          <cell r="C754">
            <v>0</v>
          </cell>
          <cell r="D754">
            <v>0</v>
          </cell>
          <cell r="E754">
            <v>0</v>
          </cell>
          <cell r="F754" t="str">
            <v>PRECIOS A:</v>
          </cell>
          <cell r="G754">
            <v>0</v>
          </cell>
        </row>
        <row r="755">
          <cell r="A755" t="str">
            <v>UBICACIÓN:</v>
          </cell>
          <cell r="B755" t="str">
            <v>CENTRO CIVICO</v>
          </cell>
          <cell r="C755">
            <v>0</v>
          </cell>
          <cell r="D755">
            <v>0</v>
          </cell>
          <cell r="E755">
            <v>0</v>
          </cell>
          <cell r="F755">
            <v>0</v>
          </cell>
          <cell r="G755">
            <v>0</v>
          </cell>
        </row>
        <row r="756">
          <cell r="A756" t="str">
            <v>RUBRO:</v>
          </cell>
          <cell r="B756" t="str">
            <v/>
          </cell>
          <cell r="C756" t="str">
            <v/>
          </cell>
          <cell r="D756">
            <v>0</v>
          </cell>
          <cell r="E756">
            <v>0</v>
          </cell>
          <cell r="F756">
            <v>0</v>
          </cell>
          <cell r="G756">
            <v>0</v>
          </cell>
        </row>
        <row r="757">
          <cell r="A757" t="str">
            <v>ITEM:</v>
          </cell>
          <cell r="B757" t="str">
            <v/>
          </cell>
          <cell r="C757" t="str">
            <v/>
          </cell>
          <cell r="D757">
            <v>0</v>
          </cell>
          <cell r="E757">
            <v>0</v>
          </cell>
          <cell r="F757" t="str">
            <v>UNIDAD:</v>
          </cell>
          <cell r="G757" t="str">
            <v/>
          </cell>
        </row>
        <row r="758">
          <cell r="A758">
            <v>0</v>
          </cell>
          <cell r="B758">
            <v>0</v>
          </cell>
          <cell r="C758">
            <v>0</v>
          </cell>
          <cell r="D758">
            <v>0</v>
          </cell>
          <cell r="E758">
            <v>0</v>
          </cell>
          <cell r="F758">
            <v>0</v>
          </cell>
          <cell r="G758">
            <v>0</v>
          </cell>
        </row>
        <row r="759">
          <cell r="A759" t="str">
            <v>DATOS REDETERMINACION</v>
          </cell>
          <cell r="B759">
            <v>0</v>
          </cell>
          <cell r="C759" t="str">
            <v>DESIGNACION</v>
          </cell>
          <cell r="D759" t="str">
            <v>U</v>
          </cell>
          <cell r="E759" t="str">
            <v>Cantidad</v>
          </cell>
          <cell r="F759" t="str">
            <v>$ Unitarios</v>
          </cell>
          <cell r="G759" t="str">
            <v>$ Parcial</v>
          </cell>
        </row>
        <row r="760">
          <cell r="A760" t="str">
            <v>CÓDIGO</v>
          </cell>
          <cell r="B760" t="str">
            <v>DESCRIPCIÓN</v>
          </cell>
          <cell r="C760">
            <v>0</v>
          </cell>
          <cell r="D760">
            <v>0</v>
          </cell>
          <cell r="E760">
            <v>0</v>
          </cell>
          <cell r="F760">
            <v>0</v>
          </cell>
          <cell r="G760">
            <v>0</v>
          </cell>
        </row>
        <row r="761">
          <cell r="A761">
            <v>0</v>
          </cell>
          <cell r="B761">
            <v>0</v>
          </cell>
          <cell r="C761" t="str">
            <v>A - MATERIALES</v>
          </cell>
          <cell r="D761">
            <v>0</v>
          </cell>
          <cell r="E761">
            <v>0</v>
          </cell>
          <cell r="F761">
            <v>0</v>
          </cell>
          <cell r="G761">
            <v>0</v>
          </cell>
        </row>
        <row r="762">
          <cell r="A762" t="str">
            <v/>
          </cell>
          <cell r="B762" t="str">
            <v/>
          </cell>
          <cell r="C762">
            <v>0</v>
          </cell>
          <cell r="D762" t="str">
            <v/>
          </cell>
          <cell r="E762">
            <v>0</v>
          </cell>
          <cell r="F762">
            <v>0</v>
          </cell>
          <cell r="G762">
            <v>0</v>
          </cell>
        </row>
        <row r="763">
          <cell r="A763" t="str">
            <v/>
          </cell>
          <cell r="B763" t="str">
            <v/>
          </cell>
          <cell r="C763">
            <v>0</v>
          </cell>
          <cell r="D763" t="str">
            <v/>
          </cell>
          <cell r="E763">
            <v>0</v>
          </cell>
          <cell r="F763">
            <v>0</v>
          </cell>
          <cell r="G763">
            <v>0</v>
          </cell>
        </row>
        <row r="764">
          <cell r="A764" t="str">
            <v/>
          </cell>
          <cell r="B764" t="str">
            <v/>
          </cell>
          <cell r="C764">
            <v>0</v>
          </cell>
          <cell r="D764" t="str">
            <v/>
          </cell>
          <cell r="E764">
            <v>0</v>
          </cell>
          <cell r="F764">
            <v>0</v>
          </cell>
          <cell r="G764">
            <v>0</v>
          </cell>
        </row>
        <row r="765">
          <cell r="A765" t="str">
            <v/>
          </cell>
          <cell r="B765" t="str">
            <v/>
          </cell>
          <cell r="C765">
            <v>0</v>
          </cell>
          <cell r="D765" t="str">
            <v/>
          </cell>
          <cell r="E765">
            <v>0</v>
          </cell>
          <cell r="F765">
            <v>0</v>
          </cell>
          <cell r="G765">
            <v>0</v>
          </cell>
        </row>
        <row r="766">
          <cell r="A766" t="str">
            <v/>
          </cell>
          <cell r="B766" t="str">
            <v/>
          </cell>
          <cell r="C766">
            <v>0</v>
          </cell>
          <cell r="D766" t="str">
            <v/>
          </cell>
          <cell r="E766">
            <v>0</v>
          </cell>
          <cell r="F766">
            <v>0</v>
          </cell>
          <cell r="G766">
            <v>0</v>
          </cell>
        </row>
        <row r="767">
          <cell r="A767" t="str">
            <v/>
          </cell>
          <cell r="B767" t="str">
            <v/>
          </cell>
          <cell r="C767">
            <v>0</v>
          </cell>
          <cell r="D767" t="str">
            <v/>
          </cell>
          <cell r="E767">
            <v>0</v>
          </cell>
          <cell r="F767">
            <v>0</v>
          </cell>
          <cell r="G767">
            <v>0</v>
          </cell>
        </row>
        <row r="768">
          <cell r="A768" t="str">
            <v/>
          </cell>
          <cell r="B768" t="str">
            <v/>
          </cell>
          <cell r="C768">
            <v>0</v>
          </cell>
          <cell r="D768" t="str">
            <v/>
          </cell>
          <cell r="E768">
            <v>0</v>
          </cell>
          <cell r="F768">
            <v>0</v>
          </cell>
          <cell r="G768">
            <v>0</v>
          </cell>
        </row>
        <row r="769">
          <cell r="A769" t="str">
            <v/>
          </cell>
          <cell r="B769" t="str">
            <v/>
          </cell>
          <cell r="C769">
            <v>0</v>
          </cell>
          <cell r="D769" t="str">
            <v/>
          </cell>
          <cell r="E769">
            <v>0</v>
          </cell>
          <cell r="F769">
            <v>0</v>
          </cell>
          <cell r="G769">
            <v>0</v>
          </cell>
        </row>
        <row r="770">
          <cell r="A770" t="str">
            <v/>
          </cell>
          <cell r="B770" t="str">
            <v/>
          </cell>
          <cell r="C770">
            <v>0</v>
          </cell>
          <cell r="D770" t="str">
            <v/>
          </cell>
          <cell r="E770">
            <v>0</v>
          </cell>
          <cell r="F770">
            <v>0</v>
          </cell>
          <cell r="G770">
            <v>0</v>
          </cell>
        </row>
        <row r="771">
          <cell r="A771" t="str">
            <v/>
          </cell>
          <cell r="B771" t="str">
            <v/>
          </cell>
          <cell r="C771">
            <v>0</v>
          </cell>
          <cell r="D771" t="str">
            <v/>
          </cell>
          <cell r="E771">
            <v>0</v>
          </cell>
          <cell r="F771">
            <v>0</v>
          </cell>
          <cell r="G771">
            <v>0</v>
          </cell>
        </row>
        <row r="772">
          <cell r="A772" t="str">
            <v/>
          </cell>
          <cell r="B772" t="str">
            <v/>
          </cell>
          <cell r="C772">
            <v>0</v>
          </cell>
          <cell r="D772" t="str">
            <v/>
          </cell>
          <cell r="E772">
            <v>0</v>
          </cell>
          <cell r="F772">
            <v>0</v>
          </cell>
          <cell r="G772">
            <v>0</v>
          </cell>
        </row>
        <row r="773">
          <cell r="A773" t="str">
            <v/>
          </cell>
          <cell r="B773" t="str">
            <v/>
          </cell>
          <cell r="C773">
            <v>0</v>
          </cell>
          <cell r="D773" t="str">
            <v/>
          </cell>
          <cell r="E773">
            <v>0</v>
          </cell>
          <cell r="F773">
            <v>0</v>
          </cell>
          <cell r="G773">
            <v>0</v>
          </cell>
        </row>
        <row r="774">
          <cell r="A774" t="str">
            <v/>
          </cell>
          <cell r="B774" t="str">
            <v/>
          </cell>
          <cell r="C774">
            <v>0</v>
          </cell>
          <cell r="D774" t="str">
            <v/>
          </cell>
          <cell r="E774">
            <v>0</v>
          </cell>
          <cell r="F774">
            <v>0</v>
          </cell>
          <cell r="G774">
            <v>0</v>
          </cell>
        </row>
        <row r="775">
          <cell r="A775" t="str">
            <v/>
          </cell>
          <cell r="B775" t="str">
            <v/>
          </cell>
          <cell r="C775">
            <v>0</v>
          </cell>
          <cell r="D775" t="str">
            <v/>
          </cell>
          <cell r="E775">
            <v>0</v>
          </cell>
          <cell r="F775">
            <v>0</v>
          </cell>
          <cell r="G775">
            <v>0</v>
          </cell>
        </row>
        <row r="776">
          <cell r="A776">
            <v>0</v>
          </cell>
          <cell r="B776">
            <v>0</v>
          </cell>
          <cell r="C776">
            <v>0</v>
          </cell>
          <cell r="D776">
            <v>0</v>
          </cell>
          <cell r="E776">
            <v>0</v>
          </cell>
          <cell r="F776" t="str">
            <v>Total A</v>
          </cell>
          <cell r="G776">
            <v>0</v>
          </cell>
        </row>
        <row r="777">
          <cell r="A777">
            <v>0</v>
          </cell>
          <cell r="B777">
            <v>0</v>
          </cell>
          <cell r="C777" t="str">
            <v>B - MANO DE OBRA</v>
          </cell>
          <cell r="D777">
            <v>0</v>
          </cell>
          <cell r="E777">
            <v>0</v>
          </cell>
          <cell r="F777">
            <v>0</v>
          </cell>
          <cell r="G777">
            <v>0</v>
          </cell>
        </row>
        <row r="778">
          <cell r="A778" t="str">
            <v/>
          </cell>
          <cell r="B778">
            <v>0</v>
          </cell>
          <cell r="C778">
            <v>0</v>
          </cell>
          <cell r="D778" t="str">
            <v/>
          </cell>
          <cell r="E778">
            <v>0</v>
          </cell>
          <cell r="F778">
            <v>0</v>
          </cell>
          <cell r="G778">
            <v>0</v>
          </cell>
        </row>
        <row r="779">
          <cell r="A779" t="str">
            <v/>
          </cell>
          <cell r="B779">
            <v>0</v>
          </cell>
          <cell r="C779">
            <v>0</v>
          </cell>
          <cell r="D779" t="str">
            <v/>
          </cell>
          <cell r="E779">
            <v>0</v>
          </cell>
          <cell r="F779">
            <v>0</v>
          </cell>
          <cell r="G779">
            <v>0</v>
          </cell>
        </row>
        <row r="780">
          <cell r="A780" t="str">
            <v/>
          </cell>
          <cell r="B780">
            <v>0</v>
          </cell>
          <cell r="C780">
            <v>0</v>
          </cell>
          <cell r="D780" t="str">
            <v/>
          </cell>
          <cell r="E780">
            <v>0</v>
          </cell>
          <cell r="F780">
            <v>0</v>
          </cell>
          <cell r="G780">
            <v>0</v>
          </cell>
        </row>
        <row r="781">
          <cell r="A781" t="str">
            <v/>
          </cell>
          <cell r="B781">
            <v>0</v>
          </cell>
          <cell r="C781">
            <v>0</v>
          </cell>
          <cell r="D781" t="str">
            <v/>
          </cell>
          <cell r="E781">
            <v>0</v>
          </cell>
          <cell r="F781">
            <v>0</v>
          </cell>
          <cell r="G781">
            <v>0</v>
          </cell>
        </row>
        <row r="782">
          <cell r="A782" t="str">
            <v/>
          </cell>
          <cell r="B782">
            <v>0</v>
          </cell>
          <cell r="C782">
            <v>0</v>
          </cell>
          <cell r="D782" t="str">
            <v/>
          </cell>
          <cell r="E782">
            <v>0</v>
          </cell>
          <cell r="F782">
            <v>0</v>
          </cell>
          <cell r="G782">
            <v>0</v>
          </cell>
        </row>
        <row r="783">
          <cell r="A783" t="str">
            <v/>
          </cell>
          <cell r="B783">
            <v>0</v>
          </cell>
          <cell r="C783">
            <v>0</v>
          </cell>
          <cell r="D783" t="str">
            <v/>
          </cell>
          <cell r="E783">
            <v>0</v>
          </cell>
          <cell r="F783">
            <v>0</v>
          </cell>
          <cell r="G783">
            <v>0</v>
          </cell>
        </row>
        <row r="784">
          <cell r="A784" t="str">
            <v/>
          </cell>
          <cell r="B784">
            <v>0</v>
          </cell>
          <cell r="C784">
            <v>0</v>
          </cell>
          <cell r="D784" t="str">
            <v/>
          </cell>
          <cell r="E784">
            <v>0</v>
          </cell>
          <cell r="F784">
            <v>0</v>
          </cell>
          <cell r="G784">
            <v>0</v>
          </cell>
        </row>
        <row r="785">
          <cell r="A785" t="str">
            <v/>
          </cell>
          <cell r="B785">
            <v>0</v>
          </cell>
          <cell r="C785">
            <v>0</v>
          </cell>
          <cell r="D785" t="str">
            <v/>
          </cell>
          <cell r="E785">
            <v>0</v>
          </cell>
          <cell r="F785">
            <v>0</v>
          </cell>
          <cell r="G785">
            <v>0</v>
          </cell>
        </row>
        <row r="786">
          <cell r="A786">
            <v>0</v>
          </cell>
          <cell r="B786">
            <v>0</v>
          </cell>
          <cell r="C786">
            <v>0</v>
          </cell>
          <cell r="D786">
            <v>0</v>
          </cell>
          <cell r="E786">
            <v>0</v>
          </cell>
          <cell r="F786" t="str">
            <v>Total B</v>
          </cell>
          <cell r="G786">
            <v>0</v>
          </cell>
        </row>
        <row r="787">
          <cell r="A787">
            <v>0</v>
          </cell>
          <cell r="B787">
            <v>0</v>
          </cell>
          <cell r="C787" t="str">
            <v>C - EQUIPOS</v>
          </cell>
          <cell r="D787">
            <v>0</v>
          </cell>
          <cell r="E787">
            <v>0</v>
          </cell>
          <cell r="F787">
            <v>0</v>
          </cell>
          <cell r="G787">
            <v>0</v>
          </cell>
        </row>
        <row r="788">
          <cell r="A788" t="str">
            <v/>
          </cell>
          <cell r="B788" t="str">
            <v/>
          </cell>
          <cell r="C788">
            <v>0</v>
          </cell>
          <cell r="D788" t="str">
            <v/>
          </cell>
          <cell r="E788">
            <v>0</v>
          </cell>
          <cell r="F788">
            <v>0</v>
          </cell>
          <cell r="G788">
            <v>0</v>
          </cell>
        </row>
        <row r="789">
          <cell r="A789" t="str">
            <v/>
          </cell>
          <cell r="B789" t="str">
            <v/>
          </cell>
          <cell r="C789">
            <v>0</v>
          </cell>
          <cell r="D789" t="str">
            <v/>
          </cell>
          <cell r="E789">
            <v>0</v>
          </cell>
          <cell r="F789">
            <v>0</v>
          </cell>
          <cell r="G789">
            <v>0</v>
          </cell>
        </row>
        <row r="790">
          <cell r="A790" t="str">
            <v/>
          </cell>
          <cell r="B790" t="str">
            <v/>
          </cell>
          <cell r="C790">
            <v>0</v>
          </cell>
          <cell r="D790" t="str">
            <v/>
          </cell>
          <cell r="E790">
            <v>0</v>
          </cell>
          <cell r="F790">
            <v>0</v>
          </cell>
          <cell r="G790">
            <v>0</v>
          </cell>
        </row>
        <row r="791">
          <cell r="A791" t="str">
            <v/>
          </cell>
          <cell r="B791" t="str">
            <v/>
          </cell>
          <cell r="C791">
            <v>0</v>
          </cell>
          <cell r="D791" t="str">
            <v/>
          </cell>
          <cell r="E791">
            <v>0</v>
          </cell>
          <cell r="F791">
            <v>0</v>
          </cell>
          <cell r="G791">
            <v>0</v>
          </cell>
        </row>
        <row r="792">
          <cell r="A792" t="str">
            <v/>
          </cell>
          <cell r="B792" t="str">
            <v/>
          </cell>
          <cell r="C792">
            <v>0</v>
          </cell>
          <cell r="D792" t="str">
            <v/>
          </cell>
          <cell r="E792">
            <v>0</v>
          </cell>
          <cell r="F792">
            <v>0</v>
          </cell>
          <cell r="G792">
            <v>0</v>
          </cell>
        </row>
        <row r="793">
          <cell r="A793" t="str">
            <v/>
          </cell>
          <cell r="B793" t="str">
            <v/>
          </cell>
          <cell r="C793">
            <v>0</v>
          </cell>
          <cell r="D793" t="str">
            <v/>
          </cell>
          <cell r="E793">
            <v>0</v>
          </cell>
          <cell r="F793">
            <v>0</v>
          </cell>
          <cell r="G793">
            <v>0</v>
          </cell>
        </row>
        <row r="794">
          <cell r="A794" t="str">
            <v/>
          </cell>
          <cell r="B794" t="str">
            <v/>
          </cell>
          <cell r="C794">
            <v>0</v>
          </cell>
          <cell r="D794" t="str">
            <v/>
          </cell>
          <cell r="E794">
            <v>0</v>
          </cell>
          <cell r="F794">
            <v>0</v>
          </cell>
          <cell r="G794">
            <v>0</v>
          </cell>
        </row>
        <row r="795">
          <cell r="A795" t="str">
            <v/>
          </cell>
          <cell r="B795" t="str">
            <v/>
          </cell>
          <cell r="C795">
            <v>0</v>
          </cell>
          <cell r="D795" t="str">
            <v/>
          </cell>
          <cell r="E795">
            <v>0</v>
          </cell>
          <cell r="F795">
            <v>0</v>
          </cell>
          <cell r="G795">
            <v>0</v>
          </cell>
        </row>
        <row r="796">
          <cell r="A796" t="str">
            <v/>
          </cell>
          <cell r="B796" t="str">
            <v/>
          </cell>
          <cell r="C796">
            <v>0</v>
          </cell>
          <cell r="D796" t="str">
            <v/>
          </cell>
          <cell r="E796">
            <v>0</v>
          </cell>
          <cell r="F796">
            <v>0</v>
          </cell>
          <cell r="G796">
            <v>0</v>
          </cell>
        </row>
        <row r="797">
          <cell r="A797">
            <v>0</v>
          </cell>
          <cell r="B797">
            <v>0</v>
          </cell>
          <cell r="C797">
            <v>0</v>
          </cell>
          <cell r="D797">
            <v>0</v>
          </cell>
          <cell r="E797">
            <v>0</v>
          </cell>
          <cell r="F797" t="str">
            <v>Total C</v>
          </cell>
          <cell r="G797">
            <v>0</v>
          </cell>
        </row>
        <row r="798">
          <cell r="A798">
            <v>0</v>
          </cell>
          <cell r="B798">
            <v>0</v>
          </cell>
          <cell r="C798">
            <v>0</v>
          </cell>
          <cell r="D798">
            <v>0</v>
          </cell>
          <cell r="E798">
            <v>0</v>
          </cell>
          <cell r="F798">
            <v>0</v>
          </cell>
          <cell r="G798">
            <v>0</v>
          </cell>
        </row>
        <row r="799">
          <cell r="A799" t="str">
            <v/>
          </cell>
          <cell r="B799" t="str">
            <v/>
          </cell>
          <cell r="C799">
            <v>0</v>
          </cell>
          <cell r="D799" t="str">
            <v>Costo  Neto</v>
          </cell>
          <cell r="E799">
            <v>0</v>
          </cell>
          <cell r="F799" t="str">
            <v>Total D=A+B+C</v>
          </cell>
          <cell r="G799">
            <v>0</v>
          </cell>
        </row>
        <row r="801">
          <cell r="A801" t="str">
            <v>ANALISIS DE PRECIOS</v>
          </cell>
          <cell r="B801">
            <v>0</v>
          </cell>
          <cell r="C801">
            <v>0</v>
          </cell>
          <cell r="D801">
            <v>0</v>
          </cell>
          <cell r="E801">
            <v>0</v>
          </cell>
          <cell r="F801">
            <v>0</v>
          </cell>
          <cell r="G801">
            <v>0</v>
          </cell>
        </row>
        <row r="802">
          <cell r="A802" t="str">
            <v>COMITENTE:</v>
          </cell>
          <cell r="B802" t="str">
            <v>DIRECCIÓN DE ARQUITECTURA</v>
          </cell>
          <cell r="C802">
            <v>0</v>
          </cell>
          <cell r="D802">
            <v>0</v>
          </cell>
          <cell r="E802">
            <v>0</v>
          </cell>
          <cell r="F802">
            <v>0</v>
          </cell>
          <cell r="G802">
            <v>0</v>
          </cell>
        </row>
        <row r="803">
          <cell r="A803" t="str">
            <v>CONTRATISTA:</v>
          </cell>
          <cell r="B803" t="str">
            <v>FUNCIONALES SIGOP</v>
          </cell>
          <cell r="C803">
            <v>0</v>
          </cell>
          <cell r="D803">
            <v>0</v>
          </cell>
          <cell r="E803">
            <v>0</v>
          </cell>
          <cell r="F803">
            <v>0</v>
          </cell>
          <cell r="G803">
            <v>0</v>
          </cell>
        </row>
        <row r="804">
          <cell r="A804" t="str">
            <v>OBRA:</v>
          </cell>
          <cell r="B804" t="str">
            <v>PRUEBA PLANILLA DE MEDICION</v>
          </cell>
          <cell r="C804">
            <v>0</v>
          </cell>
          <cell r="D804">
            <v>0</v>
          </cell>
          <cell r="E804">
            <v>0</v>
          </cell>
          <cell r="F804" t="str">
            <v>PRECIOS A:</v>
          </cell>
          <cell r="G804">
            <v>0</v>
          </cell>
        </row>
        <row r="805">
          <cell r="A805" t="str">
            <v>UBICACIÓN:</v>
          </cell>
          <cell r="B805" t="str">
            <v>CENTRO CIVICO</v>
          </cell>
          <cell r="C805">
            <v>0</v>
          </cell>
          <cell r="D805">
            <v>0</v>
          </cell>
          <cell r="E805">
            <v>0</v>
          </cell>
          <cell r="F805">
            <v>0</v>
          </cell>
          <cell r="G805">
            <v>0</v>
          </cell>
        </row>
        <row r="806">
          <cell r="A806" t="str">
            <v>RUBRO:</v>
          </cell>
          <cell r="B806" t="str">
            <v/>
          </cell>
          <cell r="C806" t="str">
            <v/>
          </cell>
          <cell r="D806">
            <v>0</v>
          </cell>
          <cell r="E806">
            <v>0</v>
          </cell>
          <cell r="F806">
            <v>0</v>
          </cell>
          <cell r="G806">
            <v>0</v>
          </cell>
        </row>
        <row r="807">
          <cell r="A807" t="str">
            <v>ITEM:</v>
          </cell>
          <cell r="B807" t="str">
            <v/>
          </cell>
          <cell r="C807" t="str">
            <v/>
          </cell>
          <cell r="D807">
            <v>0</v>
          </cell>
          <cell r="E807">
            <v>0</v>
          </cell>
          <cell r="F807" t="str">
            <v>UNIDAD:</v>
          </cell>
          <cell r="G807" t="str">
            <v/>
          </cell>
        </row>
        <row r="808">
          <cell r="A808">
            <v>0</v>
          </cell>
          <cell r="B808">
            <v>0</v>
          </cell>
          <cell r="C808">
            <v>0</v>
          </cell>
          <cell r="D808">
            <v>0</v>
          </cell>
          <cell r="E808">
            <v>0</v>
          </cell>
          <cell r="F808">
            <v>0</v>
          </cell>
          <cell r="G808">
            <v>0</v>
          </cell>
        </row>
        <row r="809">
          <cell r="A809" t="str">
            <v>DATOS REDETERMINACION</v>
          </cell>
          <cell r="B809">
            <v>0</v>
          </cell>
          <cell r="C809" t="str">
            <v>DESIGNACION</v>
          </cell>
          <cell r="D809" t="str">
            <v>U</v>
          </cell>
          <cell r="E809" t="str">
            <v>Cantidad</v>
          </cell>
          <cell r="F809" t="str">
            <v>$ Unitarios</v>
          </cell>
          <cell r="G809" t="str">
            <v>$ Parcial</v>
          </cell>
        </row>
        <row r="810">
          <cell r="A810" t="str">
            <v>CÓDIGO</v>
          </cell>
          <cell r="B810" t="str">
            <v>DESCRIPCIÓN</v>
          </cell>
          <cell r="C810">
            <v>0</v>
          </cell>
          <cell r="D810">
            <v>0</v>
          </cell>
          <cell r="E810">
            <v>0</v>
          </cell>
          <cell r="F810">
            <v>0</v>
          </cell>
          <cell r="G810">
            <v>0</v>
          </cell>
        </row>
        <row r="811">
          <cell r="A811">
            <v>0</v>
          </cell>
          <cell r="B811">
            <v>0</v>
          </cell>
          <cell r="C811" t="str">
            <v>A - MATERIALES</v>
          </cell>
          <cell r="D811">
            <v>0</v>
          </cell>
          <cell r="E811">
            <v>0</v>
          </cell>
          <cell r="F811">
            <v>0</v>
          </cell>
          <cell r="G811">
            <v>0</v>
          </cell>
        </row>
        <row r="812">
          <cell r="A812" t="str">
            <v/>
          </cell>
          <cell r="B812" t="str">
            <v/>
          </cell>
          <cell r="C812">
            <v>0</v>
          </cell>
          <cell r="D812" t="str">
            <v/>
          </cell>
          <cell r="E812">
            <v>0</v>
          </cell>
          <cell r="F812">
            <v>0</v>
          </cell>
          <cell r="G812">
            <v>0</v>
          </cell>
        </row>
        <row r="813">
          <cell r="A813" t="str">
            <v/>
          </cell>
          <cell r="B813" t="str">
            <v/>
          </cell>
          <cell r="C813">
            <v>0</v>
          </cell>
          <cell r="D813" t="str">
            <v/>
          </cell>
          <cell r="E813">
            <v>0</v>
          </cell>
          <cell r="F813">
            <v>0</v>
          </cell>
          <cell r="G813">
            <v>0</v>
          </cell>
        </row>
        <row r="814">
          <cell r="A814" t="str">
            <v/>
          </cell>
          <cell r="B814" t="str">
            <v/>
          </cell>
          <cell r="C814">
            <v>0</v>
          </cell>
          <cell r="D814" t="str">
            <v/>
          </cell>
          <cell r="E814">
            <v>0</v>
          </cell>
          <cell r="F814">
            <v>0</v>
          </cell>
          <cell r="G814">
            <v>0</v>
          </cell>
        </row>
        <row r="815">
          <cell r="A815" t="str">
            <v/>
          </cell>
          <cell r="B815" t="str">
            <v/>
          </cell>
          <cell r="C815">
            <v>0</v>
          </cell>
          <cell r="D815" t="str">
            <v/>
          </cell>
          <cell r="E815">
            <v>0</v>
          </cell>
          <cell r="F815">
            <v>0</v>
          </cell>
          <cell r="G815">
            <v>0</v>
          </cell>
        </row>
        <row r="816">
          <cell r="A816" t="str">
            <v/>
          </cell>
          <cell r="B816" t="str">
            <v/>
          </cell>
          <cell r="C816">
            <v>0</v>
          </cell>
          <cell r="D816" t="str">
            <v/>
          </cell>
          <cell r="E816">
            <v>0</v>
          </cell>
          <cell r="F816">
            <v>0</v>
          </cell>
          <cell r="G816">
            <v>0</v>
          </cell>
        </row>
        <row r="817">
          <cell r="A817" t="str">
            <v/>
          </cell>
          <cell r="B817" t="str">
            <v/>
          </cell>
          <cell r="C817">
            <v>0</v>
          </cell>
          <cell r="D817" t="str">
            <v/>
          </cell>
          <cell r="E817">
            <v>0</v>
          </cell>
          <cell r="F817">
            <v>0</v>
          </cell>
          <cell r="G817">
            <v>0</v>
          </cell>
        </row>
        <row r="818">
          <cell r="A818" t="str">
            <v/>
          </cell>
          <cell r="B818" t="str">
            <v/>
          </cell>
          <cell r="C818">
            <v>0</v>
          </cell>
          <cell r="D818" t="str">
            <v/>
          </cell>
          <cell r="E818">
            <v>0</v>
          </cell>
          <cell r="F818">
            <v>0</v>
          </cell>
          <cell r="G818">
            <v>0</v>
          </cell>
        </row>
        <row r="819">
          <cell r="A819" t="str">
            <v/>
          </cell>
          <cell r="B819" t="str">
            <v/>
          </cell>
          <cell r="C819">
            <v>0</v>
          </cell>
          <cell r="D819" t="str">
            <v/>
          </cell>
          <cell r="E819">
            <v>0</v>
          </cell>
          <cell r="F819">
            <v>0</v>
          </cell>
          <cell r="G819">
            <v>0</v>
          </cell>
        </row>
        <row r="820">
          <cell r="A820" t="str">
            <v/>
          </cell>
          <cell r="B820" t="str">
            <v/>
          </cell>
          <cell r="C820">
            <v>0</v>
          </cell>
          <cell r="D820" t="str">
            <v/>
          </cell>
          <cell r="E820">
            <v>0</v>
          </cell>
          <cell r="F820">
            <v>0</v>
          </cell>
          <cell r="G820">
            <v>0</v>
          </cell>
        </row>
        <row r="821">
          <cell r="A821" t="str">
            <v/>
          </cell>
          <cell r="B821" t="str">
            <v/>
          </cell>
          <cell r="C821">
            <v>0</v>
          </cell>
          <cell r="D821" t="str">
            <v/>
          </cell>
          <cell r="E821">
            <v>0</v>
          </cell>
          <cell r="F821">
            <v>0</v>
          </cell>
          <cell r="G821">
            <v>0</v>
          </cell>
        </row>
        <row r="822">
          <cell r="A822" t="str">
            <v/>
          </cell>
          <cell r="B822" t="str">
            <v/>
          </cell>
          <cell r="C822">
            <v>0</v>
          </cell>
          <cell r="D822" t="str">
            <v/>
          </cell>
          <cell r="E822">
            <v>0</v>
          </cell>
          <cell r="F822">
            <v>0</v>
          </cell>
          <cell r="G822">
            <v>0</v>
          </cell>
        </row>
        <row r="823">
          <cell r="A823" t="str">
            <v/>
          </cell>
          <cell r="B823" t="str">
            <v/>
          </cell>
          <cell r="C823">
            <v>0</v>
          </cell>
          <cell r="D823" t="str">
            <v/>
          </cell>
          <cell r="E823">
            <v>0</v>
          </cell>
          <cell r="F823">
            <v>0</v>
          </cell>
          <cell r="G823">
            <v>0</v>
          </cell>
        </row>
        <row r="824">
          <cell r="A824" t="str">
            <v/>
          </cell>
          <cell r="B824" t="str">
            <v/>
          </cell>
          <cell r="C824">
            <v>0</v>
          </cell>
          <cell r="D824" t="str">
            <v/>
          </cell>
          <cell r="E824">
            <v>0</v>
          </cell>
          <cell r="F824">
            <v>0</v>
          </cell>
          <cell r="G824">
            <v>0</v>
          </cell>
        </row>
        <row r="825">
          <cell r="A825" t="str">
            <v/>
          </cell>
          <cell r="B825" t="str">
            <v/>
          </cell>
          <cell r="C825">
            <v>0</v>
          </cell>
          <cell r="D825" t="str">
            <v/>
          </cell>
          <cell r="E825">
            <v>0</v>
          </cell>
          <cell r="F825">
            <v>0</v>
          </cell>
          <cell r="G825">
            <v>0</v>
          </cell>
        </row>
        <row r="826">
          <cell r="A826">
            <v>0</v>
          </cell>
          <cell r="B826">
            <v>0</v>
          </cell>
          <cell r="C826">
            <v>0</v>
          </cell>
          <cell r="D826">
            <v>0</v>
          </cell>
          <cell r="E826">
            <v>0</v>
          </cell>
          <cell r="F826" t="str">
            <v>Total A</v>
          </cell>
          <cell r="G826">
            <v>0</v>
          </cell>
        </row>
        <row r="827">
          <cell r="A827">
            <v>0</v>
          </cell>
          <cell r="B827">
            <v>0</v>
          </cell>
          <cell r="C827" t="str">
            <v>B - MANO DE OBRA</v>
          </cell>
          <cell r="D827">
            <v>0</v>
          </cell>
          <cell r="E827">
            <v>0</v>
          </cell>
          <cell r="F827">
            <v>0</v>
          </cell>
          <cell r="G827">
            <v>0</v>
          </cell>
        </row>
        <row r="828">
          <cell r="A828" t="str">
            <v/>
          </cell>
          <cell r="B828">
            <v>0</v>
          </cell>
          <cell r="C828">
            <v>0</v>
          </cell>
          <cell r="D828" t="str">
            <v/>
          </cell>
          <cell r="E828">
            <v>0</v>
          </cell>
          <cell r="F828">
            <v>0</v>
          </cell>
          <cell r="G828">
            <v>0</v>
          </cell>
        </row>
        <row r="829">
          <cell r="A829" t="str">
            <v/>
          </cell>
          <cell r="B829">
            <v>0</v>
          </cell>
          <cell r="C829">
            <v>0</v>
          </cell>
          <cell r="D829" t="str">
            <v/>
          </cell>
          <cell r="E829">
            <v>0</v>
          </cell>
          <cell r="F829">
            <v>0</v>
          </cell>
          <cell r="G829">
            <v>0</v>
          </cell>
        </row>
        <row r="830">
          <cell r="A830" t="str">
            <v/>
          </cell>
          <cell r="B830">
            <v>0</v>
          </cell>
          <cell r="C830">
            <v>0</v>
          </cell>
          <cell r="D830" t="str">
            <v/>
          </cell>
          <cell r="E830">
            <v>0</v>
          </cell>
          <cell r="F830">
            <v>0</v>
          </cell>
          <cell r="G830">
            <v>0</v>
          </cell>
        </row>
        <row r="831">
          <cell r="A831" t="str">
            <v/>
          </cell>
          <cell r="B831">
            <v>0</v>
          </cell>
          <cell r="C831">
            <v>0</v>
          </cell>
          <cell r="D831" t="str">
            <v/>
          </cell>
          <cell r="E831">
            <v>0</v>
          </cell>
          <cell r="F831">
            <v>0</v>
          </cell>
          <cell r="G831">
            <v>0</v>
          </cell>
        </row>
        <row r="832">
          <cell r="A832" t="str">
            <v/>
          </cell>
          <cell r="B832">
            <v>0</v>
          </cell>
          <cell r="C832">
            <v>0</v>
          </cell>
          <cell r="D832" t="str">
            <v/>
          </cell>
          <cell r="E832">
            <v>0</v>
          </cell>
          <cell r="F832">
            <v>0</v>
          </cell>
          <cell r="G832">
            <v>0</v>
          </cell>
        </row>
        <row r="833">
          <cell r="A833" t="str">
            <v/>
          </cell>
          <cell r="B833">
            <v>0</v>
          </cell>
          <cell r="C833">
            <v>0</v>
          </cell>
          <cell r="D833" t="str">
            <v/>
          </cell>
          <cell r="E833">
            <v>0</v>
          </cell>
          <cell r="F833">
            <v>0</v>
          </cell>
          <cell r="G833">
            <v>0</v>
          </cell>
        </row>
        <row r="834">
          <cell r="A834" t="str">
            <v/>
          </cell>
          <cell r="B834">
            <v>0</v>
          </cell>
          <cell r="C834">
            <v>0</v>
          </cell>
          <cell r="D834" t="str">
            <v/>
          </cell>
          <cell r="E834">
            <v>0</v>
          </cell>
          <cell r="F834">
            <v>0</v>
          </cell>
          <cell r="G834">
            <v>0</v>
          </cell>
        </row>
        <row r="835">
          <cell r="A835" t="str">
            <v/>
          </cell>
          <cell r="B835">
            <v>0</v>
          </cell>
          <cell r="C835">
            <v>0</v>
          </cell>
          <cell r="D835" t="str">
            <v/>
          </cell>
          <cell r="E835">
            <v>0</v>
          </cell>
          <cell r="F835">
            <v>0</v>
          </cell>
          <cell r="G835">
            <v>0</v>
          </cell>
        </row>
        <row r="836">
          <cell r="A836">
            <v>0</v>
          </cell>
          <cell r="B836">
            <v>0</v>
          </cell>
          <cell r="C836">
            <v>0</v>
          </cell>
          <cell r="D836">
            <v>0</v>
          </cell>
          <cell r="E836">
            <v>0</v>
          </cell>
          <cell r="F836" t="str">
            <v>Total B</v>
          </cell>
          <cell r="G836">
            <v>0</v>
          </cell>
        </row>
        <row r="837">
          <cell r="A837">
            <v>0</v>
          </cell>
          <cell r="B837">
            <v>0</v>
          </cell>
          <cell r="C837" t="str">
            <v>C - EQUIPOS</v>
          </cell>
          <cell r="D837">
            <v>0</v>
          </cell>
          <cell r="E837">
            <v>0</v>
          </cell>
          <cell r="F837">
            <v>0</v>
          </cell>
          <cell r="G837">
            <v>0</v>
          </cell>
        </row>
        <row r="838">
          <cell r="A838" t="str">
            <v/>
          </cell>
          <cell r="B838" t="str">
            <v/>
          </cell>
          <cell r="C838">
            <v>0</v>
          </cell>
          <cell r="D838" t="str">
            <v/>
          </cell>
          <cell r="E838">
            <v>0</v>
          </cell>
          <cell r="F838">
            <v>0</v>
          </cell>
          <cell r="G838">
            <v>0</v>
          </cell>
        </row>
        <row r="839">
          <cell r="A839" t="str">
            <v/>
          </cell>
          <cell r="B839" t="str">
            <v/>
          </cell>
          <cell r="C839">
            <v>0</v>
          </cell>
          <cell r="D839" t="str">
            <v/>
          </cell>
          <cell r="E839">
            <v>0</v>
          </cell>
          <cell r="F839">
            <v>0</v>
          </cell>
          <cell r="G839">
            <v>0</v>
          </cell>
        </row>
        <row r="840">
          <cell r="A840" t="str">
            <v/>
          </cell>
          <cell r="B840" t="str">
            <v/>
          </cell>
          <cell r="C840">
            <v>0</v>
          </cell>
          <cell r="D840" t="str">
            <v/>
          </cell>
          <cell r="E840">
            <v>0</v>
          </cell>
          <cell r="F840">
            <v>0</v>
          </cell>
          <cell r="G840">
            <v>0</v>
          </cell>
        </row>
        <row r="841">
          <cell r="A841" t="str">
            <v/>
          </cell>
          <cell r="B841" t="str">
            <v/>
          </cell>
          <cell r="C841">
            <v>0</v>
          </cell>
          <cell r="D841" t="str">
            <v/>
          </cell>
          <cell r="E841">
            <v>0</v>
          </cell>
          <cell r="F841">
            <v>0</v>
          </cell>
          <cell r="G841">
            <v>0</v>
          </cell>
        </row>
        <row r="842">
          <cell r="A842" t="str">
            <v/>
          </cell>
          <cell r="B842" t="str">
            <v/>
          </cell>
          <cell r="C842">
            <v>0</v>
          </cell>
          <cell r="D842" t="str">
            <v/>
          </cell>
          <cell r="E842">
            <v>0</v>
          </cell>
          <cell r="F842">
            <v>0</v>
          </cell>
          <cell r="G842">
            <v>0</v>
          </cell>
        </row>
        <row r="843">
          <cell r="A843" t="str">
            <v/>
          </cell>
          <cell r="B843" t="str">
            <v/>
          </cell>
          <cell r="C843">
            <v>0</v>
          </cell>
          <cell r="D843" t="str">
            <v/>
          </cell>
          <cell r="E843">
            <v>0</v>
          </cell>
          <cell r="F843">
            <v>0</v>
          </cell>
          <cell r="G843">
            <v>0</v>
          </cell>
        </row>
        <row r="844">
          <cell r="A844" t="str">
            <v/>
          </cell>
          <cell r="B844" t="str">
            <v/>
          </cell>
          <cell r="C844">
            <v>0</v>
          </cell>
          <cell r="D844" t="str">
            <v/>
          </cell>
          <cell r="E844">
            <v>0</v>
          </cell>
          <cell r="F844">
            <v>0</v>
          </cell>
          <cell r="G844">
            <v>0</v>
          </cell>
        </row>
        <row r="845">
          <cell r="A845" t="str">
            <v/>
          </cell>
          <cell r="B845" t="str">
            <v/>
          </cell>
          <cell r="C845">
            <v>0</v>
          </cell>
          <cell r="D845" t="str">
            <v/>
          </cell>
          <cell r="E845">
            <v>0</v>
          </cell>
          <cell r="F845">
            <v>0</v>
          </cell>
          <cell r="G845">
            <v>0</v>
          </cell>
        </row>
        <row r="846">
          <cell r="A846" t="str">
            <v/>
          </cell>
          <cell r="B846" t="str">
            <v/>
          </cell>
          <cell r="C846">
            <v>0</v>
          </cell>
          <cell r="D846" t="str">
            <v/>
          </cell>
          <cell r="E846">
            <v>0</v>
          </cell>
          <cell r="F846">
            <v>0</v>
          </cell>
          <cell r="G846">
            <v>0</v>
          </cell>
        </row>
        <row r="847">
          <cell r="A847">
            <v>0</v>
          </cell>
          <cell r="B847">
            <v>0</v>
          </cell>
          <cell r="C847">
            <v>0</v>
          </cell>
          <cell r="D847">
            <v>0</v>
          </cell>
          <cell r="E847">
            <v>0</v>
          </cell>
          <cell r="F847" t="str">
            <v>Total C</v>
          </cell>
          <cell r="G847">
            <v>0</v>
          </cell>
        </row>
        <row r="848">
          <cell r="A848">
            <v>0</v>
          </cell>
          <cell r="B848">
            <v>0</v>
          </cell>
          <cell r="C848">
            <v>0</v>
          </cell>
          <cell r="D848">
            <v>0</v>
          </cell>
          <cell r="E848">
            <v>0</v>
          </cell>
          <cell r="F848">
            <v>0</v>
          </cell>
          <cell r="G848">
            <v>0</v>
          </cell>
        </row>
        <row r="849">
          <cell r="A849" t="str">
            <v/>
          </cell>
          <cell r="B849" t="str">
            <v/>
          </cell>
          <cell r="C849">
            <v>0</v>
          </cell>
          <cell r="D849" t="str">
            <v>Costo  Neto</v>
          </cell>
          <cell r="E849">
            <v>0</v>
          </cell>
          <cell r="F849" t="str">
            <v>Total D=A+B+C</v>
          </cell>
          <cell r="G849">
            <v>0</v>
          </cell>
        </row>
        <row r="851">
          <cell r="A851" t="str">
            <v>ANALISIS DE PRECIOS</v>
          </cell>
          <cell r="B851">
            <v>0</v>
          </cell>
          <cell r="C851">
            <v>0</v>
          </cell>
          <cell r="D851">
            <v>0</v>
          </cell>
          <cell r="E851">
            <v>0</v>
          </cell>
          <cell r="F851">
            <v>0</v>
          </cell>
          <cell r="G851">
            <v>0</v>
          </cell>
        </row>
        <row r="852">
          <cell r="A852" t="str">
            <v>COMITENTE:</v>
          </cell>
          <cell r="B852" t="str">
            <v>DIRECCIÓN DE ARQUITECTURA</v>
          </cell>
          <cell r="C852">
            <v>0</v>
          </cell>
          <cell r="D852">
            <v>0</v>
          </cell>
          <cell r="E852">
            <v>0</v>
          </cell>
          <cell r="F852">
            <v>0</v>
          </cell>
          <cell r="G852">
            <v>0</v>
          </cell>
        </row>
        <row r="853">
          <cell r="A853" t="str">
            <v>CONTRATISTA:</v>
          </cell>
          <cell r="B853" t="str">
            <v>FUNCIONALES SIGOP</v>
          </cell>
          <cell r="C853">
            <v>0</v>
          </cell>
          <cell r="D853">
            <v>0</v>
          </cell>
          <cell r="E853">
            <v>0</v>
          </cell>
          <cell r="F853">
            <v>0</v>
          </cell>
          <cell r="G853">
            <v>0</v>
          </cell>
        </row>
        <row r="854">
          <cell r="A854" t="str">
            <v>OBRA:</v>
          </cell>
          <cell r="B854" t="str">
            <v>PRUEBA PLANILLA DE MEDICION</v>
          </cell>
          <cell r="C854">
            <v>0</v>
          </cell>
          <cell r="D854">
            <v>0</v>
          </cell>
          <cell r="E854">
            <v>0</v>
          </cell>
          <cell r="F854" t="str">
            <v>PRECIOS A:</v>
          </cell>
          <cell r="G854">
            <v>0</v>
          </cell>
        </row>
        <row r="855">
          <cell r="A855" t="str">
            <v>UBICACIÓN:</v>
          </cell>
          <cell r="B855" t="str">
            <v>CENTRO CIVICO</v>
          </cell>
          <cell r="C855">
            <v>0</v>
          </cell>
          <cell r="D855">
            <v>0</v>
          </cell>
          <cell r="E855">
            <v>0</v>
          </cell>
          <cell r="F855">
            <v>0</v>
          </cell>
          <cell r="G855">
            <v>0</v>
          </cell>
        </row>
        <row r="856">
          <cell r="A856" t="str">
            <v>RUBRO:</v>
          </cell>
          <cell r="B856" t="str">
            <v/>
          </cell>
          <cell r="C856" t="str">
            <v/>
          </cell>
          <cell r="D856">
            <v>0</v>
          </cell>
          <cell r="E856">
            <v>0</v>
          </cell>
          <cell r="F856">
            <v>0</v>
          </cell>
          <cell r="G856">
            <v>0</v>
          </cell>
        </row>
        <row r="857">
          <cell r="A857" t="str">
            <v>ITEM:</v>
          </cell>
          <cell r="B857" t="str">
            <v/>
          </cell>
          <cell r="C857" t="str">
            <v/>
          </cell>
          <cell r="D857">
            <v>0</v>
          </cell>
          <cell r="E857">
            <v>0</v>
          </cell>
          <cell r="F857" t="str">
            <v>UNIDAD:</v>
          </cell>
          <cell r="G857" t="str">
            <v/>
          </cell>
        </row>
        <row r="858">
          <cell r="A858">
            <v>0</v>
          </cell>
          <cell r="B858">
            <v>0</v>
          </cell>
          <cell r="C858">
            <v>0</v>
          </cell>
          <cell r="D858">
            <v>0</v>
          </cell>
          <cell r="E858">
            <v>0</v>
          </cell>
          <cell r="F858">
            <v>0</v>
          </cell>
          <cell r="G858">
            <v>0</v>
          </cell>
        </row>
        <row r="859">
          <cell r="A859" t="str">
            <v>DATOS REDETERMINACION</v>
          </cell>
          <cell r="B859">
            <v>0</v>
          </cell>
          <cell r="C859" t="str">
            <v>DESIGNACION</v>
          </cell>
          <cell r="D859" t="str">
            <v>U</v>
          </cell>
          <cell r="E859" t="str">
            <v>Cantidad</v>
          </cell>
          <cell r="F859" t="str">
            <v>$ Unitarios</v>
          </cell>
          <cell r="G859" t="str">
            <v>$ Parcial</v>
          </cell>
        </row>
        <row r="860">
          <cell r="A860" t="str">
            <v>CÓDIGO</v>
          </cell>
          <cell r="B860" t="str">
            <v>DESCRIPCIÓN</v>
          </cell>
          <cell r="C860">
            <v>0</v>
          </cell>
          <cell r="D860">
            <v>0</v>
          </cell>
          <cell r="E860">
            <v>0</v>
          </cell>
          <cell r="F860">
            <v>0</v>
          </cell>
          <cell r="G860">
            <v>0</v>
          </cell>
        </row>
        <row r="861">
          <cell r="A861">
            <v>0</v>
          </cell>
          <cell r="B861">
            <v>0</v>
          </cell>
          <cell r="C861" t="str">
            <v>A - MATERIALES</v>
          </cell>
          <cell r="D861">
            <v>0</v>
          </cell>
          <cell r="E861">
            <v>0</v>
          </cell>
          <cell r="F861">
            <v>0</v>
          </cell>
          <cell r="G861">
            <v>0</v>
          </cell>
        </row>
        <row r="862">
          <cell r="A862" t="str">
            <v/>
          </cell>
          <cell r="B862" t="str">
            <v/>
          </cell>
          <cell r="C862">
            <v>0</v>
          </cell>
          <cell r="D862" t="str">
            <v/>
          </cell>
          <cell r="E862">
            <v>0</v>
          </cell>
          <cell r="F862">
            <v>0</v>
          </cell>
          <cell r="G862">
            <v>0</v>
          </cell>
        </row>
        <row r="863">
          <cell r="A863" t="str">
            <v/>
          </cell>
          <cell r="B863" t="str">
            <v/>
          </cell>
          <cell r="C863">
            <v>0</v>
          </cell>
          <cell r="D863" t="str">
            <v/>
          </cell>
          <cell r="E863">
            <v>0</v>
          </cell>
          <cell r="F863">
            <v>0</v>
          </cell>
          <cell r="G863">
            <v>0</v>
          </cell>
        </row>
        <row r="864">
          <cell r="A864" t="str">
            <v/>
          </cell>
          <cell r="B864" t="str">
            <v/>
          </cell>
          <cell r="C864">
            <v>0</v>
          </cell>
          <cell r="D864" t="str">
            <v/>
          </cell>
          <cell r="E864">
            <v>0</v>
          </cell>
          <cell r="F864">
            <v>0</v>
          </cell>
          <cell r="G864">
            <v>0</v>
          </cell>
        </row>
        <row r="865">
          <cell r="A865" t="str">
            <v/>
          </cell>
          <cell r="B865" t="str">
            <v/>
          </cell>
          <cell r="C865">
            <v>0</v>
          </cell>
          <cell r="D865" t="str">
            <v/>
          </cell>
          <cell r="E865">
            <v>0</v>
          </cell>
          <cell r="F865">
            <v>0</v>
          </cell>
          <cell r="G865">
            <v>0</v>
          </cell>
        </row>
        <row r="866">
          <cell r="A866" t="str">
            <v/>
          </cell>
          <cell r="B866" t="str">
            <v/>
          </cell>
          <cell r="C866">
            <v>0</v>
          </cell>
          <cell r="D866" t="str">
            <v/>
          </cell>
          <cell r="E866">
            <v>0</v>
          </cell>
          <cell r="F866">
            <v>0</v>
          </cell>
          <cell r="G866">
            <v>0</v>
          </cell>
        </row>
        <row r="867">
          <cell r="A867" t="str">
            <v/>
          </cell>
          <cell r="B867" t="str">
            <v/>
          </cell>
          <cell r="C867">
            <v>0</v>
          </cell>
          <cell r="D867" t="str">
            <v/>
          </cell>
          <cell r="E867">
            <v>0</v>
          </cell>
          <cell r="F867">
            <v>0</v>
          </cell>
          <cell r="G867">
            <v>0</v>
          </cell>
        </row>
        <row r="868">
          <cell r="A868" t="str">
            <v/>
          </cell>
          <cell r="B868" t="str">
            <v/>
          </cell>
          <cell r="C868">
            <v>0</v>
          </cell>
          <cell r="D868" t="str">
            <v/>
          </cell>
          <cell r="E868">
            <v>0</v>
          </cell>
          <cell r="F868">
            <v>0</v>
          </cell>
          <cell r="G868">
            <v>0</v>
          </cell>
        </row>
        <row r="869">
          <cell r="A869" t="str">
            <v/>
          </cell>
          <cell r="B869" t="str">
            <v/>
          </cell>
          <cell r="C869">
            <v>0</v>
          </cell>
          <cell r="D869" t="str">
            <v/>
          </cell>
          <cell r="E869">
            <v>0</v>
          </cell>
          <cell r="F869">
            <v>0</v>
          </cell>
          <cell r="G869">
            <v>0</v>
          </cell>
        </row>
        <row r="870">
          <cell r="A870" t="str">
            <v/>
          </cell>
          <cell r="B870" t="str">
            <v/>
          </cell>
          <cell r="C870">
            <v>0</v>
          </cell>
          <cell r="D870" t="str">
            <v/>
          </cell>
          <cell r="E870">
            <v>0</v>
          </cell>
          <cell r="F870">
            <v>0</v>
          </cell>
          <cell r="G870">
            <v>0</v>
          </cell>
        </row>
        <row r="871">
          <cell r="A871" t="str">
            <v/>
          </cell>
          <cell r="B871" t="str">
            <v/>
          </cell>
          <cell r="C871">
            <v>0</v>
          </cell>
          <cell r="D871" t="str">
            <v/>
          </cell>
          <cell r="E871">
            <v>0</v>
          </cell>
          <cell r="F871">
            <v>0</v>
          </cell>
          <cell r="G871">
            <v>0</v>
          </cell>
        </row>
        <row r="872">
          <cell r="A872" t="str">
            <v/>
          </cell>
          <cell r="B872" t="str">
            <v/>
          </cell>
          <cell r="C872">
            <v>0</v>
          </cell>
          <cell r="D872" t="str">
            <v/>
          </cell>
          <cell r="E872">
            <v>0</v>
          </cell>
          <cell r="F872">
            <v>0</v>
          </cell>
          <cell r="G872">
            <v>0</v>
          </cell>
        </row>
        <row r="873">
          <cell r="A873" t="str">
            <v/>
          </cell>
          <cell r="B873" t="str">
            <v/>
          </cell>
          <cell r="C873">
            <v>0</v>
          </cell>
          <cell r="D873" t="str">
            <v/>
          </cell>
          <cell r="E873">
            <v>0</v>
          </cell>
          <cell r="F873">
            <v>0</v>
          </cell>
          <cell r="G873">
            <v>0</v>
          </cell>
        </row>
        <row r="874">
          <cell r="A874" t="str">
            <v/>
          </cell>
          <cell r="B874" t="str">
            <v/>
          </cell>
          <cell r="C874">
            <v>0</v>
          </cell>
          <cell r="D874" t="str">
            <v/>
          </cell>
          <cell r="E874">
            <v>0</v>
          </cell>
          <cell r="F874">
            <v>0</v>
          </cell>
          <cell r="G874">
            <v>0</v>
          </cell>
        </row>
        <row r="875">
          <cell r="A875" t="str">
            <v/>
          </cell>
          <cell r="B875" t="str">
            <v/>
          </cell>
          <cell r="C875">
            <v>0</v>
          </cell>
          <cell r="D875" t="str">
            <v/>
          </cell>
          <cell r="E875">
            <v>0</v>
          </cell>
          <cell r="F875">
            <v>0</v>
          </cell>
          <cell r="G875">
            <v>0</v>
          </cell>
        </row>
        <row r="876">
          <cell r="A876">
            <v>0</v>
          </cell>
          <cell r="B876">
            <v>0</v>
          </cell>
          <cell r="C876">
            <v>0</v>
          </cell>
          <cell r="D876">
            <v>0</v>
          </cell>
          <cell r="E876">
            <v>0</v>
          </cell>
          <cell r="F876" t="str">
            <v>Total A</v>
          </cell>
          <cell r="G876">
            <v>0</v>
          </cell>
        </row>
        <row r="877">
          <cell r="A877">
            <v>0</v>
          </cell>
          <cell r="B877">
            <v>0</v>
          </cell>
          <cell r="C877" t="str">
            <v>B - MANO DE OBRA</v>
          </cell>
          <cell r="D877">
            <v>0</v>
          </cell>
          <cell r="E877">
            <v>0</v>
          </cell>
          <cell r="F877">
            <v>0</v>
          </cell>
          <cell r="G877">
            <v>0</v>
          </cell>
        </row>
        <row r="878">
          <cell r="A878" t="str">
            <v/>
          </cell>
          <cell r="B878">
            <v>0</v>
          </cell>
          <cell r="C878">
            <v>0</v>
          </cell>
          <cell r="D878" t="str">
            <v/>
          </cell>
          <cell r="E878">
            <v>0</v>
          </cell>
          <cell r="F878">
            <v>0</v>
          </cell>
          <cell r="G878">
            <v>0</v>
          </cell>
        </row>
        <row r="879">
          <cell r="A879" t="str">
            <v/>
          </cell>
          <cell r="B879">
            <v>0</v>
          </cell>
          <cell r="C879">
            <v>0</v>
          </cell>
          <cell r="D879" t="str">
            <v/>
          </cell>
          <cell r="E879">
            <v>0</v>
          </cell>
          <cell r="F879">
            <v>0</v>
          </cell>
          <cell r="G879">
            <v>0</v>
          </cell>
        </row>
        <row r="880">
          <cell r="A880" t="str">
            <v/>
          </cell>
          <cell r="B880">
            <v>0</v>
          </cell>
          <cell r="C880">
            <v>0</v>
          </cell>
          <cell r="D880" t="str">
            <v/>
          </cell>
          <cell r="E880">
            <v>0</v>
          </cell>
          <cell r="F880">
            <v>0</v>
          </cell>
          <cell r="G880">
            <v>0</v>
          </cell>
        </row>
        <row r="881">
          <cell r="A881" t="str">
            <v/>
          </cell>
          <cell r="B881">
            <v>0</v>
          </cell>
          <cell r="C881">
            <v>0</v>
          </cell>
          <cell r="D881" t="str">
            <v/>
          </cell>
          <cell r="E881">
            <v>0</v>
          </cell>
          <cell r="F881">
            <v>0</v>
          </cell>
          <cell r="G881">
            <v>0</v>
          </cell>
        </row>
        <row r="882">
          <cell r="A882" t="str">
            <v/>
          </cell>
          <cell r="B882">
            <v>0</v>
          </cell>
          <cell r="C882">
            <v>0</v>
          </cell>
          <cell r="D882" t="str">
            <v/>
          </cell>
          <cell r="E882">
            <v>0</v>
          </cell>
          <cell r="F882">
            <v>0</v>
          </cell>
          <cell r="G882">
            <v>0</v>
          </cell>
        </row>
        <row r="883">
          <cell r="A883" t="str">
            <v/>
          </cell>
          <cell r="B883">
            <v>0</v>
          </cell>
          <cell r="C883">
            <v>0</v>
          </cell>
          <cell r="D883" t="str">
            <v/>
          </cell>
          <cell r="E883">
            <v>0</v>
          </cell>
          <cell r="F883">
            <v>0</v>
          </cell>
          <cell r="G883">
            <v>0</v>
          </cell>
        </row>
        <row r="884">
          <cell r="A884" t="str">
            <v/>
          </cell>
          <cell r="B884">
            <v>0</v>
          </cell>
          <cell r="C884">
            <v>0</v>
          </cell>
          <cell r="D884" t="str">
            <v/>
          </cell>
          <cell r="E884">
            <v>0</v>
          </cell>
          <cell r="F884">
            <v>0</v>
          </cell>
          <cell r="G884">
            <v>0</v>
          </cell>
        </row>
        <row r="885">
          <cell r="A885" t="str">
            <v/>
          </cell>
          <cell r="B885">
            <v>0</v>
          </cell>
          <cell r="C885">
            <v>0</v>
          </cell>
          <cell r="D885" t="str">
            <v/>
          </cell>
          <cell r="E885">
            <v>0</v>
          </cell>
          <cell r="F885">
            <v>0</v>
          </cell>
          <cell r="G885">
            <v>0</v>
          </cell>
        </row>
        <row r="886">
          <cell r="A886">
            <v>0</v>
          </cell>
          <cell r="B886">
            <v>0</v>
          </cell>
          <cell r="C886">
            <v>0</v>
          </cell>
          <cell r="D886">
            <v>0</v>
          </cell>
          <cell r="E886">
            <v>0</v>
          </cell>
          <cell r="F886" t="str">
            <v>Total B</v>
          </cell>
          <cell r="G886">
            <v>0</v>
          </cell>
        </row>
        <row r="887">
          <cell r="A887">
            <v>0</v>
          </cell>
          <cell r="B887">
            <v>0</v>
          </cell>
          <cell r="C887" t="str">
            <v>C - EQUIPOS</v>
          </cell>
          <cell r="D887">
            <v>0</v>
          </cell>
          <cell r="E887">
            <v>0</v>
          </cell>
          <cell r="F887">
            <v>0</v>
          </cell>
          <cell r="G887">
            <v>0</v>
          </cell>
        </row>
        <row r="888">
          <cell r="A888" t="str">
            <v/>
          </cell>
          <cell r="B888" t="str">
            <v/>
          </cell>
          <cell r="C888">
            <v>0</v>
          </cell>
          <cell r="D888" t="str">
            <v/>
          </cell>
          <cell r="E888">
            <v>0</v>
          </cell>
          <cell r="F888">
            <v>0</v>
          </cell>
          <cell r="G888">
            <v>0</v>
          </cell>
        </row>
        <row r="889">
          <cell r="A889" t="str">
            <v/>
          </cell>
          <cell r="B889" t="str">
            <v/>
          </cell>
          <cell r="C889">
            <v>0</v>
          </cell>
          <cell r="D889" t="str">
            <v/>
          </cell>
          <cell r="E889">
            <v>0</v>
          </cell>
          <cell r="F889">
            <v>0</v>
          </cell>
          <cell r="G889">
            <v>0</v>
          </cell>
        </row>
        <row r="890">
          <cell r="A890" t="str">
            <v/>
          </cell>
          <cell r="B890" t="str">
            <v/>
          </cell>
          <cell r="C890">
            <v>0</v>
          </cell>
          <cell r="D890" t="str">
            <v/>
          </cell>
          <cell r="E890">
            <v>0</v>
          </cell>
          <cell r="F890">
            <v>0</v>
          </cell>
          <cell r="G890">
            <v>0</v>
          </cell>
        </row>
        <row r="891">
          <cell r="A891" t="str">
            <v/>
          </cell>
          <cell r="B891" t="str">
            <v/>
          </cell>
          <cell r="C891">
            <v>0</v>
          </cell>
          <cell r="D891" t="str">
            <v/>
          </cell>
          <cell r="E891">
            <v>0</v>
          </cell>
          <cell r="F891">
            <v>0</v>
          </cell>
          <cell r="G891">
            <v>0</v>
          </cell>
        </row>
        <row r="892">
          <cell r="A892" t="str">
            <v/>
          </cell>
          <cell r="B892" t="str">
            <v/>
          </cell>
          <cell r="C892">
            <v>0</v>
          </cell>
          <cell r="D892" t="str">
            <v/>
          </cell>
          <cell r="E892">
            <v>0</v>
          </cell>
          <cell r="F892">
            <v>0</v>
          </cell>
          <cell r="G892">
            <v>0</v>
          </cell>
        </row>
        <row r="893">
          <cell r="A893" t="str">
            <v/>
          </cell>
          <cell r="B893" t="str">
            <v/>
          </cell>
          <cell r="C893">
            <v>0</v>
          </cell>
          <cell r="D893" t="str">
            <v/>
          </cell>
          <cell r="E893">
            <v>0</v>
          </cell>
          <cell r="F893">
            <v>0</v>
          </cell>
          <cell r="G893">
            <v>0</v>
          </cell>
        </row>
        <row r="894">
          <cell r="A894" t="str">
            <v/>
          </cell>
          <cell r="B894" t="str">
            <v/>
          </cell>
          <cell r="C894">
            <v>0</v>
          </cell>
          <cell r="D894" t="str">
            <v/>
          </cell>
          <cell r="E894">
            <v>0</v>
          </cell>
          <cell r="F894">
            <v>0</v>
          </cell>
          <cell r="G894">
            <v>0</v>
          </cell>
        </row>
        <row r="895">
          <cell r="A895" t="str">
            <v/>
          </cell>
          <cell r="B895" t="str">
            <v/>
          </cell>
          <cell r="C895">
            <v>0</v>
          </cell>
          <cell r="D895" t="str">
            <v/>
          </cell>
          <cell r="E895">
            <v>0</v>
          </cell>
          <cell r="F895">
            <v>0</v>
          </cell>
          <cell r="G895">
            <v>0</v>
          </cell>
        </row>
        <row r="896">
          <cell r="A896" t="str">
            <v/>
          </cell>
          <cell r="B896" t="str">
            <v/>
          </cell>
          <cell r="C896">
            <v>0</v>
          </cell>
          <cell r="D896" t="str">
            <v/>
          </cell>
          <cell r="E896">
            <v>0</v>
          </cell>
          <cell r="F896">
            <v>0</v>
          </cell>
          <cell r="G896">
            <v>0</v>
          </cell>
        </row>
        <row r="897">
          <cell r="A897">
            <v>0</v>
          </cell>
          <cell r="B897">
            <v>0</v>
          </cell>
          <cell r="C897">
            <v>0</v>
          </cell>
          <cell r="D897">
            <v>0</v>
          </cell>
          <cell r="E897">
            <v>0</v>
          </cell>
          <cell r="F897" t="str">
            <v>Total C</v>
          </cell>
          <cell r="G897">
            <v>0</v>
          </cell>
        </row>
        <row r="898">
          <cell r="A898">
            <v>0</v>
          </cell>
          <cell r="B898">
            <v>0</v>
          </cell>
          <cell r="C898">
            <v>0</v>
          </cell>
          <cell r="D898">
            <v>0</v>
          </cell>
          <cell r="E898">
            <v>0</v>
          </cell>
          <cell r="F898">
            <v>0</v>
          </cell>
          <cell r="G898">
            <v>0</v>
          </cell>
        </row>
        <row r="899">
          <cell r="A899" t="str">
            <v/>
          </cell>
          <cell r="B899" t="str">
            <v/>
          </cell>
          <cell r="C899">
            <v>0</v>
          </cell>
          <cell r="D899" t="str">
            <v>Costo  Neto</v>
          </cell>
          <cell r="E899">
            <v>0</v>
          </cell>
          <cell r="F899" t="str">
            <v>Total D=A+B+C</v>
          </cell>
          <cell r="G899">
            <v>0</v>
          </cell>
        </row>
        <row r="901">
          <cell r="A901" t="str">
            <v>ANALISIS DE PRECIOS</v>
          </cell>
          <cell r="B901">
            <v>0</v>
          </cell>
          <cell r="C901">
            <v>0</v>
          </cell>
          <cell r="D901">
            <v>0</v>
          </cell>
          <cell r="E901">
            <v>0</v>
          </cell>
          <cell r="F901">
            <v>0</v>
          </cell>
          <cell r="G901">
            <v>0</v>
          </cell>
        </row>
        <row r="902">
          <cell r="A902" t="str">
            <v>COMITENTE:</v>
          </cell>
          <cell r="B902" t="str">
            <v>DIRECCIÓN DE ARQUITECTURA</v>
          </cell>
          <cell r="C902">
            <v>0</v>
          </cell>
          <cell r="D902">
            <v>0</v>
          </cell>
          <cell r="E902">
            <v>0</v>
          </cell>
          <cell r="F902">
            <v>0</v>
          </cell>
          <cell r="G902">
            <v>0</v>
          </cell>
        </row>
        <row r="903">
          <cell r="A903" t="str">
            <v>CONTRATISTA:</v>
          </cell>
          <cell r="B903" t="str">
            <v>FUNCIONALES SIGOP</v>
          </cell>
          <cell r="C903">
            <v>0</v>
          </cell>
          <cell r="D903">
            <v>0</v>
          </cell>
          <cell r="E903">
            <v>0</v>
          </cell>
          <cell r="F903">
            <v>0</v>
          </cell>
          <cell r="G903">
            <v>0</v>
          </cell>
        </row>
        <row r="904">
          <cell r="A904" t="str">
            <v>OBRA:</v>
          </cell>
          <cell r="B904" t="str">
            <v>PRUEBA PLANILLA DE MEDICION</v>
          </cell>
          <cell r="C904">
            <v>0</v>
          </cell>
          <cell r="D904">
            <v>0</v>
          </cell>
          <cell r="E904">
            <v>0</v>
          </cell>
          <cell r="F904" t="str">
            <v>PRECIOS A:</v>
          </cell>
          <cell r="G904">
            <v>0</v>
          </cell>
        </row>
        <row r="905">
          <cell r="A905" t="str">
            <v>UBICACIÓN:</v>
          </cell>
          <cell r="B905" t="str">
            <v>CENTRO CIVICO</v>
          </cell>
          <cell r="C905">
            <v>0</v>
          </cell>
          <cell r="D905">
            <v>0</v>
          </cell>
          <cell r="E905">
            <v>0</v>
          </cell>
          <cell r="F905">
            <v>0</v>
          </cell>
          <cell r="G905">
            <v>0</v>
          </cell>
        </row>
        <row r="906">
          <cell r="A906" t="str">
            <v>RUBRO:</v>
          </cell>
          <cell r="B906" t="str">
            <v/>
          </cell>
          <cell r="C906" t="str">
            <v/>
          </cell>
          <cell r="D906">
            <v>0</v>
          </cell>
          <cell r="E906">
            <v>0</v>
          </cell>
          <cell r="F906">
            <v>0</v>
          </cell>
          <cell r="G906">
            <v>0</v>
          </cell>
        </row>
        <row r="907">
          <cell r="A907" t="str">
            <v>ITEM:</v>
          </cell>
          <cell r="B907" t="str">
            <v/>
          </cell>
          <cell r="C907" t="str">
            <v/>
          </cell>
          <cell r="D907">
            <v>0</v>
          </cell>
          <cell r="E907">
            <v>0</v>
          </cell>
          <cell r="F907" t="str">
            <v>UNIDAD:</v>
          </cell>
          <cell r="G907" t="str">
            <v/>
          </cell>
        </row>
        <row r="908">
          <cell r="A908">
            <v>0</v>
          </cell>
          <cell r="B908">
            <v>0</v>
          </cell>
          <cell r="C908">
            <v>0</v>
          </cell>
          <cell r="D908">
            <v>0</v>
          </cell>
          <cell r="E908">
            <v>0</v>
          </cell>
          <cell r="F908">
            <v>0</v>
          </cell>
          <cell r="G908">
            <v>0</v>
          </cell>
        </row>
        <row r="909">
          <cell r="A909" t="str">
            <v>DATOS REDETERMINACION</v>
          </cell>
          <cell r="B909">
            <v>0</v>
          </cell>
          <cell r="C909" t="str">
            <v>DESIGNACION</v>
          </cell>
          <cell r="D909" t="str">
            <v>U</v>
          </cell>
          <cell r="E909" t="str">
            <v>Cantidad</v>
          </cell>
          <cell r="F909" t="str">
            <v>$ Unitarios</v>
          </cell>
          <cell r="G909" t="str">
            <v>$ Parcial</v>
          </cell>
        </row>
        <row r="910">
          <cell r="A910" t="str">
            <v>CÓDIGO</v>
          </cell>
          <cell r="B910" t="str">
            <v>DESCRIPCIÓN</v>
          </cell>
          <cell r="C910">
            <v>0</v>
          </cell>
          <cell r="D910">
            <v>0</v>
          </cell>
          <cell r="E910">
            <v>0</v>
          </cell>
          <cell r="F910">
            <v>0</v>
          </cell>
          <cell r="G910">
            <v>0</v>
          </cell>
        </row>
        <row r="911">
          <cell r="A911">
            <v>0</v>
          </cell>
          <cell r="B911">
            <v>0</v>
          </cell>
          <cell r="C911" t="str">
            <v>A - MATERIALES</v>
          </cell>
          <cell r="D911">
            <v>0</v>
          </cell>
          <cell r="E911">
            <v>0</v>
          </cell>
          <cell r="F911">
            <v>0</v>
          </cell>
          <cell r="G911">
            <v>0</v>
          </cell>
        </row>
        <row r="912">
          <cell r="A912" t="str">
            <v/>
          </cell>
          <cell r="B912" t="str">
            <v/>
          </cell>
          <cell r="C912">
            <v>0</v>
          </cell>
          <cell r="D912" t="str">
            <v/>
          </cell>
          <cell r="E912">
            <v>0</v>
          </cell>
          <cell r="F912">
            <v>0</v>
          </cell>
          <cell r="G912">
            <v>0</v>
          </cell>
        </row>
        <row r="913">
          <cell r="A913" t="str">
            <v/>
          </cell>
          <cell r="B913" t="str">
            <v/>
          </cell>
          <cell r="C913">
            <v>0</v>
          </cell>
          <cell r="D913" t="str">
            <v/>
          </cell>
          <cell r="E913">
            <v>0</v>
          </cell>
          <cell r="F913">
            <v>0</v>
          </cell>
          <cell r="G913">
            <v>0</v>
          </cell>
        </row>
        <row r="914">
          <cell r="A914" t="str">
            <v/>
          </cell>
          <cell r="B914" t="str">
            <v/>
          </cell>
          <cell r="C914">
            <v>0</v>
          </cell>
          <cell r="D914" t="str">
            <v/>
          </cell>
          <cell r="E914">
            <v>0</v>
          </cell>
          <cell r="F914">
            <v>0</v>
          </cell>
          <cell r="G914">
            <v>0</v>
          </cell>
        </row>
        <row r="915">
          <cell r="A915" t="str">
            <v/>
          </cell>
          <cell r="B915" t="str">
            <v/>
          </cell>
          <cell r="C915">
            <v>0</v>
          </cell>
          <cell r="D915" t="str">
            <v/>
          </cell>
          <cell r="E915">
            <v>0</v>
          </cell>
          <cell r="F915">
            <v>0</v>
          </cell>
          <cell r="G915">
            <v>0</v>
          </cell>
        </row>
        <row r="916">
          <cell r="A916" t="str">
            <v/>
          </cell>
          <cell r="B916" t="str">
            <v/>
          </cell>
          <cell r="C916">
            <v>0</v>
          </cell>
          <cell r="D916" t="str">
            <v/>
          </cell>
          <cell r="E916">
            <v>0</v>
          </cell>
          <cell r="F916">
            <v>0</v>
          </cell>
          <cell r="G916">
            <v>0</v>
          </cell>
        </row>
        <row r="917">
          <cell r="A917" t="str">
            <v/>
          </cell>
          <cell r="B917" t="str">
            <v/>
          </cell>
          <cell r="C917">
            <v>0</v>
          </cell>
          <cell r="D917" t="str">
            <v/>
          </cell>
          <cell r="E917">
            <v>0</v>
          </cell>
          <cell r="F917">
            <v>0</v>
          </cell>
          <cell r="G917">
            <v>0</v>
          </cell>
        </row>
        <row r="918">
          <cell r="A918" t="str">
            <v/>
          </cell>
          <cell r="B918" t="str">
            <v/>
          </cell>
          <cell r="C918">
            <v>0</v>
          </cell>
          <cell r="D918" t="str">
            <v/>
          </cell>
          <cell r="E918">
            <v>0</v>
          </cell>
          <cell r="F918">
            <v>0</v>
          </cell>
          <cell r="G918">
            <v>0</v>
          </cell>
        </row>
        <row r="919">
          <cell r="A919" t="str">
            <v/>
          </cell>
          <cell r="B919" t="str">
            <v/>
          </cell>
          <cell r="C919">
            <v>0</v>
          </cell>
          <cell r="D919" t="str">
            <v/>
          </cell>
          <cell r="E919">
            <v>0</v>
          </cell>
          <cell r="F919">
            <v>0</v>
          </cell>
          <cell r="G919">
            <v>0</v>
          </cell>
        </row>
        <row r="920">
          <cell r="A920" t="str">
            <v/>
          </cell>
          <cell r="B920" t="str">
            <v/>
          </cell>
          <cell r="C920">
            <v>0</v>
          </cell>
          <cell r="D920" t="str">
            <v/>
          </cell>
          <cell r="E920">
            <v>0</v>
          </cell>
          <cell r="F920">
            <v>0</v>
          </cell>
          <cell r="G920">
            <v>0</v>
          </cell>
        </row>
        <row r="921">
          <cell r="A921" t="str">
            <v/>
          </cell>
          <cell r="B921" t="str">
            <v/>
          </cell>
          <cell r="C921">
            <v>0</v>
          </cell>
          <cell r="D921" t="str">
            <v/>
          </cell>
          <cell r="E921">
            <v>0</v>
          </cell>
          <cell r="F921">
            <v>0</v>
          </cell>
          <cell r="G921">
            <v>0</v>
          </cell>
        </row>
        <row r="922">
          <cell r="A922" t="str">
            <v/>
          </cell>
          <cell r="B922" t="str">
            <v/>
          </cell>
          <cell r="C922">
            <v>0</v>
          </cell>
          <cell r="D922" t="str">
            <v/>
          </cell>
          <cell r="E922">
            <v>0</v>
          </cell>
          <cell r="F922">
            <v>0</v>
          </cell>
          <cell r="G922">
            <v>0</v>
          </cell>
        </row>
        <row r="923">
          <cell r="A923" t="str">
            <v/>
          </cell>
          <cell r="B923" t="str">
            <v/>
          </cell>
          <cell r="C923">
            <v>0</v>
          </cell>
          <cell r="D923" t="str">
            <v/>
          </cell>
          <cell r="E923">
            <v>0</v>
          </cell>
          <cell r="F923">
            <v>0</v>
          </cell>
          <cell r="G923">
            <v>0</v>
          </cell>
        </row>
        <row r="924">
          <cell r="A924" t="str">
            <v/>
          </cell>
          <cell r="B924" t="str">
            <v/>
          </cell>
          <cell r="C924">
            <v>0</v>
          </cell>
          <cell r="D924" t="str">
            <v/>
          </cell>
          <cell r="E924">
            <v>0</v>
          </cell>
          <cell r="F924">
            <v>0</v>
          </cell>
          <cell r="G924">
            <v>0</v>
          </cell>
        </row>
        <row r="925">
          <cell r="A925" t="str">
            <v/>
          </cell>
          <cell r="B925" t="str">
            <v/>
          </cell>
          <cell r="C925">
            <v>0</v>
          </cell>
          <cell r="D925" t="str">
            <v/>
          </cell>
          <cell r="E925">
            <v>0</v>
          </cell>
          <cell r="F925">
            <v>0</v>
          </cell>
          <cell r="G925">
            <v>0</v>
          </cell>
        </row>
        <row r="926">
          <cell r="A926">
            <v>0</v>
          </cell>
          <cell r="B926">
            <v>0</v>
          </cell>
          <cell r="C926">
            <v>0</v>
          </cell>
          <cell r="D926">
            <v>0</v>
          </cell>
          <cell r="E926">
            <v>0</v>
          </cell>
          <cell r="F926" t="str">
            <v>Total A</v>
          </cell>
          <cell r="G926">
            <v>0</v>
          </cell>
        </row>
        <row r="927">
          <cell r="A927">
            <v>0</v>
          </cell>
          <cell r="B927">
            <v>0</v>
          </cell>
          <cell r="C927" t="str">
            <v>B - MANO DE OBRA</v>
          </cell>
          <cell r="D927">
            <v>0</v>
          </cell>
          <cell r="E927">
            <v>0</v>
          </cell>
          <cell r="F927">
            <v>0</v>
          </cell>
          <cell r="G927">
            <v>0</v>
          </cell>
        </row>
        <row r="928">
          <cell r="A928" t="str">
            <v/>
          </cell>
          <cell r="B928">
            <v>0</v>
          </cell>
          <cell r="C928">
            <v>0</v>
          </cell>
          <cell r="D928" t="str">
            <v/>
          </cell>
          <cell r="E928">
            <v>0</v>
          </cell>
          <cell r="F928">
            <v>0</v>
          </cell>
          <cell r="G928">
            <v>0</v>
          </cell>
        </row>
        <row r="929">
          <cell r="A929" t="str">
            <v/>
          </cell>
          <cell r="B929">
            <v>0</v>
          </cell>
          <cell r="C929">
            <v>0</v>
          </cell>
          <cell r="D929" t="str">
            <v/>
          </cell>
          <cell r="E929">
            <v>0</v>
          </cell>
          <cell r="F929">
            <v>0</v>
          </cell>
          <cell r="G929">
            <v>0</v>
          </cell>
        </row>
        <row r="930">
          <cell r="A930" t="str">
            <v/>
          </cell>
          <cell r="B930">
            <v>0</v>
          </cell>
          <cell r="C930">
            <v>0</v>
          </cell>
          <cell r="D930" t="str">
            <v/>
          </cell>
          <cell r="E930">
            <v>0</v>
          </cell>
          <cell r="F930">
            <v>0</v>
          </cell>
          <cell r="G930">
            <v>0</v>
          </cell>
        </row>
        <row r="931">
          <cell r="A931" t="str">
            <v/>
          </cell>
          <cell r="B931">
            <v>0</v>
          </cell>
          <cell r="C931">
            <v>0</v>
          </cell>
          <cell r="D931" t="str">
            <v/>
          </cell>
          <cell r="E931">
            <v>0</v>
          </cell>
          <cell r="F931">
            <v>0</v>
          </cell>
          <cell r="G931">
            <v>0</v>
          </cell>
        </row>
        <row r="932">
          <cell r="A932" t="str">
            <v/>
          </cell>
          <cell r="B932">
            <v>0</v>
          </cell>
          <cell r="C932">
            <v>0</v>
          </cell>
          <cell r="D932" t="str">
            <v/>
          </cell>
          <cell r="E932">
            <v>0</v>
          </cell>
          <cell r="F932">
            <v>0</v>
          </cell>
          <cell r="G932">
            <v>0</v>
          </cell>
        </row>
        <row r="933">
          <cell r="A933" t="str">
            <v/>
          </cell>
          <cell r="B933">
            <v>0</v>
          </cell>
          <cell r="C933">
            <v>0</v>
          </cell>
          <cell r="D933" t="str">
            <v/>
          </cell>
          <cell r="E933">
            <v>0</v>
          </cell>
          <cell r="F933">
            <v>0</v>
          </cell>
          <cell r="G933">
            <v>0</v>
          </cell>
        </row>
        <row r="934">
          <cell r="A934" t="str">
            <v/>
          </cell>
          <cell r="B934">
            <v>0</v>
          </cell>
          <cell r="C934">
            <v>0</v>
          </cell>
          <cell r="D934" t="str">
            <v/>
          </cell>
          <cell r="E934">
            <v>0</v>
          </cell>
          <cell r="F934">
            <v>0</v>
          </cell>
          <cell r="G934">
            <v>0</v>
          </cell>
        </row>
        <row r="935">
          <cell r="A935" t="str">
            <v/>
          </cell>
          <cell r="B935">
            <v>0</v>
          </cell>
          <cell r="C935">
            <v>0</v>
          </cell>
          <cell r="D935" t="str">
            <v/>
          </cell>
          <cell r="E935">
            <v>0</v>
          </cell>
          <cell r="F935">
            <v>0</v>
          </cell>
          <cell r="G935">
            <v>0</v>
          </cell>
        </row>
        <row r="936">
          <cell r="A936">
            <v>0</v>
          </cell>
          <cell r="B936">
            <v>0</v>
          </cell>
          <cell r="C936">
            <v>0</v>
          </cell>
          <cell r="D936">
            <v>0</v>
          </cell>
          <cell r="E936">
            <v>0</v>
          </cell>
          <cell r="F936" t="str">
            <v>Total B</v>
          </cell>
          <cell r="G936">
            <v>0</v>
          </cell>
        </row>
        <row r="937">
          <cell r="A937">
            <v>0</v>
          </cell>
          <cell r="B937">
            <v>0</v>
          </cell>
          <cell r="C937" t="str">
            <v>C - EQUIPOS</v>
          </cell>
          <cell r="D937">
            <v>0</v>
          </cell>
          <cell r="E937">
            <v>0</v>
          </cell>
          <cell r="F937">
            <v>0</v>
          </cell>
          <cell r="G937">
            <v>0</v>
          </cell>
        </row>
        <row r="938">
          <cell r="A938" t="str">
            <v/>
          </cell>
          <cell r="B938" t="str">
            <v/>
          </cell>
          <cell r="C938">
            <v>0</v>
          </cell>
          <cell r="D938" t="str">
            <v/>
          </cell>
          <cell r="E938">
            <v>0</v>
          </cell>
          <cell r="F938">
            <v>0</v>
          </cell>
          <cell r="G938">
            <v>0</v>
          </cell>
        </row>
        <row r="939">
          <cell r="A939" t="str">
            <v/>
          </cell>
          <cell r="B939" t="str">
            <v/>
          </cell>
          <cell r="C939">
            <v>0</v>
          </cell>
          <cell r="D939" t="str">
            <v/>
          </cell>
          <cell r="E939">
            <v>0</v>
          </cell>
          <cell r="F939">
            <v>0</v>
          </cell>
          <cell r="G939">
            <v>0</v>
          </cell>
        </row>
        <row r="940">
          <cell r="A940" t="str">
            <v/>
          </cell>
          <cell r="B940" t="str">
            <v/>
          </cell>
          <cell r="C940">
            <v>0</v>
          </cell>
          <cell r="D940" t="str">
            <v/>
          </cell>
          <cell r="E940">
            <v>0</v>
          </cell>
          <cell r="F940">
            <v>0</v>
          </cell>
          <cell r="G940">
            <v>0</v>
          </cell>
        </row>
        <row r="941">
          <cell r="A941" t="str">
            <v/>
          </cell>
          <cell r="B941" t="str">
            <v/>
          </cell>
          <cell r="C941">
            <v>0</v>
          </cell>
          <cell r="D941" t="str">
            <v/>
          </cell>
          <cell r="E941">
            <v>0</v>
          </cell>
          <cell r="F941">
            <v>0</v>
          </cell>
          <cell r="G941">
            <v>0</v>
          </cell>
        </row>
        <row r="942">
          <cell r="A942" t="str">
            <v/>
          </cell>
          <cell r="B942" t="str">
            <v/>
          </cell>
          <cell r="C942">
            <v>0</v>
          </cell>
          <cell r="D942" t="str">
            <v/>
          </cell>
          <cell r="E942">
            <v>0</v>
          </cell>
          <cell r="F942">
            <v>0</v>
          </cell>
          <cell r="G942">
            <v>0</v>
          </cell>
        </row>
        <row r="943">
          <cell r="A943" t="str">
            <v/>
          </cell>
          <cell r="B943" t="str">
            <v/>
          </cell>
          <cell r="C943">
            <v>0</v>
          </cell>
          <cell r="D943" t="str">
            <v/>
          </cell>
          <cell r="E943">
            <v>0</v>
          </cell>
          <cell r="F943">
            <v>0</v>
          </cell>
          <cell r="G943">
            <v>0</v>
          </cell>
        </row>
        <row r="944">
          <cell r="A944" t="str">
            <v/>
          </cell>
          <cell r="B944" t="str">
            <v/>
          </cell>
          <cell r="C944">
            <v>0</v>
          </cell>
          <cell r="D944" t="str">
            <v/>
          </cell>
          <cell r="E944">
            <v>0</v>
          </cell>
          <cell r="F944">
            <v>0</v>
          </cell>
          <cell r="G944">
            <v>0</v>
          </cell>
        </row>
        <row r="945">
          <cell r="A945" t="str">
            <v/>
          </cell>
          <cell r="B945" t="str">
            <v/>
          </cell>
          <cell r="C945">
            <v>0</v>
          </cell>
          <cell r="D945" t="str">
            <v/>
          </cell>
          <cell r="E945">
            <v>0</v>
          </cell>
          <cell r="F945">
            <v>0</v>
          </cell>
          <cell r="G945">
            <v>0</v>
          </cell>
        </row>
        <row r="946">
          <cell r="A946" t="str">
            <v/>
          </cell>
          <cell r="B946" t="str">
            <v/>
          </cell>
          <cell r="C946">
            <v>0</v>
          </cell>
          <cell r="D946" t="str">
            <v/>
          </cell>
          <cell r="E946">
            <v>0</v>
          </cell>
          <cell r="F946">
            <v>0</v>
          </cell>
          <cell r="G946">
            <v>0</v>
          </cell>
        </row>
        <row r="947">
          <cell r="A947">
            <v>0</v>
          </cell>
          <cell r="B947">
            <v>0</v>
          </cell>
          <cell r="C947">
            <v>0</v>
          </cell>
          <cell r="D947">
            <v>0</v>
          </cell>
          <cell r="E947">
            <v>0</v>
          </cell>
          <cell r="F947" t="str">
            <v>Total C</v>
          </cell>
          <cell r="G947">
            <v>0</v>
          </cell>
        </row>
        <row r="948">
          <cell r="A948">
            <v>0</v>
          </cell>
          <cell r="B948">
            <v>0</v>
          </cell>
          <cell r="C948">
            <v>0</v>
          </cell>
          <cell r="D948">
            <v>0</v>
          </cell>
          <cell r="E948">
            <v>0</v>
          </cell>
          <cell r="F948">
            <v>0</v>
          </cell>
          <cell r="G948">
            <v>0</v>
          </cell>
        </row>
        <row r="949">
          <cell r="A949" t="str">
            <v/>
          </cell>
          <cell r="B949" t="str">
            <v/>
          </cell>
          <cell r="C949">
            <v>0</v>
          </cell>
          <cell r="D949" t="str">
            <v>Costo  Neto</v>
          </cell>
          <cell r="E949">
            <v>0</v>
          </cell>
          <cell r="F949" t="str">
            <v>Total D=A+B+C</v>
          </cell>
          <cell r="G949">
            <v>0</v>
          </cell>
        </row>
        <row r="951">
          <cell r="A951" t="str">
            <v>ANALISIS DE PRECIOS</v>
          </cell>
          <cell r="B951">
            <v>0</v>
          </cell>
          <cell r="C951">
            <v>0</v>
          </cell>
          <cell r="D951">
            <v>0</v>
          </cell>
          <cell r="E951">
            <v>0</v>
          </cell>
          <cell r="F951">
            <v>0</v>
          </cell>
          <cell r="G951">
            <v>0</v>
          </cell>
        </row>
        <row r="952">
          <cell r="A952" t="str">
            <v>COMITENTE:</v>
          </cell>
          <cell r="B952" t="str">
            <v>DIRECCIÓN DE ARQUITECTURA</v>
          </cell>
          <cell r="C952">
            <v>0</v>
          </cell>
          <cell r="D952">
            <v>0</v>
          </cell>
          <cell r="E952">
            <v>0</v>
          </cell>
          <cell r="F952">
            <v>0</v>
          </cell>
          <cell r="G952">
            <v>0</v>
          </cell>
        </row>
        <row r="953">
          <cell r="A953" t="str">
            <v>CONTRATISTA:</v>
          </cell>
          <cell r="B953" t="str">
            <v>FUNCIONALES SIGOP</v>
          </cell>
          <cell r="C953">
            <v>0</v>
          </cell>
          <cell r="D953">
            <v>0</v>
          </cell>
          <cell r="E953">
            <v>0</v>
          </cell>
          <cell r="F953">
            <v>0</v>
          </cell>
          <cell r="G953">
            <v>0</v>
          </cell>
        </row>
        <row r="954">
          <cell r="A954" t="str">
            <v>OBRA:</v>
          </cell>
          <cell r="B954" t="str">
            <v>PRUEBA PLANILLA DE MEDICION</v>
          </cell>
          <cell r="C954">
            <v>0</v>
          </cell>
          <cell r="D954">
            <v>0</v>
          </cell>
          <cell r="E954">
            <v>0</v>
          </cell>
          <cell r="F954" t="str">
            <v>PRECIOS A:</v>
          </cell>
          <cell r="G954">
            <v>0</v>
          </cell>
        </row>
        <row r="955">
          <cell r="A955" t="str">
            <v>UBICACIÓN:</v>
          </cell>
          <cell r="B955" t="str">
            <v>CENTRO CIVICO</v>
          </cell>
          <cell r="C955">
            <v>0</v>
          </cell>
          <cell r="D955">
            <v>0</v>
          </cell>
          <cell r="E955">
            <v>0</v>
          </cell>
          <cell r="F955">
            <v>0</v>
          </cell>
          <cell r="G955">
            <v>0</v>
          </cell>
        </row>
        <row r="956">
          <cell r="A956" t="str">
            <v>RUBRO:</v>
          </cell>
          <cell r="B956" t="str">
            <v/>
          </cell>
          <cell r="C956" t="str">
            <v/>
          </cell>
          <cell r="D956">
            <v>0</v>
          </cell>
          <cell r="E956">
            <v>0</v>
          </cell>
          <cell r="F956">
            <v>0</v>
          </cell>
          <cell r="G956">
            <v>0</v>
          </cell>
        </row>
        <row r="957">
          <cell r="A957" t="str">
            <v>ITEM:</v>
          </cell>
          <cell r="B957" t="str">
            <v/>
          </cell>
          <cell r="C957" t="str">
            <v/>
          </cell>
          <cell r="D957">
            <v>0</v>
          </cell>
          <cell r="E957">
            <v>0</v>
          </cell>
          <cell r="F957" t="str">
            <v>UNIDAD:</v>
          </cell>
          <cell r="G957" t="str">
            <v/>
          </cell>
        </row>
        <row r="958">
          <cell r="A958">
            <v>0</v>
          </cell>
          <cell r="B958">
            <v>0</v>
          </cell>
          <cell r="C958">
            <v>0</v>
          </cell>
          <cell r="D958">
            <v>0</v>
          </cell>
          <cell r="E958">
            <v>0</v>
          </cell>
          <cell r="F958">
            <v>0</v>
          </cell>
          <cell r="G958">
            <v>0</v>
          </cell>
        </row>
        <row r="959">
          <cell r="A959" t="str">
            <v>DATOS REDETERMINACION</v>
          </cell>
          <cell r="B959">
            <v>0</v>
          </cell>
          <cell r="C959" t="str">
            <v>DESIGNACION</v>
          </cell>
          <cell r="D959" t="str">
            <v>U</v>
          </cell>
          <cell r="E959" t="str">
            <v>Cantidad</v>
          </cell>
          <cell r="F959" t="str">
            <v>$ Unitarios</v>
          </cell>
          <cell r="G959" t="str">
            <v>$ Parcial</v>
          </cell>
        </row>
        <row r="960">
          <cell r="A960" t="str">
            <v>CÓDIGO</v>
          </cell>
          <cell r="B960" t="str">
            <v>DESCRIPCIÓN</v>
          </cell>
          <cell r="C960">
            <v>0</v>
          </cell>
          <cell r="D960">
            <v>0</v>
          </cell>
          <cell r="E960">
            <v>0</v>
          </cell>
          <cell r="F960">
            <v>0</v>
          </cell>
          <cell r="G960">
            <v>0</v>
          </cell>
        </row>
        <row r="961">
          <cell r="A961">
            <v>0</v>
          </cell>
          <cell r="B961">
            <v>0</v>
          </cell>
          <cell r="C961" t="str">
            <v>A - MATERIALES</v>
          </cell>
          <cell r="D961">
            <v>0</v>
          </cell>
          <cell r="E961">
            <v>0</v>
          </cell>
          <cell r="F961">
            <v>0</v>
          </cell>
          <cell r="G961">
            <v>0</v>
          </cell>
        </row>
        <row r="962">
          <cell r="A962" t="str">
            <v/>
          </cell>
          <cell r="B962" t="str">
            <v/>
          </cell>
          <cell r="C962">
            <v>0</v>
          </cell>
          <cell r="D962" t="str">
            <v/>
          </cell>
          <cell r="E962">
            <v>0</v>
          </cell>
          <cell r="F962">
            <v>0</v>
          </cell>
          <cell r="G962">
            <v>0</v>
          </cell>
        </row>
        <row r="963">
          <cell r="A963" t="str">
            <v/>
          </cell>
          <cell r="B963" t="str">
            <v/>
          </cell>
          <cell r="C963">
            <v>0</v>
          </cell>
          <cell r="D963" t="str">
            <v/>
          </cell>
          <cell r="E963">
            <v>0</v>
          </cell>
          <cell r="F963">
            <v>0</v>
          </cell>
          <cell r="G963">
            <v>0</v>
          </cell>
        </row>
        <row r="964">
          <cell r="A964" t="str">
            <v/>
          </cell>
          <cell r="B964" t="str">
            <v/>
          </cell>
          <cell r="C964">
            <v>0</v>
          </cell>
          <cell r="D964" t="str">
            <v/>
          </cell>
          <cell r="E964">
            <v>0</v>
          </cell>
          <cell r="F964">
            <v>0</v>
          </cell>
          <cell r="G964">
            <v>0</v>
          </cell>
        </row>
        <row r="965">
          <cell r="A965" t="str">
            <v/>
          </cell>
          <cell r="B965" t="str">
            <v/>
          </cell>
          <cell r="C965">
            <v>0</v>
          </cell>
          <cell r="D965" t="str">
            <v/>
          </cell>
          <cell r="E965">
            <v>0</v>
          </cell>
          <cell r="F965">
            <v>0</v>
          </cell>
          <cell r="G965">
            <v>0</v>
          </cell>
        </row>
        <row r="966">
          <cell r="A966" t="str">
            <v/>
          </cell>
          <cell r="B966" t="str">
            <v/>
          </cell>
          <cell r="C966">
            <v>0</v>
          </cell>
          <cell r="D966" t="str">
            <v/>
          </cell>
          <cell r="E966">
            <v>0</v>
          </cell>
          <cell r="F966">
            <v>0</v>
          </cell>
          <cell r="G966">
            <v>0</v>
          </cell>
        </row>
        <row r="967">
          <cell r="A967" t="str">
            <v/>
          </cell>
          <cell r="B967" t="str">
            <v/>
          </cell>
          <cell r="C967">
            <v>0</v>
          </cell>
          <cell r="D967" t="str">
            <v/>
          </cell>
          <cell r="E967">
            <v>0</v>
          </cell>
          <cell r="F967">
            <v>0</v>
          </cell>
          <cell r="G967">
            <v>0</v>
          </cell>
        </row>
        <row r="968">
          <cell r="A968" t="str">
            <v/>
          </cell>
          <cell r="B968" t="str">
            <v/>
          </cell>
          <cell r="C968">
            <v>0</v>
          </cell>
          <cell r="D968" t="str">
            <v/>
          </cell>
          <cell r="E968">
            <v>0</v>
          </cell>
          <cell r="F968">
            <v>0</v>
          </cell>
          <cell r="G968">
            <v>0</v>
          </cell>
        </row>
        <row r="969">
          <cell r="A969" t="str">
            <v/>
          </cell>
          <cell r="B969" t="str">
            <v/>
          </cell>
          <cell r="C969">
            <v>0</v>
          </cell>
          <cell r="D969" t="str">
            <v/>
          </cell>
          <cell r="E969">
            <v>0</v>
          </cell>
          <cell r="F969">
            <v>0</v>
          </cell>
          <cell r="G969">
            <v>0</v>
          </cell>
        </row>
        <row r="970">
          <cell r="A970" t="str">
            <v/>
          </cell>
          <cell r="B970" t="str">
            <v/>
          </cell>
          <cell r="C970">
            <v>0</v>
          </cell>
          <cell r="D970" t="str">
            <v/>
          </cell>
          <cell r="E970">
            <v>0</v>
          </cell>
          <cell r="F970">
            <v>0</v>
          </cell>
          <cell r="G970">
            <v>0</v>
          </cell>
        </row>
        <row r="971">
          <cell r="A971" t="str">
            <v/>
          </cell>
          <cell r="B971" t="str">
            <v/>
          </cell>
          <cell r="C971">
            <v>0</v>
          </cell>
          <cell r="D971" t="str">
            <v/>
          </cell>
          <cell r="E971">
            <v>0</v>
          </cell>
          <cell r="F971">
            <v>0</v>
          </cell>
          <cell r="G971">
            <v>0</v>
          </cell>
        </row>
        <row r="972">
          <cell r="A972" t="str">
            <v/>
          </cell>
          <cell r="B972" t="str">
            <v/>
          </cell>
          <cell r="C972">
            <v>0</v>
          </cell>
          <cell r="D972" t="str">
            <v/>
          </cell>
          <cell r="E972">
            <v>0</v>
          </cell>
          <cell r="F972">
            <v>0</v>
          </cell>
          <cell r="G972">
            <v>0</v>
          </cell>
        </row>
        <row r="973">
          <cell r="A973" t="str">
            <v/>
          </cell>
          <cell r="B973" t="str">
            <v/>
          </cell>
          <cell r="C973">
            <v>0</v>
          </cell>
          <cell r="D973" t="str">
            <v/>
          </cell>
          <cell r="E973">
            <v>0</v>
          </cell>
          <cell r="F973">
            <v>0</v>
          </cell>
          <cell r="G973">
            <v>0</v>
          </cell>
        </row>
        <row r="974">
          <cell r="A974" t="str">
            <v/>
          </cell>
          <cell r="B974" t="str">
            <v/>
          </cell>
          <cell r="C974">
            <v>0</v>
          </cell>
          <cell r="D974" t="str">
            <v/>
          </cell>
          <cell r="E974">
            <v>0</v>
          </cell>
          <cell r="F974">
            <v>0</v>
          </cell>
          <cell r="G974">
            <v>0</v>
          </cell>
        </row>
        <row r="975">
          <cell r="A975" t="str">
            <v/>
          </cell>
          <cell r="B975" t="str">
            <v/>
          </cell>
          <cell r="C975">
            <v>0</v>
          </cell>
          <cell r="D975" t="str">
            <v/>
          </cell>
          <cell r="E975">
            <v>0</v>
          </cell>
          <cell r="F975">
            <v>0</v>
          </cell>
          <cell r="G975">
            <v>0</v>
          </cell>
        </row>
        <row r="976">
          <cell r="A976">
            <v>0</v>
          </cell>
          <cell r="B976">
            <v>0</v>
          </cell>
          <cell r="C976">
            <v>0</v>
          </cell>
          <cell r="D976">
            <v>0</v>
          </cell>
          <cell r="E976">
            <v>0</v>
          </cell>
          <cell r="F976" t="str">
            <v>Total A</v>
          </cell>
          <cell r="G976">
            <v>0</v>
          </cell>
        </row>
        <row r="977">
          <cell r="A977">
            <v>0</v>
          </cell>
          <cell r="B977">
            <v>0</v>
          </cell>
          <cell r="C977" t="str">
            <v>B - MANO DE OBRA</v>
          </cell>
          <cell r="D977">
            <v>0</v>
          </cell>
          <cell r="E977">
            <v>0</v>
          </cell>
          <cell r="F977">
            <v>0</v>
          </cell>
          <cell r="G977">
            <v>0</v>
          </cell>
        </row>
        <row r="978">
          <cell r="A978" t="str">
            <v/>
          </cell>
          <cell r="B978">
            <v>0</v>
          </cell>
          <cell r="C978">
            <v>0</v>
          </cell>
          <cell r="D978" t="str">
            <v/>
          </cell>
          <cell r="E978">
            <v>0</v>
          </cell>
          <cell r="F978">
            <v>0</v>
          </cell>
          <cell r="G978">
            <v>0</v>
          </cell>
        </row>
        <row r="979">
          <cell r="A979" t="str">
            <v/>
          </cell>
          <cell r="B979">
            <v>0</v>
          </cell>
          <cell r="C979">
            <v>0</v>
          </cell>
          <cell r="D979" t="str">
            <v/>
          </cell>
          <cell r="E979">
            <v>0</v>
          </cell>
          <cell r="F979">
            <v>0</v>
          </cell>
          <cell r="G979">
            <v>0</v>
          </cell>
        </row>
        <row r="980">
          <cell r="A980" t="str">
            <v/>
          </cell>
          <cell r="B980">
            <v>0</v>
          </cell>
          <cell r="C980">
            <v>0</v>
          </cell>
          <cell r="D980" t="str">
            <v/>
          </cell>
          <cell r="E980">
            <v>0</v>
          </cell>
          <cell r="F980">
            <v>0</v>
          </cell>
          <cell r="G980">
            <v>0</v>
          </cell>
        </row>
        <row r="981">
          <cell r="A981" t="str">
            <v/>
          </cell>
          <cell r="B981">
            <v>0</v>
          </cell>
          <cell r="C981">
            <v>0</v>
          </cell>
          <cell r="D981" t="str">
            <v/>
          </cell>
          <cell r="E981">
            <v>0</v>
          </cell>
          <cell r="F981">
            <v>0</v>
          </cell>
          <cell r="G981">
            <v>0</v>
          </cell>
        </row>
        <row r="982">
          <cell r="A982" t="str">
            <v/>
          </cell>
          <cell r="B982">
            <v>0</v>
          </cell>
          <cell r="C982">
            <v>0</v>
          </cell>
          <cell r="D982" t="str">
            <v/>
          </cell>
          <cell r="E982">
            <v>0</v>
          </cell>
          <cell r="F982">
            <v>0</v>
          </cell>
          <cell r="G982">
            <v>0</v>
          </cell>
        </row>
        <row r="983">
          <cell r="A983" t="str">
            <v/>
          </cell>
          <cell r="B983">
            <v>0</v>
          </cell>
          <cell r="C983">
            <v>0</v>
          </cell>
          <cell r="D983" t="str">
            <v/>
          </cell>
          <cell r="E983">
            <v>0</v>
          </cell>
          <cell r="F983">
            <v>0</v>
          </cell>
          <cell r="G983">
            <v>0</v>
          </cell>
        </row>
        <row r="984">
          <cell r="A984" t="str">
            <v/>
          </cell>
          <cell r="B984">
            <v>0</v>
          </cell>
          <cell r="C984">
            <v>0</v>
          </cell>
          <cell r="D984" t="str">
            <v/>
          </cell>
          <cell r="E984">
            <v>0</v>
          </cell>
          <cell r="F984">
            <v>0</v>
          </cell>
          <cell r="G984">
            <v>0</v>
          </cell>
        </row>
        <row r="985">
          <cell r="A985" t="str">
            <v/>
          </cell>
          <cell r="B985">
            <v>0</v>
          </cell>
          <cell r="C985">
            <v>0</v>
          </cell>
          <cell r="D985" t="str">
            <v/>
          </cell>
          <cell r="E985">
            <v>0</v>
          </cell>
          <cell r="F985">
            <v>0</v>
          </cell>
          <cell r="G985">
            <v>0</v>
          </cell>
        </row>
        <row r="986">
          <cell r="A986">
            <v>0</v>
          </cell>
          <cell r="B986">
            <v>0</v>
          </cell>
          <cell r="C986">
            <v>0</v>
          </cell>
          <cell r="D986">
            <v>0</v>
          </cell>
          <cell r="E986">
            <v>0</v>
          </cell>
          <cell r="F986" t="str">
            <v>Total B</v>
          </cell>
          <cell r="G986">
            <v>0</v>
          </cell>
        </row>
        <row r="987">
          <cell r="A987">
            <v>0</v>
          </cell>
          <cell r="B987">
            <v>0</v>
          </cell>
          <cell r="C987" t="str">
            <v>C - EQUIPOS</v>
          </cell>
          <cell r="D987">
            <v>0</v>
          </cell>
          <cell r="E987">
            <v>0</v>
          </cell>
          <cell r="F987">
            <v>0</v>
          </cell>
          <cell r="G987">
            <v>0</v>
          </cell>
        </row>
        <row r="988">
          <cell r="A988" t="str">
            <v/>
          </cell>
          <cell r="B988" t="str">
            <v/>
          </cell>
          <cell r="C988">
            <v>0</v>
          </cell>
          <cell r="D988" t="str">
            <v/>
          </cell>
          <cell r="E988">
            <v>0</v>
          </cell>
          <cell r="F988">
            <v>0</v>
          </cell>
          <cell r="G988">
            <v>0</v>
          </cell>
        </row>
        <row r="989">
          <cell r="A989" t="str">
            <v/>
          </cell>
          <cell r="B989" t="str">
            <v/>
          </cell>
          <cell r="C989">
            <v>0</v>
          </cell>
          <cell r="D989" t="str">
            <v/>
          </cell>
          <cell r="E989">
            <v>0</v>
          </cell>
          <cell r="F989">
            <v>0</v>
          </cell>
          <cell r="G989">
            <v>0</v>
          </cell>
        </row>
        <row r="990">
          <cell r="A990" t="str">
            <v/>
          </cell>
          <cell r="B990" t="str">
            <v/>
          </cell>
          <cell r="C990">
            <v>0</v>
          </cell>
          <cell r="D990" t="str">
            <v/>
          </cell>
          <cell r="E990">
            <v>0</v>
          </cell>
          <cell r="F990">
            <v>0</v>
          </cell>
          <cell r="G990">
            <v>0</v>
          </cell>
        </row>
        <row r="991">
          <cell r="A991" t="str">
            <v/>
          </cell>
          <cell r="B991" t="str">
            <v/>
          </cell>
          <cell r="C991">
            <v>0</v>
          </cell>
          <cell r="D991" t="str">
            <v/>
          </cell>
          <cell r="E991">
            <v>0</v>
          </cell>
          <cell r="F991">
            <v>0</v>
          </cell>
          <cell r="G991">
            <v>0</v>
          </cell>
        </row>
        <row r="992">
          <cell r="A992" t="str">
            <v/>
          </cell>
          <cell r="B992" t="str">
            <v/>
          </cell>
          <cell r="C992">
            <v>0</v>
          </cell>
          <cell r="D992" t="str">
            <v/>
          </cell>
          <cell r="E992">
            <v>0</v>
          </cell>
          <cell r="F992">
            <v>0</v>
          </cell>
          <cell r="G992">
            <v>0</v>
          </cell>
        </row>
        <row r="993">
          <cell r="A993" t="str">
            <v/>
          </cell>
          <cell r="B993" t="str">
            <v/>
          </cell>
          <cell r="C993">
            <v>0</v>
          </cell>
          <cell r="D993" t="str">
            <v/>
          </cell>
          <cell r="E993">
            <v>0</v>
          </cell>
          <cell r="F993">
            <v>0</v>
          </cell>
          <cell r="G993">
            <v>0</v>
          </cell>
        </row>
        <row r="994">
          <cell r="A994" t="str">
            <v/>
          </cell>
          <cell r="B994" t="str">
            <v/>
          </cell>
          <cell r="C994">
            <v>0</v>
          </cell>
          <cell r="D994" t="str">
            <v/>
          </cell>
          <cell r="E994">
            <v>0</v>
          </cell>
          <cell r="F994">
            <v>0</v>
          </cell>
          <cell r="G994">
            <v>0</v>
          </cell>
        </row>
        <row r="995">
          <cell r="A995" t="str">
            <v/>
          </cell>
          <cell r="B995" t="str">
            <v/>
          </cell>
          <cell r="C995">
            <v>0</v>
          </cell>
          <cell r="D995" t="str">
            <v/>
          </cell>
          <cell r="E995">
            <v>0</v>
          </cell>
          <cell r="F995">
            <v>0</v>
          </cell>
          <cell r="G995">
            <v>0</v>
          </cell>
        </row>
        <row r="996">
          <cell r="A996" t="str">
            <v/>
          </cell>
          <cell r="B996" t="str">
            <v/>
          </cell>
          <cell r="C996">
            <v>0</v>
          </cell>
          <cell r="D996" t="str">
            <v/>
          </cell>
          <cell r="E996">
            <v>0</v>
          </cell>
          <cell r="F996">
            <v>0</v>
          </cell>
          <cell r="G996">
            <v>0</v>
          </cell>
        </row>
        <row r="997">
          <cell r="A997">
            <v>0</v>
          </cell>
          <cell r="B997">
            <v>0</v>
          </cell>
          <cell r="C997">
            <v>0</v>
          </cell>
          <cell r="D997">
            <v>0</v>
          </cell>
          <cell r="E997">
            <v>0</v>
          </cell>
          <cell r="F997" t="str">
            <v>Total C</v>
          </cell>
          <cell r="G997">
            <v>0</v>
          </cell>
        </row>
        <row r="998">
          <cell r="A998">
            <v>0</v>
          </cell>
          <cell r="B998">
            <v>0</v>
          </cell>
          <cell r="C998">
            <v>0</v>
          </cell>
          <cell r="D998">
            <v>0</v>
          </cell>
          <cell r="E998">
            <v>0</v>
          </cell>
          <cell r="F998">
            <v>0</v>
          </cell>
          <cell r="G998">
            <v>0</v>
          </cell>
        </row>
        <row r="999">
          <cell r="A999" t="str">
            <v/>
          </cell>
          <cell r="B999" t="str">
            <v/>
          </cell>
          <cell r="C999">
            <v>0</v>
          </cell>
          <cell r="D999" t="str">
            <v>Costo  Neto</v>
          </cell>
          <cell r="E999">
            <v>0</v>
          </cell>
          <cell r="F999" t="str">
            <v>Total D=A+B+C</v>
          </cell>
          <cell r="G999">
            <v>0</v>
          </cell>
        </row>
        <row r="1001">
          <cell r="A1001" t="str">
            <v>ANALISIS DE PRECIOS</v>
          </cell>
          <cell r="B1001">
            <v>0</v>
          </cell>
          <cell r="C1001">
            <v>0</v>
          </cell>
          <cell r="D1001">
            <v>0</v>
          </cell>
          <cell r="E1001">
            <v>0</v>
          </cell>
          <cell r="F1001">
            <v>0</v>
          </cell>
          <cell r="G1001">
            <v>0</v>
          </cell>
        </row>
        <row r="1002">
          <cell r="A1002" t="str">
            <v>COMITENTE:</v>
          </cell>
          <cell r="B1002" t="str">
            <v>DIRECCIÓN DE ARQUITECTURA</v>
          </cell>
          <cell r="C1002">
            <v>0</v>
          </cell>
          <cell r="D1002">
            <v>0</v>
          </cell>
          <cell r="E1002">
            <v>0</v>
          </cell>
          <cell r="F1002">
            <v>0</v>
          </cell>
          <cell r="G1002">
            <v>0</v>
          </cell>
        </row>
        <row r="1003">
          <cell r="A1003" t="str">
            <v>CONTRATISTA:</v>
          </cell>
          <cell r="B1003" t="str">
            <v>FUNCIONALES SIGOP</v>
          </cell>
          <cell r="C1003">
            <v>0</v>
          </cell>
          <cell r="D1003">
            <v>0</v>
          </cell>
          <cell r="E1003">
            <v>0</v>
          </cell>
          <cell r="F1003">
            <v>0</v>
          </cell>
          <cell r="G1003">
            <v>0</v>
          </cell>
        </row>
        <row r="1004">
          <cell r="A1004" t="str">
            <v>OBRA:</v>
          </cell>
          <cell r="B1004" t="str">
            <v>PRUEBA PLANILLA DE MEDICION</v>
          </cell>
          <cell r="C1004">
            <v>0</v>
          </cell>
          <cell r="D1004">
            <v>0</v>
          </cell>
          <cell r="E1004">
            <v>0</v>
          </cell>
          <cell r="F1004" t="str">
            <v>PRECIOS A:</v>
          </cell>
          <cell r="G1004">
            <v>0</v>
          </cell>
        </row>
        <row r="1005">
          <cell r="A1005" t="str">
            <v>UBICACIÓN:</v>
          </cell>
          <cell r="B1005" t="str">
            <v>CENTRO CIVICO</v>
          </cell>
          <cell r="C1005">
            <v>0</v>
          </cell>
          <cell r="D1005">
            <v>0</v>
          </cell>
          <cell r="E1005">
            <v>0</v>
          </cell>
          <cell r="F1005">
            <v>0</v>
          </cell>
          <cell r="G1005">
            <v>0</v>
          </cell>
        </row>
        <row r="1006">
          <cell r="A1006" t="str">
            <v>RUBRO:</v>
          </cell>
          <cell r="B1006" t="str">
            <v/>
          </cell>
          <cell r="C1006" t="str">
            <v/>
          </cell>
          <cell r="D1006">
            <v>0</v>
          </cell>
          <cell r="E1006">
            <v>0</v>
          </cell>
          <cell r="F1006">
            <v>0</v>
          </cell>
          <cell r="G1006">
            <v>0</v>
          </cell>
        </row>
        <row r="1007">
          <cell r="A1007" t="str">
            <v>ITEM:</v>
          </cell>
          <cell r="B1007" t="str">
            <v/>
          </cell>
          <cell r="C1007" t="str">
            <v/>
          </cell>
          <cell r="D1007">
            <v>0</v>
          </cell>
          <cell r="E1007">
            <v>0</v>
          </cell>
          <cell r="F1007" t="str">
            <v>UNIDAD:</v>
          </cell>
          <cell r="G1007" t="str">
            <v/>
          </cell>
        </row>
        <row r="1008">
          <cell r="A1008">
            <v>0</v>
          </cell>
          <cell r="B1008">
            <v>0</v>
          </cell>
          <cell r="C1008">
            <v>0</v>
          </cell>
          <cell r="D1008">
            <v>0</v>
          </cell>
          <cell r="E1008">
            <v>0</v>
          </cell>
          <cell r="F1008">
            <v>0</v>
          </cell>
          <cell r="G1008">
            <v>0</v>
          </cell>
        </row>
        <row r="1009">
          <cell r="A1009" t="str">
            <v>DATOS REDETERMINACION</v>
          </cell>
          <cell r="B1009">
            <v>0</v>
          </cell>
          <cell r="C1009" t="str">
            <v>DESIGNACION</v>
          </cell>
          <cell r="D1009" t="str">
            <v>U</v>
          </cell>
          <cell r="E1009" t="str">
            <v>Cantidad</v>
          </cell>
          <cell r="F1009" t="str">
            <v>$ Unitarios</v>
          </cell>
          <cell r="G1009" t="str">
            <v>$ Parcial</v>
          </cell>
        </row>
        <row r="1010">
          <cell r="A1010" t="str">
            <v>CÓDIGO</v>
          </cell>
          <cell r="B1010" t="str">
            <v>DESCRIPCIÓN</v>
          </cell>
          <cell r="C1010">
            <v>0</v>
          </cell>
          <cell r="D1010">
            <v>0</v>
          </cell>
          <cell r="E1010">
            <v>0</v>
          </cell>
          <cell r="F1010">
            <v>0</v>
          </cell>
          <cell r="G1010">
            <v>0</v>
          </cell>
        </row>
        <row r="1011">
          <cell r="A1011">
            <v>0</v>
          </cell>
          <cell r="B1011">
            <v>0</v>
          </cell>
          <cell r="C1011" t="str">
            <v>A - MATERIALES</v>
          </cell>
          <cell r="D1011">
            <v>0</v>
          </cell>
          <cell r="E1011">
            <v>0</v>
          </cell>
          <cell r="F1011">
            <v>0</v>
          </cell>
          <cell r="G1011">
            <v>0</v>
          </cell>
        </row>
        <row r="1012">
          <cell r="A1012" t="str">
            <v/>
          </cell>
          <cell r="B1012" t="str">
            <v/>
          </cell>
          <cell r="C1012">
            <v>0</v>
          </cell>
          <cell r="D1012" t="str">
            <v/>
          </cell>
          <cell r="E1012">
            <v>0</v>
          </cell>
          <cell r="F1012">
            <v>0</v>
          </cell>
          <cell r="G1012">
            <v>0</v>
          </cell>
        </row>
        <row r="1013">
          <cell r="A1013" t="str">
            <v/>
          </cell>
          <cell r="B1013" t="str">
            <v/>
          </cell>
          <cell r="C1013">
            <v>0</v>
          </cell>
          <cell r="D1013" t="str">
            <v/>
          </cell>
          <cell r="E1013">
            <v>0</v>
          </cell>
          <cell r="F1013">
            <v>0</v>
          </cell>
          <cell r="G1013">
            <v>0</v>
          </cell>
        </row>
        <row r="1014">
          <cell r="A1014" t="str">
            <v/>
          </cell>
          <cell r="B1014" t="str">
            <v/>
          </cell>
          <cell r="C1014">
            <v>0</v>
          </cell>
          <cell r="D1014" t="str">
            <v/>
          </cell>
          <cell r="E1014">
            <v>0</v>
          </cell>
          <cell r="F1014">
            <v>0</v>
          </cell>
          <cell r="G1014">
            <v>0</v>
          </cell>
        </row>
        <row r="1015">
          <cell r="A1015" t="str">
            <v/>
          </cell>
          <cell r="B1015" t="str">
            <v/>
          </cell>
          <cell r="C1015">
            <v>0</v>
          </cell>
          <cell r="D1015" t="str">
            <v/>
          </cell>
          <cell r="E1015">
            <v>0</v>
          </cell>
          <cell r="F1015">
            <v>0</v>
          </cell>
          <cell r="G1015">
            <v>0</v>
          </cell>
        </row>
        <row r="1016">
          <cell r="A1016" t="str">
            <v/>
          </cell>
          <cell r="B1016" t="str">
            <v/>
          </cell>
          <cell r="C1016">
            <v>0</v>
          </cell>
          <cell r="D1016" t="str">
            <v/>
          </cell>
          <cell r="E1016">
            <v>0</v>
          </cell>
          <cell r="F1016">
            <v>0</v>
          </cell>
          <cell r="G1016">
            <v>0</v>
          </cell>
        </row>
        <row r="1017">
          <cell r="A1017" t="str">
            <v/>
          </cell>
          <cell r="B1017" t="str">
            <v/>
          </cell>
          <cell r="C1017">
            <v>0</v>
          </cell>
          <cell r="D1017" t="str">
            <v/>
          </cell>
          <cell r="E1017">
            <v>0</v>
          </cell>
          <cell r="F1017">
            <v>0</v>
          </cell>
          <cell r="G1017">
            <v>0</v>
          </cell>
        </row>
        <row r="1018">
          <cell r="A1018" t="str">
            <v/>
          </cell>
          <cell r="B1018" t="str">
            <v/>
          </cell>
          <cell r="C1018">
            <v>0</v>
          </cell>
          <cell r="D1018" t="str">
            <v/>
          </cell>
          <cell r="E1018">
            <v>0</v>
          </cell>
          <cell r="F1018">
            <v>0</v>
          </cell>
          <cell r="G1018">
            <v>0</v>
          </cell>
        </row>
        <row r="1019">
          <cell r="A1019" t="str">
            <v/>
          </cell>
          <cell r="B1019" t="str">
            <v/>
          </cell>
          <cell r="C1019">
            <v>0</v>
          </cell>
          <cell r="D1019" t="str">
            <v/>
          </cell>
          <cell r="E1019">
            <v>0</v>
          </cell>
          <cell r="F1019">
            <v>0</v>
          </cell>
          <cell r="G1019">
            <v>0</v>
          </cell>
        </row>
        <row r="1020">
          <cell r="A1020" t="str">
            <v/>
          </cell>
          <cell r="B1020" t="str">
            <v/>
          </cell>
          <cell r="C1020">
            <v>0</v>
          </cell>
          <cell r="D1020" t="str">
            <v/>
          </cell>
          <cell r="E1020">
            <v>0</v>
          </cell>
          <cell r="F1020">
            <v>0</v>
          </cell>
          <cell r="G1020">
            <v>0</v>
          </cell>
        </row>
        <row r="1021">
          <cell r="A1021" t="str">
            <v/>
          </cell>
          <cell r="B1021" t="str">
            <v/>
          </cell>
          <cell r="C1021">
            <v>0</v>
          </cell>
          <cell r="D1021" t="str">
            <v/>
          </cell>
          <cell r="E1021">
            <v>0</v>
          </cell>
          <cell r="F1021">
            <v>0</v>
          </cell>
          <cell r="G1021">
            <v>0</v>
          </cell>
        </row>
        <row r="1022">
          <cell r="A1022" t="str">
            <v/>
          </cell>
          <cell r="B1022" t="str">
            <v/>
          </cell>
          <cell r="C1022">
            <v>0</v>
          </cell>
          <cell r="D1022" t="str">
            <v/>
          </cell>
          <cell r="E1022">
            <v>0</v>
          </cell>
          <cell r="F1022">
            <v>0</v>
          </cell>
          <cell r="G1022">
            <v>0</v>
          </cell>
        </row>
        <row r="1023">
          <cell r="A1023" t="str">
            <v/>
          </cell>
          <cell r="B1023" t="str">
            <v/>
          </cell>
          <cell r="C1023">
            <v>0</v>
          </cell>
          <cell r="D1023" t="str">
            <v/>
          </cell>
          <cell r="E1023">
            <v>0</v>
          </cell>
          <cell r="F1023">
            <v>0</v>
          </cell>
          <cell r="G1023">
            <v>0</v>
          </cell>
        </row>
        <row r="1024">
          <cell r="A1024" t="str">
            <v/>
          </cell>
          <cell r="B1024" t="str">
            <v/>
          </cell>
          <cell r="C1024">
            <v>0</v>
          </cell>
          <cell r="D1024" t="str">
            <v/>
          </cell>
          <cell r="E1024">
            <v>0</v>
          </cell>
          <cell r="F1024">
            <v>0</v>
          </cell>
          <cell r="G1024">
            <v>0</v>
          </cell>
        </row>
        <row r="1025">
          <cell r="A1025" t="str">
            <v/>
          </cell>
          <cell r="B1025" t="str">
            <v/>
          </cell>
          <cell r="C1025">
            <v>0</v>
          </cell>
          <cell r="D1025" t="str">
            <v/>
          </cell>
          <cell r="E1025">
            <v>0</v>
          </cell>
          <cell r="F1025">
            <v>0</v>
          </cell>
          <cell r="G1025">
            <v>0</v>
          </cell>
        </row>
        <row r="1026">
          <cell r="A1026">
            <v>0</v>
          </cell>
          <cell r="B1026">
            <v>0</v>
          </cell>
          <cell r="C1026">
            <v>0</v>
          </cell>
          <cell r="D1026">
            <v>0</v>
          </cell>
          <cell r="E1026">
            <v>0</v>
          </cell>
          <cell r="F1026" t="str">
            <v>Total A</v>
          </cell>
          <cell r="G1026">
            <v>0</v>
          </cell>
        </row>
        <row r="1027">
          <cell r="A1027">
            <v>0</v>
          </cell>
          <cell r="B1027">
            <v>0</v>
          </cell>
          <cell r="C1027" t="str">
            <v>B - MANO DE OBRA</v>
          </cell>
          <cell r="D1027">
            <v>0</v>
          </cell>
          <cell r="E1027">
            <v>0</v>
          </cell>
          <cell r="F1027">
            <v>0</v>
          </cell>
          <cell r="G1027">
            <v>0</v>
          </cell>
        </row>
        <row r="1028">
          <cell r="A1028" t="str">
            <v/>
          </cell>
          <cell r="B1028">
            <v>0</v>
          </cell>
          <cell r="C1028">
            <v>0</v>
          </cell>
          <cell r="D1028" t="str">
            <v/>
          </cell>
          <cell r="E1028">
            <v>0</v>
          </cell>
          <cell r="F1028">
            <v>0</v>
          </cell>
          <cell r="G1028">
            <v>0</v>
          </cell>
        </row>
        <row r="1029">
          <cell r="A1029" t="str">
            <v/>
          </cell>
          <cell r="B1029">
            <v>0</v>
          </cell>
          <cell r="C1029">
            <v>0</v>
          </cell>
          <cell r="D1029" t="str">
            <v/>
          </cell>
          <cell r="E1029">
            <v>0</v>
          </cell>
          <cell r="F1029">
            <v>0</v>
          </cell>
          <cell r="G1029">
            <v>0</v>
          </cell>
        </row>
        <row r="1030">
          <cell r="A1030" t="str">
            <v/>
          </cell>
          <cell r="B1030">
            <v>0</v>
          </cell>
          <cell r="C1030">
            <v>0</v>
          </cell>
          <cell r="D1030" t="str">
            <v/>
          </cell>
          <cell r="E1030">
            <v>0</v>
          </cell>
          <cell r="F1030">
            <v>0</v>
          </cell>
          <cell r="G1030">
            <v>0</v>
          </cell>
        </row>
        <row r="1031">
          <cell r="A1031" t="str">
            <v/>
          </cell>
          <cell r="B1031">
            <v>0</v>
          </cell>
          <cell r="C1031">
            <v>0</v>
          </cell>
          <cell r="D1031" t="str">
            <v/>
          </cell>
          <cell r="E1031">
            <v>0</v>
          </cell>
          <cell r="F1031">
            <v>0</v>
          </cell>
          <cell r="G1031">
            <v>0</v>
          </cell>
        </row>
        <row r="1032">
          <cell r="A1032" t="str">
            <v/>
          </cell>
          <cell r="B1032">
            <v>0</v>
          </cell>
          <cell r="C1032">
            <v>0</v>
          </cell>
          <cell r="D1032" t="str">
            <v/>
          </cell>
          <cell r="E1032">
            <v>0</v>
          </cell>
          <cell r="F1032">
            <v>0</v>
          </cell>
          <cell r="G1032">
            <v>0</v>
          </cell>
        </row>
        <row r="1033">
          <cell r="A1033" t="str">
            <v/>
          </cell>
          <cell r="B1033">
            <v>0</v>
          </cell>
          <cell r="C1033">
            <v>0</v>
          </cell>
          <cell r="D1033" t="str">
            <v/>
          </cell>
          <cell r="E1033">
            <v>0</v>
          </cell>
          <cell r="F1033">
            <v>0</v>
          </cell>
          <cell r="G1033">
            <v>0</v>
          </cell>
        </row>
        <row r="1034">
          <cell r="A1034" t="str">
            <v/>
          </cell>
          <cell r="B1034">
            <v>0</v>
          </cell>
          <cell r="C1034">
            <v>0</v>
          </cell>
          <cell r="D1034" t="str">
            <v/>
          </cell>
          <cell r="E1034">
            <v>0</v>
          </cell>
          <cell r="F1034">
            <v>0</v>
          </cell>
          <cell r="G1034">
            <v>0</v>
          </cell>
        </row>
        <row r="1035">
          <cell r="A1035" t="str">
            <v/>
          </cell>
          <cell r="B1035">
            <v>0</v>
          </cell>
          <cell r="C1035">
            <v>0</v>
          </cell>
          <cell r="D1035" t="str">
            <v/>
          </cell>
          <cell r="E1035">
            <v>0</v>
          </cell>
          <cell r="F1035">
            <v>0</v>
          </cell>
          <cell r="G1035">
            <v>0</v>
          </cell>
        </row>
        <row r="1036">
          <cell r="A1036">
            <v>0</v>
          </cell>
          <cell r="B1036">
            <v>0</v>
          </cell>
          <cell r="C1036">
            <v>0</v>
          </cell>
          <cell r="D1036">
            <v>0</v>
          </cell>
          <cell r="E1036">
            <v>0</v>
          </cell>
          <cell r="F1036" t="str">
            <v>Total B</v>
          </cell>
          <cell r="G1036">
            <v>0</v>
          </cell>
        </row>
        <row r="1037">
          <cell r="A1037">
            <v>0</v>
          </cell>
          <cell r="B1037">
            <v>0</v>
          </cell>
          <cell r="C1037" t="str">
            <v>C - EQUIPOS</v>
          </cell>
          <cell r="D1037">
            <v>0</v>
          </cell>
          <cell r="E1037">
            <v>0</v>
          </cell>
          <cell r="F1037">
            <v>0</v>
          </cell>
          <cell r="G1037">
            <v>0</v>
          </cell>
        </row>
        <row r="1038">
          <cell r="A1038" t="str">
            <v/>
          </cell>
          <cell r="B1038" t="str">
            <v/>
          </cell>
          <cell r="C1038">
            <v>0</v>
          </cell>
          <cell r="D1038" t="str">
            <v/>
          </cell>
          <cell r="E1038">
            <v>0</v>
          </cell>
          <cell r="F1038">
            <v>0</v>
          </cell>
          <cell r="G1038">
            <v>0</v>
          </cell>
        </row>
        <row r="1039">
          <cell r="A1039" t="str">
            <v/>
          </cell>
          <cell r="B1039" t="str">
            <v/>
          </cell>
          <cell r="C1039">
            <v>0</v>
          </cell>
          <cell r="D1039" t="str">
            <v/>
          </cell>
          <cell r="E1039">
            <v>0</v>
          </cell>
          <cell r="F1039">
            <v>0</v>
          </cell>
          <cell r="G1039">
            <v>0</v>
          </cell>
        </row>
        <row r="1040">
          <cell r="A1040" t="str">
            <v/>
          </cell>
          <cell r="B1040" t="str">
            <v/>
          </cell>
          <cell r="C1040">
            <v>0</v>
          </cell>
          <cell r="D1040" t="str">
            <v/>
          </cell>
          <cell r="E1040">
            <v>0</v>
          </cell>
          <cell r="F1040">
            <v>0</v>
          </cell>
          <cell r="G1040">
            <v>0</v>
          </cell>
        </row>
        <row r="1041">
          <cell r="A1041" t="str">
            <v/>
          </cell>
          <cell r="B1041" t="str">
            <v/>
          </cell>
          <cell r="C1041">
            <v>0</v>
          </cell>
          <cell r="D1041" t="str">
            <v/>
          </cell>
          <cell r="E1041">
            <v>0</v>
          </cell>
          <cell r="F1041">
            <v>0</v>
          </cell>
          <cell r="G1041">
            <v>0</v>
          </cell>
        </row>
        <row r="1042">
          <cell r="A1042" t="str">
            <v/>
          </cell>
          <cell r="B1042" t="str">
            <v/>
          </cell>
          <cell r="C1042">
            <v>0</v>
          </cell>
          <cell r="D1042" t="str">
            <v/>
          </cell>
          <cell r="E1042">
            <v>0</v>
          </cell>
          <cell r="F1042">
            <v>0</v>
          </cell>
          <cell r="G1042">
            <v>0</v>
          </cell>
        </row>
        <row r="1043">
          <cell r="A1043" t="str">
            <v/>
          </cell>
          <cell r="B1043" t="str">
            <v/>
          </cell>
          <cell r="C1043">
            <v>0</v>
          </cell>
          <cell r="D1043" t="str">
            <v/>
          </cell>
          <cell r="E1043">
            <v>0</v>
          </cell>
          <cell r="F1043">
            <v>0</v>
          </cell>
          <cell r="G1043">
            <v>0</v>
          </cell>
        </row>
        <row r="1044">
          <cell r="A1044" t="str">
            <v/>
          </cell>
          <cell r="B1044" t="str">
            <v/>
          </cell>
          <cell r="C1044">
            <v>0</v>
          </cell>
          <cell r="D1044" t="str">
            <v/>
          </cell>
          <cell r="E1044">
            <v>0</v>
          </cell>
          <cell r="F1044">
            <v>0</v>
          </cell>
          <cell r="G1044">
            <v>0</v>
          </cell>
        </row>
        <row r="1045">
          <cell r="A1045" t="str">
            <v/>
          </cell>
          <cell r="B1045" t="str">
            <v/>
          </cell>
          <cell r="C1045">
            <v>0</v>
          </cell>
          <cell r="D1045" t="str">
            <v/>
          </cell>
          <cell r="E1045">
            <v>0</v>
          </cell>
          <cell r="F1045">
            <v>0</v>
          </cell>
          <cell r="G1045">
            <v>0</v>
          </cell>
        </row>
        <row r="1046">
          <cell r="A1046" t="str">
            <v/>
          </cell>
          <cell r="B1046" t="str">
            <v/>
          </cell>
          <cell r="C1046">
            <v>0</v>
          </cell>
          <cell r="D1046" t="str">
            <v/>
          </cell>
          <cell r="E1046">
            <v>0</v>
          </cell>
          <cell r="F1046">
            <v>0</v>
          </cell>
          <cell r="G1046">
            <v>0</v>
          </cell>
        </row>
        <row r="1047">
          <cell r="A1047">
            <v>0</v>
          </cell>
          <cell r="B1047">
            <v>0</v>
          </cell>
          <cell r="C1047">
            <v>0</v>
          </cell>
          <cell r="D1047">
            <v>0</v>
          </cell>
          <cell r="E1047">
            <v>0</v>
          </cell>
          <cell r="F1047" t="str">
            <v>Total C</v>
          </cell>
          <cell r="G1047">
            <v>0</v>
          </cell>
        </row>
        <row r="1048">
          <cell r="A1048">
            <v>0</v>
          </cell>
          <cell r="B1048">
            <v>0</v>
          </cell>
          <cell r="C1048">
            <v>0</v>
          </cell>
          <cell r="D1048">
            <v>0</v>
          </cell>
          <cell r="E1048">
            <v>0</v>
          </cell>
          <cell r="F1048">
            <v>0</v>
          </cell>
          <cell r="G1048">
            <v>0</v>
          </cell>
        </row>
        <row r="1049">
          <cell r="A1049" t="str">
            <v/>
          </cell>
          <cell r="B1049" t="str">
            <v/>
          </cell>
          <cell r="C1049">
            <v>0</v>
          </cell>
          <cell r="D1049" t="str">
            <v>Costo  Neto</v>
          </cell>
          <cell r="E1049">
            <v>0</v>
          </cell>
          <cell r="F1049" t="str">
            <v>Total D=A+B+C</v>
          </cell>
          <cell r="G1049">
            <v>0</v>
          </cell>
        </row>
        <row r="1051">
          <cell r="A1051" t="str">
            <v>ANALISIS DE PRECIOS</v>
          </cell>
          <cell r="B1051">
            <v>0</v>
          </cell>
          <cell r="C1051">
            <v>0</v>
          </cell>
          <cell r="D1051">
            <v>0</v>
          </cell>
          <cell r="E1051">
            <v>0</v>
          </cell>
          <cell r="F1051">
            <v>0</v>
          </cell>
          <cell r="G1051">
            <v>0</v>
          </cell>
        </row>
        <row r="1052">
          <cell r="A1052" t="str">
            <v>COMITENTE:</v>
          </cell>
          <cell r="B1052" t="str">
            <v>DIRECCIÓN DE ARQUITECTURA</v>
          </cell>
          <cell r="C1052">
            <v>0</v>
          </cell>
          <cell r="D1052">
            <v>0</v>
          </cell>
          <cell r="E1052">
            <v>0</v>
          </cell>
          <cell r="F1052">
            <v>0</v>
          </cell>
          <cell r="G1052">
            <v>0</v>
          </cell>
        </row>
        <row r="1053">
          <cell r="A1053" t="str">
            <v>CONTRATISTA:</v>
          </cell>
          <cell r="B1053" t="str">
            <v>FUNCIONALES SIGOP</v>
          </cell>
          <cell r="C1053">
            <v>0</v>
          </cell>
          <cell r="D1053">
            <v>0</v>
          </cell>
          <cell r="E1053">
            <v>0</v>
          </cell>
          <cell r="F1053">
            <v>0</v>
          </cell>
          <cell r="G1053">
            <v>0</v>
          </cell>
        </row>
        <row r="1054">
          <cell r="A1054" t="str">
            <v>OBRA:</v>
          </cell>
          <cell r="B1054" t="str">
            <v>PRUEBA PLANILLA DE MEDICION</v>
          </cell>
          <cell r="C1054">
            <v>0</v>
          </cell>
          <cell r="D1054">
            <v>0</v>
          </cell>
          <cell r="E1054">
            <v>0</v>
          </cell>
          <cell r="F1054" t="str">
            <v>PRECIOS A:</v>
          </cell>
          <cell r="G1054">
            <v>0</v>
          </cell>
        </row>
        <row r="1055">
          <cell r="A1055" t="str">
            <v>UBICACIÓN:</v>
          </cell>
          <cell r="B1055" t="str">
            <v>CENTRO CIVICO</v>
          </cell>
          <cell r="C1055">
            <v>0</v>
          </cell>
          <cell r="D1055">
            <v>0</v>
          </cell>
          <cell r="E1055">
            <v>0</v>
          </cell>
          <cell r="F1055">
            <v>0</v>
          </cell>
          <cell r="G1055">
            <v>0</v>
          </cell>
        </row>
        <row r="1056">
          <cell r="A1056" t="str">
            <v>RUBRO:</v>
          </cell>
          <cell r="B1056" t="str">
            <v/>
          </cell>
          <cell r="C1056" t="str">
            <v/>
          </cell>
          <cell r="D1056">
            <v>0</v>
          </cell>
          <cell r="E1056">
            <v>0</v>
          </cell>
          <cell r="F1056">
            <v>0</v>
          </cell>
          <cell r="G1056">
            <v>0</v>
          </cell>
        </row>
        <row r="1057">
          <cell r="A1057" t="str">
            <v>ITEM:</v>
          </cell>
          <cell r="B1057" t="str">
            <v/>
          </cell>
          <cell r="C1057" t="str">
            <v/>
          </cell>
          <cell r="D1057">
            <v>0</v>
          </cell>
          <cell r="E1057">
            <v>0</v>
          </cell>
          <cell r="F1057" t="str">
            <v>UNIDAD:</v>
          </cell>
          <cell r="G1057" t="str">
            <v/>
          </cell>
        </row>
        <row r="1058">
          <cell r="A1058">
            <v>0</v>
          </cell>
          <cell r="B1058">
            <v>0</v>
          </cell>
          <cell r="C1058">
            <v>0</v>
          </cell>
          <cell r="D1058">
            <v>0</v>
          </cell>
          <cell r="E1058">
            <v>0</v>
          </cell>
          <cell r="F1058">
            <v>0</v>
          </cell>
          <cell r="G1058">
            <v>0</v>
          </cell>
        </row>
        <row r="1059">
          <cell r="A1059" t="str">
            <v>DATOS REDETERMINACION</v>
          </cell>
          <cell r="B1059">
            <v>0</v>
          </cell>
          <cell r="C1059" t="str">
            <v>DESIGNACION</v>
          </cell>
          <cell r="D1059" t="str">
            <v>U</v>
          </cell>
          <cell r="E1059" t="str">
            <v>Cantidad</v>
          </cell>
          <cell r="F1059" t="str">
            <v>$ Unitarios</v>
          </cell>
          <cell r="G1059" t="str">
            <v>$ Parcial</v>
          </cell>
        </row>
        <row r="1060">
          <cell r="A1060" t="str">
            <v>CÓDIGO</v>
          </cell>
          <cell r="B1060" t="str">
            <v>DESCRIPCIÓN</v>
          </cell>
          <cell r="C1060">
            <v>0</v>
          </cell>
          <cell r="D1060">
            <v>0</v>
          </cell>
          <cell r="E1060">
            <v>0</v>
          </cell>
          <cell r="F1060">
            <v>0</v>
          </cell>
          <cell r="G1060">
            <v>0</v>
          </cell>
        </row>
        <row r="1061">
          <cell r="A1061">
            <v>0</v>
          </cell>
          <cell r="B1061">
            <v>0</v>
          </cell>
          <cell r="C1061" t="str">
            <v>A - MATERIALES</v>
          </cell>
          <cell r="D1061">
            <v>0</v>
          </cell>
          <cell r="E1061">
            <v>0</v>
          </cell>
          <cell r="F1061">
            <v>0</v>
          </cell>
          <cell r="G1061">
            <v>0</v>
          </cell>
        </row>
        <row r="1062">
          <cell r="A1062" t="str">
            <v/>
          </cell>
          <cell r="B1062" t="str">
            <v/>
          </cell>
          <cell r="C1062">
            <v>0</v>
          </cell>
          <cell r="D1062" t="str">
            <v/>
          </cell>
          <cell r="E1062">
            <v>0</v>
          </cell>
          <cell r="F1062">
            <v>0</v>
          </cell>
          <cell r="G1062">
            <v>0</v>
          </cell>
        </row>
        <row r="1063">
          <cell r="A1063" t="str">
            <v/>
          </cell>
          <cell r="B1063" t="str">
            <v/>
          </cell>
          <cell r="C1063">
            <v>0</v>
          </cell>
          <cell r="D1063" t="str">
            <v/>
          </cell>
          <cell r="E1063">
            <v>0</v>
          </cell>
          <cell r="F1063">
            <v>0</v>
          </cell>
          <cell r="G1063">
            <v>0</v>
          </cell>
        </row>
        <row r="1064">
          <cell r="A1064" t="str">
            <v/>
          </cell>
          <cell r="B1064" t="str">
            <v/>
          </cell>
          <cell r="C1064">
            <v>0</v>
          </cell>
          <cell r="D1064" t="str">
            <v/>
          </cell>
          <cell r="E1064">
            <v>0</v>
          </cell>
          <cell r="F1064">
            <v>0</v>
          </cell>
          <cell r="G1064">
            <v>0</v>
          </cell>
        </row>
        <row r="1065">
          <cell r="A1065" t="str">
            <v/>
          </cell>
          <cell r="B1065" t="str">
            <v/>
          </cell>
          <cell r="C1065">
            <v>0</v>
          </cell>
          <cell r="D1065" t="str">
            <v/>
          </cell>
          <cell r="E1065">
            <v>0</v>
          </cell>
          <cell r="F1065">
            <v>0</v>
          </cell>
          <cell r="G1065">
            <v>0</v>
          </cell>
        </row>
        <row r="1066">
          <cell r="A1066" t="str">
            <v/>
          </cell>
          <cell r="B1066" t="str">
            <v/>
          </cell>
          <cell r="C1066">
            <v>0</v>
          </cell>
          <cell r="D1066" t="str">
            <v/>
          </cell>
          <cell r="E1066">
            <v>0</v>
          </cell>
          <cell r="F1066">
            <v>0</v>
          </cell>
          <cell r="G1066">
            <v>0</v>
          </cell>
        </row>
        <row r="1067">
          <cell r="A1067" t="str">
            <v/>
          </cell>
          <cell r="B1067" t="str">
            <v/>
          </cell>
          <cell r="C1067">
            <v>0</v>
          </cell>
          <cell r="D1067" t="str">
            <v/>
          </cell>
          <cell r="E1067">
            <v>0</v>
          </cell>
          <cell r="F1067">
            <v>0</v>
          </cell>
          <cell r="G1067">
            <v>0</v>
          </cell>
        </row>
        <row r="1068">
          <cell r="A1068" t="str">
            <v/>
          </cell>
          <cell r="B1068" t="str">
            <v/>
          </cell>
          <cell r="C1068">
            <v>0</v>
          </cell>
          <cell r="D1068" t="str">
            <v/>
          </cell>
          <cell r="E1068">
            <v>0</v>
          </cell>
          <cell r="F1068">
            <v>0</v>
          </cell>
          <cell r="G1068">
            <v>0</v>
          </cell>
        </row>
        <row r="1069">
          <cell r="A1069" t="str">
            <v/>
          </cell>
          <cell r="B1069" t="str">
            <v/>
          </cell>
          <cell r="C1069">
            <v>0</v>
          </cell>
          <cell r="D1069" t="str">
            <v/>
          </cell>
          <cell r="E1069">
            <v>0</v>
          </cell>
          <cell r="F1069">
            <v>0</v>
          </cell>
          <cell r="G1069">
            <v>0</v>
          </cell>
        </row>
        <row r="1070">
          <cell r="A1070" t="str">
            <v/>
          </cell>
          <cell r="B1070" t="str">
            <v/>
          </cell>
          <cell r="C1070">
            <v>0</v>
          </cell>
          <cell r="D1070" t="str">
            <v/>
          </cell>
          <cell r="E1070">
            <v>0</v>
          </cell>
          <cell r="F1070">
            <v>0</v>
          </cell>
          <cell r="G1070">
            <v>0</v>
          </cell>
        </row>
        <row r="1071">
          <cell r="A1071" t="str">
            <v/>
          </cell>
          <cell r="B1071" t="str">
            <v/>
          </cell>
          <cell r="C1071">
            <v>0</v>
          </cell>
          <cell r="D1071" t="str">
            <v/>
          </cell>
          <cell r="E1071">
            <v>0</v>
          </cell>
          <cell r="F1071">
            <v>0</v>
          </cell>
          <cell r="G1071">
            <v>0</v>
          </cell>
        </row>
        <row r="1072">
          <cell r="A1072" t="str">
            <v/>
          </cell>
          <cell r="B1072" t="str">
            <v/>
          </cell>
          <cell r="C1072">
            <v>0</v>
          </cell>
          <cell r="D1072" t="str">
            <v/>
          </cell>
          <cell r="E1072">
            <v>0</v>
          </cell>
          <cell r="F1072">
            <v>0</v>
          </cell>
          <cell r="G1072">
            <v>0</v>
          </cell>
        </row>
        <row r="1073">
          <cell r="A1073" t="str">
            <v/>
          </cell>
          <cell r="B1073" t="str">
            <v/>
          </cell>
          <cell r="C1073">
            <v>0</v>
          </cell>
          <cell r="D1073" t="str">
            <v/>
          </cell>
          <cell r="E1073">
            <v>0</v>
          </cell>
          <cell r="F1073">
            <v>0</v>
          </cell>
          <cell r="G1073">
            <v>0</v>
          </cell>
        </row>
        <row r="1074">
          <cell r="A1074" t="str">
            <v/>
          </cell>
          <cell r="B1074" t="str">
            <v/>
          </cell>
          <cell r="C1074">
            <v>0</v>
          </cell>
          <cell r="D1074" t="str">
            <v/>
          </cell>
          <cell r="E1074">
            <v>0</v>
          </cell>
          <cell r="F1074">
            <v>0</v>
          </cell>
          <cell r="G1074">
            <v>0</v>
          </cell>
        </row>
        <row r="1075">
          <cell r="A1075" t="str">
            <v/>
          </cell>
          <cell r="B1075" t="str">
            <v/>
          </cell>
          <cell r="C1075">
            <v>0</v>
          </cell>
          <cell r="D1075" t="str">
            <v/>
          </cell>
          <cell r="E1075">
            <v>0</v>
          </cell>
          <cell r="F1075">
            <v>0</v>
          </cell>
          <cell r="G1075">
            <v>0</v>
          </cell>
        </row>
        <row r="1076">
          <cell r="A1076">
            <v>0</v>
          </cell>
          <cell r="B1076">
            <v>0</v>
          </cell>
          <cell r="C1076">
            <v>0</v>
          </cell>
          <cell r="D1076">
            <v>0</v>
          </cell>
          <cell r="E1076">
            <v>0</v>
          </cell>
          <cell r="F1076" t="str">
            <v>Total A</v>
          </cell>
          <cell r="G1076">
            <v>0</v>
          </cell>
        </row>
        <row r="1077">
          <cell r="A1077">
            <v>0</v>
          </cell>
          <cell r="B1077">
            <v>0</v>
          </cell>
          <cell r="C1077" t="str">
            <v>B - MANO DE OBRA</v>
          </cell>
          <cell r="D1077">
            <v>0</v>
          </cell>
          <cell r="E1077">
            <v>0</v>
          </cell>
          <cell r="F1077">
            <v>0</v>
          </cell>
          <cell r="G1077">
            <v>0</v>
          </cell>
        </row>
        <row r="1078">
          <cell r="A1078" t="str">
            <v/>
          </cell>
          <cell r="B1078">
            <v>0</v>
          </cell>
          <cell r="C1078">
            <v>0</v>
          </cell>
          <cell r="D1078" t="str">
            <v/>
          </cell>
          <cell r="E1078">
            <v>0</v>
          </cell>
          <cell r="F1078">
            <v>0</v>
          </cell>
          <cell r="G1078">
            <v>0</v>
          </cell>
        </row>
        <row r="1079">
          <cell r="A1079" t="str">
            <v/>
          </cell>
          <cell r="B1079">
            <v>0</v>
          </cell>
          <cell r="C1079">
            <v>0</v>
          </cell>
          <cell r="D1079" t="str">
            <v/>
          </cell>
          <cell r="E1079">
            <v>0</v>
          </cell>
          <cell r="F1079">
            <v>0</v>
          </cell>
          <cell r="G1079">
            <v>0</v>
          </cell>
        </row>
        <row r="1080">
          <cell r="A1080" t="str">
            <v/>
          </cell>
          <cell r="B1080">
            <v>0</v>
          </cell>
          <cell r="C1080">
            <v>0</v>
          </cell>
          <cell r="D1080" t="str">
            <v/>
          </cell>
          <cell r="E1080">
            <v>0</v>
          </cell>
          <cell r="F1080">
            <v>0</v>
          </cell>
          <cell r="G1080">
            <v>0</v>
          </cell>
        </row>
        <row r="1081">
          <cell r="A1081" t="str">
            <v/>
          </cell>
          <cell r="B1081">
            <v>0</v>
          </cell>
          <cell r="C1081">
            <v>0</v>
          </cell>
          <cell r="D1081" t="str">
            <v/>
          </cell>
          <cell r="E1081">
            <v>0</v>
          </cell>
          <cell r="F1081">
            <v>0</v>
          </cell>
          <cell r="G1081">
            <v>0</v>
          </cell>
        </row>
        <row r="1082">
          <cell r="A1082" t="str">
            <v/>
          </cell>
          <cell r="B1082">
            <v>0</v>
          </cell>
          <cell r="C1082">
            <v>0</v>
          </cell>
          <cell r="D1082" t="str">
            <v/>
          </cell>
          <cell r="E1082">
            <v>0</v>
          </cell>
          <cell r="F1082">
            <v>0</v>
          </cell>
          <cell r="G1082">
            <v>0</v>
          </cell>
        </row>
        <row r="1083">
          <cell r="A1083" t="str">
            <v/>
          </cell>
          <cell r="B1083">
            <v>0</v>
          </cell>
          <cell r="C1083">
            <v>0</v>
          </cell>
          <cell r="D1083" t="str">
            <v/>
          </cell>
          <cell r="E1083">
            <v>0</v>
          </cell>
          <cell r="F1083">
            <v>0</v>
          </cell>
          <cell r="G1083">
            <v>0</v>
          </cell>
        </row>
        <row r="1084">
          <cell r="A1084" t="str">
            <v/>
          </cell>
          <cell r="B1084">
            <v>0</v>
          </cell>
          <cell r="C1084">
            <v>0</v>
          </cell>
          <cell r="D1084" t="str">
            <v/>
          </cell>
          <cell r="E1084">
            <v>0</v>
          </cell>
          <cell r="F1084">
            <v>0</v>
          </cell>
          <cell r="G1084">
            <v>0</v>
          </cell>
        </row>
        <row r="1085">
          <cell r="A1085" t="str">
            <v/>
          </cell>
          <cell r="B1085">
            <v>0</v>
          </cell>
          <cell r="C1085">
            <v>0</v>
          </cell>
          <cell r="D1085" t="str">
            <v/>
          </cell>
          <cell r="E1085">
            <v>0</v>
          </cell>
          <cell r="F1085">
            <v>0</v>
          </cell>
          <cell r="G1085">
            <v>0</v>
          </cell>
        </row>
        <row r="1086">
          <cell r="A1086">
            <v>0</v>
          </cell>
          <cell r="B1086">
            <v>0</v>
          </cell>
          <cell r="C1086">
            <v>0</v>
          </cell>
          <cell r="D1086">
            <v>0</v>
          </cell>
          <cell r="E1086">
            <v>0</v>
          </cell>
          <cell r="F1086" t="str">
            <v>Total B</v>
          </cell>
          <cell r="G1086">
            <v>0</v>
          </cell>
        </row>
        <row r="1087">
          <cell r="A1087">
            <v>0</v>
          </cell>
          <cell r="B1087">
            <v>0</v>
          </cell>
          <cell r="C1087" t="str">
            <v>C - EQUIPOS</v>
          </cell>
          <cell r="D1087">
            <v>0</v>
          </cell>
          <cell r="E1087">
            <v>0</v>
          </cell>
          <cell r="F1087">
            <v>0</v>
          </cell>
          <cell r="G1087">
            <v>0</v>
          </cell>
        </row>
        <row r="1088">
          <cell r="A1088" t="str">
            <v/>
          </cell>
          <cell r="B1088" t="str">
            <v/>
          </cell>
          <cell r="C1088">
            <v>0</v>
          </cell>
          <cell r="D1088" t="str">
            <v/>
          </cell>
          <cell r="E1088">
            <v>0</v>
          </cell>
          <cell r="F1088">
            <v>0</v>
          </cell>
          <cell r="G1088">
            <v>0</v>
          </cell>
        </row>
        <row r="1089">
          <cell r="A1089" t="str">
            <v/>
          </cell>
          <cell r="B1089" t="str">
            <v/>
          </cell>
          <cell r="C1089">
            <v>0</v>
          </cell>
          <cell r="D1089" t="str">
            <v/>
          </cell>
          <cell r="E1089">
            <v>0</v>
          </cell>
          <cell r="F1089">
            <v>0</v>
          </cell>
          <cell r="G1089">
            <v>0</v>
          </cell>
        </row>
        <row r="1090">
          <cell r="A1090" t="str">
            <v/>
          </cell>
          <cell r="B1090" t="str">
            <v/>
          </cell>
          <cell r="C1090">
            <v>0</v>
          </cell>
          <cell r="D1090" t="str">
            <v/>
          </cell>
          <cell r="E1090">
            <v>0</v>
          </cell>
          <cell r="F1090">
            <v>0</v>
          </cell>
          <cell r="G1090">
            <v>0</v>
          </cell>
        </row>
        <row r="1091">
          <cell r="A1091" t="str">
            <v/>
          </cell>
          <cell r="B1091" t="str">
            <v/>
          </cell>
          <cell r="C1091">
            <v>0</v>
          </cell>
          <cell r="D1091" t="str">
            <v/>
          </cell>
          <cell r="E1091">
            <v>0</v>
          </cell>
          <cell r="F1091">
            <v>0</v>
          </cell>
          <cell r="G1091">
            <v>0</v>
          </cell>
        </row>
        <row r="1092">
          <cell r="A1092" t="str">
            <v/>
          </cell>
          <cell r="B1092" t="str">
            <v/>
          </cell>
          <cell r="C1092">
            <v>0</v>
          </cell>
          <cell r="D1092" t="str">
            <v/>
          </cell>
          <cell r="E1092">
            <v>0</v>
          </cell>
          <cell r="F1092">
            <v>0</v>
          </cell>
          <cell r="G1092">
            <v>0</v>
          </cell>
        </row>
        <row r="1093">
          <cell r="A1093" t="str">
            <v/>
          </cell>
          <cell r="B1093" t="str">
            <v/>
          </cell>
          <cell r="C1093">
            <v>0</v>
          </cell>
          <cell r="D1093" t="str">
            <v/>
          </cell>
          <cell r="E1093">
            <v>0</v>
          </cell>
          <cell r="F1093">
            <v>0</v>
          </cell>
          <cell r="G1093">
            <v>0</v>
          </cell>
        </row>
        <row r="1094">
          <cell r="A1094" t="str">
            <v/>
          </cell>
          <cell r="B1094" t="str">
            <v/>
          </cell>
          <cell r="C1094">
            <v>0</v>
          </cell>
          <cell r="D1094" t="str">
            <v/>
          </cell>
          <cell r="E1094">
            <v>0</v>
          </cell>
          <cell r="F1094">
            <v>0</v>
          </cell>
          <cell r="G1094">
            <v>0</v>
          </cell>
        </row>
        <row r="1095">
          <cell r="A1095" t="str">
            <v/>
          </cell>
          <cell r="B1095" t="str">
            <v/>
          </cell>
          <cell r="C1095">
            <v>0</v>
          </cell>
          <cell r="D1095" t="str">
            <v/>
          </cell>
          <cell r="E1095">
            <v>0</v>
          </cell>
          <cell r="F1095">
            <v>0</v>
          </cell>
          <cell r="G1095">
            <v>0</v>
          </cell>
        </row>
        <row r="1096">
          <cell r="A1096" t="str">
            <v/>
          </cell>
          <cell r="B1096" t="str">
            <v/>
          </cell>
          <cell r="C1096">
            <v>0</v>
          </cell>
          <cell r="D1096" t="str">
            <v/>
          </cell>
          <cell r="E1096">
            <v>0</v>
          </cell>
          <cell r="F1096">
            <v>0</v>
          </cell>
          <cell r="G1096">
            <v>0</v>
          </cell>
        </row>
        <row r="1097">
          <cell r="A1097">
            <v>0</v>
          </cell>
          <cell r="B1097">
            <v>0</v>
          </cell>
          <cell r="C1097">
            <v>0</v>
          </cell>
          <cell r="D1097">
            <v>0</v>
          </cell>
          <cell r="E1097">
            <v>0</v>
          </cell>
          <cell r="F1097" t="str">
            <v>Total C</v>
          </cell>
          <cell r="G1097">
            <v>0</v>
          </cell>
        </row>
        <row r="1098">
          <cell r="A1098">
            <v>0</v>
          </cell>
          <cell r="B1098">
            <v>0</v>
          </cell>
          <cell r="C1098">
            <v>0</v>
          </cell>
          <cell r="D1098">
            <v>0</v>
          </cell>
          <cell r="E1098">
            <v>0</v>
          </cell>
          <cell r="F1098">
            <v>0</v>
          </cell>
          <cell r="G1098">
            <v>0</v>
          </cell>
        </row>
        <row r="1099">
          <cell r="A1099" t="str">
            <v/>
          </cell>
          <cell r="B1099" t="str">
            <v/>
          </cell>
          <cell r="C1099">
            <v>0</v>
          </cell>
          <cell r="D1099" t="str">
            <v>Costo  Neto</v>
          </cell>
          <cell r="E1099">
            <v>0</v>
          </cell>
          <cell r="F1099" t="str">
            <v>Total D=A+B+C</v>
          </cell>
          <cell r="G1099">
            <v>0</v>
          </cell>
        </row>
        <row r="1101">
          <cell r="A1101" t="str">
            <v>ANALISIS DE PRECIOS</v>
          </cell>
          <cell r="B1101">
            <v>0</v>
          </cell>
          <cell r="C1101">
            <v>0</v>
          </cell>
          <cell r="D1101">
            <v>0</v>
          </cell>
          <cell r="E1101">
            <v>0</v>
          </cell>
          <cell r="F1101">
            <v>0</v>
          </cell>
          <cell r="G1101">
            <v>0</v>
          </cell>
        </row>
        <row r="1102">
          <cell r="A1102" t="str">
            <v>COMITENTE:</v>
          </cell>
          <cell r="B1102" t="str">
            <v>DIRECCIÓN DE ARQUITECTURA</v>
          </cell>
          <cell r="C1102">
            <v>0</v>
          </cell>
          <cell r="D1102">
            <v>0</v>
          </cell>
          <cell r="E1102">
            <v>0</v>
          </cell>
          <cell r="F1102">
            <v>0</v>
          </cell>
          <cell r="G1102">
            <v>0</v>
          </cell>
        </row>
        <row r="1103">
          <cell r="A1103" t="str">
            <v>CONTRATISTA:</v>
          </cell>
          <cell r="B1103" t="str">
            <v>FUNCIONALES SIGOP</v>
          </cell>
          <cell r="C1103">
            <v>0</v>
          </cell>
          <cell r="D1103">
            <v>0</v>
          </cell>
          <cell r="E1103">
            <v>0</v>
          </cell>
          <cell r="F1103">
            <v>0</v>
          </cell>
          <cell r="G1103">
            <v>0</v>
          </cell>
        </row>
        <row r="1104">
          <cell r="A1104" t="str">
            <v>OBRA:</v>
          </cell>
          <cell r="B1104" t="str">
            <v>PRUEBA PLANILLA DE MEDICION</v>
          </cell>
          <cell r="C1104">
            <v>0</v>
          </cell>
          <cell r="D1104">
            <v>0</v>
          </cell>
          <cell r="E1104">
            <v>0</v>
          </cell>
          <cell r="F1104" t="str">
            <v>PRECIOS A:</v>
          </cell>
          <cell r="G1104">
            <v>0</v>
          </cell>
        </row>
        <row r="1105">
          <cell r="A1105" t="str">
            <v>UBICACIÓN:</v>
          </cell>
          <cell r="B1105" t="str">
            <v>CENTRO CIVICO</v>
          </cell>
          <cell r="C1105">
            <v>0</v>
          </cell>
          <cell r="D1105">
            <v>0</v>
          </cell>
          <cell r="E1105">
            <v>0</v>
          </cell>
          <cell r="F1105">
            <v>0</v>
          </cell>
          <cell r="G1105">
            <v>0</v>
          </cell>
        </row>
        <row r="1106">
          <cell r="A1106" t="str">
            <v>RUBRO:</v>
          </cell>
          <cell r="B1106" t="str">
            <v/>
          </cell>
          <cell r="C1106" t="str">
            <v/>
          </cell>
          <cell r="D1106">
            <v>0</v>
          </cell>
          <cell r="E1106">
            <v>0</v>
          </cell>
          <cell r="F1106">
            <v>0</v>
          </cell>
          <cell r="G1106">
            <v>0</v>
          </cell>
        </row>
        <row r="1107">
          <cell r="A1107" t="str">
            <v>ITEM:</v>
          </cell>
          <cell r="B1107" t="str">
            <v/>
          </cell>
          <cell r="C1107" t="str">
            <v/>
          </cell>
          <cell r="D1107">
            <v>0</v>
          </cell>
          <cell r="E1107">
            <v>0</v>
          </cell>
          <cell r="F1107" t="str">
            <v>UNIDAD:</v>
          </cell>
          <cell r="G1107" t="str">
            <v/>
          </cell>
        </row>
        <row r="1108">
          <cell r="A1108">
            <v>0</v>
          </cell>
          <cell r="B1108">
            <v>0</v>
          </cell>
          <cell r="C1108">
            <v>0</v>
          </cell>
          <cell r="D1108">
            <v>0</v>
          </cell>
          <cell r="E1108">
            <v>0</v>
          </cell>
          <cell r="F1108">
            <v>0</v>
          </cell>
          <cell r="G1108">
            <v>0</v>
          </cell>
        </row>
        <row r="1109">
          <cell r="A1109" t="str">
            <v>DATOS REDETERMINACION</v>
          </cell>
          <cell r="B1109">
            <v>0</v>
          </cell>
          <cell r="C1109" t="str">
            <v>DESIGNACION</v>
          </cell>
          <cell r="D1109" t="str">
            <v>U</v>
          </cell>
          <cell r="E1109" t="str">
            <v>Cantidad</v>
          </cell>
          <cell r="F1109" t="str">
            <v>$ Unitarios</v>
          </cell>
          <cell r="G1109" t="str">
            <v>$ Parcial</v>
          </cell>
        </row>
        <row r="1110">
          <cell r="A1110" t="str">
            <v>CÓDIGO</v>
          </cell>
          <cell r="B1110" t="str">
            <v>DESCRIPCIÓN</v>
          </cell>
          <cell r="C1110">
            <v>0</v>
          </cell>
          <cell r="D1110">
            <v>0</v>
          </cell>
          <cell r="E1110">
            <v>0</v>
          </cell>
          <cell r="F1110">
            <v>0</v>
          </cell>
          <cell r="G1110">
            <v>0</v>
          </cell>
        </row>
        <row r="1111">
          <cell r="A1111">
            <v>0</v>
          </cell>
          <cell r="B1111">
            <v>0</v>
          </cell>
          <cell r="C1111" t="str">
            <v>A - MATERIALES</v>
          </cell>
          <cell r="D1111">
            <v>0</v>
          </cell>
          <cell r="E1111">
            <v>0</v>
          </cell>
          <cell r="F1111">
            <v>0</v>
          </cell>
          <cell r="G1111">
            <v>0</v>
          </cell>
        </row>
        <row r="1112">
          <cell r="A1112" t="str">
            <v/>
          </cell>
          <cell r="B1112" t="str">
            <v/>
          </cell>
          <cell r="C1112">
            <v>0</v>
          </cell>
          <cell r="D1112" t="str">
            <v/>
          </cell>
          <cell r="E1112">
            <v>0</v>
          </cell>
          <cell r="F1112">
            <v>0</v>
          </cell>
          <cell r="G1112">
            <v>0</v>
          </cell>
        </row>
        <row r="1113">
          <cell r="A1113" t="str">
            <v/>
          </cell>
          <cell r="B1113" t="str">
            <v/>
          </cell>
          <cell r="C1113">
            <v>0</v>
          </cell>
          <cell r="D1113" t="str">
            <v/>
          </cell>
          <cell r="E1113">
            <v>0</v>
          </cell>
          <cell r="F1113">
            <v>0</v>
          </cell>
          <cell r="G1113">
            <v>0</v>
          </cell>
        </row>
        <row r="1114">
          <cell r="A1114" t="str">
            <v/>
          </cell>
          <cell r="B1114" t="str">
            <v/>
          </cell>
          <cell r="C1114">
            <v>0</v>
          </cell>
          <cell r="D1114" t="str">
            <v/>
          </cell>
          <cell r="E1114">
            <v>0</v>
          </cell>
          <cell r="F1114">
            <v>0</v>
          </cell>
          <cell r="G1114">
            <v>0</v>
          </cell>
        </row>
        <row r="1115">
          <cell r="A1115" t="str">
            <v/>
          </cell>
          <cell r="B1115" t="str">
            <v/>
          </cell>
          <cell r="C1115">
            <v>0</v>
          </cell>
          <cell r="D1115" t="str">
            <v/>
          </cell>
          <cell r="E1115">
            <v>0</v>
          </cell>
          <cell r="F1115">
            <v>0</v>
          </cell>
          <cell r="G1115">
            <v>0</v>
          </cell>
        </row>
        <row r="1116">
          <cell r="A1116" t="str">
            <v/>
          </cell>
          <cell r="B1116" t="str">
            <v/>
          </cell>
          <cell r="C1116">
            <v>0</v>
          </cell>
          <cell r="D1116" t="str">
            <v/>
          </cell>
          <cell r="E1116">
            <v>0</v>
          </cell>
          <cell r="F1116">
            <v>0</v>
          </cell>
          <cell r="G1116">
            <v>0</v>
          </cell>
        </row>
        <row r="1117">
          <cell r="A1117" t="str">
            <v/>
          </cell>
          <cell r="B1117" t="str">
            <v/>
          </cell>
          <cell r="C1117">
            <v>0</v>
          </cell>
          <cell r="D1117" t="str">
            <v/>
          </cell>
          <cell r="E1117">
            <v>0</v>
          </cell>
          <cell r="F1117">
            <v>0</v>
          </cell>
          <cell r="G1117">
            <v>0</v>
          </cell>
        </row>
        <row r="1118">
          <cell r="A1118" t="str">
            <v/>
          </cell>
          <cell r="B1118" t="str">
            <v/>
          </cell>
          <cell r="C1118">
            <v>0</v>
          </cell>
          <cell r="D1118" t="str">
            <v/>
          </cell>
          <cell r="E1118">
            <v>0</v>
          </cell>
          <cell r="F1118">
            <v>0</v>
          </cell>
          <cell r="G1118">
            <v>0</v>
          </cell>
        </row>
        <row r="1119">
          <cell r="A1119" t="str">
            <v/>
          </cell>
          <cell r="B1119" t="str">
            <v/>
          </cell>
          <cell r="C1119">
            <v>0</v>
          </cell>
          <cell r="D1119" t="str">
            <v/>
          </cell>
          <cell r="E1119">
            <v>0</v>
          </cell>
          <cell r="F1119">
            <v>0</v>
          </cell>
          <cell r="G1119">
            <v>0</v>
          </cell>
        </row>
        <row r="1120">
          <cell r="A1120" t="str">
            <v/>
          </cell>
          <cell r="B1120" t="str">
            <v/>
          </cell>
          <cell r="C1120">
            <v>0</v>
          </cell>
          <cell r="D1120" t="str">
            <v/>
          </cell>
          <cell r="E1120">
            <v>0</v>
          </cell>
          <cell r="F1120">
            <v>0</v>
          </cell>
          <cell r="G1120">
            <v>0</v>
          </cell>
        </row>
        <row r="1121">
          <cell r="A1121" t="str">
            <v/>
          </cell>
          <cell r="B1121" t="str">
            <v/>
          </cell>
          <cell r="C1121">
            <v>0</v>
          </cell>
          <cell r="D1121" t="str">
            <v/>
          </cell>
          <cell r="E1121">
            <v>0</v>
          </cell>
          <cell r="F1121">
            <v>0</v>
          </cell>
          <cell r="G1121">
            <v>0</v>
          </cell>
        </row>
        <row r="1122">
          <cell r="A1122" t="str">
            <v/>
          </cell>
          <cell r="B1122" t="str">
            <v/>
          </cell>
          <cell r="C1122">
            <v>0</v>
          </cell>
          <cell r="D1122" t="str">
            <v/>
          </cell>
          <cell r="E1122">
            <v>0</v>
          </cell>
          <cell r="F1122">
            <v>0</v>
          </cell>
          <cell r="G1122">
            <v>0</v>
          </cell>
        </row>
        <row r="1123">
          <cell r="A1123" t="str">
            <v/>
          </cell>
          <cell r="B1123" t="str">
            <v/>
          </cell>
          <cell r="C1123">
            <v>0</v>
          </cell>
          <cell r="D1123" t="str">
            <v/>
          </cell>
          <cell r="E1123">
            <v>0</v>
          </cell>
          <cell r="F1123">
            <v>0</v>
          </cell>
          <cell r="G1123">
            <v>0</v>
          </cell>
        </row>
        <row r="1124">
          <cell r="A1124" t="str">
            <v/>
          </cell>
          <cell r="B1124" t="str">
            <v/>
          </cell>
          <cell r="C1124">
            <v>0</v>
          </cell>
          <cell r="D1124" t="str">
            <v/>
          </cell>
          <cell r="E1124">
            <v>0</v>
          </cell>
          <cell r="F1124">
            <v>0</v>
          </cell>
          <cell r="G1124">
            <v>0</v>
          </cell>
        </row>
        <row r="1125">
          <cell r="A1125" t="str">
            <v/>
          </cell>
          <cell r="B1125" t="str">
            <v/>
          </cell>
          <cell r="C1125">
            <v>0</v>
          </cell>
          <cell r="D1125" t="str">
            <v/>
          </cell>
          <cell r="E1125">
            <v>0</v>
          </cell>
          <cell r="F1125">
            <v>0</v>
          </cell>
          <cell r="G1125">
            <v>0</v>
          </cell>
        </row>
        <row r="1126">
          <cell r="A1126">
            <v>0</v>
          </cell>
          <cell r="B1126">
            <v>0</v>
          </cell>
          <cell r="C1126">
            <v>0</v>
          </cell>
          <cell r="D1126">
            <v>0</v>
          </cell>
          <cell r="E1126">
            <v>0</v>
          </cell>
          <cell r="F1126" t="str">
            <v>Total A</v>
          </cell>
          <cell r="G1126">
            <v>0</v>
          </cell>
        </row>
        <row r="1127">
          <cell r="A1127">
            <v>0</v>
          </cell>
          <cell r="B1127">
            <v>0</v>
          </cell>
          <cell r="C1127" t="str">
            <v>B - MANO DE OBRA</v>
          </cell>
          <cell r="D1127">
            <v>0</v>
          </cell>
          <cell r="E1127">
            <v>0</v>
          </cell>
          <cell r="F1127">
            <v>0</v>
          </cell>
          <cell r="G1127">
            <v>0</v>
          </cell>
        </row>
        <row r="1128">
          <cell r="A1128" t="str">
            <v/>
          </cell>
          <cell r="B1128">
            <v>0</v>
          </cell>
          <cell r="C1128">
            <v>0</v>
          </cell>
          <cell r="D1128" t="str">
            <v/>
          </cell>
          <cell r="E1128">
            <v>0</v>
          </cell>
          <cell r="F1128">
            <v>0</v>
          </cell>
          <cell r="G1128">
            <v>0</v>
          </cell>
        </row>
        <row r="1129">
          <cell r="A1129" t="str">
            <v/>
          </cell>
          <cell r="B1129">
            <v>0</v>
          </cell>
          <cell r="C1129">
            <v>0</v>
          </cell>
          <cell r="D1129" t="str">
            <v/>
          </cell>
          <cell r="E1129">
            <v>0</v>
          </cell>
          <cell r="F1129">
            <v>0</v>
          </cell>
          <cell r="G1129">
            <v>0</v>
          </cell>
        </row>
        <row r="1130">
          <cell r="A1130" t="str">
            <v/>
          </cell>
          <cell r="B1130">
            <v>0</v>
          </cell>
          <cell r="C1130">
            <v>0</v>
          </cell>
          <cell r="D1130" t="str">
            <v/>
          </cell>
          <cell r="E1130">
            <v>0</v>
          </cell>
          <cell r="F1130">
            <v>0</v>
          </cell>
          <cell r="G1130">
            <v>0</v>
          </cell>
        </row>
        <row r="1131">
          <cell r="A1131" t="str">
            <v/>
          </cell>
          <cell r="B1131">
            <v>0</v>
          </cell>
          <cell r="C1131">
            <v>0</v>
          </cell>
          <cell r="D1131" t="str">
            <v/>
          </cell>
          <cell r="E1131">
            <v>0</v>
          </cell>
          <cell r="F1131">
            <v>0</v>
          </cell>
          <cell r="G1131">
            <v>0</v>
          </cell>
        </row>
        <row r="1132">
          <cell r="A1132" t="str">
            <v/>
          </cell>
          <cell r="B1132">
            <v>0</v>
          </cell>
          <cell r="C1132">
            <v>0</v>
          </cell>
          <cell r="D1132" t="str">
            <v/>
          </cell>
          <cell r="E1132">
            <v>0</v>
          </cell>
          <cell r="F1132">
            <v>0</v>
          </cell>
          <cell r="G1132">
            <v>0</v>
          </cell>
        </row>
        <row r="1133">
          <cell r="A1133" t="str">
            <v/>
          </cell>
          <cell r="B1133">
            <v>0</v>
          </cell>
          <cell r="C1133">
            <v>0</v>
          </cell>
          <cell r="D1133" t="str">
            <v/>
          </cell>
          <cell r="E1133">
            <v>0</v>
          </cell>
          <cell r="F1133">
            <v>0</v>
          </cell>
          <cell r="G1133">
            <v>0</v>
          </cell>
        </row>
        <row r="1134">
          <cell r="A1134" t="str">
            <v/>
          </cell>
          <cell r="B1134">
            <v>0</v>
          </cell>
          <cell r="C1134">
            <v>0</v>
          </cell>
          <cell r="D1134" t="str">
            <v/>
          </cell>
          <cell r="E1134">
            <v>0</v>
          </cell>
          <cell r="F1134">
            <v>0</v>
          </cell>
          <cell r="G1134">
            <v>0</v>
          </cell>
        </row>
        <row r="1135">
          <cell r="A1135" t="str">
            <v/>
          </cell>
          <cell r="B1135">
            <v>0</v>
          </cell>
          <cell r="C1135">
            <v>0</v>
          </cell>
          <cell r="D1135" t="str">
            <v/>
          </cell>
          <cell r="E1135">
            <v>0</v>
          </cell>
          <cell r="F1135">
            <v>0</v>
          </cell>
          <cell r="G1135">
            <v>0</v>
          </cell>
        </row>
        <row r="1136">
          <cell r="A1136">
            <v>0</v>
          </cell>
          <cell r="B1136">
            <v>0</v>
          </cell>
          <cell r="C1136">
            <v>0</v>
          </cell>
          <cell r="D1136">
            <v>0</v>
          </cell>
          <cell r="E1136">
            <v>0</v>
          </cell>
          <cell r="F1136" t="str">
            <v>Total B</v>
          </cell>
          <cell r="G1136">
            <v>0</v>
          </cell>
        </row>
        <row r="1137">
          <cell r="A1137">
            <v>0</v>
          </cell>
          <cell r="B1137">
            <v>0</v>
          </cell>
          <cell r="C1137" t="str">
            <v>C - EQUIPOS</v>
          </cell>
          <cell r="D1137">
            <v>0</v>
          </cell>
          <cell r="E1137">
            <v>0</v>
          </cell>
          <cell r="F1137">
            <v>0</v>
          </cell>
          <cell r="G1137">
            <v>0</v>
          </cell>
        </row>
        <row r="1138">
          <cell r="A1138" t="str">
            <v/>
          </cell>
          <cell r="B1138" t="str">
            <v/>
          </cell>
          <cell r="C1138">
            <v>0</v>
          </cell>
          <cell r="D1138" t="str">
            <v/>
          </cell>
          <cell r="E1138">
            <v>0</v>
          </cell>
          <cell r="F1138">
            <v>0</v>
          </cell>
          <cell r="G1138">
            <v>0</v>
          </cell>
        </row>
        <row r="1139">
          <cell r="A1139" t="str">
            <v/>
          </cell>
          <cell r="B1139" t="str">
            <v/>
          </cell>
          <cell r="C1139">
            <v>0</v>
          </cell>
          <cell r="D1139" t="str">
            <v/>
          </cell>
          <cell r="E1139">
            <v>0</v>
          </cell>
          <cell r="F1139">
            <v>0</v>
          </cell>
          <cell r="G1139">
            <v>0</v>
          </cell>
        </row>
        <row r="1140">
          <cell r="A1140" t="str">
            <v/>
          </cell>
          <cell r="B1140" t="str">
            <v/>
          </cell>
          <cell r="C1140">
            <v>0</v>
          </cell>
          <cell r="D1140" t="str">
            <v/>
          </cell>
          <cell r="E1140">
            <v>0</v>
          </cell>
          <cell r="F1140">
            <v>0</v>
          </cell>
          <cell r="G1140">
            <v>0</v>
          </cell>
        </row>
        <row r="1141">
          <cell r="A1141" t="str">
            <v/>
          </cell>
          <cell r="B1141" t="str">
            <v/>
          </cell>
          <cell r="C1141">
            <v>0</v>
          </cell>
          <cell r="D1141" t="str">
            <v/>
          </cell>
          <cell r="E1141">
            <v>0</v>
          </cell>
          <cell r="F1141">
            <v>0</v>
          </cell>
          <cell r="G1141">
            <v>0</v>
          </cell>
        </row>
        <row r="1142">
          <cell r="A1142" t="str">
            <v/>
          </cell>
          <cell r="B1142" t="str">
            <v/>
          </cell>
          <cell r="C1142">
            <v>0</v>
          </cell>
          <cell r="D1142" t="str">
            <v/>
          </cell>
          <cell r="E1142">
            <v>0</v>
          </cell>
          <cell r="F1142">
            <v>0</v>
          </cell>
          <cell r="G1142">
            <v>0</v>
          </cell>
        </row>
        <row r="1143">
          <cell r="A1143" t="str">
            <v/>
          </cell>
          <cell r="B1143" t="str">
            <v/>
          </cell>
          <cell r="C1143">
            <v>0</v>
          </cell>
          <cell r="D1143" t="str">
            <v/>
          </cell>
          <cell r="E1143">
            <v>0</v>
          </cell>
          <cell r="F1143">
            <v>0</v>
          </cell>
          <cell r="G1143">
            <v>0</v>
          </cell>
        </row>
        <row r="1144">
          <cell r="A1144" t="str">
            <v/>
          </cell>
          <cell r="B1144" t="str">
            <v/>
          </cell>
          <cell r="C1144">
            <v>0</v>
          </cell>
          <cell r="D1144" t="str">
            <v/>
          </cell>
          <cell r="E1144">
            <v>0</v>
          </cell>
          <cell r="F1144">
            <v>0</v>
          </cell>
          <cell r="G1144">
            <v>0</v>
          </cell>
        </row>
        <row r="1145">
          <cell r="A1145" t="str">
            <v/>
          </cell>
          <cell r="B1145" t="str">
            <v/>
          </cell>
          <cell r="C1145">
            <v>0</v>
          </cell>
          <cell r="D1145" t="str">
            <v/>
          </cell>
          <cell r="E1145">
            <v>0</v>
          </cell>
          <cell r="F1145">
            <v>0</v>
          </cell>
          <cell r="G1145">
            <v>0</v>
          </cell>
        </row>
        <row r="1146">
          <cell r="A1146" t="str">
            <v/>
          </cell>
          <cell r="B1146" t="str">
            <v/>
          </cell>
          <cell r="C1146">
            <v>0</v>
          </cell>
          <cell r="D1146" t="str">
            <v/>
          </cell>
          <cell r="E1146">
            <v>0</v>
          </cell>
          <cell r="F1146">
            <v>0</v>
          </cell>
          <cell r="G1146">
            <v>0</v>
          </cell>
        </row>
        <row r="1147">
          <cell r="A1147">
            <v>0</v>
          </cell>
          <cell r="B1147">
            <v>0</v>
          </cell>
          <cell r="C1147">
            <v>0</v>
          </cell>
          <cell r="D1147">
            <v>0</v>
          </cell>
          <cell r="E1147">
            <v>0</v>
          </cell>
          <cell r="F1147" t="str">
            <v>Total C</v>
          </cell>
          <cell r="G1147">
            <v>0</v>
          </cell>
        </row>
        <row r="1148">
          <cell r="A1148">
            <v>0</v>
          </cell>
          <cell r="B1148">
            <v>0</v>
          </cell>
          <cell r="C1148">
            <v>0</v>
          </cell>
          <cell r="D1148">
            <v>0</v>
          </cell>
          <cell r="E1148">
            <v>0</v>
          </cell>
          <cell r="F1148">
            <v>0</v>
          </cell>
          <cell r="G1148">
            <v>0</v>
          </cell>
        </row>
        <row r="1149">
          <cell r="A1149" t="str">
            <v/>
          </cell>
          <cell r="B1149" t="str">
            <v/>
          </cell>
          <cell r="C1149">
            <v>0</v>
          </cell>
          <cell r="D1149" t="str">
            <v>Costo  Neto</v>
          </cell>
          <cell r="E1149">
            <v>0</v>
          </cell>
          <cell r="F1149" t="str">
            <v>Total D=A+B+C</v>
          </cell>
          <cell r="G1149">
            <v>0</v>
          </cell>
        </row>
        <row r="1151">
          <cell r="A1151" t="str">
            <v>ANALISIS DE PRECIOS</v>
          </cell>
          <cell r="B1151">
            <v>0</v>
          </cell>
          <cell r="C1151">
            <v>0</v>
          </cell>
          <cell r="D1151">
            <v>0</v>
          </cell>
          <cell r="E1151">
            <v>0</v>
          </cell>
          <cell r="F1151">
            <v>0</v>
          </cell>
          <cell r="G1151">
            <v>0</v>
          </cell>
        </row>
        <row r="1152">
          <cell r="A1152" t="str">
            <v>COMITENTE:</v>
          </cell>
          <cell r="B1152" t="str">
            <v>DIRECCIÓN DE ARQUITECTURA</v>
          </cell>
          <cell r="C1152">
            <v>0</v>
          </cell>
          <cell r="D1152">
            <v>0</v>
          </cell>
          <cell r="E1152">
            <v>0</v>
          </cell>
          <cell r="F1152">
            <v>0</v>
          </cell>
          <cell r="G1152">
            <v>0</v>
          </cell>
        </row>
        <row r="1153">
          <cell r="A1153" t="str">
            <v>CONTRATISTA:</v>
          </cell>
          <cell r="B1153" t="str">
            <v>FUNCIONALES SIGOP</v>
          </cell>
          <cell r="C1153">
            <v>0</v>
          </cell>
          <cell r="D1153">
            <v>0</v>
          </cell>
          <cell r="E1153">
            <v>0</v>
          </cell>
          <cell r="F1153">
            <v>0</v>
          </cell>
          <cell r="G1153">
            <v>0</v>
          </cell>
        </row>
        <row r="1154">
          <cell r="A1154" t="str">
            <v>OBRA:</v>
          </cell>
          <cell r="B1154" t="str">
            <v>PRUEBA PLANILLA DE MEDICION</v>
          </cell>
          <cell r="C1154">
            <v>0</v>
          </cell>
          <cell r="D1154">
            <v>0</v>
          </cell>
          <cell r="E1154">
            <v>0</v>
          </cell>
          <cell r="F1154" t="str">
            <v>PRECIOS A:</v>
          </cell>
          <cell r="G1154">
            <v>0</v>
          </cell>
        </row>
        <row r="1155">
          <cell r="A1155" t="str">
            <v>UBICACIÓN:</v>
          </cell>
          <cell r="B1155" t="str">
            <v>CENTRO CIVICO</v>
          </cell>
          <cell r="C1155">
            <v>0</v>
          </cell>
          <cell r="D1155">
            <v>0</v>
          </cell>
          <cell r="E1155">
            <v>0</v>
          </cell>
          <cell r="F1155">
            <v>0</v>
          </cell>
          <cell r="G1155">
            <v>0</v>
          </cell>
        </row>
        <row r="1156">
          <cell r="A1156" t="str">
            <v>RUBRO:</v>
          </cell>
          <cell r="B1156" t="str">
            <v/>
          </cell>
          <cell r="C1156" t="str">
            <v/>
          </cell>
          <cell r="D1156">
            <v>0</v>
          </cell>
          <cell r="E1156">
            <v>0</v>
          </cell>
          <cell r="F1156">
            <v>0</v>
          </cell>
          <cell r="G1156">
            <v>0</v>
          </cell>
        </row>
        <row r="1157">
          <cell r="A1157" t="str">
            <v>ITEM:</v>
          </cell>
          <cell r="B1157" t="str">
            <v/>
          </cell>
          <cell r="C1157" t="str">
            <v/>
          </cell>
          <cell r="D1157">
            <v>0</v>
          </cell>
          <cell r="E1157">
            <v>0</v>
          </cell>
          <cell r="F1157" t="str">
            <v>UNIDAD:</v>
          </cell>
          <cell r="G1157" t="str">
            <v/>
          </cell>
        </row>
        <row r="1158">
          <cell r="A1158">
            <v>0</v>
          </cell>
          <cell r="B1158">
            <v>0</v>
          </cell>
          <cell r="C1158">
            <v>0</v>
          </cell>
          <cell r="D1158">
            <v>0</v>
          </cell>
          <cell r="E1158">
            <v>0</v>
          </cell>
          <cell r="F1158">
            <v>0</v>
          </cell>
          <cell r="G1158">
            <v>0</v>
          </cell>
        </row>
        <row r="1159">
          <cell r="A1159" t="str">
            <v>DATOS REDETERMINACION</v>
          </cell>
          <cell r="B1159">
            <v>0</v>
          </cell>
          <cell r="C1159" t="str">
            <v>DESIGNACION</v>
          </cell>
          <cell r="D1159" t="str">
            <v>U</v>
          </cell>
          <cell r="E1159" t="str">
            <v>Cantidad</v>
          </cell>
          <cell r="F1159" t="str">
            <v>$ Unitarios</v>
          </cell>
          <cell r="G1159" t="str">
            <v>$ Parcial</v>
          </cell>
        </row>
        <row r="1160">
          <cell r="A1160" t="str">
            <v>CÓDIGO</v>
          </cell>
          <cell r="B1160" t="str">
            <v>DESCRIPCIÓN</v>
          </cell>
          <cell r="C1160">
            <v>0</v>
          </cell>
          <cell r="D1160">
            <v>0</v>
          </cell>
          <cell r="E1160">
            <v>0</v>
          </cell>
          <cell r="F1160">
            <v>0</v>
          </cell>
          <cell r="G1160">
            <v>0</v>
          </cell>
        </row>
        <row r="1161">
          <cell r="A1161">
            <v>0</v>
          </cell>
          <cell r="B1161">
            <v>0</v>
          </cell>
          <cell r="C1161" t="str">
            <v>A - MATERIALES</v>
          </cell>
          <cell r="D1161">
            <v>0</v>
          </cell>
          <cell r="E1161">
            <v>0</v>
          </cell>
          <cell r="F1161">
            <v>0</v>
          </cell>
          <cell r="G1161">
            <v>0</v>
          </cell>
        </row>
        <row r="1162">
          <cell r="A1162" t="str">
            <v/>
          </cell>
          <cell r="B1162" t="str">
            <v/>
          </cell>
          <cell r="C1162">
            <v>0</v>
          </cell>
          <cell r="D1162" t="str">
            <v/>
          </cell>
          <cell r="E1162">
            <v>0</v>
          </cell>
          <cell r="F1162">
            <v>0</v>
          </cell>
          <cell r="G1162">
            <v>0</v>
          </cell>
        </row>
        <row r="1163">
          <cell r="A1163" t="str">
            <v/>
          </cell>
          <cell r="B1163" t="str">
            <v/>
          </cell>
          <cell r="C1163">
            <v>0</v>
          </cell>
          <cell r="D1163" t="str">
            <v/>
          </cell>
          <cell r="E1163">
            <v>0</v>
          </cell>
          <cell r="F1163">
            <v>0</v>
          </cell>
          <cell r="G1163">
            <v>0</v>
          </cell>
        </row>
        <row r="1164">
          <cell r="A1164" t="str">
            <v/>
          </cell>
          <cell r="B1164" t="str">
            <v/>
          </cell>
          <cell r="C1164">
            <v>0</v>
          </cell>
          <cell r="D1164" t="str">
            <v/>
          </cell>
          <cell r="E1164">
            <v>0</v>
          </cell>
          <cell r="F1164">
            <v>0</v>
          </cell>
          <cell r="G1164">
            <v>0</v>
          </cell>
        </row>
        <row r="1165">
          <cell r="A1165" t="str">
            <v/>
          </cell>
          <cell r="B1165" t="str">
            <v/>
          </cell>
          <cell r="C1165">
            <v>0</v>
          </cell>
          <cell r="D1165" t="str">
            <v/>
          </cell>
          <cell r="E1165">
            <v>0</v>
          </cell>
          <cell r="F1165">
            <v>0</v>
          </cell>
          <cell r="G1165">
            <v>0</v>
          </cell>
        </row>
        <row r="1166">
          <cell r="A1166" t="str">
            <v/>
          </cell>
          <cell r="B1166" t="str">
            <v/>
          </cell>
          <cell r="C1166">
            <v>0</v>
          </cell>
          <cell r="D1166" t="str">
            <v/>
          </cell>
          <cell r="E1166">
            <v>0</v>
          </cell>
          <cell r="F1166">
            <v>0</v>
          </cell>
          <cell r="G1166">
            <v>0</v>
          </cell>
        </row>
        <row r="1167">
          <cell r="A1167" t="str">
            <v/>
          </cell>
          <cell r="B1167" t="str">
            <v/>
          </cell>
          <cell r="C1167">
            <v>0</v>
          </cell>
          <cell r="D1167" t="str">
            <v/>
          </cell>
          <cell r="E1167">
            <v>0</v>
          </cell>
          <cell r="F1167">
            <v>0</v>
          </cell>
          <cell r="G1167">
            <v>0</v>
          </cell>
        </row>
        <row r="1168">
          <cell r="A1168" t="str">
            <v/>
          </cell>
          <cell r="B1168" t="str">
            <v/>
          </cell>
          <cell r="C1168">
            <v>0</v>
          </cell>
          <cell r="D1168" t="str">
            <v/>
          </cell>
          <cell r="E1168">
            <v>0</v>
          </cell>
          <cell r="F1168">
            <v>0</v>
          </cell>
          <cell r="G1168">
            <v>0</v>
          </cell>
        </row>
        <row r="1169">
          <cell r="A1169" t="str">
            <v/>
          </cell>
          <cell r="B1169" t="str">
            <v/>
          </cell>
          <cell r="C1169">
            <v>0</v>
          </cell>
          <cell r="D1169" t="str">
            <v/>
          </cell>
          <cell r="E1169">
            <v>0</v>
          </cell>
          <cell r="F1169">
            <v>0</v>
          </cell>
          <cell r="G1169">
            <v>0</v>
          </cell>
        </row>
        <row r="1170">
          <cell r="A1170" t="str">
            <v/>
          </cell>
          <cell r="B1170" t="str">
            <v/>
          </cell>
          <cell r="C1170">
            <v>0</v>
          </cell>
          <cell r="D1170" t="str">
            <v/>
          </cell>
          <cell r="E1170">
            <v>0</v>
          </cell>
          <cell r="F1170">
            <v>0</v>
          </cell>
          <cell r="G1170">
            <v>0</v>
          </cell>
        </row>
        <row r="1171">
          <cell r="A1171" t="str">
            <v/>
          </cell>
          <cell r="B1171" t="str">
            <v/>
          </cell>
          <cell r="C1171">
            <v>0</v>
          </cell>
          <cell r="D1171" t="str">
            <v/>
          </cell>
          <cell r="E1171">
            <v>0</v>
          </cell>
          <cell r="F1171">
            <v>0</v>
          </cell>
          <cell r="G1171">
            <v>0</v>
          </cell>
        </row>
        <row r="1172">
          <cell r="A1172" t="str">
            <v/>
          </cell>
          <cell r="B1172" t="str">
            <v/>
          </cell>
          <cell r="C1172">
            <v>0</v>
          </cell>
          <cell r="D1172" t="str">
            <v/>
          </cell>
          <cell r="E1172">
            <v>0</v>
          </cell>
          <cell r="F1172">
            <v>0</v>
          </cell>
          <cell r="G1172">
            <v>0</v>
          </cell>
        </row>
        <row r="1173">
          <cell r="A1173" t="str">
            <v/>
          </cell>
          <cell r="B1173" t="str">
            <v/>
          </cell>
          <cell r="C1173">
            <v>0</v>
          </cell>
          <cell r="D1173" t="str">
            <v/>
          </cell>
          <cell r="E1173">
            <v>0</v>
          </cell>
          <cell r="F1173">
            <v>0</v>
          </cell>
          <cell r="G1173">
            <v>0</v>
          </cell>
        </row>
        <row r="1174">
          <cell r="A1174" t="str">
            <v/>
          </cell>
          <cell r="B1174" t="str">
            <v/>
          </cell>
          <cell r="C1174">
            <v>0</v>
          </cell>
          <cell r="D1174" t="str">
            <v/>
          </cell>
          <cell r="E1174">
            <v>0</v>
          </cell>
          <cell r="F1174">
            <v>0</v>
          </cell>
          <cell r="G1174">
            <v>0</v>
          </cell>
        </row>
        <row r="1175">
          <cell r="A1175" t="str">
            <v/>
          </cell>
          <cell r="B1175" t="str">
            <v/>
          </cell>
          <cell r="C1175">
            <v>0</v>
          </cell>
          <cell r="D1175" t="str">
            <v/>
          </cell>
          <cell r="E1175">
            <v>0</v>
          </cell>
          <cell r="F1175">
            <v>0</v>
          </cell>
          <cell r="G1175">
            <v>0</v>
          </cell>
        </row>
        <row r="1176">
          <cell r="A1176">
            <v>0</v>
          </cell>
          <cell r="B1176">
            <v>0</v>
          </cell>
          <cell r="C1176">
            <v>0</v>
          </cell>
          <cell r="D1176">
            <v>0</v>
          </cell>
          <cell r="E1176">
            <v>0</v>
          </cell>
          <cell r="F1176" t="str">
            <v>Total A</v>
          </cell>
          <cell r="G1176">
            <v>0</v>
          </cell>
        </row>
        <row r="1177">
          <cell r="A1177">
            <v>0</v>
          </cell>
          <cell r="B1177">
            <v>0</v>
          </cell>
          <cell r="C1177" t="str">
            <v>B - MANO DE OBRA</v>
          </cell>
          <cell r="D1177">
            <v>0</v>
          </cell>
          <cell r="E1177">
            <v>0</v>
          </cell>
          <cell r="F1177">
            <v>0</v>
          </cell>
          <cell r="G1177">
            <v>0</v>
          </cell>
        </row>
        <row r="1178">
          <cell r="A1178" t="str">
            <v/>
          </cell>
          <cell r="B1178">
            <v>0</v>
          </cell>
          <cell r="C1178">
            <v>0</v>
          </cell>
          <cell r="D1178" t="str">
            <v/>
          </cell>
          <cell r="E1178">
            <v>0</v>
          </cell>
          <cell r="F1178">
            <v>0</v>
          </cell>
          <cell r="G1178">
            <v>0</v>
          </cell>
        </row>
        <row r="1179">
          <cell r="A1179" t="str">
            <v/>
          </cell>
          <cell r="B1179">
            <v>0</v>
          </cell>
          <cell r="C1179">
            <v>0</v>
          </cell>
          <cell r="D1179" t="str">
            <v/>
          </cell>
          <cell r="E1179">
            <v>0</v>
          </cell>
          <cell r="F1179">
            <v>0</v>
          </cell>
          <cell r="G1179">
            <v>0</v>
          </cell>
        </row>
        <row r="1180">
          <cell r="A1180" t="str">
            <v/>
          </cell>
          <cell r="B1180">
            <v>0</v>
          </cell>
          <cell r="C1180">
            <v>0</v>
          </cell>
          <cell r="D1180" t="str">
            <v/>
          </cell>
          <cell r="E1180">
            <v>0</v>
          </cell>
          <cell r="F1180">
            <v>0</v>
          </cell>
          <cell r="G1180">
            <v>0</v>
          </cell>
        </row>
        <row r="1181">
          <cell r="A1181" t="str">
            <v/>
          </cell>
          <cell r="B1181">
            <v>0</v>
          </cell>
          <cell r="C1181">
            <v>0</v>
          </cell>
          <cell r="D1181" t="str">
            <v/>
          </cell>
          <cell r="E1181">
            <v>0</v>
          </cell>
          <cell r="F1181">
            <v>0</v>
          </cell>
          <cell r="G1181">
            <v>0</v>
          </cell>
        </row>
        <row r="1182">
          <cell r="A1182" t="str">
            <v/>
          </cell>
          <cell r="B1182">
            <v>0</v>
          </cell>
          <cell r="C1182">
            <v>0</v>
          </cell>
          <cell r="D1182" t="str">
            <v/>
          </cell>
          <cell r="E1182">
            <v>0</v>
          </cell>
          <cell r="F1182">
            <v>0</v>
          </cell>
          <cell r="G1182">
            <v>0</v>
          </cell>
        </row>
        <row r="1183">
          <cell r="A1183" t="str">
            <v/>
          </cell>
          <cell r="B1183">
            <v>0</v>
          </cell>
          <cell r="C1183">
            <v>0</v>
          </cell>
          <cell r="D1183" t="str">
            <v/>
          </cell>
          <cell r="E1183">
            <v>0</v>
          </cell>
          <cell r="F1183">
            <v>0</v>
          </cell>
          <cell r="G1183">
            <v>0</v>
          </cell>
        </row>
        <row r="1184">
          <cell r="A1184" t="str">
            <v/>
          </cell>
          <cell r="B1184">
            <v>0</v>
          </cell>
          <cell r="C1184">
            <v>0</v>
          </cell>
          <cell r="D1184" t="str">
            <v/>
          </cell>
          <cell r="E1184">
            <v>0</v>
          </cell>
          <cell r="F1184">
            <v>0</v>
          </cell>
          <cell r="G1184">
            <v>0</v>
          </cell>
        </row>
        <row r="1185">
          <cell r="A1185" t="str">
            <v/>
          </cell>
          <cell r="B1185">
            <v>0</v>
          </cell>
          <cell r="C1185">
            <v>0</v>
          </cell>
          <cell r="D1185" t="str">
            <v/>
          </cell>
          <cell r="E1185">
            <v>0</v>
          </cell>
          <cell r="F1185">
            <v>0</v>
          </cell>
          <cell r="G1185">
            <v>0</v>
          </cell>
        </row>
        <row r="1186">
          <cell r="A1186">
            <v>0</v>
          </cell>
          <cell r="B1186">
            <v>0</v>
          </cell>
          <cell r="C1186">
            <v>0</v>
          </cell>
          <cell r="D1186">
            <v>0</v>
          </cell>
          <cell r="E1186">
            <v>0</v>
          </cell>
          <cell r="F1186" t="str">
            <v>Total B</v>
          </cell>
          <cell r="G1186">
            <v>0</v>
          </cell>
        </row>
        <row r="1187">
          <cell r="A1187">
            <v>0</v>
          </cell>
          <cell r="B1187">
            <v>0</v>
          </cell>
          <cell r="C1187" t="str">
            <v>C - EQUIPOS</v>
          </cell>
          <cell r="D1187">
            <v>0</v>
          </cell>
          <cell r="E1187">
            <v>0</v>
          </cell>
          <cell r="F1187">
            <v>0</v>
          </cell>
          <cell r="G1187">
            <v>0</v>
          </cell>
        </row>
        <row r="1188">
          <cell r="A1188" t="str">
            <v/>
          </cell>
          <cell r="B1188" t="str">
            <v/>
          </cell>
          <cell r="C1188">
            <v>0</v>
          </cell>
          <cell r="D1188" t="str">
            <v/>
          </cell>
          <cell r="E1188">
            <v>0</v>
          </cell>
          <cell r="F1188">
            <v>0</v>
          </cell>
          <cell r="G1188">
            <v>0</v>
          </cell>
        </row>
        <row r="1189">
          <cell r="A1189" t="str">
            <v/>
          </cell>
          <cell r="B1189" t="str">
            <v/>
          </cell>
          <cell r="C1189">
            <v>0</v>
          </cell>
          <cell r="D1189" t="str">
            <v/>
          </cell>
          <cell r="E1189">
            <v>0</v>
          </cell>
          <cell r="F1189">
            <v>0</v>
          </cell>
          <cell r="G1189">
            <v>0</v>
          </cell>
        </row>
        <row r="1190">
          <cell r="A1190" t="str">
            <v/>
          </cell>
          <cell r="B1190" t="str">
            <v/>
          </cell>
          <cell r="C1190">
            <v>0</v>
          </cell>
          <cell r="D1190" t="str">
            <v/>
          </cell>
          <cell r="E1190">
            <v>0</v>
          </cell>
          <cell r="F1190">
            <v>0</v>
          </cell>
          <cell r="G1190">
            <v>0</v>
          </cell>
        </row>
        <row r="1191">
          <cell r="A1191" t="str">
            <v/>
          </cell>
          <cell r="B1191" t="str">
            <v/>
          </cell>
          <cell r="C1191">
            <v>0</v>
          </cell>
          <cell r="D1191" t="str">
            <v/>
          </cell>
          <cell r="E1191">
            <v>0</v>
          </cell>
          <cell r="F1191">
            <v>0</v>
          </cell>
          <cell r="G1191">
            <v>0</v>
          </cell>
        </row>
        <row r="1192">
          <cell r="A1192" t="str">
            <v/>
          </cell>
          <cell r="B1192" t="str">
            <v/>
          </cell>
          <cell r="C1192">
            <v>0</v>
          </cell>
          <cell r="D1192" t="str">
            <v/>
          </cell>
          <cell r="E1192">
            <v>0</v>
          </cell>
          <cell r="F1192">
            <v>0</v>
          </cell>
          <cell r="G1192">
            <v>0</v>
          </cell>
        </row>
        <row r="1193">
          <cell r="A1193" t="str">
            <v/>
          </cell>
          <cell r="B1193" t="str">
            <v/>
          </cell>
          <cell r="C1193">
            <v>0</v>
          </cell>
          <cell r="D1193" t="str">
            <v/>
          </cell>
          <cell r="E1193">
            <v>0</v>
          </cell>
          <cell r="F1193">
            <v>0</v>
          </cell>
          <cell r="G1193">
            <v>0</v>
          </cell>
        </row>
        <row r="1194">
          <cell r="A1194" t="str">
            <v/>
          </cell>
          <cell r="B1194" t="str">
            <v/>
          </cell>
          <cell r="C1194">
            <v>0</v>
          </cell>
          <cell r="D1194" t="str">
            <v/>
          </cell>
          <cell r="E1194">
            <v>0</v>
          </cell>
          <cell r="F1194">
            <v>0</v>
          </cell>
          <cell r="G1194">
            <v>0</v>
          </cell>
        </row>
        <row r="1195">
          <cell r="A1195" t="str">
            <v/>
          </cell>
          <cell r="B1195" t="str">
            <v/>
          </cell>
          <cell r="C1195">
            <v>0</v>
          </cell>
          <cell r="D1195" t="str">
            <v/>
          </cell>
          <cell r="E1195">
            <v>0</v>
          </cell>
          <cell r="F1195">
            <v>0</v>
          </cell>
          <cell r="G1195">
            <v>0</v>
          </cell>
        </row>
        <row r="1196">
          <cell r="A1196" t="str">
            <v/>
          </cell>
          <cell r="B1196" t="str">
            <v/>
          </cell>
          <cell r="C1196">
            <v>0</v>
          </cell>
          <cell r="D1196" t="str">
            <v/>
          </cell>
          <cell r="E1196">
            <v>0</v>
          </cell>
          <cell r="F1196">
            <v>0</v>
          </cell>
          <cell r="G1196">
            <v>0</v>
          </cell>
        </row>
        <row r="1197">
          <cell r="A1197">
            <v>0</v>
          </cell>
          <cell r="B1197">
            <v>0</v>
          </cell>
          <cell r="C1197">
            <v>0</v>
          </cell>
          <cell r="D1197">
            <v>0</v>
          </cell>
          <cell r="E1197">
            <v>0</v>
          </cell>
          <cell r="F1197" t="str">
            <v>Total C</v>
          </cell>
          <cell r="G1197">
            <v>0</v>
          </cell>
        </row>
        <row r="1198">
          <cell r="A1198">
            <v>0</v>
          </cell>
          <cell r="B1198">
            <v>0</v>
          </cell>
          <cell r="C1198">
            <v>0</v>
          </cell>
          <cell r="D1198">
            <v>0</v>
          </cell>
          <cell r="E1198">
            <v>0</v>
          </cell>
          <cell r="F1198">
            <v>0</v>
          </cell>
          <cell r="G1198">
            <v>0</v>
          </cell>
        </row>
        <row r="1199">
          <cell r="A1199" t="str">
            <v/>
          </cell>
          <cell r="B1199" t="str">
            <v/>
          </cell>
          <cell r="C1199">
            <v>0</v>
          </cell>
          <cell r="D1199" t="str">
            <v>Costo  Neto</v>
          </cell>
          <cell r="E1199">
            <v>0</v>
          </cell>
          <cell r="F1199" t="str">
            <v>Total D=A+B+C</v>
          </cell>
          <cell r="G1199">
            <v>0</v>
          </cell>
        </row>
        <row r="1201">
          <cell r="A1201" t="str">
            <v>ANALISIS DE PRECIOS</v>
          </cell>
          <cell r="B1201">
            <v>0</v>
          </cell>
          <cell r="C1201">
            <v>0</v>
          </cell>
          <cell r="D1201">
            <v>0</v>
          </cell>
          <cell r="E1201">
            <v>0</v>
          </cell>
          <cell r="F1201">
            <v>0</v>
          </cell>
          <cell r="G1201">
            <v>0</v>
          </cell>
        </row>
        <row r="1202">
          <cell r="A1202" t="str">
            <v>COMITENTE:</v>
          </cell>
          <cell r="B1202" t="str">
            <v>DIRECCIÓN DE ARQUITECTURA</v>
          </cell>
          <cell r="C1202">
            <v>0</v>
          </cell>
          <cell r="D1202">
            <v>0</v>
          </cell>
          <cell r="E1202">
            <v>0</v>
          </cell>
          <cell r="F1202">
            <v>0</v>
          </cell>
          <cell r="G1202">
            <v>0</v>
          </cell>
        </row>
        <row r="1203">
          <cell r="A1203" t="str">
            <v>CONTRATISTA:</v>
          </cell>
          <cell r="B1203" t="str">
            <v>FUNCIONALES SIGOP</v>
          </cell>
          <cell r="C1203">
            <v>0</v>
          </cell>
          <cell r="D1203">
            <v>0</v>
          </cell>
          <cell r="E1203">
            <v>0</v>
          </cell>
          <cell r="F1203">
            <v>0</v>
          </cell>
          <cell r="G1203">
            <v>0</v>
          </cell>
        </row>
        <row r="1204">
          <cell r="A1204" t="str">
            <v>OBRA:</v>
          </cell>
          <cell r="B1204" t="str">
            <v>PRUEBA PLANILLA DE MEDICION</v>
          </cell>
          <cell r="C1204">
            <v>0</v>
          </cell>
          <cell r="D1204">
            <v>0</v>
          </cell>
          <cell r="E1204">
            <v>0</v>
          </cell>
          <cell r="F1204" t="str">
            <v>PRECIOS A:</v>
          </cell>
          <cell r="G1204">
            <v>0</v>
          </cell>
        </row>
        <row r="1205">
          <cell r="A1205" t="str">
            <v>UBICACIÓN:</v>
          </cell>
          <cell r="B1205" t="str">
            <v>CENTRO CIVICO</v>
          </cell>
          <cell r="C1205">
            <v>0</v>
          </cell>
          <cell r="D1205">
            <v>0</v>
          </cell>
          <cell r="E1205">
            <v>0</v>
          </cell>
          <cell r="F1205">
            <v>0</v>
          </cell>
          <cell r="G1205">
            <v>0</v>
          </cell>
        </row>
        <row r="1206">
          <cell r="A1206" t="str">
            <v>RUBRO:</v>
          </cell>
          <cell r="B1206" t="str">
            <v/>
          </cell>
          <cell r="C1206" t="str">
            <v/>
          </cell>
          <cell r="D1206">
            <v>0</v>
          </cell>
          <cell r="E1206">
            <v>0</v>
          </cell>
          <cell r="F1206">
            <v>0</v>
          </cell>
          <cell r="G1206">
            <v>0</v>
          </cell>
        </row>
        <row r="1207">
          <cell r="A1207" t="str">
            <v>ITEM:</v>
          </cell>
          <cell r="B1207" t="str">
            <v/>
          </cell>
          <cell r="C1207" t="str">
            <v/>
          </cell>
          <cell r="D1207">
            <v>0</v>
          </cell>
          <cell r="E1207">
            <v>0</v>
          </cell>
          <cell r="F1207" t="str">
            <v>UNIDAD:</v>
          </cell>
          <cell r="G1207" t="str">
            <v/>
          </cell>
        </row>
        <row r="1208">
          <cell r="A1208">
            <v>0</v>
          </cell>
          <cell r="B1208">
            <v>0</v>
          </cell>
          <cell r="C1208">
            <v>0</v>
          </cell>
          <cell r="D1208">
            <v>0</v>
          </cell>
          <cell r="E1208">
            <v>0</v>
          </cell>
          <cell r="F1208">
            <v>0</v>
          </cell>
          <cell r="G1208">
            <v>0</v>
          </cell>
        </row>
        <row r="1209">
          <cell r="A1209" t="str">
            <v>DATOS REDETERMINACION</v>
          </cell>
          <cell r="B1209">
            <v>0</v>
          </cell>
          <cell r="C1209" t="str">
            <v>DESIGNACION</v>
          </cell>
          <cell r="D1209" t="str">
            <v>U</v>
          </cell>
          <cell r="E1209" t="str">
            <v>Cantidad</v>
          </cell>
          <cell r="F1209" t="str">
            <v>$ Unitarios</v>
          </cell>
          <cell r="G1209" t="str">
            <v>$ Parcial</v>
          </cell>
        </row>
        <row r="1210">
          <cell r="A1210" t="str">
            <v>CÓDIGO</v>
          </cell>
          <cell r="B1210" t="str">
            <v>DESCRIPCIÓN</v>
          </cell>
          <cell r="C1210">
            <v>0</v>
          </cell>
          <cell r="D1210">
            <v>0</v>
          </cell>
          <cell r="E1210">
            <v>0</v>
          </cell>
          <cell r="F1210">
            <v>0</v>
          </cell>
          <cell r="G1210">
            <v>0</v>
          </cell>
        </row>
        <row r="1211">
          <cell r="A1211">
            <v>0</v>
          </cell>
          <cell r="B1211">
            <v>0</v>
          </cell>
          <cell r="C1211" t="str">
            <v>A - MATERIALES</v>
          </cell>
          <cell r="D1211">
            <v>0</v>
          </cell>
          <cell r="E1211">
            <v>0</v>
          </cell>
          <cell r="F1211">
            <v>0</v>
          </cell>
          <cell r="G1211">
            <v>0</v>
          </cell>
        </row>
        <row r="1212">
          <cell r="A1212" t="str">
            <v/>
          </cell>
          <cell r="B1212" t="str">
            <v/>
          </cell>
          <cell r="C1212">
            <v>0</v>
          </cell>
          <cell r="D1212" t="str">
            <v/>
          </cell>
          <cell r="E1212">
            <v>0</v>
          </cell>
          <cell r="F1212">
            <v>0</v>
          </cell>
          <cell r="G1212">
            <v>0</v>
          </cell>
        </row>
        <row r="1213">
          <cell r="A1213" t="str">
            <v/>
          </cell>
          <cell r="B1213" t="str">
            <v/>
          </cell>
          <cell r="C1213">
            <v>0</v>
          </cell>
          <cell r="D1213" t="str">
            <v/>
          </cell>
          <cell r="E1213">
            <v>0</v>
          </cell>
          <cell r="F1213">
            <v>0</v>
          </cell>
          <cell r="G1213">
            <v>0</v>
          </cell>
        </row>
        <row r="1214">
          <cell r="A1214" t="str">
            <v/>
          </cell>
          <cell r="B1214" t="str">
            <v/>
          </cell>
          <cell r="C1214">
            <v>0</v>
          </cell>
          <cell r="D1214" t="str">
            <v/>
          </cell>
          <cell r="E1214">
            <v>0</v>
          </cell>
          <cell r="F1214">
            <v>0</v>
          </cell>
          <cell r="G1214">
            <v>0</v>
          </cell>
        </row>
        <row r="1215">
          <cell r="A1215" t="str">
            <v/>
          </cell>
          <cell r="B1215" t="str">
            <v/>
          </cell>
          <cell r="C1215">
            <v>0</v>
          </cell>
          <cell r="D1215" t="str">
            <v/>
          </cell>
          <cell r="E1215">
            <v>0</v>
          </cell>
          <cell r="F1215">
            <v>0</v>
          </cell>
          <cell r="G1215">
            <v>0</v>
          </cell>
        </row>
        <row r="1216">
          <cell r="A1216" t="str">
            <v/>
          </cell>
          <cell r="B1216" t="str">
            <v/>
          </cell>
          <cell r="C1216">
            <v>0</v>
          </cell>
          <cell r="D1216" t="str">
            <v/>
          </cell>
          <cell r="E1216">
            <v>0</v>
          </cell>
          <cell r="F1216">
            <v>0</v>
          </cell>
          <cell r="G1216">
            <v>0</v>
          </cell>
        </row>
        <row r="1217">
          <cell r="A1217" t="str">
            <v/>
          </cell>
          <cell r="B1217" t="str">
            <v/>
          </cell>
          <cell r="C1217">
            <v>0</v>
          </cell>
          <cell r="D1217" t="str">
            <v/>
          </cell>
          <cell r="E1217">
            <v>0</v>
          </cell>
          <cell r="F1217">
            <v>0</v>
          </cell>
          <cell r="G1217">
            <v>0</v>
          </cell>
        </row>
        <row r="1218">
          <cell r="A1218" t="str">
            <v/>
          </cell>
          <cell r="B1218" t="str">
            <v/>
          </cell>
          <cell r="C1218">
            <v>0</v>
          </cell>
          <cell r="D1218" t="str">
            <v/>
          </cell>
          <cell r="E1218">
            <v>0</v>
          </cell>
          <cell r="F1218">
            <v>0</v>
          </cell>
          <cell r="G1218">
            <v>0</v>
          </cell>
        </row>
        <row r="1219">
          <cell r="A1219" t="str">
            <v/>
          </cell>
          <cell r="B1219" t="str">
            <v/>
          </cell>
          <cell r="C1219">
            <v>0</v>
          </cell>
          <cell r="D1219" t="str">
            <v/>
          </cell>
          <cell r="E1219">
            <v>0</v>
          </cell>
          <cell r="F1219">
            <v>0</v>
          </cell>
          <cell r="G1219">
            <v>0</v>
          </cell>
        </row>
        <row r="1220">
          <cell r="A1220" t="str">
            <v/>
          </cell>
          <cell r="B1220" t="str">
            <v/>
          </cell>
          <cell r="C1220">
            <v>0</v>
          </cell>
          <cell r="D1220" t="str">
            <v/>
          </cell>
          <cell r="E1220">
            <v>0</v>
          </cell>
          <cell r="F1220">
            <v>0</v>
          </cell>
          <cell r="G1220">
            <v>0</v>
          </cell>
        </row>
        <row r="1221">
          <cell r="A1221" t="str">
            <v/>
          </cell>
          <cell r="B1221" t="str">
            <v/>
          </cell>
          <cell r="C1221">
            <v>0</v>
          </cell>
          <cell r="D1221" t="str">
            <v/>
          </cell>
          <cell r="E1221">
            <v>0</v>
          </cell>
          <cell r="F1221">
            <v>0</v>
          </cell>
          <cell r="G1221">
            <v>0</v>
          </cell>
        </row>
        <row r="1222">
          <cell r="A1222" t="str">
            <v/>
          </cell>
          <cell r="B1222" t="str">
            <v/>
          </cell>
          <cell r="C1222">
            <v>0</v>
          </cell>
          <cell r="D1222" t="str">
            <v/>
          </cell>
          <cell r="E1222">
            <v>0</v>
          </cell>
          <cell r="F1222">
            <v>0</v>
          </cell>
          <cell r="G1222">
            <v>0</v>
          </cell>
        </row>
        <row r="1223">
          <cell r="A1223" t="str">
            <v/>
          </cell>
          <cell r="B1223" t="str">
            <v/>
          </cell>
          <cell r="C1223">
            <v>0</v>
          </cell>
          <cell r="D1223" t="str">
            <v/>
          </cell>
          <cell r="E1223">
            <v>0</v>
          </cell>
          <cell r="F1223">
            <v>0</v>
          </cell>
          <cell r="G1223">
            <v>0</v>
          </cell>
        </row>
        <row r="1224">
          <cell r="A1224" t="str">
            <v/>
          </cell>
          <cell r="B1224" t="str">
            <v/>
          </cell>
          <cell r="C1224">
            <v>0</v>
          </cell>
          <cell r="D1224" t="str">
            <v/>
          </cell>
          <cell r="E1224">
            <v>0</v>
          </cell>
          <cell r="F1224">
            <v>0</v>
          </cell>
          <cell r="G1224">
            <v>0</v>
          </cell>
        </row>
        <row r="1225">
          <cell r="A1225" t="str">
            <v/>
          </cell>
          <cell r="B1225" t="str">
            <v/>
          </cell>
          <cell r="C1225">
            <v>0</v>
          </cell>
          <cell r="D1225" t="str">
            <v/>
          </cell>
          <cell r="E1225">
            <v>0</v>
          </cell>
          <cell r="F1225">
            <v>0</v>
          </cell>
          <cell r="G1225">
            <v>0</v>
          </cell>
        </row>
        <row r="1226">
          <cell r="A1226">
            <v>0</v>
          </cell>
          <cell r="B1226">
            <v>0</v>
          </cell>
          <cell r="C1226">
            <v>0</v>
          </cell>
          <cell r="D1226">
            <v>0</v>
          </cell>
          <cell r="E1226">
            <v>0</v>
          </cell>
          <cell r="F1226" t="str">
            <v>Total A</v>
          </cell>
          <cell r="G1226">
            <v>0</v>
          </cell>
        </row>
        <row r="1227">
          <cell r="A1227">
            <v>0</v>
          </cell>
          <cell r="B1227">
            <v>0</v>
          </cell>
          <cell r="C1227" t="str">
            <v>B - MANO DE OBRA</v>
          </cell>
          <cell r="D1227">
            <v>0</v>
          </cell>
          <cell r="E1227">
            <v>0</v>
          </cell>
          <cell r="F1227">
            <v>0</v>
          </cell>
          <cell r="G1227">
            <v>0</v>
          </cell>
        </row>
        <row r="1228">
          <cell r="A1228" t="str">
            <v/>
          </cell>
          <cell r="B1228">
            <v>0</v>
          </cell>
          <cell r="C1228">
            <v>0</v>
          </cell>
          <cell r="D1228" t="str">
            <v/>
          </cell>
          <cell r="E1228">
            <v>0</v>
          </cell>
          <cell r="F1228">
            <v>0</v>
          </cell>
          <cell r="G1228">
            <v>0</v>
          </cell>
        </row>
        <row r="1229">
          <cell r="A1229" t="str">
            <v/>
          </cell>
          <cell r="B1229">
            <v>0</v>
          </cell>
          <cell r="C1229">
            <v>0</v>
          </cell>
          <cell r="D1229" t="str">
            <v/>
          </cell>
          <cell r="E1229">
            <v>0</v>
          </cell>
          <cell r="F1229">
            <v>0</v>
          </cell>
          <cell r="G1229">
            <v>0</v>
          </cell>
        </row>
        <row r="1230">
          <cell r="A1230" t="str">
            <v/>
          </cell>
          <cell r="B1230">
            <v>0</v>
          </cell>
          <cell r="C1230">
            <v>0</v>
          </cell>
          <cell r="D1230" t="str">
            <v/>
          </cell>
          <cell r="E1230">
            <v>0</v>
          </cell>
          <cell r="F1230">
            <v>0</v>
          </cell>
          <cell r="G1230">
            <v>0</v>
          </cell>
        </row>
        <row r="1231">
          <cell r="A1231" t="str">
            <v/>
          </cell>
          <cell r="B1231">
            <v>0</v>
          </cell>
          <cell r="C1231">
            <v>0</v>
          </cell>
          <cell r="D1231" t="str">
            <v/>
          </cell>
          <cell r="E1231">
            <v>0</v>
          </cell>
          <cell r="F1231">
            <v>0</v>
          </cell>
          <cell r="G1231">
            <v>0</v>
          </cell>
        </row>
        <row r="1232">
          <cell r="A1232" t="str">
            <v/>
          </cell>
          <cell r="B1232">
            <v>0</v>
          </cell>
          <cell r="C1232">
            <v>0</v>
          </cell>
          <cell r="D1232" t="str">
            <v/>
          </cell>
          <cell r="E1232">
            <v>0</v>
          </cell>
          <cell r="F1232">
            <v>0</v>
          </cell>
          <cell r="G1232">
            <v>0</v>
          </cell>
        </row>
        <row r="1233">
          <cell r="A1233" t="str">
            <v/>
          </cell>
          <cell r="B1233">
            <v>0</v>
          </cell>
          <cell r="C1233">
            <v>0</v>
          </cell>
          <cell r="D1233" t="str">
            <v/>
          </cell>
          <cell r="E1233">
            <v>0</v>
          </cell>
          <cell r="F1233">
            <v>0</v>
          </cell>
          <cell r="G1233">
            <v>0</v>
          </cell>
        </row>
        <row r="1234">
          <cell r="A1234" t="str">
            <v/>
          </cell>
          <cell r="B1234">
            <v>0</v>
          </cell>
          <cell r="C1234">
            <v>0</v>
          </cell>
          <cell r="D1234" t="str">
            <v/>
          </cell>
          <cell r="E1234">
            <v>0</v>
          </cell>
          <cell r="F1234">
            <v>0</v>
          </cell>
          <cell r="G1234">
            <v>0</v>
          </cell>
        </row>
        <row r="1235">
          <cell r="A1235" t="str">
            <v/>
          </cell>
          <cell r="B1235">
            <v>0</v>
          </cell>
          <cell r="C1235">
            <v>0</v>
          </cell>
          <cell r="D1235" t="str">
            <v/>
          </cell>
          <cell r="E1235">
            <v>0</v>
          </cell>
          <cell r="F1235">
            <v>0</v>
          </cell>
          <cell r="G1235">
            <v>0</v>
          </cell>
        </row>
        <row r="1236">
          <cell r="A1236">
            <v>0</v>
          </cell>
          <cell r="B1236">
            <v>0</v>
          </cell>
          <cell r="C1236">
            <v>0</v>
          </cell>
          <cell r="D1236">
            <v>0</v>
          </cell>
          <cell r="E1236">
            <v>0</v>
          </cell>
          <cell r="F1236" t="str">
            <v>Total B</v>
          </cell>
          <cell r="G1236">
            <v>0</v>
          </cell>
        </row>
        <row r="1237">
          <cell r="A1237">
            <v>0</v>
          </cell>
          <cell r="B1237">
            <v>0</v>
          </cell>
          <cell r="C1237" t="str">
            <v>C - EQUIPOS</v>
          </cell>
          <cell r="D1237">
            <v>0</v>
          </cell>
          <cell r="E1237">
            <v>0</v>
          </cell>
          <cell r="F1237">
            <v>0</v>
          </cell>
          <cell r="G1237">
            <v>0</v>
          </cell>
        </row>
        <row r="1238">
          <cell r="A1238" t="str">
            <v/>
          </cell>
          <cell r="B1238" t="str">
            <v/>
          </cell>
          <cell r="C1238">
            <v>0</v>
          </cell>
          <cell r="D1238" t="str">
            <v/>
          </cell>
          <cell r="E1238">
            <v>0</v>
          </cell>
          <cell r="F1238">
            <v>0</v>
          </cell>
          <cell r="G1238">
            <v>0</v>
          </cell>
        </row>
        <row r="1239">
          <cell r="A1239" t="str">
            <v/>
          </cell>
          <cell r="B1239" t="str">
            <v/>
          </cell>
          <cell r="C1239">
            <v>0</v>
          </cell>
          <cell r="D1239" t="str">
            <v/>
          </cell>
          <cell r="E1239">
            <v>0</v>
          </cell>
          <cell r="F1239">
            <v>0</v>
          </cell>
          <cell r="G1239">
            <v>0</v>
          </cell>
        </row>
        <row r="1240">
          <cell r="A1240" t="str">
            <v/>
          </cell>
          <cell r="B1240" t="str">
            <v/>
          </cell>
          <cell r="C1240">
            <v>0</v>
          </cell>
          <cell r="D1240" t="str">
            <v/>
          </cell>
          <cell r="E1240">
            <v>0</v>
          </cell>
          <cell r="F1240">
            <v>0</v>
          </cell>
          <cell r="G1240">
            <v>0</v>
          </cell>
        </row>
        <row r="1241">
          <cell r="A1241" t="str">
            <v/>
          </cell>
          <cell r="B1241" t="str">
            <v/>
          </cell>
          <cell r="C1241">
            <v>0</v>
          </cell>
          <cell r="D1241" t="str">
            <v/>
          </cell>
          <cell r="E1241">
            <v>0</v>
          </cell>
          <cell r="F1241">
            <v>0</v>
          </cell>
          <cell r="G1241">
            <v>0</v>
          </cell>
        </row>
        <row r="1242">
          <cell r="A1242" t="str">
            <v/>
          </cell>
          <cell r="B1242" t="str">
            <v/>
          </cell>
          <cell r="C1242">
            <v>0</v>
          </cell>
          <cell r="D1242" t="str">
            <v/>
          </cell>
          <cell r="E1242">
            <v>0</v>
          </cell>
          <cell r="F1242">
            <v>0</v>
          </cell>
          <cell r="G1242">
            <v>0</v>
          </cell>
        </row>
        <row r="1243">
          <cell r="A1243" t="str">
            <v/>
          </cell>
          <cell r="B1243" t="str">
            <v/>
          </cell>
          <cell r="C1243">
            <v>0</v>
          </cell>
          <cell r="D1243" t="str">
            <v/>
          </cell>
          <cell r="E1243">
            <v>0</v>
          </cell>
          <cell r="F1243">
            <v>0</v>
          </cell>
          <cell r="G1243">
            <v>0</v>
          </cell>
        </row>
        <row r="1244">
          <cell r="A1244" t="str">
            <v/>
          </cell>
          <cell r="B1244" t="str">
            <v/>
          </cell>
          <cell r="C1244">
            <v>0</v>
          </cell>
          <cell r="D1244" t="str">
            <v/>
          </cell>
          <cell r="E1244">
            <v>0</v>
          </cell>
          <cell r="F1244">
            <v>0</v>
          </cell>
          <cell r="G1244">
            <v>0</v>
          </cell>
        </row>
        <row r="1245">
          <cell r="A1245" t="str">
            <v/>
          </cell>
          <cell r="B1245" t="str">
            <v/>
          </cell>
          <cell r="C1245">
            <v>0</v>
          </cell>
          <cell r="D1245" t="str">
            <v/>
          </cell>
          <cell r="E1245">
            <v>0</v>
          </cell>
          <cell r="F1245">
            <v>0</v>
          </cell>
          <cell r="G1245">
            <v>0</v>
          </cell>
        </row>
        <row r="1246">
          <cell r="A1246" t="str">
            <v/>
          </cell>
          <cell r="B1246" t="str">
            <v/>
          </cell>
          <cell r="C1246">
            <v>0</v>
          </cell>
          <cell r="D1246" t="str">
            <v/>
          </cell>
          <cell r="E1246">
            <v>0</v>
          </cell>
          <cell r="F1246">
            <v>0</v>
          </cell>
          <cell r="G1246">
            <v>0</v>
          </cell>
        </row>
        <row r="1247">
          <cell r="A1247">
            <v>0</v>
          </cell>
          <cell r="B1247">
            <v>0</v>
          </cell>
          <cell r="C1247">
            <v>0</v>
          </cell>
          <cell r="D1247">
            <v>0</v>
          </cell>
          <cell r="E1247">
            <v>0</v>
          </cell>
          <cell r="F1247" t="str">
            <v>Total C</v>
          </cell>
          <cell r="G1247">
            <v>0</v>
          </cell>
        </row>
        <row r="1248">
          <cell r="A1248">
            <v>0</v>
          </cell>
          <cell r="B1248">
            <v>0</v>
          </cell>
          <cell r="C1248">
            <v>0</v>
          </cell>
          <cell r="D1248">
            <v>0</v>
          </cell>
          <cell r="E1248">
            <v>0</v>
          </cell>
          <cell r="F1248">
            <v>0</v>
          </cell>
          <cell r="G1248">
            <v>0</v>
          </cell>
        </row>
        <row r="1249">
          <cell r="A1249" t="str">
            <v/>
          </cell>
          <cell r="B1249" t="str">
            <v/>
          </cell>
          <cell r="C1249">
            <v>0</v>
          </cell>
          <cell r="D1249" t="str">
            <v>Costo  Neto</v>
          </cell>
          <cell r="E1249">
            <v>0</v>
          </cell>
          <cell r="F1249" t="str">
            <v>Total D=A+B+C</v>
          </cell>
          <cell r="G1249">
            <v>0</v>
          </cell>
        </row>
        <row r="1251">
          <cell r="A1251" t="str">
            <v>ANALISIS DE PRECIOS</v>
          </cell>
          <cell r="B1251">
            <v>0</v>
          </cell>
          <cell r="C1251">
            <v>0</v>
          </cell>
          <cell r="D1251">
            <v>0</v>
          </cell>
          <cell r="E1251">
            <v>0</v>
          </cell>
          <cell r="F1251">
            <v>0</v>
          </cell>
          <cell r="G1251">
            <v>0</v>
          </cell>
        </row>
        <row r="1252">
          <cell r="A1252" t="str">
            <v>COMITENTE:</v>
          </cell>
          <cell r="B1252" t="str">
            <v>DIRECCIÓN DE ARQUITECTURA</v>
          </cell>
          <cell r="C1252">
            <v>0</v>
          </cell>
          <cell r="D1252">
            <v>0</v>
          </cell>
          <cell r="E1252">
            <v>0</v>
          </cell>
          <cell r="F1252">
            <v>0</v>
          </cell>
          <cell r="G1252">
            <v>0</v>
          </cell>
        </row>
        <row r="1253">
          <cell r="A1253" t="str">
            <v>CONTRATISTA:</v>
          </cell>
          <cell r="B1253" t="str">
            <v>FUNCIONALES SIGOP</v>
          </cell>
          <cell r="C1253">
            <v>0</v>
          </cell>
          <cell r="D1253">
            <v>0</v>
          </cell>
          <cell r="E1253">
            <v>0</v>
          </cell>
          <cell r="F1253">
            <v>0</v>
          </cell>
          <cell r="G1253">
            <v>0</v>
          </cell>
        </row>
        <row r="1254">
          <cell r="A1254" t="str">
            <v>OBRA:</v>
          </cell>
          <cell r="B1254" t="str">
            <v>PRUEBA PLANILLA DE MEDICION</v>
          </cell>
          <cell r="C1254">
            <v>0</v>
          </cell>
          <cell r="D1254">
            <v>0</v>
          </cell>
          <cell r="E1254">
            <v>0</v>
          </cell>
          <cell r="F1254" t="str">
            <v>PRECIOS A:</v>
          </cell>
          <cell r="G1254">
            <v>0</v>
          </cell>
        </row>
        <row r="1255">
          <cell r="A1255" t="str">
            <v>UBICACIÓN:</v>
          </cell>
          <cell r="B1255" t="str">
            <v>CENTRO CIVICO</v>
          </cell>
          <cell r="C1255">
            <v>0</v>
          </cell>
          <cell r="D1255">
            <v>0</v>
          </cell>
          <cell r="E1255">
            <v>0</v>
          </cell>
          <cell r="F1255">
            <v>0</v>
          </cell>
          <cell r="G1255">
            <v>0</v>
          </cell>
        </row>
        <row r="1256">
          <cell r="A1256" t="str">
            <v>RUBRO:</v>
          </cell>
          <cell r="B1256" t="str">
            <v/>
          </cell>
          <cell r="C1256" t="str">
            <v/>
          </cell>
          <cell r="D1256">
            <v>0</v>
          </cell>
          <cell r="E1256">
            <v>0</v>
          </cell>
          <cell r="F1256">
            <v>0</v>
          </cell>
          <cell r="G1256">
            <v>0</v>
          </cell>
        </row>
        <row r="1257">
          <cell r="A1257" t="str">
            <v>ITEM:</v>
          </cell>
          <cell r="B1257" t="str">
            <v/>
          </cell>
          <cell r="C1257" t="str">
            <v/>
          </cell>
          <cell r="D1257">
            <v>0</v>
          </cell>
          <cell r="E1257">
            <v>0</v>
          </cell>
          <cell r="F1257" t="str">
            <v>UNIDAD:</v>
          </cell>
          <cell r="G1257" t="str">
            <v/>
          </cell>
        </row>
        <row r="1258">
          <cell r="A1258">
            <v>0</v>
          </cell>
          <cell r="B1258">
            <v>0</v>
          </cell>
          <cell r="C1258">
            <v>0</v>
          </cell>
          <cell r="D1258">
            <v>0</v>
          </cell>
          <cell r="E1258">
            <v>0</v>
          </cell>
          <cell r="F1258">
            <v>0</v>
          </cell>
          <cell r="G1258">
            <v>0</v>
          </cell>
        </row>
        <row r="1259">
          <cell r="A1259" t="str">
            <v>DATOS REDETERMINACION</v>
          </cell>
          <cell r="B1259">
            <v>0</v>
          </cell>
          <cell r="C1259" t="str">
            <v>DESIGNACION</v>
          </cell>
          <cell r="D1259" t="str">
            <v>U</v>
          </cell>
          <cell r="E1259" t="str">
            <v>Cantidad</v>
          </cell>
          <cell r="F1259" t="str">
            <v>$ Unitarios</v>
          </cell>
          <cell r="G1259" t="str">
            <v>$ Parcial</v>
          </cell>
        </row>
        <row r="1260">
          <cell r="A1260" t="str">
            <v>CÓDIGO</v>
          </cell>
          <cell r="B1260" t="str">
            <v>DESCRIPCIÓN</v>
          </cell>
          <cell r="C1260">
            <v>0</v>
          </cell>
          <cell r="D1260">
            <v>0</v>
          </cell>
          <cell r="E1260">
            <v>0</v>
          </cell>
          <cell r="F1260">
            <v>0</v>
          </cell>
          <cell r="G1260">
            <v>0</v>
          </cell>
        </row>
        <row r="1261">
          <cell r="A1261">
            <v>0</v>
          </cell>
          <cell r="B1261">
            <v>0</v>
          </cell>
          <cell r="C1261" t="str">
            <v>A - MATERIALES</v>
          </cell>
          <cell r="D1261">
            <v>0</v>
          </cell>
          <cell r="E1261">
            <v>0</v>
          </cell>
          <cell r="F1261">
            <v>0</v>
          </cell>
          <cell r="G1261">
            <v>0</v>
          </cell>
        </row>
        <row r="1262">
          <cell r="A1262" t="str">
            <v/>
          </cell>
          <cell r="B1262" t="str">
            <v/>
          </cell>
          <cell r="C1262">
            <v>0</v>
          </cell>
          <cell r="D1262" t="str">
            <v/>
          </cell>
          <cell r="E1262">
            <v>0</v>
          </cell>
          <cell r="F1262">
            <v>0</v>
          </cell>
          <cell r="G1262">
            <v>0</v>
          </cell>
        </row>
        <row r="1263">
          <cell r="A1263" t="str">
            <v/>
          </cell>
          <cell r="B1263" t="str">
            <v/>
          </cell>
          <cell r="C1263">
            <v>0</v>
          </cell>
          <cell r="D1263" t="str">
            <v/>
          </cell>
          <cell r="E1263">
            <v>0</v>
          </cell>
          <cell r="F1263">
            <v>0</v>
          </cell>
          <cell r="G1263">
            <v>0</v>
          </cell>
        </row>
        <row r="1264">
          <cell r="A1264" t="str">
            <v/>
          </cell>
          <cell r="B1264" t="str">
            <v/>
          </cell>
          <cell r="C1264">
            <v>0</v>
          </cell>
          <cell r="D1264" t="str">
            <v/>
          </cell>
          <cell r="E1264">
            <v>0</v>
          </cell>
          <cell r="F1264">
            <v>0</v>
          </cell>
          <cell r="G1264">
            <v>0</v>
          </cell>
        </row>
        <row r="1265">
          <cell r="A1265" t="str">
            <v/>
          </cell>
          <cell r="B1265" t="str">
            <v/>
          </cell>
          <cell r="C1265">
            <v>0</v>
          </cell>
          <cell r="D1265" t="str">
            <v/>
          </cell>
          <cell r="E1265">
            <v>0</v>
          </cell>
          <cell r="F1265">
            <v>0</v>
          </cell>
          <cell r="G1265">
            <v>0</v>
          </cell>
        </row>
        <row r="1266">
          <cell r="A1266" t="str">
            <v/>
          </cell>
          <cell r="B1266" t="str">
            <v/>
          </cell>
          <cell r="C1266">
            <v>0</v>
          </cell>
          <cell r="D1266" t="str">
            <v/>
          </cell>
          <cell r="E1266">
            <v>0</v>
          </cell>
          <cell r="F1266">
            <v>0</v>
          </cell>
          <cell r="G1266">
            <v>0</v>
          </cell>
        </row>
        <row r="1267">
          <cell r="A1267" t="str">
            <v/>
          </cell>
          <cell r="B1267" t="str">
            <v/>
          </cell>
          <cell r="C1267">
            <v>0</v>
          </cell>
          <cell r="D1267" t="str">
            <v/>
          </cell>
          <cell r="E1267">
            <v>0</v>
          </cell>
          <cell r="F1267">
            <v>0</v>
          </cell>
          <cell r="G1267">
            <v>0</v>
          </cell>
        </row>
        <row r="1268">
          <cell r="A1268" t="str">
            <v/>
          </cell>
          <cell r="B1268" t="str">
            <v/>
          </cell>
          <cell r="C1268">
            <v>0</v>
          </cell>
          <cell r="D1268" t="str">
            <v/>
          </cell>
          <cell r="E1268">
            <v>0</v>
          </cell>
          <cell r="F1268">
            <v>0</v>
          </cell>
          <cell r="G1268">
            <v>0</v>
          </cell>
        </row>
        <row r="1269">
          <cell r="A1269" t="str">
            <v/>
          </cell>
          <cell r="B1269" t="str">
            <v/>
          </cell>
          <cell r="C1269">
            <v>0</v>
          </cell>
          <cell r="D1269" t="str">
            <v/>
          </cell>
          <cell r="E1269">
            <v>0</v>
          </cell>
          <cell r="F1269">
            <v>0</v>
          </cell>
          <cell r="G1269">
            <v>0</v>
          </cell>
        </row>
        <row r="1270">
          <cell r="A1270" t="str">
            <v/>
          </cell>
          <cell r="B1270" t="str">
            <v/>
          </cell>
          <cell r="C1270">
            <v>0</v>
          </cell>
          <cell r="D1270" t="str">
            <v/>
          </cell>
          <cell r="E1270">
            <v>0</v>
          </cell>
          <cell r="F1270">
            <v>0</v>
          </cell>
          <cell r="G1270">
            <v>0</v>
          </cell>
        </row>
        <row r="1271">
          <cell r="A1271" t="str">
            <v/>
          </cell>
          <cell r="B1271" t="str">
            <v/>
          </cell>
          <cell r="C1271">
            <v>0</v>
          </cell>
          <cell r="D1271" t="str">
            <v/>
          </cell>
          <cell r="E1271">
            <v>0</v>
          </cell>
          <cell r="F1271">
            <v>0</v>
          </cell>
          <cell r="G1271">
            <v>0</v>
          </cell>
        </row>
        <row r="1272">
          <cell r="A1272" t="str">
            <v/>
          </cell>
          <cell r="B1272" t="str">
            <v/>
          </cell>
          <cell r="C1272">
            <v>0</v>
          </cell>
          <cell r="D1272" t="str">
            <v/>
          </cell>
          <cell r="E1272">
            <v>0</v>
          </cell>
          <cell r="F1272">
            <v>0</v>
          </cell>
          <cell r="G1272">
            <v>0</v>
          </cell>
        </row>
        <row r="1273">
          <cell r="A1273" t="str">
            <v/>
          </cell>
          <cell r="B1273" t="str">
            <v/>
          </cell>
          <cell r="C1273">
            <v>0</v>
          </cell>
          <cell r="D1273" t="str">
            <v/>
          </cell>
          <cell r="E1273">
            <v>0</v>
          </cell>
          <cell r="F1273">
            <v>0</v>
          </cell>
          <cell r="G1273">
            <v>0</v>
          </cell>
        </row>
        <row r="1274">
          <cell r="A1274" t="str">
            <v/>
          </cell>
          <cell r="B1274" t="str">
            <v/>
          </cell>
          <cell r="C1274">
            <v>0</v>
          </cell>
          <cell r="D1274" t="str">
            <v/>
          </cell>
          <cell r="E1274">
            <v>0</v>
          </cell>
          <cell r="F1274">
            <v>0</v>
          </cell>
          <cell r="G1274">
            <v>0</v>
          </cell>
        </row>
        <row r="1275">
          <cell r="A1275" t="str">
            <v/>
          </cell>
          <cell r="B1275" t="str">
            <v/>
          </cell>
          <cell r="C1275">
            <v>0</v>
          </cell>
          <cell r="D1275" t="str">
            <v/>
          </cell>
          <cell r="E1275">
            <v>0</v>
          </cell>
          <cell r="F1275">
            <v>0</v>
          </cell>
          <cell r="G1275">
            <v>0</v>
          </cell>
        </row>
        <row r="1276">
          <cell r="A1276">
            <v>0</v>
          </cell>
          <cell r="B1276">
            <v>0</v>
          </cell>
          <cell r="C1276">
            <v>0</v>
          </cell>
          <cell r="D1276">
            <v>0</v>
          </cell>
          <cell r="E1276">
            <v>0</v>
          </cell>
          <cell r="F1276" t="str">
            <v>Total A</v>
          </cell>
          <cell r="G1276">
            <v>0</v>
          </cell>
        </row>
        <row r="1277">
          <cell r="A1277">
            <v>0</v>
          </cell>
          <cell r="B1277">
            <v>0</v>
          </cell>
          <cell r="C1277" t="str">
            <v>B - MANO DE OBRA</v>
          </cell>
          <cell r="D1277">
            <v>0</v>
          </cell>
          <cell r="E1277">
            <v>0</v>
          </cell>
          <cell r="F1277">
            <v>0</v>
          </cell>
          <cell r="G1277">
            <v>0</v>
          </cell>
        </row>
        <row r="1278">
          <cell r="A1278" t="str">
            <v/>
          </cell>
          <cell r="B1278">
            <v>0</v>
          </cell>
          <cell r="C1278">
            <v>0</v>
          </cell>
          <cell r="D1278" t="str">
            <v/>
          </cell>
          <cell r="E1278">
            <v>0</v>
          </cell>
          <cell r="F1278">
            <v>0</v>
          </cell>
          <cell r="G1278">
            <v>0</v>
          </cell>
        </row>
        <row r="1279">
          <cell r="A1279" t="str">
            <v/>
          </cell>
          <cell r="B1279">
            <v>0</v>
          </cell>
          <cell r="C1279">
            <v>0</v>
          </cell>
          <cell r="D1279" t="str">
            <v/>
          </cell>
          <cell r="E1279">
            <v>0</v>
          </cell>
          <cell r="F1279">
            <v>0</v>
          </cell>
          <cell r="G1279">
            <v>0</v>
          </cell>
        </row>
        <row r="1280">
          <cell r="A1280" t="str">
            <v/>
          </cell>
          <cell r="B1280">
            <v>0</v>
          </cell>
          <cell r="C1280">
            <v>0</v>
          </cell>
          <cell r="D1280" t="str">
            <v/>
          </cell>
          <cell r="E1280">
            <v>0</v>
          </cell>
          <cell r="F1280">
            <v>0</v>
          </cell>
          <cell r="G1280">
            <v>0</v>
          </cell>
        </row>
        <row r="1281">
          <cell r="A1281" t="str">
            <v/>
          </cell>
          <cell r="B1281">
            <v>0</v>
          </cell>
          <cell r="C1281">
            <v>0</v>
          </cell>
          <cell r="D1281" t="str">
            <v/>
          </cell>
          <cell r="E1281">
            <v>0</v>
          </cell>
          <cell r="F1281">
            <v>0</v>
          </cell>
          <cell r="G1281">
            <v>0</v>
          </cell>
        </row>
        <row r="1282">
          <cell r="A1282" t="str">
            <v/>
          </cell>
          <cell r="B1282">
            <v>0</v>
          </cell>
          <cell r="C1282">
            <v>0</v>
          </cell>
          <cell r="D1282" t="str">
            <v/>
          </cell>
          <cell r="E1282">
            <v>0</v>
          </cell>
          <cell r="F1282">
            <v>0</v>
          </cell>
          <cell r="G1282">
            <v>0</v>
          </cell>
        </row>
        <row r="1283">
          <cell r="A1283" t="str">
            <v/>
          </cell>
          <cell r="B1283">
            <v>0</v>
          </cell>
          <cell r="C1283">
            <v>0</v>
          </cell>
          <cell r="D1283" t="str">
            <v/>
          </cell>
          <cell r="E1283">
            <v>0</v>
          </cell>
          <cell r="F1283">
            <v>0</v>
          </cell>
          <cell r="G1283">
            <v>0</v>
          </cell>
        </row>
        <row r="1284">
          <cell r="A1284" t="str">
            <v/>
          </cell>
          <cell r="B1284">
            <v>0</v>
          </cell>
          <cell r="C1284">
            <v>0</v>
          </cell>
          <cell r="D1284" t="str">
            <v/>
          </cell>
          <cell r="E1284">
            <v>0</v>
          </cell>
          <cell r="F1284">
            <v>0</v>
          </cell>
          <cell r="G1284">
            <v>0</v>
          </cell>
        </row>
        <row r="1285">
          <cell r="A1285" t="str">
            <v/>
          </cell>
          <cell r="B1285">
            <v>0</v>
          </cell>
          <cell r="C1285">
            <v>0</v>
          </cell>
          <cell r="D1285" t="str">
            <v/>
          </cell>
          <cell r="E1285">
            <v>0</v>
          </cell>
          <cell r="F1285">
            <v>0</v>
          </cell>
          <cell r="G1285">
            <v>0</v>
          </cell>
        </row>
        <row r="1286">
          <cell r="A1286">
            <v>0</v>
          </cell>
          <cell r="B1286">
            <v>0</v>
          </cell>
          <cell r="C1286">
            <v>0</v>
          </cell>
          <cell r="D1286">
            <v>0</v>
          </cell>
          <cell r="E1286">
            <v>0</v>
          </cell>
          <cell r="F1286" t="str">
            <v>Total B</v>
          </cell>
          <cell r="G1286">
            <v>0</v>
          </cell>
        </row>
        <row r="1287">
          <cell r="A1287">
            <v>0</v>
          </cell>
          <cell r="B1287">
            <v>0</v>
          </cell>
          <cell r="C1287" t="str">
            <v>C - EQUIPOS</v>
          </cell>
          <cell r="D1287">
            <v>0</v>
          </cell>
          <cell r="E1287">
            <v>0</v>
          </cell>
          <cell r="F1287">
            <v>0</v>
          </cell>
          <cell r="G1287">
            <v>0</v>
          </cell>
        </row>
        <row r="1288">
          <cell r="A1288" t="str">
            <v/>
          </cell>
          <cell r="B1288" t="str">
            <v/>
          </cell>
          <cell r="C1288">
            <v>0</v>
          </cell>
          <cell r="D1288" t="str">
            <v/>
          </cell>
          <cell r="E1288">
            <v>0</v>
          </cell>
          <cell r="F1288">
            <v>0</v>
          </cell>
          <cell r="G1288">
            <v>0</v>
          </cell>
        </row>
        <row r="1289">
          <cell r="A1289" t="str">
            <v/>
          </cell>
          <cell r="B1289" t="str">
            <v/>
          </cell>
          <cell r="C1289">
            <v>0</v>
          </cell>
          <cell r="D1289" t="str">
            <v/>
          </cell>
          <cell r="E1289">
            <v>0</v>
          </cell>
          <cell r="F1289">
            <v>0</v>
          </cell>
          <cell r="G1289">
            <v>0</v>
          </cell>
        </row>
        <row r="1290">
          <cell r="A1290" t="str">
            <v/>
          </cell>
          <cell r="B1290" t="str">
            <v/>
          </cell>
          <cell r="C1290">
            <v>0</v>
          </cell>
          <cell r="D1290" t="str">
            <v/>
          </cell>
          <cell r="E1290">
            <v>0</v>
          </cell>
          <cell r="F1290">
            <v>0</v>
          </cell>
          <cell r="G1290">
            <v>0</v>
          </cell>
        </row>
        <row r="1291">
          <cell r="A1291" t="str">
            <v/>
          </cell>
          <cell r="B1291" t="str">
            <v/>
          </cell>
          <cell r="C1291">
            <v>0</v>
          </cell>
          <cell r="D1291" t="str">
            <v/>
          </cell>
          <cell r="E1291">
            <v>0</v>
          </cell>
          <cell r="F1291">
            <v>0</v>
          </cell>
          <cell r="G1291">
            <v>0</v>
          </cell>
        </row>
        <row r="1292">
          <cell r="A1292" t="str">
            <v/>
          </cell>
          <cell r="B1292" t="str">
            <v/>
          </cell>
          <cell r="C1292">
            <v>0</v>
          </cell>
          <cell r="D1292" t="str">
            <v/>
          </cell>
          <cell r="E1292">
            <v>0</v>
          </cell>
          <cell r="F1292">
            <v>0</v>
          </cell>
          <cell r="G1292">
            <v>0</v>
          </cell>
        </row>
        <row r="1293">
          <cell r="A1293" t="str">
            <v/>
          </cell>
          <cell r="B1293" t="str">
            <v/>
          </cell>
          <cell r="C1293">
            <v>0</v>
          </cell>
          <cell r="D1293" t="str">
            <v/>
          </cell>
          <cell r="E1293">
            <v>0</v>
          </cell>
          <cell r="F1293">
            <v>0</v>
          </cell>
          <cell r="G1293">
            <v>0</v>
          </cell>
        </row>
        <row r="1294">
          <cell r="A1294" t="str">
            <v/>
          </cell>
          <cell r="B1294" t="str">
            <v/>
          </cell>
          <cell r="C1294">
            <v>0</v>
          </cell>
          <cell r="D1294" t="str">
            <v/>
          </cell>
          <cell r="E1294">
            <v>0</v>
          </cell>
          <cell r="F1294">
            <v>0</v>
          </cell>
          <cell r="G1294">
            <v>0</v>
          </cell>
        </row>
        <row r="1295">
          <cell r="A1295" t="str">
            <v/>
          </cell>
          <cell r="B1295" t="str">
            <v/>
          </cell>
          <cell r="C1295">
            <v>0</v>
          </cell>
          <cell r="D1295" t="str">
            <v/>
          </cell>
          <cell r="E1295">
            <v>0</v>
          </cell>
          <cell r="F1295">
            <v>0</v>
          </cell>
          <cell r="G1295">
            <v>0</v>
          </cell>
        </row>
        <row r="1296">
          <cell r="A1296" t="str">
            <v/>
          </cell>
          <cell r="B1296" t="str">
            <v/>
          </cell>
          <cell r="C1296">
            <v>0</v>
          </cell>
          <cell r="D1296" t="str">
            <v/>
          </cell>
          <cell r="E1296">
            <v>0</v>
          </cell>
          <cell r="F1296">
            <v>0</v>
          </cell>
          <cell r="G1296">
            <v>0</v>
          </cell>
        </row>
        <row r="1297">
          <cell r="A1297">
            <v>0</v>
          </cell>
          <cell r="B1297">
            <v>0</v>
          </cell>
          <cell r="C1297">
            <v>0</v>
          </cell>
          <cell r="D1297">
            <v>0</v>
          </cell>
          <cell r="E1297">
            <v>0</v>
          </cell>
          <cell r="F1297" t="str">
            <v>Total C</v>
          </cell>
          <cell r="G1297">
            <v>0</v>
          </cell>
        </row>
        <row r="1298">
          <cell r="A1298">
            <v>0</v>
          </cell>
          <cell r="B1298">
            <v>0</v>
          </cell>
          <cell r="C1298">
            <v>0</v>
          </cell>
          <cell r="D1298">
            <v>0</v>
          </cell>
          <cell r="E1298">
            <v>0</v>
          </cell>
          <cell r="F1298">
            <v>0</v>
          </cell>
          <cell r="G1298">
            <v>0</v>
          </cell>
        </row>
        <row r="1299">
          <cell r="A1299" t="str">
            <v/>
          </cell>
          <cell r="B1299" t="str">
            <v/>
          </cell>
          <cell r="C1299">
            <v>0</v>
          </cell>
          <cell r="D1299" t="str">
            <v>Costo  Neto</v>
          </cell>
          <cell r="E1299">
            <v>0</v>
          </cell>
          <cell r="F1299" t="str">
            <v>Total D=A+B+C</v>
          </cell>
          <cell r="G1299">
            <v>0</v>
          </cell>
        </row>
        <row r="1301">
          <cell r="A1301" t="str">
            <v>ANALISIS DE PRECIOS</v>
          </cell>
          <cell r="B1301">
            <v>0</v>
          </cell>
          <cell r="C1301">
            <v>0</v>
          </cell>
          <cell r="D1301">
            <v>0</v>
          </cell>
          <cell r="E1301">
            <v>0</v>
          </cell>
          <cell r="F1301">
            <v>0</v>
          </cell>
          <cell r="G1301">
            <v>0</v>
          </cell>
        </row>
        <row r="1302">
          <cell r="A1302" t="str">
            <v>COMITENTE:</v>
          </cell>
          <cell r="B1302" t="str">
            <v>DIRECCIÓN DE ARQUITECTURA</v>
          </cell>
          <cell r="C1302">
            <v>0</v>
          </cell>
          <cell r="D1302">
            <v>0</v>
          </cell>
          <cell r="E1302">
            <v>0</v>
          </cell>
          <cell r="F1302">
            <v>0</v>
          </cell>
          <cell r="G1302">
            <v>0</v>
          </cell>
        </row>
        <row r="1303">
          <cell r="A1303" t="str">
            <v>CONTRATISTA:</v>
          </cell>
          <cell r="B1303" t="str">
            <v>FUNCIONALES SIGOP</v>
          </cell>
          <cell r="C1303">
            <v>0</v>
          </cell>
          <cell r="D1303">
            <v>0</v>
          </cell>
          <cell r="E1303">
            <v>0</v>
          </cell>
          <cell r="F1303">
            <v>0</v>
          </cell>
          <cell r="G1303">
            <v>0</v>
          </cell>
        </row>
        <row r="1304">
          <cell r="A1304" t="str">
            <v>OBRA:</v>
          </cell>
          <cell r="B1304" t="str">
            <v>PRUEBA PLANILLA DE MEDICION</v>
          </cell>
          <cell r="C1304">
            <v>0</v>
          </cell>
          <cell r="D1304">
            <v>0</v>
          </cell>
          <cell r="E1304">
            <v>0</v>
          </cell>
          <cell r="F1304" t="str">
            <v>PRECIOS A:</v>
          </cell>
          <cell r="G1304">
            <v>0</v>
          </cell>
        </row>
        <row r="1305">
          <cell r="A1305" t="str">
            <v>UBICACIÓN:</v>
          </cell>
          <cell r="B1305" t="str">
            <v>CENTRO CIVICO</v>
          </cell>
          <cell r="C1305">
            <v>0</v>
          </cell>
          <cell r="D1305">
            <v>0</v>
          </cell>
          <cell r="E1305">
            <v>0</v>
          </cell>
          <cell r="F1305">
            <v>0</v>
          </cell>
          <cell r="G1305">
            <v>0</v>
          </cell>
        </row>
        <row r="1306">
          <cell r="A1306" t="str">
            <v>RUBRO:</v>
          </cell>
          <cell r="B1306" t="str">
            <v/>
          </cell>
          <cell r="C1306" t="str">
            <v/>
          </cell>
          <cell r="D1306">
            <v>0</v>
          </cell>
          <cell r="E1306">
            <v>0</v>
          </cell>
          <cell r="F1306">
            <v>0</v>
          </cell>
          <cell r="G1306">
            <v>0</v>
          </cell>
        </row>
        <row r="1307">
          <cell r="A1307" t="str">
            <v>ITEM:</v>
          </cell>
          <cell r="B1307" t="str">
            <v/>
          </cell>
          <cell r="C1307" t="str">
            <v/>
          </cell>
          <cell r="D1307">
            <v>0</v>
          </cell>
          <cell r="E1307">
            <v>0</v>
          </cell>
          <cell r="F1307" t="str">
            <v>UNIDAD:</v>
          </cell>
          <cell r="G1307" t="str">
            <v/>
          </cell>
        </row>
        <row r="1308">
          <cell r="A1308">
            <v>0</v>
          </cell>
          <cell r="B1308">
            <v>0</v>
          </cell>
          <cell r="C1308">
            <v>0</v>
          </cell>
          <cell r="D1308">
            <v>0</v>
          </cell>
          <cell r="E1308">
            <v>0</v>
          </cell>
          <cell r="F1308">
            <v>0</v>
          </cell>
          <cell r="G1308">
            <v>0</v>
          </cell>
        </row>
        <row r="1309">
          <cell r="A1309" t="str">
            <v>DATOS REDETERMINACION</v>
          </cell>
          <cell r="B1309">
            <v>0</v>
          </cell>
          <cell r="C1309" t="str">
            <v>DESIGNACION</v>
          </cell>
          <cell r="D1309" t="str">
            <v>U</v>
          </cell>
          <cell r="E1309" t="str">
            <v>Cantidad</v>
          </cell>
          <cell r="F1309" t="str">
            <v>$ Unitarios</v>
          </cell>
          <cell r="G1309" t="str">
            <v>$ Parcial</v>
          </cell>
        </row>
        <row r="1310">
          <cell r="A1310" t="str">
            <v>CÓDIGO</v>
          </cell>
          <cell r="B1310" t="str">
            <v>DESCRIPCIÓN</v>
          </cell>
          <cell r="C1310">
            <v>0</v>
          </cell>
          <cell r="D1310">
            <v>0</v>
          </cell>
          <cell r="E1310">
            <v>0</v>
          </cell>
          <cell r="F1310">
            <v>0</v>
          </cell>
          <cell r="G1310">
            <v>0</v>
          </cell>
        </row>
        <row r="1311">
          <cell r="A1311">
            <v>0</v>
          </cell>
          <cell r="B1311">
            <v>0</v>
          </cell>
          <cell r="C1311" t="str">
            <v>A - MATERIALES</v>
          </cell>
          <cell r="D1311">
            <v>0</v>
          </cell>
          <cell r="E1311">
            <v>0</v>
          </cell>
          <cell r="F1311">
            <v>0</v>
          </cell>
          <cell r="G1311">
            <v>0</v>
          </cell>
        </row>
        <row r="1312">
          <cell r="A1312" t="str">
            <v/>
          </cell>
          <cell r="B1312" t="str">
            <v/>
          </cell>
          <cell r="C1312">
            <v>0</v>
          </cell>
          <cell r="D1312" t="str">
            <v/>
          </cell>
          <cell r="E1312">
            <v>0</v>
          </cell>
          <cell r="F1312">
            <v>0</v>
          </cell>
          <cell r="G1312">
            <v>0</v>
          </cell>
        </row>
        <row r="1313">
          <cell r="A1313" t="str">
            <v/>
          </cell>
          <cell r="B1313" t="str">
            <v/>
          </cell>
          <cell r="C1313">
            <v>0</v>
          </cell>
          <cell r="D1313" t="str">
            <v/>
          </cell>
          <cell r="E1313">
            <v>0</v>
          </cell>
          <cell r="F1313">
            <v>0</v>
          </cell>
          <cell r="G1313">
            <v>0</v>
          </cell>
        </row>
        <row r="1314">
          <cell r="A1314" t="str">
            <v/>
          </cell>
          <cell r="B1314" t="str">
            <v/>
          </cell>
          <cell r="C1314">
            <v>0</v>
          </cell>
          <cell r="D1314" t="str">
            <v/>
          </cell>
          <cell r="E1314">
            <v>0</v>
          </cell>
          <cell r="F1314">
            <v>0</v>
          </cell>
          <cell r="G1314">
            <v>0</v>
          </cell>
        </row>
        <row r="1315">
          <cell r="A1315" t="str">
            <v/>
          </cell>
          <cell r="B1315" t="str">
            <v/>
          </cell>
          <cell r="C1315">
            <v>0</v>
          </cell>
          <cell r="D1315" t="str">
            <v/>
          </cell>
          <cell r="E1315">
            <v>0</v>
          </cell>
          <cell r="F1315">
            <v>0</v>
          </cell>
          <cell r="G1315">
            <v>0</v>
          </cell>
        </row>
        <row r="1316">
          <cell r="A1316" t="str">
            <v/>
          </cell>
          <cell r="B1316" t="str">
            <v/>
          </cell>
          <cell r="C1316">
            <v>0</v>
          </cell>
          <cell r="D1316" t="str">
            <v/>
          </cell>
          <cell r="E1316">
            <v>0</v>
          </cell>
          <cell r="F1316">
            <v>0</v>
          </cell>
          <cell r="G1316">
            <v>0</v>
          </cell>
        </row>
        <row r="1317">
          <cell r="A1317" t="str">
            <v/>
          </cell>
          <cell r="B1317" t="str">
            <v/>
          </cell>
          <cell r="C1317">
            <v>0</v>
          </cell>
          <cell r="D1317" t="str">
            <v/>
          </cell>
          <cell r="E1317">
            <v>0</v>
          </cell>
          <cell r="F1317">
            <v>0</v>
          </cell>
          <cell r="G1317">
            <v>0</v>
          </cell>
        </row>
        <row r="1318">
          <cell r="A1318" t="str">
            <v/>
          </cell>
          <cell r="B1318" t="str">
            <v/>
          </cell>
          <cell r="C1318">
            <v>0</v>
          </cell>
          <cell r="D1318" t="str">
            <v/>
          </cell>
          <cell r="E1318">
            <v>0</v>
          </cell>
          <cell r="F1318">
            <v>0</v>
          </cell>
          <cell r="G1318">
            <v>0</v>
          </cell>
        </row>
        <row r="1319">
          <cell r="A1319" t="str">
            <v/>
          </cell>
          <cell r="B1319" t="str">
            <v/>
          </cell>
          <cell r="C1319">
            <v>0</v>
          </cell>
          <cell r="D1319" t="str">
            <v/>
          </cell>
          <cell r="E1319">
            <v>0</v>
          </cell>
          <cell r="F1319">
            <v>0</v>
          </cell>
          <cell r="G1319">
            <v>0</v>
          </cell>
        </row>
        <row r="1320">
          <cell r="A1320" t="str">
            <v/>
          </cell>
          <cell r="B1320" t="str">
            <v/>
          </cell>
          <cell r="C1320">
            <v>0</v>
          </cell>
          <cell r="D1320" t="str">
            <v/>
          </cell>
          <cell r="E1320">
            <v>0</v>
          </cell>
          <cell r="F1320">
            <v>0</v>
          </cell>
          <cell r="G1320">
            <v>0</v>
          </cell>
        </row>
        <row r="1321">
          <cell r="A1321" t="str">
            <v/>
          </cell>
          <cell r="B1321" t="str">
            <v/>
          </cell>
          <cell r="C1321">
            <v>0</v>
          </cell>
          <cell r="D1321" t="str">
            <v/>
          </cell>
          <cell r="E1321">
            <v>0</v>
          </cell>
          <cell r="F1321">
            <v>0</v>
          </cell>
          <cell r="G1321">
            <v>0</v>
          </cell>
        </row>
        <row r="1322">
          <cell r="A1322" t="str">
            <v/>
          </cell>
          <cell r="B1322" t="str">
            <v/>
          </cell>
          <cell r="C1322">
            <v>0</v>
          </cell>
          <cell r="D1322" t="str">
            <v/>
          </cell>
          <cell r="E1322">
            <v>0</v>
          </cell>
          <cell r="F1322">
            <v>0</v>
          </cell>
          <cell r="G1322">
            <v>0</v>
          </cell>
        </row>
        <row r="1323">
          <cell r="A1323" t="str">
            <v/>
          </cell>
          <cell r="B1323" t="str">
            <v/>
          </cell>
          <cell r="C1323">
            <v>0</v>
          </cell>
          <cell r="D1323" t="str">
            <v/>
          </cell>
          <cell r="E1323">
            <v>0</v>
          </cell>
          <cell r="F1323">
            <v>0</v>
          </cell>
          <cell r="G1323">
            <v>0</v>
          </cell>
        </row>
        <row r="1324">
          <cell r="A1324" t="str">
            <v/>
          </cell>
          <cell r="B1324" t="str">
            <v/>
          </cell>
          <cell r="C1324">
            <v>0</v>
          </cell>
          <cell r="D1324" t="str">
            <v/>
          </cell>
          <cell r="E1324">
            <v>0</v>
          </cell>
          <cell r="F1324">
            <v>0</v>
          </cell>
          <cell r="G1324">
            <v>0</v>
          </cell>
        </row>
        <row r="1325">
          <cell r="A1325" t="str">
            <v/>
          </cell>
          <cell r="B1325" t="str">
            <v/>
          </cell>
          <cell r="C1325">
            <v>0</v>
          </cell>
          <cell r="D1325" t="str">
            <v/>
          </cell>
          <cell r="E1325">
            <v>0</v>
          </cell>
          <cell r="F1325">
            <v>0</v>
          </cell>
          <cell r="G1325">
            <v>0</v>
          </cell>
        </row>
        <row r="1326">
          <cell r="A1326">
            <v>0</v>
          </cell>
          <cell r="B1326">
            <v>0</v>
          </cell>
          <cell r="C1326">
            <v>0</v>
          </cell>
          <cell r="D1326">
            <v>0</v>
          </cell>
          <cell r="E1326">
            <v>0</v>
          </cell>
          <cell r="F1326" t="str">
            <v>Total A</v>
          </cell>
          <cell r="G1326">
            <v>0</v>
          </cell>
        </row>
        <row r="1327">
          <cell r="A1327">
            <v>0</v>
          </cell>
          <cell r="B1327">
            <v>0</v>
          </cell>
          <cell r="C1327" t="str">
            <v>B - MANO DE OBRA</v>
          </cell>
          <cell r="D1327">
            <v>0</v>
          </cell>
          <cell r="E1327">
            <v>0</v>
          </cell>
          <cell r="F1327">
            <v>0</v>
          </cell>
          <cell r="G1327">
            <v>0</v>
          </cell>
        </row>
        <row r="1328">
          <cell r="A1328" t="str">
            <v/>
          </cell>
          <cell r="B1328">
            <v>0</v>
          </cell>
          <cell r="C1328">
            <v>0</v>
          </cell>
          <cell r="D1328" t="str">
            <v/>
          </cell>
          <cell r="E1328">
            <v>0</v>
          </cell>
          <cell r="F1328">
            <v>0</v>
          </cell>
          <cell r="G1328">
            <v>0</v>
          </cell>
        </row>
        <row r="1329">
          <cell r="A1329" t="str">
            <v/>
          </cell>
          <cell r="B1329">
            <v>0</v>
          </cell>
          <cell r="C1329">
            <v>0</v>
          </cell>
          <cell r="D1329" t="str">
            <v/>
          </cell>
          <cell r="E1329">
            <v>0</v>
          </cell>
          <cell r="F1329">
            <v>0</v>
          </cell>
          <cell r="G1329">
            <v>0</v>
          </cell>
        </row>
        <row r="1330">
          <cell r="A1330" t="str">
            <v/>
          </cell>
          <cell r="B1330">
            <v>0</v>
          </cell>
          <cell r="C1330">
            <v>0</v>
          </cell>
          <cell r="D1330" t="str">
            <v/>
          </cell>
          <cell r="E1330">
            <v>0</v>
          </cell>
          <cell r="F1330">
            <v>0</v>
          </cell>
          <cell r="G1330">
            <v>0</v>
          </cell>
        </row>
        <row r="1331">
          <cell r="A1331" t="str">
            <v/>
          </cell>
          <cell r="B1331">
            <v>0</v>
          </cell>
          <cell r="C1331">
            <v>0</v>
          </cell>
          <cell r="D1331" t="str">
            <v/>
          </cell>
          <cell r="E1331">
            <v>0</v>
          </cell>
          <cell r="F1331">
            <v>0</v>
          </cell>
          <cell r="G1331">
            <v>0</v>
          </cell>
        </row>
        <row r="1332">
          <cell r="A1332" t="str">
            <v/>
          </cell>
          <cell r="B1332">
            <v>0</v>
          </cell>
          <cell r="C1332">
            <v>0</v>
          </cell>
          <cell r="D1332" t="str">
            <v/>
          </cell>
          <cell r="E1332">
            <v>0</v>
          </cell>
          <cell r="F1332">
            <v>0</v>
          </cell>
          <cell r="G1332">
            <v>0</v>
          </cell>
        </row>
        <row r="1333">
          <cell r="A1333" t="str">
            <v/>
          </cell>
          <cell r="B1333">
            <v>0</v>
          </cell>
          <cell r="C1333">
            <v>0</v>
          </cell>
          <cell r="D1333" t="str">
            <v/>
          </cell>
          <cell r="E1333">
            <v>0</v>
          </cell>
          <cell r="F1333">
            <v>0</v>
          </cell>
          <cell r="G1333">
            <v>0</v>
          </cell>
        </row>
        <row r="1334">
          <cell r="A1334" t="str">
            <v/>
          </cell>
          <cell r="B1334">
            <v>0</v>
          </cell>
          <cell r="C1334">
            <v>0</v>
          </cell>
          <cell r="D1334" t="str">
            <v/>
          </cell>
          <cell r="E1334">
            <v>0</v>
          </cell>
          <cell r="F1334">
            <v>0</v>
          </cell>
          <cell r="G1334">
            <v>0</v>
          </cell>
        </row>
        <row r="1335">
          <cell r="A1335" t="str">
            <v/>
          </cell>
          <cell r="B1335">
            <v>0</v>
          </cell>
          <cell r="C1335">
            <v>0</v>
          </cell>
          <cell r="D1335" t="str">
            <v/>
          </cell>
          <cell r="E1335">
            <v>0</v>
          </cell>
          <cell r="F1335">
            <v>0</v>
          </cell>
          <cell r="G1335">
            <v>0</v>
          </cell>
        </row>
        <row r="1336">
          <cell r="A1336">
            <v>0</v>
          </cell>
          <cell r="B1336">
            <v>0</v>
          </cell>
          <cell r="C1336">
            <v>0</v>
          </cell>
          <cell r="D1336">
            <v>0</v>
          </cell>
          <cell r="E1336">
            <v>0</v>
          </cell>
          <cell r="F1336" t="str">
            <v>Total B</v>
          </cell>
          <cell r="G1336">
            <v>0</v>
          </cell>
        </row>
        <row r="1337">
          <cell r="A1337">
            <v>0</v>
          </cell>
          <cell r="B1337">
            <v>0</v>
          </cell>
          <cell r="C1337" t="str">
            <v>C - EQUIPOS</v>
          </cell>
          <cell r="D1337">
            <v>0</v>
          </cell>
          <cell r="E1337">
            <v>0</v>
          </cell>
          <cell r="F1337">
            <v>0</v>
          </cell>
          <cell r="G1337">
            <v>0</v>
          </cell>
        </row>
        <row r="1338">
          <cell r="A1338" t="str">
            <v/>
          </cell>
          <cell r="B1338" t="str">
            <v/>
          </cell>
          <cell r="C1338">
            <v>0</v>
          </cell>
          <cell r="D1338" t="str">
            <v/>
          </cell>
          <cell r="E1338">
            <v>0</v>
          </cell>
          <cell r="F1338">
            <v>0</v>
          </cell>
          <cell r="G1338">
            <v>0</v>
          </cell>
        </row>
        <row r="1339">
          <cell r="A1339" t="str">
            <v/>
          </cell>
          <cell r="B1339" t="str">
            <v/>
          </cell>
          <cell r="C1339">
            <v>0</v>
          </cell>
          <cell r="D1339" t="str">
            <v/>
          </cell>
          <cell r="E1339">
            <v>0</v>
          </cell>
          <cell r="F1339">
            <v>0</v>
          </cell>
          <cell r="G1339">
            <v>0</v>
          </cell>
        </row>
        <row r="1340">
          <cell r="A1340" t="str">
            <v/>
          </cell>
          <cell r="B1340" t="str">
            <v/>
          </cell>
          <cell r="C1340">
            <v>0</v>
          </cell>
          <cell r="D1340" t="str">
            <v/>
          </cell>
          <cell r="E1340">
            <v>0</v>
          </cell>
          <cell r="F1340">
            <v>0</v>
          </cell>
          <cell r="G1340">
            <v>0</v>
          </cell>
        </row>
        <row r="1341">
          <cell r="A1341" t="str">
            <v/>
          </cell>
          <cell r="B1341" t="str">
            <v/>
          </cell>
          <cell r="C1341">
            <v>0</v>
          </cell>
          <cell r="D1341" t="str">
            <v/>
          </cell>
          <cell r="E1341">
            <v>0</v>
          </cell>
          <cell r="F1341">
            <v>0</v>
          </cell>
          <cell r="G1341">
            <v>0</v>
          </cell>
        </row>
        <row r="1342">
          <cell r="A1342" t="str">
            <v/>
          </cell>
          <cell r="B1342" t="str">
            <v/>
          </cell>
          <cell r="C1342">
            <v>0</v>
          </cell>
          <cell r="D1342" t="str">
            <v/>
          </cell>
          <cell r="E1342">
            <v>0</v>
          </cell>
          <cell r="F1342">
            <v>0</v>
          </cell>
          <cell r="G1342">
            <v>0</v>
          </cell>
        </row>
        <row r="1343">
          <cell r="A1343" t="str">
            <v/>
          </cell>
          <cell r="B1343" t="str">
            <v/>
          </cell>
          <cell r="C1343">
            <v>0</v>
          </cell>
          <cell r="D1343" t="str">
            <v/>
          </cell>
          <cell r="E1343">
            <v>0</v>
          </cell>
          <cell r="F1343">
            <v>0</v>
          </cell>
          <cell r="G1343">
            <v>0</v>
          </cell>
        </row>
        <row r="1344">
          <cell r="A1344" t="str">
            <v/>
          </cell>
          <cell r="B1344" t="str">
            <v/>
          </cell>
          <cell r="C1344">
            <v>0</v>
          </cell>
          <cell r="D1344" t="str">
            <v/>
          </cell>
          <cell r="E1344">
            <v>0</v>
          </cell>
          <cell r="F1344">
            <v>0</v>
          </cell>
          <cell r="G1344">
            <v>0</v>
          </cell>
        </row>
        <row r="1345">
          <cell r="A1345" t="str">
            <v/>
          </cell>
          <cell r="B1345" t="str">
            <v/>
          </cell>
          <cell r="C1345">
            <v>0</v>
          </cell>
          <cell r="D1345" t="str">
            <v/>
          </cell>
          <cell r="E1345">
            <v>0</v>
          </cell>
          <cell r="F1345">
            <v>0</v>
          </cell>
          <cell r="G1345">
            <v>0</v>
          </cell>
        </row>
        <row r="1346">
          <cell r="A1346" t="str">
            <v/>
          </cell>
          <cell r="B1346" t="str">
            <v/>
          </cell>
          <cell r="C1346">
            <v>0</v>
          </cell>
          <cell r="D1346" t="str">
            <v/>
          </cell>
          <cell r="E1346">
            <v>0</v>
          </cell>
          <cell r="F1346">
            <v>0</v>
          </cell>
          <cell r="G1346">
            <v>0</v>
          </cell>
        </row>
        <row r="1347">
          <cell r="A1347">
            <v>0</v>
          </cell>
          <cell r="B1347">
            <v>0</v>
          </cell>
          <cell r="C1347">
            <v>0</v>
          </cell>
          <cell r="D1347">
            <v>0</v>
          </cell>
          <cell r="E1347">
            <v>0</v>
          </cell>
          <cell r="F1347" t="str">
            <v>Total C</v>
          </cell>
          <cell r="G1347">
            <v>0</v>
          </cell>
        </row>
        <row r="1348">
          <cell r="A1348">
            <v>0</v>
          </cell>
          <cell r="B1348">
            <v>0</v>
          </cell>
          <cell r="C1348">
            <v>0</v>
          </cell>
          <cell r="D1348">
            <v>0</v>
          </cell>
          <cell r="E1348">
            <v>0</v>
          </cell>
          <cell r="F1348">
            <v>0</v>
          </cell>
          <cell r="G1348">
            <v>0</v>
          </cell>
        </row>
        <row r="1349">
          <cell r="A1349" t="str">
            <v/>
          </cell>
          <cell r="B1349" t="str">
            <v/>
          </cell>
          <cell r="C1349">
            <v>0</v>
          </cell>
          <cell r="D1349" t="str">
            <v>Costo  Neto</v>
          </cell>
          <cell r="E1349">
            <v>0</v>
          </cell>
          <cell r="F1349" t="str">
            <v>Total D=A+B+C</v>
          </cell>
          <cell r="G1349">
            <v>0</v>
          </cell>
        </row>
        <row r="1351">
          <cell r="A1351" t="str">
            <v>ANALISIS DE PRECIOS</v>
          </cell>
          <cell r="B1351">
            <v>0</v>
          </cell>
          <cell r="C1351">
            <v>0</v>
          </cell>
          <cell r="D1351">
            <v>0</v>
          </cell>
          <cell r="E1351">
            <v>0</v>
          </cell>
          <cell r="F1351">
            <v>0</v>
          </cell>
          <cell r="G1351">
            <v>0</v>
          </cell>
        </row>
        <row r="1352">
          <cell r="A1352" t="str">
            <v>COMITENTE:</v>
          </cell>
          <cell r="B1352" t="str">
            <v>DIRECCIÓN DE ARQUITECTURA</v>
          </cell>
          <cell r="C1352">
            <v>0</v>
          </cell>
          <cell r="D1352">
            <v>0</v>
          </cell>
          <cell r="E1352">
            <v>0</v>
          </cell>
          <cell r="F1352">
            <v>0</v>
          </cell>
          <cell r="G1352">
            <v>0</v>
          </cell>
        </row>
        <row r="1353">
          <cell r="A1353" t="str">
            <v>CONTRATISTA:</v>
          </cell>
          <cell r="B1353" t="str">
            <v>FUNCIONALES SIGOP</v>
          </cell>
          <cell r="C1353">
            <v>0</v>
          </cell>
          <cell r="D1353">
            <v>0</v>
          </cell>
          <cell r="E1353">
            <v>0</v>
          </cell>
          <cell r="F1353">
            <v>0</v>
          </cell>
          <cell r="G1353">
            <v>0</v>
          </cell>
        </row>
        <row r="1354">
          <cell r="A1354" t="str">
            <v>OBRA:</v>
          </cell>
          <cell r="B1354" t="str">
            <v>PRUEBA PLANILLA DE MEDICION</v>
          </cell>
          <cell r="C1354">
            <v>0</v>
          </cell>
          <cell r="D1354">
            <v>0</v>
          </cell>
          <cell r="E1354">
            <v>0</v>
          </cell>
          <cell r="F1354" t="str">
            <v>PRECIOS A:</v>
          </cell>
          <cell r="G1354">
            <v>0</v>
          </cell>
        </row>
        <row r="1355">
          <cell r="A1355" t="str">
            <v>UBICACIÓN:</v>
          </cell>
          <cell r="B1355" t="str">
            <v>CENTRO CIVICO</v>
          </cell>
          <cell r="C1355">
            <v>0</v>
          </cell>
          <cell r="D1355">
            <v>0</v>
          </cell>
          <cell r="E1355">
            <v>0</v>
          </cell>
          <cell r="F1355">
            <v>0</v>
          </cell>
          <cell r="G1355">
            <v>0</v>
          </cell>
        </row>
        <row r="1356">
          <cell r="A1356" t="str">
            <v>RUBRO:</v>
          </cell>
          <cell r="B1356" t="str">
            <v/>
          </cell>
          <cell r="C1356" t="str">
            <v/>
          </cell>
          <cell r="D1356">
            <v>0</v>
          </cell>
          <cell r="E1356">
            <v>0</v>
          </cell>
          <cell r="F1356">
            <v>0</v>
          </cell>
          <cell r="G1356">
            <v>0</v>
          </cell>
        </row>
        <row r="1357">
          <cell r="A1357" t="str">
            <v>ITEM:</v>
          </cell>
          <cell r="B1357" t="str">
            <v/>
          </cell>
          <cell r="C1357" t="str">
            <v/>
          </cell>
          <cell r="D1357">
            <v>0</v>
          </cell>
          <cell r="E1357">
            <v>0</v>
          </cell>
          <cell r="F1357" t="str">
            <v>UNIDAD:</v>
          </cell>
          <cell r="G1357" t="str">
            <v/>
          </cell>
        </row>
        <row r="1358">
          <cell r="A1358">
            <v>0</v>
          </cell>
          <cell r="B1358">
            <v>0</v>
          </cell>
          <cell r="C1358">
            <v>0</v>
          </cell>
          <cell r="D1358">
            <v>0</v>
          </cell>
          <cell r="E1358">
            <v>0</v>
          </cell>
          <cell r="F1358">
            <v>0</v>
          </cell>
          <cell r="G1358">
            <v>0</v>
          </cell>
        </row>
        <row r="1359">
          <cell r="A1359" t="str">
            <v>DATOS REDETERMINACION</v>
          </cell>
          <cell r="B1359">
            <v>0</v>
          </cell>
          <cell r="C1359" t="str">
            <v>DESIGNACION</v>
          </cell>
          <cell r="D1359" t="str">
            <v>U</v>
          </cell>
          <cell r="E1359" t="str">
            <v>Cantidad</v>
          </cell>
          <cell r="F1359" t="str">
            <v>$ Unitarios</v>
          </cell>
          <cell r="G1359" t="str">
            <v>$ Parcial</v>
          </cell>
        </row>
        <row r="1360">
          <cell r="A1360" t="str">
            <v>CÓDIGO</v>
          </cell>
          <cell r="B1360" t="str">
            <v>DESCRIPCIÓN</v>
          </cell>
          <cell r="C1360">
            <v>0</v>
          </cell>
          <cell r="D1360">
            <v>0</v>
          </cell>
          <cell r="E1360">
            <v>0</v>
          </cell>
          <cell r="F1360">
            <v>0</v>
          </cell>
          <cell r="G1360">
            <v>0</v>
          </cell>
        </row>
        <row r="1361">
          <cell r="A1361">
            <v>0</v>
          </cell>
          <cell r="B1361">
            <v>0</v>
          </cell>
          <cell r="C1361" t="str">
            <v>A - MATERIALES</v>
          </cell>
          <cell r="D1361">
            <v>0</v>
          </cell>
          <cell r="E1361">
            <v>0</v>
          </cell>
          <cell r="F1361">
            <v>0</v>
          </cell>
          <cell r="G1361">
            <v>0</v>
          </cell>
        </row>
        <row r="1362">
          <cell r="A1362" t="str">
            <v/>
          </cell>
          <cell r="B1362" t="str">
            <v/>
          </cell>
          <cell r="C1362">
            <v>0</v>
          </cell>
          <cell r="D1362" t="str">
            <v/>
          </cell>
          <cell r="E1362">
            <v>0</v>
          </cell>
          <cell r="F1362">
            <v>0</v>
          </cell>
          <cell r="G1362">
            <v>0</v>
          </cell>
        </row>
        <row r="1363">
          <cell r="A1363" t="str">
            <v/>
          </cell>
          <cell r="B1363" t="str">
            <v/>
          </cell>
          <cell r="C1363">
            <v>0</v>
          </cell>
          <cell r="D1363" t="str">
            <v/>
          </cell>
          <cell r="E1363">
            <v>0</v>
          </cell>
          <cell r="F1363">
            <v>0</v>
          </cell>
          <cell r="G1363">
            <v>0</v>
          </cell>
        </row>
        <row r="1364">
          <cell r="A1364" t="str">
            <v/>
          </cell>
          <cell r="B1364" t="str">
            <v/>
          </cell>
          <cell r="C1364">
            <v>0</v>
          </cell>
          <cell r="D1364" t="str">
            <v/>
          </cell>
          <cell r="E1364">
            <v>0</v>
          </cell>
          <cell r="F1364">
            <v>0</v>
          </cell>
          <cell r="G1364">
            <v>0</v>
          </cell>
        </row>
        <row r="1365">
          <cell r="A1365" t="str">
            <v/>
          </cell>
          <cell r="B1365" t="str">
            <v/>
          </cell>
          <cell r="C1365">
            <v>0</v>
          </cell>
          <cell r="D1365" t="str">
            <v/>
          </cell>
          <cell r="E1365">
            <v>0</v>
          </cell>
          <cell r="F1365">
            <v>0</v>
          </cell>
          <cell r="G1365">
            <v>0</v>
          </cell>
        </row>
        <row r="1366">
          <cell r="A1366" t="str">
            <v/>
          </cell>
          <cell r="B1366" t="str">
            <v/>
          </cell>
          <cell r="C1366">
            <v>0</v>
          </cell>
          <cell r="D1366" t="str">
            <v/>
          </cell>
          <cell r="E1366">
            <v>0</v>
          </cell>
          <cell r="F1366">
            <v>0</v>
          </cell>
          <cell r="G1366">
            <v>0</v>
          </cell>
        </row>
        <row r="1367">
          <cell r="A1367" t="str">
            <v/>
          </cell>
          <cell r="B1367" t="str">
            <v/>
          </cell>
          <cell r="C1367">
            <v>0</v>
          </cell>
          <cell r="D1367" t="str">
            <v/>
          </cell>
          <cell r="E1367">
            <v>0</v>
          </cell>
          <cell r="F1367">
            <v>0</v>
          </cell>
          <cell r="G1367">
            <v>0</v>
          </cell>
        </row>
        <row r="1368">
          <cell r="A1368" t="str">
            <v/>
          </cell>
          <cell r="B1368" t="str">
            <v/>
          </cell>
          <cell r="C1368">
            <v>0</v>
          </cell>
          <cell r="D1368" t="str">
            <v/>
          </cell>
          <cell r="E1368">
            <v>0</v>
          </cell>
          <cell r="F1368">
            <v>0</v>
          </cell>
          <cell r="G1368">
            <v>0</v>
          </cell>
        </row>
        <row r="1369">
          <cell r="A1369" t="str">
            <v/>
          </cell>
          <cell r="B1369" t="str">
            <v/>
          </cell>
          <cell r="C1369">
            <v>0</v>
          </cell>
          <cell r="D1369" t="str">
            <v/>
          </cell>
          <cell r="E1369">
            <v>0</v>
          </cell>
          <cell r="F1369">
            <v>0</v>
          </cell>
          <cell r="G1369">
            <v>0</v>
          </cell>
        </row>
        <row r="1370">
          <cell r="A1370" t="str">
            <v/>
          </cell>
          <cell r="B1370" t="str">
            <v/>
          </cell>
          <cell r="C1370">
            <v>0</v>
          </cell>
          <cell r="D1370" t="str">
            <v/>
          </cell>
          <cell r="E1370">
            <v>0</v>
          </cell>
          <cell r="F1370">
            <v>0</v>
          </cell>
          <cell r="G1370">
            <v>0</v>
          </cell>
        </row>
        <row r="1371">
          <cell r="A1371" t="str">
            <v/>
          </cell>
          <cell r="B1371" t="str">
            <v/>
          </cell>
          <cell r="C1371">
            <v>0</v>
          </cell>
          <cell r="D1371" t="str">
            <v/>
          </cell>
          <cell r="E1371">
            <v>0</v>
          </cell>
          <cell r="F1371">
            <v>0</v>
          </cell>
          <cell r="G1371">
            <v>0</v>
          </cell>
        </row>
        <row r="1372">
          <cell r="A1372" t="str">
            <v/>
          </cell>
          <cell r="B1372" t="str">
            <v/>
          </cell>
          <cell r="C1372">
            <v>0</v>
          </cell>
          <cell r="D1372" t="str">
            <v/>
          </cell>
          <cell r="E1372">
            <v>0</v>
          </cell>
          <cell r="F1372">
            <v>0</v>
          </cell>
          <cell r="G1372">
            <v>0</v>
          </cell>
        </row>
        <row r="1373">
          <cell r="A1373" t="str">
            <v/>
          </cell>
          <cell r="B1373" t="str">
            <v/>
          </cell>
          <cell r="C1373">
            <v>0</v>
          </cell>
          <cell r="D1373" t="str">
            <v/>
          </cell>
          <cell r="E1373">
            <v>0</v>
          </cell>
          <cell r="F1373">
            <v>0</v>
          </cell>
          <cell r="G1373">
            <v>0</v>
          </cell>
        </row>
        <row r="1374">
          <cell r="A1374" t="str">
            <v/>
          </cell>
          <cell r="B1374" t="str">
            <v/>
          </cell>
          <cell r="C1374">
            <v>0</v>
          </cell>
          <cell r="D1374" t="str">
            <v/>
          </cell>
          <cell r="E1374">
            <v>0</v>
          </cell>
          <cell r="F1374">
            <v>0</v>
          </cell>
          <cell r="G1374">
            <v>0</v>
          </cell>
        </row>
        <row r="1375">
          <cell r="A1375" t="str">
            <v/>
          </cell>
          <cell r="B1375" t="str">
            <v/>
          </cell>
          <cell r="C1375">
            <v>0</v>
          </cell>
          <cell r="D1375" t="str">
            <v/>
          </cell>
          <cell r="E1375">
            <v>0</v>
          </cell>
          <cell r="F1375">
            <v>0</v>
          </cell>
          <cell r="G1375">
            <v>0</v>
          </cell>
        </row>
        <row r="1376">
          <cell r="A1376">
            <v>0</v>
          </cell>
          <cell r="B1376">
            <v>0</v>
          </cell>
          <cell r="C1376">
            <v>0</v>
          </cell>
          <cell r="D1376">
            <v>0</v>
          </cell>
          <cell r="E1376">
            <v>0</v>
          </cell>
          <cell r="F1376" t="str">
            <v>Total A</v>
          </cell>
          <cell r="G1376">
            <v>0</v>
          </cell>
        </row>
        <row r="1377">
          <cell r="A1377">
            <v>0</v>
          </cell>
          <cell r="B1377">
            <v>0</v>
          </cell>
          <cell r="C1377" t="str">
            <v>B - MANO DE OBRA</v>
          </cell>
          <cell r="D1377">
            <v>0</v>
          </cell>
          <cell r="E1377">
            <v>0</v>
          </cell>
          <cell r="F1377">
            <v>0</v>
          </cell>
          <cell r="G1377">
            <v>0</v>
          </cell>
        </row>
        <row r="1378">
          <cell r="A1378" t="str">
            <v/>
          </cell>
          <cell r="B1378">
            <v>0</v>
          </cell>
          <cell r="C1378">
            <v>0</v>
          </cell>
          <cell r="D1378" t="str">
            <v/>
          </cell>
          <cell r="E1378">
            <v>0</v>
          </cell>
          <cell r="F1378">
            <v>0</v>
          </cell>
          <cell r="G1378">
            <v>0</v>
          </cell>
        </row>
        <row r="1379">
          <cell r="A1379" t="str">
            <v/>
          </cell>
          <cell r="B1379">
            <v>0</v>
          </cell>
          <cell r="C1379">
            <v>0</v>
          </cell>
          <cell r="D1379" t="str">
            <v/>
          </cell>
          <cell r="E1379">
            <v>0</v>
          </cell>
          <cell r="F1379">
            <v>0</v>
          </cell>
          <cell r="G1379">
            <v>0</v>
          </cell>
        </row>
        <row r="1380">
          <cell r="A1380" t="str">
            <v/>
          </cell>
          <cell r="B1380">
            <v>0</v>
          </cell>
          <cell r="C1380">
            <v>0</v>
          </cell>
          <cell r="D1380" t="str">
            <v/>
          </cell>
          <cell r="E1380">
            <v>0</v>
          </cell>
          <cell r="F1380">
            <v>0</v>
          </cell>
          <cell r="G1380">
            <v>0</v>
          </cell>
        </row>
        <row r="1381">
          <cell r="A1381" t="str">
            <v/>
          </cell>
          <cell r="B1381">
            <v>0</v>
          </cell>
          <cell r="C1381">
            <v>0</v>
          </cell>
          <cell r="D1381" t="str">
            <v/>
          </cell>
          <cell r="E1381">
            <v>0</v>
          </cell>
          <cell r="F1381">
            <v>0</v>
          </cell>
          <cell r="G1381">
            <v>0</v>
          </cell>
        </row>
        <row r="1382">
          <cell r="A1382" t="str">
            <v/>
          </cell>
          <cell r="B1382">
            <v>0</v>
          </cell>
          <cell r="C1382">
            <v>0</v>
          </cell>
          <cell r="D1382" t="str">
            <v/>
          </cell>
          <cell r="E1382">
            <v>0</v>
          </cell>
          <cell r="F1382">
            <v>0</v>
          </cell>
          <cell r="G1382">
            <v>0</v>
          </cell>
        </row>
        <row r="1383">
          <cell r="A1383" t="str">
            <v/>
          </cell>
          <cell r="B1383">
            <v>0</v>
          </cell>
          <cell r="C1383">
            <v>0</v>
          </cell>
          <cell r="D1383" t="str">
            <v/>
          </cell>
          <cell r="E1383">
            <v>0</v>
          </cell>
          <cell r="F1383">
            <v>0</v>
          </cell>
          <cell r="G1383">
            <v>0</v>
          </cell>
        </row>
        <row r="1384">
          <cell r="A1384" t="str">
            <v/>
          </cell>
          <cell r="B1384">
            <v>0</v>
          </cell>
          <cell r="C1384">
            <v>0</v>
          </cell>
          <cell r="D1384" t="str">
            <v/>
          </cell>
          <cell r="E1384">
            <v>0</v>
          </cell>
          <cell r="F1384">
            <v>0</v>
          </cell>
          <cell r="G1384">
            <v>0</v>
          </cell>
        </row>
        <row r="1385">
          <cell r="A1385" t="str">
            <v/>
          </cell>
          <cell r="B1385">
            <v>0</v>
          </cell>
          <cell r="C1385">
            <v>0</v>
          </cell>
          <cell r="D1385" t="str">
            <v/>
          </cell>
          <cell r="E1385">
            <v>0</v>
          </cell>
          <cell r="F1385">
            <v>0</v>
          </cell>
          <cell r="G1385">
            <v>0</v>
          </cell>
        </row>
        <row r="1386">
          <cell r="A1386">
            <v>0</v>
          </cell>
          <cell r="B1386">
            <v>0</v>
          </cell>
          <cell r="C1386">
            <v>0</v>
          </cell>
          <cell r="D1386">
            <v>0</v>
          </cell>
          <cell r="E1386">
            <v>0</v>
          </cell>
          <cell r="F1386" t="str">
            <v>Total B</v>
          </cell>
          <cell r="G1386">
            <v>0</v>
          </cell>
        </row>
        <row r="1387">
          <cell r="A1387">
            <v>0</v>
          </cell>
          <cell r="B1387">
            <v>0</v>
          </cell>
          <cell r="C1387" t="str">
            <v>C - EQUIPOS</v>
          </cell>
          <cell r="D1387">
            <v>0</v>
          </cell>
          <cell r="E1387">
            <v>0</v>
          </cell>
          <cell r="F1387">
            <v>0</v>
          </cell>
          <cell r="G1387">
            <v>0</v>
          </cell>
        </row>
        <row r="1388">
          <cell r="A1388" t="str">
            <v/>
          </cell>
          <cell r="B1388" t="str">
            <v/>
          </cell>
          <cell r="C1388">
            <v>0</v>
          </cell>
          <cell r="D1388" t="str">
            <v/>
          </cell>
          <cell r="E1388">
            <v>0</v>
          </cell>
          <cell r="F1388">
            <v>0</v>
          </cell>
          <cell r="G1388">
            <v>0</v>
          </cell>
        </row>
        <row r="1389">
          <cell r="A1389" t="str">
            <v/>
          </cell>
          <cell r="B1389" t="str">
            <v/>
          </cell>
          <cell r="C1389">
            <v>0</v>
          </cell>
          <cell r="D1389" t="str">
            <v/>
          </cell>
          <cell r="E1389">
            <v>0</v>
          </cell>
          <cell r="F1389">
            <v>0</v>
          </cell>
          <cell r="G1389">
            <v>0</v>
          </cell>
        </row>
        <row r="1390">
          <cell r="A1390" t="str">
            <v/>
          </cell>
          <cell r="B1390" t="str">
            <v/>
          </cell>
          <cell r="C1390">
            <v>0</v>
          </cell>
          <cell r="D1390" t="str">
            <v/>
          </cell>
          <cell r="E1390">
            <v>0</v>
          </cell>
          <cell r="F1390">
            <v>0</v>
          </cell>
          <cell r="G1390">
            <v>0</v>
          </cell>
        </row>
        <row r="1391">
          <cell r="A1391" t="str">
            <v/>
          </cell>
          <cell r="B1391" t="str">
            <v/>
          </cell>
          <cell r="C1391">
            <v>0</v>
          </cell>
          <cell r="D1391" t="str">
            <v/>
          </cell>
          <cell r="E1391">
            <v>0</v>
          </cell>
          <cell r="F1391">
            <v>0</v>
          </cell>
          <cell r="G1391">
            <v>0</v>
          </cell>
        </row>
        <row r="1392">
          <cell r="A1392" t="str">
            <v/>
          </cell>
          <cell r="B1392" t="str">
            <v/>
          </cell>
          <cell r="C1392">
            <v>0</v>
          </cell>
          <cell r="D1392" t="str">
            <v/>
          </cell>
          <cell r="E1392">
            <v>0</v>
          </cell>
          <cell r="F1392">
            <v>0</v>
          </cell>
          <cell r="G1392">
            <v>0</v>
          </cell>
        </row>
        <row r="1393">
          <cell r="A1393" t="str">
            <v/>
          </cell>
          <cell r="B1393" t="str">
            <v/>
          </cell>
          <cell r="C1393">
            <v>0</v>
          </cell>
          <cell r="D1393" t="str">
            <v/>
          </cell>
          <cell r="E1393">
            <v>0</v>
          </cell>
          <cell r="F1393">
            <v>0</v>
          </cell>
          <cell r="G1393">
            <v>0</v>
          </cell>
        </row>
        <row r="1394">
          <cell r="A1394" t="str">
            <v/>
          </cell>
          <cell r="B1394" t="str">
            <v/>
          </cell>
          <cell r="C1394">
            <v>0</v>
          </cell>
          <cell r="D1394" t="str">
            <v/>
          </cell>
          <cell r="E1394">
            <v>0</v>
          </cell>
          <cell r="F1394">
            <v>0</v>
          </cell>
          <cell r="G1394">
            <v>0</v>
          </cell>
        </row>
        <row r="1395">
          <cell r="A1395" t="str">
            <v/>
          </cell>
          <cell r="B1395" t="str">
            <v/>
          </cell>
          <cell r="C1395">
            <v>0</v>
          </cell>
          <cell r="D1395" t="str">
            <v/>
          </cell>
          <cell r="E1395">
            <v>0</v>
          </cell>
          <cell r="F1395">
            <v>0</v>
          </cell>
          <cell r="G1395">
            <v>0</v>
          </cell>
        </row>
        <row r="1396">
          <cell r="A1396" t="str">
            <v/>
          </cell>
          <cell r="B1396" t="str">
            <v/>
          </cell>
          <cell r="C1396">
            <v>0</v>
          </cell>
          <cell r="D1396" t="str">
            <v/>
          </cell>
          <cell r="E1396">
            <v>0</v>
          </cell>
          <cell r="F1396">
            <v>0</v>
          </cell>
          <cell r="G1396">
            <v>0</v>
          </cell>
        </row>
        <row r="1397">
          <cell r="A1397">
            <v>0</v>
          </cell>
          <cell r="B1397">
            <v>0</v>
          </cell>
          <cell r="C1397">
            <v>0</v>
          </cell>
          <cell r="D1397">
            <v>0</v>
          </cell>
          <cell r="E1397">
            <v>0</v>
          </cell>
          <cell r="F1397" t="str">
            <v>Total C</v>
          </cell>
          <cell r="G1397">
            <v>0</v>
          </cell>
        </row>
        <row r="1398">
          <cell r="A1398">
            <v>0</v>
          </cell>
          <cell r="B1398">
            <v>0</v>
          </cell>
          <cell r="C1398">
            <v>0</v>
          </cell>
          <cell r="D1398">
            <v>0</v>
          </cell>
          <cell r="E1398">
            <v>0</v>
          </cell>
          <cell r="F1398">
            <v>0</v>
          </cell>
          <cell r="G1398">
            <v>0</v>
          </cell>
        </row>
        <row r="1399">
          <cell r="A1399" t="str">
            <v/>
          </cell>
          <cell r="B1399" t="str">
            <v/>
          </cell>
          <cell r="C1399">
            <v>0</v>
          </cell>
          <cell r="D1399" t="str">
            <v>Costo  Neto</v>
          </cell>
          <cell r="E1399">
            <v>0</v>
          </cell>
          <cell r="F1399" t="str">
            <v>Total D=A+B+C</v>
          </cell>
          <cell r="G1399">
            <v>0</v>
          </cell>
        </row>
        <row r="1401">
          <cell r="A1401" t="str">
            <v>ANALISIS DE PRECIOS</v>
          </cell>
          <cell r="B1401">
            <v>0</v>
          </cell>
          <cell r="C1401">
            <v>0</v>
          </cell>
          <cell r="D1401">
            <v>0</v>
          </cell>
          <cell r="E1401">
            <v>0</v>
          </cell>
          <cell r="F1401">
            <v>0</v>
          </cell>
          <cell r="G1401">
            <v>0</v>
          </cell>
        </row>
        <row r="1402">
          <cell r="A1402" t="str">
            <v>COMITENTE:</v>
          </cell>
          <cell r="B1402" t="str">
            <v>DIRECCIÓN DE ARQUITECTURA</v>
          </cell>
          <cell r="C1402">
            <v>0</v>
          </cell>
          <cell r="D1402">
            <v>0</v>
          </cell>
          <cell r="E1402">
            <v>0</v>
          </cell>
          <cell r="F1402">
            <v>0</v>
          </cell>
          <cell r="G1402">
            <v>0</v>
          </cell>
        </row>
        <row r="1403">
          <cell r="A1403" t="str">
            <v>CONTRATISTA:</v>
          </cell>
          <cell r="B1403" t="str">
            <v>FUNCIONALES SIGOP</v>
          </cell>
          <cell r="C1403">
            <v>0</v>
          </cell>
          <cell r="D1403">
            <v>0</v>
          </cell>
          <cell r="E1403">
            <v>0</v>
          </cell>
          <cell r="F1403">
            <v>0</v>
          </cell>
          <cell r="G1403">
            <v>0</v>
          </cell>
        </row>
        <row r="1404">
          <cell r="A1404" t="str">
            <v>OBRA:</v>
          </cell>
          <cell r="B1404" t="str">
            <v>PRUEBA PLANILLA DE MEDICION</v>
          </cell>
          <cell r="C1404">
            <v>0</v>
          </cell>
          <cell r="D1404">
            <v>0</v>
          </cell>
          <cell r="E1404">
            <v>0</v>
          </cell>
          <cell r="F1404" t="str">
            <v>PRECIOS A:</v>
          </cell>
          <cell r="G1404">
            <v>0</v>
          </cell>
        </row>
        <row r="1405">
          <cell r="A1405" t="str">
            <v>UBICACIÓN:</v>
          </cell>
          <cell r="B1405" t="str">
            <v>CENTRO CIVICO</v>
          </cell>
          <cell r="C1405">
            <v>0</v>
          </cell>
          <cell r="D1405">
            <v>0</v>
          </cell>
          <cell r="E1405">
            <v>0</v>
          </cell>
          <cell r="F1405">
            <v>0</v>
          </cell>
          <cell r="G1405">
            <v>0</v>
          </cell>
        </row>
        <row r="1406">
          <cell r="A1406" t="str">
            <v>RUBRO:</v>
          </cell>
          <cell r="B1406" t="str">
            <v/>
          </cell>
          <cell r="C1406" t="str">
            <v/>
          </cell>
          <cell r="D1406">
            <v>0</v>
          </cell>
          <cell r="E1406">
            <v>0</v>
          </cell>
          <cell r="F1406">
            <v>0</v>
          </cell>
          <cell r="G1406">
            <v>0</v>
          </cell>
        </row>
        <row r="1407">
          <cell r="A1407" t="str">
            <v>ITEM:</v>
          </cell>
          <cell r="B1407" t="str">
            <v/>
          </cell>
          <cell r="C1407" t="str">
            <v/>
          </cell>
          <cell r="D1407">
            <v>0</v>
          </cell>
          <cell r="E1407">
            <v>0</v>
          </cell>
          <cell r="F1407" t="str">
            <v>UNIDAD:</v>
          </cell>
          <cell r="G1407" t="str">
            <v/>
          </cell>
        </row>
        <row r="1408">
          <cell r="A1408">
            <v>0</v>
          </cell>
          <cell r="B1408">
            <v>0</v>
          </cell>
          <cell r="C1408">
            <v>0</v>
          </cell>
          <cell r="D1408">
            <v>0</v>
          </cell>
          <cell r="E1408">
            <v>0</v>
          </cell>
          <cell r="F1408">
            <v>0</v>
          </cell>
          <cell r="G1408">
            <v>0</v>
          </cell>
        </row>
        <row r="1409">
          <cell r="A1409" t="str">
            <v>DATOS REDETERMINACION</v>
          </cell>
          <cell r="B1409">
            <v>0</v>
          </cell>
          <cell r="C1409" t="str">
            <v>DESIGNACION</v>
          </cell>
          <cell r="D1409" t="str">
            <v>U</v>
          </cell>
          <cell r="E1409" t="str">
            <v>Cantidad</v>
          </cell>
          <cell r="F1409" t="str">
            <v>$ Unitarios</v>
          </cell>
          <cell r="G1409" t="str">
            <v>$ Parcial</v>
          </cell>
        </row>
        <row r="1410">
          <cell r="A1410" t="str">
            <v>CÓDIGO</v>
          </cell>
          <cell r="B1410" t="str">
            <v>DESCRIPCIÓN</v>
          </cell>
          <cell r="C1410">
            <v>0</v>
          </cell>
          <cell r="D1410">
            <v>0</v>
          </cell>
          <cell r="E1410">
            <v>0</v>
          </cell>
          <cell r="F1410">
            <v>0</v>
          </cell>
          <cell r="G1410">
            <v>0</v>
          </cell>
        </row>
        <row r="1411">
          <cell r="A1411">
            <v>0</v>
          </cell>
          <cell r="B1411">
            <v>0</v>
          </cell>
          <cell r="C1411" t="str">
            <v>A - MATERIALES</v>
          </cell>
          <cell r="D1411">
            <v>0</v>
          </cell>
          <cell r="E1411">
            <v>0</v>
          </cell>
          <cell r="F1411">
            <v>0</v>
          </cell>
          <cell r="G1411">
            <v>0</v>
          </cell>
        </row>
        <row r="1412">
          <cell r="A1412" t="str">
            <v/>
          </cell>
          <cell r="B1412" t="str">
            <v/>
          </cell>
          <cell r="C1412">
            <v>0</v>
          </cell>
          <cell r="D1412" t="str">
            <v/>
          </cell>
          <cell r="E1412">
            <v>0</v>
          </cell>
          <cell r="F1412">
            <v>0</v>
          </cell>
          <cell r="G1412">
            <v>0</v>
          </cell>
        </row>
        <row r="1413">
          <cell r="A1413" t="str">
            <v/>
          </cell>
          <cell r="B1413" t="str">
            <v/>
          </cell>
          <cell r="C1413">
            <v>0</v>
          </cell>
          <cell r="D1413" t="str">
            <v/>
          </cell>
          <cell r="E1413">
            <v>0</v>
          </cell>
          <cell r="F1413">
            <v>0</v>
          </cell>
          <cell r="G1413">
            <v>0</v>
          </cell>
        </row>
        <row r="1414">
          <cell r="A1414" t="str">
            <v/>
          </cell>
          <cell r="B1414" t="str">
            <v/>
          </cell>
          <cell r="C1414">
            <v>0</v>
          </cell>
          <cell r="D1414" t="str">
            <v/>
          </cell>
          <cell r="E1414">
            <v>0</v>
          </cell>
          <cell r="F1414">
            <v>0</v>
          </cell>
          <cell r="G1414">
            <v>0</v>
          </cell>
        </row>
        <row r="1415">
          <cell r="A1415" t="str">
            <v/>
          </cell>
          <cell r="B1415" t="str">
            <v/>
          </cell>
          <cell r="C1415">
            <v>0</v>
          </cell>
          <cell r="D1415" t="str">
            <v/>
          </cell>
          <cell r="E1415">
            <v>0</v>
          </cell>
          <cell r="F1415">
            <v>0</v>
          </cell>
          <cell r="G1415">
            <v>0</v>
          </cell>
        </row>
        <row r="1416">
          <cell r="A1416" t="str">
            <v/>
          </cell>
          <cell r="B1416" t="str">
            <v/>
          </cell>
          <cell r="C1416">
            <v>0</v>
          </cell>
          <cell r="D1416" t="str">
            <v/>
          </cell>
          <cell r="E1416">
            <v>0</v>
          </cell>
          <cell r="F1416">
            <v>0</v>
          </cell>
          <cell r="G1416">
            <v>0</v>
          </cell>
        </row>
        <row r="1417">
          <cell r="A1417" t="str">
            <v/>
          </cell>
          <cell r="B1417" t="str">
            <v/>
          </cell>
          <cell r="C1417">
            <v>0</v>
          </cell>
          <cell r="D1417" t="str">
            <v/>
          </cell>
          <cell r="E1417">
            <v>0</v>
          </cell>
          <cell r="F1417">
            <v>0</v>
          </cell>
          <cell r="G1417">
            <v>0</v>
          </cell>
        </row>
        <row r="1418">
          <cell r="A1418" t="str">
            <v/>
          </cell>
          <cell r="B1418" t="str">
            <v/>
          </cell>
          <cell r="C1418">
            <v>0</v>
          </cell>
          <cell r="D1418" t="str">
            <v/>
          </cell>
          <cell r="E1418">
            <v>0</v>
          </cell>
          <cell r="F1418">
            <v>0</v>
          </cell>
          <cell r="G1418">
            <v>0</v>
          </cell>
        </row>
        <row r="1419">
          <cell r="A1419" t="str">
            <v/>
          </cell>
          <cell r="B1419" t="str">
            <v/>
          </cell>
          <cell r="C1419">
            <v>0</v>
          </cell>
          <cell r="D1419" t="str">
            <v/>
          </cell>
          <cell r="E1419">
            <v>0</v>
          </cell>
          <cell r="F1419">
            <v>0</v>
          </cell>
          <cell r="G1419">
            <v>0</v>
          </cell>
        </row>
        <row r="1420">
          <cell r="A1420" t="str">
            <v/>
          </cell>
          <cell r="B1420" t="str">
            <v/>
          </cell>
          <cell r="C1420">
            <v>0</v>
          </cell>
          <cell r="D1420" t="str">
            <v/>
          </cell>
          <cell r="E1420">
            <v>0</v>
          </cell>
          <cell r="F1420">
            <v>0</v>
          </cell>
          <cell r="G1420">
            <v>0</v>
          </cell>
        </row>
        <row r="1421">
          <cell r="A1421" t="str">
            <v/>
          </cell>
          <cell r="B1421" t="str">
            <v/>
          </cell>
          <cell r="C1421">
            <v>0</v>
          </cell>
          <cell r="D1421" t="str">
            <v/>
          </cell>
          <cell r="E1421">
            <v>0</v>
          </cell>
          <cell r="F1421">
            <v>0</v>
          </cell>
          <cell r="G1421">
            <v>0</v>
          </cell>
        </row>
        <row r="1422">
          <cell r="A1422" t="str">
            <v/>
          </cell>
          <cell r="B1422" t="str">
            <v/>
          </cell>
          <cell r="C1422">
            <v>0</v>
          </cell>
          <cell r="D1422" t="str">
            <v/>
          </cell>
          <cell r="E1422">
            <v>0</v>
          </cell>
          <cell r="F1422">
            <v>0</v>
          </cell>
          <cell r="G1422">
            <v>0</v>
          </cell>
        </row>
        <row r="1423">
          <cell r="A1423" t="str">
            <v/>
          </cell>
          <cell r="B1423" t="str">
            <v/>
          </cell>
          <cell r="C1423">
            <v>0</v>
          </cell>
          <cell r="D1423" t="str">
            <v/>
          </cell>
          <cell r="E1423">
            <v>0</v>
          </cell>
          <cell r="F1423">
            <v>0</v>
          </cell>
          <cell r="G1423">
            <v>0</v>
          </cell>
        </row>
        <row r="1424">
          <cell r="A1424" t="str">
            <v/>
          </cell>
          <cell r="B1424" t="str">
            <v/>
          </cell>
          <cell r="C1424">
            <v>0</v>
          </cell>
          <cell r="D1424" t="str">
            <v/>
          </cell>
          <cell r="E1424">
            <v>0</v>
          </cell>
          <cell r="F1424">
            <v>0</v>
          </cell>
          <cell r="G1424">
            <v>0</v>
          </cell>
        </row>
        <row r="1425">
          <cell r="A1425" t="str">
            <v/>
          </cell>
          <cell r="B1425" t="str">
            <v/>
          </cell>
          <cell r="C1425">
            <v>0</v>
          </cell>
          <cell r="D1425" t="str">
            <v/>
          </cell>
          <cell r="E1425">
            <v>0</v>
          </cell>
          <cell r="F1425">
            <v>0</v>
          </cell>
          <cell r="G1425">
            <v>0</v>
          </cell>
        </row>
        <row r="1426">
          <cell r="A1426">
            <v>0</v>
          </cell>
          <cell r="B1426">
            <v>0</v>
          </cell>
          <cell r="C1426">
            <v>0</v>
          </cell>
          <cell r="D1426">
            <v>0</v>
          </cell>
          <cell r="E1426">
            <v>0</v>
          </cell>
          <cell r="F1426" t="str">
            <v>Total A</v>
          </cell>
          <cell r="G1426">
            <v>0</v>
          </cell>
        </row>
        <row r="1427">
          <cell r="A1427">
            <v>0</v>
          </cell>
          <cell r="B1427">
            <v>0</v>
          </cell>
          <cell r="C1427" t="str">
            <v>B - MANO DE OBRA</v>
          </cell>
          <cell r="D1427">
            <v>0</v>
          </cell>
          <cell r="E1427">
            <v>0</v>
          </cell>
          <cell r="F1427">
            <v>0</v>
          </cell>
          <cell r="G1427">
            <v>0</v>
          </cell>
        </row>
        <row r="1428">
          <cell r="A1428" t="str">
            <v/>
          </cell>
          <cell r="B1428">
            <v>0</v>
          </cell>
          <cell r="C1428">
            <v>0</v>
          </cell>
          <cell r="D1428" t="str">
            <v/>
          </cell>
          <cell r="E1428">
            <v>0</v>
          </cell>
          <cell r="F1428">
            <v>0</v>
          </cell>
          <cell r="G1428">
            <v>0</v>
          </cell>
        </row>
        <row r="1429">
          <cell r="A1429" t="str">
            <v/>
          </cell>
          <cell r="B1429">
            <v>0</v>
          </cell>
          <cell r="C1429">
            <v>0</v>
          </cell>
          <cell r="D1429" t="str">
            <v/>
          </cell>
          <cell r="E1429">
            <v>0</v>
          </cell>
          <cell r="F1429">
            <v>0</v>
          </cell>
          <cell r="G1429">
            <v>0</v>
          </cell>
        </row>
        <row r="1430">
          <cell r="A1430" t="str">
            <v/>
          </cell>
          <cell r="B1430">
            <v>0</v>
          </cell>
          <cell r="C1430">
            <v>0</v>
          </cell>
          <cell r="D1430" t="str">
            <v/>
          </cell>
          <cell r="E1430">
            <v>0</v>
          </cell>
          <cell r="F1430">
            <v>0</v>
          </cell>
          <cell r="G1430">
            <v>0</v>
          </cell>
        </row>
        <row r="1431">
          <cell r="A1431" t="str">
            <v/>
          </cell>
          <cell r="B1431">
            <v>0</v>
          </cell>
          <cell r="C1431">
            <v>0</v>
          </cell>
          <cell r="D1431" t="str">
            <v/>
          </cell>
          <cell r="E1431">
            <v>0</v>
          </cell>
          <cell r="F1431">
            <v>0</v>
          </cell>
          <cell r="G1431">
            <v>0</v>
          </cell>
        </row>
        <row r="1432">
          <cell r="A1432" t="str">
            <v/>
          </cell>
          <cell r="B1432">
            <v>0</v>
          </cell>
          <cell r="C1432">
            <v>0</v>
          </cell>
          <cell r="D1432" t="str">
            <v/>
          </cell>
          <cell r="E1432">
            <v>0</v>
          </cell>
          <cell r="F1432">
            <v>0</v>
          </cell>
          <cell r="G1432">
            <v>0</v>
          </cell>
        </row>
        <row r="1433">
          <cell r="A1433" t="str">
            <v/>
          </cell>
          <cell r="B1433">
            <v>0</v>
          </cell>
          <cell r="C1433">
            <v>0</v>
          </cell>
          <cell r="D1433" t="str">
            <v/>
          </cell>
          <cell r="E1433">
            <v>0</v>
          </cell>
          <cell r="F1433">
            <v>0</v>
          </cell>
          <cell r="G1433">
            <v>0</v>
          </cell>
        </row>
        <row r="1434">
          <cell r="A1434" t="str">
            <v/>
          </cell>
          <cell r="B1434">
            <v>0</v>
          </cell>
          <cell r="C1434">
            <v>0</v>
          </cell>
          <cell r="D1434" t="str">
            <v/>
          </cell>
          <cell r="E1434">
            <v>0</v>
          </cell>
          <cell r="F1434">
            <v>0</v>
          </cell>
          <cell r="G1434">
            <v>0</v>
          </cell>
        </row>
        <row r="1435">
          <cell r="A1435" t="str">
            <v/>
          </cell>
          <cell r="B1435">
            <v>0</v>
          </cell>
          <cell r="C1435">
            <v>0</v>
          </cell>
          <cell r="D1435" t="str">
            <v/>
          </cell>
          <cell r="E1435">
            <v>0</v>
          </cell>
          <cell r="F1435">
            <v>0</v>
          </cell>
          <cell r="G1435">
            <v>0</v>
          </cell>
        </row>
        <row r="1436">
          <cell r="A1436">
            <v>0</v>
          </cell>
          <cell r="B1436">
            <v>0</v>
          </cell>
          <cell r="C1436">
            <v>0</v>
          </cell>
          <cell r="D1436">
            <v>0</v>
          </cell>
          <cell r="E1436">
            <v>0</v>
          </cell>
          <cell r="F1436" t="str">
            <v>Total B</v>
          </cell>
          <cell r="G1436">
            <v>0</v>
          </cell>
        </row>
        <row r="1437">
          <cell r="A1437">
            <v>0</v>
          </cell>
          <cell r="B1437">
            <v>0</v>
          </cell>
          <cell r="C1437" t="str">
            <v>C - EQUIPOS</v>
          </cell>
          <cell r="D1437">
            <v>0</v>
          </cell>
          <cell r="E1437">
            <v>0</v>
          </cell>
          <cell r="F1437">
            <v>0</v>
          </cell>
          <cell r="G1437">
            <v>0</v>
          </cell>
        </row>
        <row r="1438">
          <cell r="A1438" t="str">
            <v/>
          </cell>
          <cell r="B1438" t="str">
            <v/>
          </cell>
          <cell r="C1438">
            <v>0</v>
          </cell>
          <cell r="D1438" t="str">
            <v/>
          </cell>
          <cell r="E1438">
            <v>0</v>
          </cell>
          <cell r="F1438">
            <v>0</v>
          </cell>
          <cell r="G1438">
            <v>0</v>
          </cell>
        </row>
        <row r="1439">
          <cell r="A1439" t="str">
            <v/>
          </cell>
          <cell r="B1439" t="str">
            <v/>
          </cell>
          <cell r="C1439">
            <v>0</v>
          </cell>
          <cell r="D1439" t="str">
            <v/>
          </cell>
          <cell r="E1439">
            <v>0</v>
          </cell>
          <cell r="F1439">
            <v>0</v>
          </cell>
          <cell r="G1439">
            <v>0</v>
          </cell>
        </row>
        <row r="1440">
          <cell r="A1440" t="str">
            <v/>
          </cell>
          <cell r="B1440" t="str">
            <v/>
          </cell>
          <cell r="C1440">
            <v>0</v>
          </cell>
          <cell r="D1440" t="str">
            <v/>
          </cell>
          <cell r="E1440">
            <v>0</v>
          </cell>
          <cell r="F1440">
            <v>0</v>
          </cell>
          <cell r="G1440">
            <v>0</v>
          </cell>
        </row>
        <row r="1441">
          <cell r="A1441" t="str">
            <v/>
          </cell>
          <cell r="B1441" t="str">
            <v/>
          </cell>
          <cell r="C1441">
            <v>0</v>
          </cell>
          <cell r="D1441" t="str">
            <v/>
          </cell>
          <cell r="E1441">
            <v>0</v>
          </cell>
          <cell r="F1441">
            <v>0</v>
          </cell>
          <cell r="G1441">
            <v>0</v>
          </cell>
        </row>
        <row r="1442">
          <cell r="A1442" t="str">
            <v/>
          </cell>
          <cell r="B1442" t="str">
            <v/>
          </cell>
          <cell r="C1442">
            <v>0</v>
          </cell>
          <cell r="D1442" t="str">
            <v/>
          </cell>
          <cell r="E1442">
            <v>0</v>
          </cell>
          <cell r="F1442">
            <v>0</v>
          </cell>
          <cell r="G1442">
            <v>0</v>
          </cell>
        </row>
        <row r="1443">
          <cell r="A1443" t="str">
            <v/>
          </cell>
          <cell r="B1443" t="str">
            <v/>
          </cell>
          <cell r="C1443">
            <v>0</v>
          </cell>
          <cell r="D1443" t="str">
            <v/>
          </cell>
          <cell r="E1443">
            <v>0</v>
          </cell>
          <cell r="F1443">
            <v>0</v>
          </cell>
          <cell r="G1443">
            <v>0</v>
          </cell>
        </row>
        <row r="1444">
          <cell r="A1444" t="str">
            <v/>
          </cell>
          <cell r="B1444" t="str">
            <v/>
          </cell>
          <cell r="C1444">
            <v>0</v>
          </cell>
          <cell r="D1444" t="str">
            <v/>
          </cell>
          <cell r="E1444">
            <v>0</v>
          </cell>
          <cell r="F1444">
            <v>0</v>
          </cell>
          <cell r="G1444">
            <v>0</v>
          </cell>
        </row>
        <row r="1445">
          <cell r="A1445" t="str">
            <v/>
          </cell>
          <cell r="B1445" t="str">
            <v/>
          </cell>
          <cell r="C1445">
            <v>0</v>
          </cell>
          <cell r="D1445" t="str">
            <v/>
          </cell>
          <cell r="E1445">
            <v>0</v>
          </cell>
          <cell r="F1445">
            <v>0</v>
          </cell>
          <cell r="G1445">
            <v>0</v>
          </cell>
        </row>
        <row r="1446">
          <cell r="A1446" t="str">
            <v/>
          </cell>
          <cell r="B1446" t="str">
            <v/>
          </cell>
          <cell r="C1446">
            <v>0</v>
          </cell>
          <cell r="D1446" t="str">
            <v/>
          </cell>
          <cell r="E1446">
            <v>0</v>
          </cell>
          <cell r="F1446">
            <v>0</v>
          </cell>
          <cell r="G1446">
            <v>0</v>
          </cell>
        </row>
        <row r="1447">
          <cell r="A1447">
            <v>0</v>
          </cell>
          <cell r="B1447">
            <v>0</v>
          </cell>
          <cell r="C1447">
            <v>0</v>
          </cell>
          <cell r="D1447">
            <v>0</v>
          </cell>
          <cell r="E1447">
            <v>0</v>
          </cell>
          <cell r="F1447" t="str">
            <v>Total C</v>
          </cell>
          <cell r="G1447">
            <v>0</v>
          </cell>
        </row>
        <row r="1448">
          <cell r="A1448">
            <v>0</v>
          </cell>
          <cell r="B1448">
            <v>0</v>
          </cell>
          <cell r="C1448">
            <v>0</v>
          </cell>
          <cell r="D1448">
            <v>0</v>
          </cell>
          <cell r="E1448">
            <v>0</v>
          </cell>
          <cell r="F1448">
            <v>0</v>
          </cell>
          <cell r="G1448">
            <v>0</v>
          </cell>
        </row>
        <row r="1449">
          <cell r="A1449" t="str">
            <v/>
          </cell>
          <cell r="B1449" t="str">
            <v/>
          </cell>
          <cell r="C1449">
            <v>0</v>
          </cell>
          <cell r="D1449" t="str">
            <v>Costo  Neto</v>
          </cell>
          <cell r="E1449">
            <v>0</v>
          </cell>
          <cell r="F1449" t="str">
            <v>Total D=A+B+C</v>
          </cell>
          <cell r="G1449">
            <v>0</v>
          </cell>
        </row>
        <row r="1451">
          <cell r="A1451" t="str">
            <v>ANALISIS DE PRECIOS</v>
          </cell>
          <cell r="B1451">
            <v>0</v>
          </cell>
          <cell r="C1451">
            <v>0</v>
          </cell>
          <cell r="D1451">
            <v>0</v>
          </cell>
          <cell r="E1451">
            <v>0</v>
          </cell>
          <cell r="F1451">
            <v>0</v>
          </cell>
          <cell r="G1451">
            <v>0</v>
          </cell>
        </row>
        <row r="1452">
          <cell r="A1452" t="str">
            <v>COMITENTE:</v>
          </cell>
          <cell r="B1452" t="str">
            <v>DIRECCIÓN DE ARQUITECTURA</v>
          </cell>
          <cell r="C1452">
            <v>0</v>
          </cell>
          <cell r="D1452">
            <v>0</v>
          </cell>
          <cell r="E1452">
            <v>0</v>
          </cell>
          <cell r="F1452">
            <v>0</v>
          </cell>
          <cell r="G1452">
            <v>0</v>
          </cell>
        </row>
        <row r="1453">
          <cell r="A1453" t="str">
            <v>CONTRATISTA:</v>
          </cell>
          <cell r="B1453" t="str">
            <v>FUNCIONALES SIGOP</v>
          </cell>
          <cell r="C1453">
            <v>0</v>
          </cell>
          <cell r="D1453">
            <v>0</v>
          </cell>
          <cell r="E1453">
            <v>0</v>
          </cell>
          <cell r="F1453">
            <v>0</v>
          </cell>
          <cell r="G1453">
            <v>0</v>
          </cell>
        </row>
        <row r="1454">
          <cell r="A1454" t="str">
            <v>OBRA:</v>
          </cell>
          <cell r="B1454" t="str">
            <v>PRUEBA PLANILLA DE MEDICION</v>
          </cell>
          <cell r="C1454">
            <v>0</v>
          </cell>
          <cell r="D1454">
            <v>0</v>
          </cell>
          <cell r="E1454">
            <v>0</v>
          </cell>
          <cell r="F1454" t="str">
            <v>PRECIOS A:</v>
          </cell>
          <cell r="G1454">
            <v>0</v>
          </cell>
        </row>
        <row r="1455">
          <cell r="A1455" t="str">
            <v>UBICACIÓN:</v>
          </cell>
          <cell r="B1455" t="str">
            <v>CENTRO CIVICO</v>
          </cell>
          <cell r="C1455">
            <v>0</v>
          </cell>
          <cell r="D1455">
            <v>0</v>
          </cell>
          <cell r="E1455">
            <v>0</v>
          </cell>
          <cell r="F1455">
            <v>0</v>
          </cell>
          <cell r="G1455">
            <v>0</v>
          </cell>
        </row>
        <row r="1456">
          <cell r="A1456" t="str">
            <v>RUBRO:</v>
          </cell>
          <cell r="B1456" t="str">
            <v/>
          </cell>
          <cell r="C1456" t="str">
            <v/>
          </cell>
          <cell r="D1456">
            <v>0</v>
          </cell>
          <cell r="E1456">
            <v>0</v>
          </cell>
          <cell r="F1456">
            <v>0</v>
          </cell>
          <cell r="G1456">
            <v>0</v>
          </cell>
        </row>
        <row r="1457">
          <cell r="A1457" t="str">
            <v>ITEM:</v>
          </cell>
          <cell r="B1457" t="str">
            <v/>
          </cell>
          <cell r="C1457" t="str">
            <v/>
          </cell>
          <cell r="D1457">
            <v>0</v>
          </cell>
          <cell r="E1457">
            <v>0</v>
          </cell>
          <cell r="F1457" t="str">
            <v>UNIDAD:</v>
          </cell>
          <cell r="G1457" t="str">
            <v/>
          </cell>
        </row>
        <row r="1458">
          <cell r="A1458">
            <v>0</v>
          </cell>
          <cell r="B1458">
            <v>0</v>
          </cell>
          <cell r="C1458">
            <v>0</v>
          </cell>
          <cell r="D1458">
            <v>0</v>
          </cell>
          <cell r="E1458">
            <v>0</v>
          </cell>
          <cell r="F1458">
            <v>0</v>
          </cell>
          <cell r="G1458">
            <v>0</v>
          </cell>
        </row>
        <row r="1459">
          <cell r="A1459" t="str">
            <v>DATOS REDETERMINACION</v>
          </cell>
          <cell r="B1459">
            <v>0</v>
          </cell>
          <cell r="C1459" t="str">
            <v>DESIGNACION</v>
          </cell>
          <cell r="D1459" t="str">
            <v>U</v>
          </cell>
          <cell r="E1459" t="str">
            <v>Cantidad</v>
          </cell>
          <cell r="F1459" t="str">
            <v>$ Unitarios</v>
          </cell>
          <cell r="G1459" t="str">
            <v>$ Parcial</v>
          </cell>
        </row>
        <row r="1460">
          <cell r="A1460" t="str">
            <v>CÓDIGO</v>
          </cell>
          <cell r="B1460" t="str">
            <v>DESCRIPCIÓN</v>
          </cell>
          <cell r="C1460">
            <v>0</v>
          </cell>
          <cell r="D1460">
            <v>0</v>
          </cell>
          <cell r="E1460">
            <v>0</v>
          </cell>
          <cell r="F1460">
            <v>0</v>
          </cell>
          <cell r="G1460">
            <v>0</v>
          </cell>
        </row>
        <row r="1461">
          <cell r="A1461">
            <v>0</v>
          </cell>
          <cell r="B1461">
            <v>0</v>
          </cell>
          <cell r="C1461" t="str">
            <v>A - MATERIALES</v>
          </cell>
          <cell r="D1461">
            <v>0</v>
          </cell>
          <cell r="E1461">
            <v>0</v>
          </cell>
          <cell r="F1461">
            <v>0</v>
          </cell>
          <cell r="G1461">
            <v>0</v>
          </cell>
        </row>
        <row r="1462">
          <cell r="A1462" t="str">
            <v/>
          </cell>
          <cell r="B1462" t="str">
            <v/>
          </cell>
          <cell r="C1462">
            <v>0</v>
          </cell>
          <cell r="D1462" t="str">
            <v/>
          </cell>
          <cell r="E1462">
            <v>0</v>
          </cell>
          <cell r="F1462">
            <v>0</v>
          </cell>
          <cell r="G1462">
            <v>0</v>
          </cell>
        </row>
        <row r="1463">
          <cell r="A1463" t="str">
            <v/>
          </cell>
          <cell r="B1463" t="str">
            <v/>
          </cell>
          <cell r="C1463">
            <v>0</v>
          </cell>
          <cell r="D1463" t="str">
            <v/>
          </cell>
          <cell r="E1463">
            <v>0</v>
          </cell>
          <cell r="F1463">
            <v>0</v>
          </cell>
          <cell r="G1463">
            <v>0</v>
          </cell>
        </row>
        <row r="1464">
          <cell r="A1464" t="str">
            <v/>
          </cell>
          <cell r="B1464" t="str">
            <v/>
          </cell>
          <cell r="C1464">
            <v>0</v>
          </cell>
          <cell r="D1464" t="str">
            <v/>
          </cell>
          <cell r="E1464">
            <v>0</v>
          </cell>
          <cell r="F1464">
            <v>0</v>
          </cell>
          <cell r="G1464">
            <v>0</v>
          </cell>
        </row>
        <row r="1465">
          <cell r="A1465" t="str">
            <v/>
          </cell>
          <cell r="B1465" t="str">
            <v/>
          </cell>
          <cell r="C1465">
            <v>0</v>
          </cell>
          <cell r="D1465" t="str">
            <v/>
          </cell>
          <cell r="E1465">
            <v>0</v>
          </cell>
          <cell r="F1465">
            <v>0</v>
          </cell>
          <cell r="G1465">
            <v>0</v>
          </cell>
        </row>
        <row r="1466">
          <cell r="A1466" t="str">
            <v/>
          </cell>
          <cell r="B1466" t="str">
            <v/>
          </cell>
          <cell r="C1466">
            <v>0</v>
          </cell>
          <cell r="D1466" t="str">
            <v/>
          </cell>
          <cell r="E1466">
            <v>0</v>
          </cell>
          <cell r="F1466">
            <v>0</v>
          </cell>
          <cell r="G1466">
            <v>0</v>
          </cell>
        </row>
        <row r="1467">
          <cell r="A1467" t="str">
            <v/>
          </cell>
          <cell r="B1467" t="str">
            <v/>
          </cell>
          <cell r="C1467">
            <v>0</v>
          </cell>
          <cell r="D1467" t="str">
            <v/>
          </cell>
          <cell r="E1467">
            <v>0</v>
          </cell>
          <cell r="F1467">
            <v>0</v>
          </cell>
          <cell r="G1467">
            <v>0</v>
          </cell>
        </row>
        <row r="1468">
          <cell r="A1468" t="str">
            <v/>
          </cell>
          <cell r="B1468" t="str">
            <v/>
          </cell>
          <cell r="C1468">
            <v>0</v>
          </cell>
          <cell r="D1468" t="str">
            <v/>
          </cell>
          <cell r="E1468">
            <v>0</v>
          </cell>
          <cell r="F1468">
            <v>0</v>
          </cell>
          <cell r="G1468">
            <v>0</v>
          </cell>
        </row>
        <row r="1469">
          <cell r="A1469" t="str">
            <v/>
          </cell>
          <cell r="B1469" t="str">
            <v/>
          </cell>
          <cell r="C1469">
            <v>0</v>
          </cell>
          <cell r="D1469" t="str">
            <v/>
          </cell>
          <cell r="E1469">
            <v>0</v>
          </cell>
          <cell r="F1469">
            <v>0</v>
          </cell>
          <cell r="G1469">
            <v>0</v>
          </cell>
        </row>
        <row r="1470">
          <cell r="A1470" t="str">
            <v/>
          </cell>
          <cell r="B1470" t="str">
            <v/>
          </cell>
          <cell r="C1470">
            <v>0</v>
          </cell>
          <cell r="D1470" t="str">
            <v/>
          </cell>
          <cell r="E1470">
            <v>0</v>
          </cell>
          <cell r="F1470">
            <v>0</v>
          </cell>
          <cell r="G1470">
            <v>0</v>
          </cell>
        </row>
        <row r="1471">
          <cell r="A1471" t="str">
            <v/>
          </cell>
          <cell r="B1471" t="str">
            <v/>
          </cell>
          <cell r="C1471">
            <v>0</v>
          </cell>
          <cell r="D1471" t="str">
            <v/>
          </cell>
          <cell r="E1471">
            <v>0</v>
          </cell>
          <cell r="F1471">
            <v>0</v>
          </cell>
          <cell r="G1471">
            <v>0</v>
          </cell>
        </row>
        <row r="1472">
          <cell r="A1472" t="str">
            <v/>
          </cell>
          <cell r="B1472" t="str">
            <v/>
          </cell>
          <cell r="C1472">
            <v>0</v>
          </cell>
          <cell r="D1472" t="str">
            <v/>
          </cell>
          <cell r="E1472">
            <v>0</v>
          </cell>
          <cell r="F1472">
            <v>0</v>
          </cell>
          <cell r="G1472">
            <v>0</v>
          </cell>
        </row>
        <row r="1473">
          <cell r="A1473" t="str">
            <v/>
          </cell>
          <cell r="B1473" t="str">
            <v/>
          </cell>
          <cell r="C1473">
            <v>0</v>
          </cell>
          <cell r="D1473" t="str">
            <v/>
          </cell>
          <cell r="E1473">
            <v>0</v>
          </cell>
          <cell r="F1473">
            <v>0</v>
          </cell>
          <cell r="G1473">
            <v>0</v>
          </cell>
        </row>
        <row r="1474">
          <cell r="A1474" t="str">
            <v/>
          </cell>
          <cell r="B1474" t="str">
            <v/>
          </cell>
          <cell r="C1474">
            <v>0</v>
          </cell>
          <cell r="D1474" t="str">
            <v/>
          </cell>
          <cell r="E1474">
            <v>0</v>
          </cell>
          <cell r="F1474">
            <v>0</v>
          </cell>
          <cell r="G1474">
            <v>0</v>
          </cell>
        </row>
        <row r="1475">
          <cell r="A1475" t="str">
            <v/>
          </cell>
          <cell r="B1475" t="str">
            <v/>
          </cell>
          <cell r="C1475">
            <v>0</v>
          </cell>
          <cell r="D1475" t="str">
            <v/>
          </cell>
          <cell r="E1475">
            <v>0</v>
          </cell>
          <cell r="F1475">
            <v>0</v>
          </cell>
          <cell r="G1475">
            <v>0</v>
          </cell>
        </row>
        <row r="1476">
          <cell r="A1476">
            <v>0</v>
          </cell>
          <cell r="B1476">
            <v>0</v>
          </cell>
          <cell r="C1476">
            <v>0</v>
          </cell>
          <cell r="D1476">
            <v>0</v>
          </cell>
          <cell r="E1476">
            <v>0</v>
          </cell>
          <cell r="F1476" t="str">
            <v>Total A</v>
          </cell>
          <cell r="G1476">
            <v>0</v>
          </cell>
        </row>
        <row r="1477">
          <cell r="A1477">
            <v>0</v>
          </cell>
          <cell r="B1477">
            <v>0</v>
          </cell>
          <cell r="C1477" t="str">
            <v>B - MANO DE OBRA</v>
          </cell>
          <cell r="D1477">
            <v>0</v>
          </cell>
          <cell r="E1477">
            <v>0</v>
          </cell>
          <cell r="F1477">
            <v>0</v>
          </cell>
          <cell r="G1477">
            <v>0</v>
          </cell>
        </row>
        <row r="1478">
          <cell r="A1478" t="str">
            <v/>
          </cell>
          <cell r="B1478">
            <v>0</v>
          </cell>
          <cell r="C1478">
            <v>0</v>
          </cell>
          <cell r="D1478" t="str">
            <v/>
          </cell>
          <cell r="E1478">
            <v>0</v>
          </cell>
          <cell r="F1478">
            <v>0</v>
          </cell>
          <cell r="G1478">
            <v>0</v>
          </cell>
        </row>
        <row r="1479">
          <cell r="A1479" t="str">
            <v/>
          </cell>
          <cell r="B1479">
            <v>0</v>
          </cell>
          <cell r="C1479">
            <v>0</v>
          </cell>
          <cell r="D1479" t="str">
            <v/>
          </cell>
          <cell r="E1479">
            <v>0</v>
          </cell>
          <cell r="F1479">
            <v>0</v>
          </cell>
          <cell r="G1479">
            <v>0</v>
          </cell>
        </row>
        <row r="1480">
          <cell r="A1480" t="str">
            <v/>
          </cell>
          <cell r="B1480">
            <v>0</v>
          </cell>
          <cell r="C1480">
            <v>0</v>
          </cell>
          <cell r="D1480" t="str">
            <v/>
          </cell>
          <cell r="E1480">
            <v>0</v>
          </cell>
          <cell r="F1480">
            <v>0</v>
          </cell>
          <cell r="G1480">
            <v>0</v>
          </cell>
        </row>
        <row r="1481">
          <cell r="A1481" t="str">
            <v/>
          </cell>
          <cell r="B1481">
            <v>0</v>
          </cell>
          <cell r="C1481">
            <v>0</v>
          </cell>
          <cell r="D1481" t="str">
            <v/>
          </cell>
          <cell r="E1481">
            <v>0</v>
          </cell>
          <cell r="F1481">
            <v>0</v>
          </cell>
          <cell r="G1481">
            <v>0</v>
          </cell>
        </row>
        <row r="1482">
          <cell r="A1482" t="str">
            <v/>
          </cell>
          <cell r="B1482">
            <v>0</v>
          </cell>
          <cell r="C1482">
            <v>0</v>
          </cell>
          <cell r="D1482" t="str">
            <v/>
          </cell>
          <cell r="E1482">
            <v>0</v>
          </cell>
          <cell r="F1482">
            <v>0</v>
          </cell>
          <cell r="G1482">
            <v>0</v>
          </cell>
        </row>
        <row r="1483">
          <cell r="A1483" t="str">
            <v/>
          </cell>
          <cell r="B1483">
            <v>0</v>
          </cell>
          <cell r="C1483">
            <v>0</v>
          </cell>
          <cell r="D1483" t="str">
            <v/>
          </cell>
          <cell r="E1483">
            <v>0</v>
          </cell>
          <cell r="F1483">
            <v>0</v>
          </cell>
          <cell r="G1483">
            <v>0</v>
          </cell>
        </row>
        <row r="1484">
          <cell r="A1484" t="str">
            <v/>
          </cell>
          <cell r="B1484">
            <v>0</v>
          </cell>
          <cell r="C1484">
            <v>0</v>
          </cell>
          <cell r="D1484" t="str">
            <v/>
          </cell>
          <cell r="E1484">
            <v>0</v>
          </cell>
          <cell r="F1484">
            <v>0</v>
          </cell>
          <cell r="G1484">
            <v>0</v>
          </cell>
        </row>
        <row r="1485">
          <cell r="A1485" t="str">
            <v/>
          </cell>
          <cell r="B1485">
            <v>0</v>
          </cell>
          <cell r="C1485">
            <v>0</v>
          </cell>
          <cell r="D1485" t="str">
            <v/>
          </cell>
          <cell r="E1485">
            <v>0</v>
          </cell>
          <cell r="F1485">
            <v>0</v>
          </cell>
          <cell r="G1485">
            <v>0</v>
          </cell>
        </row>
        <row r="1486">
          <cell r="A1486">
            <v>0</v>
          </cell>
          <cell r="B1486">
            <v>0</v>
          </cell>
          <cell r="C1486">
            <v>0</v>
          </cell>
          <cell r="D1486">
            <v>0</v>
          </cell>
          <cell r="E1486">
            <v>0</v>
          </cell>
          <cell r="F1486" t="str">
            <v>Total B</v>
          </cell>
          <cell r="G1486">
            <v>0</v>
          </cell>
        </row>
        <row r="1487">
          <cell r="A1487">
            <v>0</v>
          </cell>
          <cell r="B1487">
            <v>0</v>
          </cell>
          <cell r="C1487" t="str">
            <v>C - EQUIPOS</v>
          </cell>
          <cell r="D1487">
            <v>0</v>
          </cell>
          <cell r="E1487">
            <v>0</v>
          </cell>
          <cell r="F1487">
            <v>0</v>
          </cell>
          <cell r="G1487">
            <v>0</v>
          </cell>
        </row>
        <row r="1488">
          <cell r="A1488" t="str">
            <v/>
          </cell>
          <cell r="B1488" t="str">
            <v/>
          </cell>
          <cell r="C1488">
            <v>0</v>
          </cell>
          <cell r="D1488" t="str">
            <v/>
          </cell>
          <cell r="E1488">
            <v>0</v>
          </cell>
          <cell r="F1488">
            <v>0</v>
          </cell>
          <cell r="G1488">
            <v>0</v>
          </cell>
        </row>
        <row r="1489">
          <cell r="A1489" t="str">
            <v/>
          </cell>
          <cell r="B1489" t="str">
            <v/>
          </cell>
          <cell r="C1489">
            <v>0</v>
          </cell>
          <cell r="D1489" t="str">
            <v/>
          </cell>
          <cell r="E1489">
            <v>0</v>
          </cell>
          <cell r="F1489">
            <v>0</v>
          </cell>
          <cell r="G1489">
            <v>0</v>
          </cell>
        </row>
        <row r="1490">
          <cell r="A1490" t="str">
            <v/>
          </cell>
          <cell r="B1490" t="str">
            <v/>
          </cell>
          <cell r="C1490">
            <v>0</v>
          </cell>
          <cell r="D1490" t="str">
            <v/>
          </cell>
          <cell r="E1490">
            <v>0</v>
          </cell>
          <cell r="F1490">
            <v>0</v>
          </cell>
          <cell r="G1490">
            <v>0</v>
          </cell>
        </row>
        <row r="1491">
          <cell r="A1491" t="str">
            <v/>
          </cell>
          <cell r="B1491" t="str">
            <v/>
          </cell>
          <cell r="C1491">
            <v>0</v>
          </cell>
          <cell r="D1491" t="str">
            <v/>
          </cell>
          <cell r="E1491">
            <v>0</v>
          </cell>
          <cell r="F1491">
            <v>0</v>
          </cell>
          <cell r="G1491">
            <v>0</v>
          </cell>
        </row>
        <row r="1492">
          <cell r="A1492" t="str">
            <v/>
          </cell>
          <cell r="B1492" t="str">
            <v/>
          </cell>
          <cell r="C1492">
            <v>0</v>
          </cell>
          <cell r="D1492" t="str">
            <v/>
          </cell>
          <cell r="E1492">
            <v>0</v>
          </cell>
          <cell r="F1492">
            <v>0</v>
          </cell>
          <cell r="G1492">
            <v>0</v>
          </cell>
        </row>
        <row r="1493">
          <cell r="A1493" t="str">
            <v/>
          </cell>
          <cell r="B1493" t="str">
            <v/>
          </cell>
          <cell r="C1493">
            <v>0</v>
          </cell>
          <cell r="D1493" t="str">
            <v/>
          </cell>
          <cell r="E1493">
            <v>0</v>
          </cell>
          <cell r="F1493">
            <v>0</v>
          </cell>
          <cell r="G1493">
            <v>0</v>
          </cell>
        </row>
        <row r="1494">
          <cell r="A1494" t="str">
            <v/>
          </cell>
          <cell r="B1494" t="str">
            <v/>
          </cell>
          <cell r="C1494">
            <v>0</v>
          </cell>
          <cell r="D1494" t="str">
            <v/>
          </cell>
          <cell r="E1494">
            <v>0</v>
          </cell>
          <cell r="F1494">
            <v>0</v>
          </cell>
          <cell r="G1494">
            <v>0</v>
          </cell>
        </row>
        <row r="1495">
          <cell r="A1495" t="str">
            <v/>
          </cell>
          <cell r="B1495" t="str">
            <v/>
          </cell>
          <cell r="C1495">
            <v>0</v>
          </cell>
          <cell r="D1495" t="str">
            <v/>
          </cell>
          <cell r="E1495">
            <v>0</v>
          </cell>
          <cell r="F1495">
            <v>0</v>
          </cell>
          <cell r="G1495">
            <v>0</v>
          </cell>
        </row>
        <row r="1496">
          <cell r="A1496" t="str">
            <v/>
          </cell>
          <cell r="B1496" t="str">
            <v/>
          </cell>
          <cell r="C1496">
            <v>0</v>
          </cell>
          <cell r="D1496" t="str">
            <v/>
          </cell>
          <cell r="E1496">
            <v>0</v>
          </cell>
          <cell r="F1496">
            <v>0</v>
          </cell>
          <cell r="G1496">
            <v>0</v>
          </cell>
        </row>
        <row r="1497">
          <cell r="A1497">
            <v>0</v>
          </cell>
          <cell r="B1497">
            <v>0</v>
          </cell>
          <cell r="C1497">
            <v>0</v>
          </cell>
          <cell r="D1497">
            <v>0</v>
          </cell>
          <cell r="E1497">
            <v>0</v>
          </cell>
          <cell r="F1497" t="str">
            <v>Total C</v>
          </cell>
          <cell r="G1497">
            <v>0</v>
          </cell>
        </row>
        <row r="1498">
          <cell r="A1498">
            <v>0</v>
          </cell>
          <cell r="B1498">
            <v>0</v>
          </cell>
          <cell r="C1498">
            <v>0</v>
          </cell>
          <cell r="D1498">
            <v>0</v>
          </cell>
          <cell r="E1498">
            <v>0</v>
          </cell>
          <cell r="F1498">
            <v>0</v>
          </cell>
          <cell r="G1498">
            <v>0</v>
          </cell>
        </row>
        <row r="1499">
          <cell r="A1499" t="str">
            <v/>
          </cell>
          <cell r="B1499" t="str">
            <v/>
          </cell>
          <cell r="C1499">
            <v>0</v>
          </cell>
          <cell r="D1499" t="str">
            <v>Costo  Neto</v>
          </cell>
          <cell r="E1499">
            <v>0</v>
          </cell>
          <cell r="F1499" t="str">
            <v>Total D=A+B+C</v>
          </cell>
          <cell r="G1499">
            <v>0</v>
          </cell>
        </row>
        <row r="1501">
          <cell r="A1501" t="str">
            <v>ANALISIS DE PRECIOS</v>
          </cell>
          <cell r="B1501">
            <v>0</v>
          </cell>
          <cell r="C1501">
            <v>0</v>
          </cell>
          <cell r="D1501">
            <v>0</v>
          </cell>
          <cell r="E1501">
            <v>0</v>
          </cell>
          <cell r="F1501">
            <v>0</v>
          </cell>
          <cell r="G1501">
            <v>0</v>
          </cell>
        </row>
        <row r="1502">
          <cell r="A1502" t="str">
            <v>COMITENTE:</v>
          </cell>
          <cell r="B1502" t="str">
            <v>DIRECCIÓN DE ARQUITECTURA</v>
          </cell>
          <cell r="C1502">
            <v>0</v>
          </cell>
          <cell r="D1502">
            <v>0</v>
          </cell>
          <cell r="E1502">
            <v>0</v>
          </cell>
          <cell r="F1502">
            <v>0</v>
          </cell>
          <cell r="G1502">
            <v>0</v>
          </cell>
        </row>
        <row r="1503">
          <cell r="A1503" t="str">
            <v>CONTRATISTA:</v>
          </cell>
          <cell r="B1503" t="str">
            <v>FUNCIONALES SIGOP</v>
          </cell>
          <cell r="C1503">
            <v>0</v>
          </cell>
          <cell r="D1503">
            <v>0</v>
          </cell>
          <cell r="E1503">
            <v>0</v>
          </cell>
          <cell r="F1503">
            <v>0</v>
          </cell>
          <cell r="G1503">
            <v>0</v>
          </cell>
        </row>
        <row r="1504">
          <cell r="A1504" t="str">
            <v>OBRA:</v>
          </cell>
          <cell r="B1504" t="str">
            <v>PRUEBA PLANILLA DE MEDICION</v>
          </cell>
          <cell r="C1504">
            <v>0</v>
          </cell>
          <cell r="D1504">
            <v>0</v>
          </cell>
          <cell r="E1504">
            <v>0</v>
          </cell>
          <cell r="F1504" t="str">
            <v>PRECIOS A:</v>
          </cell>
          <cell r="G1504">
            <v>0</v>
          </cell>
        </row>
        <row r="1505">
          <cell r="A1505" t="str">
            <v>UBICACIÓN:</v>
          </cell>
          <cell r="B1505" t="str">
            <v>CENTRO CIVICO</v>
          </cell>
          <cell r="C1505">
            <v>0</v>
          </cell>
          <cell r="D1505">
            <v>0</v>
          </cell>
          <cell r="E1505">
            <v>0</v>
          </cell>
          <cell r="F1505">
            <v>0</v>
          </cell>
          <cell r="G1505">
            <v>0</v>
          </cell>
        </row>
        <row r="1506">
          <cell r="A1506" t="str">
            <v>RUBRO:</v>
          </cell>
          <cell r="B1506" t="str">
            <v/>
          </cell>
          <cell r="C1506" t="str">
            <v/>
          </cell>
          <cell r="D1506">
            <v>0</v>
          </cell>
          <cell r="E1506">
            <v>0</v>
          </cell>
          <cell r="F1506">
            <v>0</v>
          </cell>
          <cell r="G1506">
            <v>0</v>
          </cell>
        </row>
        <row r="1507">
          <cell r="A1507" t="str">
            <v>ITEM:</v>
          </cell>
          <cell r="B1507" t="str">
            <v/>
          </cell>
          <cell r="C1507" t="str">
            <v/>
          </cell>
          <cell r="D1507">
            <v>0</v>
          </cell>
          <cell r="E1507">
            <v>0</v>
          </cell>
          <cell r="F1507" t="str">
            <v>UNIDAD:</v>
          </cell>
          <cell r="G1507" t="str">
            <v/>
          </cell>
        </row>
        <row r="1508">
          <cell r="A1508">
            <v>0</v>
          </cell>
          <cell r="B1508">
            <v>0</v>
          </cell>
          <cell r="C1508">
            <v>0</v>
          </cell>
          <cell r="D1508">
            <v>0</v>
          </cell>
          <cell r="E1508">
            <v>0</v>
          </cell>
          <cell r="F1508">
            <v>0</v>
          </cell>
          <cell r="G1508">
            <v>0</v>
          </cell>
        </row>
        <row r="1509">
          <cell r="A1509" t="str">
            <v>DATOS REDETERMINACION</v>
          </cell>
          <cell r="B1509">
            <v>0</v>
          </cell>
          <cell r="C1509" t="str">
            <v>DESIGNACION</v>
          </cell>
          <cell r="D1509" t="str">
            <v>U</v>
          </cell>
          <cell r="E1509" t="str">
            <v>Cantidad</v>
          </cell>
          <cell r="F1509" t="str">
            <v>$ Unitarios</v>
          </cell>
          <cell r="G1509" t="str">
            <v>$ Parcial</v>
          </cell>
        </row>
        <row r="1510">
          <cell r="A1510" t="str">
            <v>CÓDIGO</v>
          </cell>
          <cell r="B1510" t="str">
            <v>DESCRIPCIÓN</v>
          </cell>
          <cell r="C1510">
            <v>0</v>
          </cell>
          <cell r="D1510">
            <v>0</v>
          </cell>
          <cell r="E1510">
            <v>0</v>
          </cell>
          <cell r="F1510">
            <v>0</v>
          </cell>
          <cell r="G1510">
            <v>0</v>
          </cell>
        </row>
        <row r="1511">
          <cell r="A1511">
            <v>0</v>
          </cell>
          <cell r="B1511">
            <v>0</v>
          </cell>
          <cell r="C1511" t="str">
            <v>A - MATERIALES</v>
          </cell>
          <cell r="D1511">
            <v>0</v>
          </cell>
          <cell r="E1511">
            <v>0</v>
          </cell>
          <cell r="F1511">
            <v>0</v>
          </cell>
          <cell r="G1511">
            <v>0</v>
          </cell>
        </row>
        <row r="1512">
          <cell r="A1512" t="str">
            <v/>
          </cell>
          <cell r="B1512" t="str">
            <v/>
          </cell>
          <cell r="C1512">
            <v>0</v>
          </cell>
          <cell r="D1512" t="str">
            <v/>
          </cell>
          <cell r="E1512">
            <v>0</v>
          </cell>
          <cell r="F1512">
            <v>0</v>
          </cell>
          <cell r="G1512">
            <v>0</v>
          </cell>
        </row>
        <row r="1513">
          <cell r="A1513" t="str">
            <v/>
          </cell>
          <cell r="B1513" t="str">
            <v/>
          </cell>
          <cell r="C1513">
            <v>0</v>
          </cell>
          <cell r="D1513" t="str">
            <v/>
          </cell>
          <cell r="E1513">
            <v>0</v>
          </cell>
          <cell r="F1513">
            <v>0</v>
          </cell>
          <cell r="G1513">
            <v>0</v>
          </cell>
        </row>
        <row r="1514">
          <cell r="A1514" t="str">
            <v/>
          </cell>
          <cell r="B1514" t="str">
            <v/>
          </cell>
          <cell r="C1514">
            <v>0</v>
          </cell>
          <cell r="D1514" t="str">
            <v/>
          </cell>
          <cell r="E1514">
            <v>0</v>
          </cell>
          <cell r="F1514">
            <v>0</v>
          </cell>
          <cell r="G1514">
            <v>0</v>
          </cell>
        </row>
        <row r="1515">
          <cell r="A1515" t="str">
            <v/>
          </cell>
          <cell r="B1515" t="str">
            <v/>
          </cell>
          <cell r="C1515">
            <v>0</v>
          </cell>
          <cell r="D1515" t="str">
            <v/>
          </cell>
          <cell r="E1515">
            <v>0</v>
          </cell>
          <cell r="F1515">
            <v>0</v>
          </cell>
          <cell r="G1515">
            <v>0</v>
          </cell>
        </row>
        <row r="1516">
          <cell r="A1516" t="str">
            <v/>
          </cell>
          <cell r="B1516" t="str">
            <v/>
          </cell>
          <cell r="C1516">
            <v>0</v>
          </cell>
          <cell r="D1516" t="str">
            <v/>
          </cell>
          <cell r="E1516">
            <v>0</v>
          </cell>
          <cell r="F1516">
            <v>0</v>
          </cell>
          <cell r="G1516">
            <v>0</v>
          </cell>
        </row>
        <row r="1517">
          <cell r="A1517" t="str">
            <v/>
          </cell>
          <cell r="B1517" t="str">
            <v/>
          </cell>
          <cell r="C1517">
            <v>0</v>
          </cell>
          <cell r="D1517" t="str">
            <v/>
          </cell>
          <cell r="E1517">
            <v>0</v>
          </cell>
          <cell r="F1517">
            <v>0</v>
          </cell>
          <cell r="G1517">
            <v>0</v>
          </cell>
        </row>
        <row r="1518">
          <cell r="A1518" t="str">
            <v/>
          </cell>
          <cell r="B1518" t="str">
            <v/>
          </cell>
          <cell r="C1518">
            <v>0</v>
          </cell>
          <cell r="D1518" t="str">
            <v/>
          </cell>
          <cell r="E1518">
            <v>0</v>
          </cell>
          <cell r="F1518">
            <v>0</v>
          </cell>
          <cell r="G1518">
            <v>0</v>
          </cell>
        </row>
        <row r="1519">
          <cell r="A1519" t="str">
            <v/>
          </cell>
          <cell r="B1519" t="str">
            <v/>
          </cell>
          <cell r="C1519">
            <v>0</v>
          </cell>
          <cell r="D1519" t="str">
            <v/>
          </cell>
          <cell r="E1519">
            <v>0</v>
          </cell>
          <cell r="F1519">
            <v>0</v>
          </cell>
          <cell r="G1519">
            <v>0</v>
          </cell>
        </row>
        <row r="1520">
          <cell r="A1520" t="str">
            <v/>
          </cell>
          <cell r="B1520" t="str">
            <v/>
          </cell>
          <cell r="C1520">
            <v>0</v>
          </cell>
          <cell r="D1520" t="str">
            <v/>
          </cell>
          <cell r="E1520">
            <v>0</v>
          </cell>
          <cell r="F1520">
            <v>0</v>
          </cell>
          <cell r="G1520">
            <v>0</v>
          </cell>
        </row>
        <row r="1521">
          <cell r="A1521" t="str">
            <v/>
          </cell>
          <cell r="B1521" t="str">
            <v/>
          </cell>
          <cell r="C1521">
            <v>0</v>
          </cell>
          <cell r="D1521" t="str">
            <v/>
          </cell>
          <cell r="E1521">
            <v>0</v>
          </cell>
          <cell r="F1521">
            <v>0</v>
          </cell>
          <cell r="G1521">
            <v>0</v>
          </cell>
        </row>
        <row r="1522">
          <cell r="A1522" t="str">
            <v/>
          </cell>
          <cell r="B1522" t="str">
            <v/>
          </cell>
          <cell r="C1522">
            <v>0</v>
          </cell>
          <cell r="D1522" t="str">
            <v/>
          </cell>
          <cell r="E1522">
            <v>0</v>
          </cell>
          <cell r="F1522">
            <v>0</v>
          </cell>
          <cell r="G1522">
            <v>0</v>
          </cell>
        </row>
        <row r="1523">
          <cell r="A1523" t="str">
            <v/>
          </cell>
          <cell r="B1523" t="str">
            <v/>
          </cell>
          <cell r="C1523">
            <v>0</v>
          </cell>
          <cell r="D1523" t="str">
            <v/>
          </cell>
          <cell r="E1523">
            <v>0</v>
          </cell>
          <cell r="F1523">
            <v>0</v>
          </cell>
          <cell r="G1523">
            <v>0</v>
          </cell>
        </row>
        <row r="1524">
          <cell r="A1524" t="str">
            <v/>
          </cell>
          <cell r="B1524" t="str">
            <v/>
          </cell>
          <cell r="C1524">
            <v>0</v>
          </cell>
          <cell r="D1524" t="str">
            <v/>
          </cell>
          <cell r="E1524">
            <v>0</v>
          </cell>
          <cell r="F1524">
            <v>0</v>
          </cell>
          <cell r="G1524">
            <v>0</v>
          </cell>
        </row>
        <row r="1525">
          <cell r="A1525" t="str">
            <v/>
          </cell>
          <cell r="B1525" t="str">
            <v/>
          </cell>
          <cell r="C1525">
            <v>0</v>
          </cell>
          <cell r="D1525" t="str">
            <v/>
          </cell>
          <cell r="E1525">
            <v>0</v>
          </cell>
          <cell r="F1525">
            <v>0</v>
          </cell>
          <cell r="G1525">
            <v>0</v>
          </cell>
        </row>
        <row r="1526">
          <cell r="A1526">
            <v>0</v>
          </cell>
          <cell r="B1526">
            <v>0</v>
          </cell>
          <cell r="C1526">
            <v>0</v>
          </cell>
          <cell r="D1526">
            <v>0</v>
          </cell>
          <cell r="E1526">
            <v>0</v>
          </cell>
          <cell r="F1526" t="str">
            <v>Total A</v>
          </cell>
          <cell r="G1526">
            <v>0</v>
          </cell>
        </row>
        <row r="1527">
          <cell r="A1527">
            <v>0</v>
          </cell>
          <cell r="B1527">
            <v>0</v>
          </cell>
          <cell r="C1527" t="str">
            <v>B - MANO DE OBRA</v>
          </cell>
          <cell r="D1527">
            <v>0</v>
          </cell>
          <cell r="E1527">
            <v>0</v>
          </cell>
          <cell r="F1527">
            <v>0</v>
          </cell>
          <cell r="G1527">
            <v>0</v>
          </cell>
        </row>
        <row r="1528">
          <cell r="A1528" t="str">
            <v/>
          </cell>
          <cell r="B1528">
            <v>0</v>
          </cell>
          <cell r="C1528">
            <v>0</v>
          </cell>
          <cell r="D1528" t="str">
            <v/>
          </cell>
          <cell r="E1528">
            <v>0</v>
          </cell>
          <cell r="F1528">
            <v>0</v>
          </cell>
          <cell r="G1528">
            <v>0</v>
          </cell>
        </row>
        <row r="1529">
          <cell r="A1529" t="str">
            <v/>
          </cell>
          <cell r="B1529">
            <v>0</v>
          </cell>
          <cell r="C1529">
            <v>0</v>
          </cell>
          <cell r="D1529" t="str">
            <v/>
          </cell>
          <cell r="E1529">
            <v>0</v>
          </cell>
          <cell r="F1529">
            <v>0</v>
          </cell>
          <cell r="G1529">
            <v>0</v>
          </cell>
        </row>
        <row r="1530">
          <cell r="A1530" t="str">
            <v/>
          </cell>
          <cell r="B1530">
            <v>0</v>
          </cell>
          <cell r="C1530">
            <v>0</v>
          </cell>
          <cell r="D1530" t="str">
            <v/>
          </cell>
          <cell r="E1530">
            <v>0</v>
          </cell>
          <cell r="F1530">
            <v>0</v>
          </cell>
          <cell r="G1530">
            <v>0</v>
          </cell>
        </row>
        <row r="1531">
          <cell r="A1531" t="str">
            <v/>
          </cell>
          <cell r="B1531">
            <v>0</v>
          </cell>
          <cell r="C1531">
            <v>0</v>
          </cell>
          <cell r="D1531" t="str">
            <v/>
          </cell>
          <cell r="E1531">
            <v>0</v>
          </cell>
          <cell r="F1531">
            <v>0</v>
          </cell>
          <cell r="G1531">
            <v>0</v>
          </cell>
        </row>
        <row r="1532">
          <cell r="A1532" t="str">
            <v/>
          </cell>
          <cell r="B1532">
            <v>0</v>
          </cell>
          <cell r="C1532">
            <v>0</v>
          </cell>
          <cell r="D1532" t="str">
            <v/>
          </cell>
          <cell r="E1532">
            <v>0</v>
          </cell>
          <cell r="F1532">
            <v>0</v>
          </cell>
          <cell r="G1532">
            <v>0</v>
          </cell>
        </row>
        <row r="1533">
          <cell r="A1533" t="str">
            <v/>
          </cell>
          <cell r="B1533">
            <v>0</v>
          </cell>
          <cell r="C1533">
            <v>0</v>
          </cell>
          <cell r="D1533" t="str">
            <v/>
          </cell>
          <cell r="E1533">
            <v>0</v>
          </cell>
          <cell r="F1533">
            <v>0</v>
          </cell>
          <cell r="G1533">
            <v>0</v>
          </cell>
        </row>
        <row r="1534">
          <cell r="A1534" t="str">
            <v/>
          </cell>
          <cell r="B1534">
            <v>0</v>
          </cell>
          <cell r="C1534">
            <v>0</v>
          </cell>
          <cell r="D1534" t="str">
            <v/>
          </cell>
          <cell r="E1534">
            <v>0</v>
          </cell>
          <cell r="F1534">
            <v>0</v>
          </cell>
          <cell r="G1534">
            <v>0</v>
          </cell>
        </row>
        <row r="1535">
          <cell r="A1535" t="str">
            <v/>
          </cell>
          <cell r="B1535">
            <v>0</v>
          </cell>
          <cell r="C1535">
            <v>0</v>
          </cell>
          <cell r="D1535" t="str">
            <v/>
          </cell>
          <cell r="E1535">
            <v>0</v>
          </cell>
          <cell r="F1535">
            <v>0</v>
          </cell>
          <cell r="G1535">
            <v>0</v>
          </cell>
        </row>
        <row r="1536">
          <cell r="A1536">
            <v>0</v>
          </cell>
          <cell r="B1536">
            <v>0</v>
          </cell>
          <cell r="C1536">
            <v>0</v>
          </cell>
          <cell r="D1536">
            <v>0</v>
          </cell>
          <cell r="E1536">
            <v>0</v>
          </cell>
          <cell r="F1536" t="str">
            <v>Total B</v>
          </cell>
          <cell r="G1536">
            <v>0</v>
          </cell>
        </row>
        <row r="1537">
          <cell r="A1537">
            <v>0</v>
          </cell>
          <cell r="B1537">
            <v>0</v>
          </cell>
          <cell r="C1537" t="str">
            <v>C - EQUIPOS</v>
          </cell>
          <cell r="D1537">
            <v>0</v>
          </cell>
          <cell r="E1537">
            <v>0</v>
          </cell>
          <cell r="F1537">
            <v>0</v>
          </cell>
          <cell r="G1537">
            <v>0</v>
          </cell>
        </row>
        <row r="1538">
          <cell r="A1538" t="str">
            <v/>
          </cell>
          <cell r="B1538" t="str">
            <v/>
          </cell>
          <cell r="C1538">
            <v>0</v>
          </cell>
          <cell r="D1538" t="str">
            <v/>
          </cell>
          <cell r="E1538">
            <v>0</v>
          </cell>
          <cell r="F1538">
            <v>0</v>
          </cell>
          <cell r="G1538">
            <v>0</v>
          </cell>
        </row>
        <row r="1539">
          <cell r="A1539" t="str">
            <v/>
          </cell>
          <cell r="B1539" t="str">
            <v/>
          </cell>
          <cell r="C1539">
            <v>0</v>
          </cell>
          <cell r="D1539" t="str">
            <v/>
          </cell>
          <cell r="E1539">
            <v>0</v>
          </cell>
          <cell r="F1539">
            <v>0</v>
          </cell>
          <cell r="G1539">
            <v>0</v>
          </cell>
        </row>
        <row r="1540">
          <cell r="A1540" t="str">
            <v/>
          </cell>
          <cell r="B1540" t="str">
            <v/>
          </cell>
          <cell r="C1540">
            <v>0</v>
          </cell>
          <cell r="D1540" t="str">
            <v/>
          </cell>
          <cell r="E1540">
            <v>0</v>
          </cell>
          <cell r="F1540">
            <v>0</v>
          </cell>
          <cell r="G1540">
            <v>0</v>
          </cell>
        </row>
        <row r="1541">
          <cell r="A1541" t="str">
            <v/>
          </cell>
          <cell r="B1541" t="str">
            <v/>
          </cell>
          <cell r="C1541">
            <v>0</v>
          </cell>
          <cell r="D1541" t="str">
            <v/>
          </cell>
          <cell r="E1541">
            <v>0</v>
          </cell>
          <cell r="F1541">
            <v>0</v>
          </cell>
          <cell r="G1541">
            <v>0</v>
          </cell>
        </row>
        <row r="1542">
          <cell r="A1542" t="str">
            <v/>
          </cell>
          <cell r="B1542" t="str">
            <v/>
          </cell>
          <cell r="C1542">
            <v>0</v>
          </cell>
          <cell r="D1542" t="str">
            <v/>
          </cell>
          <cell r="E1542">
            <v>0</v>
          </cell>
          <cell r="F1542">
            <v>0</v>
          </cell>
          <cell r="G1542">
            <v>0</v>
          </cell>
        </row>
        <row r="1543">
          <cell r="A1543" t="str">
            <v/>
          </cell>
          <cell r="B1543" t="str">
            <v/>
          </cell>
          <cell r="C1543">
            <v>0</v>
          </cell>
          <cell r="D1543" t="str">
            <v/>
          </cell>
          <cell r="E1543">
            <v>0</v>
          </cell>
          <cell r="F1543">
            <v>0</v>
          </cell>
          <cell r="G1543">
            <v>0</v>
          </cell>
        </row>
        <row r="1544">
          <cell r="A1544" t="str">
            <v/>
          </cell>
          <cell r="B1544" t="str">
            <v/>
          </cell>
          <cell r="C1544">
            <v>0</v>
          </cell>
          <cell r="D1544" t="str">
            <v/>
          </cell>
          <cell r="E1544">
            <v>0</v>
          </cell>
          <cell r="F1544">
            <v>0</v>
          </cell>
          <cell r="G1544">
            <v>0</v>
          </cell>
        </row>
        <row r="1545">
          <cell r="A1545" t="str">
            <v/>
          </cell>
          <cell r="B1545" t="str">
            <v/>
          </cell>
          <cell r="C1545">
            <v>0</v>
          </cell>
          <cell r="D1545" t="str">
            <v/>
          </cell>
          <cell r="E1545">
            <v>0</v>
          </cell>
          <cell r="F1545">
            <v>0</v>
          </cell>
          <cell r="G1545">
            <v>0</v>
          </cell>
        </row>
        <row r="1546">
          <cell r="A1546" t="str">
            <v/>
          </cell>
          <cell r="B1546" t="str">
            <v/>
          </cell>
          <cell r="C1546">
            <v>0</v>
          </cell>
          <cell r="D1546" t="str">
            <v/>
          </cell>
          <cell r="E1546">
            <v>0</v>
          </cell>
          <cell r="F1546">
            <v>0</v>
          </cell>
          <cell r="G1546">
            <v>0</v>
          </cell>
        </row>
        <row r="1547">
          <cell r="A1547">
            <v>0</v>
          </cell>
          <cell r="B1547">
            <v>0</v>
          </cell>
          <cell r="C1547">
            <v>0</v>
          </cell>
          <cell r="D1547">
            <v>0</v>
          </cell>
          <cell r="E1547">
            <v>0</v>
          </cell>
          <cell r="F1547" t="str">
            <v>Total C</v>
          </cell>
          <cell r="G1547">
            <v>0</v>
          </cell>
        </row>
        <row r="1548">
          <cell r="A1548">
            <v>0</v>
          </cell>
          <cell r="B1548">
            <v>0</v>
          </cell>
          <cell r="C1548">
            <v>0</v>
          </cell>
          <cell r="D1548">
            <v>0</v>
          </cell>
          <cell r="E1548">
            <v>0</v>
          </cell>
          <cell r="F1548">
            <v>0</v>
          </cell>
          <cell r="G1548">
            <v>0</v>
          </cell>
        </row>
        <row r="1549">
          <cell r="A1549" t="str">
            <v/>
          </cell>
          <cell r="B1549" t="str">
            <v/>
          </cell>
          <cell r="C1549">
            <v>0</v>
          </cell>
          <cell r="D1549" t="str">
            <v>Costo  Neto</v>
          </cell>
          <cell r="E1549">
            <v>0</v>
          </cell>
          <cell r="F1549" t="str">
            <v>Total D=A+B+C</v>
          </cell>
          <cell r="G1549">
            <v>0</v>
          </cell>
        </row>
        <row r="1551">
          <cell r="A1551" t="str">
            <v>ANALISIS DE PRECIOS</v>
          </cell>
          <cell r="B1551">
            <v>0</v>
          </cell>
          <cell r="C1551">
            <v>0</v>
          </cell>
          <cell r="D1551">
            <v>0</v>
          </cell>
          <cell r="E1551">
            <v>0</v>
          </cell>
          <cell r="F1551">
            <v>0</v>
          </cell>
          <cell r="G1551">
            <v>0</v>
          </cell>
        </row>
        <row r="1552">
          <cell r="A1552" t="str">
            <v>COMITENTE:</v>
          </cell>
          <cell r="B1552" t="str">
            <v>DIRECCIÓN DE ARQUITECTURA</v>
          </cell>
          <cell r="C1552">
            <v>0</v>
          </cell>
          <cell r="D1552">
            <v>0</v>
          </cell>
          <cell r="E1552">
            <v>0</v>
          </cell>
          <cell r="F1552">
            <v>0</v>
          </cell>
          <cell r="G1552">
            <v>0</v>
          </cell>
        </row>
        <row r="1553">
          <cell r="A1553" t="str">
            <v>CONTRATISTA:</v>
          </cell>
          <cell r="B1553" t="str">
            <v>FUNCIONALES SIGOP</v>
          </cell>
          <cell r="C1553">
            <v>0</v>
          </cell>
          <cell r="D1553">
            <v>0</v>
          </cell>
          <cell r="E1553">
            <v>0</v>
          </cell>
          <cell r="F1553">
            <v>0</v>
          </cell>
          <cell r="G1553">
            <v>0</v>
          </cell>
        </row>
        <row r="1554">
          <cell r="A1554" t="str">
            <v>OBRA:</v>
          </cell>
          <cell r="B1554" t="str">
            <v>PRUEBA PLANILLA DE MEDICION</v>
          </cell>
          <cell r="C1554">
            <v>0</v>
          </cell>
          <cell r="D1554">
            <v>0</v>
          </cell>
          <cell r="E1554">
            <v>0</v>
          </cell>
          <cell r="F1554" t="str">
            <v>PRECIOS A:</v>
          </cell>
          <cell r="G1554">
            <v>0</v>
          </cell>
        </row>
        <row r="1555">
          <cell r="A1555" t="str">
            <v>UBICACIÓN:</v>
          </cell>
          <cell r="B1555" t="str">
            <v>CENTRO CIVICO</v>
          </cell>
          <cell r="C1555">
            <v>0</v>
          </cell>
          <cell r="D1555">
            <v>0</v>
          </cell>
          <cell r="E1555">
            <v>0</v>
          </cell>
          <cell r="F1555">
            <v>0</v>
          </cell>
          <cell r="G1555">
            <v>0</v>
          </cell>
        </row>
        <row r="1556">
          <cell r="A1556" t="str">
            <v>RUBRO:</v>
          </cell>
          <cell r="B1556" t="str">
            <v/>
          </cell>
          <cell r="C1556" t="str">
            <v/>
          </cell>
          <cell r="D1556">
            <v>0</v>
          </cell>
          <cell r="E1556">
            <v>0</v>
          </cell>
          <cell r="F1556">
            <v>0</v>
          </cell>
          <cell r="G1556">
            <v>0</v>
          </cell>
        </row>
        <row r="1557">
          <cell r="A1557" t="str">
            <v>ITEM:</v>
          </cell>
          <cell r="B1557" t="str">
            <v/>
          </cell>
          <cell r="C1557" t="str">
            <v/>
          </cell>
          <cell r="D1557">
            <v>0</v>
          </cell>
          <cell r="E1557">
            <v>0</v>
          </cell>
          <cell r="F1557" t="str">
            <v>UNIDAD:</v>
          </cell>
          <cell r="G1557" t="str">
            <v/>
          </cell>
        </row>
        <row r="1558">
          <cell r="A1558">
            <v>0</v>
          </cell>
          <cell r="B1558">
            <v>0</v>
          </cell>
          <cell r="C1558">
            <v>0</v>
          </cell>
          <cell r="D1558">
            <v>0</v>
          </cell>
          <cell r="E1558">
            <v>0</v>
          </cell>
          <cell r="F1558">
            <v>0</v>
          </cell>
          <cell r="G1558">
            <v>0</v>
          </cell>
        </row>
        <row r="1559">
          <cell r="A1559" t="str">
            <v>DATOS REDETERMINACION</v>
          </cell>
          <cell r="B1559">
            <v>0</v>
          </cell>
          <cell r="C1559" t="str">
            <v>DESIGNACION</v>
          </cell>
          <cell r="D1559" t="str">
            <v>U</v>
          </cell>
          <cell r="E1559" t="str">
            <v>Cantidad</v>
          </cell>
          <cell r="F1559" t="str">
            <v>$ Unitarios</v>
          </cell>
          <cell r="G1559" t="str">
            <v>$ Parcial</v>
          </cell>
        </row>
        <row r="1560">
          <cell r="A1560" t="str">
            <v>CÓDIGO</v>
          </cell>
          <cell r="B1560" t="str">
            <v>DESCRIPCIÓN</v>
          </cell>
          <cell r="C1560">
            <v>0</v>
          </cell>
          <cell r="D1560">
            <v>0</v>
          </cell>
          <cell r="E1560">
            <v>0</v>
          </cell>
          <cell r="F1560">
            <v>0</v>
          </cell>
          <cell r="G1560">
            <v>0</v>
          </cell>
        </row>
        <row r="1561">
          <cell r="A1561">
            <v>0</v>
          </cell>
          <cell r="B1561">
            <v>0</v>
          </cell>
          <cell r="C1561" t="str">
            <v>A - MATERIALES</v>
          </cell>
          <cell r="D1561">
            <v>0</v>
          </cell>
          <cell r="E1561">
            <v>0</v>
          </cell>
          <cell r="F1561">
            <v>0</v>
          </cell>
          <cell r="G1561">
            <v>0</v>
          </cell>
        </row>
        <row r="1562">
          <cell r="A1562" t="str">
            <v/>
          </cell>
          <cell r="B1562" t="str">
            <v/>
          </cell>
          <cell r="C1562">
            <v>0</v>
          </cell>
          <cell r="D1562" t="str">
            <v/>
          </cell>
          <cell r="E1562">
            <v>0</v>
          </cell>
          <cell r="F1562">
            <v>0</v>
          </cell>
          <cell r="G1562">
            <v>0</v>
          </cell>
        </row>
        <row r="1563">
          <cell r="A1563" t="str">
            <v/>
          </cell>
          <cell r="B1563" t="str">
            <v/>
          </cell>
          <cell r="C1563">
            <v>0</v>
          </cell>
          <cell r="D1563" t="str">
            <v/>
          </cell>
          <cell r="E1563">
            <v>0</v>
          </cell>
          <cell r="F1563">
            <v>0</v>
          </cell>
          <cell r="G1563">
            <v>0</v>
          </cell>
        </row>
        <row r="1564">
          <cell r="A1564" t="str">
            <v/>
          </cell>
          <cell r="B1564" t="str">
            <v/>
          </cell>
          <cell r="C1564">
            <v>0</v>
          </cell>
          <cell r="D1564" t="str">
            <v/>
          </cell>
          <cell r="E1564">
            <v>0</v>
          </cell>
          <cell r="F1564">
            <v>0</v>
          </cell>
          <cell r="G1564">
            <v>0</v>
          </cell>
        </row>
        <row r="1565">
          <cell r="A1565" t="str">
            <v/>
          </cell>
          <cell r="B1565" t="str">
            <v/>
          </cell>
          <cell r="C1565">
            <v>0</v>
          </cell>
          <cell r="D1565" t="str">
            <v/>
          </cell>
          <cell r="E1565">
            <v>0</v>
          </cell>
          <cell r="F1565">
            <v>0</v>
          </cell>
          <cell r="G1565">
            <v>0</v>
          </cell>
        </row>
        <row r="1566">
          <cell r="A1566" t="str">
            <v/>
          </cell>
          <cell r="B1566" t="str">
            <v/>
          </cell>
          <cell r="C1566">
            <v>0</v>
          </cell>
          <cell r="D1566" t="str">
            <v/>
          </cell>
          <cell r="E1566">
            <v>0</v>
          </cell>
          <cell r="F1566">
            <v>0</v>
          </cell>
          <cell r="G1566">
            <v>0</v>
          </cell>
        </row>
        <row r="1567">
          <cell r="A1567" t="str">
            <v/>
          </cell>
          <cell r="B1567" t="str">
            <v/>
          </cell>
          <cell r="C1567">
            <v>0</v>
          </cell>
          <cell r="D1567" t="str">
            <v/>
          </cell>
          <cell r="E1567">
            <v>0</v>
          </cell>
          <cell r="F1567">
            <v>0</v>
          </cell>
          <cell r="G1567">
            <v>0</v>
          </cell>
        </row>
        <row r="1568">
          <cell r="A1568" t="str">
            <v/>
          </cell>
          <cell r="B1568" t="str">
            <v/>
          </cell>
          <cell r="C1568">
            <v>0</v>
          </cell>
          <cell r="D1568" t="str">
            <v/>
          </cell>
          <cell r="E1568">
            <v>0</v>
          </cell>
          <cell r="F1568">
            <v>0</v>
          </cell>
          <cell r="G1568">
            <v>0</v>
          </cell>
        </row>
        <row r="1569">
          <cell r="A1569" t="str">
            <v/>
          </cell>
          <cell r="B1569" t="str">
            <v/>
          </cell>
          <cell r="C1569">
            <v>0</v>
          </cell>
          <cell r="D1569" t="str">
            <v/>
          </cell>
          <cell r="E1569">
            <v>0</v>
          </cell>
          <cell r="F1569">
            <v>0</v>
          </cell>
          <cell r="G1569">
            <v>0</v>
          </cell>
        </row>
        <row r="1570">
          <cell r="A1570" t="str">
            <v/>
          </cell>
          <cell r="B1570" t="str">
            <v/>
          </cell>
          <cell r="C1570">
            <v>0</v>
          </cell>
          <cell r="D1570" t="str">
            <v/>
          </cell>
          <cell r="E1570">
            <v>0</v>
          </cell>
          <cell r="F1570">
            <v>0</v>
          </cell>
          <cell r="G1570">
            <v>0</v>
          </cell>
        </row>
        <row r="1571">
          <cell r="A1571" t="str">
            <v/>
          </cell>
          <cell r="B1571" t="str">
            <v/>
          </cell>
          <cell r="C1571">
            <v>0</v>
          </cell>
          <cell r="D1571" t="str">
            <v/>
          </cell>
          <cell r="E1571">
            <v>0</v>
          </cell>
          <cell r="F1571">
            <v>0</v>
          </cell>
          <cell r="G1571">
            <v>0</v>
          </cell>
        </row>
        <row r="1572">
          <cell r="A1572" t="str">
            <v/>
          </cell>
          <cell r="B1572" t="str">
            <v/>
          </cell>
          <cell r="C1572">
            <v>0</v>
          </cell>
          <cell r="D1572" t="str">
            <v/>
          </cell>
          <cell r="E1572">
            <v>0</v>
          </cell>
          <cell r="F1572">
            <v>0</v>
          </cell>
          <cell r="G1572">
            <v>0</v>
          </cell>
        </row>
        <row r="1573">
          <cell r="A1573" t="str">
            <v/>
          </cell>
          <cell r="B1573" t="str">
            <v/>
          </cell>
          <cell r="C1573">
            <v>0</v>
          </cell>
          <cell r="D1573" t="str">
            <v/>
          </cell>
          <cell r="E1573">
            <v>0</v>
          </cell>
          <cell r="F1573">
            <v>0</v>
          </cell>
          <cell r="G1573">
            <v>0</v>
          </cell>
        </row>
        <row r="1574">
          <cell r="A1574" t="str">
            <v/>
          </cell>
          <cell r="B1574" t="str">
            <v/>
          </cell>
          <cell r="C1574">
            <v>0</v>
          </cell>
          <cell r="D1574" t="str">
            <v/>
          </cell>
          <cell r="E1574">
            <v>0</v>
          </cell>
          <cell r="F1574">
            <v>0</v>
          </cell>
          <cell r="G1574">
            <v>0</v>
          </cell>
        </row>
        <row r="1575">
          <cell r="A1575" t="str">
            <v/>
          </cell>
          <cell r="B1575" t="str">
            <v/>
          </cell>
          <cell r="C1575">
            <v>0</v>
          </cell>
          <cell r="D1575" t="str">
            <v/>
          </cell>
          <cell r="E1575">
            <v>0</v>
          </cell>
          <cell r="F1575">
            <v>0</v>
          </cell>
          <cell r="G1575">
            <v>0</v>
          </cell>
        </row>
        <row r="1576">
          <cell r="A1576">
            <v>0</v>
          </cell>
          <cell r="B1576">
            <v>0</v>
          </cell>
          <cell r="C1576">
            <v>0</v>
          </cell>
          <cell r="D1576">
            <v>0</v>
          </cell>
          <cell r="E1576">
            <v>0</v>
          </cell>
          <cell r="F1576" t="str">
            <v>Total A</v>
          </cell>
          <cell r="G1576">
            <v>0</v>
          </cell>
        </row>
        <row r="1577">
          <cell r="A1577">
            <v>0</v>
          </cell>
          <cell r="B1577">
            <v>0</v>
          </cell>
          <cell r="C1577" t="str">
            <v>B - MANO DE OBRA</v>
          </cell>
          <cell r="D1577">
            <v>0</v>
          </cell>
          <cell r="E1577">
            <v>0</v>
          </cell>
          <cell r="F1577">
            <v>0</v>
          </cell>
          <cell r="G1577">
            <v>0</v>
          </cell>
        </row>
        <row r="1578">
          <cell r="A1578" t="str">
            <v/>
          </cell>
          <cell r="B1578">
            <v>0</v>
          </cell>
          <cell r="C1578">
            <v>0</v>
          </cell>
          <cell r="D1578" t="str">
            <v/>
          </cell>
          <cell r="E1578">
            <v>0</v>
          </cell>
          <cell r="F1578">
            <v>0</v>
          </cell>
          <cell r="G1578">
            <v>0</v>
          </cell>
        </row>
        <row r="1579">
          <cell r="A1579" t="str">
            <v/>
          </cell>
          <cell r="B1579">
            <v>0</v>
          </cell>
          <cell r="C1579">
            <v>0</v>
          </cell>
          <cell r="D1579" t="str">
            <v/>
          </cell>
          <cell r="E1579">
            <v>0</v>
          </cell>
          <cell r="F1579">
            <v>0</v>
          </cell>
          <cell r="G1579">
            <v>0</v>
          </cell>
        </row>
        <row r="1580">
          <cell r="A1580" t="str">
            <v/>
          </cell>
          <cell r="B1580">
            <v>0</v>
          </cell>
          <cell r="C1580">
            <v>0</v>
          </cell>
          <cell r="D1580" t="str">
            <v/>
          </cell>
          <cell r="E1580">
            <v>0</v>
          </cell>
          <cell r="F1580">
            <v>0</v>
          </cell>
          <cell r="G1580">
            <v>0</v>
          </cell>
        </row>
        <row r="1581">
          <cell r="A1581" t="str">
            <v/>
          </cell>
          <cell r="B1581">
            <v>0</v>
          </cell>
          <cell r="C1581">
            <v>0</v>
          </cell>
          <cell r="D1581" t="str">
            <v/>
          </cell>
          <cell r="E1581">
            <v>0</v>
          </cell>
          <cell r="F1581">
            <v>0</v>
          </cell>
          <cell r="G1581">
            <v>0</v>
          </cell>
        </row>
        <row r="1582">
          <cell r="A1582" t="str">
            <v/>
          </cell>
          <cell r="B1582">
            <v>0</v>
          </cell>
          <cell r="C1582">
            <v>0</v>
          </cell>
          <cell r="D1582" t="str">
            <v/>
          </cell>
          <cell r="E1582">
            <v>0</v>
          </cell>
          <cell r="F1582">
            <v>0</v>
          </cell>
          <cell r="G1582">
            <v>0</v>
          </cell>
        </row>
        <row r="1583">
          <cell r="A1583" t="str">
            <v/>
          </cell>
          <cell r="B1583">
            <v>0</v>
          </cell>
          <cell r="C1583">
            <v>0</v>
          </cell>
          <cell r="D1583" t="str">
            <v/>
          </cell>
          <cell r="E1583">
            <v>0</v>
          </cell>
          <cell r="F1583">
            <v>0</v>
          </cell>
          <cell r="G1583">
            <v>0</v>
          </cell>
        </row>
        <row r="1584">
          <cell r="A1584" t="str">
            <v/>
          </cell>
          <cell r="B1584">
            <v>0</v>
          </cell>
          <cell r="C1584">
            <v>0</v>
          </cell>
          <cell r="D1584" t="str">
            <v/>
          </cell>
          <cell r="E1584">
            <v>0</v>
          </cell>
          <cell r="F1584">
            <v>0</v>
          </cell>
          <cell r="G1584">
            <v>0</v>
          </cell>
        </row>
        <row r="1585">
          <cell r="A1585" t="str">
            <v/>
          </cell>
          <cell r="B1585">
            <v>0</v>
          </cell>
          <cell r="C1585">
            <v>0</v>
          </cell>
          <cell r="D1585" t="str">
            <v/>
          </cell>
          <cell r="E1585">
            <v>0</v>
          </cell>
          <cell r="F1585">
            <v>0</v>
          </cell>
          <cell r="G1585">
            <v>0</v>
          </cell>
        </row>
        <row r="1586">
          <cell r="A1586">
            <v>0</v>
          </cell>
          <cell r="B1586">
            <v>0</v>
          </cell>
          <cell r="C1586">
            <v>0</v>
          </cell>
          <cell r="D1586">
            <v>0</v>
          </cell>
          <cell r="E1586">
            <v>0</v>
          </cell>
          <cell r="F1586" t="str">
            <v>Total B</v>
          </cell>
          <cell r="G1586">
            <v>0</v>
          </cell>
        </row>
        <row r="1587">
          <cell r="A1587">
            <v>0</v>
          </cell>
          <cell r="B1587">
            <v>0</v>
          </cell>
          <cell r="C1587" t="str">
            <v>C - EQUIPOS</v>
          </cell>
          <cell r="D1587">
            <v>0</v>
          </cell>
          <cell r="E1587">
            <v>0</v>
          </cell>
          <cell r="F1587">
            <v>0</v>
          </cell>
          <cell r="G1587">
            <v>0</v>
          </cell>
        </row>
        <row r="1588">
          <cell r="A1588" t="str">
            <v/>
          </cell>
          <cell r="B1588" t="str">
            <v/>
          </cell>
          <cell r="C1588">
            <v>0</v>
          </cell>
          <cell r="D1588" t="str">
            <v/>
          </cell>
          <cell r="E1588">
            <v>0</v>
          </cell>
          <cell r="F1588">
            <v>0</v>
          </cell>
          <cell r="G1588">
            <v>0</v>
          </cell>
        </row>
        <row r="1589">
          <cell r="A1589" t="str">
            <v/>
          </cell>
          <cell r="B1589" t="str">
            <v/>
          </cell>
          <cell r="C1589">
            <v>0</v>
          </cell>
          <cell r="D1589" t="str">
            <v/>
          </cell>
          <cell r="E1589">
            <v>0</v>
          </cell>
          <cell r="F1589">
            <v>0</v>
          </cell>
          <cell r="G1589">
            <v>0</v>
          </cell>
        </row>
        <row r="1590">
          <cell r="A1590" t="str">
            <v/>
          </cell>
          <cell r="B1590" t="str">
            <v/>
          </cell>
          <cell r="C1590">
            <v>0</v>
          </cell>
          <cell r="D1590" t="str">
            <v/>
          </cell>
          <cell r="E1590">
            <v>0</v>
          </cell>
          <cell r="F1590">
            <v>0</v>
          </cell>
          <cell r="G1590">
            <v>0</v>
          </cell>
        </row>
        <row r="1591">
          <cell r="A1591" t="str">
            <v/>
          </cell>
          <cell r="B1591" t="str">
            <v/>
          </cell>
          <cell r="C1591">
            <v>0</v>
          </cell>
          <cell r="D1591" t="str">
            <v/>
          </cell>
          <cell r="E1591">
            <v>0</v>
          </cell>
          <cell r="F1591">
            <v>0</v>
          </cell>
          <cell r="G1591">
            <v>0</v>
          </cell>
        </row>
        <row r="1592">
          <cell r="A1592" t="str">
            <v/>
          </cell>
          <cell r="B1592" t="str">
            <v/>
          </cell>
          <cell r="C1592">
            <v>0</v>
          </cell>
          <cell r="D1592" t="str">
            <v/>
          </cell>
          <cell r="E1592">
            <v>0</v>
          </cell>
          <cell r="F1592">
            <v>0</v>
          </cell>
          <cell r="G1592">
            <v>0</v>
          </cell>
        </row>
        <row r="1593">
          <cell r="A1593" t="str">
            <v/>
          </cell>
          <cell r="B1593" t="str">
            <v/>
          </cell>
          <cell r="C1593">
            <v>0</v>
          </cell>
          <cell r="D1593" t="str">
            <v/>
          </cell>
          <cell r="E1593">
            <v>0</v>
          </cell>
          <cell r="F1593">
            <v>0</v>
          </cell>
          <cell r="G1593">
            <v>0</v>
          </cell>
        </row>
        <row r="1594">
          <cell r="A1594" t="str">
            <v/>
          </cell>
          <cell r="B1594" t="str">
            <v/>
          </cell>
          <cell r="C1594">
            <v>0</v>
          </cell>
          <cell r="D1594" t="str">
            <v/>
          </cell>
          <cell r="E1594">
            <v>0</v>
          </cell>
          <cell r="F1594">
            <v>0</v>
          </cell>
          <cell r="G1594">
            <v>0</v>
          </cell>
        </row>
        <row r="1595">
          <cell r="A1595" t="str">
            <v/>
          </cell>
          <cell r="B1595" t="str">
            <v/>
          </cell>
          <cell r="C1595">
            <v>0</v>
          </cell>
          <cell r="D1595" t="str">
            <v/>
          </cell>
          <cell r="E1595">
            <v>0</v>
          </cell>
          <cell r="F1595">
            <v>0</v>
          </cell>
          <cell r="G1595">
            <v>0</v>
          </cell>
        </row>
        <row r="1596">
          <cell r="A1596" t="str">
            <v/>
          </cell>
          <cell r="B1596" t="str">
            <v/>
          </cell>
          <cell r="C1596">
            <v>0</v>
          </cell>
          <cell r="D1596" t="str">
            <v/>
          </cell>
          <cell r="E1596">
            <v>0</v>
          </cell>
          <cell r="F1596">
            <v>0</v>
          </cell>
          <cell r="G1596">
            <v>0</v>
          </cell>
        </row>
        <row r="1597">
          <cell r="A1597">
            <v>0</v>
          </cell>
          <cell r="B1597">
            <v>0</v>
          </cell>
          <cell r="C1597">
            <v>0</v>
          </cell>
          <cell r="D1597">
            <v>0</v>
          </cell>
          <cell r="E1597">
            <v>0</v>
          </cell>
          <cell r="F1597" t="str">
            <v>Total C</v>
          </cell>
          <cell r="G1597">
            <v>0</v>
          </cell>
        </row>
        <row r="1598">
          <cell r="A1598">
            <v>0</v>
          </cell>
          <cell r="B1598">
            <v>0</v>
          </cell>
          <cell r="C1598">
            <v>0</v>
          </cell>
          <cell r="D1598">
            <v>0</v>
          </cell>
          <cell r="E1598">
            <v>0</v>
          </cell>
          <cell r="F1598">
            <v>0</v>
          </cell>
          <cell r="G1598">
            <v>0</v>
          </cell>
        </row>
        <row r="1599">
          <cell r="A1599" t="str">
            <v/>
          </cell>
          <cell r="B1599" t="str">
            <v/>
          </cell>
          <cell r="C1599">
            <v>0</v>
          </cell>
          <cell r="D1599" t="str">
            <v>Costo  Neto</v>
          </cell>
          <cell r="E1599">
            <v>0</v>
          </cell>
          <cell r="F1599" t="str">
            <v>Total D=A+B+C</v>
          </cell>
          <cell r="G1599">
            <v>0</v>
          </cell>
        </row>
        <row r="1601">
          <cell r="A1601" t="str">
            <v>ANALISIS DE PRECIOS</v>
          </cell>
          <cell r="B1601">
            <v>0</v>
          </cell>
          <cell r="C1601">
            <v>0</v>
          </cell>
          <cell r="D1601">
            <v>0</v>
          </cell>
          <cell r="E1601">
            <v>0</v>
          </cell>
          <cell r="F1601">
            <v>0</v>
          </cell>
          <cell r="G1601">
            <v>0</v>
          </cell>
        </row>
        <row r="1602">
          <cell r="A1602" t="str">
            <v>COMITENTE:</v>
          </cell>
          <cell r="B1602" t="str">
            <v>DIRECCIÓN DE ARQUITECTURA</v>
          </cell>
          <cell r="C1602">
            <v>0</v>
          </cell>
          <cell r="D1602">
            <v>0</v>
          </cell>
          <cell r="E1602">
            <v>0</v>
          </cell>
          <cell r="F1602">
            <v>0</v>
          </cell>
          <cell r="G1602">
            <v>0</v>
          </cell>
        </row>
        <row r="1603">
          <cell r="A1603" t="str">
            <v>CONTRATISTA:</v>
          </cell>
          <cell r="B1603" t="str">
            <v>FUNCIONALES SIGOP</v>
          </cell>
          <cell r="C1603">
            <v>0</v>
          </cell>
          <cell r="D1603">
            <v>0</v>
          </cell>
          <cell r="E1603">
            <v>0</v>
          </cell>
          <cell r="F1603">
            <v>0</v>
          </cell>
          <cell r="G1603">
            <v>0</v>
          </cell>
        </row>
        <row r="1604">
          <cell r="A1604" t="str">
            <v>OBRA:</v>
          </cell>
          <cell r="B1604" t="str">
            <v>PRUEBA PLANILLA DE MEDICION</v>
          </cell>
          <cell r="C1604">
            <v>0</v>
          </cell>
          <cell r="D1604">
            <v>0</v>
          </cell>
          <cell r="E1604">
            <v>0</v>
          </cell>
          <cell r="F1604" t="str">
            <v>PRECIOS A:</v>
          </cell>
          <cell r="G1604">
            <v>0</v>
          </cell>
        </row>
        <row r="1605">
          <cell r="A1605" t="str">
            <v>UBICACIÓN:</v>
          </cell>
          <cell r="B1605" t="str">
            <v>CENTRO CIVICO</v>
          </cell>
          <cell r="C1605">
            <v>0</v>
          </cell>
          <cell r="D1605">
            <v>0</v>
          </cell>
          <cell r="E1605">
            <v>0</v>
          </cell>
          <cell r="F1605">
            <v>0</v>
          </cell>
          <cell r="G1605">
            <v>0</v>
          </cell>
        </row>
        <row r="1606">
          <cell r="A1606" t="str">
            <v>RUBRO:</v>
          </cell>
          <cell r="B1606" t="str">
            <v/>
          </cell>
          <cell r="C1606" t="str">
            <v/>
          </cell>
          <cell r="D1606">
            <v>0</v>
          </cell>
          <cell r="E1606">
            <v>0</v>
          </cell>
          <cell r="F1606">
            <v>0</v>
          </cell>
          <cell r="G1606">
            <v>0</v>
          </cell>
        </row>
        <row r="1607">
          <cell r="A1607" t="str">
            <v>ITEM:</v>
          </cell>
          <cell r="B1607" t="str">
            <v/>
          </cell>
          <cell r="C1607" t="str">
            <v/>
          </cell>
          <cell r="D1607">
            <v>0</v>
          </cell>
          <cell r="E1607">
            <v>0</v>
          </cell>
          <cell r="F1607" t="str">
            <v>UNIDAD:</v>
          </cell>
          <cell r="G1607" t="str">
            <v/>
          </cell>
        </row>
        <row r="1608">
          <cell r="A1608">
            <v>0</v>
          </cell>
          <cell r="B1608">
            <v>0</v>
          </cell>
          <cell r="C1608">
            <v>0</v>
          </cell>
          <cell r="D1608">
            <v>0</v>
          </cell>
          <cell r="E1608">
            <v>0</v>
          </cell>
          <cell r="F1608">
            <v>0</v>
          </cell>
          <cell r="G1608">
            <v>0</v>
          </cell>
        </row>
        <row r="1609">
          <cell r="A1609" t="str">
            <v>DATOS REDETERMINACION</v>
          </cell>
          <cell r="B1609">
            <v>0</v>
          </cell>
          <cell r="C1609" t="str">
            <v>DESIGNACION</v>
          </cell>
          <cell r="D1609" t="str">
            <v>U</v>
          </cell>
          <cell r="E1609" t="str">
            <v>Cantidad</v>
          </cell>
          <cell r="F1609" t="str">
            <v>$ Unitarios</v>
          </cell>
          <cell r="G1609" t="str">
            <v>$ Parcial</v>
          </cell>
        </row>
        <row r="1610">
          <cell r="A1610" t="str">
            <v>CÓDIGO</v>
          </cell>
          <cell r="B1610" t="str">
            <v>DESCRIPCIÓN</v>
          </cell>
          <cell r="C1610">
            <v>0</v>
          </cell>
          <cell r="D1610">
            <v>0</v>
          </cell>
          <cell r="E1610">
            <v>0</v>
          </cell>
          <cell r="F1610">
            <v>0</v>
          </cell>
          <cell r="G1610">
            <v>0</v>
          </cell>
        </row>
        <row r="1611">
          <cell r="A1611">
            <v>0</v>
          </cell>
          <cell r="B1611">
            <v>0</v>
          </cell>
          <cell r="C1611" t="str">
            <v>A - MATERIALES</v>
          </cell>
          <cell r="D1611">
            <v>0</v>
          </cell>
          <cell r="E1611">
            <v>0</v>
          </cell>
          <cell r="F1611">
            <v>0</v>
          </cell>
          <cell r="G1611">
            <v>0</v>
          </cell>
        </row>
        <row r="1612">
          <cell r="A1612" t="str">
            <v/>
          </cell>
          <cell r="B1612" t="str">
            <v/>
          </cell>
          <cell r="C1612">
            <v>0</v>
          </cell>
          <cell r="D1612" t="str">
            <v/>
          </cell>
          <cell r="E1612">
            <v>0</v>
          </cell>
          <cell r="F1612">
            <v>0</v>
          </cell>
          <cell r="G1612">
            <v>0</v>
          </cell>
        </row>
        <row r="1613">
          <cell r="A1613" t="str">
            <v/>
          </cell>
          <cell r="B1613" t="str">
            <v/>
          </cell>
          <cell r="C1613">
            <v>0</v>
          </cell>
          <cell r="D1613" t="str">
            <v/>
          </cell>
          <cell r="E1613">
            <v>0</v>
          </cell>
          <cell r="F1613">
            <v>0</v>
          </cell>
          <cell r="G1613">
            <v>0</v>
          </cell>
        </row>
        <row r="1614">
          <cell r="A1614" t="str">
            <v/>
          </cell>
          <cell r="B1614" t="str">
            <v/>
          </cell>
          <cell r="C1614">
            <v>0</v>
          </cell>
          <cell r="D1614" t="str">
            <v/>
          </cell>
          <cell r="E1614">
            <v>0</v>
          </cell>
          <cell r="F1614">
            <v>0</v>
          </cell>
          <cell r="G1614">
            <v>0</v>
          </cell>
        </row>
        <row r="1615">
          <cell r="A1615" t="str">
            <v/>
          </cell>
          <cell r="B1615" t="str">
            <v/>
          </cell>
          <cell r="C1615">
            <v>0</v>
          </cell>
          <cell r="D1615" t="str">
            <v/>
          </cell>
          <cell r="E1615">
            <v>0</v>
          </cell>
          <cell r="F1615">
            <v>0</v>
          </cell>
          <cell r="G1615">
            <v>0</v>
          </cell>
        </row>
        <row r="1616">
          <cell r="A1616" t="str">
            <v/>
          </cell>
          <cell r="B1616" t="str">
            <v/>
          </cell>
          <cell r="C1616">
            <v>0</v>
          </cell>
          <cell r="D1616" t="str">
            <v/>
          </cell>
          <cell r="E1616">
            <v>0</v>
          </cell>
          <cell r="F1616">
            <v>0</v>
          </cell>
          <cell r="G1616">
            <v>0</v>
          </cell>
        </row>
        <row r="1617">
          <cell r="A1617" t="str">
            <v/>
          </cell>
          <cell r="B1617" t="str">
            <v/>
          </cell>
          <cell r="C1617">
            <v>0</v>
          </cell>
          <cell r="D1617" t="str">
            <v/>
          </cell>
          <cell r="E1617">
            <v>0</v>
          </cell>
          <cell r="F1617">
            <v>0</v>
          </cell>
          <cell r="G1617">
            <v>0</v>
          </cell>
        </row>
        <row r="1618">
          <cell r="A1618" t="str">
            <v/>
          </cell>
          <cell r="B1618" t="str">
            <v/>
          </cell>
          <cell r="C1618">
            <v>0</v>
          </cell>
          <cell r="D1618" t="str">
            <v/>
          </cell>
          <cell r="E1618">
            <v>0</v>
          </cell>
          <cell r="F1618">
            <v>0</v>
          </cell>
          <cell r="G1618">
            <v>0</v>
          </cell>
        </row>
        <row r="1619">
          <cell r="A1619" t="str">
            <v/>
          </cell>
          <cell r="B1619" t="str">
            <v/>
          </cell>
          <cell r="C1619">
            <v>0</v>
          </cell>
          <cell r="D1619" t="str">
            <v/>
          </cell>
          <cell r="E1619">
            <v>0</v>
          </cell>
          <cell r="F1619">
            <v>0</v>
          </cell>
          <cell r="G1619">
            <v>0</v>
          </cell>
        </row>
        <row r="1620">
          <cell r="A1620" t="str">
            <v/>
          </cell>
          <cell r="B1620" t="str">
            <v/>
          </cell>
          <cell r="C1620">
            <v>0</v>
          </cell>
          <cell r="D1620" t="str">
            <v/>
          </cell>
          <cell r="E1620">
            <v>0</v>
          </cell>
          <cell r="F1620">
            <v>0</v>
          </cell>
          <cell r="G1620">
            <v>0</v>
          </cell>
        </row>
        <row r="1621">
          <cell r="A1621" t="str">
            <v/>
          </cell>
          <cell r="B1621" t="str">
            <v/>
          </cell>
          <cell r="C1621">
            <v>0</v>
          </cell>
          <cell r="D1621" t="str">
            <v/>
          </cell>
          <cell r="E1621">
            <v>0</v>
          </cell>
          <cell r="F1621">
            <v>0</v>
          </cell>
          <cell r="G1621">
            <v>0</v>
          </cell>
        </row>
        <row r="1622">
          <cell r="A1622" t="str">
            <v/>
          </cell>
          <cell r="B1622" t="str">
            <v/>
          </cell>
          <cell r="C1622">
            <v>0</v>
          </cell>
          <cell r="D1622" t="str">
            <v/>
          </cell>
          <cell r="E1622">
            <v>0</v>
          </cell>
          <cell r="F1622">
            <v>0</v>
          </cell>
          <cell r="G1622">
            <v>0</v>
          </cell>
        </row>
        <row r="1623">
          <cell r="A1623" t="str">
            <v/>
          </cell>
          <cell r="B1623" t="str">
            <v/>
          </cell>
          <cell r="C1623">
            <v>0</v>
          </cell>
          <cell r="D1623" t="str">
            <v/>
          </cell>
          <cell r="E1623">
            <v>0</v>
          </cell>
          <cell r="F1623">
            <v>0</v>
          </cell>
          <cell r="G1623">
            <v>0</v>
          </cell>
        </row>
        <row r="1624">
          <cell r="A1624" t="str">
            <v/>
          </cell>
          <cell r="B1624" t="str">
            <v/>
          </cell>
          <cell r="C1624">
            <v>0</v>
          </cell>
          <cell r="D1624" t="str">
            <v/>
          </cell>
          <cell r="E1624">
            <v>0</v>
          </cell>
          <cell r="F1624">
            <v>0</v>
          </cell>
          <cell r="G1624">
            <v>0</v>
          </cell>
        </row>
        <row r="1625">
          <cell r="A1625" t="str">
            <v/>
          </cell>
          <cell r="B1625" t="str">
            <v/>
          </cell>
          <cell r="C1625">
            <v>0</v>
          </cell>
          <cell r="D1625" t="str">
            <v/>
          </cell>
          <cell r="E1625">
            <v>0</v>
          </cell>
          <cell r="F1625">
            <v>0</v>
          </cell>
          <cell r="G1625">
            <v>0</v>
          </cell>
        </row>
        <row r="1626">
          <cell r="A1626">
            <v>0</v>
          </cell>
          <cell r="B1626">
            <v>0</v>
          </cell>
          <cell r="C1626">
            <v>0</v>
          </cell>
          <cell r="D1626">
            <v>0</v>
          </cell>
          <cell r="E1626">
            <v>0</v>
          </cell>
          <cell r="F1626" t="str">
            <v>Total A</v>
          </cell>
          <cell r="G1626">
            <v>0</v>
          </cell>
        </row>
        <row r="1627">
          <cell r="A1627">
            <v>0</v>
          </cell>
          <cell r="B1627">
            <v>0</v>
          </cell>
          <cell r="C1627" t="str">
            <v>B - MANO DE OBRA</v>
          </cell>
          <cell r="D1627">
            <v>0</v>
          </cell>
          <cell r="E1627">
            <v>0</v>
          </cell>
          <cell r="F1627">
            <v>0</v>
          </cell>
          <cell r="G1627">
            <v>0</v>
          </cell>
        </row>
        <row r="1628">
          <cell r="A1628" t="str">
            <v/>
          </cell>
          <cell r="B1628">
            <v>0</v>
          </cell>
          <cell r="C1628">
            <v>0</v>
          </cell>
          <cell r="D1628" t="str">
            <v/>
          </cell>
          <cell r="E1628">
            <v>0</v>
          </cell>
          <cell r="F1628">
            <v>0</v>
          </cell>
          <cell r="G1628">
            <v>0</v>
          </cell>
        </row>
        <row r="1629">
          <cell r="A1629" t="str">
            <v/>
          </cell>
          <cell r="B1629">
            <v>0</v>
          </cell>
          <cell r="C1629">
            <v>0</v>
          </cell>
          <cell r="D1629" t="str">
            <v/>
          </cell>
          <cell r="E1629">
            <v>0</v>
          </cell>
          <cell r="F1629">
            <v>0</v>
          </cell>
          <cell r="G1629">
            <v>0</v>
          </cell>
        </row>
        <row r="1630">
          <cell r="A1630" t="str">
            <v/>
          </cell>
          <cell r="B1630">
            <v>0</v>
          </cell>
          <cell r="C1630">
            <v>0</v>
          </cell>
          <cell r="D1630" t="str">
            <v/>
          </cell>
          <cell r="E1630">
            <v>0</v>
          </cell>
          <cell r="F1630">
            <v>0</v>
          </cell>
          <cell r="G1630">
            <v>0</v>
          </cell>
        </row>
        <row r="1631">
          <cell r="A1631" t="str">
            <v/>
          </cell>
          <cell r="B1631">
            <v>0</v>
          </cell>
          <cell r="C1631">
            <v>0</v>
          </cell>
          <cell r="D1631" t="str">
            <v/>
          </cell>
          <cell r="E1631">
            <v>0</v>
          </cell>
          <cell r="F1631">
            <v>0</v>
          </cell>
          <cell r="G1631">
            <v>0</v>
          </cell>
        </row>
        <row r="1632">
          <cell r="A1632" t="str">
            <v/>
          </cell>
          <cell r="B1632">
            <v>0</v>
          </cell>
          <cell r="C1632">
            <v>0</v>
          </cell>
          <cell r="D1632" t="str">
            <v/>
          </cell>
          <cell r="E1632">
            <v>0</v>
          </cell>
          <cell r="F1632">
            <v>0</v>
          </cell>
          <cell r="G1632">
            <v>0</v>
          </cell>
        </row>
        <row r="1633">
          <cell r="A1633" t="str">
            <v/>
          </cell>
          <cell r="B1633">
            <v>0</v>
          </cell>
          <cell r="C1633">
            <v>0</v>
          </cell>
          <cell r="D1633" t="str">
            <v/>
          </cell>
          <cell r="E1633">
            <v>0</v>
          </cell>
          <cell r="F1633">
            <v>0</v>
          </cell>
          <cell r="G1633">
            <v>0</v>
          </cell>
        </row>
        <row r="1634">
          <cell r="A1634" t="str">
            <v/>
          </cell>
          <cell r="B1634">
            <v>0</v>
          </cell>
          <cell r="C1634">
            <v>0</v>
          </cell>
          <cell r="D1634" t="str">
            <v/>
          </cell>
          <cell r="E1634">
            <v>0</v>
          </cell>
          <cell r="F1634">
            <v>0</v>
          </cell>
          <cell r="G1634">
            <v>0</v>
          </cell>
        </row>
        <row r="1635">
          <cell r="A1635" t="str">
            <v/>
          </cell>
          <cell r="B1635">
            <v>0</v>
          </cell>
          <cell r="C1635">
            <v>0</v>
          </cell>
          <cell r="D1635" t="str">
            <v/>
          </cell>
          <cell r="E1635">
            <v>0</v>
          </cell>
          <cell r="F1635">
            <v>0</v>
          </cell>
          <cell r="G1635">
            <v>0</v>
          </cell>
        </row>
        <row r="1636">
          <cell r="A1636">
            <v>0</v>
          </cell>
          <cell r="B1636">
            <v>0</v>
          </cell>
          <cell r="C1636">
            <v>0</v>
          </cell>
          <cell r="D1636">
            <v>0</v>
          </cell>
          <cell r="E1636">
            <v>0</v>
          </cell>
          <cell r="F1636" t="str">
            <v>Total B</v>
          </cell>
          <cell r="G1636">
            <v>0</v>
          </cell>
        </row>
        <row r="1637">
          <cell r="A1637">
            <v>0</v>
          </cell>
          <cell r="B1637">
            <v>0</v>
          </cell>
          <cell r="C1637" t="str">
            <v>C - EQUIPOS</v>
          </cell>
          <cell r="D1637">
            <v>0</v>
          </cell>
          <cell r="E1637">
            <v>0</v>
          </cell>
          <cell r="F1637">
            <v>0</v>
          </cell>
          <cell r="G1637">
            <v>0</v>
          </cell>
        </row>
        <row r="1638">
          <cell r="A1638" t="str">
            <v/>
          </cell>
          <cell r="B1638" t="str">
            <v/>
          </cell>
          <cell r="C1638">
            <v>0</v>
          </cell>
          <cell r="D1638" t="str">
            <v/>
          </cell>
          <cell r="E1638">
            <v>0</v>
          </cell>
          <cell r="F1638">
            <v>0</v>
          </cell>
          <cell r="G1638">
            <v>0</v>
          </cell>
        </row>
        <row r="1639">
          <cell r="A1639" t="str">
            <v/>
          </cell>
          <cell r="B1639" t="str">
            <v/>
          </cell>
          <cell r="C1639">
            <v>0</v>
          </cell>
          <cell r="D1639" t="str">
            <v/>
          </cell>
          <cell r="E1639">
            <v>0</v>
          </cell>
          <cell r="F1639">
            <v>0</v>
          </cell>
          <cell r="G1639">
            <v>0</v>
          </cell>
        </row>
        <row r="1640">
          <cell r="A1640" t="str">
            <v/>
          </cell>
          <cell r="B1640" t="str">
            <v/>
          </cell>
          <cell r="C1640">
            <v>0</v>
          </cell>
          <cell r="D1640" t="str">
            <v/>
          </cell>
          <cell r="E1640">
            <v>0</v>
          </cell>
          <cell r="F1640">
            <v>0</v>
          </cell>
          <cell r="G1640">
            <v>0</v>
          </cell>
        </row>
        <row r="1641">
          <cell r="A1641" t="str">
            <v/>
          </cell>
          <cell r="B1641" t="str">
            <v/>
          </cell>
          <cell r="C1641">
            <v>0</v>
          </cell>
          <cell r="D1641" t="str">
            <v/>
          </cell>
          <cell r="E1641">
            <v>0</v>
          </cell>
          <cell r="F1641">
            <v>0</v>
          </cell>
          <cell r="G1641">
            <v>0</v>
          </cell>
        </row>
        <row r="1642">
          <cell r="A1642" t="str">
            <v/>
          </cell>
          <cell r="B1642" t="str">
            <v/>
          </cell>
          <cell r="C1642">
            <v>0</v>
          </cell>
          <cell r="D1642" t="str">
            <v/>
          </cell>
          <cell r="E1642">
            <v>0</v>
          </cell>
          <cell r="F1642">
            <v>0</v>
          </cell>
          <cell r="G1642">
            <v>0</v>
          </cell>
        </row>
        <row r="1643">
          <cell r="A1643" t="str">
            <v/>
          </cell>
          <cell r="B1643" t="str">
            <v/>
          </cell>
          <cell r="C1643">
            <v>0</v>
          </cell>
          <cell r="D1643" t="str">
            <v/>
          </cell>
          <cell r="E1643">
            <v>0</v>
          </cell>
          <cell r="F1643">
            <v>0</v>
          </cell>
          <cell r="G1643">
            <v>0</v>
          </cell>
        </row>
        <row r="1644">
          <cell r="A1644" t="str">
            <v/>
          </cell>
          <cell r="B1644" t="str">
            <v/>
          </cell>
          <cell r="C1644">
            <v>0</v>
          </cell>
          <cell r="D1644" t="str">
            <v/>
          </cell>
          <cell r="E1644">
            <v>0</v>
          </cell>
          <cell r="F1644">
            <v>0</v>
          </cell>
          <cell r="G1644">
            <v>0</v>
          </cell>
        </row>
        <row r="1645">
          <cell r="A1645" t="str">
            <v/>
          </cell>
          <cell r="B1645" t="str">
            <v/>
          </cell>
          <cell r="C1645">
            <v>0</v>
          </cell>
          <cell r="D1645" t="str">
            <v/>
          </cell>
          <cell r="E1645">
            <v>0</v>
          </cell>
          <cell r="F1645">
            <v>0</v>
          </cell>
          <cell r="G1645">
            <v>0</v>
          </cell>
        </row>
        <row r="1646">
          <cell r="A1646" t="str">
            <v/>
          </cell>
          <cell r="B1646" t="str">
            <v/>
          </cell>
          <cell r="C1646">
            <v>0</v>
          </cell>
          <cell r="D1646" t="str">
            <v/>
          </cell>
          <cell r="E1646">
            <v>0</v>
          </cell>
          <cell r="F1646">
            <v>0</v>
          </cell>
          <cell r="G1646">
            <v>0</v>
          </cell>
        </row>
        <row r="1647">
          <cell r="A1647">
            <v>0</v>
          </cell>
          <cell r="B1647">
            <v>0</v>
          </cell>
          <cell r="C1647">
            <v>0</v>
          </cell>
          <cell r="D1647">
            <v>0</v>
          </cell>
          <cell r="E1647">
            <v>0</v>
          </cell>
          <cell r="F1647" t="str">
            <v>Total C</v>
          </cell>
          <cell r="G1647">
            <v>0</v>
          </cell>
        </row>
        <row r="1648">
          <cell r="A1648">
            <v>0</v>
          </cell>
          <cell r="B1648">
            <v>0</v>
          </cell>
          <cell r="C1648">
            <v>0</v>
          </cell>
          <cell r="D1648">
            <v>0</v>
          </cell>
          <cell r="E1648">
            <v>0</v>
          </cell>
          <cell r="F1648">
            <v>0</v>
          </cell>
          <cell r="G1648">
            <v>0</v>
          </cell>
        </row>
        <row r="1649">
          <cell r="A1649" t="str">
            <v/>
          </cell>
          <cell r="B1649" t="str">
            <v/>
          </cell>
          <cell r="C1649">
            <v>0</v>
          </cell>
          <cell r="D1649" t="str">
            <v>Costo  Neto</v>
          </cell>
          <cell r="E1649">
            <v>0</v>
          </cell>
          <cell r="F1649" t="str">
            <v>Total D=A+B+C</v>
          </cell>
          <cell r="G1649">
            <v>0</v>
          </cell>
        </row>
        <row r="1651">
          <cell r="A1651" t="str">
            <v>ANALISIS DE PRECIOS</v>
          </cell>
          <cell r="B1651">
            <v>0</v>
          </cell>
          <cell r="C1651">
            <v>0</v>
          </cell>
          <cell r="D1651">
            <v>0</v>
          </cell>
          <cell r="E1651">
            <v>0</v>
          </cell>
          <cell r="F1651">
            <v>0</v>
          </cell>
          <cell r="G1651">
            <v>0</v>
          </cell>
        </row>
        <row r="1652">
          <cell r="A1652" t="str">
            <v>COMITENTE:</v>
          </cell>
          <cell r="B1652" t="str">
            <v>DIRECCIÓN DE ARQUITECTURA</v>
          </cell>
          <cell r="C1652">
            <v>0</v>
          </cell>
          <cell r="D1652">
            <v>0</v>
          </cell>
          <cell r="E1652">
            <v>0</v>
          </cell>
          <cell r="F1652">
            <v>0</v>
          </cell>
          <cell r="G1652">
            <v>0</v>
          </cell>
        </row>
        <row r="1653">
          <cell r="A1653" t="str">
            <v>CONTRATISTA:</v>
          </cell>
          <cell r="B1653" t="str">
            <v>FUNCIONALES SIGOP</v>
          </cell>
          <cell r="C1653">
            <v>0</v>
          </cell>
          <cell r="D1653">
            <v>0</v>
          </cell>
          <cell r="E1653">
            <v>0</v>
          </cell>
          <cell r="F1653">
            <v>0</v>
          </cell>
          <cell r="G1653">
            <v>0</v>
          </cell>
        </row>
        <row r="1654">
          <cell r="A1654" t="str">
            <v>OBRA:</v>
          </cell>
          <cell r="B1654" t="str">
            <v>PRUEBA PLANILLA DE MEDICION</v>
          </cell>
          <cell r="C1654">
            <v>0</v>
          </cell>
          <cell r="D1654">
            <v>0</v>
          </cell>
          <cell r="E1654">
            <v>0</v>
          </cell>
          <cell r="F1654" t="str">
            <v>PRECIOS A:</v>
          </cell>
          <cell r="G1654">
            <v>0</v>
          </cell>
        </row>
        <row r="1655">
          <cell r="A1655" t="str">
            <v>UBICACIÓN:</v>
          </cell>
          <cell r="B1655" t="str">
            <v>CENTRO CIVICO</v>
          </cell>
          <cell r="C1655">
            <v>0</v>
          </cell>
          <cell r="D1655">
            <v>0</v>
          </cell>
          <cell r="E1655">
            <v>0</v>
          </cell>
          <cell r="F1655">
            <v>0</v>
          </cell>
          <cell r="G1655">
            <v>0</v>
          </cell>
        </row>
        <row r="1656">
          <cell r="A1656" t="str">
            <v>RUBRO:</v>
          </cell>
          <cell r="B1656" t="str">
            <v/>
          </cell>
          <cell r="C1656" t="str">
            <v/>
          </cell>
          <cell r="D1656">
            <v>0</v>
          </cell>
          <cell r="E1656">
            <v>0</v>
          </cell>
          <cell r="F1656">
            <v>0</v>
          </cell>
          <cell r="G1656">
            <v>0</v>
          </cell>
        </row>
        <row r="1657">
          <cell r="A1657" t="str">
            <v>ITEM:</v>
          </cell>
          <cell r="B1657" t="str">
            <v/>
          </cell>
          <cell r="C1657" t="str">
            <v/>
          </cell>
          <cell r="D1657">
            <v>0</v>
          </cell>
          <cell r="E1657">
            <v>0</v>
          </cell>
          <cell r="F1657" t="str">
            <v>UNIDAD:</v>
          </cell>
          <cell r="G1657" t="str">
            <v/>
          </cell>
        </row>
        <row r="1658">
          <cell r="A1658">
            <v>0</v>
          </cell>
          <cell r="B1658">
            <v>0</v>
          </cell>
          <cell r="C1658">
            <v>0</v>
          </cell>
          <cell r="D1658">
            <v>0</v>
          </cell>
          <cell r="E1658">
            <v>0</v>
          </cell>
          <cell r="F1658">
            <v>0</v>
          </cell>
          <cell r="G1658">
            <v>0</v>
          </cell>
        </row>
        <row r="1659">
          <cell r="A1659" t="str">
            <v>DATOS REDETERMINACION</v>
          </cell>
          <cell r="B1659">
            <v>0</v>
          </cell>
          <cell r="C1659" t="str">
            <v>DESIGNACION</v>
          </cell>
          <cell r="D1659" t="str">
            <v>U</v>
          </cell>
          <cell r="E1659" t="str">
            <v>Cantidad</v>
          </cell>
          <cell r="F1659" t="str">
            <v>$ Unitarios</v>
          </cell>
          <cell r="G1659" t="str">
            <v>$ Parcial</v>
          </cell>
        </row>
        <row r="1660">
          <cell r="A1660" t="str">
            <v>CÓDIGO</v>
          </cell>
          <cell r="B1660" t="str">
            <v>DESCRIPCIÓN</v>
          </cell>
          <cell r="C1660">
            <v>0</v>
          </cell>
          <cell r="D1660">
            <v>0</v>
          </cell>
          <cell r="E1660">
            <v>0</v>
          </cell>
          <cell r="F1660">
            <v>0</v>
          </cell>
          <cell r="G1660">
            <v>0</v>
          </cell>
        </row>
        <row r="1661">
          <cell r="A1661">
            <v>0</v>
          </cell>
          <cell r="B1661">
            <v>0</v>
          </cell>
          <cell r="C1661" t="str">
            <v>A - MATERIALES</v>
          </cell>
          <cell r="D1661">
            <v>0</v>
          </cell>
          <cell r="E1661">
            <v>0</v>
          </cell>
          <cell r="F1661">
            <v>0</v>
          </cell>
          <cell r="G1661">
            <v>0</v>
          </cell>
        </row>
        <row r="1662">
          <cell r="A1662" t="str">
            <v/>
          </cell>
          <cell r="B1662" t="str">
            <v/>
          </cell>
          <cell r="C1662">
            <v>0</v>
          </cell>
          <cell r="D1662" t="str">
            <v/>
          </cell>
          <cell r="E1662">
            <v>0</v>
          </cell>
          <cell r="F1662">
            <v>0</v>
          </cell>
          <cell r="G1662">
            <v>0</v>
          </cell>
        </row>
        <row r="1663">
          <cell r="A1663" t="str">
            <v/>
          </cell>
          <cell r="B1663" t="str">
            <v/>
          </cell>
          <cell r="C1663">
            <v>0</v>
          </cell>
          <cell r="D1663" t="str">
            <v/>
          </cell>
          <cell r="E1663">
            <v>0</v>
          </cell>
          <cell r="F1663">
            <v>0</v>
          </cell>
          <cell r="G1663">
            <v>0</v>
          </cell>
        </row>
        <row r="1664">
          <cell r="A1664" t="str">
            <v/>
          </cell>
          <cell r="B1664" t="str">
            <v/>
          </cell>
          <cell r="C1664">
            <v>0</v>
          </cell>
          <cell r="D1664" t="str">
            <v/>
          </cell>
          <cell r="E1664">
            <v>0</v>
          </cell>
          <cell r="F1664">
            <v>0</v>
          </cell>
          <cell r="G1664">
            <v>0</v>
          </cell>
        </row>
        <row r="1665">
          <cell r="A1665" t="str">
            <v/>
          </cell>
          <cell r="B1665" t="str">
            <v/>
          </cell>
          <cell r="C1665">
            <v>0</v>
          </cell>
          <cell r="D1665" t="str">
            <v/>
          </cell>
          <cell r="E1665">
            <v>0</v>
          </cell>
          <cell r="F1665">
            <v>0</v>
          </cell>
          <cell r="G1665">
            <v>0</v>
          </cell>
        </row>
        <row r="1666">
          <cell r="A1666" t="str">
            <v/>
          </cell>
          <cell r="B1666" t="str">
            <v/>
          </cell>
          <cell r="C1666">
            <v>0</v>
          </cell>
          <cell r="D1666" t="str">
            <v/>
          </cell>
          <cell r="E1666">
            <v>0</v>
          </cell>
          <cell r="F1666">
            <v>0</v>
          </cell>
          <cell r="G1666">
            <v>0</v>
          </cell>
        </row>
        <row r="1667">
          <cell r="A1667" t="str">
            <v/>
          </cell>
          <cell r="B1667" t="str">
            <v/>
          </cell>
          <cell r="C1667">
            <v>0</v>
          </cell>
          <cell r="D1667" t="str">
            <v/>
          </cell>
          <cell r="E1667">
            <v>0</v>
          </cell>
          <cell r="F1667">
            <v>0</v>
          </cell>
          <cell r="G1667">
            <v>0</v>
          </cell>
        </row>
        <row r="1668">
          <cell r="A1668" t="str">
            <v/>
          </cell>
          <cell r="B1668" t="str">
            <v/>
          </cell>
          <cell r="C1668">
            <v>0</v>
          </cell>
          <cell r="D1668" t="str">
            <v/>
          </cell>
          <cell r="E1668">
            <v>0</v>
          </cell>
          <cell r="F1668">
            <v>0</v>
          </cell>
          <cell r="G1668">
            <v>0</v>
          </cell>
        </row>
        <row r="1669">
          <cell r="A1669" t="str">
            <v/>
          </cell>
          <cell r="B1669" t="str">
            <v/>
          </cell>
          <cell r="C1669">
            <v>0</v>
          </cell>
          <cell r="D1669" t="str">
            <v/>
          </cell>
          <cell r="E1669">
            <v>0</v>
          </cell>
          <cell r="F1669">
            <v>0</v>
          </cell>
          <cell r="G1669">
            <v>0</v>
          </cell>
        </row>
        <row r="1670">
          <cell r="A1670" t="str">
            <v/>
          </cell>
          <cell r="B1670" t="str">
            <v/>
          </cell>
          <cell r="C1670">
            <v>0</v>
          </cell>
          <cell r="D1670" t="str">
            <v/>
          </cell>
          <cell r="E1670">
            <v>0</v>
          </cell>
          <cell r="F1670">
            <v>0</v>
          </cell>
          <cell r="G1670">
            <v>0</v>
          </cell>
        </row>
        <row r="1671">
          <cell r="A1671" t="str">
            <v/>
          </cell>
          <cell r="B1671" t="str">
            <v/>
          </cell>
          <cell r="C1671">
            <v>0</v>
          </cell>
          <cell r="D1671" t="str">
            <v/>
          </cell>
          <cell r="E1671">
            <v>0</v>
          </cell>
          <cell r="F1671">
            <v>0</v>
          </cell>
          <cell r="G1671">
            <v>0</v>
          </cell>
        </row>
        <row r="1672">
          <cell r="A1672" t="str">
            <v/>
          </cell>
          <cell r="B1672" t="str">
            <v/>
          </cell>
          <cell r="C1672">
            <v>0</v>
          </cell>
          <cell r="D1672" t="str">
            <v/>
          </cell>
          <cell r="E1672">
            <v>0</v>
          </cell>
          <cell r="F1672">
            <v>0</v>
          </cell>
          <cell r="G1672">
            <v>0</v>
          </cell>
        </row>
        <row r="1673">
          <cell r="A1673" t="str">
            <v/>
          </cell>
          <cell r="B1673" t="str">
            <v/>
          </cell>
          <cell r="C1673">
            <v>0</v>
          </cell>
          <cell r="D1673" t="str">
            <v/>
          </cell>
          <cell r="E1673">
            <v>0</v>
          </cell>
          <cell r="F1673">
            <v>0</v>
          </cell>
          <cell r="G1673">
            <v>0</v>
          </cell>
        </row>
        <row r="1674">
          <cell r="A1674" t="str">
            <v/>
          </cell>
          <cell r="B1674" t="str">
            <v/>
          </cell>
          <cell r="C1674">
            <v>0</v>
          </cell>
          <cell r="D1674" t="str">
            <v/>
          </cell>
          <cell r="E1674">
            <v>0</v>
          </cell>
          <cell r="F1674">
            <v>0</v>
          </cell>
          <cell r="G1674">
            <v>0</v>
          </cell>
        </row>
        <row r="1675">
          <cell r="A1675" t="str">
            <v/>
          </cell>
          <cell r="B1675" t="str">
            <v/>
          </cell>
          <cell r="C1675">
            <v>0</v>
          </cell>
          <cell r="D1675" t="str">
            <v/>
          </cell>
          <cell r="E1675">
            <v>0</v>
          </cell>
          <cell r="F1675">
            <v>0</v>
          </cell>
          <cell r="G1675">
            <v>0</v>
          </cell>
        </row>
        <row r="1676">
          <cell r="A1676">
            <v>0</v>
          </cell>
          <cell r="B1676">
            <v>0</v>
          </cell>
          <cell r="C1676">
            <v>0</v>
          </cell>
          <cell r="D1676">
            <v>0</v>
          </cell>
          <cell r="E1676">
            <v>0</v>
          </cell>
          <cell r="F1676" t="str">
            <v>Total A</v>
          </cell>
          <cell r="G1676">
            <v>0</v>
          </cell>
        </row>
        <row r="1677">
          <cell r="A1677">
            <v>0</v>
          </cell>
          <cell r="B1677">
            <v>0</v>
          </cell>
          <cell r="C1677" t="str">
            <v>B - MANO DE OBRA</v>
          </cell>
          <cell r="D1677">
            <v>0</v>
          </cell>
          <cell r="E1677">
            <v>0</v>
          </cell>
          <cell r="F1677">
            <v>0</v>
          </cell>
          <cell r="G1677">
            <v>0</v>
          </cell>
        </row>
        <row r="1678">
          <cell r="A1678" t="str">
            <v/>
          </cell>
          <cell r="B1678">
            <v>0</v>
          </cell>
          <cell r="C1678">
            <v>0</v>
          </cell>
          <cell r="D1678" t="str">
            <v/>
          </cell>
          <cell r="E1678">
            <v>0</v>
          </cell>
          <cell r="F1678">
            <v>0</v>
          </cell>
          <cell r="G1678">
            <v>0</v>
          </cell>
        </row>
        <row r="1679">
          <cell r="A1679" t="str">
            <v/>
          </cell>
          <cell r="B1679">
            <v>0</v>
          </cell>
          <cell r="C1679">
            <v>0</v>
          </cell>
          <cell r="D1679" t="str">
            <v/>
          </cell>
          <cell r="E1679">
            <v>0</v>
          </cell>
          <cell r="F1679">
            <v>0</v>
          </cell>
          <cell r="G1679">
            <v>0</v>
          </cell>
        </row>
        <row r="1680">
          <cell r="A1680" t="str">
            <v/>
          </cell>
          <cell r="B1680">
            <v>0</v>
          </cell>
          <cell r="C1680">
            <v>0</v>
          </cell>
          <cell r="D1680" t="str">
            <v/>
          </cell>
          <cell r="E1680">
            <v>0</v>
          </cell>
          <cell r="F1680">
            <v>0</v>
          </cell>
          <cell r="G1680">
            <v>0</v>
          </cell>
        </row>
        <row r="1681">
          <cell r="A1681" t="str">
            <v/>
          </cell>
          <cell r="B1681">
            <v>0</v>
          </cell>
          <cell r="C1681">
            <v>0</v>
          </cell>
          <cell r="D1681" t="str">
            <v/>
          </cell>
          <cell r="E1681">
            <v>0</v>
          </cell>
          <cell r="F1681">
            <v>0</v>
          </cell>
          <cell r="G1681">
            <v>0</v>
          </cell>
        </row>
        <row r="1682">
          <cell r="A1682" t="str">
            <v/>
          </cell>
          <cell r="B1682">
            <v>0</v>
          </cell>
          <cell r="C1682">
            <v>0</v>
          </cell>
          <cell r="D1682" t="str">
            <v/>
          </cell>
          <cell r="E1682">
            <v>0</v>
          </cell>
          <cell r="F1682">
            <v>0</v>
          </cell>
          <cell r="G1682">
            <v>0</v>
          </cell>
        </row>
        <row r="1683">
          <cell r="A1683" t="str">
            <v/>
          </cell>
          <cell r="B1683">
            <v>0</v>
          </cell>
          <cell r="C1683">
            <v>0</v>
          </cell>
          <cell r="D1683" t="str">
            <v/>
          </cell>
          <cell r="E1683">
            <v>0</v>
          </cell>
          <cell r="F1683">
            <v>0</v>
          </cell>
          <cell r="G1683">
            <v>0</v>
          </cell>
        </row>
        <row r="1684">
          <cell r="A1684" t="str">
            <v/>
          </cell>
          <cell r="B1684">
            <v>0</v>
          </cell>
          <cell r="C1684">
            <v>0</v>
          </cell>
          <cell r="D1684" t="str">
            <v/>
          </cell>
          <cell r="E1684">
            <v>0</v>
          </cell>
          <cell r="F1684">
            <v>0</v>
          </cell>
          <cell r="G1684">
            <v>0</v>
          </cell>
        </row>
        <row r="1685">
          <cell r="A1685" t="str">
            <v/>
          </cell>
          <cell r="B1685">
            <v>0</v>
          </cell>
          <cell r="C1685">
            <v>0</v>
          </cell>
          <cell r="D1685" t="str">
            <v/>
          </cell>
          <cell r="E1685">
            <v>0</v>
          </cell>
          <cell r="F1685">
            <v>0</v>
          </cell>
          <cell r="G1685">
            <v>0</v>
          </cell>
        </row>
        <row r="1686">
          <cell r="A1686">
            <v>0</v>
          </cell>
          <cell r="B1686">
            <v>0</v>
          </cell>
          <cell r="C1686">
            <v>0</v>
          </cell>
          <cell r="D1686">
            <v>0</v>
          </cell>
          <cell r="E1686">
            <v>0</v>
          </cell>
          <cell r="F1686" t="str">
            <v>Total B</v>
          </cell>
          <cell r="G1686">
            <v>0</v>
          </cell>
        </row>
        <row r="1687">
          <cell r="A1687">
            <v>0</v>
          </cell>
          <cell r="B1687">
            <v>0</v>
          </cell>
          <cell r="C1687" t="str">
            <v>C - EQUIPOS</v>
          </cell>
          <cell r="D1687">
            <v>0</v>
          </cell>
          <cell r="E1687">
            <v>0</v>
          </cell>
          <cell r="F1687">
            <v>0</v>
          </cell>
          <cell r="G1687">
            <v>0</v>
          </cell>
        </row>
        <row r="1688">
          <cell r="A1688" t="str">
            <v/>
          </cell>
          <cell r="B1688" t="str">
            <v/>
          </cell>
          <cell r="C1688">
            <v>0</v>
          </cell>
          <cell r="D1688" t="str">
            <v/>
          </cell>
          <cell r="E1688">
            <v>0</v>
          </cell>
          <cell r="F1688">
            <v>0</v>
          </cell>
          <cell r="G1688">
            <v>0</v>
          </cell>
        </row>
        <row r="1689">
          <cell r="A1689" t="str">
            <v/>
          </cell>
          <cell r="B1689" t="str">
            <v/>
          </cell>
          <cell r="C1689">
            <v>0</v>
          </cell>
          <cell r="D1689" t="str">
            <v/>
          </cell>
          <cell r="E1689">
            <v>0</v>
          </cell>
          <cell r="F1689">
            <v>0</v>
          </cell>
          <cell r="G1689">
            <v>0</v>
          </cell>
        </row>
        <row r="1690">
          <cell r="A1690" t="str">
            <v/>
          </cell>
          <cell r="B1690" t="str">
            <v/>
          </cell>
          <cell r="C1690">
            <v>0</v>
          </cell>
          <cell r="D1690" t="str">
            <v/>
          </cell>
          <cell r="E1690">
            <v>0</v>
          </cell>
          <cell r="F1690">
            <v>0</v>
          </cell>
          <cell r="G1690">
            <v>0</v>
          </cell>
        </row>
        <row r="1691">
          <cell r="A1691" t="str">
            <v/>
          </cell>
          <cell r="B1691" t="str">
            <v/>
          </cell>
          <cell r="C1691">
            <v>0</v>
          </cell>
          <cell r="D1691" t="str">
            <v/>
          </cell>
          <cell r="E1691">
            <v>0</v>
          </cell>
          <cell r="F1691">
            <v>0</v>
          </cell>
          <cell r="G1691">
            <v>0</v>
          </cell>
        </row>
        <row r="1692">
          <cell r="A1692" t="str">
            <v/>
          </cell>
          <cell r="B1692" t="str">
            <v/>
          </cell>
          <cell r="C1692">
            <v>0</v>
          </cell>
          <cell r="D1692" t="str">
            <v/>
          </cell>
          <cell r="E1692">
            <v>0</v>
          </cell>
          <cell r="F1692">
            <v>0</v>
          </cell>
          <cell r="G1692">
            <v>0</v>
          </cell>
        </row>
        <row r="1693">
          <cell r="A1693" t="str">
            <v/>
          </cell>
          <cell r="B1693" t="str">
            <v/>
          </cell>
          <cell r="C1693">
            <v>0</v>
          </cell>
          <cell r="D1693" t="str">
            <v/>
          </cell>
          <cell r="E1693">
            <v>0</v>
          </cell>
          <cell r="F1693">
            <v>0</v>
          </cell>
          <cell r="G1693">
            <v>0</v>
          </cell>
        </row>
        <row r="1694">
          <cell r="A1694" t="str">
            <v/>
          </cell>
          <cell r="B1694" t="str">
            <v/>
          </cell>
          <cell r="C1694">
            <v>0</v>
          </cell>
          <cell r="D1694" t="str">
            <v/>
          </cell>
          <cell r="E1694">
            <v>0</v>
          </cell>
          <cell r="F1694">
            <v>0</v>
          </cell>
          <cell r="G1694">
            <v>0</v>
          </cell>
        </row>
        <row r="1695">
          <cell r="A1695" t="str">
            <v/>
          </cell>
          <cell r="B1695" t="str">
            <v/>
          </cell>
          <cell r="C1695">
            <v>0</v>
          </cell>
          <cell r="D1695" t="str">
            <v/>
          </cell>
          <cell r="E1695">
            <v>0</v>
          </cell>
          <cell r="F1695">
            <v>0</v>
          </cell>
          <cell r="G1695">
            <v>0</v>
          </cell>
        </row>
        <row r="1696">
          <cell r="A1696" t="str">
            <v/>
          </cell>
          <cell r="B1696" t="str">
            <v/>
          </cell>
          <cell r="C1696">
            <v>0</v>
          </cell>
          <cell r="D1696" t="str">
            <v/>
          </cell>
          <cell r="E1696">
            <v>0</v>
          </cell>
          <cell r="F1696">
            <v>0</v>
          </cell>
          <cell r="G1696">
            <v>0</v>
          </cell>
        </row>
        <row r="1697">
          <cell r="A1697">
            <v>0</v>
          </cell>
          <cell r="B1697">
            <v>0</v>
          </cell>
          <cell r="C1697">
            <v>0</v>
          </cell>
          <cell r="D1697">
            <v>0</v>
          </cell>
          <cell r="E1697">
            <v>0</v>
          </cell>
          <cell r="F1697" t="str">
            <v>Total C</v>
          </cell>
          <cell r="G1697">
            <v>0</v>
          </cell>
        </row>
        <row r="1698">
          <cell r="A1698">
            <v>0</v>
          </cell>
          <cell r="B1698">
            <v>0</v>
          </cell>
          <cell r="C1698">
            <v>0</v>
          </cell>
          <cell r="D1698">
            <v>0</v>
          </cell>
          <cell r="E1698">
            <v>0</v>
          </cell>
          <cell r="F1698">
            <v>0</v>
          </cell>
          <cell r="G1698">
            <v>0</v>
          </cell>
        </row>
        <row r="1699">
          <cell r="A1699" t="str">
            <v/>
          </cell>
          <cell r="B1699" t="str">
            <v/>
          </cell>
          <cell r="C1699">
            <v>0</v>
          </cell>
          <cell r="D1699" t="str">
            <v>Costo  Neto</v>
          </cell>
          <cell r="E1699">
            <v>0</v>
          </cell>
          <cell r="F1699" t="str">
            <v>Total D=A+B+C</v>
          </cell>
          <cell r="G1699">
            <v>0</v>
          </cell>
        </row>
        <row r="1701">
          <cell r="A1701" t="str">
            <v>ANALISIS DE PRECIOS</v>
          </cell>
          <cell r="B1701">
            <v>0</v>
          </cell>
          <cell r="C1701">
            <v>0</v>
          </cell>
          <cell r="D1701">
            <v>0</v>
          </cell>
          <cell r="E1701">
            <v>0</v>
          </cell>
          <cell r="F1701">
            <v>0</v>
          </cell>
          <cell r="G1701">
            <v>0</v>
          </cell>
        </row>
        <row r="1702">
          <cell r="A1702" t="str">
            <v>COMITENTE:</v>
          </cell>
          <cell r="B1702" t="str">
            <v>DIRECCIÓN DE ARQUITECTURA</v>
          </cell>
          <cell r="C1702">
            <v>0</v>
          </cell>
          <cell r="D1702">
            <v>0</v>
          </cell>
          <cell r="E1702">
            <v>0</v>
          </cell>
          <cell r="F1702">
            <v>0</v>
          </cell>
          <cell r="G1702">
            <v>0</v>
          </cell>
        </row>
        <row r="1703">
          <cell r="A1703" t="str">
            <v>CONTRATISTA:</v>
          </cell>
          <cell r="B1703" t="str">
            <v>FUNCIONALES SIGOP</v>
          </cell>
          <cell r="C1703">
            <v>0</v>
          </cell>
          <cell r="D1703">
            <v>0</v>
          </cell>
          <cell r="E1703">
            <v>0</v>
          </cell>
          <cell r="F1703">
            <v>0</v>
          </cell>
          <cell r="G1703">
            <v>0</v>
          </cell>
        </row>
        <row r="1704">
          <cell r="A1704" t="str">
            <v>OBRA:</v>
          </cell>
          <cell r="B1704" t="str">
            <v>PRUEBA PLANILLA DE MEDICION</v>
          </cell>
          <cell r="C1704">
            <v>0</v>
          </cell>
          <cell r="D1704">
            <v>0</v>
          </cell>
          <cell r="E1704">
            <v>0</v>
          </cell>
          <cell r="F1704" t="str">
            <v>PRECIOS A:</v>
          </cell>
          <cell r="G1704">
            <v>0</v>
          </cell>
        </row>
        <row r="1705">
          <cell r="A1705" t="str">
            <v>UBICACIÓN:</v>
          </cell>
          <cell r="B1705" t="str">
            <v>CENTRO CIVICO</v>
          </cell>
          <cell r="C1705">
            <v>0</v>
          </cell>
          <cell r="D1705">
            <v>0</v>
          </cell>
          <cell r="E1705">
            <v>0</v>
          </cell>
          <cell r="F1705">
            <v>0</v>
          </cell>
          <cell r="G1705">
            <v>0</v>
          </cell>
        </row>
        <row r="1706">
          <cell r="A1706" t="str">
            <v>RUBRO:</v>
          </cell>
          <cell r="B1706" t="str">
            <v/>
          </cell>
          <cell r="C1706" t="str">
            <v/>
          </cell>
          <cell r="D1706">
            <v>0</v>
          </cell>
          <cell r="E1706">
            <v>0</v>
          </cell>
          <cell r="F1706">
            <v>0</v>
          </cell>
          <cell r="G1706">
            <v>0</v>
          </cell>
        </row>
        <row r="1707">
          <cell r="A1707" t="str">
            <v>ITEM:</v>
          </cell>
          <cell r="B1707" t="str">
            <v/>
          </cell>
          <cell r="C1707" t="str">
            <v/>
          </cell>
          <cell r="D1707">
            <v>0</v>
          </cell>
          <cell r="E1707">
            <v>0</v>
          </cell>
          <cell r="F1707" t="str">
            <v>UNIDAD:</v>
          </cell>
          <cell r="G1707" t="str">
            <v/>
          </cell>
        </row>
        <row r="1708">
          <cell r="A1708">
            <v>0</v>
          </cell>
          <cell r="B1708">
            <v>0</v>
          </cell>
          <cell r="C1708">
            <v>0</v>
          </cell>
          <cell r="D1708">
            <v>0</v>
          </cell>
          <cell r="E1708">
            <v>0</v>
          </cell>
          <cell r="F1708">
            <v>0</v>
          </cell>
          <cell r="G1708">
            <v>0</v>
          </cell>
        </row>
        <row r="1709">
          <cell r="A1709" t="str">
            <v>DATOS REDETERMINACION</v>
          </cell>
          <cell r="B1709">
            <v>0</v>
          </cell>
          <cell r="C1709" t="str">
            <v>DESIGNACION</v>
          </cell>
          <cell r="D1709" t="str">
            <v>U</v>
          </cell>
          <cell r="E1709" t="str">
            <v>Cantidad</v>
          </cell>
          <cell r="F1709" t="str">
            <v>$ Unitarios</v>
          </cell>
          <cell r="G1709" t="str">
            <v>$ Parcial</v>
          </cell>
        </row>
        <row r="1710">
          <cell r="A1710" t="str">
            <v>CÓDIGO</v>
          </cell>
          <cell r="B1710" t="str">
            <v>DESCRIPCIÓN</v>
          </cell>
          <cell r="C1710">
            <v>0</v>
          </cell>
          <cell r="D1710">
            <v>0</v>
          </cell>
          <cell r="E1710">
            <v>0</v>
          </cell>
          <cell r="F1710">
            <v>0</v>
          </cell>
          <cell r="G1710">
            <v>0</v>
          </cell>
        </row>
        <row r="1711">
          <cell r="A1711">
            <v>0</v>
          </cell>
          <cell r="B1711">
            <v>0</v>
          </cell>
          <cell r="C1711" t="str">
            <v>A - MATERIALES</v>
          </cell>
          <cell r="D1711">
            <v>0</v>
          </cell>
          <cell r="E1711">
            <v>0</v>
          </cell>
          <cell r="F1711">
            <v>0</v>
          </cell>
          <cell r="G1711">
            <v>0</v>
          </cell>
        </row>
        <row r="1712">
          <cell r="A1712" t="str">
            <v/>
          </cell>
          <cell r="B1712" t="str">
            <v/>
          </cell>
          <cell r="C1712">
            <v>0</v>
          </cell>
          <cell r="D1712" t="str">
            <v/>
          </cell>
          <cell r="E1712">
            <v>0</v>
          </cell>
          <cell r="F1712">
            <v>0</v>
          </cell>
          <cell r="G1712">
            <v>0</v>
          </cell>
        </row>
        <row r="1713">
          <cell r="A1713" t="str">
            <v/>
          </cell>
          <cell r="B1713" t="str">
            <v/>
          </cell>
          <cell r="C1713">
            <v>0</v>
          </cell>
          <cell r="D1713" t="str">
            <v/>
          </cell>
          <cell r="E1713">
            <v>0</v>
          </cell>
          <cell r="F1713">
            <v>0</v>
          </cell>
          <cell r="G1713">
            <v>0</v>
          </cell>
        </row>
        <row r="1714">
          <cell r="A1714" t="str">
            <v/>
          </cell>
          <cell r="B1714" t="str">
            <v/>
          </cell>
          <cell r="C1714">
            <v>0</v>
          </cell>
          <cell r="D1714" t="str">
            <v/>
          </cell>
          <cell r="E1714">
            <v>0</v>
          </cell>
          <cell r="F1714">
            <v>0</v>
          </cell>
          <cell r="G1714">
            <v>0</v>
          </cell>
        </row>
        <row r="1715">
          <cell r="A1715" t="str">
            <v/>
          </cell>
          <cell r="B1715" t="str">
            <v/>
          </cell>
          <cell r="C1715">
            <v>0</v>
          </cell>
          <cell r="D1715" t="str">
            <v/>
          </cell>
          <cell r="E1715">
            <v>0</v>
          </cell>
          <cell r="F1715">
            <v>0</v>
          </cell>
          <cell r="G1715">
            <v>0</v>
          </cell>
        </row>
        <row r="1716">
          <cell r="A1716" t="str">
            <v/>
          </cell>
          <cell r="B1716" t="str">
            <v/>
          </cell>
          <cell r="C1716">
            <v>0</v>
          </cell>
          <cell r="D1716" t="str">
            <v/>
          </cell>
          <cell r="E1716">
            <v>0</v>
          </cell>
          <cell r="F1716">
            <v>0</v>
          </cell>
          <cell r="G1716">
            <v>0</v>
          </cell>
        </row>
        <row r="1717">
          <cell r="A1717" t="str">
            <v/>
          </cell>
          <cell r="B1717" t="str">
            <v/>
          </cell>
          <cell r="C1717">
            <v>0</v>
          </cell>
          <cell r="D1717" t="str">
            <v/>
          </cell>
          <cell r="E1717">
            <v>0</v>
          </cell>
          <cell r="F1717">
            <v>0</v>
          </cell>
          <cell r="G1717">
            <v>0</v>
          </cell>
        </row>
        <row r="1718">
          <cell r="A1718" t="str">
            <v/>
          </cell>
          <cell r="B1718" t="str">
            <v/>
          </cell>
          <cell r="C1718">
            <v>0</v>
          </cell>
          <cell r="D1718" t="str">
            <v/>
          </cell>
          <cell r="E1718">
            <v>0</v>
          </cell>
          <cell r="F1718">
            <v>0</v>
          </cell>
          <cell r="G1718">
            <v>0</v>
          </cell>
        </row>
        <row r="1719">
          <cell r="A1719" t="str">
            <v/>
          </cell>
          <cell r="B1719" t="str">
            <v/>
          </cell>
          <cell r="C1719">
            <v>0</v>
          </cell>
          <cell r="D1719" t="str">
            <v/>
          </cell>
          <cell r="E1719">
            <v>0</v>
          </cell>
          <cell r="F1719">
            <v>0</v>
          </cell>
          <cell r="G1719">
            <v>0</v>
          </cell>
        </row>
        <row r="1720">
          <cell r="A1720" t="str">
            <v/>
          </cell>
          <cell r="B1720" t="str">
            <v/>
          </cell>
          <cell r="C1720">
            <v>0</v>
          </cell>
          <cell r="D1720" t="str">
            <v/>
          </cell>
          <cell r="E1720">
            <v>0</v>
          </cell>
          <cell r="F1720">
            <v>0</v>
          </cell>
          <cell r="G1720">
            <v>0</v>
          </cell>
        </row>
        <row r="1721">
          <cell r="A1721" t="str">
            <v/>
          </cell>
          <cell r="B1721" t="str">
            <v/>
          </cell>
          <cell r="C1721">
            <v>0</v>
          </cell>
          <cell r="D1721" t="str">
            <v/>
          </cell>
          <cell r="E1721">
            <v>0</v>
          </cell>
          <cell r="F1721">
            <v>0</v>
          </cell>
          <cell r="G1721">
            <v>0</v>
          </cell>
        </row>
        <row r="1722">
          <cell r="A1722" t="str">
            <v/>
          </cell>
          <cell r="B1722" t="str">
            <v/>
          </cell>
          <cell r="C1722">
            <v>0</v>
          </cell>
          <cell r="D1722" t="str">
            <v/>
          </cell>
          <cell r="E1722">
            <v>0</v>
          </cell>
          <cell r="F1722">
            <v>0</v>
          </cell>
          <cell r="G1722">
            <v>0</v>
          </cell>
        </row>
        <row r="1723">
          <cell r="A1723" t="str">
            <v/>
          </cell>
          <cell r="B1723" t="str">
            <v/>
          </cell>
          <cell r="C1723">
            <v>0</v>
          </cell>
          <cell r="D1723" t="str">
            <v/>
          </cell>
          <cell r="E1723">
            <v>0</v>
          </cell>
          <cell r="F1723">
            <v>0</v>
          </cell>
          <cell r="G1723">
            <v>0</v>
          </cell>
        </row>
        <row r="1724">
          <cell r="A1724" t="str">
            <v/>
          </cell>
          <cell r="B1724" t="str">
            <v/>
          </cell>
          <cell r="C1724">
            <v>0</v>
          </cell>
          <cell r="D1724" t="str">
            <v/>
          </cell>
          <cell r="E1724">
            <v>0</v>
          </cell>
          <cell r="F1724">
            <v>0</v>
          </cell>
          <cell r="G1724">
            <v>0</v>
          </cell>
        </row>
        <row r="1725">
          <cell r="A1725" t="str">
            <v/>
          </cell>
          <cell r="B1725" t="str">
            <v/>
          </cell>
          <cell r="C1725">
            <v>0</v>
          </cell>
          <cell r="D1725" t="str">
            <v/>
          </cell>
          <cell r="E1725">
            <v>0</v>
          </cell>
          <cell r="F1725">
            <v>0</v>
          </cell>
          <cell r="G1725">
            <v>0</v>
          </cell>
        </row>
        <row r="1726">
          <cell r="A1726">
            <v>0</v>
          </cell>
          <cell r="B1726">
            <v>0</v>
          </cell>
          <cell r="C1726">
            <v>0</v>
          </cell>
          <cell r="D1726">
            <v>0</v>
          </cell>
          <cell r="E1726">
            <v>0</v>
          </cell>
          <cell r="F1726" t="str">
            <v>Total A</v>
          </cell>
          <cell r="G1726">
            <v>0</v>
          </cell>
        </row>
        <row r="1727">
          <cell r="A1727">
            <v>0</v>
          </cell>
          <cell r="B1727">
            <v>0</v>
          </cell>
          <cell r="C1727" t="str">
            <v>B - MANO DE OBRA</v>
          </cell>
          <cell r="D1727">
            <v>0</v>
          </cell>
          <cell r="E1727">
            <v>0</v>
          </cell>
          <cell r="F1727">
            <v>0</v>
          </cell>
          <cell r="G1727">
            <v>0</v>
          </cell>
        </row>
        <row r="1728">
          <cell r="A1728" t="str">
            <v/>
          </cell>
          <cell r="B1728">
            <v>0</v>
          </cell>
          <cell r="C1728">
            <v>0</v>
          </cell>
          <cell r="D1728" t="str">
            <v/>
          </cell>
          <cell r="E1728">
            <v>0</v>
          </cell>
          <cell r="F1728">
            <v>0</v>
          </cell>
          <cell r="G1728">
            <v>0</v>
          </cell>
        </row>
        <row r="1729">
          <cell r="A1729" t="str">
            <v/>
          </cell>
          <cell r="B1729">
            <v>0</v>
          </cell>
          <cell r="C1729">
            <v>0</v>
          </cell>
          <cell r="D1729" t="str">
            <v/>
          </cell>
          <cell r="E1729">
            <v>0</v>
          </cell>
          <cell r="F1729">
            <v>0</v>
          </cell>
          <cell r="G1729">
            <v>0</v>
          </cell>
        </row>
        <row r="1730">
          <cell r="A1730" t="str">
            <v/>
          </cell>
          <cell r="B1730">
            <v>0</v>
          </cell>
          <cell r="C1730">
            <v>0</v>
          </cell>
          <cell r="D1730" t="str">
            <v/>
          </cell>
          <cell r="E1730">
            <v>0</v>
          </cell>
          <cell r="F1730">
            <v>0</v>
          </cell>
          <cell r="G1730">
            <v>0</v>
          </cell>
        </row>
        <row r="1731">
          <cell r="A1731" t="str">
            <v/>
          </cell>
          <cell r="B1731">
            <v>0</v>
          </cell>
          <cell r="C1731">
            <v>0</v>
          </cell>
          <cell r="D1731" t="str">
            <v/>
          </cell>
          <cell r="E1731">
            <v>0</v>
          </cell>
          <cell r="F1731">
            <v>0</v>
          </cell>
          <cell r="G1731">
            <v>0</v>
          </cell>
        </row>
        <row r="1732">
          <cell r="A1732" t="str">
            <v/>
          </cell>
          <cell r="B1732">
            <v>0</v>
          </cell>
          <cell r="C1732">
            <v>0</v>
          </cell>
          <cell r="D1732" t="str">
            <v/>
          </cell>
          <cell r="E1732">
            <v>0</v>
          </cell>
          <cell r="F1732">
            <v>0</v>
          </cell>
          <cell r="G1732">
            <v>0</v>
          </cell>
        </row>
        <row r="1733">
          <cell r="A1733" t="str">
            <v/>
          </cell>
          <cell r="B1733">
            <v>0</v>
          </cell>
          <cell r="C1733">
            <v>0</v>
          </cell>
          <cell r="D1733" t="str">
            <v/>
          </cell>
          <cell r="E1733">
            <v>0</v>
          </cell>
          <cell r="F1733">
            <v>0</v>
          </cell>
          <cell r="G1733">
            <v>0</v>
          </cell>
        </row>
        <row r="1734">
          <cell r="A1734" t="str">
            <v/>
          </cell>
          <cell r="B1734">
            <v>0</v>
          </cell>
          <cell r="C1734">
            <v>0</v>
          </cell>
          <cell r="D1734" t="str">
            <v/>
          </cell>
          <cell r="E1734">
            <v>0</v>
          </cell>
          <cell r="F1734">
            <v>0</v>
          </cell>
          <cell r="G1734">
            <v>0</v>
          </cell>
        </row>
        <row r="1735">
          <cell r="A1735" t="str">
            <v/>
          </cell>
          <cell r="B1735">
            <v>0</v>
          </cell>
          <cell r="C1735">
            <v>0</v>
          </cell>
          <cell r="D1735" t="str">
            <v/>
          </cell>
          <cell r="E1735">
            <v>0</v>
          </cell>
          <cell r="F1735">
            <v>0</v>
          </cell>
          <cell r="G1735">
            <v>0</v>
          </cell>
        </row>
        <row r="1736">
          <cell r="A1736">
            <v>0</v>
          </cell>
          <cell r="B1736">
            <v>0</v>
          </cell>
          <cell r="C1736">
            <v>0</v>
          </cell>
          <cell r="D1736">
            <v>0</v>
          </cell>
          <cell r="E1736">
            <v>0</v>
          </cell>
          <cell r="F1736" t="str">
            <v>Total B</v>
          </cell>
          <cell r="G1736">
            <v>0</v>
          </cell>
        </row>
        <row r="1737">
          <cell r="A1737">
            <v>0</v>
          </cell>
          <cell r="B1737">
            <v>0</v>
          </cell>
          <cell r="C1737" t="str">
            <v>C - EQUIPOS</v>
          </cell>
          <cell r="D1737">
            <v>0</v>
          </cell>
          <cell r="E1737">
            <v>0</v>
          </cell>
          <cell r="F1737">
            <v>0</v>
          </cell>
          <cell r="G1737">
            <v>0</v>
          </cell>
        </row>
        <row r="1738">
          <cell r="A1738" t="str">
            <v/>
          </cell>
          <cell r="B1738" t="str">
            <v/>
          </cell>
          <cell r="C1738">
            <v>0</v>
          </cell>
          <cell r="D1738" t="str">
            <v/>
          </cell>
          <cell r="E1738">
            <v>0</v>
          </cell>
          <cell r="F1738">
            <v>0</v>
          </cell>
          <cell r="G1738">
            <v>0</v>
          </cell>
        </row>
        <row r="1739">
          <cell r="A1739" t="str">
            <v/>
          </cell>
          <cell r="B1739" t="str">
            <v/>
          </cell>
          <cell r="C1739">
            <v>0</v>
          </cell>
          <cell r="D1739" t="str">
            <v/>
          </cell>
          <cell r="E1739">
            <v>0</v>
          </cell>
          <cell r="F1739">
            <v>0</v>
          </cell>
          <cell r="G1739">
            <v>0</v>
          </cell>
        </row>
        <row r="1740">
          <cell r="A1740" t="str">
            <v/>
          </cell>
          <cell r="B1740" t="str">
            <v/>
          </cell>
          <cell r="C1740">
            <v>0</v>
          </cell>
          <cell r="D1740" t="str">
            <v/>
          </cell>
          <cell r="E1740">
            <v>0</v>
          </cell>
          <cell r="F1740">
            <v>0</v>
          </cell>
          <cell r="G1740">
            <v>0</v>
          </cell>
        </row>
        <row r="1741">
          <cell r="A1741" t="str">
            <v/>
          </cell>
          <cell r="B1741" t="str">
            <v/>
          </cell>
          <cell r="C1741">
            <v>0</v>
          </cell>
          <cell r="D1741" t="str">
            <v/>
          </cell>
          <cell r="E1741">
            <v>0</v>
          </cell>
          <cell r="F1741">
            <v>0</v>
          </cell>
          <cell r="G1741">
            <v>0</v>
          </cell>
        </row>
        <row r="1742">
          <cell r="A1742" t="str">
            <v/>
          </cell>
          <cell r="B1742" t="str">
            <v/>
          </cell>
          <cell r="C1742">
            <v>0</v>
          </cell>
          <cell r="D1742" t="str">
            <v/>
          </cell>
          <cell r="E1742">
            <v>0</v>
          </cell>
          <cell r="F1742">
            <v>0</v>
          </cell>
          <cell r="G1742">
            <v>0</v>
          </cell>
        </row>
        <row r="1743">
          <cell r="A1743" t="str">
            <v/>
          </cell>
          <cell r="B1743" t="str">
            <v/>
          </cell>
          <cell r="C1743">
            <v>0</v>
          </cell>
          <cell r="D1743" t="str">
            <v/>
          </cell>
          <cell r="E1743">
            <v>0</v>
          </cell>
          <cell r="F1743">
            <v>0</v>
          </cell>
          <cell r="G1743">
            <v>0</v>
          </cell>
        </row>
        <row r="1744">
          <cell r="A1744" t="str">
            <v/>
          </cell>
          <cell r="B1744" t="str">
            <v/>
          </cell>
          <cell r="C1744">
            <v>0</v>
          </cell>
          <cell r="D1744" t="str">
            <v/>
          </cell>
          <cell r="E1744">
            <v>0</v>
          </cell>
          <cell r="F1744">
            <v>0</v>
          </cell>
          <cell r="G1744">
            <v>0</v>
          </cell>
        </row>
        <row r="1745">
          <cell r="A1745" t="str">
            <v/>
          </cell>
          <cell r="B1745" t="str">
            <v/>
          </cell>
          <cell r="C1745">
            <v>0</v>
          </cell>
          <cell r="D1745" t="str">
            <v/>
          </cell>
          <cell r="E1745">
            <v>0</v>
          </cell>
          <cell r="F1745">
            <v>0</v>
          </cell>
          <cell r="G1745">
            <v>0</v>
          </cell>
        </row>
        <row r="1746">
          <cell r="A1746" t="str">
            <v/>
          </cell>
          <cell r="B1746" t="str">
            <v/>
          </cell>
          <cell r="C1746">
            <v>0</v>
          </cell>
          <cell r="D1746" t="str">
            <v/>
          </cell>
          <cell r="E1746">
            <v>0</v>
          </cell>
          <cell r="F1746">
            <v>0</v>
          </cell>
          <cell r="G1746">
            <v>0</v>
          </cell>
        </row>
        <row r="1747">
          <cell r="A1747">
            <v>0</v>
          </cell>
          <cell r="B1747">
            <v>0</v>
          </cell>
          <cell r="C1747">
            <v>0</v>
          </cell>
          <cell r="D1747">
            <v>0</v>
          </cell>
          <cell r="E1747">
            <v>0</v>
          </cell>
          <cell r="F1747" t="str">
            <v>Total C</v>
          </cell>
          <cell r="G1747">
            <v>0</v>
          </cell>
        </row>
        <row r="1748">
          <cell r="A1748">
            <v>0</v>
          </cell>
          <cell r="B1748">
            <v>0</v>
          </cell>
          <cell r="C1748">
            <v>0</v>
          </cell>
          <cell r="D1748">
            <v>0</v>
          </cell>
          <cell r="E1748">
            <v>0</v>
          </cell>
          <cell r="F1748">
            <v>0</v>
          </cell>
          <cell r="G1748">
            <v>0</v>
          </cell>
        </row>
        <row r="1749">
          <cell r="A1749" t="str">
            <v/>
          </cell>
          <cell r="B1749" t="str">
            <v/>
          </cell>
          <cell r="C1749">
            <v>0</v>
          </cell>
          <cell r="D1749" t="str">
            <v>Costo  Neto</v>
          </cell>
          <cell r="E1749">
            <v>0</v>
          </cell>
          <cell r="F1749" t="str">
            <v>Total D=A+B+C</v>
          </cell>
          <cell r="G1749">
            <v>0</v>
          </cell>
        </row>
        <row r="1751">
          <cell r="A1751" t="str">
            <v>ANALISIS DE PRECIOS</v>
          </cell>
          <cell r="B1751">
            <v>0</v>
          </cell>
          <cell r="C1751">
            <v>0</v>
          </cell>
          <cell r="D1751">
            <v>0</v>
          </cell>
          <cell r="E1751">
            <v>0</v>
          </cell>
          <cell r="F1751">
            <v>0</v>
          </cell>
          <cell r="G1751">
            <v>0</v>
          </cell>
        </row>
        <row r="1752">
          <cell r="A1752" t="str">
            <v>COMITENTE:</v>
          </cell>
          <cell r="B1752" t="str">
            <v>DIRECCIÓN DE ARQUITECTURA</v>
          </cell>
          <cell r="C1752">
            <v>0</v>
          </cell>
          <cell r="D1752">
            <v>0</v>
          </cell>
          <cell r="E1752">
            <v>0</v>
          </cell>
          <cell r="F1752">
            <v>0</v>
          </cell>
          <cell r="G1752">
            <v>0</v>
          </cell>
        </row>
        <row r="1753">
          <cell r="A1753" t="str">
            <v>CONTRATISTA:</v>
          </cell>
          <cell r="B1753" t="str">
            <v>FUNCIONALES SIGOP</v>
          </cell>
          <cell r="C1753">
            <v>0</v>
          </cell>
          <cell r="D1753">
            <v>0</v>
          </cell>
          <cell r="E1753">
            <v>0</v>
          </cell>
          <cell r="F1753">
            <v>0</v>
          </cell>
          <cell r="G1753">
            <v>0</v>
          </cell>
        </row>
        <row r="1754">
          <cell r="A1754" t="str">
            <v>OBRA:</v>
          </cell>
          <cell r="B1754" t="str">
            <v>PRUEBA PLANILLA DE MEDICION</v>
          </cell>
          <cell r="C1754">
            <v>0</v>
          </cell>
          <cell r="D1754">
            <v>0</v>
          </cell>
          <cell r="E1754">
            <v>0</v>
          </cell>
          <cell r="F1754" t="str">
            <v>PRECIOS A:</v>
          </cell>
          <cell r="G1754">
            <v>0</v>
          </cell>
        </row>
        <row r="1755">
          <cell r="A1755" t="str">
            <v>UBICACIÓN:</v>
          </cell>
          <cell r="B1755" t="str">
            <v>CENTRO CIVICO</v>
          </cell>
          <cell r="C1755">
            <v>0</v>
          </cell>
          <cell r="D1755">
            <v>0</v>
          </cell>
          <cell r="E1755">
            <v>0</v>
          </cell>
          <cell r="F1755">
            <v>0</v>
          </cell>
          <cell r="G1755">
            <v>0</v>
          </cell>
        </row>
        <row r="1756">
          <cell r="A1756" t="str">
            <v>RUBRO:</v>
          </cell>
          <cell r="B1756" t="str">
            <v/>
          </cell>
          <cell r="C1756" t="str">
            <v/>
          </cell>
          <cell r="D1756">
            <v>0</v>
          </cell>
          <cell r="E1756">
            <v>0</v>
          </cell>
          <cell r="F1756">
            <v>0</v>
          </cell>
          <cell r="G1756">
            <v>0</v>
          </cell>
        </row>
        <row r="1757">
          <cell r="A1757" t="str">
            <v>ITEM:</v>
          </cell>
          <cell r="B1757" t="str">
            <v/>
          </cell>
          <cell r="C1757" t="str">
            <v/>
          </cell>
          <cell r="D1757">
            <v>0</v>
          </cell>
          <cell r="E1757">
            <v>0</v>
          </cell>
          <cell r="F1757" t="str">
            <v>UNIDAD:</v>
          </cell>
          <cell r="G1757" t="str">
            <v/>
          </cell>
        </row>
        <row r="1758">
          <cell r="A1758">
            <v>0</v>
          </cell>
          <cell r="B1758">
            <v>0</v>
          </cell>
          <cell r="C1758">
            <v>0</v>
          </cell>
          <cell r="D1758">
            <v>0</v>
          </cell>
          <cell r="E1758">
            <v>0</v>
          </cell>
          <cell r="F1758">
            <v>0</v>
          </cell>
          <cell r="G1758">
            <v>0</v>
          </cell>
        </row>
        <row r="1759">
          <cell r="A1759" t="str">
            <v>DATOS REDETERMINACION</v>
          </cell>
          <cell r="B1759">
            <v>0</v>
          </cell>
          <cell r="C1759" t="str">
            <v>DESIGNACION</v>
          </cell>
          <cell r="D1759" t="str">
            <v>U</v>
          </cell>
          <cell r="E1759" t="str">
            <v>Cantidad</v>
          </cell>
          <cell r="F1759" t="str">
            <v>$ Unitarios</v>
          </cell>
          <cell r="G1759" t="str">
            <v>$ Parcial</v>
          </cell>
        </row>
        <row r="1760">
          <cell r="A1760" t="str">
            <v>CÓDIGO</v>
          </cell>
          <cell r="B1760" t="str">
            <v>DESCRIPCIÓN</v>
          </cell>
          <cell r="C1760">
            <v>0</v>
          </cell>
          <cell r="D1760">
            <v>0</v>
          </cell>
          <cell r="E1760">
            <v>0</v>
          </cell>
          <cell r="F1760">
            <v>0</v>
          </cell>
          <cell r="G1760">
            <v>0</v>
          </cell>
        </row>
        <row r="1761">
          <cell r="A1761">
            <v>0</v>
          </cell>
          <cell r="B1761">
            <v>0</v>
          </cell>
          <cell r="C1761" t="str">
            <v>A - MATERIALES</v>
          </cell>
          <cell r="D1761">
            <v>0</v>
          </cell>
          <cell r="E1761">
            <v>0</v>
          </cell>
          <cell r="F1761">
            <v>0</v>
          </cell>
          <cell r="G1761">
            <v>0</v>
          </cell>
        </row>
        <row r="1762">
          <cell r="A1762" t="str">
            <v/>
          </cell>
          <cell r="B1762" t="str">
            <v/>
          </cell>
          <cell r="C1762">
            <v>0</v>
          </cell>
          <cell r="D1762" t="str">
            <v/>
          </cell>
          <cell r="E1762">
            <v>0</v>
          </cell>
          <cell r="F1762">
            <v>0</v>
          </cell>
          <cell r="G1762">
            <v>0</v>
          </cell>
        </row>
        <row r="1763">
          <cell r="A1763" t="str">
            <v/>
          </cell>
          <cell r="B1763" t="str">
            <v/>
          </cell>
          <cell r="C1763">
            <v>0</v>
          </cell>
          <cell r="D1763" t="str">
            <v/>
          </cell>
          <cell r="E1763">
            <v>0</v>
          </cell>
          <cell r="F1763">
            <v>0</v>
          </cell>
          <cell r="G1763">
            <v>0</v>
          </cell>
        </row>
        <row r="1764">
          <cell r="A1764" t="str">
            <v/>
          </cell>
          <cell r="B1764" t="str">
            <v/>
          </cell>
          <cell r="C1764">
            <v>0</v>
          </cell>
          <cell r="D1764" t="str">
            <v/>
          </cell>
          <cell r="E1764">
            <v>0</v>
          </cell>
          <cell r="F1764">
            <v>0</v>
          </cell>
          <cell r="G1764">
            <v>0</v>
          </cell>
        </row>
        <row r="1765">
          <cell r="A1765" t="str">
            <v/>
          </cell>
          <cell r="B1765" t="str">
            <v/>
          </cell>
          <cell r="C1765">
            <v>0</v>
          </cell>
          <cell r="D1765" t="str">
            <v/>
          </cell>
          <cell r="E1765">
            <v>0</v>
          </cell>
          <cell r="F1765">
            <v>0</v>
          </cell>
          <cell r="G1765">
            <v>0</v>
          </cell>
        </row>
        <row r="1766">
          <cell r="A1766" t="str">
            <v/>
          </cell>
          <cell r="B1766" t="str">
            <v/>
          </cell>
          <cell r="C1766">
            <v>0</v>
          </cell>
          <cell r="D1766" t="str">
            <v/>
          </cell>
          <cell r="E1766">
            <v>0</v>
          </cell>
          <cell r="F1766">
            <v>0</v>
          </cell>
          <cell r="G1766">
            <v>0</v>
          </cell>
        </row>
        <row r="1767">
          <cell r="A1767" t="str">
            <v/>
          </cell>
          <cell r="B1767" t="str">
            <v/>
          </cell>
          <cell r="C1767">
            <v>0</v>
          </cell>
          <cell r="D1767" t="str">
            <v/>
          </cell>
          <cell r="E1767">
            <v>0</v>
          </cell>
          <cell r="F1767">
            <v>0</v>
          </cell>
          <cell r="G1767">
            <v>0</v>
          </cell>
        </row>
        <row r="1768">
          <cell r="A1768" t="str">
            <v/>
          </cell>
          <cell r="B1768" t="str">
            <v/>
          </cell>
          <cell r="C1768">
            <v>0</v>
          </cell>
          <cell r="D1768" t="str">
            <v/>
          </cell>
          <cell r="E1768">
            <v>0</v>
          </cell>
          <cell r="F1768">
            <v>0</v>
          </cell>
          <cell r="G1768">
            <v>0</v>
          </cell>
        </row>
        <row r="1769">
          <cell r="A1769" t="str">
            <v/>
          </cell>
          <cell r="B1769" t="str">
            <v/>
          </cell>
          <cell r="C1769">
            <v>0</v>
          </cell>
          <cell r="D1769" t="str">
            <v/>
          </cell>
          <cell r="E1769">
            <v>0</v>
          </cell>
          <cell r="F1769">
            <v>0</v>
          </cell>
          <cell r="G1769">
            <v>0</v>
          </cell>
        </row>
        <row r="1770">
          <cell r="A1770" t="str">
            <v/>
          </cell>
          <cell r="B1770" t="str">
            <v/>
          </cell>
          <cell r="C1770">
            <v>0</v>
          </cell>
          <cell r="D1770" t="str">
            <v/>
          </cell>
          <cell r="E1770">
            <v>0</v>
          </cell>
          <cell r="F1770">
            <v>0</v>
          </cell>
          <cell r="G1770">
            <v>0</v>
          </cell>
        </row>
        <row r="1771">
          <cell r="A1771" t="str">
            <v/>
          </cell>
          <cell r="B1771" t="str">
            <v/>
          </cell>
          <cell r="C1771">
            <v>0</v>
          </cell>
          <cell r="D1771" t="str">
            <v/>
          </cell>
          <cell r="E1771">
            <v>0</v>
          </cell>
          <cell r="F1771">
            <v>0</v>
          </cell>
          <cell r="G1771">
            <v>0</v>
          </cell>
        </row>
        <row r="1772">
          <cell r="A1772" t="str">
            <v/>
          </cell>
          <cell r="B1772" t="str">
            <v/>
          </cell>
          <cell r="C1772">
            <v>0</v>
          </cell>
          <cell r="D1772" t="str">
            <v/>
          </cell>
          <cell r="E1772">
            <v>0</v>
          </cell>
          <cell r="F1772">
            <v>0</v>
          </cell>
          <cell r="G1772">
            <v>0</v>
          </cell>
        </row>
        <row r="1773">
          <cell r="A1773" t="str">
            <v/>
          </cell>
          <cell r="B1773" t="str">
            <v/>
          </cell>
          <cell r="C1773">
            <v>0</v>
          </cell>
          <cell r="D1773" t="str">
            <v/>
          </cell>
          <cell r="E1773">
            <v>0</v>
          </cell>
          <cell r="F1773">
            <v>0</v>
          </cell>
          <cell r="G1773">
            <v>0</v>
          </cell>
        </row>
        <row r="1774">
          <cell r="A1774" t="str">
            <v/>
          </cell>
          <cell r="B1774" t="str">
            <v/>
          </cell>
          <cell r="C1774">
            <v>0</v>
          </cell>
          <cell r="D1774" t="str">
            <v/>
          </cell>
          <cell r="E1774">
            <v>0</v>
          </cell>
          <cell r="F1774">
            <v>0</v>
          </cell>
          <cell r="G1774">
            <v>0</v>
          </cell>
        </row>
        <row r="1775">
          <cell r="A1775" t="str">
            <v/>
          </cell>
          <cell r="B1775" t="str">
            <v/>
          </cell>
          <cell r="C1775">
            <v>0</v>
          </cell>
          <cell r="D1775" t="str">
            <v/>
          </cell>
          <cell r="E1775">
            <v>0</v>
          </cell>
          <cell r="F1775">
            <v>0</v>
          </cell>
          <cell r="G1775">
            <v>0</v>
          </cell>
        </row>
        <row r="1776">
          <cell r="A1776">
            <v>0</v>
          </cell>
          <cell r="B1776">
            <v>0</v>
          </cell>
          <cell r="C1776">
            <v>0</v>
          </cell>
          <cell r="D1776">
            <v>0</v>
          </cell>
          <cell r="E1776">
            <v>0</v>
          </cell>
          <cell r="F1776" t="str">
            <v>Total A</v>
          </cell>
          <cell r="G1776">
            <v>0</v>
          </cell>
        </row>
        <row r="1777">
          <cell r="A1777">
            <v>0</v>
          </cell>
          <cell r="B1777">
            <v>0</v>
          </cell>
          <cell r="C1777" t="str">
            <v>B - MANO DE OBRA</v>
          </cell>
          <cell r="D1777">
            <v>0</v>
          </cell>
          <cell r="E1777">
            <v>0</v>
          </cell>
          <cell r="F1777">
            <v>0</v>
          </cell>
          <cell r="G1777">
            <v>0</v>
          </cell>
        </row>
        <row r="1778">
          <cell r="A1778" t="str">
            <v/>
          </cell>
          <cell r="B1778">
            <v>0</v>
          </cell>
          <cell r="C1778">
            <v>0</v>
          </cell>
          <cell r="D1778" t="str">
            <v/>
          </cell>
          <cell r="E1778">
            <v>0</v>
          </cell>
          <cell r="F1778">
            <v>0</v>
          </cell>
          <cell r="G1778">
            <v>0</v>
          </cell>
        </row>
        <row r="1779">
          <cell r="A1779" t="str">
            <v/>
          </cell>
          <cell r="B1779">
            <v>0</v>
          </cell>
          <cell r="C1779">
            <v>0</v>
          </cell>
          <cell r="D1779" t="str">
            <v/>
          </cell>
          <cell r="E1779">
            <v>0</v>
          </cell>
          <cell r="F1779">
            <v>0</v>
          </cell>
          <cell r="G1779">
            <v>0</v>
          </cell>
        </row>
        <row r="1780">
          <cell r="A1780" t="str">
            <v/>
          </cell>
          <cell r="B1780">
            <v>0</v>
          </cell>
          <cell r="C1780">
            <v>0</v>
          </cell>
          <cell r="D1780" t="str">
            <v/>
          </cell>
          <cell r="E1780">
            <v>0</v>
          </cell>
          <cell r="F1780">
            <v>0</v>
          </cell>
          <cell r="G1780">
            <v>0</v>
          </cell>
        </row>
        <row r="1781">
          <cell r="A1781" t="str">
            <v/>
          </cell>
          <cell r="B1781">
            <v>0</v>
          </cell>
          <cell r="C1781">
            <v>0</v>
          </cell>
          <cell r="D1781" t="str">
            <v/>
          </cell>
          <cell r="E1781">
            <v>0</v>
          </cell>
          <cell r="F1781">
            <v>0</v>
          </cell>
          <cell r="G1781">
            <v>0</v>
          </cell>
        </row>
        <row r="1782">
          <cell r="A1782" t="str">
            <v/>
          </cell>
          <cell r="B1782">
            <v>0</v>
          </cell>
          <cell r="C1782">
            <v>0</v>
          </cell>
          <cell r="D1782" t="str">
            <v/>
          </cell>
          <cell r="E1782">
            <v>0</v>
          </cell>
          <cell r="F1782">
            <v>0</v>
          </cell>
          <cell r="G1782">
            <v>0</v>
          </cell>
        </row>
        <row r="1783">
          <cell r="A1783" t="str">
            <v/>
          </cell>
          <cell r="B1783">
            <v>0</v>
          </cell>
          <cell r="C1783">
            <v>0</v>
          </cell>
          <cell r="D1783" t="str">
            <v/>
          </cell>
          <cell r="E1783">
            <v>0</v>
          </cell>
          <cell r="F1783">
            <v>0</v>
          </cell>
          <cell r="G1783">
            <v>0</v>
          </cell>
        </row>
        <row r="1784">
          <cell r="A1784" t="str">
            <v/>
          </cell>
          <cell r="B1784">
            <v>0</v>
          </cell>
          <cell r="C1784">
            <v>0</v>
          </cell>
          <cell r="D1784" t="str">
            <v/>
          </cell>
          <cell r="E1784">
            <v>0</v>
          </cell>
          <cell r="F1784">
            <v>0</v>
          </cell>
          <cell r="G1784">
            <v>0</v>
          </cell>
        </row>
        <row r="1785">
          <cell r="A1785" t="str">
            <v/>
          </cell>
          <cell r="B1785">
            <v>0</v>
          </cell>
          <cell r="C1785">
            <v>0</v>
          </cell>
          <cell r="D1785" t="str">
            <v/>
          </cell>
          <cell r="E1785">
            <v>0</v>
          </cell>
          <cell r="F1785">
            <v>0</v>
          </cell>
          <cell r="G1785">
            <v>0</v>
          </cell>
        </row>
        <row r="1786">
          <cell r="A1786">
            <v>0</v>
          </cell>
          <cell r="B1786">
            <v>0</v>
          </cell>
          <cell r="C1786">
            <v>0</v>
          </cell>
          <cell r="D1786">
            <v>0</v>
          </cell>
          <cell r="E1786">
            <v>0</v>
          </cell>
          <cell r="F1786" t="str">
            <v>Total B</v>
          </cell>
          <cell r="G1786">
            <v>0</v>
          </cell>
        </row>
        <row r="1787">
          <cell r="A1787">
            <v>0</v>
          </cell>
          <cell r="B1787">
            <v>0</v>
          </cell>
          <cell r="C1787" t="str">
            <v>C - EQUIPOS</v>
          </cell>
          <cell r="D1787">
            <v>0</v>
          </cell>
          <cell r="E1787">
            <v>0</v>
          </cell>
          <cell r="F1787">
            <v>0</v>
          </cell>
          <cell r="G1787">
            <v>0</v>
          </cell>
        </row>
        <row r="1788">
          <cell r="A1788" t="str">
            <v/>
          </cell>
          <cell r="B1788" t="str">
            <v/>
          </cell>
          <cell r="C1788">
            <v>0</v>
          </cell>
          <cell r="D1788" t="str">
            <v/>
          </cell>
          <cell r="E1788">
            <v>0</v>
          </cell>
          <cell r="F1788">
            <v>0</v>
          </cell>
          <cell r="G1788">
            <v>0</v>
          </cell>
        </row>
        <row r="1789">
          <cell r="A1789" t="str">
            <v/>
          </cell>
          <cell r="B1789" t="str">
            <v/>
          </cell>
          <cell r="C1789">
            <v>0</v>
          </cell>
          <cell r="D1789" t="str">
            <v/>
          </cell>
          <cell r="E1789">
            <v>0</v>
          </cell>
          <cell r="F1789">
            <v>0</v>
          </cell>
          <cell r="G1789">
            <v>0</v>
          </cell>
        </row>
        <row r="1790">
          <cell r="A1790" t="str">
            <v/>
          </cell>
          <cell r="B1790" t="str">
            <v/>
          </cell>
          <cell r="C1790">
            <v>0</v>
          </cell>
          <cell r="D1790" t="str">
            <v/>
          </cell>
          <cell r="E1790">
            <v>0</v>
          </cell>
          <cell r="F1790">
            <v>0</v>
          </cell>
          <cell r="G1790">
            <v>0</v>
          </cell>
        </row>
        <row r="1791">
          <cell r="A1791" t="str">
            <v/>
          </cell>
          <cell r="B1791" t="str">
            <v/>
          </cell>
          <cell r="C1791">
            <v>0</v>
          </cell>
          <cell r="D1791" t="str">
            <v/>
          </cell>
          <cell r="E1791">
            <v>0</v>
          </cell>
          <cell r="F1791">
            <v>0</v>
          </cell>
          <cell r="G1791">
            <v>0</v>
          </cell>
        </row>
        <row r="1792">
          <cell r="A1792" t="str">
            <v/>
          </cell>
          <cell r="B1792" t="str">
            <v/>
          </cell>
          <cell r="C1792">
            <v>0</v>
          </cell>
          <cell r="D1792" t="str">
            <v/>
          </cell>
          <cell r="E1792">
            <v>0</v>
          </cell>
          <cell r="F1792">
            <v>0</v>
          </cell>
          <cell r="G1792">
            <v>0</v>
          </cell>
        </row>
        <row r="1793">
          <cell r="A1793" t="str">
            <v/>
          </cell>
          <cell r="B1793" t="str">
            <v/>
          </cell>
          <cell r="C1793">
            <v>0</v>
          </cell>
          <cell r="D1793" t="str">
            <v/>
          </cell>
          <cell r="E1793">
            <v>0</v>
          </cell>
          <cell r="F1793">
            <v>0</v>
          </cell>
          <cell r="G1793">
            <v>0</v>
          </cell>
        </row>
        <row r="1794">
          <cell r="A1794" t="str">
            <v/>
          </cell>
          <cell r="B1794" t="str">
            <v/>
          </cell>
          <cell r="C1794">
            <v>0</v>
          </cell>
          <cell r="D1794" t="str">
            <v/>
          </cell>
          <cell r="E1794">
            <v>0</v>
          </cell>
          <cell r="F1794">
            <v>0</v>
          </cell>
          <cell r="G1794">
            <v>0</v>
          </cell>
        </row>
        <row r="1795">
          <cell r="A1795" t="str">
            <v/>
          </cell>
          <cell r="B1795" t="str">
            <v/>
          </cell>
          <cell r="C1795">
            <v>0</v>
          </cell>
          <cell r="D1795" t="str">
            <v/>
          </cell>
          <cell r="E1795">
            <v>0</v>
          </cell>
          <cell r="F1795">
            <v>0</v>
          </cell>
          <cell r="G1795">
            <v>0</v>
          </cell>
        </row>
        <row r="1796">
          <cell r="A1796" t="str">
            <v/>
          </cell>
          <cell r="B1796" t="str">
            <v/>
          </cell>
          <cell r="C1796">
            <v>0</v>
          </cell>
          <cell r="D1796" t="str">
            <v/>
          </cell>
          <cell r="E1796">
            <v>0</v>
          </cell>
          <cell r="F1796">
            <v>0</v>
          </cell>
          <cell r="G1796">
            <v>0</v>
          </cell>
        </row>
        <row r="1797">
          <cell r="A1797">
            <v>0</v>
          </cell>
          <cell r="B1797">
            <v>0</v>
          </cell>
          <cell r="C1797">
            <v>0</v>
          </cell>
          <cell r="D1797">
            <v>0</v>
          </cell>
          <cell r="E1797">
            <v>0</v>
          </cell>
          <cell r="F1797" t="str">
            <v>Total C</v>
          </cell>
          <cell r="G1797">
            <v>0</v>
          </cell>
        </row>
        <row r="1798">
          <cell r="A1798">
            <v>0</v>
          </cell>
          <cell r="B1798">
            <v>0</v>
          </cell>
          <cell r="C1798">
            <v>0</v>
          </cell>
          <cell r="D1798">
            <v>0</v>
          </cell>
          <cell r="E1798">
            <v>0</v>
          </cell>
          <cell r="F1798">
            <v>0</v>
          </cell>
          <cell r="G1798">
            <v>0</v>
          </cell>
        </row>
        <row r="1799">
          <cell r="A1799" t="str">
            <v/>
          </cell>
          <cell r="B1799" t="str">
            <v/>
          </cell>
          <cell r="C1799">
            <v>0</v>
          </cell>
          <cell r="D1799" t="str">
            <v>Costo  Neto</v>
          </cell>
          <cell r="E1799">
            <v>0</v>
          </cell>
          <cell r="F1799" t="str">
            <v>Total D=A+B+C</v>
          </cell>
          <cell r="G1799">
            <v>0</v>
          </cell>
        </row>
        <row r="1801">
          <cell r="A1801" t="str">
            <v>ANALISIS DE PRECIOS</v>
          </cell>
          <cell r="B1801">
            <v>0</v>
          </cell>
          <cell r="C1801">
            <v>0</v>
          </cell>
          <cell r="D1801">
            <v>0</v>
          </cell>
          <cell r="E1801">
            <v>0</v>
          </cell>
          <cell r="F1801">
            <v>0</v>
          </cell>
          <cell r="G1801">
            <v>0</v>
          </cell>
        </row>
        <row r="1802">
          <cell r="A1802" t="str">
            <v>COMITENTE:</v>
          </cell>
          <cell r="B1802" t="str">
            <v>DIRECCIÓN DE ARQUITECTURA</v>
          </cell>
          <cell r="C1802">
            <v>0</v>
          </cell>
          <cell r="D1802">
            <v>0</v>
          </cell>
          <cell r="E1802">
            <v>0</v>
          </cell>
          <cell r="F1802">
            <v>0</v>
          </cell>
          <cell r="G1802">
            <v>0</v>
          </cell>
        </row>
        <row r="1803">
          <cell r="A1803" t="str">
            <v>CONTRATISTA:</v>
          </cell>
          <cell r="B1803" t="str">
            <v>FUNCIONALES SIGOP</v>
          </cell>
          <cell r="C1803">
            <v>0</v>
          </cell>
          <cell r="D1803">
            <v>0</v>
          </cell>
          <cell r="E1803">
            <v>0</v>
          </cell>
          <cell r="F1803">
            <v>0</v>
          </cell>
          <cell r="G1803">
            <v>0</v>
          </cell>
        </row>
        <row r="1804">
          <cell r="A1804" t="str">
            <v>OBRA:</v>
          </cell>
          <cell r="B1804" t="str">
            <v>PRUEBA PLANILLA DE MEDICION</v>
          </cell>
          <cell r="C1804">
            <v>0</v>
          </cell>
          <cell r="D1804">
            <v>0</v>
          </cell>
          <cell r="E1804">
            <v>0</v>
          </cell>
          <cell r="F1804" t="str">
            <v>PRECIOS A:</v>
          </cell>
          <cell r="G1804">
            <v>0</v>
          </cell>
        </row>
        <row r="1805">
          <cell r="A1805" t="str">
            <v>UBICACIÓN:</v>
          </cell>
          <cell r="B1805" t="str">
            <v>CENTRO CIVICO</v>
          </cell>
          <cell r="C1805">
            <v>0</v>
          </cell>
          <cell r="D1805">
            <v>0</v>
          </cell>
          <cell r="E1805">
            <v>0</v>
          </cell>
          <cell r="F1805">
            <v>0</v>
          </cell>
          <cell r="G1805">
            <v>0</v>
          </cell>
        </row>
        <row r="1806">
          <cell r="A1806" t="str">
            <v>RUBRO:</v>
          </cell>
          <cell r="B1806" t="str">
            <v/>
          </cell>
          <cell r="C1806" t="str">
            <v/>
          </cell>
          <cell r="D1806">
            <v>0</v>
          </cell>
          <cell r="E1806">
            <v>0</v>
          </cell>
          <cell r="F1806">
            <v>0</v>
          </cell>
          <cell r="G1806">
            <v>0</v>
          </cell>
        </row>
        <row r="1807">
          <cell r="A1807" t="str">
            <v>ITEM:</v>
          </cell>
          <cell r="B1807" t="str">
            <v/>
          </cell>
          <cell r="C1807" t="str">
            <v/>
          </cell>
          <cell r="D1807">
            <v>0</v>
          </cell>
          <cell r="E1807">
            <v>0</v>
          </cell>
          <cell r="F1807" t="str">
            <v>UNIDAD:</v>
          </cell>
          <cell r="G1807" t="str">
            <v/>
          </cell>
        </row>
        <row r="1808">
          <cell r="A1808">
            <v>0</v>
          </cell>
          <cell r="B1808">
            <v>0</v>
          </cell>
          <cell r="C1808">
            <v>0</v>
          </cell>
          <cell r="D1808">
            <v>0</v>
          </cell>
          <cell r="E1808">
            <v>0</v>
          </cell>
          <cell r="F1808">
            <v>0</v>
          </cell>
          <cell r="G1808">
            <v>0</v>
          </cell>
        </row>
        <row r="1809">
          <cell r="A1809" t="str">
            <v>DATOS REDETERMINACION</v>
          </cell>
          <cell r="B1809">
            <v>0</v>
          </cell>
          <cell r="C1809" t="str">
            <v>DESIGNACION</v>
          </cell>
          <cell r="D1809" t="str">
            <v>U</v>
          </cell>
          <cell r="E1809" t="str">
            <v>Cantidad</v>
          </cell>
          <cell r="F1809" t="str">
            <v>$ Unitarios</v>
          </cell>
          <cell r="G1809" t="str">
            <v>$ Parcial</v>
          </cell>
        </row>
        <row r="1810">
          <cell r="A1810" t="str">
            <v>CÓDIGO</v>
          </cell>
          <cell r="B1810" t="str">
            <v>DESCRIPCIÓN</v>
          </cell>
          <cell r="C1810">
            <v>0</v>
          </cell>
          <cell r="D1810">
            <v>0</v>
          </cell>
          <cell r="E1810">
            <v>0</v>
          </cell>
          <cell r="F1810">
            <v>0</v>
          </cell>
          <cell r="G1810">
            <v>0</v>
          </cell>
        </row>
        <row r="1811">
          <cell r="A1811">
            <v>0</v>
          </cell>
          <cell r="B1811">
            <v>0</v>
          </cell>
          <cell r="C1811" t="str">
            <v>A - MATERIALES</v>
          </cell>
          <cell r="D1811">
            <v>0</v>
          </cell>
          <cell r="E1811">
            <v>0</v>
          </cell>
          <cell r="F1811">
            <v>0</v>
          </cell>
          <cell r="G1811">
            <v>0</v>
          </cell>
        </row>
        <row r="1812">
          <cell r="A1812" t="str">
            <v/>
          </cell>
          <cell r="B1812" t="str">
            <v/>
          </cell>
          <cell r="C1812">
            <v>0</v>
          </cell>
          <cell r="D1812" t="str">
            <v/>
          </cell>
          <cell r="E1812">
            <v>0</v>
          </cell>
          <cell r="F1812">
            <v>0</v>
          </cell>
          <cell r="G1812">
            <v>0</v>
          </cell>
        </row>
        <row r="1813">
          <cell r="A1813" t="str">
            <v/>
          </cell>
          <cell r="B1813" t="str">
            <v/>
          </cell>
          <cell r="C1813">
            <v>0</v>
          </cell>
          <cell r="D1813" t="str">
            <v/>
          </cell>
          <cell r="E1813">
            <v>0</v>
          </cell>
          <cell r="F1813">
            <v>0</v>
          </cell>
          <cell r="G1813">
            <v>0</v>
          </cell>
        </row>
        <row r="1814">
          <cell r="A1814" t="str">
            <v/>
          </cell>
          <cell r="B1814" t="str">
            <v/>
          </cell>
          <cell r="C1814">
            <v>0</v>
          </cell>
          <cell r="D1814" t="str">
            <v/>
          </cell>
          <cell r="E1814">
            <v>0</v>
          </cell>
          <cell r="F1814">
            <v>0</v>
          </cell>
          <cell r="G1814">
            <v>0</v>
          </cell>
        </row>
        <row r="1815">
          <cell r="A1815" t="str">
            <v/>
          </cell>
          <cell r="B1815" t="str">
            <v/>
          </cell>
          <cell r="C1815">
            <v>0</v>
          </cell>
          <cell r="D1815" t="str">
            <v/>
          </cell>
          <cell r="E1815">
            <v>0</v>
          </cell>
          <cell r="F1815">
            <v>0</v>
          </cell>
          <cell r="G1815">
            <v>0</v>
          </cell>
        </row>
        <row r="1816">
          <cell r="A1816" t="str">
            <v/>
          </cell>
          <cell r="B1816" t="str">
            <v/>
          </cell>
          <cell r="C1816">
            <v>0</v>
          </cell>
          <cell r="D1816" t="str">
            <v/>
          </cell>
          <cell r="E1816">
            <v>0</v>
          </cell>
          <cell r="F1816">
            <v>0</v>
          </cell>
          <cell r="G1816">
            <v>0</v>
          </cell>
        </row>
        <row r="1817">
          <cell r="A1817" t="str">
            <v/>
          </cell>
          <cell r="B1817" t="str">
            <v/>
          </cell>
          <cell r="C1817">
            <v>0</v>
          </cell>
          <cell r="D1817" t="str">
            <v/>
          </cell>
          <cell r="E1817">
            <v>0</v>
          </cell>
          <cell r="F1817">
            <v>0</v>
          </cell>
          <cell r="G1817">
            <v>0</v>
          </cell>
        </row>
        <row r="1818">
          <cell r="A1818" t="str">
            <v/>
          </cell>
          <cell r="B1818" t="str">
            <v/>
          </cell>
          <cell r="C1818">
            <v>0</v>
          </cell>
          <cell r="D1818" t="str">
            <v/>
          </cell>
          <cell r="E1818">
            <v>0</v>
          </cell>
          <cell r="F1818">
            <v>0</v>
          </cell>
          <cell r="G1818">
            <v>0</v>
          </cell>
        </row>
        <row r="1819">
          <cell r="A1819" t="str">
            <v/>
          </cell>
          <cell r="B1819" t="str">
            <v/>
          </cell>
          <cell r="C1819">
            <v>0</v>
          </cell>
          <cell r="D1819" t="str">
            <v/>
          </cell>
          <cell r="E1819">
            <v>0</v>
          </cell>
          <cell r="F1819">
            <v>0</v>
          </cell>
          <cell r="G1819">
            <v>0</v>
          </cell>
        </row>
        <row r="1820">
          <cell r="A1820" t="str">
            <v/>
          </cell>
          <cell r="B1820" t="str">
            <v/>
          </cell>
          <cell r="C1820">
            <v>0</v>
          </cell>
          <cell r="D1820" t="str">
            <v/>
          </cell>
          <cell r="E1820">
            <v>0</v>
          </cell>
          <cell r="F1820">
            <v>0</v>
          </cell>
          <cell r="G1820">
            <v>0</v>
          </cell>
        </row>
        <row r="1821">
          <cell r="A1821" t="str">
            <v/>
          </cell>
          <cell r="B1821" t="str">
            <v/>
          </cell>
          <cell r="C1821">
            <v>0</v>
          </cell>
          <cell r="D1821" t="str">
            <v/>
          </cell>
          <cell r="E1821">
            <v>0</v>
          </cell>
          <cell r="F1821">
            <v>0</v>
          </cell>
          <cell r="G1821">
            <v>0</v>
          </cell>
        </row>
        <row r="1822">
          <cell r="A1822" t="str">
            <v/>
          </cell>
          <cell r="B1822" t="str">
            <v/>
          </cell>
          <cell r="C1822">
            <v>0</v>
          </cell>
          <cell r="D1822" t="str">
            <v/>
          </cell>
          <cell r="E1822">
            <v>0</v>
          </cell>
          <cell r="F1822">
            <v>0</v>
          </cell>
          <cell r="G1822">
            <v>0</v>
          </cell>
        </row>
        <row r="1823">
          <cell r="A1823" t="str">
            <v/>
          </cell>
          <cell r="B1823" t="str">
            <v/>
          </cell>
          <cell r="C1823">
            <v>0</v>
          </cell>
          <cell r="D1823" t="str">
            <v/>
          </cell>
          <cell r="E1823">
            <v>0</v>
          </cell>
          <cell r="F1823">
            <v>0</v>
          </cell>
          <cell r="G1823">
            <v>0</v>
          </cell>
        </row>
        <row r="1824">
          <cell r="A1824" t="str">
            <v/>
          </cell>
          <cell r="B1824" t="str">
            <v/>
          </cell>
          <cell r="C1824">
            <v>0</v>
          </cell>
          <cell r="D1824" t="str">
            <v/>
          </cell>
          <cell r="E1824">
            <v>0</v>
          </cell>
          <cell r="F1824">
            <v>0</v>
          </cell>
          <cell r="G1824">
            <v>0</v>
          </cell>
        </row>
        <row r="1825">
          <cell r="A1825" t="str">
            <v/>
          </cell>
          <cell r="B1825" t="str">
            <v/>
          </cell>
          <cell r="C1825">
            <v>0</v>
          </cell>
          <cell r="D1825" t="str">
            <v/>
          </cell>
          <cell r="E1825">
            <v>0</v>
          </cell>
          <cell r="F1825">
            <v>0</v>
          </cell>
          <cell r="G1825">
            <v>0</v>
          </cell>
        </row>
        <row r="1826">
          <cell r="A1826">
            <v>0</v>
          </cell>
          <cell r="B1826">
            <v>0</v>
          </cell>
          <cell r="C1826">
            <v>0</v>
          </cell>
          <cell r="D1826">
            <v>0</v>
          </cell>
          <cell r="E1826">
            <v>0</v>
          </cell>
          <cell r="F1826" t="str">
            <v>Total A</v>
          </cell>
          <cell r="G1826">
            <v>0</v>
          </cell>
        </row>
        <row r="1827">
          <cell r="A1827">
            <v>0</v>
          </cell>
          <cell r="B1827">
            <v>0</v>
          </cell>
          <cell r="C1827" t="str">
            <v>B - MANO DE OBRA</v>
          </cell>
          <cell r="D1827">
            <v>0</v>
          </cell>
          <cell r="E1827">
            <v>0</v>
          </cell>
          <cell r="F1827">
            <v>0</v>
          </cell>
          <cell r="G1827">
            <v>0</v>
          </cell>
        </row>
        <row r="1828">
          <cell r="A1828" t="str">
            <v/>
          </cell>
          <cell r="B1828">
            <v>0</v>
          </cell>
          <cell r="C1828">
            <v>0</v>
          </cell>
          <cell r="D1828" t="str">
            <v/>
          </cell>
          <cell r="E1828">
            <v>0</v>
          </cell>
          <cell r="F1828">
            <v>0</v>
          </cell>
          <cell r="G1828">
            <v>0</v>
          </cell>
        </row>
        <row r="1829">
          <cell r="A1829" t="str">
            <v/>
          </cell>
          <cell r="B1829">
            <v>0</v>
          </cell>
          <cell r="C1829">
            <v>0</v>
          </cell>
          <cell r="D1829" t="str">
            <v/>
          </cell>
          <cell r="E1829">
            <v>0</v>
          </cell>
          <cell r="F1829">
            <v>0</v>
          </cell>
          <cell r="G1829">
            <v>0</v>
          </cell>
        </row>
        <row r="1830">
          <cell r="A1830" t="str">
            <v/>
          </cell>
          <cell r="B1830">
            <v>0</v>
          </cell>
          <cell r="C1830">
            <v>0</v>
          </cell>
          <cell r="D1830" t="str">
            <v/>
          </cell>
          <cell r="E1830">
            <v>0</v>
          </cell>
          <cell r="F1830">
            <v>0</v>
          </cell>
          <cell r="G1830">
            <v>0</v>
          </cell>
        </row>
        <row r="1831">
          <cell r="A1831" t="str">
            <v/>
          </cell>
          <cell r="B1831">
            <v>0</v>
          </cell>
          <cell r="C1831">
            <v>0</v>
          </cell>
          <cell r="D1831" t="str">
            <v/>
          </cell>
          <cell r="E1831">
            <v>0</v>
          </cell>
          <cell r="F1831">
            <v>0</v>
          </cell>
          <cell r="G1831">
            <v>0</v>
          </cell>
        </row>
        <row r="1832">
          <cell r="A1832" t="str">
            <v/>
          </cell>
          <cell r="B1832">
            <v>0</v>
          </cell>
          <cell r="C1832">
            <v>0</v>
          </cell>
          <cell r="D1832" t="str">
            <v/>
          </cell>
          <cell r="E1832">
            <v>0</v>
          </cell>
          <cell r="F1832">
            <v>0</v>
          </cell>
          <cell r="G1832">
            <v>0</v>
          </cell>
        </row>
        <row r="1833">
          <cell r="A1833" t="str">
            <v/>
          </cell>
          <cell r="B1833">
            <v>0</v>
          </cell>
          <cell r="C1833">
            <v>0</v>
          </cell>
          <cell r="D1833" t="str">
            <v/>
          </cell>
          <cell r="E1833">
            <v>0</v>
          </cell>
          <cell r="F1833">
            <v>0</v>
          </cell>
          <cell r="G1833">
            <v>0</v>
          </cell>
        </row>
        <row r="1834">
          <cell r="A1834" t="str">
            <v/>
          </cell>
          <cell r="B1834">
            <v>0</v>
          </cell>
          <cell r="C1834">
            <v>0</v>
          </cell>
          <cell r="D1834" t="str">
            <v/>
          </cell>
          <cell r="E1834">
            <v>0</v>
          </cell>
          <cell r="F1834">
            <v>0</v>
          </cell>
          <cell r="G1834">
            <v>0</v>
          </cell>
        </row>
        <row r="1835">
          <cell r="A1835" t="str">
            <v/>
          </cell>
          <cell r="B1835">
            <v>0</v>
          </cell>
          <cell r="C1835">
            <v>0</v>
          </cell>
          <cell r="D1835" t="str">
            <v/>
          </cell>
          <cell r="E1835">
            <v>0</v>
          </cell>
          <cell r="F1835">
            <v>0</v>
          </cell>
          <cell r="G1835">
            <v>0</v>
          </cell>
        </row>
        <row r="1836">
          <cell r="A1836">
            <v>0</v>
          </cell>
          <cell r="B1836">
            <v>0</v>
          </cell>
          <cell r="C1836">
            <v>0</v>
          </cell>
          <cell r="D1836">
            <v>0</v>
          </cell>
          <cell r="E1836">
            <v>0</v>
          </cell>
          <cell r="F1836" t="str">
            <v>Total B</v>
          </cell>
          <cell r="G1836">
            <v>0</v>
          </cell>
        </row>
        <row r="1837">
          <cell r="A1837">
            <v>0</v>
          </cell>
          <cell r="B1837">
            <v>0</v>
          </cell>
          <cell r="C1837" t="str">
            <v>C - EQUIPOS</v>
          </cell>
          <cell r="D1837">
            <v>0</v>
          </cell>
          <cell r="E1837">
            <v>0</v>
          </cell>
          <cell r="F1837">
            <v>0</v>
          </cell>
          <cell r="G1837">
            <v>0</v>
          </cell>
        </row>
        <row r="1838">
          <cell r="A1838" t="str">
            <v/>
          </cell>
          <cell r="B1838" t="str">
            <v/>
          </cell>
          <cell r="C1838">
            <v>0</v>
          </cell>
          <cell r="D1838" t="str">
            <v/>
          </cell>
          <cell r="E1838">
            <v>0</v>
          </cell>
          <cell r="F1838">
            <v>0</v>
          </cell>
          <cell r="G1838">
            <v>0</v>
          </cell>
        </row>
        <row r="1839">
          <cell r="A1839" t="str">
            <v/>
          </cell>
          <cell r="B1839" t="str">
            <v/>
          </cell>
          <cell r="C1839">
            <v>0</v>
          </cell>
          <cell r="D1839" t="str">
            <v/>
          </cell>
          <cell r="E1839">
            <v>0</v>
          </cell>
          <cell r="F1839">
            <v>0</v>
          </cell>
          <cell r="G1839">
            <v>0</v>
          </cell>
        </row>
        <row r="1840">
          <cell r="A1840" t="str">
            <v/>
          </cell>
          <cell r="B1840" t="str">
            <v/>
          </cell>
          <cell r="C1840">
            <v>0</v>
          </cell>
          <cell r="D1840" t="str">
            <v/>
          </cell>
          <cell r="E1840">
            <v>0</v>
          </cell>
          <cell r="F1840">
            <v>0</v>
          </cell>
          <cell r="G1840">
            <v>0</v>
          </cell>
        </row>
        <row r="1841">
          <cell r="A1841" t="str">
            <v/>
          </cell>
          <cell r="B1841" t="str">
            <v/>
          </cell>
          <cell r="C1841">
            <v>0</v>
          </cell>
          <cell r="D1841" t="str">
            <v/>
          </cell>
          <cell r="E1841">
            <v>0</v>
          </cell>
          <cell r="F1841">
            <v>0</v>
          </cell>
          <cell r="G1841">
            <v>0</v>
          </cell>
        </row>
        <row r="1842">
          <cell r="A1842" t="str">
            <v/>
          </cell>
          <cell r="B1842" t="str">
            <v/>
          </cell>
          <cell r="C1842">
            <v>0</v>
          </cell>
          <cell r="D1842" t="str">
            <v/>
          </cell>
          <cell r="E1842">
            <v>0</v>
          </cell>
          <cell r="F1842">
            <v>0</v>
          </cell>
          <cell r="G1842">
            <v>0</v>
          </cell>
        </row>
        <row r="1843">
          <cell r="A1843" t="str">
            <v/>
          </cell>
          <cell r="B1843" t="str">
            <v/>
          </cell>
          <cell r="C1843">
            <v>0</v>
          </cell>
          <cell r="D1843" t="str">
            <v/>
          </cell>
          <cell r="E1843">
            <v>0</v>
          </cell>
          <cell r="F1843">
            <v>0</v>
          </cell>
          <cell r="G1843">
            <v>0</v>
          </cell>
        </row>
        <row r="1844">
          <cell r="A1844" t="str">
            <v/>
          </cell>
          <cell r="B1844" t="str">
            <v/>
          </cell>
          <cell r="C1844">
            <v>0</v>
          </cell>
          <cell r="D1844" t="str">
            <v/>
          </cell>
          <cell r="E1844">
            <v>0</v>
          </cell>
          <cell r="F1844">
            <v>0</v>
          </cell>
          <cell r="G1844">
            <v>0</v>
          </cell>
        </row>
        <row r="1845">
          <cell r="A1845" t="str">
            <v/>
          </cell>
          <cell r="B1845" t="str">
            <v/>
          </cell>
          <cell r="C1845">
            <v>0</v>
          </cell>
          <cell r="D1845" t="str">
            <v/>
          </cell>
          <cell r="E1845">
            <v>0</v>
          </cell>
          <cell r="F1845">
            <v>0</v>
          </cell>
          <cell r="G1845">
            <v>0</v>
          </cell>
        </row>
        <row r="1846">
          <cell r="A1846" t="str">
            <v/>
          </cell>
          <cell r="B1846" t="str">
            <v/>
          </cell>
          <cell r="C1846">
            <v>0</v>
          </cell>
          <cell r="D1846" t="str">
            <v/>
          </cell>
          <cell r="E1846">
            <v>0</v>
          </cell>
          <cell r="F1846">
            <v>0</v>
          </cell>
          <cell r="G1846">
            <v>0</v>
          </cell>
        </row>
        <row r="1847">
          <cell r="A1847">
            <v>0</v>
          </cell>
          <cell r="B1847">
            <v>0</v>
          </cell>
          <cell r="C1847">
            <v>0</v>
          </cell>
          <cell r="D1847">
            <v>0</v>
          </cell>
          <cell r="E1847">
            <v>0</v>
          </cell>
          <cell r="F1847" t="str">
            <v>Total C</v>
          </cell>
          <cell r="G1847">
            <v>0</v>
          </cell>
        </row>
        <row r="1848">
          <cell r="A1848">
            <v>0</v>
          </cell>
          <cell r="B1848">
            <v>0</v>
          </cell>
          <cell r="C1848">
            <v>0</v>
          </cell>
          <cell r="D1848">
            <v>0</v>
          </cell>
          <cell r="E1848">
            <v>0</v>
          </cell>
          <cell r="F1848">
            <v>0</v>
          </cell>
          <cell r="G1848">
            <v>0</v>
          </cell>
        </row>
        <row r="1849">
          <cell r="A1849" t="str">
            <v/>
          </cell>
          <cell r="B1849" t="str">
            <v/>
          </cell>
          <cell r="C1849">
            <v>0</v>
          </cell>
          <cell r="D1849" t="str">
            <v>Costo  Neto</v>
          </cell>
          <cell r="E1849">
            <v>0</v>
          </cell>
          <cell r="F1849" t="str">
            <v>Total D=A+B+C</v>
          </cell>
          <cell r="G1849">
            <v>0</v>
          </cell>
        </row>
        <row r="1851">
          <cell r="A1851" t="str">
            <v>ANALISIS DE PRECIOS</v>
          </cell>
          <cell r="B1851">
            <v>0</v>
          </cell>
          <cell r="C1851">
            <v>0</v>
          </cell>
          <cell r="D1851">
            <v>0</v>
          </cell>
          <cell r="E1851">
            <v>0</v>
          </cell>
          <cell r="F1851">
            <v>0</v>
          </cell>
          <cell r="G1851">
            <v>0</v>
          </cell>
        </row>
        <row r="1852">
          <cell r="A1852" t="str">
            <v>COMITENTE:</v>
          </cell>
          <cell r="B1852" t="str">
            <v>DIRECCIÓN DE ARQUITECTURA</v>
          </cell>
          <cell r="C1852">
            <v>0</v>
          </cell>
          <cell r="D1852">
            <v>0</v>
          </cell>
          <cell r="E1852">
            <v>0</v>
          </cell>
          <cell r="F1852">
            <v>0</v>
          </cell>
          <cell r="G1852">
            <v>0</v>
          </cell>
        </row>
        <row r="1853">
          <cell r="A1853" t="str">
            <v>CONTRATISTA:</v>
          </cell>
          <cell r="B1853" t="str">
            <v>FUNCIONALES SIGOP</v>
          </cell>
          <cell r="C1853">
            <v>0</v>
          </cell>
          <cell r="D1853">
            <v>0</v>
          </cell>
          <cell r="E1853">
            <v>0</v>
          </cell>
          <cell r="F1853">
            <v>0</v>
          </cell>
          <cell r="G1853">
            <v>0</v>
          </cell>
        </row>
        <row r="1854">
          <cell r="A1854" t="str">
            <v>OBRA:</v>
          </cell>
          <cell r="B1854" t="str">
            <v>PRUEBA PLANILLA DE MEDICION</v>
          </cell>
          <cell r="C1854">
            <v>0</v>
          </cell>
          <cell r="D1854">
            <v>0</v>
          </cell>
          <cell r="E1854">
            <v>0</v>
          </cell>
          <cell r="F1854" t="str">
            <v>PRECIOS A:</v>
          </cell>
          <cell r="G1854">
            <v>0</v>
          </cell>
        </row>
        <row r="1855">
          <cell r="A1855" t="str">
            <v>UBICACIÓN:</v>
          </cell>
          <cell r="B1855" t="str">
            <v>CENTRO CIVICO</v>
          </cell>
          <cell r="C1855">
            <v>0</v>
          </cell>
          <cell r="D1855">
            <v>0</v>
          </cell>
          <cell r="E1855">
            <v>0</v>
          </cell>
          <cell r="F1855">
            <v>0</v>
          </cell>
          <cell r="G1855">
            <v>0</v>
          </cell>
        </row>
        <row r="1856">
          <cell r="A1856" t="str">
            <v>RUBRO:</v>
          </cell>
          <cell r="B1856" t="str">
            <v/>
          </cell>
          <cell r="C1856" t="str">
            <v/>
          </cell>
          <cell r="D1856">
            <v>0</v>
          </cell>
          <cell r="E1856">
            <v>0</v>
          </cell>
          <cell r="F1856">
            <v>0</v>
          </cell>
          <cell r="G1856">
            <v>0</v>
          </cell>
        </row>
        <row r="1857">
          <cell r="A1857" t="str">
            <v>ITEM:</v>
          </cell>
          <cell r="B1857" t="str">
            <v/>
          </cell>
          <cell r="C1857" t="str">
            <v/>
          </cell>
          <cell r="D1857">
            <v>0</v>
          </cell>
          <cell r="E1857">
            <v>0</v>
          </cell>
          <cell r="F1857" t="str">
            <v>UNIDAD:</v>
          </cell>
          <cell r="G1857" t="str">
            <v/>
          </cell>
        </row>
        <row r="1858">
          <cell r="A1858">
            <v>0</v>
          </cell>
          <cell r="B1858">
            <v>0</v>
          </cell>
          <cell r="C1858">
            <v>0</v>
          </cell>
          <cell r="D1858">
            <v>0</v>
          </cell>
          <cell r="E1858">
            <v>0</v>
          </cell>
          <cell r="F1858">
            <v>0</v>
          </cell>
          <cell r="G1858">
            <v>0</v>
          </cell>
        </row>
        <row r="1859">
          <cell r="A1859" t="str">
            <v>DATOS REDETERMINACION</v>
          </cell>
          <cell r="B1859">
            <v>0</v>
          </cell>
          <cell r="C1859" t="str">
            <v>DESIGNACION</v>
          </cell>
          <cell r="D1859" t="str">
            <v>U</v>
          </cell>
          <cell r="E1859" t="str">
            <v>Cantidad</v>
          </cell>
          <cell r="F1859" t="str">
            <v>$ Unitarios</v>
          </cell>
          <cell r="G1859" t="str">
            <v>$ Parcial</v>
          </cell>
        </row>
        <row r="1860">
          <cell r="A1860" t="str">
            <v>CÓDIGO</v>
          </cell>
          <cell r="B1860" t="str">
            <v>DESCRIPCIÓN</v>
          </cell>
          <cell r="C1860">
            <v>0</v>
          </cell>
          <cell r="D1860">
            <v>0</v>
          </cell>
          <cell r="E1860">
            <v>0</v>
          </cell>
          <cell r="F1860">
            <v>0</v>
          </cell>
          <cell r="G1860">
            <v>0</v>
          </cell>
        </row>
        <row r="1861">
          <cell r="A1861">
            <v>0</v>
          </cell>
          <cell r="B1861">
            <v>0</v>
          </cell>
          <cell r="C1861" t="str">
            <v>A - MATERIALES</v>
          </cell>
          <cell r="D1861">
            <v>0</v>
          </cell>
          <cell r="E1861">
            <v>0</v>
          </cell>
          <cell r="F1861">
            <v>0</v>
          </cell>
          <cell r="G1861">
            <v>0</v>
          </cell>
        </row>
        <row r="1862">
          <cell r="A1862" t="str">
            <v/>
          </cell>
          <cell r="B1862" t="str">
            <v/>
          </cell>
          <cell r="C1862">
            <v>0</v>
          </cell>
          <cell r="D1862" t="str">
            <v/>
          </cell>
          <cell r="E1862">
            <v>0</v>
          </cell>
          <cell r="F1862">
            <v>0</v>
          </cell>
          <cell r="G1862">
            <v>0</v>
          </cell>
        </row>
        <row r="1863">
          <cell r="A1863" t="str">
            <v/>
          </cell>
          <cell r="B1863" t="str">
            <v/>
          </cell>
          <cell r="C1863">
            <v>0</v>
          </cell>
          <cell r="D1863" t="str">
            <v/>
          </cell>
          <cell r="E1863">
            <v>0</v>
          </cell>
          <cell r="F1863">
            <v>0</v>
          </cell>
          <cell r="G1863">
            <v>0</v>
          </cell>
        </row>
        <row r="1864">
          <cell r="A1864" t="str">
            <v/>
          </cell>
          <cell r="B1864" t="str">
            <v/>
          </cell>
          <cell r="C1864">
            <v>0</v>
          </cell>
          <cell r="D1864" t="str">
            <v/>
          </cell>
          <cell r="E1864">
            <v>0</v>
          </cell>
          <cell r="F1864">
            <v>0</v>
          </cell>
          <cell r="G1864">
            <v>0</v>
          </cell>
        </row>
        <row r="1865">
          <cell r="A1865" t="str">
            <v/>
          </cell>
          <cell r="B1865" t="str">
            <v/>
          </cell>
          <cell r="C1865">
            <v>0</v>
          </cell>
          <cell r="D1865" t="str">
            <v/>
          </cell>
          <cell r="E1865">
            <v>0</v>
          </cell>
          <cell r="F1865">
            <v>0</v>
          </cell>
          <cell r="G1865">
            <v>0</v>
          </cell>
        </row>
        <row r="1866">
          <cell r="A1866" t="str">
            <v/>
          </cell>
          <cell r="B1866" t="str">
            <v/>
          </cell>
          <cell r="C1866">
            <v>0</v>
          </cell>
          <cell r="D1866" t="str">
            <v/>
          </cell>
          <cell r="E1866">
            <v>0</v>
          </cell>
          <cell r="F1866">
            <v>0</v>
          </cell>
          <cell r="G1866">
            <v>0</v>
          </cell>
        </row>
        <row r="1867">
          <cell r="A1867" t="str">
            <v/>
          </cell>
          <cell r="B1867" t="str">
            <v/>
          </cell>
          <cell r="C1867">
            <v>0</v>
          </cell>
          <cell r="D1867" t="str">
            <v/>
          </cell>
          <cell r="E1867">
            <v>0</v>
          </cell>
          <cell r="F1867">
            <v>0</v>
          </cell>
          <cell r="G1867">
            <v>0</v>
          </cell>
        </row>
        <row r="1868">
          <cell r="A1868" t="str">
            <v/>
          </cell>
          <cell r="B1868" t="str">
            <v/>
          </cell>
          <cell r="C1868">
            <v>0</v>
          </cell>
          <cell r="D1868" t="str">
            <v/>
          </cell>
          <cell r="E1868">
            <v>0</v>
          </cell>
          <cell r="F1868">
            <v>0</v>
          </cell>
          <cell r="G1868">
            <v>0</v>
          </cell>
        </row>
        <row r="1869">
          <cell r="A1869" t="str">
            <v/>
          </cell>
          <cell r="B1869" t="str">
            <v/>
          </cell>
          <cell r="C1869">
            <v>0</v>
          </cell>
          <cell r="D1869" t="str">
            <v/>
          </cell>
          <cell r="E1869">
            <v>0</v>
          </cell>
          <cell r="F1869">
            <v>0</v>
          </cell>
          <cell r="G1869">
            <v>0</v>
          </cell>
        </row>
        <row r="1870">
          <cell r="A1870" t="str">
            <v/>
          </cell>
          <cell r="B1870" t="str">
            <v/>
          </cell>
          <cell r="C1870">
            <v>0</v>
          </cell>
          <cell r="D1870" t="str">
            <v/>
          </cell>
          <cell r="E1870">
            <v>0</v>
          </cell>
          <cell r="F1870">
            <v>0</v>
          </cell>
          <cell r="G1870">
            <v>0</v>
          </cell>
        </row>
        <row r="1871">
          <cell r="A1871" t="str">
            <v/>
          </cell>
          <cell r="B1871" t="str">
            <v/>
          </cell>
          <cell r="C1871">
            <v>0</v>
          </cell>
          <cell r="D1871" t="str">
            <v/>
          </cell>
          <cell r="E1871">
            <v>0</v>
          </cell>
          <cell r="F1871">
            <v>0</v>
          </cell>
          <cell r="G1871">
            <v>0</v>
          </cell>
        </row>
        <row r="1872">
          <cell r="A1872" t="str">
            <v/>
          </cell>
          <cell r="B1872" t="str">
            <v/>
          </cell>
          <cell r="C1872">
            <v>0</v>
          </cell>
          <cell r="D1872" t="str">
            <v/>
          </cell>
          <cell r="E1872">
            <v>0</v>
          </cell>
          <cell r="F1872">
            <v>0</v>
          </cell>
          <cell r="G1872">
            <v>0</v>
          </cell>
        </row>
        <row r="1873">
          <cell r="A1873" t="str">
            <v/>
          </cell>
          <cell r="B1873" t="str">
            <v/>
          </cell>
          <cell r="C1873">
            <v>0</v>
          </cell>
          <cell r="D1873" t="str">
            <v/>
          </cell>
          <cell r="E1873">
            <v>0</v>
          </cell>
          <cell r="F1873">
            <v>0</v>
          </cell>
          <cell r="G1873">
            <v>0</v>
          </cell>
        </row>
        <row r="1874">
          <cell r="A1874" t="str">
            <v/>
          </cell>
          <cell r="B1874" t="str">
            <v/>
          </cell>
          <cell r="C1874">
            <v>0</v>
          </cell>
          <cell r="D1874" t="str">
            <v/>
          </cell>
          <cell r="E1874">
            <v>0</v>
          </cell>
          <cell r="F1874">
            <v>0</v>
          </cell>
          <cell r="G1874">
            <v>0</v>
          </cell>
        </row>
        <row r="1875">
          <cell r="A1875" t="str">
            <v/>
          </cell>
          <cell r="B1875" t="str">
            <v/>
          </cell>
          <cell r="C1875">
            <v>0</v>
          </cell>
          <cell r="D1875" t="str">
            <v/>
          </cell>
          <cell r="E1875">
            <v>0</v>
          </cell>
          <cell r="F1875">
            <v>0</v>
          </cell>
          <cell r="G1875">
            <v>0</v>
          </cell>
        </row>
        <row r="1876">
          <cell r="A1876">
            <v>0</v>
          </cell>
          <cell r="B1876">
            <v>0</v>
          </cell>
          <cell r="C1876">
            <v>0</v>
          </cell>
          <cell r="D1876">
            <v>0</v>
          </cell>
          <cell r="E1876">
            <v>0</v>
          </cell>
          <cell r="F1876" t="str">
            <v>Total A</v>
          </cell>
          <cell r="G1876">
            <v>0</v>
          </cell>
        </row>
        <row r="1877">
          <cell r="A1877">
            <v>0</v>
          </cell>
          <cell r="B1877">
            <v>0</v>
          </cell>
          <cell r="C1877" t="str">
            <v>B - MANO DE OBRA</v>
          </cell>
          <cell r="D1877">
            <v>0</v>
          </cell>
          <cell r="E1877">
            <v>0</v>
          </cell>
          <cell r="F1877">
            <v>0</v>
          </cell>
          <cell r="G1877">
            <v>0</v>
          </cell>
        </row>
        <row r="1878">
          <cell r="A1878" t="str">
            <v/>
          </cell>
          <cell r="B1878">
            <v>0</v>
          </cell>
          <cell r="C1878">
            <v>0</v>
          </cell>
          <cell r="D1878" t="str">
            <v/>
          </cell>
          <cell r="E1878">
            <v>0</v>
          </cell>
          <cell r="F1878">
            <v>0</v>
          </cell>
          <cell r="G1878">
            <v>0</v>
          </cell>
        </row>
        <row r="1879">
          <cell r="A1879" t="str">
            <v/>
          </cell>
          <cell r="B1879">
            <v>0</v>
          </cell>
          <cell r="C1879">
            <v>0</v>
          </cell>
          <cell r="D1879" t="str">
            <v/>
          </cell>
          <cell r="E1879">
            <v>0</v>
          </cell>
          <cell r="F1879">
            <v>0</v>
          </cell>
          <cell r="G1879">
            <v>0</v>
          </cell>
        </row>
        <row r="1880">
          <cell r="A1880" t="str">
            <v/>
          </cell>
          <cell r="B1880">
            <v>0</v>
          </cell>
          <cell r="C1880">
            <v>0</v>
          </cell>
          <cell r="D1880" t="str">
            <v/>
          </cell>
          <cell r="E1880">
            <v>0</v>
          </cell>
          <cell r="F1880">
            <v>0</v>
          </cell>
          <cell r="G1880">
            <v>0</v>
          </cell>
        </row>
        <row r="1881">
          <cell r="A1881" t="str">
            <v/>
          </cell>
          <cell r="B1881">
            <v>0</v>
          </cell>
          <cell r="C1881">
            <v>0</v>
          </cell>
          <cell r="D1881" t="str">
            <v/>
          </cell>
          <cell r="E1881">
            <v>0</v>
          </cell>
          <cell r="F1881">
            <v>0</v>
          </cell>
          <cell r="G1881">
            <v>0</v>
          </cell>
        </row>
        <row r="1882">
          <cell r="A1882" t="str">
            <v/>
          </cell>
          <cell r="B1882">
            <v>0</v>
          </cell>
          <cell r="C1882">
            <v>0</v>
          </cell>
          <cell r="D1882" t="str">
            <v/>
          </cell>
          <cell r="E1882">
            <v>0</v>
          </cell>
          <cell r="F1882">
            <v>0</v>
          </cell>
          <cell r="G1882">
            <v>0</v>
          </cell>
        </row>
        <row r="1883">
          <cell r="A1883" t="str">
            <v/>
          </cell>
          <cell r="B1883">
            <v>0</v>
          </cell>
          <cell r="C1883">
            <v>0</v>
          </cell>
          <cell r="D1883" t="str">
            <v/>
          </cell>
          <cell r="E1883">
            <v>0</v>
          </cell>
          <cell r="F1883">
            <v>0</v>
          </cell>
          <cell r="G1883">
            <v>0</v>
          </cell>
        </row>
        <row r="1884">
          <cell r="A1884" t="str">
            <v/>
          </cell>
          <cell r="B1884">
            <v>0</v>
          </cell>
          <cell r="C1884">
            <v>0</v>
          </cell>
          <cell r="D1884" t="str">
            <v/>
          </cell>
          <cell r="E1884">
            <v>0</v>
          </cell>
          <cell r="F1884">
            <v>0</v>
          </cell>
          <cell r="G1884">
            <v>0</v>
          </cell>
        </row>
        <row r="1885">
          <cell r="A1885" t="str">
            <v/>
          </cell>
          <cell r="B1885">
            <v>0</v>
          </cell>
          <cell r="C1885">
            <v>0</v>
          </cell>
          <cell r="D1885" t="str">
            <v/>
          </cell>
          <cell r="E1885">
            <v>0</v>
          </cell>
          <cell r="F1885">
            <v>0</v>
          </cell>
          <cell r="G1885">
            <v>0</v>
          </cell>
        </row>
        <row r="1886">
          <cell r="A1886">
            <v>0</v>
          </cell>
          <cell r="B1886">
            <v>0</v>
          </cell>
          <cell r="C1886">
            <v>0</v>
          </cell>
          <cell r="D1886">
            <v>0</v>
          </cell>
          <cell r="E1886">
            <v>0</v>
          </cell>
          <cell r="F1886" t="str">
            <v>Total B</v>
          </cell>
          <cell r="G1886">
            <v>0</v>
          </cell>
        </row>
        <row r="1887">
          <cell r="A1887">
            <v>0</v>
          </cell>
          <cell r="B1887">
            <v>0</v>
          </cell>
          <cell r="C1887" t="str">
            <v>C - EQUIPOS</v>
          </cell>
          <cell r="D1887">
            <v>0</v>
          </cell>
          <cell r="E1887">
            <v>0</v>
          </cell>
          <cell r="F1887">
            <v>0</v>
          </cell>
          <cell r="G1887">
            <v>0</v>
          </cell>
        </row>
        <row r="1888">
          <cell r="A1888" t="str">
            <v/>
          </cell>
          <cell r="B1888" t="str">
            <v/>
          </cell>
          <cell r="C1888">
            <v>0</v>
          </cell>
          <cell r="D1888" t="str">
            <v/>
          </cell>
          <cell r="E1888">
            <v>0</v>
          </cell>
          <cell r="F1888">
            <v>0</v>
          </cell>
          <cell r="G1888">
            <v>0</v>
          </cell>
        </row>
        <row r="1889">
          <cell r="A1889" t="str">
            <v/>
          </cell>
          <cell r="B1889" t="str">
            <v/>
          </cell>
          <cell r="C1889">
            <v>0</v>
          </cell>
          <cell r="D1889" t="str">
            <v/>
          </cell>
          <cell r="E1889">
            <v>0</v>
          </cell>
          <cell r="F1889">
            <v>0</v>
          </cell>
          <cell r="G1889">
            <v>0</v>
          </cell>
        </row>
        <row r="1890">
          <cell r="A1890" t="str">
            <v/>
          </cell>
          <cell r="B1890" t="str">
            <v/>
          </cell>
          <cell r="C1890">
            <v>0</v>
          </cell>
          <cell r="D1890" t="str">
            <v/>
          </cell>
          <cell r="E1890">
            <v>0</v>
          </cell>
          <cell r="F1890">
            <v>0</v>
          </cell>
          <cell r="G1890">
            <v>0</v>
          </cell>
        </row>
        <row r="1891">
          <cell r="A1891" t="str">
            <v/>
          </cell>
          <cell r="B1891" t="str">
            <v/>
          </cell>
          <cell r="C1891">
            <v>0</v>
          </cell>
          <cell r="D1891" t="str">
            <v/>
          </cell>
          <cell r="E1891">
            <v>0</v>
          </cell>
          <cell r="F1891">
            <v>0</v>
          </cell>
          <cell r="G1891">
            <v>0</v>
          </cell>
        </row>
        <row r="1892">
          <cell r="A1892" t="str">
            <v/>
          </cell>
          <cell r="B1892" t="str">
            <v/>
          </cell>
          <cell r="C1892">
            <v>0</v>
          </cell>
          <cell r="D1892" t="str">
            <v/>
          </cell>
          <cell r="E1892">
            <v>0</v>
          </cell>
          <cell r="F1892">
            <v>0</v>
          </cell>
          <cell r="G1892">
            <v>0</v>
          </cell>
        </row>
        <row r="1893">
          <cell r="A1893" t="str">
            <v/>
          </cell>
          <cell r="B1893" t="str">
            <v/>
          </cell>
          <cell r="C1893">
            <v>0</v>
          </cell>
          <cell r="D1893" t="str">
            <v/>
          </cell>
          <cell r="E1893">
            <v>0</v>
          </cell>
          <cell r="F1893">
            <v>0</v>
          </cell>
          <cell r="G1893">
            <v>0</v>
          </cell>
        </row>
        <row r="1894">
          <cell r="A1894" t="str">
            <v/>
          </cell>
          <cell r="B1894" t="str">
            <v/>
          </cell>
          <cell r="C1894">
            <v>0</v>
          </cell>
          <cell r="D1894" t="str">
            <v/>
          </cell>
          <cell r="E1894">
            <v>0</v>
          </cell>
          <cell r="F1894">
            <v>0</v>
          </cell>
          <cell r="G1894">
            <v>0</v>
          </cell>
        </row>
        <row r="1895">
          <cell r="A1895" t="str">
            <v/>
          </cell>
          <cell r="B1895" t="str">
            <v/>
          </cell>
          <cell r="C1895">
            <v>0</v>
          </cell>
          <cell r="D1895" t="str">
            <v/>
          </cell>
          <cell r="E1895">
            <v>0</v>
          </cell>
          <cell r="F1895">
            <v>0</v>
          </cell>
          <cell r="G1895">
            <v>0</v>
          </cell>
        </row>
        <row r="1896">
          <cell r="A1896" t="str">
            <v/>
          </cell>
          <cell r="B1896" t="str">
            <v/>
          </cell>
          <cell r="C1896">
            <v>0</v>
          </cell>
          <cell r="D1896" t="str">
            <v/>
          </cell>
          <cell r="E1896">
            <v>0</v>
          </cell>
          <cell r="F1896">
            <v>0</v>
          </cell>
          <cell r="G1896">
            <v>0</v>
          </cell>
        </row>
        <row r="1897">
          <cell r="A1897">
            <v>0</v>
          </cell>
          <cell r="B1897">
            <v>0</v>
          </cell>
          <cell r="C1897">
            <v>0</v>
          </cell>
          <cell r="D1897">
            <v>0</v>
          </cell>
          <cell r="E1897">
            <v>0</v>
          </cell>
          <cell r="F1897" t="str">
            <v>Total C</v>
          </cell>
          <cell r="G1897">
            <v>0</v>
          </cell>
        </row>
        <row r="1898">
          <cell r="A1898">
            <v>0</v>
          </cell>
          <cell r="B1898">
            <v>0</v>
          </cell>
          <cell r="C1898">
            <v>0</v>
          </cell>
          <cell r="D1898">
            <v>0</v>
          </cell>
          <cell r="E1898">
            <v>0</v>
          </cell>
          <cell r="F1898">
            <v>0</v>
          </cell>
          <cell r="G1898">
            <v>0</v>
          </cell>
        </row>
        <row r="1899">
          <cell r="A1899" t="str">
            <v/>
          </cell>
          <cell r="B1899" t="str">
            <v/>
          </cell>
          <cell r="C1899">
            <v>0</v>
          </cell>
          <cell r="D1899" t="str">
            <v>Costo  Neto</v>
          </cell>
          <cell r="E1899">
            <v>0</v>
          </cell>
          <cell r="F1899" t="str">
            <v>Total D=A+B+C</v>
          </cell>
          <cell r="G1899">
            <v>0</v>
          </cell>
        </row>
        <row r="1901">
          <cell r="A1901" t="str">
            <v>ANALISIS DE PRECIOS</v>
          </cell>
          <cell r="B1901">
            <v>0</v>
          </cell>
          <cell r="C1901">
            <v>0</v>
          </cell>
          <cell r="D1901">
            <v>0</v>
          </cell>
          <cell r="E1901">
            <v>0</v>
          </cell>
          <cell r="F1901">
            <v>0</v>
          </cell>
          <cell r="G1901">
            <v>0</v>
          </cell>
        </row>
        <row r="1902">
          <cell r="A1902" t="str">
            <v>COMITENTE:</v>
          </cell>
          <cell r="B1902" t="str">
            <v>DIRECCIÓN DE ARQUITECTURA</v>
          </cell>
          <cell r="C1902">
            <v>0</v>
          </cell>
          <cell r="D1902">
            <v>0</v>
          </cell>
          <cell r="E1902">
            <v>0</v>
          </cell>
          <cell r="F1902">
            <v>0</v>
          </cell>
          <cell r="G1902">
            <v>0</v>
          </cell>
        </row>
        <row r="1903">
          <cell r="A1903" t="str">
            <v>CONTRATISTA:</v>
          </cell>
          <cell r="B1903" t="str">
            <v>FUNCIONALES SIGOP</v>
          </cell>
          <cell r="C1903">
            <v>0</v>
          </cell>
          <cell r="D1903">
            <v>0</v>
          </cell>
          <cell r="E1903">
            <v>0</v>
          </cell>
          <cell r="F1903">
            <v>0</v>
          </cell>
          <cell r="G1903">
            <v>0</v>
          </cell>
        </row>
        <row r="1904">
          <cell r="A1904" t="str">
            <v>OBRA:</v>
          </cell>
          <cell r="B1904" t="str">
            <v>PRUEBA PLANILLA DE MEDICION</v>
          </cell>
          <cell r="C1904">
            <v>0</v>
          </cell>
          <cell r="D1904">
            <v>0</v>
          </cell>
          <cell r="E1904">
            <v>0</v>
          </cell>
          <cell r="F1904" t="str">
            <v>PRECIOS A:</v>
          </cell>
          <cell r="G1904">
            <v>0</v>
          </cell>
        </row>
        <row r="1905">
          <cell r="A1905" t="str">
            <v>UBICACIÓN:</v>
          </cell>
          <cell r="B1905" t="str">
            <v>CENTRO CIVICO</v>
          </cell>
          <cell r="C1905">
            <v>0</v>
          </cell>
          <cell r="D1905">
            <v>0</v>
          </cell>
          <cell r="E1905">
            <v>0</v>
          </cell>
          <cell r="F1905">
            <v>0</v>
          </cell>
          <cell r="G1905">
            <v>0</v>
          </cell>
        </row>
        <row r="1906">
          <cell r="A1906" t="str">
            <v>RUBRO:</v>
          </cell>
          <cell r="B1906" t="str">
            <v/>
          </cell>
          <cell r="C1906" t="str">
            <v/>
          </cell>
          <cell r="D1906">
            <v>0</v>
          </cell>
          <cell r="E1906">
            <v>0</v>
          </cell>
          <cell r="F1906">
            <v>0</v>
          </cell>
          <cell r="G1906">
            <v>0</v>
          </cell>
        </row>
        <row r="1907">
          <cell r="A1907" t="str">
            <v>ITEM:</v>
          </cell>
          <cell r="B1907" t="str">
            <v/>
          </cell>
          <cell r="C1907" t="str">
            <v/>
          </cell>
          <cell r="D1907">
            <v>0</v>
          </cell>
          <cell r="E1907">
            <v>0</v>
          </cell>
          <cell r="F1907" t="str">
            <v>UNIDAD:</v>
          </cell>
          <cell r="G1907" t="str">
            <v/>
          </cell>
        </row>
        <row r="1908">
          <cell r="A1908">
            <v>0</v>
          </cell>
          <cell r="B1908">
            <v>0</v>
          </cell>
          <cell r="C1908">
            <v>0</v>
          </cell>
          <cell r="D1908">
            <v>0</v>
          </cell>
          <cell r="E1908">
            <v>0</v>
          </cell>
          <cell r="F1908">
            <v>0</v>
          </cell>
          <cell r="G1908">
            <v>0</v>
          </cell>
        </row>
        <row r="1909">
          <cell r="A1909" t="str">
            <v>DATOS REDETERMINACION</v>
          </cell>
          <cell r="B1909">
            <v>0</v>
          </cell>
          <cell r="C1909" t="str">
            <v>DESIGNACION</v>
          </cell>
          <cell r="D1909" t="str">
            <v>U</v>
          </cell>
          <cell r="E1909" t="str">
            <v>Cantidad</v>
          </cell>
          <cell r="F1909" t="str">
            <v>$ Unitarios</v>
          </cell>
          <cell r="G1909" t="str">
            <v>$ Parcial</v>
          </cell>
        </row>
        <row r="1910">
          <cell r="A1910" t="str">
            <v>CÓDIGO</v>
          </cell>
          <cell r="B1910" t="str">
            <v>DESCRIPCIÓN</v>
          </cell>
          <cell r="C1910">
            <v>0</v>
          </cell>
          <cell r="D1910">
            <v>0</v>
          </cell>
          <cell r="E1910">
            <v>0</v>
          </cell>
          <cell r="F1910">
            <v>0</v>
          </cell>
          <cell r="G1910">
            <v>0</v>
          </cell>
        </row>
        <row r="1911">
          <cell r="A1911">
            <v>0</v>
          </cell>
          <cell r="B1911">
            <v>0</v>
          </cell>
          <cell r="C1911" t="str">
            <v>A - MATERIALES</v>
          </cell>
          <cell r="D1911">
            <v>0</v>
          </cell>
          <cell r="E1911">
            <v>0</v>
          </cell>
          <cell r="F1911">
            <v>0</v>
          </cell>
          <cell r="G1911">
            <v>0</v>
          </cell>
        </row>
        <row r="1912">
          <cell r="A1912" t="str">
            <v/>
          </cell>
          <cell r="B1912" t="str">
            <v/>
          </cell>
          <cell r="C1912">
            <v>0</v>
          </cell>
          <cell r="D1912" t="str">
            <v/>
          </cell>
          <cell r="E1912">
            <v>0</v>
          </cell>
          <cell r="F1912">
            <v>0</v>
          </cell>
          <cell r="G1912">
            <v>0</v>
          </cell>
        </row>
        <row r="1913">
          <cell r="A1913" t="str">
            <v/>
          </cell>
          <cell r="B1913" t="str">
            <v/>
          </cell>
          <cell r="C1913">
            <v>0</v>
          </cell>
          <cell r="D1913" t="str">
            <v/>
          </cell>
          <cell r="E1913">
            <v>0</v>
          </cell>
          <cell r="F1913">
            <v>0</v>
          </cell>
          <cell r="G1913">
            <v>0</v>
          </cell>
        </row>
        <row r="1914">
          <cell r="A1914" t="str">
            <v/>
          </cell>
          <cell r="B1914" t="str">
            <v/>
          </cell>
          <cell r="C1914">
            <v>0</v>
          </cell>
          <cell r="D1914" t="str">
            <v/>
          </cell>
          <cell r="E1914">
            <v>0</v>
          </cell>
          <cell r="F1914">
            <v>0</v>
          </cell>
          <cell r="G1914">
            <v>0</v>
          </cell>
        </row>
        <row r="1915">
          <cell r="A1915" t="str">
            <v/>
          </cell>
          <cell r="B1915" t="str">
            <v/>
          </cell>
          <cell r="C1915">
            <v>0</v>
          </cell>
          <cell r="D1915" t="str">
            <v/>
          </cell>
          <cell r="E1915">
            <v>0</v>
          </cell>
          <cell r="F1915">
            <v>0</v>
          </cell>
          <cell r="G1915">
            <v>0</v>
          </cell>
        </row>
        <row r="1916">
          <cell r="A1916" t="str">
            <v/>
          </cell>
          <cell r="B1916" t="str">
            <v/>
          </cell>
          <cell r="C1916">
            <v>0</v>
          </cell>
          <cell r="D1916" t="str">
            <v/>
          </cell>
          <cell r="E1916">
            <v>0</v>
          </cell>
          <cell r="F1916">
            <v>0</v>
          </cell>
          <cell r="G1916">
            <v>0</v>
          </cell>
        </row>
        <row r="1917">
          <cell r="A1917" t="str">
            <v/>
          </cell>
          <cell r="B1917" t="str">
            <v/>
          </cell>
          <cell r="C1917">
            <v>0</v>
          </cell>
          <cell r="D1917" t="str">
            <v/>
          </cell>
          <cell r="E1917">
            <v>0</v>
          </cell>
          <cell r="F1917">
            <v>0</v>
          </cell>
          <cell r="G1917">
            <v>0</v>
          </cell>
        </row>
        <row r="1918">
          <cell r="A1918" t="str">
            <v/>
          </cell>
          <cell r="B1918" t="str">
            <v/>
          </cell>
          <cell r="C1918">
            <v>0</v>
          </cell>
          <cell r="D1918" t="str">
            <v/>
          </cell>
          <cell r="E1918">
            <v>0</v>
          </cell>
          <cell r="F1918">
            <v>0</v>
          </cell>
          <cell r="G1918">
            <v>0</v>
          </cell>
        </row>
        <row r="1919">
          <cell r="A1919" t="str">
            <v/>
          </cell>
          <cell r="B1919" t="str">
            <v/>
          </cell>
          <cell r="C1919">
            <v>0</v>
          </cell>
          <cell r="D1919" t="str">
            <v/>
          </cell>
          <cell r="E1919">
            <v>0</v>
          </cell>
          <cell r="F1919">
            <v>0</v>
          </cell>
          <cell r="G1919">
            <v>0</v>
          </cell>
        </row>
        <row r="1920">
          <cell r="A1920" t="str">
            <v/>
          </cell>
          <cell r="B1920" t="str">
            <v/>
          </cell>
          <cell r="C1920">
            <v>0</v>
          </cell>
          <cell r="D1920" t="str">
            <v/>
          </cell>
          <cell r="E1920">
            <v>0</v>
          </cell>
          <cell r="F1920">
            <v>0</v>
          </cell>
          <cell r="G1920">
            <v>0</v>
          </cell>
        </row>
        <row r="1921">
          <cell r="A1921" t="str">
            <v/>
          </cell>
          <cell r="B1921" t="str">
            <v/>
          </cell>
          <cell r="C1921">
            <v>0</v>
          </cell>
          <cell r="D1921" t="str">
            <v/>
          </cell>
          <cell r="E1921">
            <v>0</v>
          </cell>
          <cell r="F1921">
            <v>0</v>
          </cell>
          <cell r="G1921">
            <v>0</v>
          </cell>
        </row>
        <row r="1922">
          <cell r="A1922" t="str">
            <v/>
          </cell>
          <cell r="B1922" t="str">
            <v/>
          </cell>
          <cell r="C1922">
            <v>0</v>
          </cell>
          <cell r="D1922" t="str">
            <v/>
          </cell>
          <cell r="E1922">
            <v>0</v>
          </cell>
          <cell r="F1922">
            <v>0</v>
          </cell>
          <cell r="G1922">
            <v>0</v>
          </cell>
        </row>
        <row r="1923">
          <cell r="A1923" t="str">
            <v/>
          </cell>
          <cell r="B1923" t="str">
            <v/>
          </cell>
          <cell r="C1923">
            <v>0</v>
          </cell>
          <cell r="D1923" t="str">
            <v/>
          </cell>
          <cell r="E1923">
            <v>0</v>
          </cell>
          <cell r="F1923">
            <v>0</v>
          </cell>
          <cell r="G1923">
            <v>0</v>
          </cell>
        </row>
        <row r="1924">
          <cell r="A1924" t="str">
            <v/>
          </cell>
          <cell r="B1924" t="str">
            <v/>
          </cell>
          <cell r="C1924">
            <v>0</v>
          </cell>
          <cell r="D1924" t="str">
            <v/>
          </cell>
          <cell r="E1924">
            <v>0</v>
          </cell>
          <cell r="F1924">
            <v>0</v>
          </cell>
          <cell r="G1924">
            <v>0</v>
          </cell>
        </row>
        <row r="1925">
          <cell r="A1925" t="str">
            <v/>
          </cell>
          <cell r="B1925" t="str">
            <v/>
          </cell>
          <cell r="C1925">
            <v>0</v>
          </cell>
          <cell r="D1925" t="str">
            <v/>
          </cell>
          <cell r="E1925">
            <v>0</v>
          </cell>
          <cell r="F1925">
            <v>0</v>
          </cell>
          <cell r="G1925">
            <v>0</v>
          </cell>
        </row>
        <row r="1926">
          <cell r="A1926">
            <v>0</v>
          </cell>
          <cell r="B1926">
            <v>0</v>
          </cell>
          <cell r="C1926">
            <v>0</v>
          </cell>
          <cell r="D1926">
            <v>0</v>
          </cell>
          <cell r="E1926">
            <v>0</v>
          </cell>
          <cell r="F1926" t="str">
            <v>Total A</v>
          </cell>
          <cell r="G1926">
            <v>0</v>
          </cell>
        </row>
        <row r="1927">
          <cell r="A1927">
            <v>0</v>
          </cell>
          <cell r="B1927">
            <v>0</v>
          </cell>
          <cell r="C1927" t="str">
            <v>B - MANO DE OBRA</v>
          </cell>
          <cell r="D1927">
            <v>0</v>
          </cell>
          <cell r="E1927">
            <v>0</v>
          </cell>
          <cell r="F1927">
            <v>0</v>
          </cell>
          <cell r="G1927">
            <v>0</v>
          </cell>
        </row>
        <row r="1928">
          <cell r="A1928" t="str">
            <v/>
          </cell>
          <cell r="B1928">
            <v>0</v>
          </cell>
          <cell r="C1928">
            <v>0</v>
          </cell>
          <cell r="D1928" t="str">
            <v/>
          </cell>
          <cell r="E1928">
            <v>0</v>
          </cell>
          <cell r="F1928">
            <v>0</v>
          </cell>
          <cell r="G1928">
            <v>0</v>
          </cell>
        </row>
        <row r="1929">
          <cell r="A1929" t="str">
            <v/>
          </cell>
          <cell r="B1929">
            <v>0</v>
          </cell>
          <cell r="C1929">
            <v>0</v>
          </cell>
          <cell r="D1929" t="str">
            <v/>
          </cell>
          <cell r="E1929">
            <v>0</v>
          </cell>
          <cell r="F1929">
            <v>0</v>
          </cell>
          <cell r="G1929">
            <v>0</v>
          </cell>
        </row>
        <row r="1930">
          <cell r="A1930" t="str">
            <v/>
          </cell>
          <cell r="B1930">
            <v>0</v>
          </cell>
          <cell r="C1930">
            <v>0</v>
          </cell>
          <cell r="D1930" t="str">
            <v/>
          </cell>
          <cell r="E1930">
            <v>0</v>
          </cell>
          <cell r="F1930">
            <v>0</v>
          </cell>
          <cell r="G1930">
            <v>0</v>
          </cell>
        </row>
        <row r="1931">
          <cell r="A1931" t="str">
            <v/>
          </cell>
          <cell r="B1931">
            <v>0</v>
          </cell>
          <cell r="C1931">
            <v>0</v>
          </cell>
          <cell r="D1931" t="str">
            <v/>
          </cell>
          <cell r="E1931">
            <v>0</v>
          </cell>
          <cell r="F1931">
            <v>0</v>
          </cell>
          <cell r="G1931">
            <v>0</v>
          </cell>
        </row>
        <row r="1932">
          <cell r="A1932" t="str">
            <v/>
          </cell>
          <cell r="B1932">
            <v>0</v>
          </cell>
          <cell r="C1932">
            <v>0</v>
          </cell>
          <cell r="D1932" t="str">
            <v/>
          </cell>
          <cell r="E1932">
            <v>0</v>
          </cell>
          <cell r="F1932">
            <v>0</v>
          </cell>
          <cell r="G1932">
            <v>0</v>
          </cell>
        </row>
        <row r="1933">
          <cell r="A1933" t="str">
            <v/>
          </cell>
          <cell r="B1933">
            <v>0</v>
          </cell>
          <cell r="C1933">
            <v>0</v>
          </cell>
          <cell r="D1933" t="str">
            <v/>
          </cell>
          <cell r="E1933">
            <v>0</v>
          </cell>
          <cell r="F1933">
            <v>0</v>
          </cell>
          <cell r="G1933">
            <v>0</v>
          </cell>
        </row>
        <row r="1934">
          <cell r="A1934" t="str">
            <v/>
          </cell>
          <cell r="B1934">
            <v>0</v>
          </cell>
          <cell r="C1934">
            <v>0</v>
          </cell>
          <cell r="D1934" t="str">
            <v/>
          </cell>
          <cell r="E1934">
            <v>0</v>
          </cell>
          <cell r="F1934">
            <v>0</v>
          </cell>
          <cell r="G1934">
            <v>0</v>
          </cell>
        </row>
        <row r="1935">
          <cell r="A1935" t="str">
            <v/>
          </cell>
          <cell r="B1935">
            <v>0</v>
          </cell>
          <cell r="C1935">
            <v>0</v>
          </cell>
          <cell r="D1935" t="str">
            <v/>
          </cell>
          <cell r="E1935">
            <v>0</v>
          </cell>
          <cell r="F1935">
            <v>0</v>
          </cell>
          <cell r="G1935">
            <v>0</v>
          </cell>
        </row>
        <row r="1936">
          <cell r="A1936">
            <v>0</v>
          </cell>
          <cell r="B1936">
            <v>0</v>
          </cell>
          <cell r="C1936">
            <v>0</v>
          </cell>
          <cell r="D1936">
            <v>0</v>
          </cell>
          <cell r="E1936">
            <v>0</v>
          </cell>
          <cell r="F1936" t="str">
            <v>Total B</v>
          </cell>
          <cell r="G1936">
            <v>0</v>
          </cell>
        </row>
        <row r="1937">
          <cell r="A1937">
            <v>0</v>
          </cell>
          <cell r="B1937">
            <v>0</v>
          </cell>
          <cell r="C1937" t="str">
            <v>C - EQUIPOS</v>
          </cell>
          <cell r="D1937">
            <v>0</v>
          </cell>
          <cell r="E1937">
            <v>0</v>
          </cell>
          <cell r="F1937">
            <v>0</v>
          </cell>
          <cell r="G1937">
            <v>0</v>
          </cell>
        </row>
        <row r="1938">
          <cell r="A1938" t="str">
            <v/>
          </cell>
          <cell r="B1938" t="str">
            <v/>
          </cell>
          <cell r="C1938">
            <v>0</v>
          </cell>
          <cell r="D1938" t="str">
            <v/>
          </cell>
          <cell r="E1938">
            <v>0</v>
          </cell>
          <cell r="F1938">
            <v>0</v>
          </cell>
          <cell r="G1938">
            <v>0</v>
          </cell>
        </row>
        <row r="1939">
          <cell r="A1939" t="str">
            <v/>
          </cell>
          <cell r="B1939" t="str">
            <v/>
          </cell>
          <cell r="C1939">
            <v>0</v>
          </cell>
          <cell r="D1939" t="str">
            <v/>
          </cell>
          <cell r="E1939">
            <v>0</v>
          </cell>
          <cell r="F1939">
            <v>0</v>
          </cell>
          <cell r="G1939">
            <v>0</v>
          </cell>
        </row>
        <row r="1940">
          <cell r="A1940" t="str">
            <v/>
          </cell>
          <cell r="B1940" t="str">
            <v/>
          </cell>
          <cell r="C1940">
            <v>0</v>
          </cell>
          <cell r="D1940" t="str">
            <v/>
          </cell>
          <cell r="E1940">
            <v>0</v>
          </cell>
          <cell r="F1940">
            <v>0</v>
          </cell>
          <cell r="G1940">
            <v>0</v>
          </cell>
        </row>
        <row r="1941">
          <cell r="A1941" t="str">
            <v/>
          </cell>
          <cell r="B1941" t="str">
            <v/>
          </cell>
          <cell r="C1941">
            <v>0</v>
          </cell>
          <cell r="D1941" t="str">
            <v/>
          </cell>
          <cell r="E1941">
            <v>0</v>
          </cell>
          <cell r="F1941">
            <v>0</v>
          </cell>
          <cell r="G1941">
            <v>0</v>
          </cell>
        </row>
        <row r="1942">
          <cell r="A1942" t="str">
            <v/>
          </cell>
          <cell r="B1942" t="str">
            <v/>
          </cell>
          <cell r="C1942">
            <v>0</v>
          </cell>
          <cell r="D1942" t="str">
            <v/>
          </cell>
          <cell r="E1942">
            <v>0</v>
          </cell>
          <cell r="F1942">
            <v>0</v>
          </cell>
          <cell r="G1942">
            <v>0</v>
          </cell>
        </row>
        <row r="1943">
          <cell r="A1943" t="str">
            <v/>
          </cell>
          <cell r="B1943" t="str">
            <v/>
          </cell>
          <cell r="C1943">
            <v>0</v>
          </cell>
          <cell r="D1943" t="str">
            <v/>
          </cell>
          <cell r="E1943">
            <v>0</v>
          </cell>
          <cell r="F1943">
            <v>0</v>
          </cell>
          <cell r="G1943">
            <v>0</v>
          </cell>
        </row>
        <row r="1944">
          <cell r="A1944" t="str">
            <v/>
          </cell>
          <cell r="B1944" t="str">
            <v/>
          </cell>
          <cell r="C1944">
            <v>0</v>
          </cell>
          <cell r="D1944" t="str">
            <v/>
          </cell>
          <cell r="E1944">
            <v>0</v>
          </cell>
          <cell r="F1944">
            <v>0</v>
          </cell>
          <cell r="G1944">
            <v>0</v>
          </cell>
        </row>
        <row r="1945">
          <cell r="A1945" t="str">
            <v/>
          </cell>
          <cell r="B1945" t="str">
            <v/>
          </cell>
          <cell r="C1945">
            <v>0</v>
          </cell>
          <cell r="D1945" t="str">
            <v/>
          </cell>
          <cell r="E1945">
            <v>0</v>
          </cell>
          <cell r="F1945">
            <v>0</v>
          </cell>
          <cell r="G1945">
            <v>0</v>
          </cell>
        </row>
        <row r="1946">
          <cell r="A1946" t="str">
            <v/>
          </cell>
          <cell r="B1946" t="str">
            <v/>
          </cell>
          <cell r="C1946">
            <v>0</v>
          </cell>
          <cell r="D1946" t="str">
            <v/>
          </cell>
          <cell r="E1946">
            <v>0</v>
          </cell>
          <cell r="F1946">
            <v>0</v>
          </cell>
          <cell r="G1946">
            <v>0</v>
          </cell>
        </row>
        <row r="1947">
          <cell r="A1947">
            <v>0</v>
          </cell>
          <cell r="B1947">
            <v>0</v>
          </cell>
          <cell r="C1947">
            <v>0</v>
          </cell>
          <cell r="D1947">
            <v>0</v>
          </cell>
          <cell r="E1947">
            <v>0</v>
          </cell>
          <cell r="F1947" t="str">
            <v>Total C</v>
          </cell>
          <cell r="G1947">
            <v>0</v>
          </cell>
        </row>
        <row r="1948">
          <cell r="A1948">
            <v>0</v>
          </cell>
          <cell r="B1948">
            <v>0</v>
          </cell>
          <cell r="C1948">
            <v>0</v>
          </cell>
          <cell r="D1948">
            <v>0</v>
          </cell>
          <cell r="E1948">
            <v>0</v>
          </cell>
          <cell r="F1948">
            <v>0</v>
          </cell>
          <cell r="G1948">
            <v>0</v>
          </cell>
        </row>
        <row r="1949">
          <cell r="A1949" t="str">
            <v/>
          </cell>
          <cell r="B1949" t="str">
            <v/>
          </cell>
          <cell r="C1949">
            <v>0</v>
          </cell>
          <cell r="D1949" t="str">
            <v>Costo  Neto</v>
          </cell>
          <cell r="E1949">
            <v>0</v>
          </cell>
          <cell r="F1949" t="str">
            <v>Total D=A+B+C</v>
          </cell>
          <cell r="G1949">
            <v>0</v>
          </cell>
        </row>
        <row r="1951">
          <cell r="A1951" t="str">
            <v>ANALISIS DE PRECIOS</v>
          </cell>
          <cell r="B1951">
            <v>0</v>
          </cell>
          <cell r="C1951">
            <v>0</v>
          </cell>
          <cell r="D1951">
            <v>0</v>
          </cell>
          <cell r="E1951">
            <v>0</v>
          </cell>
          <cell r="F1951">
            <v>0</v>
          </cell>
          <cell r="G1951">
            <v>0</v>
          </cell>
        </row>
        <row r="1952">
          <cell r="A1952" t="str">
            <v>COMITENTE:</v>
          </cell>
          <cell r="B1952" t="str">
            <v>DIRECCIÓN DE ARQUITECTURA</v>
          </cell>
          <cell r="C1952">
            <v>0</v>
          </cell>
          <cell r="D1952">
            <v>0</v>
          </cell>
          <cell r="E1952">
            <v>0</v>
          </cell>
          <cell r="F1952">
            <v>0</v>
          </cell>
          <cell r="G1952">
            <v>0</v>
          </cell>
        </row>
        <row r="1953">
          <cell r="A1953" t="str">
            <v>CONTRATISTA:</v>
          </cell>
          <cell r="B1953" t="str">
            <v>FUNCIONALES SIGOP</v>
          </cell>
          <cell r="C1953">
            <v>0</v>
          </cell>
          <cell r="D1953">
            <v>0</v>
          </cell>
          <cell r="E1953">
            <v>0</v>
          </cell>
          <cell r="F1953">
            <v>0</v>
          </cell>
          <cell r="G1953">
            <v>0</v>
          </cell>
        </row>
        <row r="1954">
          <cell r="A1954" t="str">
            <v>OBRA:</v>
          </cell>
          <cell r="B1954" t="str">
            <v>PRUEBA PLANILLA DE MEDICION</v>
          </cell>
          <cell r="C1954">
            <v>0</v>
          </cell>
          <cell r="D1954">
            <v>0</v>
          </cell>
          <cell r="E1954">
            <v>0</v>
          </cell>
          <cell r="F1954" t="str">
            <v>PRECIOS A:</v>
          </cell>
          <cell r="G1954">
            <v>0</v>
          </cell>
        </row>
        <row r="1955">
          <cell r="A1955" t="str">
            <v>UBICACIÓN:</v>
          </cell>
          <cell r="B1955" t="str">
            <v>CENTRO CIVICO</v>
          </cell>
          <cell r="C1955">
            <v>0</v>
          </cell>
          <cell r="D1955">
            <v>0</v>
          </cell>
          <cell r="E1955">
            <v>0</v>
          </cell>
          <cell r="F1955">
            <v>0</v>
          </cell>
          <cell r="G1955">
            <v>0</v>
          </cell>
        </row>
        <row r="1956">
          <cell r="A1956" t="str">
            <v>RUBRO:</v>
          </cell>
          <cell r="B1956" t="str">
            <v/>
          </cell>
          <cell r="C1956" t="str">
            <v/>
          </cell>
          <cell r="D1956">
            <v>0</v>
          </cell>
          <cell r="E1956">
            <v>0</v>
          </cell>
          <cell r="F1956">
            <v>0</v>
          </cell>
          <cell r="G1956">
            <v>0</v>
          </cell>
        </row>
        <row r="1957">
          <cell r="A1957" t="str">
            <v>ITEM:</v>
          </cell>
          <cell r="B1957" t="str">
            <v/>
          </cell>
          <cell r="C1957" t="str">
            <v/>
          </cell>
          <cell r="D1957">
            <v>0</v>
          </cell>
          <cell r="E1957">
            <v>0</v>
          </cell>
          <cell r="F1957" t="str">
            <v>UNIDAD:</v>
          </cell>
          <cell r="G1957" t="str">
            <v/>
          </cell>
        </row>
        <row r="1958">
          <cell r="A1958">
            <v>0</v>
          </cell>
          <cell r="B1958">
            <v>0</v>
          </cell>
          <cell r="C1958">
            <v>0</v>
          </cell>
          <cell r="D1958">
            <v>0</v>
          </cell>
          <cell r="E1958">
            <v>0</v>
          </cell>
          <cell r="F1958">
            <v>0</v>
          </cell>
          <cell r="G1958">
            <v>0</v>
          </cell>
        </row>
        <row r="1959">
          <cell r="A1959" t="str">
            <v>DATOS REDETERMINACION</v>
          </cell>
          <cell r="B1959">
            <v>0</v>
          </cell>
          <cell r="C1959" t="str">
            <v>DESIGNACION</v>
          </cell>
          <cell r="D1959" t="str">
            <v>U</v>
          </cell>
          <cell r="E1959" t="str">
            <v>Cantidad</v>
          </cell>
          <cell r="F1959" t="str">
            <v>$ Unitarios</v>
          </cell>
          <cell r="G1959" t="str">
            <v>$ Parcial</v>
          </cell>
        </row>
        <row r="1960">
          <cell r="A1960" t="str">
            <v>CÓDIGO</v>
          </cell>
          <cell r="B1960" t="str">
            <v>DESCRIPCIÓN</v>
          </cell>
          <cell r="C1960">
            <v>0</v>
          </cell>
          <cell r="D1960">
            <v>0</v>
          </cell>
          <cell r="E1960">
            <v>0</v>
          </cell>
          <cell r="F1960">
            <v>0</v>
          </cell>
          <cell r="G1960">
            <v>0</v>
          </cell>
        </row>
        <row r="1961">
          <cell r="A1961">
            <v>0</v>
          </cell>
          <cell r="B1961">
            <v>0</v>
          </cell>
          <cell r="C1961" t="str">
            <v>A - MATERIALES</v>
          </cell>
          <cell r="D1961">
            <v>0</v>
          </cell>
          <cell r="E1961">
            <v>0</v>
          </cell>
          <cell r="F1961">
            <v>0</v>
          </cell>
          <cell r="G1961">
            <v>0</v>
          </cell>
        </row>
        <row r="1962">
          <cell r="A1962" t="str">
            <v/>
          </cell>
          <cell r="B1962" t="str">
            <v/>
          </cell>
          <cell r="C1962">
            <v>0</v>
          </cell>
          <cell r="D1962" t="str">
            <v/>
          </cell>
          <cell r="E1962">
            <v>0</v>
          </cell>
          <cell r="F1962">
            <v>0</v>
          </cell>
          <cell r="G1962">
            <v>0</v>
          </cell>
        </row>
        <row r="1963">
          <cell r="A1963" t="str">
            <v/>
          </cell>
          <cell r="B1963" t="str">
            <v/>
          </cell>
          <cell r="C1963">
            <v>0</v>
          </cell>
          <cell r="D1963" t="str">
            <v/>
          </cell>
          <cell r="E1963">
            <v>0</v>
          </cell>
          <cell r="F1963">
            <v>0</v>
          </cell>
          <cell r="G1963">
            <v>0</v>
          </cell>
        </row>
        <row r="1964">
          <cell r="A1964" t="str">
            <v/>
          </cell>
          <cell r="B1964" t="str">
            <v/>
          </cell>
          <cell r="C1964">
            <v>0</v>
          </cell>
          <cell r="D1964" t="str">
            <v/>
          </cell>
          <cell r="E1964">
            <v>0</v>
          </cell>
          <cell r="F1964">
            <v>0</v>
          </cell>
          <cell r="G1964">
            <v>0</v>
          </cell>
        </row>
        <row r="1965">
          <cell r="A1965" t="str">
            <v/>
          </cell>
          <cell r="B1965" t="str">
            <v/>
          </cell>
          <cell r="C1965">
            <v>0</v>
          </cell>
          <cell r="D1965" t="str">
            <v/>
          </cell>
          <cell r="E1965">
            <v>0</v>
          </cell>
          <cell r="F1965">
            <v>0</v>
          </cell>
          <cell r="G1965">
            <v>0</v>
          </cell>
        </row>
        <row r="1966">
          <cell r="A1966" t="str">
            <v/>
          </cell>
          <cell r="B1966" t="str">
            <v/>
          </cell>
          <cell r="C1966">
            <v>0</v>
          </cell>
          <cell r="D1966" t="str">
            <v/>
          </cell>
          <cell r="E1966">
            <v>0</v>
          </cell>
          <cell r="F1966">
            <v>0</v>
          </cell>
          <cell r="G1966">
            <v>0</v>
          </cell>
        </row>
        <row r="1967">
          <cell r="A1967" t="str">
            <v/>
          </cell>
          <cell r="B1967" t="str">
            <v/>
          </cell>
          <cell r="C1967">
            <v>0</v>
          </cell>
          <cell r="D1967" t="str">
            <v/>
          </cell>
          <cell r="E1967">
            <v>0</v>
          </cell>
          <cell r="F1967">
            <v>0</v>
          </cell>
          <cell r="G1967">
            <v>0</v>
          </cell>
        </row>
        <row r="1968">
          <cell r="A1968" t="str">
            <v/>
          </cell>
          <cell r="B1968" t="str">
            <v/>
          </cell>
          <cell r="C1968">
            <v>0</v>
          </cell>
          <cell r="D1968" t="str">
            <v/>
          </cell>
          <cell r="E1968">
            <v>0</v>
          </cell>
          <cell r="F1968">
            <v>0</v>
          </cell>
          <cell r="G1968">
            <v>0</v>
          </cell>
        </row>
        <row r="1969">
          <cell r="A1969" t="str">
            <v/>
          </cell>
          <cell r="B1969" t="str">
            <v/>
          </cell>
          <cell r="C1969">
            <v>0</v>
          </cell>
          <cell r="D1969" t="str">
            <v/>
          </cell>
          <cell r="E1969">
            <v>0</v>
          </cell>
          <cell r="F1969">
            <v>0</v>
          </cell>
          <cell r="G1969">
            <v>0</v>
          </cell>
        </row>
        <row r="1970">
          <cell r="A1970" t="str">
            <v/>
          </cell>
          <cell r="B1970" t="str">
            <v/>
          </cell>
          <cell r="C1970">
            <v>0</v>
          </cell>
          <cell r="D1970" t="str">
            <v/>
          </cell>
          <cell r="E1970">
            <v>0</v>
          </cell>
          <cell r="F1970">
            <v>0</v>
          </cell>
          <cell r="G1970">
            <v>0</v>
          </cell>
        </row>
        <row r="1971">
          <cell r="A1971" t="str">
            <v/>
          </cell>
          <cell r="B1971" t="str">
            <v/>
          </cell>
          <cell r="C1971">
            <v>0</v>
          </cell>
          <cell r="D1971" t="str">
            <v/>
          </cell>
          <cell r="E1971">
            <v>0</v>
          </cell>
          <cell r="F1971">
            <v>0</v>
          </cell>
          <cell r="G1971">
            <v>0</v>
          </cell>
        </row>
        <row r="1972">
          <cell r="A1972" t="str">
            <v/>
          </cell>
          <cell r="B1972" t="str">
            <v/>
          </cell>
          <cell r="C1972">
            <v>0</v>
          </cell>
          <cell r="D1972" t="str">
            <v/>
          </cell>
          <cell r="E1972">
            <v>0</v>
          </cell>
          <cell r="F1972">
            <v>0</v>
          </cell>
          <cell r="G1972">
            <v>0</v>
          </cell>
        </row>
        <row r="1973">
          <cell r="A1973" t="str">
            <v/>
          </cell>
          <cell r="B1973" t="str">
            <v/>
          </cell>
          <cell r="C1973">
            <v>0</v>
          </cell>
          <cell r="D1973" t="str">
            <v/>
          </cell>
          <cell r="E1973">
            <v>0</v>
          </cell>
          <cell r="F1973">
            <v>0</v>
          </cell>
          <cell r="G1973">
            <v>0</v>
          </cell>
        </row>
        <row r="1974">
          <cell r="A1974" t="str">
            <v/>
          </cell>
          <cell r="B1974" t="str">
            <v/>
          </cell>
          <cell r="C1974">
            <v>0</v>
          </cell>
          <cell r="D1974" t="str">
            <v/>
          </cell>
          <cell r="E1974">
            <v>0</v>
          </cell>
          <cell r="F1974">
            <v>0</v>
          </cell>
          <cell r="G1974">
            <v>0</v>
          </cell>
        </row>
        <row r="1975">
          <cell r="A1975" t="str">
            <v/>
          </cell>
          <cell r="B1975" t="str">
            <v/>
          </cell>
          <cell r="C1975">
            <v>0</v>
          </cell>
          <cell r="D1975" t="str">
            <v/>
          </cell>
          <cell r="E1975">
            <v>0</v>
          </cell>
          <cell r="F1975">
            <v>0</v>
          </cell>
          <cell r="G1975">
            <v>0</v>
          </cell>
        </row>
        <row r="1976">
          <cell r="A1976">
            <v>0</v>
          </cell>
          <cell r="B1976">
            <v>0</v>
          </cell>
          <cell r="C1976">
            <v>0</v>
          </cell>
          <cell r="D1976">
            <v>0</v>
          </cell>
          <cell r="E1976">
            <v>0</v>
          </cell>
          <cell r="F1976" t="str">
            <v>Total A</v>
          </cell>
          <cell r="G1976">
            <v>0</v>
          </cell>
        </row>
        <row r="1977">
          <cell r="A1977">
            <v>0</v>
          </cell>
          <cell r="B1977">
            <v>0</v>
          </cell>
          <cell r="C1977" t="str">
            <v>B - MANO DE OBRA</v>
          </cell>
          <cell r="D1977">
            <v>0</v>
          </cell>
          <cell r="E1977">
            <v>0</v>
          </cell>
          <cell r="F1977">
            <v>0</v>
          </cell>
          <cell r="G1977">
            <v>0</v>
          </cell>
        </row>
        <row r="1978">
          <cell r="A1978" t="str">
            <v/>
          </cell>
          <cell r="B1978">
            <v>0</v>
          </cell>
          <cell r="C1978">
            <v>0</v>
          </cell>
          <cell r="D1978" t="str">
            <v/>
          </cell>
          <cell r="E1978">
            <v>0</v>
          </cell>
          <cell r="F1978">
            <v>0</v>
          </cell>
          <cell r="G1978">
            <v>0</v>
          </cell>
        </row>
        <row r="1979">
          <cell r="A1979" t="str">
            <v/>
          </cell>
          <cell r="B1979">
            <v>0</v>
          </cell>
          <cell r="C1979">
            <v>0</v>
          </cell>
          <cell r="D1979" t="str">
            <v/>
          </cell>
          <cell r="E1979">
            <v>0</v>
          </cell>
          <cell r="F1979">
            <v>0</v>
          </cell>
          <cell r="G1979">
            <v>0</v>
          </cell>
        </row>
        <row r="1980">
          <cell r="A1980" t="str">
            <v/>
          </cell>
          <cell r="B1980">
            <v>0</v>
          </cell>
          <cell r="C1980">
            <v>0</v>
          </cell>
          <cell r="D1980" t="str">
            <v/>
          </cell>
          <cell r="E1980">
            <v>0</v>
          </cell>
          <cell r="F1980">
            <v>0</v>
          </cell>
          <cell r="G1980">
            <v>0</v>
          </cell>
        </row>
        <row r="1981">
          <cell r="A1981" t="str">
            <v/>
          </cell>
          <cell r="B1981">
            <v>0</v>
          </cell>
          <cell r="C1981">
            <v>0</v>
          </cell>
          <cell r="D1981" t="str">
            <v/>
          </cell>
          <cell r="E1981">
            <v>0</v>
          </cell>
          <cell r="F1981">
            <v>0</v>
          </cell>
          <cell r="G1981">
            <v>0</v>
          </cell>
        </row>
        <row r="1982">
          <cell r="A1982" t="str">
            <v/>
          </cell>
          <cell r="B1982">
            <v>0</v>
          </cell>
          <cell r="C1982">
            <v>0</v>
          </cell>
          <cell r="D1982" t="str">
            <v/>
          </cell>
          <cell r="E1982">
            <v>0</v>
          </cell>
          <cell r="F1982">
            <v>0</v>
          </cell>
          <cell r="G1982">
            <v>0</v>
          </cell>
        </row>
        <row r="1983">
          <cell r="A1983" t="str">
            <v/>
          </cell>
          <cell r="B1983">
            <v>0</v>
          </cell>
          <cell r="C1983">
            <v>0</v>
          </cell>
          <cell r="D1983" t="str">
            <v/>
          </cell>
          <cell r="E1983">
            <v>0</v>
          </cell>
          <cell r="F1983">
            <v>0</v>
          </cell>
          <cell r="G1983">
            <v>0</v>
          </cell>
        </row>
        <row r="1984">
          <cell r="A1984" t="str">
            <v/>
          </cell>
          <cell r="B1984">
            <v>0</v>
          </cell>
          <cell r="C1984">
            <v>0</v>
          </cell>
          <cell r="D1984" t="str">
            <v/>
          </cell>
          <cell r="E1984">
            <v>0</v>
          </cell>
          <cell r="F1984">
            <v>0</v>
          </cell>
          <cell r="G1984">
            <v>0</v>
          </cell>
        </row>
        <row r="1985">
          <cell r="A1985" t="str">
            <v/>
          </cell>
          <cell r="B1985">
            <v>0</v>
          </cell>
          <cell r="C1985">
            <v>0</v>
          </cell>
          <cell r="D1985" t="str">
            <v/>
          </cell>
          <cell r="E1985">
            <v>0</v>
          </cell>
          <cell r="F1985">
            <v>0</v>
          </cell>
          <cell r="G1985">
            <v>0</v>
          </cell>
        </row>
        <row r="1986">
          <cell r="A1986">
            <v>0</v>
          </cell>
          <cell r="B1986">
            <v>0</v>
          </cell>
          <cell r="C1986">
            <v>0</v>
          </cell>
          <cell r="D1986">
            <v>0</v>
          </cell>
          <cell r="E1986">
            <v>0</v>
          </cell>
          <cell r="F1986" t="str">
            <v>Total B</v>
          </cell>
          <cell r="G1986">
            <v>0</v>
          </cell>
        </row>
        <row r="1987">
          <cell r="A1987">
            <v>0</v>
          </cell>
          <cell r="B1987">
            <v>0</v>
          </cell>
          <cell r="C1987" t="str">
            <v>C - EQUIPOS</v>
          </cell>
          <cell r="D1987">
            <v>0</v>
          </cell>
          <cell r="E1987">
            <v>0</v>
          </cell>
          <cell r="F1987">
            <v>0</v>
          </cell>
          <cell r="G1987">
            <v>0</v>
          </cell>
        </row>
        <row r="1988">
          <cell r="A1988" t="str">
            <v/>
          </cell>
          <cell r="B1988" t="str">
            <v/>
          </cell>
          <cell r="C1988">
            <v>0</v>
          </cell>
          <cell r="D1988" t="str">
            <v/>
          </cell>
          <cell r="E1988">
            <v>0</v>
          </cell>
          <cell r="F1988">
            <v>0</v>
          </cell>
          <cell r="G1988">
            <v>0</v>
          </cell>
        </row>
        <row r="1989">
          <cell r="A1989" t="str">
            <v/>
          </cell>
          <cell r="B1989" t="str">
            <v/>
          </cell>
          <cell r="C1989">
            <v>0</v>
          </cell>
          <cell r="D1989" t="str">
            <v/>
          </cell>
          <cell r="E1989">
            <v>0</v>
          </cell>
          <cell r="F1989">
            <v>0</v>
          </cell>
          <cell r="G1989">
            <v>0</v>
          </cell>
        </row>
        <row r="1990">
          <cell r="A1990" t="str">
            <v/>
          </cell>
          <cell r="B1990" t="str">
            <v/>
          </cell>
          <cell r="C1990">
            <v>0</v>
          </cell>
          <cell r="D1990" t="str">
            <v/>
          </cell>
          <cell r="E1990">
            <v>0</v>
          </cell>
          <cell r="F1990">
            <v>0</v>
          </cell>
          <cell r="G1990">
            <v>0</v>
          </cell>
        </row>
        <row r="1991">
          <cell r="A1991" t="str">
            <v/>
          </cell>
          <cell r="B1991" t="str">
            <v/>
          </cell>
          <cell r="C1991">
            <v>0</v>
          </cell>
          <cell r="D1991" t="str">
            <v/>
          </cell>
          <cell r="E1991">
            <v>0</v>
          </cell>
          <cell r="F1991">
            <v>0</v>
          </cell>
          <cell r="G1991">
            <v>0</v>
          </cell>
        </row>
        <row r="1992">
          <cell r="A1992" t="str">
            <v/>
          </cell>
          <cell r="B1992" t="str">
            <v/>
          </cell>
          <cell r="C1992">
            <v>0</v>
          </cell>
          <cell r="D1992" t="str">
            <v/>
          </cell>
          <cell r="E1992">
            <v>0</v>
          </cell>
          <cell r="F1992">
            <v>0</v>
          </cell>
          <cell r="G1992">
            <v>0</v>
          </cell>
        </row>
        <row r="1993">
          <cell r="A1993" t="str">
            <v/>
          </cell>
          <cell r="B1993" t="str">
            <v/>
          </cell>
          <cell r="C1993">
            <v>0</v>
          </cell>
          <cell r="D1993" t="str">
            <v/>
          </cell>
          <cell r="E1993">
            <v>0</v>
          </cell>
          <cell r="F1993">
            <v>0</v>
          </cell>
          <cell r="G1993">
            <v>0</v>
          </cell>
        </row>
        <row r="1994">
          <cell r="A1994" t="str">
            <v/>
          </cell>
          <cell r="B1994" t="str">
            <v/>
          </cell>
          <cell r="C1994">
            <v>0</v>
          </cell>
          <cell r="D1994" t="str">
            <v/>
          </cell>
          <cell r="E1994">
            <v>0</v>
          </cell>
          <cell r="F1994">
            <v>0</v>
          </cell>
          <cell r="G1994">
            <v>0</v>
          </cell>
        </row>
        <row r="1995">
          <cell r="A1995" t="str">
            <v/>
          </cell>
          <cell r="B1995" t="str">
            <v/>
          </cell>
          <cell r="C1995">
            <v>0</v>
          </cell>
          <cell r="D1995" t="str">
            <v/>
          </cell>
          <cell r="E1995">
            <v>0</v>
          </cell>
          <cell r="F1995">
            <v>0</v>
          </cell>
          <cell r="G1995">
            <v>0</v>
          </cell>
        </row>
        <row r="1996">
          <cell r="A1996" t="str">
            <v/>
          </cell>
          <cell r="B1996" t="str">
            <v/>
          </cell>
          <cell r="C1996">
            <v>0</v>
          </cell>
          <cell r="D1996" t="str">
            <v/>
          </cell>
          <cell r="E1996">
            <v>0</v>
          </cell>
          <cell r="F1996">
            <v>0</v>
          </cell>
          <cell r="G1996">
            <v>0</v>
          </cell>
        </row>
        <row r="1997">
          <cell r="A1997">
            <v>0</v>
          </cell>
          <cell r="B1997">
            <v>0</v>
          </cell>
          <cell r="C1997">
            <v>0</v>
          </cell>
          <cell r="D1997">
            <v>0</v>
          </cell>
          <cell r="E1997">
            <v>0</v>
          </cell>
          <cell r="F1997" t="str">
            <v>Total C</v>
          </cell>
          <cell r="G1997">
            <v>0</v>
          </cell>
        </row>
        <row r="1998">
          <cell r="A1998">
            <v>0</v>
          </cell>
          <cell r="B1998">
            <v>0</v>
          </cell>
          <cell r="C1998">
            <v>0</v>
          </cell>
          <cell r="D1998">
            <v>0</v>
          </cell>
          <cell r="E1998">
            <v>0</v>
          </cell>
          <cell r="F1998">
            <v>0</v>
          </cell>
          <cell r="G1998">
            <v>0</v>
          </cell>
        </row>
        <row r="1999">
          <cell r="A1999" t="str">
            <v/>
          </cell>
          <cell r="B1999" t="str">
            <v/>
          </cell>
          <cell r="C1999">
            <v>0</v>
          </cell>
          <cell r="D1999" t="str">
            <v>Costo  Neto</v>
          </cell>
          <cell r="E1999">
            <v>0</v>
          </cell>
          <cell r="F1999" t="str">
            <v>Total D=A+B+C</v>
          </cell>
          <cell r="G1999">
            <v>0</v>
          </cell>
        </row>
        <row r="2001">
          <cell r="A2001" t="str">
            <v>ANALISIS DE PRECIOS</v>
          </cell>
          <cell r="B2001">
            <v>0</v>
          </cell>
          <cell r="C2001">
            <v>0</v>
          </cell>
          <cell r="D2001">
            <v>0</v>
          </cell>
          <cell r="E2001">
            <v>0</v>
          </cell>
          <cell r="F2001">
            <v>0</v>
          </cell>
          <cell r="G2001">
            <v>0</v>
          </cell>
        </row>
        <row r="2002">
          <cell r="A2002" t="str">
            <v>COMITENTE:</v>
          </cell>
          <cell r="B2002" t="str">
            <v>DIRECCIÓN DE ARQUITECTURA</v>
          </cell>
          <cell r="C2002">
            <v>0</v>
          </cell>
          <cell r="D2002">
            <v>0</v>
          </cell>
          <cell r="E2002">
            <v>0</v>
          </cell>
          <cell r="F2002">
            <v>0</v>
          </cell>
          <cell r="G2002">
            <v>0</v>
          </cell>
        </row>
        <row r="2003">
          <cell r="A2003" t="str">
            <v>CONTRATISTA:</v>
          </cell>
          <cell r="B2003" t="str">
            <v>FUNCIONALES SIGOP</v>
          </cell>
          <cell r="C2003">
            <v>0</v>
          </cell>
          <cell r="D2003">
            <v>0</v>
          </cell>
          <cell r="E2003">
            <v>0</v>
          </cell>
          <cell r="F2003">
            <v>0</v>
          </cell>
          <cell r="G2003">
            <v>0</v>
          </cell>
        </row>
        <row r="2004">
          <cell r="A2004" t="str">
            <v>OBRA:</v>
          </cell>
          <cell r="B2004" t="str">
            <v>PRUEBA PLANILLA DE MEDICION</v>
          </cell>
          <cell r="C2004">
            <v>0</v>
          </cell>
          <cell r="D2004">
            <v>0</v>
          </cell>
          <cell r="E2004">
            <v>0</v>
          </cell>
          <cell r="F2004" t="str">
            <v>PRECIOS A:</v>
          </cell>
          <cell r="G2004">
            <v>0</v>
          </cell>
        </row>
        <row r="2005">
          <cell r="A2005" t="str">
            <v>UBICACIÓN:</v>
          </cell>
          <cell r="B2005" t="str">
            <v>CENTRO CIVICO</v>
          </cell>
          <cell r="C2005">
            <v>0</v>
          </cell>
          <cell r="D2005">
            <v>0</v>
          </cell>
          <cell r="E2005">
            <v>0</v>
          </cell>
          <cell r="F2005">
            <v>0</v>
          </cell>
          <cell r="G2005">
            <v>0</v>
          </cell>
        </row>
        <row r="2006">
          <cell r="A2006" t="str">
            <v>RUBRO:</v>
          </cell>
          <cell r="B2006" t="str">
            <v/>
          </cell>
          <cell r="C2006" t="str">
            <v/>
          </cell>
          <cell r="D2006">
            <v>0</v>
          </cell>
          <cell r="E2006">
            <v>0</v>
          </cell>
          <cell r="F2006">
            <v>0</v>
          </cell>
          <cell r="G2006">
            <v>0</v>
          </cell>
        </row>
        <row r="2007">
          <cell r="A2007" t="str">
            <v>ITEM:</v>
          </cell>
          <cell r="B2007" t="str">
            <v/>
          </cell>
          <cell r="C2007" t="str">
            <v/>
          </cell>
          <cell r="D2007">
            <v>0</v>
          </cell>
          <cell r="E2007">
            <v>0</v>
          </cell>
          <cell r="F2007" t="str">
            <v>UNIDAD:</v>
          </cell>
          <cell r="G2007" t="str">
            <v/>
          </cell>
        </row>
        <row r="2008">
          <cell r="A2008">
            <v>0</v>
          </cell>
          <cell r="B2008">
            <v>0</v>
          </cell>
          <cell r="C2008">
            <v>0</v>
          </cell>
          <cell r="D2008">
            <v>0</v>
          </cell>
          <cell r="E2008">
            <v>0</v>
          </cell>
          <cell r="F2008">
            <v>0</v>
          </cell>
          <cell r="G2008">
            <v>0</v>
          </cell>
        </row>
        <row r="2009">
          <cell r="A2009" t="str">
            <v>DATOS REDETERMINACION</v>
          </cell>
          <cell r="B2009">
            <v>0</v>
          </cell>
          <cell r="C2009" t="str">
            <v>DESIGNACION</v>
          </cell>
          <cell r="D2009" t="str">
            <v>U</v>
          </cell>
          <cell r="E2009" t="str">
            <v>Cantidad</v>
          </cell>
          <cell r="F2009" t="str">
            <v>$ Unitarios</v>
          </cell>
          <cell r="G2009" t="str">
            <v>$ Parcial</v>
          </cell>
        </row>
        <row r="2010">
          <cell r="A2010" t="str">
            <v>CÓDIGO</v>
          </cell>
          <cell r="B2010" t="str">
            <v>DESCRIPCIÓN</v>
          </cell>
          <cell r="C2010">
            <v>0</v>
          </cell>
          <cell r="D2010">
            <v>0</v>
          </cell>
          <cell r="E2010">
            <v>0</v>
          </cell>
          <cell r="F2010">
            <v>0</v>
          </cell>
          <cell r="G2010">
            <v>0</v>
          </cell>
        </row>
        <row r="2011">
          <cell r="A2011">
            <v>0</v>
          </cell>
          <cell r="B2011">
            <v>0</v>
          </cell>
          <cell r="C2011" t="str">
            <v>A - MATERIALES</v>
          </cell>
          <cell r="D2011">
            <v>0</v>
          </cell>
          <cell r="E2011">
            <v>0</v>
          </cell>
          <cell r="F2011">
            <v>0</v>
          </cell>
          <cell r="G2011">
            <v>0</v>
          </cell>
        </row>
        <row r="2012">
          <cell r="A2012" t="str">
            <v/>
          </cell>
          <cell r="B2012" t="str">
            <v/>
          </cell>
          <cell r="C2012">
            <v>0</v>
          </cell>
          <cell r="D2012" t="str">
            <v/>
          </cell>
          <cell r="E2012">
            <v>0</v>
          </cell>
          <cell r="F2012">
            <v>0</v>
          </cell>
          <cell r="G2012">
            <v>0</v>
          </cell>
        </row>
        <row r="2013">
          <cell r="A2013" t="str">
            <v/>
          </cell>
          <cell r="B2013" t="str">
            <v/>
          </cell>
          <cell r="C2013">
            <v>0</v>
          </cell>
          <cell r="D2013" t="str">
            <v/>
          </cell>
          <cell r="E2013">
            <v>0</v>
          </cell>
          <cell r="F2013">
            <v>0</v>
          </cell>
          <cell r="G2013">
            <v>0</v>
          </cell>
        </row>
        <row r="2014">
          <cell r="A2014" t="str">
            <v/>
          </cell>
          <cell r="B2014" t="str">
            <v/>
          </cell>
          <cell r="C2014">
            <v>0</v>
          </cell>
          <cell r="D2014" t="str">
            <v/>
          </cell>
          <cell r="E2014">
            <v>0</v>
          </cell>
          <cell r="F2014">
            <v>0</v>
          </cell>
          <cell r="G2014">
            <v>0</v>
          </cell>
        </row>
        <row r="2015">
          <cell r="A2015" t="str">
            <v/>
          </cell>
          <cell r="B2015" t="str">
            <v/>
          </cell>
          <cell r="C2015">
            <v>0</v>
          </cell>
          <cell r="D2015" t="str">
            <v/>
          </cell>
          <cell r="E2015">
            <v>0</v>
          </cell>
          <cell r="F2015">
            <v>0</v>
          </cell>
          <cell r="G2015">
            <v>0</v>
          </cell>
        </row>
        <row r="2016">
          <cell r="A2016" t="str">
            <v/>
          </cell>
          <cell r="B2016" t="str">
            <v/>
          </cell>
          <cell r="C2016">
            <v>0</v>
          </cell>
          <cell r="D2016" t="str">
            <v/>
          </cell>
          <cell r="E2016">
            <v>0</v>
          </cell>
          <cell r="F2016">
            <v>0</v>
          </cell>
          <cell r="G2016">
            <v>0</v>
          </cell>
        </row>
        <row r="2017">
          <cell r="A2017" t="str">
            <v/>
          </cell>
          <cell r="B2017" t="str">
            <v/>
          </cell>
          <cell r="C2017">
            <v>0</v>
          </cell>
          <cell r="D2017" t="str">
            <v/>
          </cell>
          <cell r="E2017">
            <v>0</v>
          </cell>
          <cell r="F2017">
            <v>0</v>
          </cell>
          <cell r="G2017">
            <v>0</v>
          </cell>
        </row>
        <row r="2018">
          <cell r="A2018" t="str">
            <v/>
          </cell>
          <cell r="B2018" t="str">
            <v/>
          </cell>
          <cell r="C2018">
            <v>0</v>
          </cell>
          <cell r="D2018" t="str">
            <v/>
          </cell>
          <cell r="E2018">
            <v>0</v>
          </cell>
          <cell r="F2018">
            <v>0</v>
          </cell>
          <cell r="G2018">
            <v>0</v>
          </cell>
        </row>
        <row r="2019">
          <cell r="A2019" t="str">
            <v/>
          </cell>
          <cell r="B2019" t="str">
            <v/>
          </cell>
          <cell r="C2019">
            <v>0</v>
          </cell>
          <cell r="D2019" t="str">
            <v/>
          </cell>
          <cell r="E2019">
            <v>0</v>
          </cell>
          <cell r="F2019">
            <v>0</v>
          </cell>
          <cell r="G2019">
            <v>0</v>
          </cell>
        </row>
        <row r="2020">
          <cell r="A2020" t="str">
            <v/>
          </cell>
          <cell r="B2020" t="str">
            <v/>
          </cell>
          <cell r="C2020">
            <v>0</v>
          </cell>
          <cell r="D2020" t="str">
            <v/>
          </cell>
          <cell r="E2020">
            <v>0</v>
          </cell>
          <cell r="F2020">
            <v>0</v>
          </cell>
          <cell r="G2020">
            <v>0</v>
          </cell>
        </row>
        <row r="2021">
          <cell r="A2021" t="str">
            <v/>
          </cell>
          <cell r="B2021" t="str">
            <v/>
          </cell>
          <cell r="C2021">
            <v>0</v>
          </cell>
          <cell r="D2021" t="str">
            <v/>
          </cell>
          <cell r="E2021">
            <v>0</v>
          </cell>
          <cell r="F2021">
            <v>0</v>
          </cell>
          <cell r="G2021">
            <v>0</v>
          </cell>
        </row>
        <row r="2022">
          <cell r="A2022" t="str">
            <v/>
          </cell>
          <cell r="B2022" t="str">
            <v/>
          </cell>
          <cell r="C2022">
            <v>0</v>
          </cell>
          <cell r="D2022" t="str">
            <v/>
          </cell>
          <cell r="E2022">
            <v>0</v>
          </cell>
          <cell r="F2022">
            <v>0</v>
          </cell>
          <cell r="G2022">
            <v>0</v>
          </cell>
        </row>
        <row r="2023">
          <cell r="A2023" t="str">
            <v/>
          </cell>
          <cell r="B2023" t="str">
            <v/>
          </cell>
          <cell r="C2023">
            <v>0</v>
          </cell>
          <cell r="D2023" t="str">
            <v/>
          </cell>
          <cell r="E2023">
            <v>0</v>
          </cell>
          <cell r="F2023">
            <v>0</v>
          </cell>
          <cell r="G2023">
            <v>0</v>
          </cell>
        </row>
        <row r="2024">
          <cell r="A2024" t="str">
            <v/>
          </cell>
          <cell r="B2024" t="str">
            <v/>
          </cell>
          <cell r="C2024">
            <v>0</v>
          </cell>
          <cell r="D2024" t="str">
            <v/>
          </cell>
          <cell r="E2024">
            <v>0</v>
          </cell>
          <cell r="F2024">
            <v>0</v>
          </cell>
          <cell r="G2024">
            <v>0</v>
          </cell>
        </row>
        <row r="2025">
          <cell r="A2025" t="str">
            <v/>
          </cell>
          <cell r="B2025" t="str">
            <v/>
          </cell>
          <cell r="C2025">
            <v>0</v>
          </cell>
          <cell r="D2025" t="str">
            <v/>
          </cell>
          <cell r="E2025">
            <v>0</v>
          </cell>
          <cell r="F2025">
            <v>0</v>
          </cell>
          <cell r="G2025">
            <v>0</v>
          </cell>
        </row>
        <row r="2026">
          <cell r="A2026">
            <v>0</v>
          </cell>
          <cell r="B2026">
            <v>0</v>
          </cell>
          <cell r="C2026">
            <v>0</v>
          </cell>
          <cell r="D2026">
            <v>0</v>
          </cell>
          <cell r="E2026">
            <v>0</v>
          </cell>
          <cell r="F2026" t="str">
            <v>Total A</v>
          </cell>
          <cell r="G2026">
            <v>0</v>
          </cell>
        </row>
        <row r="2027">
          <cell r="A2027">
            <v>0</v>
          </cell>
          <cell r="B2027">
            <v>0</v>
          </cell>
          <cell r="C2027" t="str">
            <v>B - MANO DE OBRA</v>
          </cell>
          <cell r="D2027">
            <v>0</v>
          </cell>
          <cell r="E2027">
            <v>0</v>
          </cell>
          <cell r="F2027">
            <v>0</v>
          </cell>
          <cell r="G2027">
            <v>0</v>
          </cell>
        </row>
        <row r="2028">
          <cell r="A2028" t="str">
            <v/>
          </cell>
          <cell r="B2028">
            <v>0</v>
          </cell>
          <cell r="C2028">
            <v>0</v>
          </cell>
          <cell r="D2028" t="str">
            <v/>
          </cell>
          <cell r="E2028">
            <v>0</v>
          </cell>
          <cell r="F2028">
            <v>0</v>
          </cell>
          <cell r="G2028">
            <v>0</v>
          </cell>
        </row>
        <row r="2029">
          <cell r="A2029" t="str">
            <v/>
          </cell>
          <cell r="B2029">
            <v>0</v>
          </cell>
          <cell r="C2029">
            <v>0</v>
          </cell>
          <cell r="D2029" t="str">
            <v/>
          </cell>
          <cell r="E2029">
            <v>0</v>
          </cell>
          <cell r="F2029">
            <v>0</v>
          </cell>
          <cell r="G2029">
            <v>0</v>
          </cell>
        </row>
        <row r="2030">
          <cell r="A2030" t="str">
            <v/>
          </cell>
          <cell r="B2030">
            <v>0</v>
          </cell>
          <cell r="C2030">
            <v>0</v>
          </cell>
          <cell r="D2030" t="str">
            <v/>
          </cell>
          <cell r="E2030">
            <v>0</v>
          </cell>
          <cell r="F2030">
            <v>0</v>
          </cell>
          <cell r="G2030">
            <v>0</v>
          </cell>
        </row>
        <row r="2031">
          <cell r="A2031" t="str">
            <v/>
          </cell>
          <cell r="B2031">
            <v>0</v>
          </cell>
          <cell r="C2031">
            <v>0</v>
          </cell>
          <cell r="D2031" t="str">
            <v/>
          </cell>
          <cell r="E2031">
            <v>0</v>
          </cell>
          <cell r="F2031">
            <v>0</v>
          </cell>
          <cell r="G2031">
            <v>0</v>
          </cell>
        </row>
        <row r="2032">
          <cell r="A2032" t="str">
            <v/>
          </cell>
          <cell r="B2032">
            <v>0</v>
          </cell>
          <cell r="C2032">
            <v>0</v>
          </cell>
          <cell r="D2032" t="str">
            <v/>
          </cell>
          <cell r="E2032">
            <v>0</v>
          </cell>
          <cell r="F2032">
            <v>0</v>
          </cell>
          <cell r="G2032">
            <v>0</v>
          </cell>
        </row>
        <row r="2033">
          <cell r="A2033" t="str">
            <v/>
          </cell>
          <cell r="B2033">
            <v>0</v>
          </cell>
          <cell r="C2033">
            <v>0</v>
          </cell>
          <cell r="D2033" t="str">
            <v/>
          </cell>
          <cell r="E2033">
            <v>0</v>
          </cell>
          <cell r="F2033">
            <v>0</v>
          </cell>
          <cell r="G2033">
            <v>0</v>
          </cell>
        </row>
        <row r="2034">
          <cell r="A2034" t="str">
            <v/>
          </cell>
          <cell r="B2034">
            <v>0</v>
          </cell>
          <cell r="C2034">
            <v>0</v>
          </cell>
          <cell r="D2034" t="str">
            <v/>
          </cell>
          <cell r="E2034">
            <v>0</v>
          </cell>
          <cell r="F2034">
            <v>0</v>
          </cell>
          <cell r="G2034">
            <v>0</v>
          </cell>
        </row>
        <row r="2035">
          <cell r="A2035" t="str">
            <v/>
          </cell>
          <cell r="B2035">
            <v>0</v>
          </cell>
          <cell r="C2035">
            <v>0</v>
          </cell>
          <cell r="D2035" t="str">
            <v/>
          </cell>
          <cell r="E2035">
            <v>0</v>
          </cell>
          <cell r="F2035">
            <v>0</v>
          </cell>
          <cell r="G2035">
            <v>0</v>
          </cell>
        </row>
        <row r="2036">
          <cell r="A2036">
            <v>0</v>
          </cell>
          <cell r="B2036">
            <v>0</v>
          </cell>
          <cell r="C2036">
            <v>0</v>
          </cell>
          <cell r="D2036">
            <v>0</v>
          </cell>
          <cell r="E2036">
            <v>0</v>
          </cell>
          <cell r="F2036" t="str">
            <v>Total B</v>
          </cell>
          <cell r="G2036">
            <v>0</v>
          </cell>
        </row>
        <row r="2037">
          <cell r="A2037">
            <v>0</v>
          </cell>
          <cell r="B2037">
            <v>0</v>
          </cell>
          <cell r="C2037" t="str">
            <v>C - EQUIPOS</v>
          </cell>
          <cell r="D2037">
            <v>0</v>
          </cell>
          <cell r="E2037">
            <v>0</v>
          </cell>
          <cell r="F2037">
            <v>0</v>
          </cell>
          <cell r="G2037">
            <v>0</v>
          </cell>
        </row>
        <row r="2038">
          <cell r="A2038" t="str">
            <v/>
          </cell>
          <cell r="B2038" t="str">
            <v/>
          </cell>
          <cell r="C2038">
            <v>0</v>
          </cell>
          <cell r="D2038" t="str">
            <v/>
          </cell>
          <cell r="E2038">
            <v>0</v>
          </cell>
          <cell r="F2038">
            <v>0</v>
          </cell>
          <cell r="G2038">
            <v>0</v>
          </cell>
        </row>
        <row r="2039">
          <cell r="A2039" t="str">
            <v/>
          </cell>
          <cell r="B2039" t="str">
            <v/>
          </cell>
          <cell r="C2039">
            <v>0</v>
          </cell>
          <cell r="D2039" t="str">
            <v/>
          </cell>
          <cell r="E2039">
            <v>0</v>
          </cell>
          <cell r="F2039">
            <v>0</v>
          </cell>
          <cell r="G2039">
            <v>0</v>
          </cell>
        </row>
        <row r="2040">
          <cell r="A2040" t="str">
            <v/>
          </cell>
          <cell r="B2040" t="str">
            <v/>
          </cell>
          <cell r="C2040">
            <v>0</v>
          </cell>
          <cell r="D2040" t="str">
            <v/>
          </cell>
          <cell r="E2040">
            <v>0</v>
          </cell>
          <cell r="F2040">
            <v>0</v>
          </cell>
          <cell r="G2040">
            <v>0</v>
          </cell>
        </row>
        <row r="2041">
          <cell r="A2041" t="str">
            <v/>
          </cell>
          <cell r="B2041" t="str">
            <v/>
          </cell>
          <cell r="C2041">
            <v>0</v>
          </cell>
          <cell r="D2041" t="str">
            <v/>
          </cell>
          <cell r="E2041">
            <v>0</v>
          </cell>
          <cell r="F2041">
            <v>0</v>
          </cell>
          <cell r="G2041">
            <v>0</v>
          </cell>
        </row>
        <row r="2042">
          <cell r="A2042" t="str">
            <v/>
          </cell>
          <cell r="B2042" t="str">
            <v/>
          </cell>
          <cell r="C2042">
            <v>0</v>
          </cell>
          <cell r="D2042" t="str">
            <v/>
          </cell>
          <cell r="E2042">
            <v>0</v>
          </cell>
          <cell r="F2042">
            <v>0</v>
          </cell>
          <cell r="G2042">
            <v>0</v>
          </cell>
        </row>
        <row r="2043">
          <cell r="A2043" t="str">
            <v/>
          </cell>
          <cell r="B2043" t="str">
            <v/>
          </cell>
          <cell r="C2043">
            <v>0</v>
          </cell>
          <cell r="D2043" t="str">
            <v/>
          </cell>
          <cell r="E2043">
            <v>0</v>
          </cell>
          <cell r="F2043">
            <v>0</v>
          </cell>
          <cell r="G2043">
            <v>0</v>
          </cell>
        </row>
        <row r="2044">
          <cell r="A2044" t="str">
            <v/>
          </cell>
          <cell r="B2044" t="str">
            <v/>
          </cell>
          <cell r="C2044">
            <v>0</v>
          </cell>
          <cell r="D2044" t="str">
            <v/>
          </cell>
          <cell r="E2044">
            <v>0</v>
          </cell>
          <cell r="F2044">
            <v>0</v>
          </cell>
          <cell r="G2044">
            <v>0</v>
          </cell>
        </row>
        <row r="2045">
          <cell r="A2045" t="str">
            <v/>
          </cell>
          <cell r="B2045" t="str">
            <v/>
          </cell>
          <cell r="C2045">
            <v>0</v>
          </cell>
          <cell r="D2045" t="str">
            <v/>
          </cell>
          <cell r="E2045">
            <v>0</v>
          </cell>
          <cell r="F2045">
            <v>0</v>
          </cell>
          <cell r="G2045">
            <v>0</v>
          </cell>
        </row>
        <row r="2046">
          <cell r="A2046" t="str">
            <v/>
          </cell>
          <cell r="B2046" t="str">
            <v/>
          </cell>
          <cell r="C2046">
            <v>0</v>
          </cell>
          <cell r="D2046" t="str">
            <v/>
          </cell>
          <cell r="E2046">
            <v>0</v>
          </cell>
          <cell r="F2046">
            <v>0</v>
          </cell>
          <cell r="G2046">
            <v>0</v>
          </cell>
        </row>
        <row r="2047">
          <cell r="A2047">
            <v>0</v>
          </cell>
          <cell r="B2047">
            <v>0</v>
          </cell>
          <cell r="C2047">
            <v>0</v>
          </cell>
          <cell r="D2047">
            <v>0</v>
          </cell>
          <cell r="E2047">
            <v>0</v>
          </cell>
          <cell r="F2047" t="str">
            <v>Total C</v>
          </cell>
          <cell r="G2047">
            <v>0</v>
          </cell>
        </row>
        <row r="2048">
          <cell r="A2048">
            <v>0</v>
          </cell>
          <cell r="B2048">
            <v>0</v>
          </cell>
          <cell r="C2048">
            <v>0</v>
          </cell>
          <cell r="D2048">
            <v>0</v>
          </cell>
          <cell r="E2048">
            <v>0</v>
          </cell>
          <cell r="F2048">
            <v>0</v>
          </cell>
          <cell r="G2048">
            <v>0</v>
          </cell>
        </row>
        <row r="2049">
          <cell r="A2049" t="str">
            <v/>
          </cell>
          <cell r="B2049" t="str">
            <v/>
          </cell>
          <cell r="C2049">
            <v>0</v>
          </cell>
          <cell r="D2049" t="str">
            <v>Costo  Neto</v>
          </cell>
          <cell r="E2049">
            <v>0</v>
          </cell>
          <cell r="F2049" t="str">
            <v>Total D=A+B+C</v>
          </cell>
          <cell r="G2049">
            <v>0</v>
          </cell>
        </row>
        <row r="2051">
          <cell r="A2051" t="str">
            <v>ANALISIS DE PRECIOS</v>
          </cell>
          <cell r="B2051">
            <v>0</v>
          </cell>
          <cell r="C2051">
            <v>0</v>
          </cell>
          <cell r="D2051">
            <v>0</v>
          </cell>
          <cell r="E2051">
            <v>0</v>
          </cell>
          <cell r="F2051">
            <v>0</v>
          </cell>
          <cell r="G2051">
            <v>0</v>
          </cell>
        </row>
        <row r="2052">
          <cell r="A2052" t="str">
            <v>COMITENTE:</v>
          </cell>
          <cell r="B2052" t="str">
            <v>DIRECCIÓN DE ARQUITECTURA</v>
          </cell>
          <cell r="C2052">
            <v>0</v>
          </cell>
          <cell r="D2052">
            <v>0</v>
          </cell>
          <cell r="E2052">
            <v>0</v>
          </cell>
          <cell r="F2052">
            <v>0</v>
          </cell>
          <cell r="G2052">
            <v>0</v>
          </cell>
        </row>
        <row r="2053">
          <cell r="A2053" t="str">
            <v>CONTRATISTA:</v>
          </cell>
          <cell r="B2053" t="str">
            <v>FUNCIONALES SIGOP</v>
          </cell>
          <cell r="C2053">
            <v>0</v>
          </cell>
          <cell r="D2053">
            <v>0</v>
          </cell>
          <cell r="E2053">
            <v>0</v>
          </cell>
          <cell r="F2053">
            <v>0</v>
          </cell>
          <cell r="G2053">
            <v>0</v>
          </cell>
        </row>
        <row r="2054">
          <cell r="A2054" t="str">
            <v>OBRA:</v>
          </cell>
          <cell r="B2054" t="str">
            <v>PRUEBA PLANILLA DE MEDICION</v>
          </cell>
          <cell r="C2054">
            <v>0</v>
          </cell>
          <cell r="D2054">
            <v>0</v>
          </cell>
          <cell r="E2054">
            <v>0</v>
          </cell>
          <cell r="F2054" t="str">
            <v>PRECIOS A:</v>
          </cell>
          <cell r="G2054">
            <v>0</v>
          </cell>
        </row>
        <row r="2055">
          <cell r="A2055" t="str">
            <v>UBICACIÓN:</v>
          </cell>
          <cell r="B2055" t="str">
            <v>CENTRO CIVICO</v>
          </cell>
          <cell r="C2055">
            <v>0</v>
          </cell>
          <cell r="D2055">
            <v>0</v>
          </cell>
          <cell r="E2055">
            <v>0</v>
          </cell>
          <cell r="F2055">
            <v>0</v>
          </cell>
          <cell r="G2055">
            <v>0</v>
          </cell>
        </row>
        <row r="2056">
          <cell r="A2056" t="str">
            <v>RUBRO:</v>
          </cell>
          <cell r="B2056" t="str">
            <v/>
          </cell>
          <cell r="C2056" t="str">
            <v/>
          </cell>
          <cell r="D2056">
            <v>0</v>
          </cell>
          <cell r="E2056">
            <v>0</v>
          </cell>
          <cell r="F2056">
            <v>0</v>
          </cell>
          <cell r="G2056">
            <v>0</v>
          </cell>
        </row>
        <row r="2057">
          <cell r="A2057" t="str">
            <v>ITEM:</v>
          </cell>
          <cell r="B2057" t="str">
            <v/>
          </cell>
          <cell r="C2057" t="str">
            <v/>
          </cell>
          <cell r="D2057">
            <v>0</v>
          </cell>
          <cell r="E2057">
            <v>0</v>
          </cell>
          <cell r="F2057" t="str">
            <v>UNIDAD:</v>
          </cell>
          <cell r="G2057" t="str">
            <v/>
          </cell>
        </row>
        <row r="2058">
          <cell r="A2058">
            <v>0</v>
          </cell>
          <cell r="B2058">
            <v>0</v>
          </cell>
          <cell r="C2058">
            <v>0</v>
          </cell>
          <cell r="D2058">
            <v>0</v>
          </cell>
          <cell r="E2058">
            <v>0</v>
          </cell>
          <cell r="F2058">
            <v>0</v>
          </cell>
          <cell r="G2058">
            <v>0</v>
          </cell>
        </row>
        <row r="2059">
          <cell r="A2059" t="str">
            <v>DATOS REDETERMINACION</v>
          </cell>
          <cell r="B2059">
            <v>0</v>
          </cell>
          <cell r="C2059" t="str">
            <v>DESIGNACION</v>
          </cell>
          <cell r="D2059" t="str">
            <v>U</v>
          </cell>
          <cell r="E2059" t="str">
            <v>Cantidad</v>
          </cell>
          <cell r="F2059" t="str">
            <v>$ Unitarios</v>
          </cell>
          <cell r="G2059" t="str">
            <v>$ Parcial</v>
          </cell>
        </row>
        <row r="2060">
          <cell r="A2060" t="str">
            <v>CÓDIGO</v>
          </cell>
          <cell r="B2060" t="str">
            <v>DESCRIPCIÓN</v>
          </cell>
          <cell r="C2060">
            <v>0</v>
          </cell>
          <cell r="D2060">
            <v>0</v>
          </cell>
          <cell r="E2060">
            <v>0</v>
          </cell>
          <cell r="F2060">
            <v>0</v>
          </cell>
          <cell r="G2060">
            <v>0</v>
          </cell>
        </row>
        <row r="2061">
          <cell r="A2061">
            <v>0</v>
          </cell>
          <cell r="B2061">
            <v>0</v>
          </cell>
          <cell r="C2061" t="str">
            <v>A - MATERIALES</v>
          </cell>
          <cell r="D2061">
            <v>0</v>
          </cell>
          <cell r="E2061">
            <v>0</v>
          </cell>
          <cell r="F2061">
            <v>0</v>
          </cell>
          <cell r="G2061">
            <v>0</v>
          </cell>
        </row>
        <row r="2062">
          <cell r="A2062" t="str">
            <v/>
          </cell>
          <cell r="B2062" t="str">
            <v/>
          </cell>
          <cell r="C2062">
            <v>0</v>
          </cell>
          <cell r="D2062" t="str">
            <v/>
          </cell>
          <cell r="E2062">
            <v>0</v>
          </cell>
          <cell r="F2062">
            <v>0</v>
          </cell>
          <cell r="G2062">
            <v>0</v>
          </cell>
        </row>
        <row r="2063">
          <cell r="A2063" t="str">
            <v/>
          </cell>
          <cell r="B2063" t="str">
            <v/>
          </cell>
          <cell r="C2063">
            <v>0</v>
          </cell>
          <cell r="D2063" t="str">
            <v/>
          </cell>
          <cell r="E2063">
            <v>0</v>
          </cell>
          <cell r="F2063">
            <v>0</v>
          </cell>
          <cell r="G2063">
            <v>0</v>
          </cell>
        </row>
        <row r="2064">
          <cell r="A2064" t="str">
            <v/>
          </cell>
          <cell r="B2064" t="str">
            <v/>
          </cell>
          <cell r="C2064">
            <v>0</v>
          </cell>
          <cell r="D2064" t="str">
            <v/>
          </cell>
          <cell r="E2064">
            <v>0</v>
          </cell>
          <cell r="F2064">
            <v>0</v>
          </cell>
          <cell r="G2064">
            <v>0</v>
          </cell>
        </row>
        <row r="2065">
          <cell r="A2065" t="str">
            <v/>
          </cell>
          <cell r="B2065" t="str">
            <v/>
          </cell>
          <cell r="C2065">
            <v>0</v>
          </cell>
          <cell r="D2065" t="str">
            <v/>
          </cell>
          <cell r="E2065">
            <v>0</v>
          </cell>
          <cell r="F2065">
            <v>0</v>
          </cell>
          <cell r="G2065">
            <v>0</v>
          </cell>
        </row>
        <row r="2066">
          <cell r="A2066" t="str">
            <v/>
          </cell>
          <cell r="B2066" t="str">
            <v/>
          </cell>
          <cell r="C2066">
            <v>0</v>
          </cell>
          <cell r="D2066" t="str">
            <v/>
          </cell>
          <cell r="E2066">
            <v>0</v>
          </cell>
          <cell r="F2066">
            <v>0</v>
          </cell>
          <cell r="G2066">
            <v>0</v>
          </cell>
        </row>
        <row r="2067">
          <cell r="A2067" t="str">
            <v/>
          </cell>
          <cell r="B2067" t="str">
            <v/>
          </cell>
          <cell r="C2067">
            <v>0</v>
          </cell>
          <cell r="D2067" t="str">
            <v/>
          </cell>
          <cell r="E2067">
            <v>0</v>
          </cell>
          <cell r="F2067">
            <v>0</v>
          </cell>
          <cell r="G2067">
            <v>0</v>
          </cell>
        </row>
        <row r="2068">
          <cell r="A2068" t="str">
            <v/>
          </cell>
          <cell r="B2068" t="str">
            <v/>
          </cell>
          <cell r="C2068">
            <v>0</v>
          </cell>
          <cell r="D2068" t="str">
            <v/>
          </cell>
          <cell r="E2068">
            <v>0</v>
          </cell>
          <cell r="F2068">
            <v>0</v>
          </cell>
          <cell r="G2068">
            <v>0</v>
          </cell>
        </row>
        <row r="2069">
          <cell r="A2069" t="str">
            <v/>
          </cell>
          <cell r="B2069" t="str">
            <v/>
          </cell>
          <cell r="C2069">
            <v>0</v>
          </cell>
          <cell r="D2069" t="str">
            <v/>
          </cell>
          <cell r="E2069">
            <v>0</v>
          </cell>
          <cell r="F2069">
            <v>0</v>
          </cell>
          <cell r="G2069">
            <v>0</v>
          </cell>
        </row>
        <row r="2070">
          <cell r="A2070" t="str">
            <v/>
          </cell>
          <cell r="B2070" t="str">
            <v/>
          </cell>
          <cell r="C2070">
            <v>0</v>
          </cell>
          <cell r="D2070" t="str">
            <v/>
          </cell>
          <cell r="E2070">
            <v>0</v>
          </cell>
          <cell r="F2070">
            <v>0</v>
          </cell>
          <cell r="G2070">
            <v>0</v>
          </cell>
        </row>
        <row r="2071">
          <cell r="A2071" t="str">
            <v/>
          </cell>
          <cell r="B2071" t="str">
            <v/>
          </cell>
          <cell r="C2071">
            <v>0</v>
          </cell>
          <cell r="D2071" t="str">
            <v/>
          </cell>
          <cell r="E2071">
            <v>0</v>
          </cell>
          <cell r="F2071">
            <v>0</v>
          </cell>
          <cell r="G2071">
            <v>0</v>
          </cell>
        </row>
        <row r="2072">
          <cell r="A2072" t="str">
            <v/>
          </cell>
          <cell r="B2072" t="str">
            <v/>
          </cell>
          <cell r="C2072">
            <v>0</v>
          </cell>
          <cell r="D2072" t="str">
            <v/>
          </cell>
          <cell r="E2072">
            <v>0</v>
          </cell>
          <cell r="F2072">
            <v>0</v>
          </cell>
          <cell r="G2072">
            <v>0</v>
          </cell>
        </row>
        <row r="2073">
          <cell r="A2073" t="str">
            <v/>
          </cell>
          <cell r="B2073" t="str">
            <v/>
          </cell>
          <cell r="C2073">
            <v>0</v>
          </cell>
          <cell r="D2073" t="str">
            <v/>
          </cell>
          <cell r="E2073">
            <v>0</v>
          </cell>
          <cell r="F2073">
            <v>0</v>
          </cell>
          <cell r="G2073">
            <v>0</v>
          </cell>
        </row>
        <row r="2074">
          <cell r="A2074" t="str">
            <v/>
          </cell>
          <cell r="B2074" t="str">
            <v/>
          </cell>
          <cell r="C2074">
            <v>0</v>
          </cell>
          <cell r="D2074" t="str">
            <v/>
          </cell>
          <cell r="E2074">
            <v>0</v>
          </cell>
          <cell r="F2074">
            <v>0</v>
          </cell>
          <cell r="G2074">
            <v>0</v>
          </cell>
        </row>
        <row r="2075">
          <cell r="A2075" t="str">
            <v/>
          </cell>
          <cell r="B2075" t="str">
            <v/>
          </cell>
          <cell r="C2075">
            <v>0</v>
          </cell>
          <cell r="D2075" t="str">
            <v/>
          </cell>
          <cell r="E2075">
            <v>0</v>
          </cell>
          <cell r="F2075">
            <v>0</v>
          </cell>
          <cell r="G2075">
            <v>0</v>
          </cell>
        </row>
        <row r="2076">
          <cell r="A2076">
            <v>0</v>
          </cell>
          <cell r="B2076">
            <v>0</v>
          </cell>
          <cell r="C2076">
            <v>0</v>
          </cell>
          <cell r="D2076">
            <v>0</v>
          </cell>
          <cell r="E2076">
            <v>0</v>
          </cell>
          <cell r="F2076" t="str">
            <v>Total A</v>
          </cell>
          <cell r="G2076">
            <v>0</v>
          </cell>
        </row>
        <row r="2077">
          <cell r="A2077">
            <v>0</v>
          </cell>
          <cell r="B2077">
            <v>0</v>
          </cell>
          <cell r="C2077" t="str">
            <v>B - MANO DE OBRA</v>
          </cell>
          <cell r="D2077">
            <v>0</v>
          </cell>
          <cell r="E2077">
            <v>0</v>
          </cell>
          <cell r="F2077">
            <v>0</v>
          </cell>
          <cell r="G2077">
            <v>0</v>
          </cell>
        </row>
        <row r="2078">
          <cell r="A2078" t="str">
            <v/>
          </cell>
          <cell r="B2078">
            <v>0</v>
          </cell>
          <cell r="C2078">
            <v>0</v>
          </cell>
          <cell r="D2078" t="str">
            <v/>
          </cell>
          <cell r="E2078">
            <v>0</v>
          </cell>
          <cell r="F2078">
            <v>0</v>
          </cell>
          <cell r="G2078">
            <v>0</v>
          </cell>
        </row>
        <row r="2079">
          <cell r="A2079" t="str">
            <v/>
          </cell>
          <cell r="B2079">
            <v>0</v>
          </cell>
          <cell r="C2079">
            <v>0</v>
          </cell>
          <cell r="D2079" t="str">
            <v/>
          </cell>
          <cell r="E2079">
            <v>0</v>
          </cell>
          <cell r="F2079">
            <v>0</v>
          </cell>
          <cell r="G2079">
            <v>0</v>
          </cell>
        </row>
        <row r="2080">
          <cell r="A2080" t="str">
            <v/>
          </cell>
          <cell r="B2080">
            <v>0</v>
          </cell>
          <cell r="C2080">
            <v>0</v>
          </cell>
          <cell r="D2080" t="str">
            <v/>
          </cell>
          <cell r="E2080">
            <v>0</v>
          </cell>
          <cell r="F2080">
            <v>0</v>
          </cell>
          <cell r="G2080">
            <v>0</v>
          </cell>
        </row>
        <row r="2081">
          <cell r="A2081" t="str">
            <v/>
          </cell>
          <cell r="B2081">
            <v>0</v>
          </cell>
          <cell r="C2081">
            <v>0</v>
          </cell>
          <cell r="D2081" t="str">
            <v/>
          </cell>
          <cell r="E2081">
            <v>0</v>
          </cell>
          <cell r="F2081">
            <v>0</v>
          </cell>
          <cell r="G2081">
            <v>0</v>
          </cell>
        </row>
        <row r="2082">
          <cell r="A2082" t="str">
            <v/>
          </cell>
          <cell r="B2082">
            <v>0</v>
          </cell>
          <cell r="C2082">
            <v>0</v>
          </cell>
          <cell r="D2082" t="str">
            <v/>
          </cell>
          <cell r="E2082">
            <v>0</v>
          </cell>
          <cell r="F2082">
            <v>0</v>
          </cell>
          <cell r="G2082">
            <v>0</v>
          </cell>
        </row>
        <row r="2083">
          <cell r="A2083" t="str">
            <v/>
          </cell>
          <cell r="B2083">
            <v>0</v>
          </cell>
          <cell r="C2083">
            <v>0</v>
          </cell>
          <cell r="D2083" t="str">
            <v/>
          </cell>
          <cell r="E2083">
            <v>0</v>
          </cell>
          <cell r="F2083">
            <v>0</v>
          </cell>
          <cell r="G2083">
            <v>0</v>
          </cell>
        </row>
        <row r="2084">
          <cell r="A2084" t="str">
            <v/>
          </cell>
          <cell r="B2084">
            <v>0</v>
          </cell>
          <cell r="C2084">
            <v>0</v>
          </cell>
          <cell r="D2084" t="str">
            <v/>
          </cell>
          <cell r="E2084">
            <v>0</v>
          </cell>
          <cell r="F2084">
            <v>0</v>
          </cell>
          <cell r="G2084">
            <v>0</v>
          </cell>
        </row>
        <row r="2085">
          <cell r="A2085" t="str">
            <v/>
          </cell>
          <cell r="B2085">
            <v>0</v>
          </cell>
          <cell r="C2085">
            <v>0</v>
          </cell>
          <cell r="D2085" t="str">
            <v/>
          </cell>
          <cell r="E2085">
            <v>0</v>
          </cell>
          <cell r="F2085">
            <v>0</v>
          </cell>
          <cell r="G2085">
            <v>0</v>
          </cell>
        </row>
        <row r="2086">
          <cell r="A2086">
            <v>0</v>
          </cell>
          <cell r="B2086">
            <v>0</v>
          </cell>
          <cell r="C2086">
            <v>0</v>
          </cell>
          <cell r="D2086">
            <v>0</v>
          </cell>
          <cell r="E2086">
            <v>0</v>
          </cell>
          <cell r="F2086" t="str">
            <v>Total B</v>
          </cell>
          <cell r="G2086">
            <v>0</v>
          </cell>
        </row>
        <row r="2087">
          <cell r="A2087">
            <v>0</v>
          </cell>
          <cell r="B2087">
            <v>0</v>
          </cell>
          <cell r="C2087" t="str">
            <v>C - EQUIPOS</v>
          </cell>
          <cell r="D2087">
            <v>0</v>
          </cell>
          <cell r="E2087">
            <v>0</v>
          </cell>
          <cell r="F2087">
            <v>0</v>
          </cell>
          <cell r="G2087">
            <v>0</v>
          </cell>
        </row>
        <row r="2088">
          <cell r="A2088" t="str">
            <v/>
          </cell>
          <cell r="B2088" t="str">
            <v/>
          </cell>
          <cell r="C2088">
            <v>0</v>
          </cell>
          <cell r="D2088" t="str">
            <v/>
          </cell>
          <cell r="E2088">
            <v>0</v>
          </cell>
          <cell r="F2088">
            <v>0</v>
          </cell>
          <cell r="G2088">
            <v>0</v>
          </cell>
        </row>
        <row r="2089">
          <cell r="A2089" t="str">
            <v/>
          </cell>
          <cell r="B2089" t="str">
            <v/>
          </cell>
          <cell r="C2089">
            <v>0</v>
          </cell>
          <cell r="D2089" t="str">
            <v/>
          </cell>
          <cell r="E2089">
            <v>0</v>
          </cell>
          <cell r="F2089">
            <v>0</v>
          </cell>
          <cell r="G2089">
            <v>0</v>
          </cell>
        </row>
        <row r="2090">
          <cell r="A2090" t="str">
            <v/>
          </cell>
          <cell r="B2090" t="str">
            <v/>
          </cell>
          <cell r="C2090">
            <v>0</v>
          </cell>
          <cell r="D2090" t="str">
            <v/>
          </cell>
          <cell r="E2090">
            <v>0</v>
          </cell>
          <cell r="F2090">
            <v>0</v>
          </cell>
          <cell r="G2090">
            <v>0</v>
          </cell>
        </row>
        <row r="2091">
          <cell r="A2091" t="str">
            <v/>
          </cell>
          <cell r="B2091" t="str">
            <v/>
          </cell>
          <cell r="C2091">
            <v>0</v>
          </cell>
          <cell r="D2091" t="str">
            <v/>
          </cell>
          <cell r="E2091">
            <v>0</v>
          </cell>
          <cell r="F2091">
            <v>0</v>
          </cell>
          <cell r="G2091">
            <v>0</v>
          </cell>
        </row>
        <row r="2092">
          <cell r="A2092" t="str">
            <v/>
          </cell>
          <cell r="B2092" t="str">
            <v/>
          </cell>
          <cell r="C2092">
            <v>0</v>
          </cell>
          <cell r="D2092" t="str">
            <v/>
          </cell>
          <cell r="E2092">
            <v>0</v>
          </cell>
          <cell r="F2092">
            <v>0</v>
          </cell>
          <cell r="G2092">
            <v>0</v>
          </cell>
        </row>
        <row r="2093">
          <cell r="A2093" t="str">
            <v/>
          </cell>
          <cell r="B2093" t="str">
            <v/>
          </cell>
          <cell r="C2093">
            <v>0</v>
          </cell>
          <cell r="D2093" t="str">
            <v/>
          </cell>
          <cell r="E2093">
            <v>0</v>
          </cell>
          <cell r="F2093">
            <v>0</v>
          </cell>
          <cell r="G2093">
            <v>0</v>
          </cell>
        </row>
        <row r="2094">
          <cell r="A2094" t="str">
            <v/>
          </cell>
          <cell r="B2094" t="str">
            <v/>
          </cell>
          <cell r="C2094">
            <v>0</v>
          </cell>
          <cell r="D2094" t="str">
            <v/>
          </cell>
          <cell r="E2094">
            <v>0</v>
          </cell>
          <cell r="F2094">
            <v>0</v>
          </cell>
          <cell r="G2094">
            <v>0</v>
          </cell>
        </row>
        <row r="2095">
          <cell r="A2095" t="str">
            <v/>
          </cell>
          <cell r="B2095" t="str">
            <v/>
          </cell>
          <cell r="C2095">
            <v>0</v>
          </cell>
          <cell r="D2095" t="str">
            <v/>
          </cell>
          <cell r="E2095">
            <v>0</v>
          </cell>
          <cell r="F2095">
            <v>0</v>
          </cell>
          <cell r="G2095">
            <v>0</v>
          </cell>
        </row>
        <row r="2096">
          <cell r="A2096" t="str">
            <v/>
          </cell>
          <cell r="B2096" t="str">
            <v/>
          </cell>
          <cell r="C2096">
            <v>0</v>
          </cell>
          <cell r="D2096" t="str">
            <v/>
          </cell>
          <cell r="E2096">
            <v>0</v>
          </cell>
          <cell r="F2096">
            <v>0</v>
          </cell>
          <cell r="G2096">
            <v>0</v>
          </cell>
        </row>
        <row r="2097">
          <cell r="A2097">
            <v>0</v>
          </cell>
          <cell r="B2097">
            <v>0</v>
          </cell>
          <cell r="C2097">
            <v>0</v>
          </cell>
          <cell r="D2097">
            <v>0</v>
          </cell>
          <cell r="E2097">
            <v>0</v>
          </cell>
          <cell r="F2097" t="str">
            <v>Total C</v>
          </cell>
          <cell r="G2097">
            <v>0</v>
          </cell>
        </row>
        <row r="2098">
          <cell r="A2098">
            <v>0</v>
          </cell>
          <cell r="B2098">
            <v>0</v>
          </cell>
          <cell r="C2098">
            <v>0</v>
          </cell>
          <cell r="D2098">
            <v>0</v>
          </cell>
          <cell r="E2098">
            <v>0</v>
          </cell>
          <cell r="F2098">
            <v>0</v>
          </cell>
          <cell r="G2098">
            <v>0</v>
          </cell>
        </row>
        <row r="2099">
          <cell r="A2099" t="str">
            <v/>
          </cell>
          <cell r="B2099" t="str">
            <v/>
          </cell>
          <cell r="C2099">
            <v>0</v>
          </cell>
          <cell r="D2099" t="str">
            <v>Costo  Neto</v>
          </cell>
          <cell r="E2099">
            <v>0</v>
          </cell>
          <cell r="F2099" t="str">
            <v>Total D=A+B+C</v>
          </cell>
          <cell r="G2099">
            <v>0</v>
          </cell>
        </row>
        <row r="2101">
          <cell r="A2101" t="str">
            <v>ANALISIS DE PRECIOS</v>
          </cell>
          <cell r="B2101">
            <v>0</v>
          </cell>
          <cell r="C2101">
            <v>0</v>
          </cell>
          <cell r="D2101">
            <v>0</v>
          </cell>
          <cell r="E2101">
            <v>0</v>
          </cell>
          <cell r="F2101">
            <v>0</v>
          </cell>
          <cell r="G2101">
            <v>0</v>
          </cell>
        </row>
        <row r="2102">
          <cell r="A2102" t="str">
            <v>COMITENTE:</v>
          </cell>
          <cell r="B2102" t="str">
            <v>DIRECCIÓN DE ARQUITECTURA</v>
          </cell>
          <cell r="C2102">
            <v>0</v>
          </cell>
          <cell r="D2102">
            <v>0</v>
          </cell>
          <cell r="E2102">
            <v>0</v>
          </cell>
          <cell r="F2102">
            <v>0</v>
          </cell>
          <cell r="G2102">
            <v>0</v>
          </cell>
        </row>
        <row r="2103">
          <cell r="A2103" t="str">
            <v>CONTRATISTA:</v>
          </cell>
          <cell r="B2103" t="str">
            <v>FUNCIONALES SIGOP</v>
          </cell>
          <cell r="C2103">
            <v>0</v>
          </cell>
          <cell r="D2103">
            <v>0</v>
          </cell>
          <cell r="E2103">
            <v>0</v>
          </cell>
          <cell r="F2103">
            <v>0</v>
          </cell>
          <cell r="G2103">
            <v>0</v>
          </cell>
        </row>
        <row r="2104">
          <cell r="A2104" t="str">
            <v>OBRA:</v>
          </cell>
          <cell r="B2104" t="str">
            <v>PRUEBA PLANILLA DE MEDICION</v>
          </cell>
          <cell r="C2104">
            <v>0</v>
          </cell>
          <cell r="D2104">
            <v>0</v>
          </cell>
          <cell r="E2104">
            <v>0</v>
          </cell>
          <cell r="F2104" t="str">
            <v>PRECIOS A:</v>
          </cell>
          <cell r="G2104">
            <v>0</v>
          </cell>
        </row>
        <row r="2105">
          <cell r="A2105" t="str">
            <v>UBICACIÓN:</v>
          </cell>
          <cell r="B2105" t="str">
            <v>CENTRO CIVICO</v>
          </cell>
          <cell r="C2105">
            <v>0</v>
          </cell>
          <cell r="D2105">
            <v>0</v>
          </cell>
          <cell r="E2105">
            <v>0</v>
          </cell>
          <cell r="F2105">
            <v>0</v>
          </cell>
          <cell r="G2105">
            <v>0</v>
          </cell>
        </row>
        <row r="2106">
          <cell r="A2106" t="str">
            <v>RUBRO:</v>
          </cell>
          <cell r="B2106" t="str">
            <v/>
          </cell>
          <cell r="C2106" t="str">
            <v/>
          </cell>
          <cell r="D2106">
            <v>0</v>
          </cell>
          <cell r="E2106">
            <v>0</v>
          </cell>
          <cell r="F2106">
            <v>0</v>
          </cell>
          <cell r="G2106">
            <v>0</v>
          </cell>
        </row>
        <row r="2107">
          <cell r="A2107" t="str">
            <v>ITEM:</v>
          </cell>
          <cell r="B2107" t="str">
            <v/>
          </cell>
          <cell r="C2107" t="str">
            <v/>
          </cell>
          <cell r="D2107">
            <v>0</v>
          </cell>
          <cell r="E2107">
            <v>0</v>
          </cell>
          <cell r="F2107" t="str">
            <v>UNIDAD:</v>
          </cell>
          <cell r="G2107" t="str">
            <v/>
          </cell>
        </row>
        <row r="2108">
          <cell r="A2108">
            <v>0</v>
          </cell>
          <cell r="B2108">
            <v>0</v>
          </cell>
          <cell r="C2108">
            <v>0</v>
          </cell>
          <cell r="D2108">
            <v>0</v>
          </cell>
          <cell r="E2108">
            <v>0</v>
          </cell>
          <cell r="F2108">
            <v>0</v>
          </cell>
          <cell r="G2108">
            <v>0</v>
          </cell>
        </row>
        <row r="2109">
          <cell r="A2109" t="str">
            <v>DATOS REDETERMINACION</v>
          </cell>
          <cell r="B2109">
            <v>0</v>
          </cell>
          <cell r="C2109" t="str">
            <v>DESIGNACION</v>
          </cell>
          <cell r="D2109" t="str">
            <v>U</v>
          </cell>
          <cell r="E2109" t="str">
            <v>Cantidad</v>
          </cell>
          <cell r="F2109" t="str">
            <v>$ Unitarios</v>
          </cell>
          <cell r="G2109" t="str">
            <v>$ Parcial</v>
          </cell>
        </row>
        <row r="2110">
          <cell r="A2110" t="str">
            <v>CÓDIGO</v>
          </cell>
          <cell r="B2110" t="str">
            <v>DESCRIPCIÓN</v>
          </cell>
          <cell r="C2110">
            <v>0</v>
          </cell>
          <cell r="D2110">
            <v>0</v>
          </cell>
          <cell r="E2110">
            <v>0</v>
          </cell>
          <cell r="F2110">
            <v>0</v>
          </cell>
          <cell r="G2110">
            <v>0</v>
          </cell>
        </row>
        <row r="2111">
          <cell r="A2111">
            <v>0</v>
          </cell>
          <cell r="B2111">
            <v>0</v>
          </cell>
          <cell r="C2111" t="str">
            <v>A - MATERIALES</v>
          </cell>
          <cell r="D2111">
            <v>0</v>
          </cell>
          <cell r="E2111">
            <v>0</v>
          </cell>
          <cell r="F2111">
            <v>0</v>
          </cell>
          <cell r="G2111">
            <v>0</v>
          </cell>
        </row>
        <row r="2112">
          <cell r="A2112" t="str">
            <v/>
          </cell>
          <cell r="B2112" t="str">
            <v/>
          </cell>
          <cell r="C2112">
            <v>0</v>
          </cell>
          <cell r="D2112" t="str">
            <v/>
          </cell>
          <cell r="E2112">
            <v>0</v>
          </cell>
          <cell r="F2112">
            <v>0</v>
          </cell>
          <cell r="G2112">
            <v>0</v>
          </cell>
        </row>
        <row r="2113">
          <cell r="A2113" t="str">
            <v/>
          </cell>
          <cell r="B2113" t="str">
            <v/>
          </cell>
          <cell r="C2113">
            <v>0</v>
          </cell>
          <cell r="D2113" t="str">
            <v/>
          </cell>
          <cell r="E2113">
            <v>0</v>
          </cell>
          <cell r="F2113">
            <v>0</v>
          </cell>
          <cell r="G2113">
            <v>0</v>
          </cell>
        </row>
        <row r="2114">
          <cell r="A2114" t="str">
            <v/>
          </cell>
          <cell r="B2114" t="str">
            <v/>
          </cell>
          <cell r="C2114">
            <v>0</v>
          </cell>
          <cell r="D2114" t="str">
            <v/>
          </cell>
          <cell r="E2114">
            <v>0</v>
          </cell>
          <cell r="F2114">
            <v>0</v>
          </cell>
          <cell r="G2114">
            <v>0</v>
          </cell>
        </row>
        <row r="2115">
          <cell r="A2115" t="str">
            <v/>
          </cell>
          <cell r="B2115" t="str">
            <v/>
          </cell>
          <cell r="C2115">
            <v>0</v>
          </cell>
          <cell r="D2115" t="str">
            <v/>
          </cell>
          <cell r="E2115">
            <v>0</v>
          </cell>
          <cell r="F2115">
            <v>0</v>
          </cell>
          <cell r="G2115">
            <v>0</v>
          </cell>
        </row>
        <row r="2116">
          <cell r="A2116" t="str">
            <v/>
          </cell>
          <cell r="B2116" t="str">
            <v/>
          </cell>
          <cell r="C2116">
            <v>0</v>
          </cell>
          <cell r="D2116" t="str">
            <v/>
          </cell>
          <cell r="E2116">
            <v>0</v>
          </cell>
          <cell r="F2116">
            <v>0</v>
          </cell>
          <cell r="G2116">
            <v>0</v>
          </cell>
        </row>
        <row r="2117">
          <cell r="A2117" t="str">
            <v/>
          </cell>
          <cell r="B2117" t="str">
            <v/>
          </cell>
          <cell r="C2117">
            <v>0</v>
          </cell>
          <cell r="D2117" t="str">
            <v/>
          </cell>
          <cell r="E2117">
            <v>0</v>
          </cell>
          <cell r="F2117">
            <v>0</v>
          </cell>
          <cell r="G2117">
            <v>0</v>
          </cell>
        </row>
        <row r="2118">
          <cell r="A2118" t="str">
            <v/>
          </cell>
          <cell r="B2118" t="str">
            <v/>
          </cell>
          <cell r="C2118">
            <v>0</v>
          </cell>
          <cell r="D2118" t="str">
            <v/>
          </cell>
          <cell r="E2118">
            <v>0</v>
          </cell>
          <cell r="F2118">
            <v>0</v>
          </cell>
          <cell r="G2118">
            <v>0</v>
          </cell>
        </row>
        <row r="2119">
          <cell r="A2119" t="str">
            <v/>
          </cell>
          <cell r="B2119" t="str">
            <v/>
          </cell>
          <cell r="C2119">
            <v>0</v>
          </cell>
          <cell r="D2119" t="str">
            <v/>
          </cell>
          <cell r="E2119">
            <v>0</v>
          </cell>
          <cell r="F2119">
            <v>0</v>
          </cell>
          <cell r="G2119">
            <v>0</v>
          </cell>
        </row>
        <row r="2120">
          <cell r="A2120" t="str">
            <v/>
          </cell>
          <cell r="B2120" t="str">
            <v/>
          </cell>
          <cell r="C2120">
            <v>0</v>
          </cell>
          <cell r="D2120" t="str">
            <v/>
          </cell>
          <cell r="E2120">
            <v>0</v>
          </cell>
          <cell r="F2120">
            <v>0</v>
          </cell>
          <cell r="G2120">
            <v>0</v>
          </cell>
        </row>
        <row r="2121">
          <cell r="A2121" t="str">
            <v/>
          </cell>
          <cell r="B2121" t="str">
            <v/>
          </cell>
          <cell r="C2121">
            <v>0</v>
          </cell>
          <cell r="D2121" t="str">
            <v/>
          </cell>
          <cell r="E2121">
            <v>0</v>
          </cell>
          <cell r="F2121">
            <v>0</v>
          </cell>
          <cell r="G2121">
            <v>0</v>
          </cell>
        </row>
        <row r="2122">
          <cell r="A2122" t="str">
            <v/>
          </cell>
          <cell r="B2122" t="str">
            <v/>
          </cell>
          <cell r="C2122">
            <v>0</v>
          </cell>
          <cell r="D2122" t="str">
            <v/>
          </cell>
          <cell r="E2122">
            <v>0</v>
          </cell>
          <cell r="F2122">
            <v>0</v>
          </cell>
          <cell r="G2122">
            <v>0</v>
          </cell>
        </row>
        <row r="2123">
          <cell r="A2123" t="str">
            <v/>
          </cell>
          <cell r="B2123" t="str">
            <v/>
          </cell>
          <cell r="C2123">
            <v>0</v>
          </cell>
          <cell r="D2123" t="str">
            <v/>
          </cell>
          <cell r="E2123">
            <v>0</v>
          </cell>
          <cell r="F2123">
            <v>0</v>
          </cell>
          <cell r="G2123">
            <v>0</v>
          </cell>
        </row>
        <row r="2124">
          <cell r="A2124" t="str">
            <v/>
          </cell>
          <cell r="B2124" t="str">
            <v/>
          </cell>
          <cell r="C2124">
            <v>0</v>
          </cell>
          <cell r="D2124" t="str">
            <v/>
          </cell>
          <cell r="E2124">
            <v>0</v>
          </cell>
          <cell r="F2124">
            <v>0</v>
          </cell>
          <cell r="G2124">
            <v>0</v>
          </cell>
        </row>
        <row r="2125">
          <cell r="A2125" t="str">
            <v/>
          </cell>
          <cell r="B2125" t="str">
            <v/>
          </cell>
          <cell r="C2125">
            <v>0</v>
          </cell>
          <cell r="D2125" t="str">
            <v/>
          </cell>
          <cell r="E2125">
            <v>0</v>
          </cell>
          <cell r="F2125">
            <v>0</v>
          </cell>
          <cell r="G2125">
            <v>0</v>
          </cell>
        </row>
        <row r="2126">
          <cell r="A2126">
            <v>0</v>
          </cell>
          <cell r="B2126">
            <v>0</v>
          </cell>
          <cell r="C2126">
            <v>0</v>
          </cell>
          <cell r="D2126">
            <v>0</v>
          </cell>
          <cell r="E2126">
            <v>0</v>
          </cell>
          <cell r="F2126" t="str">
            <v>Total A</v>
          </cell>
          <cell r="G2126">
            <v>0</v>
          </cell>
        </row>
        <row r="2127">
          <cell r="A2127">
            <v>0</v>
          </cell>
          <cell r="B2127">
            <v>0</v>
          </cell>
          <cell r="C2127" t="str">
            <v>B - MANO DE OBRA</v>
          </cell>
          <cell r="D2127">
            <v>0</v>
          </cell>
          <cell r="E2127">
            <v>0</v>
          </cell>
          <cell r="F2127">
            <v>0</v>
          </cell>
          <cell r="G2127">
            <v>0</v>
          </cell>
        </row>
        <row r="2128">
          <cell r="A2128" t="str">
            <v/>
          </cell>
          <cell r="B2128">
            <v>0</v>
          </cell>
          <cell r="C2128">
            <v>0</v>
          </cell>
          <cell r="D2128" t="str">
            <v/>
          </cell>
          <cell r="E2128">
            <v>0</v>
          </cell>
          <cell r="F2128">
            <v>0</v>
          </cell>
          <cell r="G2128">
            <v>0</v>
          </cell>
        </row>
        <row r="2129">
          <cell r="A2129" t="str">
            <v/>
          </cell>
          <cell r="B2129">
            <v>0</v>
          </cell>
          <cell r="C2129">
            <v>0</v>
          </cell>
          <cell r="D2129" t="str">
            <v/>
          </cell>
          <cell r="E2129">
            <v>0</v>
          </cell>
          <cell r="F2129">
            <v>0</v>
          </cell>
          <cell r="G2129">
            <v>0</v>
          </cell>
        </row>
        <row r="2130">
          <cell r="A2130" t="str">
            <v/>
          </cell>
          <cell r="B2130">
            <v>0</v>
          </cell>
          <cell r="C2130">
            <v>0</v>
          </cell>
          <cell r="D2130" t="str">
            <v/>
          </cell>
          <cell r="E2130">
            <v>0</v>
          </cell>
          <cell r="F2130">
            <v>0</v>
          </cell>
          <cell r="G2130">
            <v>0</v>
          </cell>
        </row>
        <row r="2131">
          <cell r="A2131" t="str">
            <v/>
          </cell>
          <cell r="B2131">
            <v>0</v>
          </cell>
          <cell r="C2131">
            <v>0</v>
          </cell>
          <cell r="D2131" t="str">
            <v/>
          </cell>
          <cell r="E2131">
            <v>0</v>
          </cell>
          <cell r="F2131">
            <v>0</v>
          </cell>
          <cell r="G2131">
            <v>0</v>
          </cell>
        </row>
        <row r="2132">
          <cell r="A2132" t="str">
            <v/>
          </cell>
          <cell r="B2132">
            <v>0</v>
          </cell>
          <cell r="C2132">
            <v>0</v>
          </cell>
          <cell r="D2132" t="str">
            <v/>
          </cell>
          <cell r="E2132">
            <v>0</v>
          </cell>
          <cell r="F2132">
            <v>0</v>
          </cell>
          <cell r="G2132">
            <v>0</v>
          </cell>
        </row>
        <row r="2133">
          <cell r="A2133" t="str">
            <v/>
          </cell>
          <cell r="B2133">
            <v>0</v>
          </cell>
          <cell r="C2133">
            <v>0</v>
          </cell>
          <cell r="D2133" t="str">
            <v/>
          </cell>
          <cell r="E2133">
            <v>0</v>
          </cell>
          <cell r="F2133">
            <v>0</v>
          </cell>
          <cell r="G2133">
            <v>0</v>
          </cell>
        </row>
        <row r="2134">
          <cell r="A2134" t="str">
            <v/>
          </cell>
          <cell r="B2134">
            <v>0</v>
          </cell>
          <cell r="C2134">
            <v>0</v>
          </cell>
          <cell r="D2134" t="str">
            <v/>
          </cell>
          <cell r="E2134">
            <v>0</v>
          </cell>
          <cell r="F2134">
            <v>0</v>
          </cell>
          <cell r="G2134">
            <v>0</v>
          </cell>
        </row>
        <row r="2135">
          <cell r="A2135" t="str">
            <v/>
          </cell>
          <cell r="B2135">
            <v>0</v>
          </cell>
          <cell r="C2135">
            <v>0</v>
          </cell>
          <cell r="D2135" t="str">
            <v/>
          </cell>
          <cell r="E2135">
            <v>0</v>
          </cell>
          <cell r="F2135">
            <v>0</v>
          </cell>
          <cell r="G2135">
            <v>0</v>
          </cell>
        </row>
        <row r="2136">
          <cell r="A2136">
            <v>0</v>
          </cell>
          <cell r="B2136">
            <v>0</v>
          </cell>
          <cell r="C2136">
            <v>0</v>
          </cell>
          <cell r="D2136">
            <v>0</v>
          </cell>
          <cell r="E2136">
            <v>0</v>
          </cell>
          <cell r="F2136" t="str">
            <v>Total B</v>
          </cell>
          <cell r="G2136">
            <v>0</v>
          </cell>
        </row>
        <row r="2137">
          <cell r="A2137">
            <v>0</v>
          </cell>
          <cell r="B2137">
            <v>0</v>
          </cell>
          <cell r="C2137" t="str">
            <v>C - EQUIPOS</v>
          </cell>
          <cell r="D2137">
            <v>0</v>
          </cell>
          <cell r="E2137">
            <v>0</v>
          </cell>
          <cell r="F2137">
            <v>0</v>
          </cell>
          <cell r="G2137">
            <v>0</v>
          </cell>
        </row>
        <row r="2138">
          <cell r="A2138" t="str">
            <v/>
          </cell>
          <cell r="B2138" t="str">
            <v/>
          </cell>
          <cell r="C2138">
            <v>0</v>
          </cell>
          <cell r="D2138" t="str">
            <v/>
          </cell>
          <cell r="E2138">
            <v>0</v>
          </cell>
          <cell r="F2138">
            <v>0</v>
          </cell>
          <cell r="G2138">
            <v>0</v>
          </cell>
        </row>
        <row r="2139">
          <cell r="A2139" t="str">
            <v/>
          </cell>
          <cell r="B2139" t="str">
            <v/>
          </cell>
          <cell r="C2139">
            <v>0</v>
          </cell>
          <cell r="D2139" t="str">
            <v/>
          </cell>
          <cell r="E2139">
            <v>0</v>
          </cell>
          <cell r="F2139">
            <v>0</v>
          </cell>
          <cell r="G2139">
            <v>0</v>
          </cell>
        </row>
        <row r="2140">
          <cell r="A2140" t="str">
            <v/>
          </cell>
          <cell r="B2140" t="str">
            <v/>
          </cell>
          <cell r="C2140">
            <v>0</v>
          </cell>
          <cell r="D2140" t="str">
            <v/>
          </cell>
          <cell r="E2140">
            <v>0</v>
          </cell>
          <cell r="F2140">
            <v>0</v>
          </cell>
          <cell r="G2140">
            <v>0</v>
          </cell>
        </row>
        <row r="2141">
          <cell r="A2141" t="str">
            <v/>
          </cell>
          <cell r="B2141" t="str">
            <v/>
          </cell>
          <cell r="C2141">
            <v>0</v>
          </cell>
          <cell r="D2141" t="str">
            <v/>
          </cell>
          <cell r="E2141">
            <v>0</v>
          </cell>
          <cell r="F2141">
            <v>0</v>
          </cell>
          <cell r="G2141">
            <v>0</v>
          </cell>
        </row>
        <row r="2142">
          <cell r="A2142" t="str">
            <v/>
          </cell>
          <cell r="B2142" t="str">
            <v/>
          </cell>
          <cell r="C2142">
            <v>0</v>
          </cell>
          <cell r="D2142" t="str">
            <v/>
          </cell>
          <cell r="E2142">
            <v>0</v>
          </cell>
          <cell r="F2142">
            <v>0</v>
          </cell>
          <cell r="G2142">
            <v>0</v>
          </cell>
        </row>
        <row r="2143">
          <cell r="A2143" t="str">
            <v/>
          </cell>
          <cell r="B2143" t="str">
            <v/>
          </cell>
          <cell r="C2143">
            <v>0</v>
          </cell>
          <cell r="D2143" t="str">
            <v/>
          </cell>
          <cell r="E2143">
            <v>0</v>
          </cell>
          <cell r="F2143">
            <v>0</v>
          </cell>
          <cell r="G2143">
            <v>0</v>
          </cell>
        </row>
        <row r="2144">
          <cell r="A2144" t="str">
            <v/>
          </cell>
          <cell r="B2144" t="str">
            <v/>
          </cell>
          <cell r="C2144">
            <v>0</v>
          </cell>
          <cell r="D2144" t="str">
            <v/>
          </cell>
          <cell r="E2144">
            <v>0</v>
          </cell>
          <cell r="F2144">
            <v>0</v>
          </cell>
          <cell r="G2144">
            <v>0</v>
          </cell>
        </row>
        <row r="2145">
          <cell r="A2145" t="str">
            <v/>
          </cell>
          <cell r="B2145" t="str">
            <v/>
          </cell>
          <cell r="C2145">
            <v>0</v>
          </cell>
          <cell r="D2145" t="str">
            <v/>
          </cell>
          <cell r="E2145">
            <v>0</v>
          </cell>
          <cell r="F2145">
            <v>0</v>
          </cell>
          <cell r="G2145">
            <v>0</v>
          </cell>
        </row>
        <row r="2146">
          <cell r="A2146" t="str">
            <v/>
          </cell>
          <cell r="B2146" t="str">
            <v/>
          </cell>
          <cell r="C2146">
            <v>0</v>
          </cell>
          <cell r="D2146" t="str">
            <v/>
          </cell>
          <cell r="E2146">
            <v>0</v>
          </cell>
          <cell r="F2146">
            <v>0</v>
          </cell>
          <cell r="G2146">
            <v>0</v>
          </cell>
        </row>
        <row r="2147">
          <cell r="A2147">
            <v>0</v>
          </cell>
          <cell r="B2147">
            <v>0</v>
          </cell>
          <cell r="C2147">
            <v>0</v>
          </cell>
          <cell r="D2147">
            <v>0</v>
          </cell>
          <cell r="E2147">
            <v>0</v>
          </cell>
          <cell r="F2147" t="str">
            <v>Total C</v>
          </cell>
          <cell r="G2147">
            <v>0</v>
          </cell>
        </row>
        <row r="2148">
          <cell r="A2148">
            <v>0</v>
          </cell>
          <cell r="B2148">
            <v>0</v>
          </cell>
          <cell r="C2148">
            <v>0</v>
          </cell>
          <cell r="D2148">
            <v>0</v>
          </cell>
          <cell r="E2148">
            <v>0</v>
          </cell>
          <cell r="F2148">
            <v>0</v>
          </cell>
          <cell r="G2148">
            <v>0</v>
          </cell>
        </row>
        <row r="2149">
          <cell r="A2149" t="str">
            <v/>
          </cell>
          <cell r="B2149" t="str">
            <v/>
          </cell>
          <cell r="C2149">
            <v>0</v>
          </cell>
          <cell r="D2149" t="str">
            <v>Costo  Neto</v>
          </cell>
          <cell r="E2149">
            <v>0</v>
          </cell>
          <cell r="F2149" t="str">
            <v>Total D=A+B+C</v>
          </cell>
          <cell r="G2149">
            <v>0</v>
          </cell>
        </row>
        <row r="2151">
          <cell r="A2151" t="str">
            <v>ANALISIS DE PRECIOS</v>
          </cell>
          <cell r="B2151">
            <v>0</v>
          </cell>
          <cell r="C2151">
            <v>0</v>
          </cell>
          <cell r="D2151">
            <v>0</v>
          </cell>
          <cell r="E2151">
            <v>0</v>
          </cell>
          <cell r="F2151">
            <v>0</v>
          </cell>
          <cell r="G2151">
            <v>0</v>
          </cell>
        </row>
        <row r="2152">
          <cell r="A2152" t="str">
            <v>COMITENTE:</v>
          </cell>
          <cell r="B2152" t="str">
            <v>DIRECCIÓN DE ARQUITECTURA</v>
          </cell>
          <cell r="C2152">
            <v>0</v>
          </cell>
          <cell r="D2152">
            <v>0</v>
          </cell>
          <cell r="E2152">
            <v>0</v>
          </cell>
          <cell r="F2152">
            <v>0</v>
          </cell>
          <cell r="G2152">
            <v>0</v>
          </cell>
        </row>
        <row r="2153">
          <cell r="A2153" t="str">
            <v>CONTRATISTA:</v>
          </cell>
          <cell r="B2153" t="str">
            <v>FUNCIONALES SIGOP</v>
          </cell>
          <cell r="C2153">
            <v>0</v>
          </cell>
          <cell r="D2153">
            <v>0</v>
          </cell>
          <cell r="E2153">
            <v>0</v>
          </cell>
          <cell r="F2153">
            <v>0</v>
          </cell>
          <cell r="G2153">
            <v>0</v>
          </cell>
        </row>
        <row r="2154">
          <cell r="A2154" t="str">
            <v>OBRA:</v>
          </cell>
          <cell r="B2154" t="str">
            <v>PRUEBA PLANILLA DE MEDICION</v>
          </cell>
          <cell r="C2154">
            <v>0</v>
          </cell>
          <cell r="D2154">
            <v>0</v>
          </cell>
          <cell r="E2154">
            <v>0</v>
          </cell>
          <cell r="F2154" t="str">
            <v>PRECIOS A:</v>
          </cell>
          <cell r="G2154">
            <v>0</v>
          </cell>
        </row>
        <row r="2155">
          <cell r="A2155" t="str">
            <v>UBICACIÓN:</v>
          </cell>
          <cell r="B2155" t="str">
            <v>CENTRO CIVICO</v>
          </cell>
          <cell r="C2155">
            <v>0</v>
          </cell>
          <cell r="D2155">
            <v>0</v>
          </cell>
          <cell r="E2155">
            <v>0</v>
          </cell>
          <cell r="F2155">
            <v>0</v>
          </cell>
          <cell r="G2155">
            <v>0</v>
          </cell>
        </row>
        <row r="2156">
          <cell r="A2156" t="str">
            <v>RUBRO:</v>
          </cell>
          <cell r="B2156" t="str">
            <v/>
          </cell>
          <cell r="C2156" t="str">
            <v/>
          </cell>
          <cell r="D2156">
            <v>0</v>
          </cell>
          <cell r="E2156">
            <v>0</v>
          </cell>
          <cell r="F2156">
            <v>0</v>
          </cell>
          <cell r="G2156">
            <v>0</v>
          </cell>
        </row>
        <row r="2157">
          <cell r="A2157" t="str">
            <v>ITEM:</v>
          </cell>
          <cell r="B2157" t="str">
            <v/>
          </cell>
          <cell r="C2157" t="str">
            <v/>
          </cell>
          <cell r="D2157">
            <v>0</v>
          </cell>
          <cell r="E2157">
            <v>0</v>
          </cell>
          <cell r="F2157" t="str">
            <v>UNIDAD:</v>
          </cell>
          <cell r="G2157" t="str">
            <v/>
          </cell>
        </row>
        <row r="2158">
          <cell r="A2158">
            <v>0</v>
          </cell>
          <cell r="B2158">
            <v>0</v>
          </cell>
          <cell r="C2158">
            <v>0</v>
          </cell>
          <cell r="D2158">
            <v>0</v>
          </cell>
          <cell r="E2158">
            <v>0</v>
          </cell>
          <cell r="F2158">
            <v>0</v>
          </cell>
          <cell r="G2158">
            <v>0</v>
          </cell>
        </row>
        <row r="2159">
          <cell r="A2159" t="str">
            <v>DATOS REDETERMINACION</v>
          </cell>
          <cell r="B2159">
            <v>0</v>
          </cell>
          <cell r="C2159" t="str">
            <v>DESIGNACION</v>
          </cell>
          <cell r="D2159" t="str">
            <v>U</v>
          </cell>
          <cell r="E2159" t="str">
            <v>Cantidad</v>
          </cell>
          <cell r="F2159" t="str">
            <v>$ Unitarios</v>
          </cell>
          <cell r="G2159" t="str">
            <v>$ Parcial</v>
          </cell>
        </row>
        <row r="2160">
          <cell r="A2160" t="str">
            <v>CÓDIGO</v>
          </cell>
          <cell r="B2160" t="str">
            <v>DESCRIPCIÓN</v>
          </cell>
          <cell r="C2160">
            <v>0</v>
          </cell>
          <cell r="D2160">
            <v>0</v>
          </cell>
          <cell r="E2160">
            <v>0</v>
          </cell>
          <cell r="F2160">
            <v>0</v>
          </cell>
          <cell r="G2160">
            <v>0</v>
          </cell>
        </row>
        <row r="2161">
          <cell r="A2161">
            <v>0</v>
          </cell>
          <cell r="B2161">
            <v>0</v>
          </cell>
          <cell r="C2161" t="str">
            <v>A - MATERIALES</v>
          </cell>
          <cell r="D2161">
            <v>0</v>
          </cell>
          <cell r="E2161">
            <v>0</v>
          </cell>
          <cell r="F2161">
            <v>0</v>
          </cell>
          <cell r="G2161">
            <v>0</v>
          </cell>
        </row>
        <row r="2162">
          <cell r="A2162" t="str">
            <v/>
          </cell>
          <cell r="B2162" t="str">
            <v/>
          </cell>
          <cell r="C2162">
            <v>0</v>
          </cell>
          <cell r="D2162" t="str">
            <v/>
          </cell>
          <cell r="E2162">
            <v>0</v>
          </cell>
          <cell r="F2162">
            <v>0</v>
          </cell>
          <cell r="G2162">
            <v>0</v>
          </cell>
        </row>
        <row r="2163">
          <cell r="A2163" t="str">
            <v/>
          </cell>
          <cell r="B2163" t="str">
            <v/>
          </cell>
          <cell r="C2163">
            <v>0</v>
          </cell>
          <cell r="D2163" t="str">
            <v/>
          </cell>
          <cell r="E2163">
            <v>0</v>
          </cell>
          <cell r="F2163">
            <v>0</v>
          </cell>
          <cell r="G2163">
            <v>0</v>
          </cell>
        </row>
        <row r="2164">
          <cell r="A2164" t="str">
            <v/>
          </cell>
          <cell r="B2164" t="str">
            <v/>
          </cell>
          <cell r="C2164">
            <v>0</v>
          </cell>
          <cell r="D2164" t="str">
            <v/>
          </cell>
          <cell r="E2164">
            <v>0</v>
          </cell>
          <cell r="F2164">
            <v>0</v>
          </cell>
          <cell r="G2164">
            <v>0</v>
          </cell>
        </row>
        <row r="2165">
          <cell r="A2165" t="str">
            <v/>
          </cell>
          <cell r="B2165" t="str">
            <v/>
          </cell>
          <cell r="C2165">
            <v>0</v>
          </cell>
          <cell r="D2165" t="str">
            <v/>
          </cell>
          <cell r="E2165">
            <v>0</v>
          </cell>
          <cell r="F2165">
            <v>0</v>
          </cell>
          <cell r="G2165">
            <v>0</v>
          </cell>
        </row>
        <row r="2166">
          <cell r="A2166" t="str">
            <v/>
          </cell>
          <cell r="B2166" t="str">
            <v/>
          </cell>
          <cell r="C2166">
            <v>0</v>
          </cell>
          <cell r="D2166" t="str">
            <v/>
          </cell>
          <cell r="E2166">
            <v>0</v>
          </cell>
          <cell r="F2166">
            <v>0</v>
          </cell>
          <cell r="G2166">
            <v>0</v>
          </cell>
        </row>
        <row r="2167">
          <cell r="A2167" t="str">
            <v/>
          </cell>
          <cell r="B2167" t="str">
            <v/>
          </cell>
          <cell r="C2167">
            <v>0</v>
          </cell>
          <cell r="D2167" t="str">
            <v/>
          </cell>
          <cell r="E2167">
            <v>0</v>
          </cell>
          <cell r="F2167">
            <v>0</v>
          </cell>
          <cell r="G2167">
            <v>0</v>
          </cell>
        </row>
        <row r="2168">
          <cell r="A2168" t="str">
            <v/>
          </cell>
          <cell r="B2168" t="str">
            <v/>
          </cell>
          <cell r="C2168">
            <v>0</v>
          </cell>
          <cell r="D2168" t="str">
            <v/>
          </cell>
          <cell r="E2168">
            <v>0</v>
          </cell>
          <cell r="F2168">
            <v>0</v>
          </cell>
          <cell r="G2168">
            <v>0</v>
          </cell>
        </row>
        <row r="2169">
          <cell r="A2169" t="str">
            <v/>
          </cell>
          <cell r="B2169" t="str">
            <v/>
          </cell>
          <cell r="C2169">
            <v>0</v>
          </cell>
          <cell r="D2169" t="str">
            <v/>
          </cell>
          <cell r="E2169">
            <v>0</v>
          </cell>
          <cell r="F2169">
            <v>0</v>
          </cell>
          <cell r="G2169">
            <v>0</v>
          </cell>
        </row>
        <row r="2170">
          <cell r="A2170" t="str">
            <v/>
          </cell>
          <cell r="B2170" t="str">
            <v/>
          </cell>
          <cell r="C2170">
            <v>0</v>
          </cell>
          <cell r="D2170" t="str">
            <v/>
          </cell>
          <cell r="E2170">
            <v>0</v>
          </cell>
          <cell r="F2170">
            <v>0</v>
          </cell>
          <cell r="G2170">
            <v>0</v>
          </cell>
        </row>
        <row r="2171">
          <cell r="A2171" t="str">
            <v/>
          </cell>
          <cell r="B2171" t="str">
            <v/>
          </cell>
          <cell r="C2171">
            <v>0</v>
          </cell>
          <cell r="D2171" t="str">
            <v/>
          </cell>
          <cell r="E2171">
            <v>0</v>
          </cell>
          <cell r="F2171">
            <v>0</v>
          </cell>
          <cell r="G2171">
            <v>0</v>
          </cell>
        </row>
        <row r="2172">
          <cell r="A2172" t="str">
            <v/>
          </cell>
          <cell r="B2172" t="str">
            <v/>
          </cell>
          <cell r="C2172">
            <v>0</v>
          </cell>
          <cell r="D2172" t="str">
            <v/>
          </cell>
          <cell r="E2172">
            <v>0</v>
          </cell>
          <cell r="F2172">
            <v>0</v>
          </cell>
          <cell r="G2172">
            <v>0</v>
          </cell>
        </row>
        <row r="2173">
          <cell r="A2173" t="str">
            <v/>
          </cell>
          <cell r="B2173" t="str">
            <v/>
          </cell>
          <cell r="C2173">
            <v>0</v>
          </cell>
          <cell r="D2173" t="str">
            <v/>
          </cell>
          <cell r="E2173">
            <v>0</v>
          </cell>
          <cell r="F2173">
            <v>0</v>
          </cell>
          <cell r="G2173">
            <v>0</v>
          </cell>
        </row>
        <row r="2174">
          <cell r="A2174" t="str">
            <v/>
          </cell>
          <cell r="B2174" t="str">
            <v/>
          </cell>
          <cell r="C2174">
            <v>0</v>
          </cell>
          <cell r="D2174" t="str">
            <v/>
          </cell>
          <cell r="E2174">
            <v>0</v>
          </cell>
          <cell r="F2174">
            <v>0</v>
          </cell>
          <cell r="G2174">
            <v>0</v>
          </cell>
        </row>
        <row r="2175">
          <cell r="A2175" t="str">
            <v/>
          </cell>
          <cell r="B2175" t="str">
            <v/>
          </cell>
          <cell r="C2175">
            <v>0</v>
          </cell>
          <cell r="D2175" t="str">
            <v/>
          </cell>
          <cell r="E2175">
            <v>0</v>
          </cell>
          <cell r="F2175">
            <v>0</v>
          </cell>
          <cell r="G2175">
            <v>0</v>
          </cell>
        </row>
        <row r="2176">
          <cell r="A2176">
            <v>0</v>
          </cell>
          <cell r="B2176">
            <v>0</v>
          </cell>
          <cell r="C2176">
            <v>0</v>
          </cell>
          <cell r="D2176">
            <v>0</v>
          </cell>
          <cell r="E2176">
            <v>0</v>
          </cell>
          <cell r="F2176" t="str">
            <v>Total A</v>
          </cell>
          <cell r="G2176">
            <v>0</v>
          </cell>
        </row>
        <row r="2177">
          <cell r="A2177">
            <v>0</v>
          </cell>
          <cell r="B2177">
            <v>0</v>
          </cell>
          <cell r="C2177" t="str">
            <v>B - MANO DE OBRA</v>
          </cell>
          <cell r="D2177">
            <v>0</v>
          </cell>
          <cell r="E2177">
            <v>0</v>
          </cell>
          <cell r="F2177">
            <v>0</v>
          </cell>
          <cell r="G2177">
            <v>0</v>
          </cell>
        </row>
        <row r="2178">
          <cell r="A2178" t="str">
            <v/>
          </cell>
          <cell r="B2178">
            <v>0</v>
          </cell>
          <cell r="C2178">
            <v>0</v>
          </cell>
          <cell r="D2178" t="str">
            <v/>
          </cell>
          <cell r="E2178">
            <v>0</v>
          </cell>
          <cell r="F2178">
            <v>0</v>
          </cell>
          <cell r="G2178">
            <v>0</v>
          </cell>
        </row>
        <row r="2179">
          <cell r="A2179" t="str">
            <v/>
          </cell>
          <cell r="B2179">
            <v>0</v>
          </cell>
          <cell r="C2179">
            <v>0</v>
          </cell>
          <cell r="D2179" t="str">
            <v/>
          </cell>
          <cell r="E2179">
            <v>0</v>
          </cell>
          <cell r="F2179">
            <v>0</v>
          </cell>
          <cell r="G2179">
            <v>0</v>
          </cell>
        </row>
        <row r="2180">
          <cell r="A2180" t="str">
            <v/>
          </cell>
          <cell r="B2180">
            <v>0</v>
          </cell>
          <cell r="C2180">
            <v>0</v>
          </cell>
          <cell r="D2180" t="str">
            <v/>
          </cell>
          <cell r="E2180">
            <v>0</v>
          </cell>
          <cell r="F2180">
            <v>0</v>
          </cell>
          <cell r="G2180">
            <v>0</v>
          </cell>
        </row>
        <row r="2181">
          <cell r="A2181" t="str">
            <v/>
          </cell>
          <cell r="B2181">
            <v>0</v>
          </cell>
          <cell r="C2181">
            <v>0</v>
          </cell>
          <cell r="D2181" t="str">
            <v/>
          </cell>
          <cell r="E2181">
            <v>0</v>
          </cell>
          <cell r="F2181">
            <v>0</v>
          </cell>
          <cell r="G2181">
            <v>0</v>
          </cell>
        </row>
        <row r="2182">
          <cell r="A2182" t="str">
            <v/>
          </cell>
          <cell r="B2182">
            <v>0</v>
          </cell>
          <cell r="C2182">
            <v>0</v>
          </cell>
          <cell r="D2182" t="str">
            <v/>
          </cell>
          <cell r="E2182">
            <v>0</v>
          </cell>
          <cell r="F2182">
            <v>0</v>
          </cell>
          <cell r="G2182">
            <v>0</v>
          </cell>
        </row>
        <row r="2183">
          <cell r="A2183" t="str">
            <v/>
          </cell>
          <cell r="B2183">
            <v>0</v>
          </cell>
          <cell r="C2183">
            <v>0</v>
          </cell>
          <cell r="D2183" t="str">
            <v/>
          </cell>
          <cell r="E2183">
            <v>0</v>
          </cell>
          <cell r="F2183">
            <v>0</v>
          </cell>
          <cell r="G2183">
            <v>0</v>
          </cell>
        </row>
        <row r="2184">
          <cell r="A2184" t="str">
            <v/>
          </cell>
          <cell r="B2184">
            <v>0</v>
          </cell>
          <cell r="C2184">
            <v>0</v>
          </cell>
          <cell r="D2184" t="str">
            <v/>
          </cell>
          <cell r="E2184">
            <v>0</v>
          </cell>
          <cell r="F2184">
            <v>0</v>
          </cell>
          <cell r="G2184">
            <v>0</v>
          </cell>
        </row>
        <row r="2185">
          <cell r="A2185" t="str">
            <v/>
          </cell>
          <cell r="B2185">
            <v>0</v>
          </cell>
          <cell r="C2185">
            <v>0</v>
          </cell>
          <cell r="D2185" t="str">
            <v/>
          </cell>
          <cell r="E2185">
            <v>0</v>
          </cell>
          <cell r="F2185">
            <v>0</v>
          </cell>
          <cell r="G2185">
            <v>0</v>
          </cell>
        </row>
        <row r="2186">
          <cell r="A2186">
            <v>0</v>
          </cell>
          <cell r="B2186">
            <v>0</v>
          </cell>
          <cell r="C2186">
            <v>0</v>
          </cell>
          <cell r="D2186">
            <v>0</v>
          </cell>
          <cell r="E2186">
            <v>0</v>
          </cell>
          <cell r="F2186" t="str">
            <v>Total B</v>
          </cell>
          <cell r="G2186">
            <v>0</v>
          </cell>
        </row>
        <row r="2187">
          <cell r="A2187">
            <v>0</v>
          </cell>
          <cell r="B2187">
            <v>0</v>
          </cell>
          <cell r="C2187" t="str">
            <v>C - EQUIPOS</v>
          </cell>
          <cell r="D2187">
            <v>0</v>
          </cell>
          <cell r="E2187">
            <v>0</v>
          </cell>
          <cell r="F2187">
            <v>0</v>
          </cell>
          <cell r="G2187">
            <v>0</v>
          </cell>
        </row>
        <row r="2188">
          <cell r="A2188" t="str">
            <v/>
          </cell>
          <cell r="B2188" t="str">
            <v/>
          </cell>
          <cell r="C2188">
            <v>0</v>
          </cell>
          <cell r="D2188" t="str">
            <v/>
          </cell>
          <cell r="E2188">
            <v>0</v>
          </cell>
          <cell r="F2188">
            <v>0</v>
          </cell>
          <cell r="G2188">
            <v>0</v>
          </cell>
        </row>
        <row r="2189">
          <cell r="A2189" t="str">
            <v/>
          </cell>
          <cell r="B2189" t="str">
            <v/>
          </cell>
          <cell r="C2189">
            <v>0</v>
          </cell>
          <cell r="D2189" t="str">
            <v/>
          </cell>
          <cell r="E2189">
            <v>0</v>
          </cell>
          <cell r="F2189">
            <v>0</v>
          </cell>
          <cell r="G2189">
            <v>0</v>
          </cell>
        </row>
        <row r="2190">
          <cell r="A2190" t="str">
            <v/>
          </cell>
          <cell r="B2190" t="str">
            <v/>
          </cell>
          <cell r="C2190">
            <v>0</v>
          </cell>
          <cell r="D2190" t="str">
            <v/>
          </cell>
          <cell r="E2190">
            <v>0</v>
          </cell>
          <cell r="F2190">
            <v>0</v>
          </cell>
          <cell r="G2190">
            <v>0</v>
          </cell>
        </row>
        <row r="2191">
          <cell r="A2191" t="str">
            <v/>
          </cell>
          <cell r="B2191" t="str">
            <v/>
          </cell>
          <cell r="C2191">
            <v>0</v>
          </cell>
          <cell r="D2191" t="str">
            <v/>
          </cell>
          <cell r="E2191">
            <v>0</v>
          </cell>
          <cell r="F2191">
            <v>0</v>
          </cell>
          <cell r="G2191">
            <v>0</v>
          </cell>
        </row>
        <row r="2192">
          <cell r="A2192" t="str">
            <v/>
          </cell>
          <cell r="B2192" t="str">
            <v/>
          </cell>
          <cell r="C2192">
            <v>0</v>
          </cell>
          <cell r="D2192" t="str">
            <v/>
          </cell>
          <cell r="E2192">
            <v>0</v>
          </cell>
          <cell r="F2192">
            <v>0</v>
          </cell>
          <cell r="G2192">
            <v>0</v>
          </cell>
        </row>
        <row r="2193">
          <cell r="A2193" t="str">
            <v/>
          </cell>
          <cell r="B2193" t="str">
            <v/>
          </cell>
          <cell r="C2193">
            <v>0</v>
          </cell>
          <cell r="D2193" t="str">
            <v/>
          </cell>
          <cell r="E2193">
            <v>0</v>
          </cell>
          <cell r="F2193">
            <v>0</v>
          </cell>
          <cell r="G2193">
            <v>0</v>
          </cell>
        </row>
        <row r="2194">
          <cell r="A2194" t="str">
            <v/>
          </cell>
          <cell r="B2194" t="str">
            <v/>
          </cell>
          <cell r="C2194">
            <v>0</v>
          </cell>
          <cell r="D2194" t="str">
            <v/>
          </cell>
          <cell r="E2194">
            <v>0</v>
          </cell>
          <cell r="F2194">
            <v>0</v>
          </cell>
          <cell r="G2194">
            <v>0</v>
          </cell>
        </row>
        <row r="2195">
          <cell r="A2195" t="str">
            <v/>
          </cell>
          <cell r="B2195" t="str">
            <v/>
          </cell>
          <cell r="C2195">
            <v>0</v>
          </cell>
          <cell r="D2195" t="str">
            <v/>
          </cell>
          <cell r="E2195">
            <v>0</v>
          </cell>
          <cell r="F2195">
            <v>0</v>
          </cell>
          <cell r="G2195">
            <v>0</v>
          </cell>
        </row>
        <row r="2196">
          <cell r="A2196" t="str">
            <v/>
          </cell>
          <cell r="B2196" t="str">
            <v/>
          </cell>
          <cell r="C2196">
            <v>0</v>
          </cell>
          <cell r="D2196" t="str">
            <v/>
          </cell>
          <cell r="E2196">
            <v>0</v>
          </cell>
          <cell r="F2196">
            <v>0</v>
          </cell>
          <cell r="G2196">
            <v>0</v>
          </cell>
        </row>
        <row r="2197">
          <cell r="A2197">
            <v>0</v>
          </cell>
          <cell r="B2197">
            <v>0</v>
          </cell>
          <cell r="C2197">
            <v>0</v>
          </cell>
          <cell r="D2197">
            <v>0</v>
          </cell>
          <cell r="E2197">
            <v>0</v>
          </cell>
          <cell r="F2197" t="str">
            <v>Total C</v>
          </cell>
          <cell r="G2197">
            <v>0</v>
          </cell>
        </row>
        <row r="2198">
          <cell r="A2198">
            <v>0</v>
          </cell>
          <cell r="B2198">
            <v>0</v>
          </cell>
          <cell r="C2198">
            <v>0</v>
          </cell>
          <cell r="D2198">
            <v>0</v>
          </cell>
          <cell r="E2198">
            <v>0</v>
          </cell>
          <cell r="F2198">
            <v>0</v>
          </cell>
          <cell r="G2198">
            <v>0</v>
          </cell>
        </row>
        <row r="2199">
          <cell r="A2199" t="str">
            <v/>
          </cell>
          <cell r="B2199" t="str">
            <v/>
          </cell>
          <cell r="C2199">
            <v>0</v>
          </cell>
          <cell r="D2199" t="str">
            <v>Costo  Neto</v>
          </cell>
          <cell r="E2199">
            <v>0</v>
          </cell>
          <cell r="F2199" t="str">
            <v>Total D=A+B+C</v>
          </cell>
          <cell r="G2199">
            <v>0</v>
          </cell>
        </row>
        <row r="2201">
          <cell r="A2201" t="str">
            <v>ANALISIS DE PRECIOS</v>
          </cell>
          <cell r="B2201">
            <v>0</v>
          </cell>
          <cell r="C2201">
            <v>0</v>
          </cell>
          <cell r="D2201">
            <v>0</v>
          </cell>
          <cell r="E2201">
            <v>0</v>
          </cell>
          <cell r="F2201">
            <v>0</v>
          </cell>
          <cell r="G2201">
            <v>0</v>
          </cell>
        </row>
        <row r="2202">
          <cell r="A2202" t="str">
            <v>COMITENTE:</v>
          </cell>
          <cell r="B2202" t="str">
            <v>DIRECCIÓN DE ARQUITECTURA</v>
          </cell>
          <cell r="C2202">
            <v>0</v>
          </cell>
          <cell r="D2202">
            <v>0</v>
          </cell>
          <cell r="E2202">
            <v>0</v>
          </cell>
          <cell r="F2202">
            <v>0</v>
          </cell>
          <cell r="G2202">
            <v>0</v>
          </cell>
        </row>
        <row r="2203">
          <cell r="A2203" t="str">
            <v>CONTRATISTA:</v>
          </cell>
          <cell r="B2203" t="str">
            <v>FUNCIONALES SIGOP</v>
          </cell>
          <cell r="C2203">
            <v>0</v>
          </cell>
          <cell r="D2203">
            <v>0</v>
          </cell>
          <cell r="E2203">
            <v>0</v>
          </cell>
          <cell r="F2203">
            <v>0</v>
          </cell>
          <cell r="G2203">
            <v>0</v>
          </cell>
        </row>
        <row r="2204">
          <cell r="A2204" t="str">
            <v>OBRA:</v>
          </cell>
          <cell r="B2204" t="str">
            <v>PRUEBA PLANILLA DE MEDICION</v>
          </cell>
          <cell r="C2204">
            <v>0</v>
          </cell>
          <cell r="D2204">
            <v>0</v>
          </cell>
          <cell r="E2204">
            <v>0</v>
          </cell>
          <cell r="F2204" t="str">
            <v>PRECIOS A:</v>
          </cell>
          <cell r="G2204">
            <v>0</v>
          </cell>
        </row>
        <row r="2205">
          <cell r="A2205" t="str">
            <v>UBICACIÓN:</v>
          </cell>
          <cell r="B2205" t="str">
            <v>CENTRO CIVICO</v>
          </cell>
          <cell r="C2205">
            <v>0</v>
          </cell>
          <cell r="D2205">
            <v>0</v>
          </cell>
          <cell r="E2205">
            <v>0</v>
          </cell>
          <cell r="F2205">
            <v>0</v>
          </cell>
          <cell r="G2205">
            <v>0</v>
          </cell>
        </row>
        <row r="2206">
          <cell r="A2206" t="str">
            <v>RUBRO:</v>
          </cell>
          <cell r="B2206" t="str">
            <v/>
          </cell>
          <cell r="C2206" t="str">
            <v/>
          </cell>
          <cell r="D2206">
            <v>0</v>
          </cell>
          <cell r="E2206">
            <v>0</v>
          </cell>
          <cell r="F2206">
            <v>0</v>
          </cell>
          <cell r="G2206">
            <v>0</v>
          </cell>
        </row>
        <row r="2207">
          <cell r="A2207" t="str">
            <v>ITEM:</v>
          </cell>
          <cell r="B2207" t="str">
            <v/>
          </cell>
          <cell r="C2207" t="str">
            <v/>
          </cell>
          <cell r="D2207">
            <v>0</v>
          </cell>
          <cell r="E2207">
            <v>0</v>
          </cell>
          <cell r="F2207" t="str">
            <v>UNIDAD:</v>
          </cell>
          <cell r="G2207" t="str">
            <v/>
          </cell>
        </row>
        <row r="2208">
          <cell r="A2208">
            <v>0</v>
          </cell>
          <cell r="B2208">
            <v>0</v>
          </cell>
          <cell r="C2208">
            <v>0</v>
          </cell>
          <cell r="D2208">
            <v>0</v>
          </cell>
          <cell r="E2208">
            <v>0</v>
          </cell>
          <cell r="F2208">
            <v>0</v>
          </cell>
          <cell r="G2208">
            <v>0</v>
          </cell>
        </row>
        <row r="2209">
          <cell r="A2209" t="str">
            <v>DATOS REDETERMINACION</v>
          </cell>
          <cell r="B2209">
            <v>0</v>
          </cell>
          <cell r="C2209" t="str">
            <v>DESIGNACION</v>
          </cell>
          <cell r="D2209" t="str">
            <v>U</v>
          </cell>
          <cell r="E2209" t="str">
            <v>Cantidad</v>
          </cell>
          <cell r="F2209" t="str">
            <v>$ Unitarios</v>
          </cell>
          <cell r="G2209" t="str">
            <v>$ Parcial</v>
          </cell>
        </row>
        <row r="2210">
          <cell r="A2210" t="str">
            <v>CÓDIGO</v>
          </cell>
          <cell r="B2210" t="str">
            <v>DESCRIPCIÓN</v>
          </cell>
          <cell r="C2210">
            <v>0</v>
          </cell>
          <cell r="D2210">
            <v>0</v>
          </cell>
          <cell r="E2210">
            <v>0</v>
          </cell>
          <cell r="F2210">
            <v>0</v>
          </cell>
          <cell r="G2210">
            <v>0</v>
          </cell>
        </row>
        <row r="2211">
          <cell r="A2211">
            <v>0</v>
          </cell>
          <cell r="B2211">
            <v>0</v>
          </cell>
          <cell r="C2211" t="str">
            <v>A - MATERIALES</v>
          </cell>
          <cell r="D2211">
            <v>0</v>
          </cell>
          <cell r="E2211">
            <v>0</v>
          </cell>
          <cell r="F2211">
            <v>0</v>
          </cell>
          <cell r="G2211">
            <v>0</v>
          </cell>
        </row>
        <row r="2212">
          <cell r="A2212" t="str">
            <v/>
          </cell>
          <cell r="B2212" t="str">
            <v/>
          </cell>
          <cell r="C2212">
            <v>0</v>
          </cell>
          <cell r="D2212" t="str">
            <v/>
          </cell>
          <cell r="E2212">
            <v>0</v>
          </cell>
          <cell r="F2212">
            <v>0</v>
          </cell>
          <cell r="G2212">
            <v>0</v>
          </cell>
        </row>
        <row r="2213">
          <cell r="A2213" t="str">
            <v/>
          </cell>
          <cell r="B2213" t="str">
            <v/>
          </cell>
          <cell r="C2213">
            <v>0</v>
          </cell>
          <cell r="D2213" t="str">
            <v/>
          </cell>
          <cell r="E2213">
            <v>0</v>
          </cell>
          <cell r="F2213">
            <v>0</v>
          </cell>
          <cell r="G2213">
            <v>0</v>
          </cell>
        </row>
        <row r="2214">
          <cell r="A2214" t="str">
            <v/>
          </cell>
          <cell r="B2214" t="str">
            <v/>
          </cell>
          <cell r="C2214">
            <v>0</v>
          </cell>
          <cell r="D2214" t="str">
            <v/>
          </cell>
          <cell r="E2214">
            <v>0</v>
          </cell>
          <cell r="F2214">
            <v>0</v>
          </cell>
          <cell r="G2214">
            <v>0</v>
          </cell>
        </row>
        <row r="2215">
          <cell r="A2215" t="str">
            <v/>
          </cell>
          <cell r="B2215" t="str">
            <v/>
          </cell>
          <cell r="C2215">
            <v>0</v>
          </cell>
          <cell r="D2215" t="str">
            <v/>
          </cell>
          <cell r="E2215">
            <v>0</v>
          </cell>
          <cell r="F2215">
            <v>0</v>
          </cell>
          <cell r="G2215">
            <v>0</v>
          </cell>
        </row>
        <row r="2216">
          <cell r="A2216" t="str">
            <v/>
          </cell>
          <cell r="B2216" t="str">
            <v/>
          </cell>
          <cell r="C2216">
            <v>0</v>
          </cell>
          <cell r="D2216" t="str">
            <v/>
          </cell>
          <cell r="E2216">
            <v>0</v>
          </cell>
          <cell r="F2216">
            <v>0</v>
          </cell>
          <cell r="G2216">
            <v>0</v>
          </cell>
        </row>
        <row r="2217">
          <cell r="A2217" t="str">
            <v/>
          </cell>
          <cell r="B2217" t="str">
            <v/>
          </cell>
          <cell r="C2217">
            <v>0</v>
          </cell>
          <cell r="D2217" t="str">
            <v/>
          </cell>
          <cell r="E2217">
            <v>0</v>
          </cell>
          <cell r="F2217">
            <v>0</v>
          </cell>
          <cell r="G2217">
            <v>0</v>
          </cell>
        </row>
        <row r="2218">
          <cell r="A2218" t="str">
            <v/>
          </cell>
          <cell r="B2218" t="str">
            <v/>
          </cell>
          <cell r="C2218">
            <v>0</v>
          </cell>
          <cell r="D2218" t="str">
            <v/>
          </cell>
          <cell r="E2218">
            <v>0</v>
          </cell>
          <cell r="F2218">
            <v>0</v>
          </cell>
          <cell r="G2218">
            <v>0</v>
          </cell>
        </row>
        <row r="2219">
          <cell r="A2219" t="str">
            <v/>
          </cell>
          <cell r="B2219" t="str">
            <v/>
          </cell>
          <cell r="C2219">
            <v>0</v>
          </cell>
          <cell r="D2219" t="str">
            <v/>
          </cell>
          <cell r="E2219">
            <v>0</v>
          </cell>
          <cell r="F2219">
            <v>0</v>
          </cell>
          <cell r="G2219">
            <v>0</v>
          </cell>
        </row>
        <row r="2220">
          <cell r="A2220" t="str">
            <v/>
          </cell>
          <cell r="B2220" t="str">
            <v/>
          </cell>
          <cell r="C2220">
            <v>0</v>
          </cell>
          <cell r="D2220" t="str">
            <v/>
          </cell>
          <cell r="E2220">
            <v>0</v>
          </cell>
          <cell r="F2220">
            <v>0</v>
          </cell>
          <cell r="G2220">
            <v>0</v>
          </cell>
        </row>
        <row r="2221">
          <cell r="A2221" t="str">
            <v/>
          </cell>
          <cell r="B2221" t="str">
            <v/>
          </cell>
          <cell r="C2221">
            <v>0</v>
          </cell>
          <cell r="D2221" t="str">
            <v/>
          </cell>
          <cell r="E2221">
            <v>0</v>
          </cell>
          <cell r="F2221">
            <v>0</v>
          </cell>
          <cell r="G2221">
            <v>0</v>
          </cell>
        </row>
        <row r="2222">
          <cell r="A2222" t="str">
            <v/>
          </cell>
          <cell r="B2222" t="str">
            <v/>
          </cell>
          <cell r="C2222">
            <v>0</v>
          </cell>
          <cell r="D2222" t="str">
            <v/>
          </cell>
          <cell r="E2222">
            <v>0</v>
          </cell>
          <cell r="F2222">
            <v>0</v>
          </cell>
          <cell r="G2222">
            <v>0</v>
          </cell>
        </row>
        <row r="2223">
          <cell r="A2223" t="str">
            <v/>
          </cell>
          <cell r="B2223" t="str">
            <v/>
          </cell>
          <cell r="C2223">
            <v>0</v>
          </cell>
          <cell r="D2223" t="str">
            <v/>
          </cell>
          <cell r="E2223">
            <v>0</v>
          </cell>
          <cell r="F2223">
            <v>0</v>
          </cell>
          <cell r="G2223">
            <v>0</v>
          </cell>
        </row>
        <row r="2224">
          <cell r="A2224" t="str">
            <v/>
          </cell>
          <cell r="B2224" t="str">
            <v/>
          </cell>
          <cell r="C2224">
            <v>0</v>
          </cell>
          <cell r="D2224" t="str">
            <v/>
          </cell>
          <cell r="E2224">
            <v>0</v>
          </cell>
          <cell r="F2224">
            <v>0</v>
          </cell>
          <cell r="G2224">
            <v>0</v>
          </cell>
        </row>
        <row r="2225">
          <cell r="A2225" t="str">
            <v/>
          </cell>
          <cell r="B2225" t="str">
            <v/>
          </cell>
          <cell r="C2225">
            <v>0</v>
          </cell>
          <cell r="D2225" t="str">
            <v/>
          </cell>
          <cell r="E2225">
            <v>0</v>
          </cell>
          <cell r="F2225">
            <v>0</v>
          </cell>
          <cell r="G2225">
            <v>0</v>
          </cell>
        </row>
        <row r="2226">
          <cell r="A2226">
            <v>0</v>
          </cell>
          <cell r="B2226">
            <v>0</v>
          </cell>
          <cell r="C2226">
            <v>0</v>
          </cell>
          <cell r="D2226">
            <v>0</v>
          </cell>
          <cell r="E2226">
            <v>0</v>
          </cell>
          <cell r="F2226" t="str">
            <v>Total A</v>
          </cell>
          <cell r="G2226">
            <v>0</v>
          </cell>
        </row>
        <row r="2227">
          <cell r="A2227">
            <v>0</v>
          </cell>
          <cell r="B2227">
            <v>0</v>
          </cell>
          <cell r="C2227" t="str">
            <v>B - MANO DE OBRA</v>
          </cell>
          <cell r="D2227">
            <v>0</v>
          </cell>
          <cell r="E2227">
            <v>0</v>
          </cell>
          <cell r="F2227">
            <v>0</v>
          </cell>
          <cell r="G2227">
            <v>0</v>
          </cell>
        </row>
        <row r="2228">
          <cell r="A2228" t="str">
            <v/>
          </cell>
          <cell r="B2228">
            <v>0</v>
          </cell>
          <cell r="C2228">
            <v>0</v>
          </cell>
          <cell r="D2228" t="str">
            <v/>
          </cell>
          <cell r="E2228">
            <v>0</v>
          </cell>
          <cell r="F2228">
            <v>0</v>
          </cell>
          <cell r="G2228">
            <v>0</v>
          </cell>
        </row>
        <row r="2229">
          <cell r="A2229" t="str">
            <v/>
          </cell>
          <cell r="B2229">
            <v>0</v>
          </cell>
          <cell r="C2229">
            <v>0</v>
          </cell>
          <cell r="D2229" t="str">
            <v/>
          </cell>
          <cell r="E2229">
            <v>0</v>
          </cell>
          <cell r="F2229">
            <v>0</v>
          </cell>
          <cell r="G2229">
            <v>0</v>
          </cell>
        </row>
        <row r="2230">
          <cell r="A2230" t="str">
            <v/>
          </cell>
          <cell r="B2230">
            <v>0</v>
          </cell>
          <cell r="C2230">
            <v>0</v>
          </cell>
          <cell r="D2230" t="str">
            <v/>
          </cell>
          <cell r="E2230">
            <v>0</v>
          </cell>
          <cell r="F2230">
            <v>0</v>
          </cell>
          <cell r="G2230">
            <v>0</v>
          </cell>
        </row>
        <row r="2231">
          <cell r="A2231" t="str">
            <v/>
          </cell>
          <cell r="B2231">
            <v>0</v>
          </cell>
          <cell r="C2231">
            <v>0</v>
          </cell>
          <cell r="D2231" t="str">
            <v/>
          </cell>
          <cell r="E2231">
            <v>0</v>
          </cell>
          <cell r="F2231">
            <v>0</v>
          </cell>
          <cell r="G2231">
            <v>0</v>
          </cell>
        </row>
        <row r="2232">
          <cell r="A2232" t="str">
            <v/>
          </cell>
          <cell r="B2232">
            <v>0</v>
          </cell>
          <cell r="C2232">
            <v>0</v>
          </cell>
          <cell r="D2232" t="str">
            <v/>
          </cell>
          <cell r="E2232">
            <v>0</v>
          </cell>
          <cell r="F2232">
            <v>0</v>
          </cell>
          <cell r="G2232">
            <v>0</v>
          </cell>
        </row>
        <row r="2233">
          <cell r="A2233" t="str">
            <v/>
          </cell>
          <cell r="B2233">
            <v>0</v>
          </cell>
          <cell r="C2233">
            <v>0</v>
          </cell>
          <cell r="D2233" t="str">
            <v/>
          </cell>
          <cell r="E2233">
            <v>0</v>
          </cell>
          <cell r="F2233">
            <v>0</v>
          </cell>
          <cell r="G2233">
            <v>0</v>
          </cell>
        </row>
        <row r="2234">
          <cell r="A2234" t="str">
            <v/>
          </cell>
          <cell r="B2234">
            <v>0</v>
          </cell>
          <cell r="C2234">
            <v>0</v>
          </cell>
          <cell r="D2234" t="str">
            <v/>
          </cell>
          <cell r="E2234">
            <v>0</v>
          </cell>
          <cell r="F2234">
            <v>0</v>
          </cell>
          <cell r="G2234">
            <v>0</v>
          </cell>
        </row>
        <row r="2235">
          <cell r="A2235" t="str">
            <v/>
          </cell>
          <cell r="B2235">
            <v>0</v>
          </cell>
          <cell r="C2235">
            <v>0</v>
          </cell>
          <cell r="D2235" t="str">
            <v/>
          </cell>
          <cell r="E2235">
            <v>0</v>
          </cell>
          <cell r="F2235">
            <v>0</v>
          </cell>
          <cell r="G2235">
            <v>0</v>
          </cell>
        </row>
        <row r="2236">
          <cell r="A2236">
            <v>0</v>
          </cell>
          <cell r="B2236">
            <v>0</v>
          </cell>
          <cell r="C2236">
            <v>0</v>
          </cell>
          <cell r="D2236">
            <v>0</v>
          </cell>
          <cell r="E2236">
            <v>0</v>
          </cell>
          <cell r="F2236" t="str">
            <v>Total B</v>
          </cell>
          <cell r="G2236">
            <v>0</v>
          </cell>
        </row>
        <row r="2237">
          <cell r="A2237">
            <v>0</v>
          </cell>
          <cell r="B2237">
            <v>0</v>
          </cell>
          <cell r="C2237" t="str">
            <v>C - EQUIPOS</v>
          </cell>
          <cell r="D2237">
            <v>0</v>
          </cell>
          <cell r="E2237">
            <v>0</v>
          </cell>
          <cell r="F2237">
            <v>0</v>
          </cell>
          <cell r="G2237">
            <v>0</v>
          </cell>
        </row>
        <row r="2238">
          <cell r="A2238" t="str">
            <v/>
          </cell>
          <cell r="B2238" t="str">
            <v/>
          </cell>
          <cell r="C2238">
            <v>0</v>
          </cell>
          <cell r="D2238" t="str">
            <v/>
          </cell>
          <cell r="E2238">
            <v>0</v>
          </cell>
          <cell r="F2238">
            <v>0</v>
          </cell>
          <cell r="G2238">
            <v>0</v>
          </cell>
        </row>
        <row r="2239">
          <cell r="A2239" t="str">
            <v/>
          </cell>
          <cell r="B2239" t="str">
            <v/>
          </cell>
          <cell r="C2239">
            <v>0</v>
          </cell>
          <cell r="D2239" t="str">
            <v/>
          </cell>
          <cell r="E2239">
            <v>0</v>
          </cell>
          <cell r="F2239">
            <v>0</v>
          </cell>
          <cell r="G2239">
            <v>0</v>
          </cell>
        </row>
        <row r="2240">
          <cell r="A2240" t="str">
            <v/>
          </cell>
          <cell r="B2240" t="str">
            <v/>
          </cell>
          <cell r="C2240">
            <v>0</v>
          </cell>
          <cell r="D2240" t="str">
            <v/>
          </cell>
          <cell r="E2240">
            <v>0</v>
          </cell>
          <cell r="F2240">
            <v>0</v>
          </cell>
          <cell r="G2240">
            <v>0</v>
          </cell>
        </row>
        <row r="2241">
          <cell r="A2241" t="str">
            <v/>
          </cell>
          <cell r="B2241" t="str">
            <v/>
          </cell>
          <cell r="C2241">
            <v>0</v>
          </cell>
          <cell r="D2241" t="str">
            <v/>
          </cell>
          <cell r="E2241">
            <v>0</v>
          </cell>
          <cell r="F2241">
            <v>0</v>
          </cell>
          <cell r="G2241">
            <v>0</v>
          </cell>
        </row>
        <row r="2242">
          <cell r="A2242" t="str">
            <v/>
          </cell>
          <cell r="B2242" t="str">
            <v/>
          </cell>
          <cell r="C2242">
            <v>0</v>
          </cell>
          <cell r="D2242" t="str">
            <v/>
          </cell>
          <cell r="E2242">
            <v>0</v>
          </cell>
          <cell r="F2242">
            <v>0</v>
          </cell>
          <cell r="G2242">
            <v>0</v>
          </cell>
        </row>
        <row r="2243">
          <cell r="A2243" t="str">
            <v/>
          </cell>
          <cell r="B2243" t="str">
            <v/>
          </cell>
          <cell r="C2243">
            <v>0</v>
          </cell>
          <cell r="D2243" t="str">
            <v/>
          </cell>
          <cell r="E2243">
            <v>0</v>
          </cell>
          <cell r="F2243">
            <v>0</v>
          </cell>
          <cell r="G2243">
            <v>0</v>
          </cell>
        </row>
        <row r="2244">
          <cell r="A2244" t="str">
            <v/>
          </cell>
          <cell r="B2244" t="str">
            <v/>
          </cell>
          <cell r="C2244">
            <v>0</v>
          </cell>
          <cell r="D2244" t="str">
            <v/>
          </cell>
          <cell r="E2244">
            <v>0</v>
          </cell>
          <cell r="F2244">
            <v>0</v>
          </cell>
          <cell r="G2244">
            <v>0</v>
          </cell>
        </row>
        <row r="2245">
          <cell r="A2245" t="str">
            <v/>
          </cell>
          <cell r="B2245" t="str">
            <v/>
          </cell>
          <cell r="C2245">
            <v>0</v>
          </cell>
          <cell r="D2245" t="str">
            <v/>
          </cell>
          <cell r="E2245">
            <v>0</v>
          </cell>
          <cell r="F2245">
            <v>0</v>
          </cell>
          <cell r="G2245">
            <v>0</v>
          </cell>
        </row>
        <row r="2246">
          <cell r="A2246" t="str">
            <v/>
          </cell>
          <cell r="B2246" t="str">
            <v/>
          </cell>
          <cell r="C2246">
            <v>0</v>
          </cell>
          <cell r="D2246" t="str">
            <v/>
          </cell>
          <cell r="E2246">
            <v>0</v>
          </cell>
          <cell r="F2246">
            <v>0</v>
          </cell>
          <cell r="G2246">
            <v>0</v>
          </cell>
        </row>
        <row r="2247">
          <cell r="A2247">
            <v>0</v>
          </cell>
          <cell r="B2247">
            <v>0</v>
          </cell>
          <cell r="C2247">
            <v>0</v>
          </cell>
          <cell r="D2247">
            <v>0</v>
          </cell>
          <cell r="E2247">
            <v>0</v>
          </cell>
          <cell r="F2247" t="str">
            <v>Total C</v>
          </cell>
          <cell r="G2247">
            <v>0</v>
          </cell>
        </row>
        <row r="2248">
          <cell r="A2248">
            <v>0</v>
          </cell>
          <cell r="B2248">
            <v>0</v>
          </cell>
          <cell r="C2248">
            <v>0</v>
          </cell>
          <cell r="D2248">
            <v>0</v>
          </cell>
          <cell r="E2248">
            <v>0</v>
          </cell>
          <cell r="F2248">
            <v>0</v>
          </cell>
          <cell r="G2248">
            <v>0</v>
          </cell>
        </row>
        <row r="2249">
          <cell r="A2249" t="str">
            <v/>
          </cell>
          <cell r="B2249" t="str">
            <v/>
          </cell>
          <cell r="C2249">
            <v>0</v>
          </cell>
          <cell r="D2249" t="str">
            <v>Costo  Neto</v>
          </cell>
          <cell r="E2249">
            <v>0</v>
          </cell>
          <cell r="F2249" t="str">
            <v>Total D=A+B+C</v>
          </cell>
          <cell r="G2249">
            <v>0</v>
          </cell>
        </row>
        <row r="2251">
          <cell r="A2251" t="str">
            <v>ANALISIS DE PRECIOS</v>
          </cell>
          <cell r="B2251">
            <v>0</v>
          </cell>
          <cell r="C2251">
            <v>0</v>
          </cell>
          <cell r="D2251">
            <v>0</v>
          </cell>
          <cell r="E2251">
            <v>0</v>
          </cell>
          <cell r="F2251">
            <v>0</v>
          </cell>
          <cell r="G2251">
            <v>0</v>
          </cell>
        </row>
        <row r="2252">
          <cell r="A2252" t="str">
            <v>COMITENTE:</v>
          </cell>
          <cell r="B2252" t="str">
            <v>DIRECCIÓN DE ARQUITECTURA</v>
          </cell>
          <cell r="C2252">
            <v>0</v>
          </cell>
          <cell r="D2252">
            <v>0</v>
          </cell>
          <cell r="E2252">
            <v>0</v>
          </cell>
          <cell r="F2252">
            <v>0</v>
          </cell>
          <cell r="G2252">
            <v>0</v>
          </cell>
        </row>
        <row r="2253">
          <cell r="A2253" t="str">
            <v>CONTRATISTA:</v>
          </cell>
          <cell r="B2253" t="str">
            <v>FUNCIONALES SIGOP</v>
          </cell>
          <cell r="C2253">
            <v>0</v>
          </cell>
          <cell r="D2253">
            <v>0</v>
          </cell>
          <cell r="E2253">
            <v>0</v>
          </cell>
          <cell r="F2253">
            <v>0</v>
          </cell>
          <cell r="G2253">
            <v>0</v>
          </cell>
        </row>
        <row r="2254">
          <cell r="A2254" t="str">
            <v>OBRA:</v>
          </cell>
          <cell r="B2254" t="str">
            <v>PRUEBA PLANILLA DE MEDICION</v>
          </cell>
          <cell r="C2254">
            <v>0</v>
          </cell>
          <cell r="D2254">
            <v>0</v>
          </cell>
          <cell r="E2254">
            <v>0</v>
          </cell>
          <cell r="F2254" t="str">
            <v>PRECIOS A:</v>
          </cell>
          <cell r="G2254">
            <v>0</v>
          </cell>
        </row>
        <row r="2255">
          <cell r="A2255" t="str">
            <v>UBICACIÓN:</v>
          </cell>
          <cell r="B2255" t="str">
            <v>CENTRO CIVICO</v>
          </cell>
          <cell r="C2255">
            <v>0</v>
          </cell>
          <cell r="D2255">
            <v>0</v>
          </cell>
          <cell r="E2255">
            <v>0</v>
          </cell>
          <cell r="F2255">
            <v>0</v>
          </cell>
          <cell r="G2255">
            <v>0</v>
          </cell>
        </row>
        <row r="2256">
          <cell r="A2256" t="str">
            <v>RUBRO:</v>
          </cell>
          <cell r="B2256" t="str">
            <v/>
          </cell>
          <cell r="C2256" t="str">
            <v/>
          </cell>
          <cell r="D2256">
            <v>0</v>
          </cell>
          <cell r="E2256">
            <v>0</v>
          </cell>
          <cell r="F2256">
            <v>0</v>
          </cell>
          <cell r="G2256">
            <v>0</v>
          </cell>
        </row>
        <row r="2257">
          <cell r="A2257" t="str">
            <v>ITEM:</v>
          </cell>
          <cell r="B2257" t="str">
            <v/>
          </cell>
          <cell r="C2257" t="str">
            <v/>
          </cell>
          <cell r="D2257">
            <v>0</v>
          </cell>
          <cell r="E2257">
            <v>0</v>
          </cell>
          <cell r="F2257" t="str">
            <v>UNIDAD:</v>
          </cell>
          <cell r="G2257" t="str">
            <v/>
          </cell>
        </row>
        <row r="2258">
          <cell r="A2258">
            <v>0</v>
          </cell>
          <cell r="B2258">
            <v>0</v>
          </cell>
          <cell r="C2258">
            <v>0</v>
          </cell>
          <cell r="D2258">
            <v>0</v>
          </cell>
          <cell r="E2258">
            <v>0</v>
          </cell>
          <cell r="F2258">
            <v>0</v>
          </cell>
          <cell r="G2258">
            <v>0</v>
          </cell>
        </row>
        <row r="2259">
          <cell r="A2259" t="str">
            <v>DATOS REDETERMINACION</v>
          </cell>
          <cell r="B2259">
            <v>0</v>
          </cell>
          <cell r="C2259" t="str">
            <v>DESIGNACION</v>
          </cell>
          <cell r="D2259" t="str">
            <v>U</v>
          </cell>
          <cell r="E2259" t="str">
            <v>Cantidad</v>
          </cell>
          <cell r="F2259" t="str">
            <v>$ Unitarios</v>
          </cell>
          <cell r="G2259" t="str">
            <v>$ Parcial</v>
          </cell>
        </row>
        <row r="2260">
          <cell r="A2260" t="str">
            <v>CÓDIGO</v>
          </cell>
          <cell r="B2260" t="str">
            <v>DESCRIPCIÓN</v>
          </cell>
          <cell r="C2260">
            <v>0</v>
          </cell>
          <cell r="D2260">
            <v>0</v>
          </cell>
          <cell r="E2260">
            <v>0</v>
          </cell>
          <cell r="F2260">
            <v>0</v>
          </cell>
          <cell r="G2260">
            <v>0</v>
          </cell>
        </row>
        <row r="2261">
          <cell r="A2261">
            <v>0</v>
          </cell>
          <cell r="B2261">
            <v>0</v>
          </cell>
          <cell r="C2261" t="str">
            <v>A - MATERIALES</v>
          </cell>
          <cell r="D2261">
            <v>0</v>
          </cell>
          <cell r="E2261">
            <v>0</v>
          </cell>
          <cell r="F2261">
            <v>0</v>
          </cell>
          <cell r="G2261">
            <v>0</v>
          </cell>
        </row>
        <row r="2262">
          <cell r="A2262" t="str">
            <v/>
          </cell>
          <cell r="B2262" t="str">
            <v/>
          </cell>
          <cell r="C2262">
            <v>0</v>
          </cell>
          <cell r="D2262" t="str">
            <v/>
          </cell>
          <cell r="E2262">
            <v>0</v>
          </cell>
          <cell r="F2262">
            <v>0</v>
          </cell>
          <cell r="G2262">
            <v>0</v>
          </cell>
        </row>
        <row r="2263">
          <cell r="A2263" t="str">
            <v/>
          </cell>
          <cell r="B2263" t="str">
            <v/>
          </cell>
          <cell r="C2263">
            <v>0</v>
          </cell>
          <cell r="D2263" t="str">
            <v/>
          </cell>
          <cell r="E2263">
            <v>0</v>
          </cell>
          <cell r="F2263">
            <v>0</v>
          </cell>
          <cell r="G2263">
            <v>0</v>
          </cell>
        </row>
        <row r="2264">
          <cell r="A2264" t="str">
            <v/>
          </cell>
          <cell r="B2264" t="str">
            <v/>
          </cell>
          <cell r="C2264">
            <v>0</v>
          </cell>
          <cell r="D2264" t="str">
            <v/>
          </cell>
          <cell r="E2264">
            <v>0</v>
          </cell>
          <cell r="F2264">
            <v>0</v>
          </cell>
          <cell r="G2264">
            <v>0</v>
          </cell>
        </row>
        <row r="2265">
          <cell r="A2265" t="str">
            <v/>
          </cell>
          <cell r="B2265" t="str">
            <v/>
          </cell>
          <cell r="C2265">
            <v>0</v>
          </cell>
          <cell r="D2265" t="str">
            <v/>
          </cell>
          <cell r="E2265">
            <v>0</v>
          </cell>
          <cell r="F2265">
            <v>0</v>
          </cell>
          <cell r="G2265">
            <v>0</v>
          </cell>
        </row>
        <row r="2266">
          <cell r="A2266" t="str">
            <v/>
          </cell>
          <cell r="B2266" t="str">
            <v/>
          </cell>
          <cell r="C2266">
            <v>0</v>
          </cell>
          <cell r="D2266" t="str">
            <v/>
          </cell>
          <cell r="E2266">
            <v>0</v>
          </cell>
          <cell r="F2266">
            <v>0</v>
          </cell>
          <cell r="G2266">
            <v>0</v>
          </cell>
        </row>
        <row r="2267">
          <cell r="A2267" t="str">
            <v/>
          </cell>
          <cell r="B2267" t="str">
            <v/>
          </cell>
          <cell r="C2267">
            <v>0</v>
          </cell>
          <cell r="D2267" t="str">
            <v/>
          </cell>
          <cell r="E2267">
            <v>0</v>
          </cell>
          <cell r="F2267">
            <v>0</v>
          </cell>
          <cell r="G2267">
            <v>0</v>
          </cell>
        </row>
        <row r="2268">
          <cell r="A2268" t="str">
            <v/>
          </cell>
          <cell r="B2268" t="str">
            <v/>
          </cell>
          <cell r="C2268">
            <v>0</v>
          </cell>
          <cell r="D2268" t="str">
            <v/>
          </cell>
          <cell r="E2268">
            <v>0</v>
          </cell>
          <cell r="F2268">
            <v>0</v>
          </cell>
          <cell r="G2268">
            <v>0</v>
          </cell>
        </row>
        <row r="2269">
          <cell r="A2269" t="str">
            <v/>
          </cell>
          <cell r="B2269" t="str">
            <v/>
          </cell>
          <cell r="C2269">
            <v>0</v>
          </cell>
          <cell r="D2269" t="str">
            <v/>
          </cell>
          <cell r="E2269">
            <v>0</v>
          </cell>
          <cell r="F2269">
            <v>0</v>
          </cell>
          <cell r="G2269">
            <v>0</v>
          </cell>
        </row>
        <row r="2270">
          <cell r="A2270" t="str">
            <v/>
          </cell>
          <cell r="B2270" t="str">
            <v/>
          </cell>
          <cell r="C2270">
            <v>0</v>
          </cell>
          <cell r="D2270" t="str">
            <v/>
          </cell>
          <cell r="E2270">
            <v>0</v>
          </cell>
          <cell r="F2270">
            <v>0</v>
          </cell>
          <cell r="G2270">
            <v>0</v>
          </cell>
        </row>
        <row r="2271">
          <cell r="A2271" t="str">
            <v/>
          </cell>
          <cell r="B2271" t="str">
            <v/>
          </cell>
          <cell r="C2271">
            <v>0</v>
          </cell>
          <cell r="D2271" t="str">
            <v/>
          </cell>
          <cell r="E2271">
            <v>0</v>
          </cell>
          <cell r="F2271">
            <v>0</v>
          </cell>
          <cell r="G2271">
            <v>0</v>
          </cell>
        </row>
        <row r="2272">
          <cell r="A2272" t="str">
            <v/>
          </cell>
          <cell r="B2272" t="str">
            <v/>
          </cell>
          <cell r="C2272">
            <v>0</v>
          </cell>
          <cell r="D2272" t="str">
            <v/>
          </cell>
          <cell r="E2272">
            <v>0</v>
          </cell>
          <cell r="F2272">
            <v>0</v>
          </cell>
          <cell r="G2272">
            <v>0</v>
          </cell>
        </row>
        <row r="2273">
          <cell r="A2273" t="str">
            <v/>
          </cell>
          <cell r="B2273" t="str">
            <v/>
          </cell>
          <cell r="C2273">
            <v>0</v>
          </cell>
          <cell r="D2273" t="str">
            <v/>
          </cell>
          <cell r="E2273">
            <v>0</v>
          </cell>
          <cell r="F2273">
            <v>0</v>
          </cell>
          <cell r="G2273">
            <v>0</v>
          </cell>
        </row>
        <row r="2274">
          <cell r="A2274" t="str">
            <v/>
          </cell>
          <cell r="B2274" t="str">
            <v/>
          </cell>
          <cell r="C2274">
            <v>0</v>
          </cell>
          <cell r="D2274" t="str">
            <v/>
          </cell>
          <cell r="E2274">
            <v>0</v>
          </cell>
          <cell r="F2274">
            <v>0</v>
          </cell>
          <cell r="G2274">
            <v>0</v>
          </cell>
        </row>
        <row r="2275">
          <cell r="A2275" t="str">
            <v/>
          </cell>
          <cell r="B2275" t="str">
            <v/>
          </cell>
          <cell r="C2275">
            <v>0</v>
          </cell>
          <cell r="D2275" t="str">
            <v/>
          </cell>
          <cell r="E2275">
            <v>0</v>
          </cell>
          <cell r="F2275">
            <v>0</v>
          </cell>
          <cell r="G2275">
            <v>0</v>
          </cell>
        </row>
        <row r="2276">
          <cell r="A2276">
            <v>0</v>
          </cell>
          <cell r="B2276">
            <v>0</v>
          </cell>
          <cell r="C2276">
            <v>0</v>
          </cell>
          <cell r="D2276">
            <v>0</v>
          </cell>
          <cell r="E2276">
            <v>0</v>
          </cell>
          <cell r="F2276" t="str">
            <v>Total A</v>
          </cell>
          <cell r="G2276">
            <v>0</v>
          </cell>
        </row>
        <row r="2277">
          <cell r="A2277">
            <v>0</v>
          </cell>
          <cell r="B2277">
            <v>0</v>
          </cell>
          <cell r="C2277" t="str">
            <v>B - MANO DE OBRA</v>
          </cell>
          <cell r="D2277">
            <v>0</v>
          </cell>
          <cell r="E2277">
            <v>0</v>
          </cell>
          <cell r="F2277">
            <v>0</v>
          </cell>
          <cell r="G2277">
            <v>0</v>
          </cell>
        </row>
        <row r="2278">
          <cell r="A2278" t="str">
            <v/>
          </cell>
          <cell r="B2278">
            <v>0</v>
          </cell>
          <cell r="C2278">
            <v>0</v>
          </cell>
          <cell r="D2278" t="str">
            <v/>
          </cell>
          <cell r="E2278">
            <v>0</v>
          </cell>
          <cell r="F2278">
            <v>0</v>
          </cell>
          <cell r="G2278">
            <v>0</v>
          </cell>
        </row>
        <row r="2279">
          <cell r="A2279" t="str">
            <v/>
          </cell>
          <cell r="B2279">
            <v>0</v>
          </cell>
          <cell r="C2279">
            <v>0</v>
          </cell>
          <cell r="D2279" t="str">
            <v/>
          </cell>
          <cell r="E2279">
            <v>0</v>
          </cell>
          <cell r="F2279">
            <v>0</v>
          </cell>
          <cell r="G2279">
            <v>0</v>
          </cell>
        </row>
        <row r="2280">
          <cell r="A2280" t="str">
            <v/>
          </cell>
          <cell r="B2280">
            <v>0</v>
          </cell>
          <cell r="C2280">
            <v>0</v>
          </cell>
          <cell r="D2280" t="str">
            <v/>
          </cell>
          <cell r="E2280">
            <v>0</v>
          </cell>
          <cell r="F2280">
            <v>0</v>
          </cell>
          <cell r="G2280">
            <v>0</v>
          </cell>
        </row>
        <row r="2281">
          <cell r="A2281" t="str">
            <v/>
          </cell>
          <cell r="B2281">
            <v>0</v>
          </cell>
          <cell r="C2281">
            <v>0</v>
          </cell>
          <cell r="D2281" t="str">
            <v/>
          </cell>
          <cell r="E2281">
            <v>0</v>
          </cell>
          <cell r="F2281">
            <v>0</v>
          </cell>
          <cell r="G2281">
            <v>0</v>
          </cell>
        </row>
        <row r="2282">
          <cell r="A2282" t="str">
            <v/>
          </cell>
          <cell r="B2282">
            <v>0</v>
          </cell>
          <cell r="C2282">
            <v>0</v>
          </cell>
          <cell r="D2282" t="str">
            <v/>
          </cell>
          <cell r="E2282">
            <v>0</v>
          </cell>
          <cell r="F2282">
            <v>0</v>
          </cell>
          <cell r="G2282">
            <v>0</v>
          </cell>
        </row>
        <row r="2283">
          <cell r="A2283" t="str">
            <v/>
          </cell>
          <cell r="B2283">
            <v>0</v>
          </cell>
          <cell r="C2283">
            <v>0</v>
          </cell>
          <cell r="D2283" t="str">
            <v/>
          </cell>
          <cell r="E2283">
            <v>0</v>
          </cell>
          <cell r="F2283">
            <v>0</v>
          </cell>
          <cell r="G2283">
            <v>0</v>
          </cell>
        </row>
        <row r="2284">
          <cell r="A2284" t="str">
            <v/>
          </cell>
          <cell r="B2284">
            <v>0</v>
          </cell>
          <cell r="C2284">
            <v>0</v>
          </cell>
          <cell r="D2284" t="str">
            <v/>
          </cell>
          <cell r="E2284">
            <v>0</v>
          </cell>
          <cell r="F2284">
            <v>0</v>
          </cell>
          <cell r="G2284">
            <v>0</v>
          </cell>
        </row>
        <row r="2285">
          <cell r="A2285" t="str">
            <v/>
          </cell>
          <cell r="B2285">
            <v>0</v>
          </cell>
          <cell r="C2285">
            <v>0</v>
          </cell>
          <cell r="D2285" t="str">
            <v/>
          </cell>
          <cell r="E2285">
            <v>0</v>
          </cell>
          <cell r="F2285">
            <v>0</v>
          </cell>
          <cell r="G2285">
            <v>0</v>
          </cell>
        </row>
        <row r="2286">
          <cell r="A2286">
            <v>0</v>
          </cell>
          <cell r="B2286">
            <v>0</v>
          </cell>
          <cell r="C2286">
            <v>0</v>
          </cell>
          <cell r="D2286">
            <v>0</v>
          </cell>
          <cell r="E2286">
            <v>0</v>
          </cell>
          <cell r="F2286" t="str">
            <v>Total B</v>
          </cell>
          <cell r="G2286">
            <v>0</v>
          </cell>
        </row>
        <row r="2287">
          <cell r="A2287">
            <v>0</v>
          </cell>
          <cell r="B2287">
            <v>0</v>
          </cell>
          <cell r="C2287" t="str">
            <v>C - EQUIPOS</v>
          </cell>
          <cell r="D2287">
            <v>0</v>
          </cell>
          <cell r="E2287">
            <v>0</v>
          </cell>
          <cell r="F2287">
            <v>0</v>
          </cell>
          <cell r="G2287">
            <v>0</v>
          </cell>
        </row>
        <row r="2288">
          <cell r="A2288" t="str">
            <v/>
          </cell>
          <cell r="B2288" t="str">
            <v/>
          </cell>
          <cell r="C2288">
            <v>0</v>
          </cell>
          <cell r="D2288" t="str">
            <v/>
          </cell>
          <cell r="E2288">
            <v>0</v>
          </cell>
          <cell r="F2288">
            <v>0</v>
          </cell>
          <cell r="G2288">
            <v>0</v>
          </cell>
        </row>
        <row r="2289">
          <cell r="A2289" t="str">
            <v/>
          </cell>
          <cell r="B2289" t="str">
            <v/>
          </cell>
          <cell r="C2289">
            <v>0</v>
          </cell>
          <cell r="D2289" t="str">
            <v/>
          </cell>
          <cell r="E2289">
            <v>0</v>
          </cell>
          <cell r="F2289">
            <v>0</v>
          </cell>
          <cell r="G2289">
            <v>0</v>
          </cell>
        </row>
        <row r="2290">
          <cell r="A2290" t="str">
            <v/>
          </cell>
          <cell r="B2290" t="str">
            <v/>
          </cell>
          <cell r="C2290">
            <v>0</v>
          </cell>
          <cell r="D2290" t="str">
            <v/>
          </cell>
          <cell r="E2290">
            <v>0</v>
          </cell>
          <cell r="F2290">
            <v>0</v>
          </cell>
          <cell r="G2290">
            <v>0</v>
          </cell>
        </row>
        <row r="2291">
          <cell r="A2291" t="str">
            <v/>
          </cell>
          <cell r="B2291" t="str">
            <v/>
          </cell>
          <cell r="C2291">
            <v>0</v>
          </cell>
          <cell r="D2291" t="str">
            <v/>
          </cell>
          <cell r="E2291">
            <v>0</v>
          </cell>
          <cell r="F2291">
            <v>0</v>
          </cell>
          <cell r="G2291">
            <v>0</v>
          </cell>
        </row>
        <row r="2292">
          <cell r="A2292" t="str">
            <v/>
          </cell>
          <cell r="B2292" t="str">
            <v/>
          </cell>
          <cell r="C2292">
            <v>0</v>
          </cell>
          <cell r="D2292" t="str">
            <v/>
          </cell>
          <cell r="E2292">
            <v>0</v>
          </cell>
          <cell r="F2292">
            <v>0</v>
          </cell>
          <cell r="G2292">
            <v>0</v>
          </cell>
        </row>
        <row r="2293">
          <cell r="A2293" t="str">
            <v/>
          </cell>
          <cell r="B2293" t="str">
            <v/>
          </cell>
          <cell r="C2293">
            <v>0</v>
          </cell>
          <cell r="D2293" t="str">
            <v/>
          </cell>
          <cell r="E2293">
            <v>0</v>
          </cell>
          <cell r="F2293">
            <v>0</v>
          </cell>
          <cell r="G2293">
            <v>0</v>
          </cell>
        </row>
        <row r="2294">
          <cell r="A2294" t="str">
            <v/>
          </cell>
          <cell r="B2294" t="str">
            <v/>
          </cell>
          <cell r="C2294">
            <v>0</v>
          </cell>
          <cell r="D2294" t="str">
            <v/>
          </cell>
          <cell r="E2294">
            <v>0</v>
          </cell>
          <cell r="F2294">
            <v>0</v>
          </cell>
          <cell r="G2294">
            <v>0</v>
          </cell>
        </row>
        <row r="2295">
          <cell r="A2295" t="str">
            <v/>
          </cell>
          <cell r="B2295" t="str">
            <v/>
          </cell>
          <cell r="C2295">
            <v>0</v>
          </cell>
          <cell r="D2295" t="str">
            <v/>
          </cell>
          <cell r="E2295">
            <v>0</v>
          </cell>
          <cell r="F2295">
            <v>0</v>
          </cell>
          <cell r="G2295">
            <v>0</v>
          </cell>
        </row>
        <row r="2296">
          <cell r="A2296" t="str">
            <v/>
          </cell>
          <cell r="B2296" t="str">
            <v/>
          </cell>
          <cell r="C2296">
            <v>0</v>
          </cell>
          <cell r="D2296" t="str">
            <v/>
          </cell>
          <cell r="E2296">
            <v>0</v>
          </cell>
          <cell r="F2296">
            <v>0</v>
          </cell>
          <cell r="G2296">
            <v>0</v>
          </cell>
        </row>
        <row r="2297">
          <cell r="A2297">
            <v>0</v>
          </cell>
          <cell r="B2297">
            <v>0</v>
          </cell>
          <cell r="C2297">
            <v>0</v>
          </cell>
          <cell r="D2297">
            <v>0</v>
          </cell>
          <cell r="E2297">
            <v>0</v>
          </cell>
          <cell r="F2297" t="str">
            <v>Total C</v>
          </cell>
          <cell r="G2297">
            <v>0</v>
          </cell>
        </row>
        <row r="2298">
          <cell r="A2298">
            <v>0</v>
          </cell>
          <cell r="B2298">
            <v>0</v>
          </cell>
          <cell r="C2298">
            <v>0</v>
          </cell>
          <cell r="D2298">
            <v>0</v>
          </cell>
          <cell r="E2298">
            <v>0</v>
          </cell>
          <cell r="F2298">
            <v>0</v>
          </cell>
          <cell r="G2298">
            <v>0</v>
          </cell>
        </row>
        <row r="2299">
          <cell r="A2299" t="str">
            <v/>
          </cell>
          <cell r="B2299" t="str">
            <v/>
          </cell>
          <cell r="C2299">
            <v>0</v>
          </cell>
          <cell r="D2299" t="str">
            <v>Costo  Neto</v>
          </cell>
          <cell r="E2299">
            <v>0</v>
          </cell>
          <cell r="F2299" t="str">
            <v>Total D=A+B+C</v>
          </cell>
          <cell r="G2299">
            <v>0</v>
          </cell>
        </row>
        <row r="2301">
          <cell r="A2301" t="str">
            <v>ANALISIS DE PRECIOS</v>
          </cell>
          <cell r="B2301">
            <v>0</v>
          </cell>
          <cell r="C2301">
            <v>0</v>
          </cell>
          <cell r="D2301">
            <v>0</v>
          </cell>
          <cell r="E2301">
            <v>0</v>
          </cell>
          <cell r="F2301">
            <v>0</v>
          </cell>
          <cell r="G2301">
            <v>0</v>
          </cell>
        </row>
        <row r="2302">
          <cell r="A2302" t="str">
            <v>COMITENTE:</v>
          </cell>
          <cell r="B2302" t="str">
            <v>DIRECCIÓN DE ARQUITECTURA</v>
          </cell>
          <cell r="C2302">
            <v>0</v>
          </cell>
          <cell r="D2302">
            <v>0</v>
          </cell>
          <cell r="E2302">
            <v>0</v>
          </cell>
          <cell r="F2302">
            <v>0</v>
          </cell>
          <cell r="G2302">
            <v>0</v>
          </cell>
        </row>
        <row r="2303">
          <cell r="A2303" t="str">
            <v>CONTRATISTA:</v>
          </cell>
          <cell r="B2303" t="str">
            <v>FUNCIONALES SIGOP</v>
          </cell>
          <cell r="C2303">
            <v>0</v>
          </cell>
          <cell r="D2303">
            <v>0</v>
          </cell>
          <cell r="E2303">
            <v>0</v>
          </cell>
          <cell r="F2303">
            <v>0</v>
          </cell>
          <cell r="G2303">
            <v>0</v>
          </cell>
        </row>
        <row r="2304">
          <cell r="A2304" t="str">
            <v>OBRA:</v>
          </cell>
          <cell r="B2304" t="str">
            <v>PRUEBA PLANILLA DE MEDICION</v>
          </cell>
          <cell r="C2304">
            <v>0</v>
          </cell>
          <cell r="D2304">
            <v>0</v>
          </cell>
          <cell r="E2304">
            <v>0</v>
          </cell>
          <cell r="F2304" t="str">
            <v>PRECIOS A:</v>
          </cell>
          <cell r="G2304">
            <v>0</v>
          </cell>
        </row>
        <row r="2305">
          <cell r="A2305" t="str">
            <v>UBICACIÓN:</v>
          </cell>
          <cell r="B2305" t="str">
            <v>CENTRO CIVICO</v>
          </cell>
          <cell r="C2305">
            <v>0</v>
          </cell>
          <cell r="D2305">
            <v>0</v>
          </cell>
          <cell r="E2305">
            <v>0</v>
          </cell>
          <cell r="F2305">
            <v>0</v>
          </cell>
          <cell r="G2305">
            <v>0</v>
          </cell>
        </row>
        <row r="2306">
          <cell r="A2306" t="str">
            <v>RUBRO:</v>
          </cell>
          <cell r="B2306" t="str">
            <v/>
          </cell>
          <cell r="C2306" t="str">
            <v/>
          </cell>
          <cell r="D2306">
            <v>0</v>
          </cell>
          <cell r="E2306">
            <v>0</v>
          </cell>
          <cell r="F2306">
            <v>0</v>
          </cell>
          <cell r="G2306">
            <v>0</v>
          </cell>
        </row>
        <row r="2307">
          <cell r="A2307" t="str">
            <v>ITEM:</v>
          </cell>
          <cell r="B2307" t="str">
            <v/>
          </cell>
          <cell r="C2307" t="str">
            <v/>
          </cell>
          <cell r="D2307">
            <v>0</v>
          </cell>
          <cell r="E2307">
            <v>0</v>
          </cell>
          <cell r="F2307" t="str">
            <v>UNIDAD:</v>
          </cell>
          <cell r="G2307" t="str">
            <v/>
          </cell>
        </row>
        <row r="2308">
          <cell r="A2308">
            <v>0</v>
          </cell>
          <cell r="B2308">
            <v>0</v>
          </cell>
          <cell r="C2308">
            <v>0</v>
          </cell>
          <cell r="D2308">
            <v>0</v>
          </cell>
          <cell r="E2308">
            <v>0</v>
          </cell>
          <cell r="F2308">
            <v>0</v>
          </cell>
          <cell r="G2308">
            <v>0</v>
          </cell>
        </row>
        <row r="2309">
          <cell r="A2309" t="str">
            <v>DATOS REDETERMINACION</v>
          </cell>
          <cell r="B2309">
            <v>0</v>
          </cell>
          <cell r="C2309" t="str">
            <v>DESIGNACION</v>
          </cell>
          <cell r="D2309" t="str">
            <v>U</v>
          </cell>
          <cell r="E2309" t="str">
            <v>Cantidad</v>
          </cell>
          <cell r="F2309" t="str">
            <v>$ Unitarios</v>
          </cell>
          <cell r="G2309" t="str">
            <v>$ Parcial</v>
          </cell>
        </row>
        <row r="2310">
          <cell r="A2310" t="str">
            <v>CÓDIGO</v>
          </cell>
          <cell r="B2310" t="str">
            <v>DESCRIPCIÓN</v>
          </cell>
          <cell r="C2310">
            <v>0</v>
          </cell>
          <cell r="D2310">
            <v>0</v>
          </cell>
          <cell r="E2310">
            <v>0</v>
          </cell>
          <cell r="F2310">
            <v>0</v>
          </cell>
          <cell r="G2310">
            <v>0</v>
          </cell>
        </row>
        <row r="2311">
          <cell r="A2311">
            <v>0</v>
          </cell>
          <cell r="B2311">
            <v>0</v>
          </cell>
          <cell r="C2311" t="str">
            <v>A - MATERIALES</v>
          </cell>
          <cell r="D2311">
            <v>0</v>
          </cell>
          <cell r="E2311">
            <v>0</v>
          </cell>
          <cell r="F2311">
            <v>0</v>
          </cell>
          <cell r="G2311">
            <v>0</v>
          </cell>
        </row>
        <row r="2312">
          <cell r="A2312" t="str">
            <v/>
          </cell>
          <cell r="B2312" t="str">
            <v/>
          </cell>
          <cell r="C2312">
            <v>0</v>
          </cell>
          <cell r="D2312" t="str">
            <v/>
          </cell>
          <cell r="E2312">
            <v>0</v>
          </cell>
          <cell r="F2312">
            <v>0</v>
          </cell>
          <cell r="G2312">
            <v>0</v>
          </cell>
        </row>
        <row r="2313">
          <cell r="A2313" t="str">
            <v/>
          </cell>
          <cell r="B2313" t="str">
            <v/>
          </cell>
          <cell r="C2313">
            <v>0</v>
          </cell>
          <cell r="D2313" t="str">
            <v/>
          </cell>
          <cell r="E2313">
            <v>0</v>
          </cell>
          <cell r="F2313">
            <v>0</v>
          </cell>
          <cell r="G2313">
            <v>0</v>
          </cell>
        </row>
        <row r="2314">
          <cell r="A2314" t="str">
            <v/>
          </cell>
          <cell r="B2314" t="str">
            <v/>
          </cell>
          <cell r="C2314">
            <v>0</v>
          </cell>
          <cell r="D2314" t="str">
            <v/>
          </cell>
          <cell r="E2314">
            <v>0</v>
          </cell>
          <cell r="F2314">
            <v>0</v>
          </cell>
          <cell r="G2314">
            <v>0</v>
          </cell>
        </row>
        <row r="2315">
          <cell r="A2315" t="str">
            <v/>
          </cell>
          <cell r="B2315" t="str">
            <v/>
          </cell>
          <cell r="C2315">
            <v>0</v>
          </cell>
          <cell r="D2315" t="str">
            <v/>
          </cell>
          <cell r="E2315">
            <v>0</v>
          </cell>
          <cell r="F2315">
            <v>0</v>
          </cell>
          <cell r="G2315">
            <v>0</v>
          </cell>
        </row>
        <row r="2316">
          <cell r="A2316" t="str">
            <v/>
          </cell>
          <cell r="B2316" t="str">
            <v/>
          </cell>
          <cell r="C2316">
            <v>0</v>
          </cell>
          <cell r="D2316" t="str">
            <v/>
          </cell>
          <cell r="E2316">
            <v>0</v>
          </cell>
          <cell r="F2316">
            <v>0</v>
          </cell>
          <cell r="G2316">
            <v>0</v>
          </cell>
        </row>
        <row r="2317">
          <cell r="A2317" t="str">
            <v/>
          </cell>
          <cell r="B2317" t="str">
            <v/>
          </cell>
          <cell r="C2317">
            <v>0</v>
          </cell>
          <cell r="D2317" t="str">
            <v/>
          </cell>
          <cell r="E2317">
            <v>0</v>
          </cell>
          <cell r="F2317">
            <v>0</v>
          </cell>
          <cell r="G2317">
            <v>0</v>
          </cell>
        </row>
        <row r="2318">
          <cell r="A2318" t="str">
            <v/>
          </cell>
          <cell r="B2318" t="str">
            <v/>
          </cell>
          <cell r="C2318">
            <v>0</v>
          </cell>
          <cell r="D2318" t="str">
            <v/>
          </cell>
          <cell r="E2318">
            <v>0</v>
          </cell>
          <cell r="F2318">
            <v>0</v>
          </cell>
          <cell r="G2318">
            <v>0</v>
          </cell>
        </row>
        <row r="2319">
          <cell r="A2319" t="str">
            <v/>
          </cell>
          <cell r="B2319" t="str">
            <v/>
          </cell>
          <cell r="C2319">
            <v>0</v>
          </cell>
          <cell r="D2319" t="str">
            <v/>
          </cell>
          <cell r="E2319">
            <v>0</v>
          </cell>
          <cell r="F2319">
            <v>0</v>
          </cell>
          <cell r="G2319">
            <v>0</v>
          </cell>
        </row>
        <row r="2320">
          <cell r="A2320" t="str">
            <v/>
          </cell>
          <cell r="B2320" t="str">
            <v/>
          </cell>
          <cell r="C2320">
            <v>0</v>
          </cell>
          <cell r="D2320" t="str">
            <v/>
          </cell>
          <cell r="E2320">
            <v>0</v>
          </cell>
          <cell r="F2320">
            <v>0</v>
          </cell>
          <cell r="G2320">
            <v>0</v>
          </cell>
        </row>
        <row r="2321">
          <cell r="A2321" t="str">
            <v/>
          </cell>
          <cell r="B2321" t="str">
            <v/>
          </cell>
          <cell r="C2321">
            <v>0</v>
          </cell>
          <cell r="D2321" t="str">
            <v/>
          </cell>
          <cell r="E2321">
            <v>0</v>
          </cell>
          <cell r="F2321">
            <v>0</v>
          </cell>
          <cell r="G2321">
            <v>0</v>
          </cell>
        </row>
        <row r="2322">
          <cell r="A2322" t="str">
            <v/>
          </cell>
          <cell r="B2322" t="str">
            <v/>
          </cell>
          <cell r="C2322">
            <v>0</v>
          </cell>
          <cell r="D2322" t="str">
            <v/>
          </cell>
          <cell r="E2322">
            <v>0</v>
          </cell>
          <cell r="F2322">
            <v>0</v>
          </cell>
          <cell r="G2322">
            <v>0</v>
          </cell>
        </row>
        <row r="2323">
          <cell r="A2323" t="str">
            <v/>
          </cell>
          <cell r="B2323" t="str">
            <v/>
          </cell>
          <cell r="C2323">
            <v>0</v>
          </cell>
          <cell r="D2323" t="str">
            <v/>
          </cell>
          <cell r="E2323">
            <v>0</v>
          </cell>
          <cell r="F2323">
            <v>0</v>
          </cell>
          <cell r="G2323">
            <v>0</v>
          </cell>
        </row>
        <row r="2324">
          <cell r="A2324" t="str">
            <v/>
          </cell>
          <cell r="B2324" t="str">
            <v/>
          </cell>
          <cell r="C2324">
            <v>0</v>
          </cell>
          <cell r="D2324" t="str">
            <v/>
          </cell>
          <cell r="E2324">
            <v>0</v>
          </cell>
          <cell r="F2324">
            <v>0</v>
          </cell>
          <cell r="G2324">
            <v>0</v>
          </cell>
        </row>
        <row r="2325">
          <cell r="A2325" t="str">
            <v/>
          </cell>
          <cell r="B2325" t="str">
            <v/>
          </cell>
          <cell r="C2325">
            <v>0</v>
          </cell>
          <cell r="D2325" t="str">
            <v/>
          </cell>
          <cell r="E2325">
            <v>0</v>
          </cell>
          <cell r="F2325">
            <v>0</v>
          </cell>
          <cell r="G2325">
            <v>0</v>
          </cell>
        </row>
        <row r="2326">
          <cell r="A2326">
            <v>0</v>
          </cell>
          <cell r="B2326">
            <v>0</v>
          </cell>
          <cell r="C2326">
            <v>0</v>
          </cell>
          <cell r="D2326">
            <v>0</v>
          </cell>
          <cell r="E2326">
            <v>0</v>
          </cell>
          <cell r="F2326" t="str">
            <v>Total A</v>
          </cell>
          <cell r="G2326">
            <v>0</v>
          </cell>
        </row>
        <row r="2327">
          <cell r="A2327">
            <v>0</v>
          </cell>
          <cell r="B2327">
            <v>0</v>
          </cell>
          <cell r="C2327" t="str">
            <v>B - MANO DE OBRA</v>
          </cell>
          <cell r="D2327">
            <v>0</v>
          </cell>
          <cell r="E2327">
            <v>0</v>
          </cell>
          <cell r="F2327">
            <v>0</v>
          </cell>
          <cell r="G2327">
            <v>0</v>
          </cell>
        </row>
        <row r="2328">
          <cell r="A2328" t="str">
            <v/>
          </cell>
          <cell r="B2328">
            <v>0</v>
          </cell>
          <cell r="C2328">
            <v>0</v>
          </cell>
          <cell r="D2328" t="str">
            <v/>
          </cell>
          <cell r="E2328">
            <v>0</v>
          </cell>
          <cell r="F2328">
            <v>0</v>
          </cell>
          <cell r="G2328">
            <v>0</v>
          </cell>
        </row>
        <row r="2329">
          <cell r="A2329" t="str">
            <v/>
          </cell>
          <cell r="B2329">
            <v>0</v>
          </cell>
          <cell r="C2329">
            <v>0</v>
          </cell>
          <cell r="D2329" t="str">
            <v/>
          </cell>
          <cell r="E2329">
            <v>0</v>
          </cell>
          <cell r="F2329">
            <v>0</v>
          </cell>
          <cell r="G2329">
            <v>0</v>
          </cell>
        </row>
        <row r="2330">
          <cell r="A2330" t="str">
            <v/>
          </cell>
          <cell r="B2330">
            <v>0</v>
          </cell>
          <cell r="C2330">
            <v>0</v>
          </cell>
          <cell r="D2330" t="str">
            <v/>
          </cell>
          <cell r="E2330">
            <v>0</v>
          </cell>
          <cell r="F2330">
            <v>0</v>
          </cell>
          <cell r="G2330">
            <v>0</v>
          </cell>
        </row>
        <row r="2331">
          <cell r="A2331" t="str">
            <v/>
          </cell>
          <cell r="B2331">
            <v>0</v>
          </cell>
          <cell r="C2331">
            <v>0</v>
          </cell>
          <cell r="D2331" t="str">
            <v/>
          </cell>
          <cell r="E2331">
            <v>0</v>
          </cell>
          <cell r="F2331">
            <v>0</v>
          </cell>
          <cell r="G2331">
            <v>0</v>
          </cell>
        </row>
        <row r="2332">
          <cell r="A2332" t="str">
            <v/>
          </cell>
          <cell r="B2332">
            <v>0</v>
          </cell>
          <cell r="C2332">
            <v>0</v>
          </cell>
          <cell r="D2332" t="str">
            <v/>
          </cell>
          <cell r="E2332">
            <v>0</v>
          </cell>
          <cell r="F2332">
            <v>0</v>
          </cell>
          <cell r="G2332">
            <v>0</v>
          </cell>
        </row>
        <row r="2333">
          <cell r="A2333" t="str">
            <v/>
          </cell>
          <cell r="B2333">
            <v>0</v>
          </cell>
          <cell r="C2333">
            <v>0</v>
          </cell>
          <cell r="D2333" t="str">
            <v/>
          </cell>
          <cell r="E2333">
            <v>0</v>
          </cell>
          <cell r="F2333">
            <v>0</v>
          </cell>
          <cell r="G2333">
            <v>0</v>
          </cell>
        </row>
        <row r="2334">
          <cell r="A2334" t="str">
            <v/>
          </cell>
          <cell r="B2334">
            <v>0</v>
          </cell>
          <cell r="C2334">
            <v>0</v>
          </cell>
          <cell r="D2334" t="str">
            <v/>
          </cell>
          <cell r="E2334">
            <v>0</v>
          </cell>
          <cell r="F2334">
            <v>0</v>
          </cell>
          <cell r="G2334">
            <v>0</v>
          </cell>
        </row>
        <row r="2335">
          <cell r="A2335" t="str">
            <v/>
          </cell>
          <cell r="B2335">
            <v>0</v>
          </cell>
          <cell r="C2335">
            <v>0</v>
          </cell>
          <cell r="D2335" t="str">
            <v/>
          </cell>
          <cell r="E2335">
            <v>0</v>
          </cell>
          <cell r="F2335">
            <v>0</v>
          </cell>
          <cell r="G2335">
            <v>0</v>
          </cell>
        </row>
        <row r="2336">
          <cell r="A2336">
            <v>0</v>
          </cell>
          <cell r="B2336">
            <v>0</v>
          </cell>
          <cell r="C2336">
            <v>0</v>
          </cell>
          <cell r="D2336">
            <v>0</v>
          </cell>
          <cell r="E2336">
            <v>0</v>
          </cell>
          <cell r="F2336" t="str">
            <v>Total B</v>
          </cell>
          <cell r="G2336">
            <v>0</v>
          </cell>
        </row>
        <row r="2337">
          <cell r="A2337">
            <v>0</v>
          </cell>
          <cell r="B2337">
            <v>0</v>
          </cell>
          <cell r="C2337" t="str">
            <v>C - EQUIPOS</v>
          </cell>
          <cell r="D2337">
            <v>0</v>
          </cell>
          <cell r="E2337">
            <v>0</v>
          </cell>
          <cell r="F2337">
            <v>0</v>
          </cell>
          <cell r="G2337">
            <v>0</v>
          </cell>
        </row>
        <row r="2338">
          <cell r="A2338" t="str">
            <v/>
          </cell>
          <cell r="B2338" t="str">
            <v/>
          </cell>
          <cell r="C2338">
            <v>0</v>
          </cell>
          <cell r="D2338" t="str">
            <v/>
          </cell>
          <cell r="E2338">
            <v>0</v>
          </cell>
          <cell r="F2338">
            <v>0</v>
          </cell>
          <cell r="G2338">
            <v>0</v>
          </cell>
        </row>
        <row r="2339">
          <cell r="A2339" t="str">
            <v/>
          </cell>
          <cell r="B2339" t="str">
            <v/>
          </cell>
          <cell r="C2339">
            <v>0</v>
          </cell>
          <cell r="D2339" t="str">
            <v/>
          </cell>
          <cell r="E2339">
            <v>0</v>
          </cell>
          <cell r="F2339">
            <v>0</v>
          </cell>
          <cell r="G2339">
            <v>0</v>
          </cell>
        </row>
        <row r="2340">
          <cell r="A2340" t="str">
            <v/>
          </cell>
          <cell r="B2340" t="str">
            <v/>
          </cell>
          <cell r="C2340">
            <v>0</v>
          </cell>
          <cell r="D2340" t="str">
            <v/>
          </cell>
          <cell r="E2340">
            <v>0</v>
          </cell>
          <cell r="F2340">
            <v>0</v>
          </cell>
          <cell r="G2340">
            <v>0</v>
          </cell>
        </row>
        <row r="2341">
          <cell r="A2341" t="str">
            <v/>
          </cell>
          <cell r="B2341" t="str">
            <v/>
          </cell>
          <cell r="C2341">
            <v>0</v>
          </cell>
          <cell r="D2341" t="str">
            <v/>
          </cell>
          <cell r="E2341">
            <v>0</v>
          </cell>
          <cell r="F2341">
            <v>0</v>
          </cell>
          <cell r="G2341">
            <v>0</v>
          </cell>
        </row>
        <row r="2342">
          <cell r="A2342" t="str">
            <v/>
          </cell>
          <cell r="B2342" t="str">
            <v/>
          </cell>
          <cell r="C2342">
            <v>0</v>
          </cell>
          <cell r="D2342" t="str">
            <v/>
          </cell>
          <cell r="E2342">
            <v>0</v>
          </cell>
          <cell r="F2342">
            <v>0</v>
          </cell>
          <cell r="G2342">
            <v>0</v>
          </cell>
        </row>
        <row r="2343">
          <cell r="A2343" t="str">
            <v/>
          </cell>
          <cell r="B2343" t="str">
            <v/>
          </cell>
          <cell r="C2343">
            <v>0</v>
          </cell>
          <cell r="D2343" t="str">
            <v/>
          </cell>
          <cell r="E2343">
            <v>0</v>
          </cell>
          <cell r="F2343">
            <v>0</v>
          </cell>
          <cell r="G2343">
            <v>0</v>
          </cell>
        </row>
        <row r="2344">
          <cell r="A2344" t="str">
            <v/>
          </cell>
          <cell r="B2344" t="str">
            <v/>
          </cell>
          <cell r="C2344">
            <v>0</v>
          </cell>
          <cell r="D2344" t="str">
            <v/>
          </cell>
          <cell r="E2344">
            <v>0</v>
          </cell>
          <cell r="F2344">
            <v>0</v>
          </cell>
          <cell r="G2344">
            <v>0</v>
          </cell>
        </row>
        <row r="2345">
          <cell r="A2345" t="str">
            <v/>
          </cell>
          <cell r="B2345" t="str">
            <v/>
          </cell>
          <cell r="C2345">
            <v>0</v>
          </cell>
          <cell r="D2345" t="str">
            <v/>
          </cell>
          <cell r="E2345">
            <v>0</v>
          </cell>
          <cell r="F2345">
            <v>0</v>
          </cell>
          <cell r="G2345">
            <v>0</v>
          </cell>
        </row>
        <row r="2346">
          <cell r="A2346" t="str">
            <v/>
          </cell>
          <cell r="B2346" t="str">
            <v/>
          </cell>
          <cell r="C2346">
            <v>0</v>
          </cell>
          <cell r="D2346" t="str">
            <v/>
          </cell>
          <cell r="E2346">
            <v>0</v>
          </cell>
          <cell r="F2346">
            <v>0</v>
          </cell>
          <cell r="G2346">
            <v>0</v>
          </cell>
        </row>
        <row r="2347">
          <cell r="A2347">
            <v>0</v>
          </cell>
          <cell r="B2347">
            <v>0</v>
          </cell>
          <cell r="C2347">
            <v>0</v>
          </cell>
          <cell r="D2347">
            <v>0</v>
          </cell>
          <cell r="E2347">
            <v>0</v>
          </cell>
          <cell r="F2347" t="str">
            <v>Total C</v>
          </cell>
          <cell r="G2347">
            <v>0</v>
          </cell>
        </row>
        <row r="2348">
          <cell r="A2348">
            <v>0</v>
          </cell>
          <cell r="B2348">
            <v>0</v>
          </cell>
          <cell r="C2348">
            <v>0</v>
          </cell>
          <cell r="D2348">
            <v>0</v>
          </cell>
          <cell r="E2348">
            <v>0</v>
          </cell>
          <cell r="F2348">
            <v>0</v>
          </cell>
          <cell r="G2348">
            <v>0</v>
          </cell>
        </row>
        <row r="2349">
          <cell r="A2349" t="str">
            <v/>
          </cell>
          <cell r="B2349" t="str">
            <v/>
          </cell>
          <cell r="C2349">
            <v>0</v>
          </cell>
          <cell r="D2349" t="str">
            <v>Costo  Neto</v>
          </cell>
          <cell r="E2349">
            <v>0</v>
          </cell>
          <cell r="F2349" t="str">
            <v>Total D=A+B+C</v>
          </cell>
          <cell r="G2349">
            <v>0</v>
          </cell>
        </row>
        <row r="2351">
          <cell r="A2351" t="str">
            <v>ANALISIS DE PRECIOS</v>
          </cell>
          <cell r="B2351">
            <v>0</v>
          </cell>
          <cell r="C2351">
            <v>0</v>
          </cell>
          <cell r="D2351">
            <v>0</v>
          </cell>
          <cell r="E2351">
            <v>0</v>
          </cell>
          <cell r="F2351">
            <v>0</v>
          </cell>
          <cell r="G2351">
            <v>0</v>
          </cell>
        </row>
        <row r="2352">
          <cell r="A2352" t="str">
            <v>COMITENTE:</v>
          </cell>
          <cell r="B2352" t="str">
            <v>DIRECCIÓN DE ARQUITECTURA</v>
          </cell>
          <cell r="C2352">
            <v>0</v>
          </cell>
          <cell r="D2352">
            <v>0</v>
          </cell>
          <cell r="E2352">
            <v>0</v>
          </cell>
          <cell r="F2352">
            <v>0</v>
          </cell>
          <cell r="G2352">
            <v>0</v>
          </cell>
        </row>
        <row r="2353">
          <cell r="A2353" t="str">
            <v>CONTRATISTA:</v>
          </cell>
          <cell r="B2353" t="str">
            <v>FUNCIONALES SIGOP</v>
          </cell>
          <cell r="C2353">
            <v>0</v>
          </cell>
          <cell r="D2353">
            <v>0</v>
          </cell>
          <cell r="E2353">
            <v>0</v>
          </cell>
          <cell r="F2353">
            <v>0</v>
          </cell>
          <cell r="G2353">
            <v>0</v>
          </cell>
        </row>
        <row r="2354">
          <cell r="A2354" t="str">
            <v>OBRA:</v>
          </cell>
          <cell r="B2354" t="str">
            <v>PRUEBA PLANILLA DE MEDICION</v>
          </cell>
          <cell r="C2354">
            <v>0</v>
          </cell>
          <cell r="D2354">
            <v>0</v>
          </cell>
          <cell r="E2354">
            <v>0</v>
          </cell>
          <cell r="F2354" t="str">
            <v>PRECIOS A:</v>
          </cell>
          <cell r="G2354">
            <v>0</v>
          </cell>
        </row>
        <row r="2355">
          <cell r="A2355" t="str">
            <v>UBICACIÓN:</v>
          </cell>
          <cell r="B2355" t="str">
            <v>CENTRO CIVICO</v>
          </cell>
          <cell r="C2355">
            <v>0</v>
          </cell>
          <cell r="D2355">
            <v>0</v>
          </cell>
          <cell r="E2355">
            <v>0</v>
          </cell>
          <cell r="F2355">
            <v>0</v>
          </cell>
          <cell r="G2355">
            <v>0</v>
          </cell>
        </row>
        <row r="2356">
          <cell r="A2356" t="str">
            <v>RUBRO:</v>
          </cell>
          <cell r="B2356" t="str">
            <v/>
          </cell>
          <cell r="C2356" t="str">
            <v/>
          </cell>
          <cell r="D2356">
            <v>0</v>
          </cell>
          <cell r="E2356">
            <v>0</v>
          </cell>
          <cell r="F2356">
            <v>0</v>
          </cell>
          <cell r="G2356">
            <v>0</v>
          </cell>
        </row>
        <row r="2357">
          <cell r="A2357" t="str">
            <v>ITEM:</v>
          </cell>
          <cell r="B2357" t="str">
            <v/>
          </cell>
          <cell r="C2357" t="str">
            <v/>
          </cell>
          <cell r="D2357">
            <v>0</v>
          </cell>
          <cell r="E2357">
            <v>0</v>
          </cell>
          <cell r="F2357" t="str">
            <v>UNIDAD:</v>
          </cell>
          <cell r="G2357" t="str">
            <v/>
          </cell>
        </row>
        <row r="2358">
          <cell r="A2358">
            <v>0</v>
          </cell>
          <cell r="B2358">
            <v>0</v>
          </cell>
          <cell r="C2358">
            <v>0</v>
          </cell>
          <cell r="D2358">
            <v>0</v>
          </cell>
          <cell r="E2358">
            <v>0</v>
          </cell>
          <cell r="F2358">
            <v>0</v>
          </cell>
          <cell r="G2358">
            <v>0</v>
          </cell>
        </row>
        <row r="2359">
          <cell r="A2359" t="str">
            <v>DATOS REDETERMINACION</v>
          </cell>
          <cell r="B2359">
            <v>0</v>
          </cell>
          <cell r="C2359" t="str">
            <v>DESIGNACION</v>
          </cell>
          <cell r="D2359" t="str">
            <v>U</v>
          </cell>
          <cell r="E2359" t="str">
            <v>Cantidad</v>
          </cell>
          <cell r="F2359" t="str">
            <v>$ Unitarios</v>
          </cell>
          <cell r="G2359" t="str">
            <v>$ Parcial</v>
          </cell>
        </row>
        <row r="2360">
          <cell r="A2360" t="str">
            <v>CÓDIGO</v>
          </cell>
          <cell r="B2360" t="str">
            <v>DESCRIPCIÓN</v>
          </cell>
          <cell r="C2360">
            <v>0</v>
          </cell>
          <cell r="D2360">
            <v>0</v>
          </cell>
          <cell r="E2360">
            <v>0</v>
          </cell>
          <cell r="F2360">
            <v>0</v>
          </cell>
          <cell r="G2360">
            <v>0</v>
          </cell>
        </row>
        <row r="2361">
          <cell r="A2361">
            <v>0</v>
          </cell>
          <cell r="B2361">
            <v>0</v>
          </cell>
          <cell r="C2361" t="str">
            <v>A - MATERIALES</v>
          </cell>
          <cell r="D2361">
            <v>0</v>
          </cell>
          <cell r="E2361">
            <v>0</v>
          </cell>
          <cell r="F2361">
            <v>0</v>
          </cell>
          <cell r="G2361">
            <v>0</v>
          </cell>
        </row>
        <row r="2362">
          <cell r="A2362" t="str">
            <v/>
          </cell>
          <cell r="B2362" t="str">
            <v/>
          </cell>
          <cell r="C2362">
            <v>0</v>
          </cell>
          <cell r="D2362" t="str">
            <v/>
          </cell>
          <cell r="E2362">
            <v>0</v>
          </cell>
          <cell r="F2362">
            <v>0</v>
          </cell>
          <cell r="G2362">
            <v>0</v>
          </cell>
        </row>
        <row r="2363">
          <cell r="A2363" t="str">
            <v/>
          </cell>
          <cell r="B2363" t="str">
            <v/>
          </cell>
          <cell r="C2363">
            <v>0</v>
          </cell>
          <cell r="D2363" t="str">
            <v/>
          </cell>
          <cell r="E2363">
            <v>0</v>
          </cell>
          <cell r="F2363">
            <v>0</v>
          </cell>
          <cell r="G2363">
            <v>0</v>
          </cell>
        </row>
        <row r="2364">
          <cell r="A2364" t="str">
            <v/>
          </cell>
          <cell r="B2364" t="str">
            <v/>
          </cell>
          <cell r="C2364">
            <v>0</v>
          </cell>
          <cell r="D2364" t="str">
            <v/>
          </cell>
          <cell r="E2364">
            <v>0</v>
          </cell>
          <cell r="F2364">
            <v>0</v>
          </cell>
          <cell r="G2364">
            <v>0</v>
          </cell>
        </row>
        <row r="2365">
          <cell r="A2365" t="str">
            <v/>
          </cell>
          <cell r="B2365" t="str">
            <v/>
          </cell>
          <cell r="C2365">
            <v>0</v>
          </cell>
          <cell r="D2365" t="str">
            <v/>
          </cell>
          <cell r="E2365">
            <v>0</v>
          </cell>
          <cell r="F2365">
            <v>0</v>
          </cell>
          <cell r="G2365">
            <v>0</v>
          </cell>
        </row>
        <row r="2366">
          <cell r="A2366" t="str">
            <v/>
          </cell>
          <cell r="B2366" t="str">
            <v/>
          </cell>
          <cell r="C2366">
            <v>0</v>
          </cell>
          <cell r="D2366" t="str">
            <v/>
          </cell>
          <cell r="E2366">
            <v>0</v>
          </cell>
          <cell r="F2366">
            <v>0</v>
          </cell>
          <cell r="G2366">
            <v>0</v>
          </cell>
        </row>
        <row r="2367">
          <cell r="A2367" t="str">
            <v/>
          </cell>
          <cell r="B2367" t="str">
            <v/>
          </cell>
          <cell r="C2367">
            <v>0</v>
          </cell>
          <cell r="D2367" t="str">
            <v/>
          </cell>
          <cell r="E2367">
            <v>0</v>
          </cell>
          <cell r="F2367">
            <v>0</v>
          </cell>
          <cell r="G2367">
            <v>0</v>
          </cell>
        </row>
        <row r="2368">
          <cell r="A2368" t="str">
            <v/>
          </cell>
          <cell r="B2368" t="str">
            <v/>
          </cell>
          <cell r="C2368">
            <v>0</v>
          </cell>
          <cell r="D2368" t="str">
            <v/>
          </cell>
          <cell r="E2368">
            <v>0</v>
          </cell>
          <cell r="F2368">
            <v>0</v>
          </cell>
          <cell r="G2368">
            <v>0</v>
          </cell>
        </row>
        <row r="2369">
          <cell r="A2369" t="str">
            <v/>
          </cell>
          <cell r="B2369" t="str">
            <v/>
          </cell>
          <cell r="C2369">
            <v>0</v>
          </cell>
          <cell r="D2369" t="str">
            <v/>
          </cell>
          <cell r="E2369">
            <v>0</v>
          </cell>
          <cell r="F2369">
            <v>0</v>
          </cell>
          <cell r="G2369">
            <v>0</v>
          </cell>
        </row>
        <row r="2370">
          <cell r="A2370" t="str">
            <v/>
          </cell>
          <cell r="B2370" t="str">
            <v/>
          </cell>
          <cell r="C2370">
            <v>0</v>
          </cell>
          <cell r="D2370" t="str">
            <v/>
          </cell>
          <cell r="E2370">
            <v>0</v>
          </cell>
          <cell r="F2370">
            <v>0</v>
          </cell>
          <cell r="G2370">
            <v>0</v>
          </cell>
        </row>
        <row r="2371">
          <cell r="A2371" t="str">
            <v/>
          </cell>
          <cell r="B2371" t="str">
            <v/>
          </cell>
          <cell r="C2371">
            <v>0</v>
          </cell>
          <cell r="D2371" t="str">
            <v/>
          </cell>
          <cell r="E2371">
            <v>0</v>
          </cell>
          <cell r="F2371">
            <v>0</v>
          </cell>
          <cell r="G2371">
            <v>0</v>
          </cell>
        </row>
        <row r="2372">
          <cell r="A2372" t="str">
            <v/>
          </cell>
          <cell r="B2372" t="str">
            <v/>
          </cell>
          <cell r="C2372">
            <v>0</v>
          </cell>
          <cell r="D2372" t="str">
            <v/>
          </cell>
          <cell r="E2372">
            <v>0</v>
          </cell>
          <cell r="F2372">
            <v>0</v>
          </cell>
          <cell r="G2372">
            <v>0</v>
          </cell>
        </row>
        <row r="2373">
          <cell r="A2373" t="str">
            <v/>
          </cell>
          <cell r="B2373" t="str">
            <v/>
          </cell>
          <cell r="C2373">
            <v>0</v>
          </cell>
          <cell r="D2373" t="str">
            <v/>
          </cell>
          <cell r="E2373">
            <v>0</v>
          </cell>
          <cell r="F2373">
            <v>0</v>
          </cell>
          <cell r="G2373">
            <v>0</v>
          </cell>
        </row>
        <row r="2374">
          <cell r="A2374" t="str">
            <v/>
          </cell>
          <cell r="B2374" t="str">
            <v/>
          </cell>
          <cell r="C2374">
            <v>0</v>
          </cell>
          <cell r="D2374" t="str">
            <v/>
          </cell>
          <cell r="E2374">
            <v>0</v>
          </cell>
          <cell r="F2374">
            <v>0</v>
          </cell>
          <cell r="G2374">
            <v>0</v>
          </cell>
        </row>
        <row r="2375">
          <cell r="A2375" t="str">
            <v/>
          </cell>
          <cell r="B2375" t="str">
            <v/>
          </cell>
          <cell r="C2375">
            <v>0</v>
          </cell>
          <cell r="D2375" t="str">
            <v/>
          </cell>
          <cell r="E2375">
            <v>0</v>
          </cell>
          <cell r="F2375">
            <v>0</v>
          </cell>
          <cell r="G2375">
            <v>0</v>
          </cell>
        </row>
        <row r="2376">
          <cell r="A2376">
            <v>0</v>
          </cell>
          <cell r="B2376">
            <v>0</v>
          </cell>
          <cell r="C2376">
            <v>0</v>
          </cell>
          <cell r="D2376">
            <v>0</v>
          </cell>
          <cell r="E2376">
            <v>0</v>
          </cell>
          <cell r="F2376" t="str">
            <v>Total A</v>
          </cell>
          <cell r="G2376">
            <v>0</v>
          </cell>
        </row>
        <row r="2377">
          <cell r="A2377">
            <v>0</v>
          </cell>
          <cell r="B2377">
            <v>0</v>
          </cell>
          <cell r="C2377" t="str">
            <v>B - MANO DE OBRA</v>
          </cell>
          <cell r="D2377">
            <v>0</v>
          </cell>
          <cell r="E2377">
            <v>0</v>
          </cell>
          <cell r="F2377">
            <v>0</v>
          </cell>
          <cell r="G2377">
            <v>0</v>
          </cell>
        </row>
        <row r="2378">
          <cell r="A2378" t="str">
            <v/>
          </cell>
          <cell r="B2378">
            <v>0</v>
          </cell>
          <cell r="C2378">
            <v>0</v>
          </cell>
          <cell r="D2378" t="str">
            <v/>
          </cell>
          <cell r="E2378">
            <v>0</v>
          </cell>
          <cell r="F2378">
            <v>0</v>
          </cell>
          <cell r="G2378">
            <v>0</v>
          </cell>
        </row>
        <row r="2379">
          <cell r="A2379" t="str">
            <v/>
          </cell>
          <cell r="B2379">
            <v>0</v>
          </cell>
          <cell r="C2379">
            <v>0</v>
          </cell>
          <cell r="D2379" t="str">
            <v/>
          </cell>
          <cell r="E2379">
            <v>0</v>
          </cell>
          <cell r="F2379">
            <v>0</v>
          </cell>
          <cell r="G2379">
            <v>0</v>
          </cell>
        </row>
        <row r="2380">
          <cell r="A2380" t="str">
            <v/>
          </cell>
          <cell r="B2380">
            <v>0</v>
          </cell>
          <cell r="C2380">
            <v>0</v>
          </cell>
          <cell r="D2380" t="str">
            <v/>
          </cell>
          <cell r="E2380">
            <v>0</v>
          </cell>
          <cell r="F2380">
            <v>0</v>
          </cell>
          <cell r="G2380">
            <v>0</v>
          </cell>
        </row>
        <row r="2381">
          <cell r="A2381" t="str">
            <v/>
          </cell>
          <cell r="B2381">
            <v>0</v>
          </cell>
          <cell r="C2381">
            <v>0</v>
          </cell>
          <cell r="D2381" t="str">
            <v/>
          </cell>
          <cell r="E2381">
            <v>0</v>
          </cell>
          <cell r="F2381">
            <v>0</v>
          </cell>
          <cell r="G2381">
            <v>0</v>
          </cell>
        </row>
        <row r="2382">
          <cell r="A2382" t="str">
            <v/>
          </cell>
          <cell r="B2382">
            <v>0</v>
          </cell>
          <cell r="C2382">
            <v>0</v>
          </cell>
          <cell r="D2382" t="str">
            <v/>
          </cell>
          <cell r="E2382">
            <v>0</v>
          </cell>
          <cell r="F2382">
            <v>0</v>
          </cell>
          <cell r="G2382">
            <v>0</v>
          </cell>
        </row>
        <row r="2383">
          <cell r="A2383" t="str">
            <v/>
          </cell>
          <cell r="B2383">
            <v>0</v>
          </cell>
          <cell r="C2383">
            <v>0</v>
          </cell>
          <cell r="D2383" t="str">
            <v/>
          </cell>
          <cell r="E2383">
            <v>0</v>
          </cell>
          <cell r="F2383">
            <v>0</v>
          </cell>
          <cell r="G2383">
            <v>0</v>
          </cell>
        </row>
        <row r="2384">
          <cell r="A2384" t="str">
            <v/>
          </cell>
          <cell r="B2384">
            <v>0</v>
          </cell>
          <cell r="C2384">
            <v>0</v>
          </cell>
          <cell r="D2384" t="str">
            <v/>
          </cell>
          <cell r="E2384">
            <v>0</v>
          </cell>
          <cell r="F2384">
            <v>0</v>
          </cell>
          <cell r="G2384">
            <v>0</v>
          </cell>
        </row>
        <row r="2385">
          <cell r="A2385" t="str">
            <v/>
          </cell>
          <cell r="B2385">
            <v>0</v>
          </cell>
          <cell r="C2385">
            <v>0</v>
          </cell>
          <cell r="D2385" t="str">
            <v/>
          </cell>
          <cell r="E2385">
            <v>0</v>
          </cell>
          <cell r="F2385">
            <v>0</v>
          </cell>
          <cell r="G2385">
            <v>0</v>
          </cell>
        </row>
        <row r="2386">
          <cell r="A2386">
            <v>0</v>
          </cell>
          <cell r="B2386">
            <v>0</v>
          </cell>
          <cell r="C2386">
            <v>0</v>
          </cell>
          <cell r="D2386">
            <v>0</v>
          </cell>
          <cell r="E2386">
            <v>0</v>
          </cell>
          <cell r="F2386" t="str">
            <v>Total B</v>
          </cell>
          <cell r="G2386">
            <v>0</v>
          </cell>
        </row>
        <row r="2387">
          <cell r="A2387">
            <v>0</v>
          </cell>
          <cell r="B2387">
            <v>0</v>
          </cell>
          <cell r="C2387" t="str">
            <v>C - EQUIPOS</v>
          </cell>
          <cell r="D2387">
            <v>0</v>
          </cell>
          <cell r="E2387">
            <v>0</v>
          </cell>
          <cell r="F2387">
            <v>0</v>
          </cell>
          <cell r="G2387">
            <v>0</v>
          </cell>
        </row>
        <row r="2388">
          <cell r="A2388" t="str">
            <v/>
          </cell>
          <cell r="B2388" t="str">
            <v/>
          </cell>
          <cell r="C2388">
            <v>0</v>
          </cell>
          <cell r="D2388" t="str">
            <v/>
          </cell>
          <cell r="E2388">
            <v>0</v>
          </cell>
          <cell r="F2388">
            <v>0</v>
          </cell>
          <cell r="G2388">
            <v>0</v>
          </cell>
        </row>
        <row r="2389">
          <cell r="A2389" t="str">
            <v/>
          </cell>
          <cell r="B2389" t="str">
            <v/>
          </cell>
          <cell r="C2389">
            <v>0</v>
          </cell>
          <cell r="D2389" t="str">
            <v/>
          </cell>
          <cell r="E2389">
            <v>0</v>
          </cell>
          <cell r="F2389">
            <v>0</v>
          </cell>
          <cell r="G2389">
            <v>0</v>
          </cell>
        </row>
        <row r="2390">
          <cell r="A2390" t="str">
            <v/>
          </cell>
          <cell r="B2390" t="str">
            <v/>
          </cell>
          <cell r="C2390">
            <v>0</v>
          </cell>
          <cell r="D2390" t="str">
            <v/>
          </cell>
          <cell r="E2390">
            <v>0</v>
          </cell>
          <cell r="F2390">
            <v>0</v>
          </cell>
          <cell r="G2390">
            <v>0</v>
          </cell>
        </row>
        <row r="2391">
          <cell r="A2391" t="str">
            <v/>
          </cell>
          <cell r="B2391" t="str">
            <v/>
          </cell>
          <cell r="C2391">
            <v>0</v>
          </cell>
          <cell r="D2391" t="str">
            <v/>
          </cell>
          <cell r="E2391">
            <v>0</v>
          </cell>
          <cell r="F2391">
            <v>0</v>
          </cell>
          <cell r="G2391">
            <v>0</v>
          </cell>
        </row>
        <row r="2392">
          <cell r="A2392" t="str">
            <v/>
          </cell>
          <cell r="B2392" t="str">
            <v/>
          </cell>
          <cell r="C2392">
            <v>0</v>
          </cell>
          <cell r="D2392" t="str">
            <v/>
          </cell>
          <cell r="E2392">
            <v>0</v>
          </cell>
          <cell r="F2392">
            <v>0</v>
          </cell>
          <cell r="G2392">
            <v>0</v>
          </cell>
        </row>
        <row r="2393">
          <cell r="A2393" t="str">
            <v/>
          </cell>
          <cell r="B2393" t="str">
            <v/>
          </cell>
          <cell r="C2393">
            <v>0</v>
          </cell>
          <cell r="D2393" t="str">
            <v/>
          </cell>
          <cell r="E2393">
            <v>0</v>
          </cell>
          <cell r="F2393">
            <v>0</v>
          </cell>
          <cell r="G2393">
            <v>0</v>
          </cell>
        </row>
        <row r="2394">
          <cell r="A2394" t="str">
            <v/>
          </cell>
          <cell r="B2394" t="str">
            <v/>
          </cell>
          <cell r="C2394">
            <v>0</v>
          </cell>
          <cell r="D2394" t="str">
            <v/>
          </cell>
          <cell r="E2394">
            <v>0</v>
          </cell>
          <cell r="F2394">
            <v>0</v>
          </cell>
          <cell r="G2394">
            <v>0</v>
          </cell>
        </row>
        <row r="2395">
          <cell r="A2395" t="str">
            <v/>
          </cell>
          <cell r="B2395" t="str">
            <v/>
          </cell>
          <cell r="C2395">
            <v>0</v>
          </cell>
          <cell r="D2395" t="str">
            <v/>
          </cell>
          <cell r="E2395">
            <v>0</v>
          </cell>
          <cell r="F2395">
            <v>0</v>
          </cell>
          <cell r="G2395">
            <v>0</v>
          </cell>
        </row>
        <row r="2396">
          <cell r="A2396" t="str">
            <v/>
          </cell>
          <cell r="B2396" t="str">
            <v/>
          </cell>
          <cell r="C2396">
            <v>0</v>
          </cell>
          <cell r="D2396" t="str">
            <v/>
          </cell>
          <cell r="E2396">
            <v>0</v>
          </cell>
          <cell r="F2396">
            <v>0</v>
          </cell>
          <cell r="G2396">
            <v>0</v>
          </cell>
        </row>
        <row r="2397">
          <cell r="A2397">
            <v>0</v>
          </cell>
          <cell r="B2397">
            <v>0</v>
          </cell>
          <cell r="C2397">
            <v>0</v>
          </cell>
          <cell r="D2397">
            <v>0</v>
          </cell>
          <cell r="E2397">
            <v>0</v>
          </cell>
          <cell r="F2397" t="str">
            <v>Total C</v>
          </cell>
          <cell r="G2397">
            <v>0</v>
          </cell>
        </row>
        <row r="2398">
          <cell r="A2398">
            <v>0</v>
          </cell>
          <cell r="B2398">
            <v>0</v>
          </cell>
          <cell r="C2398">
            <v>0</v>
          </cell>
          <cell r="D2398">
            <v>0</v>
          </cell>
          <cell r="E2398">
            <v>0</v>
          </cell>
          <cell r="F2398">
            <v>0</v>
          </cell>
          <cell r="G2398">
            <v>0</v>
          </cell>
        </row>
        <row r="2399">
          <cell r="A2399" t="str">
            <v/>
          </cell>
          <cell r="B2399" t="str">
            <v/>
          </cell>
          <cell r="C2399">
            <v>0</v>
          </cell>
          <cell r="D2399" t="str">
            <v>Costo  Neto</v>
          </cell>
          <cell r="E2399">
            <v>0</v>
          </cell>
          <cell r="F2399" t="str">
            <v>Total D=A+B+C</v>
          </cell>
          <cell r="G2399">
            <v>0</v>
          </cell>
        </row>
        <row r="2401">
          <cell r="A2401" t="str">
            <v>ANALISIS DE PRECIOS</v>
          </cell>
          <cell r="B2401">
            <v>0</v>
          </cell>
          <cell r="C2401">
            <v>0</v>
          </cell>
          <cell r="D2401">
            <v>0</v>
          </cell>
          <cell r="E2401">
            <v>0</v>
          </cell>
          <cell r="F2401">
            <v>0</v>
          </cell>
          <cell r="G2401">
            <v>0</v>
          </cell>
        </row>
        <row r="2402">
          <cell r="A2402" t="str">
            <v>COMITENTE:</v>
          </cell>
          <cell r="B2402" t="str">
            <v>DIRECCIÓN DE ARQUITECTURA</v>
          </cell>
          <cell r="C2402">
            <v>0</v>
          </cell>
          <cell r="D2402">
            <v>0</v>
          </cell>
          <cell r="E2402">
            <v>0</v>
          </cell>
          <cell r="F2402">
            <v>0</v>
          </cell>
          <cell r="G2402">
            <v>0</v>
          </cell>
        </row>
        <row r="2403">
          <cell r="A2403" t="str">
            <v>CONTRATISTA:</v>
          </cell>
          <cell r="B2403" t="str">
            <v>FUNCIONALES SIGOP</v>
          </cell>
          <cell r="C2403">
            <v>0</v>
          </cell>
          <cell r="D2403">
            <v>0</v>
          </cell>
          <cell r="E2403">
            <v>0</v>
          </cell>
          <cell r="F2403">
            <v>0</v>
          </cell>
          <cell r="G2403">
            <v>0</v>
          </cell>
        </row>
        <row r="2404">
          <cell r="A2404" t="str">
            <v>OBRA:</v>
          </cell>
          <cell r="B2404" t="str">
            <v>PRUEBA PLANILLA DE MEDICION</v>
          </cell>
          <cell r="C2404">
            <v>0</v>
          </cell>
          <cell r="D2404">
            <v>0</v>
          </cell>
          <cell r="E2404">
            <v>0</v>
          </cell>
          <cell r="F2404" t="str">
            <v>PRECIOS A:</v>
          </cell>
          <cell r="G2404">
            <v>0</v>
          </cell>
        </row>
        <row r="2405">
          <cell r="A2405" t="str">
            <v>UBICACIÓN:</v>
          </cell>
          <cell r="B2405" t="str">
            <v>CENTRO CIVICO</v>
          </cell>
          <cell r="C2405">
            <v>0</v>
          </cell>
          <cell r="D2405">
            <v>0</v>
          </cell>
          <cell r="E2405">
            <v>0</v>
          </cell>
          <cell r="F2405">
            <v>0</v>
          </cell>
          <cell r="G2405">
            <v>0</v>
          </cell>
        </row>
        <row r="2406">
          <cell r="A2406" t="str">
            <v>RUBRO:</v>
          </cell>
          <cell r="B2406" t="str">
            <v/>
          </cell>
          <cell r="C2406" t="str">
            <v/>
          </cell>
          <cell r="D2406">
            <v>0</v>
          </cell>
          <cell r="E2406">
            <v>0</v>
          </cell>
          <cell r="F2406">
            <v>0</v>
          </cell>
          <cell r="G2406">
            <v>0</v>
          </cell>
        </row>
        <row r="2407">
          <cell r="A2407" t="str">
            <v>ITEM:</v>
          </cell>
          <cell r="B2407" t="str">
            <v/>
          </cell>
          <cell r="C2407" t="str">
            <v/>
          </cell>
          <cell r="D2407">
            <v>0</v>
          </cell>
          <cell r="E2407">
            <v>0</v>
          </cell>
          <cell r="F2407" t="str">
            <v>UNIDAD:</v>
          </cell>
          <cell r="G2407" t="str">
            <v/>
          </cell>
        </row>
        <row r="2408">
          <cell r="A2408">
            <v>0</v>
          </cell>
          <cell r="B2408">
            <v>0</v>
          </cell>
          <cell r="C2408">
            <v>0</v>
          </cell>
          <cell r="D2408">
            <v>0</v>
          </cell>
          <cell r="E2408">
            <v>0</v>
          </cell>
          <cell r="F2408">
            <v>0</v>
          </cell>
          <cell r="G2408">
            <v>0</v>
          </cell>
        </row>
        <row r="2409">
          <cell r="A2409" t="str">
            <v>DATOS REDETERMINACION</v>
          </cell>
          <cell r="B2409">
            <v>0</v>
          </cell>
          <cell r="C2409" t="str">
            <v>DESIGNACION</v>
          </cell>
          <cell r="D2409" t="str">
            <v>U</v>
          </cell>
          <cell r="E2409" t="str">
            <v>Cantidad</v>
          </cell>
          <cell r="F2409" t="str">
            <v>$ Unitarios</v>
          </cell>
          <cell r="G2409" t="str">
            <v>$ Parcial</v>
          </cell>
        </row>
        <row r="2410">
          <cell r="A2410" t="str">
            <v>CÓDIGO</v>
          </cell>
          <cell r="B2410" t="str">
            <v>DESCRIPCIÓN</v>
          </cell>
          <cell r="C2410">
            <v>0</v>
          </cell>
          <cell r="D2410">
            <v>0</v>
          </cell>
          <cell r="E2410">
            <v>0</v>
          </cell>
          <cell r="F2410">
            <v>0</v>
          </cell>
          <cell r="G2410">
            <v>0</v>
          </cell>
        </row>
        <row r="2411">
          <cell r="A2411">
            <v>0</v>
          </cell>
          <cell r="B2411">
            <v>0</v>
          </cell>
          <cell r="C2411" t="str">
            <v>A - MATERIALES</v>
          </cell>
          <cell r="D2411">
            <v>0</v>
          </cell>
          <cell r="E2411">
            <v>0</v>
          </cell>
          <cell r="F2411">
            <v>0</v>
          </cell>
          <cell r="G2411">
            <v>0</v>
          </cell>
        </row>
        <row r="2412">
          <cell r="A2412" t="str">
            <v/>
          </cell>
          <cell r="B2412" t="str">
            <v/>
          </cell>
          <cell r="C2412">
            <v>0</v>
          </cell>
          <cell r="D2412" t="str">
            <v/>
          </cell>
          <cell r="E2412">
            <v>0</v>
          </cell>
          <cell r="F2412">
            <v>0</v>
          </cell>
          <cell r="G2412">
            <v>0</v>
          </cell>
        </row>
        <row r="2413">
          <cell r="A2413" t="str">
            <v/>
          </cell>
          <cell r="B2413" t="str">
            <v/>
          </cell>
          <cell r="C2413">
            <v>0</v>
          </cell>
          <cell r="D2413" t="str">
            <v/>
          </cell>
          <cell r="E2413">
            <v>0</v>
          </cell>
          <cell r="F2413">
            <v>0</v>
          </cell>
          <cell r="G2413">
            <v>0</v>
          </cell>
        </row>
        <row r="2414">
          <cell r="A2414" t="str">
            <v/>
          </cell>
          <cell r="B2414" t="str">
            <v/>
          </cell>
          <cell r="C2414">
            <v>0</v>
          </cell>
          <cell r="D2414" t="str">
            <v/>
          </cell>
          <cell r="E2414">
            <v>0</v>
          </cell>
          <cell r="F2414">
            <v>0</v>
          </cell>
          <cell r="G2414">
            <v>0</v>
          </cell>
        </row>
        <row r="2415">
          <cell r="A2415" t="str">
            <v/>
          </cell>
          <cell r="B2415" t="str">
            <v/>
          </cell>
          <cell r="C2415">
            <v>0</v>
          </cell>
          <cell r="D2415" t="str">
            <v/>
          </cell>
          <cell r="E2415">
            <v>0</v>
          </cell>
          <cell r="F2415">
            <v>0</v>
          </cell>
          <cell r="G2415">
            <v>0</v>
          </cell>
        </row>
        <row r="2416">
          <cell r="A2416" t="str">
            <v/>
          </cell>
          <cell r="B2416" t="str">
            <v/>
          </cell>
          <cell r="C2416">
            <v>0</v>
          </cell>
          <cell r="D2416" t="str">
            <v/>
          </cell>
          <cell r="E2416">
            <v>0</v>
          </cell>
          <cell r="F2416">
            <v>0</v>
          </cell>
          <cell r="G2416">
            <v>0</v>
          </cell>
        </row>
        <row r="2417">
          <cell r="A2417" t="str">
            <v/>
          </cell>
          <cell r="B2417" t="str">
            <v/>
          </cell>
          <cell r="C2417">
            <v>0</v>
          </cell>
          <cell r="D2417" t="str">
            <v/>
          </cell>
          <cell r="E2417">
            <v>0</v>
          </cell>
          <cell r="F2417">
            <v>0</v>
          </cell>
          <cell r="G2417">
            <v>0</v>
          </cell>
        </row>
        <row r="2418">
          <cell r="A2418" t="str">
            <v/>
          </cell>
          <cell r="B2418" t="str">
            <v/>
          </cell>
          <cell r="C2418">
            <v>0</v>
          </cell>
          <cell r="D2418" t="str">
            <v/>
          </cell>
          <cell r="E2418">
            <v>0</v>
          </cell>
          <cell r="F2418">
            <v>0</v>
          </cell>
          <cell r="G2418">
            <v>0</v>
          </cell>
        </row>
        <row r="2419">
          <cell r="A2419" t="str">
            <v/>
          </cell>
          <cell r="B2419" t="str">
            <v/>
          </cell>
          <cell r="C2419">
            <v>0</v>
          </cell>
          <cell r="D2419" t="str">
            <v/>
          </cell>
          <cell r="E2419">
            <v>0</v>
          </cell>
          <cell r="F2419">
            <v>0</v>
          </cell>
          <cell r="G2419">
            <v>0</v>
          </cell>
        </row>
        <row r="2420">
          <cell r="A2420" t="str">
            <v/>
          </cell>
          <cell r="B2420" t="str">
            <v/>
          </cell>
          <cell r="C2420">
            <v>0</v>
          </cell>
          <cell r="D2420" t="str">
            <v/>
          </cell>
          <cell r="E2420">
            <v>0</v>
          </cell>
          <cell r="F2420">
            <v>0</v>
          </cell>
          <cell r="G2420">
            <v>0</v>
          </cell>
        </row>
        <row r="2421">
          <cell r="A2421" t="str">
            <v/>
          </cell>
          <cell r="B2421" t="str">
            <v/>
          </cell>
          <cell r="C2421">
            <v>0</v>
          </cell>
          <cell r="D2421" t="str">
            <v/>
          </cell>
          <cell r="E2421">
            <v>0</v>
          </cell>
          <cell r="F2421">
            <v>0</v>
          </cell>
          <cell r="G2421">
            <v>0</v>
          </cell>
        </row>
        <row r="2422">
          <cell r="A2422" t="str">
            <v/>
          </cell>
          <cell r="B2422" t="str">
            <v/>
          </cell>
          <cell r="C2422">
            <v>0</v>
          </cell>
          <cell r="D2422" t="str">
            <v/>
          </cell>
          <cell r="E2422">
            <v>0</v>
          </cell>
          <cell r="F2422">
            <v>0</v>
          </cell>
          <cell r="G2422">
            <v>0</v>
          </cell>
        </row>
        <row r="2423">
          <cell r="A2423" t="str">
            <v/>
          </cell>
          <cell r="B2423" t="str">
            <v/>
          </cell>
          <cell r="C2423">
            <v>0</v>
          </cell>
          <cell r="D2423" t="str">
            <v/>
          </cell>
          <cell r="E2423">
            <v>0</v>
          </cell>
          <cell r="F2423">
            <v>0</v>
          </cell>
          <cell r="G2423">
            <v>0</v>
          </cell>
        </row>
        <row r="2424">
          <cell r="A2424" t="str">
            <v/>
          </cell>
          <cell r="B2424" t="str">
            <v/>
          </cell>
          <cell r="C2424">
            <v>0</v>
          </cell>
          <cell r="D2424" t="str">
            <v/>
          </cell>
          <cell r="E2424">
            <v>0</v>
          </cell>
          <cell r="F2424">
            <v>0</v>
          </cell>
          <cell r="G2424">
            <v>0</v>
          </cell>
        </row>
        <row r="2425">
          <cell r="A2425" t="str">
            <v/>
          </cell>
          <cell r="B2425" t="str">
            <v/>
          </cell>
          <cell r="C2425">
            <v>0</v>
          </cell>
          <cell r="D2425" t="str">
            <v/>
          </cell>
          <cell r="E2425">
            <v>0</v>
          </cell>
          <cell r="F2425">
            <v>0</v>
          </cell>
          <cell r="G2425">
            <v>0</v>
          </cell>
        </row>
        <row r="2426">
          <cell r="A2426">
            <v>0</v>
          </cell>
          <cell r="B2426">
            <v>0</v>
          </cell>
          <cell r="C2426">
            <v>0</v>
          </cell>
          <cell r="D2426">
            <v>0</v>
          </cell>
          <cell r="E2426">
            <v>0</v>
          </cell>
          <cell r="F2426" t="str">
            <v>Total A</v>
          </cell>
          <cell r="G2426">
            <v>0</v>
          </cell>
        </row>
        <row r="2427">
          <cell r="A2427">
            <v>0</v>
          </cell>
          <cell r="B2427">
            <v>0</v>
          </cell>
          <cell r="C2427" t="str">
            <v>B - MANO DE OBRA</v>
          </cell>
          <cell r="D2427">
            <v>0</v>
          </cell>
          <cell r="E2427">
            <v>0</v>
          </cell>
          <cell r="F2427">
            <v>0</v>
          </cell>
          <cell r="G2427">
            <v>0</v>
          </cell>
        </row>
        <row r="2428">
          <cell r="A2428" t="str">
            <v/>
          </cell>
          <cell r="B2428">
            <v>0</v>
          </cell>
          <cell r="C2428">
            <v>0</v>
          </cell>
          <cell r="D2428" t="str">
            <v/>
          </cell>
          <cell r="E2428">
            <v>0</v>
          </cell>
          <cell r="F2428">
            <v>0</v>
          </cell>
          <cell r="G2428">
            <v>0</v>
          </cell>
        </row>
        <row r="2429">
          <cell r="A2429" t="str">
            <v/>
          </cell>
          <cell r="B2429">
            <v>0</v>
          </cell>
          <cell r="C2429">
            <v>0</v>
          </cell>
          <cell r="D2429" t="str">
            <v/>
          </cell>
          <cell r="E2429">
            <v>0</v>
          </cell>
          <cell r="F2429">
            <v>0</v>
          </cell>
          <cell r="G2429">
            <v>0</v>
          </cell>
        </row>
        <row r="2430">
          <cell r="A2430" t="str">
            <v/>
          </cell>
          <cell r="B2430">
            <v>0</v>
          </cell>
          <cell r="C2430">
            <v>0</v>
          </cell>
          <cell r="D2430" t="str">
            <v/>
          </cell>
          <cell r="E2430">
            <v>0</v>
          </cell>
          <cell r="F2430">
            <v>0</v>
          </cell>
          <cell r="G2430">
            <v>0</v>
          </cell>
        </row>
        <row r="2431">
          <cell r="A2431" t="str">
            <v/>
          </cell>
          <cell r="B2431">
            <v>0</v>
          </cell>
          <cell r="C2431">
            <v>0</v>
          </cell>
          <cell r="D2431" t="str">
            <v/>
          </cell>
          <cell r="E2431">
            <v>0</v>
          </cell>
          <cell r="F2431">
            <v>0</v>
          </cell>
          <cell r="G2431">
            <v>0</v>
          </cell>
        </row>
        <row r="2432">
          <cell r="A2432" t="str">
            <v/>
          </cell>
          <cell r="B2432">
            <v>0</v>
          </cell>
          <cell r="C2432">
            <v>0</v>
          </cell>
          <cell r="D2432" t="str">
            <v/>
          </cell>
          <cell r="E2432">
            <v>0</v>
          </cell>
          <cell r="F2432">
            <v>0</v>
          </cell>
          <cell r="G2432">
            <v>0</v>
          </cell>
        </row>
        <row r="2433">
          <cell r="A2433" t="str">
            <v/>
          </cell>
          <cell r="B2433">
            <v>0</v>
          </cell>
          <cell r="C2433">
            <v>0</v>
          </cell>
          <cell r="D2433" t="str">
            <v/>
          </cell>
          <cell r="E2433">
            <v>0</v>
          </cell>
          <cell r="F2433">
            <v>0</v>
          </cell>
          <cell r="G2433">
            <v>0</v>
          </cell>
        </row>
        <row r="2434">
          <cell r="A2434" t="str">
            <v/>
          </cell>
          <cell r="B2434">
            <v>0</v>
          </cell>
          <cell r="C2434">
            <v>0</v>
          </cell>
          <cell r="D2434" t="str">
            <v/>
          </cell>
          <cell r="E2434">
            <v>0</v>
          </cell>
          <cell r="F2434">
            <v>0</v>
          </cell>
          <cell r="G2434">
            <v>0</v>
          </cell>
        </row>
        <row r="2435">
          <cell r="A2435" t="str">
            <v/>
          </cell>
          <cell r="B2435">
            <v>0</v>
          </cell>
          <cell r="C2435">
            <v>0</v>
          </cell>
          <cell r="D2435" t="str">
            <v/>
          </cell>
          <cell r="E2435">
            <v>0</v>
          </cell>
          <cell r="F2435">
            <v>0</v>
          </cell>
          <cell r="G2435">
            <v>0</v>
          </cell>
        </row>
        <row r="2436">
          <cell r="A2436">
            <v>0</v>
          </cell>
          <cell r="B2436">
            <v>0</v>
          </cell>
          <cell r="C2436">
            <v>0</v>
          </cell>
          <cell r="D2436">
            <v>0</v>
          </cell>
          <cell r="E2436">
            <v>0</v>
          </cell>
          <cell r="F2436" t="str">
            <v>Total B</v>
          </cell>
          <cell r="G2436">
            <v>0</v>
          </cell>
        </row>
        <row r="2437">
          <cell r="A2437">
            <v>0</v>
          </cell>
          <cell r="B2437">
            <v>0</v>
          </cell>
          <cell r="C2437" t="str">
            <v>C - EQUIPOS</v>
          </cell>
          <cell r="D2437">
            <v>0</v>
          </cell>
          <cell r="E2437">
            <v>0</v>
          </cell>
          <cell r="F2437">
            <v>0</v>
          </cell>
          <cell r="G2437">
            <v>0</v>
          </cell>
        </row>
        <row r="2438">
          <cell r="A2438" t="str">
            <v/>
          </cell>
          <cell r="B2438" t="str">
            <v/>
          </cell>
          <cell r="C2438">
            <v>0</v>
          </cell>
          <cell r="D2438" t="str">
            <v/>
          </cell>
          <cell r="E2438">
            <v>0</v>
          </cell>
          <cell r="F2438">
            <v>0</v>
          </cell>
          <cell r="G2438">
            <v>0</v>
          </cell>
        </row>
        <row r="2439">
          <cell r="A2439" t="str">
            <v/>
          </cell>
          <cell r="B2439" t="str">
            <v/>
          </cell>
          <cell r="C2439">
            <v>0</v>
          </cell>
          <cell r="D2439" t="str">
            <v/>
          </cell>
          <cell r="E2439">
            <v>0</v>
          </cell>
          <cell r="F2439">
            <v>0</v>
          </cell>
          <cell r="G2439">
            <v>0</v>
          </cell>
        </row>
        <row r="2440">
          <cell r="A2440" t="str">
            <v/>
          </cell>
          <cell r="B2440" t="str">
            <v/>
          </cell>
          <cell r="C2440">
            <v>0</v>
          </cell>
          <cell r="D2440" t="str">
            <v/>
          </cell>
          <cell r="E2440">
            <v>0</v>
          </cell>
          <cell r="F2440">
            <v>0</v>
          </cell>
          <cell r="G2440">
            <v>0</v>
          </cell>
        </row>
        <row r="2441">
          <cell r="A2441" t="str">
            <v/>
          </cell>
          <cell r="B2441" t="str">
            <v/>
          </cell>
          <cell r="C2441">
            <v>0</v>
          </cell>
          <cell r="D2441" t="str">
            <v/>
          </cell>
          <cell r="E2441">
            <v>0</v>
          </cell>
          <cell r="F2441">
            <v>0</v>
          </cell>
          <cell r="G2441">
            <v>0</v>
          </cell>
        </row>
        <row r="2442">
          <cell r="A2442" t="str">
            <v/>
          </cell>
          <cell r="B2442" t="str">
            <v/>
          </cell>
          <cell r="C2442">
            <v>0</v>
          </cell>
          <cell r="D2442" t="str">
            <v/>
          </cell>
          <cell r="E2442">
            <v>0</v>
          </cell>
          <cell r="F2442">
            <v>0</v>
          </cell>
          <cell r="G2442">
            <v>0</v>
          </cell>
        </row>
        <row r="2443">
          <cell r="A2443" t="str">
            <v/>
          </cell>
          <cell r="B2443" t="str">
            <v/>
          </cell>
          <cell r="C2443">
            <v>0</v>
          </cell>
          <cell r="D2443" t="str">
            <v/>
          </cell>
          <cell r="E2443">
            <v>0</v>
          </cell>
          <cell r="F2443">
            <v>0</v>
          </cell>
          <cell r="G2443">
            <v>0</v>
          </cell>
        </row>
        <row r="2444">
          <cell r="A2444" t="str">
            <v/>
          </cell>
          <cell r="B2444" t="str">
            <v/>
          </cell>
          <cell r="C2444">
            <v>0</v>
          </cell>
          <cell r="D2444" t="str">
            <v/>
          </cell>
          <cell r="E2444">
            <v>0</v>
          </cell>
          <cell r="F2444">
            <v>0</v>
          </cell>
          <cell r="G2444">
            <v>0</v>
          </cell>
        </row>
        <row r="2445">
          <cell r="A2445" t="str">
            <v/>
          </cell>
          <cell r="B2445" t="str">
            <v/>
          </cell>
          <cell r="C2445">
            <v>0</v>
          </cell>
          <cell r="D2445" t="str">
            <v/>
          </cell>
          <cell r="E2445">
            <v>0</v>
          </cell>
          <cell r="F2445">
            <v>0</v>
          </cell>
          <cell r="G2445">
            <v>0</v>
          </cell>
        </row>
        <row r="2446">
          <cell r="A2446" t="str">
            <v/>
          </cell>
          <cell r="B2446" t="str">
            <v/>
          </cell>
          <cell r="C2446">
            <v>0</v>
          </cell>
          <cell r="D2446" t="str">
            <v/>
          </cell>
          <cell r="E2446">
            <v>0</v>
          </cell>
          <cell r="F2446">
            <v>0</v>
          </cell>
          <cell r="G2446">
            <v>0</v>
          </cell>
        </row>
        <row r="2447">
          <cell r="A2447">
            <v>0</v>
          </cell>
          <cell r="B2447">
            <v>0</v>
          </cell>
          <cell r="C2447">
            <v>0</v>
          </cell>
          <cell r="D2447">
            <v>0</v>
          </cell>
          <cell r="E2447">
            <v>0</v>
          </cell>
          <cell r="F2447" t="str">
            <v>Total C</v>
          </cell>
          <cell r="G2447">
            <v>0</v>
          </cell>
        </row>
        <row r="2448">
          <cell r="A2448">
            <v>0</v>
          </cell>
          <cell r="B2448">
            <v>0</v>
          </cell>
          <cell r="C2448">
            <v>0</v>
          </cell>
          <cell r="D2448">
            <v>0</v>
          </cell>
          <cell r="E2448">
            <v>0</v>
          </cell>
          <cell r="F2448">
            <v>0</v>
          </cell>
          <cell r="G2448">
            <v>0</v>
          </cell>
        </row>
        <row r="2449">
          <cell r="A2449" t="str">
            <v/>
          </cell>
          <cell r="B2449" t="str">
            <v/>
          </cell>
          <cell r="C2449">
            <v>0</v>
          </cell>
          <cell r="D2449" t="str">
            <v>Costo  Neto</v>
          </cell>
          <cell r="E2449">
            <v>0</v>
          </cell>
          <cell r="F2449" t="str">
            <v>Total D=A+B+C</v>
          </cell>
          <cell r="G2449">
            <v>0</v>
          </cell>
        </row>
        <row r="2451">
          <cell r="A2451" t="str">
            <v>ANALISIS DE PRECIOS</v>
          </cell>
          <cell r="B2451">
            <v>0</v>
          </cell>
          <cell r="C2451">
            <v>0</v>
          </cell>
          <cell r="D2451">
            <v>0</v>
          </cell>
          <cell r="E2451">
            <v>0</v>
          </cell>
          <cell r="F2451">
            <v>0</v>
          </cell>
          <cell r="G2451">
            <v>0</v>
          </cell>
        </row>
        <row r="2452">
          <cell r="A2452" t="str">
            <v>COMITENTE:</v>
          </cell>
          <cell r="B2452" t="str">
            <v>DIRECCIÓN DE ARQUITECTURA</v>
          </cell>
          <cell r="C2452">
            <v>0</v>
          </cell>
          <cell r="D2452">
            <v>0</v>
          </cell>
          <cell r="E2452">
            <v>0</v>
          </cell>
          <cell r="F2452">
            <v>0</v>
          </cell>
          <cell r="G2452">
            <v>0</v>
          </cell>
        </row>
        <row r="2453">
          <cell r="A2453" t="str">
            <v>CONTRATISTA:</v>
          </cell>
          <cell r="B2453" t="str">
            <v>FUNCIONALES SIGOP</v>
          </cell>
          <cell r="C2453">
            <v>0</v>
          </cell>
          <cell r="D2453">
            <v>0</v>
          </cell>
          <cell r="E2453">
            <v>0</v>
          </cell>
          <cell r="F2453">
            <v>0</v>
          </cell>
          <cell r="G2453">
            <v>0</v>
          </cell>
        </row>
        <row r="2454">
          <cell r="A2454" t="str">
            <v>OBRA:</v>
          </cell>
          <cell r="B2454" t="str">
            <v>PRUEBA PLANILLA DE MEDICION</v>
          </cell>
          <cell r="C2454">
            <v>0</v>
          </cell>
          <cell r="D2454">
            <v>0</v>
          </cell>
          <cell r="E2454">
            <v>0</v>
          </cell>
          <cell r="F2454" t="str">
            <v>PRECIOS A:</v>
          </cell>
          <cell r="G2454">
            <v>0</v>
          </cell>
        </row>
        <row r="2455">
          <cell r="A2455" t="str">
            <v>UBICACIÓN:</v>
          </cell>
          <cell r="B2455" t="str">
            <v>CENTRO CIVICO</v>
          </cell>
          <cell r="C2455">
            <v>0</v>
          </cell>
          <cell r="D2455">
            <v>0</v>
          </cell>
          <cell r="E2455">
            <v>0</v>
          </cell>
          <cell r="F2455">
            <v>0</v>
          </cell>
          <cell r="G2455">
            <v>0</v>
          </cell>
        </row>
        <row r="2456">
          <cell r="A2456" t="str">
            <v>RUBRO:</v>
          </cell>
          <cell r="B2456" t="str">
            <v/>
          </cell>
          <cell r="C2456" t="str">
            <v/>
          </cell>
          <cell r="D2456">
            <v>0</v>
          </cell>
          <cell r="E2456">
            <v>0</v>
          </cell>
          <cell r="F2456">
            <v>0</v>
          </cell>
          <cell r="G2456">
            <v>0</v>
          </cell>
        </row>
        <row r="2457">
          <cell r="A2457" t="str">
            <v>ITEM:</v>
          </cell>
          <cell r="B2457" t="str">
            <v/>
          </cell>
          <cell r="C2457" t="str">
            <v/>
          </cell>
          <cell r="D2457">
            <v>0</v>
          </cell>
          <cell r="E2457">
            <v>0</v>
          </cell>
          <cell r="F2457" t="str">
            <v>UNIDAD:</v>
          </cell>
          <cell r="G2457" t="str">
            <v/>
          </cell>
        </row>
        <row r="2458">
          <cell r="A2458">
            <v>0</v>
          </cell>
          <cell r="B2458">
            <v>0</v>
          </cell>
          <cell r="C2458">
            <v>0</v>
          </cell>
          <cell r="D2458">
            <v>0</v>
          </cell>
          <cell r="E2458">
            <v>0</v>
          </cell>
          <cell r="F2458">
            <v>0</v>
          </cell>
          <cell r="G2458">
            <v>0</v>
          </cell>
        </row>
        <row r="2459">
          <cell r="A2459" t="str">
            <v>DATOS REDETERMINACION</v>
          </cell>
          <cell r="B2459">
            <v>0</v>
          </cell>
          <cell r="C2459" t="str">
            <v>DESIGNACION</v>
          </cell>
          <cell r="D2459" t="str">
            <v>U</v>
          </cell>
          <cell r="E2459" t="str">
            <v>Cantidad</v>
          </cell>
          <cell r="F2459" t="str">
            <v>$ Unitarios</v>
          </cell>
          <cell r="G2459" t="str">
            <v>$ Parcial</v>
          </cell>
        </row>
        <row r="2460">
          <cell r="A2460" t="str">
            <v>CÓDIGO</v>
          </cell>
          <cell r="B2460" t="str">
            <v>DESCRIPCIÓN</v>
          </cell>
          <cell r="C2460">
            <v>0</v>
          </cell>
          <cell r="D2460">
            <v>0</v>
          </cell>
          <cell r="E2460">
            <v>0</v>
          </cell>
          <cell r="F2460">
            <v>0</v>
          </cell>
          <cell r="G2460">
            <v>0</v>
          </cell>
        </row>
        <row r="2461">
          <cell r="A2461">
            <v>0</v>
          </cell>
          <cell r="B2461">
            <v>0</v>
          </cell>
          <cell r="C2461" t="str">
            <v>A - MATERIALES</v>
          </cell>
          <cell r="D2461">
            <v>0</v>
          </cell>
          <cell r="E2461">
            <v>0</v>
          </cell>
          <cell r="F2461">
            <v>0</v>
          </cell>
          <cell r="G2461">
            <v>0</v>
          </cell>
        </row>
        <row r="2462">
          <cell r="A2462" t="str">
            <v/>
          </cell>
          <cell r="B2462" t="str">
            <v/>
          </cell>
          <cell r="C2462">
            <v>0</v>
          </cell>
          <cell r="D2462" t="str">
            <v/>
          </cell>
          <cell r="E2462">
            <v>0</v>
          </cell>
          <cell r="F2462">
            <v>0</v>
          </cell>
          <cell r="G2462">
            <v>0</v>
          </cell>
        </row>
        <row r="2463">
          <cell r="A2463" t="str">
            <v/>
          </cell>
          <cell r="B2463" t="str">
            <v/>
          </cell>
          <cell r="C2463">
            <v>0</v>
          </cell>
          <cell r="D2463" t="str">
            <v/>
          </cell>
          <cell r="E2463">
            <v>0</v>
          </cell>
          <cell r="F2463">
            <v>0</v>
          </cell>
          <cell r="G2463">
            <v>0</v>
          </cell>
        </row>
        <row r="2464">
          <cell r="A2464" t="str">
            <v/>
          </cell>
          <cell r="B2464" t="str">
            <v/>
          </cell>
          <cell r="C2464">
            <v>0</v>
          </cell>
          <cell r="D2464" t="str">
            <v/>
          </cell>
          <cell r="E2464">
            <v>0</v>
          </cell>
          <cell r="F2464">
            <v>0</v>
          </cell>
          <cell r="G2464">
            <v>0</v>
          </cell>
        </row>
        <row r="2465">
          <cell r="A2465" t="str">
            <v/>
          </cell>
          <cell r="B2465" t="str">
            <v/>
          </cell>
          <cell r="C2465">
            <v>0</v>
          </cell>
          <cell r="D2465" t="str">
            <v/>
          </cell>
          <cell r="E2465">
            <v>0</v>
          </cell>
          <cell r="F2465">
            <v>0</v>
          </cell>
          <cell r="G2465">
            <v>0</v>
          </cell>
        </row>
        <row r="2466">
          <cell r="A2466" t="str">
            <v/>
          </cell>
          <cell r="B2466" t="str">
            <v/>
          </cell>
          <cell r="C2466">
            <v>0</v>
          </cell>
          <cell r="D2466" t="str">
            <v/>
          </cell>
          <cell r="E2466">
            <v>0</v>
          </cell>
          <cell r="F2466">
            <v>0</v>
          </cell>
          <cell r="G2466">
            <v>0</v>
          </cell>
        </row>
        <row r="2467">
          <cell r="A2467" t="str">
            <v/>
          </cell>
          <cell r="B2467" t="str">
            <v/>
          </cell>
          <cell r="C2467">
            <v>0</v>
          </cell>
          <cell r="D2467" t="str">
            <v/>
          </cell>
          <cell r="E2467">
            <v>0</v>
          </cell>
          <cell r="F2467">
            <v>0</v>
          </cell>
          <cell r="G2467">
            <v>0</v>
          </cell>
        </row>
        <row r="2468">
          <cell r="A2468" t="str">
            <v/>
          </cell>
          <cell r="B2468" t="str">
            <v/>
          </cell>
          <cell r="C2468">
            <v>0</v>
          </cell>
          <cell r="D2468" t="str">
            <v/>
          </cell>
          <cell r="E2468">
            <v>0</v>
          </cell>
          <cell r="F2468">
            <v>0</v>
          </cell>
          <cell r="G2468">
            <v>0</v>
          </cell>
        </row>
        <row r="2469">
          <cell r="A2469" t="str">
            <v/>
          </cell>
          <cell r="B2469" t="str">
            <v/>
          </cell>
          <cell r="C2469">
            <v>0</v>
          </cell>
          <cell r="D2469" t="str">
            <v/>
          </cell>
          <cell r="E2469">
            <v>0</v>
          </cell>
          <cell r="F2469">
            <v>0</v>
          </cell>
          <cell r="G2469">
            <v>0</v>
          </cell>
        </row>
        <row r="2470">
          <cell r="A2470" t="str">
            <v/>
          </cell>
          <cell r="B2470" t="str">
            <v/>
          </cell>
          <cell r="C2470">
            <v>0</v>
          </cell>
          <cell r="D2470" t="str">
            <v/>
          </cell>
          <cell r="E2470">
            <v>0</v>
          </cell>
          <cell r="F2470">
            <v>0</v>
          </cell>
          <cell r="G2470">
            <v>0</v>
          </cell>
        </row>
        <row r="2471">
          <cell r="A2471" t="str">
            <v/>
          </cell>
          <cell r="B2471" t="str">
            <v/>
          </cell>
          <cell r="C2471">
            <v>0</v>
          </cell>
          <cell r="D2471" t="str">
            <v/>
          </cell>
          <cell r="E2471">
            <v>0</v>
          </cell>
          <cell r="F2471">
            <v>0</v>
          </cell>
          <cell r="G2471">
            <v>0</v>
          </cell>
        </row>
        <row r="2472">
          <cell r="A2472" t="str">
            <v/>
          </cell>
          <cell r="B2472" t="str">
            <v/>
          </cell>
          <cell r="C2472">
            <v>0</v>
          </cell>
          <cell r="D2472" t="str">
            <v/>
          </cell>
          <cell r="E2472">
            <v>0</v>
          </cell>
          <cell r="F2472">
            <v>0</v>
          </cell>
          <cell r="G2472">
            <v>0</v>
          </cell>
        </row>
        <row r="2473">
          <cell r="A2473" t="str">
            <v/>
          </cell>
          <cell r="B2473" t="str">
            <v/>
          </cell>
          <cell r="C2473">
            <v>0</v>
          </cell>
          <cell r="D2473" t="str">
            <v/>
          </cell>
          <cell r="E2473">
            <v>0</v>
          </cell>
          <cell r="F2473">
            <v>0</v>
          </cell>
          <cell r="G2473">
            <v>0</v>
          </cell>
        </row>
        <row r="2474">
          <cell r="A2474" t="str">
            <v/>
          </cell>
          <cell r="B2474" t="str">
            <v/>
          </cell>
          <cell r="C2474">
            <v>0</v>
          </cell>
          <cell r="D2474" t="str">
            <v/>
          </cell>
          <cell r="E2474">
            <v>0</v>
          </cell>
          <cell r="F2474">
            <v>0</v>
          </cell>
          <cell r="G2474">
            <v>0</v>
          </cell>
        </row>
        <row r="2475">
          <cell r="A2475" t="str">
            <v/>
          </cell>
          <cell r="B2475" t="str">
            <v/>
          </cell>
          <cell r="C2475">
            <v>0</v>
          </cell>
          <cell r="D2475" t="str">
            <v/>
          </cell>
          <cell r="E2475">
            <v>0</v>
          </cell>
          <cell r="F2475">
            <v>0</v>
          </cell>
          <cell r="G2475">
            <v>0</v>
          </cell>
        </row>
        <row r="2476">
          <cell r="A2476">
            <v>0</v>
          </cell>
          <cell r="B2476">
            <v>0</v>
          </cell>
          <cell r="C2476">
            <v>0</v>
          </cell>
          <cell r="D2476">
            <v>0</v>
          </cell>
          <cell r="E2476">
            <v>0</v>
          </cell>
          <cell r="F2476" t="str">
            <v>Total A</v>
          </cell>
          <cell r="G2476">
            <v>0</v>
          </cell>
        </row>
        <row r="2477">
          <cell r="A2477">
            <v>0</v>
          </cell>
          <cell r="B2477">
            <v>0</v>
          </cell>
          <cell r="C2477" t="str">
            <v>B - MANO DE OBRA</v>
          </cell>
          <cell r="D2477">
            <v>0</v>
          </cell>
          <cell r="E2477">
            <v>0</v>
          </cell>
          <cell r="F2477">
            <v>0</v>
          </cell>
          <cell r="G2477">
            <v>0</v>
          </cell>
        </row>
        <row r="2478">
          <cell r="A2478" t="str">
            <v/>
          </cell>
          <cell r="B2478">
            <v>0</v>
          </cell>
          <cell r="C2478">
            <v>0</v>
          </cell>
          <cell r="D2478" t="str">
            <v/>
          </cell>
          <cell r="E2478">
            <v>0</v>
          </cell>
          <cell r="F2478">
            <v>0</v>
          </cell>
          <cell r="G2478">
            <v>0</v>
          </cell>
        </row>
        <row r="2479">
          <cell r="A2479" t="str">
            <v/>
          </cell>
          <cell r="B2479">
            <v>0</v>
          </cell>
          <cell r="C2479">
            <v>0</v>
          </cell>
          <cell r="D2479" t="str">
            <v/>
          </cell>
          <cell r="E2479">
            <v>0</v>
          </cell>
          <cell r="F2479">
            <v>0</v>
          </cell>
          <cell r="G2479">
            <v>0</v>
          </cell>
        </row>
        <row r="2480">
          <cell r="A2480" t="str">
            <v/>
          </cell>
          <cell r="B2480">
            <v>0</v>
          </cell>
          <cell r="C2480">
            <v>0</v>
          </cell>
          <cell r="D2480" t="str">
            <v/>
          </cell>
          <cell r="E2480">
            <v>0</v>
          </cell>
          <cell r="F2480">
            <v>0</v>
          </cell>
          <cell r="G2480">
            <v>0</v>
          </cell>
        </row>
        <row r="2481">
          <cell r="A2481" t="str">
            <v/>
          </cell>
          <cell r="B2481">
            <v>0</v>
          </cell>
          <cell r="C2481">
            <v>0</v>
          </cell>
          <cell r="D2481" t="str">
            <v/>
          </cell>
          <cell r="E2481">
            <v>0</v>
          </cell>
          <cell r="F2481">
            <v>0</v>
          </cell>
          <cell r="G2481">
            <v>0</v>
          </cell>
        </row>
        <row r="2482">
          <cell r="A2482" t="str">
            <v/>
          </cell>
          <cell r="B2482">
            <v>0</v>
          </cell>
          <cell r="C2482">
            <v>0</v>
          </cell>
          <cell r="D2482" t="str">
            <v/>
          </cell>
          <cell r="E2482">
            <v>0</v>
          </cell>
          <cell r="F2482">
            <v>0</v>
          </cell>
          <cell r="G2482">
            <v>0</v>
          </cell>
        </row>
        <row r="2483">
          <cell r="A2483" t="str">
            <v/>
          </cell>
          <cell r="B2483">
            <v>0</v>
          </cell>
          <cell r="C2483">
            <v>0</v>
          </cell>
          <cell r="D2483" t="str">
            <v/>
          </cell>
          <cell r="E2483">
            <v>0</v>
          </cell>
          <cell r="F2483">
            <v>0</v>
          </cell>
          <cell r="G2483">
            <v>0</v>
          </cell>
        </row>
        <row r="2484">
          <cell r="A2484" t="str">
            <v/>
          </cell>
          <cell r="B2484">
            <v>0</v>
          </cell>
          <cell r="C2484">
            <v>0</v>
          </cell>
          <cell r="D2484" t="str">
            <v/>
          </cell>
          <cell r="E2484">
            <v>0</v>
          </cell>
          <cell r="F2484">
            <v>0</v>
          </cell>
          <cell r="G2484">
            <v>0</v>
          </cell>
        </row>
        <row r="2485">
          <cell r="A2485" t="str">
            <v/>
          </cell>
          <cell r="B2485">
            <v>0</v>
          </cell>
          <cell r="C2485">
            <v>0</v>
          </cell>
          <cell r="D2485" t="str">
            <v/>
          </cell>
          <cell r="E2485">
            <v>0</v>
          </cell>
          <cell r="F2485">
            <v>0</v>
          </cell>
          <cell r="G2485">
            <v>0</v>
          </cell>
        </row>
        <row r="2486">
          <cell r="A2486">
            <v>0</v>
          </cell>
          <cell r="B2486">
            <v>0</v>
          </cell>
          <cell r="C2486">
            <v>0</v>
          </cell>
          <cell r="D2486">
            <v>0</v>
          </cell>
          <cell r="E2486">
            <v>0</v>
          </cell>
          <cell r="F2486" t="str">
            <v>Total B</v>
          </cell>
          <cell r="G2486">
            <v>0</v>
          </cell>
        </row>
        <row r="2487">
          <cell r="A2487">
            <v>0</v>
          </cell>
          <cell r="B2487">
            <v>0</v>
          </cell>
          <cell r="C2487" t="str">
            <v>C - EQUIPOS</v>
          </cell>
          <cell r="D2487">
            <v>0</v>
          </cell>
          <cell r="E2487">
            <v>0</v>
          </cell>
          <cell r="F2487">
            <v>0</v>
          </cell>
          <cell r="G2487">
            <v>0</v>
          </cell>
        </row>
        <row r="2488">
          <cell r="A2488" t="str">
            <v/>
          </cell>
          <cell r="B2488" t="str">
            <v/>
          </cell>
          <cell r="C2488">
            <v>0</v>
          </cell>
          <cell r="D2488" t="str">
            <v/>
          </cell>
          <cell r="E2488">
            <v>0</v>
          </cell>
          <cell r="F2488">
            <v>0</v>
          </cell>
          <cell r="G2488">
            <v>0</v>
          </cell>
        </row>
        <row r="2489">
          <cell r="A2489" t="str">
            <v/>
          </cell>
          <cell r="B2489" t="str">
            <v/>
          </cell>
          <cell r="C2489">
            <v>0</v>
          </cell>
          <cell r="D2489" t="str">
            <v/>
          </cell>
          <cell r="E2489">
            <v>0</v>
          </cell>
          <cell r="F2489">
            <v>0</v>
          </cell>
          <cell r="G2489">
            <v>0</v>
          </cell>
        </row>
        <row r="2490">
          <cell r="A2490" t="str">
            <v/>
          </cell>
          <cell r="B2490" t="str">
            <v/>
          </cell>
          <cell r="C2490">
            <v>0</v>
          </cell>
          <cell r="D2490" t="str">
            <v/>
          </cell>
          <cell r="E2490">
            <v>0</v>
          </cell>
          <cell r="F2490">
            <v>0</v>
          </cell>
          <cell r="G2490">
            <v>0</v>
          </cell>
        </row>
        <row r="2491">
          <cell r="A2491" t="str">
            <v/>
          </cell>
          <cell r="B2491" t="str">
            <v/>
          </cell>
          <cell r="C2491">
            <v>0</v>
          </cell>
          <cell r="D2491" t="str">
            <v/>
          </cell>
          <cell r="E2491">
            <v>0</v>
          </cell>
          <cell r="F2491">
            <v>0</v>
          </cell>
          <cell r="G2491">
            <v>0</v>
          </cell>
        </row>
        <row r="2492">
          <cell r="A2492" t="str">
            <v/>
          </cell>
          <cell r="B2492" t="str">
            <v/>
          </cell>
          <cell r="C2492">
            <v>0</v>
          </cell>
          <cell r="D2492" t="str">
            <v/>
          </cell>
          <cell r="E2492">
            <v>0</v>
          </cell>
          <cell r="F2492">
            <v>0</v>
          </cell>
          <cell r="G2492">
            <v>0</v>
          </cell>
        </row>
        <row r="2493">
          <cell r="A2493" t="str">
            <v/>
          </cell>
          <cell r="B2493" t="str">
            <v/>
          </cell>
          <cell r="C2493">
            <v>0</v>
          </cell>
          <cell r="D2493" t="str">
            <v/>
          </cell>
          <cell r="E2493">
            <v>0</v>
          </cell>
          <cell r="F2493">
            <v>0</v>
          </cell>
          <cell r="G2493">
            <v>0</v>
          </cell>
        </row>
        <row r="2494">
          <cell r="A2494" t="str">
            <v/>
          </cell>
          <cell r="B2494" t="str">
            <v/>
          </cell>
          <cell r="C2494">
            <v>0</v>
          </cell>
          <cell r="D2494" t="str">
            <v/>
          </cell>
          <cell r="E2494">
            <v>0</v>
          </cell>
          <cell r="F2494">
            <v>0</v>
          </cell>
          <cell r="G2494">
            <v>0</v>
          </cell>
        </row>
        <row r="2495">
          <cell r="A2495" t="str">
            <v/>
          </cell>
          <cell r="B2495" t="str">
            <v/>
          </cell>
          <cell r="C2495">
            <v>0</v>
          </cell>
          <cell r="D2495" t="str">
            <v/>
          </cell>
          <cell r="E2495">
            <v>0</v>
          </cell>
          <cell r="F2495">
            <v>0</v>
          </cell>
          <cell r="G2495">
            <v>0</v>
          </cell>
        </row>
        <row r="2496">
          <cell r="A2496" t="str">
            <v/>
          </cell>
          <cell r="B2496" t="str">
            <v/>
          </cell>
          <cell r="C2496">
            <v>0</v>
          </cell>
          <cell r="D2496" t="str">
            <v/>
          </cell>
          <cell r="E2496">
            <v>0</v>
          </cell>
          <cell r="F2496">
            <v>0</v>
          </cell>
          <cell r="G2496">
            <v>0</v>
          </cell>
        </row>
        <row r="2497">
          <cell r="A2497">
            <v>0</v>
          </cell>
          <cell r="B2497">
            <v>0</v>
          </cell>
          <cell r="C2497">
            <v>0</v>
          </cell>
          <cell r="D2497">
            <v>0</v>
          </cell>
          <cell r="E2497">
            <v>0</v>
          </cell>
          <cell r="F2497" t="str">
            <v>Total C</v>
          </cell>
          <cell r="G2497">
            <v>0</v>
          </cell>
        </row>
        <row r="2498">
          <cell r="A2498">
            <v>0</v>
          </cell>
          <cell r="B2498">
            <v>0</v>
          </cell>
          <cell r="C2498">
            <v>0</v>
          </cell>
          <cell r="D2498">
            <v>0</v>
          </cell>
          <cell r="E2498">
            <v>0</v>
          </cell>
          <cell r="F2498">
            <v>0</v>
          </cell>
          <cell r="G2498">
            <v>0</v>
          </cell>
        </row>
        <row r="2499">
          <cell r="A2499" t="str">
            <v/>
          </cell>
          <cell r="B2499" t="str">
            <v/>
          </cell>
          <cell r="C2499">
            <v>0</v>
          </cell>
          <cell r="D2499" t="str">
            <v>Costo  Neto</v>
          </cell>
          <cell r="E2499">
            <v>0</v>
          </cell>
          <cell r="F2499" t="str">
            <v>Total D=A+B+C</v>
          </cell>
          <cell r="G2499">
            <v>0</v>
          </cell>
        </row>
        <row r="2501">
          <cell r="A2501" t="str">
            <v>ANALISIS DE PRECIOS</v>
          </cell>
          <cell r="B2501">
            <v>0</v>
          </cell>
          <cell r="C2501">
            <v>0</v>
          </cell>
          <cell r="D2501">
            <v>0</v>
          </cell>
          <cell r="E2501">
            <v>0</v>
          </cell>
          <cell r="F2501">
            <v>0</v>
          </cell>
          <cell r="G2501">
            <v>0</v>
          </cell>
        </row>
        <row r="2502">
          <cell r="A2502" t="str">
            <v>COMITENTE:</v>
          </cell>
          <cell r="B2502" t="str">
            <v>DIRECCIÓN DE ARQUITECTURA</v>
          </cell>
          <cell r="C2502">
            <v>0</v>
          </cell>
          <cell r="D2502">
            <v>0</v>
          </cell>
          <cell r="E2502">
            <v>0</v>
          </cell>
          <cell r="F2502">
            <v>0</v>
          </cell>
          <cell r="G2502">
            <v>0</v>
          </cell>
        </row>
        <row r="2503">
          <cell r="A2503" t="str">
            <v>CONTRATISTA:</v>
          </cell>
          <cell r="B2503" t="str">
            <v>FUNCIONALES SIGOP</v>
          </cell>
          <cell r="C2503">
            <v>0</v>
          </cell>
          <cell r="D2503">
            <v>0</v>
          </cell>
          <cell r="E2503">
            <v>0</v>
          </cell>
          <cell r="F2503">
            <v>0</v>
          </cell>
          <cell r="G2503">
            <v>0</v>
          </cell>
        </row>
        <row r="2504">
          <cell r="A2504" t="str">
            <v>OBRA:</v>
          </cell>
          <cell r="B2504" t="str">
            <v>PRUEBA PLANILLA DE MEDICION</v>
          </cell>
          <cell r="C2504">
            <v>0</v>
          </cell>
          <cell r="D2504">
            <v>0</v>
          </cell>
          <cell r="E2504">
            <v>0</v>
          </cell>
          <cell r="F2504" t="str">
            <v>PRECIOS A:</v>
          </cell>
          <cell r="G2504">
            <v>0</v>
          </cell>
        </row>
        <row r="2505">
          <cell r="A2505" t="str">
            <v>UBICACIÓN:</v>
          </cell>
          <cell r="B2505" t="str">
            <v>CENTRO CIVICO</v>
          </cell>
          <cell r="C2505">
            <v>0</v>
          </cell>
          <cell r="D2505">
            <v>0</v>
          </cell>
          <cell r="E2505">
            <v>0</v>
          </cell>
          <cell r="F2505">
            <v>0</v>
          </cell>
          <cell r="G2505">
            <v>0</v>
          </cell>
        </row>
        <row r="2506">
          <cell r="A2506" t="str">
            <v>RUBRO:</v>
          </cell>
          <cell r="B2506" t="str">
            <v/>
          </cell>
          <cell r="C2506" t="str">
            <v/>
          </cell>
          <cell r="D2506">
            <v>0</v>
          </cell>
          <cell r="E2506">
            <v>0</v>
          </cell>
          <cell r="F2506">
            <v>0</v>
          </cell>
          <cell r="G2506">
            <v>0</v>
          </cell>
        </row>
        <row r="2507">
          <cell r="A2507" t="str">
            <v>ITEM:</v>
          </cell>
          <cell r="B2507" t="str">
            <v/>
          </cell>
          <cell r="C2507" t="str">
            <v/>
          </cell>
          <cell r="D2507">
            <v>0</v>
          </cell>
          <cell r="E2507">
            <v>0</v>
          </cell>
          <cell r="F2507" t="str">
            <v>UNIDAD:</v>
          </cell>
          <cell r="G2507" t="str">
            <v/>
          </cell>
        </row>
        <row r="2508">
          <cell r="A2508">
            <v>0</v>
          </cell>
          <cell r="B2508">
            <v>0</v>
          </cell>
          <cell r="C2508">
            <v>0</v>
          </cell>
          <cell r="D2508">
            <v>0</v>
          </cell>
          <cell r="E2508">
            <v>0</v>
          </cell>
          <cell r="F2508">
            <v>0</v>
          </cell>
          <cell r="G2508">
            <v>0</v>
          </cell>
        </row>
        <row r="2509">
          <cell r="A2509" t="str">
            <v>DATOS REDETERMINACION</v>
          </cell>
          <cell r="B2509">
            <v>0</v>
          </cell>
          <cell r="C2509" t="str">
            <v>DESIGNACION</v>
          </cell>
          <cell r="D2509" t="str">
            <v>U</v>
          </cell>
          <cell r="E2509" t="str">
            <v>Cantidad</v>
          </cell>
          <cell r="F2509" t="str">
            <v>$ Unitarios</v>
          </cell>
          <cell r="G2509" t="str">
            <v>$ Parcial</v>
          </cell>
        </row>
        <row r="2510">
          <cell r="A2510" t="str">
            <v>CÓDIGO</v>
          </cell>
          <cell r="B2510" t="str">
            <v>DESCRIPCIÓN</v>
          </cell>
          <cell r="C2510">
            <v>0</v>
          </cell>
          <cell r="D2510">
            <v>0</v>
          </cell>
          <cell r="E2510">
            <v>0</v>
          </cell>
          <cell r="F2510">
            <v>0</v>
          </cell>
          <cell r="G2510">
            <v>0</v>
          </cell>
        </row>
        <row r="2511">
          <cell r="A2511">
            <v>0</v>
          </cell>
          <cell r="B2511">
            <v>0</v>
          </cell>
          <cell r="C2511" t="str">
            <v>A - MATERIALES</v>
          </cell>
          <cell r="D2511">
            <v>0</v>
          </cell>
          <cell r="E2511">
            <v>0</v>
          </cell>
          <cell r="F2511">
            <v>0</v>
          </cell>
          <cell r="G2511">
            <v>0</v>
          </cell>
        </row>
        <row r="2512">
          <cell r="A2512" t="str">
            <v/>
          </cell>
          <cell r="B2512" t="str">
            <v/>
          </cell>
          <cell r="C2512">
            <v>0</v>
          </cell>
          <cell r="D2512" t="str">
            <v/>
          </cell>
          <cell r="E2512">
            <v>0</v>
          </cell>
          <cell r="F2512">
            <v>0</v>
          </cell>
          <cell r="G2512">
            <v>0</v>
          </cell>
        </row>
        <row r="2513">
          <cell r="A2513" t="str">
            <v/>
          </cell>
          <cell r="B2513" t="str">
            <v/>
          </cell>
          <cell r="C2513">
            <v>0</v>
          </cell>
          <cell r="D2513" t="str">
            <v/>
          </cell>
          <cell r="E2513">
            <v>0</v>
          </cell>
          <cell r="F2513">
            <v>0</v>
          </cell>
          <cell r="G2513">
            <v>0</v>
          </cell>
        </row>
        <row r="2514">
          <cell r="A2514" t="str">
            <v/>
          </cell>
          <cell r="B2514" t="str">
            <v/>
          </cell>
          <cell r="C2514">
            <v>0</v>
          </cell>
          <cell r="D2514" t="str">
            <v/>
          </cell>
          <cell r="E2514">
            <v>0</v>
          </cell>
          <cell r="F2514">
            <v>0</v>
          </cell>
          <cell r="G2514">
            <v>0</v>
          </cell>
        </row>
        <row r="2515">
          <cell r="A2515" t="str">
            <v/>
          </cell>
          <cell r="B2515" t="str">
            <v/>
          </cell>
          <cell r="C2515">
            <v>0</v>
          </cell>
          <cell r="D2515" t="str">
            <v/>
          </cell>
          <cell r="E2515">
            <v>0</v>
          </cell>
          <cell r="F2515">
            <v>0</v>
          </cell>
          <cell r="G2515">
            <v>0</v>
          </cell>
        </row>
        <row r="2516">
          <cell r="A2516" t="str">
            <v/>
          </cell>
          <cell r="B2516" t="str">
            <v/>
          </cell>
          <cell r="C2516">
            <v>0</v>
          </cell>
          <cell r="D2516" t="str">
            <v/>
          </cell>
          <cell r="E2516">
            <v>0</v>
          </cell>
          <cell r="F2516">
            <v>0</v>
          </cell>
          <cell r="G2516">
            <v>0</v>
          </cell>
        </row>
        <row r="2517">
          <cell r="A2517" t="str">
            <v/>
          </cell>
          <cell r="B2517" t="str">
            <v/>
          </cell>
          <cell r="C2517">
            <v>0</v>
          </cell>
          <cell r="D2517" t="str">
            <v/>
          </cell>
          <cell r="E2517">
            <v>0</v>
          </cell>
          <cell r="F2517">
            <v>0</v>
          </cell>
          <cell r="G2517">
            <v>0</v>
          </cell>
        </row>
        <row r="2518">
          <cell r="A2518" t="str">
            <v/>
          </cell>
          <cell r="B2518" t="str">
            <v/>
          </cell>
          <cell r="C2518">
            <v>0</v>
          </cell>
          <cell r="D2518" t="str">
            <v/>
          </cell>
          <cell r="E2518">
            <v>0</v>
          </cell>
          <cell r="F2518">
            <v>0</v>
          </cell>
          <cell r="G2518">
            <v>0</v>
          </cell>
        </row>
        <row r="2519">
          <cell r="A2519" t="str">
            <v/>
          </cell>
          <cell r="B2519" t="str">
            <v/>
          </cell>
          <cell r="C2519">
            <v>0</v>
          </cell>
          <cell r="D2519" t="str">
            <v/>
          </cell>
          <cell r="E2519">
            <v>0</v>
          </cell>
          <cell r="F2519">
            <v>0</v>
          </cell>
          <cell r="G2519">
            <v>0</v>
          </cell>
        </row>
        <row r="2520">
          <cell r="A2520" t="str">
            <v/>
          </cell>
          <cell r="B2520" t="str">
            <v/>
          </cell>
          <cell r="C2520">
            <v>0</v>
          </cell>
          <cell r="D2520" t="str">
            <v/>
          </cell>
          <cell r="E2520">
            <v>0</v>
          </cell>
          <cell r="F2520">
            <v>0</v>
          </cell>
          <cell r="G2520">
            <v>0</v>
          </cell>
        </row>
        <row r="2521">
          <cell r="A2521" t="str">
            <v/>
          </cell>
          <cell r="B2521" t="str">
            <v/>
          </cell>
          <cell r="C2521">
            <v>0</v>
          </cell>
          <cell r="D2521" t="str">
            <v/>
          </cell>
          <cell r="E2521">
            <v>0</v>
          </cell>
          <cell r="F2521">
            <v>0</v>
          </cell>
          <cell r="G2521">
            <v>0</v>
          </cell>
        </row>
        <row r="2522">
          <cell r="A2522" t="str">
            <v/>
          </cell>
          <cell r="B2522" t="str">
            <v/>
          </cell>
          <cell r="C2522">
            <v>0</v>
          </cell>
          <cell r="D2522" t="str">
            <v/>
          </cell>
          <cell r="E2522">
            <v>0</v>
          </cell>
          <cell r="F2522">
            <v>0</v>
          </cell>
          <cell r="G2522">
            <v>0</v>
          </cell>
        </row>
        <row r="2523">
          <cell r="A2523" t="str">
            <v/>
          </cell>
          <cell r="B2523" t="str">
            <v/>
          </cell>
          <cell r="C2523">
            <v>0</v>
          </cell>
          <cell r="D2523" t="str">
            <v/>
          </cell>
          <cell r="E2523">
            <v>0</v>
          </cell>
          <cell r="F2523">
            <v>0</v>
          </cell>
          <cell r="G2523">
            <v>0</v>
          </cell>
        </row>
        <row r="2524">
          <cell r="A2524" t="str">
            <v/>
          </cell>
          <cell r="B2524" t="str">
            <v/>
          </cell>
          <cell r="C2524">
            <v>0</v>
          </cell>
          <cell r="D2524" t="str">
            <v/>
          </cell>
          <cell r="E2524">
            <v>0</v>
          </cell>
          <cell r="F2524">
            <v>0</v>
          </cell>
          <cell r="G2524">
            <v>0</v>
          </cell>
        </row>
        <row r="2525">
          <cell r="A2525" t="str">
            <v/>
          </cell>
          <cell r="B2525" t="str">
            <v/>
          </cell>
          <cell r="C2525">
            <v>0</v>
          </cell>
          <cell r="D2525" t="str">
            <v/>
          </cell>
          <cell r="E2525">
            <v>0</v>
          </cell>
          <cell r="F2525">
            <v>0</v>
          </cell>
          <cell r="G2525">
            <v>0</v>
          </cell>
        </row>
        <row r="2526">
          <cell r="A2526">
            <v>0</v>
          </cell>
          <cell r="B2526">
            <v>0</v>
          </cell>
          <cell r="C2526">
            <v>0</v>
          </cell>
          <cell r="D2526">
            <v>0</v>
          </cell>
          <cell r="E2526">
            <v>0</v>
          </cell>
          <cell r="F2526" t="str">
            <v>Total A</v>
          </cell>
          <cell r="G2526">
            <v>0</v>
          </cell>
        </row>
        <row r="2527">
          <cell r="A2527">
            <v>0</v>
          </cell>
          <cell r="B2527">
            <v>0</v>
          </cell>
          <cell r="C2527" t="str">
            <v>B - MANO DE OBRA</v>
          </cell>
          <cell r="D2527">
            <v>0</v>
          </cell>
          <cell r="E2527">
            <v>0</v>
          </cell>
          <cell r="F2527">
            <v>0</v>
          </cell>
          <cell r="G2527">
            <v>0</v>
          </cell>
        </row>
        <row r="2528">
          <cell r="A2528" t="str">
            <v/>
          </cell>
          <cell r="B2528">
            <v>0</v>
          </cell>
          <cell r="C2528">
            <v>0</v>
          </cell>
          <cell r="D2528" t="str">
            <v/>
          </cell>
          <cell r="E2528">
            <v>0</v>
          </cell>
          <cell r="F2528">
            <v>0</v>
          </cell>
          <cell r="G2528">
            <v>0</v>
          </cell>
        </row>
        <row r="2529">
          <cell r="A2529" t="str">
            <v/>
          </cell>
          <cell r="B2529">
            <v>0</v>
          </cell>
          <cell r="C2529">
            <v>0</v>
          </cell>
          <cell r="D2529" t="str">
            <v/>
          </cell>
          <cell r="E2529">
            <v>0</v>
          </cell>
          <cell r="F2529">
            <v>0</v>
          </cell>
          <cell r="G2529">
            <v>0</v>
          </cell>
        </row>
        <row r="2530">
          <cell r="A2530" t="str">
            <v/>
          </cell>
          <cell r="B2530">
            <v>0</v>
          </cell>
          <cell r="C2530">
            <v>0</v>
          </cell>
          <cell r="D2530" t="str">
            <v/>
          </cell>
          <cell r="E2530">
            <v>0</v>
          </cell>
          <cell r="F2530">
            <v>0</v>
          </cell>
          <cell r="G2530">
            <v>0</v>
          </cell>
        </row>
        <row r="2531">
          <cell r="A2531" t="str">
            <v/>
          </cell>
          <cell r="B2531">
            <v>0</v>
          </cell>
          <cell r="C2531">
            <v>0</v>
          </cell>
          <cell r="D2531" t="str">
            <v/>
          </cell>
          <cell r="E2531">
            <v>0</v>
          </cell>
          <cell r="F2531">
            <v>0</v>
          </cell>
          <cell r="G2531">
            <v>0</v>
          </cell>
        </row>
        <row r="2532">
          <cell r="A2532" t="str">
            <v/>
          </cell>
          <cell r="B2532">
            <v>0</v>
          </cell>
          <cell r="C2532">
            <v>0</v>
          </cell>
          <cell r="D2532" t="str">
            <v/>
          </cell>
          <cell r="E2532">
            <v>0</v>
          </cell>
          <cell r="F2532">
            <v>0</v>
          </cell>
          <cell r="G2532">
            <v>0</v>
          </cell>
        </row>
        <row r="2533">
          <cell r="A2533" t="str">
            <v/>
          </cell>
          <cell r="B2533">
            <v>0</v>
          </cell>
          <cell r="C2533">
            <v>0</v>
          </cell>
          <cell r="D2533" t="str">
            <v/>
          </cell>
          <cell r="E2533">
            <v>0</v>
          </cell>
          <cell r="F2533">
            <v>0</v>
          </cell>
          <cell r="G2533">
            <v>0</v>
          </cell>
        </row>
        <row r="2534">
          <cell r="A2534" t="str">
            <v/>
          </cell>
          <cell r="B2534">
            <v>0</v>
          </cell>
          <cell r="C2534">
            <v>0</v>
          </cell>
          <cell r="D2534" t="str">
            <v/>
          </cell>
          <cell r="E2534">
            <v>0</v>
          </cell>
          <cell r="F2534">
            <v>0</v>
          </cell>
          <cell r="G2534">
            <v>0</v>
          </cell>
        </row>
        <row r="2535">
          <cell r="A2535" t="str">
            <v/>
          </cell>
          <cell r="B2535">
            <v>0</v>
          </cell>
          <cell r="C2535">
            <v>0</v>
          </cell>
          <cell r="D2535" t="str">
            <v/>
          </cell>
          <cell r="E2535">
            <v>0</v>
          </cell>
          <cell r="F2535">
            <v>0</v>
          </cell>
          <cell r="G2535">
            <v>0</v>
          </cell>
        </row>
        <row r="2536">
          <cell r="A2536">
            <v>0</v>
          </cell>
          <cell r="B2536">
            <v>0</v>
          </cell>
          <cell r="C2536">
            <v>0</v>
          </cell>
          <cell r="D2536">
            <v>0</v>
          </cell>
          <cell r="E2536">
            <v>0</v>
          </cell>
          <cell r="F2536" t="str">
            <v>Total B</v>
          </cell>
          <cell r="G2536">
            <v>0</v>
          </cell>
        </row>
        <row r="2537">
          <cell r="A2537">
            <v>0</v>
          </cell>
          <cell r="B2537">
            <v>0</v>
          </cell>
          <cell r="C2537" t="str">
            <v>C - EQUIPOS</v>
          </cell>
          <cell r="D2537">
            <v>0</v>
          </cell>
          <cell r="E2537">
            <v>0</v>
          </cell>
          <cell r="F2537">
            <v>0</v>
          </cell>
          <cell r="G2537">
            <v>0</v>
          </cell>
        </row>
        <row r="2538">
          <cell r="A2538" t="str">
            <v/>
          </cell>
          <cell r="B2538" t="str">
            <v/>
          </cell>
          <cell r="C2538">
            <v>0</v>
          </cell>
          <cell r="D2538" t="str">
            <v/>
          </cell>
          <cell r="E2538">
            <v>0</v>
          </cell>
          <cell r="F2538">
            <v>0</v>
          </cell>
          <cell r="G2538">
            <v>0</v>
          </cell>
        </row>
        <row r="2539">
          <cell r="A2539" t="str">
            <v/>
          </cell>
          <cell r="B2539" t="str">
            <v/>
          </cell>
          <cell r="C2539">
            <v>0</v>
          </cell>
          <cell r="D2539" t="str">
            <v/>
          </cell>
          <cell r="E2539">
            <v>0</v>
          </cell>
          <cell r="F2539">
            <v>0</v>
          </cell>
          <cell r="G2539">
            <v>0</v>
          </cell>
        </row>
        <row r="2540">
          <cell r="A2540" t="str">
            <v/>
          </cell>
          <cell r="B2540" t="str">
            <v/>
          </cell>
          <cell r="C2540">
            <v>0</v>
          </cell>
          <cell r="D2540" t="str">
            <v/>
          </cell>
          <cell r="E2540">
            <v>0</v>
          </cell>
          <cell r="F2540">
            <v>0</v>
          </cell>
          <cell r="G2540">
            <v>0</v>
          </cell>
        </row>
        <row r="2541">
          <cell r="A2541" t="str">
            <v/>
          </cell>
          <cell r="B2541" t="str">
            <v/>
          </cell>
          <cell r="C2541">
            <v>0</v>
          </cell>
          <cell r="D2541" t="str">
            <v/>
          </cell>
          <cell r="E2541">
            <v>0</v>
          </cell>
          <cell r="F2541">
            <v>0</v>
          </cell>
          <cell r="G2541">
            <v>0</v>
          </cell>
        </row>
        <row r="2542">
          <cell r="A2542" t="str">
            <v/>
          </cell>
          <cell r="B2542" t="str">
            <v/>
          </cell>
          <cell r="C2542">
            <v>0</v>
          </cell>
          <cell r="D2542" t="str">
            <v/>
          </cell>
          <cell r="E2542">
            <v>0</v>
          </cell>
          <cell r="F2542">
            <v>0</v>
          </cell>
          <cell r="G2542">
            <v>0</v>
          </cell>
        </row>
        <row r="2543">
          <cell r="A2543" t="str">
            <v/>
          </cell>
          <cell r="B2543" t="str">
            <v/>
          </cell>
          <cell r="C2543">
            <v>0</v>
          </cell>
          <cell r="D2543" t="str">
            <v/>
          </cell>
          <cell r="E2543">
            <v>0</v>
          </cell>
          <cell r="F2543">
            <v>0</v>
          </cell>
          <cell r="G2543">
            <v>0</v>
          </cell>
        </row>
        <row r="2544">
          <cell r="A2544" t="str">
            <v/>
          </cell>
          <cell r="B2544" t="str">
            <v/>
          </cell>
          <cell r="C2544">
            <v>0</v>
          </cell>
          <cell r="D2544" t="str">
            <v/>
          </cell>
          <cell r="E2544">
            <v>0</v>
          </cell>
          <cell r="F2544">
            <v>0</v>
          </cell>
          <cell r="G2544">
            <v>0</v>
          </cell>
        </row>
        <row r="2545">
          <cell r="A2545" t="str">
            <v/>
          </cell>
          <cell r="B2545" t="str">
            <v/>
          </cell>
          <cell r="C2545">
            <v>0</v>
          </cell>
          <cell r="D2545" t="str">
            <v/>
          </cell>
          <cell r="E2545">
            <v>0</v>
          </cell>
          <cell r="F2545">
            <v>0</v>
          </cell>
          <cell r="G2545">
            <v>0</v>
          </cell>
        </row>
        <row r="2546">
          <cell r="A2546" t="str">
            <v/>
          </cell>
          <cell r="B2546" t="str">
            <v/>
          </cell>
          <cell r="C2546">
            <v>0</v>
          </cell>
          <cell r="D2546" t="str">
            <v/>
          </cell>
          <cell r="E2546">
            <v>0</v>
          </cell>
          <cell r="F2546">
            <v>0</v>
          </cell>
          <cell r="G2546">
            <v>0</v>
          </cell>
        </row>
        <row r="2547">
          <cell r="A2547">
            <v>0</v>
          </cell>
          <cell r="B2547">
            <v>0</v>
          </cell>
          <cell r="C2547">
            <v>0</v>
          </cell>
          <cell r="D2547">
            <v>0</v>
          </cell>
          <cell r="E2547">
            <v>0</v>
          </cell>
          <cell r="F2547" t="str">
            <v>Total C</v>
          </cell>
          <cell r="G2547">
            <v>0</v>
          </cell>
        </row>
        <row r="2548">
          <cell r="A2548">
            <v>0</v>
          </cell>
          <cell r="B2548">
            <v>0</v>
          </cell>
          <cell r="C2548">
            <v>0</v>
          </cell>
          <cell r="D2548">
            <v>0</v>
          </cell>
          <cell r="E2548">
            <v>0</v>
          </cell>
          <cell r="F2548">
            <v>0</v>
          </cell>
          <cell r="G2548">
            <v>0</v>
          </cell>
        </row>
        <row r="2549">
          <cell r="A2549" t="str">
            <v/>
          </cell>
          <cell r="B2549" t="str">
            <v/>
          </cell>
          <cell r="C2549">
            <v>0</v>
          </cell>
          <cell r="D2549" t="str">
            <v>Costo  Neto</v>
          </cell>
          <cell r="E2549">
            <v>0</v>
          </cell>
          <cell r="F2549" t="str">
            <v>Total D=A+B+C</v>
          </cell>
          <cell r="G2549">
            <v>0</v>
          </cell>
        </row>
        <row r="2551">
          <cell r="A2551" t="str">
            <v>ANALISIS DE PRECIOS</v>
          </cell>
          <cell r="B2551">
            <v>0</v>
          </cell>
          <cell r="C2551">
            <v>0</v>
          </cell>
          <cell r="D2551">
            <v>0</v>
          </cell>
          <cell r="E2551">
            <v>0</v>
          </cell>
          <cell r="F2551">
            <v>0</v>
          </cell>
          <cell r="G2551">
            <v>0</v>
          </cell>
        </row>
        <row r="2552">
          <cell r="A2552" t="str">
            <v>COMITENTE:</v>
          </cell>
          <cell r="B2552" t="str">
            <v>DIRECCIÓN DE ARQUITECTURA</v>
          </cell>
          <cell r="C2552">
            <v>0</v>
          </cell>
          <cell r="D2552">
            <v>0</v>
          </cell>
          <cell r="E2552">
            <v>0</v>
          </cell>
          <cell r="F2552">
            <v>0</v>
          </cell>
          <cell r="G2552">
            <v>0</v>
          </cell>
        </row>
        <row r="2553">
          <cell r="A2553" t="str">
            <v>CONTRATISTA:</v>
          </cell>
          <cell r="B2553" t="str">
            <v>FUNCIONALES SIGOP</v>
          </cell>
          <cell r="C2553">
            <v>0</v>
          </cell>
          <cell r="D2553">
            <v>0</v>
          </cell>
          <cell r="E2553">
            <v>0</v>
          </cell>
          <cell r="F2553">
            <v>0</v>
          </cell>
          <cell r="G2553">
            <v>0</v>
          </cell>
        </row>
        <row r="2554">
          <cell r="A2554" t="str">
            <v>OBRA:</v>
          </cell>
          <cell r="B2554" t="str">
            <v>PRUEBA PLANILLA DE MEDICION</v>
          </cell>
          <cell r="C2554">
            <v>0</v>
          </cell>
          <cell r="D2554">
            <v>0</v>
          </cell>
          <cell r="E2554">
            <v>0</v>
          </cell>
          <cell r="F2554" t="str">
            <v>PRECIOS A:</v>
          </cell>
          <cell r="G2554">
            <v>0</v>
          </cell>
        </row>
        <row r="2555">
          <cell r="A2555" t="str">
            <v>UBICACIÓN:</v>
          </cell>
          <cell r="B2555" t="str">
            <v>CENTRO CIVICO</v>
          </cell>
          <cell r="C2555">
            <v>0</v>
          </cell>
          <cell r="D2555">
            <v>0</v>
          </cell>
          <cell r="E2555">
            <v>0</v>
          </cell>
          <cell r="F2555">
            <v>0</v>
          </cell>
          <cell r="G2555">
            <v>0</v>
          </cell>
        </row>
        <row r="2556">
          <cell r="A2556" t="str">
            <v>RUBRO:</v>
          </cell>
          <cell r="B2556" t="str">
            <v/>
          </cell>
          <cell r="C2556" t="str">
            <v/>
          </cell>
          <cell r="D2556">
            <v>0</v>
          </cell>
          <cell r="E2556">
            <v>0</v>
          </cell>
          <cell r="F2556">
            <v>0</v>
          </cell>
          <cell r="G2556">
            <v>0</v>
          </cell>
        </row>
        <row r="2557">
          <cell r="A2557" t="str">
            <v>ITEM:</v>
          </cell>
          <cell r="B2557" t="str">
            <v/>
          </cell>
          <cell r="C2557" t="str">
            <v/>
          </cell>
          <cell r="D2557">
            <v>0</v>
          </cell>
          <cell r="E2557">
            <v>0</v>
          </cell>
          <cell r="F2557" t="str">
            <v>UNIDAD:</v>
          </cell>
          <cell r="G2557" t="str">
            <v/>
          </cell>
        </row>
        <row r="2558">
          <cell r="A2558">
            <v>0</v>
          </cell>
          <cell r="B2558">
            <v>0</v>
          </cell>
          <cell r="C2558">
            <v>0</v>
          </cell>
          <cell r="D2558">
            <v>0</v>
          </cell>
          <cell r="E2558">
            <v>0</v>
          </cell>
          <cell r="F2558">
            <v>0</v>
          </cell>
          <cell r="G2558">
            <v>0</v>
          </cell>
        </row>
        <row r="2559">
          <cell r="A2559" t="str">
            <v>DATOS REDETERMINACION</v>
          </cell>
          <cell r="B2559">
            <v>0</v>
          </cell>
          <cell r="C2559" t="str">
            <v>DESIGNACION</v>
          </cell>
          <cell r="D2559" t="str">
            <v>U</v>
          </cell>
          <cell r="E2559" t="str">
            <v>Cantidad</v>
          </cell>
          <cell r="F2559" t="str">
            <v>$ Unitarios</v>
          </cell>
          <cell r="G2559" t="str">
            <v>$ Parcial</v>
          </cell>
        </row>
        <row r="2560">
          <cell r="A2560" t="str">
            <v>CÓDIGO</v>
          </cell>
          <cell r="B2560" t="str">
            <v>DESCRIPCIÓN</v>
          </cell>
          <cell r="C2560">
            <v>0</v>
          </cell>
          <cell r="D2560">
            <v>0</v>
          </cell>
          <cell r="E2560">
            <v>0</v>
          </cell>
          <cell r="F2560">
            <v>0</v>
          </cell>
          <cell r="G2560">
            <v>0</v>
          </cell>
        </row>
        <row r="2561">
          <cell r="A2561">
            <v>0</v>
          </cell>
          <cell r="B2561">
            <v>0</v>
          </cell>
          <cell r="C2561" t="str">
            <v>A - MATERIALES</v>
          </cell>
          <cell r="D2561">
            <v>0</v>
          </cell>
          <cell r="E2561">
            <v>0</v>
          </cell>
          <cell r="F2561">
            <v>0</v>
          </cell>
          <cell r="G2561">
            <v>0</v>
          </cell>
        </row>
        <row r="2562">
          <cell r="A2562" t="str">
            <v/>
          </cell>
          <cell r="B2562" t="str">
            <v/>
          </cell>
          <cell r="C2562">
            <v>0</v>
          </cell>
          <cell r="D2562" t="str">
            <v/>
          </cell>
          <cell r="E2562">
            <v>0</v>
          </cell>
          <cell r="F2562">
            <v>0</v>
          </cell>
          <cell r="G2562">
            <v>0</v>
          </cell>
        </row>
        <row r="2563">
          <cell r="A2563" t="str">
            <v/>
          </cell>
          <cell r="B2563" t="str">
            <v/>
          </cell>
          <cell r="C2563">
            <v>0</v>
          </cell>
          <cell r="D2563" t="str">
            <v/>
          </cell>
          <cell r="E2563">
            <v>0</v>
          </cell>
          <cell r="F2563">
            <v>0</v>
          </cell>
          <cell r="G2563">
            <v>0</v>
          </cell>
        </row>
        <row r="2564">
          <cell r="A2564" t="str">
            <v/>
          </cell>
          <cell r="B2564" t="str">
            <v/>
          </cell>
          <cell r="C2564">
            <v>0</v>
          </cell>
          <cell r="D2564" t="str">
            <v/>
          </cell>
          <cell r="E2564">
            <v>0</v>
          </cell>
          <cell r="F2564">
            <v>0</v>
          </cell>
          <cell r="G2564">
            <v>0</v>
          </cell>
        </row>
        <row r="2565">
          <cell r="A2565" t="str">
            <v/>
          </cell>
          <cell r="B2565" t="str">
            <v/>
          </cell>
          <cell r="C2565">
            <v>0</v>
          </cell>
          <cell r="D2565" t="str">
            <v/>
          </cell>
          <cell r="E2565">
            <v>0</v>
          </cell>
          <cell r="F2565">
            <v>0</v>
          </cell>
          <cell r="G2565">
            <v>0</v>
          </cell>
        </row>
        <row r="2566">
          <cell r="A2566" t="str">
            <v/>
          </cell>
          <cell r="B2566" t="str">
            <v/>
          </cell>
          <cell r="C2566">
            <v>0</v>
          </cell>
          <cell r="D2566" t="str">
            <v/>
          </cell>
          <cell r="E2566">
            <v>0</v>
          </cell>
          <cell r="F2566">
            <v>0</v>
          </cell>
          <cell r="G2566">
            <v>0</v>
          </cell>
        </row>
        <row r="2567">
          <cell r="A2567" t="str">
            <v/>
          </cell>
          <cell r="B2567" t="str">
            <v/>
          </cell>
          <cell r="C2567">
            <v>0</v>
          </cell>
          <cell r="D2567" t="str">
            <v/>
          </cell>
          <cell r="E2567">
            <v>0</v>
          </cell>
          <cell r="F2567">
            <v>0</v>
          </cell>
          <cell r="G2567">
            <v>0</v>
          </cell>
        </row>
        <row r="2568">
          <cell r="A2568" t="str">
            <v/>
          </cell>
          <cell r="B2568" t="str">
            <v/>
          </cell>
          <cell r="C2568">
            <v>0</v>
          </cell>
          <cell r="D2568" t="str">
            <v/>
          </cell>
          <cell r="E2568">
            <v>0</v>
          </cell>
          <cell r="F2568">
            <v>0</v>
          </cell>
          <cell r="G2568">
            <v>0</v>
          </cell>
        </row>
        <row r="2569">
          <cell r="A2569" t="str">
            <v/>
          </cell>
          <cell r="B2569" t="str">
            <v/>
          </cell>
          <cell r="C2569">
            <v>0</v>
          </cell>
          <cell r="D2569" t="str">
            <v/>
          </cell>
          <cell r="E2569">
            <v>0</v>
          </cell>
          <cell r="F2569">
            <v>0</v>
          </cell>
          <cell r="G2569">
            <v>0</v>
          </cell>
        </row>
        <row r="2570">
          <cell r="A2570" t="str">
            <v/>
          </cell>
          <cell r="B2570" t="str">
            <v/>
          </cell>
          <cell r="C2570">
            <v>0</v>
          </cell>
          <cell r="D2570" t="str">
            <v/>
          </cell>
          <cell r="E2570">
            <v>0</v>
          </cell>
          <cell r="F2570">
            <v>0</v>
          </cell>
          <cell r="G2570">
            <v>0</v>
          </cell>
        </row>
        <row r="2571">
          <cell r="A2571" t="str">
            <v/>
          </cell>
          <cell r="B2571" t="str">
            <v/>
          </cell>
          <cell r="C2571">
            <v>0</v>
          </cell>
          <cell r="D2571" t="str">
            <v/>
          </cell>
          <cell r="E2571">
            <v>0</v>
          </cell>
          <cell r="F2571">
            <v>0</v>
          </cell>
          <cell r="G2571">
            <v>0</v>
          </cell>
        </row>
        <row r="2572">
          <cell r="A2572" t="str">
            <v/>
          </cell>
          <cell r="B2572" t="str">
            <v/>
          </cell>
          <cell r="C2572">
            <v>0</v>
          </cell>
          <cell r="D2572" t="str">
            <v/>
          </cell>
          <cell r="E2572">
            <v>0</v>
          </cell>
          <cell r="F2572">
            <v>0</v>
          </cell>
          <cell r="G2572">
            <v>0</v>
          </cell>
        </row>
        <row r="2573">
          <cell r="A2573" t="str">
            <v/>
          </cell>
          <cell r="B2573" t="str">
            <v/>
          </cell>
          <cell r="C2573">
            <v>0</v>
          </cell>
          <cell r="D2573" t="str">
            <v/>
          </cell>
          <cell r="E2573">
            <v>0</v>
          </cell>
          <cell r="F2573">
            <v>0</v>
          </cell>
          <cell r="G2573">
            <v>0</v>
          </cell>
        </row>
        <row r="2574">
          <cell r="A2574" t="str">
            <v/>
          </cell>
          <cell r="B2574" t="str">
            <v/>
          </cell>
          <cell r="C2574">
            <v>0</v>
          </cell>
          <cell r="D2574" t="str">
            <v/>
          </cell>
          <cell r="E2574">
            <v>0</v>
          </cell>
          <cell r="F2574">
            <v>0</v>
          </cell>
          <cell r="G2574">
            <v>0</v>
          </cell>
        </row>
        <row r="2575">
          <cell r="A2575" t="str">
            <v/>
          </cell>
          <cell r="B2575" t="str">
            <v/>
          </cell>
          <cell r="C2575">
            <v>0</v>
          </cell>
          <cell r="D2575" t="str">
            <v/>
          </cell>
          <cell r="E2575">
            <v>0</v>
          </cell>
          <cell r="F2575">
            <v>0</v>
          </cell>
          <cell r="G2575">
            <v>0</v>
          </cell>
        </row>
        <row r="2576">
          <cell r="A2576">
            <v>0</v>
          </cell>
          <cell r="B2576">
            <v>0</v>
          </cell>
          <cell r="C2576">
            <v>0</v>
          </cell>
          <cell r="D2576">
            <v>0</v>
          </cell>
          <cell r="E2576">
            <v>0</v>
          </cell>
          <cell r="F2576" t="str">
            <v>Total A</v>
          </cell>
          <cell r="G2576">
            <v>0</v>
          </cell>
        </row>
        <row r="2577">
          <cell r="A2577">
            <v>0</v>
          </cell>
          <cell r="B2577">
            <v>0</v>
          </cell>
          <cell r="C2577" t="str">
            <v>B - MANO DE OBRA</v>
          </cell>
          <cell r="D2577">
            <v>0</v>
          </cell>
          <cell r="E2577">
            <v>0</v>
          </cell>
          <cell r="F2577">
            <v>0</v>
          </cell>
          <cell r="G2577">
            <v>0</v>
          </cell>
        </row>
        <row r="2578">
          <cell r="A2578" t="str">
            <v/>
          </cell>
          <cell r="B2578">
            <v>0</v>
          </cell>
          <cell r="C2578">
            <v>0</v>
          </cell>
          <cell r="D2578" t="str">
            <v/>
          </cell>
          <cell r="E2578">
            <v>0</v>
          </cell>
          <cell r="F2578">
            <v>0</v>
          </cell>
          <cell r="G2578">
            <v>0</v>
          </cell>
        </row>
        <row r="2579">
          <cell r="A2579" t="str">
            <v/>
          </cell>
          <cell r="B2579">
            <v>0</v>
          </cell>
          <cell r="C2579">
            <v>0</v>
          </cell>
          <cell r="D2579" t="str">
            <v/>
          </cell>
          <cell r="E2579">
            <v>0</v>
          </cell>
          <cell r="F2579">
            <v>0</v>
          </cell>
          <cell r="G2579">
            <v>0</v>
          </cell>
        </row>
        <row r="2580">
          <cell r="A2580" t="str">
            <v/>
          </cell>
          <cell r="B2580">
            <v>0</v>
          </cell>
          <cell r="C2580">
            <v>0</v>
          </cell>
          <cell r="D2580" t="str">
            <v/>
          </cell>
          <cell r="E2580">
            <v>0</v>
          </cell>
          <cell r="F2580">
            <v>0</v>
          </cell>
          <cell r="G2580">
            <v>0</v>
          </cell>
        </row>
        <row r="2581">
          <cell r="A2581" t="str">
            <v/>
          </cell>
          <cell r="B2581">
            <v>0</v>
          </cell>
          <cell r="C2581">
            <v>0</v>
          </cell>
          <cell r="D2581" t="str">
            <v/>
          </cell>
          <cell r="E2581">
            <v>0</v>
          </cell>
          <cell r="F2581">
            <v>0</v>
          </cell>
          <cell r="G2581">
            <v>0</v>
          </cell>
        </row>
        <row r="2582">
          <cell r="A2582" t="str">
            <v/>
          </cell>
          <cell r="B2582">
            <v>0</v>
          </cell>
          <cell r="C2582">
            <v>0</v>
          </cell>
          <cell r="D2582" t="str">
            <v/>
          </cell>
          <cell r="E2582">
            <v>0</v>
          </cell>
          <cell r="F2582">
            <v>0</v>
          </cell>
          <cell r="G2582">
            <v>0</v>
          </cell>
        </row>
        <row r="2583">
          <cell r="A2583" t="str">
            <v/>
          </cell>
          <cell r="B2583">
            <v>0</v>
          </cell>
          <cell r="C2583">
            <v>0</v>
          </cell>
          <cell r="D2583" t="str">
            <v/>
          </cell>
          <cell r="E2583">
            <v>0</v>
          </cell>
          <cell r="F2583">
            <v>0</v>
          </cell>
          <cell r="G2583">
            <v>0</v>
          </cell>
        </row>
        <row r="2584">
          <cell r="A2584" t="str">
            <v/>
          </cell>
          <cell r="B2584">
            <v>0</v>
          </cell>
          <cell r="C2584">
            <v>0</v>
          </cell>
          <cell r="D2584" t="str">
            <v/>
          </cell>
          <cell r="E2584">
            <v>0</v>
          </cell>
          <cell r="F2584">
            <v>0</v>
          </cell>
          <cell r="G2584">
            <v>0</v>
          </cell>
        </row>
        <row r="2585">
          <cell r="A2585" t="str">
            <v/>
          </cell>
          <cell r="B2585">
            <v>0</v>
          </cell>
          <cell r="C2585">
            <v>0</v>
          </cell>
          <cell r="D2585" t="str">
            <v/>
          </cell>
          <cell r="E2585">
            <v>0</v>
          </cell>
          <cell r="F2585">
            <v>0</v>
          </cell>
          <cell r="G2585">
            <v>0</v>
          </cell>
        </row>
        <row r="2586">
          <cell r="A2586">
            <v>0</v>
          </cell>
          <cell r="B2586">
            <v>0</v>
          </cell>
          <cell r="C2586">
            <v>0</v>
          </cell>
          <cell r="D2586">
            <v>0</v>
          </cell>
          <cell r="E2586">
            <v>0</v>
          </cell>
          <cell r="F2586" t="str">
            <v>Total B</v>
          </cell>
          <cell r="G2586">
            <v>0</v>
          </cell>
        </row>
        <row r="2587">
          <cell r="A2587">
            <v>0</v>
          </cell>
          <cell r="B2587">
            <v>0</v>
          </cell>
          <cell r="C2587" t="str">
            <v>C - EQUIPOS</v>
          </cell>
          <cell r="D2587">
            <v>0</v>
          </cell>
          <cell r="E2587">
            <v>0</v>
          </cell>
          <cell r="F2587">
            <v>0</v>
          </cell>
          <cell r="G2587">
            <v>0</v>
          </cell>
        </row>
        <row r="2588">
          <cell r="A2588" t="str">
            <v/>
          </cell>
          <cell r="B2588" t="str">
            <v/>
          </cell>
          <cell r="C2588">
            <v>0</v>
          </cell>
          <cell r="D2588" t="str">
            <v/>
          </cell>
          <cell r="E2588">
            <v>0</v>
          </cell>
          <cell r="F2588">
            <v>0</v>
          </cell>
          <cell r="G2588">
            <v>0</v>
          </cell>
        </row>
        <row r="2589">
          <cell r="A2589" t="str">
            <v/>
          </cell>
          <cell r="B2589" t="str">
            <v/>
          </cell>
          <cell r="C2589">
            <v>0</v>
          </cell>
          <cell r="D2589" t="str">
            <v/>
          </cell>
          <cell r="E2589">
            <v>0</v>
          </cell>
          <cell r="F2589">
            <v>0</v>
          </cell>
          <cell r="G2589">
            <v>0</v>
          </cell>
        </row>
        <row r="2590">
          <cell r="A2590" t="str">
            <v/>
          </cell>
          <cell r="B2590" t="str">
            <v/>
          </cell>
          <cell r="C2590">
            <v>0</v>
          </cell>
          <cell r="D2590" t="str">
            <v/>
          </cell>
          <cell r="E2590">
            <v>0</v>
          </cell>
          <cell r="F2590">
            <v>0</v>
          </cell>
          <cell r="G2590">
            <v>0</v>
          </cell>
        </row>
        <row r="2591">
          <cell r="A2591" t="str">
            <v/>
          </cell>
          <cell r="B2591" t="str">
            <v/>
          </cell>
          <cell r="C2591">
            <v>0</v>
          </cell>
          <cell r="D2591" t="str">
            <v/>
          </cell>
          <cell r="E2591">
            <v>0</v>
          </cell>
          <cell r="F2591">
            <v>0</v>
          </cell>
          <cell r="G2591">
            <v>0</v>
          </cell>
        </row>
        <row r="2592">
          <cell r="A2592" t="str">
            <v/>
          </cell>
          <cell r="B2592" t="str">
            <v/>
          </cell>
          <cell r="C2592">
            <v>0</v>
          </cell>
          <cell r="D2592" t="str">
            <v/>
          </cell>
          <cell r="E2592">
            <v>0</v>
          </cell>
          <cell r="F2592">
            <v>0</v>
          </cell>
          <cell r="G2592">
            <v>0</v>
          </cell>
        </row>
        <row r="2593">
          <cell r="A2593" t="str">
            <v/>
          </cell>
          <cell r="B2593" t="str">
            <v/>
          </cell>
          <cell r="C2593">
            <v>0</v>
          </cell>
          <cell r="D2593" t="str">
            <v/>
          </cell>
          <cell r="E2593">
            <v>0</v>
          </cell>
          <cell r="F2593">
            <v>0</v>
          </cell>
          <cell r="G2593">
            <v>0</v>
          </cell>
        </row>
        <row r="2594">
          <cell r="A2594" t="str">
            <v/>
          </cell>
          <cell r="B2594" t="str">
            <v/>
          </cell>
          <cell r="C2594">
            <v>0</v>
          </cell>
          <cell r="D2594" t="str">
            <v/>
          </cell>
          <cell r="E2594">
            <v>0</v>
          </cell>
          <cell r="F2594">
            <v>0</v>
          </cell>
          <cell r="G2594">
            <v>0</v>
          </cell>
        </row>
        <row r="2595">
          <cell r="A2595" t="str">
            <v/>
          </cell>
          <cell r="B2595" t="str">
            <v/>
          </cell>
          <cell r="C2595">
            <v>0</v>
          </cell>
          <cell r="D2595" t="str">
            <v/>
          </cell>
          <cell r="E2595">
            <v>0</v>
          </cell>
          <cell r="F2595">
            <v>0</v>
          </cell>
          <cell r="G2595">
            <v>0</v>
          </cell>
        </row>
        <row r="2596">
          <cell r="A2596" t="str">
            <v/>
          </cell>
          <cell r="B2596" t="str">
            <v/>
          </cell>
          <cell r="C2596">
            <v>0</v>
          </cell>
          <cell r="D2596" t="str">
            <v/>
          </cell>
          <cell r="E2596">
            <v>0</v>
          </cell>
          <cell r="F2596">
            <v>0</v>
          </cell>
          <cell r="G2596">
            <v>0</v>
          </cell>
        </row>
        <row r="2597">
          <cell r="A2597">
            <v>0</v>
          </cell>
          <cell r="B2597">
            <v>0</v>
          </cell>
          <cell r="C2597">
            <v>0</v>
          </cell>
          <cell r="D2597">
            <v>0</v>
          </cell>
          <cell r="E2597">
            <v>0</v>
          </cell>
          <cell r="F2597" t="str">
            <v>Total C</v>
          </cell>
          <cell r="G2597">
            <v>0</v>
          </cell>
        </row>
        <row r="2598">
          <cell r="A2598">
            <v>0</v>
          </cell>
          <cell r="B2598">
            <v>0</v>
          </cell>
          <cell r="C2598">
            <v>0</v>
          </cell>
          <cell r="D2598">
            <v>0</v>
          </cell>
          <cell r="E2598">
            <v>0</v>
          </cell>
          <cell r="F2598">
            <v>0</v>
          </cell>
          <cell r="G2598">
            <v>0</v>
          </cell>
        </row>
        <row r="2599">
          <cell r="A2599" t="str">
            <v/>
          </cell>
          <cell r="B2599" t="str">
            <v/>
          </cell>
          <cell r="C2599">
            <v>0</v>
          </cell>
          <cell r="D2599" t="str">
            <v>Costo  Neto</v>
          </cell>
          <cell r="E2599">
            <v>0</v>
          </cell>
          <cell r="F2599" t="str">
            <v>Total D=A+B+C</v>
          </cell>
          <cell r="G2599">
            <v>0</v>
          </cell>
        </row>
        <row r="2601">
          <cell r="A2601" t="str">
            <v>ANALISIS DE PRECIOS</v>
          </cell>
          <cell r="B2601">
            <v>0</v>
          </cell>
          <cell r="C2601">
            <v>0</v>
          </cell>
          <cell r="D2601">
            <v>0</v>
          </cell>
          <cell r="E2601">
            <v>0</v>
          </cell>
          <cell r="F2601">
            <v>0</v>
          </cell>
          <cell r="G2601">
            <v>0</v>
          </cell>
        </row>
        <row r="2602">
          <cell r="A2602" t="str">
            <v>COMITENTE:</v>
          </cell>
          <cell r="B2602" t="str">
            <v>DIRECCIÓN DE ARQUITECTURA</v>
          </cell>
          <cell r="C2602">
            <v>0</v>
          </cell>
          <cell r="D2602">
            <v>0</v>
          </cell>
          <cell r="E2602">
            <v>0</v>
          </cell>
          <cell r="F2602">
            <v>0</v>
          </cell>
          <cell r="G2602">
            <v>0</v>
          </cell>
        </row>
        <row r="2603">
          <cell r="A2603" t="str">
            <v>CONTRATISTA:</v>
          </cell>
          <cell r="B2603" t="str">
            <v>FUNCIONALES SIGOP</v>
          </cell>
          <cell r="C2603">
            <v>0</v>
          </cell>
          <cell r="D2603">
            <v>0</v>
          </cell>
          <cell r="E2603">
            <v>0</v>
          </cell>
          <cell r="F2603">
            <v>0</v>
          </cell>
          <cell r="G2603">
            <v>0</v>
          </cell>
        </row>
        <row r="2604">
          <cell r="A2604" t="str">
            <v>OBRA:</v>
          </cell>
          <cell r="B2604" t="str">
            <v>PRUEBA PLANILLA DE MEDICION</v>
          </cell>
          <cell r="C2604">
            <v>0</v>
          </cell>
          <cell r="D2604">
            <v>0</v>
          </cell>
          <cell r="E2604">
            <v>0</v>
          </cell>
          <cell r="F2604" t="str">
            <v>PRECIOS A:</v>
          </cell>
          <cell r="G2604">
            <v>0</v>
          </cell>
        </row>
        <row r="2605">
          <cell r="A2605" t="str">
            <v>UBICACIÓN:</v>
          </cell>
          <cell r="B2605" t="str">
            <v>CENTRO CIVICO</v>
          </cell>
          <cell r="C2605">
            <v>0</v>
          </cell>
          <cell r="D2605">
            <v>0</v>
          </cell>
          <cell r="E2605">
            <v>0</v>
          </cell>
          <cell r="F2605">
            <v>0</v>
          </cell>
          <cell r="G2605">
            <v>0</v>
          </cell>
        </row>
        <row r="2606">
          <cell r="A2606" t="str">
            <v>RUBRO:</v>
          </cell>
          <cell r="B2606" t="str">
            <v/>
          </cell>
          <cell r="C2606" t="str">
            <v/>
          </cell>
          <cell r="D2606">
            <v>0</v>
          </cell>
          <cell r="E2606">
            <v>0</v>
          </cell>
          <cell r="F2606">
            <v>0</v>
          </cell>
          <cell r="G2606">
            <v>0</v>
          </cell>
        </row>
        <row r="2607">
          <cell r="A2607" t="str">
            <v>ITEM:</v>
          </cell>
          <cell r="B2607" t="str">
            <v/>
          </cell>
          <cell r="C2607" t="str">
            <v/>
          </cell>
          <cell r="D2607">
            <v>0</v>
          </cell>
          <cell r="E2607">
            <v>0</v>
          </cell>
          <cell r="F2607" t="str">
            <v>UNIDAD:</v>
          </cell>
          <cell r="G2607" t="str">
            <v/>
          </cell>
        </row>
        <row r="2608">
          <cell r="A2608">
            <v>0</v>
          </cell>
          <cell r="B2608">
            <v>0</v>
          </cell>
          <cell r="C2608">
            <v>0</v>
          </cell>
          <cell r="D2608">
            <v>0</v>
          </cell>
          <cell r="E2608">
            <v>0</v>
          </cell>
          <cell r="F2608">
            <v>0</v>
          </cell>
          <cell r="G2608">
            <v>0</v>
          </cell>
        </row>
        <row r="2609">
          <cell r="A2609" t="str">
            <v>DATOS REDETERMINACION</v>
          </cell>
          <cell r="B2609">
            <v>0</v>
          </cell>
          <cell r="C2609" t="str">
            <v>DESIGNACION</v>
          </cell>
          <cell r="D2609" t="str">
            <v>U</v>
          </cell>
          <cell r="E2609" t="str">
            <v>Cantidad</v>
          </cell>
          <cell r="F2609" t="str">
            <v>$ Unitarios</v>
          </cell>
          <cell r="G2609" t="str">
            <v>$ Parcial</v>
          </cell>
        </row>
        <row r="2610">
          <cell r="A2610" t="str">
            <v>CÓDIGO</v>
          </cell>
          <cell r="B2610" t="str">
            <v>DESCRIPCIÓN</v>
          </cell>
          <cell r="C2610">
            <v>0</v>
          </cell>
          <cell r="D2610">
            <v>0</v>
          </cell>
          <cell r="E2610">
            <v>0</v>
          </cell>
          <cell r="F2610">
            <v>0</v>
          </cell>
          <cell r="G2610">
            <v>0</v>
          </cell>
        </row>
        <row r="2611">
          <cell r="A2611">
            <v>0</v>
          </cell>
          <cell r="B2611">
            <v>0</v>
          </cell>
          <cell r="C2611" t="str">
            <v>A - MATERIALES</v>
          </cell>
          <cell r="D2611">
            <v>0</v>
          </cell>
          <cell r="E2611">
            <v>0</v>
          </cell>
          <cell r="F2611">
            <v>0</v>
          </cell>
          <cell r="G2611">
            <v>0</v>
          </cell>
        </row>
        <row r="2612">
          <cell r="A2612" t="str">
            <v/>
          </cell>
          <cell r="B2612" t="str">
            <v/>
          </cell>
          <cell r="C2612">
            <v>0</v>
          </cell>
          <cell r="D2612" t="str">
            <v/>
          </cell>
          <cell r="E2612">
            <v>0</v>
          </cell>
          <cell r="F2612">
            <v>0</v>
          </cell>
          <cell r="G2612">
            <v>0</v>
          </cell>
        </row>
        <row r="2613">
          <cell r="A2613" t="str">
            <v/>
          </cell>
          <cell r="B2613" t="str">
            <v/>
          </cell>
          <cell r="C2613">
            <v>0</v>
          </cell>
          <cell r="D2613" t="str">
            <v/>
          </cell>
          <cell r="E2613">
            <v>0</v>
          </cell>
          <cell r="F2613">
            <v>0</v>
          </cell>
          <cell r="G2613">
            <v>0</v>
          </cell>
        </row>
        <row r="2614">
          <cell r="A2614" t="str">
            <v/>
          </cell>
          <cell r="B2614" t="str">
            <v/>
          </cell>
          <cell r="C2614">
            <v>0</v>
          </cell>
          <cell r="D2614" t="str">
            <v/>
          </cell>
          <cell r="E2614">
            <v>0</v>
          </cell>
          <cell r="F2614">
            <v>0</v>
          </cell>
          <cell r="G2614">
            <v>0</v>
          </cell>
        </row>
        <row r="2615">
          <cell r="A2615" t="str">
            <v/>
          </cell>
          <cell r="B2615" t="str">
            <v/>
          </cell>
          <cell r="C2615">
            <v>0</v>
          </cell>
          <cell r="D2615" t="str">
            <v/>
          </cell>
          <cell r="E2615">
            <v>0</v>
          </cell>
          <cell r="F2615">
            <v>0</v>
          </cell>
          <cell r="G2615">
            <v>0</v>
          </cell>
        </row>
        <row r="2616">
          <cell r="A2616" t="str">
            <v/>
          </cell>
          <cell r="B2616" t="str">
            <v/>
          </cell>
          <cell r="C2616">
            <v>0</v>
          </cell>
          <cell r="D2616" t="str">
            <v/>
          </cell>
          <cell r="E2616">
            <v>0</v>
          </cell>
          <cell r="F2616">
            <v>0</v>
          </cell>
          <cell r="G2616">
            <v>0</v>
          </cell>
        </row>
        <row r="2617">
          <cell r="A2617" t="str">
            <v/>
          </cell>
          <cell r="B2617" t="str">
            <v/>
          </cell>
          <cell r="C2617">
            <v>0</v>
          </cell>
          <cell r="D2617" t="str">
            <v/>
          </cell>
          <cell r="E2617">
            <v>0</v>
          </cell>
          <cell r="F2617">
            <v>0</v>
          </cell>
          <cell r="G2617">
            <v>0</v>
          </cell>
        </row>
        <row r="2618">
          <cell r="A2618" t="str">
            <v/>
          </cell>
          <cell r="B2618" t="str">
            <v/>
          </cell>
          <cell r="C2618">
            <v>0</v>
          </cell>
          <cell r="D2618" t="str">
            <v/>
          </cell>
          <cell r="E2618">
            <v>0</v>
          </cell>
          <cell r="F2618">
            <v>0</v>
          </cell>
          <cell r="G2618">
            <v>0</v>
          </cell>
        </row>
        <row r="2619">
          <cell r="A2619" t="str">
            <v/>
          </cell>
          <cell r="B2619" t="str">
            <v/>
          </cell>
          <cell r="C2619">
            <v>0</v>
          </cell>
          <cell r="D2619" t="str">
            <v/>
          </cell>
          <cell r="E2619">
            <v>0</v>
          </cell>
          <cell r="F2619">
            <v>0</v>
          </cell>
          <cell r="G2619">
            <v>0</v>
          </cell>
        </row>
        <row r="2620">
          <cell r="A2620" t="str">
            <v/>
          </cell>
          <cell r="B2620" t="str">
            <v/>
          </cell>
          <cell r="C2620">
            <v>0</v>
          </cell>
          <cell r="D2620" t="str">
            <v/>
          </cell>
          <cell r="E2620">
            <v>0</v>
          </cell>
          <cell r="F2620">
            <v>0</v>
          </cell>
          <cell r="G2620">
            <v>0</v>
          </cell>
        </row>
        <row r="2621">
          <cell r="A2621" t="str">
            <v/>
          </cell>
          <cell r="B2621" t="str">
            <v/>
          </cell>
          <cell r="C2621">
            <v>0</v>
          </cell>
          <cell r="D2621" t="str">
            <v/>
          </cell>
          <cell r="E2621">
            <v>0</v>
          </cell>
          <cell r="F2621">
            <v>0</v>
          </cell>
          <cell r="G2621">
            <v>0</v>
          </cell>
        </row>
        <row r="2622">
          <cell r="A2622" t="str">
            <v/>
          </cell>
          <cell r="B2622" t="str">
            <v/>
          </cell>
          <cell r="C2622">
            <v>0</v>
          </cell>
          <cell r="D2622" t="str">
            <v/>
          </cell>
          <cell r="E2622">
            <v>0</v>
          </cell>
          <cell r="F2622">
            <v>0</v>
          </cell>
          <cell r="G2622">
            <v>0</v>
          </cell>
        </row>
        <row r="2623">
          <cell r="A2623" t="str">
            <v/>
          </cell>
          <cell r="B2623" t="str">
            <v/>
          </cell>
          <cell r="C2623">
            <v>0</v>
          </cell>
          <cell r="D2623" t="str">
            <v/>
          </cell>
          <cell r="E2623">
            <v>0</v>
          </cell>
          <cell r="F2623">
            <v>0</v>
          </cell>
          <cell r="G2623">
            <v>0</v>
          </cell>
        </row>
        <row r="2624">
          <cell r="A2624" t="str">
            <v/>
          </cell>
          <cell r="B2624" t="str">
            <v/>
          </cell>
          <cell r="C2624">
            <v>0</v>
          </cell>
          <cell r="D2624" t="str">
            <v/>
          </cell>
          <cell r="E2624">
            <v>0</v>
          </cell>
          <cell r="F2624">
            <v>0</v>
          </cell>
          <cell r="G2624">
            <v>0</v>
          </cell>
        </row>
        <row r="2625">
          <cell r="A2625" t="str">
            <v/>
          </cell>
          <cell r="B2625" t="str">
            <v/>
          </cell>
          <cell r="C2625">
            <v>0</v>
          </cell>
          <cell r="D2625" t="str">
            <v/>
          </cell>
          <cell r="E2625">
            <v>0</v>
          </cell>
          <cell r="F2625">
            <v>0</v>
          </cell>
          <cell r="G2625">
            <v>0</v>
          </cell>
        </row>
        <row r="2626">
          <cell r="A2626">
            <v>0</v>
          </cell>
          <cell r="B2626">
            <v>0</v>
          </cell>
          <cell r="C2626">
            <v>0</v>
          </cell>
          <cell r="D2626">
            <v>0</v>
          </cell>
          <cell r="E2626">
            <v>0</v>
          </cell>
          <cell r="F2626" t="str">
            <v>Total A</v>
          </cell>
          <cell r="G2626">
            <v>0</v>
          </cell>
        </row>
        <row r="2627">
          <cell r="A2627">
            <v>0</v>
          </cell>
          <cell r="B2627">
            <v>0</v>
          </cell>
          <cell r="C2627" t="str">
            <v>B - MANO DE OBRA</v>
          </cell>
          <cell r="D2627">
            <v>0</v>
          </cell>
          <cell r="E2627">
            <v>0</v>
          </cell>
          <cell r="F2627">
            <v>0</v>
          </cell>
          <cell r="G2627">
            <v>0</v>
          </cell>
        </row>
        <row r="2628">
          <cell r="A2628" t="str">
            <v/>
          </cell>
          <cell r="B2628">
            <v>0</v>
          </cell>
          <cell r="C2628">
            <v>0</v>
          </cell>
          <cell r="D2628" t="str">
            <v/>
          </cell>
          <cell r="E2628">
            <v>0</v>
          </cell>
          <cell r="F2628">
            <v>0</v>
          </cell>
          <cell r="G2628">
            <v>0</v>
          </cell>
        </row>
        <row r="2629">
          <cell r="A2629" t="str">
            <v/>
          </cell>
          <cell r="B2629">
            <v>0</v>
          </cell>
          <cell r="C2629">
            <v>0</v>
          </cell>
          <cell r="D2629" t="str">
            <v/>
          </cell>
          <cell r="E2629">
            <v>0</v>
          </cell>
          <cell r="F2629">
            <v>0</v>
          </cell>
          <cell r="G2629">
            <v>0</v>
          </cell>
        </row>
        <row r="2630">
          <cell r="A2630" t="str">
            <v/>
          </cell>
          <cell r="B2630">
            <v>0</v>
          </cell>
          <cell r="C2630">
            <v>0</v>
          </cell>
          <cell r="D2630" t="str">
            <v/>
          </cell>
          <cell r="E2630">
            <v>0</v>
          </cell>
          <cell r="F2630">
            <v>0</v>
          </cell>
          <cell r="G2630">
            <v>0</v>
          </cell>
        </row>
        <row r="2631">
          <cell r="A2631" t="str">
            <v/>
          </cell>
          <cell r="B2631">
            <v>0</v>
          </cell>
          <cell r="C2631">
            <v>0</v>
          </cell>
          <cell r="D2631" t="str">
            <v/>
          </cell>
          <cell r="E2631">
            <v>0</v>
          </cell>
          <cell r="F2631">
            <v>0</v>
          </cell>
          <cell r="G2631">
            <v>0</v>
          </cell>
        </row>
        <row r="2632">
          <cell r="A2632" t="str">
            <v/>
          </cell>
          <cell r="B2632">
            <v>0</v>
          </cell>
          <cell r="C2632">
            <v>0</v>
          </cell>
          <cell r="D2632" t="str">
            <v/>
          </cell>
          <cell r="E2632">
            <v>0</v>
          </cell>
          <cell r="F2632">
            <v>0</v>
          </cell>
          <cell r="G2632">
            <v>0</v>
          </cell>
        </row>
        <row r="2633">
          <cell r="A2633" t="str">
            <v/>
          </cell>
          <cell r="B2633">
            <v>0</v>
          </cell>
          <cell r="C2633">
            <v>0</v>
          </cell>
          <cell r="D2633" t="str">
            <v/>
          </cell>
          <cell r="E2633">
            <v>0</v>
          </cell>
          <cell r="F2633">
            <v>0</v>
          </cell>
          <cell r="G2633">
            <v>0</v>
          </cell>
        </row>
        <row r="2634">
          <cell r="A2634" t="str">
            <v/>
          </cell>
          <cell r="B2634">
            <v>0</v>
          </cell>
          <cell r="C2634">
            <v>0</v>
          </cell>
          <cell r="D2634" t="str">
            <v/>
          </cell>
          <cell r="E2634">
            <v>0</v>
          </cell>
          <cell r="F2634">
            <v>0</v>
          </cell>
          <cell r="G2634">
            <v>0</v>
          </cell>
        </row>
        <row r="2635">
          <cell r="A2635" t="str">
            <v/>
          </cell>
          <cell r="B2635">
            <v>0</v>
          </cell>
          <cell r="C2635">
            <v>0</v>
          </cell>
          <cell r="D2635" t="str">
            <v/>
          </cell>
          <cell r="E2635">
            <v>0</v>
          </cell>
          <cell r="F2635">
            <v>0</v>
          </cell>
          <cell r="G2635">
            <v>0</v>
          </cell>
        </row>
        <row r="2636">
          <cell r="A2636">
            <v>0</v>
          </cell>
          <cell r="B2636">
            <v>0</v>
          </cell>
          <cell r="C2636">
            <v>0</v>
          </cell>
          <cell r="D2636">
            <v>0</v>
          </cell>
          <cell r="E2636">
            <v>0</v>
          </cell>
          <cell r="F2636" t="str">
            <v>Total B</v>
          </cell>
          <cell r="G2636">
            <v>0</v>
          </cell>
        </row>
        <row r="2637">
          <cell r="A2637">
            <v>0</v>
          </cell>
          <cell r="B2637">
            <v>0</v>
          </cell>
          <cell r="C2637" t="str">
            <v>C - EQUIPOS</v>
          </cell>
          <cell r="D2637">
            <v>0</v>
          </cell>
          <cell r="E2637">
            <v>0</v>
          </cell>
          <cell r="F2637">
            <v>0</v>
          </cell>
          <cell r="G2637">
            <v>0</v>
          </cell>
        </row>
        <row r="2638">
          <cell r="A2638" t="str">
            <v/>
          </cell>
          <cell r="B2638" t="str">
            <v/>
          </cell>
          <cell r="C2638">
            <v>0</v>
          </cell>
          <cell r="D2638" t="str">
            <v/>
          </cell>
          <cell r="E2638">
            <v>0</v>
          </cell>
          <cell r="F2638">
            <v>0</v>
          </cell>
          <cell r="G2638">
            <v>0</v>
          </cell>
        </row>
        <row r="2639">
          <cell r="A2639" t="str">
            <v/>
          </cell>
          <cell r="B2639" t="str">
            <v/>
          </cell>
          <cell r="C2639">
            <v>0</v>
          </cell>
          <cell r="D2639" t="str">
            <v/>
          </cell>
          <cell r="E2639">
            <v>0</v>
          </cell>
          <cell r="F2639">
            <v>0</v>
          </cell>
          <cell r="G2639">
            <v>0</v>
          </cell>
        </row>
        <row r="2640">
          <cell r="A2640" t="str">
            <v/>
          </cell>
          <cell r="B2640" t="str">
            <v/>
          </cell>
          <cell r="C2640">
            <v>0</v>
          </cell>
          <cell r="D2640" t="str">
            <v/>
          </cell>
          <cell r="E2640">
            <v>0</v>
          </cell>
          <cell r="F2640">
            <v>0</v>
          </cell>
          <cell r="G2640">
            <v>0</v>
          </cell>
        </row>
        <row r="2641">
          <cell r="A2641" t="str">
            <v/>
          </cell>
          <cell r="B2641" t="str">
            <v/>
          </cell>
          <cell r="C2641">
            <v>0</v>
          </cell>
          <cell r="D2641" t="str">
            <v/>
          </cell>
          <cell r="E2641">
            <v>0</v>
          </cell>
          <cell r="F2641">
            <v>0</v>
          </cell>
          <cell r="G2641">
            <v>0</v>
          </cell>
        </row>
        <row r="2642">
          <cell r="A2642" t="str">
            <v/>
          </cell>
          <cell r="B2642" t="str">
            <v/>
          </cell>
          <cell r="C2642">
            <v>0</v>
          </cell>
          <cell r="D2642" t="str">
            <v/>
          </cell>
          <cell r="E2642">
            <v>0</v>
          </cell>
          <cell r="F2642">
            <v>0</v>
          </cell>
          <cell r="G2642">
            <v>0</v>
          </cell>
        </row>
        <row r="2643">
          <cell r="A2643" t="str">
            <v/>
          </cell>
          <cell r="B2643" t="str">
            <v/>
          </cell>
          <cell r="C2643">
            <v>0</v>
          </cell>
          <cell r="D2643" t="str">
            <v/>
          </cell>
          <cell r="E2643">
            <v>0</v>
          </cell>
          <cell r="F2643">
            <v>0</v>
          </cell>
          <cell r="G2643">
            <v>0</v>
          </cell>
        </row>
        <row r="2644">
          <cell r="A2644" t="str">
            <v/>
          </cell>
          <cell r="B2644" t="str">
            <v/>
          </cell>
          <cell r="C2644">
            <v>0</v>
          </cell>
          <cell r="D2644" t="str">
            <v/>
          </cell>
          <cell r="E2644">
            <v>0</v>
          </cell>
          <cell r="F2644">
            <v>0</v>
          </cell>
          <cell r="G2644">
            <v>0</v>
          </cell>
        </row>
        <row r="2645">
          <cell r="A2645" t="str">
            <v/>
          </cell>
          <cell r="B2645" t="str">
            <v/>
          </cell>
          <cell r="C2645">
            <v>0</v>
          </cell>
          <cell r="D2645" t="str">
            <v/>
          </cell>
          <cell r="E2645">
            <v>0</v>
          </cell>
          <cell r="F2645">
            <v>0</v>
          </cell>
          <cell r="G2645">
            <v>0</v>
          </cell>
        </row>
        <row r="2646">
          <cell r="A2646" t="str">
            <v/>
          </cell>
          <cell r="B2646" t="str">
            <v/>
          </cell>
          <cell r="C2646">
            <v>0</v>
          </cell>
          <cell r="D2646" t="str">
            <v/>
          </cell>
          <cell r="E2646">
            <v>0</v>
          </cell>
          <cell r="F2646">
            <v>0</v>
          </cell>
          <cell r="G2646">
            <v>0</v>
          </cell>
        </row>
        <row r="2647">
          <cell r="A2647">
            <v>0</v>
          </cell>
          <cell r="B2647">
            <v>0</v>
          </cell>
          <cell r="C2647">
            <v>0</v>
          </cell>
          <cell r="D2647">
            <v>0</v>
          </cell>
          <cell r="E2647">
            <v>0</v>
          </cell>
          <cell r="F2647" t="str">
            <v>Total C</v>
          </cell>
          <cell r="G2647">
            <v>0</v>
          </cell>
        </row>
        <row r="2648">
          <cell r="A2648">
            <v>0</v>
          </cell>
          <cell r="B2648">
            <v>0</v>
          </cell>
          <cell r="C2648">
            <v>0</v>
          </cell>
          <cell r="D2648">
            <v>0</v>
          </cell>
          <cell r="E2648">
            <v>0</v>
          </cell>
          <cell r="F2648">
            <v>0</v>
          </cell>
          <cell r="G2648">
            <v>0</v>
          </cell>
        </row>
        <row r="2649">
          <cell r="A2649" t="str">
            <v/>
          </cell>
          <cell r="B2649" t="str">
            <v/>
          </cell>
          <cell r="C2649">
            <v>0</v>
          </cell>
          <cell r="D2649" t="str">
            <v>Costo  Neto</v>
          </cell>
          <cell r="E2649">
            <v>0</v>
          </cell>
          <cell r="F2649" t="str">
            <v>Total D=A+B+C</v>
          </cell>
          <cell r="G2649">
            <v>0</v>
          </cell>
        </row>
        <row r="2651">
          <cell r="A2651" t="str">
            <v>ANALISIS DE PRECIOS</v>
          </cell>
          <cell r="B2651">
            <v>0</v>
          </cell>
          <cell r="C2651">
            <v>0</v>
          </cell>
          <cell r="D2651">
            <v>0</v>
          </cell>
          <cell r="E2651">
            <v>0</v>
          </cell>
          <cell r="F2651">
            <v>0</v>
          </cell>
          <cell r="G2651">
            <v>0</v>
          </cell>
        </row>
        <row r="2652">
          <cell r="A2652" t="str">
            <v>COMITENTE:</v>
          </cell>
          <cell r="B2652" t="str">
            <v>DIRECCIÓN DE ARQUITECTURA</v>
          </cell>
          <cell r="C2652">
            <v>0</v>
          </cell>
          <cell r="D2652">
            <v>0</v>
          </cell>
          <cell r="E2652">
            <v>0</v>
          </cell>
          <cell r="F2652">
            <v>0</v>
          </cell>
          <cell r="G2652">
            <v>0</v>
          </cell>
        </row>
        <row r="2653">
          <cell r="A2653" t="str">
            <v>CONTRATISTA:</v>
          </cell>
          <cell r="B2653" t="str">
            <v>FUNCIONALES SIGOP</v>
          </cell>
          <cell r="C2653">
            <v>0</v>
          </cell>
          <cell r="D2653">
            <v>0</v>
          </cell>
          <cell r="E2653">
            <v>0</v>
          </cell>
          <cell r="F2653">
            <v>0</v>
          </cell>
          <cell r="G2653">
            <v>0</v>
          </cell>
        </row>
        <row r="2654">
          <cell r="A2654" t="str">
            <v>OBRA:</v>
          </cell>
          <cell r="B2654" t="str">
            <v>PRUEBA PLANILLA DE MEDICION</v>
          </cell>
          <cell r="C2654">
            <v>0</v>
          </cell>
          <cell r="D2654">
            <v>0</v>
          </cell>
          <cell r="E2654">
            <v>0</v>
          </cell>
          <cell r="F2654" t="str">
            <v>PRECIOS A:</v>
          </cell>
          <cell r="G2654">
            <v>0</v>
          </cell>
        </row>
        <row r="2655">
          <cell r="A2655" t="str">
            <v>UBICACIÓN:</v>
          </cell>
          <cell r="B2655" t="str">
            <v>CENTRO CIVICO</v>
          </cell>
          <cell r="C2655">
            <v>0</v>
          </cell>
          <cell r="D2655">
            <v>0</v>
          </cell>
          <cell r="E2655">
            <v>0</v>
          </cell>
          <cell r="F2655">
            <v>0</v>
          </cell>
          <cell r="G2655">
            <v>0</v>
          </cell>
        </row>
        <row r="2656">
          <cell r="A2656" t="str">
            <v>RUBRO:</v>
          </cell>
          <cell r="B2656" t="str">
            <v/>
          </cell>
          <cell r="C2656" t="str">
            <v/>
          </cell>
          <cell r="D2656">
            <v>0</v>
          </cell>
          <cell r="E2656">
            <v>0</v>
          </cell>
          <cell r="F2656">
            <v>0</v>
          </cell>
          <cell r="G2656">
            <v>0</v>
          </cell>
        </row>
        <row r="2657">
          <cell r="A2657" t="str">
            <v>ITEM:</v>
          </cell>
          <cell r="B2657" t="str">
            <v/>
          </cell>
          <cell r="C2657" t="str">
            <v/>
          </cell>
          <cell r="D2657">
            <v>0</v>
          </cell>
          <cell r="E2657">
            <v>0</v>
          </cell>
          <cell r="F2657" t="str">
            <v>UNIDAD:</v>
          </cell>
          <cell r="G2657" t="str">
            <v/>
          </cell>
        </row>
        <row r="2658">
          <cell r="A2658">
            <v>0</v>
          </cell>
          <cell r="B2658">
            <v>0</v>
          </cell>
          <cell r="C2658">
            <v>0</v>
          </cell>
          <cell r="D2658">
            <v>0</v>
          </cell>
          <cell r="E2658">
            <v>0</v>
          </cell>
          <cell r="F2658">
            <v>0</v>
          </cell>
          <cell r="G2658">
            <v>0</v>
          </cell>
        </row>
        <row r="2659">
          <cell r="A2659" t="str">
            <v>DATOS REDETERMINACION</v>
          </cell>
          <cell r="B2659">
            <v>0</v>
          </cell>
          <cell r="C2659" t="str">
            <v>DESIGNACION</v>
          </cell>
          <cell r="D2659" t="str">
            <v>U</v>
          </cell>
          <cell r="E2659" t="str">
            <v>Cantidad</v>
          </cell>
          <cell r="F2659" t="str">
            <v>$ Unitarios</v>
          </cell>
          <cell r="G2659" t="str">
            <v>$ Parcial</v>
          </cell>
        </row>
        <row r="2660">
          <cell r="A2660" t="str">
            <v>CÓDIGO</v>
          </cell>
          <cell r="B2660" t="str">
            <v>DESCRIPCIÓN</v>
          </cell>
          <cell r="C2660">
            <v>0</v>
          </cell>
          <cell r="D2660">
            <v>0</v>
          </cell>
          <cell r="E2660">
            <v>0</v>
          </cell>
          <cell r="F2660">
            <v>0</v>
          </cell>
          <cell r="G2660">
            <v>0</v>
          </cell>
        </row>
        <row r="2661">
          <cell r="A2661">
            <v>0</v>
          </cell>
          <cell r="B2661">
            <v>0</v>
          </cell>
          <cell r="C2661" t="str">
            <v>A - MATERIALES</v>
          </cell>
          <cell r="D2661">
            <v>0</v>
          </cell>
          <cell r="E2661">
            <v>0</v>
          </cell>
          <cell r="F2661">
            <v>0</v>
          </cell>
          <cell r="G2661">
            <v>0</v>
          </cell>
        </row>
        <row r="2662">
          <cell r="A2662" t="str">
            <v/>
          </cell>
          <cell r="B2662" t="str">
            <v/>
          </cell>
          <cell r="C2662">
            <v>0</v>
          </cell>
          <cell r="D2662" t="str">
            <v/>
          </cell>
          <cell r="E2662">
            <v>0</v>
          </cell>
          <cell r="F2662">
            <v>0</v>
          </cell>
          <cell r="G2662">
            <v>0</v>
          </cell>
        </row>
        <row r="2663">
          <cell r="A2663" t="str">
            <v/>
          </cell>
          <cell r="B2663" t="str">
            <v/>
          </cell>
          <cell r="C2663">
            <v>0</v>
          </cell>
          <cell r="D2663" t="str">
            <v/>
          </cell>
          <cell r="E2663">
            <v>0</v>
          </cell>
          <cell r="F2663">
            <v>0</v>
          </cell>
          <cell r="G2663">
            <v>0</v>
          </cell>
        </row>
        <row r="2664">
          <cell r="A2664" t="str">
            <v/>
          </cell>
          <cell r="B2664" t="str">
            <v/>
          </cell>
          <cell r="C2664">
            <v>0</v>
          </cell>
          <cell r="D2664" t="str">
            <v/>
          </cell>
          <cell r="E2664">
            <v>0</v>
          </cell>
          <cell r="F2664">
            <v>0</v>
          </cell>
          <cell r="G2664">
            <v>0</v>
          </cell>
        </row>
        <row r="2665">
          <cell r="A2665" t="str">
            <v/>
          </cell>
          <cell r="B2665" t="str">
            <v/>
          </cell>
          <cell r="C2665">
            <v>0</v>
          </cell>
          <cell r="D2665" t="str">
            <v/>
          </cell>
          <cell r="E2665">
            <v>0</v>
          </cell>
          <cell r="F2665">
            <v>0</v>
          </cell>
          <cell r="G2665">
            <v>0</v>
          </cell>
        </row>
        <row r="2666">
          <cell r="A2666" t="str">
            <v/>
          </cell>
          <cell r="B2666" t="str">
            <v/>
          </cell>
          <cell r="C2666">
            <v>0</v>
          </cell>
          <cell r="D2666" t="str">
            <v/>
          </cell>
          <cell r="E2666">
            <v>0</v>
          </cell>
          <cell r="F2666">
            <v>0</v>
          </cell>
          <cell r="G2666">
            <v>0</v>
          </cell>
        </row>
        <row r="2667">
          <cell r="A2667" t="str">
            <v/>
          </cell>
          <cell r="B2667" t="str">
            <v/>
          </cell>
          <cell r="C2667">
            <v>0</v>
          </cell>
          <cell r="D2667" t="str">
            <v/>
          </cell>
          <cell r="E2667">
            <v>0</v>
          </cell>
          <cell r="F2667">
            <v>0</v>
          </cell>
          <cell r="G2667">
            <v>0</v>
          </cell>
        </row>
        <row r="2668">
          <cell r="A2668" t="str">
            <v/>
          </cell>
          <cell r="B2668" t="str">
            <v/>
          </cell>
          <cell r="C2668">
            <v>0</v>
          </cell>
          <cell r="D2668" t="str">
            <v/>
          </cell>
          <cell r="E2668">
            <v>0</v>
          </cell>
          <cell r="F2668">
            <v>0</v>
          </cell>
          <cell r="G2668">
            <v>0</v>
          </cell>
        </row>
        <row r="2669">
          <cell r="A2669" t="str">
            <v/>
          </cell>
          <cell r="B2669" t="str">
            <v/>
          </cell>
          <cell r="C2669">
            <v>0</v>
          </cell>
          <cell r="D2669" t="str">
            <v/>
          </cell>
          <cell r="E2669">
            <v>0</v>
          </cell>
          <cell r="F2669">
            <v>0</v>
          </cell>
          <cell r="G2669">
            <v>0</v>
          </cell>
        </row>
        <row r="2670">
          <cell r="A2670" t="str">
            <v/>
          </cell>
          <cell r="B2670" t="str">
            <v/>
          </cell>
          <cell r="C2670">
            <v>0</v>
          </cell>
          <cell r="D2670" t="str">
            <v/>
          </cell>
          <cell r="E2670">
            <v>0</v>
          </cell>
          <cell r="F2670">
            <v>0</v>
          </cell>
          <cell r="G2670">
            <v>0</v>
          </cell>
        </row>
        <row r="2671">
          <cell r="A2671" t="str">
            <v/>
          </cell>
          <cell r="B2671" t="str">
            <v/>
          </cell>
          <cell r="C2671">
            <v>0</v>
          </cell>
          <cell r="D2671" t="str">
            <v/>
          </cell>
          <cell r="E2671">
            <v>0</v>
          </cell>
          <cell r="F2671">
            <v>0</v>
          </cell>
          <cell r="G2671">
            <v>0</v>
          </cell>
        </row>
        <row r="2672">
          <cell r="A2672" t="str">
            <v/>
          </cell>
          <cell r="B2672" t="str">
            <v/>
          </cell>
          <cell r="C2672">
            <v>0</v>
          </cell>
          <cell r="D2672" t="str">
            <v/>
          </cell>
          <cell r="E2672">
            <v>0</v>
          </cell>
          <cell r="F2672">
            <v>0</v>
          </cell>
          <cell r="G2672">
            <v>0</v>
          </cell>
        </row>
        <row r="2673">
          <cell r="A2673" t="str">
            <v/>
          </cell>
          <cell r="B2673" t="str">
            <v/>
          </cell>
          <cell r="C2673">
            <v>0</v>
          </cell>
          <cell r="D2673" t="str">
            <v/>
          </cell>
          <cell r="E2673">
            <v>0</v>
          </cell>
          <cell r="F2673">
            <v>0</v>
          </cell>
          <cell r="G2673">
            <v>0</v>
          </cell>
        </row>
        <row r="2674">
          <cell r="A2674" t="str">
            <v/>
          </cell>
          <cell r="B2674" t="str">
            <v/>
          </cell>
          <cell r="C2674">
            <v>0</v>
          </cell>
          <cell r="D2674" t="str">
            <v/>
          </cell>
          <cell r="E2674">
            <v>0</v>
          </cell>
          <cell r="F2674">
            <v>0</v>
          </cell>
          <cell r="G2674">
            <v>0</v>
          </cell>
        </row>
        <row r="2675">
          <cell r="A2675" t="str">
            <v/>
          </cell>
          <cell r="B2675" t="str">
            <v/>
          </cell>
          <cell r="C2675">
            <v>0</v>
          </cell>
          <cell r="D2675" t="str">
            <v/>
          </cell>
          <cell r="E2675">
            <v>0</v>
          </cell>
          <cell r="F2675">
            <v>0</v>
          </cell>
          <cell r="G2675">
            <v>0</v>
          </cell>
        </row>
        <row r="2676">
          <cell r="A2676">
            <v>0</v>
          </cell>
          <cell r="B2676">
            <v>0</v>
          </cell>
          <cell r="C2676">
            <v>0</v>
          </cell>
          <cell r="D2676">
            <v>0</v>
          </cell>
          <cell r="E2676">
            <v>0</v>
          </cell>
          <cell r="F2676" t="str">
            <v>Total A</v>
          </cell>
          <cell r="G2676">
            <v>0</v>
          </cell>
        </row>
        <row r="2677">
          <cell r="A2677">
            <v>0</v>
          </cell>
          <cell r="B2677">
            <v>0</v>
          </cell>
          <cell r="C2677" t="str">
            <v>B - MANO DE OBRA</v>
          </cell>
          <cell r="D2677">
            <v>0</v>
          </cell>
          <cell r="E2677">
            <v>0</v>
          </cell>
          <cell r="F2677">
            <v>0</v>
          </cell>
          <cell r="G2677">
            <v>0</v>
          </cell>
        </row>
        <row r="2678">
          <cell r="A2678" t="str">
            <v/>
          </cell>
          <cell r="B2678">
            <v>0</v>
          </cell>
          <cell r="C2678">
            <v>0</v>
          </cell>
          <cell r="D2678" t="str">
            <v/>
          </cell>
          <cell r="E2678">
            <v>0</v>
          </cell>
          <cell r="F2678">
            <v>0</v>
          </cell>
          <cell r="G2678">
            <v>0</v>
          </cell>
        </row>
        <row r="2679">
          <cell r="A2679" t="str">
            <v/>
          </cell>
          <cell r="B2679">
            <v>0</v>
          </cell>
          <cell r="C2679">
            <v>0</v>
          </cell>
          <cell r="D2679" t="str">
            <v/>
          </cell>
          <cell r="E2679">
            <v>0</v>
          </cell>
          <cell r="F2679">
            <v>0</v>
          </cell>
          <cell r="G2679">
            <v>0</v>
          </cell>
        </row>
        <row r="2680">
          <cell r="A2680" t="str">
            <v/>
          </cell>
          <cell r="B2680">
            <v>0</v>
          </cell>
          <cell r="C2680">
            <v>0</v>
          </cell>
          <cell r="D2680" t="str">
            <v/>
          </cell>
          <cell r="E2680">
            <v>0</v>
          </cell>
          <cell r="F2680">
            <v>0</v>
          </cell>
          <cell r="G2680">
            <v>0</v>
          </cell>
        </row>
        <row r="2681">
          <cell r="A2681" t="str">
            <v/>
          </cell>
          <cell r="B2681">
            <v>0</v>
          </cell>
          <cell r="C2681">
            <v>0</v>
          </cell>
          <cell r="D2681" t="str">
            <v/>
          </cell>
          <cell r="E2681">
            <v>0</v>
          </cell>
          <cell r="F2681">
            <v>0</v>
          </cell>
          <cell r="G2681">
            <v>0</v>
          </cell>
        </row>
        <row r="2682">
          <cell r="A2682" t="str">
            <v/>
          </cell>
          <cell r="B2682">
            <v>0</v>
          </cell>
          <cell r="C2682">
            <v>0</v>
          </cell>
          <cell r="D2682" t="str">
            <v/>
          </cell>
          <cell r="E2682">
            <v>0</v>
          </cell>
          <cell r="F2682">
            <v>0</v>
          </cell>
          <cell r="G2682">
            <v>0</v>
          </cell>
        </row>
        <row r="2683">
          <cell r="A2683" t="str">
            <v/>
          </cell>
          <cell r="B2683">
            <v>0</v>
          </cell>
          <cell r="C2683">
            <v>0</v>
          </cell>
          <cell r="D2683" t="str">
            <v/>
          </cell>
          <cell r="E2683">
            <v>0</v>
          </cell>
          <cell r="F2683">
            <v>0</v>
          </cell>
          <cell r="G2683">
            <v>0</v>
          </cell>
        </row>
        <row r="2684">
          <cell r="A2684" t="str">
            <v/>
          </cell>
          <cell r="B2684">
            <v>0</v>
          </cell>
          <cell r="C2684">
            <v>0</v>
          </cell>
          <cell r="D2684" t="str">
            <v/>
          </cell>
          <cell r="E2684">
            <v>0</v>
          </cell>
          <cell r="F2684">
            <v>0</v>
          </cell>
          <cell r="G2684">
            <v>0</v>
          </cell>
        </row>
        <row r="2685">
          <cell r="A2685" t="str">
            <v/>
          </cell>
          <cell r="B2685">
            <v>0</v>
          </cell>
          <cell r="C2685">
            <v>0</v>
          </cell>
          <cell r="D2685" t="str">
            <v/>
          </cell>
          <cell r="E2685">
            <v>0</v>
          </cell>
          <cell r="F2685">
            <v>0</v>
          </cell>
          <cell r="G2685">
            <v>0</v>
          </cell>
        </row>
        <row r="2686">
          <cell r="A2686">
            <v>0</v>
          </cell>
          <cell r="B2686">
            <v>0</v>
          </cell>
          <cell r="C2686">
            <v>0</v>
          </cell>
          <cell r="D2686">
            <v>0</v>
          </cell>
          <cell r="E2686">
            <v>0</v>
          </cell>
          <cell r="F2686" t="str">
            <v>Total B</v>
          </cell>
          <cell r="G2686">
            <v>0</v>
          </cell>
        </row>
        <row r="2687">
          <cell r="A2687">
            <v>0</v>
          </cell>
          <cell r="B2687">
            <v>0</v>
          </cell>
          <cell r="C2687" t="str">
            <v>C - EQUIPOS</v>
          </cell>
          <cell r="D2687">
            <v>0</v>
          </cell>
          <cell r="E2687">
            <v>0</v>
          </cell>
          <cell r="F2687">
            <v>0</v>
          </cell>
          <cell r="G2687">
            <v>0</v>
          </cell>
        </row>
        <row r="2688">
          <cell r="A2688" t="str">
            <v/>
          </cell>
          <cell r="B2688" t="str">
            <v/>
          </cell>
          <cell r="C2688">
            <v>0</v>
          </cell>
          <cell r="D2688" t="str">
            <v/>
          </cell>
          <cell r="E2688">
            <v>0</v>
          </cell>
          <cell r="F2688">
            <v>0</v>
          </cell>
          <cell r="G2688">
            <v>0</v>
          </cell>
        </row>
        <row r="2689">
          <cell r="A2689" t="str">
            <v/>
          </cell>
          <cell r="B2689" t="str">
            <v/>
          </cell>
          <cell r="C2689">
            <v>0</v>
          </cell>
          <cell r="D2689" t="str">
            <v/>
          </cell>
          <cell r="E2689">
            <v>0</v>
          </cell>
          <cell r="F2689">
            <v>0</v>
          </cell>
          <cell r="G2689">
            <v>0</v>
          </cell>
        </row>
        <row r="2690">
          <cell r="A2690" t="str">
            <v/>
          </cell>
          <cell r="B2690" t="str">
            <v/>
          </cell>
          <cell r="C2690">
            <v>0</v>
          </cell>
          <cell r="D2690" t="str">
            <v/>
          </cell>
          <cell r="E2690">
            <v>0</v>
          </cell>
          <cell r="F2690">
            <v>0</v>
          </cell>
          <cell r="G2690">
            <v>0</v>
          </cell>
        </row>
        <row r="2691">
          <cell r="A2691" t="str">
            <v/>
          </cell>
          <cell r="B2691" t="str">
            <v/>
          </cell>
          <cell r="C2691">
            <v>0</v>
          </cell>
          <cell r="D2691" t="str">
            <v/>
          </cell>
          <cell r="E2691">
            <v>0</v>
          </cell>
          <cell r="F2691">
            <v>0</v>
          </cell>
          <cell r="G2691">
            <v>0</v>
          </cell>
        </row>
        <row r="2692">
          <cell r="A2692" t="str">
            <v/>
          </cell>
          <cell r="B2692" t="str">
            <v/>
          </cell>
          <cell r="C2692">
            <v>0</v>
          </cell>
          <cell r="D2692" t="str">
            <v/>
          </cell>
          <cell r="E2692">
            <v>0</v>
          </cell>
          <cell r="F2692">
            <v>0</v>
          </cell>
          <cell r="G2692">
            <v>0</v>
          </cell>
        </row>
        <row r="2693">
          <cell r="A2693" t="str">
            <v/>
          </cell>
          <cell r="B2693" t="str">
            <v/>
          </cell>
          <cell r="C2693">
            <v>0</v>
          </cell>
          <cell r="D2693" t="str">
            <v/>
          </cell>
          <cell r="E2693">
            <v>0</v>
          </cell>
          <cell r="F2693">
            <v>0</v>
          </cell>
          <cell r="G2693">
            <v>0</v>
          </cell>
        </row>
        <row r="2694">
          <cell r="A2694" t="str">
            <v/>
          </cell>
          <cell r="B2694" t="str">
            <v/>
          </cell>
          <cell r="C2694">
            <v>0</v>
          </cell>
          <cell r="D2694" t="str">
            <v/>
          </cell>
          <cell r="E2694">
            <v>0</v>
          </cell>
          <cell r="F2694">
            <v>0</v>
          </cell>
          <cell r="G2694">
            <v>0</v>
          </cell>
        </row>
        <row r="2695">
          <cell r="A2695" t="str">
            <v/>
          </cell>
          <cell r="B2695" t="str">
            <v/>
          </cell>
          <cell r="C2695">
            <v>0</v>
          </cell>
          <cell r="D2695" t="str">
            <v/>
          </cell>
          <cell r="E2695">
            <v>0</v>
          </cell>
          <cell r="F2695">
            <v>0</v>
          </cell>
          <cell r="G2695">
            <v>0</v>
          </cell>
        </row>
        <row r="2696">
          <cell r="A2696" t="str">
            <v/>
          </cell>
          <cell r="B2696" t="str">
            <v/>
          </cell>
          <cell r="C2696">
            <v>0</v>
          </cell>
          <cell r="D2696" t="str">
            <v/>
          </cell>
          <cell r="E2696">
            <v>0</v>
          </cell>
          <cell r="F2696">
            <v>0</v>
          </cell>
          <cell r="G2696">
            <v>0</v>
          </cell>
        </row>
        <row r="2697">
          <cell r="A2697">
            <v>0</v>
          </cell>
          <cell r="B2697">
            <v>0</v>
          </cell>
          <cell r="C2697">
            <v>0</v>
          </cell>
          <cell r="D2697">
            <v>0</v>
          </cell>
          <cell r="E2697">
            <v>0</v>
          </cell>
          <cell r="F2697" t="str">
            <v>Total C</v>
          </cell>
          <cell r="G2697">
            <v>0</v>
          </cell>
        </row>
        <row r="2698">
          <cell r="A2698">
            <v>0</v>
          </cell>
          <cell r="B2698">
            <v>0</v>
          </cell>
          <cell r="C2698">
            <v>0</v>
          </cell>
          <cell r="D2698">
            <v>0</v>
          </cell>
          <cell r="E2698">
            <v>0</v>
          </cell>
          <cell r="F2698">
            <v>0</v>
          </cell>
          <cell r="G2698">
            <v>0</v>
          </cell>
        </row>
        <row r="2699">
          <cell r="A2699" t="str">
            <v/>
          </cell>
          <cell r="B2699" t="str">
            <v/>
          </cell>
          <cell r="C2699">
            <v>0</v>
          </cell>
          <cell r="D2699" t="str">
            <v>Costo  Neto</v>
          </cell>
          <cell r="E2699">
            <v>0</v>
          </cell>
          <cell r="F2699" t="str">
            <v>Total D=A+B+C</v>
          </cell>
          <cell r="G2699">
            <v>0</v>
          </cell>
        </row>
        <row r="2701">
          <cell r="A2701" t="str">
            <v>ANALISIS DE PRECIOS</v>
          </cell>
          <cell r="B2701">
            <v>0</v>
          </cell>
          <cell r="C2701">
            <v>0</v>
          </cell>
          <cell r="D2701">
            <v>0</v>
          </cell>
          <cell r="E2701">
            <v>0</v>
          </cell>
          <cell r="F2701">
            <v>0</v>
          </cell>
          <cell r="G2701">
            <v>0</v>
          </cell>
        </row>
        <row r="2702">
          <cell r="A2702" t="str">
            <v>COMITENTE:</v>
          </cell>
          <cell r="B2702" t="str">
            <v>DIRECCIÓN DE ARQUITECTURA</v>
          </cell>
          <cell r="C2702">
            <v>0</v>
          </cell>
          <cell r="D2702">
            <v>0</v>
          </cell>
          <cell r="E2702">
            <v>0</v>
          </cell>
          <cell r="F2702">
            <v>0</v>
          </cell>
          <cell r="G2702">
            <v>0</v>
          </cell>
        </row>
        <row r="2703">
          <cell r="A2703" t="str">
            <v>CONTRATISTA:</v>
          </cell>
          <cell r="B2703" t="str">
            <v>FUNCIONALES SIGOP</v>
          </cell>
          <cell r="C2703">
            <v>0</v>
          </cell>
          <cell r="D2703">
            <v>0</v>
          </cell>
          <cell r="E2703">
            <v>0</v>
          </cell>
          <cell r="F2703">
            <v>0</v>
          </cell>
          <cell r="G2703">
            <v>0</v>
          </cell>
        </row>
        <row r="2704">
          <cell r="A2704" t="str">
            <v>OBRA:</v>
          </cell>
          <cell r="B2704" t="str">
            <v>PRUEBA PLANILLA DE MEDICION</v>
          </cell>
          <cell r="C2704">
            <v>0</v>
          </cell>
          <cell r="D2704">
            <v>0</v>
          </cell>
          <cell r="E2704">
            <v>0</v>
          </cell>
          <cell r="F2704" t="str">
            <v>PRECIOS A:</v>
          </cell>
          <cell r="G2704">
            <v>0</v>
          </cell>
        </row>
        <row r="2705">
          <cell r="A2705" t="str">
            <v>UBICACIÓN:</v>
          </cell>
          <cell r="B2705" t="str">
            <v>CENTRO CIVICO</v>
          </cell>
          <cell r="C2705">
            <v>0</v>
          </cell>
          <cell r="D2705">
            <v>0</v>
          </cell>
          <cell r="E2705">
            <v>0</v>
          </cell>
          <cell r="F2705">
            <v>0</v>
          </cell>
          <cell r="G2705">
            <v>0</v>
          </cell>
        </row>
        <row r="2706">
          <cell r="A2706" t="str">
            <v>RUBRO:</v>
          </cell>
          <cell r="B2706" t="str">
            <v/>
          </cell>
          <cell r="C2706" t="str">
            <v/>
          </cell>
          <cell r="D2706">
            <v>0</v>
          </cell>
          <cell r="E2706">
            <v>0</v>
          </cell>
          <cell r="F2706">
            <v>0</v>
          </cell>
          <cell r="G2706">
            <v>0</v>
          </cell>
        </row>
        <row r="2707">
          <cell r="A2707" t="str">
            <v>ITEM:</v>
          </cell>
          <cell r="B2707" t="str">
            <v/>
          </cell>
          <cell r="C2707" t="str">
            <v/>
          </cell>
          <cell r="D2707">
            <v>0</v>
          </cell>
          <cell r="E2707">
            <v>0</v>
          </cell>
          <cell r="F2707" t="str">
            <v>UNIDAD:</v>
          </cell>
          <cell r="G2707" t="str">
            <v/>
          </cell>
        </row>
        <row r="2708">
          <cell r="A2708">
            <v>0</v>
          </cell>
          <cell r="B2708">
            <v>0</v>
          </cell>
          <cell r="C2708">
            <v>0</v>
          </cell>
          <cell r="D2708">
            <v>0</v>
          </cell>
          <cell r="E2708">
            <v>0</v>
          </cell>
          <cell r="F2708">
            <v>0</v>
          </cell>
          <cell r="G2708">
            <v>0</v>
          </cell>
        </row>
        <row r="2709">
          <cell r="A2709" t="str">
            <v>DATOS REDETERMINACION</v>
          </cell>
          <cell r="B2709">
            <v>0</v>
          </cell>
          <cell r="C2709" t="str">
            <v>DESIGNACION</v>
          </cell>
          <cell r="D2709" t="str">
            <v>U</v>
          </cell>
          <cell r="E2709" t="str">
            <v>Cantidad</v>
          </cell>
          <cell r="F2709" t="str">
            <v>$ Unitarios</v>
          </cell>
          <cell r="G2709" t="str">
            <v>$ Parcial</v>
          </cell>
        </row>
        <row r="2710">
          <cell r="A2710" t="str">
            <v>CÓDIGO</v>
          </cell>
          <cell r="B2710" t="str">
            <v>DESCRIPCIÓN</v>
          </cell>
          <cell r="C2710">
            <v>0</v>
          </cell>
          <cell r="D2710">
            <v>0</v>
          </cell>
          <cell r="E2710">
            <v>0</v>
          </cell>
          <cell r="F2710">
            <v>0</v>
          </cell>
          <cell r="G2710">
            <v>0</v>
          </cell>
        </row>
        <row r="2711">
          <cell r="A2711">
            <v>0</v>
          </cell>
          <cell r="B2711">
            <v>0</v>
          </cell>
          <cell r="C2711" t="str">
            <v>A - MATERIALES</v>
          </cell>
          <cell r="D2711">
            <v>0</v>
          </cell>
          <cell r="E2711">
            <v>0</v>
          </cell>
          <cell r="F2711">
            <v>0</v>
          </cell>
          <cell r="G2711">
            <v>0</v>
          </cell>
        </row>
        <row r="2712">
          <cell r="A2712" t="str">
            <v/>
          </cell>
          <cell r="B2712" t="str">
            <v/>
          </cell>
          <cell r="C2712">
            <v>0</v>
          </cell>
          <cell r="D2712" t="str">
            <v/>
          </cell>
          <cell r="E2712">
            <v>0</v>
          </cell>
          <cell r="F2712">
            <v>0</v>
          </cell>
          <cell r="G2712">
            <v>0</v>
          </cell>
        </row>
        <row r="2713">
          <cell r="A2713" t="str">
            <v/>
          </cell>
          <cell r="B2713" t="str">
            <v/>
          </cell>
          <cell r="C2713">
            <v>0</v>
          </cell>
          <cell r="D2713" t="str">
            <v/>
          </cell>
          <cell r="E2713">
            <v>0</v>
          </cell>
          <cell r="F2713">
            <v>0</v>
          </cell>
          <cell r="G2713">
            <v>0</v>
          </cell>
        </row>
        <row r="2714">
          <cell r="A2714" t="str">
            <v/>
          </cell>
          <cell r="B2714" t="str">
            <v/>
          </cell>
          <cell r="C2714">
            <v>0</v>
          </cell>
          <cell r="D2714" t="str">
            <v/>
          </cell>
          <cell r="E2714">
            <v>0</v>
          </cell>
          <cell r="F2714">
            <v>0</v>
          </cell>
          <cell r="G2714">
            <v>0</v>
          </cell>
        </row>
        <row r="2715">
          <cell r="A2715" t="str">
            <v/>
          </cell>
          <cell r="B2715" t="str">
            <v/>
          </cell>
          <cell r="C2715">
            <v>0</v>
          </cell>
          <cell r="D2715" t="str">
            <v/>
          </cell>
          <cell r="E2715">
            <v>0</v>
          </cell>
          <cell r="F2715">
            <v>0</v>
          </cell>
          <cell r="G2715">
            <v>0</v>
          </cell>
        </row>
        <row r="2716">
          <cell r="A2716" t="str">
            <v/>
          </cell>
          <cell r="B2716" t="str">
            <v/>
          </cell>
          <cell r="C2716">
            <v>0</v>
          </cell>
          <cell r="D2716" t="str">
            <v/>
          </cell>
          <cell r="E2716">
            <v>0</v>
          </cell>
          <cell r="F2716">
            <v>0</v>
          </cell>
          <cell r="G2716">
            <v>0</v>
          </cell>
        </row>
        <row r="2717">
          <cell r="A2717" t="str">
            <v/>
          </cell>
          <cell r="B2717" t="str">
            <v/>
          </cell>
          <cell r="C2717">
            <v>0</v>
          </cell>
          <cell r="D2717" t="str">
            <v/>
          </cell>
          <cell r="E2717">
            <v>0</v>
          </cell>
          <cell r="F2717">
            <v>0</v>
          </cell>
          <cell r="G2717">
            <v>0</v>
          </cell>
        </row>
        <row r="2718">
          <cell r="A2718" t="str">
            <v/>
          </cell>
          <cell r="B2718" t="str">
            <v/>
          </cell>
          <cell r="C2718">
            <v>0</v>
          </cell>
          <cell r="D2718" t="str">
            <v/>
          </cell>
          <cell r="E2718">
            <v>0</v>
          </cell>
          <cell r="F2718">
            <v>0</v>
          </cell>
          <cell r="G2718">
            <v>0</v>
          </cell>
        </row>
        <row r="2719">
          <cell r="A2719" t="str">
            <v/>
          </cell>
          <cell r="B2719" t="str">
            <v/>
          </cell>
          <cell r="C2719">
            <v>0</v>
          </cell>
          <cell r="D2719" t="str">
            <v/>
          </cell>
          <cell r="E2719">
            <v>0</v>
          </cell>
          <cell r="F2719">
            <v>0</v>
          </cell>
          <cell r="G2719">
            <v>0</v>
          </cell>
        </row>
        <row r="2720">
          <cell r="A2720" t="str">
            <v/>
          </cell>
          <cell r="B2720" t="str">
            <v/>
          </cell>
          <cell r="C2720">
            <v>0</v>
          </cell>
          <cell r="D2720" t="str">
            <v/>
          </cell>
          <cell r="E2720">
            <v>0</v>
          </cell>
          <cell r="F2720">
            <v>0</v>
          </cell>
          <cell r="G2720">
            <v>0</v>
          </cell>
        </row>
        <row r="2721">
          <cell r="A2721" t="str">
            <v/>
          </cell>
          <cell r="B2721" t="str">
            <v/>
          </cell>
          <cell r="C2721">
            <v>0</v>
          </cell>
          <cell r="D2721" t="str">
            <v/>
          </cell>
          <cell r="E2721">
            <v>0</v>
          </cell>
          <cell r="F2721">
            <v>0</v>
          </cell>
          <cell r="G2721">
            <v>0</v>
          </cell>
        </row>
        <row r="2722">
          <cell r="A2722" t="str">
            <v/>
          </cell>
          <cell r="B2722" t="str">
            <v/>
          </cell>
          <cell r="C2722">
            <v>0</v>
          </cell>
          <cell r="D2722" t="str">
            <v/>
          </cell>
          <cell r="E2722">
            <v>0</v>
          </cell>
          <cell r="F2722">
            <v>0</v>
          </cell>
          <cell r="G2722">
            <v>0</v>
          </cell>
        </row>
        <row r="2723">
          <cell r="A2723" t="str">
            <v/>
          </cell>
          <cell r="B2723" t="str">
            <v/>
          </cell>
          <cell r="C2723">
            <v>0</v>
          </cell>
          <cell r="D2723" t="str">
            <v/>
          </cell>
          <cell r="E2723">
            <v>0</v>
          </cell>
          <cell r="F2723">
            <v>0</v>
          </cell>
          <cell r="G2723">
            <v>0</v>
          </cell>
        </row>
        <row r="2724">
          <cell r="A2724" t="str">
            <v/>
          </cell>
          <cell r="B2724" t="str">
            <v/>
          </cell>
          <cell r="C2724">
            <v>0</v>
          </cell>
          <cell r="D2724" t="str">
            <v/>
          </cell>
          <cell r="E2724">
            <v>0</v>
          </cell>
          <cell r="F2724">
            <v>0</v>
          </cell>
          <cell r="G2724">
            <v>0</v>
          </cell>
        </row>
        <row r="2725">
          <cell r="A2725" t="str">
            <v/>
          </cell>
          <cell r="B2725" t="str">
            <v/>
          </cell>
          <cell r="C2725">
            <v>0</v>
          </cell>
          <cell r="D2725" t="str">
            <v/>
          </cell>
          <cell r="E2725">
            <v>0</v>
          </cell>
          <cell r="F2725">
            <v>0</v>
          </cell>
          <cell r="G2725">
            <v>0</v>
          </cell>
        </row>
        <row r="2726">
          <cell r="A2726">
            <v>0</v>
          </cell>
          <cell r="B2726">
            <v>0</v>
          </cell>
          <cell r="C2726">
            <v>0</v>
          </cell>
          <cell r="D2726">
            <v>0</v>
          </cell>
          <cell r="E2726">
            <v>0</v>
          </cell>
          <cell r="F2726" t="str">
            <v>Total A</v>
          </cell>
          <cell r="G2726">
            <v>0</v>
          </cell>
        </row>
        <row r="2727">
          <cell r="A2727">
            <v>0</v>
          </cell>
          <cell r="B2727">
            <v>0</v>
          </cell>
          <cell r="C2727" t="str">
            <v>B - MANO DE OBRA</v>
          </cell>
          <cell r="D2727">
            <v>0</v>
          </cell>
          <cell r="E2727">
            <v>0</v>
          </cell>
          <cell r="F2727">
            <v>0</v>
          </cell>
          <cell r="G2727">
            <v>0</v>
          </cell>
        </row>
        <row r="2728">
          <cell r="A2728" t="str">
            <v/>
          </cell>
          <cell r="B2728">
            <v>0</v>
          </cell>
          <cell r="C2728">
            <v>0</v>
          </cell>
          <cell r="D2728" t="str">
            <v/>
          </cell>
          <cell r="E2728">
            <v>0</v>
          </cell>
          <cell r="F2728">
            <v>0</v>
          </cell>
          <cell r="G2728">
            <v>0</v>
          </cell>
        </row>
        <row r="2729">
          <cell r="A2729" t="str">
            <v/>
          </cell>
          <cell r="B2729">
            <v>0</v>
          </cell>
          <cell r="C2729">
            <v>0</v>
          </cell>
          <cell r="D2729" t="str">
            <v/>
          </cell>
          <cell r="E2729">
            <v>0</v>
          </cell>
          <cell r="F2729">
            <v>0</v>
          </cell>
          <cell r="G2729">
            <v>0</v>
          </cell>
        </row>
        <row r="2730">
          <cell r="A2730" t="str">
            <v/>
          </cell>
          <cell r="B2730">
            <v>0</v>
          </cell>
          <cell r="C2730">
            <v>0</v>
          </cell>
          <cell r="D2730" t="str">
            <v/>
          </cell>
          <cell r="E2730">
            <v>0</v>
          </cell>
          <cell r="F2730">
            <v>0</v>
          </cell>
          <cell r="G2730">
            <v>0</v>
          </cell>
        </row>
        <row r="2731">
          <cell r="A2731" t="str">
            <v/>
          </cell>
          <cell r="B2731">
            <v>0</v>
          </cell>
          <cell r="C2731">
            <v>0</v>
          </cell>
          <cell r="D2731" t="str">
            <v/>
          </cell>
          <cell r="E2731">
            <v>0</v>
          </cell>
          <cell r="F2731">
            <v>0</v>
          </cell>
          <cell r="G2731">
            <v>0</v>
          </cell>
        </row>
        <row r="2732">
          <cell r="A2732" t="str">
            <v/>
          </cell>
          <cell r="B2732">
            <v>0</v>
          </cell>
          <cell r="C2732">
            <v>0</v>
          </cell>
          <cell r="D2732" t="str">
            <v/>
          </cell>
          <cell r="E2732">
            <v>0</v>
          </cell>
          <cell r="F2732">
            <v>0</v>
          </cell>
          <cell r="G2732">
            <v>0</v>
          </cell>
        </row>
        <row r="2733">
          <cell r="A2733" t="str">
            <v/>
          </cell>
          <cell r="B2733">
            <v>0</v>
          </cell>
          <cell r="C2733">
            <v>0</v>
          </cell>
          <cell r="D2733" t="str">
            <v/>
          </cell>
          <cell r="E2733">
            <v>0</v>
          </cell>
          <cell r="F2733">
            <v>0</v>
          </cell>
          <cell r="G2733">
            <v>0</v>
          </cell>
        </row>
        <row r="2734">
          <cell r="A2734" t="str">
            <v/>
          </cell>
          <cell r="B2734">
            <v>0</v>
          </cell>
          <cell r="C2734">
            <v>0</v>
          </cell>
          <cell r="D2734" t="str">
            <v/>
          </cell>
          <cell r="E2734">
            <v>0</v>
          </cell>
          <cell r="F2734">
            <v>0</v>
          </cell>
          <cell r="G2734">
            <v>0</v>
          </cell>
        </row>
        <row r="2735">
          <cell r="A2735" t="str">
            <v/>
          </cell>
          <cell r="B2735">
            <v>0</v>
          </cell>
          <cell r="C2735">
            <v>0</v>
          </cell>
          <cell r="D2735" t="str">
            <v/>
          </cell>
          <cell r="E2735">
            <v>0</v>
          </cell>
          <cell r="F2735">
            <v>0</v>
          </cell>
          <cell r="G2735">
            <v>0</v>
          </cell>
        </row>
        <row r="2736">
          <cell r="A2736">
            <v>0</v>
          </cell>
          <cell r="B2736">
            <v>0</v>
          </cell>
          <cell r="C2736">
            <v>0</v>
          </cell>
          <cell r="D2736">
            <v>0</v>
          </cell>
          <cell r="E2736">
            <v>0</v>
          </cell>
          <cell r="F2736" t="str">
            <v>Total B</v>
          </cell>
          <cell r="G2736">
            <v>0</v>
          </cell>
        </row>
        <row r="2737">
          <cell r="A2737">
            <v>0</v>
          </cell>
          <cell r="B2737">
            <v>0</v>
          </cell>
          <cell r="C2737" t="str">
            <v>C - EQUIPOS</v>
          </cell>
          <cell r="D2737">
            <v>0</v>
          </cell>
          <cell r="E2737">
            <v>0</v>
          </cell>
          <cell r="F2737">
            <v>0</v>
          </cell>
          <cell r="G2737">
            <v>0</v>
          </cell>
        </row>
        <row r="2738">
          <cell r="A2738" t="str">
            <v/>
          </cell>
          <cell r="B2738" t="str">
            <v/>
          </cell>
          <cell r="C2738">
            <v>0</v>
          </cell>
          <cell r="D2738" t="str">
            <v/>
          </cell>
          <cell r="E2738">
            <v>0</v>
          </cell>
          <cell r="F2738">
            <v>0</v>
          </cell>
          <cell r="G2738">
            <v>0</v>
          </cell>
        </row>
        <row r="2739">
          <cell r="A2739" t="str">
            <v/>
          </cell>
          <cell r="B2739" t="str">
            <v/>
          </cell>
          <cell r="C2739">
            <v>0</v>
          </cell>
          <cell r="D2739" t="str">
            <v/>
          </cell>
          <cell r="E2739">
            <v>0</v>
          </cell>
          <cell r="F2739">
            <v>0</v>
          </cell>
          <cell r="G2739">
            <v>0</v>
          </cell>
        </row>
        <row r="2740">
          <cell r="A2740" t="str">
            <v/>
          </cell>
          <cell r="B2740" t="str">
            <v/>
          </cell>
          <cell r="C2740">
            <v>0</v>
          </cell>
          <cell r="D2740" t="str">
            <v/>
          </cell>
          <cell r="E2740">
            <v>0</v>
          </cell>
          <cell r="F2740">
            <v>0</v>
          </cell>
          <cell r="G2740">
            <v>0</v>
          </cell>
        </row>
        <row r="2741">
          <cell r="A2741" t="str">
            <v/>
          </cell>
          <cell r="B2741" t="str">
            <v/>
          </cell>
          <cell r="C2741">
            <v>0</v>
          </cell>
          <cell r="D2741" t="str">
            <v/>
          </cell>
          <cell r="E2741">
            <v>0</v>
          </cell>
          <cell r="F2741">
            <v>0</v>
          </cell>
          <cell r="G2741">
            <v>0</v>
          </cell>
        </row>
        <row r="2742">
          <cell r="A2742" t="str">
            <v/>
          </cell>
          <cell r="B2742" t="str">
            <v/>
          </cell>
          <cell r="C2742">
            <v>0</v>
          </cell>
          <cell r="D2742" t="str">
            <v/>
          </cell>
          <cell r="E2742">
            <v>0</v>
          </cell>
          <cell r="F2742">
            <v>0</v>
          </cell>
          <cell r="G2742">
            <v>0</v>
          </cell>
        </row>
        <row r="2743">
          <cell r="A2743" t="str">
            <v/>
          </cell>
          <cell r="B2743" t="str">
            <v/>
          </cell>
          <cell r="C2743">
            <v>0</v>
          </cell>
          <cell r="D2743" t="str">
            <v/>
          </cell>
          <cell r="E2743">
            <v>0</v>
          </cell>
          <cell r="F2743">
            <v>0</v>
          </cell>
          <cell r="G2743">
            <v>0</v>
          </cell>
        </row>
        <row r="2744">
          <cell r="A2744" t="str">
            <v/>
          </cell>
          <cell r="B2744" t="str">
            <v/>
          </cell>
          <cell r="C2744">
            <v>0</v>
          </cell>
          <cell r="D2744" t="str">
            <v/>
          </cell>
          <cell r="E2744">
            <v>0</v>
          </cell>
          <cell r="F2744">
            <v>0</v>
          </cell>
          <cell r="G2744">
            <v>0</v>
          </cell>
        </row>
        <row r="2745">
          <cell r="A2745" t="str">
            <v/>
          </cell>
          <cell r="B2745" t="str">
            <v/>
          </cell>
          <cell r="C2745">
            <v>0</v>
          </cell>
          <cell r="D2745" t="str">
            <v/>
          </cell>
          <cell r="E2745">
            <v>0</v>
          </cell>
          <cell r="F2745">
            <v>0</v>
          </cell>
          <cell r="G2745">
            <v>0</v>
          </cell>
        </row>
        <row r="2746">
          <cell r="A2746" t="str">
            <v/>
          </cell>
          <cell r="B2746" t="str">
            <v/>
          </cell>
          <cell r="C2746">
            <v>0</v>
          </cell>
          <cell r="D2746" t="str">
            <v/>
          </cell>
          <cell r="E2746">
            <v>0</v>
          </cell>
          <cell r="F2746">
            <v>0</v>
          </cell>
          <cell r="G2746">
            <v>0</v>
          </cell>
        </row>
        <row r="2747">
          <cell r="A2747">
            <v>0</v>
          </cell>
          <cell r="B2747">
            <v>0</v>
          </cell>
          <cell r="C2747">
            <v>0</v>
          </cell>
          <cell r="D2747">
            <v>0</v>
          </cell>
          <cell r="E2747">
            <v>0</v>
          </cell>
          <cell r="F2747" t="str">
            <v>Total C</v>
          </cell>
          <cell r="G2747">
            <v>0</v>
          </cell>
        </row>
        <row r="2748">
          <cell r="A2748">
            <v>0</v>
          </cell>
          <cell r="B2748">
            <v>0</v>
          </cell>
          <cell r="C2748">
            <v>0</v>
          </cell>
          <cell r="D2748">
            <v>0</v>
          </cell>
          <cell r="E2748">
            <v>0</v>
          </cell>
          <cell r="F2748">
            <v>0</v>
          </cell>
          <cell r="G2748">
            <v>0</v>
          </cell>
        </row>
        <row r="2749">
          <cell r="A2749" t="str">
            <v/>
          </cell>
          <cell r="B2749" t="str">
            <v/>
          </cell>
          <cell r="C2749">
            <v>0</v>
          </cell>
          <cell r="D2749" t="str">
            <v>Costo  Neto</v>
          </cell>
          <cell r="E2749">
            <v>0</v>
          </cell>
          <cell r="F2749" t="str">
            <v>Total D=A+B+C</v>
          </cell>
          <cell r="G2749">
            <v>0</v>
          </cell>
        </row>
        <row r="2751">
          <cell r="A2751" t="str">
            <v>ANALISIS DE PRECIOS</v>
          </cell>
          <cell r="B2751">
            <v>0</v>
          </cell>
          <cell r="C2751">
            <v>0</v>
          </cell>
          <cell r="D2751">
            <v>0</v>
          </cell>
          <cell r="E2751">
            <v>0</v>
          </cell>
          <cell r="F2751">
            <v>0</v>
          </cell>
          <cell r="G2751">
            <v>0</v>
          </cell>
        </row>
        <row r="2752">
          <cell r="A2752" t="str">
            <v>COMITENTE:</v>
          </cell>
          <cell r="B2752" t="str">
            <v>DIRECCIÓN DE ARQUITECTURA</v>
          </cell>
          <cell r="C2752">
            <v>0</v>
          </cell>
          <cell r="D2752">
            <v>0</v>
          </cell>
          <cell r="E2752">
            <v>0</v>
          </cell>
          <cell r="F2752">
            <v>0</v>
          </cell>
          <cell r="G2752">
            <v>0</v>
          </cell>
        </row>
        <row r="2753">
          <cell r="A2753" t="str">
            <v>CONTRATISTA:</v>
          </cell>
          <cell r="B2753" t="str">
            <v>FUNCIONALES SIGOP</v>
          </cell>
          <cell r="C2753">
            <v>0</v>
          </cell>
          <cell r="D2753">
            <v>0</v>
          </cell>
          <cell r="E2753">
            <v>0</v>
          </cell>
          <cell r="F2753">
            <v>0</v>
          </cell>
          <cell r="G2753">
            <v>0</v>
          </cell>
        </row>
        <row r="2754">
          <cell r="A2754" t="str">
            <v>OBRA:</v>
          </cell>
          <cell r="B2754" t="str">
            <v>PRUEBA PLANILLA DE MEDICION</v>
          </cell>
          <cell r="C2754">
            <v>0</v>
          </cell>
          <cell r="D2754">
            <v>0</v>
          </cell>
          <cell r="E2754">
            <v>0</v>
          </cell>
          <cell r="F2754" t="str">
            <v>PRECIOS A:</v>
          </cell>
          <cell r="G2754">
            <v>0</v>
          </cell>
        </row>
        <row r="2755">
          <cell r="A2755" t="str">
            <v>UBICACIÓN:</v>
          </cell>
          <cell r="B2755" t="str">
            <v>CENTRO CIVICO</v>
          </cell>
          <cell r="C2755">
            <v>0</v>
          </cell>
          <cell r="D2755">
            <v>0</v>
          </cell>
          <cell r="E2755">
            <v>0</v>
          </cell>
          <cell r="F2755">
            <v>0</v>
          </cell>
          <cell r="G2755">
            <v>0</v>
          </cell>
        </row>
        <row r="2756">
          <cell r="A2756" t="str">
            <v>RUBRO:</v>
          </cell>
          <cell r="B2756" t="str">
            <v/>
          </cell>
          <cell r="C2756" t="str">
            <v/>
          </cell>
          <cell r="D2756">
            <v>0</v>
          </cell>
          <cell r="E2756">
            <v>0</v>
          </cell>
          <cell r="F2756">
            <v>0</v>
          </cell>
          <cell r="G2756">
            <v>0</v>
          </cell>
        </row>
        <row r="2757">
          <cell r="A2757" t="str">
            <v>ITEM:</v>
          </cell>
          <cell r="B2757" t="str">
            <v/>
          </cell>
          <cell r="C2757" t="str">
            <v/>
          </cell>
          <cell r="D2757">
            <v>0</v>
          </cell>
          <cell r="E2757">
            <v>0</v>
          </cell>
          <cell r="F2757" t="str">
            <v>UNIDAD:</v>
          </cell>
          <cell r="G2757" t="str">
            <v/>
          </cell>
        </row>
        <row r="2758">
          <cell r="A2758">
            <v>0</v>
          </cell>
          <cell r="B2758">
            <v>0</v>
          </cell>
          <cell r="C2758">
            <v>0</v>
          </cell>
          <cell r="D2758">
            <v>0</v>
          </cell>
          <cell r="E2758">
            <v>0</v>
          </cell>
          <cell r="F2758">
            <v>0</v>
          </cell>
          <cell r="G2758">
            <v>0</v>
          </cell>
        </row>
        <row r="2759">
          <cell r="A2759" t="str">
            <v>DATOS REDETERMINACION</v>
          </cell>
          <cell r="B2759">
            <v>0</v>
          </cell>
          <cell r="C2759" t="str">
            <v>DESIGNACION</v>
          </cell>
          <cell r="D2759" t="str">
            <v>U</v>
          </cell>
          <cell r="E2759" t="str">
            <v>Cantidad</v>
          </cell>
          <cell r="F2759" t="str">
            <v>$ Unitarios</v>
          </cell>
          <cell r="G2759" t="str">
            <v>$ Parcial</v>
          </cell>
        </row>
        <row r="2760">
          <cell r="A2760" t="str">
            <v>CÓDIGO</v>
          </cell>
          <cell r="B2760" t="str">
            <v>DESCRIPCIÓN</v>
          </cell>
          <cell r="C2760">
            <v>0</v>
          </cell>
          <cell r="D2760">
            <v>0</v>
          </cell>
          <cell r="E2760">
            <v>0</v>
          </cell>
          <cell r="F2760">
            <v>0</v>
          </cell>
          <cell r="G2760">
            <v>0</v>
          </cell>
        </row>
        <row r="2761">
          <cell r="A2761">
            <v>0</v>
          </cell>
          <cell r="B2761">
            <v>0</v>
          </cell>
          <cell r="C2761" t="str">
            <v>A - MATERIALES</v>
          </cell>
          <cell r="D2761">
            <v>0</v>
          </cell>
          <cell r="E2761">
            <v>0</v>
          </cell>
          <cell r="F2761">
            <v>0</v>
          </cell>
          <cell r="G2761">
            <v>0</v>
          </cell>
        </row>
        <row r="2762">
          <cell r="A2762" t="str">
            <v/>
          </cell>
          <cell r="B2762" t="str">
            <v/>
          </cell>
          <cell r="C2762">
            <v>0</v>
          </cell>
          <cell r="D2762" t="str">
            <v/>
          </cell>
          <cell r="E2762">
            <v>0</v>
          </cell>
          <cell r="F2762">
            <v>0</v>
          </cell>
          <cell r="G2762">
            <v>0</v>
          </cell>
        </row>
        <row r="2763">
          <cell r="A2763" t="str">
            <v/>
          </cell>
          <cell r="B2763" t="str">
            <v/>
          </cell>
          <cell r="C2763">
            <v>0</v>
          </cell>
          <cell r="D2763" t="str">
            <v/>
          </cell>
          <cell r="E2763">
            <v>0</v>
          </cell>
          <cell r="F2763">
            <v>0</v>
          </cell>
          <cell r="G2763">
            <v>0</v>
          </cell>
        </row>
        <row r="2764">
          <cell r="A2764" t="str">
            <v/>
          </cell>
          <cell r="B2764" t="str">
            <v/>
          </cell>
          <cell r="C2764">
            <v>0</v>
          </cell>
          <cell r="D2764" t="str">
            <v/>
          </cell>
          <cell r="E2764">
            <v>0</v>
          </cell>
          <cell r="F2764">
            <v>0</v>
          </cell>
          <cell r="G2764">
            <v>0</v>
          </cell>
        </row>
        <row r="2765">
          <cell r="A2765" t="str">
            <v/>
          </cell>
          <cell r="B2765" t="str">
            <v/>
          </cell>
          <cell r="C2765">
            <v>0</v>
          </cell>
          <cell r="D2765" t="str">
            <v/>
          </cell>
          <cell r="E2765">
            <v>0</v>
          </cell>
          <cell r="F2765">
            <v>0</v>
          </cell>
          <cell r="G2765">
            <v>0</v>
          </cell>
        </row>
        <row r="2766">
          <cell r="A2766" t="str">
            <v/>
          </cell>
          <cell r="B2766" t="str">
            <v/>
          </cell>
          <cell r="C2766">
            <v>0</v>
          </cell>
          <cell r="D2766" t="str">
            <v/>
          </cell>
          <cell r="E2766">
            <v>0</v>
          </cell>
          <cell r="F2766">
            <v>0</v>
          </cell>
          <cell r="G2766">
            <v>0</v>
          </cell>
        </row>
        <row r="2767">
          <cell r="A2767" t="str">
            <v/>
          </cell>
          <cell r="B2767" t="str">
            <v/>
          </cell>
          <cell r="C2767">
            <v>0</v>
          </cell>
          <cell r="D2767" t="str">
            <v/>
          </cell>
          <cell r="E2767">
            <v>0</v>
          </cell>
          <cell r="F2767">
            <v>0</v>
          </cell>
          <cell r="G2767">
            <v>0</v>
          </cell>
        </row>
        <row r="2768">
          <cell r="A2768" t="str">
            <v/>
          </cell>
          <cell r="B2768" t="str">
            <v/>
          </cell>
          <cell r="C2768">
            <v>0</v>
          </cell>
          <cell r="D2768" t="str">
            <v/>
          </cell>
          <cell r="E2768">
            <v>0</v>
          </cell>
          <cell r="F2768">
            <v>0</v>
          </cell>
          <cell r="G2768">
            <v>0</v>
          </cell>
        </row>
        <row r="2769">
          <cell r="A2769" t="str">
            <v/>
          </cell>
          <cell r="B2769" t="str">
            <v/>
          </cell>
          <cell r="C2769">
            <v>0</v>
          </cell>
          <cell r="D2769" t="str">
            <v/>
          </cell>
          <cell r="E2769">
            <v>0</v>
          </cell>
          <cell r="F2769">
            <v>0</v>
          </cell>
          <cell r="G2769">
            <v>0</v>
          </cell>
        </row>
        <row r="2770">
          <cell r="A2770" t="str">
            <v/>
          </cell>
          <cell r="B2770" t="str">
            <v/>
          </cell>
          <cell r="C2770">
            <v>0</v>
          </cell>
          <cell r="D2770" t="str">
            <v/>
          </cell>
          <cell r="E2770">
            <v>0</v>
          </cell>
          <cell r="F2770">
            <v>0</v>
          </cell>
          <cell r="G2770">
            <v>0</v>
          </cell>
        </row>
        <row r="2771">
          <cell r="A2771" t="str">
            <v/>
          </cell>
          <cell r="B2771" t="str">
            <v/>
          </cell>
          <cell r="C2771">
            <v>0</v>
          </cell>
          <cell r="D2771" t="str">
            <v/>
          </cell>
          <cell r="E2771">
            <v>0</v>
          </cell>
          <cell r="F2771">
            <v>0</v>
          </cell>
          <cell r="G2771">
            <v>0</v>
          </cell>
        </row>
        <row r="2772">
          <cell r="A2772" t="str">
            <v/>
          </cell>
          <cell r="B2772" t="str">
            <v/>
          </cell>
          <cell r="C2772">
            <v>0</v>
          </cell>
          <cell r="D2772" t="str">
            <v/>
          </cell>
          <cell r="E2772">
            <v>0</v>
          </cell>
          <cell r="F2772">
            <v>0</v>
          </cell>
          <cell r="G2772">
            <v>0</v>
          </cell>
        </row>
        <row r="2773">
          <cell r="A2773" t="str">
            <v/>
          </cell>
          <cell r="B2773" t="str">
            <v/>
          </cell>
          <cell r="C2773">
            <v>0</v>
          </cell>
          <cell r="D2773" t="str">
            <v/>
          </cell>
          <cell r="E2773">
            <v>0</v>
          </cell>
          <cell r="F2773">
            <v>0</v>
          </cell>
          <cell r="G2773">
            <v>0</v>
          </cell>
        </row>
        <row r="2774">
          <cell r="A2774" t="str">
            <v/>
          </cell>
          <cell r="B2774" t="str">
            <v/>
          </cell>
          <cell r="C2774">
            <v>0</v>
          </cell>
          <cell r="D2774" t="str">
            <v/>
          </cell>
          <cell r="E2774">
            <v>0</v>
          </cell>
          <cell r="F2774">
            <v>0</v>
          </cell>
          <cell r="G2774">
            <v>0</v>
          </cell>
        </row>
        <row r="2775">
          <cell r="A2775" t="str">
            <v/>
          </cell>
          <cell r="B2775" t="str">
            <v/>
          </cell>
          <cell r="C2775">
            <v>0</v>
          </cell>
          <cell r="D2775" t="str">
            <v/>
          </cell>
          <cell r="E2775">
            <v>0</v>
          </cell>
          <cell r="F2775">
            <v>0</v>
          </cell>
          <cell r="G2775">
            <v>0</v>
          </cell>
        </row>
        <row r="2776">
          <cell r="A2776">
            <v>0</v>
          </cell>
          <cell r="B2776">
            <v>0</v>
          </cell>
          <cell r="C2776">
            <v>0</v>
          </cell>
          <cell r="D2776">
            <v>0</v>
          </cell>
          <cell r="E2776">
            <v>0</v>
          </cell>
          <cell r="F2776" t="str">
            <v>Total A</v>
          </cell>
          <cell r="G2776">
            <v>0</v>
          </cell>
        </row>
        <row r="2777">
          <cell r="A2777">
            <v>0</v>
          </cell>
          <cell r="B2777">
            <v>0</v>
          </cell>
          <cell r="C2777" t="str">
            <v>B - MANO DE OBRA</v>
          </cell>
          <cell r="D2777">
            <v>0</v>
          </cell>
          <cell r="E2777">
            <v>0</v>
          </cell>
          <cell r="F2777">
            <v>0</v>
          </cell>
          <cell r="G2777">
            <v>0</v>
          </cell>
        </row>
        <row r="2778">
          <cell r="A2778" t="str">
            <v/>
          </cell>
          <cell r="B2778">
            <v>0</v>
          </cell>
          <cell r="C2778">
            <v>0</v>
          </cell>
          <cell r="D2778" t="str">
            <v/>
          </cell>
          <cell r="E2778">
            <v>0</v>
          </cell>
          <cell r="F2778">
            <v>0</v>
          </cell>
          <cell r="G2778">
            <v>0</v>
          </cell>
        </row>
        <row r="2779">
          <cell r="A2779" t="str">
            <v/>
          </cell>
          <cell r="B2779">
            <v>0</v>
          </cell>
          <cell r="C2779">
            <v>0</v>
          </cell>
          <cell r="D2779" t="str">
            <v/>
          </cell>
          <cell r="E2779">
            <v>0</v>
          </cell>
          <cell r="F2779">
            <v>0</v>
          </cell>
          <cell r="G2779">
            <v>0</v>
          </cell>
        </row>
        <row r="2780">
          <cell r="A2780" t="str">
            <v/>
          </cell>
          <cell r="B2780">
            <v>0</v>
          </cell>
          <cell r="C2780">
            <v>0</v>
          </cell>
          <cell r="D2780" t="str">
            <v/>
          </cell>
          <cell r="E2780">
            <v>0</v>
          </cell>
          <cell r="F2780">
            <v>0</v>
          </cell>
          <cell r="G2780">
            <v>0</v>
          </cell>
        </row>
        <row r="2781">
          <cell r="A2781" t="str">
            <v/>
          </cell>
          <cell r="B2781">
            <v>0</v>
          </cell>
          <cell r="C2781">
            <v>0</v>
          </cell>
          <cell r="D2781" t="str">
            <v/>
          </cell>
          <cell r="E2781">
            <v>0</v>
          </cell>
          <cell r="F2781">
            <v>0</v>
          </cell>
          <cell r="G2781">
            <v>0</v>
          </cell>
        </row>
        <row r="2782">
          <cell r="A2782" t="str">
            <v/>
          </cell>
          <cell r="B2782">
            <v>0</v>
          </cell>
          <cell r="C2782">
            <v>0</v>
          </cell>
          <cell r="D2782" t="str">
            <v/>
          </cell>
          <cell r="E2782">
            <v>0</v>
          </cell>
          <cell r="F2782">
            <v>0</v>
          </cell>
          <cell r="G2782">
            <v>0</v>
          </cell>
        </row>
        <row r="2783">
          <cell r="A2783" t="str">
            <v/>
          </cell>
          <cell r="B2783">
            <v>0</v>
          </cell>
          <cell r="C2783">
            <v>0</v>
          </cell>
          <cell r="D2783" t="str">
            <v/>
          </cell>
          <cell r="E2783">
            <v>0</v>
          </cell>
          <cell r="F2783">
            <v>0</v>
          </cell>
          <cell r="G2783">
            <v>0</v>
          </cell>
        </row>
        <row r="2784">
          <cell r="A2784" t="str">
            <v/>
          </cell>
          <cell r="B2784">
            <v>0</v>
          </cell>
          <cell r="C2784">
            <v>0</v>
          </cell>
          <cell r="D2784" t="str">
            <v/>
          </cell>
          <cell r="E2784">
            <v>0</v>
          </cell>
          <cell r="F2784">
            <v>0</v>
          </cell>
          <cell r="G2784">
            <v>0</v>
          </cell>
        </row>
        <row r="2785">
          <cell r="A2785" t="str">
            <v/>
          </cell>
          <cell r="B2785">
            <v>0</v>
          </cell>
          <cell r="C2785">
            <v>0</v>
          </cell>
          <cell r="D2785" t="str">
            <v/>
          </cell>
          <cell r="E2785">
            <v>0</v>
          </cell>
          <cell r="F2785">
            <v>0</v>
          </cell>
          <cell r="G2785">
            <v>0</v>
          </cell>
        </row>
        <row r="2786">
          <cell r="A2786">
            <v>0</v>
          </cell>
          <cell r="B2786">
            <v>0</v>
          </cell>
          <cell r="C2786">
            <v>0</v>
          </cell>
          <cell r="D2786">
            <v>0</v>
          </cell>
          <cell r="E2786">
            <v>0</v>
          </cell>
          <cell r="F2786" t="str">
            <v>Total B</v>
          </cell>
          <cell r="G2786">
            <v>0</v>
          </cell>
        </row>
        <row r="2787">
          <cell r="A2787">
            <v>0</v>
          </cell>
          <cell r="B2787">
            <v>0</v>
          </cell>
          <cell r="C2787" t="str">
            <v>C - EQUIPOS</v>
          </cell>
          <cell r="D2787">
            <v>0</v>
          </cell>
          <cell r="E2787">
            <v>0</v>
          </cell>
          <cell r="F2787">
            <v>0</v>
          </cell>
          <cell r="G2787">
            <v>0</v>
          </cell>
        </row>
        <row r="2788">
          <cell r="A2788" t="str">
            <v/>
          </cell>
          <cell r="B2788" t="str">
            <v/>
          </cell>
          <cell r="C2788">
            <v>0</v>
          </cell>
          <cell r="D2788" t="str">
            <v/>
          </cell>
          <cell r="E2788">
            <v>0</v>
          </cell>
          <cell r="F2788">
            <v>0</v>
          </cell>
          <cell r="G2788">
            <v>0</v>
          </cell>
        </row>
        <row r="2789">
          <cell r="A2789" t="str">
            <v/>
          </cell>
          <cell r="B2789" t="str">
            <v/>
          </cell>
          <cell r="C2789">
            <v>0</v>
          </cell>
          <cell r="D2789" t="str">
            <v/>
          </cell>
          <cell r="E2789">
            <v>0</v>
          </cell>
          <cell r="F2789">
            <v>0</v>
          </cell>
          <cell r="G2789">
            <v>0</v>
          </cell>
        </row>
        <row r="2790">
          <cell r="A2790" t="str">
            <v/>
          </cell>
          <cell r="B2790" t="str">
            <v/>
          </cell>
          <cell r="C2790">
            <v>0</v>
          </cell>
          <cell r="D2790" t="str">
            <v/>
          </cell>
          <cell r="E2790">
            <v>0</v>
          </cell>
          <cell r="F2790">
            <v>0</v>
          </cell>
          <cell r="G2790">
            <v>0</v>
          </cell>
        </row>
        <row r="2791">
          <cell r="A2791" t="str">
            <v/>
          </cell>
          <cell r="B2791" t="str">
            <v/>
          </cell>
          <cell r="C2791">
            <v>0</v>
          </cell>
          <cell r="D2791" t="str">
            <v/>
          </cell>
          <cell r="E2791">
            <v>0</v>
          </cell>
          <cell r="F2791">
            <v>0</v>
          </cell>
          <cell r="G2791">
            <v>0</v>
          </cell>
        </row>
        <row r="2792">
          <cell r="A2792" t="str">
            <v/>
          </cell>
          <cell r="B2792" t="str">
            <v/>
          </cell>
          <cell r="C2792">
            <v>0</v>
          </cell>
          <cell r="D2792" t="str">
            <v/>
          </cell>
          <cell r="E2792">
            <v>0</v>
          </cell>
          <cell r="F2792">
            <v>0</v>
          </cell>
          <cell r="G2792">
            <v>0</v>
          </cell>
        </row>
        <row r="2793">
          <cell r="A2793" t="str">
            <v/>
          </cell>
          <cell r="B2793" t="str">
            <v/>
          </cell>
          <cell r="C2793">
            <v>0</v>
          </cell>
          <cell r="D2793" t="str">
            <v/>
          </cell>
          <cell r="E2793">
            <v>0</v>
          </cell>
          <cell r="F2793">
            <v>0</v>
          </cell>
          <cell r="G2793">
            <v>0</v>
          </cell>
        </row>
        <row r="2794">
          <cell r="A2794" t="str">
            <v/>
          </cell>
          <cell r="B2794" t="str">
            <v/>
          </cell>
          <cell r="C2794">
            <v>0</v>
          </cell>
          <cell r="D2794" t="str">
            <v/>
          </cell>
          <cell r="E2794">
            <v>0</v>
          </cell>
          <cell r="F2794">
            <v>0</v>
          </cell>
          <cell r="G2794">
            <v>0</v>
          </cell>
        </row>
        <row r="2795">
          <cell r="A2795" t="str">
            <v/>
          </cell>
          <cell r="B2795" t="str">
            <v/>
          </cell>
          <cell r="C2795">
            <v>0</v>
          </cell>
          <cell r="D2795" t="str">
            <v/>
          </cell>
          <cell r="E2795">
            <v>0</v>
          </cell>
          <cell r="F2795">
            <v>0</v>
          </cell>
          <cell r="G2795">
            <v>0</v>
          </cell>
        </row>
        <row r="2796">
          <cell r="A2796" t="str">
            <v/>
          </cell>
          <cell r="B2796" t="str">
            <v/>
          </cell>
          <cell r="C2796">
            <v>0</v>
          </cell>
          <cell r="D2796" t="str">
            <v/>
          </cell>
          <cell r="E2796">
            <v>0</v>
          </cell>
          <cell r="F2796">
            <v>0</v>
          </cell>
          <cell r="G2796">
            <v>0</v>
          </cell>
        </row>
        <row r="2797">
          <cell r="A2797">
            <v>0</v>
          </cell>
          <cell r="B2797">
            <v>0</v>
          </cell>
          <cell r="C2797">
            <v>0</v>
          </cell>
          <cell r="D2797">
            <v>0</v>
          </cell>
          <cell r="E2797">
            <v>0</v>
          </cell>
          <cell r="F2797" t="str">
            <v>Total C</v>
          </cell>
          <cell r="G2797">
            <v>0</v>
          </cell>
        </row>
        <row r="2798">
          <cell r="A2798">
            <v>0</v>
          </cell>
          <cell r="B2798">
            <v>0</v>
          </cell>
          <cell r="C2798">
            <v>0</v>
          </cell>
          <cell r="D2798">
            <v>0</v>
          </cell>
          <cell r="E2798">
            <v>0</v>
          </cell>
          <cell r="F2798">
            <v>0</v>
          </cell>
          <cell r="G2798">
            <v>0</v>
          </cell>
        </row>
        <row r="2799">
          <cell r="A2799" t="str">
            <v/>
          </cell>
          <cell r="B2799" t="str">
            <v/>
          </cell>
          <cell r="C2799">
            <v>0</v>
          </cell>
          <cell r="D2799" t="str">
            <v>Costo  Neto</v>
          </cell>
          <cell r="E2799">
            <v>0</v>
          </cell>
          <cell r="F2799" t="str">
            <v>Total D=A+B+C</v>
          </cell>
          <cell r="G2799">
            <v>0</v>
          </cell>
        </row>
        <row r="2801">
          <cell r="A2801" t="str">
            <v>ANALISIS DE PRECIOS</v>
          </cell>
          <cell r="B2801">
            <v>0</v>
          </cell>
          <cell r="C2801">
            <v>0</v>
          </cell>
          <cell r="D2801">
            <v>0</v>
          </cell>
          <cell r="E2801">
            <v>0</v>
          </cell>
          <cell r="F2801">
            <v>0</v>
          </cell>
          <cell r="G2801">
            <v>0</v>
          </cell>
        </row>
        <row r="2802">
          <cell r="A2802" t="str">
            <v>COMITENTE:</v>
          </cell>
          <cell r="B2802" t="str">
            <v>DIRECCIÓN DE ARQUITECTURA</v>
          </cell>
          <cell r="C2802">
            <v>0</v>
          </cell>
          <cell r="D2802">
            <v>0</v>
          </cell>
          <cell r="E2802">
            <v>0</v>
          </cell>
          <cell r="F2802">
            <v>0</v>
          </cell>
          <cell r="G2802">
            <v>0</v>
          </cell>
        </row>
        <row r="2803">
          <cell r="A2803" t="str">
            <v>CONTRATISTA:</v>
          </cell>
          <cell r="B2803" t="str">
            <v>FUNCIONALES SIGOP</v>
          </cell>
          <cell r="C2803">
            <v>0</v>
          </cell>
          <cell r="D2803">
            <v>0</v>
          </cell>
          <cell r="E2803">
            <v>0</v>
          </cell>
          <cell r="F2803">
            <v>0</v>
          </cell>
          <cell r="G2803">
            <v>0</v>
          </cell>
        </row>
        <row r="2804">
          <cell r="A2804" t="str">
            <v>OBRA:</v>
          </cell>
          <cell r="B2804" t="str">
            <v>PRUEBA PLANILLA DE MEDICION</v>
          </cell>
          <cell r="C2804">
            <v>0</v>
          </cell>
          <cell r="D2804">
            <v>0</v>
          </cell>
          <cell r="E2804">
            <v>0</v>
          </cell>
          <cell r="F2804" t="str">
            <v>PRECIOS A:</v>
          </cell>
          <cell r="G2804">
            <v>0</v>
          </cell>
        </row>
        <row r="2805">
          <cell r="A2805" t="str">
            <v>UBICACIÓN:</v>
          </cell>
          <cell r="B2805" t="str">
            <v>CENTRO CIVICO</v>
          </cell>
          <cell r="C2805">
            <v>0</v>
          </cell>
          <cell r="D2805">
            <v>0</v>
          </cell>
          <cell r="E2805">
            <v>0</v>
          </cell>
          <cell r="F2805">
            <v>0</v>
          </cell>
          <cell r="G2805">
            <v>0</v>
          </cell>
        </row>
        <row r="2806">
          <cell r="A2806" t="str">
            <v>RUBRO:</v>
          </cell>
          <cell r="B2806" t="str">
            <v/>
          </cell>
          <cell r="C2806" t="str">
            <v/>
          </cell>
          <cell r="D2806">
            <v>0</v>
          </cell>
          <cell r="E2806">
            <v>0</v>
          </cell>
          <cell r="F2806">
            <v>0</v>
          </cell>
          <cell r="G2806">
            <v>0</v>
          </cell>
        </row>
        <row r="2807">
          <cell r="A2807" t="str">
            <v>ITEM:</v>
          </cell>
          <cell r="B2807" t="str">
            <v/>
          </cell>
          <cell r="C2807" t="str">
            <v/>
          </cell>
          <cell r="D2807">
            <v>0</v>
          </cell>
          <cell r="E2807">
            <v>0</v>
          </cell>
          <cell r="F2807" t="str">
            <v>UNIDAD:</v>
          </cell>
          <cell r="G2807" t="str">
            <v/>
          </cell>
        </row>
        <row r="2808">
          <cell r="A2808">
            <v>0</v>
          </cell>
          <cell r="B2808">
            <v>0</v>
          </cell>
          <cell r="C2808">
            <v>0</v>
          </cell>
          <cell r="D2808">
            <v>0</v>
          </cell>
          <cell r="E2808">
            <v>0</v>
          </cell>
          <cell r="F2808">
            <v>0</v>
          </cell>
          <cell r="G2808">
            <v>0</v>
          </cell>
        </row>
        <row r="2809">
          <cell r="A2809" t="str">
            <v>DATOS REDETERMINACION</v>
          </cell>
          <cell r="B2809">
            <v>0</v>
          </cell>
          <cell r="C2809" t="str">
            <v>DESIGNACION</v>
          </cell>
          <cell r="D2809" t="str">
            <v>U</v>
          </cell>
          <cell r="E2809" t="str">
            <v>Cantidad</v>
          </cell>
          <cell r="F2809" t="str">
            <v>$ Unitarios</v>
          </cell>
          <cell r="G2809" t="str">
            <v>$ Parcial</v>
          </cell>
        </row>
        <row r="2810">
          <cell r="A2810" t="str">
            <v>CÓDIGO</v>
          </cell>
          <cell r="B2810" t="str">
            <v>DESCRIPCIÓN</v>
          </cell>
          <cell r="C2810">
            <v>0</v>
          </cell>
          <cell r="D2810">
            <v>0</v>
          </cell>
          <cell r="E2810">
            <v>0</v>
          </cell>
          <cell r="F2810">
            <v>0</v>
          </cell>
          <cell r="G2810">
            <v>0</v>
          </cell>
        </row>
        <row r="2811">
          <cell r="A2811">
            <v>0</v>
          </cell>
          <cell r="B2811">
            <v>0</v>
          </cell>
          <cell r="C2811" t="str">
            <v>A - MATERIALES</v>
          </cell>
          <cell r="D2811">
            <v>0</v>
          </cell>
          <cell r="E2811">
            <v>0</v>
          </cell>
          <cell r="F2811">
            <v>0</v>
          </cell>
          <cell r="G2811">
            <v>0</v>
          </cell>
        </row>
        <row r="2812">
          <cell r="A2812" t="str">
            <v/>
          </cell>
          <cell r="B2812" t="str">
            <v/>
          </cell>
          <cell r="C2812">
            <v>0</v>
          </cell>
          <cell r="D2812" t="str">
            <v/>
          </cell>
          <cell r="E2812">
            <v>0</v>
          </cell>
          <cell r="F2812">
            <v>0</v>
          </cell>
          <cell r="G2812">
            <v>0</v>
          </cell>
        </row>
        <row r="2813">
          <cell r="A2813" t="str">
            <v/>
          </cell>
          <cell r="B2813" t="str">
            <v/>
          </cell>
          <cell r="C2813">
            <v>0</v>
          </cell>
          <cell r="D2813" t="str">
            <v/>
          </cell>
          <cell r="E2813">
            <v>0</v>
          </cell>
          <cell r="F2813">
            <v>0</v>
          </cell>
          <cell r="G2813">
            <v>0</v>
          </cell>
        </row>
        <row r="2814">
          <cell r="A2814" t="str">
            <v/>
          </cell>
          <cell r="B2814" t="str">
            <v/>
          </cell>
          <cell r="C2814">
            <v>0</v>
          </cell>
          <cell r="D2814" t="str">
            <v/>
          </cell>
          <cell r="E2814">
            <v>0</v>
          </cell>
          <cell r="F2814">
            <v>0</v>
          </cell>
          <cell r="G2814">
            <v>0</v>
          </cell>
        </row>
        <row r="2815">
          <cell r="A2815" t="str">
            <v/>
          </cell>
          <cell r="B2815" t="str">
            <v/>
          </cell>
          <cell r="C2815">
            <v>0</v>
          </cell>
          <cell r="D2815" t="str">
            <v/>
          </cell>
          <cell r="E2815">
            <v>0</v>
          </cell>
          <cell r="F2815">
            <v>0</v>
          </cell>
          <cell r="G2815">
            <v>0</v>
          </cell>
        </row>
        <row r="2816">
          <cell r="A2816" t="str">
            <v/>
          </cell>
          <cell r="B2816" t="str">
            <v/>
          </cell>
          <cell r="C2816">
            <v>0</v>
          </cell>
          <cell r="D2816" t="str">
            <v/>
          </cell>
          <cell r="E2816">
            <v>0</v>
          </cell>
          <cell r="F2816">
            <v>0</v>
          </cell>
          <cell r="G2816">
            <v>0</v>
          </cell>
        </row>
        <row r="2817">
          <cell r="A2817" t="str">
            <v/>
          </cell>
          <cell r="B2817" t="str">
            <v/>
          </cell>
          <cell r="C2817">
            <v>0</v>
          </cell>
          <cell r="D2817" t="str">
            <v/>
          </cell>
          <cell r="E2817">
            <v>0</v>
          </cell>
          <cell r="F2817">
            <v>0</v>
          </cell>
          <cell r="G2817">
            <v>0</v>
          </cell>
        </row>
        <row r="2818">
          <cell r="A2818" t="str">
            <v/>
          </cell>
          <cell r="B2818" t="str">
            <v/>
          </cell>
          <cell r="C2818">
            <v>0</v>
          </cell>
          <cell r="D2818" t="str">
            <v/>
          </cell>
          <cell r="E2818">
            <v>0</v>
          </cell>
          <cell r="F2818">
            <v>0</v>
          </cell>
          <cell r="G2818">
            <v>0</v>
          </cell>
        </row>
        <row r="2819">
          <cell r="A2819" t="str">
            <v/>
          </cell>
          <cell r="B2819" t="str">
            <v/>
          </cell>
          <cell r="C2819">
            <v>0</v>
          </cell>
          <cell r="D2819" t="str">
            <v/>
          </cell>
          <cell r="E2819">
            <v>0</v>
          </cell>
          <cell r="F2819">
            <v>0</v>
          </cell>
          <cell r="G2819">
            <v>0</v>
          </cell>
        </row>
        <row r="2820">
          <cell r="A2820" t="str">
            <v/>
          </cell>
          <cell r="B2820" t="str">
            <v/>
          </cell>
          <cell r="C2820">
            <v>0</v>
          </cell>
          <cell r="D2820" t="str">
            <v/>
          </cell>
          <cell r="E2820">
            <v>0</v>
          </cell>
          <cell r="F2820">
            <v>0</v>
          </cell>
          <cell r="G2820">
            <v>0</v>
          </cell>
        </row>
        <row r="2821">
          <cell r="A2821" t="str">
            <v/>
          </cell>
          <cell r="B2821" t="str">
            <v/>
          </cell>
          <cell r="C2821">
            <v>0</v>
          </cell>
          <cell r="D2821" t="str">
            <v/>
          </cell>
          <cell r="E2821">
            <v>0</v>
          </cell>
          <cell r="F2821">
            <v>0</v>
          </cell>
          <cell r="G2821">
            <v>0</v>
          </cell>
        </row>
        <row r="2822">
          <cell r="A2822" t="str">
            <v/>
          </cell>
          <cell r="B2822" t="str">
            <v/>
          </cell>
          <cell r="C2822">
            <v>0</v>
          </cell>
          <cell r="D2822" t="str">
            <v/>
          </cell>
          <cell r="E2822">
            <v>0</v>
          </cell>
          <cell r="F2822">
            <v>0</v>
          </cell>
          <cell r="G2822">
            <v>0</v>
          </cell>
        </row>
        <row r="2823">
          <cell r="A2823" t="str">
            <v/>
          </cell>
          <cell r="B2823" t="str">
            <v/>
          </cell>
          <cell r="C2823">
            <v>0</v>
          </cell>
          <cell r="D2823" t="str">
            <v/>
          </cell>
          <cell r="E2823">
            <v>0</v>
          </cell>
          <cell r="F2823">
            <v>0</v>
          </cell>
          <cell r="G2823">
            <v>0</v>
          </cell>
        </row>
        <row r="2824">
          <cell r="A2824" t="str">
            <v/>
          </cell>
          <cell r="B2824" t="str">
            <v/>
          </cell>
          <cell r="C2824">
            <v>0</v>
          </cell>
          <cell r="D2824" t="str">
            <v/>
          </cell>
          <cell r="E2824">
            <v>0</v>
          </cell>
          <cell r="F2824">
            <v>0</v>
          </cell>
          <cell r="G2824">
            <v>0</v>
          </cell>
        </row>
        <row r="2825">
          <cell r="A2825" t="str">
            <v/>
          </cell>
          <cell r="B2825" t="str">
            <v/>
          </cell>
          <cell r="C2825">
            <v>0</v>
          </cell>
          <cell r="D2825" t="str">
            <v/>
          </cell>
          <cell r="E2825">
            <v>0</v>
          </cell>
          <cell r="F2825">
            <v>0</v>
          </cell>
          <cell r="G2825">
            <v>0</v>
          </cell>
        </row>
        <row r="2826">
          <cell r="A2826">
            <v>0</v>
          </cell>
          <cell r="B2826">
            <v>0</v>
          </cell>
          <cell r="C2826">
            <v>0</v>
          </cell>
          <cell r="D2826">
            <v>0</v>
          </cell>
          <cell r="E2826">
            <v>0</v>
          </cell>
          <cell r="F2826" t="str">
            <v>Total A</v>
          </cell>
          <cell r="G2826">
            <v>0</v>
          </cell>
        </row>
        <row r="2827">
          <cell r="A2827">
            <v>0</v>
          </cell>
          <cell r="B2827">
            <v>0</v>
          </cell>
          <cell r="C2827" t="str">
            <v>B - MANO DE OBRA</v>
          </cell>
          <cell r="D2827">
            <v>0</v>
          </cell>
          <cell r="E2827">
            <v>0</v>
          </cell>
          <cell r="F2827">
            <v>0</v>
          </cell>
          <cell r="G2827">
            <v>0</v>
          </cell>
        </row>
        <row r="2828">
          <cell r="A2828" t="str">
            <v/>
          </cell>
          <cell r="B2828">
            <v>0</v>
          </cell>
          <cell r="C2828">
            <v>0</v>
          </cell>
          <cell r="D2828" t="str">
            <v/>
          </cell>
          <cell r="E2828">
            <v>0</v>
          </cell>
          <cell r="F2828">
            <v>0</v>
          </cell>
          <cell r="G2828">
            <v>0</v>
          </cell>
        </row>
        <row r="2829">
          <cell r="A2829" t="str">
            <v/>
          </cell>
          <cell r="B2829">
            <v>0</v>
          </cell>
          <cell r="C2829">
            <v>0</v>
          </cell>
          <cell r="D2829" t="str">
            <v/>
          </cell>
          <cell r="E2829">
            <v>0</v>
          </cell>
          <cell r="F2829">
            <v>0</v>
          </cell>
          <cell r="G2829">
            <v>0</v>
          </cell>
        </row>
        <row r="2830">
          <cell r="A2830" t="str">
            <v/>
          </cell>
          <cell r="B2830">
            <v>0</v>
          </cell>
          <cell r="C2830">
            <v>0</v>
          </cell>
          <cell r="D2830" t="str">
            <v/>
          </cell>
          <cell r="E2830">
            <v>0</v>
          </cell>
          <cell r="F2830">
            <v>0</v>
          </cell>
          <cell r="G2830">
            <v>0</v>
          </cell>
        </row>
        <row r="2831">
          <cell r="A2831" t="str">
            <v/>
          </cell>
          <cell r="B2831">
            <v>0</v>
          </cell>
          <cell r="C2831">
            <v>0</v>
          </cell>
          <cell r="D2831" t="str">
            <v/>
          </cell>
          <cell r="E2831">
            <v>0</v>
          </cell>
          <cell r="F2831">
            <v>0</v>
          </cell>
          <cell r="G2831">
            <v>0</v>
          </cell>
        </row>
        <row r="2832">
          <cell r="A2832" t="str">
            <v/>
          </cell>
          <cell r="B2832">
            <v>0</v>
          </cell>
          <cell r="C2832">
            <v>0</v>
          </cell>
          <cell r="D2832" t="str">
            <v/>
          </cell>
          <cell r="E2832">
            <v>0</v>
          </cell>
          <cell r="F2832">
            <v>0</v>
          </cell>
          <cell r="G2832">
            <v>0</v>
          </cell>
        </row>
        <row r="2833">
          <cell r="A2833" t="str">
            <v/>
          </cell>
          <cell r="B2833">
            <v>0</v>
          </cell>
          <cell r="C2833">
            <v>0</v>
          </cell>
          <cell r="D2833" t="str">
            <v/>
          </cell>
          <cell r="E2833">
            <v>0</v>
          </cell>
          <cell r="F2833">
            <v>0</v>
          </cell>
          <cell r="G2833">
            <v>0</v>
          </cell>
        </row>
        <row r="2834">
          <cell r="A2834" t="str">
            <v/>
          </cell>
          <cell r="B2834">
            <v>0</v>
          </cell>
          <cell r="C2834">
            <v>0</v>
          </cell>
          <cell r="D2834" t="str">
            <v/>
          </cell>
          <cell r="E2834">
            <v>0</v>
          </cell>
          <cell r="F2834">
            <v>0</v>
          </cell>
          <cell r="G2834">
            <v>0</v>
          </cell>
        </row>
        <row r="2835">
          <cell r="A2835" t="str">
            <v/>
          </cell>
          <cell r="B2835">
            <v>0</v>
          </cell>
          <cell r="C2835">
            <v>0</v>
          </cell>
          <cell r="D2835" t="str">
            <v/>
          </cell>
          <cell r="E2835">
            <v>0</v>
          </cell>
          <cell r="F2835">
            <v>0</v>
          </cell>
          <cell r="G2835">
            <v>0</v>
          </cell>
        </row>
        <row r="2836">
          <cell r="A2836">
            <v>0</v>
          </cell>
          <cell r="B2836">
            <v>0</v>
          </cell>
          <cell r="C2836">
            <v>0</v>
          </cell>
          <cell r="D2836">
            <v>0</v>
          </cell>
          <cell r="E2836">
            <v>0</v>
          </cell>
          <cell r="F2836" t="str">
            <v>Total B</v>
          </cell>
          <cell r="G2836">
            <v>0</v>
          </cell>
        </row>
        <row r="2837">
          <cell r="A2837">
            <v>0</v>
          </cell>
          <cell r="B2837">
            <v>0</v>
          </cell>
          <cell r="C2837" t="str">
            <v>C - EQUIPOS</v>
          </cell>
          <cell r="D2837">
            <v>0</v>
          </cell>
          <cell r="E2837">
            <v>0</v>
          </cell>
          <cell r="F2837">
            <v>0</v>
          </cell>
          <cell r="G2837">
            <v>0</v>
          </cell>
        </row>
        <row r="2838">
          <cell r="A2838" t="str">
            <v/>
          </cell>
          <cell r="B2838" t="str">
            <v/>
          </cell>
          <cell r="C2838">
            <v>0</v>
          </cell>
          <cell r="D2838" t="str">
            <v/>
          </cell>
          <cell r="E2838">
            <v>0</v>
          </cell>
          <cell r="F2838">
            <v>0</v>
          </cell>
          <cell r="G2838">
            <v>0</v>
          </cell>
        </row>
        <row r="2839">
          <cell r="A2839" t="str">
            <v/>
          </cell>
          <cell r="B2839" t="str">
            <v/>
          </cell>
          <cell r="C2839">
            <v>0</v>
          </cell>
          <cell r="D2839" t="str">
            <v/>
          </cell>
          <cell r="E2839">
            <v>0</v>
          </cell>
          <cell r="F2839">
            <v>0</v>
          </cell>
          <cell r="G2839">
            <v>0</v>
          </cell>
        </row>
        <row r="2840">
          <cell r="A2840" t="str">
            <v/>
          </cell>
          <cell r="B2840" t="str">
            <v/>
          </cell>
          <cell r="C2840">
            <v>0</v>
          </cell>
          <cell r="D2840" t="str">
            <v/>
          </cell>
          <cell r="E2840">
            <v>0</v>
          </cell>
          <cell r="F2840">
            <v>0</v>
          </cell>
          <cell r="G2840">
            <v>0</v>
          </cell>
        </row>
        <row r="2841">
          <cell r="A2841" t="str">
            <v/>
          </cell>
          <cell r="B2841" t="str">
            <v/>
          </cell>
          <cell r="C2841">
            <v>0</v>
          </cell>
          <cell r="D2841" t="str">
            <v/>
          </cell>
          <cell r="E2841">
            <v>0</v>
          </cell>
          <cell r="F2841">
            <v>0</v>
          </cell>
          <cell r="G2841">
            <v>0</v>
          </cell>
        </row>
        <row r="2842">
          <cell r="A2842" t="str">
            <v/>
          </cell>
          <cell r="B2842" t="str">
            <v/>
          </cell>
          <cell r="C2842">
            <v>0</v>
          </cell>
          <cell r="D2842" t="str">
            <v/>
          </cell>
          <cell r="E2842">
            <v>0</v>
          </cell>
          <cell r="F2842">
            <v>0</v>
          </cell>
          <cell r="G2842">
            <v>0</v>
          </cell>
        </row>
        <row r="2843">
          <cell r="A2843" t="str">
            <v/>
          </cell>
          <cell r="B2843" t="str">
            <v/>
          </cell>
          <cell r="C2843">
            <v>0</v>
          </cell>
          <cell r="D2843" t="str">
            <v/>
          </cell>
          <cell r="E2843">
            <v>0</v>
          </cell>
          <cell r="F2843">
            <v>0</v>
          </cell>
          <cell r="G2843">
            <v>0</v>
          </cell>
        </row>
        <row r="2844">
          <cell r="A2844" t="str">
            <v/>
          </cell>
          <cell r="B2844" t="str">
            <v/>
          </cell>
          <cell r="C2844">
            <v>0</v>
          </cell>
          <cell r="D2844" t="str">
            <v/>
          </cell>
          <cell r="E2844">
            <v>0</v>
          </cell>
          <cell r="F2844">
            <v>0</v>
          </cell>
          <cell r="G2844">
            <v>0</v>
          </cell>
        </row>
        <row r="2845">
          <cell r="A2845" t="str">
            <v/>
          </cell>
          <cell r="B2845" t="str">
            <v/>
          </cell>
          <cell r="C2845">
            <v>0</v>
          </cell>
          <cell r="D2845" t="str">
            <v/>
          </cell>
          <cell r="E2845">
            <v>0</v>
          </cell>
          <cell r="F2845">
            <v>0</v>
          </cell>
          <cell r="G2845">
            <v>0</v>
          </cell>
        </row>
        <row r="2846">
          <cell r="A2846" t="str">
            <v/>
          </cell>
          <cell r="B2846" t="str">
            <v/>
          </cell>
          <cell r="C2846">
            <v>0</v>
          </cell>
          <cell r="D2846" t="str">
            <v/>
          </cell>
          <cell r="E2846">
            <v>0</v>
          </cell>
          <cell r="F2846">
            <v>0</v>
          </cell>
          <cell r="G2846">
            <v>0</v>
          </cell>
        </row>
        <row r="2847">
          <cell r="A2847">
            <v>0</v>
          </cell>
          <cell r="B2847">
            <v>0</v>
          </cell>
          <cell r="C2847">
            <v>0</v>
          </cell>
          <cell r="D2847">
            <v>0</v>
          </cell>
          <cell r="E2847">
            <v>0</v>
          </cell>
          <cell r="F2847" t="str">
            <v>Total C</v>
          </cell>
          <cell r="G2847">
            <v>0</v>
          </cell>
        </row>
        <row r="2848">
          <cell r="A2848">
            <v>0</v>
          </cell>
          <cell r="B2848">
            <v>0</v>
          </cell>
          <cell r="C2848">
            <v>0</v>
          </cell>
          <cell r="D2848">
            <v>0</v>
          </cell>
          <cell r="E2848">
            <v>0</v>
          </cell>
          <cell r="F2848">
            <v>0</v>
          </cell>
          <cell r="G2848">
            <v>0</v>
          </cell>
        </row>
        <row r="2849">
          <cell r="A2849" t="str">
            <v/>
          </cell>
          <cell r="B2849" t="str">
            <v/>
          </cell>
          <cell r="C2849">
            <v>0</v>
          </cell>
          <cell r="D2849" t="str">
            <v>Costo  Neto</v>
          </cell>
          <cell r="E2849">
            <v>0</v>
          </cell>
          <cell r="F2849" t="str">
            <v>Total D=A+B+C</v>
          </cell>
          <cell r="G2849">
            <v>0</v>
          </cell>
        </row>
        <row r="2851">
          <cell r="A2851" t="str">
            <v>ANALISIS DE PRECIOS</v>
          </cell>
          <cell r="B2851">
            <v>0</v>
          </cell>
          <cell r="C2851">
            <v>0</v>
          </cell>
          <cell r="D2851">
            <v>0</v>
          </cell>
          <cell r="E2851">
            <v>0</v>
          </cell>
          <cell r="F2851">
            <v>0</v>
          </cell>
          <cell r="G2851">
            <v>0</v>
          </cell>
        </row>
        <row r="2852">
          <cell r="A2852" t="str">
            <v>COMITENTE:</v>
          </cell>
          <cell r="B2852" t="str">
            <v>DIRECCIÓN DE ARQUITECTURA</v>
          </cell>
          <cell r="C2852">
            <v>0</v>
          </cell>
          <cell r="D2852">
            <v>0</v>
          </cell>
          <cell r="E2852">
            <v>0</v>
          </cell>
          <cell r="F2852">
            <v>0</v>
          </cell>
          <cell r="G2852">
            <v>0</v>
          </cell>
        </row>
        <row r="2853">
          <cell r="A2853" t="str">
            <v>CONTRATISTA:</v>
          </cell>
          <cell r="B2853" t="str">
            <v>FUNCIONALES SIGOP</v>
          </cell>
          <cell r="C2853">
            <v>0</v>
          </cell>
          <cell r="D2853">
            <v>0</v>
          </cell>
          <cell r="E2853">
            <v>0</v>
          </cell>
          <cell r="F2853">
            <v>0</v>
          </cell>
          <cell r="G2853">
            <v>0</v>
          </cell>
        </row>
        <row r="2854">
          <cell r="A2854" t="str">
            <v>OBRA:</v>
          </cell>
          <cell r="B2854" t="str">
            <v>PRUEBA PLANILLA DE MEDICION</v>
          </cell>
          <cell r="C2854">
            <v>0</v>
          </cell>
          <cell r="D2854">
            <v>0</v>
          </cell>
          <cell r="E2854">
            <v>0</v>
          </cell>
          <cell r="F2854" t="str">
            <v>PRECIOS A:</v>
          </cell>
          <cell r="G2854">
            <v>0</v>
          </cell>
        </row>
        <row r="2855">
          <cell r="A2855" t="str">
            <v>UBICACIÓN:</v>
          </cell>
          <cell r="B2855" t="str">
            <v>CENTRO CIVICO</v>
          </cell>
          <cell r="C2855">
            <v>0</v>
          </cell>
          <cell r="D2855">
            <v>0</v>
          </cell>
          <cell r="E2855">
            <v>0</v>
          </cell>
          <cell r="F2855">
            <v>0</v>
          </cell>
          <cell r="G2855">
            <v>0</v>
          </cell>
        </row>
        <row r="2856">
          <cell r="A2856" t="str">
            <v>RUBRO:</v>
          </cell>
          <cell r="B2856" t="str">
            <v/>
          </cell>
          <cell r="C2856" t="str">
            <v/>
          </cell>
          <cell r="D2856">
            <v>0</v>
          </cell>
          <cell r="E2856">
            <v>0</v>
          </cell>
          <cell r="F2856">
            <v>0</v>
          </cell>
          <cell r="G2856">
            <v>0</v>
          </cell>
        </row>
        <row r="2857">
          <cell r="A2857" t="str">
            <v>ITEM:</v>
          </cell>
          <cell r="B2857" t="str">
            <v/>
          </cell>
          <cell r="C2857" t="str">
            <v/>
          </cell>
          <cell r="D2857">
            <v>0</v>
          </cell>
          <cell r="E2857">
            <v>0</v>
          </cell>
          <cell r="F2857" t="str">
            <v>UNIDAD:</v>
          </cell>
          <cell r="G2857" t="str">
            <v/>
          </cell>
        </row>
        <row r="2858">
          <cell r="A2858">
            <v>0</v>
          </cell>
          <cell r="B2858">
            <v>0</v>
          </cell>
          <cell r="C2858">
            <v>0</v>
          </cell>
          <cell r="D2858">
            <v>0</v>
          </cell>
          <cell r="E2858">
            <v>0</v>
          </cell>
          <cell r="F2858">
            <v>0</v>
          </cell>
          <cell r="G2858">
            <v>0</v>
          </cell>
        </row>
        <row r="2859">
          <cell r="A2859" t="str">
            <v>DATOS REDETERMINACION</v>
          </cell>
          <cell r="B2859">
            <v>0</v>
          </cell>
          <cell r="C2859" t="str">
            <v>DESIGNACION</v>
          </cell>
          <cell r="D2859" t="str">
            <v>U</v>
          </cell>
          <cell r="E2859" t="str">
            <v>Cantidad</v>
          </cell>
          <cell r="F2859" t="str">
            <v>$ Unitarios</v>
          </cell>
          <cell r="G2859" t="str">
            <v>$ Parcial</v>
          </cell>
        </row>
        <row r="2860">
          <cell r="A2860" t="str">
            <v>CÓDIGO</v>
          </cell>
          <cell r="B2860" t="str">
            <v>DESCRIPCIÓN</v>
          </cell>
          <cell r="C2860">
            <v>0</v>
          </cell>
          <cell r="D2860">
            <v>0</v>
          </cell>
          <cell r="E2860">
            <v>0</v>
          </cell>
          <cell r="F2860">
            <v>0</v>
          </cell>
          <cell r="G2860">
            <v>0</v>
          </cell>
        </row>
        <row r="2861">
          <cell r="A2861">
            <v>0</v>
          </cell>
          <cell r="B2861">
            <v>0</v>
          </cell>
          <cell r="C2861" t="str">
            <v>A - MATERIALES</v>
          </cell>
          <cell r="D2861">
            <v>0</v>
          </cell>
          <cell r="E2861">
            <v>0</v>
          </cell>
          <cell r="F2861">
            <v>0</v>
          </cell>
          <cell r="G2861">
            <v>0</v>
          </cell>
        </row>
        <row r="2862">
          <cell r="A2862" t="str">
            <v/>
          </cell>
          <cell r="B2862" t="str">
            <v/>
          </cell>
          <cell r="C2862">
            <v>0</v>
          </cell>
          <cell r="D2862" t="str">
            <v/>
          </cell>
          <cell r="E2862">
            <v>0</v>
          </cell>
          <cell r="F2862">
            <v>0</v>
          </cell>
          <cell r="G2862">
            <v>0</v>
          </cell>
        </row>
        <row r="2863">
          <cell r="A2863" t="str">
            <v/>
          </cell>
          <cell r="B2863" t="str">
            <v/>
          </cell>
          <cell r="C2863">
            <v>0</v>
          </cell>
          <cell r="D2863" t="str">
            <v/>
          </cell>
          <cell r="E2863">
            <v>0</v>
          </cell>
          <cell r="F2863">
            <v>0</v>
          </cell>
          <cell r="G2863">
            <v>0</v>
          </cell>
        </row>
        <row r="2864">
          <cell r="A2864" t="str">
            <v/>
          </cell>
          <cell r="B2864" t="str">
            <v/>
          </cell>
          <cell r="C2864">
            <v>0</v>
          </cell>
          <cell r="D2864" t="str">
            <v/>
          </cell>
          <cell r="E2864">
            <v>0</v>
          </cell>
          <cell r="F2864">
            <v>0</v>
          </cell>
          <cell r="G2864">
            <v>0</v>
          </cell>
        </row>
        <row r="2865">
          <cell r="A2865" t="str">
            <v/>
          </cell>
          <cell r="B2865" t="str">
            <v/>
          </cell>
          <cell r="C2865">
            <v>0</v>
          </cell>
          <cell r="D2865" t="str">
            <v/>
          </cell>
          <cell r="E2865">
            <v>0</v>
          </cell>
          <cell r="F2865">
            <v>0</v>
          </cell>
          <cell r="G2865">
            <v>0</v>
          </cell>
        </row>
        <row r="2866">
          <cell r="A2866" t="str">
            <v/>
          </cell>
          <cell r="B2866" t="str">
            <v/>
          </cell>
          <cell r="C2866">
            <v>0</v>
          </cell>
          <cell r="D2866" t="str">
            <v/>
          </cell>
          <cell r="E2866">
            <v>0</v>
          </cell>
          <cell r="F2866">
            <v>0</v>
          </cell>
          <cell r="G2866">
            <v>0</v>
          </cell>
        </row>
        <row r="2867">
          <cell r="A2867" t="str">
            <v/>
          </cell>
          <cell r="B2867" t="str">
            <v/>
          </cell>
          <cell r="C2867">
            <v>0</v>
          </cell>
          <cell r="D2867" t="str">
            <v/>
          </cell>
          <cell r="E2867">
            <v>0</v>
          </cell>
          <cell r="F2867">
            <v>0</v>
          </cell>
          <cell r="G2867">
            <v>0</v>
          </cell>
        </row>
        <row r="2868">
          <cell r="A2868" t="str">
            <v/>
          </cell>
          <cell r="B2868" t="str">
            <v/>
          </cell>
          <cell r="C2868">
            <v>0</v>
          </cell>
          <cell r="D2868" t="str">
            <v/>
          </cell>
          <cell r="E2868">
            <v>0</v>
          </cell>
          <cell r="F2868">
            <v>0</v>
          </cell>
          <cell r="G2868">
            <v>0</v>
          </cell>
        </row>
        <row r="2869">
          <cell r="A2869" t="str">
            <v/>
          </cell>
          <cell r="B2869" t="str">
            <v/>
          </cell>
          <cell r="C2869">
            <v>0</v>
          </cell>
          <cell r="D2869" t="str">
            <v/>
          </cell>
          <cell r="E2869">
            <v>0</v>
          </cell>
          <cell r="F2869">
            <v>0</v>
          </cell>
          <cell r="G2869">
            <v>0</v>
          </cell>
        </row>
        <row r="2870">
          <cell r="A2870" t="str">
            <v/>
          </cell>
          <cell r="B2870" t="str">
            <v/>
          </cell>
          <cell r="C2870">
            <v>0</v>
          </cell>
          <cell r="D2870" t="str">
            <v/>
          </cell>
          <cell r="E2870">
            <v>0</v>
          </cell>
          <cell r="F2870">
            <v>0</v>
          </cell>
          <cell r="G2870">
            <v>0</v>
          </cell>
        </row>
        <row r="2871">
          <cell r="A2871" t="str">
            <v/>
          </cell>
          <cell r="B2871" t="str">
            <v/>
          </cell>
          <cell r="C2871">
            <v>0</v>
          </cell>
          <cell r="D2871" t="str">
            <v/>
          </cell>
          <cell r="E2871">
            <v>0</v>
          </cell>
          <cell r="F2871">
            <v>0</v>
          </cell>
          <cell r="G2871">
            <v>0</v>
          </cell>
        </row>
        <row r="2872">
          <cell r="A2872" t="str">
            <v/>
          </cell>
          <cell r="B2872" t="str">
            <v/>
          </cell>
          <cell r="C2872">
            <v>0</v>
          </cell>
          <cell r="D2872" t="str">
            <v/>
          </cell>
          <cell r="E2872">
            <v>0</v>
          </cell>
          <cell r="F2872">
            <v>0</v>
          </cell>
          <cell r="G2872">
            <v>0</v>
          </cell>
        </row>
        <row r="2873">
          <cell r="A2873" t="str">
            <v/>
          </cell>
          <cell r="B2873" t="str">
            <v/>
          </cell>
          <cell r="C2873">
            <v>0</v>
          </cell>
          <cell r="D2873" t="str">
            <v/>
          </cell>
          <cell r="E2873">
            <v>0</v>
          </cell>
          <cell r="F2873">
            <v>0</v>
          </cell>
          <cell r="G2873">
            <v>0</v>
          </cell>
        </row>
        <row r="2874">
          <cell r="A2874" t="str">
            <v/>
          </cell>
          <cell r="B2874" t="str">
            <v/>
          </cell>
          <cell r="C2874">
            <v>0</v>
          </cell>
          <cell r="D2874" t="str">
            <v/>
          </cell>
          <cell r="E2874">
            <v>0</v>
          </cell>
          <cell r="F2874">
            <v>0</v>
          </cell>
          <cell r="G2874">
            <v>0</v>
          </cell>
        </row>
        <row r="2875">
          <cell r="A2875" t="str">
            <v/>
          </cell>
          <cell r="B2875" t="str">
            <v/>
          </cell>
          <cell r="C2875">
            <v>0</v>
          </cell>
          <cell r="D2875" t="str">
            <v/>
          </cell>
          <cell r="E2875">
            <v>0</v>
          </cell>
          <cell r="F2875">
            <v>0</v>
          </cell>
          <cell r="G2875">
            <v>0</v>
          </cell>
        </row>
        <row r="2876">
          <cell r="A2876">
            <v>0</v>
          </cell>
          <cell r="B2876">
            <v>0</v>
          </cell>
          <cell r="C2876">
            <v>0</v>
          </cell>
          <cell r="D2876">
            <v>0</v>
          </cell>
          <cell r="E2876">
            <v>0</v>
          </cell>
          <cell r="F2876" t="str">
            <v>Total A</v>
          </cell>
          <cell r="G2876">
            <v>0</v>
          </cell>
        </row>
        <row r="2877">
          <cell r="A2877">
            <v>0</v>
          </cell>
          <cell r="B2877">
            <v>0</v>
          </cell>
          <cell r="C2877" t="str">
            <v>B - MANO DE OBRA</v>
          </cell>
          <cell r="D2877">
            <v>0</v>
          </cell>
          <cell r="E2877">
            <v>0</v>
          </cell>
          <cell r="F2877">
            <v>0</v>
          </cell>
          <cell r="G2877">
            <v>0</v>
          </cell>
        </row>
        <row r="2878">
          <cell r="A2878" t="str">
            <v/>
          </cell>
          <cell r="B2878">
            <v>0</v>
          </cell>
          <cell r="C2878">
            <v>0</v>
          </cell>
          <cell r="D2878" t="str">
            <v/>
          </cell>
          <cell r="E2878">
            <v>0</v>
          </cell>
          <cell r="F2878">
            <v>0</v>
          </cell>
          <cell r="G2878">
            <v>0</v>
          </cell>
        </row>
        <row r="2879">
          <cell r="A2879" t="str">
            <v/>
          </cell>
          <cell r="B2879">
            <v>0</v>
          </cell>
          <cell r="C2879">
            <v>0</v>
          </cell>
          <cell r="D2879" t="str">
            <v/>
          </cell>
          <cell r="E2879">
            <v>0</v>
          </cell>
          <cell r="F2879">
            <v>0</v>
          </cell>
          <cell r="G2879">
            <v>0</v>
          </cell>
        </row>
        <row r="2880">
          <cell r="A2880" t="str">
            <v/>
          </cell>
          <cell r="B2880">
            <v>0</v>
          </cell>
          <cell r="C2880">
            <v>0</v>
          </cell>
          <cell r="D2880" t="str">
            <v/>
          </cell>
          <cell r="E2880">
            <v>0</v>
          </cell>
          <cell r="F2880">
            <v>0</v>
          </cell>
          <cell r="G2880">
            <v>0</v>
          </cell>
        </row>
        <row r="2881">
          <cell r="A2881" t="str">
            <v/>
          </cell>
          <cell r="B2881">
            <v>0</v>
          </cell>
          <cell r="C2881">
            <v>0</v>
          </cell>
          <cell r="D2881" t="str">
            <v/>
          </cell>
          <cell r="E2881">
            <v>0</v>
          </cell>
          <cell r="F2881">
            <v>0</v>
          </cell>
          <cell r="G2881">
            <v>0</v>
          </cell>
        </row>
        <row r="2882">
          <cell r="A2882" t="str">
            <v/>
          </cell>
          <cell r="B2882">
            <v>0</v>
          </cell>
          <cell r="C2882">
            <v>0</v>
          </cell>
          <cell r="D2882" t="str">
            <v/>
          </cell>
          <cell r="E2882">
            <v>0</v>
          </cell>
          <cell r="F2882">
            <v>0</v>
          </cell>
          <cell r="G2882">
            <v>0</v>
          </cell>
        </row>
        <row r="2883">
          <cell r="A2883" t="str">
            <v/>
          </cell>
          <cell r="B2883">
            <v>0</v>
          </cell>
          <cell r="C2883">
            <v>0</v>
          </cell>
          <cell r="D2883" t="str">
            <v/>
          </cell>
          <cell r="E2883">
            <v>0</v>
          </cell>
          <cell r="F2883">
            <v>0</v>
          </cell>
          <cell r="G2883">
            <v>0</v>
          </cell>
        </row>
        <row r="2884">
          <cell r="A2884" t="str">
            <v/>
          </cell>
          <cell r="B2884">
            <v>0</v>
          </cell>
          <cell r="C2884">
            <v>0</v>
          </cell>
          <cell r="D2884" t="str">
            <v/>
          </cell>
          <cell r="E2884">
            <v>0</v>
          </cell>
          <cell r="F2884">
            <v>0</v>
          </cell>
          <cell r="G2884">
            <v>0</v>
          </cell>
        </row>
        <row r="2885">
          <cell r="A2885" t="str">
            <v/>
          </cell>
          <cell r="B2885">
            <v>0</v>
          </cell>
          <cell r="C2885">
            <v>0</v>
          </cell>
          <cell r="D2885" t="str">
            <v/>
          </cell>
          <cell r="E2885">
            <v>0</v>
          </cell>
          <cell r="F2885">
            <v>0</v>
          </cell>
          <cell r="G2885">
            <v>0</v>
          </cell>
        </row>
        <row r="2886">
          <cell r="A2886">
            <v>0</v>
          </cell>
          <cell r="B2886">
            <v>0</v>
          </cell>
          <cell r="C2886">
            <v>0</v>
          </cell>
          <cell r="D2886">
            <v>0</v>
          </cell>
          <cell r="E2886">
            <v>0</v>
          </cell>
          <cell r="F2886" t="str">
            <v>Total B</v>
          </cell>
          <cell r="G2886">
            <v>0</v>
          </cell>
        </row>
        <row r="2887">
          <cell r="A2887">
            <v>0</v>
          </cell>
          <cell r="B2887">
            <v>0</v>
          </cell>
          <cell r="C2887" t="str">
            <v>C - EQUIPOS</v>
          </cell>
          <cell r="D2887">
            <v>0</v>
          </cell>
          <cell r="E2887">
            <v>0</v>
          </cell>
          <cell r="F2887">
            <v>0</v>
          </cell>
          <cell r="G2887">
            <v>0</v>
          </cell>
        </row>
        <row r="2888">
          <cell r="A2888" t="str">
            <v/>
          </cell>
          <cell r="B2888" t="str">
            <v/>
          </cell>
          <cell r="C2888">
            <v>0</v>
          </cell>
          <cell r="D2888" t="str">
            <v/>
          </cell>
          <cell r="E2888">
            <v>0</v>
          </cell>
          <cell r="F2888">
            <v>0</v>
          </cell>
          <cell r="G2888">
            <v>0</v>
          </cell>
        </row>
        <row r="2889">
          <cell r="A2889" t="str">
            <v/>
          </cell>
          <cell r="B2889" t="str">
            <v/>
          </cell>
          <cell r="C2889">
            <v>0</v>
          </cell>
          <cell r="D2889" t="str">
            <v/>
          </cell>
          <cell r="E2889">
            <v>0</v>
          </cell>
          <cell r="F2889">
            <v>0</v>
          </cell>
          <cell r="G2889">
            <v>0</v>
          </cell>
        </row>
        <row r="2890">
          <cell r="A2890" t="str">
            <v/>
          </cell>
          <cell r="B2890" t="str">
            <v/>
          </cell>
          <cell r="C2890">
            <v>0</v>
          </cell>
          <cell r="D2890" t="str">
            <v/>
          </cell>
          <cell r="E2890">
            <v>0</v>
          </cell>
          <cell r="F2890">
            <v>0</v>
          </cell>
          <cell r="G2890">
            <v>0</v>
          </cell>
        </row>
        <row r="2891">
          <cell r="A2891" t="str">
            <v/>
          </cell>
          <cell r="B2891" t="str">
            <v/>
          </cell>
          <cell r="C2891">
            <v>0</v>
          </cell>
          <cell r="D2891" t="str">
            <v/>
          </cell>
          <cell r="E2891">
            <v>0</v>
          </cell>
          <cell r="F2891">
            <v>0</v>
          </cell>
          <cell r="G2891">
            <v>0</v>
          </cell>
        </row>
        <row r="2892">
          <cell r="A2892" t="str">
            <v/>
          </cell>
          <cell r="B2892" t="str">
            <v/>
          </cell>
          <cell r="C2892">
            <v>0</v>
          </cell>
          <cell r="D2892" t="str">
            <v/>
          </cell>
          <cell r="E2892">
            <v>0</v>
          </cell>
          <cell r="F2892">
            <v>0</v>
          </cell>
          <cell r="G2892">
            <v>0</v>
          </cell>
        </row>
        <row r="2893">
          <cell r="A2893" t="str">
            <v/>
          </cell>
          <cell r="B2893" t="str">
            <v/>
          </cell>
          <cell r="C2893">
            <v>0</v>
          </cell>
          <cell r="D2893" t="str">
            <v/>
          </cell>
          <cell r="E2893">
            <v>0</v>
          </cell>
          <cell r="F2893">
            <v>0</v>
          </cell>
          <cell r="G2893">
            <v>0</v>
          </cell>
        </row>
        <row r="2894">
          <cell r="A2894" t="str">
            <v/>
          </cell>
          <cell r="B2894" t="str">
            <v/>
          </cell>
          <cell r="C2894">
            <v>0</v>
          </cell>
          <cell r="D2894" t="str">
            <v/>
          </cell>
          <cell r="E2894">
            <v>0</v>
          </cell>
          <cell r="F2894">
            <v>0</v>
          </cell>
          <cell r="G2894">
            <v>0</v>
          </cell>
        </row>
        <row r="2895">
          <cell r="A2895" t="str">
            <v/>
          </cell>
          <cell r="B2895" t="str">
            <v/>
          </cell>
          <cell r="C2895">
            <v>0</v>
          </cell>
          <cell r="D2895" t="str">
            <v/>
          </cell>
          <cell r="E2895">
            <v>0</v>
          </cell>
          <cell r="F2895">
            <v>0</v>
          </cell>
          <cell r="G2895">
            <v>0</v>
          </cell>
        </row>
        <row r="2896">
          <cell r="A2896" t="str">
            <v/>
          </cell>
          <cell r="B2896" t="str">
            <v/>
          </cell>
          <cell r="C2896">
            <v>0</v>
          </cell>
          <cell r="D2896" t="str">
            <v/>
          </cell>
          <cell r="E2896">
            <v>0</v>
          </cell>
          <cell r="F2896">
            <v>0</v>
          </cell>
          <cell r="G2896">
            <v>0</v>
          </cell>
        </row>
        <row r="2897">
          <cell r="A2897">
            <v>0</v>
          </cell>
          <cell r="B2897">
            <v>0</v>
          </cell>
          <cell r="C2897">
            <v>0</v>
          </cell>
          <cell r="D2897">
            <v>0</v>
          </cell>
          <cell r="E2897">
            <v>0</v>
          </cell>
          <cell r="F2897" t="str">
            <v>Total C</v>
          </cell>
          <cell r="G2897">
            <v>0</v>
          </cell>
        </row>
        <row r="2898">
          <cell r="A2898">
            <v>0</v>
          </cell>
          <cell r="B2898">
            <v>0</v>
          </cell>
          <cell r="C2898">
            <v>0</v>
          </cell>
          <cell r="D2898">
            <v>0</v>
          </cell>
          <cell r="E2898">
            <v>0</v>
          </cell>
          <cell r="F2898">
            <v>0</v>
          </cell>
          <cell r="G2898">
            <v>0</v>
          </cell>
        </row>
        <row r="2899">
          <cell r="A2899" t="str">
            <v/>
          </cell>
          <cell r="B2899" t="str">
            <v/>
          </cell>
          <cell r="C2899">
            <v>0</v>
          </cell>
          <cell r="D2899" t="str">
            <v>Costo  Neto</v>
          </cell>
          <cell r="E2899">
            <v>0</v>
          </cell>
          <cell r="F2899" t="str">
            <v>Total D=A+B+C</v>
          </cell>
          <cell r="G2899">
            <v>0</v>
          </cell>
        </row>
        <row r="2901">
          <cell r="A2901" t="str">
            <v>ANALISIS DE PRECIOS</v>
          </cell>
          <cell r="B2901">
            <v>0</v>
          </cell>
          <cell r="C2901">
            <v>0</v>
          </cell>
          <cell r="D2901">
            <v>0</v>
          </cell>
          <cell r="E2901">
            <v>0</v>
          </cell>
          <cell r="F2901">
            <v>0</v>
          </cell>
          <cell r="G2901">
            <v>0</v>
          </cell>
        </row>
        <row r="2902">
          <cell r="A2902" t="str">
            <v>COMITENTE:</v>
          </cell>
          <cell r="B2902" t="str">
            <v>DIRECCIÓN DE ARQUITECTURA</v>
          </cell>
          <cell r="C2902">
            <v>0</v>
          </cell>
          <cell r="D2902">
            <v>0</v>
          </cell>
          <cell r="E2902">
            <v>0</v>
          </cell>
          <cell r="F2902">
            <v>0</v>
          </cell>
          <cell r="G2902">
            <v>0</v>
          </cell>
        </row>
        <row r="2903">
          <cell r="A2903" t="str">
            <v>CONTRATISTA:</v>
          </cell>
          <cell r="B2903" t="str">
            <v>FUNCIONALES SIGOP</v>
          </cell>
          <cell r="C2903">
            <v>0</v>
          </cell>
          <cell r="D2903">
            <v>0</v>
          </cell>
          <cell r="E2903">
            <v>0</v>
          </cell>
          <cell r="F2903">
            <v>0</v>
          </cell>
          <cell r="G2903">
            <v>0</v>
          </cell>
        </row>
        <row r="2904">
          <cell r="A2904" t="str">
            <v>OBRA:</v>
          </cell>
          <cell r="B2904" t="str">
            <v>PRUEBA PLANILLA DE MEDICION</v>
          </cell>
          <cell r="C2904">
            <v>0</v>
          </cell>
          <cell r="D2904">
            <v>0</v>
          </cell>
          <cell r="E2904">
            <v>0</v>
          </cell>
          <cell r="F2904" t="str">
            <v>PRECIOS A:</v>
          </cell>
          <cell r="G2904">
            <v>0</v>
          </cell>
        </row>
        <row r="2905">
          <cell r="A2905" t="str">
            <v>UBICACIÓN:</v>
          </cell>
          <cell r="B2905" t="str">
            <v>CENTRO CIVICO</v>
          </cell>
          <cell r="C2905">
            <v>0</v>
          </cell>
          <cell r="D2905">
            <v>0</v>
          </cell>
          <cell r="E2905">
            <v>0</v>
          </cell>
          <cell r="F2905">
            <v>0</v>
          </cell>
          <cell r="G2905">
            <v>0</v>
          </cell>
        </row>
        <row r="2906">
          <cell r="A2906" t="str">
            <v>RUBRO:</v>
          </cell>
          <cell r="B2906" t="str">
            <v/>
          </cell>
          <cell r="C2906" t="str">
            <v/>
          </cell>
          <cell r="D2906">
            <v>0</v>
          </cell>
          <cell r="E2906">
            <v>0</v>
          </cell>
          <cell r="F2906">
            <v>0</v>
          </cell>
          <cell r="G2906">
            <v>0</v>
          </cell>
        </row>
        <row r="2907">
          <cell r="A2907" t="str">
            <v>ITEM:</v>
          </cell>
          <cell r="B2907" t="str">
            <v/>
          </cell>
          <cell r="C2907" t="str">
            <v/>
          </cell>
          <cell r="D2907">
            <v>0</v>
          </cell>
          <cell r="E2907">
            <v>0</v>
          </cell>
          <cell r="F2907" t="str">
            <v>UNIDAD:</v>
          </cell>
          <cell r="G2907" t="str">
            <v/>
          </cell>
        </row>
        <row r="2908">
          <cell r="A2908">
            <v>0</v>
          </cell>
          <cell r="B2908">
            <v>0</v>
          </cell>
          <cell r="C2908">
            <v>0</v>
          </cell>
          <cell r="D2908">
            <v>0</v>
          </cell>
          <cell r="E2908">
            <v>0</v>
          </cell>
          <cell r="F2908">
            <v>0</v>
          </cell>
          <cell r="G2908">
            <v>0</v>
          </cell>
        </row>
        <row r="2909">
          <cell r="A2909" t="str">
            <v>DATOS REDETERMINACION</v>
          </cell>
          <cell r="B2909">
            <v>0</v>
          </cell>
          <cell r="C2909" t="str">
            <v>DESIGNACION</v>
          </cell>
          <cell r="D2909" t="str">
            <v>U</v>
          </cell>
          <cell r="E2909" t="str">
            <v>Cantidad</v>
          </cell>
          <cell r="F2909" t="str">
            <v>$ Unitarios</v>
          </cell>
          <cell r="G2909" t="str">
            <v>$ Parcial</v>
          </cell>
        </row>
        <row r="2910">
          <cell r="A2910" t="str">
            <v>CÓDIGO</v>
          </cell>
          <cell r="B2910" t="str">
            <v>DESCRIPCIÓN</v>
          </cell>
          <cell r="C2910">
            <v>0</v>
          </cell>
          <cell r="D2910">
            <v>0</v>
          </cell>
          <cell r="E2910">
            <v>0</v>
          </cell>
          <cell r="F2910">
            <v>0</v>
          </cell>
          <cell r="G2910">
            <v>0</v>
          </cell>
        </row>
        <row r="2911">
          <cell r="A2911">
            <v>0</v>
          </cell>
          <cell r="B2911">
            <v>0</v>
          </cell>
          <cell r="C2911" t="str">
            <v>A - MATERIALES</v>
          </cell>
          <cell r="D2911">
            <v>0</v>
          </cell>
          <cell r="E2911">
            <v>0</v>
          </cell>
          <cell r="F2911">
            <v>0</v>
          </cell>
          <cell r="G2911">
            <v>0</v>
          </cell>
        </row>
        <row r="2912">
          <cell r="A2912" t="str">
            <v/>
          </cell>
          <cell r="B2912" t="str">
            <v/>
          </cell>
          <cell r="C2912">
            <v>0</v>
          </cell>
          <cell r="D2912" t="str">
            <v/>
          </cell>
          <cell r="E2912">
            <v>0</v>
          </cell>
          <cell r="F2912">
            <v>0</v>
          </cell>
          <cell r="G2912">
            <v>0</v>
          </cell>
        </row>
        <row r="2913">
          <cell r="A2913" t="str">
            <v/>
          </cell>
          <cell r="B2913" t="str">
            <v/>
          </cell>
          <cell r="C2913">
            <v>0</v>
          </cell>
          <cell r="D2913" t="str">
            <v/>
          </cell>
          <cell r="E2913">
            <v>0</v>
          </cell>
          <cell r="F2913">
            <v>0</v>
          </cell>
          <cell r="G2913">
            <v>0</v>
          </cell>
        </row>
        <row r="2914">
          <cell r="A2914" t="str">
            <v/>
          </cell>
          <cell r="B2914" t="str">
            <v/>
          </cell>
          <cell r="C2914">
            <v>0</v>
          </cell>
          <cell r="D2914" t="str">
            <v/>
          </cell>
          <cell r="E2914">
            <v>0</v>
          </cell>
          <cell r="F2914">
            <v>0</v>
          </cell>
          <cell r="G2914">
            <v>0</v>
          </cell>
        </row>
        <row r="2915">
          <cell r="A2915" t="str">
            <v/>
          </cell>
          <cell r="B2915" t="str">
            <v/>
          </cell>
          <cell r="C2915">
            <v>0</v>
          </cell>
          <cell r="D2915" t="str">
            <v/>
          </cell>
          <cell r="E2915">
            <v>0</v>
          </cell>
          <cell r="F2915">
            <v>0</v>
          </cell>
          <cell r="G2915">
            <v>0</v>
          </cell>
        </row>
        <row r="2916">
          <cell r="A2916" t="str">
            <v/>
          </cell>
          <cell r="B2916" t="str">
            <v/>
          </cell>
          <cell r="C2916">
            <v>0</v>
          </cell>
          <cell r="D2916" t="str">
            <v/>
          </cell>
          <cell r="E2916">
            <v>0</v>
          </cell>
          <cell r="F2916">
            <v>0</v>
          </cell>
          <cell r="G2916">
            <v>0</v>
          </cell>
        </row>
        <row r="2917">
          <cell r="A2917" t="str">
            <v/>
          </cell>
          <cell r="B2917" t="str">
            <v/>
          </cell>
          <cell r="C2917">
            <v>0</v>
          </cell>
          <cell r="D2917" t="str">
            <v/>
          </cell>
          <cell r="E2917">
            <v>0</v>
          </cell>
          <cell r="F2917">
            <v>0</v>
          </cell>
          <cell r="G2917">
            <v>0</v>
          </cell>
        </row>
        <row r="2918">
          <cell r="A2918" t="str">
            <v/>
          </cell>
          <cell r="B2918" t="str">
            <v/>
          </cell>
          <cell r="C2918">
            <v>0</v>
          </cell>
          <cell r="D2918" t="str">
            <v/>
          </cell>
          <cell r="E2918">
            <v>0</v>
          </cell>
          <cell r="F2918">
            <v>0</v>
          </cell>
          <cell r="G2918">
            <v>0</v>
          </cell>
        </row>
        <row r="2919">
          <cell r="A2919" t="str">
            <v/>
          </cell>
          <cell r="B2919" t="str">
            <v/>
          </cell>
          <cell r="C2919">
            <v>0</v>
          </cell>
          <cell r="D2919" t="str">
            <v/>
          </cell>
          <cell r="E2919">
            <v>0</v>
          </cell>
          <cell r="F2919">
            <v>0</v>
          </cell>
          <cell r="G2919">
            <v>0</v>
          </cell>
        </row>
        <row r="2920">
          <cell r="A2920" t="str">
            <v/>
          </cell>
          <cell r="B2920" t="str">
            <v/>
          </cell>
          <cell r="C2920">
            <v>0</v>
          </cell>
          <cell r="D2920" t="str">
            <v/>
          </cell>
          <cell r="E2920">
            <v>0</v>
          </cell>
          <cell r="F2920">
            <v>0</v>
          </cell>
          <cell r="G2920">
            <v>0</v>
          </cell>
        </row>
        <row r="2921">
          <cell r="A2921" t="str">
            <v/>
          </cell>
          <cell r="B2921" t="str">
            <v/>
          </cell>
          <cell r="C2921">
            <v>0</v>
          </cell>
          <cell r="D2921" t="str">
            <v/>
          </cell>
          <cell r="E2921">
            <v>0</v>
          </cell>
          <cell r="F2921">
            <v>0</v>
          </cell>
          <cell r="G2921">
            <v>0</v>
          </cell>
        </row>
        <row r="2922">
          <cell r="A2922" t="str">
            <v/>
          </cell>
          <cell r="B2922" t="str">
            <v/>
          </cell>
          <cell r="C2922">
            <v>0</v>
          </cell>
          <cell r="D2922" t="str">
            <v/>
          </cell>
          <cell r="E2922">
            <v>0</v>
          </cell>
          <cell r="F2922">
            <v>0</v>
          </cell>
          <cell r="G2922">
            <v>0</v>
          </cell>
        </row>
        <row r="2923">
          <cell r="A2923" t="str">
            <v/>
          </cell>
          <cell r="B2923" t="str">
            <v/>
          </cell>
          <cell r="C2923">
            <v>0</v>
          </cell>
          <cell r="D2923" t="str">
            <v/>
          </cell>
          <cell r="E2923">
            <v>0</v>
          </cell>
          <cell r="F2923">
            <v>0</v>
          </cell>
          <cell r="G2923">
            <v>0</v>
          </cell>
        </row>
        <row r="2924">
          <cell r="A2924" t="str">
            <v/>
          </cell>
          <cell r="B2924" t="str">
            <v/>
          </cell>
          <cell r="C2924">
            <v>0</v>
          </cell>
          <cell r="D2924" t="str">
            <v/>
          </cell>
          <cell r="E2924">
            <v>0</v>
          </cell>
          <cell r="F2924">
            <v>0</v>
          </cell>
          <cell r="G2924">
            <v>0</v>
          </cell>
        </row>
        <row r="2925">
          <cell r="A2925" t="str">
            <v/>
          </cell>
          <cell r="B2925" t="str">
            <v/>
          </cell>
          <cell r="C2925">
            <v>0</v>
          </cell>
          <cell r="D2925" t="str">
            <v/>
          </cell>
          <cell r="E2925">
            <v>0</v>
          </cell>
          <cell r="F2925">
            <v>0</v>
          </cell>
          <cell r="G2925">
            <v>0</v>
          </cell>
        </row>
        <row r="2926">
          <cell r="A2926">
            <v>0</v>
          </cell>
          <cell r="B2926">
            <v>0</v>
          </cell>
          <cell r="C2926">
            <v>0</v>
          </cell>
          <cell r="D2926">
            <v>0</v>
          </cell>
          <cell r="E2926">
            <v>0</v>
          </cell>
          <cell r="F2926" t="str">
            <v>Total A</v>
          </cell>
          <cell r="G2926">
            <v>0</v>
          </cell>
        </row>
        <row r="2927">
          <cell r="A2927">
            <v>0</v>
          </cell>
          <cell r="B2927">
            <v>0</v>
          </cell>
          <cell r="C2927" t="str">
            <v>B - MANO DE OBRA</v>
          </cell>
          <cell r="D2927">
            <v>0</v>
          </cell>
          <cell r="E2927">
            <v>0</v>
          </cell>
          <cell r="F2927">
            <v>0</v>
          </cell>
          <cell r="G2927">
            <v>0</v>
          </cell>
        </row>
        <row r="2928">
          <cell r="A2928" t="str">
            <v/>
          </cell>
          <cell r="B2928">
            <v>0</v>
          </cell>
          <cell r="C2928">
            <v>0</v>
          </cell>
          <cell r="D2928" t="str">
            <v/>
          </cell>
          <cell r="E2928">
            <v>0</v>
          </cell>
          <cell r="F2928">
            <v>0</v>
          </cell>
          <cell r="G2928">
            <v>0</v>
          </cell>
        </row>
        <row r="2929">
          <cell r="A2929" t="str">
            <v/>
          </cell>
          <cell r="B2929">
            <v>0</v>
          </cell>
          <cell r="C2929">
            <v>0</v>
          </cell>
          <cell r="D2929" t="str">
            <v/>
          </cell>
          <cell r="E2929">
            <v>0</v>
          </cell>
          <cell r="F2929">
            <v>0</v>
          </cell>
          <cell r="G2929">
            <v>0</v>
          </cell>
        </row>
        <row r="2930">
          <cell r="A2930" t="str">
            <v/>
          </cell>
          <cell r="B2930">
            <v>0</v>
          </cell>
          <cell r="C2930">
            <v>0</v>
          </cell>
          <cell r="D2930" t="str">
            <v/>
          </cell>
          <cell r="E2930">
            <v>0</v>
          </cell>
          <cell r="F2930">
            <v>0</v>
          </cell>
          <cell r="G2930">
            <v>0</v>
          </cell>
        </row>
        <row r="2931">
          <cell r="A2931" t="str">
            <v/>
          </cell>
          <cell r="B2931">
            <v>0</v>
          </cell>
          <cell r="C2931">
            <v>0</v>
          </cell>
          <cell r="D2931" t="str">
            <v/>
          </cell>
          <cell r="E2931">
            <v>0</v>
          </cell>
          <cell r="F2931">
            <v>0</v>
          </cell>
          <cell r="G2931">
            <v>0</v>
          </cell>
        </row>
        <row r="2932">
          <cell r="A2932" t="str">
            <v/>
          </cell>
          <cell r="B2932">
            <v>0</v>
          </cell>
          <cell r="C2932">
            <v>0</v>
          </cell>
          <cell r="D2932" t="str">
            <v/>
          </cell>
          <cell r="E2932">
            <v>0</v>
          </cell>
          <cell r="F2932">
            <v>0</v>
          </cell>
          <cell r="G2932">
            <v>0</v>
          </cell>
        </row>
        <row r="2933">
          <cell r="A2933" t="str">
            <v/>
          </cell>
          <cell r="B2933">
            <v>0</v>
          </cell>
          <cell r="C2933">
            <v>0</v>
          </cell>
          <cell r="D2933" t="str">
            <v/>
          </cell>
          <cell r="E2933">
            <v>0</v>
          </cell>
          <cell r="F2933">
            <v>0</v>
          </cell>
          <cell r="G2933">
            <v>0</v>
          </cell>
        </row>
        <row r="2934">
          <cell r="A2934" t="str">
            <v/>
          </cell>
          <cell r="B2934">
            <v>0</v>
          </cell>
          <cell r="C2934">
            <v>0</v>
          </cell>
          <cell r="D2934" t="str">
            <v/>
          </cell>
          <cell r="E2934">
            <v>0</v>
          </cell>
          <cell r="F2934">
            <v>0</v>
          </cell>
          <cell r="G2934">
            <v>0</v>
          </cell>
        </row>
        <row r="2935">
          <cell r="A2935" t="str">
            <v/>
          </cell>
          <cell r="B2935">
            <v>0</v>
          </cell>
          <cell r="C2935">
            <v>0</v>
          </cell>
          <cell r="D2935" t="str">
            <v/>
          </cell>
          <cell r="E2935">
            <v>0</v>
          </cell>
          <cell r="F2935">
            <v>0</v>
          </cell>
          <cell r="G2935">
            <v>0</v>
          </cell>
        </row>
        <row r="2936">
          <cell r="A2936">
            <v>0</v>
          </cell>
          <cell r="B2936">
            <v>0</v>
          </cell>
          <cell r="C2936">
            <v>0</v>
          </cell>
          <cell r="D2936">
            <v>0</v>
          </cell>
          <cell r="E2936">
            <v>0</v>
          </cell>
          <cell r="F2936" t="str">
            <v>Total B</v>
          </cell>
          <cell r="G2936">
            <v>0</v>
          </cell>
        </row>
        <row r="2937">
          <cell r="A2937">
            <v>0</v>
          </cell>
          <cell r="B2937">
            <v>0</v>
          </cell>
          <cell r="C2937" t="str">
            <v>C - EQUIPOS</v>
          </cell>
          <cell r="D2937">
            <v>0</v>
          </cell>
          <cell r="E2937">
            <v>0</v>
          </cell>
          <cell r="F2937">
            <v>0</v>
          </cell>
          <cell r="G2937">
            <v>0</v>
          </cell>
        </row>
        <row r="2938">
          <cell r="A2938" t="str">
            <v/>
          </cell>
          <cell r="B2938" t="str">
            <v/>
          </cell>
          <cell r="C2938">
            <v>0</v>
          </cell>
          <cell r="D2938" t="str">
            <v/>
          </cell>
          <cell r="E2938">
            <v>0</v>
          </cell>
          <cell r="F2938">
            <v>0</v>
          </cell>
          <cell r="G2938">
            <v>0</v>
          </cell>
        </row>
        <row r="2939">
          <cell r="A2939" t="str">
            <v/>
          </cell>
          <cell r="B2939" t="str">
            <v/>
          </cell>
          <cell r="C2939">
            <v>0</v>
          </cell>
          <cell r="D2939" t="str">
            <v/>
          </cell>
          <cell r="E2939">
            <v>0</v>
          </cell>
          <cell r="F2939">
            <v>0</v>
          </cell>
          <cell r="G2939">
            <v>0</v>
          </cell>
        </row>
        <row r="2940">
          <cell r="A2940" t="str">
            <v/>
          </cell>
          <cell r="B2940" t="str">
            <v/>
          </cell>
          <cell r="C2940">
            <v>0</v>
          </cell>
          <cell r="D2940" t="str">
            <v/>
          </cell>
          <cell r="E2940">
            <v>0</v>
          </cell>
          <cell r="F2940">
            <v>0</v>
          </cell>
          <cell r="G2940">
            <v>0</v>
          </cell>
        </row>
        <row r="2941">
          <cell r="A2941" t="str">
            <v/>
          </cell>
          <cell r="B2941" t="str">
            <v/>
          </cell>
          <cell r="C2941">
            <v>0</v>
          </cell>
          <cell r="D2941" t="str">
            <v/>
          </cell>
          <cell r="E2941">
            <v>0</v>
          </cell>
          <cell r="F2941">
            <v>0</v>
          </cell>
          <cell r="G2941">
            <v>0</v>
          </cell>
        </row>
        <row r="2942">
          <cell r="A2942" t="str">
            <v/>
          </cell>
          <cell r="B2942" t="str">
            <v/>
          </cell>
          <cell r="C2942">
            <v>0</v>
          </cell>
          <cell r="D2942" t="str">
            <v/>
          </cell>
          <cell r="E2942">
            <v>0</v>
          </cell>
          <cell r="F2942">
            <v>0</v>
          </cell>
          <cell r="G2942">
            <v>0</v>
          </cell>
        </row>
        <row r="2943">
          <cell r="A2943" t="str">
            <v/>
          </cell>
          <cell r="B2943" t="str">
            <v/>
          </cell>
          <cell r="C2943">
            <v>0</v>
          </cell>
          <cell r="D2943" t="str">
            <v/>
          </cell>
          <cell r="E2943">
            <v>0</v>
          </cell>
          <cell r="F2943">
            <v>0</v>
          </cell>
          <cell r="G2943">
            <v>0</v>
          </cell>
        </row>
        <row r="2944">
          <cell r="A2944" t="str">
            <v/>
          </cell>
          <cell r="B2944" t="str">
            <v/>
          </cell>
          <cell r="C2944">
            <v>0</v>
          </cell>
          <cell r="D2944" t="str">
            <v/>
          </cell>
          <cell r="E2944">
            <v>0</v>
          </cell>
          <cell r="F2944">
            <v>0</v>
          </cell>
          <cell r="G2944">
            <v>0</v>
          </cell>
        </row>
        <row r="2945">
          <cell r="A2945" t="str">
            <v/>
          </cell>
          <cell r="B2945" t="str">
            <v/>
          </cell>
          <cell r="C2945">
            <v>0</v>
          </cell>
          <cell r="D2945" t="str">
            <v/>
          </cell>
          <cell r="E2945">
            <v>0</v>
          </cell>
          <cell r="F2945">
            <v>0</v>
          </cell>
          <cell r="G2945">
            <v>0</v>
          </cell>
        </row>
        <row r="2946">
          <cell r="A2946" t="str">
            <v/>
          </cell>
          <cell r="B2946" t="str">
            <v/>
          </cell>
          <cell r="C2946">
            <v>0</v>
          </cell>
          <cell r="D2946" t="str">
            <v/>
          </cell>
          <cell r="E2946">
            <v>0</v>
          </cell>
          <cell r="F2946">
            <v>0</v>
          </cell>
          <cell r="G2946">
            <v>0</v>
          </cell>
        </row>
        <row r="2947">
          <cell r="A2947">
            <v>0</v>
          </cell>
          <cell r="B2947">
            <v>0</v>
          </cell>
          <cell r="C2947">
            <v>0</v>
          </cell>
          <cell r="D2947">
            <v>0</v>
          </cell>
          <cell r="E2947">
            <v>0</v>
          </cell>
          <cell r="F2947" t="str">
            <v>Total C</v>
          </cell>
          <cell r="G2947">
            <v>0</v>
          </cell>
        </row>
        <row r="2948">
          <cell r="A2948">
            <v>0</v>
          </cell>
          <cell r="B2948">
            <v>0</v>
          </cell>
          <cell r="C2948">
            <v>0</v>
          </cell>
          <cell r="D2948">
            <v>0</v>
          </cell>
          <cell r="E2948">
            <v>0</v>
          </cell>
          <cell r="F2948">
            <v>0</v>
          </cell>
          <cell r="G2948">
            <v>0</v>
          </cell>
        </row>
        <row r="2949">
          <cell r="A2949" t="str">
            <v/>
          </cell>
          <cell r="B2949" t="str">
            <v/>
          </cell>
          <cell r="C2949">
            <v>0</v>
          </cell>
          <cell r="D2949" t="str">
            <v>Costo  Neto</v>
          </cell>
          <cell r="E2949">
            <v>0</v>
          </cell>
          <cell r="F2949" t="str">
            <v>Total D=A+B+C</v>
          </cell>
          <cell r="G2949">
            <v>0</v>
          </cell>
        </row>
        <row r="2951">
          <cell r="A2951" t="str">
            <v>ANALISIS DE PRECIOS</v>
          </cell>
          <cell r="B2951">
            <v>0</v>
          </cell>
          <cell r="C2951">
            <v>0</v>
          </cell>
          <cell r="D2951">
            <v>0</v>
          </cell>
          <cell r="E2951">
            <v>0</v>
          </cell>
          <cell r="F2951">
            <v>0</v>
          </cell>
          <cell r="G2951">
            <v>0</v>
          </cell>
        </row>
        <row r="2952">
          <cell r="A2952" t="str">
            <v>COMITENTE:</v>
          </cell>
          <cell r="B2952" t="str">
            <v>DIRECCIÓN DE ARQUITECTURA</v>
          </cell>
          <cell r="C2952">
            <v>0</v>
          </cell>
          <cell r="D2952">
            <v>0</v>
          </cell>
          <cell r="E2952">
            <v>0</v>
          </cell>
          <cell r="F2952">
            <v>0</v>
          </cell>
          <cell r="G2952">
            <v>0</v>
          </cell>
        </row>
        <row r="2953">
          <cell r="A2953" t="str">
            <v>CONTRATISTA:</v>
          </cell>
          <cell r="B2953" t="str">
            <v>FUNCIONALES SIGOP</v>
          </cell>
          <cell r="C2953">
            <v>0</v>
          </cell>
          <cell r="D2953">
            <v>0</v>
          </cell>
          <cell r="E2953">
            <v>0</v>
          </cell>
          <cell r="F2953">
            <v>0</v>
          </cell>
          <cell r="G2953">
            <v>0</v>
          </cell>
        </row>
        <row r="2954">
          <cell r="A2954" t="str">
            <v>OBRA:</v>
          </cell>
          <cell r="B2954" t="str">
            <v>PRUEBA PLANILLA DE MEDICION</v>
          </cell>
          <cell r="C2954">
            <v>0</v>
          </cell>
          <cell r="D2954">
            <v>0</v>
          </cell>
          <cell r="E2954">
            <v>0</v>
          </cell>
          <cell r="F2954" t="str">
            <v>PRECIOS A:</v>
          </cell>
          <cell r="G2954">
            <v>0</v>
          </cell>
        </row>
        <row r="2955">
          <cell r="A2955" t="str">
            <v>UBICACIÓN:</v>
          </cell>
          <cell r="B2955" t="str">
            <v>CENTRO CIVICO</v>
          </cell>
          <cell r="C2955">
            <v>0</v>
          </cell>
          <cell r="D2955">
            <v>0</v>
          </cell>
          <cell r="E2955">
            <v>0</v>
          </cell>
          <cell r="F2955">
            <v>0</v>
          </cell>
          <cell r="G2955">
            <v>0</v>
          </cell>
        </row>
        <row r="2956">
          <cell r="A2956" t="str">
            <v>RUBRO:</v>
          </cell>
          <cell r="B2956" t="str">
            <v/>
          </cell>
          <cell r="C2956" t="str">
            <v/>
          </cell>
          <cell r="D2956">
            <v>0</v>
          </cell>
          <cell r="E2956">
            <v>0</v>
          </cell>
          <cell r="F2956">
            <v>0</v>
          </cell>
          <cell r="G2956">
            <v>0</v>
          </cell>
        </row>
        <row r="2957">
          <cell r="A2957" t="str">
            <v>ITEM:</v>
          </cell>
          <cell r="B2957" t="str">
            <v/>
          </cell>
          <cell r="C2957" t="str">
            <v/>
          </cell>
          <cell r="D2957">
            <v>0</v>
          </cell>
          <cell r="E2957">
            <v>0</v>
          </cell>
          <cell r="F2957" t="str">
            <v>UNIDAD:</v>
          </cell>
          <cell r="G2957" t="str">
            <v/>
          </cell>
        </row>
        <row r="2958">
          <cell r="A2958">
            <v>0</v>
          </cell>
          <cell r="B2958">
            <v>0</v>
          </cell>
          <cell r="C2958">
            <v>0</v>
          </cell>
          <cell r="D2958">
            <v>0</v>
          </cell>
          <cell r="E2958">
            <v>0</v>
          </cell>
          <cell r="F2958">
            <v>0</v>
          </cell>
          <cell r="G2958">
            <v>0</v>
          </cell>
        </row>
        <row r="2959">
          <cell r="A2959" t="str">
            <v>DATOS REDETERMINACION</v>
          </cell>
          <cell r="B2959">
            <v>0</v>
          </cell>
          <cell r="C2959" t="str">
            <v>DESIGNACION</v>
          </cell>
          <cell r="D2959" t="str">
            <v>U</v>
          </cell>
          <cell r="E2959" t="str">
            <v>Cantidad</v>
          </cell>
          <cell r="F2959" t="str">
            <v>$ Unitarios</v>
          </cell>
          <cell r="G2959" t="str">
            <v>$ Parcial</v>
          </cell>
        </row>
        <row r="2960">
          <cell r="A2960" t="str">
            <v>CÓDIGO</v>
          </cell>
          <cell r="B2960" t="str">
            <v>DESCRIPCIÓN</v>
          </cell>
          <cell r="C2960">
            <v>0</v>
          </cell>
          <cell r="D2960">
            <v>0</v>
          </cell>
          <cell r="E2960">
            <v>0</v>
          </cell>
          <cell r="F2960">
            <v>0</v>
          </cell>
          <cell r="G2960">
            <v>0</v>
          </cell>
        </row>
        <row r="2961">
          <cell r="A2961">
            <v>0</v>
          </cell>
          <cell r="B2961">
            <v>0</v>
          </cell>
          <cell r="C2961" t="str">
            <v>A - MATERIALES</v>
          </cell>
          <cell r="D2961">
            <v>0</v>
          </cell>
          <cell r="E2961">
            <v>0</v>
          </cell>
          <cell r="F2961">
            <v>0</v>
          </cell>
          <cell r="G2961">
            <v>0</v>
          </cell>
        </row>
        <row r="2962">
          <cell r="A2962" t="str">
            <v/>
          </cell>
          <cell r="B2962" t="str">
            <v/>
          </cell>
          <cell r="C2962">
            <v>0</v>
          </cell>
          <cell r="D2962" t="str">
            <v/>
          </cell>
          <cell r="E2962">
            <v>0</v>
          </cell>
          <cell r="F2962">
            <v>0</v>
          </cell>
          <cell r="G2962">
            <v>0</v>
          </cell>
        </row>
        <row r="2963">
          <cell r="A2963" t="str">
            <v/>
          </cell>
          <cell r="B2963" t="str">
            <v/>
          </cell>
          <cell r="C2963">
            <v>0</v>
          </cell>
          <cell r="D2963" t="str">
            <v/>
          </cell>
          <cell r="E2963">
            <v>0</v>
          </cell>
          <cell r="F2963">
            <v>0</v>
          </cell>
          <cell r="G2963">
            <v>0</v>
          </cell>
        </row>
        <row r="2964">
          <cell r="A2964" t="str">
            <v/>
          </cell>
          <cell r="B2964" t="str">
            <v/>
          </cell>
          <cell r="C2964">
            <v>0</v>
          </cell>
          <cell r="D2964" t="str">
            <v/>
          </cell>
          <cell r="E2964">
            <v>0</v>
          </cell>
          <cell r="F2964">
            <v>0</v>
          </cell>
          <cell r="G2964">
            <v>0</v>
          </cell>
        </row>
        <row r="2965">
          <cell r="A2965" t="str">
            <v/>
          </cell>
          <cell r="B2965" t="str">
            <v/>
          </cell>
          <cell r="C2965">
            <v>0</v>
          </cell>
          <cell r="D2965" t="str">
            <v/>
          </cell>
          <cell r="E2965">
            <v>0</v>
          </cell>
          <cell r="F2965">
            <v>0</v>
          </cell>
          <cell r="G2965">
            <v>0</v>
          </cell>
        </row>
        <row r="2966">
          <cell r="A2966" t="str">
            <v/>
          </cell>
          <cell r="B2966" t="str">
            <v/>
          </cell>
          <cell r="C2966">
            <v>0</v>
          </cell>
          <cell r="D2966" t="str">
            <v/>
          </cell>
          <cell r="E2966">
            <v>0</v>
          </cell>
          <cell r="F2966">
            <v>0</v>
          </cell>
          <cell r="G2966">
            <v>0</v>
          </cell>
        </row>
        <row r="2967">
          <cell r="A2967" t="str">
            <v/>
          </cell>
          <cell r="B2967" t="str">
            <v/>
          </cell>
          <cell r="C2967">
            <v>0</v>
          </cell>
          <cell r="D2967" t="str">
            <v/>
          </cell>
          <cell r="E2967">
            <v>0</v>
          </cell>
          <cell r="F2967">
            <v>0</v>
          </cell>
          <cell r="G2967">
            <v>0</v>
          </cell>
        </row>
        <row r="2968">
          <cell r="A2968" t="str">
            <v/>
          </cell>
          <cell r="B2968" t="str">
            <v/>
          </cell>
          <cell r="C2968">
            <v>0</v>
          </cell>
          <cell r="D2968" t="str">
            <v/>
          </cell>
          <cell r="E2968">
            <v>0</v>
          </cell>
          <cell r="F2968">
            <v>0</v>
          </cell>
          <cell r="G2968">
            <v>0</v>
          </cell>
        </row>
        <row r="2969">
          <cell r="A2969" t="str">
            <v/>
          </cell>
          <cell r="B2969" t="str">
            <v/>
          </cell>
          <cell r="C2969">
            <v>0</v>
          </cell>
          <cell r="D2969" t="str">
            <v/>
          </cell>
          <cell r="E2969">
            <v>0</v>
          </cell>
          <cell r="F2969">
            <v>0</v>
          </cell>
          <cell r="G2969">
            <v>0</v>
          </cell>
        </row>
        <row r="2970">
          <cell r="A2970" t="str">
            <v/>
          </cell>
          <cell r="B2970" t="str">
            <v/>
          </cell>
          <cell r="C2970">
            <v>0</v>
          </cell>
          <cell r="D2970" t="str">
            <v/>
          </cell>
          <cell r="E2970">
            <v>0</v>
          </cell>
          <cell r="F2970">
            <v>0</v>
          </cell>
          <cell r="G2970">
            <v>0</v>
          </cell>
        </row>
        <row r="2971">
          <cell r="A2971" t="str">
            <v/>
          </cell>
          <cell r="B2971" t="str">
            <v/>
          </cell>
          <cell r="C2971">
            <v>0</v>
          </cell>
          <cell r="D2971" t="str">
            <v/>
          </cell>
          <cell r="E2971">
            <v>0</v>
          </cell>
          <cell r="F2971">
            <v>0</v>
          </cell>
          <cell r="G2971">
            <v>0</v>
          </cell>
        </row>
        <row r="2972">
          <cell r="A2972" t="str">
            <v/>
          </cell>
          <cell r="B2972" t="str">
            <v/>
          </cell>
          <cell r="C2972">
            <v>0</v>
          </cell>
          <cell r="D2972" t="str">
            <v/>
          </cell>
          <cell r="E2972">
            <v>0</v>
          </cell>
          <cell r="F2972">
            <v>0</v>
          </cell>
          <cell r="G2972">
            <v>0</v>
          </cell>
        </row>
        <row r="2973">
          <cell r="A2973" t="str">
            <v/>
          </cell>
          <cell r="B2973" t="str">
            <v/>
          </cell>
          <cell r="C2973">
            <v>0</v>
          </cell>
          <cell r="D2973" t="str">
            <v/>
          </cell>
          <cell r="E2973">
            <v>0</v>
          </cell>
          <cell r="F2973">
            <v>0</v>
          </cell>
          <cell r="G2973">
            <v>0</v>
          </cell>
        </row>
        <row r="2974">
          <cell r="A2974" t="str">
            <v/>
          </cell>
          <cell r="B2974" t="str">
            <v/>
          </cell>
          <cell r="C2974">
            <v>0</v>
          </cell>
          <cell r="D2974" t="str">
            <v/>
          </cell>
          <cell r="E2974">
            <v>0</v>
          </cell>
          <cell r="F2974">
            <v>0</v>
          </cell>
          <cell r="G2974">
            <v>0</v>
          </cell>
        </row>
        <row r="2975">
          <cell r="A2975" t="str">
            <v/>
          </cell>
          <cell r="B2975" t="str">
            <v/>
          </cell>
          <cell r="C2975">
            <v>0</v>
          </cell>
          <cell r="D2975" t="str">
            <v/>
          </cell>
          <cell r="E2975">
            <v>0</v>
          </cell>
          <cell r="F2975">
            <v>0</v>
          </cell>
          <cell r="G2975">
            <v>0</v>
          </cell>
        </row>
        <row r="2976">
          <cell r="A2976">
            <v>0</v>
          </cell>
          <cell r="B2976">
            <v>0</v>
          </cell>
          <cell r="C2976">
            <v>0</v>
          </cell>
          <cell r="D2976">
            <v>0</v>
          </cell>
          <cell r="E2976">
            <v>0</v>
          </cell>
          <cell r="F2976" t="str">
            <v>Total A</v>
          </cell>
          <cell r="G2976">
            <v>0</v>
          </cell>
        </row>
        <row r="2977">
          <cell r="A2977">
            <v>0</v>
          </cell>
          <cell r="B2977">
            <v>0</v>
          </cell>
          <cell r="C2977" t="str">
            <v>B - MANO DE OBRA</v>
          </cell>
          <cell r="D2977">
            <v>0</v>
          </cell>
          <cell r="E2977">
            <v>0</v>
          </cell>
          <cell r="F2977">
            <v>0</v>
          </cell>
          <cell r="G2977">
            <v>0</v>
          </cell>
        </row>
        <row r="2978">
          <cell r="A2978" t="str">
            <v/>
          </cell>
          <cell r="B2978">
            <v>0</v>
          </cell>
          <cell r="C2978">
            <v>0</v>
          </cell>
          <cell r="D2978" t="str">
            <v/>
          </cell>
          <cell r="E2978">
            <v>0</v>
          </cell>
          <cell r="F2978">
            <v>0</v>
          </cell>
          <cell r="G2978">
            <v>0</v>
          </cell>
        </row>
        <row r="2979">
          <cell r="A2979" t="str">
            <v/>
          </cell>
          <cell r="B2979">
            <v>0</v>
          </cell>
          <cell r="C2979">
            <v>0</v>
          </cell>
          <cell r="D2979" t="str">
            <v/>
          </cell>
          <cell r="E2979">
            <v>0</v>
          </cell>
          <cell r="F2979">
            <v>0</v>
          </cell>
          <cell r="G2979">
            <v>0</v>
          </cell>
        </row>
        <row r="2980">
          <cell r="A2980" t="str">
            <v/>
          </cell>
          <cell r="B2980">
            <v>0</v>
          </cell>
          <cell r="C2980">
            <v>0</v>
          </cell>
          <cell r="D2980" t="str">
            <v/>
          </cell>
          <cell r="E2980">
            <v>0</v>
          </cell>
          <cell r="F2980">
            <v>0</v>
          </cell>
          <cell r="G2980">
            <v>0</v>
          </cell>
        </row>
        <row r="2981">
          <cell r="A2981" t="str">
            <v/>
          </cell>
          <cell r="B2981">
            <v>0</v>
          </cell>
          <cell r="C2981">
            <v>0</v>
          </cell>
          <cell r="D2981" t="str">
            <v/>
          </cell>
          <cell r="E2981">
            <v>0</v>
          </cell>
          <cell r="F2981">
            <v>0</v>
          </cell>
          <cell r="G2981">
            <v>0</v>
          </cell>
        </row>
        <row r="2982">
          <cell r="A2982" t="str">
            <v/>
          </cell>
          <cell r="B2982">
            <v>0</v>
          </cell>
          <cell r="C2982">
            <v>0</v>
          </cell>
          <cell r="D2982" t="str">
            <v/>
          </cell>
          <cell r="E2982">
            <v>0</v>
          </cell>
          <cell r="F2982">
            <v>0</v>
          </cell>
          <cell r="G2982">
            <v>0</v>
          </cell>
        </row>
        <row r="2983">
          <cell r="A2983" t="str">
            <v/>
          </cell>
          <cell r="B2983">
            <v>0</v>
          </cell>
          <cell r="C2983">
            <v>0</v>
          </cell>
          <cell r="D2983" t="str">
            <v/>
          </cell>
          <cell r="E2983">
            <v>0</v>
          </cell>
          <cell r="F2983">
            <v>0</v>
          </cell>
          <cell r="G2983">
            <v>0</v>
          </cell>
        </row>
        <row r="2984">
          <cell r="A2984" t="str">
            <v/>
          </cell>
          <cell r="B2984">
            <v>0</v>
          </cell>
          <cell r="C2984">
            <v>0</v>
          </cell>
          <cell r="D2984" t="str">
            <v/>
          </cell>
          <cell r="E2984">
            <v>0</v>
          </cell>
          <cell r="F2984">
            <v>0</v>
          </cell>
          <cell r="G2984">
            <v>0</v>
          </cell>
        </row>
        <row r="2985">
          <cell r="A2985" t="str">
            <v/>
          </cell>
          <cell r="B2985">
            <v>0</v>
          </cell>
          <cell r="C2985">
            <v>0</v>
          </cell>
          <cell r="D2985" t="str">
            <v/>
          </cell>
          <cell r="E2985">
            <v>0</v>
          </cell>
          <cell r="F2985">
            <v>0</v>
          </cell>
          <cell r="G2985">
            <v>0</v>
          </cell>
        </row>
        <row r="2986">
          <cell r="A2986">
            <v>0</v>
          </cell>
          <cell r="B2986">
            <v>0</v>
          </cell>
          <cell r="C2986">
            <v>0</v>
          </cell>
          <cell r="D2986">
            <v>0</v>
          </cell>
          <cell r="E2986">
            <v>0</v>
          </cell>
          <cell r="F2986" t="str">
            <v>Total B</v>
          </cell>
          <cell r="G2986">
            <v>0</v>
          </cell>
        </row>
        <row r="2987">
          <cell r="A2987">
            <v>0</v>
          </cell>
          <cell r="B2987">
            <v>0</v>
          </cell>
          <cell r="C2987" t="str">
            <v>C - EQUIPOS</v>
          </cell>
          <cell r="D2987">
            <v>0</v>
          </cell>
          <cell r="E2987">
            <v>0</v>
          </cell>
          <cell r="F2987">
            <v>0</v>
          </cell>
          <cell r="G2987">
            <v>0</v>
          </cell>
        </row>
        <row r="2988">
          <cell r="A2988" t="str">
            <v/>
          </cell>
          <cell r="B2988" t="str">
            <v/>
          </cell>
          <cell r="C2988">
            <v>0</v>
          </cell>
          <cell r="D2988" t="str">
            <v/>
          </cell>
          <cell r="E2988">
            <v>0</v>
          </cell>
          <cell r="F2988">
            <v>0</v>
          </cell>
          <cell r="G2988">
            <v>0</v>
          </cell>
        </row>
        <row r="2989">
          <cell r="A2989" t="str">
            <v/>
          </cell>
          <cell r="B2989" t="str">
            <v/>
          </cell>
          <cell r="C2989">
            <v>0</v>
          </cell>
          <cell r="D2989" t="str">
            <v/>
          </cell>
          <cell r="E2989">
            <v>0</v>
          </cell>
          <cell r="F2989">
            <v>0</v>
          </cell>
          <cell r="G2989">
            <v>0</v>
          </cell>
        </row>
        <row r="2990">
          <cell r="A2990" t="str">
            <v/>
          </cell>
          <cell r="B2990" t="str">
            <v/>
          </cell>
          <cell r="C2990">
            <v>0</v>
          </cell>
          <cell r="D2990" t="str">
            <v/>
          </cell>
          <cell r="E2990">
            <v>0</v>
          </cell>
          <cell r="F2990">
            <v>0</v>
          </cell>
          <cell r="G2990">
            <v>0</v>
          </cell>
        </row>
        <row r="2991">
          <cell r="A2991" t="str">
            <v/>
          </cell>
          <cell r="B2991" t="str">
            <v/>
          </cell>
          <cell r="C2991">
            <v>0</v>
          </cell>
          <cell r="D2991" t="str">
            <v/>
          </cell>
          <cell r="E2991">
            <v>0</v>
          </cell>
          <cell r="F2991">
            <v>0</v>
          </cell>
          <cell r="G2991">
            <v>0</v>
          </cell>
        </row>
        <row r="2992">
          <cell r="A2992" t="str">
            <v/>
          </cell>
          <cell r="B2992" t="str">
            <v/>
          </cell>
          <cell r="C2992">
            <v>0</v>
          </cell>
          <cell r="D2992" t="str">
            <v/>
          </cell>
          <cell r="E2992">
            <v>0</v>
          </cell>
          <cell r="F2992">
            <v>0</v>
          </cell>
          <cell r="G2992">
            <v>0</v>
          </cell>
        </row>
        <row r="2993">
          <cell r="A2993" t="str">
            <v/>
          </cell>
          <cell r="B2993" t="str">
            <v/>
          </cell>
          <cell r="C2993">
            <v>0</v>
          </cell>
          <cell r="D2993" t="str">
            <v/>
          </cell>
          <cell r="E2993">
            <v>0</v>
          </cell>
          <cell r="F2993">
            <v>0</v>
          </cell>
          <cell r="G2993">
            <v>0</v>
          </cell>
        </row>
        <row r="2994">
          <cell r="A2994" t="str">
            <v/>
          </cell>
          <cell r="B2994" t="str">
            <v/>
          </cell>
          <cell r="C2994">
            <v>0</v>
          </cell>
          <cell r="D2994" t="str">
            <v/>
          </cell>
          <cell r="E2994">
            <v>0</v>
          </cell>
          <cell r="F2994">
            <v>0</v>
          </cell>
          <cell r="G2994">
            <v>0</v>
          </cell>
        </row>
        <row r="2995">
          <cell r="A2995" t="str">
            <v/>
          </cell>
          <cell r="B2995" t="str">
            <v/>
          </cell>
          <cell r="C2995">
            <v>0</v>
          </cell>
          <cell r="D2995" t="str">
            <v/>
          </cell>
          <cell r="E2995">
            <v>0</v>
          </cell>
          <cell r="F2995">
            <v>0</v>
          </cell>
          <cell r="G2995">
            <v>0</v>
          </cell>
        </row>
        <row r="2996">
          <cell r="A2996" t="str">
            <v/>
          </cell>
          <cell r="B2996" t="str">
            <v/>
          </cell>
          <cell r="C2996">
            <v>0</v>
          </cell>
          <cell r="D2996" t="str">
            <v/>
          </cell>
          <cell r="E2996">
            <v>0</v>
          </cell>
          <cell r="F2996">
            <v>0</v>
          </cell>
          <cell r="G2996">
            <v>0</v>
          </cell>
        </row>
        <row r="2997">
          <cell r="A2997">
            <v>0</v>
          </cell>
          <cell r="B2997">
            <v>0</v>
          </cell>
          <cell r="C2997">
            <v>0</v>
          </cell>
          <cell r="D2997">
            <v>0</v>
          </cell>
          <cell r="E2997">
            <v>0</v>
          </cell>
          <cell r="F2997" t="str">
            <v>Total C</v>
          </cell>
          <cell r="G2997">
            <v>0</v>
          </cell>
        </row>
        <row r="2998">
          <cell r="A2998">
            <v>0</v>
          </cell>
          <cell r="B2998">
            <v>0</v>
          </cell>
          <cell r="C2998">
            <v>0</v>
          </cell>
          <cell r="D2998">
            <v>0</v>
          </cell>
          <cell r="E2998">
            <v>0</v>
          </cell>
          <cell r="F2998">
            <v>0</v>
          </cell>
          <cell r="G2998">
            <v>0</v>
          </cell>
        </row>
        <row r="2999">
          <cell r="A2999" t="str">
            <v/>
          </cell>
          <cell r="B2999" t="str">
            <v/>
          </cell>
          <cell r="C2999">
            <v>0</v>
          </cell>
          <cell r="D2999" t="str">
            <v>Costo  Neto</v>
          </cell>
          <cell r="E2999">
            <v>0</v>
          </cell>
          <cell r="F2999" t="str">
            <v>Total D=A+B+C</v>
          </cell>
          <cell r="G2999">
            <v>0</v>
          </cell>
        </row>
        <row r="3001">
          <cell r="A3001" t="str">
            <v>ANALISIS DE PRECIOS</v>
          </cell>
          <cell r="B3001">
            <v>0</v>
          </cell>
          <cell r="C3001">
            <v>0</v>
          </cell>
          <cell r="D3001">
            <v>0</v>
          </cell>
          <cell r="E3001">
            <v>0</v>
          </cell>
          <cell r="F3001">
            <v>0</v>
          </cell>
          <cell r="G3001">
            <v>0</v>
          </cell>
        </row>
        <row r="3002">
          <cell r="A3002" t="str">
            <v>COMITENTE:</v>
          </cell>
          <cell r="B3002" t="str">
            <v>DIRECCIÓN DE ARQUITECTURA</v>
          </cell>
          <cell r="C3002">
            <v>0</v>
          </cell>
          <cell r="D3002">
            <v>0</v>
          </cell>
          <cell r="E3002">
            <v>0</v>
          </cell>
          <cell r="F3002">
            <v>0</v>
          </cell>
          <cell r="G3002">
            <v>0</v>
          </cell>
        </row>
        <row r="3003">
          <cell r="A3003" t="str">
            <v>CONTRATISTA:</v>
          </cell>
          <cell r="B3003" t="str">
            <v>FUNCIONALES SIGOP</v>
          </cell>
          <cell r="C3003">
            <v>0</v>
          </cell>
          <cell r="D3003">
            <v>0</v>
          </cell>
          <cell r="E3003">
            <v>0</v>
          </cell>
          <cell r="F3003">
            <v>0</v>
          </cell>
          <cell r="G3003">
            <v>0</v>
          </cell>
        </row>
        <row r="3004">
          <cell r="A3004" t="str">
            <v>OBRA:</v>
          </cell>
          <cell r="B3004" t="str">
            <v>PRUEBA PLANILLA DE MEDICION</v>
          </cell>
          <cell r="C3004">
            <v>0</v>
          </cell>
          <cell r="D3004">
            <v>0</v>
          </cell>
          <cell r="E3004">
            <v>0</v>
          </cell>
          <cell r="F3004" t="str">
            <v>PRECIOS A:</v>
          </cell>
          <cell r="G3004">
            <v>0</v>
          </cell>
        </row>
        <row r="3005">
          <cell r="A3005" t="str">
            <v>UBICACIÓN:</v>
          </cell>
          <cell r="B3005" t="str">
            <v>CENTRO CIVICO</v>
          </cell>
          <cell r="C3005">
            <v>0</v>
          </cell>
          <cell r="D3005">
            <v>0</v>
          </cell>
          <cell r="E3005">
            <v>0</v>
          </cell>
          <cell r="F3005">
            <v>0</v>
          </cell>
          <cell r="G3005">
            <v>0</v>
          </cell>
        </row>
        <row r="3006">
          <cell r="A3006" t="str">
            <v>RUBRO:</v>
          </cell>
          <cell r="B3006" t="str">
            <v/>
          </cell>
          <cell r="C3006" t="str">
            <v/>
          </cell>
          <cell r="D3006">
            <v>0</v>
          </cell>
          <cell r="E3006">
            <v>0</v>
          </cell>
          <cell r="F3006">
            <v>0</v>
          </cell>
          <cell r="G3006">
            <v>0</v>
          </cell>
        </row>
        <row r="3007">
          <cell r="A3007" t="str">
            <v>ITEM:</v>
          </cell>
          <cell r="B3007" t="str">
            <v/>
          </cell>
          <cell r="C3007" t="str">
            <v/>
          </cell>
          <cell r="D3007">
            <v>0</v>
          </cell>
          <cell r="E3007">
            <v>0</v>
          </cell>
          <cell r="F3007" t="str">
            <v>UNIDAD:</v>
          </cell>
          <cell r="G3007" t="str">
            <v/>
          </cell>
        </row>
        <row r="3008">
          <cell r="A3008">
            <v>0</v>
          </cell>
          <cell r="B3008">
            <v>0</v>
          </cell>
          <cell r="C3008">
            <v>0</v>
          </cell>
          <cell r="D3008">
            <v>0</v>
          </cell>
          <cell r="E3008">
            <v>0</v>
          </cell>
          <cell r="F3008">
            <v>0</v>
          </cell>
          <cell r="G3008">
            <v>0</v>
          </cell>
        </row>
        <row r="3009">
          <cell r="A3009" t="str">
            <v>DATOS REDETERMINACION</v>
          </cell>
          <cell r="B3009">
            <v>0</v>
          </cell>
          <cell r="C3009" t="str">
            <v>DESIGNACION</v>
          </cell>
          <cell r="D3009" t="str">
            <v>U</v>
          </cell>
          <cell r="E3009" t="str">
            <v>Cantidad</v>
          </cell>
          <cell r="F3009" t="str">
            <v>$ Unitarios</v>
          </cell>
          <cell r="G3009" t="str">
            <v>$ Parcial</v>
          </cell>
        </row>
        <row r="3010">
          <cell r="A3010" t="str">
            <v>CÓDIGO</v>
          </cell>
          <cell r="B3010" t="str">
            <v>DESCRIPCIÓN</v>
          </cell>
          <cell r="C3010">
            <v>0</v>
          </cell>
          <cell r="D3010">
            <v>0</v>
          </cell>
          <cell r="E3010">
            <v>0</v>
          </cell>
          <cell r="F3010">
            <v>0</v>
          </cell>
          <cell r="G3010">
            <v>0</v>
          </cell>
        </row>
        <row r="3011">
          <cell r="A3011">
            <v>0</v>
          </cell>
          <cell r="B3011">
            <v>0</v>
          </cell>
          <cell r="C3011" t="str">
            <v>A - MATERIALES</v>
          </cell>
          <cell r="D3011">
            <v>0</v>
          </cell>
          <cell r="E3011">
            <v>0</v>
          </cell>
          <cell r="F3011">
            <v>0</v>
          </cell>
          <cell r="G3011">
            <v>0</v>
          </cell>
        </row>
        <row r="3012">
          <cell r="A3012" t="str">
            <v/>
          </cell>
          <cell r="B3012" t="str">
            <v/>
          </cell>
          <cell r="C3012">
            <v>0</v>
          </cell>
          <cell r="D3012" t="str">
            <v/>
          </cell>
          <cell r="E3012">
            <v>0</v>
          </cell>
          <cell r="F3012">
            <v>0</v>
          </cell>
          <cell r="G3012">
            <v>0</v>
          </cell>
        </row>
        <row r="3013">
          <cell r="A3013" t="str">
            <v/>
          </cell>
          <cell r="B3013" t="str">
            <v/>
          </cell>
          <cell r="C3013">
            <v>0</v>
          </cell>
          <cell r="D3013" t="str">
            <v/>
          </cell>
          <cell r="E3013">
            <v>0</v>
          </cell>
          <cell r="F3013">
            <v>0</v>
          </cell>
          <cell r="G3013">
            <v>0</v>
          </cell>
        </row>
        <row r="3014">
          <cell r="A3014" t="str">
            <v/>
          </cell>
          <cell r="B3014" t="str">
            <v/>
          </cell>
          <cell r="C3014">
            <v>0</v>
          </cell>
          <cell r="D3014" t="str">
            <v/>
          </cell>
          <cell r="E3014">
            <v>0</v>
          </cell>
          <cell r="F3014">
            <v>0</v>
          </cell>
          <cell r="G3014">
            <v>0</v>
          </cell>
        </row>
        <row r="3015">
          <cell r="A3015" t="str">
            <v/>
          </cell>
          <cell r="B3015" t="str">
            <v/>
          </cell>
          <cell r="C3015">
            <v>0</v>
          </cell>
          <cell r="D3015" t="str">
            <v/>
          </cell>
          <cell r="E3015">
            <v>0</v>
          </cell>
          <cell r="F3015">
            <v>0</v>
          </cell>
          <cell r="G3015">
            <v>0</v>
          </cell>
        </row>
        <row r="3016">
          <cell r="A3016" t="str">
            <v/>
          </cell>
          <cell r="B3016" t="str">
            <v/>
          </cell>
          <cell r="C3016">
            <v>0</v>
          </cell>
          <cell r="D3016" t="str">
            <v/>
          </cell>
          <cell r="E3016">
            <v>0</v>
          </cell>
          <cell r="F3016">
            <v>0</v>
          </cell>
          <cell r="G3016">
            <v>0</v>
          </cell>
        </row>
        <row r="3017">
          <cell r="A3017" t="str">
            <v/>
          </cell>
          <cell r="B3017" t="str">
            <v/>
          </cell>
          <cell r="C3017">
            <v>0</v>
          </cell>
          <cell r="D3017" t="str">
            <v/>
          </cell>
          <cell r="E3017">
            <v>0</v>
          </cell>
          <cell r="F3017">
            <v>0</v>
          </cell>
          <cell r="G3017">
            <v>0</v>
          </cell>
        </row>
        <row r="3018">
          <cell r="A3018" t="str">
            <v/>
          </cell>
          <cell r="B3018" t="str">
            <v/>
          </cell>
          <cell r="C3018">
            <v>0</v>
          </cell>
          <cell r="D3018" t="str">
            <v/>
          </cell>
          <cell r="E3018">
            <v>0</v>
          </cell>
          <cell r="F3018">
            <v>0</v>
          </cell>
          <cell r="G3018">
            <v>0</v>
          </cell>
        </row>
        <row r="3019">
          <cell r="A3019" t="str">
            <v/>
          </cell>
          <cell r="B3019" t="str">
            <v/>
          </cell>
          <cell r="C3019">
            <v>0</v>
          </cell>
          <cell r="D3019" t="str">
            <v/>
          </cell>
          <cell r="E3019">
            <v>0</v>
          </cell>
          <cell r="F3019">
            <v>0</v>
          </cell>
          <cell r="G3019">
            <v>0</v>
          </cell>
        </row>
        <row r="3020">
          <cell r="A3020" t="str">
            <v/>
          </cell>
          <cell r="B3020" t="str">
            <v/>
          </cell>
          <cell r="C3020">
            <v>0</v>
          </cell>
          <cell r="D3020" t="str">
            <v/>
          </cell>
          <cell r="E3020">
            <v>0</v>
          </cell>
          <cell r="F3020">
            <v>0</v>
          </cell>
          <cell r="G3020">
            <v>0</v>
          </cell>
        </row>
        <row r="3021">
          <cell r="A3021" t="str">
            <v/>
          </cell>
          <cell r="B3021" t="str">
            <v/>
          </cell>
          <cell r="C3021">
            <v>0</v>
          </cell>
          <cell r="D3021" t="str">
            <v/>
          </cell>
          <cell r="E3021">
            <v>0</v>
          </cell>
          <cell r="F3021">
            <v>0</v>
          </cell>
          <cell r="G3021">
            <v>0</v>
          </cell>
        </row>
        <row r="3022">
          <cell r="A3022" t="str">
            <v/>
          </cell>
          <cell r="B3022" t="str">
            <v/>
          </cell>
          <cell r="C3022">
            <v>0</v>
          </cell>
          <cell r="D3022" t="str">
            <v/>
          </cell>
          <cell r="E3022">
            <v>0</v>
          </cell>
          <cell r="F3022">
            <v>0</v>
          </cell>
          <cell r="G3022">
            <v>0</v>
          </cell>
        </row>
        <row r="3023">
          <cell r="A3023" t="str">
            <v/>
          </cell>
          <cell r="B3023" t="str">
            <v/>
          </cell>
          <cell r="C3023">
            <v>0</v>
          </cell>
          <cell r="D3023" t="str">
            <v/>
          </cell>
          <cell r="E3023">
            <v>0</v>
          </cell>
          <cell r="F3023">
            <v>0</v>
          </cell>
          <cell r="G3023">
            <v>0</v>
          </cell>
        </row>
        <row r="3024">
          <cell r="A3024" t="str">
            <v/>
          </cell>
          <cell r="B3024" t="str">
            <v/>
          </cell>
          <cell r="C3024">
            <v>0</v>
          </cell>
          <cell r="D3024" t="str">
            <v/>
          </cell>
          <cell r="E3024">
            <v>0</v>
          </cell>
          <cell r="F3024">
            <v>0</v>
          </cell>
          <cell r="G3024">
            <v>0</v>
          </cell>
        </row>
        <row r="3025">
          <cell r="A3025" t="str">
            <v/>
          </cell>
          <cell r="B3025" t="str">
            <v/>
          </cell>
          <cell r="C3025">
            <v>0</v>
          </cell>
          <cell r="D3025" t="str">
            <v/>
          </cell>
          <cell r="E3025">
            <v>0</v>
          </cell>
          <cell r="F3025">
            <v>0</v>
          </cell>
          <cell r="G3025">
            <v>0</v>
          </cell>
        </row>
        <row r="3026">
          <cell r="A3026">
            <v>0</v>
          </cell>
          <cell r="B3026">
            <v>0</v>
          </cell>
          <cell r="C3026">
            <v>0</v>
          </cell>
          <cell r="D3026">
            <v>0</v>
          </cell>
          <cell r="E3026">
            <v>0</v>
          </cell>
          <cell r="F3026" t="str">
            <v>Total A</v>
          </cell>
          <cell r="G3026">
            <v>0</v>
          </cell>
        </row>
        <row r="3027">
          <cell r="A3027">
            <v>0</v>
          </cell>
          <cell r="B3027">
            <v>0</v>
          </cell>
          <cell r="C3027" t="str">
            <v>B - MANO DE OBRA</v>
          </cell>
          <cell r="D3027">
            <v>0</v>
          </cell>
          <cell r="E3027">
            <v>0</v>
          </cell>
          <cell r="F3027">
            <v>0</v>
          </cell>
          <cell r="G3027">
            <v>0</v>
          </cell>
        </row>
        <row r="3028">
          <cell r="A3028" t="str">
            <v/>
          </cell>
          <cell r="B3028">
            <v>0</v>
          </cell>
          <cell r="C3028">
            <v>0</v>
          </cell>
          <cell r="D3028" t="str">
            <v/>
          </cell>
          <cell r="E3028">
            <v>0</v>
          </cell>
          <cell r="F3028">
            <v>0</v>
          </cell>
          <cell r="G3028">
            <v>0</v>
          </cell>
        </row>
        <row r="3029">
          <cell r="A3029" t="str">
            <v/>
          </cell>
          <cell r="B3029">
            <v>0</v>
          </cell>
          <cell r="C3029">
            <v>0</v>
          </cell>
          <cell r="D3029" t="str">
            <v/>
          </cell>
          <cell r="E3029">
            <v>0</v>
          </cell>
          <cell r="F3029">
            <v>0</v>
          </cell>
          <cell r="G3029">
            <v>0</v>
          </cell>
        </row>
        <row r="3030">
          <cell r="A3030" t="str">
            <v/>
          </cell>
          <cell r="B3030">
            <v>0</v>
          </cell>
          <cell r="C3030">
            <v>0</v>
          </cell>
          <cell r="D3030" t="str">
            <v/>
          </cell>
          <cell r="E3030">
            <v>0</v>
          </cell>
          <cell r="F3030">
            <v>0</v>
          </cell>
          <cell r="G3030">
            <v>0</v>
          </cell>
        </row>
        <row r="3031">
          <cell r="A3031" t="str">
            <v/>
          </cell>
          <cell r="B3031">
            <v>0</v>
          </cell>
          <cell r="C3031">
            <v>0</v>
          </cell>
          <cell r="D3031" t="str">
            <v/>
          </cell>
          <cell r="E3031">
            <v>0</v>
          </cell>
          <cell r="F3031">
            <v>0</v>
          </cell>
          <cell r="G3031">
            <v>0</v>
          </cell>
        </row>
        <row r="3032">
          <cell r="A3032" t="str">
            <v/>
          </cell>
          <cell r="B3032">
            <v>0</v>
          </cell>
          <cell r="C3032">
            <v>0</v>
          </cell>
          <cell r="D3032" t="str">
            <v/>
          </cell>
          <cell r="E3032">
            <v>0</v>
          </cell>
          <cell r="F3032">
            <v>0</v>
          </cell>
          <cell r="G3032">
            <v>0</v>
          </cell>
        </row>
        <row r="3033">
          <cell r="A3033" t="str">
            <v/>
          </cell>
          <cell r="B3033">
            <v>0</v>
          </cell>
          <cell r="C3033">
            <v>0</v>
          </cell>
          <cell r="D3033" t="str">
            <v/>
          </cell>
          <cell r="E3033">
            <v>0</v>
          </cell>
          <cell r="F3033">
            <v>0</v>
          </cell>
          <cell r="G3033">
            <v>0</v>
          </cell>
        </row>
        <row r="3034">
          <cell r="A3034" t="str">
            <v/>
          </cell>
          <cell r="B3034">
            <v>0</v>
          </cell>
          <cell r="C3034">
            <v>0</v>
          </cell>
          <cell r="D3034" t="str">
            <v/>
          </cell>
          <cell r="E3034">
            <v>0</v>
          </cell>
          <cell r="F3034">
            <v>0</v>
          </cell>
          <cell r="G3034">
            <v>0</v>
          </cell>
        </row>
        <row r="3035">
          <cell r="A3035" t="str">
            <v/>
          </cell>
          <cell r="B3035">
            <v>0</v>
          </cell>
          <cell r="C3035">
            <v>0</v>
          </cell>
          <cell r="D3035" t="str">
            <v/>
          </cell>
          <cell r="E3035">
            <v>0</v>
          </cell>
          <cell r="F3035">
            <v>0</v>
          </cell>
          <cell r="G3035">
            <v>0</v>
          </cell>
        </row>
        <row r="3036">
          <cell r="A3036">
            <v>0</v>
          </cell>
          <cell r="B3036">
            <v>0</v>
          </cell>
          <cell r="C3036">
            <v>0</v>
          </cell>
          <cell r="D3036">
            <v>0</v>
          </cell>
          <cell r="E3036">
            <v>0</v>
          </cell>
          <cell r="F3036" t="str">
            <v>Total B</v>
          </cell>
          <cell r="G3036">
            <v>0</v>
          </cell>
        </row>
        <row r="3037">
          <cell r="A3037">
            <v>0</v>
          </cell>
          <cell r="B3037">
            <v>0</v>
          </cell>
          <cell r="C3037" t="str">
            <v>C - EQUIPOS</v>
          </cell>
          <cell r="D3037">
            <v>0</v>
          </cell>
          <cell r="E3037">
            <v>0</v>
          </cell>
          <cell r="F3037">
            <v>0</v>
          </cell>
          <cell r="G3037">
            <v>0</v>
          </cell>
        </row>
        <row r="3038">
          <cell r="A3038" t="str">
            <v/>
          </cell>
          <cell r="B3038" t="str">
            <v/>
          </cell>
          <cell r="C3038">
            <v>0</v>
          </cell>
          <cell r="D3038" t="str">
            <v/>
          </cell>
          <cell r="E3038">
            <v>0</v>
          </cell>
          <cell r="F3038">
            <v>0</v>
          </cell>
          <cell r="G3038">
            <v>0</v>
          </cell>
        </row>
        <row r="3039">
          <cell r="A3039" t="str">
            <v/>
          </cell>
          <cell r="B3039" t="str">
            <v/>
          </cell>
          <cell r="C3039">
            <v>0</v>
          </cell>
          <cell r="D3039" t="str">
            <v/>
          </cell>
          <cell r="E3039">
            <v>0</v>
          </cell>
          <cell r="F3039">
            <v>0</v>
          </cell>
          <cell r="G3039">
            <v>0</v>
          </cell>
        </row>
        <row r="3040">
          <cell r="A3040" t="str">
            <v/>
          </cell>
          <cell r="B3040" t="str">
            <v/>
          </cell>
          <cell r="C3040">
            <v>0</v>
          </cell>
          <cell r="D3040" t="str">
            <v/>
          </cell>
          <cell r="E3040">
            <v>0</v>
          </cell>
          <cell r="F3040">
            <v>0</v>
          </cell>
          <cell r="G3040">
            <v>0</v>
          </cell>
        </row>
        <row r="3041">
          <cell r="A3041" t="str">
            <v/>
          </cell>
          <cell r="B3041" t="str">
            <v/>
          </cell>
          <cell r="C3041">
            <v>0</v>
          </cell>
          <cell r="D3041" t="str">
            <v/>
          </cell>
          <cell r="E3041">
            <v>0</v>
          </cell>
          <cell r="F3041">
            <v>0</v>
          </cell>
          <cell r="G3041">
            <v>0</v>
          </cell>
        </row>
        <row r="3042">
          <cell r="A3042" t="str">
            <v/>
          </cell>
          <cell r="B3042" t="str">
            <v/>
          </cell>
          <cell r="C3042">
            <v>0</v>
          </cell>
          <cell r="D3042" t="str">
            <v/>
          </cell>
          <cell r="E3042">
            <v>0</v>
          </cell>
          <cell r="F3042">
            <v>0</v>
          </cell>
          <cell r="G3042">
            <v>0</v>
          </cell>
        </row>
        <row r="3043">
          <cell r="A3043" t="str">
            <v/>
          </cell>
          <cell r="B3043" t="str">
            <v/>
          </cell>
          <cell r="C3043">
            <v>0</v>
          </cell>
          <cell r="D3043" t="str">
            <v/>
          </cell>
          <cell r="E3043">
            <v>0</v>
          </cell>
          <cell r="F3043">
            <v>0</v>
          </cell>
          <cell r="G3043">
            <v>0</v>
          </cell>
        </row>
        <row r="3044">
          <cell r="A3044" t="str">
            <v/>
          </cell>
          <cell r="B3044" t="str">
            <v/>
          </cell>
          <cell r="C3044">
            <v>0</v>
          </cell>
          <cell r="D3044" t="str">
            <v/>
          </cell>
          <cell r="E3044">
            <v>0</v>
          </cell>
          <cell r="F3044">
            <v>0</v>
          </cell>
          <cell r="G3044">
            <v>0</v>
          </cell>
        </row>
        <row r="3045">
          <cell r="A3045" t="str">
            <v/>
          </cell>
          <cell r="B3045" t="str">
            <v/>
          </cell>
          <cell r="C3045">
            <v>0</v>
          </cell>
          <cell r="D3045" t="str">
            <v/>
          </cell>
          <cell r="E3045">
            <v>0</v>
          </cell>
          <cell r="F3045">
            <v>0</v>
          </cell>
          <cell r="G3045">
            <v>0</v>
          </cell>
        </row>
        <row r="3046">
          <cell r="A3046" t="str">
            <v/>
          </cell>
          <cell r="B3046" t="str">
            <v/>
          </cell>
          <cell r="C3046">
            <v>0</v>
          </cell>
          <cell r="D3046" t="str">
            <v/>
          </cell>
          <cell r="E3046">
            <v>0</v>
          </cell>
          <cell r="F3046">
            <v>0</v>
          </cell>
          <cell r="G3046">
            <v>0</v>
          </cell>
        </row>
        <row r="3047">
          <cell r="A3047">
            <v>0</v>
          </cell>
          <cell r="B3047">
            <v>0</v>
          </cell>
          <cell r="C3047">
            <v>0</v>
          </cell>
          <cell r="D3047">
            <v>0</v>
          </cell>
          <cell r="E3047">
            <v>0</v>
          </cell>
          <cell r="F3047" t="str">
            <v>Total C</v>
          </cell>
          <cell r="G3047">
            <v>0</v>
          </cell>
        </row>
        <row r="3048">
          <cell r="A3048">
            <v>0</v>
          </cell>
          <cell r="B3048">
            <v>0</v>
          </cell>
          <cell r="C3048">
            <v>0</v>
          </cell>
          <cell r="D3048">
            <v>0</v>
          </cell>
          <cell r="E3048">
            <v>0</v>
          </cell>
          <cell r="F3048">
            <v>0</v>
          </cell>
          <cell r="G3048">
            <v>0</v>
          </cell>
        </row>
        <row r="3049">
          <cell r="A3049" t="str">
            <v/>
          </cell>
          <cell r="B3049" t="str">
            <v/>
          </cell>
          <cell r="C3049">
            <v>0</v>
          </cell>
          <cell r="D3049" t="str">
            <v>Costo  Neto</v>
          </cell>
          <cell r="E3049">
            <v>0</v>
          </cell>
          <cell r="F3049" t="str">
            <v>Total D=A+B+C</v>
          </cell>
          <cell r="G3049">
            <v>0</v>
          </cell>
        </row>
        <row r="3051">
          <cell r="A3051" t="str">
            <v>ANALISIS DE PRECIOS</v>
          </cell>
          <cell r="B3051">
            <v>0</v>
          </cell>
          <cell r="C3051">
            <v>0</v>
          </cell>
          <cell r="D3051">
            <v>0</v>
          </cell>
          <cell r="E3051">
            <v>0</v>
          </cell>
          <cell r="F3051">
            <v>0</v>
          </cell>
          <cell r="G3051">
            <v>0</v>
          </cell>
        </row>
        <row r="3052">
          <cell r="A3052" t="str">
            <v>COMITENTE:</v>
          </cell>
          <cell r="B3052" t="str">
            <v>DIRECCIÓN DE ARQUITECTURA</v>
          </cell>
          <cell r="C3052">
            <v>0</v>
          </cell>
          <cell r="D3052">
            <v>0</v>
          </cell>
          <cell r="E3052">
            <v>0</v>
          </cell>
          <cell r="F3052">
            <v>0</v>
          </cell>
          <cell r="G3052">
            <v>0</v>
          </cell>
        </row>
        <row r="3053">
          <cell r="A3053" t="str">
            <v>CONTRATISTA:</v>
          </cell>
          <cell r="B3053" t="str">
            <v>FUNCIONALES SIGOP</v>
          </cell>
          <cell r="C3053">
            <v>0</v>
          </cell>
          <cell r="D3053">
            <v>0</v>
          </cell>
          <cell r="E3053">
            <v>0</v>
          </cell>
          <cell r="F3053">
            <v>0</v>
          </cell>
          <cell r="G3053">
            <v>0</v>
          </cell>
        </row>
        <row r="3054">
          <cell r="A3054" t="str">
            <v>OBRA:</v>
          </cell>
          <cell r="B3054" t="str">
            <v>PRUEBA PLANILLA DE MEDICION</v>
          </cell>
          <cell r="C3054">
            <v>0</v>
          </cell>
          <cell r="D3054">
            <v>0</v>
          </cell>
          <cell r="E3054">
            <v>0</v>
          </cell>
          <cell r="F3054" t="str">
            <v>PRECIOS A:</v>
          </cell>
          <cell r="G3054">
            <v>0</v>
          </cell>
        </row>
        <row r="3055">
          <cell r="A3055" t="str">
            <v>UBICACIÓN:</v>
          </cell>
          <cell r="B3055" t="str">
            <v>CENTRO CIVICO</v>
          </cell>
          <cell r="C3055">
            <v>0</v>
          </cell>
          <cell r="D3055">
            <v>0</v>
          </cell>
          <cell r="E3055">
            <v>0</v>
          </cell>
          <cell r="F3055">
            <v>0</v>
          </cell>
          <cell r="G3055">
            <v>0</v>
          </cell>
        </row>
        <row r="3056">
          <cell r="A3056" t="str">
            <v>RUBRO:</v>
          </cell>
          <cell r="B3056" t="str">
            <v/>
          </cell>
          <cell r="C3056" t="str">
            <v/>
          </cell>
          <cell r="D3056">
            <v>0</v>
          </cell>
          <cell r="E3056">
            <v>0</v>
          </cell>
          <cell r="F3056">
            <v>0</v>
          </cell>
          <cell r="G3056">
            <v>0</v>
          </cell>
        </row>
        <row r="3057">
          <cell r="A3057" t="str">
            <v>ITEM:</v>
          </cell>
          <cell r="B3057" t="str">
            <v/>
          </cell>
          <cell r="C3057" t="str">
            <v/>
          </cell>
          <cell r="D3057">
            <v>0</v>
          </cell>
          <cell r="E3057">
            <v>0</v>
          </cell>
          <cell r="F3057" t="str">
            <v>UNIDAD:</v>
          </cell>
          <cell r="G3057" t="str">
            <v/>
          </cell>
        </row>
        <row r="3058">
          <cell r="A3058">
            <v>0</v>
          </cell>
          <cell r="B3058">
            <v>0</v>
          </cell>
          <cell r="C3058">
            <v>0</v>
          </cell>
          <cell r="D3058">
            <v>0</v>
          </cell>
          <cell r="E3058">
            <v>0</v>
          </cell>
          <cell r="F3058">
            <v>0</v>
          </cell>
          <cell r="G3058">
            <v>0</v>
          </cell>
        </row>
        <row r="3059">
          <cell r="A3059" t="str">
            <v>DATOS REDETERMINACION</v>
          </cell>
          <cell r="B3059">
            <v>0</v>
          </cell>
          <cell r="C3059" t="str">
            <v>DESIGNACION</v>
          </cell>
          <cell r="D3059" t="str">
            <v>U</v>
          </cell>
          <cell r="E3059" t="str">
            <v>Cantidad</v>
          </cell>
          <cell r="F3059" t="str">
            <v>$ Unitarios</v>
          </cell>
          <cell r="G3059" t="str">
            <v>$ Parcial</v>
          </cell>
        </row>
        <row r="3060">
          <cell r="A3060" t="str">
            <v>CÓDIGO</v>
          </cell>
          <cell r="B3060" t="str">
            <v>DESCRIPCIÓN</v>
          </cell>
          <cell r="C3060">
            <v>0</v>
          </cell>
          <cell r="D3060">
            <v>0</v>
          </cell>
          <cell r="E3060">
            <v>0</v>
          </cell>
          <cell r="F3060">
            <v>0</v>
          </cell>
          <cell r="G3060">
            <v>0</v>
          </cell>
        </row>
        <row r="3061">
          <cell r="A3061">
            <v>0</v>
          </cell>
          <cell r="B3061">
            <v>0</v>
          </cell>
          <cell r="C3061" t="str">
            <v>A - MATERIALES</v>
          </cell>
          <cell r="D3061">
            <v>0</v>
          </cell>
          <cell r="E3061">
            <v>0</v>
          </cell>
          <cell r="F3061">
            <v>0</v>
          </cell>
          <cell r="G3061">
            <v>0</v>
          </cell>
        </row>
        <row r="3062">
          <cell r="A3062" t="str">
            <v/>
          </cell>
          <cell r="B3062" t="str">
            <v/>
          </cell>
          <cell r="C3062">
            <v>0</v>
          </cell>
          <cell r="D3062" t="str">
            <v/>
          </cell>
          <cell r="E3062">
            <v>0</v>
          </cell>
          <cell r="F3062">
            <v>0</v>
          </cell>
          <cell r="G3062">
            <v>0</v>
          </cell>
        </row>
        <row r="3063">
          <cell r="A3063" t="str">
            <v/>
          </cell>
          <cell r="B3063" t="str">
            <v/>
          </cell>
          <cell r="C3063">
            <v>0</v>
          </cell>
          <cell r="D3063" t="str">
            <v/>
          </cell>
          <cell r="E3063">
            <v>0</v>
          </cell>
          <cell r="F3063">
            <v>0</v>
          </cell>
          <cell r="G3063">
            <v>0</v>
          </cell>
        </row>
        <row r="3064">
          <cell r="A3064" t="str">
            <v/>
          </cell>
          <cell r="B3064" t="str">
            <v/>
          </cell>
          <cell r="C3064">
            <v>0</v>
          </cell>
          <cell r="D3064" t="str">
            <v/>
          </cell>
          <cell r="E3064">
            <v>0</v>
          </cell>
          <cell r="F3064">
            <v>0</v>
          </cell>
          <cell r="G3064">
            <v>0</v>
          </cell>
        </row>
        <row r="3065">
          <cell r="A3065" t="str">
            <v/>
          </cell>
          <cell r="B3065" t="str">
            <v/>
          </cell>
          <cell r="C3065">
            <v>0</v>
          </cell>
          <cell r="D3065" t="str">
            <v/>
          </cell>
          <cell r="E3065">
            <v>0</v>
          </cell>
          <cell r="F3065">
            <v>0</v>
          </cell>
          <cell r="G3065">
            <v>0</v>
          </cell>
        </row>
        <row r="3066">
          <cell r="A3066" t="str">
            <v/>
          </cell>
          <cell r="B3066" t="str">
            <v/>
          </cell>
          <cell r="C3066">
            <v>0</v>
          </cell>
          <cell r="D3066" t="str">
            <v/>
          </cell>
          <cell r="E3066">
            <v>0</v>
          </cell>
          <cell r="F3066">
            <v>0</v>
          </cell>
          <cell r="G3066">
            <v>0</v>
          </cell>
        </row>
        <row r="3067">
          <cell r="A3067" t="str">
            <v/>
          </cell>
          <cell r="B3067" t="str">
            <v/>
          </cell>
          <cell r="C3067">
            <v>0</v>
          </cell>
          <cell r="D3067" t="str">
            <v/>
          </cell>
          <cell r="E3067">
            <v>0</v>
          </cell>
          <cell r="F3067">
            <v>0</v>
          </cell>
          <cell r="G3067">
            <v>0</v>
          </cell>
        </row>
        <row r="3068">
          <cell r="A3068" t="str">
            <v/>
          </cell>
          <cell r="B3068" t="str">
            <v/>
          </cell>
          <cell r="C3068">
            <v>0</v>
          </cell>
          <cell r="D3068" t="str">
            <v/>
          </cell>
          <cell r="E3068">
            <v>0</v>
          </cell>
          <cell r="F3068">
            <v>0</v>
          </cell>
          <cell r="G3068">
            <v>0</v>
          </cell>
        </row>
        <row r="3069">
          <cell r="A3069" t="str">
            <v/>
          </cell>
          <cell r="B3069" t="str">
            <v/>
          </cell>
          <cell r="C3069">
            <v>0</v>
          </cell>
          <cell r="D3069" t="str">
            <v/>
          </cell>
          <cell r="E3069">
            <v>0</v>
          </cell>
          <cell r="F3069">
            <v>0</v>
          </cell>
          <cell r="G3069">
            <v>0</v>
          </cell>
        </row>
        <row r="3070">
          <cell r="A3070" t="str">
            <v/>
          </cell>
          <cell r="B3070" t="str">
            <v/>
          </cell>
          <cell r="C3070">
            <v>0</v>
          </cell>
          <cell r="D3070" t="str">
            <v/>
          </cell>
          <cell r="E3070">
            <v>0</v>
          </cell>
          <cell r="F3070">
            <v>0</v>
          </cell>
          <cell r="G3070">
            <v>0</v>
          </cell>
        </row>
        <row r="3071">
          <cell r="A3071" t="str">
            <v/>
          </cell>
          <cell r="B3071" t="str">
            <v/>
          </cell>
          <cell r="C3071">
            <v>0</v>
          </cell>
          <cell r="D3071" t="str">
            <v/>
          </cell>
          <cell r="E3071">
            <v>0</v>
          </cell>
          <cell r="F3071">
            <v>0</v>
          </cell>
          <cell r="G3071">
            <v>0</v>
          </cell>
        </row>
        <row r="3072">
          <cell r="A3072" t="str">
            <v/>
          </cell>
          <cell r="B3072" t="str">
            <v/>
          </cell>
          <cell r="C3072">
            <v>0</v>
          </cell>
          <cell r="D3072" t="str">
            <v/>
          </cell>
          <cell r="E3072">
            <v>0</v>
          </cell>
          <cell r="F3072">
            <v>0</v>
          </cell>
          <cell r="G3072">
            <v>0</v>
          </cell>
        </row>
        <row r="3073">
          <cell r="A3073" t="str">
            <v/>
          </cell>
          <cell r="B3073" t="str">
            <v/>
          </cell>
          <cell r="C3073">
            <v>0</v>
          </cell>
          <cell r="D3073" t="str">
            <v/>
          </cell>
          <cell r="E3073">
            <v>0</v>
          </cell>
          <cell r="F3073">
            <v>0</v>
          </cell>
          <cell r="G3073">
            <v>0</v>
          </cell>
        </row>
        <row r="3074">
          <cell r="A3074" t="str">
            <v/>
          </cell>
          <cell r="B3074" t="str">
            <v/>
          </cell>
          <cell r="C3074">
            <v>0</v>
          </cell>
          <cell r="D3074" t="str">
            <v/>
          </cell>
          <cell r="E3074">
            <v>0</v>
          </cell>
          <cell r="F3074">
            <v>0</v>
          </cell>
          <cell r="G3074">
            <v>0</v>
          </cell>
        </row>
        <row r="3075">
          <cell r="A3075" t="str">
            <v/>
          </cell>
          <cell r="B3075" t="str">
            <v/>
          </cell>
          <cell r="C3075">
            <v>0</v>
          </cell>
          <cell r="D3075" t="str">
            <v/>
          </cell>
          <cell r="E3075">
            <v>0</v>
          </cell>
          <cell r="F3075">
            <v>0</v>
          </cell>
          <cell r="G3075">
            <v>0</v>
          </cell>
        </row>
        <row r="3076">
          <cell r="A3076">
            <v>0</v>
          </cell>
          <cell r="B3076">
            <v>0</v>
          </cell>
          <cell r="C3076">
            <v>0</v>
          </cell>
          <cell r="D3076">
            <v>0</v>
          </cell>
          <cell r="E3076">
            <v>0</v>
          </cell>
          <cell r="F3076" t="str">
            <v>Total A</v>
          </cell>
          <cell r="G3076">
            <v>0</v>
          </cell>
        </row>
        <row r="3077">
          <cell r="A3077">
            <v>0</v>
          </cell>
          <cell r="B3077">
            <v>0</v>
          </cell>
          <cell r="C3077" t="str">
            <v>B - MANO DE OBRA</v>
          </cell>
          <cell r="D3077">
            <v>0</v>
          </cell>
          <cell r="E3077">
            <v>0</v>
          </cell>
          <cell r="F3077">
            <v>0</v>
          </cell>
          <cell r="G3077">
            <v>0</v>
          </cell>
        </row>
        <row r="3078">
          <cell r="A3078" t="str">
            <v/>
          </cell>
          <cell r="B3078">
            <v>0</v>
          </cell>
          <cell r="C3078">
            <v>0</v>
          </cell>
          <cell r="D3078" t="str">
            <v/>
          </cell>
          <cell r="E3078">
            <v>0</v>
          </cell>
          <cell r="F3078">
            <v>0</v>
          </cell>
          <cell r="G3078">
            <v>0</v>
          </cell>
        </row>
        <row r="3079">
          <cell r="A3079" t="str">
            <v/>
          </cell>
          <cell r="B3079">
            <v>0</v>
          </cell>
          <cell r="C3079">
            <v>0</v>
          </cell>
          <cell r="D3079" t="str">
            <v/>
          </cell>
          <cell r="E3079">
            <v>0</v>
          </cell>
          <cell r="F3079">
            <v>0</v>
          </cell>
          <cell r="G3079">
            <v>0</v>
          </cell>
        </row>
        <row r="3080">
          <cell r="A3080" t="str">
            <v/>
          </cell>
          <cell r="B3080">
            <v>0</v>
          </cell>
          <cell r="C3080">
            <v>0</v>
          </cell>
          <cell r="D3080" t="str">
            <v/>
          </cell>
          <cell r="E3080">
            <v>0</v>
          </cell>
          <cell r="F3080">
            <v>0</v>
          </cell>
          <cell r="G3080">
            <v>0</v>
          </cell>
        </row>
        <row r="3081">
          <cell r="A3081" t="str">
            <v/>
          </cell>
          <cell r="B3081">
            <v>0</v>
          </cell>
          <cell r="C3081">
            <v>0</v>
          </cell>
          <cell r="D3081" t="str">
            <v/>
          </cell>
          <cell r="E3081">
            <v>0</v>
          </cell>
          <cell r="F3081">
            <v>0</v>
          </cell>
          <cell r="G3081">
            <v>0</v>
          </cell>
        </row>
        <row r="3082">
          <cell r="A3082" t="str">
            <v/>
          </cell>
          <cell r="B3082">
            <v>0</v>
          </cell>
          <cell r="C3082">
            <v>0</v>
          </cell>
          <cell r="D3082" t="str">
            <v/>
          </cell>
          <cell r="E3082">
            <v>0</v>
          </cell>
          <cell r="F3082">
            <v>0</v>
          </cell>
          <cell r="G3082">
            <v>0</v>
          </cell>
        </row>
        <row r="3083">
          <cell r="A3083" t="str">
            <v/>
          </cell>
          <cell r="B3083">
            <v>0</v>
          </cell>
          <cell r="C3083">
            <v>0</v>
          </cell>
          <cell r="D3083" t="str">
            <v/>
          </cell>
          <cell r="E3083">
            <v>0</v>
          </cell>
          <cell r="F3083">
            <v>0</v>
          </cell>
          <cell r="G3083">
            <v>0</v>
          </cell>
        </row>
        <row r="3084">
          <cell r="A3084" t="str">
            <v/>
          </cell>
          <cell r="B3084">
            <v>0</v>
          </cell>
          <cell r="C3084">
            <v>0</v>
          </cell>
          <cell r="D3084" t="str">
            <v/>
          </cell>
          <cell r="E3084">
            <v>0</v>
          </cell>
          <cell r="F3084">
            <v>0</v>
          </cell>
          <cell r="G3084">
            <v>0</v>
          </cell>
        </row>
        <row r="3085">
          <cell r="A3085" t="str">
            <v/>
          </cell>
          <cell r="B3085">
            <v>0</v>
          </cell>
          <cell r="C3085">
            <v>0</v>
          </cell>
          <cell r="D3085" t="str">
            <v/>
          </cell>
          <cell r="E3085">
            <v>0</v>
          </cell>
          <cell r="F3085">
            <v>0</v>
          </cell>
          <cell r="G3085">
            <v>0</v>
          </cell>
        </row>
        <row r="3086">
          <cell r="A3086">
            <v>0</v>
          </cell>
          <cell r="B3086">
            <v>0</v>
          </cell>
          <cell r="C3086">
            <v>0</v>
          </cell>
          <cell r="D3086">
            <v>0</v>
          </cell>
          <cell r="E3086">
            <v>0</v>
          </cell>
          <cell r="F3086" t="str">
            <v>Total B</v>
          </cell>
          <cell r="G3086">
            <v>0</v>
          </cell>
        </row>
        <row r="3087">
          <cell r="A3087">
            <v>0</v>
          </cell>
          <cell r="B3087">
            <v>0</v>
          </cell>
          <cell r="C3087" t="str">
            <v>C - EQUIPOS</v>
          </cell>
          <cell r="D3087">
            <v>0</v>
          </cell>
          <cell r="E3087">
            <v>0</v>
          </cell>
          <cell r="F3087">
            <v>0</v>
          </cell>
          <cell r="G3087">
            <v>0</v>
          </cell>
        </row>
        <row r="3088">
          <cell r="A3088" t="str">
            <v/>
          </cell>
          <cell r="B3088" t="str">
            <v/>
          </cell>
          <cell r="C3088">
            <v>0</v>
          </cell>
          <cell r="D3088" t="str">
            <v/>
          </cell>
          <cell r="E3088">
            <v>0</v>
          </cell>
          <cell r="F3088">
            <v>0</v>
          </cell>
          <cell r="G3088">
            <v>0</v>
          </cell>
        </row>
        <row r="3089">
          <cell r="A3089" t="str">
            <v/>
          </cell>
          <cell r="B3089" t="str">
            <v/>
          </cell>
          <cell r="C3089">
            <v>0</v>
          </cell>
          <cell r="D3089" t="str">
            <v/>
          </cell>
          <cell r="E3089">
            <v>0</v>
          </cell>
          <cell r="F3089">
            <v>0</v>
          </cell>
          <cell r="G3089">
            <v>0</v>
          </cell>
        </row>
        <row r="3090">
          <cell r="A3090" t="str">
            <v/>
          </cell>
          <cell r="B3090" t="str">
            <v/>
          </cell>
          <cell r="C3090">
            <v>0</v>
          </cell>
          <cell r="D3090" t="str">
            <v/>
          </cell>
          <cell r="E3090">
            <v>0</v>
          </cell>
          <cell r="F3090">
            <v>0</v>
          </cell>
          <cell r="G3090">
            <v>0</v>
          </cell>
        </row>
        <row r="3091">
          <cell r="A3091" t="str">
            <v/>
          </cell>
          <cell r="B3091" t="str">
            <v/>
          </cell>
          <cell r="C3091">
            <v>0</v>
          </cell>
          <cell r="D3091" t="str">
            <v/>
          </cell>
          <cell r="E3091">
            <v>0</v>
          </cell>
          <cell r="F3091">
            <v>0</v>
          </cell>
          <cell r="G3091">
            <v>0</v>
          </cell>
        </row>
        <row r="3092">
          <cell r="A3092" t="str">
            <v/>
          </cell>
          <cell r="B3092" t="str">
            <v/>
          </cell>
          <cell r="C3092">
            <v>0</v>
          </cell>
          <cell r="D3092" t="str">
            <v/>
          </cell>
          <cell r="E3092">
            <v>0</v>
          </cell>
          <cell r="F3092">
            <v>0</v>
          </cell>
          <cell r="G3092">
            <v>0</v>
          </cell>
        </row>
        <row r="3093">
          <cell r="A3093" t="str">
            <v/>
          </cell>
          <cell r="B3093" t="str">
            <v/>
          </cell>
          <cell r="C3093">
            <v>0</v>
          </cell>
          <cell r="D3093" t="str">
            <v/>
          </cell>
          <cell r="E3093">
            <v>0</v>
          </cell>
          <cell r="F3093">
            <v>0</v>
          </cell>
          <cell r="G3093">
            <v>0</v>
          </cell>
        </row>
        <row r="3094">
          <cell r="A3094" t="str">
            <v/>
          </cell>
          <cell r="B3094" t="str">
            <v/>
          </cell>
          <cell r="C3094">
            <v>0</v>
          </cell>
          <cell r="D3094" t="str">
            <v/>
          </cell>
          <cell r="E3094">
            <v>0</v>
          </cell>
          <cell r="F3094">
            <v>0</v>
          </cell>
          <cell r="G3094">
            <v>0</v>
          </cell>
        </row>
        <row r="3095">
          <cell r="A3095" t="str">
            <v/>
          </cell>
          <cell r="B3095" t="str">
            <v/>
          </cell>
          <cell r="C3095">
            <v>0</v>
          </cell>
          <cell r="D3095" t="str">
            <v/>
          </cell>
          <cell r="E3095">
            <v>0</v>
          </cell>
          <cell r="F3095">
            <v>0</v>
          </cell>
          <cell r="G3095">
            <v>0</v>
          </cell>
        </row>
        <row r="3096">
          <cell r="A3096" t="str">
            <v/>
          </cell>
          <cell r="B3096" t="str">
            <v/>
          </cell>
          <cell r="C3096">
            <v>0</v>
          </cell>
          <cell r="D3096" t="str">
            <v/>
          </cell>
          <cell r="E3096">
            <v>0</v>
          </cell>
          <cell r="F3096">
            <v>0</v>
          </cell>
          <cell r="G3096">
            <v>0</v>
          </cell>
        </row>
        <row r="3097">
          <cell r="A3097">
            <v>0</v>
          </cell>
          <cell r="B3097">
            <v>0</v>
          </cell>
          <cell r="C3097">
            <v>0</v>
          </cell>
          <cell r="D3097">
            <v>0</v>
          </cell>
          <cell r="E3097">
            <v>0</v>
          </cell>
          <cell r="F3097" t="str">
            <v>Total C</v>
          </cell>
          <cell r="G3097">
            <v>0</v>
          </cell>
        </row>
        <row r="3098">
          <cell r="A3098">
            <v>0</v>
          </cell>
          <cell r="B3098">
            <v>0</v>
          </cell>
          <cell r="C3098">
            <v>0</v>
          </cell>
          <cell r="D3098">
            <v>0</v>
          </cell>
          <cell r="E3098">
            <v>0</v>
          </cell>
          <cell r="F3098">
            <v>0</v>
          </cell>
          <cell r="G3098">
            <v>0</v>
          </cell>
        </row>
        <row r="3099">
          <cell r="A3099" t="str">
            <v/>
          </cell>
          <cell r="B3099" t="str">
            <v/>
          </cell>
          <cell r="C3099">
            <v>0</v>
          </cell>
          <cell r="D3099" t="str">
            <v>Costo  Neto</v>
          </cell>
          <cell r="E3099">
            <v>0</v>
          </cell>
          <cell r="F3099" t="str">
            <v>Total D=A+B+C</v>
          </cell>
          <cell r="G3099">
            <v>0</v>
          </cell>
        </row>
        <row r="3101">
          <cell r="A3101" t="str">
            <v>ANALISIS DE PRECIOS</v>
          </cell>
          <cell r="B3101">
            <v>0</v>
          </cell>
          <cell r="C3101">
            <v>0</v>
          </cell>
          <cell r="D3101">
            <v>0</v>
          </cell>
          <cell r="E3101">
            <v>0</v>
          </cell>
          <cell r="F3101">
            <v>0</v>
          </cell>
          <cell r="G3101">
            <v>0</v>
          </cell>
        </row>
        <row r="3102">
          <cell r="A3102" t="str">
            <v>COMITENTE:</v>
          </cell>
          <cell r="B3102" t="str">
            <v>DIRECCIÓN DE ARQUITECTURA</v>
          </cell>
          <cell r="C3102">
            <v>0</v>
          </cell>
          <cell r="D3102">
            <v>0</v>
          </cell>
          <cell r="E3102">
            <v>0</v>
          </cell>
          <cell r="F3102">
            <v>0</v>
          </cell>
          <cell r="G3102">
            <v>0</v>
          </cell>
        </row>
        <row r="3103">
          <cell r="A3103" t="str">
            <v>CONTRATISTA:</v>
          </cell>
          <cell r="B3103" t="str">
            <v>FUNCIONALES SIGOP</v>
          </cell>
          <cell r="C3103">
            <v>0</v>
          </cell>
          <cell r="D3103">
            <v>0</v>
          </cell>
          <cell r="E3103">
            <v>0</v>
          </cell>
          <cell r="F3103">
            <v>0</v>
          </cell>
          <cell r="G3103">
            <v>0</v>
          </cell>
        </row>
        <row r="3104">
          <cell r="A3104" t="str">
            <v>OBRA:</v>
          </cell>
          <cell r="B3104" t="str">
            <v>PRUEBA PLANILLA DE MEDICION</v>
          </cell>
          <cell r="C3104">
            <v>0</v>
          </cell>
          <cell r="D3104">
            <v>0</v>
          </cell>
          <cell r="E3104">
            <v>0</v>
          </cell>
          <cell r="F3104" t="str">
            <v>PRECIOS A:</v>
          </cell>
          <cell r="G3104">
            <v>0</v>
          </cell>
        </row>
        <row r="3105">
          <cell r="A3105" t="str">
            <v>UBICACIÓN:</v>
          </cell>
          <cell r="B3105" t="str">
            <v>CENTRO CIVICO</v>
          </cell>
          <cell r="C3105">
            <v>0</v>
          </cell>
          <cell r="D3105">
            <v>0</v>
          </cell>
          <cell r="E3105">
            <v>0</v>
          </cell>
          <cell r="F3105">
            <v>0</v>
          </cell>
          <cell r="G3105">
            <v>0</v>
          </cell>
        </row>
        <row r="3106">
          <cell r="A3106" t="str">
            <v>RUBRO:</v>
          </cell>
          <cell r="B3106" t="str">
            <v/>
          </cell>
          <cell r="C3106" t="str">
            <v/>
          </cell>
          <cell r="D3106">
            <v>0</v>
          </cell>
          <cell r="E3106">
            <v>0</v>
          </cell>
          <cell r="F3106">
            <v>0</v>
          </cell>
          <cell r="G3106">
            <v>0</v>
          </cell>
        </row>
        <row r="3107">
          <cell r="A3107" t="str">
            <v>ITEM:</v>
          </cell>
          <cell r="B3107" t="str">
            <v/>
          </cell>
          <cell r="C3107" t="str">
            <v/>
          </cell>
          <cell r="D3107">
            <v>0</v>
          </cell>
          <cell r="E3107">
            <v>0</v>
          </cell>
          <cell r="F3107" t="str">
            <v>UNIDAD:</v>
          </cell>
          <cell r="G3107" t="str">
            <v/>
          </cell>
        </row>
        <row r="3108">
          <cell r="A3108">
            <v>0</v>
          </cell>
          <cell r="B3108">
            <v>0</v>
          </cell>
          <cell r="C3108">
            <v>0</v>
          </cell>
          <cell r="D3108">
            <v>0</v>
          </cell>
          <cell r="E3108">
            <v>0</v>
          </cell>
          <cell r="F3108">
            <v>0</v>
          </cell>
          <cell r="G3108">
            <v>0</v>
          </cell>
        </row>
        <row r="3109">
          <cell r="A3109" t="str">
            <v>DATOS REDETERMINACION</v>
          </cell>
          <cell r="B3109">
            <v>0</v>
          </cell>
          <cell r="C3109" t="str">
            <v>DESIGNACION</v>
          </cell>
          <cell r="D3109" t="str">
            <v>U</v>
          </cell>
          <cell r="E3109" t="str">
            <v>Cantidad</v>
          </cell>
          <cell r="F3109" t="str">
            <v>$ Unitarios</v>
          </cell>
          <cell r="G3109" t="str">
            <v>$ Parcial</v>
          </cell>
        </row>
        <row r="3110">
          <cell r="A3110" t="str">
            <v>CÓDIGO</v>
          </cell>
          <cell r="B3110" t="str">
            <v>DESCRIPCIÓN</v>
          </cell>
          <cell r="C3110">
            <v>0</v>
          </cell>
          <cell r="D3110">
            <v>0</v>
          </cell>
          <cell r="E3110">
            <v>0</v>
          </cell>
          <cell r="F3110">
            <v>0</v>
          </cell>
          <cell r="G3110">
            <v>0</v>
          </cell>
        </row>
        <row r="3111">
          <cell r="A3111">
            <v>0</v>
          </cell>
          <cell r="B3111">
            <v>0</v>
          </cell>
          <cell r="C3111" t="str">
            <v>A - MATERIALES</v>
          </cell>
          <cell r="D3111">
            <v>0</v>
          </cell>
          <cell r="E3111">
            <v>0</v>
          </cell>
          <cell r="F3111">
            <v>0</v>
          </cell>
          <cell r="G3111">
            <v>0</v>
          </cell>
        </row>
        <row r="3112">
          <cell r="A3112" t="str">
            <v/>
          </cell>
          <cell r="B3112" t="str">
            <v/>
          </cell>
          <cell r="C3112">
            <v>0</v>
          </cell>
          <cell r="D3112" t="str">
            <v/>
          </cell>
          <cell r="E3112">
            <v>0</v>
          </cell>
          <cell r="F3112">
            <v>0</v>
          </cell>
          <cell r="G3112">
            <v>0</v>
          </cell>
        </row>
        <row r="3113">
          <cell r="A3113" t="str">
            <v/>
          </cell>
          <cell r="B3113" t="str">
            <v/>
          </cell>
          <cell r="C3113">
            <v>0</v>
          </cell>
          <cell r="D3113" t="str">
            <v/>
          </cell>
          <cell r="E3113">
            <v>0</v>
          </cell>
          <cell r="F3113">
            <v>0</v>
          </cell>
          <cell r="G3113">
            <v>0</v>
          </cell>
        </row>
        <row r="3114">
          <cell r="A3114" t="str">
            <v/>
          </cell>
          <cell r="B3114" t="str">
            <v/>
          </cell>
          <cell r="C3114">
            <v>0</v>
          </cell>
          <cell r="D3114" t="str">
            <v/>
          </cell>
          <cell r="E3114">
            <v>0</v>
          </cell>
          <cell r="F3114">
            <v>0</v>
          </cell>
          <cell r="G3114">
            <v>0</v>
          </cell>
        </row>
        <row r="3115">
          <cell r="A3115" t="str">
            <v/>
          </cell>
          <cell r="B3115" t="str">
            <v/>
          </cell>
          <cell r="C3115">
            <v>0</v>
          </cell>
          <cell r="D3115" t="str">
            <v/>
          </cell>
          <cell r="E3115">
            <v>0</v>
          </cell>
          <cell r="F3115">
            <v>0</v>
          </cell>
          <cell r="G3115">
            <v>0</v>
          </cell>
        </row>
        <row r="3116">
          <cell r="A3116" t="str">
            <v/>
          </cell>
          <cell r="B3116" t="str">
            <v/>
          </cell>
          <cell r="C3116">
            <v>0</v>
          </cell>
          <cell r="D3116" t="str">
            <v/>
          </cell>
          <cell r="E3116">
            <v>0</v>
          </cell>
          <cell r="F3116">
            <v>0</v>
          </cell>
          <cell r="G3116">
            <v>0</v>
          </cell>
        </row>
        <row r="3117">
          <cell r="A3117" t="str">
            <v/>
          </cell>
          <cell r="B3117" t="str">
            <v/>
          </cell>
          <cell r="C3117">
            <v>0</v>
          </cell>
          <cell r="D3117" t="str">
            <v/>
          </cell>
          <cell r="E3117">
            <v>0</v>
          </cell>
          <cell r="F3117">
            <v>0</v>
          </cell>
          <cell r="G3117">
            <v>0</v>
          </cell>
        </row>
        <row r="3118">
          <cell r="A3118" t="str">
            <v/>
          </cell>
          <cell r="B3118" t="str">
            <v/>
          </cell>
          <cell r="C3118">
            <v>0</v>
          </cell>
          <cell r="D3118" t="str">
            <v/>
          </cell>
          <cell r="E3118">
            <v>0</v>
          </cell>
          <cell r="F3118">
            <v>0</v>
          </cell>
          <cell r="G3118">
            <v>0</v>
          </cell>
        </row>
        <row r="3119">
          <cell r="A3119" t="str">
            <v/>
          </cell>
          <cell r="B3119" t="str">
            <v/>
          </cell>
          <cell r="C3119">
            <v>0</v>
          </cell>
          <cell r="D3119" t="str">
            <v/>
          </cell>
          <cell r="E3119">
            <v>0</v>
          </cell>
          <cell r="F3119">
            <v>0</v>
          </cell>
          <cell r="G3119">
            <v>0</v>
          </cell>
        </row>
        <row r="3120">
          <cell r="A3120" t="str">
            <v/>
          </cell>
          <cell r="B3120" t="str">
            <v/>
          </cell>
          <cell r="C3120">
            <v>0</v>
          </cell>
          <cell r="D3120" t="str">
            <v/>
          </cell>
          <cell r="E3120">
            <v>0</v>
          </cell>
          <cell r="F3120">
            <v>0</v>
          </cell>
          <cell r="G3120">
            <v>0</v>
          </cell>
        </row>
        <row r="3121">
          <cell r="A3121" t="str">
            <v/>
          </cell>
          <cell r="B3121" t="str">
            <v/>
          </cell>
          <cell r="C3121">
            <v>0</v>
          </cell>
          <cell r="D3121" t="str">
            <v/>
          </cell>
          <cell r="E3121">
            <v>0</v>
          </cell>
          <cell r="F3121">
            <v>0</v>
          </cell>
          <cell r="G3121">
            <v>0</v>
          </cell>
        </row>
        <row r="3122">
          <cell r="A3122" t="str">
            <v/>
          </cell>
          <cell r="B3122" t="str">
            <v/>
          </cell>
          <cell r="C3122">
            <v>0</v>
          </cell>
          <cell r="D3122" t="str">
            <v/>
          </cell>
          <cell r="E3122">
            <v>0</v>
          </cell>
          <cell r="F3122">
            <v>0</v>
          </cell>
          <cell r="G3122">
            <v>0</v>
          </cell>
        </row>
        <row r="3123">
          <cell r="A3123" t="str">
            <v/>
          </cell>
          <cell r="B3123" t="str">
            <v/>
          </cell>
          <cell r="C3123">
            <v>0</v>
          </cell>
          <cell r="D3123" t="str">
            <v/>
          </cell>
          <cell r="E3123">
            <v>0</v>
          </cell>
          <cell r="F3123">
            <v>0</v>
          </cell>
          <cell r="G3123">
            <v>0</v>
          </cell>
        </row>
        <row r="3124">
          <cell r="A3124" t="str">
            <v/>
          </cell>
          <cell r="B3124" t="str">
            <v/>
          </cell>
          <cell r="C3124">
            <v>0</v>
          </cell>
          <cell r="D3124" t="str">
            <v/>
          </cell>
          <cell r="E3124">
            <v>0</v>
          </cell>
          <cell r="F3124">
            <v>0</v>
          </cell>
          <cell r="G3124">
            <v>0</v>
          </cell>
        </row>
        <row r="3125">
          <cell r="A3125" t="str">
            <v/>
          </cell>
          <cell r="B3125" t="str">
            <v/>
          </cell>
          <cell r="C3125">
            <v>0</v>
          </cell>
          <cell r="D3125" t="str">
            <v/>
          </cell>
          <cell r="E3125">
            <v>0</v>
          </cell>
          <cell r="F3125">
            <v>0</v>
          </cell>
          <cell r="G3125">
            <v>0</v>
          </cell>
        </row>
        <row r="3126">
          <cell r="A3126">
            <v>0</v>
          </cell>
          <cell r="B3126">
            <v>0</v>
          </cell>
          <cell r="C3126">
            <v>0</v>
          </cell>
          <cell r="D3126">
            <v>0</v>
          </cell>
          <cell r="E3126">
            <v>0</v>
          </cell>
          <cell r="F3126" t="str">
            <v>Total A</v>
          </cell>
          <cell r="G3126">
            <v>0</v>
          </cell>
        </row>
        <row r="3127">
          <cell r="A3127">
            <v>0</v>
          </cell>
          <cell r="B3127">
            <v>0</v>
          </cell>
          <cell r="C3127" t="str">
            <v>B - MANO DE OBRA</v>
          </cell>
          <cell r="D3127">
            <v>0</v>
          </cell>
          <cell r="E3127">
            <v>0</v>
          </cell>
          <cell r="F3127">
            <v>0</v>
          </cell>
          <cell r="G3127">
            <v>0</v>
          </cell>
        </row>
        <row r="3128">
          <cell r="A3128" t="str">
            <v/>
          </cell>
          <cell r="B3128">
            <v>0</v>
          </cell>
          <cell r="C3128">
            <v>0</v>
          </cell>
          <cell r="D3128" t="str">
            <v/>
          </cell>
          <cell r="E3128">
            <v>0</v>
          </cell>
          <cell r="F3128">
            <v>0</v>
          </cell>
          <cell r="G3128">
            <v>0</v>
          </cell>
        </row>
        <row r="3129">
          <cell r="A3129" t="str">
            <v/>
          </cell>
          <cell r="B3129">
            <v>0</v>
          </cell>
          <cell r="C3129">
            <v>0</v>
          </cell>
          <cell r="D3129" t="str">
            <v/>
          </cell>
          <cell r="E3129">
            <v>0</v>
          </cell>
          <cell r="F3129">
            <v>0</v>
          </cell>
          <cell r="G3129">
            <v>0</v>
          </cell>
        </row>
        <row r="3130">
          <cell r="A3130" t="str">
            <v/>
          </cell>
          <cell r="B3130">
            <v>0</v>
          </cell>
          <cell r="C3130">
            <v>0</v>
          </cell>
          <cell r="D3130" t="str">
            <v/>
          </cell>
          <cell r="E3130">
            <v>0</v>
          </cell>
          <cell r="F3130">
            <v>0</v>
          </cell>
          <cell r="G3130">
            <v>0</v>
          </cell>
        </row>
        <row r="3131">
          <cell r="A3131" t="str">
            <v/>
          </cell>
          <cell r="B3131">
            <v>0</v>
          </cell>
          <cell r="C3131">
            <v>0</v>
          </cell>
          <cell r="D3131" t="str">
            <v/>
          </cell>
          <cell r="E3131">
            <v>0</v>
          </cell>
          <cell r="F3131">
            <v>0</v>
          </cell>
          <cell r="G3131">
            <v>0</v>
          </cell>
        </row>
        <row r="3132">
          <cell r="A3132" t="str">
            <v/>
          </cell>
          <cell r="B3132">
            <v>0</v>
          </cell>
          <cell r="C3132">
            <v>0</v>
          </cell>
          <cell r="D3132" t="str">
            <v/>
          </cell>
          <cell r="E3132">
            <v>0</v>
          </cell>
          <cell r="F3132">
            <v>0</v>
          </cell>
          <cell r="G3132">
            <v>0</v>
          </cell>
        </row>
        <row r="3133">
          <cell r="A3133" t="str">
            <v/>
          </cell>
          <cell r="B3133">
            <v>0</v>
          </cell>
          <cell r="C3133">
            <v>0</v>
          </cell>
          <cell r="D3133" t="str">
            <v/>
          </cell>
          <cell r="E3133">
            <v>0</v>
          </cell>
          <cell r="F3133">
            <v>0</v>
          </cell>
          <cell r="G3133">
            <v>0</v>
          </cell>
        </row>
        <row r="3134">
          <cell r="A3134" t="str">
            <v/>
          </cell>
          <cell r="B3134">
            <v>0</v>
          </cell>
          <cell r="C3134">
            <v>0</v>
          </cell>
          <cell r="D3134" t="str">
            <v/>
          </cell>
          <cell r="E3134">
            <v>0</v>
          </cell>
          <cell r="F3134">
            <v>0</v>
          </cell>
          <cell r="G3134">
            <v>0</v>
          </cell>
        </row>
        <row r="3135">
          <cell r="A3135" t="str">
            <v/>
          </cell>
          <cell r="B3135">
            <v>0</v>
          </cell>
          <cell r="C3135">
            <v>0</v>
          </cell>
          <cell r="D3135" t="str">
            <v/>
          </cell>
          <cell r="E3135">
            <v>0</v>
          </cell>
          <cell r="F3135">
            <v>0</v>
          </cell>
          <cell r="G3135">
            <v>0</v>
          </cell>
        </row>
        <row r="3136">
          <cell r="A3136">
            <v>0</v>
          </cell>
          <cell r="B3136">
            <v>0</v>
          </cell>
          <cell r="C3136">
            <v>0</v>
          </cell>
          <cell r="D3136">
            <v>0</v>
          </cell>
          <cell r="E3136">
            <v>0</v>
          </cell>
          <cell r="F3136" t="str">
            <v>Total B</v>
          </cell>
          <cell r="G3136">
            <v>0</v>
          </cell>
        </row>
        <row r="3137">
          <cell r="A3137">
            <v>0</v>
          </cell>
          <cell r="B3137">
            <v>0</v>
          </cell>
          <cell r="C3137" t="str">
            <v>C - EQUIPOS</v>
          </cell>
          <cell r="D3137">
            <v>0</v>
          </cell>
          <cell r="E3137">
            <v>0</v>
          </cell>
          <cell r="F3137">
            <v>0</v>
          </cell>
          <cell r="G3137">
            <v>0</v>
          </cell>
        </row>
        <row r="3138">
          <cell r="A3138" t="str">
            <v/>
          </cell>
          <cell r="B3138" t="str">
            <v/>
          </cell>
          <cell r="C3138">
            <v>0</v>
          </cell>
          <cell r="D3138" t="str">
            <v/>
          </cell>
          <cell r="E3138">
            <v>0</v>
          </cell>
          <cell r="F3138">
            <v>0</v>
          </cell>
          <cell r="G3138">
            <v>0</v>
          </cell>
        </row>
        <row r="3139">
          <cell r="A3139" t="str">
            <v/>
          </cell>
          <cell r="B3139" t="str">
            <v/>
          </cell>
          <cell r="C3139">
            <v>0</v>
          </cell>
          <cell r="D3139" t="str">
            <v/>
          </cell>
          <cell r="E3139">
            <v>0</v>
          </cell>
          <cell r="F3139">
            <v>0</v>
          </cell>
          <cell r="G3139">
            <v>0</v>
          </cell>
        </row>
        <row r="3140">
          <cell r="A3140" t="str">
            <v/>
          </cell>
          <cell r="B3140" t="str">
            <v/>
          </cell>
          <cell r="C3140">
            <v>0</v>
          </cell>
          <cell r="D3140" t="str">
            <v/>
          </cell>
          <cell r="E3140">
            <v>0</v>
          </cell>
          <cell r="F3140">
            <v>0</v>
          </cell>
          <cell r="G3140">
            <v>0</v>
          </cell>
        </row>
        <row r="3141">
          <cell r="A3141" t="str">
            <v/>
          </cell>
          <cell r="B3141" t="str">
            <v/>
          </cell>
          <cell r="C3141">
            <v>0</v>
          </cell>
          <cell r="D3141" t="str">
            <v/>
          </cell>
          <cell r="E3141">
            <v>0</v>
          </cell>
          <cell r="F3141">
            <v>0</v>
          </cell>
          <cell r="G3141">
            <v>0</v>
          </cell>
        </row>
        <row r="3142">
          <cell r="A3142" t="str">
            <v/>
          </cell>
          <cell r="B3142" t="str">
            <v/>
          </cell>
          <cell r="C3142">
            <v>0</v>
          </cell>
          <cell r="D3142" t="str">
            <v/>
          </cell>
          <cell r="E3142">
            <v>0</v>
          </cell>
          <cell r="F3142">
            <v>0</v>
          </cell>
          <cell r="G3142">
            <v>0</v>
          </cell>
        </row>
        <row r="3143">
          <cell r="A3143" t="str">
            <v/>
          </cell>
          <cell r="B3143" t="str">
            <v/>
          </cell>
          <cell r="C3143">
            <v>0</v>
          </cell>
          <cell r="D3143" t="str">
            <v/>
          </cell>
          <cell r="E3143">
            <v>0</v>
          </cell>
          <cell r="F3143">
            <v>0</v>
          </cell>
          <cell r="G3143">
            <v>0</v>
          </cell>
        </row>
        <row r="3144">
          <cell r="A3144" t="str">
            <v/>
          </cell>
          <cell r="B3144" t="str">
            <v/>
          </cell>
          <cell r="C3144">
            <v>0</v>
          </cell>
          <cell r="D3144" t="str">
            <v/>
          </cell>
          <cell r="E3144">
            <v>0</v>
          </cell>
          <cell r="F3144">
            <v>0</v>
          </cell>
          <cell r="G3144">
            <v>0</v>
          </cell>
        </row>
        <row r="3145">
          <cell r="A3145" t="str">
            <v/>
          </cell>
          <cell r="B3145" t="str">
            <v/>
          </cell>
          <cell r="C3145">
            <v>0</v>
          </cell>
          <cell r="D3145" t="str">
            <v/>
          </cell>
          <cell r="E3145">
            <v>0</v>
          </cell>
          <cell r="F3145">
            <v>0</v>
          </cell>
          <cell r="G3145">
            <v>0</v>
          </cell>
        </row>
        <row r="3146">
          <cell r="A3146" t="str">
            <v/>
          </cell>
          <cell r="B3146" t="str">
            <v/>
          </cell>
          <cell r="C3146">
            <v>0</v>
          </cell>
          <cell r="D3146" t="str">
            <v/>
          </cell>
          <cell r="E3146">
            <v>0</v>
          </cell>
          <cell r="F3146">
            <v>0</v>
          </cell>
          <cell r="G3146">
            <v>0</v>
          </cell>
        </row>
        <row r="3147">
          <cell r="A3147">
            <v>0</v>
          </cell>
          <cell r="B3147">
            <v>0</v>
          </cell>
          <cell r="C3147">
            <v>0</v>
          </cell>
          <cell r="D3147">
            <v>0</v>
          </cell>
          <cell r="E3147">
            <v>0</v>
          </cell>
          <cell r="F3147" t="str">
            <v>Total C</v>
          </cell>
          <cell r="G3147">
            <v>0</v>
          </cell>
        </row>
        <row r="3148">
          <cell r="A3148">
            <v>0</v>
          </cell>
          <cell r="B3148">
            <v>0</v>
          </cell>
          <cell r="C3148">
            <v>0</v>
          </cell>
          <cell r="D3148">
            <v>0</v>
          </cell>
          <cell r="E3148">
            <v>0</v>
          </cell>
          <cell r="F3148">
            <v>0</v>
          </cell>
          <cell r="G3148">
            <v>0</v>
          </cell>
        </row>
        <row r="3149">
          <cell r="A3149" t="str">
            <v/>
          </cell>
          <cell r="B3149" t="str">
            <v/>
          </cell>
          <cell r="C3149">
            <v>0</v>
          </cell>
          <cell r="D3149" t="str">
            <v>Costo  Neto</v>
          </cell>
          <cell r="E3149">
            <v>0</v>
          </cell>
          <cell r="F3149" t="str">
            <v>Total D=A+B+C</v>
          </cell>
          <cell r="G3149">
            <v>0</v>
          </cell>
        </row>
        <row r="3151">
          <cell r="A3151" t="str">
            <v>ANALISIS DE PRECIOS</v>
          </cell>
          <cell r="B3151">
            <v>0</v>
          </cell>
          <cell r="C3151">
            <v>0</v>
          </cell>
          <cell r="D3151">
            <v>0</v>
          </cell>
          <cell r="E3151">
            <v>0</v>
          </cell>
          <cell r="F3151">
            <v>0</v>
          </cell>
          <cell r="G3151">
            <v>0</v>
          </cell>
        </row>
        <row r="3152">
          <cell r="A3152" t="str">
            <v>COMITENTE:</v>
          </cell>
          <cell r="B3152" t="str">
            <v>DIRECCIÓN DE ARQUITECTURA</v>
          </cell>
          <cell r="C3152">
            <v>0</v>
          </cell>
          <cell r="D3152">
            <v>0</v>
          </cell>
          <cell r="E3152">
            <v>0</v>
          </cell>
          <cell r="F3152">
            <v>0</v>
          </cell>
          <cell r="G3152">
            <v>0</v>
          </cell>
        </row>
        <row r="3153">
          <cell r="A3153" t="str">
            <v>CONTRATISTA:</v>
          </cell>
          <cell r="B3153" t="str">
            <v>FUNCIONALES SIGOP</v>
          </cell>
          <cell r="C3153">
            <v>0</v>
          </cell>
          <cell r="D3153">
            <v>0</v>
          </cell>
          <cell r="E3153">
            <v>0</v>
          </cell>
          <cell r="F3153">
            <v>0</v>
          </cell>
          <cell r="G3153">
            <v>0</v>
          </cell>
        </row>
        <row r="3154">
          <cell r="A3154" t="str">
            <v>OBRA:</v>
          </cell>
          <cell r="B3154" t="str">
            <v>PRUEBA PLANILLA DE MEDICION</v>
          </cell>
          <cell r="C3154">
            <v>0</v>
          </cell>
          <cell r="D3154">
            <v>0</v>
          </cell>
          <cell r="E3154">
            <v>0</v>
          </cell>
          <cell r="F3154" t="str">
            <v>PRECIOS A:</v>
          </cell>
          <cell r="G3154">
            <v>0</v>
          </cell>
        </row>
        <row r="3155">
          <cell r="A3155" t="str">
            <v>UBICACIÓN:</v>
          </cell>
          <cell r="B3155" t="str">
            <v>CENTRO CIVICO</v>
          </cell>
          <cell r="C3155">
            <v>0</v>
          </cell>
          <cell r="D3155">
            <v>0</v>
          </cell>
          <cell r="E3155">
            <v>0</v>
          </cell>
          <cell r="F3155">
            <v>0</v>
          </cell>
          <cell r="G3155">
            <v>0</v>
          </cell>
        </row>
        <row r="3156">
          <cell r="A3156" t="str">
            <v>RUBRO:</v>
          </cell>
          <cell r="B3156" t="str">
            <v/>
          </cell>
          <cell r="C3156" t="str">
            <v/>
          </cell>
          <cell r="D3156">
            <v>0</v>
          </cell>
          <cell r="E3156">
            <v>0</v>
          </cell>
          <cell r="F3156">
            <v>0</v>
          </cell>
          <cell r="G3156">
            <v>0</v>
          </cell>
        </row>
        <row r="3157">
          <cell r="A3157" t="str">
            <v>ITEM:</v>
          </cell>
          <cell r="B3157" t="str">
            <v/>
          </cell>
          <cell r="C3157" t="str">
            <v/>
          </cell>
          <cell r="D3157">
            <v>0</v>
          </cell>
          <cell r="E3157">
            <v>0</v>
          </cell>
          <cell r="F3157" t="str">
            <v>UNIDAD:</v>
          </cell>
          <cell r="G3157" t="str">
            <v/>
          </cell>
        </row>
        <row r="3158">
          <cell r="A3158">
            <v>0</v>
          </cell>
          <cell r="B3158">
            <v>0</v>
          </cell>
          <cell r="C3158">
            <v>0</v>
          </cell>
          <cell r="D3158">
            <v>0</v>
          </cell>
          <cell r="E3158">
            <v>0</v>
          </cell>
          <cell r="F3158">
            <v>0</v>
          </cell>
          <cell r="G3158">
            <v>0</v>
          </cell>
        </row>
        <row r="3159">
          <cell r="A3159" t="str">
            <v>DATOS REDETERMINACION</v>
          </cell>
          <cell r="B3159">
            <v>0</v>
          </cell>
          <cell r="C3159" t="str">
            <v>DESIGNACION</v>
          </cell>
          <cell r="D3159" t="str">
            <v>U</v>
          </cell>
          <cell r="E3159" t="str">
            <v>Cantidad</v>
          </cell>
          <cell r="F3159" t="str">
            <v>$ Unitarios</v>
          </cell>
          <cell r="G3159" t="str">
            <v>$ Parcial</v>
          </cell>
        </row>
        <row r="3160">
          <cell r="A3160" t="str">
            <v>CÓDIGO</v>
          </cell>
          <cell r="B3160" t="str">
            <v>DESCRIPCIÓN</v>
          </cell>
          <cell r="C3160">
            <v>0</v>
          </cell>
          <cell r="D3160">
            <v>0</v>
          </cell>
          <cell r="E3160">
            <v>0</v>
          </cell>
          <cell r="F3160">
            <v>0</v>
          </cell>
          <cell r="G3160">
            <v>0</v>
          </cell>
        </row>
        <row r="3161">
          <cell r="A3161">
            <v>0</v>
          </cell>
          <cell r="B3161">
            <v>0</v>
          </cell>
          <cell r="C3161" t="str">
            <v>A - MATERIALES</v>
          </cell>
          <cell r="D3161">
            <v>0</v>
          </cell>
          <cell r="E3161">
            <v>0</v>
          </cell>
          <cell r="F3161">
            <v>0</v>
          </cell>
          <cell r="G3161">
            <v>0</v>
          </cell>
        </row>
        <row r="3162">
          <cell r="A3162" t="str">
            <v/>
          </cell>
          <cell r="B3162" t="str">
            <v/>
          </cell>
          <cell r="C3162">
            <v>0</v>
          </cell>
          <cell r="D3162" t="str">
            <v/>
          </cell>
          <cell r="E3162">
            <v>0</v>
          </cell>
          <cell r="F3162">
            <v>0</v>
          </cell>
          <cell r="G3162">
            <v>0</v>
          </cell>
        </row>
        <row r="3163">
          <cell r="A3163" t="str">
            <v/>
          </cell>
          <cell r="B3163" t="str">
            <v/>
          </cell>
          <cell r="C3163">
            <v>0</v>
          </cell>
          <cell r="D3163" t="str">
            <v/>
          </cell>
          <cell r="E3163">
            <v>0</v>
          </cell>
          <cell r="F3163">
            <v>0</v>
          </cell>
          <cell r="G3163">
            <v>0</v>
          </cell>
        </row>
        <row r="3164">
          <cell r="A3164" t="str">
            <v/>
          </cell>
          <cell r="B3164" t="str">
            <v/>
          </cell>
          <cell r="C3164">
            <v>0</v>
          </cell>
          <cell r="D3164" t="str">
            <v/>
          </cell>
          <cell r="E3164">
            <v>0</v>
          </cell>
          <cell r="F3164">
            <v>0</v>
          </cell>
          <cell r="G3164">
            <v>0</v>
          </cell>
        </row>
        <row r="3165">
          <cell r="A3165" t="str">
            <v/>
          </cell>
          <cell r="B3165" t="str">
            <v/>
          </cell>
          <cell r="C3165">
            <v>0</v>
          </cell>
          <cell r="D3165" t="str">
            <v/>
          </cell>
          <cell r="E3165">
            <v>0</v>
          </cell>
          <cell r="F3165">
            <v>0</v>
          </cell>
          <cell r="G3165">
            <v>0</v>
          </cell>
        </row>
        <row r="3166">
          <cell r="A3166" t="str">
            <v/>
          </cell>
          <cell r="B3166" t="str">
            <v/>
          </cell>
          <cell r="C3166">
            <v>0</v>
          </cell>
          <cell r="D3166" t="str">
            <v/>
          </cell>
          <cell r="E3166">
            <v>0</v>
          </cell>
          <cell r="F3166">
            <v>0</v>
          </cell>
          <cell r="G3166">
            <v>0</v>
          </cell>
        </row>
        <row r="3167">
          <cell r="A3167" t="str">
            <v/>
          </cell>
          <cell r="B3167" t="str">
            <v/>
          </cell>
          <cell r="C3167">
            <v>0</v>
          </cell>
          <cell r="D3167" t="str">
            <v/>
          </cell>
          <cell r="E3167">
            <v>0</v>
          </cell>
          <cell r="F3167">
            <v>0</v>
          </cell>
          <cell r="G3167">
            <v>0</v>
          </cell>
        </row>
        <row r="3168">
          <cell r="A3168" t="str">
            <v/>
          </cell>
          <cell r="B3168" t="str">
            <v/>
          </cell>
          <cell r="C3168">
            <v>0</v>
          </cell>
          <cell r="D3168" t="str">
            <v/>
          </cell>
          <cell r="E3168">
            <v>0</v>
          </cell>
          <cell r="F3168">
            <v>0</v>
          </cell>
          <cell r="G3168">
            <v>0</v>
          </cell>
        </row>
        <row r="3169">
          <cell r="A3169" t="str">
            <v/>
          </cell>
          <cell r="B3169" t="str">
            <v/>
          </cell>
          <cell r="C3169">
            <v>0</v>
          </cell>
          <cell r="D3169" t="str">
            <v/>
          </cell>
          <cell r="E3169">
            <v>0</v>
          </cell>
          <cell r="F3169">
            <v>0</v>
          </cell>
          <cell r="G3169">
            <v>0</v>
          </cell>
        </row>
        <row r="3170">
          <cell r="A3170" t="str">
            <v/>
          </cell>
          <cell r="B3170" t="str">
            <v/>
          </cell>
          <cell r="C3170">
            <v>0</v>
          </cell>
          <cell r="D3170" t="str">
            <v/>
          </cell>
          <cell r="E3170">
            <v>0</v>
          </cell>
          <cell r="F3170">
            <v>0</v>
          </cell>
          <cell r="G3170">
            <v>0</v>
          </cell>
        </row>
        <row r="3171">
          <cell r="A3171" t="str">
            <v/>
          </cell>
          <cell r="B3171" t="str">
            <v/>
          </cell>
          <cell r="C3171">
            <v>0</v>
          </cell>
          <cell r="D3171" t="str">
            <v/>
          </cell>
          <cell r="E3171">
            <v>0</v>
          </cell>
          <cell r="F3171">
            <v>0</v>
          </cell>
          <cell r="G3171">
            <v>0</v>
          </cell>
        </row>
        <row r="3172">
          <cell r="A3172" t="str">
            <v/>
          </cell>
          <cell r="B3172" t="str">
            <v/>
          </cell>
          <cell r="C3172">
            <v>0</v>
          </cell>
          <cell r="D3172" t="str">
            <v/>
          </cell>
          <cell r="E3172">
            <v>0</v>
          </cell>
          <cell r="F3172">
            <v>0</v>
          </cell>
          <cell r="G3172">
            <v>0</v>
          </cell>
        </row>
        <row r="3173">
          <cell r="A3173" t="str">
            <v/>
          </cell>
          <cell r="B3173" t="str">
            <v/>
          </cell>
          <cell r="C3173">
            <v>0</v>
          </cell>
          <cell r="D3173" t="str">
            <v/>
          </cell>
          <cell r="E3173">
            <v>0</v>
          </cell>
          <cell r="F3173">
            <v>0</v>
          </cell>
          <cell r="G3173">
            <v>0</v>
          </cell>
        </row>
        <row r="3174">
          <cell r="A3174" t="str">
            <v/>
          </cell>
          <cell r="B3174" t="str">
            <v/>
          </cell>
          <cell r="C3174">
            <v>0</v>
          </cell>
          <cell r="D3174" t="str">
            <v/>
          </cell>
          <cell r="E3174">
            <v>0</v>
          </cell>
          <cell r="F3174">
            <v>0</v>
          </cell>
          <cell r="G3174">
            <v>0</v>
          </cell>
        </row>
        <row r="3175">
          <cell r="A3175" t="str">
            <v/>
          </cell>
          <cell r="B3175" t="str">
            <v/>
          </cell>
          <cell r="C3175">
            <v>0</v>
          </cell>
          <cell r="D3175" t="str">
            <v/>
          </cell>
          <cell r="E3175">
            <v>0</v>
          </cell>
          <cell r="F3175">
            <v>0</v>
          </cell>
          <cell r="G3175">
            <v>0</v>
          </cell>
        </row>
        <row r="3176">
          <cell r="A3176">
            <v>0</v>
          </cell>
          <cell r="B3176">
            <v>0</v>
          </cell>
          <cell r="C3176">
            <v>0</v>
          </cell>
          <cell r="D3176">
            <v>0</v>
          </cell>
          <cell r="E3176">
            <v>0</v>
          </cell>
          <cell r="F3176" t="str">
            <v>Total A</v>
          </cell>
          <cell r="G3176">
            <v>0</v>
          </cell>
        </row>
        <row r="3177">
          <cell r="A3177">
            <v>0</v>
          </cell>
          <cell r="B3177">
            <v>0</v>
          </cell>
          <cell r="C3177" t="str">
            <v>B - MANO DE OBRA</v>
          </cell>
          <cell r="D3177">
            <v>0</v>
          </cell>
          <cell r="E3177">
            <v>0</v>
          </cell>
          <cell r="F3177">
            <v>0</v>
          </cell>
          <cell r="G3177">
            <v>0</v>
          </cell>
        </row>
        <row r="3178">
          <cell r="A3178" t="str">
            <v/>
          </cell>
          <cell r="B3178">
            <v>0</v>
          </cell>
          <cell r="C3178">
            <v>0</v>
          </cell>
          <cell r="D3178" t="str">
            <v/>
          </cell>
          <cell r="E3178">
            <v>0</v>
          </cell>
          <cell r="F3178">
            <v>0</v>
          </cell>
          <cell r="G3178">
            <v>0</v>
          </cell>
        </row>
        <row r="3179">
          <cell r="A3179" t="str">
            <v/>
          </cell>
          <cell r="B3179">
            <v>0</v>
          </cell>
          <cell r="C3179">
            <v>0</v>
          </cell>
          <cell r="D3179" t="str">
            <v/>
          </cell>
          <cell r="E3179">
            <v>0</v>
          </cell>
          <cell r="F3179">
            <v>0</v>
          </cell>
          <cell r="G3179">
            <v>0</v>
          </cell>
        </row>
        <row r="3180">
          <cell r="A3180" t="str">
            <v/>
          </cell>
          <cell r="B3180">
            <v>0</v>
          </cell>
          <cell r="C3180">
            <v>0</v>
          </cell>
          <cell r="D3180" t="str">
            <v/>
          </cell>
          <cell r="E3180">
            <v>0</v>
          </cell>
          <cell r="F3180">
            <v>0</v>
          </cell>
          <cell r="G3180">
            <v>0</v>
          </cell>
        </row>
        <row r="3181">
          <cell r="A3181" t="str">
            <v/>
          </cell>
          <cell r="B3181">
            <v>0</v>
          </cell>
          <cell r="C3181">
            <v>0</v>
          </cell>
          <cell r="D3181" t="str">
            <v/>
          </cell>
          <cell r="E3181">
            <v>0</v>
          </cell>
          <cell r="F3181">
            <v>0</v>
          </cell>
          <cell r="G3181">
            <v>0</v>
          </cell>
        </row>
        <row r="3182">
          <cell r="A3182" t="str">
            <v/>
          </cell>
          <cell r="B3182">
            <v>0</v>
          </cell>
          <cell r="C3182">
            <v>0</v>
          </cell>
          <cell r="D3182" t="str">
            <v/>
          </cell>
          <cell r="E3182">
            <v>0</v>
          </cell>
          <cell r="F3182">
            <v>0</v>
          </cell>
          <cell r="G3182">
            <v>0</v>
          </cell>
        </row>
        <row r="3183">
          <cell r="A3183" t="str">
            <v/>
          </cell>
          <cell r="B3183">
            <v>0</v>
          </cell>
          <cell r="C3183">
            <v>0</v>
          </cell>
          <cell r="D3183" t="str">
            <v/>
          </cell>
          <cell r="E3183">
            <v>0</v>
          </cell>
          <cell r="F3183">
            <v>0</v>
          </cell>
          <cell r="G3183">
            <v>0</v>
          </cell>
        </row>
        <row r="3184">
          <cell r="A3184" t="str">
            <v/>
          </cell>
          <cell r="B3184">
            <v>0</v>
          </cell>
          <cell r="C3184">
            <v>0</v>
          </cell>
          <cell r="D3184" t="str">
            <v/>
          </cell>
          <cell r="E3184">
            <v>0</v>
          </cell>
          <cell r="F3184">
            <v>0</v>
          </cell>
          <cell r="G3184">
            <v>0</v>
          </cell>
        </row>
        <row r="3185">
          <cell r="A3185" t="str">
            <v/>
          </cell>
          <cell r="B3185">
            <v>0</v>
          </cell>
          <cell r="C3185">
            <v>0</v>
          </cell>
          <cell r="D3185" t="str">
            <v/>
          </cell>
          <cell r="E3185">
            <v>0</v>
          </cell>
          <cell r="F3185">
            <v>0</v>
          </cell>
          <cell r="G3185">
            <v>0</v>
          </cell>
        </row>
        <row r="3186">
          <cell r="A3186">
            <v>0</v>
          </cell>
          <cell r="B3186">
            <v>0</v>
          </cell>
          <cell r="C3186">
            <v>0</v>
          </cell>
          <cell r="D3186">
            <v>0</v>
          </cell>
          <cell r="E3186">
            <v>0</v>
          </cell>
          <cell r="F3186" t="str">
            <v>Total B</v>
          </cell>
          <cell r="G3186">
            <v>0</v>
          </cell>
        </row>
        <row r="3187">
          <cell r="A3187">
            <v>0</v>
          </cell>
          <cell r="B3187">
            <v>0</v>
          </cell>
          <cell r="C3187" t="str">
            <v>C - EQUIPOS</v>
          </cell>
          <cell r="D3187">
            <v>0</v>
          </cell>
          <cell r="E3187">
            <v>0</v>
          </cell>
          <cell r="F3187">
            <v>0</v>
          </cell>
          <cell r="G3187">
            <v>0</v>
          </cell>
        </row>
        <row r="3188">
          <cell r="A3188" t="str">
            <v/>
          </cell>
          <cell r="B3188" t="str">
            <v/>
          </cell>
          <cell r="C3188">
            <v>0</v>
          </cell>
          <cell r="D3188" t="str">
            <v/>
          </cell>
          <cell r="E3188">
            <v>0</v>
          </cell>
          <cell r="F3188">
            <v>0</v>
          </cell>
          <cell r="G3188">
            <v>0</v>
          </cell>
        </row>
        <row r="3189">
          <cell r="A3189" t="str">
            <v/>
          </cell>
          <cell r="B3189" t="str">
            <v/>
          </cell>
          <cell r="C3189">
            <v>0</v>
          </cell>
          <cell r="D3189" t="str">
            <v/>
          </cell>
          <cell r="E3189">
            <v>0</v>
          </cell>
          <cell r="F3189">
            <v>0</v>
          </cell>
          <cell r="G3189">
            <v>0</v>
          </cell>
        </row>
        <row r="3190">
          <cell r="A3190" t="str">
            <v/>
          </cell>
          <cell r="B3190" t="str">
            <v/>
          </cell>
          <cell r="C3190">
            <v>0</v>
          </cell>
          <cell r="D3190" t="str">
            <v/>
          </cell>
          <cell r="E3190">
            <v>0</v>
          </cell>
          <cell r="F3190">
            <v>0</v>
          </cell>
          <cell r="G3190">
            <v>0</v>
          </cell>
        </row>
        <row r="3191">
          <cell r="A3191" t="str">
            <v/>
          </cell>
          <cell r="B3191" t="str">
            <v/>
          </cell>
          <cell r="C3191">
            <v>0</v>
          </cell>
          <cell r="D3191" t="str">
            <v/>
          </cell>
          <cell r="E3191">
            <v>0</v>
          </cell>
          <cell r="F3191">
            <v>0</v>
          </cell>
          <cell r="G3191">
            <v>0</v>
          </cell>
        </row>
        <row r="3192">
          <cell r="A3192" t="str">
            <v/>
          </cell>
          <cell r="B3192" t="str">
            <v/>
          </cell>
          <cell r="C3192">
            <v>0</v>
          </cell>
          <cell r="D3192" t="str">
            <v/>
          </cell>
          <cell r="E3192">
            <v>0</v>
          </cell>
          <cell r="F3192">
            <v>0</v>
          </cell>
          <cell r="G3192">
            <v>0</v>
          </cell>
        </row>
        <row r="3193">
          <cell r="A3193" t="str">
            <v/>
          </cell>
          <cell r="B3193" t="str">
            <v/>
          </cell>
          <cell r="C3193">
            <v>0</v>
          </cell>
          <cell r="D3193" t="str">
            <v/>
          </cell>
          <cell r="E3193">
            <v>0</v>
          </cell>
          <cell r="F3193">
            <v>0</v>
          </cell>
          <cell r="G3193">
            <v>0</v>
          </cell>
        </row>
        <row r="3194">
          <cell r="A3194" t="str">
            <v/>
          </cell>
          <cell r="B3194" t="str">
            <v/>
          </cell>
          <cell r="C3194">
            <v>0</v>
          </cell>
          <cell r="D3194" t="str">
            <v/>
          </cell>
          <cell r="E3194">
            <v>0</v>
          </cell>
          <cell r="F3194">
            <v>0</v>
          </cell>
          <cell r="G3194">
            <v>0</v>
          </cell>
        </row>
        <row r="3195">
          <cell r="A3195" t="str">
            <v/>
          </cell>
          <cell r="B3195" t="str">
            <v/>
          </cell>
          <cell r="C3195">
            <v>0</v>
          </cell>
          <cell r="D3195" t="str">
            <v/>
          </cell>
          <cell r="E3195">
            <v>0</v>
          </cell>
          <cell r="F3195">
            <v>0</v>
          </cell>
          <cell r="G3195">
            <v>0</v>
          </cell>
        </row>
        <row r="3196">
          <cell r="A3196" t="str">
            <v/>
          </cell>
          <cell r="B3196" t="str">
            <v/>
          </cell>
          <cell r="C3196">
            <v>0</v>
          </cell>
          <cell r="D3196" t="str">
            <v/>
          </cell>
          <cell r="E3196">
            <v>0</v>
          </cell>
          <cell r="F3196">
            <v>0</v>
          </cell>
          <cell r="G3196">
            <v>0</v>
          </cell>
        </row>
        <row r="3197">
          <cell r="A3197">
            <v>0</v>
          </cell>
          <cell r="B3197">
            <v>0</v>
          </cell>
          <cell r="C3197">
            <v>0</v>
          </cell>
          <cell r="D3197">
            <v>0</v>
          </cell>
          <cell r="E3197">
            <v>0</v>
          </cell>
          <cell r="F3197" t="str">
            <v>Total C</v>
          </cell>
          <cell r="G3197">
            <v>0</v>
          </cell>
        </row>
        <row r="3198">
          <cell r="A3198">
            <v>0</v>
          </cell>
          <cell r="B3198">
            <v>0</v>
          </cell>
          <cell r="C3198">
            <v>0</v>
          </cell>
          <cell r="D3198">
            <v>0</v>
          </cell>
          <cell r="E3198">
            <v>0</v>
          </cell>
          <cell r="F3198">
            <v>0</v>
          </cell>
          <cell r="G3198">
            <v>0</v>
          </cell>
        </row>
        <row r="3199">
          <cell r="A3199" t="str">
            <v/>
          </cell>
          <cell r="B3199" t="str">
            <v/>
          </cell>
          <cell r="C3199">
            <v>0</v>
          </cell>
          <cell r="D3199" t="str">
            <v>Costo  Neto</v>
          </cell>
          <cell r="E3199">
            <v>0</v>
          </cell>
          <cell r="F3199" t="str">
            <v>Total D=A+B+C</v>
          </cell>
          <cell r="G3199">
            <v>0</v>
          </cell>
        </row>
        <row r="3201">
          <cell r="A3201" t="str">
            <v>ANALISIS DE PRECIOS</v>
          </cell>
          <cell r="B3201">
            <v>0</v>
          </cell>
          <cell r="C3201">
            <v>0</v>
          </cell>
          <cell r="D3201">
            <v>0</v>
          </cell>
          <cell r="E3201">
            <v>0</v>
          </cell>
          <cell r="F3201">
            <v>0</v>
          </cell>
          <cell r="G3201">
            <v>0</v>
          </cell>
        </row>
        <row r="3202">
          <cell r="A3202" t="str">
            <v>COMITENTE:</v>
          </cell>
          <cell r="B3202" t="str">
            <v>DIRECCIÓN DE ARQUITECTURA</v>
          </cell>
          <cell r="C3202">
            <v>0</v>
          </cell>
          <cell r="D3202">
            <v>0</v>
          </cell>
          <cell r="E3202">
            <v>0</v>
          </cell>
          <cell r="F3202">
            <v>0</v>
          </cell>
          <cell r="G3202">
            <v>0</v>
          </cell>
        </row>
        <row r="3203">
          <cell r="A3203" t="str">
            <v>CONTRATISTA:</v>
          </cell>
          <cell r="B3203" t="str">
            <v>FUNCIONALES SIGOP</v>
          </cell>
          <cell r="C3203">
            <v>0</v>
          </cell>
          <cell r="D3203">
            <v>0</v>
          </cell>
          <cell r="E3203">
            <v>0</v>
          </cell>
          <cell r="F3203">
            <v>0</v>
          </cell>
          <cell r="G3203">
            <v>0</v>
          </cell>
        </row>
        <row r="3204">
          <cell r="A3204" t="str">
            <v>OBRA:</v>
          </cell>
          <cell r="B3204" t="str">
            <v>PRUEBA PLANILLA DE MEDICION</v>
          </cell>
          <cell r="C3204">
            <v>0</v>
          </cell>
          <cell r="D3204">
            <v>0</v>
          </cell>
          <cell r="E3204">
            <v>0</v>
          </cell>
          <cell r="F3204" t="str">
            <v>PRECIOS A:</v>
          </cell>
          <cell r="G3204">
            <v>0</v>
          </cell>
        </row>
        <row r="3205">
          <cell r="A3205" t="str">
            <v>UBICACIÓN:</v>
          </cell>
          <cell r="B3205" t="str">
            <v>CENTRO CIVICO</v>
          </cell>
          <cell r="C3205">
            <v>0</v>
          </cell>
          <cell r="D3205">
            <v>0</v>
          </cell>
          <cell r="E3205">
            <v>0</v>
          </cell>
          <cell r="F3205">
            <v>0</v>
          </cell>
          <cell r="G3205">
            <v>0</v>
          </cell>
        </row>
        <row r="3206">
          <cell r="A3206" t="str">
            <v>RUBRO:</v>
          </cell>
          <cell r="B3206" t="str">
            <v/>
          </cell>
          <cell r="C3206" t="str">
            <v/>
          </cell>
          <cell r="D3206">
            <v>0</v>
          </cell>
          <cell r="E3206">
            <v>0</v>
          </cell>
          <cell r="F3206">
            <v>0</v>
          </cell>
          <cell r="G3206">
            <v>0</v>
          </cell>
        </row>
        <row r="3207">
          <cell r="A3207" t="str">
            <v>ITEM:</v>
          </cell>
          <cell r="B3207" t="str">
            <v/>
          </cell>
          <cell r="C3207" t="str">
            <v/>
          </cell>
          <cell r="D3207">
            <v>0</v>
          </cell>
          <cell r="E3207">
            <v>0</v>
          </cell>
          <cell r="F3207" t="str">
            <v>UNIDAD:</v>
          </cell>
          <cell r="G3207" t="str">
            <v/>
          </cell>
        </row>
        <row r="3208">
          <cell r="A3208">
            <v>0</v>
          </cell>
          <cell r="B3208">
            <v>0</v>
          </cell>
          <cell r="C3208">
            <v>0</v>
          </cell>
          <cell r="D3208">
            <v>0</v>
          </cell>
          <cell r="E3208">
            <v>0</v>
          </cell>
          <cell r="F3208">
            <v>0</v>
          </cell>
          <cell r="G3208">
            <v>0</v>
          </cell>
        </row>
        <row r="3209">
          <cell r="A3209" t="str">
            <v>DATOS REDETERMINACION</v>
          </cell>
          <cell r="B3209">
            <v>0</v>
          </cell>
          <cell r="C3209" t="str">
            <v>DESIGNACION</v>
          </cell>
          <cell r="D3209" t="str">
            <v>U</v>
          </cell>
          <cell r="E3209" t="str">
            <v>Cantidad</v>
          </cell>
          <cell r="F3209" t="str">
            <v>$ Unitarios</v>
          </cell>
          <cell r="G3209" t="str">
            <v>$ Parcial</v>
          </cell>
        </row>
        <row r="3210">
          <cell r="A3210" t="str">
            <v>CÓDIGO</v>
          </cell>
          <cell r="B3210" t="str">
            <v>DESCRIPCIÓN</v>
          </cell>
          <cell r="C3210">
            <v>0</v>
          </cell>
          <cell r="D3210">
            <v>0</v>
          </cell>
          <cell r="E3210">
            <v>0</v>
          </cell>
          <cell r="F3210">
            <v>0</v>
          </cell>
          <cell r="G3210">
            <v>0</v>
          </cell>
        </row>
        <row r="3211">
          <cell r="A3211">
            <v>0</v>
          </cell>
          <cell r="B3211">
            <v>0</v>
          </cell>
          <cell r="C3211" t="str">
            <v>A - MATERIALES</v>
          </cell>
          <cell r="D3211">
            <v>0</v>
          </cell>
          <cell r="E3211">
            <v>0</v>
          </cell>
          <cell r="F3211">
            <v>0</v>
          </cell>
          <cell r="G3211">
            <v>0</v>
          </cell>
        </row>
        <row r="3212">
          <cell r="A3212" t="str">
            <v/>
          </cell>
          <cell r="B3212" t="str">
            <v/>
          </cell>
          <cell r="C3212">
            <v>0</v>
          </cell>
          <cell r="D3212" t="str">
            <v/>
          </cell>
          <cell r="E3212">
            <v>0</v>
          </cell>
          <cell r="F3212">
            <v>0</v>
          </cell>
          <cell r="G3212">
            <v>0</v>
          </cell>
        </row>
        <row r="3213">
          <cell r="A3213" t="str">
            <v/>
          </cell>
          <cell r="B3213" t="str">
            <v/>
          </cell>
          <cell r="C3213">
            <v>0</v>
          </cell>
          <cell r="D3213" t="str">
            <v/>
          </cell>
          <cell r="E3213">
            <v>0</v>
          </cell>
          <cell r="F3213">
            <v>0</v>
          </cell>
          <cell r="G3213">
            <v>0</v>
          </cell>
        </row>
        <row r="3214">
          <cell r="A3214" t="str">
            <v/>
          </cell>
          <cell r="B3214" t="str">
            <v/>
          </cell>
          <cell r="C3214">
            <v>0</v>
          </cell>
          <cell r="D3214" t="str">
            <v/>
          </cell>
          <cell r="E3214">
            <v>0</v>
          </cell>
          <cell r="F3214">
            <v>0</v>
          </cell>
          <cell r="G3214">
            <v>0</v>
          </cell>
        </row>
        <row r="3215">
          <cell r="A3215" t="str">
            <v/>
          </cell>
          <cell r="B3215" t="str">
            <v/>
          </cell>
          <cell r="C3215">
            <v>0</v>
          </cell>
          <cell r="D3215" t="str">
            <v/>
          </cell>
          <cell r="E3215">
            <v>0</v>
          </cell>
          <cell r="F3215">
            <v>0</v>
          </cell>
          <cell r="G3215">
            <v>0</v>
          </cell>
        </row>
        <row r="3216">
          <cell r="A3216" t="str">
            <v/>
          </cell>
          <cell r="B3216" t="str">
            <v/>
          </cell>
          <cell r="C3216">
            <v>0</v>
          </cell>
          <cell r="D3216" t="str">
            <v/>
          </cell>
          <cell r="E3216">
            <v>0</v>
          </cell>
          <cell r="F3216">
            <v>0</v>
          </cell>
          <cell r="G3216">
            <v>0</v>
          </cell>
        </row>
        <row r="3217">
          <cell r="A3217" t="str">
            <v/>
          </cell>
          <cell r="B3217" t="str">
            <v/>
          </cell>
          <cell r="C3217">
            <v>0</v>
          </cell>
          <cell r="D3217" t="str">
            <v/>
          </cell>
          <cell r="E3217">
            <v>0</v>
          </cell>
          <cell r="F3217">
            <v>0</v>
          </cell>
          <cell r="G3217">
            <v>0</v>
          </cell>
        </row>
        <row r="3218">
          <cell r="A3218" t="str">
            <v/>
          </cell>
          <cell r="B3218" t="str">
            <v/>
          </cell>
          <cell r="C3218">
            <v>0</v>
          </cell>
          <cell r="D3218" t="str">
            <v/>
          </cell>
          <cell r="E3218">
            <v>0</v>
          </cell>
          <cell r="F3218">
            <v>0</v>
          </cell>
          <cell r="G3218">
            <v>0</v>
          </cell>
        </row>
        <row r="3219">
          <cell r="A3219" t="str">
            <v/>
          </cell>
          <cell r="B3219" t="str">
            <v/>
          </cell>
          <cell r="C3219">
            <v>0</v>
          </cell>
          <cell r="D3219" t="str">
            <v/>
          </cell>
          <cell r="E3219">
            <v>0</v>
          </cell>
          <cell r="F3219">
            <v>0</v>
          </cell>
          <cell r="G3219">
            <v>0</v>
          </cell>
        </row>
        <row r="3220">
          <cell r="A3220" t="str">
            <v/>
          </cell>
          <cell r="B3220" t="str">
            <v/>
          </cell>
          <cell r="C3220">
            <v>0</v>
          </cell>
          <cell r="D3220" t="str">
            <v/>
          </cell>
          <cell r="E3220">
            <v>0</v>
          </cell>
          <cell r="F3220">
            <v>0</v>
          </cell>
          <cell r="G3220">
            <v>0</v>
          </cell>
        </row>
        <row r="3221">
          <cell r="A3221" t="str">
            <v/>
          </cell>
          <cell r="B3221" t="str">
            <v/>
          </cell>
          <cell r="C3221">
            <v>0</v>
          </cell>
          <cell r="D3221" t="str">
            <v/>
          </cell>
          <cell r="E3221">
            <v>0</v>
          </cell>
          <cell r="F3221">
            <v>0</v>
          </cell>
          <cell r="G3221">
            <v>0</v>
          </cell>
        </row>
        <row r="3222">
          <cell r="A3222" t="str">
            <v/>
          </cell>
          <cell r="B3222" t="str">
            <v/>
          </cell>
          <cell r="C3222">
            <v>0</v>
          </cell>
          <cell r="D3222" t="str">
            <v/>
          </cell>
          <cell r="E3222">
            <v>0</v>
          </cell>
          <cell r="F3222">
            <v>0</v>
          </cell>
          <cell r="G3222">
            <v>0</v>
          </cell>
        </row>
        <row r="3223">
          <cell r="A3223" t="str">
            <v/>
          </cell>
          <cell r="B3223" t="str">
            <v/>
          </cell>
          <cell r="C3223">
            <v>0</v>
          </cell>
          <cell r="D3223" t="str">
            <v/>
          </cell>
          <cell r="E3223">
            <v>0</v>
          </cell>
          <cell r="F3223">
            <v>0</v>
          </cell>
          <cell r="G3223">
            <v>0</v>
          </cell>
        </row>
        <row r="3224">
          <cell r="A3224" t="str">
            <v/>
          </cell>
          <cell r="B3224" t="str">
            <v/>
          </cell>
          <cell r="C3224">
            <v>0</v>
          </cell>
          <cell r="D3224" t="str">
            <v/>
          </cell>
          <cell r="E3224">
            <v>0</v>
          </cell>
          <cell r="F3224">
            <v>0</v>
          </cell>
          <cell r="G3224">
            <v>0</v>
          </cell>
        </row>
        <row r="3225">
          <cell r="A3225" t="str">
            <v/>
          </cell>
          <cell r="B3225" t="str">
            <v/>
          </cell>
          <cell r="C3225">
            <v>0</v>
          </cell>
          <cell r="D3225" t="str">
            <v/>
          </cell>
          <cell r="E3225">
            <v>0</v>
          </cell>
          <cell r="F3225">
            <v>0</v>
          </cell>
          <cell r="G3225">
            <v>0</v>
          </cell>
        </row>
        <row r="3226">
          <cell r="A3226">
            <v>0</v>
          </cell>
          <cell r="B3226">
            <v>0</v>
          </cell>
          <cell r="C3226">
            <v>0</v>
          </cell>
          <cell r="D3226">
            <v>0</v>
          </cell>
          <cell r="E3226">
            <v>0</v>
          </cell>
          <cell r="F3226" t="str">
            <v>Total A</v>
          </cell>
          <cell r="G3226">
            <v>0</v>
          </cell>
        </row>
        <row r="3227">
          <cell r="A3227">
            <v>0</v>
          </cell>
          <cell r="B3227">
            <v>0</v>
          </cell>
          <cell r="C3227" t="str">
            <v>B - MANO DE OBRA</v>
          </cell>
          <cell r="D3227">
            <v>0</v>
          </cell>
          <cell r="E3227">
            <v>0</v>
          </cell>
          <cell r="F3227">
            <v>0</v>
          </cell>
          <cell r="G3227">
            <v>0</v>
          </cell>
        </row>
        <row r="3228">
          <cell r="A3228" t="str">
            <v/>
          </cell>
          <cell r="B3228">
            <v>0</v>
          </cell>
          <cell r="C3228">
            <v>0</v>
          </cell>
          <cell r="D3228" t="str">
            <v/>
          </cell>
          <cell r="E3228">
            <v>0</v>
          </cell>
          <cell r="F3228">
            <v>0</v>
          </cell>
          <cell r="G3228">
            <v>0</v>
          </cell>
        </row>
        <row r="3229">
          <cell r="A3229" t="str">
            <v/>
          </cell>
          <cell r="B3229">
            <v>0</v>
          </cell>
          <cell r="C3229">
            <v>0</v>
          </cell>
          <cell r="D3229" t="str">
            <v/>
          </cell>
          <cell r="E3229">
            <v>0</v>
          </cell>
          <cell r="F3229">
            <v>0</v>
          </cell>
          <cell r="G3229">
            <v>0</v>
          </cell>
        </row>
        <row r="3230">
          <cell r="A3230" t="str">
            <v/>
          </cell>
          <cell r="B3230">
            <v>0</v>
          </cell>
          <cell r="C3230">
            <v>0</v>
          </cell>
          <cell r="D3230" t="str">
            <v/>
          </cell>
          <cell r="E3230">
            <v>0</v>
          </cell>
          <cell r="F3230">
            <v>0</v>
          </cell>
          <cell r="G3230">
            <v>0</v>
          </cell>
        </row>
        <row r="3231">
          <cell r="A3231" t="str">
            <v/>
          </cell>
          <cell r="B3231">
            <v>0</v>
          </cell>
          <cell r="C3231">
            <v>0</v>
          </cell>
          <cell r="D3231" t="str">
            <v/>
          </cell>
          <cell r="E3231">
            <v>0</v>
          </cell>
          <cell r="F3231">
            <v>0</v>
          </cell>
          <cell r="G3231">
            <v>0</v>
          </cell>
        </row>
        <row r="3232">
          <cell r="A3232" t="str">
            <v/>
          </cell>
          <cell r="B3232">
            <v>0</v>
          </cell>
          <cell r="C3232">
            <v>0</v>
          </cell>
          <cell r="D3232" t="str">
            <v/>
          </cell>
          <cell r="E3232">
            <v>0</v>
          </cell>
          <cell r="F3232">
            <v>0</v>
          </cell>
          <cell r="G3232">
            <v>0</v>
          </cell>
        </row>
        <row r="3233">
          <cell r="A3233" t="str">
            <v/>
          </cell>
          <cell r="B3233">
            <v>0</v>
          </cell>
          <cell r="C3233">
            <v>0</v>
          </cell>
          <cell r="D3233" t="str">
            <v/>
          </cell>
          <cell r="E3233">
            <v>0</v>
          </cell>
          <cell r="F3233">
            <v>0</v>
          </cell>
          <cell r="G3233">
            <v>0</v>
          </cell>
        </row>
        <row r="3234">
          <cell r="A3234" t="str">
            <v/>
          </cell>
          <cell r="B3234">
            <v>0</v>
          </cell>
          <cell r="C3234">
            <v>0</v>
          </cell>
          <cell r="D3234" t="str">
            <v/>
          </cell>
          <cell r="E3234">
            <v>0</v>
          </cell>
          <cell r="F3234">
            <v>0</v>
          </cell>
          <cell r="G3234">
            <v>0</v>
          </cell>
        </row>
        <row r="3235">
          <cell r="A3235" t="str">
            <v/>
          </cell>
          <cell r="B3235">
            <v>0</v>
          </cell>
          <cell r="C3235">
            <v>0</v>
          </cell>
          <cell r="D3235" t="str">
            <v/>
          </cell>
          <cell r="E3235">
            <v>0</v>
          </cell>
          <cell r="F3235">
            <v>0</v>
          </cell>
          <cell r="G3235">
            <v>0</v>
          </cell>
        </row>
        <row r="3236">
          <cell r="A3236">
            <v>0</v>
          </cell>
          <cell r="B3236">
            <v>0</v>
          </cell>
          <cell r="C3236">
            <v>0</v>
          </cell>
          <cell r="D3236">
            <v>0</v>
          </cell>
          <cell r="E3236">
            <v>0</v>
          </cell>
          <cell r="F3236" t="str">
            <v>Total B</v>
          </cell>
          <cell r="G3236">
            <v>0</v>
          </cell>
        </row>
        <row r="3237">
          <cell r="A3237">
            <v>0</v>
          </cell>
          <cell r="B3237">
            <v>0</v>
          </cell>
          <cell r="C3237" t="str">
            <v>C - EQUIPOS</v>
          </cell>
          <cell r="D3237">
            <v>0</v>
          </cell>
          <cell r="E3237">
            <v>0</v>
          </cell>
          <cell r="F3237">
            <v>0</v>
          </cell>
          <cell r="G3237">
            <v>0</v>
          </cell>
        </row>
        <row r="3238">
          <cell r="A3238" t="str">
            <v/>
          </cell>
          <cell r="B3238" t="str">
            <v/>
          </cell>
          <cell r="C3238">
            <v>0</v>
          </cell>
          <cell r="D3238" t="str">
            <v/>
          </cell>
          <cell r="E3238">
            <v>0</v>
          </cell>
          <cell r="F3238">
            <v>0</v>
          </cell>
          <cell r="G3238">
            <v>0</v>
          </cell>
        </row>
        <row r="3239">
          <cell r="A3239" t="str">
            <v/>
          </cell>
          <cell r="B3239" t="str">
            <v/>
          </cell>
          <cell r="C3239">
            <v>0</v>
          </cell>
          <cell r="D3239" t="str">
            <v/>
          </cell>
          <cell r="E3239">
            <v>0</v>
          </cell>
          <cell r="F3239">
            <v>0</v>
          </cell>
          <cell r="G3239">
            <v>0</v>
          </cell>
        </row>
        <row r="3240">
          <cell r="A3240" t="str">
            <v/>
          </cell>
          <cell r="B3240" t="str">
            <v/>
          </cell>
          <cell r="C3240">
            <v>0</v>
          </cell>
          <cell r="D3240" t="str">
            <v/>
          </cell>
          <cell r="E3240">
            <v>0</v>
          </cell>
          <cell r="F3240">
            <v>0</v>
          </cell>
          <cell r="G3240">
            <v>0</v>
          </cell>
        </row>
        <row r="3241">
          <cell r="A3241" t="str">
            <v/>
          </cell>
          <cell r="B3241" t="str">
            <v/>
          </cell>
          <cell r="C3241">
            <v>0</v>
          </cell>
          <cell r="D3241" t="str">
            <v/>
          </cell>
          <cell r="E3241">
            <v>0</v>
          </cell>
          <cell r="F3241">
            <v>0</v>
          </cell>
          <cell r="G3241">
            <v>0</v>
          </cell>
        </row>
        <row r="3242">
          <cell r="A3242" t="str">
            <v/>
          </cell>
          <cell r="B3242" t="str">
            <v/>
          </cell>
          <cell r="C3242">
            <v>0</v>
          </cell>
          <cell r="D3242" t="str">
            <v/>
          </cell>
          <cell r="E3242">
            <v>0</v>
          </cell>
          <cell r="F3242">
            <v>0</v>
          </cell>
          <cell r="G3242">
            <v>0</v>
          </cell>
        </row>
        <row r="3243">
          <cell r="A3243" t="str">
            <v/>
          </cell>
          <cell r="B3243" t="str">
            <v/>
          </cell>
          <cell r="C3243">
            <v>0</v>
          </cell>
          <cell r="D3243" t="str">
            <v/>
          </cell>
          <cell r="E3243">
            <v>0</v>
          </cell>
          <cell r="F3243">
            <v>0</v>
          </cell>
          <cell r="G3243">
            <v>0</v>
          </cell>
        </row>
        <row r="3244">
          <cell r="A3244" t="str">
            <v/>
          </cell>
          <cell r="B3244" t="str">
            <v/>
          </cell>
          <cell r="C3244">
            <v>0</v>
          </cell>
          <cell r="D3244" t="str">
            <v/>
          </cell>
          <cell r="E3244">
            <v>0</v>
          </cell>
          <cell r="F3244">
            <v>0</v>
          </cell>
          <cell r="G3244">
            <v>0</v>
          </cell>
        </row>
        <row r="3245">
          <cell r="A3245" t="str">
            <v/>
          </cell>
          <cell r="B3245" t="str">
            <v/>
          </cell>
          <cell r="C3245">
            <v>0</v>
          </cell>
          <cell r="D3245" t="str">
            <v/>
          </cell>
          <cell r="E3245">
            <v>0</v>
          </cell>
          <cell r="F3245">
            <v>0</v>
          </cell>
          <cell r="G3245">
            <v>0</v>
          </cell>
        </row>
        <row r="3246">
          <cell r="A3246" t="str">
            <v/>
          </cell>
          <cell r="B3246" t="str">
            <v/>
          </cell>
          <cell r="C3246">
            <v>0</v>
          </cell>
          <cell r="D3246" t="str">
            <v/>
          </cell>
          <cell r="E3246">
            <v>0</v>
          </cell>
          <cell r="F3246">
            <v>0</v>
          </cell>
          <cell r="G3246">
            <v>0</v>
          </cell>
        </row>
        <row r="3247">
          <cell r="A3247">
            <v>0</v>
          </cell>
          <cell r="B3247">
            <v>0</v>
          </cell>
          <cell r="C3247">
            <v>0</v>
          </cell>
          <cell r="D3247">
            <v>0</v>
          </cell>
          <cell r="E3247">
            <v>0</v>
          </cell>
          <cell r="F3247" t="str">
            <v>Total C</v>
          </cell>
          <cell r="G3247">
            <v>0</v>
          </cell>
        </row>
        <row r="3248">
          <cell r="A3248">
            <v>0</v>
          </cell>
          <cell r="B3248">
            <v>0</v>
          </cell>
          <cell r="C3248">
            <v>0</v>
          </cell>
          <cell r="D3248">
            <v>0</v>
          </cell>
          <cell r="E3248">
            <v>0</v>
          </cell>
          <cell r="F3248">
            <v>0</v>
          </cell>
          <cell r="G3248">
            <v>0</v>
          </cell>
        </row>
        <row r="3249">
          <cell r="A3249" t="str">
            <v/>
          </cell>
          <cell r="B3249" t="str">
            <v/>
          </cell>
          <cell r="C3249">
            <v>0</v>
          </cell>
          <cell r="D3249" t="str">
            <v>Costo  Neto</v>
          </cell>
          <cell r="E3249">
            <v>0</v>
          </cell>
          <cell r="F3249" t="str">
            <v>Total D=A+B+C</v>
          </cell>
          <cell r="G3249">
            <v>0</v>
          </cell>
        </row>
        <row r="3251">
          <cell r="A3251" t="str">
            <v>ANALISIS DE PRECIOS</v>
          </cell>
          <cell r="B3251">
            <v>0</v>
          </cell>
          <cell r="C3251">
            <v>0</v>
          </cell>
          <cell r="D3251">
            <v>0</v>
          </cell>
          <cell r="E3251">
            <v>0</v>
          </cell>
          <cell r="F3251">
            <v>0</v>
          </cell>
          <cell r="G3251">
            <v>0</v>
          </cell>
        </row>
        <row r="3252">
          <cell r="A3252" t="str">
            <v>COMITENTE:</v>
          </cell>
          <cell r="B3252" t="str">
            <v>DIRECCIÓN DE ARQUITECTURA</v>
          </cell>
          <cell r="C3252">
            <v>0</v>
          </cell>
          <cell r="D3252">
            <v>0</v>
          </cell>
          <cell r="E3252">
            <v>0</v>
          </cell>
          <cell r="F3252">
            <v>0</v>
          </cell>
          <cell r="G3252">
            <v>0</v>
          </cell>
        </row>
        <row r="3253">
          <cell r="A3253" t="str">
            <v>CONTRATISTA:</v>
          </cell>
          <cell r="B3253" t="str">
            <v>FUNCIONALES SIGOP</v>
          </cell>
          <cell r="C3253">
            <v>0</v>
          </cell>
          <cell r="D3253">
            <v>0</v>
          </cell>
          <cell r="E3253">
            <v>0</v>
          </cell>
          <cell r="F3253">
            <v>0</v>
          </cell>
          <cell r="G3253">
            <v>0</v>
          </cell>
        </row>
        <row r="3254">
          <cell r="A3254" t="str">
            <v>OBRA:</v>
          </cell>
          <cell r="B3254" t="str">
            <v>PRUEBA PLANILLA DE MEDICION</v>
          </cell>
          <cell r="C3254">
            <v>0</v>
          </cell>
          <cell r="D3254">
            <v>0</v>
          </cell>
          <cell r="E3254">
            <v>0</v>
          </cell>
          <cell r="F3254" t="str">
            <v>PRECIOS A:</v>
          </cell>
          <cell r="G3254">
            <v>0</v>
          </cell>
        </row>
        <row r="3255">
          <cell r="A3255" t="str">
            <v>UBICACIÓN:</v>
          </cell>
          <cell r="B3255" t="str">
            <v>CENTRO CIVICO</v>
          </cell>
          <cell r="C3255">
            <v>0</v>
          </cell>
          <cell r="D3255">
            <v>0</v>
          </cell>
          <cell r="E3255">
            <v>0</v>
          </cell>
          <cell r="F3255">
            <v>0</v>
          </cell>
          <cell r="G3255">
            <v>0</v>
          </cell>
        </row>
        <row r="3256">
          <cell r="A3256" t="str">
            <v>RUBRO:</v>
          </cell>
          <cell r="B3256" t="str">
            <v/>
          </cell>
          <cell r="C3256" t="str">
            <v/>
          </cell>
          <cell r="D3256">
            <v>0</v>
          </cell>
          <cell r="E3256">
            <v>0</v>
          </cell>
          <cell r="F3256">
            <v>0</v>
          </cell>
          <cell r="G3256">
            <v>0</v>
          </cell>
        </row>
        <row r="3257">
          <cell r="A3257" t="str">
            <v>ITEM:</v>
          </cell>
          <cell r="B3257" t="str">
            <v/>
          </cell>
          <cell r="C3257" t="str">
            <v/>
          </cell>
          <cell r="D3257">
            <v>0</v>
          </cell>
          <cell r="E3257">
            <v>0</v>
          </cell>
          <cell r="F3257" t="str">
            <v>UNIDAD:</v>
          </cell>
          <cell r="G3257" t="str">
            <v/>
          </cell>
        </row>
        <row r="3258">
          <cell r="A3258">
            <v>0</v>
          </cell>
          <cell r="B3258">
            <v>0</v>
          </cell>
          <cell r="C3258">
            <v>0</v>
          </cell>
          <cell r="D3258">
            <v>0</v>
          </cell>
          <cell r="E3258">
            <v>0</v>
          </cell>
          <cell r="F3258">
            <v>0</v>
          </cell>
          <cell r="G3258">
            <v>0</v>
          </cell>
        </row>
        <row r="3259">
          <cell r="A3259" t="str">
            <v>DATOS REDETERMINACION</v>
          </cell>
          <cell r="B3259">
            <v>0</v>
          </cell>
          <cell r="C3259" t="str">
            <v>DESIGNACION</v>
          </cell>
          <cell r="D3259" t="str">
            <v>U</v>
          </cell>
          <cell r="E3259" t="str">
            <v>Cantidad</v>
          </cell>
          <cell r="F3259" t="str">
            <v>$ Unitarios</v>
          </cell>
          <cell r="G3259" t="str">
            <v>$ Parcial</v>
          </cell>
        </row>
        <row r="3260">
          <cell r="A3260" t="str">
            <v>CÓDIGO</v>
          </cell>
          <cell r="B3260" t="str">
            <v>DESCRIPCIÓN</v>
          </cell>
          <cell r="C3260">
            <v>0</v>
          </cell>
          <cell r="D3260">
            <v>0</v>
          </cell>
          <cell r="E3260">
            <v>0</v>
          </cell>
          <cell r="F3260">
            <v>0</v>
          </cell>
          <cell r="G3260">
            <v>0</v>
          </cell>
        </row>
        <row r="3261">
          <cell r="A3261">
            <v>0</v>
          </cell>
          <cell r="B3261">
            <v>0</v>
          </cell>
          <cell r="C3261" t="str">
            <v>A - MATERIALES</v>
          </cell>
          <cell r="D3261">
            <v>0</v>
          </cell>
          <cell r="E3261">
            <v>0</v>
          </cell>
          <cell r="F3261">
            <v>0</v>
          </cell>
          <cell r="G3261">
            <v>0</v>
          </cell>
        </row>
        <row r="3262">
          <cell r="A3262" t="str">
            <v/>
          </cell>
          <cell r="B3262" t="str">
            <v/>
          </cell>
          <cell r="C3262">
            <v>0</v>
          </cell>
          <cell r="D3262" t="str">
            <v/>
          </cell>
          <cell r="E3262">
            <v>0</v>
          </cell>
          <cell r="F3262">
            <v>0</v>
          </cell>
          <cell r="G3262">
            <v>0</v>
          </cell>
        </row>
        <row r="3263">
          <cell r="A3263" t="str">
            <v/>
          </cell>
          <cell r="B3263" t="str">
            <v/>
          </cell>
          <cell r="C3263">
            <v>0</v>
          </cell>
          <cell r="D3263" t="str">
            <v/>
          </cell>
          <cell r="E3263">
            <v>0</v>
          </cell>
          <cell r="F3263">
            <v>0</v>
          </cell>
          <cell r="G3263">
            <v>0</v>
          </cell>
        </row>
        <row r="3264">
          <cell r="A3264" t="str">
            <v/>
          </cell>
          <cell r="B3264" t="str">
            <v/>
          </cell>
          <cell r="C3264">
            <v>0</v>
          </cell>
          <cell r="D3264" t="str">
            <v/>
          </cell>
          <cell r="E3264">
            <v>0</v>
          </cell>
          <cell r="F3264">
            <v>0</v>
          </cell>
          <cell r="G3264">
            <v>0</v>
          </cell>
        </row>
        <row r="3265">
          <cell r="A3265" t="str">
            <v/>
          </cell>
          <cell r="B3265" t="str">
            <v/>
          </cell>
          <cell r="C3265">
            <v>0</v>
          </cell>
          <cell r="D3265" t="str">
            <v/>
          </cell>
          <cell r="E3265">
            <v>0</v>
          </cell>
          <cell r="F3265">
            <v>0</v>
          </cell>
          <cell r="G3265">
            <v>0</v>
          </cell>
        </row>
        <row r="3266">
          <cell r="A3266" t="str">
            <v/>
          </cell>
          <cell r="B3266" t="str">
            <v/>
          </cell>
          <cell r="C3266">
            <v>0</v>
          </cell>
          <cell r="D3266" t="str">
            <v/>
          </cell>
          <cell r="E3266">
            <v>0</v>
          </cell>
          <cell r="F3266">
            <v>0</v>
          </cell>
          <cell r="G3266">
            <v>0</v>
          </cell>
        </row>
        <row r="3267">
          <cell r="A3267" t="str">
            <v/>
          </cell>
          <cell r="B3267" t="str">
            <v/>
          </cell>
          <cell r="C3267">
            <v>0</v>
          </cell>
          <cell r="D3267" t="str">
            <v/>
          </cell>
          <cell r="E3267">
            <v>0</v>
          </cell>
          <cell r="F3267">
            <v>0</v>
          </cell>
          <cell r="G3267">
            <v>0</v>
          </cell>
        </row>
        <row r="3268">
          <cell r="A3268" t="str">
            <v/>
          </cell>
          <cell r="B3268" t="str">
            <v/>
          </cell>
          <cell r="C3268">
            <v>0</v>
          </cell>
          <cell r="D3268" t="str">
            <v/>
          </cell>
          <cell r="E3268">
            <v>0</v>
          </cell>
          <cell r="F3268">
            <v>0</v>
          </cell>
          <cell r="G3268">
            <v>0</v>
          </cell>
        </row>
        <row r="3269">
          <cell r="A3269" t="str">
            <v/>
          </cell>
          <cell r="B3269" t="str">
            <v/>
          </cell>
          <cell r="C3269">
            <v>0</v>
          </cell>
          <cell r="D3269" t="str">
            <v/>
          </cell>
          <cell r="E3269">
            <v>0</v>
          </cell>
          <cell r="F3269">
            <v>0</v>
          </cell>
          <cell r="G3269">
            <v>0</v>
          </cell>
        </row>
        <row r="3270">
          <cell r="A3270" t="str">
            <v/>
          </cell>
          <cell r="B3270" t="str">
            <v/>
          </cell>
          <cell r="C3270">
            <v>0</v>
          </cell>
          <cell r="D3270" t="str">
            <v/>
          </cell>
          <cell r="E3270">
            <v>0</v>
          </cell>
          <cell r="F3270">
            <v>0</v>
          </cell>
          <cell r="G3270">
            <v>0</v>
          </cell>
        </row>
        <row r="3271">
          <cell r="A3271" t="str">
            <v/>
          </cell>
          <cell r="B3271" t="str">
            <v/>
          </cell>
          <cell r="C3271">
            <v>0</v>
          </cell>
          <cell r="D3271" t="str">
            <v/>
          </cell>
          <cell r="E3271">
            <v>0</v>
          </cell>
          <cell r="F3271">
            <v>0</v>
          </cell>
          <cell r="G3271">
            <v>0</v>
          </cell>
        </row>
        <row r="3272">
          <cell r="A3272" t="str">
            <v/>
          </cell>
          <cell r="B3272" t="str">
            <v/>
          </cell>
          <cell r="C3272">
            <v>0</v>
          </cell>
          <cell r="D3272" t="str">
            <v/>
          </cell>
          <cell r="E3272">
            <v>0</v>
          </cell>
          <cell r="F3272">
            <v>0</v>
          </cell>
          <cell r="G3272">
            <v>0</v>
          </cell>
        </row>
        <row r="3273">
          <cell r="A3273" t="str">
            <v/>
          </cell>
          <cell r="B3273" t="str">
            <v/>
          </cell>
          <cell r="C3273">
            <v>0</v>
          </cell>
          <cell r="D3273" t="str">
            <v/>
          </cell>
          <cell r="E3273">
            <v>0</v>
          </cell>
          <cell r="F3273">
            <v>0</v>
          </cell>
          <cell r="G3273">
            <v>0</v>
          </cell>
        </row>
        <row r="3274">
          <cell r="A3274" t="str">
            <v/>
          </cell>
          <cell r="B3274" t="str">
            <v/>
          </cell>
          <cell r="C3274">
            <v>0</v>
          </cell>
          <cell r="D3274" t="str">
            <v/>
          </cell>
          <cell r="E3274">
            <v>0</v>
          </cell>
          <cell r="F3274">
            <v>0</v>
          </cell>
          <cell r="G3274">
            <v>0</v>
          </cell>
        </row>
        <row r="3275">
          <cell r="A3275" t="str">
            <v/>
          </cell>
          <cell r="B3275" t="str">
            <v/>
          </cell>
          <cell r="C3275">
            <v>0</v>
          </cell>
          <cell r="D3275" t="str">
            <v/>
          </cell>
          <cell r="E3275">
            <v>0</v>
          </cell>
          <cell r="F3275">
            <v>0</v>
          </cell>
          <cell r="G3275">
            <v>0</v>
          </cell>
        </row>
        <row r="3276">
          <cell r="A3276">
            <v>0</v>
          </cell>
          <cell r="B3276">
            <v>0</v>
          </cell>
          <cell r="C3276">
            <v>0</v>
          </cell>
          <cell r="D3276">
            <v>0</v>
          </cell>
          <cell r="E3276">
            <v>0</v>
          </cell>
          <cell r="F3276" t="str">
            <v>Total A</v>
          </cell>
          <cell r="G3276">
            <v>0</v>
          </cell>
        </row>
        <row r="3277">
          <cell r="A3277">
            <v>0</v>
          </cell>
          <cell r="B3277">
            <v>0</v>
          </cell>
          <cell r="C3277" t="str">
            <v>B - MANO DE OBRA</v>
          </cell>
          <cell r="D3277">
            <v>0</v>
          </cell>
          <cell r="E3277">
            <v>0</v>
          </cell>
          <cell r="F3277">
            <v>0</v>
          </cell>
          <cell r="G3277">
            <v>0</v>
          </cell>
        </row>
        <row r="3278">
          <cell r="A3278" t="str">
            <v/>
          </cell>
          <cell r="B3278">
            <v>0</v>
          </cell>
          <cell r="C3278">
            <v>0</v>
          </cell>
          <cell r="D3278" t="str">
            <v/>
          </cell>
          <cell r="E3278">
            <v>0</v>
          </cell>
          <cell r="F3278">
            <v>0</v>
          </cell>
          <cell r="G3278">
            <v>0</v>
          </cell>
        </row>
        <row r="3279">
          <cell r="A3279" t="str">
            <v/>
          </cell>
          <cell r="B3279">
            <v>0</v>
          </cell>
          <cell r="C3279">
            <v>0</v>
          </cell>
          <cell r="D3279" t="str">
            <v/>
          </cell>
          <cell r="E3279">
            <v>0</v>
          </cell>
          <cell r="F3279">
            <v>0</v>
          </cell>
          <cell r="G3279">
            <v>0</v>
          </cell>
        </row>
        <row r="3280">
          <cell r="A3280" t="str">
            <v/>
          </cell>
          <cell r="B3280">
            <v>0</v>
          </cell>
          <cell r="C3280">
            <v>0</v>
          </cell>
          <cell r="D3280" t="str">
            <v/>
          </cell>
          <cell r="E3280">
            <v>0</v>
          </cell>
          <cell r="F3280">
            <v>0</v>
          </cell>
          <cell r="G3280">
            <v>0</v>
          </cell>
        </row>
        <row r="3281">
          <cell r="A3281" t="str">
            <v/>
          </cell>
          <cell r="B3281">
            <v>0</v>
          </cell>
          <cell r="C3281">
            <v>0</v>
          </cell>
          <cell r="D3281" t="str">
            <v/>
          </cell>
          <cell r="E3281">
            <v>0</v>
          </cell>
          <cell r="F3281">
            <v>0</v>
          </cell>
          <cell r="G3281">
            <v>0</v>
          </cell>
        </row>
        <row r="3282">
          <cell r="A3282" t="str">
            <v/>
          </cell>
          <cell r="B3282">
            <v>0</v>
          </cell>
          <cell r="C3282">
            <v>0</v>
          </cell>
          <cell r="D3282" t="str">
            <v/>
          </cell>
          <cell r="E3282">
            <v>0</v>
          </cell>
          <cell r="F3282">
            <v>0</v>
          </cell>
          <cell r="G3282">
            <v>0</v>
          </cell>
        </row>
        <row r="3283">
          <cell r="A3283" t="str">
            <v/>
          </cell>
          <cell r="B3283">
            <v>0</v>
          </cell>
          <cell r="C3283">
            <v>0</v>
          </cell>
          <cell r="D3283" t="str">
            <v/>
          </cell>
          <cell r="E3283">
            <v>0</v>
          </cell>
          <cell r="F3283">
            <v>0</v>
          </cell>
          <cell r="G3283">
            <v>0</v>
          </cell>
        </row>
        <row r="3284">
          <cell r="A3284" t="str">
            <v/>
          </cell>
          <cell r="B3284">
            <v>0</v>
          </cell>
          <cell r="C3284">
            <v>0</v>
          </cell>
          <cell r="D3284" t="str">
            <v/>
          </cell>
          <cell r="E3284">
            <v>0</v>
          </cell>
          <cell r="F3284">
            <v>0</v>
          </cell>
          <cell r="G3284">
            <v>0</v>
          </cell>
        </row>
        <row r="3285">
          <cell r="A3285" t="str">
            <v/>
          </cell>
          <cell r="B3285">
            <v>0</v>
          </cell>
          <cell r="C3285">
            <v>0</v>
          </cell>
          <cell r="D3285" t="str">
            <v/>
          </cell>
          <cell r="E3285">
            <v>0</v>
          </cell>
          <cell r="F3285">
            <v>0</v>
          </cell>
          <cell r="G3285">
            <v>0</v>
          </cell>
        </row>
        <row r="3286">
          <cell r="A3286">
            <v>0</v>
          </cell>
          <cell r="B3286">
            <v>0</v>
          </cell>
          <cell r="C3286">
            <v>0</v>
          </cell>
          <cell r="D3286">
            <v>0</v>
          </cell>
          <cell r="E3286">
            <v>0</v>
          </cell>
          <cell r="F3286" t="str">
            <v>Total B</v>
          </cell>
          <cell r="G3286">
            <v>0</v>
          </cell>
        </row>
        <row r="3287">
          <cell r="A3287">
            <v>0</v>
          </cell>
          <cell r="B3287">
            <v>0</v>
          </cell>
          <cell r="C3287" t="str">
            <v>C - EQUIPOS</v>
          </cell>
          <cell r="D3287">
            <v>0</v>
          </cell>
          <cell r="E3287">
            <v>0</v>
          </cell>
          <cell r="F3287">
            <v>0</v>
          </cell>
          <cell r="G3287">
            <v>0</v>
          </cell>
        </row>
        <row r="3288">
          <cell r="A3288" t="str">
            <v/>
          </cell>
          <cell r="B3288" t="str">
            <v/>
          </cell>
          <cell r="C3288">
            <v>0</v>
          </cell>
          <cell r="D3288" t="str">
            <v/>
          </cell>
          <cell r="E3288">
            <v>0</v>
          </cell>
          <cell r="F3288">
            <v>0</v>
          </cell>
          <cell r="G3288">
            <v>0</v>
          </cell>
        </row>
        <row r="3289">
          <cell r="A3289" t="str">
            <v/>
          </cell>
          <cell r="B3289" t="str">
            <v/>
          </cell>
          <cell r="C3289">
            <v>0</v>
          </cell>
          <cell r="D3289" t="str">
            <v/>
          </cell>
          <cell r="E3289">
            <v>0</v>
          </cell>
          <cell r="F3289">
            <v>0</v>
          </cell>
          <cell r="G3289">
            <v>0</v>
          </cell>
        </row>
        <row r="3290">
          <cell r="A3290" t="str">
            <v/>
          </cell>
          <cell r="B3290" t="str">
            <v/>
          </cell>
          <cell r="C3290">
            <v>0</v>
          </cell>
          <cell r="D3290" t="str">
            <v/>
          </cell>
          <cell r="E3290">
            <v>0</v>
          </cell>
          <cell r="F3290">
            <v>0</v>
          </cell>
          <cell r="G3290">
            <v>0</v>
          </cell>
        </row>
        <row r="3291">
          <cell r="A3291" t="str">
            <v/>
          </cell>
          <cell r="B3291" t="str">
            <v/>
          </cell>
          <cell r="C3291">
            <v>0</v>
          </cell>
          <cell r="D3291" t="str">
            <v/>
          </cell>
          <cell r="E3291">
            <v>0</v>
          </cell>
          <cell r="F3291">
            <v>0</v>
          </cell>
          <cell r="G3291">
            <v>0</v>
          </cell>
        </row>
        <row r="3292">
          <cell r="A3292" t="str">
            <v/>
          </cell>
          <cell r="B3292" t="str">
            <v/>
          </cell>
          <cell r="C3292">
            <v>0</v>
          </cell>
          <cell r="D3292" t="str">
            <v/>
          </cell>
          <cell r="E3292">
            <v>0</v>
          </cell>
          <cell r="F3292">
            <v>0</v>
          </cell>
          <cell r="G3292">
            <v>0</v>
          </cell>
        </row>
        <row r="3293">
          <cell r="A3293" t="str">
            <v/>
          </cell>
          <cell r="B3293" t="str">
            <v/>
          </cell>
          <cell r="C3293">
            <v>0</v>
          </cell>
          <cell r="D3293" t="str">
            <v/>
          </cell>
          <cell r="E3293">
            <v>0</v>
          </cell>
          <cell r="F3293">
            <v>0</v>
          </cell>
          <cell r="G3293">
            <v>0</v>
          </cell>
        </row>
        <row r="3294">
          <cell r="A3294" t="str">
            <v/>
          </cell>
          <cell r="B3294" t="str">
            <v/>
          </cell>
          <cell r="C3294">
            <v>0</v>
          </cell>
          <cell r="D3294" t="str">
            <v/>
          </cell>
          <cell r="E3294">
            <v>0</v>
          </cell>
          <cell r="F3294">
            <v>0</v>
          </cell>
          <cell r="G3294">
            <v>0</v>
          </cell>
        </row>
        <row r="3295">
          <cell r="A3295" t="str">
            <v/>
          </cell>
          <cell r="B3295" t="str">
            <v/>
          </cell>
          <cell r="C3295">
            <v>0</v>
          </cell>
          <cell r="D3295" t="str">
            <v/>
          </cell>
          <cell r="E3295">
            <v>0</v>
          </cell>
          <cell r="F3295">
            <v>0</v>
          </cell>
          <cell r="G3295">
            <v>0</v>
          </cell>
        </row>
        <row r="3296">
          <cell r="A3296" t="str">
            <v/>
          </cell>
          <cell r="B3296" t="str">
            <v/>
          </cell>
          <cell r="C3296">
            <v>0</v>
          </cell>
          <cell r="D3296" t="str">
            <v/>
          </cell>
          <cell r="E3296">
            <v>0</v>
          </cell>
          <cell r="F3296">
            <v>0</v>
          </cell>
          <cell r="G3296">
            <v>0</v>
          </cell>
        </row>
        <row r="3297">
          <cell r="A3297">
            <v>0</v>
          </cell>
          <cell r="B3297">
            <v>0</v>
          </cell>
          <cell r="C3297">
            <v>0</v>
          </cell>
          <cell r="D3297">
            <v>0</v>
          </cell>
          <cell r="E3297">
            <v>0</v>
          </cell>
          <cell r="F3297" t="str">
            <v>Total C</v>
          </cell>
          <cell r="G3297">
            <v>0</v>
          </cell>
        </row>
        <row r="3298">
          <cell r="A3298">
            <v>0</v>
          </cell>
          <cell r="B3298">
            <v>0</v>
          </cell>
          <cell r="C3298">
            <v>0</v>
          </cell>
          <cell r="D3298">
            <v>0</v>
          </cell>
          <cell r="E3298">
            <v>0</v>
          </cell>
          <cell r="F3298">
            <v>0</v>
          </cell>
          <cell r="G3298">
            <v>0</v>
          </cell>
        </row>
        <row r="3299">
          <cell r="A3299" t="str">
            <v/>
          </cell>
          <cell r="B3299" t="str">
            <v/>
          </cell>
          <cell r="C3299">
            <v>0</v>
          </cell>
          <cell r="D3299" t="str">
            <v>Costo  Neto</v>
          </cell>
          <cell r="E3299">
            <v>0</v>
          </cell>
          <cell r="F3299" t="str">
            <v>Total D=A+B+C</v>
          </cell>
          <cell r="G3299">
            <v>0</v>
          </cell>
        </row>
        <row r="3301">
          <cell r="A3301" t="str">
            <v>ANALISIS DE PRECIOS</v>
          </cell>
          <cell r="B3301">
            <v>0</v>
          </cell>
          <cell r="C3301">
            <v>0</v>
          </cell>
          <cell r="D3301">
            <v>0</v>
          </cell>
          <cell r="E3301">
            <v>0</v>
          </cell>
          <cell r="F3301">
            <v>0</v>
          </cell>
          <cell r="G3301">
            <v>0</v>
          </cell>
        </row>
        <row r="3302">
          <cell r="A3302" t="str">
            <v>COMITENTE:</v>
          </cell>
          <cell r="B3302" t="str">
            <v>DIRECCIÓN DE ARQUITECTURA</v>
          </cell>
          <cell r="C3302">
            <v>0</v>
          </cell>
          <cell r="D3302">
            <v>0</v>
          </cell>
          <cell r="E3302">
            <v>0</v>
          </cell>
          <cell r="F3302">
            <v>0</v>
          </cell>
          <cell r="G3302">
            <v>0</v>
          </cell>
        </row>
        <row r="3303">
          <cell r="A3303" t="str">
            <v>CONTRATISTA:</v>
          </cell>
          <cell r="B3303" t="str">
            <v>FUNCIONALES SIGOP</v>
          </cell>
          <cell r="C3303">
            <v>0</v>
          </cell>
          <cell r="D3303">
            <v>0</v>
          </cell>
          <cell r="E3303">
            <v>0</v>
          </cell>
          <cell r="F3303">
            <v>0</v>
          </cell>
          <cell r="G3303">
            <v>0</v>
          </cell>
        </row>
        <row r="3304">
          <cell r="A3304" t="str">
            <v>OBRA:</v>
          </cell>
          <cell r="B3304" t="str">
            <v>PRUEBA PLANILLA DE MEDICION</v>
          </cell>
          <cell r="C3304">
            <v>0</v>
          </cell>
          <cell r="D3304">
            <v>0</v>
          </cell>
          <cell r="E3304">
            <v>0</v>
          </cell>
          <cell r="F3304" t="str">
            <v>PRECIOS A:</v>
          </cell>
          <cell r="G3304">
            <v>0</v>
          </cell>
        </row>
        <row r="3305">
          <cell r="A3305" t="str">
            <v>UBICACIÓN:</v>
          </cell>
          <cell r="B3305" t="str">
            <v>CENTRO CIVICO</v>
          </cell>
          <cell r="C3305">
            <v>0</v>
          </cell>
          <cell r="D3305">
            <v>0</v>
          </cell>
          <cell r="E3305">
            <v>0</v>
          </cell>
          <cell r="F3305">
            <v>0</v>
          </cell>
          <cell r="G3305">
            <v>0</v>
          </cell>
        </row>
        <row r="3306">
          <cell r="A3306" t="str">
            <v>RUBRO:</v>
          </cell>
          <cell r="B3306" t="str">
            <v/>
          </cell>
          <cell r="C3306" t="str">
            <v/>
          </cell>
          <cell r="D3306">
            <v>0</v>
          </cell>
          <cell r="E3306">
            <v>0</v>
          </cell>
          <cell r="F3306">
            <v>0</v>
          </cell>
          <cell r="G3306">
            <v>0</v>
          </cell>
        </row>
        <row r="3307">
          <cell r="A3307" t="str">
            <v>ITEM:</v>
          </cell>
          <cell r="B3307" t="str">
            <v/>
          </cell>
          <cell r="C3307" t="str">
            <v/>
          </cell>
          <cell r="D3307">
            <v>0</v>
          </cell>
          <cell r="E3307">
            <v>0</v>
          </cell>
          <cell r="F3307" t="str">
            <v>UNIDAD:</v>
          </cell>
          <cell r="G3307" t="str">
            <v/>
          </cell>
        </row>
        <row r="3308">
          <cell r="A3308">
            <v>0</v>
          </cell>
          <cell r="B3308">
            <v>0</v>
          </cell>
          <cell r="C3308">
            <v>0</v>
          </cell>
          <cell r="D3308">
            <v>0</v>
          </cell>
          <cell r="E3308">
            <v>0</v>
          </cell>
          <cell r="F3308">
            <v>0</v>
          </cell>
          <cell r="G3308">
            <v>0</v>
          </cell>
        </row>
        <row r="3309">
          <cell r="A3309" t="str">
            <v>DATOS REDETERMINACION</v>
          </cell>
          <cell r="B3309">
            <v>0</v>
          </cell>
          <cell r="C3309" t="str">
            <v>DESIGNACION</v>
          </cell>
          <cell r="D3309" t="str">
            <v>U</v>
          </cell>
          <cell r="E3309" t="str">
            <v>Cantidad</v>
          </cell>
          <cell r="F3309" t="str">
            <v>$ Unitarios</v>
          </cell>
          <cell r="G3309" t="str">
            <v>$ Parcial</v>
          </cell>
        </row>
        <row r="3310">
          <cell r="A3310" t="str">
            <v>CÓDIGO</v>
          </cell>
          <cell r="B3310" t="str">
            <v>DESCRIPCIÓN</v>
          </cell>
          <cell r="C3310">
            <v>0</v>
          </cell>
          <cell r="D3310">
            <v>0</v>
          </cell>
          <cell r="E3310">
            <v>0</v>
          </cell>
          <cell r="F3310">
            <v>0</v>
          </cell>
          <cell r="G3310">
            <v>0</v>
          </cell>
        </row>
        <row r="3311">
          <cell r="A3311">
            <v>0</v>
          </cell>
          <cell r="B3311">
            <v>0</v>
          </cell>
          <cell r="C3311" t="str">
            <v>A - MATERIALES</v>
          </cell>
          <cell r="D3311">
            <v>0</v>
          </cell>
          <cell r="E3311">
            <v>0</v>
          </cell>
          <cell r="F3311">
            <v>0</v>
          </cell>
          <cell r="G3311">
            <v>0</v>
          </cell>
        </row>
        <row r="3312">
          <cell r="A3312" t="str">
            <v/>
          </cell>
          <cell r="B3312" t="str">
            <v/>
          </cell>
          <cell r="C3312">
            <v>0</v>
          </cell>
          <cell r="D3312" t="str">
            <v/>
          </cell>
          <cell r="E3312">
            <v>0</v>
          </cell>
          <cell r="F3312">
            <v>0</v>
          </cell>
          <cell r="G3312">
            <v>0</v>
          </cell>
        </row>
        <row r="3313">
          <cell r="A3313" t="str">
            <v/>
          </cell>
          <cell r="B3313" t="str">
            <v/>
          </cell>
          <cell r="C3313">
            <v>0</v>
          </cell>
          <cell r="D3313" t="str">
            <v/>
          </cell>
          <cell r="E3313">
            <v>0</v>
          </cell>
          <cell r="F3313">
            <v>0</v>
          </cell>
          <cell r="G3313">
            <v>0</v>
          </cell>
        </row>
        <row r="3314">
          <cell r="A3314" t="str">
            <v/>
          </cell>
          <cell r="B3314" t="str">
            <v/>
          </cell>
          <cell r="C3314">
            <v>0</v>
          </cell>
          <cell r="D3314" t="str">
            <v/>
          </cell>
          <cell r="E3314">
            <v>0</v>
          </cell>
          <cell r="F3314">
            <v>0</v>
          </cell>
          <cell r="G3314">
            <v>0</v>
          </cell>
        </row>
        <row r="3315">
          <cell r="A3315" t="str">
            <v/>
          </cell>
          <cell r="B3315" t="str">
            <v/>
          </cell>
          <cell r="C3315">
            <v>0</v>
          </cell>
          <cell r="D3315" t="str">
            <v/>
          </cell>
          <cell r="E3315">
            <v>0</v>
          </cell>
          <cell r="F3315">
            <v>0</v>
          </cell>
          <cell r="G3315">
            <v>0</v>
          </cell>
        </row>
        <row r="3316">
          <cell r="A3316" t="str">
            <v/>
          </cell>
          <cell r="B3316" t="str">
            <v/>
          </cell>
          <cell r="C3316">
            <v>0</v>
          </cell>
          <cell r="D3316" t="str">
            <v/>
          </cell>
          <cell r="E3316">
            <v>0</v>
          </cell>
          <cell r="F3316">
            <v>0</v>
          </cell>
          <cell r="G3316">
            <v>0</v>
          </cell>
        </row>
        <row r="3317">
          <cell r="A3317" t="str">
            <v/>
          </cell>
          <cell r="B3317" t="str">
            <v/>
          </cell>
          <cell r="C3317">
            <v>0</v>
          </cell>
          <cell r="D3317" t="str">
            <v/>
          </cell>
          <cell r="E3317">
            <v>0</v>
          </cell>
          <cell r="F3317">
            <v>0</v>
          </cell>
          <cell r="G3317">
            <v>0</v>
          </cell>
        </row>
        <row r="3318">
          <cell r="A3318" t="str">
            <v/>
          </cell>
          <cell r="B3318" t="str">
            <v/>
          </cell>
          <cell r="C3318">
            <v>0</v>
          </cell>
          <cell r="D3318" t="str">
            <v/>
          </cell>
          <cell r="E3318">
            <v>0</v>
          </cell>
          <cell r="F3318">
            <v>0</v>
          </cell>
          <cell r="G3318">
            <v>0</v>
          </cell>
        </row>
        <row r="3319">
          <cell r="A3319" t="str">
            <v/>
          </cell>
          <cell r="B3319" t="str">
            <v/>
          </cell>
          <cell r="C3319">
            <v>0</v>
          </cell>
          <cell r="D3319" t="str">
            <v/>
          </cell>
          <cell r="E3319">
            <v>0</v>
          </cell>
          <cell r="F3319">
            <v>0</v>
          </cell>
          <cell r="G3319">
            <v>0</v>
          </cell>
        </row>
        <row r="3320">
          <cell r="A3320" t="str">
            <v/>
          </cell>
          <cell r="B3320" t="str">
            <v/>
          </cell>
          <cell r="C3320">
            <v>0</v>
          </cell>
          <cell r="D3320" t="str">
            <v/>
          </cell>
          <cell r="E3320">
            <v>0</v>
          </cell>
          <cell r="F3320">
            <v>0</v>
          </cell>
          <cell r="G3320">
            <v>0</v>
          </cell>
        </row>
        <row r="3321">
          <cell r="A3321" t="str">
            <v/>
          </cell>
          <cell r="B3321" t="str">
            <v/>
          </cell>
          <cell r="C3321">
            <v>0</v>
          </cell>
          <cell r="D3321" t="str">
            <v/>
          </cell>
          <cell r="E3321">
            <v>0</v>
          </cell>
          <cell r="F3321">
            <v>0</v>
          </cell>
          <cell r="G3321">
            <v>0</v>
          </cell>
        </row>
        <row r="3322">
          <cell r="A3322" t="str">
            <v/>
          </cell>
          <cell r="B3322" t="str">
            <v/>
          </cell>
          <cell r="C3322">
            <v>0</v>
          </cell>
          <cell r="D3322" t="str">
            <v/>
          </cell>
          <cell r="E3322">
            <v>0</v>
          </cell>
          <cell r="F3322">
            <v>0</v>
          </cell>
          <cell r="G3322">
            <v>0</v>
          </cell>
        </row>
        <row r="3323">
          <cell r="A3323" t="str">
            <v/>
          </cell>
          <cell r="B3323" t="str">
            <v/>
          </cell>
          <cell r="C3323">
            <v>0</v>
          </cell>
          <cell r="D3323" t="str">
            <v/>
          </cell>
          <cell r="E3323">
            <v>0</v>
          </cell>
          <cell r="F3323">
            <v>0</v>
          </cell>
          <cell r="G3323">
            <v>0</v>
          </cell>
        </row>
        <row r="3324">
          <cell r="A3324" t="str">
            <v/>
          </cell>
          <cell r="B3324" t="str">
            <v/>
          </cell>
          <cell r="C3324">
            <v>0</v>
          </cell>
          <cell r="D3324" t="str">
            <v/>
          </cell>
          <cell r="E3324">
            <v>0</v>
          </cell>
          <cell r="F3324">
            <v>0</v>
          </cell>
          <cell r="G3324">
            <v>0</v>
          </cell>
        </row>
        <row r="3325">
          <cell r="A3325" t="str">
            <v/>
          </cell>
          <cell r="B3325" t="str">
            <v/>
          </cell>
          <cell r="C3325">
            <v>0</v>
          </cell>
          <cell r="D3325" t="str">
            <v/>
          </cell>
          <cell r="E3325">
            <v>0</v>
          </cell>
          <cell r="F3325">
            <v>0</v>
          </cell>
          <cell r="G3325">
            <v>0</v>
          </cell>
        </row>
        <row r="3326">
          <cell r="A3326">
            <v>0</v>
          </cell>
          <cell r="B3326">
            <v>0</v>
          </cell>
          <cell r="C3326">
            <v>0</v>
          </cell>
          <cell r="D3326">
            <v>0</v>
          </cell>
          <cell r="E3326">
            <v>0</v>
          </cell>
          <cell r="F3326" t="str">
            <v>Total A</v>
          </cell>
          <cell r="G3326">
            <v>0</v>
          </cell>
        </row>
        <row r="3327">
          <cell r="A3327">
            <v>0</v>
          </cell>
          <cell r="B3327">
            <v>0</v>
          </cell>
          <cell r="C3327" t="str">
            <v>B - MANO DE OBRA</v>
          </cell>
          <cell r="D3327">
            <v>0</v>
          </cell>
          <cell r="E3327">
            <v>0</v>
          </cell>
          <cell r="F3327">
            <v>0</v>
          </cell>
          <cell r="G3327">
            <v>0</v>
          </cell>
        </row>
        <row r="3328">
          <cell r="A3328" t="str">
            <v/>
          </cell>
          <cell r="B3328">
            <v>0</v>
          </cell>
          <cell r="C3328">
            <v>0</v>
          </cell>
          <cell r="D3328" t="str">
            <v/>
          </cell>
          <cell r="E3328">
            <v>0</v>
          </cell>
          <cell r="F3328">
            <v>0</v>
          </cell>
          <cell r="G3328">
            <v>0</v>
          </cell>
        </row>
        <row r="3329">
          <cell r="A3329" t="str">
            <v/>
          </cell>
          <cell r="B3329">
            <v>0</v>
          </cell>
          <cell r="C3329">
            <v>0</v>
          </cell>
          <cell r="D3329" t="str">
            <v/>
          </cell>
          <cell r="E3329">
            <v>0</v>
          </cell>
          <cell r="F3329">
            <v>0</v>
          </cell>
          <cell r="G3329">
            <v>0</v>
          </cell>
        </row>
        <row r="3330">
          <cell r="A3330" t="str">
            <v/>
          </cell>
          <cell r="B3330">
            <v>0</v>
          </cell>
          <cell r="C3330">
            <v>0</v>
          </cell>
          <cell r="D3330" t="str">
            <v/>
          </cell>
          <cell r="E3330">
            <v>0</v>
          </cell>
          <cell r="F3330">
            <v>0</v>
          </cell>
          <cell r="G3330">
            <v>0</v>
          </cell>
        </row>
        <row r="3331">
          <cell r="A3331" t="str">
            <v/>
          </cell>
          <cell r="B3331">
            <v>0</v>
          </cell>
          <cell r="C3331">
            <v>0</v>
          </cell>
          <cell r="D3331" t="str">
            <v/>
          </cell>
          <cell r="E3331">
            <v>0</v>
          </cell>
          <cell r="F3331">
            <v>0</v>
          </cell>
          <cell r="G3331">
            <v>0</v>
          </cell>
        </row>
        <row r="3332">
          <cell r="A3332" t="str">
            <v/>
          </cell>
          <cell r="B3332">
            <v>0</v>
          </cell>
          <cell r="C3332">
            <v>0</v>
          </cell>
          <cell r="D3332" t="str">
            <v/>
          </cell>
          <cell r="E3332">
            <v>0</v>
          </cell>
          <cell r="F3332">
            <v>0</v>
          </cell>
          <cell r="G3332">
            <v>0</v>
          </cell>
        </row>
        <row r="3333">
          <cell r="A3333" t="str">
            <v/>
          </cell>
          <cell r="B3333">
            <v>0</v>
          </cell>
          <cell r="C3333">
            <v>0</v>
          </cell>
          <cell r="D3333" t="str">
            <v/>
          </cell>
          <cell r="E3333">
            <v>0</v>
          </cell>
          <cell r="F3333">
            <v>0</v>
          </cell>
          <cell r="G3333">
            <v>0</v>
          </cell>
        </row>
        <row r="3334">
          <cell r="A3334" t="str">
            <v/>
          </cell>
          <cell r="B3334">
            <v>0</v>
          </cell>
          <cell r="C3334">
            <v>0</v>
          </cell>
          <cell r="D3334" t="str">
            <v/>
          </cell>
          <cell r="E3334">
            <v>0</v>
          </cell>
          <cell r="F3334">
            <v>0</v>
          </cell>
          <cell r="G3334">
            <v>0</v>
          </cell>
        </row>
        <row r="3335">
          <cell r="A3335" t="str">
            <v/>
          </cell>
          <cell r="B3335">
            <v>0</v>
          </cell>
          <cell r="C3335">
            <v>0</v>
          </cell>
          <cell r="D3335" t="str">
            <v/>
          </cell>
          <cell r="E3335">
            <v>0</v>
          </cell>
          <cell r="F3335">
            <v>0</v>
          </cell>
          <cell r="G3335">
            <v>0</v>
          </cell>
        </row>
        <row r="3336">
          <cell r="A3336">
            <v>0</v>
          </cell>
          <cell r="B3336">
            <v>0</v>
          </cell>
          <cell r="C3336">
            <v>0</v>
          </cell>
          <cell r="D3336">
            <v>0</v>
          </cell>
          <cell r="E3336">
            <v>0</v>
          </cell>
          <cell r="F3336" t="str">
            <v>Total B</v>
          </cell>
          <cell r="G3336">
            <v>0</v>
          </cell>
        </row>
        <row r="3337">
          <cell r="A3337">
            <v>0</v>
          </cell>
          <cell r="B3337">
            <v>0</v>
          </cell>
          <cell r="C3337" t="str">
            <v>C - EQUIPOS</v>
          </cell>
          <cell r="D3337">
            <v>0</v>
          </cell>
          <cell r="E3337">
            <v>0</v>
          </cell>
          <cell r="F3337">
            <v>0</v>
          </cell>
          <cell r="G3337">
            <v>0</v>
          </cell>
        </row>
        <row r="3338">
          <cell r="A3338" t="str">
            <v/>
          </cell>
          <cell r="B3338" t="str">
            <v/>
          </cell>
          <cell r="C3338">
            <v>0</v>
          </cell>
          <cell r="D3338" t="str">
            <v/>
          </cell>
          <cell r="E3338">
            <v>0</v>
          </cell>
          <cell r="F3338">
            <v>0</v>
          </cell>
          <cell r="G3338">
            <v>0</v>
          </cell>
        </row>
        <row r="3339">
          <cell r="A3339" t="str">
            <v/>
          </cell>
          <cell r="B3339" t="str">
            <v/>
          </cell>
          <cell r="C3339">
            <v>0</v>
          </cell>
          <cell r="D3339" t="str">
            <v/>
          </cell>
          <cell r="E3339">
            <v>0</v>
          </cell>
          <cell r="F3339">
            <v>0</v>
          </cell>
          <cell r="G3339">
            <v>0</v>
          </cell>
        </row>
        <row r="3340">
          <cell r="A3340" t="str">
            <v/>
          </cell>
          <cell r="B3340" t="str">
            <v/>
          </cell>
          <cell r="C3340">
            <v>0</v>
          </cell>
          <cell r="D3340" t="str">
            <v/>
          </cell>
          <cell r="E3340">
            <v>0</v>
          </cell>
          <cell r="F3340">
            <v>0</v>
          </cell>
          <cell r="G3340">
            <v>0</v>
          </cell>
        </row>
        <row r="3341">
          <cell r="A3341" t="str">
            <v/>
          </cell>
          <cell r="B3341" t="str">
            <v/>
          </cell>
          <cell r="C3341">
            <v>0</v>
          </cell>
          <cell r="D3341" t="str">
            <v/>
          </cell>
          <cell r="E3341">
            <v>0</v>
          </cell>
          <cell r="F3341">
            <v>0</v>
          </cell>
          <cell r="G3341">
            <v>0</v>
          </cell>
        </row>
        <row r="3342">
          <cell r="A3342" t="str">
            <v/>
          </cell>
          <cell r="B3342" t="str">
            <v/>
          </cell>
          <cell r="C3342">
            <v>0</v>
          </cell>
          <cell r="D3342" t="str">
            <v/>
          </cell>
          <cell r="E3342">
            <v>0</v>
          </cell>
          <cell r="F3342">
            <v>0</v>
          </cell>
          <cell r="G3342">
            <v>0</v>
          </cell>
        </row>
        <row r="3343">
          <cell r="A3343" t="str">
            <v/>
          </cell>
          <cell r="B3343" t="str">
            <v/>
          </cell>
          <cell r="C3343">
            <v>0</v>
          </cell>
          <cell r="D3343" t="str">
            <v/>
          </cell>
          <cell r="E3343">
            <v>0</v>
          </cell>
          <cell r="F3343">
            <v>0</v>
          </cell>
          <cell r="G3343">
            <v>0</v>
          </cell>
        </row>
        <row r="3344">
          <cell r="A3344" t="str">
            <v/>
          </cell>
          <cell r="B3344" t="str">
            <v/>
          </cell>
          <cell r="C3344">
            <v>0</v>
          </cell>
          <cell r="D3344" t="str">
            <v/>
          </cell>
          <cell r="E3344">
            <v>0</v>
          </cell>
          <cell r="F3344">
            <v>0</v>
          </cell>
          <cell r="G3344">
            <v>0</v>
          </cell>
        </row>
        <row r="3345">
          <cell r="A3345" t="str">
            <v/>
          </cell>
          <cell r="B3345" t="str">
            <v/>
          </cell>
          <cell r="C3345">
            <v>0</v>
          </cell>
          <cell r="D3345" t="str">
            <v/>
          </cell>
          <cell r="E3345">
            <v>0</v>
          </cell>
          <cell r="F3345">
            <v>0</v>
          </cell>
          <cell r="G3345">
            <v>0</v>
          </cell>
        </row>
        <row r="3346">
          <cell r="A3346" t="str">
            <v/>
          </cell>
          <cell r="B3346" t="str">
            <v/>
          </cell>
          <cell r="C3346">
            <v>0</v>
          </cell>
          <cell r="D3346" t="str">
            <v/>
          </cell>
          <cell r="E3346">
            <v>0</v>
          </cell>
          <cell r="F3346">
            <v>0</v>
          </cell>
          <cell r="G3346">
            <v>0</v>
          </cell>
        </row>
        <row r="3347">
          <cell r="A3347">
            <v>0</v>
          </cell>
          <cell r="B3347">
            <v>0</v>
          </cell>
          <cell r="C3347">
            <v>0</v>
          </cell>
          <cell r="D3347">
            <v>0</v>
          </cell>
          <cell r="E3347">
            <v>0</v>
          </cell>
          <cell r="F3347" t="str">
            <v>Total C</v>
          </cell>
          <cell r="G3347">
            <v>0</v>
          </cell>
        </row>
        <row r="3348">
          <cell r="A3348">
            <v>0</v>
          </cell>
          <cell r="B3348">
            <v>0</v>
          </cell>
          <cell r="C3348">
            <v>0</v>
          </cell>
          <cell r="D3348">
            <v>0</v>
          </cell>
          <cell r="E3348">
            <v>0</v>
          </cell>
          <cell r="F3348">
            <v>0</v>
          </cell>
          <cell r="G3348">
            <v>0</v>
          </cell>
        </row>
        <row r="3349">
          <cell r="A3349" t="str">
            <v/>
          </cell>
          <cell r="B3349" t="str">
            <v/>
          </cell>
          <cell r="C3349">
            <v>0</v>
          </cell>
          <cell r="D3349" t="str">
            <v>Costo  Neto</v>
          </cell>
          <cell r="E3349">
            <v>0</v>
          </cell>
          <cell r="F3349" t="str">
            <v>Total D=A+B+C</v>
          </cell>
          <cell r="G3349">
            <v>0</v>
          </cell>
        </row>
        <row r="3351">
          <cell r="A3351" t="str">
            <v>ANALISIS DE PRECIOS</v>
          </cell>
          <cell r="B3351">
            <v>0</v>
          </cell>
          <cell r="C3351">
            <v>0</v>
          </cell>
          <cell r="D3351">
            <v>0</v>
          </cell>
          <cell r="E3351">
            <v>0</v>
          </cell>
          <cell r="F3351">
            <v>0</v>
          </cell>
          <cell r="G3351">
            <v>0</v>
          </cell>
        </row>
        <row r="3352">
          <cell r="A3352" t="str">
            <v>COMITENTE:</v>
          </cell>
          <cell r="B3352" t="str">
            <v>DIRECCIÓN DE ARQUITECTURA</v>
          </cell>
          <cell r="C3352">
            <v>0</v>
          </cell>
          <cell r="D3352">
            <v>0</v>
          </cell>
          <cell r="E3352">
            <v>0</v>
          </cell>
          <cell r="F3352">
            <v>0</v>
          </cell>
          <cell r="G3352">
            <v>0</v>
          </cell>
        </row>
        <row r="3353">
          <cell r="A3353" t="str">
            <v>CONTRATISTA:</v>
          </cell>
          <cell r="B3353" t="str">
            <v>FUNCIONALES SIGOP</v>
          </cell>
          <cell r="C3353">
            <v>0</v>
          </cell>
          <cell r="D3353">
            <v>0</v>
          </cell>
          <cell r="E3353">
            <v>0</v>
          </cell>
          <cell r="F3353">
            <v>0</v>
          </cell>
          <cell r="G3353">
            <v>0</v>
          </cell>
        </row>
        <row r="3354">
          <cell r="A3354" t="str">
            <v>OBRA:</v>
          </cell>
          <cell r="B3354" t="str">
            <v>PRUEBA PLANILLA DE MEDICION</v>
          </cell>
          <cell r="C3354">
            <v>0</v>
          </cell>
          <cell r="D3354">
            <v>0</v>
          </cell>
          <cell r="E3354">
            <v>0</v>
          </cell>
          <cell r="F3354" t="str">
            <v>PRECIOS A:</v>
          </cell>
          <cell r="G3354">
            <v>0</v>
          </cell>
        </row>
        <row r="3355">
          <cell r="A3355" t="str">
            <v>UBICACIÓN:</v>
          </cell>
          <cell r="B3355" t="str">
            <v>CENTRO CIVICO</v>
          </cell>
          <cell r="C3355">
            <v>0</v>
          </cell>
          <cell r="D3355">
            <v>0</v>
          </cell>
          <cell r="E3355">
            <v>0</v>
          </cell>
          <cell r="F3355">
            <v>0</v>
          </cell>
          <cell r="G3355">
            <v>0</v>
          </cell>
        </row>
        <row r="3356">
          <cell r="A3356" t="str">
            <v>RUBRO:</v>
          </cell>
          <cell r="B3356" t="str">
            <v/>
          </cell>
          <cell r="C3356" t="str">
            <v/>
          </cell>
          <cell r="D3356">
            <v>0</v>
          </cell>
          <cell r="E3356">
            <v>0</v>
          </cell>
          <cell r="F3356">
            <v>0</v>
          </cell>
          <cell r="G3356">
            <v>0</v>
          </cell>
        </row>
        <row r="3357">
          <cell r="A3357" t="str">
            <v>ITEM:</v>
          </cell>
          <cell r="B3357" t="str">
            <v/>
          </cell>
          <cell r="C3357" t="str">
            <v/>
          </cell>
          <cell r="D3357">
            <v>0</v>
          </cell>
          <cell r="E3357">
            <v>0</v>
          </cell>
          <cell r="F3357" t="str">
            <v>UNIDAD:</v>
          </cell>
          <cell r="G3357" t="str">
            <v/>
          </cell>
        </row>
        <row r="3358">
          <cell r="A3358">
            <v>0</v>
          </cell>
          <cell r="B3358">
            <v>0</v>
          </cell>
          <cell r="C3358">
            <v>0</v>
          </cell>
          <cell r="D3358">
            <v>0</v>
          </cell>
          <cell r="E3358">
            <v>0</v>
          </cell>
          <cell r="F3358">
            <v>0</v>
          </cell>
          <cell r="G3358">
            <v>0</v>
          </cell>
        </row>
        <row r="3359">
          <cell r="A3359" t="str">
            <v>DATOS REDETERMINACION</v>
          </cell>
          <cell r="B3359">
            <v>0</v>
          </cell>
          <cell r="C3359" t="str">
            <v>DESIGNACION</v>
          </cell>
          <cell r="D3359" t="str">
            <v>U</v>
          </cell>
          <cell r="E3359" t="str">
            <v>Cantidad</v>
          </cell>
          <cell r="F3359" t="str">
            <v>$ Unitarios</v>
          </cell>
          <cell r="G3359" t="str">
            <v>$ Parcial</v>
          </cell>
        </row>
        <row r="3360">
          <cell r="A3360" t="str">
            <v>CÓDIGO</v>
          </cell>
          <cell r="B3360" t="str">
            <v>DESCRIPCIÓN</v>
          </cell>
          <cell r="C3360">
            <v>0</v>
          </cell>
          <cell r="D3360">
            <v>0</v>
          </cell>
          <cell r="E3360">
            <v>0</v>
          </cell>
          <cell r="F3360">
            <v>0</v>
          </cell>
          <cell r="G3360">
            <v>0</v>
          </cell>
        </row>
        <row r="3361">
          <cell r="A3361">
            <v>0</v>
          </cell>
          <cell r="B3361">
            <v>0</v>
          </cell>
          <cell r="C3361" t="str">
            <v>A - MATERIALES</v>
          </cell>
          <cell r="D3361">
            <v>0</v>
          </cell>
          <cell r="E3361">
            <v>0</v>
          </cell>
          <cell r="F3361">
            <v>0</v>
          </cell>
          <cell r="G3361">
            <v>0</v>
          </cell>
        </row>
        <row r="3362">
          <cell r="A3362" t="str">
            <v/>
          </cell>
          <cell r="B3362" t="str">
            <v/>
          </cell>
          <cell r="C3362">
            <v>0</v>
          </cell>
          <cell r="D3362" t="str">
            <v/>
          </cell>
          <cell r="E3362">
            <v>0</v>
          </cell>
          <cell r="F3362">
            <v>0</v>
          </cell>
          <cell r="G3362">
            <v>0</v>
          </cell>
        </row>
        <row r="3363">
          <cell r="A3363" t="str">
            <v/>
          </cell>
          <cell r="B3363" t="str">
            <v/>
          </cell>
          <cell r="C3363">
            <v>0</v>
          </cell>
          <cell r="D3363" t="str">
            <v/>
          </cell>
          <cell r="E3363">
            <v>0</v>
          </cell>
          <cell r="F3363">
            <v>0</v>
          </cell>
          <cell r="G3363">
            <v>0</v>
          </cell>
        </row>
        <row r="3364">
          <cell r="A3364" t="str">
            <v/>
          </cell>
          <cell r="B3364" t="str">
            <v/>
          </cell>
          <cell r="C3364">
            <v>0</v>
          </cell>
          <cell r="D3364" t="str">
            <v/>
          </cell>
          <cell r="E3364">
            <v>0</v>
          </cell>
          <cell r="F3364">
            <v>0</v>
          </cell>
          <cell r="G3364">
            <v>0</v>
          </cell>
        </row>
        <row r="3365">
          <cell r="A3365" t="str">
            <v/>
          </cell>
          <cell r="B3365" t="str">
            <v/>
          </cell>
          <cell r="C3365">
            <v>0</v>
          </cell>
          <cell r="D3365" t="str">
            <v/>
          </cell>
          <cell r="E3365">
            <v>0</v>
          </cell>
          <cell r="F3365">
            <v>0</v>
          </cell>
          <cell r="G3365">
            <v>0</v>
          </cell>
        </row>
        <row r="3366">
          <cell r="A3366" t="str">
            <v/>
          </cell>
          <cell r="B3366" t="str">
            <v/>
          </cell>
          <cell r="C3366">
            <v>0</v>
          </cell>
          <cell r="D3366" t="str">
            <v/>
          </cell>
          <cell r="E3366">
            <v>0</v>
          </cell>
          <cell r="F3366">
            <v>0</v>
          </cell>
          <cell r="G3366">
            <v>0</v>
          </cell>
        </row>
        <row r="3367">
          <cell r="A3367" t="str">
            <v/>
          </cell>
          <cell r="B3367" t="str">
            <v/>
          </cell>
          <cell r="C3367">
            <v>0</v>
          </cell>
          <cell r="D3367" t="str">
            <v/>
          </cell>
          <cell r="E3367">
            <v>0</v>
          </cell>
          <cell r="F3367">
            <v>0</v>
          </cell>
          <cell r="G3367">
            <v>0</v>
          </cell>
        </row>
        <row r="3368">
          <cell r="A3368" t="str">
            <v/>
          </cell>
          <cell r="B3368" t="str">
            <v/>
          </cell>
          <cell r="C3368">
            <v>0</v>
          </cell>
          <cell r="D3368" t="str">
            <v/>
          </cell>
          <cell r="E3368">
            <v>0</v>
          </cell>
          <cell r="F3368">
            <v>0</v>
          </cell>
          <cell r="G3368">
            <v>0</v>
          </cell>
        </row>
        <row r="3369">
          <cell r="A3369" t="str">
            <v/>
          </cell>
          <cell r="B3369" t="str">
            <v/>
          </cell>
          <cell r="C3369">
            <v>0</v>
          </cell>
          <cell r="D3369" t="str">
            <v/>
          </cell>
          <cell r="E3369">
            <v>0</v>
          </cell>
          <cell r="F3369">
            <v>0</v>
          </cell>
          <cell r="G3369">
            <v>0</v>
          </cell>
        </row>
        <row r="3370">
          <cell r="A3370" t="str">
            <v/>
          </cell>
          <cell r="B3370" t="str">
            <v/>
          </cell>
          <cell r="C3370">
            <v>0</v>
          </cell>
          <cell r="D3370" t="str">
            <v/>
          </cell>
          <cell r="E3370">
            <v>0</v>
          </cell>
          <cell r="F3370">
            <v>0</v>
          </cell>
          <cell r="G3370">
            <v>0</v>
          </cell>
        </row>
        <row r="3371">
          <cell r="A3371" t="str">
            <v/>
          </cell>
          <cell r="B3371" t="str">
            <v/>
          </cell>
          <cell r="C3371">
            <v>0</v>
          </cell>
          <cell r="D3371" t="str">
            <v/>
          </cell>
          <cell r="E3371">
            <v>0</v>
          </cell>
          <cell r="F3371">
            <v>0</v>
          </cell>
          <cell r="G3371">
            <v>0</v>
          </cell>
        </row>
        <row r="3372">
          <cell r="A3372" t="str">
            <v/>
          </cell>
          <cell r="B3372" t="str">
            <v/>
          </cell>
          <cell r="C3372">
            <v>0</v>
          </cell>
          <cell r="D3372" t="str">
            <v/>
          </cell>
          <cell r="E3372">
            <v>0</v>
          </cell>
          <cell r="F3372">
            <v>0</v>
          </cell>
          <cell r="G3372">
            <v>0</v>
          </cell>
        </row>
        <row r="3373">
          <cell r="A3373" t="str">
            <v/>
          </cell>
          <cell r="B3373" t="str">
            <v/>
          </cell>
          <cell r="C3373">
            <v>0</v>
          </cell>
          <cell r="D3373" t="str">
            <v/>
          </cell>
          <cell r="E3373">
            <v>0</v>
          </cell>
          <cell r="F3373">
            <v>0</v>
          </cell>
          <cell r="G3373">
            <v>0</v>
          </cell>
        </row>
        <row r="3374">
          <cell r="A3374" t="str">
            <v/>
          </cell>
          <cell r="B3374" t="str">
            <v/>
          </cell>
          <cell r="C3374">
            <v>0</v>
          </cell>
          <cell r="D3374" t="str">
            <v/>
          </cell>
          <cell r="E3374">
            <v>0</v>
          </cell>
          <cell r="F3374">
            <v>0</v>
          </cell>
          <cell r="G3374">
            <v>0</v>
          </cell>
        </row>
        <row r="3375">
          <cell r="A3375" t="str">
            <v/>
          </cell>
          <cell r="B3375" t="str">
            <v/>
          </cell>
          <cell r="C3375">
            <v>0</v>
          </cell>
          <cell r="D3375" t="str">
            <v/>
          </cell>
          <cell r="E3375">
            <v>0</v>
          </cell>
          <cell r="F3375">
            <v>0</v>
          </cell>
          <cell r="G3375">
            <v>0</v>
          </cell>
        </row>
        <row r="3376">
          <cell r="A3376">
            <v>0</v>
          </cell>
          <cell r="B3376">
            <v>0</v>
          </cell>
          <cell r="C3376">
            <v>0</v>
          </cell>
          <cell r="D3376">
            <v>0</v>
          </cell>
          <cell r="E3376">
            <v>0</v>
          </cell>
          <cell r="F3376" t="str">
            <v>Total A</v>
          </cell>
          <cell r="G3376">
            <v>0</v>
          </cell>
        </row>
        <row r="3377">
          <cell r="A3377">
            <v>0</v>
          </cell>
          <cell r="B3377">
            <v>0</v>
          </cell>
          <cell r="C3377" t="str">
            <v>B - MANO DE OBRA</v>
          </cell>
          <cell r="D3377">
            <v>0</v>
          </cell>
          <cell r="E3377">
            <v>0</v>
          </cell>
          <cell r="F3377">
            <v>0</v>
          </cell>
          <cell r="G3377">
            <v>0</v>
          </cell>
        </row>
        <row r="3378">
          <cell r="A3378" t="str">
            <v/>
          </cell>
          <cell r="B3378">
            <v>0</v>
          </cell>
          <cell r="C3378">
            <v>0</v>
          </cell>
          <cell r="D3378" t="str">
            <v/>
          </cell>
          <cell r="E3378">
            <v>0</v>
          </cell>
          <cell r="F3378">
            <v>0</v>
          </cell>
          <cell r="G3378">
            <v>0</v>
          </cell>
        </row>
        <row r="3379">
          <cell r="A3379" t="str">
            <v/>
          </cell>
          <cell r="B3379">
            <v>0</v>
          </cell>
          <cell r="C3379">
            <v>0</v>
          </cell>
          <cell r="D3379" t="str">
            <v/>
          </cell>
          <cell r="E3379">
            <v>0</v>
          </cell>
          <cell r="F3379">
            <v>0</v>
          </cell>
          <cell r="G3379">
            <v>0</v>
          </cell>
        </row>
        <row r="3380">
          <cell r="A3380" t="str">
            <v/>
          </cell>
          <cell r="B3380">
            <v>0</v>
          </cell>
          <cell r="C3380">
            <v>0</v>
          </cell>
          <cell r="D3380" t="str">
            <v/>
          </cell>
          <cell r="E3380">
            <v>0</v>
          </cell>
          <cell r="F3380">
            <v>0</v>
          </cell>
          <cell r="G3380">
            <v>0</v>
          </cell>
        </row>
        <row r="3381">
          <cell r="A3381" t="str">
            <v/>
          </cell>
          <cell r="B3381">
            <v>0</v>
          </cell>
          <cell r="C3381">
            <v>0</v>
          </cell>
          <cell r="D3381" t="str">
            <v/>
          </cell>
          <cell r="E3381">
            <v>0</v>
          </cell>
          <cell r="F3381">
            <v>0</v>
          </cell>
          <cell r="G3381">
            <v>0</v>
          </cell>
        </row>
        <row r="3382">
          <cell r="A3382" t="str">
            <v/>
          </cell>
          <cell r="B3382">
            <v>0</v>
          </cell>
          <cell r="C3382">
            <v>0</v>
          </cell>
          <cell r="D3382" t="str">
            <v/>
          </cell>
          <cell r="E3382">
            <v>0</v>
          </cell>
          <cell r="F3382">
            <v>0</v>
          </cell>
          <cell r="G3382">
            <v>0</v>
          </cell>
        </row>
        <row r="3383">
          <cell r="A3383" t="str">
            <v/>
          </cell>
          <cell r="B3383">
            <v>0</v>
          </cell>
          <cell r="C3383">
            <v>0</v>
          </cell>
          <cell r="D3383" t="str">
            <v/>
          </cell>
          <cell r="E3383">
            <v>0</v>
          </cell>
          <cell r="F3383">
            <v>0</v>
          </cell>
          <cell r="G3383">
            <v>0</v>
          </cell>
        </row>
        <row r="3384">
          <cell r="A3384" t="str">
            <v/>
          </cell>
          <cell r="B3384">
            <v>0</v>
          </cell>
          <cell r="C3384">
            <v>0</v>
          </cell>
          <cell r="D3384" t="str">
            <v/>
          </cell>
          <cell r="E3384">
            <v>0</v>
          </cell>
          <cell r="F3384">
            <v>0</v>
          </cell>
          <cell r="G3384">
            <v>0</v>
          </cell>
        </row>
        <row r="3385">
          <cell r="A3385" t="str">
            <v/>
          </cell>
          <cell r="B3385">
            <v>0</v>
          </cell>
          <cell r="C3385">
            <v>0</v>
          </cell>
          <cell r="D3385" t="str">
            <v/>
          </cell>
          <cell r="E3385">
            <v>0</v>
          </cell>
          <cell r="F3385">
            <v>0</v>
          </cell>
          <cell r="G3385">
            <v>0</v>
          </cell>
        </row>
        <row r="3386">
          <cell r="A3386">
            <v>0</v>
          </cell>
          <cell r="B3386">
            <v>0</v>
          </cell>
          <cell r="C3386">
            <v>0</v>
          </cell>
          <cell r="D3386">
            <v>0</v>
          </cell>
          <cell r="E3386">
            <v>0</v>
          </cell>
          <cell r="F3386" t="str">
            <v>Total B</v>
          </cell>
          <cell r="G3386">
            <v>0</v>
          </cell>
        </row>
        <row r="3387">
          <cell r="A3387">
            <v>0</v>
          </cell>
          <cell r="B3387">
            <v>0</v>
          </cell>
          <cell r="C3387" t="str">
            <v>C - EQUIPOS</v>
          </cell>
          <cell r="D3387">
            <v>0</v>
          </cell>
          <cell r="E3387">
            <v>0</v>
          </cell>
          <cell r="F3387">
            <v>0</v>
          </cell>
          <cell r="G3387">
            <v>0</v>
          </cell>
        </row>
        <row r="3388">
          <cell r="A3388" t="str">
            <v/>
          </cell>
          <cell r="B3388" t="str">
            <v/>
          </cell>
          <cell r="C3388">
            <v>0</v>
          </cell>
          <cell r="D3388" t="str">
            <v/>
          </cell>
          <cell r="E3388">
            <v>0</v>
          </cell>
          <cell r="F3388">
            <v>0</v>
          </cell>
          <cell r="G3388">
            <v>0</v>
          </cell>
        </row>
        <row r="3389">
          <cell r="A3389" t="str">
            <v/>
          </cell>
          <cell r="B3389" t="str">
            <v/>
          </cell>
          <cell r="C3389">
            <v>0</v>
          </cell>
          <cell r="D3389" t="str">
            <v/>
          </cell>
          <cell r="E3389">
            <v>0</v>
          </cell>
          <cell r="F3389">
            <v>0</v>
          </cell>
          <cell r="G3389">
            <v>0</v>
          </cell>
        </row>
        <row r="3390">
          <cell r="A3390" t="str">
            <v/>
          </cell>
          <cell r="B3390" t="str">
            <v/>
          </cell>
          <cell r="C3390">
            <v>0</v>
          </cell>
          <cell r="D3390" t="str">
            <v/>
          </cell>
          <cell r="E3390">
            <v>0</v>
          </cell>
          <cell r="F3390">
            <v>0</v>
          </cell>
          <cell r="G3390">
            <v>0</v>
          </cell>
        </row>
        <row r="3391">
          <cell r="A3391" t="str">
            <v/>
          </cell>
          <cell r="B3391" t="str">
            <v/>
          </cell>
          <cell r="C3391">
            <v>0</v>
          </cell>
          <cell r="D3391" t="str">
            <v/>
          </cell>
          <cell r="E3391">
            <v>0</v>
          </cell>
          <cell r="F3391">
            <v>0</v>
          </cell>
          <cell r="G3391">
            <v>0</v>
          </cell>
        </row>
        <row r="3392">
          <cell r="A3392" t="str">
            <v/>
          </cell>
          <cell r="B3392" t="str">
            <v/>
          </cell>
          <cell r="C3392">
            <v>0</v>
          </cell>
          <cell r="D3392" t="str">
            <v/>
          </cell>
          <cell r="E3392">
            <v>0</v>
          </cell>
          <cell r="F3392">
            <v>0</v>
          </cell>
          <cell r="G3392">
            <v>0</v>
          </cell>
        </row>
        <row r="3393">
          <cell r="A3393" t="str">
            <v/>
          </cell>
          <cell r="B3393" t="str">
            <v/>
          </cell>
          <cell r="C3393">
            <v>0</v>
          </cell>
          <cell r="D3393" t="str">
            <v/>
          </cell>
          <cell r="E3393">
            <v>0</v>
          </cell>
          <cell r="F3393">
            <v>0</v>
          </cell>
          <cell r="G3393">
            <v>0</v>
          </cell>
        </row>
        <row r="3394">
          <cell r="A3394" t="str">
            <v/>
          </cell>
          <cell r="B3394" t="str">
            <v/>
          </cell>
          <cell r="C3394">
            <v>0</v>
          </cell>
          <cell r="D3394" t="str">
            <v/>
          </cell>
          <cell r="E3394">
            <v>0</v>
          </cell>
          <cell r="F3394">
            <v>0</v>
          </cell>
          <cell r="G3394">
            <v>0</v>
          </cell>
        </row>
        <row r="3395">
          <cell r="A3395" t="str">
            <v/>
          </cell>
          <cell r="B3395" t="str">
            <v/>
          </cell>
          <cell r="C3395">
            <v>0</v>
          </cell>
          <cell r="D3395" t="str">
            <v/>
          </cell>
          <cell r="E3395">
            <v>0</v>
          </cell>
          <cell r="F3395">
            <v>0</v>
          </cell>
          <cell r="G3395">
            <v>0</v>
          </cell>
        </row>
        <row r="3396">
          <cell r="A3396" t="str">
            <v/>
          </cell>
          <cell r="B3396" t="str">
            <v/>
          </cell>
          <cell r="C3396">
            <v>0</v>
          </cell>
          <cell r="D3396" t="str">
            <v/>
          </cell>
          <cell r="E3396">
            <v>0</v>
          </cell>
          <cell r="F3396">
            <v>0</v>
          </cell>
          <cell r="G3396">
            <v>0</v>
          </cell>
        </row>
        <row r="3397">
          <cell r="A3397">
            <v>0</v>
          </cell>
          <cell r="B3397">
            <v>0</v>
          </cell>
          <cell r="C3397">
            <v>0</v>
          </cell>
          <cell r="D3397">
            <v>0</v>
          </cell>
          <cell r="E3397">
            <v>0</v>
          </cell>
          <cell r="F3397" t="str">
            <v>Total C</v>
          </cell>
          <cell r="G3397">
            <v>0</v>
          </cell>
        </row>
        <row r="3398">
          <cell r="A3398">
            <v>0</v>
          </cell>
          <cell r="B3398">
            <v>0</v>
          </cell>
          <cell r="C3398">
            <v>0</v>
          </cell>
          <cell r="D3398">
            <v>0</v>
          </cell>
          <cell r="E3398">
            <v>0</v>
          </cell>
          <cell r="F3398">
            <v>0</v>
          </cell>
          <cell r="G3398">
            <v>0</v>
          </cell>
        </row>
        <row r="3399">
          <cell r="A3399" t="str">
            <v/>
          </cell>
          <cell r="B3399" t="str">
            <v/>
          </cell>
          <cell r="C3399">
            <v>0</v>
          </cell>
          <cell r="D3399" t="str">
            <v>Costo  Neto</v>
          </cell>
          <cell r="E3399">
            <v>0</v>
          </cell>
          <cell r="F3399" t="str">
            <v>Total D=A+B+C</v>
          </cell>
          <cell r="G3399">
            <v>0</v>
          </cell>
        </row>
        <row r="3401">
          <cell r="A3401" t="str">
            <v>ANALISIS DE PRECIOS</v>
          </cell>
          <cell r="B3401">
            <v>0</v>
          </cell>
          <cell r="C3401">
            <v>0</v>
          </cell>
          <cell r="D3401">
            <v>0</v>
          </cell>
          <cell r="E3401">
            <v>0</v>
          </cell>
          <cell r="F3401">
            <v>0</v>
          </cell>
          <cell r="G3401">
            <v>0</v>
          </cell>
        </row>
        <row r="3402">
          <cell r="A3402" t="str">
            <v>COMITENTE:</v>
          </cell>
          <cell r="B3402" t="str">
            <v>DIRECCIÓN DE ARQUITECTURA</v>
          </cell>
          <cell r="C3402">
            <v>0</v>
          </cell>
          <cell r="D3402">
            <v>0</v>
          </cell>
          <cell r="E3402">
            <v>0</v>
          </cell>
          <cell r="F3402">
            <v>0</v>
          </cell>
          <cell r="G3402">
            <v>0</v>
          </cell>
        </row>
        <row r="3403">
          <cell r="A3403" t="str">
            <v>CONTRATISTA:</v>
          </cell>
          <cell r="B3403" t="str">
            <v>FUNCIONALES SIGOP</v>
          </cell>
          <cell r="C3403">
            <v>0</v>
          </cell>
          <cell r="D3403">
            <v>0</v>
          </cell>
          <cell r="E3403">
            <v>0</v>
          </cell>
          <cell r="F3403">
            <v>0</v>
          </cell>
          <cell r="G3403">
            <v>0</v>
          </cell>
        </row>
        <row r="3404">
          <cell r="A3404" t="str">
            <v>OBRA:</v>
          </cell>
          <cell r="B3404" t="str">
            <v>PRUEBA PLANILLA DE MEDICION</v>
          </cell>
          <cell r="C3404">
            <v>0</v>
          </cell>
          <cell r="D3404">
            <v>0</v>
          </cell>
          <cell r="E3404">
            <v>0</v>
          </cell>
          <cell r="F3404" t="str">
            <v>PRECIOS A:</v>
          </cell>
          <cell r="G3404">
            <v>0</v>
          </cell>
        </row>
        <row r="3405">
          <cell r="A3405" t="str">
            <v>UBICACIÓN:</v>
          </cell>
          <cell r="B3405" t="str">
            <v>CENTRO CIVICO</v>
          </cell>
          <cell r="C3405">
            <v>0</v>
          </cell>
          <cell r="D3405">
            <v>0</v>
          </cell>
          <cell r="E3405">
            <v>0</v>
          </cell>
          <cell r="F3405">
            <v>0</v>
          </cell>
          <cell r="G3405">
            <v>0</v>
          </cell>
        </row>
        <row r="3406">
          <cell r="A3406" t="str">
            <v>RUBRO:</v>
          </cell>
          <cell r="B3406" t="str">
            <v/>
          </cell>
          <cell r="C3406" t="str">
            <v/>
          </cell>
          <cell r="D3406">
            <v>0</v>
          </cell>
          <cell r="E3406">
            <v>0</v>
          </cell>
          <cell r="F3406">
            <v>0</v>
          </cell>
          <cell r="G3406">
            <v>0</v>
          </cell>
        </row>
        <row r="3407">
          <cell r="A3407" t="str">
            <v>ITEM:</v>
          </cell>
          <cell r="B3407" t="str">
            <v/>
          </cell>
          <cell r="C3407" t="str">
            <v/>
          </cell>
          <cell r="D3407">
            <v>0</v>
          </cell>
          <cell r="E3407">
            <v>0</v>
          </cell>
          <cell r="F3407" t="str">
            <v>UNIDAD:</v>
          </cell>
          <cell r="G3407" t="str">
            <v/>
          </cell>
        </row>
        <row r="3408">
          <cell r="A3408">
            <v>0</v>
          </cell>
          <cell r="B3408">
            <v>0</v>
          </cell>
          <cell r="C3408">
            <v>0</v>
          </cell>
          <cell r="D3408">
            <v>0</v>
          </cell>
          <cell r="E3408">
            <v>0</v>
          </cell>
          <cell r="F3408">
            <v>0</v>
          </cell>
          <cell r="G3408">
            <v>0</v>
          </cell>
        </row>
        <row r="3409">
          <cell r="A3409" t="str">
            <v>DATOS REDETERMINACION</v>
          </cell>
          <cell r="B3409">
            <v>0</v>
          </cell>
          <cell r="C3409" t="str">
            <v>DESIGNACION</v>
          </cell>
          <cell r="D3409" t="str">
            <v>U</v>
          </cell>
          <cell r="E3409" t="str">
            <v>Cantidad</v>
          </cell>
          <cell r="F3409" t="str">
            <v>$ Unitarios</v>
          </cell>
          <cell r="G3409" t="str">
            <v>$ Parcial</v>
          </cell>
        </row>
        <row r="3410">
          <cell r="A3410" t="str">
            <v>CÓDIGO</v>
          </cell>
          <cell r="B3410" t="str">
            <v>DESCRIPCIÓN</v>
          </cell>
          <cell r="C3410">
            <v>0</v>
          </cell>
          <cell r="D3410">
            <v>0</v>
          </cell>
          <cell r="E3410">
            <v>0</v>
          </cell>
          <cell r="F3410">
            <v>0</v>
          </cell>
          <cell r="G3410">
            <v>0</v>
          </cell>
        </row>
        <row r="3411">
          <cell r="A3411">
            <v>0</v>
          </cell>
          <cell r="B3411">
            <v>0</v>
          </cell>
          <cell r="C3411" t="str">
            <v>A - MATERIALES</v>
          </cell>
          <cell r="D3411">
            <v>0</v>
          </cell>
          <cell r="E3411">
            <v>0</v>
          </cell>
          <cell r="F3411">
            <v>0</v>
          </cell>
          <cell r="G3411">
            <v>0</v>
          </cell>
        </row>
        <row r="3412">
          <cell r="A3412" t="str">
            <v/>
          </cell>
          <cell r="B3412" t="str">
            <v/>
          </cell>
          <cell r="C3412">
            <v>0</v>
          </cell>
          <cell r="D3412" t="str">
            <v/>
          </cell>
          <cell r="E3412">
            <v>0</v>
          </cell>
          <cell r="F3412">
            <v>0</v>
          </cell>
          <cell r="G3412">
            <v>0</v>
          </cell>
        </row>
        <row r="3413">
          <cell r="A3413" t="str">
            <v/>
          </cell>
          <cell r="B3413" t="str">
            <v/>
          </cell>
          <cell r="C3413">
            <v>0</v>
          </cell>
          <cell r="D3413" t="str">
            <v/>
          </cell>
          <cell r="E3413">
            <v>0</v>
          </cell>
          <cell r="F3413">
            <v>0</v>
          </cell>
          <cell r="G3413">
            <v>0</v>
          </cell>
        </row>
        <row r="3414">
          <cell r="A3414" t="str">
            <v/>
          </cell>
          <cell r="B3414" t="str">
            <v/>
          </cell>
          <cell r="C3414">
            <v>0</v>
          </cell>
          <cell r="D3414" t="str">
            <v/>
          </cell>
          <cell r="E3414">
            <v>0</v>
          </cell>
          <cell r="F3414">
            <v>0</v>
          </cell>
          <cell r="G3414">
            <v>0</v>
          </cell>
        </row>
        <row r="3415">
          <cell r="A3415" t="str">
            <v/>
          </cell>
          <cell r="B3415" t="str">
            <v/>
          </cell>
          <cell r="C3415">
            <v>0</v>
          </cell>
          <cell r="D3415" t="str">
            <v/>
          </cell>
          <cell r="E3415">
            <v>0</v>
          </cell>
          <cell r="F3415">
            <v>0</v>
          </cell>
          <cell r="G3415">
            <v>0</v>
          </cell>
        </row>
        <row r="3416">
          <cell r="A3416" t="str">
            <v/>
          </cell>
          <cell r="B3416" t="str">
            <v/>
          </cell>
          <cell r="C3416">
            <v>0</v>
          </cell>
          <cell r="D3416" t="str">
            <v/>
          </cell>
          <cell r="E3416">
            <v>0</v>
          </cell>
          <cell r="F3416">
            <v>0</v>
          </cell>
          <cell r="G3416">
            <v>0</v>
          </cell>
        </row>
        <row r="3417">
          <cell r="A3417" t="str">
            <v/>
          </cell>
          <cell r="B3417" t="str">
            <v/>
          </cell>
          <cell r="C3417">
            <v>0</v>
          </cell>
          <cell r="D3417" t="str">
            <v/>
          </cell>
          <cell r="E3417">
            <v>0</v>
          </cell>
          <cell r="F3417">
            <v>0</v>
          </cell>
          <cell r="G3417">
            <v>0</v>
          </cell>
        </row>
        <row r="3418">
          <cell r="A3418" t="str">
            <v/>
          </cell>
          <cell r="B3418" t="str">
            <v/>
          </cell>
          <cell r="C3418">
            <v>0</v>
          </cell>
          <cell r="D3418" t="str">
            <v/>
          </cell>
          <cell r="E3418">
            <v>0</v>
          </cell>
          <cell r="F3418">
            <v>0</v>
          </cell>
          <cell r="G3418">
            <v>0</v>
          </cell>
        </row>
        <row r="3419">
          <cell r="A3419" t="str">
            <v/>
          </cell>
          <cell r="B3419" t="str">
            <v/>
          </cell>
          <cell r="C3419">
            <v>0</v>
          </cell>
          <cell r="D3419" t="str">
            <v/>
          </cell>
          <cell r="E3419">
            <v>0</v>
          </cell>
          <cell r="F3419">
            <v>0</v>
          </cell>
          <cell r="G3419">
            <v>0</v>
          </cell>
        </row>
        <row r="3420">
          <cell r="A3420" t="str">
            <v/>
          </cell>
          <cell r="B3420" t="str">
            <v/>
          </cell>
          <cell r="C3420">
            <v>0</v>
          </cell>
          <cell r="D3420" t="str">
            <v/>
          </cell>
          <cell r="E3420">
            <v>0</v>
          </cell>
          <cell r="F3420">
            <v>0</v>
          </cell>
          <cell r="G3420">
            <v>0</v>
          </cell>
        </row>
        <row r="3421">
          <cell r="A3421" t="str">
            <v/>
          </cell>
          <cell r="B3421" t="str">
            <v/>
          </cell>
          <cell r="C3421">
            <v>0</v>
          </cell>
          <cell r="D3421" t="str">
            <v/>
          </cell>
          <cell r="E3421">
            <v>0</v>
          </cell>
          <cell r="F3421">
            <v>0</v>
          </cell>
          <cell r="G3421">
            <v>0</v>
          </cell>
        </row>
        <row r="3422">
          <cell r="A3422" t="str">
            <v/>
          </cell>
          <cell r="B3422" t="str">
            <v/>
          </cell>
          <cell r="C3422">
            <v>0</v>
          </cell>
          <cell r="D3422" t="str">
            <v/>
          </cell>
          <cell r="E3422">
            <v>0</v>
          </cell>
          <cell r="F3422">
            <v>0</v>
          </cell>
          <cell r="G3422">
            <v>0</v>
          </cell>
        </row>
        <row r="3423">
          <cell r="A3423" t="str">
            <v/>
          </cell>
          <cell r="B3423" t="str">
            <v/>
          </cell>
          <cell r="C3423">
            <v>0</v>
          </cell>
          <cell r="D3423" t="str">
            <v/>
          </cell>
          <cell r="E3423">
            <v>0</v>
          </cell>
          <cell r="F3423">
            <v>0</v>
          </cell>
          <cell r="G3423">
            <v>0</v>
          </cell>
        </row>
        <row r="3424">
          <cell r="A3424" t="str">
            <v/>
          </cell>
          <cell r="B3424" t="str">
            <v/>
          </cell>
          <cell r="C3424">
            <v>0</v>
          </cell>
          <cell r="D3424" t="str">
            <v/>
          </cell>
          <cell r="E3424">
            <v>0</v>
          </cell>
          <cell r="F3424">
            <v>0</v>
          </cell>
          <cell r="G3424">
            <v>0</v>
          </cell>
        </row>
        <row r="3425">
          <cell r="A3425" t="str">
            <v/>
          </cell>
          <cell r="B3425" t="str">
            <v/>
          </cell>
          <cell r="C3425">
            <v>0</v>
          </cell>
          <cell r="D3425" t="str">
            <v/>
          </cell>
          <cell r="E3425">
            <v>0</v>
          </cell>
          <cell r="F3425">
            <v>0</v>
          </cell>
          <cell r="G3425">
            <v>0</v>
          </cell>
        </row>
        <row r="3426">
          <cell r="A3426">
            <v>0</v>
          </cell>
          <cell r="B3426">
            <v>0</v>
          </cell>
          <cell r="C3426">
            <v>0</v>
          </cell>
          <cell r="D3426">
            <v>0</v>
          </cell>
          <cell r="E3426">
            <v>0</v>
          </cell>
          <cell r="F3426" t="str">
            <v>Total A</v>
          </cell>
          <cell r="G3426">
            <v>0</v>
          </cell>
        </row>
        <row r="3427">
          <cell r="A3427">
            <v>0</v>
          </cell>
          <cell r="B3427">
            <v>0</v>
          </cell>
          <cell r="C3427" t="str">
            <v>B - MANO DE OBRA</v>
          </cell>
          <cell r="D3427">
            <v>0</v>
          </cell>
          <cell r="E3427">
            <v>0</v>
          </cell>
          <cell r="F3427">
            <v>0</v>
          </cell>
          <cell r="G3427">
            <v>0</v>
          </cell>
        </row>
        <row r="3428">
          <cell r="A3428" t="str">
            <v/>
          </cell>
          <cell r="B3428">
            <v>0</v>
          </cell>
          <cell r="C3428">
            <v>0</v>
          </cell>
          <cell r="D3428" t="str">
            <v/>
          </cell>
          <cell r="E3428">
            <v>0</v>
          </cell>
          <cell r="F3428">
            <v>0</v>
          </cell>
          <cell r="G3428">
            <v>0</v>
          </cell>
        </row>
        <row r="3429">
          <cell r="A3429" t="str">
            <v/>
          </cell>
          <cell r="B3429">
            <v>0</v>
          </cell>
          <cell r="C3429">
            <v>0</v>
          </cell>
          <cell r="D3429" t="str">
            <v/>
          </cell>
          <cell r="E3429">
            <v>0</v>
          </cell>
          <cell r="F3429">
            <v>0</v>
          </cell>
          <cell r="G3429">
            <v>0</v>
          </cell>
        </row>
        <row r="3430">
          <cell r="A3430" t="str">
            <v/>
          </cell>
          <cell r="B3430">
            <v>0</v>
          </cell>
          <cell r="C3430">
            <v>0</v>
          </cell>
          <cell r="D3430" t="str">
            <v/>
          </cell>
          <cell r="E3430">
            <v>0</v>
          </cell>
          <cell r="F3430">
            <v>0</v>
          </cell>
          <cell r="G3430">
            <v>0</v>
          </cell>
        </row>
        <row r="3431">
          <cell r="A3431" t="str">
            <v/>
          </cell>
          <cell r="B3431">
            <v>0</v>
          </cell>
          <cell r="C3431">
            <v>0</v>
          </cell>
          <cell r="D3431" t="str">
            <v/>
          </cell>
          <cell r="E3431">
            <v>0</v>
          </cell>
          <cell r="F3431">
            <v>0</v>
          </cell>
          <cell r="G3431">
            <v>0</v>
          </cell>
        </row>
        <row r="3432">
          <cell r="A3432" t="str">
            <v/>
          </cell>
          <cell r="B3432">
            <v>0</v>
          </cell>
          <cell r="C3432">
            <v>0</v>
          </cell>
          <cell r="D3432" t="str">
            <v/>
          </cell>
          <cell r="E3432">
            <v>0</v>
          </cell>
          <cell r="F3432">
            <v>0</v>
          </cell>
          <cell r="G3432">
            <v>0</v>
          </cell>
        </row>
        <row r="3433">
          <cell r="A3433" t="str">
            <v/>
          </cell>
          <cell r="B3433">
            <v>0</v>
          </cell>
          <cell r="C3433">
            <v>0</v>
          </cell>
          <cell r="D3433" t="str">
            <v/>
          </cell>
          <cell r="E3433">
            <v>0</v>
          </cell>
          <cell r="F3433">
            <v>0</v>
          </cell>
          <cell r="G3433">
            <v>0</v>
          </cell>
        </row>
        <row r="3434">
          <cell r="A3434" t="str">
            <v/>
          </cell>
          <cell r="B3434">
            <v>0</v>
          </cell>
          <cell r="C3434">
            <v>0</v>
          </cell>
          <cell r="D3434" t="str">
            <v/>
          </cell>
          <cell r="E3434">
            <v>0</v>
          </cell>
          <cell r="F3434">
            <v>0</v>
          </cell>
          <cell r="G3434">
            <v>0</v>
          </cell>
        </row>
        <row r="3435">
          <cell r="A3435" t="str">
            <v/>
          </cell>
          <cell r="B3435">
            <v>0</v>
          </cell>
          <cell r="C3435">
            <v>0</v>
          </cell>
          <cell r="D3435" t="str">
            <v/>
          </cell>
          <cell r="E3435">
            <v>0</v>
          </cell>
          <cell r="F3435">
            <v>0</v>
          </cell>
          <cell r="G3435">
            <v>0</v>
          </cell>
        </row>
        <row r="3436">
          <cell r="A3436">
            <v>0</v>
          </cell>
          <cell r="B3436">
            <v>0</v>
          </cell>
          <cell r="C3436">
            <v>0</v>
          </cell>
          <cell r="D3436">
            <v>0</v>
          </cell>
          <cell r="E3436">
            <v>0</v>
          </cell>
          <cell r="F3436" t="str">
            <v>Total B</v>
          </cell>
          <cell r="G3436">
            <v>0</v>
          </cell>
        </row>
        <row r="3437">
          <cell r="A3437">
            <v>0</v>
          </cell>
          <cell r="B3437">
            <v>0</v>
          </cell>
          <cell r="C3437" t="str">
            <v>C - EQUIPOS</v>
          </cell>
          <cell r="D3437">
            <v>0</v>
          </cell>
          <cell r="E3437">
            <v>0</v>
          </cell>
          <cell r="F3437">
            <v>0</v>
          </cell>
          <cell r="G3437">
            <v>0</v>
          </cell>
        </row>
        <row r="3438">
          <cell r="A3438" t="str">
            <v/>
          </cell>
          <cell r="B3438" t="str">
            <v/>
          </cell>
          <cell r="C3438">
            <v>0</v>
          </cell>
          <cell r="D3438" t="str">
            <v/>
          </cell>
          <cell r="E3438">
            <v>0</v>
          </cell>
          <cell r="F3438">
            <v>0</v>
          </cell>
          <cell r="G3438">
            <v>0</v>
          </cell>
        </row>
        <row r="3439">
          <cell r="A3439" t="str">
            <v/>
          </cell>
          <cell r="B3439" t="str">
            <v/>
          </cell>
          <cell r="C3439">
            <v>0</v>
          </cell>
          <cell r="D3439" t="str">
            <v/>
          </cell>
          <cell r="E3439">
            <v>0</v>
          </cell>
          <cell r="F3439">
            <v>0</v>
          </cell>
          <cell r="G3439">
            <v>0</v>
          </cell>
        </row>
        <row r="3440">
          <cell r="A3440" t="str">
            <v/>
          </cell>
          <cell r="B3440" t="str">
            <v/>
          </cell>
          <cell r="C3440">
            <v>0</v>
          </cell>
          <cell r="D3440" t="str">
            <v/>
          </cell>
          <cell r="E3440">
            <v>0</v>
          </cell>
          <cell r="F3440">
            <v>0</v>
          </cell>
          <cell r="G3440">
            <v>0</v>
          </cell>
        </row>
        <row r="3441">
          <cell r="A3441" t="str">
            <v/>
          </cell>
          <cell r="B3441" t="str">
            <v/>
          </cell>
          <cell r="C3441">
            <v>0</v>
          </cell>
          <cell r="D3441" t="str">
            <v/>
          </cell>
          <cell r="E3441">
            <v>0</v>
          </cell>
          <cell r="F3441">
            <v>0</v>
          </cell>
          <cell r="G3441">
            <v>0</v>
          </cell>
        </row>
        <row r="3442">
          <cell r="A3442" t="str">
            <v/>
          </cell>
          <cell r="B3442" t="str">
            <v/>
          </cell>
          <cell r="C3442">
            <v>0</v>
          </cell>
          <cell r="D3442" t="str">
            <v/>
          </cell>
          <cell r="E3442">
            <v>0</v>
          </cell>
          <cell r="F3442">
            <v>0</v>
          </cell>
          <cell r="G3442">
            <v>0</v>
          </cell>
        </row>
        <row r="3443">
          <cell r="A3443" t="str">
            <v/>
          </cell>
          <cell r="B3443" t="str">
            <v/>
          </cell>
          <cell r="C3443">
            <v>0</v>
          </cell>
          <cell r="D3443" t="str">
            <v/>
          </cell>
          <cell r="E3443">
            <v>0</v>
          </cell>
          <cell r="F3443">
            <v>0</v>
          </cell>
          <cell r="G3443">
            <v>0</v>
          </cell>
        </row>
        <row r="3444">
          <cell r="A3444" t="str">
            <v/>
          </cell>
          <cell r="B3444" t="str">
            <v/>
          </cell>
          <cell r="C3444">
            <v>0</v>
          </cell>
          <cell r="D3444" t="str">
            <v/>
          </cell>
          <cell r="E3444">
            <v>0</v>
          </cell>
          <cell r="F3444">
            <v>0</v>
          </cell>
          <cell r="G3444">
            <v>0</v>
          </cell>
        </row>
        <row r="3445">
          <cell r="A3445" t="str">
            <v/>
          </cell>
          <cell r="B3445" t="str">
            <v/>
          </cell>
          <cell r="C3445">
            <v>0</v>
          </cell>
          <cell r="D3445" t="str">
            <v/>
          </cell>
          <cell r="E3445">
            <v>0</v>
          </cell>
          <cell r="F3445">
            <v>0</v>
          </cell>
          <cell r="G3445">
            <v>0</v>
          </cell>
        </row>
        <row r="3446">
          <cell r="A3446" t="str">
            <v/>
          </cell>
          <cell r="B3446" t="str">
            <v/>
          </cell>
          <cell r="C3446">
            <v>0</v>
          </cell>
          <cell r="D3446" t="str">
            <v/>
          </cell>
          <cell r="E3446">
            <v>0</v>
          </cell>
          <cell r="F3446">
            <v>0</v>
          </cell>
          <cell r="G3446">
            <v>0</v>
          </cell>
        </row>
        <row r="3447">
          <cell r="A3447">
            <v>0</v>
          </cell>
          <cell r="B3447">
            <v>0</v>
          </cell>
          <cell r="C3447">
            <v>0</v>
          </cell>
          <cell r="D3447">
            <v>0</v>
          </cell>
          <cell r="E3447">
            <v>0</v>
          </cell>
          <cell r="F3447" t="str">
            <v>Total C</v>
          </cell>
          <cell r="G3447">
            <v>0</v>
          </cell>
        </row>
        <row r="3448">
          <cell r="A3448">
            <v>0</v>
          </cell>
          <cell r="B3448">
            <v>0</v>
          </cell>
          <cell r="C3448">
            <v>0</v>
          </cell>
          <cell r="D3448">
            <v>0</v>
          </cell>
          <cell r="E3448">
            <v>0</v>
          </cell>
          <cell r="F3448">
            <v>0</v>
          </cell>
          <cell r="G3448">
            <v>0</v>
          </cell>
        </row>
        <row r="3449">
          <cell r="A3449" t="str">
            <v/>
          </cell>
          <cell r="B3449" t="str">
            <v/>
          </cell>
          <cell r="C3449">
            <v>0</v>
          </cell>
          <cell r="D3449" t="str">
            <v>Costo  Neto</v>
          </cell>
          <cell r="E3449">
            <v>0</v>
          </cell>
          <cell r="F3449" t="str">
            <v>Total D=A+B+C</v>
          </cell>
          <cell r="G3449">
            <v>0</v>
          </cell>
        </row>
        <row r="3451">
          <cell r="A3451" t="str">
            <v>ANALISIS DE PRECIOS</v>
          </cell>
          <cell r="B3451">
            <v>0</v>
          </cell>
          <cell r="C3451">
            <v>0</v>
          </cell>
          <cell r="D3451">
            <v>0</v>
          </cell>
          <cell r="E3451">
            <v>0</v>
          </cell>
          <cell r="F3451">
            <v>0</v>
          </cell>
          <cell r="G3451">
            <v>0</v>
          </cell>
        </row>
        <row r="3452">
          <cell r="A3452" t="str">
            <v>COMITENTE:</v>
          </cell>
          <cell r="B3452" t="str">
            <v>DIRECCIÓN DE ARQUITECTURA</v>
          </cell>
          <cell r="C3452">
            <v>0</v>
          </cell>
          <cell r="D3452">
            <v>0</v>
          </cell>
          <cell r="E3452">
            <v>0</v>
          </cell>
          <cell r="F3452">
            <v>0</v>
          </cell>
          <cell r="G3452">
            <v>0</v>
          </cell>
        </row>
        <row r="3453">
          <cell r="A3453" t="str">
            <v>CONTRATISTA:</v>
          </cell>
          <cell r="B3453" t="str">
            <v>FUNCIONALES SIGOP</v>
          </cell>
          <cell r="C3453">
            <v>0</v>
          </cell>
          <cell r="D3453">
            <v>0</v>
          </cell>
          <cell r="E3453">
            <v>0</v>
          </cell>
          <cell r="F3453">
            <v>0</v>
          </cell>
          <cell r="G3453">
            <v>0</v>
          </cell>
        </row>
        <row r="3454">
          <cell r="A3454" t="str">
            <v>OBRA:</v>
          </cell>
          <cell r="B3454" t="str">
            <v>PRUEBA PLANILLA DE MEDICION</v>
          </cell>
          <cell r="C3454">
            <v>0</v>
          </cell>
          <cell r="D3454">
            <v>0</v>
          </cell>
          <cell r="E3454">
            <v>0</v>
          </cell>
          <cell r="F3454" t="str">
            <v>PRECIOS A:</v>
          </cell>
          <cell r="G3454">
            <v>0</v>
          </cell>
        </row>
        <row r="3455">
          <cell r="A3455" t="str">
            <v>UBICACIÓN:</v>
          </cell>
          <cell r="B3455" t="str">
            <v>CENTRO CIVICO</v>
          </cell>
          <cell r="C3455">
            <v>0</v>
          </cell>
          <cell r="D3455">
            <v>0</v>
          </cell>
          <cell r="E3455">
            <v>0</v>
          </cell>
          <cell r="F3455">
            <v>0</v>
          </cell>
          <cell r="G3455">
            <v>0</v>
          </cell>
        </row>
        <row r="3456">
          <cell r="A3456" t="str">
            <v>RUBRO:</v>
          </cell>
          <cell r="B3456" t="str">
            <v/>
          </cell>
          <cell r="C3456" t="str">
            <v/>
          </cell>
          <cell r="D3456">
            <v>0</v>
          </cell>
          <cell r="E3456">
            <v>0</v>
          </cell>
          <cell r="F3456">
            <v>0</v>
          </cell>
          <cell r="G3456">
            <v>0</v>
          </cell>
        </row>
        <row r="3457">
          <cell r="A3457" t="str">
            <v>ITEM:</v>
          </cell>
          <cell r="B3457" t="str">
            <v/>
          </cell>
          <cell r="C3457" t="str">
            <v/>
          </cell>
          <cell r="D3457">
            <v>0</v>
          </cell>
          <cell r="E3457">
            <v>0</v>
          </cell>
          <cell r="F3457" t="str">
            <v>UNIDAD:</v>
          </cell>
          <cell r="G3457" t="str">
            <v/>
          </cell>
        </row>
        <row r="3458">
          <cell r="A3458">
            <v>0</v>
          </cell>
          <cell r="B3458">
            <v>0</v>
          </cell>
          <cell r="C3458">
            <v>0</v>
          </cell>
          <cell r="D3458">
            <v>0</v>
          </cell>
          <cell r="E3458">
            <v>0</v>
          </cell>
          <cell r="F3458">
            <v>0</v>
          </cell>
          <cell r="G3458">
            <v>0</v>
          </cell>
        </row>
        <row r="3459">
          <cell r="A3459" t="str">
            <v>DATOS REDETERMINACION</v>
          </cell>
          <cell r="B3459">
            <v>0</v>
          </cell>
          <cell r="C3459" t="str">
            <v>DESIGNACION</v>
          </cell>
          <cell r="D3459" t="str">
            <v>U</v>
          </cell>
          <cell r="E3459" t="str">
            <v>Cantidad</v>
          </cell>
          <cell r="F3459" t="str">
            <v>$ Unitarios</v>
          </cell>
          <cell r="G3459" t="str">
            <v>$ Parcial</v>
          </cell>
        </row>
        <row r="3460">
          <cell r="A3460" t="str">
            <v>CÓDIGO</v>
          </cell>
          <cell r="B3460" t="str">
            <v>DESCRIPCIÓN</v>
          </cell>
          <cell r="C3460">
            <v>0</v>
          </cell>
          <cell r="D3460">
            <v>0</v>
          </cell>
          <cell r="E3460">
            <v>0</v>
          </cell>
          <cell r="F3460">
            <v>0</v>
          </cell>
          <cell r="G3460">
            <v>0</v>
          </cell>
        </row>
        <row r="3461">
          <cell r="A3461">
            <v>0</v>
          </cell>
          <cell r="B3461">
            <v>0</v>
          </cell>
          <cell r="C3461" t="str">
            <v>A - MATERIALES</v>
          </cell>
          <cell r="D3461">
            <v>0</v>
          </cell>
          <cell r="E3461">
            <v>0</v>
          </cell>
          <cell r="F3461">
            <v>0</v>
          </cell>
          <cell r="G3461">
            <v>0</v>
          </cell>
        </row>
        <row r="3462">
          <cell r="A3462" t="str">
            <v/>
          </cell>
          <cell r="B3462" t="str">
            <v/>
          </cell>
          <cell r="C3462">
            <v>0</v>
          </cell>
          <cell r="D3462" t="str">
            <v/>
          </cell>
          <cell r="E3462">
            <v>0</v>
          </cell>
          <cell r="F3462">
            <v>0</v>
          </cell>
          <cell r="G3462">
            <v>0</v>
          </cell>
        </row>
        <row r="3463">
          <cell r="A3463" t="str">
            <v/>
          </cell>
          <cell r="B3463" t="str">
            <v/>
          </cell>
          <cell r="C3463">
            <v>0</v>
          </cell>
          <cell r="D3463" t="str">
            <v/>
          </cell>
          <cell r="E3463">
            <v>0</v>
          </cell>
          <cell r="F3463">
            <v>0</v>
          </cell>
          <cell r="G3463">
            <v>0</v>
          </cell>
        </row>
        <row r="3464">
          <cell r="A3464" t="str">
            <v/>
          </cell>
          <cell r="B3464" t="str">
            <v/>
          </cell>
          <cell r="C3464">
            <v>0</v>
          </cell>
          <cell r="D3464" t="str">
            <v/>
          </cell>
          <cell r="E3464">
            <v>0</v>
          </cell>
          <cell r="F3464">
            <v>0</v>
          </cell>
          <cell r="G3464">
            <v>0</v>
          </cell>
        </row>
        <row r="3465">
          <cell r="A3465" t="str">
            <v/>
          </cell>
          <cell r="B3465" t="str">
            <v/>
          </cell>
          <cell r="C3465">
            <v>0</v>
          </cell>
          <cell r="D3465" t="str">
            <v/>
          </cell>
          <cell r="E3465">
            <v>0</v>
          </cell>
          <cell r="F3465">
            <v>0</v>
          </cell>
          <cell r="G3465">
            <v>0</v>
          </cell>
        </row>
        <row r="3466">
          <cell r="A3466" t="str">
            <v/>
          </cell>
          <cell r="B3466" t="str">
            <v/>
          </cell>
          <cell r="C3466">
            <v>0</v>
          </cell>
          <cell r="D3466" t="str">
            <v/>
          </cell>
          <cell r="E3466">
            <v>0</v>
          </cell>
          <cell r="F3466">
            <v>0</v>
          </cell>
          <cell r="G3466">
            <v>0</v>
          </cell>
        </row>
        <row r="3467">
          <cell r="A3467" t="str">
            <v/>
          </cell>
          <cell r="B3467" t="str">
            <v/>
          </cell>
          <cell r="C3467">
            <v>0</v>
          </cell>
          <cell r="D3467" t="str">
            <v/>
          </cell>
          <cell r="E3467">
            <v>0</v>
          </cell>
          <cell r="F3467">
            <v>0</v>
          </cell>
          <cell r="G3467">
            <v>0</v>
          </cell>
        </row>
        <row r="3468">
          <cell r="A3468" t="str">
            <v/>
          </cell>
          <cell r="B3468" t="str">
            <v/>
          </cell>
          <cell r="C3468">
            <v>0</v>
          </cell>
          <cell r="D3468" t="str">
            <v/>
          </cell>
          <cell r="E3468">
            <v>0</v>
          </cell>
          <cell r="F3468">
            <v>0</v>
          </cell>
          <cell r="G3468">
            <v>0</v>
          </cell>
        </row>
        <row r="3469">
          <cell r="A3469" t="str">
            <v/>
          </cell>
          <cell r="B3469" t="str">
            <v/>
          </cell>
          <cell r="C3469">
            <v>0</v>
          </cell>
          <cell r="D3469" t="str">
            <v/>
          </cell>
          <cell r="E3469">
            <v>0</v>
          </cell>
          <cell r="F3469">
            <v>0</v>
          </cell>
          <cell r="G3469">
            <v>0</v>
          </cell>
        </row>
        <row r="3470">
          <cell r="A3470" t="str">
            <v/>
          </cell>
          <cell r="B3470" t="str">
            <v/>
          </cell>
          <cell r="C3470">
            <v>0</v>
          </cell>
          <cell r="D3470" t="str">
            <v/>
          </cell>
          <cell r="E3470">
            <v>0</v>
          </cell>
          <cell r="F3470">
            <v>0</v>
          </cell>
          <cell r="G3470">
            <v>0</v>
          </cell>
        </row>
        <row r="3471">
          <cell r="A3471" t="str">
            <v/>
          </cell>
          <cell r="B3471" t="str">
            <v/>
          </cell>
          <cell r="C3471">
            <v>0</v>
          </cell>
          <cell r="D3471" t="str">
            <v/>
          </cell>
          <cell r="E3471">
            <v>0</v>
          </cell>
          <cell r="F3471">
            <v>0</v>
          </cell>
          <cell r="G3471">
            <v>0</v>
          </cell>
        </row>
        <row r="3472">
          <cell r="A3472" t="str">
            <v/>
          </cell>
          <cell r="B3472" t="str">
            <v/>
          </cell>
          <cell r="C3472">
            <v>0</v>
          </cell>
          <cell r="D3472" t="str">
            <v/>
          </cell>
          <cell r="E3472">
            <v>0</v>
          </cell>
          <cell r="F3472">
            <v>0</v>
          </cell>
          <cell r="G3472">
            <v>0</v>
          </cell>
        </row>
        <row r="3473">
          <cell r="A3473" t="str">
            <v/>
          </cell>
          <cell r="B3473" t="str">
            <v/>
          </cell>
          <cell r="C3473">
            <v>0</v>
          </cell>
          <cell r="D3473" t="str">
            <v/>
          </cell>
          <cell r="E3473">
            <v>0</v>
          </cell>
          <cell r="F3473">
            <v>0</v>
          </cell>
          <cell r="G3473">
            <v>0</v>
          </cell>
        </row>
        <row r="3474">
          <cell r="A3474" t="str">
            <v/>
          </cell>
          <cell r="B3474" t="str">
            <v/>
          </cell>
          <cell r="C3474">
            <v>0</v>
          </cell>
          <cell r="D3474" t="str">
            <v/>
          </cell>
          <cell r="E3474">
            <v>0</v>
          </cell>
          <cell r="F3474">
            <v>0</v>
          </cell>
          <cell r="G3474">
            <v>0</v>
          </cell>
        </row>
        <row r="3475">
          <cell r="A3475" t="str">
            <v/>
          </cell>
          <cell r="B3475" t="str">
            <v/>
          </cell>
          <cell r="C3475">
            <v>0</v>
          </cell>
          <cell r="D3475" t="str">
            <v/>
          </cell>
          <cell r="E3475">
            <v>0</v>
          </cell>
          <cell r="F3475">
            <v>0</v>
          </cell>
          <cell r="G3475">
            <v>0</v>
          </cell>
        </row>
        <row r="3476">
          <cell r="A3476">
            <v>0</v>
          </cell>
          <cell r="B3476">
            <v>0</v>
          </cell>
          <cell r="C3476">
            <v>0</v>
          </cell>
          <cell r="D3476">
            <v>0</v>
          </cell>
          <cell r="E3476">
            <v>0</v>
          </cell>
          <cell r="F3476" t="str">
            <v>Total A</v>
          </cell>
          <cell r="G3476">
            <v>0</v>
          </cell>
        </row>
        <row r="3477">
          <cell r="A3477">
            <v>0</v>
          </cell>
          <cell r="B3477">
            <v>0</v>
          </cell>
          <cell r="C3477" t="str">
            <v>B - MANO DE OBRA</v>
          </cell>
          <cell r="D3477">
            <v>0</v>
          </cell>
          <cell r="E3477">
            <v>0</v>
          </cell>
          <cell r="F3477">
            <v>0</v>
          </cell>
          <cell r="G3477">
            <v>0</v>
          </cell>
        </row>
        <row r="3478">
          <cell r="A3478" t="str">
            <v/>
          </cell>
          <cell r="B3478">
            <v>0</v>
          </cell>
          <cell r="C3478">
            <v>0</v>
          </cell>
          <cell r="D3478" t="str">
            <v/>
          </cell>
          <cell r="E3478">
            <v>0</v>
          </cell>
          <cell r="F3478">
            <v>0</v>
          </cell>
          <cell r="G3478">
            <v>0</v>
          </cell>
        </row>
        <row r="3479">
          <cell r="A3479" t="str">
            <v/>
          </cell>
          <cell r="B3479">
            <v>0</v>
          </cell>
          <cell r="C3479">
            <v>0</v>
          </cell>
          <cell r="D3479" t="str">
            <v/>
          </cell>
          <cell r="E3479">
            <v>0</v>
          </cell>
          <cell r="F3479">
            <v>0</v>
          </cell>
          <cell r="G3479">
            <v>0</v>
          </cell>
        </row>
        <row r="3480">
          <cell r="A3480" t="str">
            <v/>
          </cell>
          <cell r="B3480">
            <v>0</v>
          </cell>
          <cell r="C3480">
            <v>0</v>
          </cell>
          <cell r="D3480" t="str">
            <v/>
          </cell>
          <cell r="E3480">
            <v>0</v>
          </cell>
          <cell r="F3480">
            <v>0</v>
          </cell>
          <cell r="G3480">
            <v>0</v>
          </cell>
        </row>
        <row r="3481">
          <cell r="A3481" t="str">
            <v/>
          </cell>
          <cell r="B3481">
            <v>0</v>
          </cell>
          <cell r="C3481">
            <v>0</v>
          </cell>
          <cell r="D3481" t="str">
            <v/>
          </cell>
          <cell r="E3481">
            <v>0</v>
          </cell>
          <cell r="F3481">
            <v>0</v>
          </cell>
          <cell r="G3481">
            <v>0</v>
          </cell>
        </row>
        <row r="3482">
          <cell r="A3482" t="str">
            <v/>
          </cell>
          <cell r="B3482">
            <v>0</v>
          </cell>
          <cell r="C3482">
            <v>0</v>
          </cell>
          <cell r="D3482" t="str">
            <v/>
          </cell>
          <cell r="E3482">
            <v>0</v>
          </cell>
          <cell r="F3482">
            <v>0</v>
          </cell>
          <cell r="G3482">
            <v>0</v>
          </cell>
        </row>
        <row r="3483">
          <cell r="A3483" t="str">
            <v/>
          </cell>
          <cell r="B3483">
            <v>0</v>
          </cell>
          <cell r="C3483">
            <v>0</v>
          </cell>
          <cell r="D3483" t="str">
            <v/>
          </cell>
          <cell r="E3483">
            <v>0</v>
          </cell>
          <cell r="F3483">
            <v>0</v>
          </cell>
          <cell r="G3483">
            <v>0</v>
          </cell>
        </row>
        <row r="3484">
          <cell r="A3484" t="str">
            <v/>
          </cell>
          <cell r="B3484">
            <v>0</v>
          </cell>
          <cell r="C3484">
            <v>0</v>
          </cell>
          <cell r="D3484" t="str">
            <v/>
          </cell>
          <cell r="E3484">
            <v>0</v>
          </cell>
          <cell r="F3484">
            <v>0</v>
          </cell>
          <cell r="G3484">
            <v>0</v>
          </cell>
        </row>
        <row r="3485">
          <cell r="A3485" t="str">
            <v/>
          </cell>
          <cell r="B3485">
            <v>0</v>
          </cell>
          <cell r="C3485">
            <v>0</v>
          </cell>
          <cell r="D3485" t="str">
            <v/>
          </cell>
          <cell r="E3485">
            <v>0</v>
          </cell>
          <cell r="F3485">
            <v>0</v>
          </cell>
          <cell r="G3485">
            <v>0</v>
          </cell>
        </row>
        <row r="3486">
          <cell r="A3486">
            <v>0</v>
          </cell>
          <cell r="B3486">
            <v>0</v>
          </cell>
          <cell r="C3486">
            <v>0</v>
          </cell>
          <cell r="D3486">
            <v>0</v>
          </cell>
          <cell r="E3486">
            <v>0</v>
          </cell>
          <cell r="F3486" t="str">
            <v>Total B</v>
          </cell>
          <cell r="G3486">
            <v>0</v>
          </cell>
        </row>
        <row r="3487">
          <cell r="A3487">
            <v>0</v>
          </cell>
          <cell r="B3487">
            <v>0</v>
          </cell>
          <cell r="C3487" t="str">
            <v>C - EQUIPOS</v>
          </cell>
          <cell r="D3487">
            <v>0</v>
          </cell>
          <cell r="E3487">
            <v>0</v>
          </cell>
          <cell r="F3487">
            <v>0</v>
          </cell>
          <cell r="G3487">
            <v>0</v>
          </cell>
        </row>
        <row r="3488">
          <cell r="A3488" t="str">
            <v/>
          </cell>
          <cell r="B3488" t="str">
            <v/>
          </cell>
          <cell r="C3488">
            <v>0</v>
          </cell>
          <cell r="D3488" t="str">
            <v/>
          </cell>
          <cell r="E3488">
            <v>0</v>
          </cell>
          <cell r="F3488">
            <v>0</v>
          </cell>
          <cell r="G3488">
            <v>0</v>
          </cell>
        </row>
        <row r="3489">
          <cell r="A3489" t="str">
            <v/>
          </cell>
          <cell r="B3489" t="str">
            <v/>
          </cell>
          <cell r="C3489">
            <v>0</v>
          </cell>
          <cell r="D3489" t="str">
            <v/>
          </cell>
          <cell r="E3489">
            <v>0</v>
          </cell>
          <cell r="F3489">
            <v>0</v>
          </cell>
          <cell r="G3489">
            <v>0</v>
          </cell>
        </row>
        <row r="3490">
          <cell r="A3490" t="str">
            <v/>
          </cell>
          <cell r="B3490" t="str">
            <v/>
          </cell>
          <cell r="C3490">
            <v>0</v>
          </cell>
          <cell r="D3490" t="str">
            <v/>
          </cell>
          <cell r="E3490">
            <v>0</v>
          </cell>
          <cell r="F3490">
            <v>0</v>
          </cell>
          <cell r="G3490">
            <v>0</v>
          </cell>
        </row>
        <row r="3491">
          <cell r="A3491" t="str">
            <v/>
          </cell>
          <cell r="B3491" t="str">
            <v/>
          </cell>
          <cell r="C3491">
            <v>0</v>
          </cell>
          <cell r="D3491" t="str">
            <v/>
          </cell>
          <cell r="E3491">
            <v>0</v>
          </cell>
          <cell r="F3491">
            <v>0</v>
          </cell>
          <cell r="G3491">
            <v>0</v>
          </cell>
        </row>
        <row r="3492">
          <cell r="A3492" t="str">
            <v/>
          </cell>
          <cell r="B3492" t="str">
            <v/>
          </cell>
          <cell r="C3492">
            <v>0</v>
          </cell>
          <cell r="D3492" t="str">
            <v/>
          </cell>
          <cell r="E3492">
            <v>0</v>
          </cell>
          <cell r="F3492">
            <v>0</v>
          </cell>
          <cell r="G3492">
            <v>0</v>
          </cell>
        </row>
        <row r="3493">
          <cell r="A3493" t="str">
            <v/>
          </cell>
          <cell r="B3493" t="str">
            <v/>
          </cell>
          <cell r="C3493">
            <v>0</v>
          </cell>
          <cell r="D3493" t="str">
            <v/>
          </cell>
          <cell r="E3493">
            <v>0</v>
          </cell>
          <cell r="F3493">
            <v>0</v>
          </cell>
          <cell r="G3493">
            <v>0</v>
          </cell>
        </row>
        <row r="3494">
          <cell r="A3494" t="str">
            <v/>
          </cell>
          <cell r="B3494" t="str">
            <v/>
          </cell>
          <cell r="C3494">
            <v>0</v>
          </cell>
          <cell r="D3494" t="str">
            <v/>
          </cell>
          <cell r="E3494">
            <v>0</v>
          </cell>
          <cell r="F3494">
            <v>0</v>
          </cell>
          <cell r="G3494">
            <v>0</v>
          </cell>
        </row>
        <row r="3495">
          <cell r="A3495" t="str">
            <v/>
          </cell>
          <cell r="B3495" t="str">
            <v/>
          </cell>
          <cell r="C3495">
            <v>0</v>
          </cell>
          <cell r="D3495" t="str">
            <v/>
          </cell>
          <cell r="E3495">
            <v>0</v>
          </cell>
          <cell r="F3495">
            <v>0</v>
          </cell>
          <cell r="G3495">
            <v>0</v>
          </cell>
        </row>
        <row r="3496">
          <cell r="A3496" t="str">
            <v/>
          </cell>
          <cell r="B3496" t="str">
            <v/>
          </cell>
          <cell r="C3496">
            <v>0</v>
          </cell>
          <cell r="D3496" t="str">
            <v/>
          </cell>
          <cell r="E3496">
            <v>0</v>
          </cell>
          <cell r="F3496">
            <v>0</v>
          </cell>
          <cell r="G3496">
            <v>0</v>
          </cell>
        </row>
        <row r="3497">
          <cell r="A3497">
            <v>0</v>
          </cell>
          <cell r="B3497">
            <v>0</v>
          </cell>
          <cell r="C3497">
            <v>0</v>
          </cell>
          <cell r="D3497">
            <v>0</v>
          </cell>
          <cell r="E3497">
            <v>0</v>
          </cell>
          <cell r="F3497" t="str">
            <v>Total C</v>
          </cell>
          <cell r="G3497">
            <v>0</v>
          </cell>
        </row>
        <row r="3498">
          <cell r="A3498">
            <v>0</v>
          </cell>
          <cell r="B3498">
            <v>0</v>
          </cell>
          <cell r="C3498">
            <v>0</v>
          </cell>
          <cell r="D3498">
            <v>0</v>
          </cell>
          <cell r="E3498">
            <v>0</v>
          </cell>
          <cell r="F3498">
            <v>0</v>
          </cell>
          <cell r="G3498">
            <v>0</v>
          </cell>
        </row>
        <row r="3499">
          <cell r="A3499" t="str">
            <v/>
          </cell>
          <cell r="B3499" t="str">
            <v/>
          </cell>
          <cell r="C3499">
            <v>0</v>
          </cell>
          <cell r="D3499" t="str">
            <v>Costo  Neto</v>
          </cell>
          <cell r="E3499">
            <v>0</v>
          </cell>
          <cell r="F3499" t="str">
            <v>Total D=A+B+C</v>
          </cell>
          <cell r="G3499">
            <v>0</v>
          </cell>
        </row>
        <row r="3501">
          <cell r="A3501" t="str">
            <v>ANALISIS DE PRECIOS</v>
          </cell>
          <cell r="B3501">
            <v>0</v>
          </cell>
          <cell r="C3501">
            <v>0</v>
          </cell>
          <cell r="D3501">
            <v>0</v>
          </cell>
          <cell r="E3501">
            <v>0</v>
          </cell>
          <cell r="F3501">
            <v>0</v>
          </cell>
          <cell r="G3501">
            <v>0</v>
          </cell>
        </row>
        <row r="3502">
          <cell r="A3502" t="str">
            <v>COMITENTE:</v>
          </cell>
          <cell r="B3502" t="str">
            <v>DIRECCIÓN DE ARQUITECTURA</v>
          </cell>
          <cell r="C3502">
            <v>0</v>
          </cell>
          <cell r="D3502">
            <v>0</v>
          </cell>
          <cell r="E3502">
            <v>0</v>
          </cell>
          <cell r="F3502">
            <v>0</v>
          </cell>
          <cell r="G3502">
            <v>0</v>
          </cell>
        </row>
        <row r="3503">
          <cell r="A3503" t="str">
            <v>CONTRATISTA:</v>
          </cell>
          <cell r="B3503" t="str">
            <v>FUNCIONALES SIGOP</v>
          </cell>
          <cell r="C3503">
            <v>0</v>
          </cell>
          <cell r="D3503">
            <v>0</v>
          </cell>
          <cell r="E3503">
            <v>0</v>
          </cell>
          <cell r="F3503">
            <v>0</v>
          </cell>
          <cell r="G3503">
            <v>0</v>
          </cell>
        </row>
        <row r="3504">
          <cell r="A3504" t="str">
            <v>OBRA:</v>
          </cell>
          <cell r="B3504" t="str">
            <v>PRUEBA PLANILLA DE MEDICION</v>
          </cell>
          <cell r="C3504">
            <v>0</v>
          </cell>
          <cell r="D3504">
            <v>0</v>
          </cell>
          <cell r="E3504">
            <v>0</v>
          </cell>
          <cell r="F3504" t="str">
            <v>PRECIOS A:</v>
          </cell>
          <cell r="G3504">
            <v>0</v>
          </cell>
        </row>
        <row r="3505">
          <cell r="A3505" t="str">
            <v>UBICACIÓN:</v>
          </cell>
          <cell r="B3505" t="str">
            <v>CENTRO CIVICO</v>
          </cell>
          <cell r="C3505">
            <v>0</v>
          </cell>
          <cell r="D3505">
            <v>0</v>
          </cell>
          <cell r="E3505">
            <v>0</v>
          </cell>
          <cell r="F3505">
            <v>0</v>
          </cell>
          <cell r="G3505">
            <v>0</v>
          </cell>
        </row>
        <row r="3506">
          <cell r="A3506" t="str">
            <v>RUBRO:</v>
          </cell>
          <cell r="B3506" t="str">
            <v/>
          </cell>
          <cell r="C3506" t="str">
            <v/>
          </cell>
          <cell r="D3506">
            <v>0</v>
          </cell>
          <cell r="E3506">
            <v>0</v>
          </cell>
          <cell r="F3506">
            <v>0</v>
          </cell>
          <cell r="G3506">
            <v>0</v>
          </cell>
        </row>
        <row r="3507">
          <cell r="A3507" t="str">
            <v>ITEM:</v>
          </cell>
          <cell r="B3507" t="str">
            <v/>
          </cell>
          <cell r="C3507" t="str">
            <v/>
          </cell>
          <cell r="D3507">
            <v>0</v>
          </cell>
          <cell r="E3507">
            <v>0</v>
          </cell>
          <cell r="F3507" t="str">
            <v>UNIDAD:</v>
          </cell>
          <cell r="G3507" t="str">
            <v/>
          </cell>
        </row>
        <row r="3508">
          <cell r="A3508">
            <v>0</v>
          </cell>
          <cell r="B3508">
            <v>0</v>
          </cell>
          <cell r="C3508">
            <v>0</v>
          </cell>
          <cell r="D3508">
            <v>0</v>
          </cell>
          <cell r="E3508">
            <v>0</v>
          </cell>
          <cell r="F3508">
            <v>0</v>
          </cell>
          <cell r="G3508">
            <v>0</v>
          </cell>
        </row>
        <row r="3509">
          <cell r="A3509" t="str">
            <v>DATOS REDETERMINACION</v>
          </cell>
          <cell r="B3509">
            <v>0</v>
          </cell>
          <cell r="C3509" t="str">
            <v>DESIGNACION</v>
          </cell>
          <cell r="D3509" t="str">
            <v>U</v>
          </cell>
          <cell r="E3509" t="str">
            <v>Cantidad</v>
          </cell>
          <cell r="F3509" t="str">
            <v>$ Unitarios</v>
          </cell>
          <cell r="G3509" t="str">
            <v>$ Parcial</v>
          </cell>
        </row>
        <row r="3510">
          <cell r="A3510" t="str">
            <v>CÓDIGO</v>
          </cell>
          <cell r="B3510" t="str">
            <v>DESCRIPCIÓN</v>
          </cell>
          <cell r="C3510">
            <v>0</v>
          </cell>
          <cell r="D3510">
            <v>0</v>
          </cell>
          <cell r="E3510">
            <v>0</v>
          </cell>
          <cell r="F3510">
            <v>0</v>
          </cell>
          <cell r="G3510">
            <v>0</v>
          </cell>
        </row>
        <row r="3511">
          <cell r="A3511">
            <v>0</v>
          </cell>
          <cell r="B3511">
            <v>0</v>
          </cell>
          <cell r="C3511" t="str">
            <v>A - MATERIALES</v>
          </cell>
          <cell r="D3511">
            <v>0</v>
          </cell>
          <cell r="E3511">
            <v>0</v>
          </cell>
          <cell r="F3511">
            <v>0</v>
          </cell>
          <cell r="G3511">
            <v>0</v>
          </cell>
        </row>
        <row r="3512">
          <cell r="A3512" t="str">
            <v/>
          </cell>
          <cell r="B3512" t="str">
            <v/>
          </cell>
          <cell r="C3512">
            <v>0</v>
          </cell>
          <cell r="D3512" t="str">
            <v/>
          </cell>
          <cell r="E3512">
            <v>0</v>
          </cell>
          <cell r="F3512">
            <v>0</v>
          </cell>
          <cell r="G3512">
            <v>0</v>
          </cell>
        </row>
        <row r="3513">
          <cell r="A3513" t="str">
            <v/>
          </cell>
          <cell r="B3513" t="str">
            <v/>
          </cell>
          <cell r="C3513">
            <v>0</v>
          </cell>
          <cell r="D3513" t="str">
            <v/>
          </cell>
          <cell r="E3513">
            <v>0</v>
          </cell>
          <cell r="F3513">
            <v>0</v>
          </cell>
          <cell r="G3513">
            <v>0</v>
          </cell>
        </row>
        <row r="3514">
          <cell r="A3514" t="str">
            <v/>
          </cell>
          <cell r="B3514" t="str">
            <v/>
          </cell>
          <cell r="C3514">
            <v>0</v>
          </cell>
          <cell r="D3514" t="str">
            <v/>
          </cell>
          <cell r="E3514">
            <v>0</v>
          </cell>
          <cell r="F3514">
            <v>0</v>
          </cell>
          <cell r="G3514">
            <v>0</v>
          </cell>
        </row>
        <row r="3515">
          <cell r="A3515" t="str">
            <v/>
          </cell>
          <cell r="B3515" t="str">
            <v/>
          </cell>
          <cell r="C3515">
            <v>0</v>
          </cell>
          <cell r="D3515" t="str">
            <v/>
          </cell>
          <cell r="E3515">
            <v>0</v>
          </cell>
          <cell r="F3515">
            <v>0</v>
          </cell>
          <cell r="G3515">
            <v>0</v>
          </cell>
        </row>
        <row r="3516">
          <cell r="A3516" t="str">
            <v/>
          </cell>
          <cell r="B3516" t="str">
            <v/>
          </cell>
          <cell r="C3516">
            <v>0</v>
          </cell>
          <cell r="D3516" t="str">
            <v/>
          </cell>
          <cell r="E3516">
            <v>0</v>
          </cell>
          <cell r="F3516">
            <v>0</v>
          </cell>
          <cell r="G3516">
            <v>0</v>
          </cell>
        </row>
        <row r="3517">
          <cell r="A3517" t="str">
            <v/>
          </cell>
          <cell r="B3517" t="str">
            <v/>
          </cell>
          <cell r="C3517">
            <v>0</v>
          </cell>
          <cell r="D3517" t="str">
            <v/>
          </cell>
          <cell r="E3517">
            <v>0</v>
          </cell>
          <cell r="F3517">
            <v>0</v>
          </cell>
          <cell r="G3517">
            <v>0</v>
          </cell>
        </row>
        <row r="3518">
          <cell r="A3518" t="str">
            <v/>
          </cell>
          <cell r="B3518" t="str">
            <v/>
          </cell>
          <cell r="C3518">
            <v>0</v>
          </cell>
          <cell r="D3518" t="str">
            <v/>
          </cell>
          <cell r="E3518">
            <v>0</v>
          </cell>
          <cell r="F3518">
            <v>0</v>
          </cell>
          <cell r="G3518">
            <v>0</v>
          </cell>
        </row>
        <row r="3519">
          <cell r="A3519" t="str">
            <v/>
          </cell>
          <cell r="B3519" t="str">
            <v/>
          </cell>
          <cell r="C3519">
            <v>0</v>
          </cell>
          <cell r="D3519" t="str">
            <v/>
          </cell>
          <cell r="E3519">
            <v>0</v>
          </cell>
          <cell r="F3519">
            <v>0</v>
          </cell>
          <cell r="G3519">
            <v>0</v>
          </cell>
        </row>
        <row r="3520">
          <cell r="A3520" t="str">
            <v/>
          </cell>
          <cell r="B3520" t="str">
            <v/>
          </cell>
          <cell r="C3520">
            <v>0</v>
          </cell>
          <cell r="D3520" t="str">
            <v/>
          </cell>
          <cell r="E3520">
            <v>0</v>
          </cell>
          <cell r="F3520">
            <v>0</v>
          </cell>
          <cell r="G3520">
            <v>0</v>
          </cell>
        </row>
        <row r="3521">
          <cell r="A3521" t="str">
            <v/>
          </cell>
          <cell r="B3521" t="str">
            <v/>
          </cell>
          <cell r="C3521">
            <v>0</v>
          </cell>
          <cell r="D3521" t="str">
            <v/>
          </cell>
          <cell r="E3521">
            <v>0</v>
          </cell>
          <cell r="F3521">
            <v>0</v>
          </cell>
          <cell r="G3521">
            <v>0</v>
          </cell>
        </row>
        <row r="3522">
          <cell r="A3522" t="str">
            <v/>
          </cell>
          <cell r="B3522" t="str">
            <v/>
          </cell>
          <cell r="C3522">
            <v>0</v>
          </cell>
          <cell r="D3522" t="str">
            <v/>
          </cell>
          <cell r="E3522">
            <v>0</v>
          </cell>
          <cell r="F3522">
            <v>0</v>
          </cell>
          <cell r="G3522">
            <v>0</v>
          </cell>
        </row>
        <row r="3523">
          <cell r="A3523" t="str">
            <v/>
          </cell>
          <cell r="B3523" t="str">
            <v/>
          </cell>
          <cell r="C3523">
            <v>0</v>
          </cell>
          <cell r="D3523" t="str">
            <v/>
          </cell>
          <cell r="E3523">
            <v>0</v>
          </cell>
          <cell r="F3523">
            <v>0</v>
          </cell>
          <cell r="G3523">
            <v>0</v>
          </cell>
        </row>
        <row r="3524">
          <cell r="A3524" t="str">
            <v/>
          </cell>
          <cell r="B3524" t="str">
            <v/>
          </cell>
          <cell r="C3524">
            <v>0</v>
          </cell>
          <cell r="D3524" t="str">
            <v/>
          </cell>
          <cell r="E3524">
            <v>0</v>
          </cell>
          <cell r="F3524">
            <v>0</v>
          </cell>
          <cell r="G3524">
            <v>0</v>
          </cell>
        </row>
        <row r="3525">
          <cell r="A3525" t="str">
            <v/>
          </cell>
          <cell r="B3525" t="str">
            <v/>
          </cell>
          <cell r="C3525">
            <v>0</v>
          </cell>
          <cell r="D3525" t="str">
            <v/>
          </cell>
          <cell r="E3525">
            <v>0</v>
          </cell>
          <cell r="F3525">
            <v>0</v>
          </cell>
          <cell r="G3525">
            <v>0</v>
          </cell>
        </row>
        <row r="3526">
          <cell r="A3526">
            <v>0</v>
          </cell>
          <cell r="B3526">
            <v>0</v>
          </cell>
          <cell r="C3526">
            <v>0</v>
          </cell>
          <cell r="D3526">
            <v>0</v>
          </cell>
          <cell r="E3526">
            <v>0</v>
          </cell>
          <cell r="F3526" t="str">
            <v>Total A</v>
          </cell>
          <cell r="G3526">
            <v>0</v>
          </cell>
        </row>
        <row r="3527">
          <cell r="A3527">
            <v>0</v>
          </cell>
          <cell r="B3527">
            <v>0</v>
          </cell>
          <cell r="C3527" t="str">
            <v>B - MANO DE OBRA</v>
          </cell>
          <cell r="D3527">
            <v>0</v>
          </cell>
          <cell r="E3527">
            <v>0</v>
          </cell>
          <cell r="F3527">
            <v>0</v>
          </cell>
          <cell r="G3527">
            <v>0</v>
          </cell>
        </row>
        <row r="3528">
          <cell r="A3528" t="str">
            <v/>
          </cell>
          <cell r="B3528">
            <v>0</v>
          </cell>
          <cell r="C3528">
            <v>0</v>
          </cell>
          <cell r="D3528" t="str">
            <v/>
          </cell>
          <cell r="E3528">
            <v>0</v>
          </cell>
          <cell r="F3528">
            <v>0</v>
          </cell>
          <cell r="G3528">
            <v>0</v>
          </cell>
        </row>
        <row r="3529">
          <cell r="A3529" t="str">
            <v/>
          </cell>
          <cell r="B3529">
            <v>0</v>
          </cell>
          <cell r="C3529">
            <v>0</v>
          </cell>
          <cell r="D3529" t="str">
            <v/>
          </cell>
          <cell r="E3529">
            <v>0</v>
          </cell>
          <cell r="F3529">
            <v>0</v>
          </cell>
          <cell r="G3529">
            <v>0</v>
          </cell>
        </row>
        <row r="3530">
          <cell r="A3530" t="str">
            <v/>
          </cell>
          <cell r="B3530">
            <v>0</v>
          </cell>
          <cell r="C3530">
            <v>0</v>
          </cell>
          <cell r="D3530" t="str">
            <v/>
          </cell>
          <cell r="E3530">
            <v>0</v>
          </cell>
          <cell r="F3530">
            <v>0</v>
          </cell>
          <cell r="G3530">
            <v>0</v>
          </cell>
        </row>
        <row r="3531">
          <cell r="A3531" t="str">
            <v/>
          </cell>
          <cell r="B3531">
            <v>0</v>
          </cell>
          <cell r="C3531">
            <v>0</v>
          </cell>
          <cell r="D3531" t="str">
            <v/>
          </cell>
          <cell r="E3531">
            <v>0</v>
          </cell>
          <cell r="F3531">
            <v>0</v>
          </cell>
          <cell r="G3531">
            <v>0</v>
          </cell>
        </row>
        <row r="3532">
          <cell r="A3532" t="str">
            <v/>
          </cell>
          <cell r="B3532">
            <v>0</v>
          </cell>
          <cell r="C3532">
            <v>0</v>
          </cell>
          <cell r="D3532" t="str">
            <v/>
          </cell>
          <cell r="E3532">
            <v>0</v>
          </cell>
          <cell r="F3532">
            <v>0</v>
          </cell>
          <cell r="G3532">
            <v>0</v>
          </cell>
        </row>
        <row r="3533">
          <cell r="A3533" t="str">
            <v/>
          </cell>
          <cell r="B3533">
            <v>0</v>
          </cell>
          <cell r="C3533">
            <v>0</v>
          </cell>
          <cell r="D3533" t="str">
            <v/>
          </cell>
          <cell r="E3533">
            <v>0</v>
          </cell>
          <cell r="F3533">
            <v>0</v>
          </cell>
          <cell r="G3533">
            <v>0</v>
          </cell>
        </row>
        <row r="3534">
          <cell r="A3534" t="str">
            <v/>
          </cell>
          <cell r="B3534">
            <v>0</v>
          </cell>
          <cell r="C3534">
            <v>0</v>
          </cell>
          <cell r="D3534" t="str">
            <v/>
          </cell>
          <cell r="E3534">
            <v>0</v>
          </cell>
          <cell r="F3534">
            <v>0</v>
          </cell>
          <cell r="G3534">
            <v>0</v>
          </cell>
        </row>
        <row r="3535">
          <cell r="A3535" t="str">
            <v/>
          </cell>
          <cell r="B3535">
            <v>0</v>
          </cell>
          <cell r="C3535">
            <v>0</v>
          </cell>
          <cell r="D3535" t="str">
            <v/>
          </cell>
          <cell r="E3535">
            <v>0</v>
          </cell>
          <cell r="F3535">
            <v>0</v>
          </cell>
          <cell r="G3535">
            <v>0</v>
          </cell>
        </row>
        <row r="3536">
          <cell r="A3536">
            <v>0</v>
          </cell>
          <cell r="B3536">
            <v>0</v>
          </cell>
          <cell r="C3536">
            <v>0</v>
          </cell>
          <cell r="D3536">
            <v>0</v>
          </cell>
          <cell r="E3536">
            <v>0</v>
          </cell>
          <cell r="F3536" t="str">
            <v>Total B</v>
          </cell>
          <cell r="G3536">
            <v>0</v>
          </cell>
        </row>
        <row r="3537">
          <cell r="A3537">
            <v>0</v>
          </cell>
          <cell r="B3537">
            <v>0</v>
          </cell>
          <cell r="C3537" t="str">
            <v>C - EQUIPOS</v>
          </cell>
          <cell r="D3537">
            <v>0</v>
          </cell>
          <cell r="E3537">
            <v>0</v>
          </cell>
          <cell r="F3537">
            <v>0</v>
          </cell>
          <cell r="G3537">
            <v>0</v>
          </cell>
        </row>
        <row r="3538">
          <cell r="A3538" t="str">
            <v/>
          </cell>
          <cell r="B3538" t="str">
            <v/>
          </cell>
          <cell r="C3538">
            <v>0</v>
          </cell>
          <cell r="D3538" t="str">
            <v/>
          </cell>
          <cell r="E3538">
            <v>0</v>
          </cell>
          <cell r="F3538">
            <v>0</v>
          </cell>
          <cell r="G3538">
            <v>0</v>
          </cell>
        </row>
        <row r="3539">
          <cell r="A3539" t="str">
            <v/>
          </cell>
          <cell r="B3539" t="str">
            <v/>
          </cell>
          <cell r="C3539">
            <v>0</v>
          </cell>
          <cell r="D3539" t="str">
            <v/>
          </cell>
          <cell r="E3539">
            <v>0</v>
          </cell>
          <cell r="F3539">
            <v>0</v>
          </cell>
          <cell r="G3539">
            <v>0</v>
          </cell>
        </row>
        <row r="3540">
          <cell r="A3540" t="str">
            <v/>
          </cell>
          <cell r="B3540" t="str">
            <v/>
          </cell>
          <cell r="C3540">
            <v>0</v>
          </cell>
          <cell r="D3540" t="str">
            <v/>
          </cell>
          <cell r="E3540">
            <v>0</v>
          </cell>
          <cell r="F3540">
            <v>0</v>
          </cell>
          <cell r="G3540">
            <v>0</v>
          </cell>
        </row>
        <row r="3541">
          <cell r="A3541" t="str">
            <v/>
          </cell>
          <cell r="B3541" t="str">
            <v/>
          </cell>
          <cell r="C3541">
            <v>0</v>
          </cell>
          <cell r="D3541" t="str">
            <v/>
          </cell>
          <cell r="E3541">
            <v>0</v>
          </cell>
          <cell r="F3541">
            <v>0</v>
          </cell>
          <cell r="G3541">
            <v>0</v>
          </cell>
        </row>
        <row r="3542">
          <cell r="A3542" t="str">
            <v/>
          </cell>
          <cell r="B3542" t="str">
            <v/>
          </cell>
          <cell r="C3542">
            <v>0</v>
          </cell>
          <cell r="D3542" t="str">
            <v/>
          </cell>
          <cell r="E3542">
            <v>0</v>
          </cell>
          <cell r="F3542">
            <v>0</v>
          </cell>
          <cell r="G3542">
            <v>0</v>
          </cell>
        </row>
        <row r="3543">
          <cell r="A3543" t="str">
            <v/>
          </cell>
          <cell r="B3543" t="str">
            <v/>
          </cell>
          <cell r="C3543">
            <v>0</v>
          </cell>
          <cell r="D3543" t="str">
            <v/>
          </cell>
          <cell r="E3543">
            <v>0</v>
          </cell>
          <cell r="F3543">
            <v>0</v>
          </cell>
          <cell r="G3543">
            <v>0</v>
          </cell>
        </row>
        <row r="3544">
          <cell r="A3544" t="str">
            <v/>
          </cell>
          <cell r="B3544" t="str">
            <v/>
          </cell>
          <cell r="C3544">
            <v>0</v>
          </cell>
          <cell r="D3544" t="str">
            <v/>
          </cell>
          <cell r="E3544">
            <v>0</v>
          </cell>
          <cell r="F3544">
            <v>0</v>
          </cell>
          <cell r="G3544">
            <v>0</v>
          </cell>
        </row>
        <row r="3545">
          <cell r="A3545" t="str">
            <v/>
          </cell>
          <cell r="B3545" t="str">
            <v/>
          </cell>
          <cell r="C3545">
            <v>0</v>
          </cell>
          <cell r="D3545" t="str">
            <v/>
          </cell>
          <cell r="E3545">
            <v>0</v>
          </cell>
          <cell r="F3545">
            <v>0</v>
          </cell>
          <cell r="G3545">
            <v>0</v>
          </cell>
        </row>
        <row r="3546">
          <cell r="A3546" t="str">
            <v/>
          </cell>
          <cell r="B3546" t="str">
            <v/>
          </cell>
          <cell r="C3546">
            <v>0</v>
          </cell>
          <cell r="D3546" t="str">
            <v/>
          </cell>
          <cell r="E3546">
            <v>0</v>
          </cell>
          <cell r="F3546">
            <v>0</v>
          </cell>
          <cell r="G3546">
            <v>0</v>
          </cell>
        </row>
        <row r="3547">
          <cell r="A3547">
            <v>0</v>
          </cell>
          <cell r="B3547">
            <v>0</v>
          </cell>
          <cell r="C3547">
            <v>0</v>
          </cell>
          <cell r="D3547">
            <v>0</v>
          </cell>
          <cell r="E3547">
            <v>0</v>
          </cell>
          <cell r="F3547" t="str">
            <v>Total C</v>
          </cell>
          <cell r="G3547">
            <v>0</v>
          </cell>
        </row>
        <row r="3548">
          <cell r="A3548">
            <v>0</v>
          </cell>
          <cell r="B3548">
            <v>0</v>
          </cell>
          <cell r="C3548">
            <v>0</v>
          </cell>
          <cell r="D3548">
            <v>0</v>
          </cell>
          <cell r="E3548">
            <v>0</v>
          </cell>
          <cell r="F3548">
            <v>0</v>
          </cell>
          <cell r="G3548">
            <v>0</v>
          </cell>
        </row>
        <row r="3549">
          <cell r="A3549" t="str">
            <v/>
          </cell>
          <cell r="B3549" t="str">
            <v/>
          </cell>
          <cell r="C3549">
            <v>0</v>
          </cell>
          <cell r="D3549" t="str">
            <v>Costo  Neto</v>
          </cell>
          <cell r="E3549">
            <v>0</v>
          </cell>
          <cell r="F3549" t="str">
            <v>Total D=A+B+C</v>
          </cell>
          <cell r="G3549">
            <v>0</v>
          </cell>
        </row>
        <row r="3551">
          <cell r="A3551" t="str">
            <v>ANALISIS DE PRECIOS</v>
          </cell>
          <cell r="B3551">
            <v>0</v>
          </cell>
          <cell r="C3551">
            <v>0</v>
          </cell>
          <cell r="D3551">
            <v>0</v>
          </cell>
          <cell r="E3551">
            <v>0</v>
          </cell>
          <cell r="F3551">
            <v>0</v>
          </cell>
          <cell r="G3551">
            <v>0</v>
          </cell>
        </row>
        <row r="3552">
          <cell r="A3552" t="str">
            <v>COMITENTE:</v>
          </cell>
          <cell r="B3552" t="str">
            <v>DIRECCIÓN DE ARQUITECTURA</v>
          </cell>
          <cell r="C3552">
            <v>0</v>
          </cell>
          <cell r="D3552">
            <v>0</v>
          </cell>
          <cell r="E3552">
            <v>0</v>
          </cell>
          <cell r="F3552">
            <v>0</v>
          </cell>
          <cell r="G3552">
            <v>0</v>
          </cell>
        </row>
        <row r="3553">
          <cell r="A3553" t="str">
            <v>CONTRATISTA:</v>
          </cell>
          <cell r="B3553" t="str">
            <v>FUNCIONALES SIGOP</v>
          </cell>
          <cell r="C3553">
            <v>0</v>
          </cell>
          <cell r="D3553">
            <v>0</v>
          </cell>
          <cell r="E3553">
            <v>0</v>
          </cell>
          <cell r="F3553">
            <v>0</v>
          </cell>
          <cell r="G3553">
            <v>0</v>
          </cell>
        </row>
        <row r="3554">
          <cell r="A3554" t="str">
            <v>OBRA:</v>
          </cell>
          <cell r="B3554" t="str">
            <v>PRUEBA PLANILLA DE MEDICION</v>
          </cell>
          <cell r="C3554">
            <v>0</v>
          </cell>
          <cell r="D3554">
            <v>0</v>
          </cell>
          <cell r="E3554">
            <v>0</v>
          </cell>
          <cell r="F3554" t="str">
            <v>PRECIOS A:</v>
          </cell>
          <cell r="G3554">
            <v>0</v>
          </cell>
        </row>
        <row r="3555">
          <cell r="A3555" t="str">
            <v>UBICACIÓN:</v>
          </cell>
          <cell r="B3555" t="str">
            <v>CENTRO CIVICO</v>
          </cell>
          <cell r="C3555">
            <v>0</v>
          </cell>
          <cell r="D3555">
            <v>0</v>
          </cell>
          <cell r="E3555">
            <v>0</v>
          </cell>
          <cell r="F3555">
            <v>0</v>
          </cell>
          <cell r="G3555">
            <v>0</v>
          </cell>
        </row>
        <row r="3556">
          <cell r="A3556" t="str">
            <v>RUBRO:</v>
          </cell>
          <cell r="B3556" t="str">
            <v/>
          </cell>
          <cell r="C3556" t="str">
            <v/>
          </cell>
          <cell r="D3556">
            <v>0</v>
          </cell>
          <cell r="E3556">
            <v>0</v>
          </cell>
          <cell r="F3556">
            <v>0</v>
          </cell>
          <cell r="G3556">
            <v>0</v>
          </cell>
        </row>
        <row r="3557">
          <cell r="A3557" t="str">
            <v>ITEM:</v>
          </cell>
          <cell r="B3557" t="str">
            <v/>
          </cell>
          <cell r="C3557" t="str">
            <v/>
          </cell>
          <cell r="D3557">
            <v>0</v>
          </cell>
          <cell r="E3557">
            <v>0</v>
          </cell>
          <cell r="F3557" t="str">
            <v>UNIDAD:</v>
          </cell>
          <cell r="G3557" t="str">
            <v/>
          </cell>
        </row>
        <row r="3558">
          <cell r="A3558">
            <v>0</v>
          </cell>
          <cell r="B3558">
            <v>0</v>
          </cell>
          <cell r="C3558">
            <v>0</v>
          </cell>
          <cell r="D3558">
            <v>0</v>
          </cell>
          <cell r="E3558">
            <v>0</v>
          </cell>
          <cell r="F3558">
            <v>0</v>
          </cell>
          <cell r="G3558">
            <v>0</v>
          </cell>
        </row>
        <row r="3559">
          <cell r="A3559" t="str">
            <v>DATOS REDETERMINACION</v>
          </cell>
          <cell r="B3559">
            <v>0</v>
          </cell>
          <cell r="C3559" t="str">
            <v>DESIGNACION</v>
          </cell>
          <cell r="D3559" t="str">
            <v>U</v>
          </cell>
          <cell r="E3559" t="str">
            <v>Cantidad</v>
          </cell>
          <cell r="F3559" t="str">
            <v>$ Unitarios</v>
          </cell>
          <cell r="G3559" t="str">
            <v>$ Parcial</v>
          </cell>
        </row>
        <row r="3560">
          <cell r="A3560" t="str">
            <v>CÓDIGO</v>
          </cell>
          <cell r="B3560" t="str">
            <v>DESCRIPCIÓN</v>
          </cell>
          <cell r="C3560">
            <v>0</v>
          </cell>
          <cell r="D3560">
            <v>0</v>
          </cell>
          <cell r="E3560">
            <v>0</v>
          </cell>
          <cell r="F3560">
            <v>0</v>
          </cell>
          <cell r="G3560">
            <v>0</v>
          </cell>
        </row>
        <row r="3561">
          <cell r="A3561">
            <v>0</v>
          </cell>
          <cell r="B3561">
            <v>0</v>
          </cell>
          <cell r="C3561" t="str">
            <v>A - MATERIALES</v>
          </cell>
          <cell r="D3561">
            <v>0</v>
          </cell>
          <cell r="E3561">
            <v>0</v>
          </cell>
          <cell r="F3561">
            <v>0</v>
          </cell>
          <cell r="G3561">
            <v>0</v>
          </cell>
        </row>
        <row r="3562">
          <cell r="A3562" t="str">
            <v/>
          </cell>
          <cell r="B3562" t="str">
            <v/>
          </cell>
          <cell r="C3562">
            <v>0</v>
          </cell>
          <cell r="D3562" t="str">
            <v/>
          </cell>
          <cell r="E3562">
            <v>0</v>
          </cell>
          <cell r="F3562">
            <v>0</v>
          </cell>
          <cell r="G3562">
            <v>0</v>
          </cell>
        </row>
        <row r="3563">
          <cell r="A3563" t="str">
            <v/>
          </cell>
          <cell r="B3563" t="str">
            <v/>
          </cell>
          <cell r="C3563">
            <v>0</v>
          </cell>
          <cell r="D3563" t="str">
            <v/>
          </cell>
          <cell r="E3563">
            <v>0</v>
          </cell>
          <cell r="F3563">
            <v>0</v>
          </cell>
          <cell r="G3563">
            <v>0</v>
          </cell>
        </row>
        <row r="3564">
          <cell r="A3564" t="str">
            <v/>
          </cell>
          <cell r="B3564" t="str">
            <v/>
          </cell>
          <cell r="C3564">
            <v>0</v>
          </cell>
          <cell r="D3564" t="str">
            <v/>
          </cell>
          <cell r="E3564">
            <v>0</v>
          </cell>
          <cell r="F3564">
            <v>0</v>
          </cell>
          <cell r="G3564">
            <v>0</v>
          </cell>
        </row>
        <row r="3565">
          <cell r="A3565" t="str">
            <v/>
          </cell>
          <cell r="B3565" t="str">
            <v/>
          </cell>
          <cell r="C3565">
            <v>0</v>
          </cell>
          <cell r="D3565" t="str">
            <v/>
          </cell>
          <cell r="E3565">
            <v>0</v>
          </cell>
          <cell r="F3565">
            <v>0</v>
          </cell>
          <cell r="G3565">
            <v>0</v>
          </cell>
        </row>
        <row r="3566">
          <cell r="A3566" t="str">
            <v/>
          </cell>
          <cell r="B3566" t="str">
            <v/>
          </cell>
          <cell r="C3566">
            <v>0</v>
          </cell>
          <cell r="D3566" t="str">
            <v/>
          </cell>
          <cell r="E3566">
            <v>0</v>
          </cell>
          <cell r="F3566">
            <v>0</v>
          </cell>
          <cell r="G3566">
            <v>0</v>
          </cell>
        </row>
        <row r="3567">
          <cell r="A3567" t="str">
            <v/>
          </cell>
          <cell r="B3567" t="str">
            <v/>
          </cell>
          <cell r="C3567">
            <v>0</v>
          </cell>
          <cell r="D3567" t="str">
            <v/>
          </cell>
          <cell r="E3567">
            <v>0</v>
          </cell>
          <cell r="F3567">
            <v>0</v>
          </cell>
          <cell r="G3567">
            <v>0</v>
          </cell>
        </row>
        <row r="3568">
          <cell r="A3568" t="str">
            <v/>
          </cell>
          <cell r="B3568" t="str">
            <v/>
          </cell>
          <cell r="C3568">
            <v>0</v>
          </cell>
          <cell r="D3568" t="str">
            <v/>
          </cell>
          <cell r="E3568">
            <v>0</v>
          </cell>
          <cell r="F3568">
            <v>0</v>
          </cell>
          <cell r="G3568">
            <v>0</v>
          </cell>
        </row>
        <row r="3569">
          <cell r="A3569" t="str">
            <v/>
          </cell>
          <cell r="B3569" t="str">
            <v/>
          </cell>
          <cell r="C3569">
            <v>0</v>
          </cell>
          <cell r="D3569" t="str">
            <v/>
          </cell>
          <cell r="E3569">
            <v>0</v>
          </cell>
          <cell r="F3569">
            <v>0</v>
          </cell>
          <cell r="G3569">
            <v>0</v>
          </cell>
        </row>
        <row r="3570">
          <cell r="A3570" t="str">
            <v/>
          </cell>
          <cell r="B3570" t="str">
            <v/>
          </cell>
          <cell r="C3570">
            <v>0</v>
          </cell>
          <cell r="D3570" t="str">
            <v/>
          </cell>
          <cell r="E3570">
            <v>0</v>
          </cell>
          <cell r="F3570">
            <v>0</v>
          </cell>
          <cell r="G3570">
            <v>0</v>
          </cell>
        </row>
        <row r="3571">
          <cell r="A3571" t="str">
            <v/>
          </cell>
          <cell r="B3571" t="str">
            <v/>
          </cell>
          <cell r="C3571">
            <v>0</v>
          </cell>
          <cell r="D3571" t="str">
            <v/>
          </cell>
          <cell r="E3571">
            <v>0</v>
          </cell>
          <cell r="F3571">
            <v>0</v>
          </cell>
          <cell r="G3571">
            <v>0</v>
          </cell>
        </row>
        <row r="3572">
          <cell r="A3572" t="str">
            <v/>
          </cell>
          <cell r="B3572" t="str">
            <v/>
          </cell>
          <cell r="C3572">
            <v>0</v>
          </cell>
          <cell r="D3572" t="str">
            <v/>
          </cell>
          <cell r="E3572">
            <v>0</v>
          </cell>
          <cell r="F3572">
            <v>0</v>
          </cell>
          <cell r="G3572">
            <v>0</v>
          </cell>
        </row>
        <row r="3573">
          <cell r="A3573" t="str">
            <v/>
          </cell>
          <cell r="B3573" t="str">
            <v/>
          </cell>
          <cell r="C3573">
            <v>0</v>
          </cell>
          <cell r="D3573" t="str">
            <v/>
          </cell>
          <cell r="E3573">
            <v>0</v>
          </cell>
          <cell r="F3573">
            <v>0</v>
          </cell>
          <cell r="G3573">
            <v>0</v>
          </cell>
        </row>
        <row r="3574">
          <cell r="A3574" t="str">
            <v/>
          </cell>
          <cell r="B3574" t="str">
            <v/>
          </cell>
          <cell r="C3574">
            <v>0</v>
          </cell>
          <cell r="D3574" t="str">
            <v/>
          </cell>
          <cell r="E3574">
            <v>0</v>
          </cell>
          <cell r="F3574">
            <v>0</v>
          </cell>
          <cell r="G3574">
            <v>0</v>
          </cell>
        </row>
        <row r="3575">
          <cell r="A3575" t="str">
            <v/>
          </cell>
          <cell r="B3575" t="str">
            <v/>
          </cell>
          <cell r="C3575">
            <v>0</v>
          </cell>
          <cell r="D3575" t="str">
            <v/>
          </cell>
          <cell r="E3575">
            <v>0</v>
          </cell>
          <cell r="F3575">
            <v>0</v>
          </cell>
          <cell r="G3575">
            <v>0</v>
          </cell>
        </row>
        <row r="3576">
          <cell r="A3576">
            <v>0</v>
          </cell>
          <cell r="B3576">
            <v>0</v>
          </cell>
          <cell r="C3576">
            <v>0</v>
          </cell>
          <cell r="D3576">
            <v>0</v>
          </cell>
          <cell r="E3576">
            <v>0</v>
          </cell>
          <cell r="F3576" t="str">
            <v>Total A</v>
          </cell>
          <cell r="G3576">
            <v>0</v>
          </cell>
        </row>
        <row r="3577">
          <cell r="A3577">
            <v>0</v>
          </cell>
          <cell r="B3577">
            <v>0</v>
          </cell>
          <cell r="C3577" t="str">
            <v>B - MANO DE OBRA</v>
          </cell>
          <cell r="D3577">
            <v>0</v>
          </cell>
          <cell r="E3577">
            <v>0</v>
          </cell>
          <cell r="F3577">
            <v>0</v>
          </cell>
          <cell r="G3577">
            <v>0</v>
          </cell>
        </row>
        <row r="3578">
          <cell r="A3578" t="str">
            <v/>
          </cell>
          <cell r="B3578">
            <v>0</v>
          </cell>
          <cell r="C3578">
            <v>0</v>
          </cell>
          <cell r="D3578" t="str">
            <v/>
          </cell>
          <cell r="E3578">
            <v>0</v>
          </cell>
          <cell r="F3578">
            <v>0</v>
          </cell>
          <cell r="G3578">
            <v>0</v>
          </cell>
        </row>
        <row r="3579">
          <cell r="A3579" t="str">
            <v/>
          </cell>
          <cell r="B3579">
            <v>0</v>
          </cell>
          <cell r="C3579">
            <v>0</v>
          </cell>
          <cell r="D3579" t="str">
            <v/>
          </cell>
          <cell r="E3579">
            <v>0</v>
          </cell>
          <cell r="F3579">
            <v>0</v>
          </cell>
          <cell r="G3579">
            <v>0</v>
          </cell>
        </row>
        <row r="3580">
          <cell r="A3580" t="str">
            <v/>
          </cell>
          <cell r="B3580">
            <v>0</v>
          </cell>
          <cell r="C3580">
            <v>0</v>
          </cell>
          <cell r="D3580" t="str">
            <v/>
          </cell>
          <cell r="E3580">
            <v>0</v>
          </cell>
          <cell r="F3580">
            <v>0</v>
          </cell>
          <cell r="G3580">
            <v>0</v>
          </cell>
        </row>
        <row r="3581">
          <cell r="A3581" t="str">
            <v/>
          </cell>
          <cell r="B3581">
            <v>0</v>
          </cell>
          <cell r="C3581">
            <v>0</v>
          </cell>
          <cell r="D3581" t="str">
            <v/>
          </cell>
          <cell r="E3581">
            <v>0</v>
          </cell>
          <cell r="F3581">
            <v>0</v>
          </cell>
          <cell r="G3581">
            <v>0</v>
          </cell>
        </row>
        <row r="3582">
          <cell r="A3582" t="str">
            <v/>
          </cell>
          <cell r="B3582">
            <v>0</v>
          </cell>
          <cell r="C3582">
            <v>0</v>
          </cell>
          <cell r="D3582" t="str">
            <v/>
          </cell>
          <cell r="E3582">
            <v>0</v>
          </cell>
          <cell r="F3582">
            <v>0</v>
          </cell>
          <cell r="G3582">
            <v>0</v>
          </cell>
        </row>
        <row r="3583">
          <cell r="A3583" t="str">
            <v/>
          </cell>
          <cell r="B3583">
            <v>0</v>
          </cell>
          <cell r="C3583">
            <v>0</v>
          </cell>
          <cell r="D3583" t="str">
            <v/>
          </cell>
          <cell r="E3583">
            <v>0</v>
          </cell>
          <cell r="F3583">
            <v>0</v>
          </cell>
          <cell r="G3583">
            <v>0</v>
          </cell>
        </row>
        <row r="3584">
          <cell r="A3584" t="str">
            <v/>
          </cell>
          <cell r="B3584">
            <v>0</v>
          </cell>
          <cell r="C3584">
            <v>0</v>
          </cell>
          <cell r="D3584" t="str">
            <v/>
          </cell>
          <cell r="E3584">
            <v>0</v>
          </cell>
          <cell r="F3584">
            <v>0</v>
          </cell>
          <cell r="G3584">
            <v>0</v>
          </cell>
        </row>
        <row r="3585">
          <cell r="A3585" t="str">
            <v/>
          </cell>
          <cell r="B3585">
            <v>0</v>
          </cell>
          <cell r="C3585">
            <v>0</v>
          </cell>
          <cell r="D3585" t="str">
            <v/>
          </cell>
          <cell r="E3585">
            <v>0</v>
          </cell>
          <cell r="F3585">
            <v>0</v>
          </cell>
          <cell r="G3585">
            <v>0</v>
          </cell>
        </row>
        <row r="3586">
          <cell r="A3586">
            <v>0</v>
          </cell>
          <cell r="B3586">
            <v>0</v>
          </cell>
          <cell r="C3586">
            <v>0</v>
          </cell>
          <cell r="D3586">
            <v>0</v>
          </cell>
          <cell r="E3586">
            <v>0</v>
          </cell>
          <cell r="F3586" t="str">
            <v>Total B</v>
          </cell>
          <cell r="G3586">
            <v>0</v>
          </cell>
        </row>
        <row r="3587">
          <cell r="A3587">
            <v>0</v>
          </cell>
          <cell r="B3587">
            <v>0</v>
          </cell>
          <cell r="C3587" t="str">
            <v>C - EQUIPOS</v>
          </cell>
          <cell r="D3587">
            <v>0</v>
          </cell>
          <cell r="E3587">
            <v>0</v>
          </cell>
          <cell r="F3587">
            <v>0</v>
          </cell>
          <cell r="G3587">
            <v>0</v>
          </cell>
        </row>
        <row r="3588">
          <cell r="A3588" t="str">
            <v/>
          </cell>
          <cell r="B3588" t="str">
            <v/>
          </cell>
          <cell r="C3588">
            <v>0</v>
          </cell>
          <cell r="D3588" t="str">
            <v/>
          </cell>
          <cell r="E3588">
            <v>0</v>
          </cell>
          <cell r="F3588">
            <v>0</v>
          </cell>
          <cell r="G3588">
            <v>0</v>
          </cell>
        </row>
        <row r="3589">
          <cell r="A3589" t="str">
            <v/>
          </cell>
          <cell r="B3589" t="str">
            <v/>
          </cell>
          <cell r="C3589">
            <v>0</v>
          </cell>
          <cell r="D3589" t="str">
            <v/>
          </cell>
          <cell r="E3589">
            <v>0</v>
          </cell>
          <cell r="F3589">
            <v>0</v>
          </cell>
          <cell r="G3589">
            <v>0</v>
          </cell>
        </row>
        <row r="3590">
          <cell r="A3590" t="str">
            <v/>
          </cell>
          <cell r="B3590" t="str">
            <v/>
          </cell>
          <cell r="C3590">
            <v>0</v>
          </cell>
          <cell r="D3590" t="str">
            <v/>
          </cell>
          <cell r="E3590">
            <v>0</v>
          </cell>
          <cell r="F3590">
            <v>0</v>
          </cell>
          <cell r="G3590">
            <v>0</v>
          </cell>
        </row>
        <row r="3591">
          <cell r="A3591" t="str">
            <v/>
          </cell>
          <cell r="B3591" t="str">
            <v/>
          </cell>
          <cell r="C3591">
            <v>0</v>
          </cell>
          <cell r="D3591" t="str">
            <v/>
          </cell>
          <cell r="E3591">
            <v>0</v>
          </cell>
          <cell r="F3591">
            <v>0</v>
          </cell>
          <cell r="G3591">
            <v>0</v>
          </cell>
        </row>
        <row r="3592">
          <cell r="A3592" t="str">
            <v/>
          </cell>
          <cell r="B3592" t="str">
            <v/>
          </cell>
          <cell r="C3592">
            <v>0</v>
          </cell>
          <cell r="D3592" t="str">
            <v/>
          </cell>
          <cell r="E3592">
            <v>0</v>
          </cell>
          <cell r="F3592">
            <v>0</v>
          </cell>
          <cell r="G3592">
            <v>0</v>
          </cell>
        </row>
        <row r="3593">
          <cell r="A3593" t="str">
            <v/>
          </cell>
          <cell r="B3593" t="str">
            <v/>
          </cell>
          <cell r="C3593">
            <v>0</v>
          </cell>
          <cell r="D3593" t="str">
            <v/>
          </cell>
          <cell r="E3593">
            <v>0</v>
          </cell>
          <cell r="F3593">
            <v>0</v>
          </cell>
          <cell r="G3593">
            <v>0</v>
          </cell>
        </row>
        <row r="3594">
          <cell r="A3594" t="str">
            <v/>
          </cell>
          <cell r="B3594" t="str">
            <v/>
          </cell>
          <cell r="C3594">
            <v>0</v>
          </cell>
          <cell r="D3594" t="str">
            <v/>
          </cell>
          <cell r="E3594">
            <v>0</v>
          </cell>
          <cell r="F3594">
            <v>0</v>
          </cell>
          <cell r="G3594">
            <v>0</v>
          </cell>
        </row>
        <row r="3595">
          <cell r="A3595" t="str">
            <v/>
          </cell>
          <cell r="B3595" t="str">
            <v/>
          </cell>
          <cell r="C3595">
            <v>0</v>
          </cell>
          <cell r="D3595" t="str">
            <v/>
          </cell>
          <cell r="E3595">
            <v>0</v>
          </cell>
          <cell r="F3595">
            <v>0</v>
          </cell>
          <cell r="G3595">
            <v>0</v>
          </cell>
        </row>
        <row r="3596">
          <cell r="A3596" t="str">
            <v/>
          </cell>
          <cell r="B3596" t="str">
            <v/>
          </cell>
          <cell r="C3596">
            <v>0</v>
          </cell>
          <cell r="D3596" t="str">
            <v/>
          </cell>
          <cell r="E3596">
            <v>0</v>
          </cell>
          <cell r="F3596">
            <v>0</v>
          </cell>
          <cell r="G3596">
            <v>0</v>
          </cell>
        </row>
        <row r="3597">
          <cell r="A3597">
            <v>0</v>
          </cell>
          <cell r="B3597">
            <v>0</v>
          </cell>
          <cell r="C3597">
            <v>0</v>
          </cell>
          <cell r="D3597">
            <v>0</v>
          </cell>
          <cell r="E3597">
            <v>0</v>
          </cell>
          <cell r="F3597" t="str">
            <v>Total C</v>
          </cell>
          <cell r="G3597">
            <v>0</v>
          </cell>
        </row>
        <row r="3598">
          <cell r="A3598">
            <v>0</v>
          </cell>
          <cell r="B3598">
            <v>0</v>
          </cell>
          <cell r="C3598">
            <v>0</v>
          </cell>
          <cell r="D3598">
            <v>0</v>
          </cell>
          <cell r="E3598">
            <v>0</v>
          </cell>
          <cell r="F3598">
            <v>0</v>
          </cell>
          <cell r="G3598">
            <v>0</v>
          </cell>
        </row>
        <row r="3599">
          <cell r="A3599" t="str">
            <v/>
          </cell>
          <cell r="B3599" t="str">
            <v/>
          </cell>
          <cell r="C3599">
            <v>0</v>
          </cell>
          <cell r="D3599" t="str">
            <v>Costo  Neto</v>
          </cell>
          <cell r="E3599">
            <v>0</v>
          </cell>
          <cell r="F3599" t="str">
            <v>Total D=A+B+C</v>
          </cell>
          <cell r="G3599">
            <v>0</v>
          </cell>
        </row>
        <row r="3601">
          <cell r="A3601" t="str">
            <v>ANALISIS DE PRECIOS</v>
          </cell>
          <cell r="B3601">
            <v>0</v>
          </cell>
          <cell r="C3601">
            <v>0</v>
          </cell>
          <cell r="D3601">
            <v>0</v>
          </cell>
          <cell r="E3601">
            <v>0</v>
          </cell>
          <cell r="F3601">
            <v>0</v>
          </cell>
          <cell r="G3601">
            <v>0</v>
          </cell>
        </row>
        <row r="3602">
          <cell r="A3602" t="str">
            <v>COMITENTE:</v>
          </cell>
          <cell r="B3602" t="str">
            <v>DIRECCIÓN DE ARQUITECTURA</v>
          </cell>
          <cell r="C3602">
            <v>0</v>
          </cell>
          <cell r="D3602">
            <v>0</v>
          </cell>
          <cell r="E3602">
            <v>0</v>
          </cell>
          <cell r="F3602">
            <v>0</v>
          </cell>
          <cell r="G3602">
            <v>0</v>
          </cell>
        </row>
        <row r="3603">
          <cell r="A3603" t="str">
            <v>CONTRATISTA:</v>
          </cell>
          <cell r="B3603" t="str">
            <v>FUNCIONALES SIGOP</v>
          </cell>
          <cell r="C3603">
            <v>0</v>
          </cell>
          <cell r="D3603">
            <v>0</v>
          </cell>
          <cell r="E3603">
            <v>0</v>
          </cell>
          <cell r="F3603">
            <v>0</v>
          </cell>
          <cell r="G3603">
            <v>0</v>
          </cell>
        </row>
        <row r="3604">
          <cell r="A3604" t="str">
            <v>OBRA:</v>
          </cell>
          <cell r="B3604" t="str">
            <v>PRUEBA PLANILLA DE MEDICION</v>
          </cell>
          <cell r="C3604">
            <v>0</v>
          </cell>
          <cell r="D3604">
            <v>0</v>
          </cell>
          <cell r="E3604">
            <v>0</v>
          </cell>
          <cell r="F3604" t="str">
            <v>PRECIOS A:</v>
          </cell>
          <cell r="G3604">
            <v>0</v>
          </cell>
        </row>
        <row r="3605">
          <cell r="A3605" t="str">
            <v>UBICACIÓN:</v>
          </cell>
          <cell r="B3605" t="str">
            <v>CENTRO CIVICO</v>
          </cell>
          <cell r="C3605">
            <v>0</v>
          </cell>
          <cell r="D3605">
            <v>0</v>
          </cell>
          <cell r="E3605">
            <v>0</v>
          </cell>
          <cell r="F3605">
            <v>0</v>
          </cell>
          <cell r="G3605">
            <v>0</v>
          </cell>
        </row>
        <row r="3606">
          <cell r="A3606" t="str">
            <v>RUBRO:</v>
          </cell>
          <cell r="B3606" t="str">
            <v/>
          </cell>
          <cell r="C3606" t="str">
            <v/>
          </cell>
          <cell r="D3606">
            <v>0</v>
          </cell>
          <cell r="E3606">
            <v>0</v>
          </cell>
          <cell r="F3606">
            <v>0</v>
          </cell>
          <cell r="G3606">
            <v>0</v>
          </cell>
        </row>
        <row r="3607">
          <cell r="A3607" t="str">
            <v>ITEM:</v>
          </cell>
          <cell r="B3607" t="str">
            <v/>
          </cell>
          <cell r="C3607" t="str">
            <v/>
          </cell>
          <cell r="D3607">
            <v>0</v>
          </cell>
          <cell r="E3607">
            <v>0</v>
          </cell>
          <cell r="F3607" t="str">
            <v>UNIDAD:</v>
          </cell>
          <cell r="G3607" t="str">
            <v/>
          </cell>
        </row>
        <row r="3608">
          <cell r="A3608">
            <v>0</v>
          </cell>
          <cell r="B3608">
            <v>0</v>
          </cell>
          <cell r="C3608">
            <v>0</v>
          </cell>
          <cell r="D3608">
            <v>0</v>
          </cell>
          <cell r="E3608">
            <v>0</v>
          </cell>
          <cell r="F3608">
            <v>0</v>
          </cell>
          <cell r="G3608">
            <v>0</v>
          </cell>
        </row>
        <row r="3609">
          <cell r="A3609" t="str">
            <v>DATOS REDETERMINACION</v>
          </cell>
          <cell r="B3609">
            <v>0</v>
          </cell>
          <cell r="C3609" t="str">
            <v>DESIGNACION</v>
          </cell>
          <cell r="D3609" t="str">
            <v>U</v>
          </cell>
          <cell r="E3609" t="str">
            <v>Cantidad</v>
          </cell>
          <cell r="F3609" t="str">
            <v>$ Unitarios</v>
          </cell>
          <cell r="G3609" t="str">
            <v>$ Parcial</v>
          </cell>
        </row>
        <row r="3610">
          <cell r="A3610" t="str">
            <v>CÓDIGO</v>
          </cell>
          <cell r="B3610" t="str">
            <v>DESCRIPCIÓN</v>
          </cell>
          <cell r="C3610">
            <v>0</v>
          </cell>
          <cell r="D3610">
            <v>0</v>
          </cell>
          <cell r="E3610">
            <v>0</v>
          </cell>
          <cell r="F3610">
            <v>0</v>
          </cell>
          <cell r="G3610">
            <v>0</v>
          </cell>
        </row>
        <row r="3611">
          <cell r="A3611">
            <v>0</v>
          </cell>
          <cell r="B3611">
            <v>0</v>
          </cell>
          <cell r="C3611" t="str">
            <v>A - MATERIALES</v>
          </cell>
          <cell r="D3611">
            <v>0</v>
          </cell>
          <cell r="E3611">
            <v>0</v>
          </cell>
          <cell r="F3611">
            <v>0</v>
          </cell>
          <cell r="G3611">
            <v>0</v>
          </cell>
        </row>
        <row r="3612">
          <cell r="A3612" t="str">
            <v/>
          </cell>
          <cell r="B3612" t="str">
            <v/>
          </cell>
          <cell r="C3612">
            <v>0</v>
          </cell>
          <cell r="D3612" t="str">
            <v/>
          </cell>
          <cell r="E3612">
            <v>0</v>
          </cell>
          <cell r="F3612">
            <v>0</v>
          </cell>
          <cell r="G3612">
            <v>0</v>
          </cell>
        </row>
        <row r="3613">
          <cell r="A3613" t="str">
            <v/>
          </cell>
          <cell r="B3613" t="str">
            <v/>
          </cell>
          <cell r="C3613">
            <v>0</v>
          </cell>
          <cell r="D3613" t="str">
            <v/>
          </cell>
          <cell r="E3613">
            <v>0</v>
          </cell>
          <cell r="F3613">
            <v>0</v>
          </cell>
          <cell r="G3613">
            <v>0</v>
          </cell>
        </row>
        <row r="3614">
          <cell r="A3614" t="str">
            <v/>
          </cell>
          <cell r="B3614" t="str">
            <v/>
          </cell>
          <cell r="C3614">
            <v>0</v>
          </cell>
          <cell r="D3614" t="str">
            <v/>
          </cell>
          <cell r="E3614">
            <v>0</v>
          </cell>
          <cell r="F3614">
            <v>0</v>
          </cell>
          <cell r="G3614">
            <v>0</v>
          </cell>
        </row>
        <row r="3615">
          <cell r="A3615" t="str">
            <v/>
          </cell>
          <cell r="B3615" t="str">
            <v/>
          </cell>
          <cell r="C3615">
            <v>0</v>
          </cell>
          <cell r="D3615" t="str">
            <v/>
          </cell>
          <cell r="E3615">
            <v>0</v>
          </cell>
          <cell r="F3615">
            <v>0</v>
          </cell>
          <cell r="G3615">
            <v>0</v>
          </cell>
        </row>
        <row r="3616">
          <cell r="A3616" t="str">
            <v/>
          </cell>
          <cell r="B3616" t="str">
            <v/>
          </cell>
          <cell r="C3616">
            <v>0</v>
          </cell>
          <cell r="D3616" t="str">
            <v/>
          </cell>
          <cell r="E3616">
            <v>0</v>
          </cell>
          <cell r="F3616">
            <v>0</v>
          </cell>
          <cell r="G3616">
            <v>0</v>
          </cell>
        </row>
        <row r="3617">
          <cell r="A3617" t="str">
            <v/>
          </cell>
          <cell r="B3617" t="str">
            <v/>
          </cell>
          <cell r="C3617">
            <v>0</v>
          </cell>
          <cell r="D3617" t="str">
            <v/>
          </cell>
          <cell r="E3617">
            <v>0</v>
          </cell>
          <cell r="F3617">
            <v>0</v>
          </cell>
          <cell r="G3617">
            <v>0</v>
          </cell>
        </row>
        <row r="3618">
          <cell r="A3618" t="str">
            <v/>
          </cell>
          <cell r="B3618" t="str">
            <v/>
          </cell>
          <cell r="C3618">
            <v>0</v>
          </cell>
          <cell r="D3618" t="str">
            <v/>
          </cell>
          <cell r="E3618">
            <v>0</v>
          </cell>
          <cell r="F3618">
            <v>0</v>
          </cell>
          <cell r="G3618">
            <v>0</v>
          </cell>
        </row>
        <row r="3619">
          <cell r="A3619" t="str">
            <v/>
          </cell>
          <cell r="B3619" t="str">
            <v/>
          </cell>
          <cell r="C3619">
            <v>0</v>
          </cell>
          <cell r="D3619" t="str">
            <v/>
          </cell>
          <cell r="E3619">
            <v>0</v>
          </cell>
          <cell r="F3619">
            <v>0</v>
          </cell>
          <cell r="G3619">
            <v>0</v>
          </cell>
        </row>
        <row r="3620">
          <cell r="A3620" t="str">
            <v/>
          </cell>
          <cell r="B3620" t="str">
            <v/>
          </cell>
          <cell r="C3620">
            <v>0</v>
          </cell>
          <cell r="D3620" t="str">
            <v/>
          </cell>
          <cell r="E3620">
            <v>0</v>
          </cell>
          <cell r="F3620">
            <v>0</v>
          </cell>
          <cell r="G3620">
            <v>0</v>
          </cell>
        </row>
        <row r="3621">
          <cell r="A3621" t="str">
            <v/>
          </cell>
          <cell r="B3621" t="str">
            <v/>
          </cell>
          <cell r="C3621">
            <v>0</v>
          </cell>
          <cell r="D3621" t="str">
            <v/>
          </cell>
          <cell r="E3621">
            <v>0</v>
          </cell>
          <cell r="F3621">
            <v>0</v>
          </cell>
          <cell r="G3621">
            <v>0</v>
          </cell>
        </row>
        <row r="3622">
          <cell r="A3622" t="str">
            <v/>
          </cell>
          <cell r="B3622" t="str">
            <v/>
          </cell>
          <cell r="C3622">
            <v>0</v>
          </cell>
          <cell r="D3622" t="str">
            <v/>
          </cell>
          <cell r="E3622">
            <v>0</v>
          </cell>
          <cell r="F3622">
            <v>0</v>
          </cell>
          <cell r="G3622">
            <v>0</v>
          </cell>
        </row>
        <row r="3623">
          <cell r="A3623" t="str">
            <v/>
          </cell>
          <cell r="B3623" t="str">
            <v/>
          </cell>
          <cell r="C3623">
            <v>0</v>
          </cell>
          <cell r="D3623" t="str">
            <v/>
          </cell>
          <cell r="E3623">
            <v>0</v>
          </cell>
          <cell r="F3623">
            <v>0</v>
          </cell>
          <cell r="G3623">
            <v>0</v>
          </cell>
        </row>
        <row r="3624">
          <cell r="A3624" t="str">
            <v/>
          </cell>
          <cell r="B3624" t="str">
            <v/>
          </cell>
          <cell r="C3624">
            <v>0</v>
          </cell>
          <cell r="D3624" t="str">
            <v/>
          </cell>
          <cell r="E3624">
            <v>0</v>
          </cell>
          <cell r="F3624">
            <v>0</v>
          </cell>
          <cell r="G3624">
            <v>0</v>
          </cell>
        </row>
        <row r="3625">
          <cell r="A3625" t="str">
            <v/>
          </cell>
          <cell r="B3625" t="str">
            <v/>
          </cell>
          <cell r="C3625">
            <v>0</v>
          </cell>
          <cell r="D3625" t="str">
            <v/>
          </cell>
          <cell r="E3625">
            <v>0</v>
          </cell>
          <cell r="F3625">
            <v>0</v>
          </cell>
          <cell r="G3625">
            <v>0</v>
          </cell>
        </row>
        <row r="3626">
          <cell r="A3626">
            <v>0</v>
          </cell>
          <cell r="B3626">
            <v>0</v>
          </cell>
          <cell r="C3626">
            <v>0</v>
          </cell>
          <cell r="D3626">
            <v>0</v>
          </cell>
          <cell r="E3626">
            <v>0</v>
          </cell>
          <cell r="F3626" t="str">
            <v>Total A</v>
          </cell>
          <cell r="G3626">
            <v>0</v>
          </cell>
        </row>
        <row r="3627">
          <cell r="A3627">
            <v>0</v>
          </cell>
          <cell r="B3627">
            <v>0</v>
          </cell>
          <cell r="C3627" t="str">
            <v>B - MANO DE OBRA</v>
          </cell>
          <cell r="D3627">
            <v>0</v>
          </cell>
          <cell r="E3627">
            <v>0</v>
          </cell>
          <cell r="F3627">
            <v>0</v>
          </cell>
          <cell r="G3627">
            <v>0</v>
          </cell>
        </row>
        <row r="3628">
          <cell r="A3628" t="str">
            <v/>
          </cell>
          <cell r="B3628">
            <v>0</v>
          </cell>
          <cell r="C3628">
            <v>0</v>
          </cell>
          <cell r="D3628" t="str">
            <v/>
          </cell>
          <cell r="E3628">
            <v>0</v>
          </cell>
          <cell r="F3628">
            <v>0</v>
          </cell>
          <cell r="G3628">
            <v>0</v>
          </cell>
        </row>
        <row r="3629">
          <cell r="A3629" t="str">
            <v/>
          </cell>
          <cell r="B3629">
            <v>0</v>
          </cell>
          <cell r="C3629">
            <v>0</v>
          </cell>
          <cell r="D3629" t="str">
            <v/>
          </cell>
          <cell r="E3629">
            <v>0</v>
          </cell>
          <cell r="F3629">
            <v>0</v>
          </cell>
          <cell r="G3629">
            <v>0</v>
          </cell>
        </row>
        <row r="3630">
          <cell r="A3630" t="str">
            <v/>
          </cell>
          <cell r="B3630">
            <v>0</v>
          </cell>
          <cell r="C3630">
            <v>0</v>
          </cell>
          <cell r="D3630" t="str">
            <v/>
          </cell>
          <cell r="E3630">
            <v>0</v>
          </cell>
          <cell r="F3630">
            <v>0</v>
          </cell>
          <cell r="G3630">
            <v>0</v>
          </cell>
        </row>
        <row r="3631">
          <cell r="A3631" t="str">
            <v/>
          </cell>
          <cell r="B3631">
            <v>0</v>
          </cell>
          <cell r="C3631">
            <v>0</v>
          </cell>
          <cell r="D3631" t="str">
            <v/>
          </cell>
          <cell r="E3631">
            <v>0</v>
          </cell>
          <cell r="F3631">
            <v>0</v>
          </cell>
          <cell r="G3631">
            <v>0</v>
          </cell>
        </row>
        <row r="3632">
          <cell r="A3632" t="str">
            <v/>
          </cell>
          <cell r="B3632">
            <v>0</v>
          </cell>
          <cell r="C3632">
            <v>0</v>
          </cell>
          <cell r="D3632" t="str">
            <v/>
          </cell>
          <cell r="E3632">
            <v>0</v>
          </cell>
          <cell r="F3632">
            <v>0</v>
          </cell>
          <cell r="G3632">
            <v>0</v>
          </cell>
        </row>
        <row r="3633">
          <cell r="A3633" t="str">
            <v/>
          </cell>
          <cell r="B3633">
            <v>0</v>
          </cell>
          <cell r="C3633">
            <v>0</v>
          </cell>
          <cell r="D3633" t="str">
            <v/>
          </cell>
          <cell r="E3633">
            <v>0</v>
          </cell>
          <cell r="F3633">
            <v>0</v>
          </cell>
          <cell r="G3633">
            <v>0</v>
          </cell>
        </row>
        <row r="3634">
          <cell r="A3634" t="str">
            <v/>
          </cell>
          <cell r="B3634">
            <v>0</v>
          </cell>
          <cell r="C3634">
            <v>0</v>
          </cell>
          <cell r="D3634" t="str">
            <v/>
          </cell>
          <cell r="E3634">
            <v>0</v>
          </cell>
          <cell r="F3634">
            <v>0</v>
          </cell>
          <cell r="G3634">
            <v>0</v>
          </cell>
        </row>
        <row r="3635">
          <cell r="A3635" t="str">
            <v/>
          </cell>
          <cell r="B3635">
            <v>0</v>
          </cell>
          <cell r="C3635">
            <v>0</v>
          </cell>
          <cell r="D3635" t="str">
            <v/>
          </cell>
          <cell r="E3635">
            <v>0</v>
          </cell>
          <cell r="F3635">
            <v>0</v>
          </cell>
          <cell r="G3635">
            <v>0</v>
          </cell>
        </row>
        <row r="3636">
          <cell r="A3636">
            <v>0</v>
          </cell>
          <cell r="B3636">
            <v>0</v>
          </cell>
          <cell r="C3636">
            <v>0</v>
          </cell>
          <cell r="D3636">
            <v>0</v>
          </cell>
          <cell r="E3636">
            <v>0</v>
          </cell>
          <cell r="F3636" t="str">
            <v>Total B</v>
          </cell>
          <cell r="G3636">
            <v>0</v>
          </cell>
        </row>
        <row r="3637">
          <cell r="A3637">
            <v>0</v>
          </cell>
          <cell r="B3637">
            <v>0</v>
          </cell>
          <cell r="C3637" t="str">
            <v>C - EQUIPOS</v>
          </cell>
          <cell r="D3637">
            <v>0</v>
          </cell>
          <cell r="E3637">
            <v>0</v>
          </cell>
          <cell r="F3637">
            <v>0</v>
          </cell>
          <cell r="G3637">
            <v>0</v>
          </cell>
        </row>
        <row r="3638">
          <cell r="A3638" t="str">
            <v/>
          </cell>
          <cell r="B3638" t="str">
            <v/>
          </cell>
          <cell r="C3638">
            <v>0</v>
          </cell>
          <cell r="D3638" t="str">
            <v/>
          </cell>
          <cell r="E3638">
            <v>0</v>
          </cell>
          <cell r="F3638">
            <v>0</v>
          </cell>
          <cell r="G3638">
            <v>0</v>
          </cell>
        </row>
        <row r="3639">
          <cell r="A3639" t="str">
            <v/>
          </cell>
          <cell r="B3639" t="str">
            <v/>
          </cell>
          <cell r="C3639">
            <v>0</v>
          </cell>
          <cell r="D3639" t="str">
            <v/>
          </cell>
          <cell r="E3639">
            <v>0</v>
          </cell>
          <cell r="F3639">
            <v>0</v>
          </cell>
          <cell r="G3639">
            <v>0</v>
          </cell>
        </row>
        <row r="3640">
          <cell r="A3640" t="str">
            <v/>
          </cell>
          <cell r="B3640" t="str">
            <v/>
          </cell>
          <cell r="C3640">
            <v>0</v>
          </cell>
          <cell r="D3640" t="str">
            <v/>
          </cell>
          <cell r="E3640">
            <v>0</v>
          </cell>
          <cell r="F3640">
            <v>0</v>
          </cell>
          <cell r="G3640">
            <v>0</v>
          </cell>
        </row>
        <row r="3641">
          <cell r="A3641" t="str">
            <v/>
          </cell>
          <cell r="B3641" t="str">
            <v/>
          </cell>
          <cell r="C3641">
            <v>0</v>
          </cell>
          <cell r="D3641" t="str">
            <v/>
          </cell>
          <cell r="E3641">
            <v>0</v>
          </cell>
          <cell r="F3641">
            <v>0</v>
          </cell>
          <cell r="G3641">
            <v>0</v>
          </cell>
        </row>
        <row r="3642">
          <cell r="A3642" t="str">
            <v/>
          </cell>
          <cell r="B3642" t="str">
            <v/>
          </cell>
          <cell r="C3642">
            <v>0</v>
          </cell>
          <cell r="D3642" t="str">
            <v/>
          </cell>
          <cell r="E3642">
            <v>0</v>
          </cell>
          <cell r="F3642">
            <v>0</v>
          </cell>
          <cell r="G3642">
            <v>0</v>
          </cell>
        </row>
        <row r="3643">
          <cell r="A3643" t="str">
            <v/>
          </cell>
          <cell r="B3643" t="str">
            <v/>
          </cell>
          <cell r="C3643">
            <v>0</v>
          </cell>
          <cell r="D3643" t="str">
            <v/>
          </cell>
          <cell r="E3643">
            <v>0</v>
          </cell>
          <cell r="F3643">
            <v>0</v>
          </cell>
          <cell r="G3643">
            <v>0</v>
          </cell>
        </row>
        <row r="3644">
          <cell r="A3644" t="str">
            <v/>
          </cell>
          <cell r="B3644" t="str">
            <v/>
          </cell>
          <cell r="C3644">
            <v>0</v>
          </cell>
          <cell r="D3644" t="str">
            <v/>
          </cell>
          <cell r="E3644">
            <v>0</v>
          </cell>
          <cell r="F3644">
            <v>0</v>
          </cell>
          <cell r="G3644">
            <v>0</v>
          </cell>
        </row>
        <row r="3645">
          <cell r="A3645" t="str">
            <v/>
          </cell>
          <cell r="B3645" t="str">
            <v/>
          </cell>
          <cell r="C3645">
            <v>0</v>
          </cell>
          <cell r="D3645" t="str">
            <v/>
          </cell>
          <cell r="E3645">
            <v>0</v>
          </cell>
          <cell r="F3645">
            <v>0</v>
          </cell>
          <cell r="G3645">
            <v>0</v>
          </cell>
        </row>
        <row r="3646">
          <cell r="A3646" t="str">
            <v/>
          </cell>
          <cell r="B3646" t="str">
            <v/>
          </cell>
          <cell r="C3646">
            <v>0</v>
          </cell>
          <cell r="D3646" t="str">
            <v/>
          </cell>
          <cell r="E3646">
            <v>0</v>
          </cell>
          <cell r="F3646">
            <v>0</v>
          </cell>
          <cell r="G3646">
            <v>0</v>
          </cell>
        </row>
        <row r="3647">
          <cell r="A3647">
            <v>0</v>
          </cell>
          <cell r="B3647">
            <v>0</v>
          </cell>
          <cell r="C3647">
            <v>0</v>
          </cell>
          <cell r="D3647">
            <v>0</v>
          </cell>
          <cell r="E3647">
            <v>0</v>
          </cell>
          <cell r="F3647" t="str">
            <v>Total C</v>
          </cell>
          <cell r="G3647">
            <v>0</v>
          </cell>
        </row>
        <row r="3648">
          <cell r="A3648">
            <v>0</v>
          </cell>
          <cell r="B3648">
            <v>0</v>
          </cell>
          <cell r="C3648">
            <v>0</v>
          </cell>
          <cell r="D3648">
            <v>0</v>
          </cell>
          <cell r="E3648">
            <v>0</v>
          </cell>
          <cell r="F3648">
            <v>0</v>
          </cell>
          <cell r="G3648">
            <v>0</v>
          </cell>
        </row>
        <row r="3649">
          <cell r="A3649" t="str">
            <v/>
          </cell>
          <cell r="B3649" t="str">
            <v/>
          </cell>
          <cell r="C3649">
            <v>0</v>
          </cell>
          <cell r="D3649" t="str">
            <v>Costo  Neto</v>
          </cell>
          <cell r="E3649">
            <v>0</v>
          </cell>
          <cell r="F3649" t="str">
            <v>Total D=A+B+C</v>
          </cell>
          <cell r="G3649">
            <v>0</v>
          </cell>
        </row>
        <row r="3651">
          <cell r="A3651" t="str">
            <v>ANALISIS DE PRECIOS</v>
          </cell>
          <cell r="B3651">
            <v>0</v>
          </cell>
          <cell r="C3651">
            <v>0</v>
          </cell>
          <cell r="D3651">
            <v>0</v>
          </cell>
          <cell r="E3651">
            <v>0</v>
          </cell>
          <cell r="F3651">
            <v>0</v>
          </cell>
          <cell r="G3651">
            <v>0</v>
          </cell>
        </row>
        <row r="3652">
          <cell r="A3652" t="str">
            <v>COMITENTE:</v>
          </cell>
          <cell r="B3652" t="str">
            <v>DIRECCIÓN DE ARQUITECTURA</v>
          </cell>
          <cell r="C3652">
            <v>0</v>
          </cell>
          <cell r="D3652">
            <v>0</v>
          </cell>
          <cell r="E3652">
            <v>0</v>
          </cell>
          <cell r="F3652">
            <v>0</v>
          </cell>
          <cell r="G3652">
            <v>0</v>
          </cell>
        </row>
        <row r="3653">
          <cell r="A3653" t="str">
            <v>CONTRATISTA:</v>
          </cell>
          <cell r="B3653" t="str">
            <v>FUNCIONALES SIGOP</v>
          </cell>
          <cell r="C3653">
            <v>0</v>
          </cell>
          <cell r="D3653">
            <v>0</v>
          </cell>
          <cell r="E3653">
            <v>0</v>
          </cell>
          <cell r="F3653">
            <v>0</v>
          </cell>
          <cell r="G3653">
            <v>0</v>
          </cell>
        </row>
        <row r="3654">
          <cell r="A3654" t="str">
            <v>OBRA:</v>
          </cell>
          <cell r="B3654" t="str">
            <v>PRUEBA PLANILLA DE MEDICION</v>
          </cell>
          <cell r="C3654">
            <v>0</v>
          </cell>
          <cell r="D3654">
            <v>0</v>
          </cell>
          <cell r="E3654">
            <v>0</v>
          </cell>
          <cell r="F3654" t="str">
            <v>PRECIOS A:</v>
          </cell>
          <cell r="G3654">
            <v>0</v>
          </cell>
        </row>
        <row r="3655">
          <cell r="A3655" t="str">
            <v>UBICACIÓN:</v>
          </cell>
          <cell r="B3655" t="str">
            <v>CENTRO CIVICO</v>
          </cell>
          <cell r="C3655">
            <v>0</v>
          </cell>
          <cell r="D3655">
            <v>0</v>
          </cell>
          <cell r="E3655">
            <v>0</v>
          </cell>
          <cell r="F3655">
            <v>0</v>
          </cell>
          <cell r="G3655">
            <v>0</v>
          </cell>
        </row>
        <row r="3656">
          <cell r="A3656" t="str">
            <v>RUBRO:</v>
          </cell>
          <cell r="B3656" t="str">
            <v/>
          </cell>
          <cell r="C3656" t="str">
            <v/>
          </cell>
          <cell r="D3656">
            <v>0</v>
          </cell>
          <cell r="E3656">
            <v>0</v>
          </cell>
          <cell r="F3656">
            <v>0</v>
          </cell>
          <cell r="G3656">
            <v>0</v>
          </cell>
        </row>
        <row r="3657">
          <cell r="A3657" t="str">
            <v>ITEM:</v>
          </cell>
          <cell r="B3657" t="str">
            <v/>
          </cell>
          <cell r="C3657" t="str">
            <v/>
          </cell>
          <cell r="D3657">
            <v>0</v>
          </cell>
          <cell r="E3657">
            <v>0</v>
          </cell>
          <cell r="F3657" t="str">
            <v>UNIDAD:</v>
          </cell>
          <cell r="G3657" t="str">
            <v/>
          </cell>
        </row>
        <row r="3658">
          <cell r="A3658">
            <v>0</v>
          </cell>
          <cell r="B3658">
            <v>0</v>
          </cell>
          <cell r="C3658">
            <v>0</v>
          </cell>
          <cell r="D3658">
            <v>0</v>
          </cell>
          <cell r="E3658">
            <v>0</v>
          </cell>
          <cell r="F3658">
            <v>0</v>
          </cell>
          <cell r="G3658">
            <v>0</v>
          </cell>
        </row>
        <row r="3659">
          <cell r="A3659" t="str">
            <v>DATOS REDETERMINACION</v>
          </cell>
          <cell r="B3659">
            <v>0</v>
          </cell>
          <cell r="C3659" t="str">
            <v>DESIGNACION</v>
          </cell>
          <cell r="D3659" t="str">
            <v>U</v>
          </cell>
          <cell r="E3659" t="str">
            <v>Cantidad</v>
          </cell>
          <cell r="F3659" t="str">
            <v>$ Unitarios</v>
          </cell>
          <cell r="G3659" t="str">
            <v>$ Parcial</v>
          </cell>
        </row>
        <row r="3660">
          <cell r="A3660" t="str">
            <v>CÓDIGO</v>
          </cell>
          <cell r="B3660" t="str">
            <v>DESCRIPCIÓN</v>
          </cell>
          <cell r="C3660">
            <v>0</v>
          </cell>
          <cell r="D3660">
            <v>0</v>
          </cell>
          <cell r="E3660">
            <v>0</v>
          </cell>
          <cell r="F3660">
            <v>0</v>
          </cell>
          <cell r="G3660">
            <v>0</v>
          </cell>
        </row>
        <row r="3661">
          <cell r="A3661">
            <v>0</v>
          </cell>
          <cell r="B3661">
            <v>0</v>
          </cell>
          <cell r="C3661" t="str">
            <v>A - MATERIALES</v>
          </cell>
          <cell r="D3661">
            <v>0</v>
          </cell>
          <cell r="E3661">
            <v>0</v>
          </cell>
          <cell r="F3661">
            <v>0</v>
          </cell>
          <cell r="G3661">
            <v>0</v>
          </cell>
        </row>
        <row r="3662">
          <cell r="A3662" t="str">
            <v/>
          </cell>
          <cell r="B3662" t="str">
            <v/>
          </cell>
          <cell r="C3662">
            <v>0</v>
          </cell>
          <cell r="D3662" t="str">
            <v/>
          </cell>
          <cell r="E3662">
            <v>0</v>
          </cell>
          <cell r="F3662">
            <v>0</v>
          </cell>
          <cell r="G3662">
            <v>0</v>
          </cell>
        </row>
        <row r="3663">
          <cell r="A3663" t="str">
            <v/>
          </cell>
          <cell r="B3663" t="str">
            <v/>
          </cell>
          <cell r="C3663">
            <v>0</v>
          </cell>
          <cell r="D3663" t="str">
            <v/>
          </cell>
          <cell r="E3663">
            <v>0</v>
          </cell>
          <cell r="F3663">
            <v>0</v>
          </cell>
          <cell r="G3663">
            <v>0</v>
          </cell>
        </row>
        <row r="3664">
          <cell r="A3664" t="str">
            <v/>
          </cell>
          <cell r="B3664" t="str">
            <v/>
          </cell>
          <cell r="C3664">
            <v>0</v>
          </cell>
          <cell r="D3664" t="str">
            <v/>
          </cell>
          <cell r="E3664">
            <v>0</v>
          </cell>
          <cell r="F3664">
            <v>0</v>
          </cell>
          <cell r="G3664">
            <v>0</v>
          </cell>
        </row>
        <row r="3665">
          <cell r="A3665" t="str">
            <v/>
          </cell>
          <cell r="B3665" t="str">
            <v/>
          </cell>
          <cell r="C3665">
            <v>0</v>
          </cell>
          <cell r="D3665" t="str">
            <v/>
          </cell>
          <cell r="E3665">
            <v>0</v>
          </cell>
          <cell r="F3665">
            <v>0</v>
          </cell>
          <cell r="G3665">
            <v>0</v>
          </cell>
        </row>
        <row r="3666">
          <cell r="A3666" t="str">
            <v/>
          </cell>
          <cell r="B3666" t="str">
            <v/>
          </cell>
          <cell r="C3666">
            <v>0</v>
          </cell>
          <cell r="D3666" t="str">
            <v/>
          </cell>
          <cell r="E3666">
            <v>0</v>
          </cell>
          <cell r="F3666">
            <v>0</v>
          </cell>
          <cell r="G3666">
            <v>0</v>
          </cell>
        </row>
        <row r="3667">
          <cell r="A3667" t="str">
            <v/>
          </cell>
          <cell r="B3667" t="str">
            <v/>
          </cell>
          <cell r="C3667">
            <v>0</v>
          </cell>
          <cell r="D3667" t="str">
            <v/>
          </cell>
          <cell r="E3667">
            <v>0</v>
          </cell>
          <cell r="F3667">
            <v>0</v>
          </cell>
          <cell r="G3667">
            <v>0</v>
          </cell>
        </row>
        <row r="3668">
          <cell r="A3668" t="str">
            <v/>
          </cell>
          <cell r="B3668" t="str">
            <v/>
          </cell>
          <cell r="C3668">
            <v>0</v>
          </cell>
          <cell r="D3668" t="str">
            <v/>
          </cell>
          <cell r="E3668">
            <v>0</v>
          </cell>
          <cell r="F3668">
            <v>0</v>
          </cell>
          <cell r="G3668">
            <v>0</v>
          </cell>
        </row>
        <row r="3669">
          <cell r="A3669" t="str">
            <v/>
          </cell>
          <cell r="B3669" t="str">
            <v/>
          </cell>
          <cell r="C3669">
            <v>0</v>
          </cell>
          <cell r="D3669" t="str">
            <v/>
          </cell>
          <cell r="E3669">
            <v>0</v>
          </cell>
          <cell r="F3669">
            <v>0</v>
          </cell>
          <cell r="G3669">
            <v>0</v>
          </cell>
        </row>
        <row r="3670">
          <cell r="A3670" t="str">
            <v/>
          </cell>
          <cell r="B3670" t="str">
            <v/>
          </cell>
          <cell r="C3670">
            <v>0</v>
          </cell>
          <cell r="D3670" t="str">
            <v/>
          </cell>
          <cell r="E3670">
            <v>0</v>
          </cell>
          <cell r="F3670">
            <v>0</v>
          </cell>
          <cell r="G3670">
            <v>0</v>
          </cell>
        </row>
        <row r="3671">
          <cell r="A3671" t="str">
            <v/>
          </cell>
          <cell r="B3671" t="str">
            <v/>
          </cell>
          <cell r="C3671">
            <v>0</v>
          </cell>
          <cell r="D3671" t="str">
            <v/>
          </cell>
          <cell r="E3671">
            <v>0</v>
          </cell>
          <cell r="F3671">
            <v>0</v>
          </cell>
          <cell r="G3671">
            <v>0</v>
          </cell>
        </row>
        <row r="3672">
          <cell r="A3672" t="str">
            <v/>
          </cell>
          <cell r="B3672" t="str">
            <v/>
          </cell>
          <cell r="C3672">
            <v>0</v>
          </cell>
          <cell r="D3672" t="str">
            <v/>
          </cell>
          <cell r="E3672">
            <v>0</v>
          </cell>
          <cell r="F3672">
            <v>0</v>
          </cell>
          <cell r="G3672">
            <v>0</v>
          </cell>
        </row>
        <row r="3673">
          <cell r="A3673" t="str">
            <v/>
          </cell>
          <cell r="B3673" t="str">
            <v/>
          </cell>
          <cell r="C3673">
            <v>0</v>
          </cell>
          <cell r="D3673" t="str">
            <v/>
          </cell>
          <cell r="E3673">
            <v>0</v>
          </cell>
          <cell r="F3673">
            <v>0</v>
          </cell>
          <cell r="G3673">
            <v>0</v>
          </cell>
        </row>
        <row r="3674">
          <cell r="A3674" t="str">
            <v/>
          </cell>
          <cell r="B3674" t="str">
            <v/>
          </cell>
          <cell r="C3674">
            <v>0</v>
          </cell>
          <cell r="D3674" t="str">
            <v/>
          </cell>
          <cell r="E3674">
            <v>0</v>
          </cell>
          <cell r="F3674">
            <v>0</v>
          </cell>
          <cell r="G3674">
            <v>0</v>
          </cell>
        </row>
        <row r="3675">
          <cell r="A3675" t="str">
            <v/>
          </cell>
          <cell r="B3675" t="str">
            <v/>
          </cell>
          <cell r="C3675">
            <v>0</v>
          </cell>
          <cell r="D3675" t="str">
            <v/>
          </cell>
          <cell r="E3675">
            <v>0</v>
          </cell>
          <cell r="F3675">
            <v>0</v>
          </cell>
          <cell r="G3675">
            <v>0</v>
          </cell>
        </row>
        <row r="3676">
          <cell r="A3676">
            <v>0</v>
          </cell>
          <cell r="B3676">
            <v>0</v>
          </cell>
          <cell r="C3676">
            <v>0</v>
          </cell>
          <cell r="D3676">
            <v>0</v>
          </cell>
          <cell r="E3676">
            <v>0</v>
          </cell>
          <cell r="F3676" t="str">
            <v>Total A</v>
          </cell>
          <cell r="G3676">
            <v>0</v>
          </cell>
        </row>
        <row r="3677">
          <cell r="A3677">
            <v>0</v>
          </cell>
          <cell r="B3677">
            <v>0</v>
          </cell>
          <cell r="C3677" t="str">
            <v>B - MANO DE OBRA</v>
          </cell>
          <cell r="D3677">
            <v>0</v>
          </cell>
          <cell r="E3677">
            <v>0</v>
          </cell>
          <cell r="F3677">
            <v>0</v>
          </cell>
          <cell r="G3677">
            <v>0</v>
          </cell>
        </row>
        <row r="3678">
          <cell r="A3678" t="str">
            <v/>
          </cell>
          <cell r="B3678">
            <v>0</v>
          </cell>
          <cell r="C3678">
            <v>0</v>
          </cell>
          <cell r="D3678" t="str">
            <v/>
          </cell>
          <cell r="E3678">
            <v>0</v>
          </cell>
          <cell r="F3678">
            <v>0</v>
          </cell>
          <cell r="G3678">
            <v>0</v>
          </cell>
        </row>
        <row r="3679">
          <cell r="A3679" t="str">
            <v/>
          </cell>
          <cell r="B3679">
            <v>0</v>
          </cell>
          <cell r="C3679">
            <v>0</v>
          </cell>
          <cell r="D3679" t="str">
            <v/>
          </cell>
          <cell r="E3679">
            <v>0</v>
          </cell>
          <cell r="F3679">
            <v>0</v>
          </cell>
          <cell r="G3679">
            <v>0</v>
          </cell>
        </row>
        <row r="3680">
          <cell r="A3680" t="str">
            <v/>
          </cell>
          <cell r="B3680">
            <v>0</v>
          </cell>
          <cell r="C3680">
            <v>0</v>
          </cell>
          <cell r="D3680" t="str">
            <v/>
          </cell>
          <cell r="E3680">
            <v>0</v>
          </cell>
          <cell r="F3680">
            <v>0</v>
          </cell>
          <cell r="G3680">
            <v>0</v>
          </cell>
        </row>
        <row r="3681">
          <cell r="A3681" t="str">
            <v/>
          </cell>
          <cell r="B3681">
            <v>0</v>
          </cell>
          <cell r="C3681">
            <v>0</v>
          </cell>
          <cell r="D3681" t="str">
            <v/>
          </cell>
          <cell r="E3681">
            <v>0</v>
          </cell>
          <cell r="F3681">
            <v>0</v>
          </cell>
          <cell r="G3681">
            <v>0</v>
          </cell>
        </row>
        <row r="3682">
          <cell r="A3682" t="str">
            <v/>
          </cell>
          <cell r="B3682">
            <v>0</v>
          </cell>
          <cell r="C3682">
            <v>0</v>
          </cell>
          <cell r="D3682" t="str">
            <v/>
          </cell>
          <cell r="E3682">
            <v>0</v>
          </cell>
          <cell r="F3682">
            <v>0</v>
          </cell>
          <cell r="G3682">
            <v>0</v>
          </cell>
        </row>
        <row r="3683">
          <cell r="A3683" t="str">
            <v/>
          </cell>
          <cell r="B3683">
            <v>0</v>
          </cell>
          <cell r="C3683">
            <v>0</v>
          </cell>
          <cell r="D3683" t="str">
            <v/>
          </cell>
          <cell r="E3683">
            <v>0</v>
          </cell>
          <cell r="F3683">
            <v>0</v>
          </cell>
          <cell r="G3683">
            <v>0</v>
          </cell>
        </row>
        <row r="3684">
          <cell r="A3684" t="str">
            <v/>
          </cell>
          <cell r="B3684">
            <v>0</v>
          </cell>
          <cell r="C3684">
            <v>0</v>
          </cell>
          <cell r="D3684" t="str">
            <v/>
          </cell>
          <cell r="E3684">
            <v>0</v>
          </cell>
          <cell r="F3684">
            <v>0</v>
          </cell>
          <cell r="G3684">
            <v>0</v>
          </cell>
        </row>
        <row r="3685">
          <cell r="A3685" t="str">
            <v/>
          </cell>
          <cell r="B3685">
            <v>0</v>
          </cell>
          <cell r="C3685">
            <v>0</v>
          </cell>
          <cell r="D3685" t="str">
            <v/>
          </cell>
          <cell r="E3685">
            <v>0</v>
          </cell>
          <cell r="F3685">
            <v>0</v>
          </cell>
          <cell r="G3685">
            <v>0</v>
          </cell>
        </row>
        <row r="3686">
          <cell r="A3686">
            <v>0</v>
          </cell>
          <cell r="B3686">
            <v>0</v>
          </cell>
          <cell r="C3686">
            <v>0</v>
          </cell>
          <cell r="D3686">
            <v>0</v>
          </cell>
          <cell r="E3686">
            <v>0</v>
          </cell>
          <cell r="F3686" t="str">
            <v>Total B</v>
          </cell>
          <cell r="G3686">
            <v>0</v>
          </cell>
        </row>
        <row r="3687">
          <cell r="A3687">
            <v>0</v>
          </cell>
          <cell r="B3687">
            <v>0</v>
          </cell>
          <cell r="C3687" t="str">
            <v>C - EQUIPOS</v>
          </cell>
          <cell r="D3687">
            <v>0</v>
          </cell>
          <cell r="E3687">
            <v>0</v>
          </cell>
          <cell r="F3687">
            <v>0</v>
          </cell>
          <cell r="G3687">
            <v>0</v>
          </cell>
        </row>
        <row r="3688">
          <cell r="A3688" t="str">
            <v/>
          </cell>
          <cell r="B3688" t="str">
            <v/>
          </cell>
          <cell r="C3688">
            <v>0</v>
          </cell>
          <cell r="D3688" t="str">
            <v/>
          </cell>
          <cell r="E3688">
            <v>0</v>
          </cell>
          <cell r="F3688">
            <v>0</v>
          </cell>
          <cell r="G3688">
            <v>0</v>
          </cell>
        </row>
        <row r="3689">
          <cell r="A3689" t="str">
            <v/>
          </cell>
          <cell r="B3689" t="str">
            <v/>
          </cell>
          <cell r="C3689">
            <v>0</v>
          </cell>
          <cell r="D3689" t="str">
            <v/>
          </cell>
          <cell r="E3689">
            <v>0</v>
          </cell>
          <cell r="F3689">
            <v>0</v>
          </cell>
          <cell r="G3689">
            <v>0</v>
          </cell>
        </row>
        <row r="3690">
          <cell r="A3690" t="str">
            <v/>
          </cell>
          <cell r="B3690" t="str">
            <v/>
          </cell>
          <cell r="C3690">
            <v>0</v>
          </cell>
          <cell r="D3690" t="str">
            <v/>
          </cell>
          <cell r="E3690">
            <v>0</v>
          </cell>
          <cell r="F3690">
            <v>0</v>
          </cell>
          <cell r="G3690">
            <v>0</v>
          </cell>
        </row>
        <row r="3691">
          <cell r="A3691" t="str">
            <v/>
          </cell>
          <cell r="B3691" t="str">
            <v/>
          </cell>
          <cell r="C3691">
            <v>0</v>
          </cell>
          <cell r="D3691" t="str">
            <v/>
          </cell>
          <cell r="E3691">
            <v>0</v>
          </cell>
          <cell r="F3691">
            <v>0</v>
          </cell>
          <cell r="G3691">
            <v>0</v>
          </cell>
        </row>
        <row r="3692">
          <cell r="A3692" t="str">
            <v/>
          </cell>
          <cell r="B3692" t="str">
            <v/>
          </cell>
          <cell r="C3692">
            <v>0</v>
          </cell>
          <cell r="D3692" t="str">
            <v/>
          </cell>
          <cell r="E3692">
            <v>0</v>
          </cell>
          <cell r="F3692">
            <v>0</v>
          </cell>
          <cell r="G3692">
            <v>0</v>
          </cell>
        </row>
        <row r="3693">
          <cell r="A3693" t="str">
            <v/>
          </cell>
          <cell r="B3693" t="str">
            <v/>
          </cell>
          <cell r="C3693">
            <v>0</v>
          </cell>
          <cell r="D3693" t="str">
            <v/>
          </cell>
          <cell r="E3693">
            <v>0</v>
          </cell>
          <cell r="F3693">
            <v>0</v>
          </cell>
          <cell r="G3693">
            <v>0</v>
          </cell>
        </row>
        <row r="3694">
          <cell r="A3694" t="str">
            <v/>
          </cell>
          <cell r="B3694" t="str">
            <v/>
          </cell>
          <cell r="C3694">
            <v>0</v>
          </cell>
          <cell r="D3694" t="str">
            <v/>
          </cell>
          <cell r="E3694">
            <v>0</v>
          </cell>
          <cell r="F3694">
            <v>0</v>
          </cell>
          <cell r="G3694">
            <v>0</v>
          </cell>
        </row>
        <row r="3695">
          <cell r="A3695" t="str">
            <v/>
          </cell>
          <cell r="B3695" t="str">
            <v/>
          </cell>
          <cell r="C3695">
            <v>0</v>
          </cell>
          <cell r="D3695" t="str">
            <v/>
          </cell>
          <cell r="E3695">
            <v>0</v>
          </cell>
          <cell r="F3695">
            <v>0</v>
          </cell>
          <cell r="G3695">
            <v>0</v>
          </cell>
        </row>
        <row r="3696">
          <cell r="A3696" t="str">
            <v/>
          </cell>
          <cell r="B3696" t="str">
            <v/>
          </cell>
          <cell r="C3696">
            <v>0</v>
          </cell>
          <cell r="D3696" t="str">
            <v/>
          </cell>
          <cell r="E3696">
            <v>0</v>
          </cell>
          <cell r="F3696">
            <v>0</v>
          </cell>
          <cell r="G3696">
            <v>0</v>
          </cell>
        </row>
        <row r="3697">
          <cell r="A3697">
            <v>0</v>
          </cell>
          <cell r="B3697">
            <v>0</v>
          </cell>
          <cell r="C3697">
            <v>0</v>
          </cell>
          <cell r="D3697">
            <v>0</v>
          </cell>
          <cell r="E3697">
            <v>0</v>
          </cell>
          <cell r="F3697" t="str">
            <v>Total C</v>
          </cell>
          <cell r="G3697">
            <v>0</v>
          </cell>
        </row>
        <row r="3698">
          <cell r="A3698">
            <v>0</v>
          </cell>
          <cell r="B3698">
            <v>0</v>
          </cell>
          <cell r="C3698">
            <v>0</v>
          </cell>
          <cell r="D3698">
            <v>0</v>
          </cell>
          <cell r="E3698">
            <v>0</v>
          </cell>
          <cell r="F3698">
            <v>0</v>
          </cell>
          <cell r="G3698">
            <v>0</v>
          </cell>
        </row>
        <row r="3699">
          <cell r="A3699" t="str">
            <v/>
          </cell>
          <cell r="B3699" t="str">
            <v/>
          </cell>
          <cell r="C3699">
            <v>0</v>
          </cell>
          <cell r="D3699" t="str">
            <v>Costo  Neto</v>
          </cell>
          <cell r="E3699">
            <v>0</v>
          </cell>
          <cell r="F3699" t="str">
            <v>Total D=A+B+C</v>
          </cell>
          <cell r="G3699">
            <v>0</v>
          </cell>
        </row>
        <row r="3701">
          <cell r="A3701" t="str">
            <v>ANALISIS DE PRECIOS</v>
          </cell>
          <cell r="B3701">
            <v>0</v>
          </cell>
          <cell r="C3701">
            <v>0</v>
          </cell>
          <cell r="D3701">
            <v>0</v>
          </cell>
          <cell r="E3701">
            <v>0</v>
          </cell>
          <cell r="F3701">
            <v>0</v>
          </cell>
          <cell r="G3701">
            <v>0</v>
          </cell>
        </row>
        <row r="3702">
          <cell r="A3702" t="str">
            <v>COMITENTE:</v>
          </cell>
          <cell r="B3702" t="str">
            <v>DIRECCIÓN DE ARQUITECTURA</v>
          </cell>
          <cell r="C3702">
            <v>0</v>
          </cell>
          <cell r="D3702">
            <v>0</v>
          </cell>
          <cell r="E3702">
            <v>0</v>
          </cell>
          <cell r="F3702">
            <v>0</v>
          </cell>
          <cell r="G3702">
            <v>0</v>
          </cell>
        </row>
        <row r="3703">
          <cell r="A3703" t="str">
            <v>CONTRATISTA:</v>
          </cell>
          <cell r="B3703" t="str">
            <v>FUNCIONALES SIGOP</v>
          </cell>
          <cell r="C3703">
            <v>0</v>
          </cell>
          <cell r="D3703">
            <v>0</v>
          </cell>
          <cell r="E3703">
            <v>0</v>
          </cell>
          <cell r="F3703">
            <v>0</v>
          </cell>
          <cell r="G3703">
            <v>0</v>
          </cell>
        </row>
        <row r="3704">
          <cell r="A3704" t="str">
            <v>OBRA:</v>
          </cell>
          <cell r="B3704" t="str">
            <v>PRUEBA PLANILLA DE MEDICION</v>
          </cell>
          <cell r="C3704">
            <v>0</v>
          </cell>
          <cell r="D3704">
            <v>0</v>
          </cell>
          <cell r="E3704">
            <v>0</v>
          </cell>
          <cell r="F3704" t="str">
            <v>PRECIOS A:</v>
          </cell>
          <cell r="G3704">
            <v>0</v>
          </cell>
        </row>
        <row r="3705">
          <cell r="A3705" t="str">
            <v>UBICACIÓN:</v>
          </cell>
          <cell r="B3705" t="str">
            <v>CENTRO CIVICO</v>
          </cell>
          <cell r="C3705">
            <v>0</v>
          </cell>
          <cell r="D3705">
            <v>0</v>
          </cell>
          <cell r="E3705">
            <v>0</v>
          </cell>
          <cell r="F3705">
            <v>0</v>
          </cell>
          <cell r="G3705">
            <v>0</v>
          </cell>
        </row>
        <row r="3706">
          <cell r="A3706" t="str">
            <v>RUBRO:</v>
          </cell>
          <cell r="B3706" t="str">
            <v/>
          </cell>
          <cell r="C3706" t="str">
            <v/>
          </cell>
          <cell r="D3706">
            <v>0</v>
          </cell>
          <cell r="E3706">
            <v>0</v>
          </cell>
          <cell r="F3706">
            <v>0</v>
          </cell>
          <cell r="G3706">
            <v>0</v>
          </cell>
        </row>
        <row r="3707">
          <cell r="A3707" t="str">
            <v>ITEM:</v>
          </cell>
          <cell r="B3707" t="str">
            <v/>
          </cell>
          <cell r="C3707" t="str">
            <v/>
          </cell>
          <cell r="D3707">
            <v>0</v>
          </cell>
          <cell r="E3707">
            <v>0</v>
          </cell>
          <cell r="F3707" t="str">
            <v>UNIDAD:</v>
          </cell>
          <cell r="G3707" t="str">
            <v/>
          </cell>
        </row>
        <row r="3708">
          <cell r="A3708">
            <v>0</v>
          </cell>
          <cell r="B3708">
            <v>0</v>
          </cell>
          <cell r="C3708">
            <v>0</v>
          </cell>
          <cell r="D3708">
            <v>0</v>
          </cell>
          <cell r="E3708">
            <v>0</v>
          </cell>
          <cell r="F3708">
            <v>0</v>
          </cell>
          <cell r="G3708">
            <v>0</v>
          </cell>
        </row>
        <row r="3709">
          <cell r="A3709" t="str">
            <v>DATOS REDETERMINACION</v>
          </cell>
          <cell r="B3709">
            <v>0</v>
          </cell>
          <cell r="C3709" t="str">
            <v>DESIGNACION</v>
          </cell>
          <cell r="D3709" t="str">
            <v>U</v>
          </cell>
          <cell r="E3709" t="str">
            <v>Cantidad</v>
          </cell>
          <cell r="F3709" t="str">
            <v>$ Unitarios</v>
          </cell>
          <cell r="G3709" t="str">
            <v>$ Parcial</v>
          </cell>
        </row>
        <row r="3710">
          <cell r="A3710" t="str">
            <v>CÓDIGO</v>
          </cell>
          <cell r="B3710" t="str">
            <v>DESCRIPCIÓN</v>
          </cell>
          <cell r="C3710">
            <v>0</v>
          </cell>
          <cell r="D3710">
            <v>0</v>
          </cell>
          <cell r="E3710">
            <v>0</v>
          </cell>
          <cell r="F3710">
            <v>0</v>
          </cell>
          <cell r="G3710">
            <v>0</v>
          </cell>
        </row>
        <row r="3711">
          <cell r="A3711">
            <v>0</v>
          </cell>
          <cell r="B3711">
            <v>0</v>
          </cell>
          <cell r="C3711" t="str">
            <v>A - MATERIALES</v>
          </cell>
          <cell r="D3711">
            <v>0</v>
          </cell>
          <cell r="E3711">
            <v>0</v>
          </cell>
          <cell r="F3711">
            <v>0</v>
          </cell>
          <cell r="G3711">
            <v>0</v>
          </cell>
        </row>
        <row r="3712">
          <cell r="A3712" t="str">
            <v/>
          </cell>
          <cell r="B3712" t="str">
            <v/>
          </cell>
          <cell r="C3712">
            <v>0</v>
          </cell>
          <cell r="D3712" t="str">
            <v/>
          </cell>
          <cell r="E3712">
            <v>0</v>
          </cell>
          <cell r="F3712">
            <v>0</v>
          </cell>
          <cell r="G3712">
            <v>0</v>
          </cell>
        </row>
        <row r="3713">
          <cell r="A3713" t="str">
            <v/>
          </cell>
          <cell r="B3713" t="str">
            <v/>
          </cell>
          <cell r="C3713">
            <v>0</v>
          </cell>
          <cell r="D3713" t="str">
            <v/>
          </cell>
          <cell r="E3713">
            <v>0</v>
          </cell>
          <cell r="F3713">
            <v>0</v>
          </cell>
          <cell r="G3713">
            <v>0</v>
          </cell>
        </row>
        <row r="3714">
          <cell r="A3714" t="str">
            <v/>
          </cell>
          <cell r="B3714" t="str">
            <v/>
          </cell>
          <cell r="C3714">
            <v>0</v>
          </cell>
          <cell r="D3714" t="str">
            <v/>
          </cell>
          <cell r="E3714">
            <v>0</v>
          </cell>
          <cell r="F3714">
            <v>0</v>
          </cell>
          <cell r="G3714">
            <v>0</v>
          </cell>
        </row>
        <row r="3715">
          <cell r="A3715" t="str">
            <v/>
          </cell>
          <cell r="B3715" t="str">
            <v/>
          </cell>
          <cell r="C3715">
            <v>0</v>
          </cell>
          <cell r="D3715" t="str">
            <v/>
          </cell>
          <cell r="E3715">
            <v>0</v>
          </cell>
          <cell r="F3715">
            <v>0</v>
          </cell>
          <cell r="G3715">
            <v>0</v>
          </cell>
        </row>
        <row r="3716">
          <cell r="A3716" t="str">
            <v/>
          </cell>
          <cell r="B3716" t="str">
            <v/>
          </cell>
          <cell r="C3716">
            <v>0</v>
          </cell>
          <cell r="D3716" t="str">
            <v/>
          </cell>
          <cell r="E3716">
            <v>0</v>
          </cell>
          <cell r="F3716">
            <v>0</v>
          </cell>
          <cell r="G3716">
            <v>0</v>
          </cell>
        </row>
        <row r="3717">
          <cell r="A3717" t="str">
            <v/>
          </cell>
          <cell r="B3717" t="str">
            <v/>
          </cell>
          <cell r="C3717">
            <v>0</v>
          </cell>
          <cell r="D3717" t="str">
            <v/>
          </cell>
          <cell r="E3717">
            <v>0</v>
          </cell>
          <cell r="F3717">
            <v>0</v>
          </cell>
          <cell r="G3717">
            <v>0</v>
          </cell>
        </row>
        <row r="3718">
          <cell r="A3718" t="str">
            <v/>
          </cell>
          <cell r="B3718" t="str">
            <v/>
          </cell>
          <cell r="C3718">
            <v>0</v>
          </cell>
          <cell r="D3718" t="str">
            <v/>
          </cell>
          <cell r="E3718">
            <v>0</v>
          </cell>
          <cell r="F3718">
            <v>0</v>
          </cell>
          <cell r="G3718">
            <v>0</v>
          </cell>
        </row>
        <row r="3719">
          <cell r="A3719" t="str">
            <v/>
          </cell>
          <cell r="B3719" t="str">
            <v/>
          </cell>
          <cell r="C3719">
            <v>0</v>
          </cell>
          <cell r="D3719" t="str">
            <v/>
          </cell>
          <cell r="E3719">
            <v>0</v>
          </cell>
          <cell r="F3719">
            <v>0</v>
          </cell>
          <cell r="G3719">
            <v>0</v>
          </cell>
        </row>
        <row r="3720">
          <cell r="A3720" t="str">
            <v/>
          </cell>
          <cell r="B3720" t="str">
            <v/>
          </cell>
          <cell r="C3720">
            <v>0</v>
          </cell>
          <cell r="D3720" t="str">
            <v/>
          </cell>
          <cell r="E3720">
            <v>0</v>
          </cell>
          <cell r="F3720">
            <v>0</v>
          </cell>
          <cell r="G3720">
            <v>0</v>
          </cell>
        </row>
        <row r="3721">
          <cell r="A3721" t="str">
            <v/>
          </cell>
          <cell r="B3721" t="str">
            <v/>
          </cell>
          <cell r="C3721">
            <v>0</v>
          </cell>
          <cell r="D3721" t="str">
            <v/>
          </cell>
          <cell r="E3721">
            <v>0</v>
          </cell>
          <cell r="F3721">
            <v>0</v>
          </cell>
          <cell r="G3721">
            <v>0</v>
          </cell>
        </row>
        <row r="3722">
          <cell r="A3722" t="str">
            <v/>
          </cell>
          <cell r="B3722" t="str">
            <v/>
          </cell>
          <cell r="C3722">
            <v>0</v>
          </cell>
          <cell r="D3722" t="str">
            <v/>
          </cell>
          <cell r="E3722">
            <v>0</v>
          </cell>
          <cell r="F3722">
            <v>0</v>
          </cell>
          <cell r="G3722">
            <v>0</v>
          </cell>
        </row>
        <row r="3723">
          <cell r="A3723" t="str">
            <v/>
          </cell>
          <cell r="B3723" t="str">
            <v/>
          </cell>
          <cell r="C3723">
            <v>0</v>
          </cell>
          <cell r="D3723" t="str">
            <v/>
          </cell>
          <cell r="E3723">
            <v>0</v>
          </cell>
          <cell r="F3723">
            <v>0</v>
          </cell>
          <cell r="G3723">
            <v>0</v>
          </cell>
        </row>
        <row r="3724">
          <cell r="A3724" t="str">
            <v/>
          </cell>
          <cell r="B3724" t="str">
            <v/>
          </cell>
          <cell r="C3724">
            <v>0</v>
          </cell>
          <cell r="D3724" t="str">
            <v/>
          </cell>
          <cell r="E3724">
            <v>0</v>
          </cell>
          <cell r="F3724">
            <v>0</v>
          </cell>
          <cell r="G3724">
            <v>0</v>
          </cell>
        </row>
        <row r="3725">
          <cell r="A3725" t="str">
            <v/>
          </cell>
          <cell r="B3725" t="str">
            <v/>
          </cell>
          <cell r="C3725">
            <v>0</v>
          </cell>
          <cell r="D3725" t="str">
            <v/>
          </cell>
          <cell r="E3725">
            <v>0</v>
          </cell>
          <cell r="F3725">
            <v>0</v>
          </cell>
          <cell r="G3725">
            <v>0</v>
          </cell>
        </row>
        <row r="3726">
          <cell r="A3726">
            <v>0</v>
          </cell>
          <cell r="B3726">
            <v>0</v>
          </cell>
          <cell r="C3726">
            <v>0</v>
          </cell>
          <cell r="D3726">
            <v>0</v>
          </cell>
          <cell r="E3726">
            <v>0</v>
          </cell>
          <cell r="F3726" t="str">
            <v>Total A</v>
          </cell>
          <cell r="G3726">
            <v>0</v>
          </cell>
        </row>
        <row r="3727">
          <cell r="A3727">
            <v>0</v>
          </cell>
          <cell r="B3727">
            <v>0</v>
          </cell>
          <cell r="C3727" t="str">
            <v>B - MANO DE OBRA</v>
          </cell>
          <cell r="D3727">
            <v>0</v>
          </cell>
          <cell r="E3727">
            <v>0</v>
          </cell>
          <cell r="F3727">
            <v>0</v>
          </cell>
          <cell r="G3727">
            <v>0</v>
          </cell>
        </row>
        <row r="3728">
          <cell r="A3728" t="str">
            <v/>
          </cell>
          <cell r="B3728">
            <v>0</v>
          </cell>
          <cell r="C3728">
            <v>0</v>
          </cell>
          <cell r="D3728" t="str">
            <v/>
          </cell>
          <cell r="E3728">
            <v>0</v>
          </cell>
          <cell r="F3728">
            <v>0</v>
          </cell>
          <cell r="G3728">
            <v>0</v>
          </cell>
        </row>
        <row r="3729">
          <cell r="A3729" t="str">
            <v/>
          </cell>
          <cell r="B3729">
            <v>0</v>
          </cell>
          <cell r="C3729">
            <v>0</v>
          </cell>
          <cell r="D3729" t="str">
            <v/>
          </cell>
          <cell r="E3729">
            <v>0</v>
          </cell>
          <cell r="F3729">
            <v>0</v>
          </cell>
          <cell r="G3729">
            <v>0</v>
          </cell>
        </row>
        <row r="3730">
          <cell r="A3730" t="str">
            <v/>
          </cell>
          <cell r="B3730">
            <v>0</v>
          </cell>
          <cell r="C3730">
            <v>0</v>
          </cell>
          <cell r="D3730" t="str">
            <v/>
          </cell>
          <cell r="E3730">
            <v>0</v>
          </cell>
          <cell r="F3730">
            <v>0</v>
          </cell>
          <cell r="G3730">
            <v>0</v>
          </cell>
        </row>
        <row r="3731">
          <cell r="A3731" t="str">
            <v/>
          </cell>
          <cell r="B3731">
            <v>0</v>
          </cell>
          <cell r="C3731">
            <v>0</v>
          </cell>
          <cell r="D3731" t="str">
            <v/>
          </cell>
          <cell r="E3731">
            <v>0</v>
          </cell>
          <cell r="F3731">
            <v>0</v>
          </cell>
          <cell r="G3731">
            <v>0</v>
          </cell>
        </row>
        <row r="3732">
          <cell r="A3732" t="str">
            <v/>
          </cell>
          <cell r="B3732">
            <v>0</v>
          </cell>
          <cell r="C3732">
            <v>0</v>
          </cell>
          <cell r="D3732" t="str">
            <v/>
          </cell>
          <cell r="E3732">
            <v>0</v>
          </cell>
          <cell r="F3732">
            <v>0</v>
          </cell>
          <cell r="G3732">
            <v>0</v>
          </cell>
        </row>
        <row r="3733">
          <cell r="A3733" t="str">
            <v/>
          </cell>
          <cell r="B3733">
            <v>0</v>
          </cell>
          <cell r="C3733">
            <v>0</v>
          </cell>
          <cell r="D3733" t="str">
            <v/>
          </cell>
          <cell r="E3733">
            <v>0</v>
          </cell>
          <cell r="F3733">
            <v>0</v>
          </cell>
          <cell r="G3733">
            <v>0</v>
          </cell>
        </row>
        <row r="3734">
          <cell r="A3734" t="str">
            <v/>
          </cell>
          <cell r="B3734">
            <v>0</v>
          </cell>
          <cell r="C3734">
            <v>0</v>
          </cell>
          <cell r="D3734" t="str">
            <v/>
          </cell>
          <cell r="E3734">
            <v>0</v>
          </cell>
          <cell r="F3734">
            <v>0</v>
          </cell>
          <cell r="G3734">
            <v>0</v>
          </cell>
        </row>
        <row r="3735">
          <cell r="A3735" t="str">
            <v/>
          </cell>
          <cell r="B3735">
            <v>0</v>
          </cell>
          <cell r="C3735">
            <v>0</v>
          </cell>
          <cell r="D3735" t="str">
            <v/>
          </cell>
          <cell r="E3735">
            <v>0</v>
          </cell>
          <cell r="F3735">
            <v>0</v>
          </cell>
          <cell r="G3735">
            <v>0</v>
          </cell>
        </row>
        <row r="3736">
          <cell r="A3736">
            <v>0</v>
          </cell>
          <cell r="B3736">
            <v>0</v>
          </cell>
          <cell r="C3736">
            <v>0</v>
          </cell>
          <cell r="D3736">
            <v>0</v>
          </cell>
          <cell r="E3736">
            <v>0</v>
          </cell>
          <cell r="F3736" t="str">
            <v>Total B</v>
          </cell>
          <cell r="G3736">
            <v>0</v>
          </cell>
        </row>
        <row r="3737">
          <cell r="A3737">
            <v>0</v>
          </cell>
          <cell r="B3737">
            <v>0</v>
          </cell>
          <cell r="C3737" t="str">
            <v>C - EQUIPOS</v>
          </cell>
          <cell r="D3737">
            <v>0</v>
          </cell>
          <cell r="E3737">
            <v>0</v>
          </cell>
          <cell r="F3737">
            <v>0</v>
          </cell>
          <cell r="G3737">
            <v>0</v>
          </cell>
        </row>
        <row r="3738">
          <cell r="A3738" t="str">
            <v/>
          </cell>
          <cell r="B3738" t="str">
            <v/>
          </cell>
          <cell r="C3738">
            <v>0</v>
          </cell>
          <cell r="D3738" t="str">
            <v/>
          </cell>
          <cell r="E3738">
            <v>0</v>
          </cell>
          <cell r="F3738">
            <v>0</v>
          </cell>
          <cell r="G3738">
            <v>0</v>
          </cell>
        </row>
        <row r="3739">
          <cell r="A3739" t="str">
            <v/>
          </cell>
          <cell r="B3739" t="str">
            <v/>
          </cell>
          <cell r="C3739">
            <v>0</v>
          </cell>
          <cell r="D3739" t="str">
            <v/>
          </cell>
          <cell r="E3739">
            <v>0</v>
          </cell>
          <cell r="F3739">
            <v>0</v>
          </cell>
          <cell r="G3739">
            <v>0</v>
          </cell>
        </row>
        <row r="3740">
          <cell r="A3740" t="str">
            <v/>
          </cell>
          <cell r="B3740" t="str">
            <v/>
          </cell>
          <cell r="C3740">
            <v>0</v>
          </cell>
          <cell r="D3740" t="str">
            <v/>
          </cell>
          <cell r="E3740">
            <v>0</v>
          </cell>
          <cell r="F3740">
            <v>0</v>
          </cell>
          <cell r="G3740">
            <v>0</v>
          </cell>
        </row>
        <row r="3741">
          <cell r="A3741" t="str">
            <v/>
          </cell>
          <cell r="B3741" t="str">
            <v/>
          </cell>
          <cell r="C3741">
            <v>0</v>
          </cell>
          <cell r="D3741" t="str">
            <v/>
          </cell>
          <cell r="E3741">
            <v>0</v>
          </cell>
          <cell r="F3741">
            <v>0</v>
          </cell>
          <cell r="G3741">
            <v>0</v>
          </cell>
        </row>
        <row r="3742">
          <cell r="A3742" t="str">
            <v/>
          </cell>
          <cell r="B3742" t="str">
            <v/>
          </cell>
          <cell r="C3742">
            <v>0</v>
          </cell>
          <cell r="D3742" t="str">
            <v/>
          </cell>
          <cell r="E3742">
            <v>0</v>
          </cell>
          <cell r="F3742">
            <v>0</v>
          </cell>
          <cell r="G3742">
            <v>0</v>
          </cell>
        </row>
        <row r="3743">
          <cell r="A3743" t="str">
            <v/>
          </cell>
          <cell r="B3743" t="str">
            <v/>
          </cell>
          <cell r="C3743">
            <v>0</v>
          </cell>
          <cell r="D3743" t="str">
            <v/>
          </cell>
          <cell r="E3743">
            <v>0</v>
          </cell>
          <cell r="F3743">
            <v>0</v>
          </cell>
          <cell r="G3743">
            <v>0</v>
          </cell>
        </row>
        <row r="3744">
          <cell r="A3744" t="str">
            <v/>
          </cell>
          <cell r="B3744" t="str">
            <v/>
          </cell>
          <cell r="C3744">
            <v>0</v>
          </cell>
          <cell r="D3744" t="str">
            <v/>
          </cell>
          <cell r="E3744">
            <v>0</v>
          </cell>
          <cell r="F3744">
            <v>0</v>
          </cell>
          <cell r="G3744">
            <v>0</v>
          </cell>
        </row>
        <row r="3745">
          <cell r="A3745" t="str">
            <v/>
          </cell>
          <cell r="B3745" t="str">
            <v/>
          </cell>
          <cell r="C3745">
            <v>0</v>
          </cell>
          <cell r="D3745" t="str">
            <v/>
          </cell>
          <cell r="E3745">
            <v>0</v>
          </cell>
          <cell r="F3745">
            <v>0</v>
          </cell>
          <cell r="G3745">
            <v>0</v>
          </cell>
        </row>
        <row r="3746">
          <cell r="A3746" t="str">
            <v/>
          </cell>
          <cell r="B3746" t="str">
            <v/>
          </cell>
          <cell r="C3746">
            <v>0</v>
          </cell>
          <cell r="D3746" t="str">
            <v/>
          </cell>
          <cell r="E3746">
            <v>0</v>
          </cell>
          <cell r="F3746">
            <v>0</v>
          </cell>
          <cell r="G3746">
            <v>0</v>
          </cell>
        </row>
        <row r="3747">
          <cell r="A3747">
            <v>0</v>
          </cell>
          <cell r="B3747">
            <v>0</v>
          </cell>
          <cell r="C3747">
            <v>0</v>
          </cell>
          <cell r="D3747">
            <v>0</v>
          </cell>
          <cell r="E3747">
            <v>0</v>
          </cell>
          <cell r="F3747" t="str">
            <v>Total C</v>
          </cell>
          <cell r="G3747">
            <v>0</v>
          </cell>
        </row>
        <row r="3748">
          <cell r="A3748">
            <v>0</v>
          </cell>
          <cell r="B3748">
            <v>0</v>
          </cell>
          <cell r="C3748">
            <v>0</v>
          </cell>
          <cell r="D3748">
            <v>0</v>
          </cell>
          <cell r="E3748">
            <v>0</v>
          </cell>
          <cell r="F3748">
            <v>0</v>
          </cell>
          <cell r="G3748">
            <v>0</v>
          </cell>
        </row>
        <row r="3749">
          <cell r="A3749" t="str">
            <v/>
          </cell>
          <cell r="B3749" t="str">
            <v/>
          </cell>
          <cell r="C3749">
            <v>0</v>
          </cell>
          <cell r="D3749" t="str">
            <v>Costo  Neto</v>
          </cell>
          <cell r="E3749">
            <v>0</v>
          </cell>
          <cell r="F3749" t="str">
            <v>Total D=A+B+C</v>
          </cell>
          <cell r="G3749">
            <v>0</v>
          </cell>
        </row>
        <row r="3751">
          <cell r="A3751" t="str">
            <v>ANALISIS DE PRECIOS</v>
          </cell>
          <cell r="B3751">
            <v>0</v>
          </cell>
          <cell r="C3751">
            <v>0</v>
          </cell>
          <cell r="D3751">
            <v>0</v>
          </cell>
          <cell r="E3751">
            <v>0</v>
          </cell>
          <cell r="F3751">
            <v>0</v>
          </cell>
          <cell r="G3751">
            <v>0</v>
          </cell>
        </row>
        <row r="3752">
          <cell r="A3752" t="str">
            <v>COMITENTE:</v>
          </cell>
          <cell r="B3752" t="str">
            <v>DIRECCIÓN DE ARQUITECTURA</v>
          </cell>
          <cell r="C3752">
            <v>0</v>
          </cell>
          <cell r="D3752">
            <v>0</v>
          </cell>
          <cell r="E3752">
            <v>0</v>
          </cell>
          <cell r="F3752">
            <v>0</v>
          </cell>
          <cell r="G3752">
            <v>0</v>
          </cell>
        </row>
        <row r="3753">
          <cell r="A3753" t="str">
            <v>CONTRATISTA:</v>
          </cell>
          <cell r="B3753" t="str">
            <v>FUNCIONALES SIGOP</v>
          </cell>
          <cell r="C3753">
            <v>0</v>
          </cell>
          <cell r="D3753">
            <v>0</v>
          </cell>
          <cell r="E3753">
            <v>0</v>
          </cell>
          <cell r="F3753">
            <v>0</v>
          </cell>
          <cell r="G3753">
            <v>0</v>
          </cell>
        </row>
        <row r="3754">
          <cell r="A3754" t="str">
            <v>OBRA:</v>
          </cell>
          <cell r="B3754" t="str">
            <v>PRUEBA PLANILLA DE MEDICION</v>
          </cell>
          <cell r="C3754">
            <v>0</v>
          </cell>
          <cell r="D3754">
            <v>0</v>
          </cell>
          <cell r="E3754">
            <v>0</v>
          </cell>
          <cell r="F3754" t="str">
            <v>PRECIOS A:</v>
          </cell>
          <cell r="G3754">
            <v>0</v>
          </cell>
        </row>
        <row r="3755">
          <cell r="A3755" t="str">
            <v>UBICACIÓN:</v>
          </cell>
          <cell r="B3755" t="str">
            <v>CENTRO CIVICO</v>
          </cell>
          <cell r="C3755">
            <v>0</v>
          </cell>
          <cell r="D3755">
            <v>0</v>
          </cell>
          <cell r="E3755">
            <v>0</v>
          </cell>
          <cell r="F3755">
            <v>0</v>
          </cell>
          <cell r="G3755">
            <v>0</v>
          </cell>
        </row>
        <row r="3756">
          <cell r="A3756" t="str">
            <v>RUBRO:</v>
          </cell>
          <cell r="B3756" t="str">
            <v/>
          </cell>
          <cell r="C3756" t="str">
            <v/>
          </cell>
          <cell r="D3756">
            <v>0</v>
          </cell>
          <cell r="E3756">
            <v>0</v>
          </cell>
          <cell r="F3756">
            <v>0</v>
          </cell>
          <cell r="G3756">
            <v>0</v>
          </cell>
        </row>
        <row r="3757">
          <cell r="A3757" t="str">
            <v>ITEM:</v>
          </cell>
          <cell r="B3757" t="str">
            <v/>
          </cell>
          <cell r="C3757" t="str">
            <v/>
          </cell>
          <cell r="D3757">
            <v>0</v>
          </cell>
          <cell r="E3757">
            <v>0</v>
          </cell>
          <cell r="F3757" t="str">
            <v>UNIDAD:</v>
          </cell>
          <cell r="G3757" t="str">
            <v/>
          </cell>
        </row>
        <row r="3758">
          <cell r="A3758">
            <v>0</v>
          </cell>
          <cell r="B3758">
            <v>0</v>
          </cell>
          <cell r="C3758">
            <v>0</v>
          </cell>
          <cell r="D3758">
            <v>0</v>
          </cell>
          <cell r="E3758">
            <v>0</v>
          </cell>
          <cell r="F3758">
            <v>0</v>
          </cell>
          <cell r="G3758">
            <v>0</v>
          </cell>
        </row>
        <row r="3759">
          <cell r="A3759" t="str">
            <v>DATOS REDETERMINACION</v>
          </cell>
          <cell r="B3759">
            <v>0</v>
          </cell>
          <cell r="C3759" t="str">
            <v>DESIGNACION</v>
          </cell>
          <cell r="D3759" t="str">
            <v>U</v>
          </cell>
          <cell r="E3759" t="str">
            <v>Cantidad</v>
          </cell>
          <cell r="F3759" t="str">
            <v>$ Unitarios</v>
          </cell>
          <cell r="G3759" t="str">
            <v>$ Parcial</v>
          </cell>
        </row>
        <row r="3760">
          <cell r="A3760" t="str">
            <v>CÓDIGO</v>
          </cell>
          <cell r="B3760" t="str">
            <v>DESCRIPCIÓN</v>
          </cell>
          <cell r="C3760">
            <v>0</v>
          </cell>
          <cell r="D3760">
            <v>0</v>
          </cell>
          <cell r="E3760">
            <v>0</v>
          </cell>
          <cell r="F3760">
            <v>0</v>
          </cell>
          <cell r="G3760">
            <v>0</v>
          </cell>
        </row>
        <row r="3761">
          <cell r="A3761">
            <v>0</v>
          </cell>
          <cell r="B3761">
            <v>0</v>
          </cell>
          <cell r="C3761" t="str">
            <v>A - MATERIALES</v>
          </cell>
          <cell r="D3761">
            <v>0</v>
          </cell>
          <cell r="E3761">
            <v>0</v>
          </cell>
          <cell r="F3761">
            <v>0</v>
          </cell>
          <cell r="G3761">
            <v>0</v>
          </cell>
        </row>
        <row r="3762">
          <cell r="A3762" t="str">
            <v/>
          </cell>
          <cell r="B3762" t="str">
            <v/>
          </cell>
          <cell r="C3762">
            <v>0</v>
          </cell>
          <cell r="D3762" t="str">
            <v/>
          </cell>
          <cell r="E3762">
            <v>0</v>
          </cell>
          <cell r="F3762">
            <v>0</v>
          </cell>
          <cell r="G3762">
            <v>0</v>
          </cell>
        </row>
        <row r="3763">
          <cell r="A3763" t="str">
            <v/>
          </cell>
          <cell r="B3763" t="str">
            <v/>
          </cell>
          <cell r="C3763">
            <v>0</v>
          </cell>
          <cell r="D3763" t="str">
            <v/>
          </cell>
          <cell r="E3763">
            <v>0</v>
          </cell>
          <cell r="F3763">
            <v>0</v>
          </cell>
          <cell r="G3763">
            <v>0</v>
          </cell>
        </row>
        <row r="3764">
          <cell r="A3764" t="str">
            <v/>
          </cell>
          <cell r="B3764" t="str">
            <v/>
          </cell>
          <cell r="C3764">
            <v>0</v>
          </cell>
          <cell r="D3764" t="str">
            <v/>
          </cell>
          <cell r="E3764">
            <v>0</v>
          </cell>
          <cell r="F3764">
            <v>0</v>
          </cell>
          <cell r="G3764">
            <v>0</v>
          </cell>
        </row>
        <row r="3765">
          <cell r="A3765" t="str">
            <v/>
          </cell>
          <cell r="B3765" t="str">
            <v/>
          </cell>
          <cell r="C3765">
            <v>0</v>
          </cell>
          <cell r="D3765" t="str">
            <v/>
          </cell>
          <cell r="E3765">
            <v>0</v>
          </cell>
          <cell r="F3765">
            <v>0</v>
          </cell>
          <cell r="G3765">
            <v>0</v>
          </cell>
        </row>
        <row r="3766">
          <cell r="A3766" t="str">
            <v/>
          </cell>
          <cell r="B3766" t="str">
            <v/>
          </cell>
          <cell r="C3766">
            <v>0</v>
          </cell>
          <cell r="D3766" t="str">
            <v/>
          </cell>
          <cell r="E3766">
            <v>0</v>
          </cell>
          <cell r="F3766">
            <v>0</v>
          </cell>
          <cell r="G3766">
            <v>0</v>
          </cell>
        </row>
        <row r="3767">
          <cell r="A3767" t="str">
            <v/>
          </cell>
          <cell r="B3767" t="str">
            <v/>
          </cell>
          <cell r="C3767">
            <v>0</v>
          </cell>
          <cell r="D3767" t="str">
            <v/>
          </cell>
          <cell r="E3767">
            <v>0</v>
          </cell>
          <cell r="F3767">
            <v>0</v>
          </cell>
          <cell r="G3767">
            <v>0</v>
          </cell>
        </row>
        <row r="3768">
          <cell r="A3768" t="str">
            <v/>
          </cell>
          <cell r="B3768" t="str">
            <v/>
          </cell>
          <cell r="C3768">
            <v>0</v>
          </cell>
          <cell r="D3768" t="str">
            <v/>
          </cell>
          <cell r="E3768">
            <v>0</v>
          </cell>
          <cell r="F3768">
            <v>0</v>
          </cell>
          <cell r="G3768">
            <v>0</v>
          </cell>
        </row>
        <row r="3769">
          <cell r="A3769" t="str">
            <v/>
          </cell>
          <cell r="B3769" t="str">
            <v/>
          </cell>
          <cell r="C3769">
            <v>0</v>
          </cell>
          <cell r="D3769" t="str">
            <v/>
          </cell>
          <cell r="E3769">
            <v>0</v>
          </cell>
          <cell r="F3769">
            <v>0</v>
          </cell>
          <cell r="G3769">
            <v>0</v>
          </cell>
        </row>
        <row r="3770">
          <cell r="A3770" t="str">
            <v/>
          </cell>
          <cell r="B3770" t="str">
            <v/>
          </cell>
          <cell r="C3770">
            <v>0</v>
          </cell>
          <cell r="D3770" t="str">
            <v/>
          </cell>
          <cell r="E3770">
            <v>0</v>
          </cell>
          <cell r="F3770">
            <v>0</v>
          </cell>
          <cell r="G3770">
            <v>0</v>
          </cell>
        </row>
        <row r="3771">
          <cell r="A3771" t="str">
            <v/>
          </cell>
          <cell r="B3771" t="str">
            <v/>
          </cell>
          <cell r="C3771">
            <v>0</v>
          </cell>
          <cell r="D3771" t="str">
            <v/>
          </cell>
          <cell r="E3771">
            <v>0</v>
          </cell>
          <cell r="F3771">
            <v>0</v>
          </cell>
          <cell r="G3771">
            <v>0</v>
          </cell>
        </row>
        <row r="3772">
          <cell r="A3772" t="str">
            <v/>
          </cell>
          <cell r="B3772" t="str">
            <v/>
          </cell>
          <cell r="C3772">
            <v>0</v>
          </cell>
          <cell r="D3772" t="str">
            <v/>
          </cell>
          <cell r="E3772">
            <v>0</v>
          </cell>
          <cell r="F3772">
            <v>0</v>
          </cell>
          <cell r="G3772">
            <v>0</v>
          </cell>
        </row>
        <row r="3773">
          <cell r="A3773" t="str">
            <v/>
          </cell>
          <cell r="B3773" t="str">
            <v/>
          </cell>
          <cell r="C3773">
            <v>0</v>
          </cell>
          <cell r="D3773" t="str">
            <v/>
          </cell>
          <cell r="E3773">
            <v>0</v>
          </cell>
          <cell r="F3773">
            <v>0</v>
          </cell>
          <cell r="G3773">
            <v>0</v>
          </cell>
        </row>
        <row r="3774">
          <cell r="A3774" t="str">
            <v/>
          </cell>
          <cell r="B3774" t="str">
            <v/>
          </cell>
          <cell r="C3774">
            <v>0</v>
          </cell>
          <cell r="D3774" t="str">
            <v/>
          </cell>
          <cell r="E3774">
            <v>0</v>
          </cell>
          <cell r="F3774">
            <v>0</v>
          </cell>
          <cell r="G3774">
            <v>0</v>
          </cell>
        </row>
        <row r="3775">
          <cell r="A3775" t="str">
            <v/>
          </cell>
          <cell r="B3775" t="str">
            <v/>
          </cell>
          <cell r="C3775">
            <v>0</v>
          </cell>
          <cell r="D3775" t="str">
            <v/>
          </cell>
          <cell r="E3775">
            <v>0</v>
          </cell>
          <cell r="F3775">
            <v>0</v>
          </cell>
          <cell r="G3775">
            <v>0</v>
          </cell>
        </row>
        <row r="3776">
          <cell r="A3776">
            <v>0</v>
          </cell>
          <cell r="B3776">
            <v>0</v>
          </cell>
          <cell r="C3776">
            <v>0</v>
          </cell>
          <cell r="D3776">
            <v>0</v>
          </cell>
          <cell r="E3776">
            <v>0</v>
          </cell>
          <cell r="F3776" t="str">
            <v>Total A</v>
          </cell>
          <cell r="G3776">
            <v>0</v>
          </cell>
        </row>
        <row r="3777">
          <cell r="A3777">
            <v>0</v>
          </cell>
          <cell r="B3777">
            <v>0</v>
          </cell>
          <cell r="C3777" t="str">
            <v>B - MANO DE OBRA</v>
          </cell>
          <cell r="D3777">
            <v>0</v>
          </cell>
          <cell r="E3777">
            <v>0</v>
          </cell>
          <cell r="F3777">
            <v>0</v>
          </cell>
          <cell r="G3777">
            <v>0</v>
          </cell>
        </row>
        <row r="3778">
          <cell r="A3778" t="str">
            <v/>
          </cell>
          <cell r="B3778">
            <v>0</v>
          </cell>
          <cell r="C3778">
            <v>0</v>
          </cell>
          <cell r="D3778" t="str">
            <v/>
          </cell>
          <cell r="E3778">
            <v>0</v>
          </cell>
          <cell r="F3778">
            <v>0</v>
          </cell>
          <cell r="G3778">
            <v>0</v>
          </cell>
        </row>
        <row r="3779">
          <cell r="A3779" t="str">
            <v/>
          </cell>
          <cell r="B3779">
            <v>0</v>
          </cell>
          <cell r="C3779">
            <v>0</v>
          </cell>
          <cell r="D3779" t="str">
            <v/>
          </cell>
          <cell r="E3779">
            <v>0</v>
          </cell>
          <cell r="F3779">
            <v>0</v>
          </cell>
          <cell r="G3779">
            <v>0</v>
          </cell>
        </row>
        <row r="3780">
          <cell r="A3780" t="str">
            <v/>
          </cell>
          <cell r="B3780">
            <v>0</v>
          </cell>
          <cell r="C3780">
            <v>0</v>
          </cell>
          <cell r="D3780" t="str">
            <v/>
          </cell>
          <cell r="E3780">
            <v>0</v>
          </cell>
          <cell r="F3780">
            <v>0</v>
          </cell>
          <cell r="G3780">
            <v>0</v>
          </cell>
        </row>
        <row r="3781">
          <cell r="A3781" t="str">
            <v/>
          </cell>
          <cell r="B3781">
            <v>0</v>
          </cell>
          <cell r="C3781">
            <v>0</v>
          </cell>
          <cell r="D3781" t="str">
            <v/>
          </cell>
          <cell r="E3781">
            <v>0</v>
          </cell>
          <cell r="F3781">
            <v>0</v>
          </cell>
          <cell r="G3781">
            <v>0</v>
          </cell>
        </row>
        <row r="3782">
          <cell r="A3782" t="str">
            <v/>
          </cell>
          <cell r="B3782">
            <v>0</v>
          </cell>
          <cell r="C3782">
            <v>0</v>
          </cell>
          <cell r="D3782" t="str">
            <v/>
          </cell>
          <cell r="E3782">
            <v>0</v>
          </cell>
          <cell r="F3782">
            <v>0</v>
          </cell>
          <cell r="G3782">
            <v>0</v>
          </cell>
        </row>
        <row r="3783">
          <cell r="A3783" t="str">
            <v/>
          </cell>
          <cell r="B3783">
            <v>0</v>
          </cell>
          <cell r="C3783">
            <v>0</v>
          </cell>
          <cell r="D3783" t="str">
            <v/>
          </cell>
          <cell r="E3783">
            <v>0</v>
          </cell>
          <cell r="F3783">
            <v>0</v>
          </cell>
          <cell r="G3783">
            <v>0</v>
          </cell>
        </row>
        <row r="3784">
          <cell r="A3784" t="str">
            <v/>
          </cell>
          <cell r="B3784">
            <v>0</v>
          </cell>
          <cell r="C3784">
            <v>0</v>
          </cell>
          <cell r="D3784" t="str">
            <v/>
          </cell>
          <cell r="E3784">
            <v>0</v>
          </cell>
          <cell r="F3784">
            <v>0</v>
          </cell>
          <cell r="G3784">
            <v>0</v>
          </cell>
        </row>
        <row r="3785">
          <cell r="A3785" t="str">
            <v/>
          </cell>
          <cell r="B3785">
            <v>0</v>
          </cell>
          <cell r="C3785">
            <v>0</v>
          </cell>
          <cell r="D3785" t="str">
            <v/>
          </cell>
          <cell r="E3785">
            <v>0</v>
          </cell>
          <cell r="F3785">
            <v>0</v>
          </cell>
          <cell r="G3785">
            <v>0</v>
          </cell>
        </row>
        <row r="3786">
          <cell r="A3786">
            <v>0</v>
          </cell>
          <cell r="B3786">
            <v>0</v>
          </cell>
          <cell r="C3786">
            <v>0</v>
          </cell>
          <cell r="D3786">
            <v>0</v>
          </cell>
          <cell r="E3786">
            <v>0</v>
          </cell>
          <cell r="F3786" t="str">
            <v>Total B</v>
          </cell>
          <cell r="G3786">
            <v>0</v>
          </cell>
        </row>
        <row r="3787">
          <cell r="A3787">
            <v>0</v>
          </cell>
          <cell r="B3787">
            <v>0</v>
          </cell>
          <cell r="C3787" t="str">
            <v>C - EQUIPOS</v>
          </cell>
          <cell r="D3787">
            <v>0</v>
          </cell>
          <cell r="E3787">
            <v>0</v>
          </cell>
          <cell r="F3787">
            <v>0</v>
          </cell>
          <cell r="G3787">
            <v>0</v>
          </cell>
        </row>
        <row r="3788">
          <cell r="A3788" t="str">
            <v/>
          </cell>
          <cell r="B3788" t="str">
            <v/>
          </cell>
          <cell r="C3788">
            <v>0</v>
          </cell>
          <cell r="D3788" t="str">
            <v/>
          </cell>
          <cell r="E3788">
            <v>0</v>
          </cell>
          <cell r="F3788">
            <v>0</v>
          </cell>
          <cell r="G3788">
            <v>0</v>
          </cell>
        </row>
        <row r="3789">
          <cell r="A3789" t="str">
            <v/>
          </cell>
          <cell r="B3789" t="str">
            <v/>
          </cell>
          <cell r="C3789">
            <v>0</v>
          </cell>
          <cell r="D3789" t="str">
            <v/>
          </cell>
          <cell r="E3789">
            <v>0</v>
          </cell>
          <cell r="F3789">
            <v>0</v>
          </cell>
          <cell r="G3789">
            <v>0</v>
          </cell>
        </row>
        <row r="3790">
          <cell r="A3790" t="str">
            <v/>
          </cell>
          <cell r="B3790" t="str">
            <v/>
          </cell>
          <cell r="C3790">
            <v>0</v>
          </cell>
          <cell r="D3790" t="str">
            <v/>
          </cell>
          <cell r="E3790">
            <v>0</v>
          </cell>
          <cell r="F3790">
            <v>0</v>
          </cell>
          <cell r="G3790">
            <v>0</v>
          </cell>
        </row>
        <row r="3791">
          <cell r="A3791" t="str">
            <v/>
          </cell>
          <cell r="B3791" t="str">
            <v/>
          </cell>
          <cell r="C3791">
            <v>0</v>
          </cell>
          <cell r="D3791" t="str">
            <v/>
          </cell>
          <cell r="E3791">
            <v>0</v>
          </cell>
          <cell r="F3791">
            <v>0</v>
          </cell>
          <cell r="G3791">
            <v>0</v>
          </cell>
        </row>
        <row r="3792">
          <cell r="A3792" t="str">
            <v/>
          </cell>
          <cell r="B3792" t="str">
            <v/>
          </cell>
          <cell r="C3792">
            <v>0</v>
          </cell>
          <cell r="D3792" t="str">
            <v/>
          </cell>
          <cell r="E3792">
            <v>0</v>
          </cell>
          <cell r="F3792">
            <v>0</v>
          </cell>
          <cell r="G3792">
            <v>0</v>
          </cell>
        </row>
        <row r="3793">
          <cell r="A3793" t="str">
            <v/>
          </cell>
          <cell r="B3793" t="str">
            <v/>
          </cell>
          <cell r="C3793">
            <v>0</v>
          </cell>
          <cell r="D3793" t="str">
            <v/>
          </cell>
          <cell r="E3793">
            <v>0</v>
          </cell>
          <cell r="F3793">
            <v>0</v>
          </cell>
          <cell r="G3793">
            <v>0</v>
          </cell>
        </row>
        <row r="3794">
          <cell r="A3794" t="str">
            <v/>
          </cell>
          <cell r="B3794" t="str">
            <v/>
          </cell>
          <cell r="C3794">
            <v>0</v>
          </cell>
          <cell r="D3794" t="str">
            <v/>
          </cell>
          <cell r="E3794">
            <v>0</v>
          </cell>
          <cell r="F3794">
            <v>0</v>
          </cell>
          <cell r="G3794">
            <v>0</v>
          </cell>
        </row>
        <row r="3795">
          <cell r="A3795" t="str">
            <v/>
          </cell>
          <cell r="B3795" t="str">
            <v/>
          </cell>
          <cell r="C3795">
            <v>0</v>
          </cell>
          <cell r="D3795" t="str">
            <v/>
          </cell>
          <cell r="E3795">
            <v>0</v>
          </cell>
          <cell r="F3795">
            <v>0</v>
          </cell>
          <cell r="G3795">
            <v>0</v>
          </cell>
        </row>
        <row r="3796">
          <cell r="A3796" t="str">
            <v/>
          </cell>
          <cell r="B3796" t="str">
            <v/>
          </cell>
          <cell r="C3796">
            <v>0</v>
          </cell>
          <cell r="D3796" t="str">
            <v/>
          </cell>
          <cell r="E3796">
            <v>0</v>
          </cell>
          <cell r="F3796">
            <v>0</v>
          </cell>
          <cell r="G3796">
            <v>0</v>
          </cell>
        </row>
        <row r="3797">
          <cell r="A3797">
            <v>0</v>
          </cell>
          <cell r="B3797">
            <v>0</v>
          </cell>
          <cell r="C3797">
            <v>0</v>
          </cell>
          <cell r="D3797">
            <v>0</v>
          </cell>
          <cell r="E3797">
            <v>0</v>
          </cell>
          <cell r="F3797" t="str">
            <v>Total C</v>
          </cell>
          <cell r="G3797">
            <v>0</v>
          </cell>
        </row>
        <row r="3798">
          <cell r="A3798">
            <v>0</v>
          </cell>
          <cell r="B3798">
            <v>0</v>
          </cell>
          <cell r="C3798">
            <v>0</v>
          </cell>
          <cell r="D3798">
            <v>0</v>
          </cell>
          <cell r="E3798">
            <v>0</v>
          </cell>
          <cell r="F3798">
            <v>0</v>
          </cell>
          <cell r="G3798">
            <v>0</v>
          </cell>
        </row>
        <row r="3799">
          <cell r="A3799" t="str">
            <v/>
          </cell>
          <cell r="B3799" t="str">
            <v/>
          </cell>
          <cell r="C3799">
            <v>0</v>
          </cell>
          <cell r="D3799" t="str">
            <v>Costo  Neto</v>
          </cell>
          <cell r="E3799">
            <v>0</v>
          </cell>
          <cell r="F3799" t="str">
            <v>Total D=A+B+C</v>
          </cell>
          <cell r="G3799">
            <v>0</v>
          </cell>
        </row>
        <row r="3801">
          <cell r="A3801" t="str">
            <v>ANALISIS DE PRECIOS</v>
          </cell>
          <cell r="B3801">
            <v>0</v>
          </cell>
          <cell r="C3801">
            <v>0</v>
          </cell>
          <cell r="D3801">
            <v>0</v>
          </cell>
          <cell r="E3801">
            <v>0</v>
          </cell>
          <cell r="F3801">
            <v>0</v>
          </cell>
          <cell r="G3801">
            <v>0</v>
          </cell>
        </row>
        <row r="3802">
          <cell r="A3802" t="str">
            <v>COMITENTE:</v>
          </cell>
          <cell r="B3802" t="str">
            <v>DIRECCIÓN DE ARQUITECTURA</v>
          </cell>
          <cell r="C3802">
            <v>0</v>
          </cell>
          <cell r="D3802">
            <v>0</v>
          </cell>
          <cell r="E3802">
            <v>0</v>
          </cell>
          <cell r="F3802">
            <v>0</v>
          </cell>
          <cell r="G3802">
            <v>0</v>
          </cell>
        </row>
        <row r="3803">
          <cell r="A3803" t="str">
            <v>CONTRATISTA:</v>
          </cell>
          <cell r="B3803" t="str">
            <v>FUNCIONALES SIGOP</v>
          </cell>
          <cell r="C3803">
            <v>0</v>
          </cell>
          <cell r="D3803">
            <v>0</v>
          </cell>
          <cell r="E3803">
            <v>0</v>
          </cell>
          <cell r="F3803">
            <v>0</v>
          </cell>
          <cell r="G3803">
            <v>0</v>
          </cell>
        </row>
        <row r="3804">
          <cell r="A3804" t="str">
            <v>OBRA:</v>
          </cell>
          <cell r="B3804" t="str">
            <v>PRUEBA PLANILLA DE MEDICION</v>
          </cell>
          <cell r="C3804">
            <v>0</v>
          </cell>
          <cell r="D3804">
            <v>0</v>
          </cell>
          <cell r="E3804">
            <v>0</v>
          </cell>
          <cell r="F3804" t="str">
            <v>PRECIOS A:</v>
          </cell>
          <cell r="G3804">
            <v>0</v>
          </cell>
        </row>
        <row r="3805">
          <cell r="A3805" t="str">
            <v>UBICACIÓN:</v>
          </cell>
          <cell r="B3805" t="str">
            <v>CENTRO CIVICO</v>
          </cell>
          <cell r="C3805">
            <v>0</v>
          </cell>
          <cell r="D3805">
            <v>0</v>
          </cell>
          <cell r="E3805">
            <v>0</v>
          </cell>
          <cell r="F3805">
            <v>0</v>
          </cell>
          <cell r="G3805">
            <v>0</v>
          </cell>
        </row>
        <row r="3806">
          <cell r="A3806" t="str">
            <v>RUBRO:</v>
          </cell>
          <cell r="B3806" t="str">
            <v/>
          </cell>
          <cell r="C3806" t="str">
            <v/>
          </cell>
          <cell r="D3806">
            <v>0</v>
          </cell>
          <cell r="E3806">
            <v>0</v>
          </cell>
          <cell r="F3806">
            <v>0</v>
          </cell>
          <cell r="G3806">
            <v>0</v>
          </cell>
        </row>
        <row r="3807">
          <cell r="A3807" t="str">
            <v>ITEM:</v>
          </cell>
          <cell r="B3807" t="str">
            <v/>
          </cell>
          <cell r="C3807" t="str">
            <v/>
          </cell>
          <cell r="D3807">
            <v>0</v>
          </cell>
          <cell r="E3807">
            <v>0</v>
          </cell>
          <cell r="F3807" t="str">
            <v>UNIDAD:</v>
          </cell>
          <cell r="G3807" t="str">
            <v/>
          </cell>
        </row>
        <row r="3808">
          <cell r="A3808">
            <v>0</v>
          </cell>
          <cell r="B3808">
            <v>0</v>
          </cell>
          <cell r="C3808">
            <v>0</v>
          </cell>
          <cell r="D3808">
            <v>0</v>
          </cell>
          <cell r="E3808">
            <v>0</v>
          </cell>
          <cell r="F3808">
            <v>0</v>
          </cell>
          <cell r="G3808">
            <v>0</v>
          </cell>
        </row>
        <row r="3809">
          <cell r="A3809" t="str">
            <v>DATOS REDETERMINACION</v>
          </cell>
          <cell r="B3809">
            <v>0</v>
          </cell>
          <cell r="C3809" t="str">
            <v>DESIGNACION</v>
          </cell>
          <cell r="D3809" t="str">
            <v>U</v>
          </cell>
          <cell r="E3809" t="str">
            <v>Cantidad</v>
          </cell>
          <cell r="F3809" t="str">
            <v>$ Unitarios</v>
          </cell>
          <cell r="G3809" t="str">
            <v>$ Parcial</v>
          </cell>
        </row>
        <row r="3810">
          <cell r="A3810" t="str">
            <v>CÓDIGO</v>
          </cell>
          <cell r="B3810" t="str">
            <v>DESCRIPCIÓN</v>
          </cell>
          <cell r="C3810">
            <v>0</v>
          </cell>
          <cell r="D3810">
            <v>0</v>
          </cell>
          <cell r="E3810">
            <v>0</v>
          </cell>
          <cell r="F3810">
            <v>0</v>
          </cell>
          <cell r="G3810">
            <v>0</v>
          </cell>
        </row>
        <row r="3811">
          <cell r="A3811">
            <v>0</v>
          </cell>
          <cell r="B3811">
            <v>0</v>
          </cell>
          <cell r="C3811" t="str">
            <v>A - MATERIALES</v>
          </cell>
          <cell r="D3811">
            <v>0</v>
          </cell>
          <cell r="E3811">
            <v>0</v>
          </cell>
          <cell r="F3811">
            <v>0</v>
          </cell>
          <cell r="G3811">
            <v>0</v>
          </cell>
        </row>
        <row r="3812">
          <cell r="A3812" t="str">
            <v/>
          </cell>
          <cell r="B3812" t="str">
            <v/>
          </cell>
          <cell r="C3812">
            <v>0</v>
          </cell>
          <cell r="D3812" t="str">
            <v/>
          </cell>
          <cell r="E3812">
            <v>0</v>
          </cell>
          <cell r="F3812">
            <v>0</v>
          </cell>
          <cell r="G3812">
            <v>0</v>
          </cell>
        </row>
        <row r="3813">
          <cell r="A3813" t="str">
            <v/>
          </cell>
          <cell r="B3813" t="str">
            <v/>
          </cell>
          <cell r="C3813">
            <v>0</v>
          </cell>
          <cell r="D3813" t="str">
            <v/>
          </cell>
          <cell r="E3813">
            <v>0</v>
          </cell>
          <cell r="F3813">
            <v>0</v>
          </cell>
          <cell r="G3813">
            <v>0</v>
          </cell>
        </row>
        <row r="3814">
          <cell r="A3814" t="str">
            <v/>
          </cell>
          <cell r="B3814" t="str">
            <v/>
          </cell>
          <cell r="C3814">
            <v>0</v>
          </cell>
          <cell r="D3814" t="str">
            <v/>
          </cell>
          <cell r="E3814">
            <v>0</v>
          </cell>
          <cell r="F3814">
            <v>0</v>
          </cell>
          <cell r="G3814">
            <v>0</v>
          </cell>
        </row>
        <row r="3815">
          <cell r="A3815" t="str">
            <v/>
          </cell>
          <cell r="B3815" t="str">
            <v/>
          </cell>
          <cell r="C3815">
            <v>0</v>
          </cell>
          <cell r="D3815" t="str">
            <v/>
          </cell>
          <cell r="E3815">
            <v>0</v>
          </cell>
          <cell r="F3815">
            <v>0</v>
          </cell>
          <cell r="G3815">
            <v>0</v>
          </cell>
        </row>
        <row r="3816">
          <cell r="A3816" t="str">
            <v/>
          </cell>
          <cell r="B3816" t="str">
            <v/>
          </cell>
          <cell r="C3816">
            <v>0</v>
          </cell>
          <cell r="D3816" t="str">
            <v/>
          </cell>
          <cell r="E3816">
            <v>0</v>
          </cell>
          <cell r="F3816">
            <v>0</v>
          </cell>
          <cell r="G3816">
            <v>0</v>
          </cell>
        </row>
        <row r="3817">
          <cell r="A3817" t="str">
            <v/>
          </cell>
          <cell r="B3817" t="str">
            <v/>
          </cell>
          <cell r="C3817">
            <v>0</v>
          </cell>
          <cell r="D3817" t="str">
            <v/>
          </cell>
          <cell r="E3817">
            <v>0</v>
          </cell>
          <cell r="F3817">
            <v>0</v>
          </cell>
          <cell r="G3817">
            <v>0</v>
          </cell>
        </row>
        <row r="3818">
          <cell r="A3818" t="str">
            <v/>
          </cell>
          <cell r="B3818" t="str">
            <v/>
          </cell>
          <cell r="C3818">
            <v>0</v>
          </cell>
          <cell r="D3818" t="str">
            <v/>
          </cell>
          <cell r="E3818">
            <v>0</v>
          </cell>
          <cell r="F3818">
            <v>0</v>
          </cell>
          <cell r="G3818">
            <v>0</v>
          </cell>
        </row>
        <row r="3819">
          <cell r="A3819" t="str">
            <v/>
          </cell>
          <cell r="B3819" t="str">
            <v/>
          </cell>
          <cell r="C3819">
            <v>0</v>
          </cell>
          <cell r="D3819" t="str">
            <v/>
          </cell>
          <cell r="E3819">
            <v>0</v>
          </cell>
          <cell r="F3819">
            <v>0</v>
          </cell>
          <cell r="G3819">
            <v>0</v>
          </cell>
        </row>
        <row r="3820">
          <cell r="A3820" t="str">
            <v/>
          </cell>
          <cell r="B3820" t="str">
            <v/>
          </cell>
          <cell r="C3820">
            <v>0</v>
          </cell>
          <cell r="D3820" t="str">
            <v/>
          </cell>
          <cell r="E3820">
            <v>0</v>
          </cell>
          <cell r="F3820">
            <v>0</v>
          </cell>
          <cell r="G3820">
            <v>0</v>
          </cell>
        </row>
        <row r="3821">
          <cell r="A3821" t="str">
            <v/>
          </cell>
          <cell r="B3821" t="str">
            <v/>
          </cell>
          <cell r="C3821">
            <v>0</v>
          </cell>
          <cell r="D3821" t="str">
            <v/>
          </cell>
          <cell r="E3821">
            <v>0</v>
          </cell>
          <cell r="F3821">
            <v>0</v>
          </cell>
          <cell r="G3821">
            <v>0</v>
          </cell>
        </row>
        <row r="3822">
          <cell r="A3822" t="str">
            <v/>
          </cell>
          <cell r="B3822" t="str">
            <v/>
          </cell>
          <cell r="C3822">
            <v>0</v>
          </cell>
          <cell r="D3822" t="str">
            <v/>
          </cell>
          <cell r="E3822">
            <v>0</v>
          </cell>
          <cell r="F3822">
            <v>0</v>
          </cell>
          <cell r="G3822">
            <v>0</v>
          </cell>
        </row>
        <row r="3823">
          <cell r="A3823" t="str">
            <v/>
          </cell>
          <cell r="B3823" t="str">
            <v/>
          </cell>
          <cell r="C3823">
            <v>0</v>
          </cell>
          <cell r="D3823" t="str">
            <v/>
          </cell>
          <cell r="E3823">
            <v>0</v>
          </cell>
          <cell r="F3823">
            <v>0</v>
          </cell>
          <cell r="G3823">
            <v>0</v>
          </cell>
        </row>
        <row r="3824">
          <cell r="A3824" t="str">
            <v/>
          </cell>
          <cell r="B3824" t="str">
            <v/>
          </cell>
          <cell r="C3824">
            <v>0</v>
          </cell>
          <cell r="D3824" t="str">
            <v/>
          </cell>
          <cell r="E3824">
            <v>0</v>
          </cell>
          <cell r="F3824">
            <v>0</v>
          </cell>
          <cell r="G3824">
            <v>0</v>
          </cell>
        </row>
        <row r="3825">
          <cell r="A3825" t="str">
            <v/>
          </cell>
          <cell r="B3825" t="str">
            <v/>
          </cell>
          <cell r="C3825">
            <v>0</v>
          </cell>
          <cell r="D3825" t="str">
            <v/>
          </cell>
          <cell r="E3825">
            <v>0</v>
          </cell>
          <cell r="F3825">
            <v>0</v>
          </cell>
          <cell r="G3825">
            <v>0</v>
          </cell>
        </row>
        <row r="3826">
          <cell r="A3826">
            <v>0</v>
          </cell>
          <cell r="B3826">
            <v>0</v>
          </cell>
          <cell r="C3826">
            <v>0</v>
          </cell>
          <cell r="D3826">
            <v>0</v>
          </cell>
          <cell r="E3826">
            <v>0</v>
          </cell>
          <cell r="F3826" t="str">
            <v>Total A</v>
          </cell>
          <cell r="G3826">
            <v>0</v>
          </cell>
        </row>
        <row r="3827">
          <cell r="A3827">
            <v>0</v>
          </cell>
          <cell r="B3827">
            <v>0</v>
          </cell>
          <cell r="C3827" t="str">
            <v>B - MANO DE OBRA</v>
          </cell>
          <cell r="D3827">
            <v>0</v>
          </cell>
          <cell r="E3827">
            <v>0</v>
          </cell>
          <cell r="F3827">
            <v>0</v>
          </cell>
          <cell r="G3827">
            <v>0</v>
          </cell>
        </row>
        <row r="3828">
          <cell r="A3828" t="str">
            <v/>
          </cell>
          <cell r="B3828">
            <v>0</v>
          </cell>
          <cell r="C3828">
            <v>0</v>
          </cell>
          <cell r="D3828" t="str">
            <v/>
          </cell>
          <cell r="E3828">
            <v>0</v>
          </cell>
          <cell r="F3828">
            <v>0</v>
          </cell>
          <cell r="G3828">
            <v>0</v>
          </cell>
        </row>
        <row r="3829">
          <cell r="A3829" t="str">
            <v/>
          </cell>
          <cell r="B3829">
            <v>0</v>
          </cell>
          <cell r="C3829">
            <v>0</v>
          </cell>
          <cell r="D3829" t="str">
            <v/>
          </cell>
          <cell r="E3829">
            <v>0</v>
          </cell>
          <cell r="F3829">
            <v>0</v>
          </cell>
          <cell r="G3829">
            <v>0</v>
          </cell>
        </row>
        <row r="3830">
          <cell r="A3830" t="str">
            <v/>
          </cell>
          <cell r="B3830">
            <v>0</v>
          </cell>
          <cell r="C3830">
            <v>0</v>
          </cell>
          <cell r="D3830" t="str">
            <v/>
          </cell>
          <cell r="E3830">
            <v>0</v>
          </cell>
          <cell r="F3830">
            <v>0</v>
          </cell>
          <cell r="G3830">
            <v>0</v>
          </cell>
        </row>
        <row r="3831">
          <cell r="A3831" t="str">
            <v/>
          </cell>
          <cell r="B3831">
            <v>0</v>
          </cell>
          <cell r="C3831">
            <v>0</v>
          </cell>
          <cell r="D3831" t="str">
            <v/>
          </cell>
          <cell r="E3831">
            <v>0</v>
          </cell>
          <cell r="F3831">
            <v>0</v>
          </cell>
          <cell r="G3831">
            <v>0</v>
          </cell>
        </row>
        <row r="3832">
          <cell r="A3832" t="str">
            <v/>
          </cell>
          <cell r="B3832">
            <v>0</v>
          </cell>
          <cell r="C3832">
            <v>0</v>
          </cell>
          <cell r="D3832" t="str">
            <v/>
          </cell>
          <cell r="E3832">
            <v>0</v>
          </cell>
          <cell r="F3832">
            <v>0</v>
          </cell>
          <cell r="G3832">
            <v>0</v>
          </cell>
        </row>
        <row r="3833">
          <cell r="A3833" t="str">
            <v/>
          </cell>
          <cell r="B3833">
            <v>0</v>
          </cell>
          <cell r="C3833">
            <v>0</v>
          </cell>
          <cell r="D3833" t="str">
            <v/>
          </cell>
          <cell r="E3833">
            <v>0</v>
          </cell>
          <cell r="F3833">
            <v>0</v>
          </cell>
          <cell r="G3833">
            <v>0</v>
          </cell>
        </row>
        <row r="3834">
          <cell r="A3834" t="str">
            <v/>
          </cell>
          <cell r="B3834">
            <v>0</v>
          </cell>
          <cell r="C3834">
            <v>0</v>
          </cell>
          <cell r="D3834" t="str">
            <v/>
          </cell>
          <cell r="E3834">
            <v>0</v>
          </cell>
          <cell r="F3834">
            <v>0</v>
          </cell>
          <cell r="G3834">
            <v>0</v>
          </cell>
        </row>
        <row r="3835">
          <cell r="A3835" t="str">
            <v/>
          </cell>
          <cell r="B3835">
            <v>0</v>
          </cell>
          <cell r="C3835">
            <v>0</v>
          </cell>
          <cell r="D3835" t="str">
            <v/>
          </cell>
          <cell r="E3835">
            <v>0</v>
          </cell>
          <cell r="F3835">
            <v>0</v>
          </cell>
          <cell r="G3835">
            <v>0</v>
          </cell>
        </row>
        <row r="3836">
          <cell r="A3836">
            <v>0</v>
          </cell>
          <cell r="B3836">
            <v>0</v>
          </cell>
          <cell r="C3836">
            <v>0</v>
          </cell>
          <cell r="D3836">
            <v>0</v>
          </cell>
          <cell r="E3836">
            <v>0</v>
          </cell>
          <cell r="F3836" t="str">
            <v>Total B</v>
          </cell>
          <cell r="G3836">
            <v>0</v>
          </cell>
        </row>
        <row r="3837">
          <cell r="A3837">
            <v>0</v>
          </cell>
          <cell r="B3837">
            <v>0</v>
          </cell>
          <cell r="C3837" t="str">
            <v>C - EQUIPOS</v>
          </cell>
          <cell r="D3837">
            <v>0</v>
          </cell>
          <cell r="E3837">
            <v>0</v>
          </cell>
          <cell r="F3837">
            <v>0</v>
          </cell>
          <cell r="G3837">
            <v>0</v>
          </cell>
        </row>
        <row r="3838">
          <cell r="A3838" t="str">
            <v/>
          </cell>
          <cell r="B3838" t="str">
            <v/>
          </cell>
          <cell r="C3838">
            <v>0</v>
          </cell>
          <cell r="D3838" t="str">
            <v/>
          </cell>
          <cell r="E3838">
            <v>0</v>
          </cell>
          <cell r="F3838">
            <v>0</v>
          </cell>
          <cell r="G3838">
            <v>0</v>
          </cell>
        </row>
        <row r="3839">
          <cell r="A3839" t="str">
            <v/>
          </cell>
          <cell r="B3839" t="str">
            <v/>
          </cell>
          <cell r="C3839">
            <v>0</v>
          </cell>
          <cell r="D3839" t="str">
            <v/>
          </cell>
          <cell r="E3839">
            <v>0</v>
          </cell>
          <cell r="F3839">
            <v>0</v>
          </cell>
          <cell r="G3839">
            <v>0</v>
          </cell>
        </row>
        <row r="3840">
          <cell r="A3840" t="str">
            <v/>
          </cell>
          <cell r="B3840" t="str">
            <v/>
          </cell>
          <cell r="C3840">
            <v>0</v>
          </cell>
          <cell r="D3840" t="str">
            <v/>
          </cell>
          <cell r="E3840">
            <v>0</v>
          </cell>
          <cell r="F3840">
            <v>0</v>
          </cell>
          <cell r="G3840">
            <v>0</v>
          </cell>
        </row>
        <row r="3841">
          <cell r="A3841" t="str">
            <v/>
          </cell>
          <cell r="B3841" t="str">
            <v/>
          </cell>
          <cell r="C3841">
            <v>0</v>
          </cell>
          <cell r="D3841" t="str">
            <v/>
          </cell>
          <cell r="E3841">
            <v>0</v>
          </cell>
          <cell r="F3841">
            <v>0</v>
          </cell>
          <cell r="G3841">
            <v>0</v>
          </cell>
        </row>
        <row r="3842">
          <cell r="A3842" t="str">
            <v/>
          </cell>
          <cell r="B3842" t="str">
            <v/>
          </cell>
          <cell r="C3842">
            <v>0</v>
          </cell>
          <cell r="D3842" t="str">
            <v/>
          </cell>
          <cell r="E3842">
            <v>0</v>
          </cell>
          <cell r="F3842">
            <v>0</v>
          </cell>
          <cell r="G3842">
            <v>0</v>
          </cell>
        </row>
        <row r="3843">
          <cell r="A3843" t="str">
            <v/>
          </cell>
          <cell r="B3843" t="str">
            <v/>
          </cell>
          <cell r="C3843">
            <v>0</v>
          </cell>
          <cell r="D3843" t="str">
            <v/>
          </cell>
          <cell r="E3843">
            <v>0</v>
          </cell>
          <cell r="F3843">
            <v>0</v>
          </cell>
          <cell r="G3843">
            <v>0</v>
          </cell>
        </row>
        <row r="3844">
          <cell r="A3844" t="str">
            <v/>
          </cell>
          <cell r="B3844" t="str">
            <v/>
          </cell>
          <cell r="C3844">
            <v>0</v>
          </cell>
          <cell r="D3844" t="str">
            <v/>
          </cell>
          <cell r="E3844">
            <v>0</v>
          </cell>
          <cell r="F3844">
            <v>0</v>
          </cell>
          <cell r="G3844">
            <v>0</v>
          </cell>
        </row>
        <row r="3845">
          <cell r="A3845" t="str">
            <v/>
          </cell>
          <cell r="B3845" t="str">
            <v/>
          </cell>
          <cell r="C3845">
            <v>0</v>
          </cell>
          <cell r="D3845" t="str">
            <v/>
          </cell>
          <cell r="E3845">
            <v>0</v>
          </cell>
          <cell r="F3845">
            <v>0</v>
          </cell>
          <cell r="G3845">
            <v>0</v>
          </cell>
        </row>
        <row r="3846">
          <cell r="A3846" t="str">
            <v/>
          </cell>
          <cell r="B3846" t="str">
            <v/>
          </cell>
          <cell r="C3846">
            <v>0</v>
          </cell>
          <cell r="D3846" t="str">
            <v/>
          </cell>
          <cell r="E3846">
            <v>0</v>
          </cell>
          <cell r="F3846">
            <v>0</v>
          </cell>
          <cell r="G3846">
            <v>0</v>
          </cell>
        </row>
        <row r="3847">
          <cell r="A3847">
            <v>0</v>
          </cell>
          <cell r="B3847">
            <v>0</v>
          </cell>
          <cell r="C3847">
            <v>0</v>
          </cell>
          <cell r="D3847">
            <v>0</v>
          </cell>
          <cell r="E3847">
            <v>0</v>
          </cell>
          <cell r="F3847" t="str">
            <v>Total C</v>
          </cell>
          <cell r="G3847">
            <v>0</v>
          </cell>
        </row>
        <row r="3848">
          <cell r="A3848">
            <v>0</v>
          </cell>
          <cell r="B3848">
            <v>0</v>
          </cell>
          <cell r="C3848">
            <v>0</v>
          </cell>
          <cell r="D3848">
            <v>0</v>
          </cell>
          <cell r="E3848">
            <v>0</v>
          </cell>
          <cell r="F3848">
            <v>0</v>
          </cell>
          <cell r="G3848">
            <v>0</v>
          </cell>
        </row>
        <row r="3849">
          <cell r="A3849" t="str">
            <v/>
          </cell>
          <cell r="B3849" t="str">
            <v/>
          </cell>
          <cell r="C3849">
            <v>0</v>
          </cell>
          <cell r="D3849" t="str">
            <v>Costo  Neto</v>
          </cell>
          <cell r="E3849">
            <v>0</v>
          </cell>
          <cell r="F3849" t="str">
            <v>Total D=A+B+C</v>
          </cell>
          <cell r="G3849">
            <v>0</v>
          </cell>
        </row>
        <row r="3851">
          <cell r="A3851" t="str">
            <v>ANALISIS DE PRECIOS</v>
          </cell>
          <cell r="B3851">
            <v>0</v>
          </cell>
          <cell r="C3851">
            <v>0</v>
          </cell>
          <cell r="D3851">
            <v>0</v>
          </cell>
          <cell r="E3851">
            <v>0</v>
          </cell>
          <cell r="F3851">
            <v>0</v>
          </cell>
          <cell r="G3851">
            <v>0</v>
          </cell>
        </row>
        <row r="3852">
          <cell r="A3852" t="str">
            <v>COMITENTE:</v>
          </cell>
          <cell r="B3852" t="str">
            <v>DIRECCIÓN DE ARQUITECTURA</v>
          </cell>
          <cell r="C3852">
            <v>0</v>
          </cell>
          <cell r="D3852">
            <v>0</v>
          </cell>
          <cell r="E3852">
            <v>0</v>
          </cell>
          <cell r="F3852">
            <v>0</v>
          </cell>
          <cell r="G3852">
            <v>0</v>
          </cell>
        </row>
        <row r="3853">
          <cell r="A3853" t="str">
            <v>CONTRATISTA:</v>
          </cell>
          <cell r="B3853" t="str">
            <v>FUNCIONALES SIGOP</v>
          </cell>
          <cell r="C3853">
            <v>0</v>
          </cell>
          <cell r="D3853">
            <v>0</v>
          </cell>
          <cell r="E3853">
            <v>0</v>
          </cell>
          <cell r="F3853">
            <v>0</v>
          </cell>
          <cell r="G3853">
            <v>0</v>
          </cell>
        </row>
        <row r="3854">
          <cell r="A3854" t="str">
            <v>OBRA:</v>
          </cell>
          <cell r="B3854" t="str">
            <v>PRUEBA PLANILLA DE MEDICION</v>
          </cell>
          <cell r="C3854">
            <v>0</v>
          </cell>
          <cell r="D3854">
            <v>0</v>
          </cell>
          <cell r="E3854">
            <v>0</v>
          </cell>
          <cell r="F3854" t="str">
            <v>PRECIOS A:</v>
          </cell>
          <cell r="G3854">
            <v>0</v>
          </cell>
        </row>
        <row r="3855">
          <cell r="A3855" t="str">
            <v>UBICACIÓN:</v>
          </cell>
          <cell r="B3855" t="str">
            <v>CENTRO CIVICO</v>
          </cell>
          <cell r="C3855">
            <v>0</v>
          </cell>
          <cell r="D3855">
            <v>0</v>
          </cell>
          <cell r="E3855">
            <v>0</v>
          </cell>
          <cell r="F3855">
            <v>0</v>
          </cell>
          <cell r="G3855">
            <v>0</v>
          </cell>
        </row>
        <row r="3856">
          <cell r="A3856" t="str">
            <v>RUBRO:</v>
          </cell>
          <cell r="B3856" t="str">
            <v/>
          </cell>
          <cell r="C3856" t="str">
            <v/>
          </cell>
          <cell r="D3856">
            <v>0</v>
          </cell>
          <cell r="E3856">
            <v>0</v>
          </cell>
          <cell r="F3856">
            <v>0</v>
          </cell>
          <cell r="G3856">
            <v>0</v>
          </cell>
        </row>
        <row r="3857">
          <cell r="A3857" t="str">
            <v>ITEM:</v>
          </cell>
          <cell r="B3857" t="str">
            <v/>
          </cell>
          <cell r="C3857" t="str">
            <v/>
          </cell>
          <cell r="D3857">
            <v>0</v>
          </cell>
          <cell r="E3857">
            <v>0</v>
          </cell>
          <cell r="F3857" t="str">
            <v>UNIDAD:</v>
          </cell>
          <cell r="G3857" t="str">
            <v/>
          </cell>
        </row>
        <row r="3858">
          <cell r="A3858">
            <v>0</v>
          </cell>
          <cell r="B3858">
            <v>0</v>
          </cell>
          <cell r="C3858">
            <v>0</v>
          </cell>
          <cell r="D3858">
            <v>0</v>
          </cell>
          <cell r="E3858">
            <v>0</v>
          </cell>
          <cell r="F3858">
            <v>0</v>
          </cell>
          <cell r="G3858">
            <v>0</v>
          </cell>
        </row>
        <row r="3859">
          <cell r="A3859" t="str">
            <v>DATOS REDETERMINACION</v>
          </cell>
          <cell r="B3859">
            <v>0</v>
          </cell>
          <cell r="C3859" t="str">
            <v>DESIGNACION</v>
          </cell>
          <cell r="D3859" t="str">
            <v>U</v>
          </cell>
          <cell r="E3859" t="str">
            <v>Cantidad</v>
          </cell>
          <cell r="F3859" t="str">
            <v>$ Unitarios</v>
          </cell>
          <cell r="G3859" t="str">
            <v>$ Parcial</v>
          </cell>
        </row>
        <row r="3860">
          <cell r="A3860" t="str">
            <v>CÓDIGO</v>
          </cell>
          <cell r="B3860" t="str">
            <v>DESCRIPCIÓN</v>
          </cell>
          <cell r="C3860">
            <v>0</v>
          </cell>
          <cell r="D3860">
            <v>0</v>
          </cell>
          <cell r="E3860">
            <v>0</v>
          </cell>
          <cell r="F3860">
            <v>0</v>
          </cell>
          <cell r="G3860">
            <v>0</v>
          </cell>
        </row>
        <row r="3861">
          <cell r="A3861">
            <v>0</v>
          </cell>
          <cell r="B3861">
            <v>0</v>
          </cell>
          <cell r="C3861" t="str">
            <v>A - MATERIALES</v>
          </cell>
          <cell r="D3861">
            <v>0</v>
          </cell>
          <cell r="E3861">
            <v>0</v>
          </cell>
          <cell r="F3861">
            <v>0</v>
          </cell>
          <cell r="G3861">
            <v>0</v>
          </cell>
        </row>
        <row r="3862">
          <cell r="A3862" t="str">
            <v/>
          </cell>
          <cell r="B3862" t="str">
            <v/>
          </cell>
          <cell r="C3862">
            <v>0</v>
          </cell>
          <cell r="D3862" t="str">
            <v/>
          </cell>
          <cell r="E3862">
            <v>0</v>
          </cell>
          <cell r="F3862">
            <v>0</v>
          </cell>
          <cell r="G3862">
            <v>0</v>
          </cell>
        </row>
        <row r="3863">
          <cell r="A3863" t="str">
            <v/>
          </cell>
          <cell r="B3863" t="str">
            <v/>
          </cell>
          <cell r="C3863">
            <v>0</v>
          </cell>
          <cell r="D3863" t="str">
            <v/>
          </cell>
          <cell r="E3863">
            <v>0</v>
          </cell>
          <cell r="F3863">
            <v>0</v>
          </cell>
          <cell r="G3863">
            <v>0</v>
          </cell>
        </row>
        <row r="3864">
          <cell r="A3864" t="str">
            <v/>
          </cell>
          <cell r="B3864" t="str">
            <v/>
          </cell>
          <cell r="C3864">
            <v>0</v>
          </cell>
          <cell r="D3864" t="str">
            <v/>
          </cell>
          <cell r="E3864">
            <v>0</v>
          </cell>
          <cell r="F3864">
            <v>0</v>
          </cell>
          <cell r="G3864">
            <v>0</v>
          </cell>
        </row>
        <row r="3865">
          <cell r="A3865" t="str">
            <v/>
          </cell>
          <cell r="B3865" t="str">
            <v/>
          </cell>
          <cell r="C3865">
            <v>0</v>
          </cell>
          <cell r="D3865" t="str">
            <v/>
          </cell>
          <cell r="E3865">
            <v>0</v>
          </cell>
          <cell r="F3865">
            <v>0</v>
          </cell>
          <cell r="G3865">
            <v>0</v>
          </cell>
        </row>
        <row r="3866">
          <cell r="A3866" t="str">
            <v/>
          </cell>
          <cell r="B3866" t="str">
            <v/>
          </cell>
          <cell r="C3866">
            <v>0</v>
          </cell>
          <cell r="D3866" t="str">
            <v/>
          </cell>
          <cell r="E3866">
            <v>0</v>
          </cell>
          <cell r="F3866">
            <v>0</v>
          </cell>
          <cell r="G3866">
            <v>0</v>
          </cell>
        </row>
        <row r="3867">
          <cell r="A3867" t="str">
            <v/>
          </cell>
          <cell r="B3867" t="str">
            <v/>
          </cell>
          <cell r="C3867">
            <v>0</v>
          </cell>
          <cell r="D3867" t="str">
            <v/>
          </cell>
          <cell r="E3867">
            <v>0</v>
          </cell>
          <cell r="F3867">
            <v>0</v>
          </cell>
          <cell r="G3867">
            <v>0</v>
          </cell>
        </row>
        <row r="3868">
          <cell r="A3868" t="str">
            <v/>
          </cell>
          <cell r="B3868" t="str">
            <v/>
          </cell>
          <cell r="C3868">
            <v>0</v>
          </cell>
          <cell r="D3868" t="str">
            <v/>
          </cell>
          <cell r="E3868">
            <v>0</v>
          </cell>
          <cell r="F3868">
            <v>0</v>
          </cell>
          <cell r="G3868">
            <v>0</v>
          </cell>
        </row>
        <row r="3869">
          <cell r="A3869" t="str">
            <v/>
          </cell>
          <cell r="B3869" t="str">
            <v/>
          </cell>
          <cell r="C3869">
            <v>0</v>
          </cell>
          <cell r="D3869" t="str">
            <v/>
          </cell>
          <cell r="E3869">
            <v>0</v>
          </cell>
          <cell r="F3869">
            <v>0</v>
          </cell>
          <cell r="G3869">
            <v>0</v>
          </cell>
        </row>
        <row r="3870">
          <cell r="A3870" t="str">
            <v/>
          </cell>
          <cell r="B3870" t="str">
            <v/>
          </cell>
          <cell r="C3870">
            <v>0</v>
          </cell>
          <cell r="D3870" t="str">
            <v/>
          </cell>
          <cell r="E3870">
            <v>0</v>
          </cell>
          <cell r="F3870">
            <v>0</v>
          </cell>
          <cell r="G3870">
            <v>0</v>
          </cell>
        </row>
        <row r="3871">
          <cell r="A3871" t="str">
            <v/>
          </cell>
          <cell r="B3871" t="str">
            <v/>
          </cell>
          <cell r="C3871">
            <v>0</v>
          </cell>
          <cell r="D3871" t="str">
            <v/>
          </cell>
          <cell r="E3871">
            <v>0</v>
          </cell>
          <cell r="F3871">
            <v>0</v>
          </cell>
          <cell r="G3871">
            <v>0</v>
          </cell>
        </row>
        <row r="3872">
          <cell r="A3872" t="str">
            <v/>
          </cell>
          <cell r="B3872" t="str">
            <v/>
          </cell>
          <cell r="C3872">
            <v>0</v>
          </cell>
          <cell r="D3872" t="str">
            <v/>
          </cell>
          <cell r="E3872">
            <v>0</v>
          </cell>
          <cell r="F3872">
            <v>0</v>
          </cell>
          <cell r="G3872">
            <v>0</v>
          </cell>
        </row>
        <row r="3873">
          <cell r="A3873" t="str">
            <v/>
          </cell>
          <cell r="B3873" t="str">
            <v/>
          </cell>
          <cell r="C3873">
            <v>0</v>
          </cell>
          <cell r="D3873" t="str">
            <v/>
          </cell>
          <cell r="E3873">
            <v>0</v>
          </cell>
          <cell r="F3873">
            <v>0</v>
          </cell>
          <cell r="G3873">
            <v>0</v>
          </cell>
        </row>
        <row r="3874">
          <cell r="A3874" t="str">
            <v/>
          </cell>
          <cell r="B3874" t="str">
            <v/>
          </cell>
          <cell r="C3874">
            <v>0</v>
          </cell>
          <cell r="D3874" t="str">
            <v/>
          </cell>
          <cell r="E3874">
            <v>0</v>
          </cell>
          <cell r="F3874">
            <v>0</v>
          </cell>
          <cell r="G3874">
            <v>0</v>
          </cell>
        </row>
        <row r="3875">
          <cell r="A3875" t="str">
            <v/>
          </cell>
          <cell r="B3875" t="str">
            <v/>
          </cell>
          <cell r="C3875">
            <v>0</v>
          </cell>
          <cell r="D3875" t="str">
            <v/>
          </cell>
          <cell r="E3875">
            <v>0</v>
          </cell>
          <cell r="F3875">
            <v>0</v>
          </cell>
          <cell r="G3875">
            <v>0</v>
          </cell>
        </row>
        <row r="3876">
          <cell r="A3876">
            <v>0</v>
          </cell>
          <cell r="B3876">
            <v>0</v>
          </cell>
          <cell r="C3876">
            <v>0</v>
          </cell>
          <cell r="D3876">
            <v>0</v>
          </cell>
          <cell r="E3876">
            <v>0</v>
          </cell>
          <cell r="F3876" t="str">
            <v>Total A</v>
          </cell>
          <cell r="G3876">
            <v>0</v>
          </cell>
        </row>
        <row r="3877">
          <cell r="A3877">
            <v>0</v>
          </cell>
          <cell r="B3877">
            <v>0</v>
          </cell>
          <cell r="C3877" t="str">
            <v>B - MANO DE OBRA</v>
          </cell>
          <cell r="D3877">
            <v>0</v>
          </cell>
          <cell r="E3877">
            <v>0</v>
          </cell>
          <cell r="F3877">
            <v>0</v>
          </cell>
          <cell r="G3877">
            <v>0</v>
          </cell>
        </row>
        <row r="3878">
          <cell r="A3878" t="str">
            <v/>
          </cell>
          <cell r="B3878">
            <v>0</v>
          </cell>
          <cell r="C3878">
            <v>0</v>
          </cell>
          <cell r="D3878" t="str">
            <v/>
          </cell>
          <cell r="E3878">
            <v>0</v>
          </cell>
          <cell r="F3878">
            <v>0</v>
          </cell>
          <cell r="G3878">
            <v>0</v>
          </cell>
        </row>
        <row r="3879">
          <cell r="A3879" t="str">
            <v/>
          </cell>
          <cell r="B3879">
            <v>0</v>
          </cell>
          <cell r="C3879">
            <v>0</v>
          </cell>
          <cell r="D3879" t="str">
            <v/>
          </cell>
          <cell r="E3879">
            <v>0</v>
          </cell>
          <cell r="F3879">
            <v>0</v>
          </cell>
          <cell r="G3879">
            <v>0</v>
          </cell>
        </row>
        <row r="3880">
          <cell r="A3880" t="str">
            <v/>
          </cell>
          <cell r="B3880">
            <v>0</v>
          </cell>
          <cell r="C3880">
            <v>0</v>
          </cell>
          <cell r="D3880" t="str">
            <v/>
          </cell>
          <cell r="E3880">
            <v>0</v>
          </cell>
          <cell r="F3880">
            <v>0</v>
          </cell>
          <cell r="G3880">
            <v>0</v>
          </cell>
        </row>
        <row r="3881">
          <cell r="A3881" t="str">
            <v/>
          </cell>
          <cell r="B3881">
            <v>0</v>
          </cell>
          <cell r="C3881">
            <v>0</v>
          </cell>
          <cell r="D3881" t="str">
            <v/>
          </cell>
          <cell r="E3881">
            <v>0</v>
          </cell>
          <cell r="F3881">
            <v>0</v>
          </cell>
          <cell r="G3881">
            <v>0</v>
          </cell>
        </row>
        <row r="3882">
          <cell r="A3882" t="str">
            <v/>
          </cell>
          <cell r="B3882">
            <v>0</v>
          </cell>
          <cell r="C3882">
            <v>0</v>
          </cell>
          <cell r="D3882" t="str">
            <v/>
          </cell>
          <cell r="E3882">
            <v>0</v>
          </cell>
          <cell r="F3882">
            <v>0</v>
          </cell>
          <cell r="G3882">
            <v>0</v>
          </cell>
        </row>
        <row r="3883">
          <cell r="A3883" t="str">
            <v/>
          </cell>
          <cell r="B3883">
            <v>0</v>
          </cell>
          <cell r="C3883">
            <v>0</v>
          </cell>
          <cell r="D3883" t="str">
            <v/>
          </cell>
          <cell r="E3883">
            <v>0</v>
          </cell>
          <cell r="F3883">
            <v>0</v>
          </cell>
          <cell r="G3883">
            <v>0</v>
          </cell>
        </row>
        <row r="3884">
          <cell r="A3884" t="str">
            <v/>
          </cell>
          <cell r="B3884">
            <v>0</v>
          </cell>
          <cell r="C3884">
            <v>0</v>
          </cell>
          <cell r="D3884" t="str">
            <v/>
          </cell>
          <cell r="E3884">
            <v>0</v>
          </cell>
          <cell r="F3884">
            <v>0</v>
          </cell>
          <cell r="G3884">
            <v>0</v>
          </cell>
        </row>
        <row r="3885">
          <cell r="A3885" t="str">
            <v/>
          </cell>
          <cell r="B3885">
            <v>0</v>
          </cell>
          <cell r="C3885">
            <v>0</v>
          </cell>
          <cell r="D3885" t="str">
            <v/>
          </cell>
          <cell r="E3885">
            <v>0</v>
          </cell>
          <cell r="F3885">
            <v>0</v>
          </cell>
          <cell r="G3885">
            <v>0</v>
          </cell>
        </row>
        <row r="3886">
          <cell r="A3886">
            <v>0</v>
          </cell>
          <cell r="B3886">
            <v>0</v>
          </cell>
          <cell r="C3886">
            <v>0</v>
          </cell>
          <cell r="D3886">
            <v>0</v>
          </cell>
          <cell r="E3886">
            <v>0</v>
          </cell>
          <cell r="F3886" t="str">
            <v>Total B</v>
          </cell>
          <cell r="G3886">
            <v>0</v>
          </cell>
        </row>
        <row r="3887">
          <cell r="A3887">
            <v>0</v>
          </cell>
          <cell r="B3887">
            <v>0</v>
          </cell>
          <cell r="C3887" t="str">
            <v>C - EQUIPOS</v>
          </cell>
          <cell r="D3887">
            <v>0</v>
          </cell>
          <cell r="E3887">
            <v>0</v>
          </cell>
          <cell r="F3887">
            <v>0</v>
          </cell>
          <cell r="G3887">
            <v>0</v>
          </cell>
        </row>
        <row r="3888">
          <cell r="A3888" t="str">
            <v/>
          </cell>
          <cell r="B3888" t="str">
            <v/>
          </cell>
          <cell r="C3888">
            <v>0</v>
          </cell>
          <cell r="D3888" t="str">
            <v/>
          </cell>
          <cell r="E3888">
            <v>0</v>
          </cell>
          <cell r="F3888">
            <v>0</v>
          </cell>
          <cell r="G3888">
            <v>0</v>
          </cell>
        </row>
        <row r="3889">
          <cell r="A3889" t="str">
            <v/>
          </cell>
          <cell r="B3889" t="str">
            <v/>
          </cell>
          <cell r="C3889">
            <v>0</v>
          </cell>
          <cell r="D3889" t="str">
            <v/>
          </cell>
          <cell r="E3889">
            <v>0</v>
          </cell>
          <cell r="F3889">
            <v>0</v>
          </cell>
          <cell r="G3889">
            <v>0</v>
          </cell>
        </row>
        <row r="3890">
          <cell r="A3890" t="str">
            <v/>
          </cell>
          <cell r="B3890" t="str">
            <v/>
          </cell>
          <cell r="C3890">
            <v>0</v>
          </cell>
          <cell r="D3890" t="str">
            <v/>
          </cell>
          <cell r="E3890">
            <v>0</v>
          </cell>
          <cell r="F3890">
            <v>0</v>
          </cell>
          <cell r="G3890">
            <v>0</v>
          </cell>
        </row>
        <row r="3891">
          <cell r="A3891" t="str">
            <v/>
          </cell>
          <cell r="B3891" t="str">
            <v/>
          </cell>
          <cell r="C3891">
            <v>0</v>
          </cell>
          <cell r="D3891" t="str">
            <v/>
          </cell>
          <cell r="E3891">
            <v>0</v>
          </cell>
          <cell r="F3891">
            <v>0</v>
          </cell>
          <cell r="G3891">
            <v>0</v>
          </cell>
        </row>
        <row r="3892">
          <cell r="A3892" t="str">
            <v/>
          </cell>
          <cell r="B3892" t="str">
            <v/>
          </cell>
          <cell r="C3892">
            <v>0</v>
          </cell>
          <cell r="D3892" t="str">
            <v/>
          </cell>
          <cell r="E3892">
            <v>0</v>
          </cell>
          <cell r="F3892">
            <v>0</v>
          </cell>
          <cell r="G3892">
            <v>0</v>
          </cell>
        </row>
        <row r="3893">
          <cell r="A3893" t="str">
            <v/>
          </cell>
          <cell r="B3893" t="str">
            <v/>
          </cell>
          <cell r="C3893">
            <v>0</v>
          </cell>
          <cell r="D3893" t="str">
            <v/>
          </cell>
          <cell r="E3893">
            <v>0</v>
          </cell>
          <cell r="F3893">
            <v>0</v>
          </cell>
          <cell r="G3893">
            <v>0</v>
          </cell>
        </row>
        <row r="3894">
          <cell r="A3894" t="str">
            <v/>
          </cell>
          <cell r="B3894" t="str">
            <v/>
          </cell>
          <cell r="C3894">
            <v>0</v>
          </cell>
          <cell r="D3894" t="str">
            <v/>
          </cell>
          <cell r="E3894">
            <v>0</v>
          </cell>
          <cell r="F3894">
            <v>0</v>
          </cell>
          <cell r="G3894">
            <v>0</v>
          </cell>
        </row>
        <row r="3895">
          <cell r="A3895" t="str">
            <v/>
          </cell>
          <cell r="B3895" t="str">
            <v/>
          </cell>
          <cell r="C3895">
            <v>0</v>
          </cell>
          <cell r="D3895" t="str">
            <v/>
          </cell>
          <cell r="E3895">
            <v>0</v>
          </cell>
          <cell r="F3895">
            <v>0</v>
          </cell>
          <cell r="G3895">
            <v>0</v>
          </cell>
        </row>
        <row r="3896">
          <cell r="A3896" t="str">
            <v/>
          </cell>
          <cell r="B3896" t="str">
            <v/>
          </cell>
          <cell r="C3896">
            <v>0</v>
          </cell>
          <cell r="D3896" t="str">
            <v/>
          </cell>
          <cell r="E3896">
            <v>0</v>
          </cell>
          <cell r="F3896">
            <v>0</v>
          </cell>
          <cell r="G3896">
            <v>0</v>
          </cell>
        </row>
        <row r="3897">
          <cell r="A3897">
            <v>0</v>
          </cell>
          <cell r="B3897">
            <v>0</v>
          </cell>
          <cell r="C3897">
            <v>0</v>
          </cell>
          <cell r="D3897">
            <v>0</v>
          </cell>
          <cell r="E3897">
            <v>0</v>
          </cell>
          <cell r="F3897" t="str">
            <v>Total C</v>
          </cell>
          <cell r="G3897">
            <v>0</v>
          </cell>
        </row>
        <row r="3898">
          <cell r="A3898">
            <v>0</v>
          </cell>
          <cell r="B3898">
            <v>0</v>
          </cell>
          <cell r="C3898">
            <v>0</v>
          </cell>
          <cell r="D3898">
            <v>0</v>
          </cell>
          <cell r="E3898">
            <v>0</v>
          </cell>
          <cell r="F3898">
            <v>0</v>
          </cell>
          <cell r="G3898">
            <v>0</v>
          </cell>
        </row>
        <row r="3899">
          <cell r="A3899" t="str">
            <v/>
          </cell>
          <cell r="B3899" t="str">
            <v/>
          </cell>
          <cell r="C3899">
            <v>0</v>
          </cell>
          <cell r="D3899" t="str">
            <v>Costo  Neto</v>
          </cell>
          <cell r="E3899">
            <v>0</v>
          </cell>
          <cell r="F3899" t="str">
            <v>Total D=A+B+C</v>
          </cell>
          <cell r="G3899">
            <v>0</v>
          </cell>
        </row>
        <row r="3901">
          <cell r="A3901" t="str">
            <v>ANALISIS DE PRECIOS</v>
          </cell>
          <cell r="B3901">
            <v>0</v>
          </cell>
          <cell r="C3901">
            <v>0</v>
          </cell>
          <cell r="D3901">
            <v>0</v>
          </cell>
          <cell r="E3901">
            <v>0</v>
          </cell>
          <cell r="F3901">
            <v>0</v>
          </cell>
          <cell r="G3901">
            <v>0</v>
          </cell>
        </row>
        <row r="3902">
          <cell r="A3902" t="str">
            <v>COMITENTE:</v>
          </cell>
          <cell r="B3902" t="str">
            <v>DIRECCIÓN DE ARQUITECTURA</v>
          </cell>
          <cell r="C3902">
            <v>0</v>
          </cell>
          <cell r="D3902">
            <v>0</v>
          </cell>
          <cell r="E3902">
            <v>0</v>
          </cell>
          <cell r="F3902">
            <v>0</v>
          </cell>
          <cell r="G3902">
            <v>0</v>
          </cell>
        </row>
        <row r="3903">
          <cell r="A3903" t="str">
            <v>CONTRATISTA:</v>
          </cell>
          <cell r="B3903" t="str">
            <v>FUNCIONALES SIGOP</v>
          </cell>
          <cell r="C3903">
            <v>0</v>
          </cell>
          <cell r="D3903">
            <v>0</v>
          </cell>
          <cell r="E3903">
            <v>0</v>
          </cell>
          <cell r="F3903">
            <v>0</v>
          </cell>
          <cell r="G3903">
            <v>0</v>
          </cell>
        </row>
        <row r="3904">
          <cell r="A3904" t="str">
            <v>OBRA:</v>
          </cell>
          <cell r="B3904" t="str">
            <v>PRUEBA PLANILLA DE MEDICION</v>
          </cell>
          <cell r="C3904">
            <v>0</v>
          </cell>
          <cell r="D3904">
            <v>0</v>
          </cell>
          <cell r="E3904">
            <v>0</v>
          </cell>
          <cell r="F3904" t="str">
            <v>PRECIOS A:</v>
          </cell>
          <cell r="G3904">
            <v>0</v>
          </cell>
        </row>
        <row r="3905">
          <cell r="A3905" t="str">
            <v>UBICACIÓN:</v>
          </cell>
          <cell r="B3905" t="str">
            <v>CENTRO CIVICO</v>
          </cell>
          <cell r="C3905">
            <v>0</v>
          </cell>
          <cell r="D3905">
            <v>0</v>
          </cell>
          <cell r="E3905">
            <v>0</v>
          </cell>
          <cell r="F3905">
            <v>0</v>
          </cell>
          <cell r="G3905">
            <v>0</v>
          </cell>
        </row>
        <row r="3906">
          <cell r="A3906" t="str">
            <v>RUBRO:</v>
          </cell>
          <cell r="B3906" t="str">
            <v/>
          </cell>
          <cell r="C3906" t="str">
            <v/>
          </cell>
          <cell r="D3906">
            <v>0</v>
          </cell>
          <cell r="E3906">
            <v>0</v>
          </cell>
          <cell r="F3906">
            <v>0</v>
          </cell>
          <cell r="G3906">
            <v>0</v>
          </cell>
        </row>
        <row r="3907">
          <cell r="A3907" t="str">
            <v>ITEM:</v>
          </cell>
          <cell r="B3907" t="str">
            <v/>
          </cell>
          <cell r="C3907" t="str">
            <v/>
          </cell>
          <cell r="D3907">
            <v>0</v>
          </cell>
          <cell r="E3907">
            <v>0</v>
          </cell>
          <cell r="F3907" t="str">
            <v>UNIDAD:</v>
          </cell>
          <cell r="G3907" t="str">
            <v/>
          </cell>
        </row>
        <row r="3908">
          <cell r="A3908">
            <v>0</v>
          </cell>
          <cell r="B3908">
            <v>0</v>
          </cell>
          <cell r="C3908">
            <v>0</v>
          </cell>
          <cell r="D3908">
            <v>0</v>
          </cell>
          <cell r="E3908">
            <v>0</v>
          </cell>
          <cell r="F3908">
            <v>0</v>
          </cell>
          <cell r="G3908">
            <v>0</v>
          </cell>
        </row>
        <row r="3909">
          <cell r="A3909" t="str">
            <v>DATOS REDETERMINACION</v>
          </cell>
          <cell r="B3909">
            <v>0</v>
          </cell>
          <cell r="C3909" t="str">
            <v>DESIGNACION</v>
          </cell>
          <cell r="D3909" t="str">
            <v>U</v>
          </cell>
          <cell r="E3909" t="str">
            <v>Cantidad</v>
          </cell>
          <cell r="F3909" t="str">
            <v>$ Unitarios</v>
          </cell>
          <cell r="G3909" t="str">
            <v>$ Parcial</v>
          </cell>
        </row>
        <row r="3910">
          <cell r="A3910" t="str">
            <v>CÓDIGO</v>
          </cell>
          <cell r="B3910" t="str">
            <v>DESCRIPCIÓN</v>
          </cell>
          <cell r="C3910">
            <v>0</v>
          </cell>
          <cell r="D3910">
            <v>0</v>
          </cell>
          <cell r="E3910">
            <v>0</v>
          </cell>
          <cell r="F3910">
            <v>0</v>
          </cell>
          <cell r="G3910">
            <v>0</v>
          </cell>
        </row>
        <row r="3911">
          <cell r="A3911">
            <v>0</v>
          </cell>
          <cell r="B3911">
            <v>0</v>
          </cell>
          <cell r="C3911" t="str">
            <v>A - MATERIALES</v>
          </cell>
          <cell r="D3911">
            <v>0</v>
          </cell>
          <cell r="E3911">
            <v>0</v>
          </cell>
          <cell r="F3911">
            <v>0</v>
          </cell>
          <cell r="G3911">
            <v>0</v>
          </cell>
        </row>
        <row r="3912">
          <cell r="A3912" t="str">
            <v/>
          </cell>
          <cell r="B3912" t="str">
            <v/>
          </cell>
          <cell r="C3912">
            <v>0</v>
          </cell>
          <cell r="D3912" t="str">
            <v/>
          </cell>
          <cell r="E3912">
            <v>0</v>
          </cell>
          <cell r="F3912">
            <v>0</v>
          </cell>
          <cell r="G3912">
            <v>0</v>
          </cell>
        </row>
        <row r="3913">
          <cell r="A3913" t="str">
            <v/>
          </cell>
          <cell r="B3913" t="str">
            <v/>
          </cell>
          <cell r="C3913">
            <v>0</v>
          </cell>
          <cell r="D3913" t="str">
            <v/>
          </cell>
          <cell r="E3913">
            <v>0</v>
          </cell>
          <cell r="F3913">
            <v>0</v>
          </cell>
          <cell r="G3913">
            <v>0</v>
          </cell>
        </row>
        <row r="3914">
          <cell r="A3914" t="str">
            <v/>
          </cell>
          <cell r="B3914" t="str">
            <v/>
          </cell>
          <cell r="C3914">
            <v>0</v>
          </cell>
          <cell r="D3914" t="str">
            <v/>
          </cell>
          <cell r="E3914">
            <v>0</v>
          </cell>
          <cell r="F3914">
            <v>0</v>
          </cell>
          <cell r="G3914">
            <v>0</v>
          </cell>
        </row>
        <row r="3915">
          <cell r="A3915" t="str">
            <v/>
          </cell>
          <cell r="B3915" t="str">
            <v/>
          </cell>
          <cell r="C3915">
            <v>0</v>
          </cell>
          <cell r="D3915" t="str">
            <v/>
          </cell>
          <cell r="E3915">
            <v>0</v>
          </cell>
          <cell r="F3915">
            <v>0</v>
          </cell>
          <cell r="G3915">
            <v>0</v>
          </cell>
        </row>
        <row r="3916">
          <cell r="A3916" t="str">
            <v/>
          </cell>
          <cell r="B3916" t="str">
            <v/>
          </cell>
          <cell r="C3916">
            <v>0</v>
          </cell>
          <cell r="D3916" t="str">
            <v/>
          </cell>
          <cell r="E3916">
            <v>0</v>
          </cell>
          <cell r="F3916">
            <v>0</v>
          </cell>
          <cell r="G3916">
            <v>0</v>
          </cell>
        </row>
        <row r="3917">
          <cell r="A3917" t="str">
            <v/>
          </cell>
          <cell r="B3917" t="str">
            <v/>
          </cell>
          <cell r="C3917">
            <v>0</v>
          </cell>
          <cell r="D3917" t="str">
            <v/>
          </cell>
          <cell r="E3917">
            <v>0</v>
          </cell>
          <cell r="F3917">
            <v>0</v>
          </cell>
          <cell r="G3917">
            <v>0</v>
          </cell>
        </row>
        <row r="3918">
          <cell r="A3918" t="str">
            <v/>
          </cell>
          <cell r="B3918" t="str">
            <v/>
          </cell>
          <cell r="C3918">
            <v>0</v>
          </cell>
          <cell r="D3918" t="str">
            <v/>
          </cell>
          <cell r="E3918">
            <v>0</v>
          </cell>
          <cell r="F3918">
            <v>0</v>
          </cell>
          <cell r="G3918">
            <v>0</v>
          </cell>
        </row>
        <row r="3919">
          <cell r="A3919" t="str">
            <v/>
          </cell>
          <cell r="B3919" t="str">
            <v/>
          </cell>
          <cell r="C3919">
            <v>0</v>
          </cell>
          <cell r="D3919" t="str">
            <v/>
          </cell>
          <cell r="E3919">
            <v>0</v>
          </cell>
          <cell r="F3919">
            <v>0</v>
          </cell>
          <cell r="G3919">
            <v>0</v>
          </cell>
        </row>
        <row r="3920">
          <cell r="A3920" t="str">
            <v/>
          </cell>
          <cell r="B3920" t="str">
            <v/>
          </cell>
          <cell r="C3920">
            <v>0</v>
          </cell>
          <cell r="D3920" t="str">
            <v/>
          </cell>
          <cell r="E3920">
            <v>0</v>
          </cell>
          <cell r="F3920">
            <v>0</v>
          </cell>
          <cell r="G3920">
            <v>0</v>
          </cell>
        </row>
        <row r="3921">
          <cell r="A3921" t="str">
            <v/>
          </cell>
          <cell r="B3921" t="str">
            <v/>
          </cell>
          <cell r="C3921">
            <v>0</v>
          </cell>
          <cell r="D3921" t="str">
            <v/>
          </cell>
          <cell r="E3921">
            <v>0</v>
          </cell>
          <cell r="F3921">
            <v>0</v>
          </cell>
          <cell r="G3921">
            <v>0</v>
          </cell>
        </row>
        <row r="3922">
          <cell r="A3922" t="str">
            <v/>
          </cell>
          <cell r="B3922" t="str">
            <v/>
          </cell>
          <cell r="C3922">
            <v>0</v>
          </cell>
          <cell r="D3922" t="str">
            <v/>
          </cell>
          <cell r="E3922">
            <v>0</v>
          </cell>
          <cell r="F3922">
            <v>0</v>
          </cell>
          <cell r="G3922">
            <v>0</v>
          </cell>
        </row>
        <row r="3923">
          <cell r="A3923" t="str">
            <v/>
          </cell>
          <cell r="B3923" t="str">
            <v/>
          </cell>
          <cell r="C3923">
            <v>0</v>
          </cell>
          <cell r="D3923" t="str">
            <v/>
          </cell>
          <cell r="E3923">
            <v>0</v>
          </cell>
          <cell r="F3923">
            <v>0</v>
          </cell>
          <cell r="G3923">
            <v>0</v>
          </cell>
        </row>
        <row r="3924">
          <cell r="A3924" t="str">
            <v/>
          </cell>
          <cell r="B3924" t="str">
            <v/>
          </cell>
          <cell r="C3924">
            <v>0</v>
          </cell>
          <cell r="D3924" t="str">
            <v/>
          </cell>
          <cell r="E3924">
            <v>0</v>
          </cell>
          <cell r="F3924">
            <v>0</v>
          </cell>
          <cell r="G3924">
            <v>0</v>
          </cell>
        </row>
        <row r="3925">
          <cell r="A3925" t="str">
            <v/>
          </cell>
          <cell r="B3925" t="str">
            <v/>
          </cell>
          <cell r="C3925">
            <v>0</v>
          </cell>
          <cell r="D3925" t="str">
            <v/>
          </cell>
          <cell r="E3925">
            <v>0</v>
          </cell>
          <cell r="F3925">
            <v>0</v>
          </cell>
          <cell r="G3925">
            <v>0</v>
          </cell>
        </row>
        <row r="3926">
          <cell r="A3926">
            <v>0</v>
          </cell>
          <cell r="B3926">
            <v>0</v>
          </cell>
          <cell r="C3926">
            <v>0</v>
          </cell>
          <cell r="D3926">
            <v>0</v>
          </cell>
          <cell r="E3926">
            <v>0</v>
          </cell>
          <cell r="F3926" t="str">
            <v>Total A</v>
          </cell>
          <cell r="G3926">
            <v>0</v>
          </cell>
        </row>
        <row r="3927">
          <cell r="A3927">
            <v>0</v>
          </cell>
          <cell r="B3927">
            <v>0</v>
          </cell>
          <cell r="C3927" t="str">
            <v>B - MANO DE OBRA</v>
          </cell>
          <cell r="D3927">
            <v>0</v>
          </cell>
          <cell r="E3927">
            <v>0</v>
          </cell>
          <cell r="F3927">
            <v>0</v>
          </cell>
          <cell r="G3927">
            <v>0</v>
          </cell>
        </row>
        <row r="3928">
          <cell r="A3928" t="str">
            <v/>
          </cell>
          <cell r="B3928">
            <v>0</v>
          </cell>
          <cell r="C3928">
            <v>0</v>
          </cell>
          <cell r="D3928" t="str">
            <v/>
          </cell>
          <cell r="E3928">
            <v>0</v>
          </cell>
          <cell r="F3928">
            <v>0</v>
          </cell>
          <cell r="G3928">
            <v>0</v>
          </cell>
        </row>
        <row r="3929">
          <cell r="A3929" t="str">
            <v/>
          </cell>
          <cell r="B3929">
            <v>0</v>
          </cell>
          <cell r="C3929">
            <v>0</v>
          </cell>
          <cell r="D3929" t="str">
            <v/>
          </cell>
          <cell r="E3929">
            <v>0</v>
          </cell>
          <cell r="F3929">
            <v>0</v>
          </cell>
          <cell r="G3929">
            <v>0</v>
          </cell>
        </row>
        <row r="3930">
          <cell r="A3930" t="str">
            <v/>
          </cell>
          <cell r="B3930">
            <v>0</v>
          </cell>
          <cell r="C3930">
            <v>0</v>
          </cell>
          <cell r="D3930" t="str">
            <v/>
          </cell>
          <cell r="E3930">
            <v>0</v>
          </cell>
          <cell r="F3930">
            <v>0</v>
          </cell>
          <cell r="G3930">
            <v>0</v>
          </cell>
        </row>
        <row r="3931">
          <cell r="A3931" t="str">
            <v/>
          </cell>
          <cell r="B3931">
            <v>0</v>
          </cell>
          <cell r="C3931">
            <v>0</v>
          </cell>
          <cell r="D3931" t="str">
            <v/>
          </cell>
          <cell r="E3931">
            <v>0</v>
          </cell>
          <cell r="F3931">
            <v>0</v>
          </cell>
          <cell r="G3931">
            <v>0</v>
          </cell>
        </row>
        <row r="3932">
          <cell r="A3932" t="str">
            <v/>
          </cell>
          <cell r="B3932">
            <v>0</v>
          </cell>
          <cell r="C3932">
            <v>0</v>
          </cell>
          <cell r="D3932" t="str">
            <v/>
          </cell>
          <cell r="E3932">
            <v>0</v>
          </cell>
          <cell r="F3932">
            <v>0</v>
          </cell>
          <cell r="G3932">
            <v>0</v>
          </cell>
        </row>
        <row r="3933">
          <cell r="A3933" t="str">
            <v/>
          </cell>
          <cell r="B3933">
            <v>0</v>
          </cell>
          <cell r="C3933">
            <v>0</v>
          </cell>
          <cell r="D3933" t="str">
            <v/>
          </cell>
          <cell r="E3933">
            <v>0</v>
          </cell>
          <cell r="F3933">
            <v>0</v>
          </cell>
          <cell r="G3933">
            <v>0</v>
          </cell>
        </row>
        <row r="3934">
          <cell r="A3934" t="str">
            <v/>
          </cell>
          <cell r="B3934">
            <v>0</v>
          </cell>
          <cell r="C3934">
            <v>0</v>
          </cell>
          <cell r="D3934" t="str">
            <v/>
          </cell>
          <cell r="E3934">
            <v>0</v>
          </cell>
          <cell r="F3934">
            <v>0</v>
          </cell>
          <cell r="G3934">
            <v>0</v>
          </cell>
        </row>
        <row r="3935">
          <cell r="A3935" t="str">
            <v/>
          </cell>
          <cell r="B3935">
            <v>0</v>
          </cell>
          <cell r="C3935">
            <v>0</v>
          </cell>
          <cell r="D3935" t="str">
            <v/>
          </cell>
          <cell r="E3935">
            <v>0</v>
          </cell>
          <cell r="F3935">
            <v>0</v>
          </cell>
          <cell r="G3935">
            <v>0</v>
          </cell>
        </row>
        <row r="3936">
          <cell r="A3936">
            <v>0</v>
          </cell>
          <cell r="B3936">
            <v>0</v>
          </cell>
          <cell r="C3936">
            <v>0</v>
          </cell>
          <cell r="D3936">
            <v>0</v>
          </cell>
          <cell r="E3936">
            <v>0</v>
          </cell>
          <cell r="F3936" t="str">
            <v>Total B</v>
          </cell>
          <cell r="G3936">
            <v>0</v>
          </cell>
        </row>
        <row r="3937">
          <cell r="A3937">
            <v>0</v>
          </cell>
          <cell r="B3937">
            <v>0</v>
          </cell>
          <cell r="C3937" t="str">
            <v>C - EQUIPOS</v>
          </cell>
          <cell r="D3937">
            <v>0</v>
          </cell>
          <cell r="E3937">
            <v>0</v>
          </cell>
          <cell r="F3937">
            <v>0</v>
          </cell>
          <cell r="G3937">
            <v>0</v>
          </cell>
        </row>
        <row r="3938">
          <cell r="A3938" t="str">
            <v/>
          </cell>
          <cell r="B3938" t="str">
            <v/>
          </cell>
          <cell r="C3938">
            <v>0</v>
          </cell>
          <cell r="D3938" t="str">
            <v/>
          </cell>
          <cell r="E3938">
            <v>0</v>
          </cell>
          <cell r="F3938">
            <v>0</v>
          </cell>
          <cell r="G3938">
            <v>0</v>
          </cell>
        </row>
        <row r="3939">
          <cell r="A3939" t="str">
            <v/>
          </cell>
          <cell r="B3939" t="str">
            <v/>
          </cell>
          <cell r="C3939">
            <v>0</v>
          </cell>
          <cell r="D3939" t="str">
            <v/>
          </cell>
          <cell r="E3939">
            <v>0</v>
          </cell>
          <cell r="F3939">
            <v>0</v>
          </cell>
          <cell r="G3939">
            <v>0</v>
          </cell>
        </row>
        <row r="3940">
          <cell r="A3940" t="str">
            <v/>
          </cell>
          <cell r="B3940" t="str">
            <v/>
          </cell>
          <cell r="C3940">
            <v>0</v>
          </cell>
          <cell r="D3940" t="str">
            <v/>
          </cell>
          <cell r="E3940">
            <v>0</v>
          </cell>
          <cell r="F3940">
            <v>0</v>
          </cell>
          <cell r="G3940">
            <v>0</v>
          </cell>
        </row>
        <row r="3941">
          <cell r="A3941" t="str">
            <v/>
          </cell>
          <cell r="B3941" t="str">
            <v/>
          </cell>
          <cell r="C3941">
            <v>0</v>
          </cell>
          <cell r="D3941" t="str">
            <v/>
          </cell>
          <cell r="E3941">
            <v>0</v>
          </cell>
          <cell r="F3941">
            <v>0</v>
          </cell>
          <cell r="G3941">
            <v>0</v>
          </cell>
        </row>
        <row r="3942">
          <cell r="A3942" t="str">
            <v/>
          </cell>
          <cell r="B3942" t="str">
            <v/>
          </cell>
          <cell r="C3942">
            <v>0</v>
          </cell>
          <cell r="D3942" t="str">
            <v/>
          </cell>
          <cell r="E3942">
            <v>0</v>
          </cell>
          <cell r="F3942">
            <v>0</v>
          </cell>
          <cell r="G3942">
            <v>0</v>
          </cell>
        </row>
        <row r="3943">
          <cell r="A3943" t="str">
            <v/>
          </cell>
          <cell r="B3943" t="str">
            <v/>
          </cell>
          <cell r="C3943">
            <v>0</v>
          </cell>
          <cell r="D3943" t="str">
            <v/>
          </cell>
          <cell r="E3943">
            <v>0</v>
          </cell>
          <cell r="F3943">
            <v>0</v>
          </cell>
          <cell r="G3943">
            <v>0</v>
          </cell>
        </row>
        <row r="3944">
          <cell r="A3944" t="str">
            <v/>
          </cell>
          <cell r="B3944" t="str">
            <v/>
          </cell>
          <cell r="C3944">
            <v>0</v>
          </cell>
          <cell r="D3944" t="str">
            <v/>
          </cell>
          <cell r="E3944">
            <v>0</v>
          </cell>
          <cell r="F3944">
            <v>0</v>
          </cell>
          <cell r="G3944">
            <v>0</v>
          </cell>
        </row>
        <row r="3945">
          <cell r="A3945" t="str">
            <v/>
          </cell>
          <cell r="B3945" t="str">
            <v/>
          </cell>
          <cell r="C3945">
            <v>0</v>
          </cell>
          <cell r="D3945" t="str">
            <v/>
          </cell>
          <cell r="E3945">
            <v>0</v>
          </cell>
          <cell r="F3945">
            <v>0</v>
          </cell>
          <cell r="G3945">
            <v>0</v>
          </cell>
        </row>
        <row r="3946">
          <cell r="A3946" t="str">
            <v/>
          </cell>
          <cell r="B3946" t="str">
            <v/>
          </cell>
          <cell r="C3946">
            <v>0</v>
          </cell>
          <cell r="D3946" t="str">
            <v/>
          </cell>
          <cell r="E3946">
            <v>0</v>
          </cell>
          <cell r="F3946">
            <v>0</v>
          </cell>
          <cell r="G3946">
            <v>0</v>
          </cell>
        </row>
        <row r="3947">
          <cell r="A3947">
            <v>0</v>
          </cell>
          <cell r="B3947">
            <v>0</v>
          </cell>
          <cell r="C3947">
            <v>0</v>
          </cell>
          <cell r="D3947">
            <v>0</v>
          </cell>
          <cell r="E3947">
            <v>0</v>
          </cell>
          <cell r="F3947" t="str">
            <v>Total C</v>
          </cell>
          <cell r="G3947">
            <v>0</v>
          </cell>
        </row>
        <row r="3948">
          <cell r="A3948">
            <v>0</v>
          </cell>
          <cell r="B3948">
            <v>0</v>
          </cell>
          <cell r="C3948">
            <v>0</v>
          </cell>
          <cell r="D3948">
            <v>0</v>
          </cell>
          <cell r="E3948">
            <v>0</v>
          </cell>
          <cell r="F3948">
            <v>0</v>
          </cell>
          <cell r="G3948">
            <v>0</v>
          </cell>
        </row>
        <row r="3949">
          <cell r="A3949" t="str">
            <v/>
          </cell>
          <cell r="B3949" t="str">
            <v/>
          </cell>
          <cell r="C3949">
            <v>0</v>
          </cell>
          <cell r="D3949" t="str">
            <v>Costo  Neto</v>
          </cell>
          <cell r="E3949">
            <v>0</v>
          </cell>
          <cell r="F3949" t="str">
            <v>Total D=A+B+C</v>
          </cell>
          <cell r="G3949">
            <v>0</v>
          </cell>
        </row>
        <row r="3951">
          <cell r="A3951" t="str">
            <v>ANALISIS DE PRECIOS</v>
          </cell>
          <cell r="B3951">
            <v>0</v>
          </cell>
          <cell r="C3951">
            <v>0</v>
          </cell>
          <cell r="D3951">
            <v>0</v>
          </cell>
          <cell r="E3951">
            <v>0</v>
          </cell>
          <cell r="F3951">
            <v>0</v>
          </cell>
          <cell r="G3951">
            <v>0</v>
          </cell>
        </row>
        <row r="3952">
          <cell r="A3952" t="str">
            <v>COMITENTE:</v>
          </cell>
          <cell r="B3952" t="str">
            <v>DIRECCIÓN DE ARQUITECTURA</v>
          </cell>
          <cell r="C3952">
            <v>0</v>
          </cell>
          <cell r="D3952">
            <v>0</v>
          </cell>
          <cell r="E3952">
            <v>0</v>
          </cell>
          <cell r="F3952">
            <v>0</v>
          </cell>
          <cell r="G3952">
            <v>0</v>
          </cell>
        </row>
        <row r="3953">
          <cell r="A3953" t="str">
            <v>CONTRATISTA:</v>
          </cell>
          <cell r="B3953" t="str">
            <v>FUNCIONALES SIGOP</v>
          </cell>
          <cell r="C3953">
            <v>0</v>
          </cell>
          <cell r="D3953">
            <v>0</v>
          </cell>
          <cell r="E3953">
            <v>0</v>
          </cell>
          <cell r="F3953">
            <v>0</v>
          </cell>
          <cell r="G3953">
            <v>0</v>
          </cell>
        </row>
        <row r="3954">
          <cell r="A3954" t="str">
            <v>OBRA:</v>
          </cell>
          <cell r="B3954" t="str">
            <v>PRUEBA PLANILLA DE MEDICION</v>
          </cell>
          <cell r="C3954">
            <v>0</v>
          </cell>
          <cell r="D3954">
            <v>0</v>
          </cell>
          <cell r="E3954">
            <v>0</v>
          </cell>
          <cell r="F3954" t="str">
            <v>PRECIOS A:</v>
          </cell>
          <cell r="G3954">
            <v>0</v>
          </cell>
        </row>
        <row r="3955">
          <cell r="A3955" t="str">
            <v>UBICACIÓN:</v>
          </cell>
          <cell r="B3955" t="str">
            <v>CENTRO CIVICO</v>
          </cell>
          <cell r="C3955">
            <v>0</v>
          </cell>
          <cell r="D3955">
            <v>0</v>
          </cell>
          <cell r="E3955">
            <v>0</v>
          </cell>
          <cell r="F3955">
            <v>0</v>
          </cell>
          <cell r="G3955">
            <v>0</v>
          </cell>
        </row>
        <row r="3956">
          <cell r="A3956" t="str">
            <v>RUBRO:</v>
          </cell>
          <cell r="B3956" t="str">
            <v/>
          </cell>
          <cell r="C3956" t="str">
            <v/>
          </cell>
          <cell r="D3956">
            <v>0</v>
          </cell>
          <cell r="E3956">
            <v>0</v>
          </cell>
          <cell r="F3956">
            <v>0</v>
          </cell>
          <cell r="G3956">
            <v>0</v>
          </cell>
        </row>
        <row r="3957">
          <cell r="A3957" t="str">
            <v>ITEM:</v>
          </cell>
          <cell r="B3957" t="str">
            <v/>
          </cell>
          <cell r="C3957" t="str">
            <v/>
          </cell>
          <cell r="D3957">
            <v>0</v>
          </cell>
          <cell r="E3957">
            <v>0</v>
          </cell>
          <cell r="F3957" t="str">
            <v>UNIDAD:</v>
          </cell>
          <cell r="G3957" t="str">
            <v/>
          </cell>
        </row>
        <row r="3958">
          <cell r="A3958">
            <v>0</v>
          </cell>
          <cell r="B3958">
            <v>0</v>
          </cell>
          <cell r="C3958">
            <v>0</v>
          </cell>
          <cell r="D3958">
            <v>0</v>
          </cell>
          <cell r="E3958">
            <v>0</v>
          </cell>
          <cell r="F3958">
            <v>0</v>
          </cell>
          <cell r="G3958">
            <v>0</v>
          </cell>
        </row>
        <row r="3959">
          <cell r="A3959" t="str">
            <v>DATOS REDETERMINACION</v>
          </cell>
          <cell r="B3959">
            <v>0</v>
          </cell>
          <cell r="C3959" t="str">
            <v>DESIGNACION</v>
          </cell>
          <cell r="D3959" t="str">
            <v>U</v>
          </cell>
          <cell r="E3959" t="str">
            <v>Cantidad</v>
          </cell>
          <cell r="F3959" t="str">
            <v>$ Unitarios</v>
          </cell>
          <cell r="G3959" t="str">
            <v>$ Parcial</v>
          </cell>
        </row>
        <row r="3960">
          <cell r="A3960" t="str">
            <v>CÓDIGO</v>
          </cell>
          <cell r="B3960" t="str">
            <v>DESCRIPCIÓN</v>
          </cell>
          <cell r="C3960">
            <v>0</v>
          </cell>
          <cell r="D3960">
            <v>0</v>
          </cell>
          <cell r="E3960">
            <v>0</v>
          </cell>
          <cell r="F3960">
            <v>0</v>
          </cell>
          <cell r="G3960">
            <v>0</v>
          </cell>
        </row>
        <row r="3961">
          <cell r="A3961">
            <v>0</v>
          </cell>
          <cell r="B3961">
            <v>0</v>
          </cell>
          <cell r="C3961" t="str">
            <v>A - MATERIALES</v>
          </cell>
          <cell r="D3961">
            <v>0</v>
          </cell>
          <cell r="E3961">
            <v>0</v>
          </cell>
          <cell r="F3961">
            <v>0</v>
          </cell>
          <cell r="G3961">
            <v>0</v>
          </cell>
        </row>
        <row r="3962">
          <cell r="A3962" t="str">
            <v/>
          </cell>
          <cell r="B3962" t="str">
            <v/>
          </cell>
          <cell r="C3962">
            <v>0</v>
          </cell>
          <cell r="D3962" t="str">
            <v/>
          </cell>
          <cell r="E3962">
            <v>0</v>
          </cell>
          <cell r="F3962">
            <v>0</v>
          </cell>
          <cell r="G3962">
            <v>0</v>
          </cell>
        </row>
        <row r="3963">
          <cell r="A3963" t="str">
            <v/>
          </cell>
          <cell r="B3963" t="str">
            <v/>
          </cell>
          <cell r="C3963">
            <v>0</v>
          </cell>
          <cell r="D3963" t="str">
            <v/>
          </cell>
          <cell r="E3963">
            <v>0</v>
          </cell>
          <cell r="F3963">
            <v>0</v>
          </cell>
          <cell r="G3963">
            <v>0</v>
          </cell>
        </row>
        <row r="3964">
          <cell r="A3964" t="str">
            <v/>
          </cell>
          <cell r="B3964" t="str">
            <v/>
          </cell>
          <cell r="C3964">
            <v>0</v>
          </cell>
          <cell r="D3964" t="str">
            <v/>
          </cell>
          <cell r="E3964">
            <v>0</v>
          </cell>
          <cell r="F3964">
            <v>0</v>
          </cell>
          <cell r="G3964">
            <v>0</v>
          </cell>
        </row>
        <row r="3965">
          <cell r="A3965" t="str">
            <v/>
          </cell>
          <cell r="B3965" t="str">
            <v/>
          </cell>
          <cell r="C3965">
            <v>0</v>
          </cell>
          <cell r="D3965" t="str">
            <v/>
          </cell>
          <cell r="E3965">
            <v>0</v>
          </cell>
          <cell r="F3965">
            <v>0</v>
          </cell>
          <cell r="G3965">
            <v>0</v>
          </cell>
        </row>
        <row r="3966">
          <cell r="A3966" t="str">
            <v/>
          </cell>
          <cell r="B3966" t="str">
            <v/>
          </cell>
          <cell r="C3966">
            <v>0</v>
          </cell>
          <cell r="D3966" t="str">
            <v/>
          </cell>
          <cell r="E3966">
            <v>0</v>
          </cell>
          <cell r="F3966">
            <v>0</v>
          </cell>
          <cell r="G3966">
            <v>0</v>
          </cell>
        </row>
        <row r="3967">
          <cell r="A3967" t="str">
            <v/>
          </cell>
          <cell r="B3967" t="str">
            <v/>
          </cell>
          <cell r="C3967">
            <v>0</v>
          </cell>
          <cell r="D3967" t="str">
            <v/>
          </cell>
          <cell r="E3967">
            <v>0</v>
          </cell>
          <cell r="F3967">
            <v>0</v>
          </cell>
          <cell r="G3967">
            <v>0</v>
          </cell>
        </row>
        <row r="3968">
          <cell r="A3968" t="str">
            <v/>
          </cell>
          <cell r="B3968" t="str">
            <v/>
          </cell>
          <cell r="C3968">
            <v>0</v>
          </cell>
          <cell r="D3968" t="str">
            <v/>
          </cell>
          <cell r="E3968">
            <v>0</v>
          </cell>
          <cell r="F3968">
            <v>0</v>
          </cell>
          <cell r="G3968">
            <v>0</v>
          </cell>
        </row>
        <row r="3969">
          <cell r="A3969" t="str">
            <v/>
          </cell>
          <cell r="B3969" t="str">
            <v/>
          </cell>
          <cell r="C3969">
            <v>0</v>
          </cell>
          <cell r="D3969" t="str">
            <v/>
          </cell>
          <cell r="E3969">
            <v>0</v>
          </cell>
          <cell r="F3969">
            <v>0</v>
          </cell>
          <cell r="G3969">
            <v>0</v>
          </cell>
        </row>
        <row r="3970">
          <cell r="A3970" t="str">
            <v/>
          </cell>
          <cell r="B3970" t="str">
            <v/>
          </cell>
          <cell r="C3970">
            <v>0</v>
          </cell>
          <cell r="D3970" t="str">
            <v/>
          </cell>
          <cell r="E3970">
            <v>0</v>
          </cell>
          <cell r="F3970">
            <v>0</v>
          </cell>
          <cell r="G3970">
            <v>0</v>
          </cell>
        </row>
        <row r="3971">
          <cell r="A3971" t="str">
            <v/>
          </cell>
          <cell r="B3971" t="str">
            <v/>
          </cell>
          <cell r="C3971">
            <v>0</v>
          </cell>
          <cell r="D3971" t="str">
            <v/>
          </cell>
          <cell r="E3971">
            <v>0</v>
          </cell>
          <cell r="F3971">
            <v>0</v>
          </cell>
          <cell r="G3971">
            <v>0</v>
          </cell>
        </row>
        <row r="3972">
          <cell r="A3972" t="str">
            <v/>
          </cell>
          <cell r="B3972" t="str">
            <v/>
          </cell>
          <cell r="C3972">
            <v>0</v>
          </cell>
          <cell r="D3972" t="str">
            <v/>
          </cell>
          <cell r="E3972">
            <v>0</v>
          </cell>
          <cell r="F3972">
            <v>0</v>
          </cell>
          <cell r="G3972">
            <v>0</v>
          </cell>
        </row>
        <row r="3973">
          <cell r="A3973" t="str">
            <v/>
          </cell>
          <cell r="B3973" t="str">
            <v/>
          </cell>
          <cell r="C3973">
            <v>0</v>
          </cell>
          <cell r="D3973" t="str">
            <v/>
          </cell>
          <cell r="E3973">
            <v>0</v>
          </cell>
          <cell r="F3973">
            <v>0</v>
          </cell>
          <cell r="G3973">
            <v>0</v>
          </cell>
        </row>
        <row r="3974">
          <cell r="A3974" t="str">
            <v/>
          </cell>
          <cell r="B3974" t="str">
            <v/>
          </cell>
          <cell r="C3974">
            <v>0</v>
          </cell>
          <cell r="D3974" t="str">
            <v/>
          </cell>
          <cell r="E3974">
            <v>0</v>
          </cell>
          <cell r="F3974">
            <v>0</v>
          </cell>
          <cell r="G3974">
            <v>0</v>
          </cell>
        </row>
        <row r="3975">
          <cell r="A3975" t="str">
            <v/>
          </cell>
          <cell r="B3975" t="str">
            <v/>
          </cell>
          <cell r="C3975">
            <v>0</v>
          </cell>
          <cell r="D3975" t="str">
            <v/>
          </cell>
          <cell r="E3975">
            <v>0</v>
          </cell>
          <cell r="F3975">
            <v>0</v>
          </cell>
          <cell r="G3975">
            <v>0</v>
          </cell>
        </row>
        <row r="3976">
          <cell r="A3976">
            <v>0</v>
          </cell>
          <cell r="B3976">
            <v>0</v>
          </cell>
          <cell r="C3976">
            <v>0</v>
          </cell>
          <cell r="D3976">
            <v>0</v>
          </cell>
          <cell r="E3976">
            <v>0</v>
          </cell>
          <cell r="F3976" t="str">
            <v>Total A</v>
          </cell>
          <cell r="G3976">
            <v>0</v>
          </cell>
        </row>
        <row r="3977">
          <cell r="A3977">
            <v>0</v>
          </cell>
          <cell r="B3977">
            <v>0</v>
          </cell>
          <cell r="C3977" t="str">
            <v>B - MANO DE OBRA</v>
          </cell>
          <cell r="D3977">
            <v>0</v>
          </cell>
          <cell r="E3977">
            <v>0</v>
          </cell>
          <cell r="F3977">
            <v>0</v>
          </cell>
          <cell r="G3977">
            <v>0</v>
          </cell>
        </row>
        <row r="3978">
          <cell r="A3978" t="str">
            <v/>
          </cell>
          <cell r="B3978">
            <v>0</v>
          </cell>
          <cell r="C3978">
            <v>0</v>
          </cell>
          <cell r="D3978" t="str">
            <v/>
          </cell>
          <cell r="E3978">
            <v>0</v>
          </cell>
          <cell r="F3978">
            <v>0</v>
          </cell>
          <cell r="G3978">
            <v>0</v>
          </cell>
        </row>
        <row r="3979">
          <cell r="A3979" t="str">
            <v/>
          </cell>
          <cell r="B3979">
            <v>0</v>
          </cell>
          <cell r="C3979">
            <v>0</v>
          </cell>
          <cell r="D3979" t="str">
            <v/>
          </cell>
          <cell r="E3979">
            <v>0</v>
          </cell>
          <cell r="F3979">
            <v>0</v>
          </cell>
          <cell r="G3979">
            <v>0</v>
          </cell>
        </row>
        <row r="3980">
          <cell r="A3980" t="str">
            <v/>
          </cell>
          <cell r="B3980">
            <v>0</v>
          </cell>
          <cell r="C3980">
            <v>0</v>
          </cell>
          <cell r="D3980" t="str">
            <v/>
          </cell>
          <cell r="E3980">
            <v>0</v>
          </cell>
          <cell r="F3980">
            <v>0</v>
          </cell>
          <cell r="G3980">
            <v>0</v>
          </cell>
        </row>
        <row r="3981">
          <cell r="A3981" t="str">
            <v/>
          </cell>
          <cell r="B3981">
            <v>0</v>
          </cell>
          <cell r="C3981">
            <v>0</v>
          </cell>
          <cell r="D3981" t="str">
            <v/>
          </cell>
          <cell r="E3981">
            <v>0</v>
          </cell>
          <cell r="F3981">
            <v>0</v>
          </cell>
          <cell r="G3981">
            <v>0</v>
          </cell>
        </row>
        <row r="3982">
          <cell r="A3982" t="str">
            <v/>
          </cell>
          <cell r="B3982">
            <v>0</v>
          </cell>
          <cell r="C3982">
            <v>0</v>
          </cell>
          <cell r="D3982" t="str">
            <v/>
          </cell>
          <cell r="E3982">
            <v>0</v>
          </cell>
          <cell r="F3982">
            <v>0</v>
          </cell>
          <cell r="G3982">
            <v>0</v>
          </cell>
        </row>
        <row r="3983">
          <cell r="A3983" t="str">
            <v/>
          </cell>
          <cell r="B3983">
            <v>0</v>
          </cell>
          <cell r="C3983">
            <v>0</v>
          </cell>
          <cell r="D3983" t="str">
            <v/>
          </cell>
          <cell r="E3983">
            <v>0</v>
          </cell>
          <cell r="F3983">
            <v>0</v>
          </cell>
          <cell r="G3983">
            <v>0</v>
          </cell>
        </row>
        <row r="3984">
          <cell r="A3984" t="str">
            <v/>
          </cell>
          <cell r="B3984">
            <v>0</v>
          </cell>
          <cell r="C3984">
            <v>0</v>
          </cell>
          <cell r="D3984" t="str">
            <v/>
          </cell>
          <cell r="E3984">
            <v>0</v>
          </cell>
          <cell r="F3984">
            <v>0</v>
          </cell>
          <cell r="G3984">
            <v>0</v>
          </cell>
        </row>
        <row r="3985">
          <cell r="A3985" t="str">
            <v/>
          </cell>
          <cell r="B3985">
            <v>0</v>
          </cell>
          <cell r="C3985">
            <v>0</v>
          </cell>
          <cell r="D3985" t="str">
            <v/>
          </cell>
          <cell r="E3985">
            <v>0</v>
          </cell>
          <cell r="F3985">
            <v>0</v>
          </cell>
          <cell r="G3985">
            <v>0</v>
          </cell>
        </row>
        <row r="3986">
          <cell r="A3986">
            <v>0</v>
          </cell>
          <cell r="B3986">
            <v>0</v>
          </cell>
          <cell r="C3986">
            <v>0</v>
          </cell>
          <cell r="D3986">
            <v>0</v>
          </cell>
          <cell r="E3986">
            <v>0</v>
          </cell>
          <cell r="F3986" t="str">
            <v>Total B</v>
          </cell>
          <cell r="G3986">
            <v>0</v>
          </cell>
        </row>
        <row r="3987">
          <cell r="A3987">
            <v>0</v>
          </cell>
          <cell r="B3987">
            <v>0</v>
          </cell>
          <cell r="C3987" t="str">
            <v>C - EQUIPOS</v>
          </cell>
          <cell r="D3987">
            <v>0</v>
          </cell>
          <cell r="E3987">
            <v>0</v>
          </cell>
          <cell r="F3987">
            <v>0</v>
          </cell>
          <cell r="G3987">
            <v>0</v>
          </cell>
        </row>
        <row r="3988">
          <cell r="A3988" t="str">
            <v/>
          </cell>
          <cell r="B3988" t="str">
            <v/>
          </cell>
          <cell r="C3988">
            <v>0</v>
          </cell>
          <cell r="D3988" t="str">
            <v/>
          </cell>
          <cell r="E3988">
            <v>0</v>
          </cell>
          <cell r="F3988">
            <v>0</v>
          </cell>
          <cell r="G3988">
            <v>0</v>
          </cell>
        </row>
        <row r="3989">
          <cell r="A3989" t="str">
            <v/>
          </cell>
          <cell r="B3989" t="str">
            <v/>
          </cell>
          <cell r="C3989">
            <v>0</v>
          </cell>
          <cell r="D3989" t="str">
            <v/>
          </cell>
          <cell r="E3989">
            <v>0</v>
          </cell>
          <cell r="F3989">
            <v>0</v>
          </cell>
          <cell r="G3989">
            <v>0</v>
          </cell>
        </row>
        <row r="3990">
          <cell r="A3990" t="str">
            <v/>
          </cell>
          <cell r="B3990" t="str">
            <v/>
          </cell>
          <cell r="C3990">
            <v>0</v>
          </cell>
          <cell r="D3990" t="str">
            <v/>
          </cell>
          <cell r="E3990">
            <v>0</v>
          </cell>
          <cell r="F3990">
            <v>0</v>
          </cell>
          <cell r="G3990">
            <v>0</v>
          </cell>
        </row>
        <row r="3991">
          <cell r="A3991" t="str">
            <v/>
          </cell>
          <cell r="B3991" t="str">
            <v/>
          </cell>
          <cell r="C3991">
            <v>0</v>
          </cell>
          <cell r="D3991" t="str">
            <v/>
          </cell>
          <cell r="E3991">
            <v>0</v>
          </cell>
          <cell r="F3991">
            <v>0</v>
          </cell>
          <cell r="G3991">
            <v>0</v>
          </cell>
        </row>
        <row r="3992">
          <cell r="A3992" t="str">
            <v/>
          </cell>
          <cell r="B3992" t="str">
            <v/>
          </cell>
          <cell r="C3992">
            <v>0</v>
          </cell>
          <cell r="D3992" t="str">
            <v/>
          </cell>
          <cell r="E3992">
            <v>0</v>
          </cell>
          <cell r="F3992">
            <v>0</v>
          </cell>
          <cell r="G3992">
            <v>0</v>
          </cell>
        </row>
        <row r="3993">
          <cell r="A3993" t="str">
            <v/>
          </cell>
          <cell r="B3993" t="str">
            <v/>
          </cell>
          <cell r="C3993">
            <v>0</v>
          </cell>
          <cell r="D3993" t="str">
            <v/>
          </cell>
          <cell r="E3993">
            <v>0</v>
          </cell>
          <cell r="F3993">
            <v>0</v>
          </cell>
          <cell r="G3993">
            <v>0</v>
          </cell>
        </row>
        <row r="3994">
          <cell r="A3994" t="str">
            <v/>
          </cell>
          <cell r="B3994" t="str">
            <v/>
          </cell>
          <cell r="C3994">
            <v>0</v>
          </cell>
          <cell r="D3994" t="str">
            <v/>
          </cell>
          <cell r="E3994">
            <v>0</v>
          </cell>
          <cell r="F3994">
            <v>0</v>
          </cell>
          <cell r="G3994">
            <v>0</v>
          </cell>
        </row>
        <row r="3995">
          <cell r="A3995" t="str">
            <v/>
          </cell>
          <cell r="B3995" t="str">
            <v/>
          </cell>
          <cell r="C3995">
            <v>0</v>
          </cell>
          <cell r="D3995" t="str">
            <v/>
          </cell>
          <cell r="E3995">
            <v>0</v>
          </cell>
          <cell r="F3995">
            <v>0</v>
          </cell>
          <cell r="G3995">
            <v>0</v>
          </cell>
        </row>
        <row r="3996">
          <cell r="A3996" t="str">
            <v/>
          </cell>
          <cell r="B3996" t="str">
            <v/>
          </cell>
          <cell r="C3996">
            <v>0</v>
          </cell>
          <cell r="D3996" t="str">
            <v/>
          </cell>
          <cell r="E3996">
            <v>0</v>
          </cell>
          <cell r="F3996">
            <v>0</v>
          </cell>
          <cell r="G3996">
            <v>0</v>
          </cell>
        </row>
        <row r="3997">
          <cell r="A3997">
            <v>0</v>
          </cell>
          <cell r="B3997">
            <v>0</v>
          </cell>
          <cell r="C3997">
            <v>0</v>
          </cell>
          <cell r="D3997">
            <v>0</v>
          </cell>
          <cell r="E3997">
            <v>0</v>
          </cell>
          <cell r="F3997" t="str">
            <v>Total C</v>
          </cell>
          <cell r="G3997">
            <v>0</v>
          </cell>
        </row>
        <row r="3998">
          <cell r="A3998">
            <v>0</v>
          </cell>
          <cell r="B3998">
            <v>0</v>
          </cell>
          <cell r="C3998">
            <v>0</v>
          </cell>
          <cell r="D3998">
            <v>0</v>
          </cell>
          <cell r="E3998">
            <v>0</v>
          </cell>
          <cell r="F3998">
            <v>0</v>
          </cell>
          <cell r="G3998">
            <v>0</v>
          </cell>
        </row>
        <row r="3999">
          <cell r="A3999" t="str">
            <v/>
          </cell>
          <cell r="B3999" t="str">
            <v/>
          </cell>
          <cell r="C3999">
            <v>0</v>
          </cell>
          <cell r="D3999" t="str">
            <v>Costo  Neto</v>
          </cell>
          <cell r="E3999">
            <v>0</v>
          </cell>
          <cell r="F3999" t="str">
            <v>Total D=A+B+C</v>
          </cell>
          <cell r="G3999">
            <v>0</v>
          </cell>
        </row>
        <row r="4001">
          <cell r="A4001" t="str">
            <v>ANALISIS DE PRECIOS</v>
          </cell>
          <cell r="B4001">
            <v>0</v>
          </cell>
          <cell r="C4001">
            <v>0</v>
          </cell>
          <cell r="D4001">
            <v>0</v>
          </cell>
          <cell r="E4001">
            <v>0</v>
          </cell>
          <cell r="F4001">
            <v>0</v>
          </cell>
          <cell r="G4001">
            <v>0</v>
          </cell>
        </row>
        <row r="4002">
          <cell r="A4002" t="str">
            <v>COMITENTE:</v>
          </cell>
          <cell r="B4002" t="str">
            <v>DIRECCIÓN DE ARQUITECTURA</v>
          </cell>
          <cell r="C4002">
            <v>0</v>
          </cell>
          <cell r="D4002">
            <v>0</v>
          </cell>
          <cell r="E4002">
            <v>0</v>
          </cell>
          <cell r="F4002">
            <v>0</v>
          </cell>
          <cell r="G4002">
            <v>0</v>
          </cell>
        </row>
        <row r="4003">
          <cell r="A4003" t="str">
            <v>CONTRATISTA:</v>
          </cell>
          <cell r="B4003" t="str">
            <v>FUNCIONALES SIGOP</v>
          </cell>
          <cell r="C4003">
            <v>0</v>
          </cell>
          <cell r="D4003">
            <v>0</v>
          </cell>
          <cell r="E4003">
            <v>0</v>
          </cell>
          <cell r="F4003">
            <v>0</v>
          </cell>
          <cell r="G4003">
            <v>0</v>
          </cell>
        </row>
        <row r="4004">
          <cell r="A4004" t="str">
            <v>OBRA:</v>
          </cell>
          <cell r="B4004" t="str">
            <v>PRUEBA PLANILLA DE MEDICION</v>
          </cell>
          <cell r="C4004">
            <v>0</v>
          </cell>
          <cell r="D4004">
            <v>0</v>
          </cell>
          <cell r="E4004">
            <v>0</v>
          </cell>
          <cell r="F4004" t="str">
            <v>PRECIOS A:</v>
          </cell>
          <cell r="G4004">
            <v>0</v>
          </cell>
        </row>
        <row r="4005">
          <cell r="A4005" t="str">
            <v>UBICACIÓN:</v>
          </cell>
          <cell r="B4005" t="str">
            <v>CENTRO CIVICO</v>
          </cell>
          <cell r="C4005">
            <v>0</v>
          </cell>
          <cell r="D4005">
            <v>0</v>
          </cell>
          <cell r="E4005">
            <v>0</v>
          </cell>
          <cell r="F4005">
            <v>0</v>
          </cell>
          <cell r="G4005">
            <v>0</v>
          </cell>
        </row>
        <row r="4006">
          <cell r="A4006" t="str">
            <v>RUBRO:</v>
          </cell>
          <cell r="B4006" t="str">
            <v/>
          </cell>
          <cell r="C4006" t="str">
            <v/>
          </cell>
          <cell r="D4006">
            <v>0</v>
          </cell>
          <cell r="E4006">
            <v>0</v>
          </cell>
          <cell r="F4006">
            <v>0</v>
          </cell>
          <cell r="G4006">
            <v>0</v>
          </cell>
        </row>
        <row r="4007">
          <cell r="A4007" t="str">
            <v>ITEM:</v>
          </cell>
          <cell r="B4007" t="str">
            <v/>
          </cell>
          <cell r="C4007" t="str">
            <v/>
          </cell>
          <cell r="D4007">
            <v>0</v>
          </cell>
          <cell r="E4007">
            <v>0</v>
          </cell>
          <cell r="F4007" t="str">
            <v>UNIDAD:</v>
          </cell>
          <cell r="G4007" t="str">
            <v/>
          </cell>
        </row>
        <row r="4008">
          <cell r="A4008">
            <v>0</v>
          </cell>
          <cell r="B4008">
            <v>0</v>
          </cell>
          <cell r="C4008">
            <v>0</v>
          </cell>
          <cell r="D4008">
            <v>0</v>
          </cell>
          <cell r="E4008">
            <v>0</v>
          </cell>
          <cell r="F4008">
            <v>0</v>
          </cell>
          <cell r="G4008">
            <v>0</v>
          </cell>
        </row>
        <row r="4009">
          <cell r="A4009" t="str">
            <v>DATOS REDETERMINACION</v>
          </cell>
          <cell r="B4009">
            <v>0</v>
          </cell>
          <cell r="C4009" t="str">
            <v>DESIGNACION</v>
          </cell>
          <cell r="D4009" t="str">
            <v>U</v>
          </cell>
          <cell r="E4009" t="str">
            <v>Cantidad</v>
          </cell>
          <cell r="F4009" t="str">
            <v>$ Unitarios</v>
          </cell>
          <cell r="G4009" t="str">
            <v>$ Parcial</v>
          </cell>
        </row>
        <row r="4010">
          <cell r="A4010" t="str">
            <v>CÓDIGO</v>
          </cell>
          <cell r="B4010" t="str">
            <v>DESCRIPCIÓN</v>
          </cell>
          <cell r="C4010">
            <v>0</v>
          </cell>
          <cell r="D4010">
            <v>0</v>
          </cell>
          <cell r="E4010">
            <v>0</v>
          </cell>
          <cell r="F4010">
            <v>0</v>
          </cell>
          <cell r="G4010">
            <v>0</v>
          </cell>
        </row>
        <row r="4011">
          <cell r="A4011">
            <v>0</v>
          </cell>
          <cell r="B4011">
            <v>0</v>
          </cell>
          <cell r="C4011" t="str">
            <v>A - MATERIALES</v>
          </cell>
          <cell r="D4011">
            <v>0</v>
          </cell>
          <cell r="E4011">
            <v>0</v>
          </cell>
          <cell r="F4011">
            <v>0</v>
          </cell>
          <cell r="G4011">
            <v>0</v>
          </cell>
        </row>
        <row r="4012">
          <cell r="A4012" t="str">
            <v/>
          </cell>
          <cell r="B4012" t="str">
            <v/>
          </cell>
          <cell r="C4012">
            <v>0</v>
          </cell>
          <cell r="D4012" t="str">
            <v/>
          </cell>
          <cell r="E4012">
            <v>0</v>
          </cell>
          <cell r="F4012">
            <v>0</v>
          </cell>
          <cell r="G4012">
            <v>0</v>
          </cell>
        </row>
        <row r="4013">
          <cell r="A4013" t="str">
            <v/>
          </cell>
          <cell r="B4013" t="str">
            <v/>
          </cell>
          <cell r="C4013">
            <v>0</v>
          </cell>
          <cell r="D4013" t="str">
            <v/>
          </cell>
          <cell r="E4013">
            <v>0</v>
          </cell>
          <cell r="F4013">
            <v>0</v>
          </cell>
          <cell r="G4013">
            <v>0</v>
          </cell>
        </row>
        <row r="4014">
          <cell r="A4014" t="str">
            <v/>
          </cell>
          <cell r="B4014" t="str">
            <v/>
          </cell>
          <cell r="C4014">
            <v>0</v>
          </cell>
          <cell r="D4014" t="str">
            <v/>
          </cell>
          <cell r="E4014">
            <v>0</v>
          </cell>
          <cell r="F4014">
            <v>0</v>
          </cell>
          <cell r="G4014">
            <v>0</v>
          </cell>
        </row>
        <row r="4015">
          <cell r="A4015" t="str">
            <v/>
          </cell>
          <cell r="B4015" t="str">
            <v/>
          </cell>
          <cell r="C4015">
            <v>0</v>
          </cell>
          <cell r="D4015" t="str">
            <v/>
          </cell>
          <cell r="E4015">
            <v>0</v>
          </cell>
          <cell r="F4015">
            <v>0</v>
          </cell>
          <cell r="G4015">
            <v>0</v>
          </cell>
        </row>
        <row r="4016">
          <cell r="A4016" t="str">
            <v/>
          </cell>
          <cell r="B4016" t="str">
            <v/>
          </cell>
          <cell r="C4016">
            <v>0</v>
          </cell>
          <cell r="D4016" t="str">
            <v/>
          </cell>
          <cell r="E4016">
            <v>0</v>
          </cell>
          <cell r="F4016">
            <v>0</v>
          </cell>
          <cell r="G4016">
            <v>0</v>
          </cell>
        </row>
        <row r="4017">
          <cell r="A4017" t="str">
            <v/>
          </cell>
          <cell r="B4017" t="str">
            <v/>
          </cell>
          <cell r="C4017">
            <v>0</v>
          </cell>
          <cell r="D4017" t="str">
            <v/>
          </cell>
          <cell r="E4017">
            <v>0</v>
          </cell>
          <cell r="F4017">
            <v>0</v>
          </cell>
          <cell r="G4017">
            <v>0</v>
          </cell>
        </row>
        <row r="4018">
          <cell r="A4018" t="str">
            <v/>
          </cell>
          <cell r="B4018" t="str">
            <v/>
          </cell>
          <cell r="C4018">
            <v>0</v>
          </cell>
          <cell r="D4018" t="str">
            <v/>
          </cell>
          <cell r="E4018">
            <v>0</v>
          </cell>
          <cell r="F4018">
            <v>0</v>
          </cell>
          <cell r="G4018">
            <v>0</v>
          </cell>
        </row>
        <row r="4019">
          <cell r="A4019" t="str">
            <v/>
          </cell>
          <cell r="B4019" t="str">
            <v/>
          </cell>
          <cell r="C4019">
            <v>0</v>
          </cell>
          <cell r="D4019" t="str">
            <v/>
          </cell>
          <cell r="E4019">
            <v>0</v>
          </cell>
          <cell r="F4019">
            <v>0</v>
          </cell>
          <cell r="G4019">
            <v>0</v>
          </cell>
        </row>
        <row r="4020">
          <cell r="A4020" t="str">
            <v/>
          </cell>
          <cell r="B4020" t="str">
            <v/>
          </cell>
          <cell r="C4020">
            <v>0</v>
          </cell>
          <cell r="D4020" t="str">
            <v/>
          </cell>
          <cell r="E4020">
            <v>0</v>
          </cell>
          <cell r="F4020">
            <v>0</v>
          </cell>
          <cell r="G4020">
            <v>0</v>
          </cell>
        </row>
        <row r="4021">
          <cell r="A4021" t="str">
            <v/>
          </cell>
          <cell r="B4021" t="str">
            <v/>
          </cell>
          <cell r="C4021">
            <v>0</v>
          </cell>
          <cell r="D4021" t="str">
            <v/>
          </cell>
          <cell r="E4021">
            <v>0</v>
          </cell>
          <cell r="F4021">
            <v>0</v>
          </cell>
          <cell r="G4021">
            <v>0</v>
          </cell>
        </row>
        <row r="4022">
          <cell r="A4022" t="str">
            <v/>
          </cell>
          <cell r="B4022" t="str">
            <v/>
          </cell>
          <cell r="C4022">
            <v>0</v>
          </cell>
          <cell r="D4022" t="str">
            <v/>
          </cell>
          <cell r="E4022">
            <v>0</v>
          </cell>
          <cell r="F4022">
            <v>0</v>
          </cell>
          <cell r="G4022">
            <v>0</v>
          </cell>
        </row>
        <row r="4023">
          <cell r="A4023" t="str">
            <v/>
          </cell>
          <cell r="B4023" t="str">
            <v/>
          </cell>
          <cell r="C4023">
            <v>0</v>
          </cell>
          <cell r="D4023" t="str">
            <v/>
          </cell>
          <cell r="E4023">
            <v>0</v>
          </cell>
          <cell r="F4023">
            <v>0</v>
          </cell>
          <cell r="G4023">
            <v>0</v>
          </cell>
        </row>
        <row r="4024">
          <cell r="A4024" t="str">
            <v/>
          </cell>
          <cell r="B4024" t="str">
            <v/>
          </cell>
          <cell r="C4024">
            <v>0</v>
          </cell>
          <cell r="D4024" t="str">
            <v/>
          </cell>
          <cell r="E4024">
            <v>0</v>
          </cell>
          <cell r="F4024">
            <v>0</v>
          </cell>
          <cell r="G4024">
            <v>0</v>
          </cell>
        </row>
        <row r="4025">
          <cell r="A4025" t="str">
            <v/>
          </cell>
          <cell r="B4025" t="str">
            <v/>
          </cell>
          <cell r="C4025">
            <v>0</v>
          </cell>
          <cell r="D4025" t="str">
            <v/>
          </cell>
          <cell r="E4025">
            <v>0</v>
          </cell>
          <cell r="F4025">
            <v>0</v>
          </cell>
          <cell r="G4025">
            <v>0</v>
          </cell>
        </row>
        <row r="4026">
          <cell r="A4026">
            <v>0</v>
          </cell>
          <cell r="B4026">
            <v>0</v>
          </cell>
          <cell r="C4026">
            <v>0</v>
          </cell>
          <cell r="D4026">
            <v>0</v>
          </cell>
          <cell r="E4026">
            <v>0</v>
          </cell>
          <cell r="F4026" t="str">
            <v>Total A</v>
          </cell>
          <cell r="G4026">
            <v>0</v>
          </cell>
        </row>
        <row r="4027">
          <cell r="A4027">
            <v>0</v>
          </cell>
          <cell r="B4027">
            <v>0</v>
          </cell>
          <cell r="C4027" t="str">
            <v>B - MANO DE OBRA</v>
          </cell>
          <cell r="D4027">
            <v>0</v>
          </cell>
          <cell r="E4027">
            <v>0</v>
          </cell>
          <cell r="F4027">
            <v>0</v>
          </cell>
          <cell r="G4027">
            <v>0</v>
          </cell>
        </row>
        <row r="4028">
          <cell r="A4028" t="str">
            <v/>
          </cell>
          <cell r="B4028">
            <v>0</v>
          </cell>
          <cell r="C4028">
            <v>0</v>
          </cell>
          <cell r="D4028" t="str">
            <v/>
          </cell>
          <cell r="E4028">
            <v>0</v>
          </cell>
          <cell r="F4028">
            <v>0</v>
          </cell>
          <cell r="G4028">
            <v>0</v>
          </cell>
        </row>
        <row r="4029">
          <cell r="A4029" t="str">
            <v/>
          </cell>
          <cell r="B4029">
            <v>0</v>
          </cell>
          <cell r="C4029">
            <v>0</v>
          </cell>
          <cell r="D4029" t="str">
            <v/>
          </cell>
          <cell r="E4029">
            <v>0</v>
          </cell>
          <cell r="F4029">
            <v>0</v>
          </cell>
          <cell r="G4029">
            <v>0</v>
          </cell>
        </row>
        <row r="4030">
          <cell r="A4030" t="str">
            <v/>
          </cell>
          <cell r="B4030">
            <v>0</v>
          </cell>
          <cell r="C4030">
            <v>0</v>
          </cell>
          <cell r="D4030" t="str">
            <v/>
          </cell>
          <cell r="E4030">
            <v>0</v>
          </cell>
          <cell r="F4030">
            <v>0</v>
          </cell>
          <cell r="G4030">
            <v>0</v>
          </cell>
        </row>
        <row r="4031">
          <cell r="A4031" t="str">
            <v/>
          </cell>
          <cell r="B4031">
            <v>0</v>
          </cell>
          <cell r="C4031">
            <v>0</v>
          </cell>
          <cell r="D4031" t="str">
            <v/>
          </cell>
          <cell r="E4031">
            <v>0</v>
          </cell>
          <cell r="F4031">
            <v>0</v>
          </cell>
          <cell r="G4031">
            <v>0</v>
          </cell>
        </row>
        <row r="4032">
          <cell r="A4032" t="str">
            <v/>
          </cell>
          <cell r="B4032">
            <v>0</v>
          </cell>
          <cell r="C4032">
            <v>0</v>
          </cell>
          <cell r="D4032" t="str">
            <v/>
          </cell>
          <cell r="E4032">
            <v>0</v>
          </cell>
          <cell r="F4032">
            <v>0</v>
          </cell>
          <cell r="G4032">
            <v>0</v>
          </cell>
        </row>
        <row r="4033">
          <cell r="A4033" t="str">
            <v/>
          </cell>
          <cell r="B4033">
            <v>0</v>
          </cell>
          <cell r="C4033">
            <v>0</v>
          </cell>
          <cell r="D4033" t="str">
            <v/>
          </cell>
          <cell r="E4033">
            <v>0</v>
          </cell>
          <cell r="F4033">
            <v>0</v>
          </cell>
          <cell r="G4033">
            <v>0</v>
          </cell>
        </row>
        <row r="4034">
          <cell r="A4034" t="str">
            <v/>
          </cell>
          <cell r="B4034">
            <v>0</v>
          </cell>
          <cell r="C4034">
            <v>0</v>
          </cell>
          <cell r="D4034" t="str">
            <v/>
          </cell>
          <cell r="E4034">
            <v>0</v>
          </cell>
          <cell r="F4034">
            <v>0</v>
          </cell>
          <cell r="G4034">
            <v>0</v>
          </cell>
        </row>
        <row r="4035">
          <cell r="A4035" t="str">
            <v/>
          </cell>
          <cell r="B4035">
            <v>0</v>
          </cell>
          <cell r="C4035">
            <v>0</v>
          </cell>
          <cell r="D4035" t="str">
            <v/>
          </cell>
          <cell r="E4035">
            <v>0</v>
          </cell>
          <cell r="F4035">
            <v>0</v>
          </cell>
          <cell r="G4035">
            <v>0</v>
          </cell>
        </row>
        <row r="4036">
          <cell r="A4036">
            <v>0</v>
          </cell>
          <cell r="B4036">
            <v>0</v>
          </cell>
          <cell r="C4036">
            <v>0</v>
          </cell>
          <cell r="D4036">
            <v>0</v>
          </cell>
          <cell r="E4036">
            <v>0</v>
          </cell>
          <cell r="F4036" t="str">
            <v>Total B</v>
          </cell>
          <cell r="G4036">
            <v>0</v>
          </cell>
        </row>
        <row r="4037">
          <cell r="A4037">
            <v>0</v>
          </cell>
          <cell r="B4037">
            <v>0</v>
          </cell>
          <cell r="C4037" t="str">
            <v>C - EQUIPOS</v>
          </cell>
          <cell r="D4037">
            <v>0</v>
          </cell>
          <cell r="E4037">
            <v>0</v>
          </cell>
          <cell r="F4037">
            <v>0</v>
          </cell>
          <cell r="G4037">
            <v>0</v>
          </cell>
        </row>
        <row r="4038">
          <cell r="A4038" t="str">
            <v/>
          </cell>
          <cell r="B4038" t="str">
            <v/>
          </cell>
          <cell r="C4038">
            <v>0</v>
          </cell>
          <cell r="D4038" t="str">
            <v/>
          </cell>
          <cell r="E4038">
            <v>0</v>
          </cell>
          <cell r="F4038">
            <v>0</v>
          </cell>
          <cell r="G4038">
            <v>0</v>
          </cell>
        </row>
        <row r="4039">
          <cell r="A4039" t="str">
            <v/>
          </cell>
          <cell r="B4039" t="str">
            <v/>
          </cell>
          <cell r="C4039">
            <v>0</v>
          </cell>
          <cell r="D4039" t="str">
            <v/>
          </cell>
          <cell r="E4039">
            <v>0</v>
          </cell>
          <cell r="F4039">
            <v>0</v>
          </cell>
          <cell r="G4039">
            <v>0</v>
          </cell>
        </row>
        <row r="4040">
          <cell r="A4040" t="str">
            <v/>
          </cell>
          <cell r="B4040" t="str">
            <v/>
          </cell>
          <cell r="C4040">
            <v>0</v>
          </cell>
          <cell r="D4040" t="str">
            <v/>
          </cell>
          <cell r="E4040">
            <v>0</v>
          </cell>
          <cell r="F4040">
            <v>0</v>
          </cell>
          <cell r="G4040">
            <v>0</v>
          </cell>
        </row>
        <row r="4041">
          <cell r="A4041" t="str">
            <v/>
          </cell>
          <cell r="B4041" t="str">
            <v/>
          </cell>
          <cell r="C4041">
            <v>0</v>
          </cell>
          <cell r="D4041" t="str">
            <v/>
          </cell>
          <cell r="E4041">
            <v>0</v>
          </cell>
          <cell r="F4041">
            <v>0</v>
          </cell>
          <cell r="G4041">
            <v>0</v>
          </cell>
        </row>
        <row r="4042">
          <cell r="A4042" t="str">
            <v/>
          </cell>
          <cell r="B4042" t="str">
            <v/>
          </cell>
          <cell r="C4042">
            <v>0</v>
          </cell>
          <cell r="D4042" t="str">
            <v/>
          </cell>
          <cell r="E4042">
            <v>0</v>
          </cell>
          <cell r="F4042">
            <v>0</v>
          </cell>
          <cell r="G4042">
            <v>0</v>
          </cell>
        </row>
        <row r="4043">
          <cell r="A4043" t="str">
            <v/>
          </cell>
          <cell r="B4043" t="str">
            <v/>
          </cell>
          <cell r="C4043">
            <v>0</v>
          </cell>
          <cell r="D4043" t="str">
            <v/>
          </cell>
          <cell r="E4043">
            <v>0</v>
          </cell>
          <cell r="F4043">
            <v>0</v>
          </cell>
          <cell r="G4043">
            <v>0</v>
          </cell>
        </row>
        <row r="4044">
          <cell r="A4044" t="str">
            <v/>
          </cell>
          <cell r="B4044" t="str">
            <v/>
          </cell>
          <cell r="C4044">
            <v>0</v>
          </cell>
          <cell r="D4044" t="str">
            <v/>
          </cell>
          <cell r="E4044">
            <v>0</v>
          </cell>
          <cell r="F4044">
            <v>0</v>
          </cell>
          <cell r="G4044">
            <v>0</v>
          </cell>
        </row>
        <row r="4045">
          <cell r="A4045" t="str">
            <v/>
          </cell>
          <cell r="B4045" t="str">
            <v/>
          </cell>
          <cell r="C4045">
            <v>0</v>
          </cell>
          <cell r="D4045" t="str">
            <v/>
          </cell>
          <cell r="E4045">
            <v>0</v>
          </cell>
          <cell r="F4045">
            <v>0</v>
          </cell>
          <cell r="G4045">
            <v>0</v>
          </cell>
        </row>
        <row r="4046">
          <cell r="A4046" t="str">
            <v/>
          </cell>
          <cell r="B4046" t="str">
            <v/>
          </cell>
          <cell r="C4046">
            <v>0</v>
          </cell>
          <cell r="D4046" t="str">
            <v/>
          </cell>
          <cell r="E4046">
            <v>0</v>
          </cell>
          <cell r="F4046">
            <v>0</v>
          </cell>
          <cell r="G4046">
            <v>0</v>
          </cell>
        </row>
        <row r="4047">
          <cell r="A4047">
            <v>0</v>
          </cell>
          <cell r="B4047">
            <v>0</v>
          </cell>
          <cell r="C4047">
            <v>0</v>
          </cell>
          <cell r="D4047">
            <v>0</v>
          </cell>
          <cell r="E4047">
            <v>0</v>
          </cell>
          <cell r="F4047" t="str">
            <v>Total C</v>
          </cell>
          <cell r="G4047">
            <v>0</v>
          </cell>
        </row>
        <row r="4048">
          <cell r="A4048">
            <v>0</v>
          </cell>
          <cell r="B4048">
            <v>0</v>
          </cell>
          <cell r="C4048">
            <v>0</v>
          </cell>
          <cell r="D4048">
            <v>0</v>
          </cell>
          <cell r="E4048">
            <v>0</v>
          </cell>
          <cell r="F4048">
            <v>0</v>
          </cell>
          <cell r="G4048">
            <v>0</v>
          </cell>
        </row>
        <row r="4049">
          <cell r="A4049" t="str">
            <v/>
          </cell>
          <cell r="B4049" t="str">
            <v/>
          </cell>
          <cell r="C4049">
            <v>0</v>
          </cell>
          <cell r="D4049" t="str">
            <v>Costo  Neto</v>
          </cell>
          <cell r="E4049">
            <v>0</v>
          </cell>
          <cell r="F4049" t="str">
            <v>Total D=A+B+C</v>
          </cell>
          <cell r="G4049">
            <v>0</v>
          </cell>
        </row>
        <row r="4051">
          <cell r="A4051" t="str">
            <v>ANALISIS DE PRECIOS</v>
          </cell>
          <cell r="B4051">
            <v>0</v>
          </cell>
          <cell r="C4051">
            <v>0</v>
          </cell>
          <cell r="D4051">
            <v>0</v>
          </cell>
          <cell r="E4051">
            <v>0</v>
          </cell>
          <cell r="F4051">
            <v>0</v>
          </cell>
          <cell r="G4051">
            <v>0</v>
          </cell>
        </row>
        <row r="4052">
          <cell r="A4052" t="str">
            <v>COMITENTE:</v>
          </cell>
          <cell r="B4052" t="str">
            <v>DIRECCIÓN DE ARQUITECTURA</v>
          </cell>
          <cell r="C4052">
            <v>0</v>
          </cell>
          <cell r="D4052">
            <v>0</v>
          </cell>
          <cell r="E4052">
            <v>0</v>
          </cell>
          <cell r="F4052">
            <v>0</v>
          </cell>
          <cell r="G4052">
            <v>0</v>
          </cell>
        </row>
        <row r="4053">
          <cell r="A4053" t="str">
            <v>CONTRATISTA:</v>
          </cell>
          <cell r="B4053" t="str">
            <v>FUNCIONALES SIGOP</v>
          </cell>
          <cell r="C4053">
            <v>0</v>
          </cell>
          <cell r="D4053">
            <v>0</v>
          </cell>
          <cell r="E4053">
            <v>0</v>
          </cell>
          <cell r="F4053">
            <v>0</v>
          </cell>
          <cell r="G4053">
            <v>0</v>
          </cell>
        </row>
        <row r="4054">
          <cell r="A4054" t="str">
            <v>OBRA:</v>
          </cell>
          <cell r="B4054" t="str">
            <v>PRUEBA PLANILLA DE MEDICION</v>
          </cell>
          <cell r="C4054">
            <v>0</v>
          </cell>
          <cell r="D4054">
            <v>0</v>
          </cell>
          <cell r="E4054">
            <v>0</v>
          </cell>
          <cell r="F4054" t="str">
            <v>PRECIOS A:</v>
          </cell>
          <cell r="G4054">
            <v>0</v>
          </cell>
        </row>
        <row r="4055">
          <cell r="A4055" t="str">
            <v>UBICACIÓN:</v>
          </cell>
          <cell r="B4055" t="str">
            <v>CENTRO CIVICO</v>
          </cell>
          <cell r="C4055">
            <v>0</v>
          </cell>
          <cell r="D4055">
            <v>0</v>
          </cell>
          <cell r="E4055">
            <v>0</v>
          </cell>
          <cell r="F4055">
            <v>0</v>
          </cell>
          <cell r="G4055">
            <v>0</v>
          </cell>
        </row>
        <row r="4056">
          <cell r="A4056" t="str">
            <v>RUBRO:</v>
          </cell>
          <cell r="B4056" t="str">
            <v/>
          </cell>
          <cell r="C4056" t="str">
            <v/>
          </cell>
          <cell r="D4056">
            <v>0</v>
          </cell>
          <cell r="E4056">
            <v>0</v>
          </cell>
          <cell r="F4056">
            <v>0</v>
          </cell>
          <cell r="G4056">
            <v>0</v>
          </cell>
        </row>
        <row r="4057">
          <cell r="A4057" t="str">
            <v>ITEM:</v>
          </cell>
          <cell r="B4057" t="str">
            <v/>
          </cell>
          <cell r="C4057" t="str">
            <v/>
          </cell>
          <cell r="D4057">
            <v>0</v>
          </cell>
          <cell r="E4057">
            <v>0</v>
          </cell>
          <cell r="F4057" t="str">
            <v>UNIDAD:</v>
          </cell>
          <cell r="G4057" t="str">
            <v/>
          </cell>
        </row>
        <row r="4058">
          <cell r="A4058">
            <v>0</v>
          </cell>
          <cell r="B4058">
            <v>0</v>
          </cell>
          <cell r="C4058">
            <v>0</v>
          </cell>
          <cell r="D4058">
            <v>0</v>
          </cell>
          <cell r="E4058">
            <v>0</v>
          </cell>
          <cell r="F4058">
            <v>0</v>
          </cell>
          <cell r="G4058">
            <v>0</v>
          </cell>
        </row>
        <row r="4059">
          <cell r="A4059" t="str">
            <v>DATOS REDETERMINACION</v>
          </cell>
          <cell r="B4059">
            <v>0</v>
          </cell>
          <cell r="C4059" t="str">
            <v>DESIGNACION</v>
          </cell>
          <cell r="D4059" t="str">
            <v>U</v>
          </cell>
          <cell r="E4059" t="str">
            <v>Cantidad</v>
          </cell>
          <cell r="F4059" t="str">
            <v>$ Unitarios</v>
          </cell>
          <cell r="G4059" t="str">
            <v>$ Parcial</v>
          </cell>
        </row>
        <row r="4060">
          <cell r="A4060" t="str">
            <v>CÓDIGO</v>
          </cell>
          <cell r="B4060" t="str">
            <v>DESCRIPCIÓN</v>
          </cell>
          <cell r="C4060">
            <v>0</v>
          </cell>
          <cell r="D4060">
            <v>0</v>
          </cell>
          <cell r="E4060">
            <v>0</v>
          </cell>
          <cell r="F4060">
            <v>0</v>
          </cell>
          <cell r="G4060">
            <v>0</v>
          </cell>
        </row>
        <row r="4061">
          <cell r="A4061">
            <v>0</v>
          </cell>
          <cell r="B4061">
            <v>0</v>
          </cell>
          <cell r="C4061" t="str">
            <v>A - MATERIALES</v>
          </cell>
          <cell r="D4061">
            <v>0</v>
          </cell>
          <cell r="E4061">
            <v>0</v>
          </cell>
          <cell r="F4061">
            <v>0</v>
          </cell>
          <cell r="G4061">
            <v>0</v>
          </cell>
        </row>
        <row r="4062">
          <cell r="A4062" t="str">
            <v/>
          </cell>
          <cell r="B4062" t="str">
            <v/>
          </cell>
          <cell r="C4062">
            <v>0</v>
          </cell>
          <cell r="D4062" t="str">
            <v/>
          </cell>
          <cell r="E4062">
            <v>0</v>
          </cell>
          <cell r="F4062">
            <v>0</v>
          </cell>
          <cell r="G4062">
            <v>0</v>
          </cell>
        </row>
        <row r="4063">
          <cell r="A4063" t="str">
            <v/>
          </cell>
          <cell r="B4063" t="str">
            <v/>
          </cell>
          <cell r="C4063">
            <v>0</v>
          </cell>
          <cell r="D4063" t="str">
            <v/>
          </cell>
          <cell r="E4063">
            <v>0</v>
          </cell>
          <cell r="F4063">
            <v>0</v>
          </cell>
          <cell r="G4063">
            <v>0</v>
          </cell>
        </row>
        <row r="4064">
          <cell r="A4064" t="str">
            <v/>
          </cell>
          <cell r="B4064" t="str">
            <v/>
          </cell>
          <cell r="C4064">
            <v>0</v>
          </cell>
          <cell r="D4064" t="str">
            <v/>
          </cell>
          <cell r="E4064">
            <v>0</v>
          </cell>
          <cell r="F4064">
            <v>0</v>
          </cell>
          <cell r="G4064">
            <v>0</v>
          </cell>
        </row>
        <row r="4065">
          <cell r="A4065" t="str">
            <v/>
          </cell>
          <cell r="B4065" t="str">
            <v/>
          </cell>
          <cell r="C4065">
            <v>0</v>
          </cell>
          <cell r="D4065" t="str">
            <v/>
          </cell>
          <cell r="E4065">
            <v>0</v>
          </cell>
          <cell r="F4065">
            <v>0</v>
          </cell>
          <cell r="G4065">
            <v>0</v>
          </cell>
        </row>
        <row r="4066">
          <cell r="A4066" t="str">
            <v/>
          </cell>
          <cell r="B4066" t="str">
            <v/>
          </cell>
          <cell r="C4066">
            <v>0</v>
          </cell>
          <cell r="D4066" t="str">
            <v/>
          </cell>
          <cell r="E4066">
            <v>0</v>
          </cell>
          <cell r="F4066">
            <v>0</v>
          </cell>
          <cell r="G4066">
            <v>0</v>
          </cell>
        </row>
        <row r="4067">
          <cell r="A4067" t="str">
            <v/>
          </cell>
          <cell r="B4067" t="str">
            <v/>
          </cell>
          <cell r="C4067">
            <v>0</v>
          </cell>
          <cell r="D4067" t="str">
            <v/>
          </cell>
          <cell r="E4067">
            <v>0</v>
          </cell>
          <cell r="F4067">
            <v>0</v>
          </cell>
          <cell r="G4067">
            <v>0</v>
          </cell>
        </row>
        <row r="4068">
          <cell r="A4068" t="str">
            <v/>
          </cell>
          <cell r="B4068" t="str">
            <v/>
          </cell>
          <cell r="C4068">
            <v>0</v>
          </cell>
          <cell r="D4068" t="str">
            <v/>
          </cell>
          <cell r="E4068">
            <v>0</v>
          </cell>
          <cell r="F4068">
            <v>0</v>
          </cell>
          <cell r="G4068">
            <v>0</v>
          </cell>
        </row>
        <row r="4069">
          <cell r="A4069" t="str">
            <v/>
          </cell>
          <cell r="B4069" t="str">
            <v/>
          </cell>
          <cell r="C4069">
            <v>0</v>
          </cell>
          <cell r="D4069" t="str">
            <v/>
          </cell>
          <cell r="E4069">
            <v>0</v>
          </cell>
          <cell r="F4069">
            <v>0</v>
          </cell>
          <cell r="G4069">
            <v>0</v>
          </cell>
        </row>
        <row r="4070">
          <cell r="A4070" t="str">
            <v/>
          </cell>
          <cell r="B4070" t="str">
            <v/>
          </cell>
          <cell r="C4070">
            <v>0</v>
          </cell>
          <cell r="D4070" t="str">
            <v/>
          </cell>
          <cell r="E4070">
            <v>0</v>
          </cell>
          <cell r="F4070">
            <v>0</v>
          </cell>
          <cell r="G4070">
            <v>0</v>
          </cell>
        </row>
        <row r="4071">
          <cell r="A4071" t="str">
            <v/>
          </cell>
          <cell r="B4071" t="str">
            <v/>
          </cell>
          <cell r="C4071">
            <v>0</v>
          </cell>
          <cell r="D4071" t="str">
            <v/>
          </cell>
          <cell r="E4071">
            <v>0</v>
          </cell>
          <cell r="F4071">
            <v>0</v>
          </cell>
          <cell r="G4071">
            <v>0</v>
          </cell>
        </row>
        <row r="4072">
          <cell r="A4072" t="str">
            <v/>
          </cell>
          <cell r="B4072" t="str">
            <v/>
          </cell>
          <cell r="C4072">
            <v>0</v>
          </cell>
          <cell r="D4072" t="str">
            <v/>
          </cell>
          <cell r="E4072">
            <v>0</v>
          </cell>
          <cell r="F4072">
            <v>0</v>
          </cell>
          <cell r="G4072">
            <v>0</v>
          </cell>
        </row>
        <row r="4073">
          <cell r="A4073" t="str">
            <v/>
          </cell>
          <cell r="B4073" t="str">
            <v/>
          </cell>
          <cell r="C4073">
            <v>0</v>
          </cell>
          <cell r="D4073" t="str">
            <v/>
          </cell>
          <cell r="E4073">
            <v>0</v>
          </cell>
          <cell r="F4073">
            <v>0</v>
          </cell>
          <cell r="G4073">
            <v>0</v>
          </cell>
        </row>
        <row r="4074">
          <cell r="A4074" t="str">
            <v/>
          </cell>
          <cell r="B4074" t="str">
            <v/>
          </cell>
          <cell r="C4074">
            <v>0</v>
          </cell>
          <cell r="D4074" t="str">
            <v/>
          </cell>
          <cell r="E4074">
            <v>0</v>
          </cell>
          <cell r="F4074">
            <v>0</v>
          </cell>
          <cell r="G4074">
            <v>0</v>
          </cell>
        </row>
        <row r="4075">
          <cell r="A4075" t="str">
            <v/>
          </cell>
          <cell r="B4075" t="str">
            <v/>
          </cell>
          <cell r="C4075">
            <v>0</v>
          </cell>
          <cell r="D4075" t="str">
            <v/>
          </cell>
          <cell r="E4075">
            <v>0</v>
          </cell>
          <cell r="F4075">
            <v>0</v>
          </cell>
          <cell r="G4075">
            <v>0</v>
          </cell>
        </row>
        <row r="4076">
          <cell r="A4076">
            <v>0</v>
          </cell>
          <cell r="B4076">
            <v>0</v>
          </cell>
          <cell r="C4076">
            <v>0</v>
          </cell>
          <cell r="D4076">
            <v>0</v>
          </cell>
          <cell r="E4076">
            <v>0</v>
          </cell>
          <cell r="F4076" t="str">
            <v>Total A</v>
          </cell>
          <cell r="G4076">
            <v>0</v>
          </cell>
        </row>
        <row r="4077">
          <cell r="A4077">
            <v>0</v>
          </cell>
          <cell r="B4077">
            <v>0</v>
          </cell>
          <cell r="C4077" t="str">
            <v>B - MANO DE OBRA</v>
          </cell>
          <cell r="D4077">
            <v>0</v>
          </cell>
          <cell r="E4077">
            <v>0</v>
          </cell>
          <cell r="F4077">
            <v>0</v>
          </cell>
          <cell r="G4077">
            <v>0</v>
          </cell>
        </row>
        <row r="4078">
          <cell r="A4078" t="str">
            <v/>
          </cell>
          <cell r="B4078">
            <v>0</v>
          </cell>
          <cell r="C4078">
            <v>0</v>
          </cell>
          <cell r="D4078" t="str">
            <v/>
          </cell>
          <cell r="E4078">
            <v>0</v>
          </cell>
          <cell r="F4078">
            <v>0</v>
          </cell>
          <cell r="G4078">
            <v>0</v>
          </cell>
        </row>
        <row r="4079">
          <cell r="A4079" t="str">
            <v/>
          </cell>
          <cell r="B4079">
            <v>0</v>
          </cell>
          <cell r="C4079">
            <v>0</v>
          </cell>
          <cell r="D4079" t="str">
            <v/>
          </cell>
          <cell r="E4079">
            <v>0</v>
          </cell>
          <cell r="F4079">
            <v>0</v>
          </cell>
          <cell r="G4079">
            <v>0</v>
          </cell>
        </row>
        <row r="4080">
          <cell r="A4080" t="str">
            <v/>
          </cell>
          <cell r="B4080">
            <v>0</v>
          </cell>
          <cell r="C4080">
            <v>0</v>
          </cell>
          <cell r="D4080" t="str">
            <v/>
          </cell>
          <cell r="E4080">
            <v>0</v>
          </cell>
          <cell r="F4080">
            <v>0</v>
          </cell>
          <cell r="G4080">
            <v>0</v>
          </cell>
        </row>
        <row r="4081">
          <cell r="A4081" t="str">
            <v/>
          </cell>
          <cell r="B4081">
            <v>0</v>
          </cell>
          <cell r="C4081">
            <v>0</v>
          </cell>
          <cell r="D4081" t="str">
            <v/>
          </cell>
          <cell r="E4081">
            <v>0</v>
          </cell>
          <cell r="F4081">
            <v>0</v>
          </cell>
          <cell r="G4081">
            <v>0</v>
          </cell>
        </row>
        <row r="4082">
          <cell r="A4082" t="str">
            <v/>
          </cell>
          <cell r="B4082">
            <v>0</v>
          </cell>
          <cell r="C4082">
            <v>0</v>
          </cell>
          <cell r="D4082" t="str">
            <v/>
          </cell>
          <cell r="E4082">
            <v>0</v>
          </cell>
          <cell r="F4082">
            <v>0</v>
          </cell>
          <cell r="G4082">
            <v>0</v>
          </cell>
        </row>
        <row r="4083">
          <cell r="A4083" t="str">
            <v/>
          </cell>
          <cell r="B4083">
            <v>0</v>
          </cell>
          <cell r="C4083">
            <v>0</v>
          </cell>
          <cell r="D4083" t="str">
            <v/>
          </cell>
          <cell r="E4083">
            <v>0</v>
          </cell>
          <cell r="F4083">
            <v>0</v>
          </cell>
          <cell r="G4083">
            <v>0</v>
          </cell>
        </row>
        <row r="4084">
          <cell r="A4084" t="str">
            <v/>
          </cell>
          <cell r="B4084">
            <v>0</v>
          </cell>
          <cell r="C4084">
            <v>0</v>
          </cell>
          <cell r="D4084" t="str">
            <v/>
          </cell>
          <cell r="E4084">
            <v>0</v>
          </cell>
          <cell r="F4084">
            <v>0</v>
          </cell>
          <cell r="G4084">
            <v>0</v>
          </cell>
        </row>
        <row r="4085">
          <cell r="A4085" t="str">
            <v/>
          </cell>
          <cell r="B4085">
            <v>0</v>
          </cell>
          <cell r="C4085">
            <v>0</v>
          </cell>
          <cell r="D4085" t="str">
            <v/>
          </cell>
          <cell r="E4085">
            <v>0</v>
          </cell>
          <cell r="F4085">
            <v>0</v>
          </cell>
          <cell r="G4085">
            <v>0</v>
          </cell>
        </row>
        <row r="4086">
          <cell r="A4086">
            <v>0</v>
          </cell>
          <cell r="B4086">
            <v>0</v>
          </cell>
          <cell r="C4086">
            <v>0</v>
          </cell>
          <cell r="D4086">
            <v>0</v>
          </cell>
          <cell r="E4086">
            <v>0</v>
          </cell>
          <cell r="F4086" t="str">
            <v>Total B</v>
          </cell>
          <cell r="G4086">
            <v>0</v>
          </cell>
        </row>
        <row r="4087">
          <cell r="A4087">
            <v>0</v>
          </cell>
          <cell r="B4087">
            <v>0</v>
          </cell>
          <cell r="C4087" t="str">
            <v>C - EQUIPOS</v>
          </cell>
          <cell r="D4087">
            <v>0</v>
          </cell>
          <cell r="E4087">
            <v>0</v>
          </cell>
          <cell r="F4087">
            <v>0</v>
          </cell>
          <cell r="G4087">
            <v>0</v>
          </cell>
        </row>
        <row r="4088">
          <cell r="A4088" t="str">
            <v/>
          </cell>
          <cell r="B4088" t="str">
            <v/>
          </cell>
          <cell r="C4088">
            <v>0</v>
          </cell>
          <cell r="D4088" t="str">
            <v/>
          </cell>
          <cell r="E4088">
            <v>0</v>
          </cell>
          <cell r="F4088">
            <v>0</v>
          </cell>
          <cell r="G4088">
            <v>0</v>
          </cell>
        </row>
        <row r="4089">
          <cell r="A4089" t="str">
            <v/>
          </cell>
          <cell r="B4089" t="str">
            <v/>
          </cell>
          <cell r="C4089">
            <v>0</v>
          </cell>
          <cell r="D4089" t="str">
            <v/>
          </cell>
          <cell r="E4089">
            <v>0</v>
          </cell>
          <cell r="F4089">
            <v>0</v>
          </cell>
          <cell r="G4089">
            <v>0</v>
          </cell>
        </row>
        <row r="4090">
          <cell r="A4090" t="str">
            <v/>
          </cell>
          <cell r="B4090" t="str">
            <v/>
          </cell>
          <cell r="C4090">
            <v>0</v>
          </cell>
          <cell r="D4090" t="str">
            <v/>
          </cell>
          <cell r="E4090">
            <v>0</v>
          </cell>
          <cell r="F4090">
            <v>0</v>
          </cell>
          <cell r="G4090">
            <v>0</v>
          </cell>
        </row>
        <row r="4091">
          <cell r="A4091" t="str">
            <v/>
          </cell>
          <cell r="B4091" t="str">
            <v/>
          </cell>
          <cell r="C4091">
            <v>0</v>
          </cell>
          <cell r="D4091" t="str">
            <v/>
          </cell>
          <cell r="E4091">
            <v>0</v>
          </cell>
          <cell r="F4091">
            <v>0</v>
          </cell>
          <cell r="G4091">
            <v>0</v>
          </cell>
        </row>
        <row r="4092">
          <cell r="A4092" t="str">
            <v/>
          </cell>
          <cell r="B4092" t="str">
            <v/>
          </cell>
          <cell r="C4092">
            <v>0</v>
          </cell>
          <cell r="D4092" t="str">
            <v/>
          </cell>
          <cell r="E4092">
            <v>0</v>
          </cell>
          <cell r="F4092">
            <v>0</v>
          </cell>
          <cell r="G4092">
            <v>0</v>
          </cell>
        </row>
        <row r="4093">
          <cell r="A4093" t="str">
            <v/>
          </cell>
          <cell r="B4093" t="str">
            <v/>
          </cell>
          <cell r="C4093">
            <v>0</v>
          </cell>
          <cell r="D4093" t="str">
            <v/>
          </cell>
          <cell r="E4093">
            <v>0</v>
          </cell>
          <cell r="F4093">
            <v>0</v>
          </cell>
          <cell r="G4093">
            <v>0</v>
          </cell>
        </row>
        <row r="4094">
          <cell r="A4094" t="str">
            <v/>
          </cell>
          <cell r="B4094" t="str">
            <v/>
          </cell>
          <cell r="C4094">
            <v>0</v>
          </cell>
          <cell r="D4094" t="str">
            <v/>
          </cell>
          <cell r="E4094">
            <v>0</v>
          </cell>
          <cell r="F4094">
            <v>0</v>
          </cell>
          <cell r="G4094">
            <v>0</v>
          </cell>
        </row>
        <row r="4095">
          <cell r="A4095" t="str">
            <v/>
          </cell>
          <cell r="B4095" t="str">
            <v/>
          </cell>
          <cell r="C4095">
            <v>0</v>
          </cell>
          <cell r="D4095" t="str">
            <v/>
          </cell>
          <cell r="E4095">
            <v>0</v>
          </cell>
          <cell r="F4095">
            <v>0</v>
          </cell>
          <cell r="G4095">
            <v>0</v>
          </cell>
        </row>
        <row r="4096">
          <cell r="A4096" t="str">
            <v/>
          </cell>
          <cell r="B4096" t="str">
            <v/>
          </cell>
          <cell r="C4096">
            <v>0</v>
          </cell>
          <cell r="D4096" t="str">
            <v/>
          </cell>
          <cell r="E4096">
            <v>0</v>
          </cell>
          <cell r="F4096">
            <v>0</v>
          </cell>
          <cell r="G4096">
            <v>0</v>
          </cell>
        </row>
        <row r="4097">
          <cell r="A4097">
            <v>0</v>
          </cell>
          <cell r="B4097">
            <v>0</v>
          </cell>
          <cell r="C4097">
            <v>0</v>
          </cell>
          <cell r="D4097">
            <v>0</v>
          </cell>
          <cell r="E4097">
            <v>0</v>
          </cell>
          <cell r="F4097" t="str">
            <v>Total C</v>
          </cell>
          <cell r="G4097">
            <v>0</v>
          </cell>
        </row>
        <row r="4098">
          <cell r="A4098">
            <v>0</v>
          </cell>
          <cell r="B4098">
            <v>0</v>
          </cell>
          <cell r="C4098">
            <v>0</v>
          </cell>
          <cell r="D4098">
            <v>0</v>
          </cell>
          <cell r="E4098">
            <v>0</v>
          </cell>
          <cell r="F4098">
            <v>0</v>
          </cell>
          <cell r="G4098">
            <v>0</v>
          </cell>
        </row>
        <row r="4099">
          <cell r="A4099" t="str">
            <v/>
          </cell>
          <cell r="B4099" t="str">
            <v/>
          </cell>
          <cell r="C4099">
            <v>0</v>
          </cell>
          <cell r="D4099" t="str">
            <v>Costo  Neto</v>
          </cell>
          <cell r="E4099">
            <v>0</v>
          </cell>
          <cell r="F4099" t="str">
            <v>Total D=A+B+C</v>
          </cell>
          <cell r="G4099">
            <v>0</v>
          </cell>
        </row>
        <row r="4101">
          <cell r="A4101" t="str">
            <v>ANALISIS DE PRECIOS</v>
          </cell>
          <cell r="B4101">
            <v>0</v>
          </cell>
          <cell r="C4101">
            <v>0</v>
          </cell>
          <cell r="D4101">
            <v>0</v>
          </cell>
          <cell r="E4101">
            <v>0</v>
          </cell>
          <cell r="F4101">
            <v>0</v>
          </cell>
          <cell r="G4101">
            <v>0</v>
          </cell>
        </row>
        <row r="4102">
          <cell r="A4102" t="str">
            <v>COMITENTE:</v>
          </cell>
          <cell r="B4102" t="str">
            <v>DIRECCIÓN DE ARQUITECTURA</v>
          </cell>
          <cell r="C4102">
            <v>0</v>
          </cell>
          <cell r="D4102">
            <v>0</v>
          </cell>
          <cell r="E4102">
            <v>0</v>
          </cell>
          <cell r="F4102">
            <v>0</v>
          </cell>
          <cell r="G4102">
            <v>0</v>
          </cell>
        </row>
        <row r="4103">
          <cell r="A4103" t="str">
            <v>CONTRATISTA:</v>
          </cell>
          <cell r="B4103" t="str">
            <v>FUNCIONALES SIGOP</v>
          </cell>
          <cell r="C4103">
            <v>0</v>
          </cell>
          <cell r="D4103">
            <v>0</v>
          </cell>
          <cell r="E4103">
            <v>0</v>
          </cell>
          <cell r="F4103">
            <v>0</v>
          </cell>
          <cell r="G4103">
            <v>0</v>
          </cell>
        </row>
        <row r="4104">
          <cell r="A4104" t="str">
            <v>OBRA:</v>
          </cell>
          <cell r="B4104" t="str">
            <v>PRUEBA PLANILLA DE MEDICION</v>
          </cell>
          <cell r="C4104">
            <v>0</v>
          </cell>
          <cell r="D4104">
            <v>0</v>
          </cell>
          <cell r="E4104">
            <v>0</v>
          </cell>
          <cell r="F4104" t="str">
            <v>PRECIOS A:</v>
          </cell>
          <cell r="G4104">
            <v>0</v>
          </cell>
        </row>
        <row r="4105">
          <cell r="A4105" t="str">
            <v>UBICACIÓN:</v>
          </cell>
          <cell r="B4105" t="str">
            <v>CENTRO CIVICO</v>
          </cell>
          <cell r="C4105">
            <v>0</v>
          </cell>
          <cell r="D4105">
            <v>0</v>
          </cell>
          <cell r="E4105">
            <v>0</v>
          </cell>
          <cell r="F4105">
            <v>0</v>
          </cell>
          <cell r="G4105">
            <v>0</v>
          </cell>
        </row>
        <row r="4106">
          <cell r="A4106" t="str">
            <v>RUBRO:</v>
          </cell>
          <cell r="B4106" t="str">
            <v/>
          </cell>
          <cell r="C4106" t="str">
            <v/>
          </cell>
          <cell r="D4106">
            <v>0</v>
          </cell>
          <cell r="E4106">
            <v>0</v>
          </cell>
          <cell r="F4106">
            <v>0</v>
          </cell>
          <cell r="G4106">
            <v>0</v>
          </cell>
        </row>
        <row r="4107">
          <cell r="A4107" t="str">
            <v>ITEM:</v>
          </cell>
          <cell r="B4107" t="str">
            <v/>
          </cell>
          <cell r="C4107" t="str">
            <v/>
          </cell>
          <cell r="D4107">
            <v>0</v>
          </cell>
          <cell r="E4107">
            <v>0</v>
          </cell>
          <cell r="F4107" t="str">
            <v>UNIDAD:</v>
          </cell>
          <cell r="G4107" t="str">
            <v/>
          </cell>
        </row>
        <row r="4108">
          <cell r="A4108">
            <v>0</v>
          </cell>
          <cell r="B4108">
            <v>0</v>
          </cell>
          <cell r="C4108">
            <v>0</v>
          </cell>
          <cell r="D4108">
            <v>0</v>
          </cell>
          <cell r="E4108">
            <v>0</v>
          </cell>
          <cell r="F4108">
            <v>0</v>
          </cell>
          <cell r="G4108">
            <v>0</v>
          </cell>
        </row>
        <row r="4109">
          <cell r="A4109" t="str">
            <v>DATOS REDETERMINACION</v>
          </cell>
          <cell r="B4109">
            <v>0</v>
          </cell>
          <cell r="C4109" t="str">
            <v>DESIGNACION</v>
          </cell>
          <cell r="D4109" t="str">
            <v>U</v>
          </cell>
          <cell r="E4109" t="str">
            <v>Cantidad</v>
          </cell>
          <cell r="F4109" t="str">
            <v>$ Unitarios</v>
          </cell>
          <cell r="G4109" t="str">
            <v>$ Parcial</v>
          </cell>
        </row>
        <row r="4110">
          <cell r="A4110" t="str">
            <v>CÓDIGO</v>
          </cell>
          <cell r="B4110" t="str">
            <v>DESCRIPCIÓN</v>
          </cell>
          <cell r="C4110">
            <v>0</v>
          </cell>
          <cell r="D4110">
            <v>0</v>
          </cell>
          <cell r="E4110">
            <v>0</v>
          </cell>
          <cell r="F4110">
            <v>0</v>
          </cell>
          <cell r="G4110">
            <v>0</v>
          </cell>
        </row>
        <row r="4111">
          <cell r="A4111">
            <v>0</v>
          </cell>
          <cell r="B4111">
            <v>0</v>
          </cell>
          <cell r="C4111" t="str">
            <v>A - MATERIALES</v>
          </cell>
          <cell r="D4111">
            <v>0</v>
          </cell>
          <cell r="E4111">
            <v>0</v>
          </cell>
          <cell r="F4111">
            <v>0</v>
          </cell>
          <cell r="G4111">
            <v>0</v>
          </cell>
        </row>
        <row r="4112">
          <cell r="A4112" t="str">
            <v/>
          </cell>
          <cell r="B4112" t="str">
            <v/>
          </cell>
          <cell r="C4112">
            <v>0</v>
          </cell>
          <cell r="D4112" t="str">
            <v/>
          </cell>
          <cell r="E4112">
            <v>0</v>
          </cell>
          <cell r="F4112">
            <v>0</v>
          </cell>
          <cell r="G4112">
            <v>0</v>
          </cell>
        </row>
        <row r="4113">
          <cell r="A4113" t="str">
            <v/>
          </cell>
          <cell r="B4113" t="str">
            <v/>
          </cell>
          <cell r="C4113">
            <v>0</v>
          </cell>
          <cell r="D4113" t="str">
            <v/>
          </cell>
          <cell r="E4113">
            <v>0</v>
          </cell>
          <cell r="F4113">
            <v>0</v>
          </cell>
          <cell r="G4113">
            <v>0</v>
          </cell>
        </row>
        <row r="4114">
          <cell r="A4114" t="str">
            <v/>
          </cell>
          <cell r="B4114" t="str">
            <v/>
          </cell>
          <cell r="C4114">
            <v>0</v>
          </cell>
          <cell r="D4114" t="str">
            <v/>
          </cell>
          <cell r="E4114">
            <v>0</v>
          </cell>
          <cell r="F4114">
            <v>0</v>
          </cell>
          <cell r="G4114">
            <v>0</v>
          </cell>
        </row>
        <row r="4115">
          <cell r="A4115" t="str">
            <v/>
          </cell>
          <cell r="B4115" t="str">
            <v/>
          </cell>
          <cell r="C4115">
            <v>0</v>
          </cell>
          <cell r="D4115" t="str">
            <v/>
          </cell>
          <cell r="E4115">
            <v>0</v>
          </cell>
          <cell r="F4115">
            <v>0</v>
          </cell>
          <cell r="G4115">
            <v>0</v>
          </cell>
        </row>
        <row r="4116">
          <cell r="A4116" t="str">
            <v/>
          </cell>
          <cell r="B4116" t="str">
            <v/>
          </cell>
          <cell r="C4116">
            <v>0</v>
          </cell>
          <cell r="D4116" t="str">
            <v/>
          </cell>
          <cell r="E4116">
            <v>0</v>
          </cell>
          <cell r="F4116">
            <v>0</v>
          </cell>
          <cell r="G4116">
            <v>0</v>
          </cell>
        </row>
        <row r="4117">
          <cell r="A4117" t="str">
            <v/>
          </cell>
          <cell r="B4117" t="str">
            <v/>
          </cell>
          <cell r="C4117">
            <v>0</v>
          </cell>
          <cell r="D4117" t="str">
            <v/>
          </cell>
          <cell r="E4117">
            <v>0</v>
          </cell>
          <cell r="F4117">
            <v>0</v>
          </cell>
          <cell r="G4117">
            <v>0</v>
          </cell>
        </row>
        <row r="4118">
          <cell r="A4118" t="str">
            <v/>
          </cell>
          <cell r="B4118" t="str">
            <v/>
          </cell>
          <cell r="C4118">
            <v>0</v>
          </cell>
          <cell r="D4118" t="str">
            <v/>
          </cell>
          <cell r="E4118">
            <v>0</v>
          </cell>
          <cell r="F4118">
            <v>0</v>
          </cell>
          <cell r="G4118">
            <v>0</v>
          </cell>
        </row>
        <row r="4119">
          <cell r="A4119" t="str">
            <v/>
          </cell>
          <cell r="B4119" t="str">
            <v/>
          </cell>
          <cell r="C4119">
            <v>0</v>
          </cell>
          <cell r="D4119" t="str">
            <v/>
          </cell>
          <cell r="E4119">
            <v>0</v>
          </cell>
          <cell r="F4119">
            <v>0</v>
          </cell>
          <cell r="G4119">
            <v>0</v>
          </cell>
        </row>
        <row r="4120">
          <cell r="A4120" t="str">
            <v/>
          </cell>
          <cell r="B4120" t="str">
            <v/>
          </cell>
          <cell r="C4120">
            <v>0</v>
          </cell>
          <cell r="D4120" t="str">
            <v/>
          </cell>
          <cell r="E4120">
            <v>0</v>
          </cell>
          <cell r="F4120">
            <v>0</v>
          </cell>
          <cell r="G4120">
            <v>0</v>
          </cell>
        </row>
        <row r="4121">
          <cell r="A4121" t="str">
            <v/>
          </cell>
          <cell r="B4121" t="str">
            <v/>
          </cell>
          <cell r="C4121">
            <v>0</v>
          </cell>
          <cell r="D4121" t="str">
            <v/>
          </cell>
          <cell r="E4121">
            <v>0</v>
          </cell>
          <cell r="F4121">
            <v>0</v>
          </cell>
          <cell r="G4121">
            <v>0</v>
          </cell>
        </row>
        <row r="4122">
          <cell r="A4122" t="str">
            <v/>
          </cell>
          <cell r="B4122" t="str">
            <v/>
          </cell>
          <cell r="C4122">
            <v>0</v>
          </cell>
          <cell r="D4122" t="str">
            <v/>
          </cell>
          <cell r="E4122">
            <v>0</v>
          </cell>
          <cell r="F4122">
            <v>0</v>
          </cell>
          <cell r="G4122">
            <v>0</v>
          </cell>
        </row>
        <row r="4123">
          <cell r="A4123" t="str">
            <v/>
          </cell>
          <cell r="B4123" t="str">
            <v/>
          </cell>
          <cell r="C4123">
            <v>0</v>
          </cell>
          <cell r="D4123" t="str">
            <v/>
          </cell>
          <cell r="E4123">
            <v>0</v>
          </cell>
          <cell r="F4123">
            <v>0</v>
          </cell>
          <cell r="G4123">
            <v>0</v>
          </cell>
        </row>
        <row r="4124">
          <cell r="A4124" t="str">
            <v/>
          </cell>
          <cell r="B4124" t="str">
            <v/>
          </cell>
          <cell r="C4124">
            <v>0</v>
          </cell>
          <cell r="D4124" t="str">
            <v/>
          </cell>
          <cell r="E4124">
            <v>0</v>
          </cell>
          <cell r="F4124">
            <v>0</v>
          </cell>
          <cell r="G4124">
            <v>0</v>
          </cell>
        </row>
        <row r="4125">
          <cell r="A4125" t="str">
            <v/>
          </cell>
          <cell r="B4125" t="str">
            <v/>
          </cell>
          <cell r="C4125">
            <v>0</v>
          </cell>
          <cell r="D4125" t="str">
            <v/>
          </cell>
          <cell r="E4125">
            <v>0</v>
          </cell>
          <cell r="F4125">
            <v>0</v>
          </cell>
          <cell r="G4125">
            <v>0</v>
          </cell>
        </row>
        <row r="4126">
          <cell r="A4126">
            <v>0</v>
          </cell>
          <cell r="B4126">
            <v>0</v>
          </cell>
          <cell r="C4126">
            <v>0</v>
          </cell>
          <cell r="D4126">
            <v>0</v>
          </cell>
          <cell r="E4126">
            <v>0</v>
          </cell>
          <cell r="F4126" t="str">
            <v>Total A</v>
          </cell>
          <cell r="G4126">
            <v>0</v>
          </cell>
        </row>
        <row r="4127">
          <cell r="A4127">
            <v>0</v>
          </cell>
          <cell r="B4127">
            <v>0</v>
          </cell>
          <cell r="C4127" t="str">
            <v>B - MANO DE OBRA</v>
          </cell>
          <cell r="D4127">
            <v>0</v>
          </cell>
          <cell r="E4127">
            <v>0</v>
          </cell>
          <cell r="F4127">
            <v>0</v>
          </cell>
          <cell r="G4127">
            <v>0</v>
          </cell>
        </row>
        <row r="4128">
          <cell r="A4128" t="str">
            <v/>
          </cell>
          <cell r="B4128">
            <v>0</v>
          </cell>
          <cell r="C4128">
            <v>0</v>
          </cell>
          <cell r="D4128" t="str">
            <v/>
          </cell>
          <cell r="E4128">
            <v>0</v>
          </cell>
          <cell r="F4128">
            <v>0</v>
          </cell>
          <cell r="G4128">
            <v>0</v>
          </cell>
        </row>
        <row r="4129">
          <cell r="A4129" t="str">
            <v/>
          </cell>
          <cell r="B4129">
            <v>0</v>
          </cell>
          <cell r="C4129">
            <v>0</v>
          </cell>
          <cell r="D4129" t="str">
            <v/>
          </cell>
          <cell r="E4129">
            <v>0</v>
          </cell>
          <cell r="F4129">
            <v>0</v>
          </cell>
          <cell r="G4129">
            <v>0</v>
          </cell>
        </row>
        <row r="4130">
          <cell r="A4130" t="str">
            <v/>
          </cell>
          <cell r="B4130">
            <v>0</v>
          </cell>
          <cell r="C4130">
            <v>0</v>
          </cell>
          <cell r="D4130" t="str">
            <v/>
          </cell>
          <cell r="E4130">
            <v>0</v>
          </cell>
          <cell r="F4130">
            <v>0</v>
          </cell>
          <cell r="G4130">
            <v>0</v>
          </cell>
        </row>
        <row r="4131">
          <cell r="A4131" t="str">
            <v/>
          </cell>
          <cell r="B4131">
            <v>0</v>
          </cell>
          <cell r="C4131">
            <v>0</v>
          </cell>
          <cell r="D4131" t="str">
            <v/>
          </cell>
          <cell r="E4131">
            <v>0</v>
          </cell>
          <cell r="F4131">
            <v>0</v>
          </cell>
          <cell r="G4131">
            <v>0</v>
          </cell>
        </row>
        <row r="4132">
          <cell r="A4132" t="str">
            <v/>
          </cell>
          <cell r="B4132">
            <v>0</v>
          </cell>
          <cell r="C4132">
            <v>0</v>
          </cell>
          <cell r="D4132" t="str">
            <v/>
          </cell>
          <cell r="E4132">
            <v>0</v>
          </cell>
          <cell r="F4132">
            <v>0</v>
          </cell>
          <cell r="G4132">
            <v>0</v>
          </cell>
        </row>
        <row r="4133">
          <cell r="A4133" t="str">
            <v/>
          </cell>
          <cell r="B4133">
            <v>0</v>
          </cell>
          <cell r="C4133">
            <v>0</v>
          </cell>
          <cell r="D4133" t="str">
            <v/>
          </cell>
          <cell r="E4133">
            <v>0</v>
          </cell>
          <cell r="F4133">
            <v>0</v>
          </cell>
          <cell r="G4133">
            <v>0</v>
          </cell>
        </row>
        <row r="4134">
          <cell r="A4134" t="str">
            <v/>
          </cell>
          <cell r="B4134">
            <v>0</v>
          </cell>
          <cell r="C4134">
            <v>0</v>
          </cell>
          <cell r="D4134" t="str">
            <v/>
          </cell>
          <cell r="E4134">
            <v>0</v>
          </cell>
          <cell r="F4134">
            <v>0</v>
          </cell>
          <cell r="G4134">
            <v>0</v>
          </cell>
        </row>
        <row r="4135">
          <cell r="A4135" t="str">
            <v/>
          </cell>
          <cell r="B4135">
            <v>0</v>
          </cell>
          <cell r="C4135">
            <v>0</v>
          </cell>
          <cell r="D4135" t="str">
            <v/>
          </cell>
          <cell r="E4135">
            <v>0</v>
          </cell>
          <cell r="F4135">
            <v>0</v>
          </cell>
          <cell r="G4135">
            <v>0</v>
          </cell>
        </row>
        <row r="4136">
          <cell r="A4136">
            <v>0</v>
          </cell>
          <cell r="B4136">
            <v>0</v>
          </cell>
          <cell r="C4136">
            <v>0</v>
          </cell>
          <cell r="D4136">
            <v>0</v>
          </cell>
          <cell r="E4136">
            <v>0</v>
          </cell>
          <cell r="F4136" t="str">
            <v>Total B</v>
          </cell>
          <cell r="G4136">
            <v>0</v>
          </cell>
        </row>
        <row r="4137">
          <cell r="A4137">
            <v>0</v>
          </cell>
          <cell r="B4137">
            <v>0</v>
          </cell>
          <cell r="C4137" t="str">
            <v>C - EQUIPOS</v>
          </cell>
          <cell r="D4137">
            <v>0</v>
          </cell>
          <cell r="E4137">
            <v>0</v>
          </cell>
          <cell r="F4137">
            <v>0</v>
          </cell>
          <cell r="G4137">
            <v>0</v>
          </cell>
        </row>
        <row r="4138">
          <cell r="A4138" t="str">
            <v/>
          </cell>
          <cell r="B4138" t="str">
            <v/>
          </cell>
          <cell r="C4138">
            <v>0</v>
          </cell>
          <cell r="D4138" t="str">
            <v/>
          </cell>
          <cell r="E4138">
            <v>0</v>
          </cell>
          <cell r="F4138">
            <v>0</v>
          </cell>
          <cell r="G4138">
            <v>0</v>
          </cell>
        </row>
        <row r="4139">
          <cell r="A4139" t="str">
            <v/>
          </cell>
          <cell r="B4139" t="str">
            <v/>
          </cell>
          <cell r="C4139">
            <v>0</v>
          </cell>
          <cell r="D4139" t="str">
            <v/>
          </cell>
          <cell r="E4139">
            <v>0</v>
          </cell>
          <cell r="F4139">
            <v>0</v>
          </cell>
          <cell r="G4139">
            <v>0</v>
          </cell>
        </row>
        <row r="4140">
          <cell r="A4140" t="str">
            <v/>
          </cell>
          <cell r="B4140" t="str">
            <v/>
          </cell>
          <cell r="C4140">
            <v>0</v>
          </cell>
          <cell r="D4140" t="str">
            <v/>
          </cell>
          <cell r="E4140">
            <v>0</v>
          </cell>
          <cell r="F4140">
            <v>0</v>
          </cell>
          <cell r="G4140">
            <v>0</v>
          </cell>
        </row>
        <row r="4141">
          <cell r="A4141" t="str">
            <v/>
          </cell>
          <cell r="B4141" t="str">
            <v/>
          </cell>
          <cell r="C4141">
            <v>0</v>
          </cell>
          <cell r="D4141" t="str">
            <v/>
          </cell>
          <cell r="E4141">
            <v>0</v>
          </cell>
          <cell r="F4141">
            <v>0</v>
          </cell>
          <cell r="G4141">
            <v>0</v>
          </cell>
        </row>
        <row r="4142">
          <cell r="A4142" t="str">
            <v/>
          </cell>
          <cell r="B4142" t="str">
            <v/>
          </cell>
          <cell r="C4142">
            <v>0</v>
          </cell>
          <cell r="D4142" t="str">
            <v/>
          </cell>
          <cell r="E4142">
            <v>0</v>
          </cell>
          <cell r="F4142">
            <v>0</v>
          </cell>
          <cell r="G4142">
            <v>0</v>
          </cell>
        </row>
        <row r="4143">
          <cell r="A4143" t="str">
            <v/>
          </cell>
          <cell r="B4143" t="str">
            <v/>
          </cell>
          <cell r="C4143">
            <v>0</v>
          </cell>
          <cell r="D4143" t="str">
            <v/>
          </cell>
          <cell r="E4143">
            <v>0</v>
          </cell>
          <cell r="F4143">
            <v>0</v>
          </cell>
          <cell r="G4143">
            <v>0</v>
          </cell>
        </row>
        <row r="4144">
          <cell r="A4144" t="str">
            <v/>
          </cell>
          <cell r="B4144" t="str">
            <v/>
          </cell>
          <cell r="C4144">
            <v>0</v>
          </cell>
          <cell r="D4144" t="str">
            <v/>
          </cell>
          <cell r="E4144">
            <v>0</v>
          </cell>
          <cell r="F4144">
            <v>0</v>
          </cell>
          <cell r="G4144">
            <v>0</v>
          </cell>
        </row>
        <row r="4145">
          <cell r="A4145" t="str">
            <v/>
          </cell>
          <cell r="B4145" t="str">
            <v/>
          </cell>
          <cell r="C4145">
            <v>0</v>
          </cell>
          <cell r="D4145" t="str">
            <v/>
          </cell>
          <cell r="E4145">
            <v>0</v>
          </cell>
          <cell r="F4145">
            <v>0</v>
          </cell>
          <cell r="G4145">
            <v>0</v>
          </cell>
        </row>
        <row r="4146">
          <cell r="A4146" t="str">
            <v/>
          </cell>
          <cell r="B4146" t="str">
            <v/>
          </cell>
          <cell r="C4146">
            <v>0</v>
          </cell>
          <cell r="D4146" t="str">
            <v/>
          </cell>
          <cell r="E4146">
            <v>0</v>
          </cell>
          <cell r="F4146">
            <v>0</v>
          </cell>
          <cell r="G4146">
            <v>0</v>
          </cell>
        </row>
        <row r="4147">
          <cell r="A4147">
            <v>0</v>
          </cell>
          <cell r="B4147">
            <v>0</v>
          </cell>
          <cell r="C4147">
            <v>0</v>
          </cell>
          <cell r="D4147">
            <v>0</v>
          </cell>
          <cell r="E4147">
            <v>0</v>
          </cell>
          <cell r="F4147" t="str">
            <v>Total C</v>
          </cell>
          <cell r="G4147">
            <v>0</v>
          </cell>
        </row>
        <row r="4148">
          <cell r="A4148">
            <v>0</v>
          </cell>
          <cell r="B4148">
            <v>0</v>
          </cell>
          <cell r="C4148">
            <v>0</v>
          </cell>
          <cell r="D4148">
            <v>0</v>
          </cell>
          <cell r="E4148">
            <v>0</v>
          </cell>
          <cell r="F4148">
            <v>0</v>
          </cell>
          <cell r="G4148">
            <v>0</v>
          </cell>
        </row>
        <row r="4149">
          <cell r="A4149" t="str">
            <v/>
          </cell>
          <cell r="B4149" t="str">
            <v/>
          </cell>
          <cell r="C4149">
            <v>0</v>
          </cell>
          <cell r="D4149" t="str">
            <v>Costo  Neto</v>
          </cell>
          <cell r="E4149">
            <v>0</v>
          </cell>
          <cell r="F4149" t="str">
            <v>Total D=A+B+C</v>
          </cell>
          <cell r="G4149">
            <v>0</v>
          </cell>
        </row>
        <row r="4151">
          <cell r="A4151" t="str">
            <v>ANALISIS DE PRECIOS</v>
          </cell>
          <cell r="B4151">
            <v>0</v>
          </cell>
          <cell r="C4151">
            <v>0</v>
          </cell>
          <cell r="D4151">
            <v>0</v>
          </cell>
          <cell r="E4151">
            <v>0</v>
          </cell>
          <cell r="F4151">
            <v>0</v>
          </cell>
          <cell r="G4151">
            <v>0</v>
          </cell>
        </row>
        <row r="4152">
          <cell r="A4152" t="str">
            <v>COMITENTE:</v>
          </cell>
          <cell r="B4152" t="str">
            <v>DIRECCIÓN DE ARQUITECTURA</v>
          </cell>
          <cell r="C4152">
            <v>0</v>
          </cell>
          <cell r="D4152">
            <v>0</v>
          </cell>
          <cell r="E4152">
            <v>0</v>
          </cell>
          <cell r="F4152">
            <v>0</v>
          </cell>
          <cell r="G4152">
            <v>0</v>
          </cell>
        </row>
        <row r="4153">
          <cell r="A4153" t="str">
            <v>CONTRATISTA:</v>
          </cell>
          <cell r="B4153" t="str">
            <v>FUNCIONALES SIGOP</v>
          </cell>
          <cell r="C4153">
            <v>0</v>
          </cell>
          <cell r="D4153">
            <v>0</v>
          </cell>
          <cell r="E4153">
            <v>0</v>
          </cell>
          <cell r="F4153">
            <v>0</v>
          </cell>
          <cell r="G4153">
            <v>0</v>
          </cell>
        </row>
        <row r="4154">
          <cell r="A4154" t="str">
            <v>OBRA:</v>
          </cell>
          <cell r="B4154" t="str">
            <v>PRUEBA PLANILLA DE MEDICION</v>
          </cell>
          <cell r="C4154">
            <v>0</v>
          </cell>
          <cell r="D4154">
            <v>0</v>
          </cell>
          <cell r="E4154">
            <v>0</v>
          </cell>
          <cell r="F4154" t="str">
            <v>PRECIOS A:</v>
          </cell>
          <cell r="G4154">
            <v>0</v>
          </cell>
        </row>
        <row r="4155">
          <cell r="A4155" t="str">
            <v>UBICACIÓN:</v>
          </cell>
          <cell r="B4155" t="str">
            <v>CENTRO CIVICO</v>
          </cell>
          <cell r="C4155">
            <v>0</v>
          </cell>
          <cell r="D4155">
            <v>0</v>
          </cell>
          <cell r="E4155">
            <v>0</v>
          </cell>
          <cell r="F4155">
            <v>0</v>
          </cell>
          <cell r="G4155">
            <v>0</v>
          </cell>
        </row>
        <row r="4156">
          <cell r="A4156" t="str">
            <v>RUBRO:</v>
          </cell>
          <cell r="B4156" t="str">
            <v/>
          </cell>
          <cell r="C4156" t="str">
            <v/>
          </cell>
          <cell r="D4156">
            <v>0</v>
          </cell>
          <cell r="E4156">
            <v>0</v>
          </cell>
          <cell r="F4156">
            <v>0</v>
          </cell>
          <cell r="G4156">
            <v>0</v>
          </cell>
        </row>
        <row r="4157">
          <cell r="A4157" t="str">
            <v>ITEM:</v>
          </cell>
          <cell r="B4157" t="str">
            <v/>
          </cell>
          <cell r="C4157" t="str">
            <v/>
          </cell>
          <cell r="D4157">
            <v>0</v>
          </cell>
          <cell r="E4157">
            <v>0</v>
          </cell>
          <cell r="F4157" t="str">
            <v>UNIDAD:</v>
          </cell>
          <cell r="G4157" t="str">
            <v/>
          </cell>
        </row>
        <row r="4158">
          <cell r="A4158">
            <v>0</v>
          </cell>
          <cell r="B4158">
            <v>0</v>
          </cell>
          <cell r="C4158">
            <v>0</v>
          </cell>
          <cell r="D4158">
            <v>0</v>
          </cell>
          <cell r="E4158">
            <v>0</v>
          </cell>
          <cell r="F4158">
            <v>0</v>
          </cell>
          <cell r="G4158">
            <v>0</v>
          </cell>
        </row>
        <row r="4159">
          <cell r="A4159" t="str">
            <v>DATOS REDETERMINACION</v>
          </cell>
          <cell r="B4159">
            <v>0</v>
          </cell>
          <cell r="C4159" t="str">
            <v>DESIGNACION</v>
          </cell>
          <cell r="D4159" t="str">
            <v>U</v>
          </cell>
          <cell r="E4159" t="str">
            <v>Cantidad</v>
          </cell>
          <cell r="F4159" t="str">
            <v>$ Unitarios</v>
          </cell>
          <cell r="G4159" t="str">
            <v>$ Parcial</v>
          </cell>
        </row>
        <row r="4160">
          <cell r="A4160" t="str">
            <v>CÓDIGO</v>
          </cell>
          <cell r="B4160" t="str">
            <v>DESCRIPCIÓN</v>
          </cell>
          <cell r="C4160">
            <v>0</v>
          </cell>
          <cell r="D4160">
            <v>0</v>
          </cell>
          <cell r="E4160">
            <v>0</v>
          </cell>
          <cell r="F4160">
            <v>0</v>
          </cell>
          <cell r="G4160">
            <v>0</v>
          </cell>
        </row>
        <row r="4161">
          <cell r="A4161">
            <v>0</v>
          </cell>
          <cell r="B4161">
            <v>0</v>
          </cell>
          <cell r="C4161" t="str">
            <v>A - MATERIALES</v>
          </cell>
          <cell r="D4161">
            <v>0</v>
          </cell>
          <cell r="E4161">
            <v>0</v>
          </cell>
          <cell r="F4161">
            <v>0</v>
          </cell>
          <cell r="G4161">
            <v>0</v>
          </cell>
        </row>
        <row r="4162">
          <cell r="A4162" t="str">
            <v/>
          </cell>
          <cell r="B4162" t="str">
            <v/>
          </cell>
          <cell r="C4162">
            <v>0</v>
          </cell>
          <cell r="D4162" t="str">
            <v/>
          </cell>
          <cell r="E4162">
            <v>0</v>
          </cell>
          <cell r="F4162">
            <v>0</v>
          </cell>
          <cell r="G4162">
            <v>0</v>
          </cell>
        </row>
        <row r="4163">
          <cell r="A4163" t="str">
            <v/>
          </cell>
          <cell r="B4163" t="str">
            <v/>
          </cell>
          <cell r="C4163">
            <v>0</v>
          </cell>
          <cell r="D4163" t="str">
            <v/>
          </cell>
          <cell r="E4163">
            <v>0</v>
          </cell>
          <cell r="F4163">
            <v>0</v>
          </cell>
          <cell r="G4163">
            <v>0</v>
          </cell>
        </row>
        <row r="4164">
          <cell r="A4164" t="str">
            <v/>
          </cell>
          <cell r="B4164" t="str">
            <v/>
          </cell>
          <cell r="C4164">
            <v>0</v>
          </cell>
          <cell r="D4164" t="str">
            <v/>
          </cell>
          <cell r="E4164">
            <v>0</v>
          </cell>
          <cell r="F4164">
            <v>0</v>
          </cell>
          <cell r="G4164">
            <v>0</v>
          </cell>
        </row>
        <row r="4165">
          <cell r="A4165" t="str">
            <v/>
          </cell>
          <cell r="B4165" t="str">
            <v/>
          </cell>
          <cell r="C4165">
            <v>0</v>
          </cell>
          <cell r="D4165" t="str">
            <v/>
          </cell>
          <cell r="E4165">
            <v>0</v>
          </cell>
          <cell r="F4165">
            <v>0</v>
          </cell>
          <cell r="G4165">
            <v>0</v>
          </cell>
        </row>
        <row r="4166">
          <cell r="A4166" t="str">
            <v/>
          </cell>
          <cell r="B4166" t="str">
            <v/>
          </cell>
          <cell r="C4166">
            <v>0</v>
          </cell>
          <cell r="D4166" t="str">
            <v/>
          </cell>
          <cell r="E4166">
            <v>0</v>
          </cell>
          <cell r="F4166">
            <v>0</v>
          </cell>
          <cell r="G4166">
            <v>0</v>
          </cell>
        </row>
        <row r="4167">
          <cell r="A4167" t="str">
            <v/>
          </cell>
          <cell r="B4167" t="str">
            <v/>
          </cell>
          <cell r="C4167">
            <v>0</v>
          </cell>
          <cell r="D4167" t="str">
            <v/>
          </cell>
          <cell r="E4167">
            <v>0</v>
          </cell>
          <cell r="F4167">
            <v>0</v>
          </cell>
          <cell r="G4167">
            <v>0</v>
          </cell>
        </row>
        <row r="4168">
          <cell r="A4168" t="str">
            <v/>
          </cell>
          <cell r="B4168" t="str">
            <v/>
          </cell>
          <cell r="C4168">
            <v>0</v>
          </cell>
          <cell r="D4168" t="str">
            <v/>
          </cell>
          <cell r="E4168">
            <v>0</v>
          </cell>
          <cell r="F4168">
            <v>0</v>
          </cell>
          <cell r="G4168">
            <v>0</v>
          </cell>
        </row>
        <row r="4169">
          <cell r="A4169" t="str">
            <v/>
          </cell>
          <cell r="B4169" t="str">
            <v/>
          </cell>
          <cell r="C4169">
            <v>0</v>
          </cell>
          <cell r="D4169" t="str">
            <v/>
          </cell>
          <cell r="E4169">
            <v>0</v>
          </cell>
          <cell r="F4169">
            <v>0</v>
          </cell>
          <cell r="G4169">
            <v>0</v>
          </cell>
        </row>
        <row r="4170">
          <cell r="A4170" t="str">
            <v/>
          </cell>
          <cell r="B4170" t="str">
            <v/>
          </cell>
          <cell r="C4170">
            <v>0</v>
          </cell>
          <cell r="D4170" t="str">
            <v/>
          </cell>
          <cell r="E4170">
            <v>0</v>
          </cell>
          <cell r="F4170">
            <v>0</v>
          </cell>
          <cell r="G4170">
            <v>0</v>
          </cell>
        </row>
        <row r="4171">
          <cell r="A4171" t="str">
            <v/>
          </cell>
          <cell r="B4171" t="str">
            <v/>
          </cell>
          <cell r="C4171">
            <v>0</v>
          </cell>
          <cell r="D4171" t="str">
            <v/>
          </cell>
          <cell r="E4171">
            <v>0</v>
          </cell>
          <cell r="F4171">
            <v>0</v>
          </cell>
          <cell r="G4171">
            <v>0</v>
          </cell>
        </row>
        <row r="4172">
          <cell r="A4172" t="str">
            <v/>
          </cell>
          <cell r="B4172" t="str">
            <v/>
          </cell>
          <cell r="C4172">
            <v>0</v>
          </cell>
          <cell r="D4172" t="str">
            <v/>
          </cell>
          <cell r="E4172">
            <v>0</v>
          </cell>
          <cell r="F4172">
            <v>0</v>
          </cell>
          <cell r="G4172">
            <v>0</v>
          </cell>
        </row>
        <row r="4173">
          <cell r="A4173" t="str">
            <v/>
          </cell>
          <cell r="B4173" t="str">
            <v/>
          </cell>
          <cell r="C4173">
            <v>0</v>
          </cell>
          <cell r="D4173" t="str">
            <v/>
          </cell>
          <cell r="E4173">
            <v>0</v>
          </cell>
          <cell r="F4173">
            <v>0</v>
          </cell>
          <cell r="G4173">
            <v>0</v>
          </cell>
        </row>
        <row r="4174">
          <cell r="A4174" t="str">
            <v/>
          </cell>
          <cell r="B4174" t="str">
            <v/>
          </cell>
          <cell r="C4174">
            <v>0</v>
          </cell>
          <cell r="D4174" t="str">
            <v/>
          </cell>
          <cell r="E4174">
            <v>0</v>
          </cell>
          <cell r="F4174">
            <v>0</v>
          </cell>
          <cell r="G4174">
            <v>0</v>
          </cell>
        </row>
        <row r="4175">
          <cell r="A4175" t="str">
            <v/>
          </cell>
          <cell r="B4175" t="str">
            <v/>
          </cell>
          <cell r="C4175">
            <v>0</v>
          </cell>
          <cell r="D4175" t="str">
            <v/>
          </cell>
          <cell r="E4175">
            <v>0</v>
          </cell>
          <cell r="F4175">
            <v>0</v>
          </cell>
          <cell r="G4175">
            <v>0</v>
          </cell>
        </row>
        <row r="4176">
          <cell r="A4176">
            <v>0</v>
          </cell>
          <cell r="B4176">
            <v>0</v>
          </cell>
          <cell r="C4176">
            <v>0</v>
          </cell>
          <cell r="D4176">
            <v>0</v>
          </cell>
          <cell r="E4176">
            <v>0</v>
          </cell>
          <cell r="F4176" t="str">
            <v>Total A</v>
          </cell>
          <cell r="G4176">
            <v>0</v>
          </cell>
        </row>
        <row r="4177">
          <cell r="A4177">
            <v>0</v>
          </cell>
          <cell r="B4177">
            <v>0</v>
          </cell>
          <cell r="C4177" t="str">
            <v>B - MANO DE OBRA</v>
          </cell>
          <cell r="D4177">
            <v>0</v>
          </cell>
          <cell r="E4177">
            <v>0</v>
          </cell>
          <cell r="F4177">
            <v>0</v>
          </cell>
          <cell r="G4177">
            <v>0</v>
          </cell>
        </row>
        <row r="4178">
          <cell r="A4178" t="str">
            <v/>
          </cell>
          <cell r="B4178">
            <v>0</v>
          </cell>
          <cell r="C4178">
            <v>0</v>
          </cell>
          <cell r="D4178" t="str">
            <v/>
          </cell>
          <cell r="E4178">
            <v>0</v>
          </cell>
          <cell r="F4178">
            <v>0</v>
          </cell>
          <cell r="G4178">
            <v>0</v>
          </cell>
        </row>
        <row r="4179">
          <cell r="A4179" t="str">
            <v/>
          </cell>
          <cell r="B4179">
            <v>0</v>
          </cell>
          <cell r="C4179">
            <v>0</v>
          </cell>
          <cell r="D4179" t="str">
            <v/>
          </cell>
          <cell r="E4179">
            <v>0</v>
          </cell>
          <cell r="F4179">
            <v>0</v>
          </cell>
          <cell r="G4179">
            <v>0</v>
          </cell>
        </row>
        <row r="4180">
          <cell r="A4180" t="str">
            <v/>
          </cell>
          <cell r="B4180">
            <v>0</v>
          </cell>
          <cell r="C4180">
            <v>0</v>
          </cell>
          <cell r="D4180" t="str">
            <v/>
          </cell>
          <cell r="E4180">
            <v>0</v>
          </cell>
          <cell r="F4180">
            <v>0</v>
          </cell>
          <cell r="G4180">
            <v>0</v>
          </cell>
        </row>
        <row r="4181">
          <cell r="A4181" t="str">
            <v/>
          </cell>
          <cell r="B4181">
            <v>0</v>
          </cell>
          <cell r="C4181">
            <v>0</v>
          </cell>
          <cell r="D4181" t="str">
            <v/>
          </cell>
          <cell r="E4181">
            <v>0</v>
          </cell>
          <cell r="F4181">
            <v>0</v>
          </cell>
          <cell r="G4181">
            <v>0</v>
          </cell>
        </row>
        <row r="4182">
          <cell r="A4182" t="str">
            <v/>
          </cell>
          <cell r="B4182">
            <v>0</v>
          </cell>
          <cell r="C4182">
            <v>0</v>
          </cell>
          <cell r="D4182" t="str">
            <v/>
          </cell>
          <cell r="E4182">
            <v>0</v>
          </cell>
          <cell r="F4182">
            <v>0</v>
          </cell>
          <cell r="G4182">
            <v>0</v>
          </cell>
        </row>
        <row r="4183">
          <cell r="A4183" t="str">
            <v/>
          </cell>
          <cell r="B4183">
            <v>0</v>
          </cell>
          <cell r="C4183">
            <v>0</v>
          </cell>
          <cell r="D4183" t="str">
            <v/>
          </cell>
          <cell r="E4183">
            <v>0</v>
          </cell>
          <cell r="F4183">
            <v>0</v>
          </cell>
          <cell r="G4183">
            <v>0</v>
          </cell>
        </row>
        <row r="4184">
          <cell r="A4184" t="str">
            <v/>
          </cell>
          <cell r="B4184">
            <v>0</v>
          </cell>
          <cell r="C4184">
            <v>0</v>
          </cell>
          <cell r="D4184" t="str">
            <v/>
          </cell>
          <cell r="E4184">
            <v>0</v>
          </cell>
          <cell r="F4184">
            <v>0</v>
          </cell>
          <cell r="G4184">
            <v>0</v>
          </cell>
        </row>
        <row r="4185">
          <cell r="A4185" t="str">
            <v/>
          </cell>
          <cell r="B4185">
            <v>0</v>
          </cell>
          <cell r="C4185">
            <v>0</v>
          </cell>
          <cell r="D4185" t="str">
            <v/>
          </cell>
          <cell r="E4185">
            <v>0</v>
          </cell>
          <cell r="F4185">
            <v>0</v>
          </cell>
          <cell r="G4185">
            <v>0</v>
          </cell>
        </row>
        <row r="4186">
          <cell r="A4186">
            <v>0</v>
          </cell>
          <cell r="B4186">
            <v>0</v>
          </cell>
          <cell r="C4186">
            <v>0</v>
          </cell>
          <cell r="D4186">
            <v>0</v>
          </cell>
          <cell r="E4186">
            <v>0</v>
          </cell>
          <cell r="F4186" t="str">
            <v>Total B</v>
          </cell>
          <cell r="G4186">
            <v>0</v>
          </cell>
        </row>
        <row r="4187">
          <cell r="A4187">
            <v>0</v>
          </cell>
          <cell r="B4187">
            <v>0</v>
          </cell>
          <cell r="C4187" t="str">
            <v>C - EQUIPOS</v>
          </cell>
          <cell r="D4187">
            <v>0</v>
          </cell>
          <cell r="E4187">
            <v>0</v>
          </cell>
          <cell r="F4187">
            <v>0</v>
          </cell>
          <cell r="G4187">
            <v>0</v>
          </cell>
        </row>
        <row r="4188">
          <cell r="A4188" t="str">
            <v/>
          </cell>
          <cell r="B4188" t="str">
            <v/>
          </cell>
          <cell r="C4188">
            <v>0</v>
          </cell>
          <cell r="D4188" t="str">
            <v/>
          </cell>
          <cell r="E4188">
            <v>0</v>
          </cell>
          <cell r="F4188">
            <v>0</v>
          </cell>
          <cell r="G4188">
            <v>0</v>
          </cell>
        </row>
        <row r="4189">
          <cell r="A4189" t="str">
            <v/>
          </cell>
          <cell r="B4189" t="str">
            <v/>
          </cell>
          <cell r="C4189">
            <v>0</v>
          </cell>
          <cell r="D4189" t="str">
            <v/>
          </cell>
          <cell r="E4189">
            <v>0</v>
          </cell>
          <cell r="F4189">
            <v>0</v>
          </cell>
          <cell r="G4189">
            <v>0</v>
          </cell>
        </row>
        <row r="4190">
          <cell r="A4190" t="str">
            <v/>
          </cell>
          <cell r="B4190" t="str">
            <v/>
          </cell>
          <cell r="C4190">
            <v>0</v>
          </cell>
          <cell r="D4190" t="str">
            <v/>
          </cell>
          <cell r="E4190">
            <v>0</v>
          </cell>
          <cell r="F4190">
            <v>0</v>
          </cell>
          <cell r="G4190">
            <v>0</v>
          </cell>
        </row>
        <row r="4191">
          <cell r="A4191" t="str">
            <v/>
          </cell>
          <cell r="B4191" t="str">
            <v/>
          </cell>
          <cell r="C4191">
            <v>0</v>
          </cell>
          <cell r="D4191" t="str">
            <v/>
          </cell>
          <cell r="E4191">
            <v>0</v>
          </cell>
          <cell r="F4191">
            <v>0</v>
          </cell>
          <cell r="G4191">
            <v>0</v>
          </cell>
        </row>
        <row r="4192">
          <cell r="A4192" t="str">
            <v/>
          </cell>
          <cell r="B4192" t="str">
            <v/>
          </cell>
          <cell r="C4192">
            <v>0</v>
          </cell>
          <cell r="D4192" t="str">
            <v/>
          </cell>
          <cell r="E4192">
            <v>0</v>
          </cell>
          <cell r="F4192">
            <v>0</v>
          </cell>
          <cell r="G4192">
            <v>0</v>
          </cell>
        </row>
        <row r="4193">
          <cell r="A4193" t="str">
            <v/>
          </cell>
          <cell r="B4193" t="str">
            <v/>
          </cell>
          <cell r="C4193">
            <v>0</v>
          </cell>
          <cell r="D4193" t="str">
            <v/>
          </cell>
          <cell r="E4193">
            <v>0</v>
          </cell>
          <cell r="F4193">
            <v>0</v>
          </cell>
          <cell r="G4193">
            <v>0</v>
          </cell>
        </row>
        <row r="4194">
          <cell r="A4194" t="str">
            <v/>
          </cell>
          <cell r="B4194" t="str">
            <v/>
          </cell>
          <cell r="C4194">
            <v>0</v>
          </cell>
          <cell r="D4194" t="str">
            <v/>
          </cell>
          <cell r="E4194">
            <v>0</v>
          </cell>
          <cell r="F4194">
            <v>0</v>
          </cell>
          <cell r="G4194">
            <v>0</v>
          </cell>
        </row>
        <row r="4195">
          <cell r="A4195" t="str">
            <v/>
          </cell>
          <cell r="B4195" t="str">
            <v/>
          </cell>
          <cell r="C4195">
            <v>0</v>
          </cell>
          <cell r="D4195" t="str">
            <v/>
          </cell>
          <cell r="E4195">
            <v>0</v>
          </cell>
          <cell r="F4195">
            <v>0</v>
          </cell>
          <cell r="G4195">
            <v>0</v>
          </cell>
        </row>
        <row r="4196">
          <cell r="A4196" t="str">
            <v/>
          </cell>
          <cell r="B4196" t="str">
            <v/>
          </cell>
          <cell r="C4196">
            <v>0</v>
          </cell>
          <cell r="D4196" t="str">
            <v/>
          </cell>
          <cell r="E4196">
            <v>0</v>
          </cell>
          <cell r="F4196">
            <v>0</v>
          </cell>
          <cell r="G4196">
            <v>0</v>
          </cell>
        </row>
        <row r="4197">
          <cell r="A4197">
            <v>0</v>
          </cell>
          <cell r="B4197">
            <v>0</v>
          </cell>
          <cell r="C4197">
            <v>0</v>
          </cell>
          <cell r="D4197">
            <v>0</v>
          </cell>
          <cell r="E4197">
            <v>0</v>
          </cell>
          <cell r="F4197" t="str">
            <v>Total C</v>
          </cell>
          <cell r="G4197">
            <v>0</v>
          </cell>
        </row>
        <row r="4198">
          <cell r="A4198">
            <v>0</v>
          </cell>
          <cell r="B4198">
            <v>0</v>
          </cell>
          <cell r="C4198">
            <v>0</v>
          </cell>
          <cell r="D4198">
            <v>0</v>
          </cell>
          <cell r="E4198">
            <v>0</v>
          </cell>
          <cell r="F4198">
            <v>0</v>
          </cell>
          <cell r="G4198">
            <v>0</v>
          </cell>
        </row>
        <row r="4199">
          <cell r="A4199" t="str">
            <v/>
          </cell>
          <cell r="B4199" t="str">
            <v/>
          </cell>
          <cell r="C4199">
            <v>0</v>
          </cell>
          <cell r="D4199" t="str">
            <v>Costo  Neto</v>
          </cell>
          <cell r="E4199">
            <v>0</v>
          </cell>
          <cell r="F4199" t="str">
            <v>Total D=A+B+C</v>
          </cell>
          <cell r="G4199">
            <v>0</v>
          </cell>
        </row>
        <row r="4201">
          <cell r="A4201" t="str">
            <v>ANALISIS DE PRECIOS</v>
          </cell>
          <cell r="B4201">
            <v>0</v>
          </cell>
          <cell r="C4201">
            <v>0</v>
          </cell>
          <cell r="D4201">
            <v>0</v>
          </cell>
          <cell r="E4201">
            <v>0</v>
          </cell>
          <cell r="F4201">
            <v>0</v>
          </cell>
          <cell r="G4201">
            <v>0</v>
          </cell>
        </row>
        <row r="4202">
          <cell r="A4202" t="str">
            <v>COMITENTE:</v>
          </cell>
          <cell r="B4202" t="str">
            <v>DIRECCIÓN DE ARQUITECTURA</v>
          </cell>
          <cell r="C4202">
            <v>0</v>
          </cell>
          <cell r="D4202">
            <v>0</v>
          </cell>
          <cell r="E4202">
            <v>0</v>
          </cell>
          <cell r="F4202">
            <v>0</v>
          </cell>
          <cell r="G4202">
            <v>0</v>
          </cell>
        </row>
        <row r="4203">
          <cell r="A4203" t="str">
            <v>CONTRATISTA:</v>
          </cell>
          <cell r="B4203" t="str">
            <v>FUNCIONALES SIGOP</v>
          </cell>
          <cell r="C4203">
            <v>0</v>
          </cell>
          <cell r="D4203">
            <v>0</v>
          </cell>
          <cell r="E4203">
            <v>0</v>
          </cell>
          <cell r="F4203">
            <v>0</v>
          </cell>
          <cell r="G4203">
            <v>0</v>
          </cell>
        </row>
        <row r="4204">
          <cell r="A4204" t="str">
            <v>OBRA:</v>
          </cell>
          <cell r="B4204" t="str">
            <v>PRUEBA PLANILLA DE MEDICION</v>
          </cell>
          <cell r="C4204">
            <v>0</v>
          </cell>
          <cell r="D4204">
            <v>0</v>
          </cell>
          <cell r="E4204">
            <v>0</v>
          </cell>
          <cell r="F4204" t="str">
            <v>PRECIOS A:</v>
          </cell>
          <cell r="G4204">
            <v>0</v>
          </cell>
        </row>
        <row r="4205">
          <cell r="A4205" t="str">
            <v>UBICACIÓN:</v>
          </cell>
          <cell r="B4205" t="str">
            <v>CENTRO CIVICO</v>
          </cell>
          <cell r="C4205">
            <v>0</v>
          </cell>
          <cell r="D4205">
            <v>0</v>
          </cell>
          <cell r="E4205">
            <v>0</v>
          </cell>
          <cell r="F4205">
            <v>0</v>
          </cell>
          <cell r="G4205">
            <v>0</v>
          </cell>
        </row>
        <row r="4206">
          <cell r="A4206" t="str">
            <v>RUBRO:</v>
          </cell>
          <cell r="B4206" t="str">
            <v/>
          </cell>
          <cell r="C4206" t="str">
            <v/>
          </cell>
          <cell r="D4206">
            <v>0</v>
          </cell>
          <cell r="E4206">
            <v>0</v>
          </cell>
          <cell r="F4206">
            <v>0</v>
          </cell>
          <cell r="G4206">
            <v>0</v>
          </cell>
        </row>
        <row r="4207">
          <cell r="A4207" t="str">
            <v>ITEM:</v>
          </cell>
          <cell r="B4207" t="str">
            <v/>
          </cell>
          <cell r="C4207" t="str">
            <v/>
          </cell>
          <cell r="D4207">
            <v>0</v>
          </cell>
          <cell r="E4207">
            <v>0</v>
          </cell>
          <cell r="F4207" t="str">
            <v>UNIDAD:</v>
          </cell>
          <cell r="G4207" t="str">
            <v/>
          </cell>
        </row>
        <row r="4208">
          <cell r="A4208">
            <v>0</v>
          </cell>
          <cell r="B4208">
            <v>0</v>
          </cell>
          <cell r="C4208">
            <v>0</v>
          </cell>
          <cell r="D4208">
            <v>0</v>
          </cell>
          <cell r="E4208">
            <v>0</v>
          </cell>
          <cell r="F4208">
            <v>0</v>
          </cell>
          <cell r="G4208">
            <v>0</v>
          </cell>
        </row>
        <row r="4209">
          <cell r="A4209" t="str">
            <v>DATOS REDETERMINACION</v>
          </cell>
          <cell r="B4209">
            <v>0</v>
          </cell>
          <cell r="C4209" t="str">
            <v>DESIGNACION</v>
          </cell>
          <cell r="D4209" t="str">
            <v>U</v>
          </cell>
          <cell r="E4209" t="str">
            <v>Cantidad</v>
          </cell>
          <cell r="F4209" t="str">
            <v>$ Unitarios</v>
          </cell>
          <cell r="G4209" t="str">
            <v>$ Parcial</v>
          </cell>
        </row>
        <row r="4210">
          <cell r="A4210" t="str">
            <v>CÓDIGO</v>
          </cell>
          <cell r="B4210" t="str">
            <v>DESCRIPCIÓN</v>
          </cell>
          <cell r="C4210">
            <v>0</v>
          </cell>
          <cell r="D4210">
            <v>0</v>
          </cell>
          <cell r="E4210">
            <v>0</v>
          </cell>
          <cell r="F4210">
            <v>0</v>
          </cell>
          <cell r="G4210">
            <v>0</v>
          </cell>
        </row>
        <row r="4211">
          <cell r="A4211">
            <v>0</v>
          </cell>
          <cell r="B4211">
            <v>0</v>
          </cell>
          <cell r="C4211" t="str">
            <v>A - MATERIALES</v>
          </cell>
          <cell r="D4211">
            <v>0</v>
          </cell>
          <cell r="E4211">
            <v>0</v>
          </cell>
          <cell r="F4211">
            <v>0</v>
          </cell>
          <cell r="G4211">
            <v>0</v>
          </cell>
        </row>
        <row r="4212">
          <cell r="A4212" t="str">
            <v/>
          </cell>
          <cell r="B4212" t="str">
            <v/>
          </cell>
          <cell r="C4212">
            <v>0</v>
          </cell>
          <cell r="D4212" t="str">
            <v/>
          </cell>
          <cell r="E4212">
            <v>0</v>
          </cell>
          <cell r="F4212">
            <v>0</v>
          </cell>
          <cell r="G4212">
            <v>0</v>
          </cell>
        </row>
        <row r="4213">
          <cell r="A4213" t="str">
            <v/>
          </cell>
          <cell r="B4213" t="str">
            <v/>
          </cell>
          <cell r="C4213">
            <v>0</v>
          </cell>
          <cell r="D4213" t="str">
            <v/>
          </cell>
          <cell r="E4213">
            <v>0</v>
          </cell>
          <cell r="F4213">
            <v>0</v>
          </cell>
          <cell r="G4213">
            <v>0</v>
          </cell>
        </row>
        <row r="4214">
          <cell r="A4214" t="str">
            <v/>
          </cell>
          <cell r="B4214" t="str">
            <v/>
          </cell>
          <cell r="C4214">
            <v>0</v>
          </cell>
          <cell r="D4214" t="str">
            <v/>
          </cell>
          <cell r="E4214">
            <v>0</v>
          </cell>
          <cell r="F4214">
            <v>0</v>
          </cell>
          <cell r="G4214">
            <v>0</v>
          </cell>
        </row>
        <row r="4215">
          <cell r="A4215" t="str">
            <v/>
          </cell>
          <cell r="B4215" t="str">
            <v/>
          </cell>
          <cell r="C4215">
            <v>0</v>
          </cell>
          <cell r="D4215" t="str">
            <v/>
          </cell>
          <cell r="E4215">
            <v>0</v>
          </cell>
          <cell r="F4215">
            <v>0</v>
          </cell>
          <cell r="G4215">
            <v>0</v>
          </cell>
        </row>
        <row r="4216">
          <cell r="A4216" t="str">
            <v/>
          </cell>
          <cell r="B4216" t="str">
            <v/>
          </cell>
          <cell r="C4216">
            <v>0</v>
          </cell>
          <cell r="D4216" t="str">
            <v/>
          </cell>
          <cell r="E4216">
            <v>0</v>
          </cell>
          <cell r="F4216">
            <v>0</v>
          </cell>
          <cell r="G4216">
            <v>0</v>
          </cell>
        </row>
        <row r="4217">
          <cell r="A4217" t="str">
            <v/>
          </cell>
          <cell r="B4217" t="str">
            <v/>
          </cell>
          <cell r="C4217">
            <v>0</v>
          </cell>
          <cell r="D4217" t="str">
            <v/>
          </cell>
          <cell r="E4217">
            <v>0</v>
          </cell>
          <cell r="F4217">
            <v>0</v>
          </cell>
          <cell r="G4217">
            <v>0</v>
          </cell>
        </row>
        <row r="4218">
          <cell r="A4218" t="str">
            <v/>
          </cell>
          <cell r="B4218" t="str">
            <v/>
          </cell>
          <cell r="C4218">
            <v>0</v>
          </cell>
          <cell r="D4218" t="str">
            <v/>
          </cell>
          <cell r="E4218">
            <v>0</v>
          </cell>
          <cell r="F4218">
            <v>0</v>
          </cell>
          <cell r="G4218">
            <v>0</v>
          </cell>
        </row>
        <row r="4219">
          <cell r="A4219" t="str">
            <v/>
          </cell>
          <cell r="B4219" t="str">
            <v/>
          </cell>
          <cell r="C4219">
            <v>0</v>
          </cell>
          <cell r="D4219" t="str">
            <v/>
          </cell>
          <cell r="E4219">
            <v>0</v>
          </cell>
          <cell r="F4219">
            <v>0</v>
          </cell>
          <cell r="G4219">
            <v>0</v>
          </cell>
        </row>
        <row r="4220">
          <cell r="A4220" t="str">
            <v/>
          </cell>
          <cell r="B4220" t="str">
            <v/>
          </cell>
          <cell r="C4220">
            <v>0</v>
          </cell>
          <cell r="D4220" t="str">
            <v/>
          </cell>
          <cell r="E4220">
            <v>0</v>
          </cell>
          <cell r="F4220">
            <v>0</v>
          </cell>
          <cell r="G4220">
            <v>0</v>
          </cell>
        </row>
        <row r="4221">
          <cell r="A4221" t="str">
            <v/>
          </cell>
          <cell r="B4221" t="str">
            <v/>
          </cell>
          <cell r="C4221">
            <v>0</v>
          </cell>
          <cell r="D4221" t="str">
            <v/>
          </cell>
          <cell r="E4221">
            <v>0</v>
          </cell>
          <cell r="F4221">
            <v>0</v>
          </cell>
          <cell r="G4221">
            <v>0</v>
          </cell>
        </row>
        <row r="4222">
          <cell r="A4222" t="str">
            <v/>
          </cell>
          <cell r="B4222" t="str">
            <v/>
          </cell>
          <cell r="C4222">
            <v>0</v>
          </cell>
          <cell r="D4222" t="str">
            <v/>
          </cell>
          <cell r="E4222">
            <v>0</v>
          </cell>
          <cell r="F4222">
            <v>0</v>
          </cell>
          <cell r="G4222">
            <v>0</v>
          </cell>
        </row>
        <row r="4223">
          <cell r="A4223" t="str">
            <v/>
          </cell>
          <cell r="B4223" t="str">
            <v/>
          </cell>
          <cell r="C4223">
            <v>0</v>
          </cell>
          <cell r="D4223" t="str">
            <v/>
          </cell>
          <cell r="E4223">
            <v>0</v>
          </cell>
          <cell r="F4223">
            <v>0</v>
          </cell>
          <cell r="G4223">
            <v>0</v>
          </cell>
        </row>
        <row r="4224">
          <cell r="A4224" t="str">
            <v/>
          </cell>
          <cell r="B4224" t="str">
            <v/>
          </cell>
          <cell r="C4224">
            <v>0</v>
          </cell>
          <cell r="D4224" t="str">
            <v/>
          </cell>
          <cell r="E4224">
            <v>0</v>
          </cell>
          <cell r="F4224">
            <v>0</v>
          </cell>
          <cell r="G4224">
            <v>0</v>
          </cell>
        </row>
        <row r="4225">
          <cell r="A4225" t="str">
            <v/>
          </cell>
          <cell r="B4225" t="str">
            <v/>
          </cell>
          <cell r="C4225">
            <v>0</v>
          </cell>
          <cell r="D4225" t="str">
            <v/>
          </cell>
          <cell r="E4225">
            <v>0</v>
          </cell>
          <cell r="F4225">
            <v>0</v>
          </cell>
          <cell r="G4225">
            <v>0</v>
          </cell>
        </row>
        <row r="4226">
          <cell r="A4226">
            <v>0</v>
          </cell>
          <cell r="B4226">
            <v>0</v>
          </cell>
          <cell r="C4226">
            <v>0</v>
          </cell>
          <cell r="D4226">
            <v>0</v>
          </cell>
          <cell r="E4226">
            <v>0</v>
          </cell>
          <cell r="F4226" t="str">
            <v>Total A</v>
          </cell>
          <cell r="G4226">
            <v>0</v>
          </cell>
        </row>
        <row r="4227">
          <cell r="A4227">
            <v>0</v>
          </cell>
          <cell r="B4227">
            <v>0</v>
          </cell>
          <cell r="C4227" t="str">
            <v>B - MANO DE OBRA</v>
          </cell>
          <cell r="D4227">
            <v>0</v>
          </cell>
          <cell r="E4227">
            <v>0</v>
          </cell>
          <cell r="F4227">
            <v>0</v>
          </cell>
          <cell r="G4227">
            <v>0</v>
          </cell>
        </row>
        <row r="4228">
          <cell r="A4228" t="str">
            <v/>
          </cell>
          <cell r="B4228">
            <v>0</v>
          </cell>
          <cell r="C4228">
            <v>0</v>
          </cell>
          <cell r="D4228" t="str">
            <v/>
          </cell>
          <cell r="E4228">
            <v>0</v>
          </cell>
          <cell r="F4228">
            <v>0</v>
          </cell>
          <cell r="G4228">
            <v>0</v>
          </cell>
        </row>
        <row r="4229">
          <cell r="A4229" t="str">
            <v/>
          </cell>
          <cell r="B4229">
            <v>0</v>
          </cell>
          <cell r="C4229">
            <v>0</v>
          </cell>
          <cell r="D4229" t="str">
            <v/>
          </cell>
          <cell r="E4229">
            <v>0</v>
          </cell>
          <cell r="F4229">
            <v>0</v>
          </cell>
          <cell r="G4229">
            <v>0</v>
          </cell>
        </row>
        <row r="4230">
          <cell r="A4230" t="str">
            <v/>
          </cell>
          <cell r="B4230">
            <v>0</v>
          </cell>
          <cell r="C4230">
            <v>0</v>
          </cell>
          <cell r="D4230" t="str">
            <v/>
          </cell>
          <cell r="E4230">
            <v>0</v>
          </cell>
          <cell r="F4230">
            <v>0</v>
          </cell>
          <cell r="G4230">
            <v>0</v>
          </cell>
        </row>
        <row r="4231">
          <cell r="A4231" t="str">
            <v/>
          </cell>
          <cell r="B4231">
            <v>0</v>
          </cell>
          <cell r="C4231">
            <v>0</v>
          </cell>
          <cell r="D4231" t="str">
            <v/>
          </cell>
          <cell r="E4231">
            <v>0</v>
          </cell>
          <cell r="F4231">
            <v>0</v>
          </cell>
          <cell r="G4231">
            <v>0</v>
          </cell>
        </row>
        <row r="4232">
          <cell r="A4232" t="str">
            <v/>
          </cell>
          <cell r="B4232">
            <v>0</v>
          </cell>
          <cell r="C4232">
            <v>0</v>
          </cell>
          <cell r="D4232" t="str">
            <v/>
          </cell>
          <cell r="E4232">
            <v>0</v>
          </cell>
          <cell r="F4232">
            <v>0</v>
          </cell>
          <cell r="G4232">
            <v>0</v>
          </cell>
        </row>
        <row r="4233">
          <cell r="A4233" t="str">
            <v/>
          </cell>
          <cell r="B4233">
            <v>0</v>
          </cell>
          <cell r="C4233">
            <v>0</v>
          </cell>
          <cell r="D4233" t="str">
            <v/>
          </cell>
          <cell r="E4233">
            <v>0</v>
          </cell>
          <cell r="F4233">
            <v>0</v>
          </cell>
          <cell r="G4233">
            <v>0</v>
          </cell>
        </row>
        <row r="4234">
          <cell r="A4234" t="str">
            <v/>
          </cell>
          <cell r="B4234">
            <v>0</v>
          </cell>
          <cell r="C4234">
            <v>0</v>
          </cell>
          <cell r="D4234" t="str">
            <v/>
          </cell>
          <cell r="E4234">
            <v>0</v>
          </cell>
          <cell r="F4234">
            <v>0</v>
          </cell>
          <cell r="G4234">
            <v>0</v>
          </cell>
        </row>
        <row r="4235">
          <cell r="A4235" t="str">
            <v/>
          </cell>
          <cell r="B4235">
            <v>0</v>
          </cell>
          <cell r="C4235">
            <v>0</v>
          </cell>
          <cell r="D4235" t="str">
            <v/>
          </cell>
          <cell r="E4235">
            <v>0</v>
          </cell>
          <cell r="F4235">
            <v>0</v>
          </cell>
          <cell r="G4235">
            <v>0</v>
          </cell>
        </row>
        <row r="4236">
          <cell r="A4236">
            <v>0</v>
          </cell>
          <cell r="B4236">
            <v>0</v>
          </cell>
          <cell r="C4236">
            <v>0</v>
          </cell>
          <cell r="D4236">
            <v>0</v>
          </cell>
          <cell r="E4236">
            <v>0</v>
          </cell>
          <cell r="F4236" t="str">
            <v>Total B</v>
          </cell>
          <cell r="G4236">
            <v>0</v>
          </cell>
        </row>
        <row r="4237">
          <cell r="A4237">
            <v>0</v>
          </cell>
          <cell r="B4237">
            <v>0</v>
          </cell>
          <cell r="C4237" t="str">
            <v>C - EQUIPOS</v>
          </cell>
          <cell r="D4237">
            <v>0</v>
          </cell>
          <cell r="E4237">
            <v>0</v>
          </cell>
          <cell r="F4237">
            <v>0</v>
          </cell>
          <cell r="G4237">
            <v>0</v>
          </cell>
        </row>
        <row r="4238">
          <cell r="A4238" t="str">
            <v/>
          </cell>
          <cell r="B4238" t="str">
            <v/>
          </cell>
          <cell r="C4238">
            <v>0</v>
          </cell>
          <cell r="D4238" t="str">
            <v/>
          </cell>
          <cell r="E4238">
            <v>0</v>
          </cell>
          <cell r="F4238">
            <v>0</v>
          </cell>
          <cell r="G4238">
            <v>0</v>
          </cell>
        </row>
        <row r="4239">
          <cell r="A4239" t="str">
            <v/>
          </cell>
          <cell r="B4239" t="str">
            <v/>
          </cell>
          <cell r="C4239">
            <v>0</v>
          </cell>
          <cell r="D4239" t="str">
            <v/>
          </cell>
          <cell r="E4239">
            <v>0</v>
          </cell>
          <cell r="F4239">
            <v>0</v>
          </cell>
          <cell r="G4239">
            <v>0</v>
          </cell>
        </row>
        <row r="4240">
          <cell r="A4240" t="str">
            <v/>
          </cell>
          <cell r="B4240" t="str">
            <v/>
          </cell>
          <cell r="C4240">
            <v>0</v>
          </cell>
          <cell r="D4240" t="str">
            <v/>
          </cell>
          <cell r="E4240">
            <v>0</v>
          </cell>
          <cell r="F4240">
            <v>0</v>
          </cell>
          <cell r="G4240">
            <v>0</v>
          </cell>
        </row>
        <row r="4241">
          <cell r="A4241" t="str">
            <v/>
          </cell>
          <cell r="B4241" t="str">
            <v/>
          </cell>
          <cell r="C4241">
            <v>0</v>
          </cell>
          <cell r="D4241" t="str">
            <v/>
          </cell>
          <cell r="E4241">
            <v>0</v>
          </cell>
          <cell r="F4241">
            <v>0</v>
          </cell>
          <cell r="G4241">
            <v>0</v>
          </cell>
        </row>
        <row r="4242">
          <cell r="A4242" t="str">
            <v/>
          </cell>
          <cell r="B4242" t="str">
            <v/>
          </cell>
          <cell r="C4242">
            <v>0</v>
          </cell>
          <cell r="D4242" t="str">
            <v/>
          </cell>
          <cell r="E4242">
            <v>0</v>
          </cell>
          <cell r="F4242">
            <v>0</v>
          </cell>
          <cell r="G4242">
            <v>0</v>
          </cell>
        </row>
        <row r="4243">
          <cell r="A4243" t="str">
            <v/>
          </cell>
          <cell r="B4243" t="str">
            <v/>
          </cell>
          <cell r="C4243">
            <v>0</v>
          </cell>
          <cell r="D4243" t="str">
            <v/>
          </cell>
          <cell r="E4243">
            <v>0</v>
          </cell>
          <cell r="F4243">
            <v>0</v>
          </cell>
          <cell r="G4243">
            <v>0</v>
          </cell>
        </row>
        <row r="4244">
          <cell r="A4244" t="str">
            <v/>
          </cell>
          <cell r="B4244" t="str">
            <v/>
          </cell>
          <cell r="C4244">
            <v>0</v>
          </cell>
          <cell r="D4244" t="str">
            <v/>
          </cell>
          <cell r="E4244">
            <v>0</v>
          </cell>
          <cell r="F4244">
            <v>0</v>
          </cell>
          <cell r="G4244">
            <v>0</v>
          </cell>
        </row>
        <row r="4245">
          <cell r="A4245" t="str">
            <v/>
          </cell>
          <cell r="B4245" t="str">
            <v/>
          </cell>
          <cell r="C4245">
            <v>0</v>
          </cell>
          <cell r="D4245" t="str">
            <v/>
          </cell>
          <cell r="E4245">
            <v>0</v>
          </cell>
          <cell r="F4245">
            <v>0</v>
          </cell>
          <cell r="G4245">
            <v>0</v>
          </cell>
        </row>
        <row r="4246">
          <cell r="A4246" t="str">
            <v/>
          </cell>
          <cell r="B4246" t="str">
            <v/>
          </cell>
          <cell r="C4246">
            <v>0</v>
          </cell>
          <cell r="D4246" t="str">
            <v/>
          </cell>
          <cell r="E4246">
            <v>0</v>
          </cell>
          <cell r="F4246">
            <v>0</v>
          </cell>
          <cell r="G4246">
            <v>0</v>
          </cell>
        </row>
        <row r="4247">
          <cell r="A4247">
            <v>0</v>
          </cell>
          <cell r="B4247">
            <v>0</v>
          </cell>
          <cell r="C4247">
            <v>0</v>
          </cell>
          <cell r="D4247">
            <v>0</v>
          </cell>
          <cell r="E4247">
            <v>0</v>
          </cell>
          <cell r="F4247" t="str">
            <v>Total C</v>
          </cell>
          <cell r="G4247">
            <v>0</v>
          </cell>
        </row>
        <row r="4248">
          <cell r="A4248">
            <v>0</v>
          </cell>
          <cell r="B4248">
            <v>0</v>
          </cell>
          <cell r="C4248">
            <v>0</v>
          </cell>
          <cell r="D4248">
            <v>0</v>
          </cell>
          <cell r="E4248">
            <v>0</v>
          </cell>
          <cell r="F4248">
            <v>0</v>
          </cell>
          <cell r="G4248">
            <v>0</v>
          </cell>
        </row>
        <row r="4249">
          <cell r="A4249" t="str">
            <v/>
          </cell>
          <cell r="B4249" t="str">
            <v/>
          </cell>
          <cell r="C4249">
            <v>0</v>
          </cell>
          <cell r="D4249" t="str">
            <v>Costo  Neto</v>
          </cell>
          <cell r="E4249">
            <v>0</v>
          </cell>
          <cell r="F4249" t="str">
            <v>Total D=A+B+C</v>
          </cell>
          <cell r="G4249">
            <v>0</v>
          </cell>
        </row>
        <row r="4251">
          <cell r="A4251" t="str">
            <v>ANALISIS DE PRECIOS</v>
          </cell>
          <cell r="B4251">
            <v>0</v>
          </cell>
          <cell r="C4251">
            <v>0</v>
          </cell>
          <cell r="D4251">
            <v>0</v>
          </cell>
          <cell r="E4251">
            <v>0</v>
          </cell>
          <cell r="F4251">
            <v>0</v>
          </cell>
          <cell r="G4251">
            <v>0</v>
          </cell>
        </row>
        <row r="4252">
          <cell r="A4252" t="str">
            <v>COMITENTE:</v>
          </cell>
          <cell r="B4252" t="str">
            <v>DIRECCIÓN DE ARQUITECTURA</v>
          </cell>
          <cell r="C4252">
            <v>0</v>
          </cell>
          <cell r="D4252">
            <v>0</v>
          </cell>
          <cell r="E4252">
            <v>0</v>
          </cell>
          <cell r="F4252">
            <v>0</v>
          </cell>
          <cell r="G4252">
            <v>0</v>
          </cell>
        </row>
        <row r="4253">
          <cell r="A4253" t="str">
            <v>CONTRATISTA:</v>
          </cell>
          <cell r="B4253" t="str">
            <v>FUNCIONALES SIGOP</v>
          </cell>
          <cell r="C4253">
            <v>0</v>
          </cell>
          <cell r="D4253">
            <v>0</v>
          </cell>
          <cell r="E4253">
            <v>0</v>
          </cell>
          <cell r="F4253">
            <v>0</v>
          </cell>
          <cell r="G4253">
            <v>0</v>
          </cell>
        </row>
        <row r="4254">
          <cell r="A4254" t="str">
            <v>OBRA:</v>
          </cell>
          <cell r="B4254" t="str">
            <v>PRUEBA PLANILLA DE MEDICION</v>
          </cell>
          <cell r="C4254">
            <v>0</v>
          </cell>
          <cell r="D4254">
            <v>0</v>
          </cell>
          <cell r="E4254">
            <v>0</v>
          </cell>
          <cell r="F4254" t="str">
            <v>PRECIOS A:</v>
          </cell>
          <cell r="G4254">
            <v>0</v>
          </cell>
        </row>
        <row r="4255">
          <cell r="A4255" t="str">
            <v>UBICACIÓN:</v>
          </cell>
          <cell r="B4255" t="str">
            <v>CENTRO CIVICO</v>
          </cell>
          <cell r="C4255">
            <v>0</v>
          </cell>
          <cell r="D4255">
            <v>0</v>
          </cell>
          <cell r="E4255">
            <v>0</v>
          </cell>
          <cell r="F4255">
            <v>0</v>
          </cell>
          <cell r="G4255">
            <v>0</v>
          </cell>
        </row>
        <row r="4256">
          <cell r="A4256" t="str">
            <v>RUBRO:</v>
          </cell>
          <cell r="B4256" t="str">
            <v/>
          </cell>
          <cell r="C4256" t="str">
            <v/>
          </cell>
          <cell r="D4256">
            <v>0</v>
          </cell>
          <cell r="E4256">
            <v>0</v>
          </cell>
          <cell r="F4256">
            <v>0</v>
          </cell>
          <cell r="G4256">
            <v>0</v>
          </cell>
        </row>
        <row r="4257">
          <cell r="A4257" t="str">
            <v>ITEM:</v>
          </cell>
          <cell r="B4257" t="str">
            <v/>
          </cell>
          <cell r="C4257" t="str">
            <v/>
          </cell>
          <cell r="D4257">
            <v>0</v>
          </cell>
          <cell r="E4257">
            <v>0</v>
          </cell>
          <cell r="F4257" t="str">
            <v>UNIDAD:</v>
          </cell>
          <cell r="G4257" t="str">
            <v/>
          </cell>
        </row>
        <row r="4258">
          <cell r="A4258">
            <v>0</v>
          </cell>
          <cell r="B4258">
            <v>0</v>
          </cell>
          <cell r="C4258">
            <v>0</v>
          </cell>
          <cell r="D4258">
            <v>0</v>
          </cell>
          <cell r="E4258">
            <v>0</v>
          </cell>
          <cell r="F4258">
            <v>0</v>
          </cell>
          <cell r="G4258">
            <v>0</v>
          </cell>
        </row>
        <row r="4259">
          <cell r="A4259" t="str">
            <v>DATOS REDETERMINACION</v>
          </cell>
          <cell r="B4259">
            <v>0</v>
          </cell>
          <cell r="C4259" t="str">
            <v>DESIGNACION</v>
          </cell>
          <cell r="D4259" t="str">
            <v>U</v>
          </cell>
          <cell r="E4259" t="str">
            <v>Cantidad</v>
          </cell>
          <cell r="F4259" t="str">
            <v>$ Unitarios</v>
          </cell>
          <cell r="G4259" t="str">
            <v>$ Parcial</v>
          </cell>
        </row>
        <row r="4260">
          <cell r="A4260" t="str">
            <v>CÓDIGO</v>
          </cell>
          <cell r="B4260" t="str">
            <v>DESCRIPCIÓN</v>
          </cell>
          <cell r="C4260">
            <v>0</v>
          </cell>
          <cell r="D4260">
            <v>0</v>
          </cell>
          <cell r="E4260">
            <v>0</v>
          </cell>
          <cell r="F4260">
            <v>0</v>
          </cell>
          <cell r="G4260">
            <v>0</v>
          </cell>
        </row>
        <row r="4261">
          <cell r="A4261">
            <v>0</v>
          </cell>
          <cell r="B4261">
            <v>0</v>
          </cell>
          <cell r="C4261" t="str">
            <v>A - MATERIALES</v>
          </cell>
          <cell r="D4261">
            <v>0</v>
          </cell>
          <cell r="E4261">
            <v>0</v>
          </cell>
          <cell r="F4261">
            <v>0</v>
          </cell>
          <cell r="G4261">
            <v>0</v>
          </cell>
        </row>
        <row r="4262">
          <cell r="A4262" t="str">
            <v/>
          </cell>
          <cell r="B4262" t="str">
            <v/>
          </cell>
          <cell r="C4262">
            <v>0</v>
          </cell>
          <cell r="D4262" t="str">
            <v/>
          </cell>
          <cell r="E4262">
            <v>0</v>
          </cell>
          <cell r="F4262">
            <v>0</v>
          </cell>
          <cell r="G4262">
            <v>0</v>
          </cell>
        </row>
        <row r="4263">
          <cell r="A4263" t="str">
            <v/>
          </cell>
          <cell r="B4263" t="str">
            <v/>
          </cell>
          <cell r="C4263">
            <v>0</v>
          </cell>
          <cell r="D4263" t="str">
            <v/>
          </cell>
          <cell r="E4263">
            <v>0</v>
          </cell>
          <cell r="F4263">
            <v>0</v>
          </cell>
          <cell r="G4263">
            <v>0</v>
          </cell>
        </row>
        <row r="4264">
          <cell r="A4264" t="str">
            <v/>
          </cell>
          <cell r="B4264" t="str">
            <v/>
          </cell>
          <cell r="C4264">
            <v>0</v>
          </cell>
          <cell r="D4264" t="str">
            <v/>
          </cell>
          <cell r="E4264">
            <v>0</v>
          </cell>
          <cell r="F4264">
            <v>0</v>
          </cell>
          <cell r="G4264">
            <v>0</v>
          </cell>
        </row>
        <row r="4265">
          <cell r="A4265" t="str">
            <v/>
          </cell>
          <cell r="B4265" t="str">
            <v/>
          </cell>
          <cell r="C4265">
            <v>0</v>
          </cell>
          <cell r="D4265" t="str">
            <v/>
          </cell>
          <cell r="E4265">
            <v>0</v>
          </cell>
          <cell r="F4265">
            <v>0</v>
          </cell>
          <cell r="G4265">
            <v>0</v>
          </cell>
        </row>
        <row r="4266">
          <cell r="A4266" t="str">
            <v/>
          </cell>
          <cell r="B4266" t="str">
            <v/>
          </cell>
          <cell r="C4266">
            <v>0</v>
          </cell>
          <cell r="D4266" t="str">
            <v/>
          </cell>
          <cell r="E4266">
            <v>0</v>
          </cell>
          <cell r="F4266">
            <v>0</v>
          </cell>
          <cell r="G4266">
            <v>0</v>
          </cell>
        </row>
        <row r="4267">
          <cell r="A4267" t="str">
            <v/>
          </cell>
          <cell r="B4267" t="str">
            <v/>
          </cell>
          <cell r="C4267">
            <v>0</v>
          </cell>
          <cell r="D4267" t="str">
            <v/>
          </cell>
          <cell r="E4267">
            <v>0</v>
          </cell>
          <cell r="F4267">
            <v>0</v>
          </cell>
          <cell r="G4267">
            <v>0</v>
          </cell>
        </row>
        <row r="4268">
          <cell r="A4268" t="str">
            <v/>
          </cell>
          <cell r="B4268" t="str">
            <v/>
          </cell>
          <cell r="C4268">
            <v>0</v>
          </cell>
          <cell r="D4268" t="str">
            <v/>
          </cell>
          <cell r="E4268">
            <v>0</v>
          </cell>
          <cell r="F4268">
            <v>0</v>
          </cell>
          <cell r="G4268">
            <v>0</v>
          </cell>
        </row>
        <row r="4269">
          <cell r="A4269" t="str">
            <v/>
          </cell>
          <cell r="B4269" t="str">
            <v/>
          </cell>
          <cell r="C4269">
            <v>0</v>
          </cell>
          <cell r="D4269" t="str">
            <v/>
          </cell>
          <cell r="E4269">
            <v>0</v>
          </cell>
          <cell r="F4269">
            <v>0</v>
          </cell>
          <cell r="G4269">
            <v>0</v>
          </cell>
        </row>
        <row r="4270">
          <cell r="A4270" t="str">
            <v/>
          </cell>
          <cell r="B4270" t="str">
            <v/>
          </cell>
          <cell r="C4270">
            <v>0</v>
          </cell>
          <cell r="D4270" t="str">
            <v/>
          </cell>
          <cell r="E4270">
            <v>0</v>
          </cell>
          <cell r="F4270">
            <v>0</v>
          </cell>
          <cell r="G4270">
            <v>0</v>
          </cell>
        </row>
        <row r="4271">
          <cell r="A4271" t="str">
            <v/>
          </cell>
          <cell r="B4271" t="str">
            <v/>
          </cell>
          <cell r="C4271">
            <v>0</v>
          </cell>
          <cell r="D4271" t="str">
            <v/>
          </cell>
          <cell r="E4271">
            <v>0</v>
          </cell>
          <cell r="F4271">
            <v>0</v>
          </cell>
          <cell r="G4271">
            <v>0</v>
          </cell>
        </row>
        <row r="4272">
          <cell r="A4272" t="str">
            <v/>
          </cell>
          <cell r="B4272" t="str">
            <v/>
          </cell>
          <cell r="C4272">
            <v>0</v>
          </cell>
          <cell r="D4272" t="str">
            <v/>
          </cell>
          <cell r="E4272">
            <v>0</v>
          </cell>
          <cell r="F4272">
            <v>0</v>
          </cell>
          <cell r="G4272">
            <v>0</v>
          </cell>
        </row>
        <row r="4273">
          <cell r="A4273" t="str">
            <v/>
          </cell>
          <cell r="B4273" t="str">
            <v/>
          </cell>
          <cell r="C4273">
            <v>0</v>
          </cell>
          <cell r="D4273" t="str">
            <v/>
          </cell>
          <cell r="E4273">
            <v>0</v>
          </cell>
          <cell r="F4273">
            <v>0</v>
          </cell>
          <cell r="G4273">
            <v>0</v>
          </cell>
        </row>
        <row r="4274">
          <cell r="A4274" t="str">
            <v/>
          </cell>
          <cell r="B4274" t="str">
            <v/>
          </cell>
          <cell r="C4274">
            <v>0</v>
          </cell>
          <cell r="D4274" t="str">
            <v/>
          </cell>
          <cell r="E4274">
            <v>0</v>
          </cell>
          <cell r="F4274">
            <v>0</v>
          </cell>
          <cell r="G4274">
            <v>0</v>
          </cell>
        </row>
        <row r="4275">
          <cell r="A4275" t="str">
            <v/>
          </cell>
          <cell r="B4275" t="str">
            <v/>
          </cell>
          <cell r="C4275">
            <v>0</v>
          </cell>
          <cell r="D4275" t="str">
            <v/>
          </cell>
          <cell r="E4275">
            <v>0</v>
          </cell>
          <cell r="F4275">
            <v>0</v>
          </cell>
          <cell r="G4275">
            <v>0</v>
          </cell>
        </row>
        <row r="4276">
          <cell r="A4276">
            <v>0</v>
          </cell>
          <cell r="B4276">
            <v>0</v>
          </cell>
          <cell r="C4276">
            <v>0</v>
          </cell>
          <cell r="D4276">
            <v>0</v>
          </cell>
          <cell r="E4276">
            <v>0</v>
          </cell>
          <cell r="F4276" t="str">
            <v>Total A</v>
          </cell>
          <cell r="G4276">
            <v>0</v>
          </cell>
        </row>
        <row r="4277">
          <cell r="A4277">
            <v>0</v>
          </cell>
          <cell r="B4277">
            <v>0</v>
          </cell>
          <cell r="C4277" t="str">
            <v>B - MANO DE OBRA</v>
          </cell>
          <cell r="D4277">
            <v>0</v>
          </cell>
          <cell r="E4277">
            <v>0</v>
          </cell>
          <cell r="F4277">
            <v>0</v>
          </cell>
          <cell r="G4277">
            <v>0</v>
          </cell>
        </row>
        <row r="4278">
          <cell r="A4278" t="str">
            <v/>
          </cell>
          <cell r="B4278">
            <v>0</v>
          </cell>
          <cell r="C4278">
            <v>0</v>
          </cell>
          <cell r="D4278" t="str">
            <v/>
          </cell>
          <cell r="E4278">
            <v>0</v>
          </cell>
          <cell r="F4278">
            <v>0</v>
          </cell>
          <cell r="G4278">
            <v>0</v>
          </cell>
        </row>
        <row r="4279">
          <cell r="A4279" t="str">
            <v/>
          </cell>
          <cell r="B4279">
            <v>0</v>
          </cell>
          <cell r="C4279">
            <v>0</v>
          </cell>
          <cell r="D4279" t="str">
            <v/>
          </cell>
          <cell r="E4279">
            <v>0</v>
          </cell>
          <cell r="F4279">
            <v>0</v>
          </cell>
          <cell r="G4279">
            <v>0</v>
          </cell>
        </row>
        <row r="4280">
          <cell r="A4280" t="str">
            <v/>
          </cell>
          <cell r="B4280">
            <v>0</v>
          </cell>
          <cell r="C4280">
            <v>0</v>
          </cell>
          <cell r="D4280" t="str">
            <v/>
          </cell>
          <cell r="E4280">
            <v>0</v>
          </cell>
          <cell r="F4280">
            <v>0</v>
          </cell>
          <cell r="G4280">
            <v>0</v>
          </cell>
        </row>
        <row r="4281">
          <cell r="A4281" t="str">
            <v/>
          </cell>
          <cell r="B4281">
            <v>0</v>
          </cell>
          <cell r="C4281">
            <v>0</v>
          </cell>
          <cell r="D4281" t="str">
            <v/>
          </cell>
          <cell r="E4281">
            <v>0</v>
          </cell>
          <cell r="F4281">
            <v>0</v>
          </cell>
          <cell r="G4281">
            <v>0</v>
          </cell>
        </row>
        <row r="4282">
          <cell r="A4282" t="str">
            <v/>
          </cell>
          <cell r="B4282">
            <v>0</v>
          </cell>
          <cell r="C4282">
            <v>0</v>
          </cell>
          <cell r="D4282" t="str">
            <v/>
          </cell>
          <cell r="E4282">
            <v>0</v>
          </cell>
          <cell r="F4282">
            <v>0</v>
          </cell>
          <cell r="G4282">
            <v>0</v>
          </cell>
        </row>
        <row r="4283">
          <cell r="A4283" t="str">
            <v/>
          </cell>
          <cell r="B4283">
            <v>0</v>
          </cell>
          <cell r="C4283">
            <v>0</v>
          </cell>
          <cell r="D4283" t="str">
            <v/>
          </cell>
          <cell r="E4283">
            <v>0</v>
          </cell>
          <cell r="F4283">
            <v>0</v>
          </cell>
          <cell r="G4283">
            <v>0</v>
          </cell>
        </row>
        <row r="4284">
          <cell r="A4284" t="str">
            <v/>
          </cell>
          <cell r="B4284">
            <v>0</v>
          </cell>
          <cell r="C4284">
            <v>0</v>
          </cell>
          <cell r="D4284" t="str">
            <v/>
          </cell>
          <cell r="E4284">
            <v>0</v>
          </cell>
          <cell r="F4284">
            <v>0</v>
          </cell>
          <cell r="G4284">
            <v>0</v>
          </cell>
        </row>
        <row r="4285">
          <cell r="A4285" t="str">
            <v/>
          </cell>
          <cell r="B4285">
            <v>0</v>
          </cell>
          <cell r="C4285">
            <v>0</v>
          </cell>
          <cell r="D4285" t="str">
            <v/>
          </cell>
          <cell r="E4285">
            <v>0</v>
          </cell>
          <cell r="F4285">
            <v>0</v>
          </cell>
          <cell r="G4285">
            <v>0</v>
          </cell>
        </row>
        <row r="4286">
          <cell r="A4286">
            <v>0</v>
          </cell>
          <cell r="B4286">
            <v>0</v>
          </cell>
          <cell r="C4286">
            <v>0</v>
          </cell>
          <cell r="D4286">
            <v>0</v>
          </cell>
          <cell r="E4286">
            <v>0</v>
          </cell>
          <cell r="F4286" t="str">
            <v>Total B</v>
          </cell>
          <cell r="G4286">
            <v>0</v>
          </cell>
        </row>
        <row r="4287">
          <cell r="A4287">
            <v>0</v>
          </cell>
          <cell r="B4287">
            <v>0</v>
          </cell>
          <cell r="C4287" t="str">
            <v>C - EQUIPOS</v>
          </cell>
          <cell r="D4287">
            <v>0</v>
          </cell>
          <cell r="E4287">
            <v>0</v>
          </cell>
          <cell r="F4287">
            <v>0</v>
          </cell>
          <cell r="G4287">
            <v>0</v>
          </cell>
        </row>
        <row r="4288">
          <cell r="A4288" t="str">
            <v/>
          </cell>
          <cell r="B4288" t="str">
            <v/>
          </cell>
          <cell r="C4288">
            <v>0</v>
          </cell>
          <cell r="D4288" t="str">
            <v/>
          </cell>
          <cell r="E4288">
            <v>0</v>
          </cell>
          <cell r="F4288">
            <v>0</v>
          </cell>
          <cell r="G4288">
            <v>0</v>
          </cell>
        </row>
        <row r="4289">
          <cell r="A4289" t="str">
            <v/>
          </cell>
          <cell r="B4289" t="str">
            <v/>
          </cell>
          <cell r="C4289">
            <v>0</v>
          </cell>
          <cell r="D4289" t="str">
            <v/>
          </cell>
          <cell r="E4289">
            <v>0</v>
          </cell>
          <cell r="F4289">
            <v>0</v>
          </cell>
          <cell r="G4289">
            <v>0</v>
          </cell>
        </row>
        <row r="4290">
          <cell r="A4290" t="str">
            <v/>
          </cell>
          <cell r="B4290" t="str">
            <v/>
          </cell>
          <cell r="C4290">
            <v>0</v>
          </cell>
          <cell r="D4290" t="str">
            <v/>
          </cell>
          <cell r="E4290">
            <v>0</v>
          </cell>
          <cell r="F4290">
            <v>0</v>
          </cell>
          <cell r="G4290">
            <v>0</v>
          </cell>
        </row>
        <row r="4291">
          <cell r="A4291" t="str">
            <v/>
          </cell>
          <cell r="B4291" t="str">
            <v/>
          </cell>
          <cell r="C4291">
            <v>0</v>
          </cell>
          <cell r="D4291" t="str">
            <v/>
          </cell>
          <cell r="E4291">
            <v>0</v>
          </cell>
          <cell r="F4291">
            <v>0</v>
          </cell>
          <cell r="G4291">
            <v>0</v>
          </cell>
        </row>
        <row r="4292">
          <cell r="A4292" t="str">
            <v/>
          </cell>
          <cell r="B4292" t="str">
            <v/>
          </cell>
          <cell r="C4292">
            <v>0</v>
          </cell>
          <cell r="D4292" t="str">
            <v/>
          </cell>
          <cell r="E4292">
            <v>0</v>
          </cell>
          <cell r="F4292">
            <v>0</v>
          </cell>
          <cell r="G4292">
            <v>0</v>
          </cell>
        </row>
        <row r="4293">
          <cell r="A4293" t="str">
            <v/>
          </cell>
          <cell r="B4293" t="str">
            <v/>
          </cell>
          <cell r="C4293">
            <v>0</v>
          </cell>
          <cell r="D4293" t="str">
            <v/>
          </cell>
          <cell r="E4293">
            <v>0</v>
          </cell>
          <cell r="F4293">
            <v>0</v>
          </cell>
          <cell r="G4293">
            <v>0</v>
          </cell>
        </row>
        <row r="4294">
          <cell r="A4294" t="str">
            <v/>
          </cell>
          <cell r="B4294" t="str">
            <v/>
          </cell>
          <cell r="C4294">
            <v>0</v>
          </cell>
          <cell r="D4294" t="str">
            <v/>
          </cell>
          <cell r="E4294">
            <v>0</v>
          </cell>
          <cell r="F4294">
            <v>0</v>
          </cell>
          <cell r="G4294">
            <v>0</v>
          </cell>
        </row>
        <row r="4295">
          <cell r="A4295" t="str">
            <v/>
          </cell>
          <cell r="B4295" t="str">
            <v/>
          </cell>
          <cell r="C4295">
            <v>0</v>
          </cell>
          <cell r="D4295" t="str">
            <v/>
          </cell>
          <cell r="E4295">
            <v>0</v>
          </cell>
          <cell r="F4295">
            <v>0</v>
          </cell>
          <cell r="G4295">
            <v>0</v>
          </cell>
        </row>
        <row r="4296">
          <cell r="A4296" t="str">
            <v/>
          </cell>
          <cell r="B4296" t="str">
            <v/>
          </cell>
          <cell r="C4296">
            <v>0</v>
          </cell>
          <cell r="D4296" t="str">
            <v/>
          </cell>
          <cell r="E4296">
            <v>0</v>
          </cell>
          <cell r="F4296">
            <v>0</v>
          </cell>
          <cell r="G4296">
            <v>0</v>
          </cell>
        </row>
        <row r="4297">
          <cell r="A4297">
            <v>0</v>
          </cell>
          <cell r="B4297">
            <v>0</v>
          </cell>
          <cell r="C4297">
            <v>0</v>
          </cell>
          <cell r="D4297">
            <v>0</v>
          </cell>
          <cell r="E4297">
            <v>0</v>
          </cell>
          <cell r="F4297" t="str">
            <v>Total C</v>
          </cell>
          <cell r="G4297">
            <v>0</v>
          </cell>
        </row>
        <row r="4298">
          <cell r="A4298">
            <v>0</v>
          </cell>
          <cell r="B4298">
            <v>0</v>
          </cell>
          <cell r="C4298">
            <v>0</v>
          </cell>
          <cell r="D4298">
            <v>0</v>
          </cell>
          <cell r="E4298">
            <v>0</v>
          </cell>
          <cell r="F4298">
            <v>0</v>
          </cell>
          <cell r="G4298">
            <v>0</v>
          </cell>
        </row>
        <row r="4299">
          <cell r="A4299" t="str">
            <v/>
          </cell>
          <cell r="B4299" t="str">
            <v/>
          </cell>
          <cell r="C4299">
            <v>0</v>
          </cell>
          <cell r="D4299" t="str">
            <v>Costo  Neto</v>
          </cell>
          <cell r="E4299">
            <v>0</v>
          </cell>
          <cell r="F4299" t="str">
            <v>Total D=A+B+C</v>
          </cell>
          <cell r="G4299">
            <v>0</v>
          </cell>
        </row>
        <row r="4301">
          <cell r="A4301" t="str">
            <v>ANALISIS DE PRECIOS</v>
          </cell>
          <cell r="B4301">
            <v>0</v>
          </cell>
          <cell r="C4301">
            <v>0</v>
          </cell>
          <cell r="D4301">
            <v>0</v>
          </cell>
          <cell r="E4301">
            <v>0</v>
          </cell>
          <cell r="F4301">
            <v>0</v>
          </cell>
          <cell r="G4301">
            <v>0</v>
          </cell>
        </row>
        <row r="4302">
          <cell r="A4302" t="str">
            <v>COMITENTE:</v>
          </cell>
          <cell r="B4302" t="str">
            <v>DIRECCIÓN DE ARQUITECTURA</v>
          </cell>
          <cell r="C4302">
            <v>0</v>
          </cell>
          <cell r="D4302">
            <v>0</v>
          </cell>
          <cell r="E4302">
            <v>0</v>
          </cell>
          <cell r="F4302">
            <v>0</v>
          </cell>
          <cell r="G4302">
            <v>0</v>
          </cell>
        </row>
        <row r="4303">
          <cell r="A4303" t="str">
            <v>CONTRATISTA:</v>
          </cell>
          <cell r="B4303" t="str">
            <v>FUNCIONALES SIGOP</v>
          </cell>
          <cell r="C4303">
            <v>0</v>
          </cell>
          <cell r="D4303">
            <v>0</v>
          </cell>
          <cell r="E4303">
            <v>0</v>
          </cell>
          <cell r="F4303">
            <v>0</v>
          </cell>
          <cell r="G4303">
            <v>0</v>
          </cell>
        </row>
        <row r="4304">
          <cell r="A4304" t="str">
            <v>OBRA:</v>
          </cell>
          <cell r="B4304" t="str">
            <v>PRUEBA PLANILLA DE MEDICION</v>
          </cell>
          <cell r="C4304">
            <v>0</v>
          </cell>
          <cell r="D4304">
            <v>0</v>
          </cell>
          <cell r="E4304">
            <v>0</v>
          </cell>
          <cell r="F4304" t="str">
            <v>PRECIOS A:</v>
          </cell>
          <cell r="G4304">
            <v>0</v>
          </cell>
        </row>
        <row r="4305">
          <cell r="A4305" t="str">
            <v>UBICACIÓN:</v>
          </cell>
          <cell r="B4305" t="str">
            <v>CENTRO CIVICO</v>
          </cell>
          <cell r="C4305">
            <v>0</v>
          </cell>
          <cell r="D4305">
            <v>0</v>
          </cell>
          <cell r="E4305">
            <v>0</v>
          </cell>
          <cell r="F4305">
            <v>0</v>
          </cell>
          <cell r="G4305">
            <v>0</v>
          </cell>
        </row>
        <row r="4306">
          <cell r="A4306" t="str">
            <v>RUBRO:</v>
          </cell>
          <cell r="B4306" t="str">
            <v/>
          </cell>
          <cell r="C4306" t="str">
            <v/>
          </cell>
          <cell r="D4306">
            <v>0</v>
          </cell>
          <cell r="E4306">
            <v>0</v>
          </cell>
          <cell r="F4306">
            <v>0</v>
          </cell>
          <cell r="G4306">
            <v>0</v>
          </cell>
        </row>
        <row r="4307">
          <cell r="A4307" t="str">
            <v>ITEM:</v>
          </cell>
          <cell r="B4307" t="str">
            <v/>
          </cell>
          <cell r="C4307" t="str">
            <v/>
          </cell>
          <cell r="D4307">
            <v>0</v>
          </cell>
          <cell r="E4307">
            <v>0</v>
          </cell>
          <cell r="F4307" t="str">
            <v>UNIDAD:</v>
          </cell>
          <cell r="G4307" t="str">
            <v/>
          </cell>
        </row>
        <row r="4308">
          <cell r="A4308">
            <v>0</v>
          </cell>
          <cell r="B4308">
            <v>0</v>
          </cell>
          <cell r="C4308">
            <v>0</v>
          </cell>
          <cell r="D4308">
            <v>0</v>
          </cell>
          <cell r="E4308">
            <v>0</v>
          </cell>
          <cell r="F4308">
            <v>0</v>
          </cell>
          <cell r="G4308">
            <v>0</v>
          </cell>
        </row>
        <row r="4309">
          <cell r="A4309" t="str">
            <v>DATOS REDETERMINACION</v>
          </cell>
          <cell r="B4309">
            <v>0</v>
          </cell>
          <cell r="C4309" t="str">
            <v>DESIGNACION</v>
          </cell>
          <cell r="D4309" t="str">
            <v>U</v>
          </cell>
          <cell r="E4309" t="str">
            <v>Cantidad</v>
          </cell>
          <cell r="F4309" t="str">
            <v>$ Unitarios</v>
          </cell>
          <cell r="G4309" t="str">
            <v>$ Parcial</v>
          </cell>
        </row>
        <row r="4310">
          <cell r="A4310" t="str">
            <v>CÓDIGO</v>
          </cell>
          <cell r="B4310" t="str">
            <v>DESCRIPCIÓN</v>
          </cell>
          <cell r="C4310">
            <v>0</v>
          </cell>
          <cell r="D4310">
            <v>0</v>
          </cell>
          <cell r="E4310">
            <v>0</v>
          </cell>
          <cell r="F4310">
            <v>0</v>
          </cell>
          <cell r="G4310">
            <v>0</v>
          </cell>
        </row>
        <row r="4311">
          <cell r="A4311">
            <v>0</v>
          </cell>
          <cell r="B4311">
            <v>0</v>
          </cell>
          <cell r="C4311" t="str">
            <v>A - MATERIALES</v>
          </cell>
          <cell r="D4311">
            <v>0</v>
          </cell>
          <cell r="E4311">
            <v>0</v>
          </cell>
          <cell r="F4311">
            <v>0</v>
          </cell>
          <cell r="G4311">
            <v>0</v>
          </cell>
        </row>
        <row r="4312">
          <cell r="A4312" t="str">
            <v/>
          </cell>
          <cell r="B4312" t="str">
            <v/>
          </cell>
          <cell r="C4312">
            <v>0</v>
          </cell>
          <cell r="D4312" t="str">
            <v/>
          </cell>
          <cell r="E4312">
            <v>0</v>
          </cell>
          <cell r="F4312">
            <v>0</v>
          </cell>
          <cell r="G4312">
            <v>0</v>
          </cell>
        </row>
        <row r="4313">
          <cell r="A4313" t="str">
            <v/>
          </cell>
          <cell r="B4313" t="str">
            <v/>
          </cell>
          <cell r="C4313">
            <v>0</v>
          </cell>
          <cell r="D4313" t="str">
            <v/>
          </cell>
          <cell r="E4313">
            <v>0</v>
          </cell>
          <cell r="F4313">
            <v>0</v>
          </cell>
          <cell r="G4313">
            <v>0</v>
          </cell>
        </row>
        <row r="4314">
          <cell r="A4314" t="str">
            <v/>
          </cell>
          <cell r="B4314" t="str">
            <v/>
          </cell>
          <cell r="C4314">
            <v>0</v>
          </cell>
          <cell r="D4314" t="str">
            <v/>
          </cell>
          <cell r="E4314">
            <v>0</v>
          </cell>
          <cell r="F4314">
            <v>0</v>
          </cell>
          <cell r="G4314">
            <v>0</v>
          </cell>
        </row>
        <row r="4315">
          <cell r="A4315" t="str">
            <v/>
          </cell>
          <cell r="B4315" t="str">
            <v/>
          </cell>
          <cell r="C4315">
            <v>0</v>
          </cell>
          <cell r="D4315" t="str">
            <v/>
          </cell>
          <cell r="E4315">
            <v>0</v>
          </cell>
          <cell r="F4315">
            <v>0</v>
          </cell>
          <cell r="G4315">
            <v>0</v>
          </cell>
        </row>
        <row r="4316">
          <cell r="A4316" t="str">
            <v/>
          </cell>
          <cell r="B4316" t="str">
            <v/>
          </cell>
          <cell r="C4316">
            <v>0</v>
          </cell>
          <cell r="D4316" t="str">
            <v/>
          </cell>
          <cell r="E4316">
            <v>0</v>
          </cell>
          <cell r="F4316">
            <v>0</v>
          </cell>
          <cell r="G4316">
            <v>0</v>
          </cell>
        </row>
        <row r="4317">
          <cell r="A4317" t="str">
            <v/>
          </cell>
          <cell r="B4317" t="str">
            <v/>
          </cell>
          <cell r="C4317">
            <v>0</v>
          </cell>
          <cell r="D4317" t="str">
            <v/>
          </cell>
          <cell r="E4317">
            <v>0</v>
          </cell>
          <cell r="F4317">
            <v>0</v>
          </cell>
          <cell r="G4317">
            <v>0</v>
          </cell>
        </row>
        <row r="4318">
          <cell r="A4318" t="str">
            <v/>
          </cell>
          <cell r="B4318" t="str">
            <v/>
          </cell>
          <cell r="C4318">
            <v>0</v>
          </cell>
          <cell r="D4318" t="str">
            <v/>
          </cell>
          <cell r="E4318">
            <v>0</v>
          </cell>
          <cell r="F4318">
            <v>0</v>
          </cell>
          <cell r="G4318">
            <v>0</v>
          </cell>
        </row>
        <row r="4319">
          <cell r="A4319" t="str">
            <v/>
          </cell>
          <cell r="B4319" t="str">
            <v/>
          </cell>
          <cell r="C4319">
            <v>0</v>
          </cell>
          <cell r="D4319" t="str">
            <v/>
          </cell>
          <cell r="E4319">
            <v>0</v>
          </cell>
          <cell r="F4319">
            <v>0</v>
          </cell>
          <cell r="G4319">
            <v>0</v>
          </cell>
        </row>
        <row r="4320">
          <cell r="A4320" t="str">
            <v/>
          </cell>
          <cell r="B4320" t="str">
            <v/>
          </cell>
          <cell r="C4320">
            <v>0</v>
          </cell>
          <cell r="D4320" t="str">
            <v/>
          </cell>
          <cell r="E4320">
            <v>0</v>
          </cell>
          <cell r="F4320">
            <v>0</v>
          </cell>
          <cell r="G4320">
            <v>0</v>
          </cell>
        </row>
        <row r="4321">
          <cell r="A4321" t="str">
            <v/>
          </cell>
          <cell r="B4321" t="str">
            <v/>
          </cell>
          <cell r="C4321">
            <v>0</v>
          </cell>
          <cell r="D4321" t="str">
            <v/>
          </cell>
          <cell r="E4321">
            <v>0</v>
          </cell>
          <cell r="F4321">
            <v>0</v>
          </cell>
          <cell r="G4321">
            <v>0</v>
          </cell>
        </row>
        <row r="4322">
          <cell r="A4322" t="str">
            <v/>
          </cell>
          <cell r="B4322" t="str">
            <v/>
          </cell>
          <cell r="C4322">
            <v>0</v>
          </cell>
          <cell r="D4322" t="str">
            <v/>
          </cell>
          <cell r="E4322">
            <v>0</v>
          </cell>
          <cell r="F4322">
            <v>0</v>
          </cell>
          <cell r="G4322">
            <v>0</v>
          </cell>
        </row>
        <row r="4323">
          <cell r="A4323" t="str">
            <v/>
          </cell>
          <cell r="B4323" t="str">
            <v/>
          </cell>
          <cell r="C4323">
            <v>0</v>
          </cell>
          <cell r="D4323" t="str">
            <v/>
          </cell>
          <cell r="E4323">
            <v>0</v>
          </cell>
          <cell r="F4323">
            <v>0</v>
          </cell>
          <cell r="G4323">
            <v>0</v>
          </cell>
        </row>
        <row r="4324">
          <cell r="A4324" t="str">
            <v/>
          </cell>
          <cell r="B4324" t="str">
            <v/>
          </cell>
          <cell r="C4324">
            <v>0</v>
          </cell>
          <cell r="D4324" t="str">
            <v/>
          </cell>
          <cell r="E4324">
            <v>0</v>
          </cell>
          <cell r="F4324">
            <v>0</v>
          </cell>
          <cell r="G4324">
            <v>0</v>
          </cell>
        </row>
        <row r="4325">
          <cell r="A4325" t="str">
            <v/>
          </cell>
          <cell r="B4325" t="str">
            <v/>
          </cell>
          <cell r="C4325">
            <v>0</v>
          </cell>
          <cell r="D4325" t="str">
            <v/>
          </cell>
          <cell r="E4325">
            <v>0</v>
          </cell>
          <cell r="F4325">
            <v>0</v>
          </cell>
          <cell r="G4325">
            <v>0</v>
          </cell>
        </row>
        <row r="4326">
          <cell r="A4326">
            <v>0</v>
          </cell>
          <cell r="B4326">
            <v>0</v>
          </cell>
          <cell r="C4326">
            <v>0</v>
          </cell>
          <cell r="D4326">
            <v>0</v>
          </cell>
          <cell r="E4326">
            <v>0</v>
          </cell>
          <cell r="F4326" t="str">
            <v>Total A</v>
          </cell>
          <cell r="G4326">
            <v>0</v>
          </cell>
        </row>
        <row r="4327">
          <cell r="A4327">
            <v>0</v>
          </cell>
          <cell r="B4327">
            <v>0</v>
          </cell>
          <cell r="C4327" t="str">
            <v>B - MANO DE OBRA</v>
          </cell>
          <cell r="D4327">
            <v>0</v>
          </cell>
          <cell r="E4327">
            <v>0</v>
          </cell>
          <cell r="F4327">
            <v>0</v>
          </cell>
          <cell r="G4327">
            <v>0</v>
          </cell>
        </row>
        <row r="4328">
          <cell r="A4328" t="str">
            <v/>
          </cell>
          <cell r="B4328">
            <v>0</v>
          </cell>
          <cell r="C4328">
            <v>0</v>
          </cell>
          <cell r="D4328" t="str">
            <v/>
          </cell>
          <cell r="E4328">
            <v>0</v>
          </cell>
          <cell r="F4328">
            <v>0</v>
          </cell>
          <cell r="G4328">
            <v>0</v>
          </cell>
        </row>
        <row r="4329">
          <cell r="A4329" t="str">
            <v/>
          </cell>
          <cell r="B4329">
            <v>0</v>
          </cell>
          <cell r="C4329">
            <v>0</v>
          </cell>
          <cell r="D4329" t="str">
            <v/>
          </cell>
          <cell r="E4329">
            <v>0</v>
          </cell>
          <cell r="F4329">
            <v>0</v>
          </cell>
          <cell r="G4329">
            <v>0</v>
          </cell>
        </row>
        <row r="4330">
          <cell r="A4330" t="str">
            <v/>
          </cell>
          <cell r="B4330">
            <v>0</v>
          </cell>
          <cell r="C4330">
            <v>0</v>
          </cell>
          <cell r="D4330" t="str">
            <v/>
          </cell>
          <cell r="E4330">
            <v>0</v>
          </cell>
          <cell r="F4330">
            <v>0</v>
          </cell>
          <cell r="G4330">
            <v>0</v>
          </cell>
        </row>
        <row r="4331">
          <cell r="A4331" t="str">
            <v/>
          </cell>
          <cell r="B4331">
            <v>0</v>
          </cell>
          <cell r="C4331">
            <v>0</v>
          </cell>
          <cell r="D4331" t="str">
            <v/>
          </cell>
          <cell r="E4331">
            <v>0</v>
          </cell>
          <cell r="F4331">
            <v>0</v>
          </cell>
          <cell r="G4331">
            <v>0</v>
          </cell>
        </row>
        <row r="4332">
          <cell r="A4332" t="str">
            <v/>
          </cell>
          <cell r="B4332">
            <v>0</v>
          </cell>
          <cell r="C4332">
            <v>0</v>
          </cell>
          <cell r="D4332" t="str">
            <v/>
          </cell>
          <cell r="E4332">
            <v>0</v>
          </cell>
          <cell r="F4332">
            <v>0</v>
          </cell>
          <cell r="G4332">
            <v>0</v>
          </cell>
        </row>
        <row r="4333">
          <cell r="A4333" t="str">
            <v/>
          </cell>
          <cell r="B4333">
            <v>0</v>
          </cell>
          <cell r="C4333">
            <v>0</v>
          </cell>
          <cell r="D4333" t="str">
            <v/>
          </cell>
          <cell r="E4333">
            <v>0</v>
          </cell>
          <cell r="F4333">
            <v>0</v>
          </cell>
          <cell r="G4333">
            <v>0</v>
          </cell>
        </row>
        <row r="4334">
          <cell r="A4334" t="str">
            <v/>
          </cell>
          <cell r="B4334">
            <v>0</v>
          </cell>
          <cell r="C4334">
            <v>0</v>
          </cell>
          <cell r="D4334" t="str">
            <v/>
          </cell>
          <cell r="E4334">
            <v>0</v>
          </cell>
          <cell r="F4334">
            <v>0</v>
          </cell>
          <cell r="G4334">
            <v>0</v>
          </cell>
        </row>
        <row r="4335">
          <cell r="A4335" t="str">
            <v/>
          </cell>
          <cell r="B4335">
            <v>0</v>
          </cell>
          <cell r="C4335">
            <v>0</v>
          </cell>
          <cell r="D4335" t="str">
            <v/>
          </cell>
          <cell r="E4335">
            <v>0</v>
          </cell>
          <cell r="F4335">
            <v>0</v>
          </cell>
          <cell r="G4335">
            <v>0</v>
          </cell>
        </row>
        <row r="4336">
          <cell r="A4336">
            <v>0</v>
          </cell>
          <cell r="B4336">
            <v>0</v>
          </cell>
          <cell r="C4336">
            <v>0</v>
          </cell>
          <cell r="D4336">
            <v>0</v>
          </cell>
          <cell r="E4336">
            <v>0</v>
          </cell>
          <cell r="F4336" t="str">
            <v>Total B</v>
          </cell>
          <cell r="G4336">
            <v>0</v>
          </cell>
        </row>
        <row r="4337">
          <cell r="A4337">
            <v>0</v>
          </cell>
          <cell r="B4337">
            <v>0</v>
          </cell>
          <cell r="C4337" t="str">
            <v>C - EQUIPOS</v>
          </cell>
          <cell r="D4337">
            <v>0</v>
          </cell>
          <cell r="E4337">
            <v>0</v>
          </cell>
          <cell r="F4337">
            <v>0</v>
          </cell>
          <cell r="G4337">
            <v>0</v>
          </cell>
        </row>
        <row r="4338">
          <cell r="A4338" t="str">
            <v/>
          </cell>
          <cell r="B4338" t="str">
            <v/>
          </cell>
          <cell r="C4338">
            <v>0</v>
          </cell>
          <cell r="D4338" t="str">
            <v/>
          </cell>
          <cell r="E4338">
            <v>0</v>
          </cell>
          <cell r="F4338">
            <v>0</v>
          </cell>
          <cell r="G4338">
            <v>0</v>
          </cell>
        </row>
        <row r="4339">
          <cell r="A4339" t="str">
            <v/>
          </cell>
          <cell r="B4339" t="str">
            <v/>
          </cell>
          <cell r="C4339">
            <v>0</v>
          </cell>
          <cell r="D4339" t="str">
            <v/>
          </cell>
          <cell r="E4339">
            <v>0</v>
          </cell>
          <cell r="F4339">
            <v>0</v>
          </cell>
          <cell r="G4339">
            <v>0</v>
          </cell>
        </row>
        <row r="4340">
          <cell r="A4340" t="str">
            <v/>
          </cell>
          <cell r="B4340" t="str">
            <v/>
          </cell>
          <cell r="C4340">
            <v>0</v>
          </cell>
          <cell r="D4340" t="str">
            <v/>
          </cell>
          <cell r="E4340">
            <v>0</v>
          </cell>
          <cell r="F4340">
            <v>0</v>
          </cell>
          <cell r="G4340">
            <v>0</v>
          </cell>
        </row>
        <row r="4341">
          <cell r="A4341" t="str">
            <v/>
          </cell>
          <cell r="B4341" t="str">
            <v/>
          </cell>
          <cell r="C4341">
            <v>0</v>
          </cell>
          <cell r="D4341" t="str">
            <v/>
          </cell>
          <cell r="E4341">
            <v>0</v>
          </cell>
          <cell r="F4341">
            <v>0</v>
          </cell>
          <cell r="G4341">
            <v>0</v>
          </cell>
        </row>
        <row r="4342">
          <cell r="A4342" t="str">
            <v/>
          </cell>
          <cell r="B4342" t="str">
            <v/>
          </cell>
          <cell r="C4342">
            <v>0</v>
          </cell>
          <cell r="D4342" t="str">
            <v/>
          </cell>
          <cell r="E4342">
            <v>0</v>
          </cell>
          <cell r="F4342">
            <v>0</v>
          </cell>
          <cell r="G4342">
            <v>0</v>
          </cell>
        </row>
        <row r="4343">
          <cell r="A4343" t="str">
            <v/>
          </cell>
          <cell r="B4343" t="str">
            <v/>
          </cell>
          <cell r="C4343">
            <v>0</v>
          </cell>
          <cell r="D4343" t="str">
            <v/>
          </cell>
          <cell r="E4343">
            <v>0</v>
          </cell>
          <cell r="F4343">
            <v>0</v>
          </cell>
          <cell r="G4343">
            <v>0</v>
          </cell>
        </row>
        <row r="4344">
          <cell r="A4344" t="str">
            <v/>
          </cell>
          <cell r="B4344" t="str">
            <v/>
          </cell>
          <cell r="C4344">
            <v>0</v>
          </cell>
          <cell r="D4344" t="str">
            <v/>
          </cell>
          <cell r="E4344">
            <v>0</v>
          </cell>
          <cell r="F4344">
            <v>0</v>
          </cell>
          <cell r="G4344">
            <v>0</v>
          </cell>
        </row>
        <row r="4345">
          <cell r="A4345" t="str">
            <v/>
          </cell>
          <cell r="B4345" t="str">
            <v/>
          </cell>
          <cell r="C4345">
            <v>0</v>
          </cell>
          <cell r="D4345" t="str">
            <v/>
          </cell>
          <cell r="E4345">
            <v>0</v>
          </cell>
          <cell r="F4345">
            <v>0</v>
          </cell>
          <cell r="G4345">
            <v>0</v>
          </cell>
        </row>
        <row r="4346">
          <cell r="A4346" t="str">
            <v/>
          </cell>
          <cell r="B4346" t="str">
            <v/>
          </cell>
          <cell r="C4346">
            <v>0</v>
          </cell>
          <cell r="D4346" t="str">
            <v/>
          </cell>
          <cell r="E4346">
            <v>0</v>
          </cell>
          <cell r="F4346">
            <v>0</v>
          </cell>
          <cell r="G4346">
            <v>0</v>
          </cell>
        </row>
        <row r="4347">
          <cell r="A4347">
            <v>0</v>
          </cell>
          <cell r="B4347">
            <v>0</v>
          </cell>
          <cell r="C4347">
            <v>0</v>
          </cell>
          <cell r="D4347">
            <v>0</v>
          </cell>
          <cell r="E4347">
            <v>0</v>
          </cell>
          <cell r="F4347" t="str">
            <v>Total C</v>
          </cell>
          <cell r="G4347">
            <v>0</v>
          </cell>
        </row>
        <row r="4348">
          <cell r="A4348">
            <v>0</v>
          </cell>
          <cell r="B4348">
            <v>0</v>
          </cell>
          <cell r="C4348">
            <v>0</v>
          </cell>
          <cell r="D4348">
            <v>0</v>
          </cell>
          <cell r="E4348">
            <v>0</v>
          </cell>
          <cell r="F4348">
            <v>0</v>
          </cell>
          <cell r="G4348">
            <v>0</v>
          </cell>
        </row>
        <row r="4349">
          <cell r="A4349" t="str">
            <v/>
          </cell>
          <cell r="B4349" t="str">
            <v/>
          </cell>
          <cell r="C4349">
            <v>0</v>
          </cell>
          <cell r="D4349" t="str">
            <v>Costo  Neto</v>
          </cell>
          <cell r="E4349">
            <v>0</v>
          </cell>
          <cell r="F4349" t="str">
            <v>Total D=A+B+C</v>
          </cell>
          <cell r="G4349">
            <v>0</v>
          </cell>
        </row>
        <row r="4351">
          <cell r="A4351" t="str">
            <v>ANALISIS DE PRECIOS</v>
          </cell>
          <cell r="B4351">
            <v>0</v>
          </cell>
          <cell r="C4351">
            <v>0</v>
          </cell>
          <cell r="D4351">
            <v>0</v>
          </cell>
          <cell r="E4351">
            <v>0</v>
          </cell>
          <cell r="F4351">
            <v>0</v>
          </cell>
          <cell r="G4351">
            <v>0</v>
          </cell>
        </row>
        <row r="4352">
          <cell r="A4352" t="str">
            <v>COMITENTE:</v>
          </cell>
          <cell r="B4352" t="str">
            <v>DIRECCIÓN DE ARQUITECTURA</v>
          </cell>
          <cell r="C4352">
            <v>0</v>
          </cell>
          <cell r="D4352">
            <v>0</v>
          </cell>
          <cell r="E4352">
            <v>0</v>
          </cell>
          <cell r="F4352">
            <v>0</v>
          </cell>
          <cell r="G4352">
            <v>0</v>
          </cell>
        </row>
        <row r="4353">
          <cell r="A4353" t="str">
            <v>CONTRATISTA:</v>
          </cell>
          <cell r="B4353" t="str">
            <v>FUNCIONALES SIGOP</v>
          </cell>
          <cell r="C4353">
            <v>0</v>
          </cell>
          <cell r="D4353">
            <v>0</v>
          </cell>
          <cell r="E4353">
            <v>0</v>
          </cell>
          <cell r="F4353">
            <v>0</v>
          </cell>
          <cell r="G4353">
            <v>0</v>
          </cell>
        </row>
        <row r="4354">
          <cell r="A4354" t="str">
            <v>OBRA:</v>
          </cell>
          <cell r="B4354" t="str">
            <v>PRUEBA PLANILLA DE MEDICION</v>
          </cell>
          <cell r="C4354">
            <v>0</v>
          </cell>
          <cell r="D4354">
            <v>0</v>
          </cell>
          <cell r="E4354">
            <v>0</v>
          </cell>
          <cell r="F4354" t="str">
            <v>PRECIOS A:</v>
          </cell>
          <cell r="G4354">
            <v>0</v>
          </cell>
        </row>
        <row r="4355">
          <cell r="A4355" t="str">
            <v>UBICACIÓN:</v>
          </cell>
          <cell r="B4355" t="str">
            <v>CENTRO CIVICO</v>
          </cell>
          <cell r="C4355">
            <v>0</v>
          </cell>
          <cell r="D4355">
            <v>0</v>
          </cell>
          <cell r="E4355">
            <v>0</v>
          </cell>
          <cell r="F4355">
            <v>0</v>
          </cell>
          <cell r="G4355">
            <v>0</v>
          </cell>
        </row>
        <row r="4356">
          <cell r="A4356" t="str">
            <v>RUBRO:</v>
          </cell>
          <cell r="B4356" t="str">
            <v/>
          </cell>
          <cell r="C4356" t="str">
            <v/>
          </cell>
          <cell r="D4356">
            <v>0</v>
          </cell>
          <cell r="E4356">
            <v>0</v>
          </cell>
          <cell r="F4356">
            <v>0</v>
          </cell>
          <cell r="G4356">
            <v>0</v>
          </cell>
        </row>
        <row r="4357">
          <cell r="A4357" t="str">
            <v>ITEM:</v>
          </cell>
          <cell r="B4357" t="str">
            <v/>
          </cell>
          <cell r="C4357" t="str">
            <v/>
          </cell>
          <cell r="D4357">
            <v>0</v>
          </cell>
          <cell r="E4357">
            <v>0</v>
          </cell>
          <cell r="F4357" t="str">
            <v>UNIDAD:</v>
          </cell>
          <cell r="G4357" t="str">
            <v/>
          </cell>
        </row>
        <row r="4358">
          <cell r="A4358">
            <v>0</v>
          </cell>
          <cell r="B4358">
            <v>0</v>
          </cell>
          <cell r="C4358">
            <v>0</v>
          </cell>
          <cell r="D4358">
            <v>0</v>
          </cell>
          <cell r="E4358">
            <v>0</v>
          </cell>
          <cell r="F4358">
            <v>0</v>
          </cell>
          <cell r="G4358">
            <v>0</v>
          </cell>
        </row>
        <row r="4359">
          <cell r="A4359" t="str">
            <v>DATOS REDETERMINACION</v>
          </cell>
          <cell r="B4359">
            <v>0</v>
          </cell>
          <cell r="C4359" t="str">
            <v>DESIGNACION</v>
          </cell>
          <cell r="D4359" t="str">
            <v>U</v>
          </cell>
          <cell r="E4359" t="str">
            <v>Cantidad</v>
          </cell>
          <cell r="F4359" t="str">
            <v>$ Unitarios</v>
          </cell>
          <cell r="G4359" t="str">
            <v>$ Parcial</v>
          </cell>
        </row>
        <row r="4360">
          <cell r="A4360" t="str">
            <v>CÓDIGO</v>
          </cell>
          <cell r="B4360" t="str">
            <v>DESCRIPCIÓN</v>
          </cell>
          <cell r="C4360">
            <v>0</v>
          </cell>
          <cell r="D4360">
            <v>0</v>
          </cell>
          <cell r="E4360">
            <v>0</v>
          </cell>
          <cell r="F4360">
            <v>0</v>
          </cell>
          <cell r="G4360">
            <v>0</v>
          </cell>
        </row>
        <row r="4361">
          <cell r="A4361">
            <v>0</v>
          </cell>
          <cell r="B4361">
            <v>0</v>
          </cell>
          <cell r="C4361" t="str">
            <v>A - MATERIALES</v>
          </cell>
          <cell r="D4361">
            <v>0</v>
          </cell>
          <cell r="E4361">
            <v>0</v>
          </cell>
          <cell r="F4361">
            <v>0</v>
          </cell>
          <cell r="G4361">
            <v>0</v>
          </cell>
        </row>
        <row r="4362">
          <cell r="A4362" t="str">
            <v/>
          </cell>
          <cell r="B4362" t="str">
            <v/>
          </cell>
          <cell r="C4362">
            <v>0</v>
          </cell>
          <cell r="D4362" t="str">
            <v/>
          </cell>
          <cell r="E4362">
            <v>0</v>
          </cell>
          <cell r="F4362">
            <v>0</v>
          </cell>
          <cell r="G4362">
            <v>0</v>
          </cell>
        </row>
        <row r="4363">
          <cell r="A4363" t="str">
            <v/>
          </cell>
          <cell r="B4363" t="str">
            <v/>
          </cell>
          <cell r="C4363">
            <v>0</v>
          </cell>
          <cell r="D4363" t="str">
            <v/>
          </cell>
          <cell r="E4363">
            <v>0</v>
          </cell>
          <cell r="F4363">
            <v>0</v>
          </cell>
          <cell r="G4363">
            <v>0</v>
          </cell>
        </row>
        <row r="4364">
          <cell r="A4364" t="str">
            <v/>
          </cell>
          <cell r="B4364" t="str">
            <v/>
          </cell>
          <cell r="C4364">
            <v>0</v>
          </cell>
          <cell r="D4364" t="str">
            <v/>
          </cell>
          <cell r="E4364">
            <v>0</v>
          </cell>
          <cell r="F4364">
            <v>0</v>
          </cell>
          <cell r="G4364">
            <v>0</v>
          </cell>
        </row>
        <row r="4365">
          <cell r="A4365" t="str">
            <v/>
          </cell>
          <cell r="B4365" t="str">
            <v/>
          </cell>
          <cell r="C4365">
            <v>0</v>
          </cell>
          <cell r="D4365" t="str">
            <v/>
          </cell>
          <cell r="E4365">
            <v>0</v>
          </cell>
          <cell r="F4365">
            <v>0</v>
          </cell>
          <cell r="G4365">
            <v>0</v>
          </cell>
        </row>
        <row r="4366">
          <cell r="A4366" t="str">
            <v/>
          </cell>
          <cell r="B4366" t="str">
            <v/>
          </cell>
          <cell r="C4366">
            <v>0</v>
          </cell>
          <cell r="D4366" t="str">
            <v/>
          </cell>
          <cell r="E4366">
            <v>0</v>
          </cell>
          <cell r="F4366">
            <v>0</v>
          </cell>
          <cell r="G4366">
            <v>0</v>
          </cell>
        </row>
        <row r="4367">
          <cell r="A4367" t="str">
            <v/>
          </cell>
          <cell r="B4367" t="str">
            <v/>
          </cell>
          <cell r="C4367">
            <v>0</v>
          </cell>
          <cell r="D4367" t="str">
            <v/>
          </cell>
          <cell r="E4367">
            <v>0</v>
          </cell>
          <cell r="F4367">
            <v>0</v>
          </cell>
          <cell r="G4367">
            <v>0</v>
          </cell>
        </row>
        <row r="4368">
          <cell r="A4368" t="str">
            <v/>
          </cell>
          <cell r="B4368" t="str">
            <v/>
          </cell>
          <cell r="C4368">
            <v>0</v>
          </cell>
          <cell r="D4368" t="str">
            <v/>
          </cell>
          <cell r="E4368">
            <v>0</v>
          </cell>
          <cell r="F4368">
            <v>0</v>
          </cell>
          <cell r="G4368">
            <v>0</v>
          </cell>
        </row>
        <row r="4369">
          <cell r="A4369" t="str">
            <v/>
          </cell>
          <cell r="B4369" t="str">
            <v/>
          </cell>
          <cell r="C4369">
            <v>0</v>
          </cell>
          <cell r="D4369" t="str">
            <v/>
          </cell>
          <cell r="E4369">
            <v>0</v>
          </cell>
          <cell r="F4369">
            <v>0</v>
          </cell>
          <cell r="G4369">
            <v>0</v>
          </cell>
        </row>
        <row r="4370">
          <cell r="A4370" t="str">
            <v/>
          </cell>
          <cell r="B4370" t="str">
            <v/>
          </cell>
          <cell r="C4370">
            <v>0</v>
          </cell>
          <cell r="D4370" t="str">
            <v/>
          </cell>
          <cell r="E4370">
            <v>0</v>
          </cell>
          <cell r="F4370">
            <v>0</v>
          </cell>
          <cell r="G4370">
            <v>0</v>
          </cell>
        </row>
        <row r="4371">
          <cell r="A4371" t="str">
            <v/>
          </cell>
          <cell r="B4371" t="str">
            <v/>
          </cell>
          <cell r="C4371">
            <v>0</v>
          </cell>
          <cell r="D4371" t="str">
            <v/>
          </cell>
          <cell r="E4371">
            <v>0</v>
          </cell>
          <cell r="F4371">
            <v>0</v>
          </cell>
          <cell r="G4371">
            <v>0</v>
          </cell>
        </row>
        <row r="4372">
          <cell r="A4372" t="str">
            <v/>
          </cell>
          <cell r="B4372" t="str">
            <v/>
          </cell>
          <cell r="C4372">
            <v>0</v>
          </cell>
          <cell r="D4372" t="str">
            <v/>
          </cell>
          <cell r="E4372">
            <v>0</v>
          </cell>
          <cell r="F4372">
            <v>0</v>
          </cell>
          <cell r="G4372">
            <v>0</v>
          </cell>
        </row>
        <row r="4373">
          <cell r="A4373" t="str">
            <v/>
          </cell>
          <cell r="B4373" t="str">
            <v/>
          </cell>
          <cell r="C4373">
            <v>0</v>
          </cell>
          <cell r="D4373" t="str">
            <v/>
          </cell>
          <cell r="E4373">
            <v>0</v>
          </cell>
          <cell r="F4373">
            <v>0</v>
          </cell>
          <cell r="G4373">
            <v>0</v>
          </cell>
        </row>
        <row r="4374">
          <cell r="A4374" t="str">
            <v/>
          </cell>
          <cell r="B4374" t="str">
            <v/>
          </cell>
          <cell r="C4374">
            <v>0</v>
          </cell>
          <cell r="D4374" t="str">
            <v/>
          </cell>
          <cell r="E4374">
            <v>0</v>
          </cell>
          <cell r="F4374">
            <v>0</v>
          </cell>
          <cell r="G4374">
            <v>0</v>
          </cell>
        </row>
        <row r="4375">
          <cell r="A4375" t="str">
            <v/>
          </cell>
          <cell r="B4375" t="str">
            <v/>
          </cell>
          <cell r="C4375">
            <v>0</v>
          </cell>
          <cell r="D4375" t="str">
            <v/>
          </cell>
          <cell r="E4375">
            <v>0</v>
          </cell>
          <cell r="F4375">
            <v>0</v>
          </cell>
          <cell r="G4375">
            <v>0</v>
          </cell>
        </row>
        <row r="4376">
          <cell r="A4376">
            <v>0</v>
          </cell>
          <cell r="B4376">
            <v>0</v>
          </cell>
          <cell r="C4376">
            <v>0</v>
          </cell>
          <cell r="D4376">
            <v>0</v>
          </cell>
          <cell r="E4376">
            <v>0</v>
          </cell>
          <cell r="F4376" t="str">
            <v>Total A</v>
          </cell>
          <cell r="G4376">
            <v>0</v>
          </cell>
        </row>
        <row r="4377">
          <cell r="A4377">
            <v>0</v>
          </cell>
          <cell r="B4377">
            <v>0</v>
          </cell>
          <cell r="C4377" t="str">
            <v>B - MANO DE OBRA</v>
          </cell>
          <cell r="D4377">
            <v>0</v>
          </cell>
          <cell r="E4377">
            <v>0</v>
          </cell>
          <cell r="F4377">
            <v>0</v>
          </cell>
          <cell r="G4377">
            <v>0</v>
          </cell>
        </row>
        <row r="4378">
          <cell r="A4378" t="str">
            <v/>
          </cell>
          <cell r="B4378">
            <v>0</v>
          </cell>
          <cell r="C4378">
            <v>0</v>
          </cell>
          <cell r="D4378" t="str">
            <v/>
          </cell>
          <cell r="E4378">
            <v>0</v>
          </cell>
          <cell r="F4378">
            <v>0</v>
          </cell>
          <cell r="G4378">
            <v>0</v>
          </cell>
        </row>
        <row r="4379">
          <cell r="A4379" t="str">
            <v/>
          </cell>
          <cell r="B4379">
            <v>0</v>
          </cell>
          <cell r="C4379">
            <v>0</v>
          </cell>
          <cell r="D4379" t="str">
            <v/>
          </cell>
          <cell r="E4379">
            <v>0</v>
          </cell>
          <cell r="F4379">
            <v>0</v>
          </cell>
          <cell r="G4379">
            <v>0</v>
          </cell>
        </row>
        <row r="4380">
          <cell r="A4380" t="str">
            <v/>
          </cell>
          <cell r="B4380">
            <v>0</v>
          </cell>
          <cell r="C4380">
            <v>0</v>
          </cell>
          <cell r="D4380" t="str">
            <v/>
          </cell>
          <cell r="E4380">
            <v>0</v>
          </cell>
          <cell r="F4380">
            <v>0</v>
          </cell>
          <cell r="G4380">
            <v>0</v>
          </cell>
        </row>
        <row r="4381">
          <cell r="A4381" t="str">
            <v/>
          </cell>
          <cell r="B4381">
            <v>0</v>
          </cell>
          <cell r="C4381">
            <v>0</v>
          </cell>
          <cell r="D4381" t="str">
            <v/>
          </cell>
          <cell r="E4381">
            <v>0</v>
          </cell>
          <cell r="F4381">
            <v>0</v>
          </cell>
          <cell r="G4381">
            <v>0</v>
          </cell>
        </row>
        <row r="4382">
          <cell r="A4382" t="str">
            <v/>
          </cell>
          <cell r="B4382">
            <v>0</v>
          </cell>
          <cell r="C4382">
            <v>0</v>
          </cell>
          <cell r="D4382" t="str">
            <v/>
          </cell>
          <cell r="E4382">
            <v>0</v>
          </cell>
          <cell r="F4382">
            <v>0</v>
          </cell>
          <cell r="G4382">
            <v>0</v>
          </cell>
        </row>
        <row r="4383">
          <cell r="A4383" t="str">
            <v/>
          </cell>
          <cell r="B4383">
            <v>0</v>
          </cell>
          <cell r="C4383">
            <v>0</v>
          </cell>
          <cell r="D4383" t="str">
            <v/>
          </cell>
          <cell r="E4383">
            <v>0</v>
          </cell>
          <cell r="F4383">
            <v>0</v>
          </cell>
          <cell r="G4383">
            <v>0</v>
          </cell>
        </row>
        <row r="4384">
          <cell r="A4384" t="str">
            <v/>
          </cell>
          <cell r="B4384">
            <v>0</v>
          </cell>
          <cell r="C4384">
            <v>0</v>
          </cell>
          <cell r="D4384" t="str">
            <v/>
          </cell>
          <cell r="E4384">
            <v>0</v>
          </cell>
          <cell r="F4384">
            <v>0</v>
          </cell>
          <cell r="G4384">
            <v>0</v>
          </cell>
        </row>
        <row r="4385">
          <cell r="A4385" t="str">
            <v/>
          </cell>
          <cell r="B4385">
            <v>0</v>
          </cell>
          <cell r="C4385">
            <v>0</v>
          </cell>
          <cell r="D4385" t="str">
            <v/>
          </cell>
          <cell r="E4385">
            <v>0</v>
          </cell>
          <cell r="F4385">
            <v>0</v>
          </cell>
          <cell r="G4385">
            <v>0</v>
          </cell>
        </row>
        <row r="4386">
          <cell r="A4386">
            <v>0</v>
          </cell>
          <cell r="B4386">
            <v>0</v>
          </cell>
          <cell r="C4386">
            <v>0</v>
          </cell>
          <cell r="D4386">
            <v>0</v>
          </cell>
          <cell r="E4386">
            <v>0</v>
          </cell>
          <cell r="F4386" t="str">
            <v>Total B</v>
          </cell>
          <cell r="G4386">
            <v>0</v>
          </cell>
        </row>
        <row r="4387">
          <cell r="A4387">
            <v>0</v>
          </cell>
          <cell r="B4387">
            <v>0</v>
          </cell>
          <cell r="C4387" t="str">
            <v>C - EQUIPOS</v>
          </cell>
          <cell r="D4387">
            <v>0</v>
          </cell>
          <cell r="E4387">
            <v>0</v>
          </cell>
          <cell r="F4387">
            <v>0</v>
          </cell>
          <cell r="G4387">
            <v>0</v>
          </cell>
        </row>
        <row r="4388">
          <cell r="A4388" t="str">
            <v/>
          </cell>
          <cell r="B4388" t="str">
            <v/>
          </cell>
          <cell r="C4388">
            <v>0</v>
          </cell>
          <cell r="D4388" t="str">
            <v/>
          </cell>
          <cell r="E4388">
            <v>0</v>
          </cell>
          <cell r="F4388">
            <v>0</v>
          </cell>
          <cell r="G4388">
            <v>0</v>
          </cell>
        </row>
        <row r="4389">
          <cell r="A4389" t="str">
            <v/>
          </cell>
          <cell r="B4389" t="str">
            <v/>
          </cell>
          <cell r="C4389">
            <v>0</v>
          </cell>
          <cell r="D4389" t="str">
            <v/>
          </cell>
          <cell r="E4389">
            <v>0</v>
          </cell>
          <cell r="F4389">
            <v>0</v>
          </cell>
          <cell r="G4389">
            <v>0</v>
          </cell>
        </row>
        <row r="4390">
          <cell r="A4390" t="str">
            <v/>
          </cell>
          <cell r="B4390" t="str">
            <v/>
          </cell>
          <cell r="C4390">
            <v>0</v>
          </cell>
          <cell r="D4390" t="str">
            <v/>
          </cell>
          <cell r="E4390">
            <v>0</v>
          </cell>
          <cell r="F4390">
            <v>0</v>
          </cell>
          <cell r="G4390">
            <v>0</v>
          </cell>
        </row>
        <row r="4391">
          <cell r="A4391" t="str">
            <v/>
          </cell>
          <cell r="B4391" t="str">
            <v/>
          </cell>
          <cell r="C4391">
            <v>0</v>
          </cell>
          <cell r="D4391" t="str">
            <v/>
          </cell>
          <cell r="E4391">
            <v>0</v>
          </cell>
          <cell r="F4391">
            <v>0</v>
          </cell>
          <cell r="G4391">
            <v>0</v>
          </cell>
        </row>
        <row r="4392">
          <cell r="A4392" t="str">
            <v/>
          </cell>
          <cell r="B4392" t="str">
            <v/>
          </cell>
          <cell r="C4392">
            <v>0</v>
          </cell>
          <cell r="D4392" t="str">
            <v/>
          </cell>
          <cell r="E4392">
            <v>0</v>
          </cell>
          <cell r="F4392">
            <v>0</v>
          </cell>
          <cell r="G4392">
            <v>0</v>
          </cell>
        </row>
        <row r="4393">
          <cell r="A4393" t="str">
            <v/>
          </cell>
          <cell r="B4393" t="str">
            <v/>
          </cell>
          <cell r="C4393">
            <v>0</v>
          </cell>
          <cell r="D4393" t="str">
            <v/>
          </cell>
          <cell r="E4393">
            <v>0</v>
          </cell>
          <cell r="F4393">
            <v>0</v>
          </cell>
          <cell r="G4393">
            <v>0</v>
          </cell>
        </row>
        <row r="4394">
          <cell r="A4394" t="str">
            <v/>
          </cell>
          <cell r="B4394" t="str">
            <v/>
          </cell>
          <cell r="C4394">
            <v>0</v>
          </cell>
          <cell r="D4394" t="str">
            <v/>
          </cell>
          <cell r="E4394">
            <v>0</v>
          </cell>
          <cell r="F4394">
            <v>0</v>
          </cell>
          <cell r="G4394">
            <v>0</v>
          </cell>
        </row>
        <row r="4395">
          <cell r="A4395" t="str">
            <v/>
          </cell>
          <cell r="B4395" t="str">
            <v/>
          </cell>
          <cell r="C4395">
            <v>0</v>
          </cell>
          <cell r="D4395" t="str">
            <v/>
          </cell>
          <cell r="E4395">
            <v>0</v>
          </cell>
          <cell r="F4395">
            <v>0</v>
          </cell>
          <cell r="G4395">
            <v>0</v>
          </cell>
        </row>
        <row r="4396">
          <cell r="A4396" t="str">
            <v/>
          </cell>
          <cell r="B4396" t="str">
            <v/>
          </cell>
          <cell r="C4396">
            <v>0</v>
          </cell>
          <cell r="D4396" t="str">
            <v/>
          </cell>
          <cell r="E4396">
            <v>0</v>
          </cell>
          <cell r="F4396">
            <v>0</v>
          </cell>
          <cell r="G4396">
            <v>0</v>
          </cell>
        </row>
        <row r="4397">
          <cell r="A4397">
            <v>0</v>
          </cell>
          <cell r="B4397">
            <v>0</v>
          </cell>
          <cell r="C4397">
            <v>0</v>
          </cell>
          <cell r="D4397">
            <v>0</v>
          </cell>
          <cell r="E4397">
            <v>0</v>
          </cell>
          <cell r="F4397" t="str">
            <v>Total C</v>
          </cell>
          <cell r="G4397">
            <v>0</v>
          </cell>
        </row>
        <row r="4398">
          <cell r="A4398">
            <v>0</v>
          </cell>
          <cell r="B4398">
            <v>0</v>
          </cell>
          <cell r="C4398">
            <v>0</v>
          </cell>
          <cell r="D4398">
            <v>0</v>
          </cell>
          <cell r="E4398">
            <v>0</v>
          </cell>
          <cell r="F4398">
            <v>0</v>
          </cell>
          <cell r="G4398">
            <v>0</v>
          </cell>
        </row>
        <row r="4399">
          <cell r="A4399" t="str">
            <v/>
          </cell>
          <cell r="B4399" t="str">
            <v/>
          </cell>
          <cell r="C4399">
            <v>0</v>
          </cell>
          <cell r="D4399" t="str">
            <v>Costo  Neto</v>
          </cell>
          <cell r="E4399">
            <v>0</v>
          </cell>
          <cell r="F4399" t="str">
            <v>Total D=A+B+C</v>
          </cell>
          <cell r="G4399">
            <v>0</v>
          </cell>
        </row>
        <row r="4401">
          <cell r="A4401" t="str">
            <v>ANALISIS DE PRECIOS</v>
          </cell>
          <cell r="B4401">
            <v>0</v>
          </cell>
          <cell r="C4401">
            <v>0</v>
          </cell>
          <cell r="D4401">
            <v>0</v>
          </cell>
          <cell r="E4401">
            <v>0</v>
          </cell>
          <cell r="F4401">
            <v>0</v>
          </cell>
          <cell r="G4401">
            <v>0</v>
          </cell>
        </row>
        <row r="4402">
          <cell r="A4402" t="str">
            <v>COMITENTE:</v>
          </cell>
          <cell r="B4402" t="str">
            <v>DIRECCIÓN DE ARQUITECTURA</v>
          </cell>
          <cell r="C4402">
            <v>0</v>
          </cell>
          <cell r="D4402">
            <v>0</v>
          </cell>
          <cell r="E4402">
            <v>0</v>
          </cell>
          <cell r="F4402">
            <v>0</v>
          </cell>
          <cell r="G4402">
            <v>0</v>
          </cell>
        </row>
        <row r="4403">
          <cell r="A4403" t="str">
            <v>CONTRATISTA:</v>
          </cell>
          <cell r="B4403" t="str">
            <v>FUNCIONALES SIGOP</v>
          </cell>
          <cell r="C4403">
            <v>0</v>
          </cell>
          <cell r="D4403">
            <v>0</v>
          </cell>
          <cell r="E4403">
            <v>0</v>
          </cell>
          <cell r="F4403">
            <v>0</v>
          </cell>
          <cell r="G4403">
            <v>0</v>
          </cell>
        </row>
        <row r="4404">
          <cell r="A4404" t="str">
            <v>OBRA:</v>
          </cell>
          <cell r="B4404" t="str">
            <v>PRUEBA PLANILLA DE MEDICION</v>
          </cell>
          <cell r="C4404">
            <v>0</v>
          </cell>
          <cell r="D4404">
            <v>0</v>
          </cell>
          <cell r="E4404">
            <v>0</v>
          </cell>
          <cell r="F4404" t="str">
            <v>PRECIOS A:</v>
          </cell>
          <cell r="G4404">
            <v>0</v>
          </cell>
        </row>
        <row r="4405">
          <cell r="A4405" t="str">
            <v>UBICACIÓN:</v>
          </cell>
          <cell r="B4405" t="str">
            <v>CENTRO CIVICO</v>
          </cell>
          <cell r="C4405">
            <v>0</v>
          </cell>
          <cell r="D4405">
            <v>0</v>
          </cell>
          <cell r="E4405">
            <v>0</v>
          </cell>
          <cell r="F4405">
            <v>0</v>
          </cell>
          <cell r="G4405">
            <v>0</v>
          </cell>
        </row>
        <row r="4406">
          <cell r="A4406" t="str">
            <v>RUBRO:</v>
          </cell>
          <cell r="B4406" t="str">
            <v/>
          </cell>
          <cell r="C4406" t="str">
            <v/>
          </cell>
          <cell r="D4406">
            <v>0</v>
          </cell>
          <cell r="E4406">
            <v>0</v>
          </cell>
          <cell r="F4406">
            <v>0</v>
          </cell>
          <cell r="G4406">
            <v>0</v>
          </cell>
        </row>
        <row r="4407">
          <cell r="A4407" t="str">
            <v>ITEM:</v>
          </cell>
          <cell r="B4407" t="str">
            <v/>
          </cell>
          <cell r="C4407" t="str">
            <v/>
          </cell>
          <cell r="D4407">
            <v>0</v>
          </cell>
          <cell r="E4407">
            <v>0</v>
          </cell>
          <cell r="F4407" t="str">
            <v>UNIDAD:</v>
          </cell>
          <cell r="G4407" t="str">
            <v/>
          </cell>
        </row>
        <row r="4408">
          <cell r="A4408">
            <v>0</v>
          </cell>
          <cell r="B4408">
            <v>0</v>
          </cell>
          <cell r="C4408">
            <v>0</v>
          </cell>
          <cell r="D4408">
            <v>0</v>
          </cell>
          <cell r="E4408">
            <v>0</v>
          </cell>
          <cell r="F4408">
            <v>0</v>
          </cell>
          <cell r="G4408">
            <v>0</v>
          </cell>
        </row>
        <row r="4409">
          <cell r="A4409" t="str">
            <v>DATOS REDETERMINACION</v>
          </cell>
          <cell r="B4409">
            <v>0</v>
          </cell>
          <cell r="C4409" t="str">
            <v>DESIGNACION</v>
          </cell>
          <cell r="D4409" t="str">
            <v>U</v>
          </cell>
          <cell r="E4409" t="str">
            <v>Cantidad</v>
          </cell>
          <cell r="F4409" t="str">
            <v>$ Unitarios</v>
          </cell>
          <cell r="G4409" t="str">
            <v>$ Parcial</v>
          </cell>
        </row>
        <row r="4410">
          <cell r="A4410" t="str">
            <v>CÓDIGO</v>
          </cell>
          <cell r="B4410" t="str">
            <v>DESCRIPCIÓN</v>
          </cell>
          <cell r="C4410">
            <v>0</v>
          </cell>
          <cell r="D4410">
            <v>0</v>
          </cell>
          <cell r="E4410">
            <v>0</v>
          </cell>
          <cell r="F4410">
            <v>0</v>
          </cell>
          <cell r="G4410">
            <v>0</v>
          </cell>
        </row>
        <row r="4411">
          <cell r="A4411">
            <v>0</v>
          </cell>
          <cell r="B4411">
            <v>0</v>
          </cell>
          <cell r="C4411" t="str">
            <v>A - MATERIALES</v>
          </cell>
          <cell r="D4411">
            <v>0</v>
          </cell>
          <cell r="E4411">
            <v>0</v>
          </cell>
          <cell r="F4411">
            <v>0</v>
          </cell>
          <cell r="G4411">
            <v>0</v>
          </cell>
        </row>
        <row r="4412">
          <cell r="A4412" t="str">
            <v/>
          </cell>
          <cell r="B4412" t="str">
            <v/>
          </cell>
          <cell r="C4412">
            <v>0</v>
          </cell>
          <cell r="D4412" t="str">
            <v/>
          </cell>
          <cell r="E4412">
            <v>0</v>
          </cell>
          <cell r="F4412">
            <v>0</v>
          </cell>
          <cell r="G4412">
            <v>0</v>
          </cell>
        </row>
        <row r="4413">
          <cell r="A4413" t="str">
            <v/>
          </cell>
          <cell r="B4413" t="str">
            <v/>
          </cell>
          <cell r="C4413">
            <v>0</v>
          </cell>
          <cell r="D4413" t="str">
            <v/>
          </cell>
          <cell r="E4413">
            <v>0</v>
          </cell>
          <cell r="F4413">
            <v>0</v>
          </cell>
          <cell r="G4413">
            <v>0</v>
          </cell>
        </row>
        <row r="4414">
          <cell r="A4414" t="str">
            <v/>
          </cell>
          <cell r="B4414" t="str">
            <v/>
          </cell>
          <cell r="C4414">
            <v>0</v>
          </cell>
          <cell r="D4414" t="str">
            <v/>
          </cell>
          <cell r="E4414">
            <v>0</v>
          </cell>
          <cell r="F4414">
            <v>0</v>
          </cell>
          <cell r="G4414">
            <v>0</v>
          </cell>
        </row>
        <row r="4415">
          <cell r="A4415" t="str">
            <v/>
          </cell>
          <cell r="B4415" t="str">
            <v/>
          </cell>
          <cell r="C4415">
            <v>0</v>
          </cell>
          <cell r="D4415" t="str">
            <v/>
          </cell>
          <cell r="E4415">
            <v>0</v>
          </cell>
          <cell r="F4415">
            <v>0</v>
          </cell>
          <cell r="G4415">
            <v>0</v>
          </cell>
        </row>
        <row r="4416">
          <cell r="A4416" t="str">
            <v/>
          </cell>
          <cell r="B4416" t="str">
            <v/>
          </cell>
          <cell r="C4416">
            <v>0</v>
          </cell>
          <cell r="D4416" t="str">
            <v/>
          </cell>
          <cell r="E4416">
            <v>0</v>
          </cell>
          <cell r="F4416">
            <v>0</v>
          </cell>
          <cell r="G4416">
            <v>0</v>
          </cell>
        </row>
        <row r="4417">
          <cell r="A4417" t="str">
            <v/>
          </cell>
          <cell r="B4417" t="str">
            <v/>
          </cell>
          <cell r="C4417">
            <v>0</v>
          </cell>
          <cell r="D4417" t="str">
            <v/>
          </cell>
          <cell r="E4417">
            <v>0</v>
          </cell>
          <cell r="F4417">
            <v>0</v>
          </cell>
          <cell r="G4417">
            <v>0</v>
          </cell>
        </row>
        <row r="4418">
          <cell r="A4418" t="str">
            <v/>
          </cell>
          <cell r="B4418" t="str">
            <v/>
          </cell>
          <cell r="C4418">
            <v>0</v>
          </cell>
          <cell r="D4418" t="str">
            <v/>
          </cell>
          <cell r="E4418">
            <v>0</v>
          </cell>
          <cell r="F4418">
            <v>0</v>
          </cell>
          <cell r="G4418">
            <v>0</v>
          </cell>
        </row>
        <row r="4419">
          <cell r="A4419" t="str">
            <v/>
          </cell>
          <cell r="B4419" t="str">
            <v/>
          </cell>
          <cell r="C4419">
            <v>0</v>
          </cell>
          <cell r="D4419" t="str">
            <v/>
          </cell>
          <cell r="E4419">
            <v>0</v>
          </cell>
          <cell r="F4419">
            <v>0</v>
          </cell>
          <cell r="G4419">
            <v>0</v>
          </cell>
        </row>
        <row r="4420">
          <cell r="A4420" t="str">
            <v/>
          </cell>
          <cell r="B4420" t="str">
            <v/>
          </cell>
          <cell r="C4420">
            <v>0</v>
          </cell>
          <cell r="D4420" t="str">
            <v/>
          </cell>
          <cell r="E4420">
            <v>0</v>
          </cell>
          <cell r="F4420">
            <v>0</v>
          </cell>
          <cell r="G4420">
            <v>0</v>
          </cell>
        </row>
        <row r="4421">
          <cell r="A4421" t="str">
            <v/>
          </cell>
          <cell r="B4421" t="str">
            <v/>
          </cell>
          <cell r="C4421">
            <v>0</v>
          </cell>
          <cell r="D4421" t="str">
            <v/>
          </cell>
          <cell r="E4421">
            <v>0</v>
          </cell>
          <cell r="F4421">
            <v>0</v>
          </cell>
          <cell r="G4421">
            <v>0</v>
          </cell>
        </row>
        <row r="4422">
          <cell r="A4422" t="str">
            <v/>
          </cell>
          <cell r="B4422" t="str">
            <v/>
          </cell>
          <cell r="C4422">
            <v>0</v>
          </cell>
          <cell r="D4422" t="str">
            <v/>
          </cell>
          <cell r="E4422">
            <v>0</v>
          </cell>
          <cell r="F4422">
            <v>0</v>
          </cell>
          <cell r="G4422">
            <v>0</v>
          </cell>
        </row>
        <row r="4423">
          <cell r="A4423" t="str">
            <v/>
          </cell>
          <cell r="B4423" t="str">
            <v/>
          </cell>
          <cell r="C4423">
            <v>0</v>
          </cell>
          <cell r="D4423" t="str">
            <v/>
          </cell>
          <cell r="E4423">
            <v>0</v>
          </cell>
          <cell r="F4423">
            <v>0</v>
          </cell>
          <cell r="G4423">
            <v>0</v>
          </cell>
        </row>
        <row r="4424">
          <cell r="A4424" t="str">
            <v/>
          </cell>
          <cell r="B4424" t="str">
            <v/>
          </cell>
          <cell r="C4424">
            <v>0</v>
          </cell>
          <cell r="D4424" t="str">
            <v/>
          </cell>
          <cell r="E4424">
            <v>0</v>
          </cell>
          <cell r="F4424">
            <v>0</v>
          </cell>
          <cell r="G4424">
            <v>0</v>
          </cell>
        </row>
        <row r="4425">
          <cell r="A4425" t="str">
            <v/>
          </cell>
          <cell r="B4425" t="str">
            <v/>
          </cell>
          <cell r="C4425">
            <v>0</v>
          </cell>
          <cell r="D4425" t="str">
            <v/>
          </cell>
          <cell r="E4425">
            <v>0</v>
          </cell>
          <cell r="F4425">
            <v>0</v>
          </cell>
          <cell r="G4425">
            <v>0</v>
          </cell>
        </row>
        <row r="4426">
          <cell r="A4426">
            <v>0</v>
          </cell>
          <cell r="B4426">
            <v>0</v>
          </cell>
          <cell r="C4426">
            <v>0</v>
          </cell>
          <cell r="D4426">
            <v>0</v>
          </cell>
          <cell r="E4426">
            <v>0</v>
          </cell>
          <cell r="F4426" t="str">
            <v>Total A</v>
          </cell>
          <cell r="G4426">
            <v>0</v>
          </cell>
        </row>
        <row r="4427">
          <cell r="A4427">
            <v>0</v>
          </cell>
          <cell r="B4427">
            <v>0</v>
          </cell>
          <cell r="C4427" t="str">
            <v>B - MANO DE OBRA</v>
          </cell>
          <cell r="D4427">
            <v>0</v>
          </cell>
          <cell r="E4427">
            <v>0</v>
          </cell>
          <cell r="F4427">
            <v>0</v>
          </cell>
          <cell r="G4427">
            <v>0</v>
          </cell>
        </row>
        <row r="4428">
          <cell r="A4428" t="str">
            <v/>
          </cell>
          <cell r="B4428">
            <v>0</v>
          </cell>
          <cell r="C4428">
            <v>0</v>
          </cell>
          <cell r="D4428" t="str">
            <v/>
          </cell>
          <cell r="E4428">
            <v>0</v>
          </cell>
          <cell r="F4428">
            <v>0</v>
          </cell>
          <cell r="G4428">
            <v>0</v>
          </cell>
        </row>
        <row r="4429">
          <cell r="A4429" t="str">
            <v/>
          </cell>
          <cell r="B4429">
            <v>0</v>
          </cell>
          <cell r="C4429">
            <v>0</v>
          </cell>
          <cell r="D4429" t="str">
            <v/>
          </cell>
          <cell r="E4429">
            <v>0</v>
          </cell>
          <cell r="F4429">
            <v>0</v>
          </cell>
          <cell r="G4429">
            <v>0</v>
          </cell>
        </row>
        <row r="4430">
          <cell r="A4430" t="str">
            <v/>
          </cell>
          <cell r="B4430">
            <v>0</v>
          </cell>
          <cell r="C4430">
            <v>0</v>
          </cell>
          <cell r="D4430" t="str">
            <v/>
          </cell>
          <cell r="E4430">
            <v>0</v>
          </cell>
          <cell r="F4430">
            <v>0</v>
          </cell>
          <cell r="G4430">
            <v>0</v>
          </cell>
        </row>
        <row r="4431">
          <cell r="A4431" t="str">
            <v/>
          </cell>
          <cell r="B4431">
            <v>0</v>
          </cell>
          <cell r="C4431">
            <v>0</v>
          </cell>
          <cell r="D4431" t="str">
            <v/>
          </cell>
          <cell r="E4431">
            <v>0</v>
          </cell>
          <cell r="F4431">
            <v>0</v>
          </cell>
          <cell r="G4431">
            <v>0</v>
          </cell>
        </row>
        <row r="4432">
          <cell r="A4432" t="str">
            <v/>
          </cell>
          <cell r="B4432">
            <v>0</v>
          </cell>
          <cell r="C4432">
            <v>0</v>
          </cell>
          <cell r="D4432" t="str">
            <v/>
          </cell>
          <cell r="E4432">
            <v>0</v>
          </cell>
          <cell r="F4432">
            <v>0</v>
          </cell>
          <cell r="G4432">
            <v>0</v>
          </cell>
        </row>
        <row r="4433">
          <cell r="A4433" t="str">
            <v/>
          </cell>
          <cell r="B4433">
            <v>0</v>
          </cell>
          <cell r="C4433">
            <v>0</v>
          </cell>
          <cell r="D4433" t="str">
            <v/>
          </cell>
          <cell r="E4433">
            <v>0</v>
          </cell>
          <cell r="F4433">
            <v>0</v>
          </cell>
          <cell r="G4433">
            <v>0</v>
          </cell>
        </row>
        <row r="4434">
          <cell r="A4434" t="str">
            <v/>
          </cell>
          <cell r="B4434">
            <v>0</v>
          </cell>
          <cell r="C4434">
            <v>0</v>
          </cell>
          <cell r="D4434" t="str">
            <v/>
          </cell>
          <cell r="E4434">
            <v>0</v>
          </cell>
          <cell r="F4434">
            <v>0</v>
          </cell>
          <cell r="G4434">
            <v>0</v>
          </cell>
        </row>
        <row r="4435">
          <cell r="A4435" t="str">
            <v/>
          </cell>
          <cell r="B4435">
            <v>0</v>
          </cell>
          <cell r="C4435">
            <v>0</v>
          </cell>
          <cell r="D4435" t="str">
            <v/>
          </cell>
          <cell r="E4435">
            <v>0</v>
          </cell>
          <cell r="F4435">
            <v>0</v>
          </cell>
          <cell r="G4435">
            <v>0</v>
          </cell>
        </row>
        <row r="4436">
          <cell r="A4436">
            <v>0</v>
          </cell>
          <cell r="B4436">
            <v>0</v>
          </cell>
          <cell r="C4436">
            <v>0</v>
          </cell>
          <cell r="D4436">
            <v>0</v>
          </cell>
          <cell r="E4436">
            <v>0</v>
          </cell>
          <cell r="F4436" t="str">
            <v>Total B</v>
          </cell>
          <cell r="G4436">
            <v>0</v>
          </cell>
        </row>
        <row r="4437">
          <cell r="A4437">
            <v>0</v>
          </cell>
          <cell r="B4437">
            <v>0</v>
          </cell>
          <cell r="C4437" t="str">
            <v>C - EQUIPOS</v>
          </cell>
          <cell r="D4437">
            <v>0</v>
          </cell>
          <cell r="E4437">
            <v>0</v>
          </cell>
          <cell r="F4437">
            <v>0</v>
          </cell>
          <cell r="G4437">
            <v>0</v>
          </cell>
        </row>
        <row r="4438">
          <cell r="A4438" t="str">
            <v/>
          </cell>
          <cell r="B4438" t="str">
            <v/>
          </cell>
          <cell r="C4438">
            <v>0</v>
          </cell>
          <cell r="D4438" t="str">
            <v/>
          </cell>
          <cell r="E4438">
            <v>0</v>
          </cell>
          <cell r="F4438">
            <v>0</v>
          </cell>
          <cell r="G4438">
            <v>0</v>
          </cell>
        </row>
        <row r="4439">
          <cell r="A4439" t="str">
            <v/>
          </cell>
          <cell r="B4439" t="str">
            <v/>
          </cell>
          <cell r="C4439">
            <v>0</v>
          </cell>
          <cell r="D4439" t="str">
            <v/>
          </cell>
          <cell r="E4439">
            <v>0</v>
          </cell>
          <cell r="F4439">
            <v>0</v>
          </cell>
          <cell r="G4439">
            <v>0</v>
          </cell>
        </row>
        <row r="4440">
          <cell r="A4440" t="str">
            <v/>
          </cell>
          <cell r="B4440" t="str">
            <v/>
          </cell>
          <cell r="C4440">
            <v>0</v>
          </cell>
          <cell r="D4440" t="str">
            <v/>
          </cell>
          <cell r="E4440">
            <v>0</v>
          </cell>
          <cell r="F4440">
            <v>0</v>
          </cell>
          <cell r="G4440">
            <v>0</v>
          </cell>
        </row>
        <row r="4441">
          <cell r="A4441" t="str">
            <v/>
          </cell>
          <cell r="B4441" t="str">
            <v/>
          </cell>
          <cell r="C4441">
            <v>0</v>
          </cell>
          <cell r="D4441" t="str">
            <v/>
          </cell>
          <cell r="E4441">
            <v>0</v>
          </cell>
          <cell r="F4441">
            <v>0</v>
          </cell>
          <cell r="G4441">
            <v>0</v>
          </cell>
        </row>
        <row r="4442">
          <cell r="A4442" t="str">
            <v/>
          </cell>
          <cell r="B4442" t="str">
            <v/>
          </cell>
          <cell r="C4442">
            <v>0</v>
          </cell>
          <cell r="D4442" t="str">
            <v/>
          </cell>
          <cell r="E4442">
            <v>0</v>
          </cell>
          <cell r="F4442">
            <v>0</v>
          </cell>
          <cell r="G4442">
            <v>0</v>
          </cell>
        </row>
        <row r="4443">
          <cell r="A4443" t="str">
            <v/>
          </cell>
          <cell r="B4443" t="str">
            <v/>
          </cell>
          <cell r="C4443">
            <v>0</v>
          </cell>
          <cell r="D4443" t="str">
            <v/>
          </cell>
          <cell r="E4443">
            <v>0</v>
          </cell>
          <cell r="F4443">
            <v>0</v>
          </cell>
          <cell r="G4443">
            <v>0</v>
          </cell>
        </row>
        <row r="4444">
          <cell r="A4444" t="str">
            <v/>
          </cell>
          <cell r="B4444" t="str">
            <v/>
          </cell>
          <cell r="C4444">
            <v>0</v>
          </cell>
          <cell r="D4444" t="str">
            <v/>
          </cell>
          <cell r="E4444">
            <v>0</v>
          </cell>
          <cell r="F4444">
            <v>0</v>
          </cell>
          <cell r="G4444">
            <v>0</v>
          </cell>
        </row>
        <row r="4445">
          <cell r="A4445" t="str">
            <v/>
          </cell>
          <cell r="B4445" t="str">
            <v/>
          </cell>
          <cell r="C4445">
            <v>0</v>
          </cell>
          <cell r="D4445" t="str">
            <v/>
          </cell>
          <cell r="E4445">
            <v>0</v>
          </cell>
          <cell r="F4445">
            <v>0</v>
          </cell>
          <cell r="G4445">
            <v>0</v>
          </cell>
        </row>
        <row r="4446">
          <cell r="A4446" t="str">
            <v/>
          </cell>
          <cell r="B4446" t="str">
            <v/>
          </cell>
          <cell r="C4446">
            <v>0</v>
          </cell>
          <cell r="D4446" t="str">
            <v/>
          </cell>
          <cell r="E4446">
            <v>0</v>
          </cell>
          <cell r="F4446">
            <v>0</v>
          </cell>
          <cell r="G4446">
            <v>0</v>
          </cell>
        </row>
        <row r="4447">
          <cell r="A4447">
            <v>0</v>
          </cell>
          <cell r="B4447">
            <v>0</v>
          </cell>
          <cell r="C4447">
            <v>0</v>
          </cell>
          <cell r="D4447">
            <v>0</v>
          </cell>
          <cell r="E4447">
            <v>0</v>
          </cell>
          <cell r="F4447" t="str">
            <v>Total C</v>
          </cell>
          <cell r="G4447">
            <v>0</v>
          </cell>
        </row>
        <row r="4448">
          <cell r="A4448">
            <v>0</v>
          </cell>
          <cell r="B4448">
            <v>0</v>
          </cell>
          <cell r="C4448">
            <v>0</v>
          </cell>
          <cell r="D4448">
            <v>0</v>
          </cell>
          <cell r="E4448">
            <v>0</v>
          </cell>
          <cell r="F4448">
            <v>0</v>
          </cell>
          <cell r="G4448">
            <v>0</v>
          </cell>
        </row>
        <row r="4449">
          <cell r="A4449" t="str">
            <v/>
          </cell>
          <cell r="B4449" t="str">
            <v/>
          </cell>
          <cell r="C4449">
            <v>0</v>
          </cell>
          <cell r="D4449" t="str">
            <v>Costo  Neto</v>
          </cell>
          <cell r="E4449">
            <v>0</v>
          </cell>
          <cell r="F4449" t="str">
            <v>Total D=A+B+C</v>
          </cell>
          <cell r="G4449">
            <v>0</v>
          </cell>
        </row>
        <row r="4451">
          <cell r="A4451" t="str">
            <v>ANALISIS DE PRECIOS</v>
          </cell>
          <cell r="B4451">
            <v>0</v>
          </cell>
          <cell r="C4451">
            <v>0</v>
          </cell>
          <cell r="D4451">
            <v>0</v>
          </cell>
          <cell r="E4451">
            <v>0</v>
          </cell>
          <cell r="F4451">
            <v>0</v>
          </cell>
          <cell r="G4451">
            <v>0</v>
          </cell>
        </row>
        <row r="4452">
          <cell r="A4452" t="str">
            <v>COMITENTE:</v>
          </cell>
          <cell r="B4452" t="str">
            <v>DIRECCIÓN DE ARQUITECTURA</v>
          </cell>
          <cell r="C4452">
            <v>0</v>
          </cell>
          <cell r="D4452">
            <v>0</v>
          </cell>
          <cell r="E4452">
            <v>0</v>
          </cell>
          <cell r="F4452">
            <v>0</v>
          </cell>
          <cell r="G4452">
            <v>0</v>
          </cell>
        </row>
        <row r="4453">
          <cell r="A4453" t="str">
            <v>CONTRATISTA:</v>
          </cell>
          <cell r="B4453" t="str">
            <v>FUNCIONALES SIGOP</v>
          </cell>
          <cell r="C4453">
            <v>0</v>
          </cell>
          <cell r="D4453">
            <v>0</v>
          </cell>
          <cell r="E4453">
            <v>0</v>
          </cell>
          <cell r="F4453">
            <v>0</v>
          </cell>
          <cell r="G4453">
            <v>0</v>
          </cell>
        </row>
        <row r="4454">
          <cell r="A4454" t="str">
            <v>OBRA:</v>
          </cell>
          <cell r="B4454" t="str">
            <v>PRUEBA PLANILLA DE MEDICION</v>
          </cell>
          <cell r="C4454">
            <v>0</v>
          </cell>
          <cell r="D4454">
            <v>0</v>
          </cell>
          <cell r="E4454">
            <v>0</v>
          </cell>
          <cell r="F4454" t="str">
            <v>PRECIOS A:</v>
          </cell>
          <cell r="G4454">
            <v>0</v>
          </cell>
        </row>
        <row r="4455">
          <cell r="A4455" t="str">
            <v>UBICACIÓN:</v>
          </cell>
          <cell r="B4455" t="str">
            <v>CENTRO CIVICO</v>
          </cell>
          <cell r="C4455">
            <v>0</v>
          </cell>
          <cell r="D4455">
            <v>0</v>
          </cell>
          <cell r="E4455">
            <v>0</v>
          </cell>
          <cell r="F4455">
            <v>0</v>
          </cell>
          <cell r="G4455">
            <v>0</v>
          </cell>
        </row>
        <row r="4456">
          <cell r="A4456" t="str">
            <v>RUBRO:</v>
          </cell>
          <cell r="B4456" t="str">
            <v/>
          </cell>
          <cell r="C4456" t="str">
            <v/>
          </cell>
          <cell r="D4456">
            <v>0</v>
          </cell>
          <cell r="E4456">
            <v>0</v>
          </cell>
          <cell r="F4456">
            <v>0</v>
          </cell>
          <cell r="G4456">
            <v>0</v>
          </cell>
        </row>
        <row r="4457">
          <cell r="A4457" t="str">
            <v>ITEM:</v>
          </cell>
          <cell r="B4457" t="str">
            <v/>
          </cell>
          <cell r="C4457" t="str">
            <v/>
          </cell>
          <cell r="D4457">
            <v>0</v>
          </cell>
          <cell r="E4457">
            <v>0</v>
          </cell>
          <cell r="F4457" t="str">
            <v>UNIDAD:</v>
          </cell>
          <cell r="G4457" t="str">
            <v/>
          </cell>
        </row>
        <row r="4458">
          <cell r="A4458">
            <v>0</v>
          </cell>
          <cell r="B4458">
            <v>0</v>
          </cell>
          <cell r="C4458">
            <v>0</v>
          </cell>
          <cell r="D4458">
            <v>0</v>
          </cell>
          <cell r="E4458">
            <v>0</v>
          </cell>
          <cell r="F4458">
            <v>0</v>
          </cell>
          <cell r="G4458">
            <v>0</v>
          </cell>
        </row>
        <row r="4459">
          <cell r="A4459" t="str">
            <v>DATOS REDETERMINACION</v>
          </cell>
          <cell r="B4459">
            <v>0</v>
          </cell>
          <cell r="C4459" t="str">
            <v>DESIGNACION</v>
          </cell>
          <cell r="D4459" t="str">
            <v>U</v>
          </cell>
          <cell r="E4459" t="str">
            <v>Cantidad</v>
          </cell>
          <cell r="F4459" t="str">
            <v>$ Unitarios</v>
          </cell>
          <cell r="G4459" t="str">
            <v>$ Parcial</v>
          </cell>
        </row>
        <row r="4460">
          <cell r="A4460" t="str">
            <v>CÓDIGO</v>
          </cell>
          <cell r="B4460" t="str">
            <v>DESCRIPCIÓN</v>
          </cell>
          <cell r="C4460">
            <v>0</v>
          </cell>
          <cell r="D4460">
            <v>0</v>
          </cell>
          <cell r="E4460">
            <v>0</v>
          </cell>
          <cell r="F4460">
            <v>0</v>
          </cell>
          <cell r="G4460">
            <v>0</v>
          </cell>
        </row>
        <row r="4461">
          <cell r="A4461">
            <v>0</v>
          </cell>
          <cell r="B4461">
            <v>0</v>
          </cell>
          <cell r="C4461" t="str">
            <v>A - MATERIALES</v>
          </cell>
          <cell r="D4461">
            <v>0</v>
          </cell>
          <cell r="E4461">
            <v>0</v>
          </cell>
          <cell r="F4461">
            <v>0</v>
          </cell>
          <cell r="G4461">
            <v>0</v>
          </cell>
        </row>
        <row r="4462">
          <cell r="A4462" t="str">
            <v/>
          </cell>
          <cell r="B4462" t="str">
            <v/>
          </cell>
          <cell r="C4462">
            <v>0</v>
          </cell>
          <cell r="D4462" t="str">
            <v/>
          </cell>
          <cell r="E4462">
            <v>0</v>
          </cell>
          <cell r="F4462">
            <v>0</v>
          </cell>
          <cell r="G4462">
            <v>0</v>
          </cell>
        </row>
        <row r="4463">
          <cell r="A4463" t="str">
            <v/>
          </cell>
          <cell r="B4463" t="str">
            <v/>
          </cell>
          <cell r="C4463">
            <v>0</v>
          </cell>
          <cell r="D4463" t="str">
            <v/>
          </cell>
          <cell r="E4463">
            <v>0</v>
          </cell>
          <cell r="F4463">
            <v>0</v>
          </cell>
          <cell r="G4463">
            <v>0</v>
          </cell>
        </row>
        <row r="4464">
          <cell r="A4464" t="str">
            <v/>
          </cell>
          <cell r="B4464" t="str">
            <v/>
          </cell>
          <cell r="C4464">
            <v>0</v>
          </cell>
          <cell r="D4464" t="str">
            <v/>
          </cell>
          <cell r="E4464">
            <v>0</v>
          </cell>
          <cell r="F4464">
            <v>0</v>
          </cell>
          <cell r="G4464">
            <v>0</v>
          </cell>
        </row>
        <row r="4465">
          <cell r="A4465" t="str">
            <v/>
          </cell>
          <cell r="B4465" t="str">
            <v/>
          </cell>
          <cell r="C4465">
            <v>0</v>
          </cell>
          <cell r="D4465" t="str">
            <v/>
          </cell>
          <cell r="E4465">
            <v>0</v>
          </cell>
          <cell r="F4465">
            <v>0</v>
          </cell>
          <cell r="G4465">
            <v>0</v>
          </cell>
        </row>
        <row r="4466">
          <cell r="A4466" t="str">
            <v/>
          </cell>
          <cell r="B4466" t="str">
            <v/>
          </cell>
          <cell r="C4466">
            <v>0</v>
          </cell>
          <cell r="D4466" t="str">
            <v/>
          </cell>
          <cell r="E4466">
            <v>0</v>
          </cell>
          <cell r="F4466">
            <v>0</v>
          </cell>
          <cell r="G4466">
            <v>0</v>
          </cell>
        </row>
        <row r="4467">
          <cell r="A4467" t="str">
            <v/>
          </cell>
          <cell r="B4467" t="str">
            <v/>
          </cell>
          <cell r="C4467">
            <v>0</v>
          </cell>
          <cell r="D4467" t="str">
            <v/>
          </cell>
          <cell r="E4467">
            <v>0</v>
          </cell>
          <cell r="F4467">
            <v>0</v>
          </cell>
          <cell r="G4467">
            <v>0</v>
          </cell>
        </row>
        <row r="4468">
          <cell r="A4468" t="str">
            <v/>
          </cell>
          <cell r="B4468" t="str">
            <v/>
          </cell>
          <cell r="C4468">
            <v>0</v>
          </cell>
          <cell r="D4468" t="str">
            <v/>
          </cell>
          <cell r="E4468">
            <v>0</v>
          </cell>
          <cell r="F4468">
            <v>0</v>
          </cell>
          <cell r="G4468">
            <v>0</v>
          </cell>
        </row>
        <row r="4469">
          <cell r="A4469" t="str">
            <v/>
          </cell>
          <cell r="B4469" t="str">
            <v/>
          </cell>
          <cell r="C4469">
            <v>0</v>
          </cell>
          <cell r="D4469" t="str">
            <v/>
          </cell>
          <cell r="E4469">
            <v>0</v>
          </cell>
          <cell r="F4469">
            <v>0</v>
          </cell>
          <cell r="G4469">
            <v>0</v>
          </cell>
        </row>
        <row r="4470">
          <cell r="A4470" t="str">
            <v/>
          </cell>
          <cell r="B4470" t="str">
            <v/>
          </cell>
          <cell r="C4470">
            <v>0</v>
          </cell>
          <cell r="D4470" t="str">
            <v/>
          </cell>
          <cell r="E4470">
            <v>0</v>
          </cell>
          <cell r="F4470">
            <v>0</v>
          </cell>
          <cell r="G4470">
            <v>0</v>
          </cell>
        </row>
        <row r="4471">
          <cell r="A4471" t="str">
            <v/>
          </cell>
          <cell r="B4471" t="str">
            <v/>
          </cell>
          <cell r="C4471">
            <v>0</v>
          </cell>
          <cell r="D4471" t="str">
            <v/>
          </cell>
          <cell r="E4471">
            <v>0</v>
          </cell>
          <cell r="F4471">
            <v>0</v>
          </cell>
          <cell r="G4471">
            <v>0</v>
          </cell>
        </row>
        <row r="4472">
          <cell r="A4472" t="str">
            <v/>
          </cell>
          <cell r="B4472" t="str">
            <v/>
          </cell>
          <cell r="C4472">
            <v>0</v>
          </cell>
          <cell r="D4472" t="str">
            <v/>
          </cell>
          <cell r="E4472">
            <v>0</v>
          </cell>
          <cell r="F4472">
            <v>0</v>
          </cell>
          <cell r="G4472">
            <v>0</v>
          </cell>
        </row>
        <row r="4473">
          <cell r="A4473" t="str">
            <v/>
          </cell>
          <cell r="B4473" t="str">
            <v/>
          </cell>
          <cell r="C4473">
            <v>0</v>
          </cell>
          <cell r="D4473" t="str">
            <v/>
          </cell>
          <cell r="E4473">
            <v>0</v>
          </cell>
          <cell r="F4473">
            <v>0</v>
          </cell>
          <cell r="G4473">
            <v>0</v>
          </cell>
        </row>
        <row r="4474">
          <cell r="A4474" t="str">
            <v/>
          </cell>
          <cell r="B4474" t="str">
            <v/>
          </cell>
          <cell r="C4474">
            <v>0</v>
          </cell>
          <cell r="D4474" t="str">
            <v/>
          </cell>
          <cell r="E4474">
            <v>0</v>
          </cell>
          <cell r="F4474">
            <v>0</v>
          </cell>
          <cell r="G4474">
            <v>0</v>
          </cell>
        </row>
        <row r="4475">
          <cell r="A4475" t="str">
            <v/>
          </cell>
          <cell r="B4475" t="str">
            <v/>
          </cell>
          <cell r="C4475">
            <v>0</v>
          </cell>
          <cell r="D4475" t="str">
            <v/>
          </cell>
          <cell r="E4475">
            <v>0</v>
          </cell>
          <cell r="F4475">
            <v>0</v>
          </cell>
          <cell r="G4475">
            <v>0</v>
          </cell>
        </row>
        <row r="4476">
          <cell r="A4476">
            <v>0</v>
          </cell>
          <cell r="B4476">
            <v>0</v>
          </cell>
          <cell r="C4476">
            <v>0</v>
          </cell>
          <cell r="D4476">
            <v>0</v>
          </cell>
          <cell r="E4476">
            <v>0</v>
          </cell>
          <cell r="F4476" t="str">
            <v>Total A</v>
          </cell>
          <cell r="G4476">
            <v>0</v>
          </cell>
        </row>
        <row r="4477">
          <cell r="A4477">
            <v>0</v>
          </cell>
          <cell r="B4477">
            <v>0</v>
          </cell>
          <cell r="C4477" t="str">
            <v>B - MANO DE OBRA</v>
          </cell>
          <cell r="D4477">
            <v>0</v>
          </cell>
          <cell r="E4477">
            <v>0</v>
          </cell>
          <cell r="F4477">
            <v>0</v>
          </cell>
          <cell r="G4477">
            <v>0</v>
          </cell>
        </row>
        <row r="4478">
          <cell r="A4478" t="str">
            <v/>
          </cell>
          <cell r="B4478">
            <v>0</v>
          </cell>
          <cell r="C4478">
            <v>0</v>
          </cell>
          <cell r="D4478" t="str">
            <v/>
          </cell>
          <cell r="E4478">
            <v>0</v>
          </cell>
          <cell r="F4478">
            <v>0</v>
          </cell>
          <cell r="G4478">
            <v>0</v>
          </cell>
        </row>
        <row r="4479">
          <cell r="A4479" t="str">
            <v/>
          </cell>
          <cell r="B4479">
            <v>0</v>
          </cell>
          <cell r="C4479">
            <v>0</v>
          </cell>
          <cell r="D4479" t="str">
            <v/>
          </cell>
          <cell r="E4479">
            <v>0</v>
          </cell>
          <cell r="F4479">
            <v>0</v>
          </cell>
          <cell r="G4479">
            <v>0</v>
          </cell>
        </row>
        <row r="4480">
          <cell r="A4480" t="str">
            <v/>
          </cell>
          <cell r="B4480">
            <v>0</v>
          </cell>
          <cell r="C4480">
            <v>0</v>
          </cell>
          <cell r="D4480" t="str">
            <v/>
          </cell>
          <cell r="E4480">
            <v>0</v>
          </cell>
          <cell r="F4480">
            <v>0</v>
          </cell>
          <cell r="G4480">
            <v>0</v>
          </cell>
        </row>
        <row r="4481">
          <cell r="A4481" t="str">
            <v/>
          </cell>
          <cell r="B4481">
            <v>0</v>
          </cell>
          <cell r="C4481">
            <v>0</v>
          </cell>
          <cell r="D4481" t="str">
            <v/>
          </cell>
          <cell r="E4481">
            <v>0</v>
          </cell>
          <cell r="F4481">
            <v>0</v>
          </cell>
          <cell r="G4481">
            <v>0</v>
          </cell>
        </row>
        <row r="4482">
          <cell r="A4482" t="str">
            <v/>
          </cell>
          <cell r="B4482">
            <v>0</v>
          </cell>
          <cell r="C4482">
            <v>0</v>
          </cell>
          <cell r="D4482" t="str">
            <v/>
          </cell>
          <cell r="E4482">
            <v>0</v>
          </cell>
          <cell r="F4482">
            <v>0</v>
          </cell>
          <cell r="G4482">
            <v>0</v>
          </cell>
        </row>
        <row r="4483">
          <cell r="A4483" t="str">
            <v/>
          </cell>
          <cell r="B4483">
            <v>0</v>
          </cell>
          <cell r="C4483">
            <v>0</v>
          </cell>
          <cell r="D4483" t="str">
            <v/>
          </cell>
          <cell r="E4483">
            <v>0</v>
          </cell>
          <cell r="F4483">
            <v>0</v>
          </cell>
          <cell r="G4483">
            <v>0</v>
          </cell>
        </row>
        <row r="4484">
          <cell r="A4484" t="str">
            <v/>
          </cell>
          <cell r="B4484">
            <v>0</v>
          </cell>
          <cell r="C4484">
            <v>0</v>
          </cell>
          <cell r="D4484" t="str">
            <v/>
          </cell>
          <cell r="E4484">
            <v>0</v>
          </cell>
          <cell r="F4484">
            <v>0</v>
          </cell>
          <cell r="G4484">
            <v>0</v>
          </cell>
        </row>
        <row r="4485">
          <cell r="A4485" t="str">
            <v/>
          </cell>
          <cell r="B4485">
            <v>0</v>
          </cell>
          <cell r="C4485">
            <v>0</v>
          </cell>
          <cell r="D4485" t="str">
            <v/>
          </cell>
          <cell r="E4485">
            <v>0</v>
          </cell>
          <cell r="F4485">
            <v>0</v>
          </cell>
          <cell r="G4485">
            <v>0</v>
          </cell>
        </row>
        <row r="4486">
          <cell r="A4486">
            <v>0</v>
          </cell>
          <cell r="B4486">
            <v>0</v>
          </cell>
          <cell r="C4486">
            <v>0</v>
          </cell>
          <cell r="D4486">
            <v>0</v>
          </cell>
          <cell r="E4486">
            <v>0</v>
          </cell>
          <cell r="F4486" t="str">
            <v>Total B</v>
          </cell>
          <cell r="G4486">
            <v>0</v>
          </cell>
        </row>
        <row r="4487">
          <cell r="A4487">
            <v>0</v>
          </cell>
          <cell r="B4487">
            <v>0</v>
          </cell>
          <cell r="C4487" t="str">
            <v>C - EQUIPOS</v>
          </cell>
          <cell r="D4487">
            <v>0</v>
          </cell>
          <cell r="E4487">
            <v>0</v>
          </cell>
          <cell r="F4487">
            <v>0</v>
          </cell>
          <cell r="G4487">
            <v>0</v>
          </cell>
        </row>
        <row r="4488">
          <cell r="A4488" t="str">
            <v/>
          </cell>
          <cell r="B4488" t="str">
            <v/>
          </cell>
          <cell r="C4488">
            <v>0</v>
          </cell>
          <cell r="D4488" t="str">
            <v/>
          </cell>
          <cell r="E4488">
            <v>0</v>
          </cell>
          <cell r="F4488">
            <v>0</v>
          </cell>
          <cell r="G4488">
            <v>0</v>
          </cell>
        </row>
        <row r="4489">
          <cell r="A4489" t="str">
            <v/>
          </cell>
          <cell r="B4489" t="str">
            <v/>
          </cell>
          <cell r="C4489">
            <v>0</v>
          </cell>
          <cell r="D4489" t="str">
            <v/>
          </cell>
          <cell r="E4489">
            <v>0</v>
          </cell>
          <cell r="F4489">
            <v>0</v>
          </cell>
          <cell r="G4489">
            <v>0</v>
          </cell>
        </row>
        <row r="4490">
          <cell r="A4490" t="str">
            <v/>
          </cell>
          <cell r="B4490" t="str">
            <v/>
          </cell>
          <cell r="C4490">
            <v>0</v>
          </cell>
          <cell r="D4490" t="str">
            <v/>
          </cell>
          <cell r="E4490">
            <v>0</v>
          </cell>
          <cell r="F4490">
            <v>0</v>
          </cell>
          <cell r="G4490">
            <v>0</v>
          </cell>
        </row>
        <row r="4491">
          <cell r="A4491" t="str">
            <v/>
          </cell>
          <cell r="B4491" t="str">
            <v/>
          </cell>
          <cell r="C4491">
            <v>0</v>
          </cell>
          <cell r="D4491" t="str">
            <v/>
          </cell>
          <cell r="E4491">
            <v>0</v>
          </cell>
          <cell r="F4491">
            <v>0</v>
          </cell>
          <cell r="G4491">
            <v>0</v>
          </cell>
        </row>
        <row r="4492">
          <cell r="A4492" t="str">
            <v/>
          </cell>
          <cell r="B4492" t="str">
            <v/>
          </cell>
          <cell r="C4492">
            <v>0</v>
          </cell>
          <cell r="D4492" t="str">
            <v/>
          </cell>
          <cell r="E4492">
            <v>0</v>
          </cell>
          <cell r="F4492">
            <v>0</v>
          </cell>
          <cell r="G4492">
            <v>0</v>
          </cell>
        </row>
        <row r="4493">
          <cell r="A4493" t="str">
            <v/>
          </cell>
          <cell r="B4493" t="str">
            <v/>
          </cell>
          <cell r="C4493">
            <v>0</v>
          </cell>
          <cell r="D4493" t="str">
            <v/>
          </cell>
          <cell r="E4493">
            <v>0</v>
          </cell>
          <cell r="F4493">
            <v>0</v>
          </cell>
          <cell r="G4493">
            <v>0</v>
          </cell>
        </row>
        <row r="4494">
          <cell r="A4494" t="str">
            <v/>
          </cell>
          <cell r="B4494" t="str">
            <v/>
          </cell>
          <cell r="C4494">
            <v>0</v>
          </cell>
          <cell r="D4494" t="str">
            <v/>
          </cell>
          <cell r="E4494">
            <v>0</v>
          </cell>
          <cell r="F4494">
            <v>0</v>
          </cell>
          <cell r="G4494">
            <v>0</v>
          </cell>
        </row>
        <row r="4495">
          <cell r="A4495" t="str">
            <v/>
          </cell>
          <cell r="B4495" t="str">
            <v/>
          </cell>
          <cell r="C4495">
            <v>0</v>
          </cell>
          <cell r="D4495" t="str">
            <v/>
          </cell>
          <cell r="E4495">
            <v>0</v>
          </cell>
          <cell r="F4495">
            <v>0</v>
          </cell>
          <cell r="G4495">
            <v>0</v>
          </cell>
        </row>
        <row r="4496">
          <cell r="A4496" t="str">
            <v/>
          </cell>
          <cell r="B4496" t="str">
            <v/>
          </cell>
          <cell r="C4496">
            <v>0</v>
          </cell>
          <cell r="D4496" t="str">
            <v/>
          </cell>
          <cell r="E4496">
            <v>0</v>
          </cell>
          <cell r="F4496">
            <v>0</v>
          </cell>
          <cell r="G4496">
            <v>0</v>
          </cell>
        </row>
        <row r="4497">
          <cell r="A4497">
            <v>0</v>
          </cell>
          <cell r="B4497">
            <v>0</v>
          </cell>
          <cell r="C4497">
            <v>0</v>
          </cell>
          <cell r="D4497">
            <v>0</v>
          </cell>
          <cell r="E4497">
            <v>0</v>
          </cell>
          <cell r="F4497" t="str">
            <v>Total C</v>
          </cell>
          <cell r="G4497">
            <v>0</v>
          </cell>
        </row>
        <row r="4498">
          <cell r="A4498">
            <v>0</v>
          </cell>
          <cell r="B4498">
            <v>0</v>
          </cell>
          <cell r="C4498">
            <v>0</v>
          </cell>
          <cell r="D4498">
            <v>0</v>
          </cell>
          <cell r="E4498">
            <v>0</v>
          </cell>
          <cell r="F4498">
            <v>0</v>
          </cell>
          <cell r="G4498">
            <v>0</v>
          </cell>
        </row>
        <row r="4499">
          <cell r="A4499" t="str">
            <v/>
          </cell>
          <cell r="B4499" t="str">
            <v/>
          </cell>
          <cell r="C4499">
            <v>0</v>
          </cell>
          <cell r="D4499" t="str">
            <v>Costo  Neto</v>
          </cell>
          <cell r="E4499">
            <v>0</v>
          </cell>
          <cell r="F4499" t="str">
            <v>Total D=A+B+C</v>
          </cell>
          <cell r="G4499">
            <v>0</v>
          </cell>
        </row>
        <row r="4501">
          <cell r="A4501" t="str">
            <v>ANALISIS DE PRECIOS</v>
          </cell>
          <cell r="B4501">
            <v>0</v>
          </cell>
          <cell r="C4501">
            <v>0</v>
          </cell>
          <cell r="D4501">
            <v>0</v>
          </cell>
          <cell r="E4501">
            <v>0</v>
          </cell>
          <cell r="F4501">
            <v>0</v>
          </cell>
          <cell r="G4501">
            <v>0</v>
          </cell>
        </row>
        <row r="4502">
          <cell r="A4502" t="str">
            <v>COMITENTE:</v>
          </cell>
          <cell r="B4502" t="str">
            <v>DIRECCIÓN DE ARQUITECTURA</v>
          </cell>
          <cell r="C4502">
            <v>0</v>
          </cell>
          <cell r="D4502">
            <v>0</v>
          </cell>
          <cell r="E4502">
            <v>0</v>
          </cell>
          <cell r="F4502">
            <v>0</v>
          </cell>
          <cell r="G4502">
            <v>0</v>
          </cell>
        </row>
        <row r="4503">
          <cell r="A4503" t="str">
            <v>CONTRATISTA:</v>
          </cell>
          <cell r="B4503" t="str">
            <v>FUNCIONALES SIGOP</v>
          </cell>
          <cell r="C4503">
            <v>0</v>
          </cell>
          <cell r="D4503">
            <v>0</v>
          </cell>
          <cell r="E4503">
            <v>0</v>
          </cell>
          <cell r="F4503">
            <v>0</v>
          </cell>
          <cell r="G4503">
            <v>0</v>
          </cell>
        </row>
        <row r="4504">
          <cell r="A4504" t="str">
            <v>OBRA:</v>
          </cell>
          <cell r="B4504" t="str">
            <v>PRUEBA PLANILLA DE MEDICION</v>
          </cell>
          <cell r="C4504">
            <v>0</v>
          </cell>
          <cell r="D4504">
            <v>0</v>
          </cell>
          <cell r="E4504">
            <v>0</v>
          </cell>
          <cell r="F4504" t="str">
            <v>PRECIOS A:</v>
          </cell>
          <cell r="G4504">
            <v>0</v>
          </cell>
        </row>
        <row r="4505">
          <cell r="A4505" t="str">
            <v>UBICACIÓN:</v>
          </cell>
          <cell r="B4505" t="str">
            <v>CENTRO CIVICO</v>
          </cell>
          <cell r="C4505">
            <v>0</v>
          </cell>
          <cell r="D4505">
            <v>0</v>
          </cell>
          <cell r="E4505">
            <v>0</v>
          </cell>
          <cell r="F4505">
            <v>0</v>
          </cell>
          <cell r="G4505">
            <v>0</v>
          </cell>
        </row>
        <row r="4506">
          <cell r="A4506" t="str">
            <v>RUBRO:</v>
          </cell>
          <cell r="B4506" t="str">
            <v/>
          </cell>
          <cell r="C4506" t="str">
            <v/>
          </cell>
          <cell r="D4506">
            <v>0</v>
          </cell>
          <cell r="E4506">
            <v>0</v>
          </cell>
          <cell r="F4506">
            <v>0</v>
          </cell>
          <cell r="G4506">
            <v>0</v>
          </cell>
        </row>
        <row r="4507">
          <cell r="A4507" t="str">
            <v>ITEM:</v>
          </cell>
          <cell r="B4507" t="str">
            <v/>
          </cell>
          <cell r="C4507" t="str">
            <v/>
          </cell>
          <cell r="D4507">
            <v>0</v>
          </cell>
          <cell r="E4507">
            <v>0</v>
          </cell>
          <cell r="F4507" t="str">
            <v>UNIDAD:</v>
          </cell>
          <cell r="G4507" t="str">
            <v/>
          </cell>
        </row>
        <row r="4508">
          <cell r="A4508">
            <v>0</v>
          </cell>
          <cell r="B4508">
            <v>0</v>
          </cell>
          <cell r="C4508">
            <v>0</v>
          </cell>
          <cell r="D4508">
            <v>0</v>
          </cell>
          <cell r="E4508">
            <v>0</v>
          </cell>
          <cell r="F4508">
            <v>0</v>
          </cell>
          <cell r="G4508">
            <v>0</v>
          </cell>
        </row>
        <row r="4509">
          <cell r="A4509" t="str">
            <v>DATOS REDETERMINACION</v>
          </cell>
          <cell r="B4509">
            <v>0</v>
          </cell>
          <cell r="C4509" t="str">
            <v>DESIGNACION</v>
          </cell>
          <cell r="D4509" t="str">
            <v>U</v>
          </cell>
          <cell r="E4509" t="str">
            <v>Cantidad</v>
          </cell>
          <cell r="F4509" t="str">
            <v>$ Unitarios</v>
          </cell>
          <cell r="G4509" t="str">
            <v>$ Parcial</v>
          </cell>
        </row>
        <row r="4510">
          <cell r="A4510" t="str">
            <v>CÓDIGO</v>
          </cell>
          <cell r="B4510" t="str">
            <v>DESCRIPCIÓN</v>
          </cell>
          <cell r="C4510">
            <v>0</v>
          </cell>
          <cell r="D4510">
            <v>0</v>
          </cell>
          <cell r="E4510">
            <v>0</v>
          </cell>
          <cell r="F4510">
            <v>0</v>
          </cell>
          <cell r="G4510">
            <v>0</v>
          </cell>
        </row>
        <row r="4511">
          <cell r="A4511">
            <v>0</v>
          </cell>
          <cell r="B4511">
            <v>0</v>
          </cell>
          <cell r="C4511" t="str">
            <v>A - MATERIALES</v>
          </cell>
          <cell r="D4511">
            <v>0</v>
          </cell>
          <cell r="E4511">
            <v>0</v>
          </cell>
          <cell r="F4511">
            <v>0</v>
          </cell>
          <cell r="G4511">
            <v>0</v>
          </cell>
        </row>
        <row r="4512">
          <cell r="A4512" t="str">
            <v/>
          </cell>
          <cell r="B4512" t="str">
            <v/>
          </cell>
          <cell r="C4512">
            <v>0</v>
          </cell>
          <cell r="D4512" t="str">
            <v/>
          </cell>
          <cell r="E4512">
            <v>0</v>
          </cell>
          <cell r="F4512">
            <v>0</v>
          </cell>
          <cell r="G4512">
            <v>0</v>
          </cell>
        </row>
        <row r="4513">
          <cell r="A4513" t="str">
            <v/>
          </cell>
          <cell r="B4513" t="str">
            <v/>
          </cell>
          <cell r="C4513">
            <v>0</v>
          </cell>
          <cell r="D4513" t="str">
            <v/>
          </cell>
          <cell r="E4513">
            <v>0</v>
          </cell>
          <cell r="F4513">
            <v>0</v>
          </cell>
          <cell r="G4513">
            <v>0</v>
          </cell>
        </row>
        <row r="4514">
          <cell r="A4514" t="str">
            <v/>
          </cell>
          <cell r="B4514" t="str">
            <v/>
          </cell>
          <cell r="C4514">
            <v>0</v>
          </cell>
          <cell r="D4514" t="str">
            <v/>
          </cell>
          <cell r="E4514">
            <v>0</v>
          </cell>
          <cell r="F4514">
            <v>0</v>
          </cell>
          <cell r="G4514">
            <v>0</v>
          </cell>
        </row>
        <row r="4515">
          <cell r="A4515" t="str">
            <v/>
          </cell>
          <cell r="B4515" t="str">
            <v/>
          </cell>
          <cell r="C4515">
            <v>0</v>
          </cell>
          <cell r="D4515" t="str">
            <v/>
          </cell>
          <cell r="E4515">
            <v>0</v>
          </cell>
          <cell r="F4515">
            <v>0</v>
          </cell>
          <cell r="G4515">
            <v>0</v>
          </cell>
        </row>
        <row r="4516">
          <cell r="A4516" t="str">
            <v/>
          </cell>
          <cell r="B4516" t="str">
            <v/>
          </cell>
          <cell r="C4516">
            <v>0</v>
          </cell>
          <cell r="D4516" t="str">
            <v/>
          </cell>
          <cell r="E4516">
            <v>0</v>
          </cell>
          <cell r="F4516">
            <v>0</v>
          </cell>
          <cell r="G4516">
            <v>0</v>
          </cell>
        </row>
        <row r="4517">
          <cell r="A4517" t="str">
            <v/>
          </cell>
          <cell r="B4517" t="str">
            <v/>
          </cell>
          <cell r="C4517">
            <v>0</v>
          </cell>
          <cell r="D4517" t="str">
            <v/>
          </cell>
          <cell r="E4517">
            <v>0</v>
          </cell>
          <cell r="F4517">
            <v>0</v>
          </cell>
          <cell r="G4517">
            <v>0</v>
          </cell>
        </row>
        <row r="4518">
          <cell r="A4518" t="str">
            <v/>
          </cell>
          <cell r="B4518" t="str">
            <v/>
          </cell>
          <cell r="C4518">
            <v>0</v>
          </cell>
          <cell r="D4518" t="str">
            <v/>
          </cell>
          <cell r="E4518">
            <v>0</v>
          </cell>
          <cell r="F4518">
            <v>0</v>
          </cell>
          <cell r="G4518">
            <v>0</v>
          </cell>
        </row>
        <row r="4519">
          <cell r="A4519" t="str">
            <v/>
          </cell>
          <cell r="B4519" t="str">
            <v/>
          </cell>
          <cell r="C4519">
            <v>0</v>
          </cell>
          <cell r="D4519" t="str">
            <v/>
          </cell>
          <cell r="E4519">
            <v>0</v>
          </cell>
          <cell r="F4519">
            <v>0</v>
          </cell>
          <cell r="G4519">
            <v>0</v>
          </cell>
        </row>
        <row r="4520">
          <cell r="A4520" t="str">
            <v/>
          </cell>
          <cell r="B4520" t="str">
            <v/>
          </cell>
          <cell r="C4520">
            <v>0</v>
          </cell>
          <cell r="D4520" t="str">
            <v/>
          </cell>
          <cell r="E4520">
            <v>0</v>
          </cell>
          <cell r="F4520">
            <v>0</v>
          </cell>
          <cell r="G4520">
            <v>0</v>
          </cell>
        </row>
        <row r="4521">
          <cell r="A4521" t="str">
            <v/>
          </cell>
          <cell r="B4521" t="str">
            <v/>
          </cell>
          <cell r="C4521">
            <v>0</v>
          </cell>
          <cell r="D4521" t="str">
            <v/>
          </cell>
          <cell r="E4521">
            <v>0</v>
          </cell>
          <cell r="F4521">
            <v>0</v>
          </cell>
          <cell r="G4521">
            <v>0</v>
          </cell>
        </row>
        <row r="4522">
          <cell r="A4522" t="str">
            <v/>
          </cell>
          <cell r="B4522" t="str">
            <v/>
          </cell>
          <cell r="C4522">
            <v>0</v>
          </cell>
          <cell r="D4522" t="str">
            <v/>
          </cell>
          <cell r="E4522">
            <v>0</v>
          </cell>
          <cell r="F4522">
            <v>0</v>
          </cell>
          <cell r="G4522">
            <v>0</v>
          </cell>
        </row>
        <row r="4523">
          <cell r="A4523" t="str">
            <v/>
          </cell>
          <cell r="B4523" t="str">
            <v/>
          </cell>
          <cell r="C4523">
            <v>0</v>
          </cell>
          <cell r="D4523" t="str">
            <v/>
          </cell>
          <cell r="E4523">
            <v>0</v>
          </cell>
          <cell r="F4523">
            <v>0</v>
          </cell>
          <cell r="G4523">
            <v>0</v>
          </cell>
        </row>
        <row r="4524">
          <cell r="A4524" t="str">
            <v/>
          </cell>
          <cell r="B4524" t="str">
            <v/>
          </cell>
          <cell r="C4524">
            <v>0</v>
          </cell>
          <cell r="D4524" t="str">
            <v/>
          </cell>
          <cell r="E4524">
            <v>0</v>
          </cell>
          <cell r="F4524">
            <v>0</v>
          </cell>
          <cell r="G4524">
            <v>0</v>
          </cell>
        </row>
        <row r="4525">
          <cell r="A4525" t="str">
            <v/>
          </cell>
          <cell r="B4525" t="str">
            <v/>
          </cell>
          <cell r="C4525">
            <v>0</v>
          </cell>
          <cell r="D4525" t="str">
            <v/>
          </cell>
          <cell r="E4525">
            <v>0</v>
          </cell>
          <cell r="F4525">
            <v>0</v>
          </cell>
          <cell r="G4525">
            <v>0</v>
          </cell>
        </row>
        <row r="4526">
          <cell r="A4526">
            <v>0</v>
          </cell>
          <cell r="B4526">
            <v>0</v>
          </cell>
          <cell r="C4526">
            <v>0</v>
          </cell>
          <cell r="D4526">
            <v>0</v>
          </cell>
          <cell r="E4526">
            <v>0</v>
          </cell>
          <cell r="F4526" t="str">
            <v>Total A</v>
          </cell>
          <cell r="G4526">
            <v>0</v>
          </cell>
        </row>
        <row r="4527">
          <cell r="A4527">
            <v>0</v>
          </cell>
          <cell r="B4527">
            <v>0</v>
          </cell>
          <cell r="C4527" t="str">
            <v>B - MANO DE OBRA</v>
          </cell>
          <cell r="D4527">
            <v>0</v>
          </cell>
          <cell r="E4527">
            <v>0</v>
          </cell>
          <cell r="F4527">
            <v>0</v>
          </cell>
          <cell r="G4527">
            <v>0</v>
          </cell>
        </row>
        <row r="4528">
          <cell r="A4528" t="str">
            <v/>
          </cell>
          <cell r="B4528">
            <v>0</v>
          </cell>
          <cell r="C4528">
            <v>0</v>
          </cell>
          <cell r="D4528" t="str">
            <v/>
          </cell>
          <cell r="E4528">
            <v>0</v>
          </cell>
          <cell r="F4528">
            <v>0</v>
          </cell>
          <cell r="G4528">
            <v>0</v>
          </cell>
        </row>
        <row r="4529">
          <cell r="A4529" t="str">
            <v/>
          </cell>
          <cell r="B4529">
            <v>0</v>
          </cell>
          <cell r="C4529">
            <v>0</v>
          </cell>
          <cell r="D4529" t="str">
            <v/>
          </cell>
          <cell r="E4529">
            <v>0</v>
          </cell>
          <cell r="F4529">
            <v>0</v>
          </cell>
          <cell r="G4529">
            <v>0</v>
          </cell>
        </row>
        <row r="4530">
          <cell r="A4530" t="str">
            <v/>
          </cell>
          <cell r="B4530">
            <v>0</v>
          </cell>
          <cell r="C4530">
            <v>0</v>
          </cell>
          <cell r="D4530" t="str">
            <v/>
          </cell>
          <cell r="E4530">
            <v>0</v>
          </cell>
          <cell r="F4530">
            <v>0</v>
          </cell>
          <cell r="G4530">
            <v>0</v>
          </cell>
        </row>
        <row r="4531">
          <cell r="A4531" t="str">
            <v/>
          </cell>
          <cell r="B4531">
            <v>0</v>
          </cell>
          <cell r="C4531">
            <v>0</v>
          </cell>
          <cell r="D4531" t="str">
            <v/>
          </cell>
          <cell r="E4531">
            <v>0</v>
          </cell>
          <cell r="F4531">
            <v>0</v>
          </cell>
          <cell r="G4531">
            <v>0</v>
          </cell>
        </row>
        <row r="4532">
          <cell r="A4532" t="str">
            <v/>
          </cell>
          <cell r="B4532">
            <v>0</v>
          </cell>
          <cell r="C4532">
            <v>0</v>
          </cell>
          <cell r="D4532" t="str">
            <v/>
          </cell>
          <cell r="E4532">
            <v>0</v>
          </cell>
          <cell r="F4532">
            <v>0</v>
          </cell>
          <cell r="G4532">
            <v>0</v>
          </cell>
        </row>
        <row r="4533">
          <cell r="A4533" t="str">
            <v/>
          </cell>
          <cell r="B4533">
            <v>0</v>
          </cell>
          <cell r="C4533">
            <v>0</v>
          </cell>
          <cell r="D4533" t="str">
            <v/>
          </cell>
          <cell r="E4533">
            <v>0</v>
          </cell>
          <cell r="F4533">
            <v>0</v>
          </cell>
          <cell r="G4533">
            <v>0</v>
          </cell>
        </row>
        <row r="4534">
          <cell r="A4534" t="str">
            <v/>
          </cell>
          <cell r="B4534">
            <v>0</v>
          </cell>
          <cell r="C4534">
            <v>0</v>
          </cell>
          <cell r="D4534" t="str">
            <v/>
          </cell>
          <cell r="E4534">
            <v>0</v>
          </cell>
          <cell r="F4534">
            <v>0</v>
          </cell>
          <cell r="G4534">
            <v>0</v>
          </cell>
        </row>
        <row r="4535">
          <cell r="A4535" t="str">
            <v/>
          </cell>
          <cell r="B4535">
            <v>0</v>
          </cell>
          <cell r="C4535">
            <v>0</v>
          </cell>
          <cell r="D4535" t="str">
            <v/>
          </cell>
          <cell r="E4535">
            <v>0</v>
          </cell>
          <cell r="F4535">
            <v>0</v>
          </cell>
          <cell r="G4535">
            <v>0</v>
          </cell>
        </row>
        <row r="4536">
          <cell r="A4536">
            <v>0</v>
          </cell>
          <cell r="B4536">
            <v>0</v>
          </cell>
          <cell r="C4536">
            <v>0</v>
          </cell>
          <cell r="D4536">
            <v>0</v>
          </cell>
          <cell r="E4536">
            <v>0</v>
          </cell>
          <cell r="F4536" t="str">
            <v>Total B</v>
          </cell>
          <cell r="G4536">
            <v>0</v>
          </cell>
        </row>
        <row r="4537">
          <cell r="A4537">
            <v>0</v>
          </cell>
          <cell r="B4537">
            <v>0</v>
          </cell>
          <cell r="C4537" t="str">
            <v>C - EQUIPOS</v>
          </cell>
          <cell r="D4537">
            <v>0</v>
          </cell>
          <cell r="E4537">
            <v>0</v>
          </cell>
          <cell r="F4537">
            <v>0</v>
          </cell>
          <cell r="G4537">
            <v>0</v>
          </cell>
        </row>
        <row r="4538">
          <cell r="A4538" t="str">
            <v/>
          </cell>
          <cell r="B4538" t="str">
            <v/>
          </cell>
          <cell r="C4538">
            <v>0</v>
          </cell>
          <cell r="D4538" t="str">
            <v/>
          </cell>
          <cell r="E4538">
            <v>0</v>
          </cell>
          <cell r="F4538">
            <v>0</v>
          </cell>
          <cell r="G4538">
            <v>0</v>
          </cell>
        </row>
        <row r="4539">
          <cell r="A4539" t="str">
            <v/>
          </cell>
          <cell r="B4539" t="str">
            <v/>
          </cell>
          <cell r="C4539">
            <v>0</v>
          </cell>
          <cell r="D4539" t="str">
            <v/>
          </cell>
          <cell r="E4539">
            <v>0</v>
          </cell>
          <cell r="F4539">
            <v>0</v>
          </cell>
          <cell r="G4539">
            <v>0</v>
          </cell>
        </row>
        <row r="4540">
          <cell r="A4540" t="str">
            <v/>
          </cell>
          <cell r="B4540" t="str">
            <v/>
          </cell>
          <cell r="C4540">
            <v>0</v>
          </cell>
          <cell r="D4540" t="str">
            <v/>
          </cell>
          <cell r="E4540">
            <v>0</v>
          </cell>
          <cell r="F4540">
            <v>0</v>
          </cell>
          <cell r="G4540">
            <v>0</v>
          </cell>
        </row>
        <row r="4541">
          <cell r="A4541" t="str">
            <v/>
          </cell>
          <cell r="B4541" t="str">
            <v/>
          </cell>
          <cell r="C4541">
            <v>0</v>
          </cell>
          <cell r="D4541" t="str">
            <v/>
          </cell>
          <cell r="E4541">
            <v>0</v>
          </cell>
          <cell r="F4541">
            <v>0</v>
          </cell>
          <cell r="G4541">
            <v>0</v>
          </cell>
        </row>
        <row r="4542">
          <cell r="A4542" t="str">
            <v/>
          </cell>
          <cell r="B4542" t="str">
            <v/>
          </cell>
          <cell r="C4542">
            <v>0</v>
          </cell>
          <cell r="D4542" t="str">
            <v/>
          </cell>
          <cell r="E4542">
            <v>0</v>
          </cell>
          <cell r="F4542">
            <v>0</v>
          </cell>
          <cell r="G4542">
            <v>0</v>
          </cell>
        </row>
        <row r="4543">
          <cell r="A4543" t="str">
            <v/>
          </cell>
          <cell r="B4543" t="str">
            <v/>
          </cell>
          <cell r="C4543">
            <v>0</v>
          </cell>
          <cell r="D4543" t="str">
            <v/>
          </cell>
          <cell r="E4543">
            <v>0</v>
          </cell>
          <cell r="F4543">
            <v>0</v>
          </cell>
          <cell r="G4543">
            <v>0</v>
          </cell>
        </row>
        <row r="4544">
          <cell r="A4544" t="str">
            <v/>
          </cell>
          <cell r="B4544" t="str">
            <v/>
          </cell>
          <cell r="C4544">
            <v>0</v>
          </cell>
          <cell r="D4544" t="str">
            <v/>
          </cell>
          <cell r="E4544">
            <v>0</v>
          </cell>
          <cell r="F4544">
            <v>0</v>
          </cell>
          <cell r="G4544">
            <v>0</v>
          </cell>
        </row>
        <row r="4545">
          <cell r="A4545" t="str">
            <v/>
          </cell>
          <cell r="B4545" t="str">
            <v/>
          </cell>
          <cell r="C4545">
            <v>0</v>
          </cell>
          <cell r="D4545" t="str">
            <v/>
          </cell>
          <cell r="E4545">
            <v>0</v>
          </cell>
          <cell r="F4545">
            <v>0</v>
          </cell>
          <cell r="G4545">
            <v>0</v>
          </cell>
        </row>
        <row r="4546">
          <cell r="A4546" t="str">
            <v/>
          </cell>
          <cell r="B4546" t="str">
            <v/>
          </cell>
          <cell r="C4546">
            <v>0</v>
          </cell>
          <cell r="D4546" t="str">
            <v/>
          </cell>
          <cell r="E4546">
            <v>0</v>
          </cell>
          <cell r="F4546">
            <v>0</v>
          </cell>
          <cell r="G4546">
            <v>0</v>
          </cell>
        </row>
        <row r="4547">
          <cell r="A4547">
            <v>0</v>
          </cell>
          <cell r="B4547">
            <v>0</v>
          </cell>
          <cell r="C4547">
            <v>0</v>
          </cell>
          <cell r="D4547">
            <v>0</v>
          </cell>
          <cell r="E4547">
            <v>0</v>
          </cell>
          <cell r="F4547" t="str">
            <v>Total C</v>
          </cell>
          <cell r="G4547">
            <v>0</v>
          </cell>
        </row>
        <row r="4548">
          <cell r="A4548">
            <v>0</v>
          </cell>
          <cell r="B4548">
            <v>0</v>
          </cell>
          <cell r="C4548">
            <v>0</v>
          </cell>
          <cell r="D4548">
            <v>0</v>
          </cell>
          <cell r="E4548">
            <v>0</v>
          </cell>
          <cell r="F4548">
            <v>0</v>
          </cell>
          <cell r="G4548">
            <v>0</v>
          </cell>
        </row>
        <row r="4549">
          <cell r="A4549" t="str">
            <v/>
          </cell>
          <cell r="B4549" t="str">
            <v/>
          </cell>
          <cell r="C4549">
            <v>0</v>
          </cell>
          <cell r="D4549" t="str">
            <v>Costo  Neto</v>
          </cell>
          <cell r="E4549">
            <v>0</v>
          </cell>
          <cell r="F4549" t="str">
            <v>Total D=A+B+C</v>
          </cell>
          <cell r="G4549">
            <v>0</v>
          </cell>
        </row>
        <row r="4551">
          <cell r="A4551" t="str">
            <v>ANALISIS DE PRECIOS</v>
          </cell>
          <cell r="B4551">
            <v>0</v>
          </cell>
          <cell r="C4551">
            <v>0</v>
          </cell>
          <cell r="D4551">
            <v>0</v>
          </cell>
          <cell r="E4551">
            <v>0</v>
          </cell>
          <cell r="F4551">
            <v>0</v>
          </cell>
          <cell r="G4551">
            <v>0</v>
          </cell>
        </row>
        <row r="4552">
          <cell r="A4552" t="str">
            <v>COMITENTE:</v>
          </cell>
          <cell r="B4552" t="str">
            <v>DIRECCIÓN DE ARQUITECTURA</v>
          </cell>
          <cell r="C4552">
            <v>0</v>
          </cell>
          <cell r="D4552">
            <v>0</v>
          </cell>
          <cell r="E4552">
            <v>0</v>
          </cell>
          <cell r="F4552">
            <v>0</v>
          </cell>
          <cell r="G4552">
            <v>0</v>
          </cell>
        </row>
        <row r="4553">
          <cell r="A4553" t="str">
            <v>CONTRATISTA:</v>
          </cell>
          <cell r="B4553" t="str">
            <v>FUNCIONALES SIGOP</v>
          </cell>
          <cell r="C4553">
            <v>0</v>
          </cell>
          <cell r="D4553">
            <v>0</v>
          </cell>
          <cell r="E4553">
            <v>0</v>
          </cell>
          <cell r="F4553">
            <v>0</v>
          </cell>
          <cell r="G4553">
            <v>0</v>
          </cell>
        </row>
        <row r="4554">
          <cell r="A4554" t="str">
            <v>OBRA:</v>
          </cell>
          <cell r="B4554" t="str">
            <v>PRUEBA PLANILLA DE MEDICION</v>
          </cell>
          <cell r="C4554">
            <v>0</v>
          </cell>
          <cell r="D4554">
            <v>0</v>
          </cell>
          <cell r="E4554">
            <v>0</v>
          </cell>
          <cell r="F4554" t="str">
            <v>PRECIOS A:</v>
          </cell>
          <cell r="G4554">
            <v>0</v>
          </cell>
        </row>
        <row r="4555">
          <cell r="A4555" t="str">
            <v>UBICACIÓN:</v>
          </cell>
          <cell r="B4555" t="str">
            <v>CENTRO CIVICO</v>
          </cell>
          <cell r="C4555">
            <v>0</v>
          </cell>
          <cell r="D4555">
            <v>0</v>
          </cell>
          <cell r="E4555">
            <v>0</v>
          </cell>
          <cell r="F4555">
            <v>0</v>
          </cell>
          <cell r="G4555">
            <v>0</v>
          </cell>
        </row>
        <row r="4556">
          <cell r="A4556" t="str">
            <v>RUBRO:</v>
          </cell>
          <cell r="B4556" t="str">
            <v/>
          </cell>
          <cell r="C4556" t="str">
            <v/>
          </cell>
          <cell r="D4556">
            <v>0</v>
          </cell>
          <cell r="E4556">
            <v>0</v>
          </cell>
          <cell r="F4556">
            <v>0</v>
          </cell>
          <cell r="G4556">
            <v>0</v>
          </cell>
        </row>
        <row r="4557">
          <cell r="A4557" t="str">
            <v>ITEM:</v>
          </cell>
          <cell r="B4557" t="str">
            <v/>
          </cell>
          <cell r="C4557" t="str">
            <v/>
          </cell>
          <cell r="D4557">
            <v>0</v>
          </cell>
          <cell r="E4557">
            <v>0</v>
          </cell>
          <cell r="F4557" t="str">
            <v>UNIDAD:</v>
          </cell>
          <cell r="G4557" t="str">
            <v/>
          </cell>
        </row>
        <row r="4558">
          <cell r="A4558">
            <v>0</v>
          </cell>
          <cell r="B4558">
            <v>0</v>
          </cell>
          <cell r="C4558">
            <v>0</v>
          </cell>
          <cell r="D4558">
            <v>0</v>
          </cell>
          <cell r="E4558">
            <v>0</v>
          </cell>
          <cell r="F4558">
            <v>0</v>
          </cell>
          <cell r="G4558">
            <v>0</v>
          </cell>
        </row>
        <row r="4559">
          <cell r="A4559" t="str">
            <v>DATOS REDETERMINACION</v>
          </cell>
          <cell r="B4559">
            <v>0</v>
          </cell>
          <cell r="C4559" t="str">
            <v>DESIGNACION</v>
          </cell>
          <cell r="D4559" t="str">
            <v>U</v>
          </cell>
          <cell r="E4559" t="str">
            <v>Cantidad</v>
          </cell>
          <cell r="F4559" t="str">
            <v>$ Unitarios</v>
          </cell>
          <cell r="G4559" t="str">
            <v>$ Parcial</v>
          </cell>
        </row>
        <row r="4560">
          <cell r="A4560" t="str">
            <v>CÓDIGO</v>
          </cell>
          <cell r="B4560" t="str">
            <v>DESCRIPCIÓN</v>
          </cell>
          <cell r="C4560">
            <v>0</v>
          </cell>
          <cell r="D4560">
            <v>0</v>
          </cell>
          <cell r="E4560">
            <v>0</v>
          </cell>
          <cell r="F4560">
            <v>0</v>
          </cell>
          <cell r="G4560">
            <v>0</v>
          </cell>
        </row>
        <row r="4561">
          <cell r="A4561">
            <v>0</v>
          </cell>
          <cell r="B4561">
            <v>0</v>
          </cell>
          <cell r="C4561" t="str">
            <v>A - MATERIALES</v>
          </cell>
          <cell r="D4561">
            <v>0</v>
          </cell>
          <cell r="E4561">
            <v>0</v>
          </cell>
          <cell r="F4561">
            <v>0</v>
          </cell>
          <cell r="G4561">
            <v>0</v>
          </cell>
        </row>
        <row r="4562">
          <cell r="A4562" t="str">
            <v/>
          </cell>
          <cell r="B4562" t="str">
            <v/>
          </cell>
          <cell r="C4562">
            <v>0</v>
          </cell>
          <cell r="D4562" t="str">
            <v/>
          </cell>
          <cell r="E4562">
            <v>0</v>
          </cell>
          <cell r="F4562">
            <v>0</v>
          </cell>
          <cell r="G4562">
            <v>0</v>
          </cell>
        </row>
        <row r="4563">
          <cell r="A4563" t="str">
            <v/>
          </cell>
          <cell r="B4563" t="str">
            <v/>
          </cell>
          <cell r="C4563">
            <v>0</v>
          </cell>
          <cell r="D4563" t="str">
            <v/>
          </cell>
          <cell r="E4563">
            <v>0</v>
          </cell>
          <cell r="F4563">
            <v>0</v>
          </cell>
          <cell r="G4563">
            <v>0</v>
          </cell>
        </row>
        <row r="4564">
          <cell r="A4564" t="str">
            <v/>
          </cell>
          <cell r="B4564" t="str">
            <v/>
          </cell>
          <cell r="C4564">
            <v>0</v>
          </cell>
          <cell r="D4564" t="str">
            <v/>
          </cell>
          <cell r="E4564">
            <v>0</v>
          </cell>
          <cell r="F4564">
            <v>0</v>
          </cell>
          <cell r="G4564">
            <v>0</v>
          </cell>
        </row>
        <row r="4565">
          <cell r="A4565" t="str">
            <v/>
          </cell>
          <cell r="B4565" t="str">
            <v/>
          </cell>
          <cell r="C4565">
            <v>0</v>
          </cell>
          <cell r="D4565" t="str">
            <v/>
          </cell>
          <cell r="E4565">
            <v>0</v>
          </cell>
          <cell r="F4565">
            <v>0</v>
          </cell>
          <cell r="G4565">
            <v>0</v>
          </cell>
        </row>
        <row r="4566">
          <cell r="A4566" t="str">
            <v/>
          </cell>
          <cell r="B4566" t="str">
            <v/>
          </cell>
          <cell r="C4566">
            <v>0</v>
          </cell>
          <cell r="D4566" t="str">
            <v/>
          </cell>
          <cell r="E4566">
            <v>0</v>
          </cell>
          <cell r="F4566">
            <v>0</v>
          </cell>
          <cell r="G4566">
            <v>0</v>
          </cell>
        </row>
        <row r="4567">
          <cell r="A4567" t="str">
            <v/>
          </cell>
          <cell r="B4567" t="str">
            <v/>
          </cell>
          <cell r="C4567">
            <v>0</v>
          </cell>
          <cell r="D4567" t="str">
            <v/>
          </cell>
          <cell r="E4567">
            <v>0</v>
          </cell>
          <cell r="F4567">
            <v>0</v>
          </cell>
          <cell r="G4567">
            <v>0</v>
          </cell>
        </row>
        <row r="4568">
          <cell r="A4568" t="str">
            <v/>
          </cell>
          <cell r="B4568" t="str">
            <v/>
          </cell>
          <cell r="C4568">
            <v>0</v>
          </cell>
          <cell r="D4568" t="str">
            <v/>
          </cell>
          <cell r="E4568">
            <v>0</v>
          </cell>
          <cell r="F4568">
            <v>0</v>
          </cell>
          <cell r="G4568">
            <v>0</v>
          </cell>
        </row>
        <row r="4569">
          <cell r="A4569" t="str">
            <v/>
          </cell>
          <cell r="B4569" t="str">
            <v/>
          </cell>
          <cell r="C4569">
            <v>0</v>
          </cell>
          <cell r="D4569" t="str">
            <v/>
          </cell>
          <cell r="E4569">
            <v>0</v>
          </cell>
          <cell r="F4569">
            <v>0</v>
          </cell>
          <cell r="G4569">
            <v>0</v>
          </cell>
        </row>
        <row r="4570">
          <cell r="A4570" t="str">
            <v/>
          </cell>
          <cell r="B4570" t="str">
            <v/>
          </cell>
          <cell r="C4570">
            <v>0</v>
          </cell>
          <cell r="D4570" t="str">
            <v/>
          </cell>
          <cell r="E4570">
            <v>0</v>
          </cell>
          <cell r="F4570">
            <v>0</v>
          </cell>
          <cell r="G4570">
            <v>0</v>
          </cell>
        </row>
        <row r="4571">
          <cell r="A4571" t="str">
            <v/>
          </cell>
          <cell r="B4571" t="str">
            <v/>
          </cell>
          <cell r="C4571">
            <v>0</v>
          </cell>
          <cell r="D4571" t="str">
            <v/>
          </cell>
          <cell r="E4571">
            <v>0</v>
          </cell>
          <cell r="F4571">
            <v>0</v>
          </cell>
          <cell r="G4571">
            <v>0</v>
          </cell>
        </row>
        <row r="4572">
          <cell r="A4572" t="str">
            <v/>
          </cell>
          <cell r="B4572" t="str">
            <v/>
          </cell>
          <cell r="C4572">
            <v>0</v>
          </cell>
          <cell r="D4572" t="str">
            <v/>
          </cell>
          <cell r="E4572">
            <v>0</v>
          </cell>
          <cell r="F4572">
            <v>0</v>
          </cell>
          <cell r="G4572">
            <v>0</v>
          </cell>
        </row>
        <row r="4573">
          <cell r="A4573" t="str">
            <v/>
          </cell>
          <cell r="B4573" t="str">
            <v/>
          </cell>
          <cell r="C4573">
            <v>0</v>
          </cell>
          <cell r="D4573" t="str">
            <v/>
          </cell>
          <cell r="E4573">
            <v>0</v>
          </cell>
          <cell r="F4573">
            <v>0</v>
          </cell>
          <cell r="G4573">
            <v>0</v>
          </cell>
        </row>
        <row r="4574">
          <cell r="A4574" t="str">
            <v/>
          </cell>
          <cell r="B4574" t="str">
            <v/>
          </cell>
          <cell r="C4574">
            <v>0</v>
          </cell>
          <cell r="D4574" t="str">
            <v/>
          </cell>
          <cell r="E4574">
            <v>0</v>
          </cell>
          <cell r="F4574">
            <v>0</v>
          </cell>
          <cell r="G4574">
            <v>0</v>
          </cell>
        </row>
        <row r="4575">
          <cell r="A4575" t="str">
            <v/>
          </cell>
          <cell r="B4575" t="str">
            <v/>
          </cell>
          <cell r="C4575">
            <v>0</v>
          </cell>
          <cell r="D4575" t="str">
            <v/>
          </cell>
          <cell r="E4575">
            <v>0</v>
          </cell>
          <cell r="F4575">
            <v>0</v>
          </cell>
          <cell r="G4575">
            <v>0</v>
          </cell>
        </row>
        <row r="4576">
          <cell r="A4576">
            <v>0</v>
          </cell>
          <cell r="B4576">
            <v>0</v>
          </cell>
          <cell r="C4576">
            <v>0</v>
          </cell>
          <cell r="D4576">
            <v>0</v>
          </cell>
          <cell r="E4576">
            <v>0</v>
          </cell>
          <cell r="F4576" t="str">
            <v>Total A</v>
          </cell>
          <cell r="G4576">
            <v>0</v>
          </cell>
        </row>
        <row r="4577">
          <cell r="A4577">
            <v>0</v>
          </cell>
          <cell r="B4577">
            <v>0</v>
          </cell>
          <cell r="C4577" t="str">
            <v>B - MANO DE OBRA</v>
          </cell>
          <cell r="D4577">
            <v>0</v>
          </cell>
          <cell r="E4577">
            <v>0</v>
          </cell>
          <cell r="F4577">
            <v>0</v>
          </cell>
          <cell r="G4577">
            <v>0</v>
          </cell>
        </row>
        <row r="4578">
          <cell r="A4578" t="str">
            <v/>
          </cell>
          <cell r="B4578">
            <v>0</v>
          </cell>
          <cell r="C4578">
            <v>0</v>
          </cell>
          <cell r="D4578" t="str">
            <v/>
          </cell>
          <cell r="E4578">
            <v>0</v>
          </cell>
          <cell r="F4578">
            <v>0</v>
          </cell>
          <cell r="G4578">
            <v>0</v>
          </cell>
        </row>
        <row r="4579">
          <cell r="A4579" t="str">
            <v/>
          </cell>
          <cell r="B4579">
            <v>0</v>
          </cell>
          <cell r="C4579">
            <v>0</v>
          </cell>
          <cell r="D4579" t="str">
            <v/>
          </cell>
          <cell r="E4579">
            <v>0</v>
          </cell>
          <cell r="F4579">
            <v>0</v>
          </cell>
          <cell r="G4579">
            <v>0</v>
          </cell>
        </row>
        <row r="4580">
          <cell r="A4580" t="str">
            <v/>
          </cell>
          <cell r="B4580">
            <v>0</v>
          </cell>
          <cell r="C4580">
            <v>0</v>
          </cell>
          <cell r="D4580" t="str">
            <v/>
          </cell>
          <cell r="E4580">
            <v>0</v>
          </cell>
          <cell r="F4580">
            <v>0</v>
          </cell>
          <cell r="G4580">
            <v>0</v>
          </cell>
        </row>
        <row r="4581">
          <cell r="A4581" t="str">
            <v/>
          </cell>
          <cell r="B4581">
            <v>0</v>
          </cell>
          <cell r="C4581">
            <v>0</v>
          </cell>
          <cell r="D4581" t="str">
            <v/>
          </cell>
          <cell r="E4581">
            <v>0</v>
          </cell>
          <cell r="F4581">
            <v>0</v>
          </cell>
          <cell r="G4581">
            <v>0</v>
          </cell>
        </row>
        <row r="4582">
          <cell r="A4582" t="str">
            <v/>
          </cell>
          <cell r="B4582">
            <v>0</v>
          </cell>
          <cell r="C4582">
            <v>0</v>
          </cell>
          <cell r="D4582" t="str">
            <v/>
          </cell>
          <cell r="E4582">
            <v>0</v>
          </cell>
          <cell r="F4582">
            <v>0</v>
          </cell>
          <cell r="G4582">
            <v>0</v>
          </cell>
        </row>
        <row r="4583">
          <cell r="A4583" t="str">
            <v/>
          </cell>
          <cell r="B4583">
            <v>0</v>
          </cell>
          <cell r="C4583">
            <v>0</v>
          </cell>
          <cell r="D4583" t="str">
            <v/>
          </cell>
          <cell r="E4583">
            <v>0</v>
          </cell>
          <cell r="F4583">
            <v>0</v>
          </cell>
          <cell r="G4583">
            <v>0</v>
          </cell>
        </row>
        <row r="4584">
          <cell r="A4584" t="str">
            <v/>
          </cell>
          <cell r="B4584">
            <v>0</v>
          </cell>
          <cell r="C4584">
            <v>0</v>
          </cell>
          <cell r="D4584" t="str">
            <v/>
          </cell>
          <cell r="E4584">
            <v>0</v>
          </cell>
          <cell r="F4584">
            <v>0</v>
          </cell>
          <cell r="G4584">
            <v>0</v>
          </cell>
        </row>
        <row r="4585">
          <cell r="A4585" t="str">
            <v/>
          </cell>
          <cell r="B4585">
            <v>0</v>
          </cell>
          <cell r="C4585">
            <v>0</v>
          </cell>
          <cell r="D4585" t="str">
            <v/>
          </cell>
          <cell r="E4585">
            <v>0</v>
          </cell>
          <cell r="F4585">
            <v>0</v>
          </cell>
          <cell r="G4585">
            <v>0</v>
          </cell>
        </row>
        <row r="4586">
          <cell r="A4586">
            <v>0</v>
          </cell>
          <cell r="B4586">
            <v>0</v>
          </cell>
          <cell r="C4586">
            <v>0</v>
          </cell>
          <cell r="D4586">
            <v>0</v>
          </cell>
          <cell r="E4586">
            <v>0</v>
          </cell>
          <cell r="F4586" t="str">
            <v>Total B</v>
          </cell>
          <cell r="G4586">
            <v>0</v>
          </cell>
        </row>
        <row r="4587">
          <cell r="A4587">
            <v>0</v>
          </cell>
          <cell r="B4587">
            <v>0</v>
          </cell>
          <cell r="C4587" t="str">
            <v>C - EQUIPOS</v>
          </cell>
          <cell r="D4587">
            <v>0</v>
          </cell>
          <cell r="E4587">
            <v>0</v>
          </cell>
          <cell r="F4587">
            <v>0</v>
          </cell>
          <cell r="G4587">
            <v>0</v>
          </cell>
        </row>
        <row r="4588">
          <cell r="A4588" t="str">
            <v/>
          </cell>
          <cell r="B4588" t="str">
            <v/>
          </cell>
          <cell r="C4588">
            <v>0</v>
          </cell>
          <cell r="D4588" t="str">
            <v/>
          </cell>
          <cell r="E4588">
            <v>0</v>
          </cell>
          <cell r="F4588">
            <v>0</v>
          </cell>
          <cell r="G4588">
            <v>0</v>
          </cell>
        </row>
        <row r="4589">
          <cell r="A4589" t="str">
            <v/>
          </cell>
          <cell r="B4589" t="str">
            <v/>
          </cell>
          <cell r="C4589">
            <v>0</v>
          </cell>
          <cell r="D4589" t="str">
            <v/>
          </cell>
          <cell r="E4589">
            <v>0</v>
          </cell>
          <cell r="F4589">
            <v>0</v>
          </cell>
          <cell r="G4589">
            <v>0</v>
          </cell>
        </row>
        <row r="4590">
          <cell r="A4590" t="str">
            <v/>
          </cell>
          <cell r="B4590" t="str">
            <v/>
          </cell>
          <cell r="C4590">
            <v>0</v>
          </cell>
          <cell r="D4590" t="str">
            <v/>
          </cell>
          <cell r="E4590">
            <v>0</v>
          </cell>
          <cell r="F4590">
            <v>0</v>
          </cell>
          <cell r="G4590">
            <v>0</v>
          </cell>
        </row>
        <row r="4591">
          <cell r="A4591" t="str">
            <v/>
          </cell>
          <cell r="B4591" t="str">
            <v/>
          </cell>
          <cell r="C4591">
            <v>0</v>
          </cell>
          <cell r="D4591" t="str">
            <v/>
          </cell>
          <cell r="E4591">
            <v>0</v>
          </cell>
          <cell r="F4591">
            <v>0</v>
          </cell>
          <cell r="G4591">
            <v>0</v>
          </cell>
        </row>
        <row r="4592">
          <cell r="A4592" t="str">
            <v/>
          </cell>
          <cell r="B4592" t="str">
            <v/>
          </cell>
          <cell r="C4592">
            <v>0</v>
          </cell>
          <cell r="D4592" t="str">
            <v/>
          </cell>
          <cell r="E4592">
            <v>0</v>
          </cell>
          <cell r="F4592">
            <v>0</v>
          </cell>
          <cell r="G4592">
            <v>0</v>
          </cell>
        </row>
        <row r="4593">
          <cell r="A4593" t="str">
            <v/>
          </cell>
          <cell r="B4593" t="str">
            <v/>
          </cell>
          <cell r="C4593">
            <v>0</v>
          </cell>
          <cell r="D4593" t="str">
            <v/>
          </cell>
          <cell r="E4593">
            <v>0</v>
          </cell>
          <cell r="F4593">
            <v>0</v>
          </cell>
          <cell r="G4593">
            <v>0</v>
          </cell>
        </row>
        <row r="4594">
          <cell r="A4594" t="str">
            <v/>
          </cell>
          <cell r="B4594" t="str">
            <v/>
          </cell>
          <cell r="C4594">
            <v>0</v>
          </cell>
          <cell r="D4594" t="str">
            <v/>
          </cell>
          <cell r="E4594">
            <v>0</v>
          </cell>
          <cell r="F4594">
            <v>0</v>
          </cell>
          <cell r="G4594">
            <v>0</v>
          </cell>
        </row>
        <row r="4595">
          <cell r="A4595" t="str">
            <v/>
          </cell>
          <cell r="B4595" t="str">
            <v/>
          </cell>
          <cell r="C4595">
            <v>0</v>
          </cell>
          <cell r="D4595" t="str">
            <v/>
          </cell>
          <cell r="E4595">
            <v>0</v>
          </cell>
          <cell r="F4595">
            <v>0</v>
          </cell>
          <cell r="G4595">
            <v>0</v>
          </cell>
        </row>
        <row r="4596">
          <cell r="A4596" t="str">
            <v/>
          </cell>
          <cell r="B4596" t="str">
            <v/>
          </cell>
          <cell r="C4596">
            <v>0</v>
          </cell>
          <cell r="D4596" t="str">
            <v/>
          </cell>
          <cell r="E4596">
            <v>0</v>
          </cell>
          <cell r="F4596">
            <v>0</v>
          </cell>
          <cell r="G4596">
            <v>0</v>
          </cell>
        </row>
        <row r="4597">
          <cell r="A4597">
            <v>0</v>
          </cell>
          <cell r="B4597">
            <v>0</v>
          </cell>
          <cell r="C4597">
            <v>0</v>
          </cell>
          <cell r="D4597">
            <v>0</v>
          </cell>
          <cell r="E4597">
            <v>0</v>
          </cell>
          <cell r="F4597" t="str">
            <v>Total C</v>
          </cell>
          <cell r="G4597">
            <v>0</v>
          </cell>
        </row>
        <row r="4598">
          <cell r="A4598">
            <v>0</v>
          </cell>
          <cell r="B4598">
            <v>0</v>
          </cell>
          <cell r="C4598">
            <v>0</v>
          </cell>
          <cell r="D4598">
            <v>0</v>
          </cell>
          <cell r="E4598">
            <v>0</v>
          </cell>
          <cell r="F4598">
            <v>0</v>
          </cell>
          <cell r="G4598">
            <v>0</v>
          </cell>
        </row>
        <row r="4599">
          <cell r="A4599" t="str">
            <v/>
          </cell>
          <cell r="B4599" t="str">
            <v/>
          </cell>
          <cell r="C4599">
            <v>0</v>
          </cell>
          <cell r="D4599" t="str">
            <v>Costo  Neto</v>
          </cell>
          <cell r="E4599">
            <v>0</v>
          </cell>
          <cell r="F4599" t="str">
            <v>Total D=A+B+C</v>
          </cell>
          <cell r="G4599">
            <v>0</v>
          </cell>
        </row>
        <row r="4601">
          <cell r="A4601" t="str">
            <v>ANALISIS DE PRECIOS</v>
          </cell>
          <cell r="B4601">
            <v>0</v>
          </cell>
          <cell r="C4601">
            <v>0</v>
          </cell>
          <cell r="D4601">
            <v>0</v>
          </cell>
          <cell r="E4601">
            <v>0</v>
          </cell>
          <cell r="F4601">
            <v>0</v>
          </cell>
          <cell r="G4601">
            <v>0</v>
          </cell>
        </row>
        <row r="4602">
          <cell r="A4602" t="str">
            <v>COMITENTE:</v>
          </cell>
          <cell r="B4602" t="str">
            <v>DIRECCIÓN DE ARQUITECTURA</v>
          </cell>
          <cell r="C4602">
            <v>0</v>
          </cell>
          <cell r="D4602">
            <v>0</v>
          </cell>
          <cell r="E4602">
            <v>0</v>
          </cell>
          <cell r="F4602">
            <v>0</v>
          </cell>
          <cell r="G4602">
            <v>0</v>
          </cell>
        </row>
        <row r="4603">
          <cell r="A4603" t="str">
            <v>CONTRATISTA:</v>
          </cell>
          <cell r="B4603" t="str">
            <v>FUNCIONALES SIGOP</v>
          </cell>
          <cell r="C4603">
            <v>0</v>
          </cell>
          <cell r="D4603">
            <v>0</v>
          </cell>
          <cell r="E4603">
            <v>0</v>
          </cell>
          <cell r="F4603">
            <v>0</v>
          </cell>
          <cell r="G4603">
            <v>0</v>
          </cell>
        </row>
        <row r="4604">
          <cell r="A4604" t="str">
            <v>OBRA:</v>
          </cell>
          <cell r="B4604" t="str">
            <v>PRUEBA PLANILLA DE MEDICION</v>
          </cell>
          <cell r="C4604">
            <v>0</v>
          </cell>
          <cell r="D4604">
            <v>0</v>
          </cell>
          <cell r="E4604">
            <v>0</v>
          </cell>
          <cell r="F4604" t="str">
            <v>PRECIOS A:</v>
          </cell>
          <cell r="G4604">
            <v>0</v>
          </cell>
        </row>
        <row r="4605">
          <cell r="A4605" t="str">
            <v>UBICACIÓN:</v>
          </cell>
          <cell r="B4605" t="str">
            <v>CENTRO CIVICO</v>
          </cell>
          <cell r="C4605">
            <v>0</v>
          </cell>
          <cell r="D4605">
            <v>0</v>
          </cell>
          <cell r="E4605">
            <v>0</v>
          </cell>
          <cell r="F4605">
            <v>0</v>
          </cell>
          <cell r="G4605">
            <v>0</v>
          </cell>
        </row>
        <row r="4606">
          <cell r="A4606" t="str">
            <v>RUBRO:</v>
          </cell>
          <cell r="B4606" t="str">
            <v/>
          </cell>
          <cell r="C4606" t="str">
            <v/>
          </cell>
          <cell r="D4606">
            <v>0</v>
          </cell>
          <cell r="E4606">
            <v>0</v>
          </cell>
          <cell r="F4606">
            <v>0</v>
          </cell>
          <cell r="G4606">
            <v>0</v>
          </cell>
        </row>
        <row r="4607">
          <cell r="A4607" t="str">
            <v>ITEM:</v>
          </cell>
          <cell r="B4607" t="str">
            <v/>
          </cell>
          <cell r="C4607" t="str">
            <v/>
          </cell>
          <cell r="D4607">
            <v>0</v>
          </cell>
          <cell r="E4607">
            <v>0</v>
          </cell>
          <cell r="F4607" t="str">
            <v>UNIDAD:</v>
          </cell>
          <cell r="G4607" t="str">
            <v/>
          </cell>
        </row>
        <row r="4608">
          <cell r="A4608">
            <v>0</v>
          </cell>
          <cell r="B4608">
            <v>0</v>
          </cell>
          <cell r="C4608">
            <v>0</v>
          </cell>
          <cell r="D4608">
            <v>0</v>
          </cell>
          <cell r="E4608">
            <v>0</v>
          </cell>
          <cell r="F4608">
            <v>0</v>
          </cell>
          <cell r="G4608">
            <v>0</v>
          </cell>
        </row>
        <row r="4609">
          <cell r="A4609" t="str">
            <v>DATOS REDETERMINACION</v>
          </cell>
          <cell r="B4609">
            <v>0</v>
          </cell>
          <cell r="C4609" t="str">
            <v>DESIGNACION</v>
          </cell>
          <cell r="D4609" t="str">
            <v>U</v>
          </cell>
          <cell r="E4609" t="str">
            <v>Cantidad</v>
          </cell>
          <cell r="F4609" t="str">
            <v>$ Unitarios</v>
          </cell>
          <cell r="G4609" t="str">
            <v>$ Parcial</v>
          </cell>
        </row>
        <row r="4610">
          <cell r="A4610" t="str">
            <v>CÓDIGO</v>
          </cell>
          <cell r="B4610" t="str">
            <v>DESCRIPCIÓN</v>
          </cell>
          <cell r="C4610">
            <v>0</v>
          </cell>
          <cell r="D4610">
            <v>0</v>
          </cell>
          <cell r="E4610">
            <v>0</v>
          </cell>
          <cell r="F4610">
            <v>0</v>
          </cell>
          <cell r="G4610">
            <v>0</v>
          </cell>
        </row>
        <row r="4611">
          <cell r="A4611">
            <v>0</v>
          </cell>
          <cell r="B4611">
            <v>0</v>
          </cell>
          <cell r="C4611" t="str">
            <v>A - MATERIALES</v>
          </cell>
          <cell r="D4611">
            <v>0</v>
          </cell>
          <cell r="E4611">
            <v>0</v>
          </cell>
          <cell r="F4611">
            <v>0</v>
          </cell>
          <cell r="G4611">
            <v>0</v>
          </cell>
        </row>
        <row r="4612">
          <cell r="A4612" t="str">
            <v/>
          </cell>
          <cell r="B4612" t="str">
            <v/>
          </cell>
          <cell r="C4612">
            <v>0</v>
          </cell>
          <cell r="D4612" t="str">
            <v/>
          </cell>
          <cell r="E4612">
            <v>0</v>
          </cell>
          <cell r="F4612">
            <v>0</v>
          </cell>
          <cell r="G4612">
            <v>0</v>
          </cell>
        </row>
        <row r="4613">
          <cell r="A4613" t="str">
            <v/>
          </cell>
          <cell r="B4613" t="str">
            <v/>
          </cell>
          <cell r="C4613">
            <v>0</v>
          </cell>
          <cell r="D4613" t="str">
            <v/>
          </cell>
          <cell r="E4613">
            <v>0</v>
          </cell>
          <cell r="F4613">
            <v>0</v>
          </cell>
          <cell r="G4613">
            <v>0</v>
          </cell>
        </row>
        <row r="4614">
          <cell r="A4614" t="str">
            <v/>
          </cell>
          <cell r="B4614" t="str">
            <v/>
          </cell>
          <cell r="C4614">
            <v>0</v>
          </cell>
          <cell r="D4614" t="str">
            <v/>
          </cell>
          <cell r="E4614">
            <v>0</v>
          </cell>
          <cell r="F4614">
            <v>0</v>
          </cell>
          <cell r="G4614">
            <v>0</v>
          </cell>
        </row>
        <row r="4615">
          <cell r="A4615" t="str">
            <v/>
          </cell>
          <cell r="B4615" t="str">
            <v/>
          </cell>
          <cell r="C4615">
            <v>0</v>
          </cell>
          <cell r="D4615" t="str">
            <v/>
          </cell>
          <cell r="E4615">
            <v>0</v>
          </cell>
          <cell r="F4615">
            <v>0</v>
          </cell>
          <cell r="G4615">
            <v>0</v>
          </cell>
        </row>
        <row r="4616">
          <cell r="A4616" t="str">
            <v/>
          </cell>
          <cell r="B4616" t="str">
            <v/>
          </cell>
          <cell r="C4616">
            <v>0</v>
          </cell>
          <cell r="D4616" t="str">
            <v/>
          </cell>
          <cell r="E4616">
            <v>0</v>
          </cell>
          <cell r="F4616">
            <v>0</v>
          </cell>
          <cell r="G4616">
            <v>0</v>
          </cell>
        </row>
        <row r="4617">
          <cell r="A4617" t="str">
            <v/>
          </cell>
          <cell r="B4617" t="str">
            <v/>
          </cell>
          <cell r="C4617">
            <v>0</v>
          </cell>
          <cell r="D4617" t="str">
            <v/>
          </cell>
          <cell r="E4617">
            <v>0</v>
          </cell>
          <cell r="F4617">
            <v>0</v>
          </cell>
          <cell r="G4617">
            <v>0</v>
          </cell>
        </row>
        <row r="4618">
          <cell r="A4618" t="str">
            <v/>
          </cell>
          <cell r="B4618" t="str">
            <v/>
          </cell>
          <cell r="C4618">
            <v>0</v>
          </cell>
          <cell r="D4618" t="str">
            <v/>
          </cell>
          <cell r="E4618">
            <v>0</v>
          </cell>
          <cell r="F4618">
            <v>0</v>
          </cell>
          <cell r="G4618">
            <v>0</v>
          </cell>
        </row>
        <row r="4619">
          <cell r="A4619" t="str">
            <v/>
          </cell>
          <cell r="B4619" t="str">
            <v/>
          </cell>
          <cell r="C4619">
            <v>0</v>
          </cell>
          <cell r="D4619" t="str">
            <v/>
          </cell>
          <cell r="E4619">
            <v>0</v>
          </cell>
          <cell r="F4619">
            <v>0</v>
          </cell>
          <cell r="G4619">
            <v>0</v>
          </cell>
        </row>
        <row r="4620">
          <cell r="A4620" t="str">
            <v/>
          </cell>
          <cell r="B4620" t="str">
            <v/>
          </cell>
          <cell r="C4620">
            <v>0</v>
          </cell>
          <cell r="D4620" t="str">
            <v/>
          </cell>
          <cell r="E4620">
            <v>0</v>
          </cell>
          <cell r="F4620">
            <v>0</v>
          </cell>
          <cell r="G4620">
            <v>0</v>
          </cell>
        </row>
        <row r="4621">
          <cell r="A4621" t="str">
            <v/>
          </cell>
          <cell r="B4621" t="str">
            <v/>
          </cell>
          <cell r="C4621">
            <v>0</v>
          </cell>
          <cell r="D4621" t="str">
            <v/>
          </cell>
          <cell r="E4621">
            <v>0</v>
          </cell>
          <cell r="F4621">
            <v>0</v>
          </cell>
          <cell r="G4621">
            <v>0</v>
          </cell>
        </row>
        <row r="4622">
          <cell r="A4622" t="str">
            <v/>
          </cell>
          <cell r="B4622" t="str">
            <v/>
          </cell>
          <cell r="C4622">
            <v>0</v>
          </cell>
          <cell r="D4622" t="str">
            <v/>
          </cell>
          <cell r="E4622">
            <v>0</v>
          </cell>
          <cell r="F4622">
            <v>0</v>
          </cell>
          <cell r="G4622">
            <v>0</v>
          </cell>
        </row>
        <row r="4623">
          <cell r="A4623" t="str">
            <v/>
          </cell>
          <cell r="B4623" t="str">
            <v/>
          </cell>
          <cell r="C4623">
            <v>0</v>
          </cell>
          <cell r="D4623" t="str">
            <v/>
          </cell>
          <cell r="E4623">
            <v>0</v>
          </cell>
          <cell r="F4623">
            <v>0</v>
          </cell>
          <cell r="G4623">
            <v>0</v>
          </cell>
        </row>
        <row r="4624">
          <cell r="A4624" t="str">
            <v/>
          </cell>
          <cell r="B4624" t="str">
            <v/>
          </cell>
          <cell r="C4624">
            <v>0</v>
          </cell>
          <cell r="D4624" t="str">
            <v/>
          </cell>
          <cell r="E4624">
            <v>0</v>
          </cell>
          <cell r="F4624">
            <v>0</v>
          </cell>
          <cell r="G4624">
            <v>0</v>
          </cell>
        </row>
        <row r="4625">
          <cell r="A4625" t="str">
            <v/>
          </cell>
          <cell r="B4625" t="str">
            <v/>
          </cell>
          <cell r="C4625">
            <v>0</v>
          </cell>
          <cell r="D4625" t="str">
            <v/>
          </cell>
          <cell r="E4625">
            <v>0</v>
          </cell>
          <cell r="F4625">
            <v>0</v>
          </cell>
          <cell r="G4625">
            <v>0</v>
          </cell>
        </row>
        <row r="4626">
          <cell r="A4626">
            <v>0</v>
          </cell>
          <cell r="B4626">
            <v>0</v>
          </cell>
          <cell r="C4626">
            <v>0</v>
          </cell>
          <cell r="D4626">
            <v>0</v>
          </cell>
          <cell r="E4626">
            <v>0</v>
          </cell>
          <cell r="F4626" t="str">
            <v>Total A</v>
          </cell>
          <cell r="G4626">
            <v>0</v>
          </cell>
        </row>
        <row r="4627">
          <cell r="A4627">
            <v>0</v>
          </cell>
          <cell r="B4627">
            <v>0</v>
          </cell>
          <cell r="C4627" t="str">
            <v>B - MANO DE OBRA</v>
          </cell>
          <cell r="D4627">
            <v>0</v>
          </cell>
          <cell r="E4627">
            <v>0</v>
          </cell>
          <cell r="F4627">
            <v>0</v>
          </cell>
          <cell r="G4627">
            <v>0</v>
          </cell>
        </row>
        <row r="4628">
          <cell r="A4628" t="str">
            <v/>
          </cell>
          <cell r="B4628">
            <v>0</v>
          </cell>
          <cell r="C4628">
            <v>0</v>
          </cell>
          <cell r="D4628" t="str">
            <v/>
          </cell>
          <cell r="E4628">
            <v>0</v>
          </cell>
          <cell r="F4628">
            <v>0</v>
          </cell>
          <cell r="G4628">
            <v>0</v>
          </cell>
        </row>
        <row r="4629">
          <cell r="A4629" t="str">
            <v/>
          </cell>
          <cell r="B4629">
            <v>0</v>
          </cell>
          <cell r="C4629">
            <v>0</v>
          </cell>
          <cell r="D4629" t="str">
            <v/>
          </cell>
          <cell r="E4629">
            <v>0</v>
          </cell>
          <cell r="F4629">
            <v>0</v>
          </cell>
          <cell r="G4629">
            <v>0</v>
          </cell>
        </row>
        <row r="4630">
          <cell r="A4630" t="str">
            <v/>
          </cell>
          <cell r="B4630">
            <v>0</v>
          </cell>
          <cell r="C4630">
            <v>0</v>
          </cell>
          <cell r="D4630" t="str">
            <v/>
          </cell>
          <cell r="E4630">
            <v>0</v>
          </cell>
          <cell r="F4630">
            <v>0</v>
          </cell>
          <cell r="G4630">
            <v>0</v>
          </cell>
        </row>
        <row r="4631">
          <cell r="A4631" t="str">
            <v/>
          </cell>
          <cell r="B4631">
            <v>0</v>
          </cell>
          <cell r="C4631">
            <v>0</v>
          </cell>
          <cell r="D4631" t="str">
            <v/>
          </cell>
          <cell r="E4631">
            <v>0</v>
          </cell>
          <cell r="F4631">
            <v>0</v>
          </cell>
          <cell r="G4631">
            <v>0</v>
          </cell>
        </row>
        <row r="4632">
          <cell r="A4632" t="str">
            <v/>
          </cell>
          <cell r="B4632">
            <v>0</v>
          </cell>
          <cell r="C4632">
            <v>0</v>
          </cell>
          <cell r="D4632" t="str">
            <v/>
          </cell>
          <cell r="E4632">
            <v>0</v>
          </cell>
          <cell r="F4632">
            <v>0</v>
          </cell>
          <cell r="G4632">
            <v>0</v>
          </cell>
        </row>
        <row r="4633">
          <cell r="A4633" t="str">
            <v/>
          </cell>
          <cell r="B4633">
            <v>0</v>
          </cell>
          <cell r="C4633">
            <v>0</v>
          </cell>
          <cell r="D4633" t="str">
            <v/>
          </cell>
          <cell r="E4633">
            <v>0</v>
          </cell>
          <cell r="F4633">
            <v>0</v>
          </cell>
          <cell r="G4633">
            <v>0</v>
          </cell>
        </row>
        <row r="4634">
          <cell r="A4634" t="str">
            <v/>
          </cell>
          <cell r="B4634">
            <v>0</v>
          </cell>
          <cell r="C4634">
            <v>0</v>
          </cell>
          <cell r="D4634" t="str">
            <v/>
          </cell>
          <cell r="E4634">
            <v>0</v>
          </cell>
          <cell r="F4634">
            <v>0</v>
          </cell>
          <cell r="G4634">
            <v>0</v>
          </cell>
        </row>
        <row r="4635">
          <cell r="A4635" t="str">
            <v/>
          </cell>
          <cell r="B4635">
            <v>0</v>
          </cell>
          <cell r="C4635">
            <v>0</v>
          </cell>
          <cell r="D4635" t="str">
            <v/>
          </cell>
          <cell r="E4635">
            <v>0</v>
          </cell>
          <cell r="F4635">
            <v>0</v>
          </cell>
          <cell r="G4635">
            <v>0</v>
          </cell>
        </row>
        <row r="4636">
          <cell r="A4636">
            <v>0</v>
          </cell>
          <cell r="B4636">
            <v>0</v>
          </cell>
          <cell r="C4636">
            <v>0</v>
          </cell>
          <cell r="D4636">
            <v>0</v>
          </cell>
          <cell r="E4636">
            <v>0</v>
          </cell>
          <cell r="F4636" t="str">
            <v>Total B</v>
          </cell>
          <cell r="G4636">
            <v>0</v>
          </cell>
        </row>
        <row r="4637">
          <cell r="A4637">
            <v>0</v>
          </cell>
          <cell r="B4637">
            <v>0</v>
          </cell>
          <cell r="C4637" t="str">
            <v>C - EQUIPOS</v>
          </cell>
          <cell r="D4637">
            <v>0</v>
          </cell>
          <cell r="E4637">
            <v>0</v>
          </cell>
          <cell r="F4637">
            <v>0</v>
          </cell>
          <cell r="G4637">
            <v>0</v>
          </cell>
        </row>
        <row r="4638">
          <cell r="A4638" t="str">
            <v/>
          </cell>
          <cell r="B4638" t="str">
            <v/>
          </cell>
          <cell r="C4638">
            <v>0</v>
          </cell>
          <cell r="D4638" t="str">
            <v/>
          </cell>
          <cell r="E4638">
            <v>0</v>
          </cell>
          <cell r="F4638">
            <v>0</v>
          </cell>
          <cell r="G4638">
            <v>0</v>
          </cell>
        </row>
        <row r="4639">
          <cell r="A4639" t="str">
            <v/>
          </cell>
          <cell r="B4639" t="str">
            <v/>
          </cell>
          <cell r="C4639">
            <v>0</v>
          </cell>
          <cell r="D4639" t="str">
            <v/>
          </cell>
          <cell r="E4639">
            <v>0</v>
          </cell>
          <cell r="F4639">
            <v>0</v>
          </cell>
          <cell r="G4639">
            <v>0</v>
          </cell>
        </row>
        <row r="4640">
          <cell r="A4640" t="str">
            <v/>
          </cell>
          <cell r="B4640" t="str">
            <v/>
          </cell>
          <cell r="C4640">
            <v>0</v>
          </cell>
          <cell r="D4640" t="str">
            <v/>
          </cell>
          <cell r="E4640">
            <v>0</v>
          </cell>
          <cell r="F4640">
            <v>0</v>
          </cell>
          <cell r="G4640">
            <v>0</v>
          </cell>
        </row>
        <row r="4641">
          <cell r="A4641" t="str">
            <v/>
          </cell>
          <cell r="B4641" t="str">
            <v/>
          </cell>
          <cell r="C4641">
            <v>0</v>
          </cell>
          <cell r="D4641" t="str">
            <v/>
          </cell>
          <cell r="E4641">
            <v>0</v>
          </cell>
          <cell r="F4641">
            <v>0</v>
          </cell>
          <cell r="G4641">
            <v>0</v>
          </cell>
        </row>
        <row r="4642">
          <cell r="A4642" t="str">
            <v/>
          </cell>
          <cell r="B4642" t="str">
            <v/>
          </cell>
          <cell r="C4642">
            <v>0</v>
          </cell>
          <cell r="D4642" t="str">
            <v/>
          </cell>
          <cell r="E4642">
            <v>0</v>
          </cell>
          <cell r="F4642">
            <v>0</v>
          </cell>
          <cell r="G4642">
            <v>0</v>
          </cell>
        </row>
        <row r="4643">
          <cell r="A4643" t="str">
            <v/>
          </cell>
          <cell r="B4643" t="str">
            <v/>
          </cell>
          <cell r="C4643">
            <v>0</v>
          </cell>
          <cell r="D4643" t="str">
            <v/>
          </cell>
          <cell r="E4643">
            <v>0</v>
          </cell>
          <cell r="F4643">
            <v>0</v>
          </cell>
          <cell r="G4643">
            <v>0</v>
          </cell>
        </row>
        <row r="4644">
          <cell r="A4644" t="str">
            <v/>
          </cell>
          <cell r="B4644" t="str">
            <v/>
          </cell>
          <cell r="C4644">
            <v>0</v>
          </cell>
          <cell r="D4644" t="str">
            <v/>
          </cell>
          <cell r="E4644">
            <v>0</v>
          </cell>
          <cell r="F4644">
            <v>0</v>
          </cell>
          <cell r="G4644">
            <v>0</v>
          </cell>
        </row>
        <row r="4645">
          <cell r="A4645" t="str">
            <v/>
          </cell>
          <cell r="B4645" t="str">
            <v/>
          </cell>
          <cell r="C4645">
            <v>0</v>
          </cell>
          <cell r="D4645" t="str">
            <v/>
          </cell>
          <cell r="E4645">
            <v>0</v>
          </cell>
          <cell r="F4645">
            <v>0</v>
          </cell>
          <cell r="G4645">
            <v>0</v>
          </cell>
        </row>
        <row r="4646">
          <cell r="A4646" t="str">
            <v/>
          </cell>
          <cell r="B4646" t="str">
            <v/>
          </cell>
          <cell r="C4646">
            <v>0</v>
          </cell>
          <cell r="D4646" t="str">
            <v/>
          </cell>
          <cell r="E4646">
            <v>0</v>
          </cell>
          <cell r="F4646">
            <v>0</v>
          </cell>
          <cell r="G4646">
            <v>0</v>
          </cell>
        </row>
        <row r="4647">
          <cell r="A4647">
            <v>0</v>
          </cell>
          <cell r="B4647">
            <v>0</v>
          </cell>
          <cell r="C4647">
            <v>0</v>
          </cell>
          <cell r="D4647">
            <v>0</v>
          </cell>
          <cell r="E4647">
            <v>0</v>
          </cell>
          <cell r="F4647" t="str">
            <v>Total C</v>
          </cell>
          <cell r="G4647">
            <v>0</v>
          </cell>
        </row>
        <row r="4648">
          <cell r="A4648">
            <v>0</v>
          </cell>
          <cell r="B4648">
            <v>0</v>
          </cell>
          <cell r="C4648">
            <v>0</v>
          </cell>
          <cell r="D4648">
            <v>0</v>
          </cell>
          <cell r="E4648">
            <v>0</v>
          </cell>
          <cell r="F4648">
            <v>0</v>
          </cell>
          <cell r="G4648">
            <v>0</v>
          </cell>
        </row>
        <row r="4649">
          <cell r="A4649" t="str">
            <v/>
          </cell>
          <cell r="B4649" t="str">
            <v/>
          </cell>
          <cell r="C4649">
            <v>0</v>
          </cell>
          <cell r="D4649" t="str">
            <v>Costo  Neto</v>
          </cell>
          <cell r="E4649">
            <v>0</v>
          </cell>
          <cell r="F4649" t="str">
            <v>Total D=A+B+C</v>
          </cell>
          <cell r="G4649">
            <v>0</v>
          </cell>
        </row>
        <row r="4651">
          <cell r="A4651" t="str">
            <v>ANALISIS DE PRECIOS</v>
          </cell>
          <cell r="B4651">
            <v>0</v>
          </cell>
          <cell r="C4651">
            <v>0</v>
          </cell>
          <cell r="D4651">
            <v>0</v>
          </cell>
          <cell r="E4651">
            <v>0</v>
          </cell>
          <cell r="F4651">
            <v>0</v>
          </cell>
          <cell r="G4651">
            <v>0</v>
          </cell>
        </row>
        <row r="4652">
          <cell r="A4652" t="str">
            <v>COMITENTE:</v>
          </cell>
          <cell r="B4652" t="str">
            <v>DIRECCIÓN DE ARQUITECTURA</v>
          </cell>
          <cell r="C4652">
            <v>0</v>
          </cell>
          <cell r="D4652">
            <v>0</v>
          </cell>
          <cell r="E4652">
            <v>0</v>
          </cell>
          <cell r="F4652">
            <v>0</v>
          </cell>
          <cell r="G4652">
            <v>0</v>
          </cell>
        </row>
        <row r="4653">
          <cell r="A4653" t="str">
            <v>CONTRATISTA:</v>
          </cell>
          <cell r="B4653" t="str">
            <v>FUNCIONALES SIGOP</v>
          </cell>
          <cell r="C4653">
            <v>0</v>
          </cell>
          <cell r="D4653">
            <v>0</v>
          </cell>
          <cell r="E4653">
            <v>0</v>
          </cell>
          <cell r="F4653">
            <v>0</v>
          </cell>
          <cell r="G4653">
            <v>0</v>
          </cell>
        </row>
        <row r="4654">
          <cell r="A4654" t="str">
            <v>OBRA:</v>
          </cell>
          <cell r="B4654" t="str">
            <v>PRUEBA PLANILLA DE MEDICION</v>
          </cell>
          <cell r="C4654">
            <v>0</v>
          </cell>
          <cell r="D4654">
            <v>0</v>
          </cell>
          <cell r="E4654">
            <v>0</v>
          </cell>
          <cell r="F4654" t="str">
            <v>PRECIOS A:</v>
          </cell>
          <cell r="G4654">
            <v>0</v>
          </cell>
        </row>
        <row r="4655">
          <cell r="A4655" t="str">
            <v>UBICACIÓN:</v>
          </cell>
          <cell r="B4655" t="str">
            <v>CENTRO CIVICO</v>
          </cell>
          <cell r="C4655">
            <v>0</v>
          </cell>
          <cell r="D4655">
            <v>0</v>
          </cell>
          <cell r="E4655">
            <v>0</v>
          </cell>
          <cell r="F4655">
            <v>0</v>
          </cell>
          <cell r="G4655">
            <v>0</v>
          </cell>
        </row>
        <row r="4656">
          <cell r="A4656" t="str">
            <v>RUBRO:</v>
          </cell>
          <cell r="B4656" t="str">
            <v/>
          </cell>
          <cell r="C4656" t="str">
            <v/>
          </cell>
          <cell r="D4656">
            <v>0</v>
          </cell>
          <cell r="E4656">
            <v>0</v>
          </cell>
          <cell r="F4656">
            <v>0</v>
          </cell>
          <cell r="G4656">
            <v>0</v>
          </cell>
        </row>
        <row r="4657">
          <cell r="A4657" t="str">
            <v>ITEM:</v>
          </cell>
          <cell r="B4657" t="str">
            <v/>
          </cell>
          <cell r="C4657" t="str">
            <v/>
          </cell>
          <cell r="D4657">
            <v>0</v>
          </cell>
          <cell r="E4657">
            <v>0</v>
          </cell>
          <cell r="F4657" t="str">
            <v>UNIDAD:</v>
          </cell>
          <cell r="G4657" t="str">
            <v/>
          </cell>
        </row>
        <row r="4658">
          <cell r="A4658">
            <v>0</v>
          </cell>
          <cell r="B4658">
            <v>0</v>
          </cell>
          <cell r="C4658">
            <v>0</v>
          </cell>
          <cell r="D4658">
            <v>0</v>
          </cell>
          <cell r="E4658">
            <v>0</v>
          </cell>
          <cell r="F4658">
            <v>0</v>
          </cell>
          <cell r="G4658">
            <v>0</v>
          </cell>
        </row>
        <row r="4659">
          <cell r="A4659" t="str">
            <v>DATOS REDETERMINACION</v>
          </cell>
          <cell r="B4659">
            <v>0</v>
          </cell>
          <cell r="C4659" t="str">
            <v>DESIGNACION</v>
          </cell>
          <cell r="D4659" t="str">
            <v>U</v>
          </cell>
          <cell r="E4659" t="str">
            <v>Cantidad</v>
          </cell>
          <cell r="F4659" t="str">
            <v>$ Unitarios</v>
          </cell>
          <cell r="G4659" t="str">
            <v>$ Parcial</v>
          </cell>
        </row>
        <row r="4660">
          <cell r="A4660" t="str">
            <v>CÓDIGO</v>
          </cell>
          <cell r="B4660" t="str">
            <v>DESCRIPCIÓN</v>
          </cell>
          <cell r="C4660">
            <v>0</v>
          </cell>
          <cell r="D4660">
            <v>0</v>
          </cell>
          <cell r="E4660">
            <v>0</v>
          </cell>
          <cell r="F4660">
            <v>0</v>
          </cell>
          <cell r="G4660">
            <v>0</v>
          </cell>
        </row>
        <row r="4661">
          <cell r="A4661">
            <v>0</v>
          </cell>
          <cell r="B4661">
            <v>0</v>
          </cell>
          <cell r="C4661" t="str">
            <v>A - MATERIALES</v>
          </cell>
          <cell r="D4661">
            <v>0</v>
          </cell>
          <cell r="E4661">
            <v>0</v>
          </cell>
          <cell r="F4661">
            <v>0</v>
          </cell>
          <cell r="G4661">
            <v>0</v>
          </cell>
        </row>
        <row r="4662">
          <cell r="A4662" t="str">
            <v/>
          </cell>
          <cell r="B4662" t="str">
            <v/>
          </cell>
          <cell r="C4662">
            <v>0</v>
          </cell>
          <cell r="D4662" t="str">
            <v/>
          </cell>
          <cell r="E4662">
            <v>0</v>
          </cell>
          <cell r="F4662">
            <v>0</v>
          </cell>
          <cell r="G4662">
            <v>0</v>
          </cell>
        </row>
        <row r="4663">
          <cell r="A4663" t="str">
            <v/>
          </cell>
          <cell r="B4663" t="str">
            <v/>
          </cell>
          <cell r="C4663">
            <v>0</v>
          </cell>
          <cell r="D4663" t="str">
            <v/>
          </cell>
          <cell r="E4663">
            <v>0</v>
          </cell>
          <cell r="F4663">
            <v>0</v>
          </cell>
          <cell r="G4663">
            <v>0</v>
          </cell>
        </row>
        <row r="4664">
          <cell r="A4664" t="str">
            <v/>
          </cell>
          <cell r="B4664" t="str">
            <v/>
          </cell>
          <cell r="C4664">
            <v>0</v>
          </cell>
          <cell r="D4664" t="str">
            <v/>
          </cell>
          <cell r="E4664">
            <v>0</v>
          </cell>
          <cell r="F4664">
            <v>0</v>
          </cell>
          <cell r="G4664">
            <v>0</v>
          </cell>
        </row>
        <row r="4665">
          <cell r="A4665" t="str">
            <v/>
          </cell>
          <cell r="B4665" t="str">
            <v/>
          </cell>
          <cell r="C4665">
            <v>0</v>
          </cell>
          <cell r="D4665" t="str">
            <v/>
          </cell>
          <cell r="E4665">
            <v>0</v>
          </cell>
          <cell r="F4665">
            <v>0</v>
          </cell>
          <cell r="G4665">
            <v>0</v>
          </cell>
        </row>
        <row r="4666">
          <cell r="A4666" t="str">
            <v/>
          </cell>
          <cell r="B4666" t="str">
            <v/>
          </cell>
          <cell r="C4666">
            <v>0</v>
          </cell>
          <cell r="D4666" t="str">
            <v/>
          </cell>
          <cell r="E4666">
            <v>0</v>
          </cell>
          <cell r="F4666">
            <v>0</v>
          </cell>
          <cell r="G4666">
            <v>0</v>
          </cell>
        </row>
        <row r="4667">
          <cell r="A4667" t="str">
            <v/>
          </cell>
          <cell r="B4667" t="str">
            <v/>
          </cell>
          <cell r="C4667">
            <v>0</v>
          </cell>
          <cell r="D4667" t="str">
            <v/>
          </cell>
          <cell r="E4667">
            <v>0</v>
          </cell>
          <cell r="F4667">
            <v>0</v>
          </cell>
          <cell r="G4667">
            <v>0</v>
          </cell>
        </row>
        <row r="4668">
          <cell r="A4668" t="str">
            <v/>
          </cell>
          <cell r="B4668" t="str">
            <v/>
          </cell>
          <cell r="C4668">
            <v>0</v>
          </cell>
          <cell r="D4668" t="str">
            <v/>
          </cell>
          <cell r="E4668">
            <v>0</v>
          </cell>
          <cell r="F4668">
            <v>0</v>
          </cell>
          <cell r="G4668">
            <v>0</v>
          </cell>
        </row>
        <row r="4669">
          <cell r="A4669" t="str">
            <v/>
          </cell>
          <cell r="B4669" t="str">
            <v/>
          </cell>
          <cell r="C4669">
            <v>0</v>
          </cell>
          <cell r="D4669" t="str">
            <v/>
          </cell>
          <cell r="E4669">
            <v>0</v>
          </cell>
          <cell r="F4669">
            <v>0</v>
          </cell>
          <cell r="G4669">
            <v>0</v>
          </cell>
        </row>
        <row r="4670">
          <cell r="A4670" t="str">
            <v/>
          </cell>
          <cell r="B4670" t="str">
            <v/>
          </cell>
          <cell r="C4670">
            <v>0</v>
          </cell>
          <cell r="D4670" t="str">
            <v/>
          </cell>
          <cell r="E4670">
            <v>0</v>
          </cell>
          <cell r="F4670">
            <v>0</v>
          </cell>
          <cell r="G4670">
            <v>0</v>
          </cell>
        </row>
        <row r="4671">
          <cell r="A4671" t="str">
            <v/>
          </cell>
          <cell r="B4671" t="str">
            <v/>
          </cell>
          <cell r="C4671">
            <v>0</v>
          </cell>
          <cell r="D4671" t="str">
            <v/>
          </cell>
          <cell r="E4671">
            <v>0</v>
          </cell>
          <cell r="F4671">
            <v>0</v>
          </cell>
          <cell r="G4671">
            <v>0</v>
          </cell>
        </row>
        <row r="4672">
          <cell r="A4672" t="str">
            <v/>
          </cell>
          <cell r="B4672" t="str">
            <v/>
          </cell>
          <cell r="C4672">
            <v>0</v>
          </cell>
          <cell r="D4672" t="str">
            <v/>
          </cell>
          <cell r="E4672">
            <v>0</v>
          </cell>
          <cell r="F4672">
            <v>0</v>
          </cell>
          <cell r="G4672">
            <v>0</v>
          </cell>
        </row>
        <row r="4673">
          <cell r="A4673" t="str">
            <v/>
          </cell>
          <cell r="B4673" t="str">
            <v/>
          </cell>
          <cell r="C4673">
            <v>0</v>
          </cell>
          <cell r="D4673" t="str">
            <v/>
          </cell>
          <cell r="E4673">
            <v>0</v>
          </cell>
          <cell r="F4673">
            <v>0</v>
          </cell>
          <cell r="G4673">
            <v>0</v>
          </cell>
        </row>
        <row r="4674">
          <cell r="A4674" t="str">
            <v/>
          </cell>
          <cell r="B4674" t="str">
            <v/>
          </cell>
          <cell r="C4674">
            <v>0</v>
          </cell>
          <cell r="D4674" t="str">
            <v/>
          </cell>
          <cell r="E4674">
            <v>0</v>
          </cell>
          <cell r="F4674">
            <v>0</v>
          </cell>
          <cell r="G4674">
            <v>0</v>
          </cell>
        </row>
        <row r="4675">
          <cell r="A4675" t="str">
            <v/>
          </cell>
          <cell r="B4675" t="str">
            <v/>
          </cell>
          <cell r="C4675">
            <v>0</v>
          </cell>
          <cell r="D4675" t="str">
            <v/>
          </cell>
          <cell r="E4675">
            <v>0</v>
          </cell>
          <cell r="F4675">
            <v>0</v>
          </cell>
          <cell r="G4675">
            <v>0</v>
          </cell>
        </row>
        <row r="4676">
          <cell r="A4676">
            <v>0</v>
          </cell>
          <cell r="B4676">
            <v>0</v>
          </cell>
          <cell r="C4676">
            <v>0</v>
          </cell>
          <cell r="D4676">
            <v>0</v>
          </cell>
          <cell r="E4676">
            <v>0</v>
          </cell>
          <cell r="F4676" t="str">
            <v>Total A</v>
          </cell>
          <cell r="G4676">
            <v>0</v>
          </cell>
        </row>
        <row r="4677">
          <cell r="A4677">
            <v>0</v>
          </cell>
          <cell r="B4677">
            <v>0</v>
          </cell>
          <cell r="C4677" t="str">
            <v>B - MANO DE OBRA</v>
          </cell>
          <cell r="D4677">
            <v>0</v>
          </cell>
          <cell r="E4677">
            <v>0</v>
          </cell>
          <cell r="F4677">
            <v>0</v>
          </cell>
          <cell r="G4677">
            <v>0</v>
          </cell>
        </row>
        <row r="4678">
          <cell r="A4678" t="str">
            <v/>
          </cell>
          <cell r="B4678">
            <v>0</v>
          </cell>
          <cell r="C4678">
            <v>0</v>
          </cell>
          <cell r="D4678" t="str">
            <v/>
          </cell>
          <cell r="E4678">
            <v>0</v>
          </cell>
          <cell r="F4678">
            <v>0</v>
          </cell>
          <cell r="G4678">
            <v>0</v>
          </cell>
        </row>
        <row r="4679">
          <cell r="A4679" t="str">
            <v/>
          </cell>
          <cell r="B4679">
            <v>0</v>
          </cell>
          <cell r="C4679">
            <v>0</v>
          </cell>
          <cell r="D4679" t="str">
            <v/>
          </cell>
          <cell r="E4679">
            <v>0</v>
          </cell>
          <cell r="F4679">
            <v>0</v>
          </cell>
          <cell r="G4679">
            <v>0</v>
          </cell>
        </row>
        <row r="4680">
          <cell r="A4680" t="str">
            <v/>
          </cell>
          <cell r="B4680">
            <v>0</v>
          </cell>
          <cell r="C4680">
            <v>0</v>
          </cell>
          <cell r="D4680" t="str">
            <v/>
          </cell>
          <cell r="E4680">
            <v>0</v>
          </cell>
          <cell r="F4680">
            <v>0</v>
          </cell>
          <cell r="G4680">
            <v>0</v>
          </cell>
        </row>
        <row r="4681">
          <cell r="A4681" t="str">
            <v/>
          </cell>
          <cell r="B4681">
            <v>0</v>
          </cell>
          <cell r="C4681">
            <v>0</v>
          </cell>
          <cell r="D4681" t="str">
            <v/>
          </cell>
          <cell r="E4681">
            <v>0</v>
          </cell>
          <cell r="F4681">
            <v>0</v>
          </cell>
          <cell r="G4681">
            <v>0</v>
          </cell>
        </row>
        <row r="4682">
          <cell r="A4682" t="str">
            <v/>
          </cell>
          <cell r="B4682">
            <v>0</v>
          </cell>
          <cell r="C4682">
            <v>0</v>
          </cell>
          <cell r="D4682" t="str">
            <v/>
          </cell>
          <cell r="E4682">
            <v>0</v>
          </cell>
          <cell r="F4682">
            <v>0</v>
          </cell>
          <cell r="G4682">
            <v>0</v>
          </cell>
        </row>
        <row r="4683">
          <cell r="A4683" t="str">
            <v/>
          </cell>
          <cell r="B4683">
            <v>0</v>
          </cell>
          <cell r="C4683">
            <v>0</v>
          </cell>
          <cell r="D4683" t="str">
            <v/>
          </cell>
          <cell r="E4683">
            <v>0</v>
          </cell>
          <cell r="F4683">
            <v>0</v>
          </cell>
          <cell r="G4683">
            <v>0</v>
          </cell>
        </row>
        <row r="4684">
          <cell r="A4684" t="str">
            <v/>
          </cell>
          <cell r="B4684">
            <v>0</v>
          </cell>
          <cell r="C4684">
            <v>0</v>
          </cell>
          <cell r="D4684" t="str">
            <v/>
          </cell>
          <cell r="E4684">
            <v>0</v>
          </cell>
          <cell r="F4684">
            <v>0</v>
          </cell>
          <cell r="G4684">
            <v>0</v>
          </cell>
        </row>
        <row r="4685">
          <cell r="A4685" t="str">
            <v/>
          </cell>
          <cell r="B4685">
            <v>0</v>
          </cell>
          <cell r="C4685">
            <v>0</v>
          </cell>
          <cell r="D4685" t="str">
            <v/>
          </cell>
          <cell r="E4685">
            <v>0</v>
          </cell>
          <cell r="F4685">
            <v>0</v>
          </cell>
          <cell r="G4685">
            <v>0</v>
          </cell>
        </row>
        <row r="4686">
          <cell r="A4686">
            <v>0</v>
          </cell>
          <cell r="B4686">
            <v>0</v>
          </cell>
          <cell r="C4686">
            <v>0</v>
          </cell>
          <cell r="D4686">
            <v>0</v>
          </cell>
          <cell r="E4686">
            <v>0</v>
          </cell>
          <cell r="F4686" t="str">
            <v>Total B</v>
          </cell>
          <cell r="G4686">
            <v>0</v>
          </cell>
        </row>
        <row r="4687">
          <cell r="A4687">
            <v>0</v>
          </cell>
          <cell r="B4687">
            <v>0</v>
          </cell>
          <cell r="C4687" t="str">
            <v>C - EQUIPOS</v>
          </cell>
          <cell r="D4687">
            <v>0</v>
          </cell>
          <cell r="E4687">
            <v>0</v>
          </cell>
          <cell r="F4687">
            <v>0</v>
          </cell>
          <cell r="G4687">
            <v>0</v>
          </cell>
        </row>
        <row r="4688">
          <cell r="A4688" t="str">
            <v/>
          </cell>
          <cell r="B4688" t="str">
            <v/>
          </cell>
          <cell r="C4688">
            <v>0</v>
          </cell>
          <cell r="D4688" t="str">
            <v/>
          </cell>
          <cell r="E4688">
            <v>0</v>
          </cell>
          <cell r="F4688">
            <v>0</v>
          </cell>
          <cell r="G4688">
            <v>0</v>
          </cell>
        </row>
        <row r="4689">
          <cell r="A4689" t="str">
            <v/>
          </cell>
          <cell r="B4689" t="str">
            <v/>
          </cell>
          <cell r="C4689">
            <v>0</v>
          </cell>
          <cell r="D4689" t="str">
            <v/>
          </cell>
          <cell r="E4689">
            <v>0</v>
          </cell>
          <cell r="F4689">
            <v>0</v>
          </cell>
          <cell r="G4689">
            <v>0</v>
          </cell>
        </row>
        <row r="4690">
          <cell r="A4690" t="str">
            <v/>
          </cell>
          <cell r="B4690" t="str">
            <v/>
          </cell>
          <cell r="C4690">
            <v>0</v>
          </cell>
          <cell r="D4690" t="str">
            <v/>
          </cell>
          <cell r="E4690">
            <v>0</v>
          </cell>
          <cell r="F4690">
            <v>0</v>
          </cell>
          <cell r="G4690">
            <v>0</v>
          </cell>
        </row>
        <row r="4691">
          <cell r="A4691" t="str">
            <v/>
          </cell>
          <cell r="B4691" t="str">
            <v/>
          </cell>
          <cell r="C4691">
            <v>0</v>
          </cell>
          <cell r="D4691" t="str">
            <v/>
          </cell>
          <cell r="E4691">
            <v>0</v>
          </cell>
          <cell r="F4691">
            <v>0</v>
          </cell>
          <cell r="G4691">
            <v>0</v>
          </cell>
        </row>
        <row r="4692">
          <cell r="A4692" t="str">
            <v/>
          </cell>
          <cell r="B4692" t="str">
            <v/>
          </cell>
          <cell r="C4692">
            <v>0</v>
          </cell>
          <cell r="D4692" t="str">
            <v/>
          </cell>
          <cell r="E4692">
            <v>0</v>
          </cell>
          <cell r="F4692">
            <v>0</v>
          </cell>
          <cell r="G4692">
            <v>0</v>
          </cell>
        </row>
        <row r="4693">
          <cell r="A4693" t="str">
            <v/>
          </cell>
          <cell r="B4693" t="str">
            <v/>
          </cell>
          <cell r="C4693">
            <v>0</v>
          </cell>
          <cell r="D4693" t="str">
            <v/>
          </cell>
          <cell r="E4693">
            <v>0</v>
          </cell>
          <cell r="F4693">
            <v>0</v>
          </cell>
          <cell r="G4693">
            <v>0</v>
          </cell>
        </row>
        <row r="4694">
          <cell r="A4694" t="str">
            <v/>
          </cell>
          <cell r="B4694" t="str">
            <v/>
          </cell>
          <cell r="C4694">
            <v>0</v>
          </cell>
          <cell r="D4694" t="str">
            <v/>
          </cell>
          <cell r="E4694">
            <v>0</v>
          </cell>
          <cell r="F4694">
            <v>0</v>
          </cell>
          <cell r="G4694">
            <v>0</v>
          </cell>
        </row>
        <row r="4695">
          <cell r="A4695" t="str">
            <v/>
          </cell>
          <cell r="B4695" t="str">
            <v/>
          </cell>
          <cell r="C4695">
            <v>0</v>
          </cell>
          <cell r="D4695" t="str">
            <v/>
          </cell>
          <cell r="E4695">
            <v>0</v>
          </cell>
          <cell r="F4695">
            <v>0</v>
          </cell>
          <cell r="G4695">
            <v>0</v>
          </cell>
        </row>
        <row r="4696">
          <cell r="A4696" t="str">
            <v/>
          </cell>
          <cell r="B4696" t="str">
            <v/>
          </cell>
          <cell r="C4696">
            <v>0</v>
          </cell>
          <cell r="D4696" t="str">
            <v/>
          </cell>
          <cell r="E4696">
            <v>0</v>
          </cell>
          <cell r="F4696">
            <v>0</v>
          </cell>
          <cell r="G4696">
            <v>0</v>
          </cell>
        </row>
        <row r="4697">
          <cell r="A4697">
            <v>0</v>
          </cell>
          <cell r="B4697">
            <v>0</v>
          </cell>
          <cell r="C4697">
            <v>0</v>
          </cell>
          <cell r="D4697">
            <v>0</v>
          </cell>
          <cell r="E4697">
            <v>0</v>
          </cell>
          <cell r="F4697" t="str">
            <v>Total C</v>
          </cell>
          <cell r="G4697">
            <v>0</v>
          </cell>
        </row>
        <row r="4698">
          <cell r="A4698">
            <v>0</v>
          </cell>
          <cell r="B4698">
            <v>0</v>
          </cell>
          <cell r="C4698">
            <v>0</v>
          </cell>
          <cell r="D4698">
            <v>0</v>
          </cell>
          <cell r="E4698">
            <v>0</v>
          </cell>
          <cell r="F4698">
            <v>0</v>
          </cell>
          <cell r="G4698">
            <v>0</v>
          </cell>
        </row>
        <row r="4699">
          <cell r="A4699" t="str">
            <v/>
          </cell>
          <cell r="B4699" t="str">
            <v/>
          </cell>
          <cell r="C4699">
            <v>0</v>
          </cell>
          <cell r="D4699" t="str">
            <v>Costo  Neto</v>
          </cell>
          <cell r="E4699">
            <v>0</v>
          </cell>
          <cell r="F4699" t="str">
            <v>Total D=A+B+C</v>
          </cell>
          <cell r="G4699">
            <v>0</v>
          </cell>
        </row>
        <row r="4701">
          <cell r="A4701" t="str">
            <v>ANALISIS DE PRECIOS</v>
          </cell>
          <cell r="B4701">
            <v>0</v>
          </cell>
          <cell r="C4701">
            <v>0</v>
          </cell>
          <cell r="D4701">
            <v>0</v>
          </cell>
          <cell r="E4701">
            <v>0</v>
          </cell>
          <cell r="F4701">
            <v>0</v>
          </cell>
          <cell r="G4701">
            <v>0</v>
          </cell>
        </row>
        <row r="4702">
          <cell r="A4702" t="str">
            <v>COMITENTE:</v>
          </cell>
          <cell r="B4702" t="str">
            <v>DIRECCIÓN DE ARQUITECTURA</v>
          </cell>
          <cell r="C4702">
            <v>0</v>
          </cell>
          <cell r="D4702">
            <v>0</v>
          </cell>
          <cell r="E4702">
            <v>0</v>
          </cell>
          <cell r="F4702">
            <v>0</v>
          </cell>
          <cell r="G4702">
            <v>0</v>
          </cell>
        </row>
        <row r="4703">
          <cell r="A4703" t="str">
            <v>CONTRATISTA:</v>
          </cell>
          <cell r="B4703" t="str">
            <v>FUNCIONALES SIGOP</v>
          </cell>
          <cell r="C4703">
            <v>0</v>
          </cell>
          <cell r="D4703">
            <v>0</v>
          </cell>
          <cell r="E4703">
            <v>0</v>
          </cell>
          <cell r="F4703">
            <v>0</v>
          </cell>
          <cell r="G4703">
            <v>0</v>
          </cell>
        </row>
        <row r="4704">
          <cell r="A4704" t="str">
            <v>OBRA:</v>
          </cell>
          <cell r="B4704" t="str">
            <v>PRUEBA PLANILLA DE MEDICION</v>
          </cell>
          <cell r="C4704">
            <v>0</v>
          </cell>
          <cell r="D4704">
            <v>0</v>
          </cell>
          <cell r="E4704">
            <v>0</v>
          </cell>
          <cell r="F4704" t="str">
            <v>PRECIOS A:</v>
          </cell>
          <cell r="G4704">
            <v>0</v>
          </cell>
        </row>
        <row r="4705">
          <cell r="A4705" t="str">
            <v>UBICACIÓN:</v>
          </cell>
          <cell r="B4705" t="str">
            <v>CENTRO CIVICO</v>
          </cell>
          <cell r="C4705">
            <v>0</v>
          </cell>
          <cell r="D4705">
            <v>0</v>
          </cell>
          <cell r="E4705">
            <v>0</v>
          </cell>
          <cell r="F4705">
            <v>0</v>
          </cell>
          <cell r="G4705">
            <v>0</v>
          </cell>
        </row>
        <row r="4706">
          <cell r="A4706" t="str">
            <v>RUBRO:</v>
          </cell>
          <cell r="B4706" t="str">
            <v/>
          </cell>
          <cell r="C4706" t="str">
            <v/>
          </cell>
          <cell r="D4706">
            <v>0</v>
          </cell>
          <cell r="E4706">
            <v>0</v>
          </cell>
          <cell r="F4706">
            <v>0</v>
          </cell>
          <cell r="G4706">
            <v>0</v>
          </cell>
        </row>
        <row r="4707">
          <cell r="A4707" t="str">
            <v>ITEM:</v>
          </cell>
          <cell r="B4707" t="str">
            <v/>
          </cell>
          <cell r="C4707" t="str">
            <v/>
          </cell>
          <cell r="D4707">
            <v>0</v>
          </cell>
          <cell r="E4707">
            <v>0</v>
          </cell>
          <cell r="F4707" t="str">
            <v>UNIDAD:</v>
          </cell>
          <cell r="G4707" t="str">
            <v/>
          </cell>
        </row>
        <row r="4708">
          <cell r="A4708">
            <v>0</v>
          </cell>
          <cell r="B4708">
            <v>0</v>
          </cell>
          <cell r="C4708">
            <v>0</v>
          </cell>
          <cell r="D4708">
            <v>0</v>
          </cell>
          <cell r="E4708">
            <v>0</v>
          </cell>
          <cell r="F4708">
            <v>0</v>
          </cell>
          <cell r="G4708">
            <v>0</v>
          </cell>
        </row>
        <row r="4709">
          <cell r="A4709" t="str">
            <v>DATOS REDETERMINACION</v>
          </cell>
          <cell r="B4709">
            <v>0</v>
          </cell>
          <cell r="C4709" t="str">
            <v>DESIGNACION</v>
          </cell>
          <cell r="D4709" t="str">
            <v>U</v>
          </cell>
          <cell r="E4709" t="str">
            <v>Cantidad</v>
          </cell>
          <cell r="F4709" t="str">
            <v>$ Unitarios</v>
          </cell>
          <cell r="G4709" t="str">
            <v>$ Parcial</v>
          </cell>
        </row>
        <row r="4710">
          <cell r="A4710" t="str">
            <v>CÓDIGO</v>
          </cell>
          <cell r="B4710" t="str">
            <v>DESCRIPCIÓN</v>
          </cell>
          <cell r="C4710">
            <v>0</v>
          </cell>
          <cell r="D4710">
            <v>0</v>
          </cell>
          <cell r="E4710">
            <v>0</v>
          </cell>
          <cell r="F4710">
            <v>0</v>
          </cell>
          <cell r="G4710">
            <v>0</v>
          </cell>
        </row>
        <row r="4711">
          <cell r="A4711">
            <v>0</v>
          </cell>
          <cell r="B4711">
            <v>0</v>
          </cell>
          <cell r="C4711" t="str">
            <v>A - MATERIALES</v>
          </cell>
          <cell r="D4711">
            <v>0</v>
          </cell>
          <cell r="E4711">
            <v>0</v>
          </cell>
          <cell r="F4711">
            <v>0</v>
          </cell>
          <cell r="G4711">
            <v>0</v>
          </cell>
        </row>
        <row r="4712">
          <cell r="A4712" t="str">
            <v/>
          </cell>
          <cell r="B4712" t="str">
            <v/>
          </cell>
          <cell r="C4712">
            <v>0</v>
          </cell>
          <cell r="D4712" t="str">
            <v/>
          </cell>
          <cell r="E4712">
            <v>0</v>
          </cell>
          <cell r="F4712">
            <v>0</v>
          </cell>
          <cell r="G4712">
            <v>0</v>
          </cell>
        </row>
        <row r="4713">
          <cell r="A4713" t="str">
            <v/>
          </cell>
          <cell r="B4713" t="str">
            <v/>
          </cell>
          <cell r="C4713">
            <v>0</v>
          </cell>
          <cell r="D4713" t="str">
            <v/>
          </cell>
          <cell r="E4713">
            <v>0</v>
          </cell>
          <cell r="F4713">
            <v>0</v>
          </cell>
          <cell r="G4713">
            <v>0</v>
          </cell>
        </row>
        <row r="4714">
          <cell r="A4714" t="str">
            <v/>
          </cell>
          <cell r="B4714" t="str">
            <v/>
          </cell>
          <cell r="C4714">
            <v>0</v>
          </cell>
          <cell r="D4714" t="str">
            <v/>
          </cell>
          <cell r="E4714">
            <v>0</v>
          </cell>
          <cell r="F4714">
            <v>0</v>
          </cell>
          <cell r="G4714">
            <v>0</v>
          </cell>
        </row>
        <row r="4715">
          <cell r="A4715" t="str">
            <v/>
          </cell>
          <cell r="B4715" t="str">
            <v/>
          </cell>
          <cell r="C4715">
            <v>0</v>
          </cell>
          <cell r="D4715" t="str">
            <v/>
          </cell>
          <cell r="E4715">
            <v>0</v>
          </cell>
          <cell r="F4715">
            <v>0</v>
          </cell>
          <cell r="G4715">
            <v>0</v>
          </cell>
        </row>
        <row r="4716">
          <cell r="A4716" t="str">
            <v/>
          </cell>
          <cell r="B4716" t="str">
            <v/>
          </cell>
          <cell r="C4716">
            <v>0</v>
          </cell>
          <cell r="D4716" t="str">
            <v/>
          </cell>
          <cell r="E4716">
            <v>0</v>
          </cell>
          <cell r="F4716">
            <v>0</v>
          </cell>
          <cell r="G4716">
            <v>0</v>
          </cell>
        </row>
        <row r="4717">
          <cell r="A4717" t="str">
            <v/>
          </cell>
          <cell r="B4717" t="str">
            <v/>
          </cell>
          <cell r="C4717">
            <v>0</v>
          </cell>
          <cell r="D4717" t="str">
            <v/>
          </cell>
          <cell r="E4717">
            <v>0</v>
          </cell>
          <cell r="F4717">
            <v>0</v>
          </cell>
          <cell r="G4717">
            <v>0</v>
          </cell>
        </row>
        <row r="4718">
          <cell r="A4718" t="str">
            <v/>
          </cell>
          <cell r="B4718" t="str">
            <v/>
          </cell>
          <cell r="C4718">
            <v>0</v>
          </cell>
          <cell r="D4718" t="str">
            <v/>
          </cell>
          <cell r="E4718">
            <v>0</v>
          </cell>
          <cell r="F4718">
            <v>0</v>
          </cell>
          <cell r="G4718">
            <v>0</v>
          </cell>
        </row>
        <row r="4719">
          <cell r="A4719" t="str">
            <v/>
          </cell>
          <cell r="B4719" t="str">
            <v/>
          </cell>
          <cell r="C4719">
            <v>0</v>
          </cell>
          <cell r="D4719" t="str">
            <v/>
          </cell>
          <cell r="E4719">
            <v>0</v>
          </cell>
          <cell r="F4719">
            <v>0</v>
          </cell>
          <cell r="G4719">
            <v>0</v>
          </cell>
        </row>
        <row r="4720">
          <cell r="A4720" t="str">
            <v/>
          </cell>
          <cell r="B4720" t="str">
            <v/>
          </cell>
          <cell r="C4720">
            <v>0</v>
          </cell>
          <cell r="D4720" t="str">
            <v/>
          </cell>
          <cell r="E4720">
            <v>0</v>
          </cell>
          <cell r="F4720">
            <v>0</v>
          </cell>
          <cell r="G4720">
            <v>0</v>
          </cell>
        </row>
        <row r="4721">
          <cell r="A4721" t="str">
            <v/>
          </cell>
          <cell r="B4721" t="str">
            <v/>
          </cell>
          <cell r="C4721">
            <v>0</v>
          </cell>
          <cell r="D4721" t="str">
            <v/>
          </cell>
          <cell r="E4721">
            <v>0</v>
          </cell>
          <cell r="F4721">
            <v>0</v>
          </cell>
          <cell r="G4721">
            <v>0</v>
          </cell>
        </row>
        <row r="4722">
          <cell r="A4722" t="str">
            <v/>
          </cell>
          <cell r="B4722" t="str">
            <v/>
          </cell>
          <cell r="C4722">
            <v>0</v>
          </cell>
          <cell r="D4722" t="str">
            <v/>
          </cell>
          <cell r="E4722">
            <v>0</v>
          </cell>
          <cell r="F4722">
            <v>0</v>
          </cell>
          <cell r="G4722">
            <v>0</v>
          </cell>
        </row>
        <row r="4723">
          <cell r="A4723" t="str">
            <v/>
          </cell>
          <cell r="B4723" t="str">
            <v/>
          </cell>
          <cell r="C4723">
            <v>0</v>
          </cell>
          <cell r="D4723" t="str">
            <v/>
          </cell>
          <cell r="E4723">
            <v>0</v>
          </cell>
          <cell r="F4723">
            <v>0</v>
          </cell>
          <cell r="G4723">
            <v>0</v>
          </cell>
        </row>
        <row r="4724">
          <cell r="A4724" t="str">
            <v/>
          </cell>
          <cell r="B4724" t="str">
            <v/>
          </cell>
          <cell r="C4724">
            <v>0</v>
          </cell>
          <cell r="D4724" t="str">
            <v/>
          </cell>
          <cell r="E4724">
            <v>0</v>
          </cell>
          <cell r="F4724">
            <v>0</v>
          </cell>
          <cell r="G4724">
            <v>0</v>
          </cell>
        </row>
        <row r="4725">
          <cell r="A4725" t="str">
            <v/>
          </cell>
          <cell r="B4725" t="str">
            <v/>
          </cell>
          <cell r="C4725">
            <v>0</v>
          </cell>
          <cell r="D4725" t="str">
            <v/>
          </cell>
          <cell r="E4725">
            <v>0</v>
          </cell>
          <cell r="F4725">
            <v>0</v>
          </cell>
          <cell r="G4725">
            <v>0</v>
          </cell>
        </row>
        <row r="4726">
          <cell r="A4726">
            <v>0</v>
          </cell>
          <cell r="B4726">
            <v>0</v>
          </cell>
          <cell r="C4726">
            <v>0</v>
          </cell>
          <cell r="D4726">
            <v>0</v>
          </cell>
          <cell r="E4726">
            <v>0</v>
          </cell>
          <cell r="F4726" t="str">
            <v>Total A</v>
          </cell>
          <cell r="G4726">
            <v>0</v>
          </cell>
        </row>
        <row r="4727">
          <cell r="A4727">
            <v>0</v>
          </cell>
          <cell r="B4727">
            <v>0</v>
          </cell>
          <cell r="C4727" t="str">
            <v>B - MANO DE OBRA</v>
          </cell>
          <cell r="D4727">
            <v>0</v>
          </cell>
          <cell r="E4727">
            <v>0</v>
          </cell>
          <cell r="F4727">
            <v>0</v>
          </cell>
          <cell r="G4727">
            <v>0</v>
          </cell>
        </row>
        <row r="4728">
          <cell r="A4728" t="str">
            <v/>
          </cell>
          <cell r="B4728">
            <v>0</v>
          </cell>
          <cell r="C4728">
            <v>0</v>
          </cell>
          <cell r="D4728" t="str">
            <v/>
          </cell>
          <cell r="E4728">
            <v>0</v>
          </cell>
          <cell r="F4728">
            <v>0</v>
          </cell>
          <cell r="G4728">
            <v>0</v>
          </cell>
        </row>
        <row r="4729">
          <cell r="A4729" t="str">
            <v/>
          </cell>
          <cell r="B4729">
            <v>0</v>
          </cell>
          <cell r="C4729">
            <v>0</v>
          </cell>
          <cell r="D4729" t="str">
            <v/>
          </cell>
          <cell r="E4729">
            <v>0</v>
          </cell>
          <cell r="F4729">
            <v>0</v>
          </cell>
          <cell r="G4729">
            <v>0</v>
          </cell>
        </row>
        <row r="4730">
          <cell r="A4730" t="str">
            <v/>
          </cell>
          <cell r="B4730">
            <v>0</v>
          </cell>
          <cell r="C4730">
            <v>0</v>
          </cell>
          <cell r="D4730" t="str">
            <v/>
          </cell>
          <cell r="E4730">
            <v>0</v>
          </cell>
          <cell r="F4730">
            <v>0</v>
          </cell>
          <cell r="G4730">
            <v>0</v>
          </cell>
        </row>
        <row r="4731">
          <cell r="A4731" t="str">
            <v/>
          </cell>
          <cell r="B4731">
            <v>0</v>
          </cell>
          <cell r="C4731">
            <v>0</v>
          </cell>
          <cell r="D4731" t="str">
            <v/>
          </cell>
          <cell r="E4731">
            <v>0</v>
          </cell>
          <cell r="F4731">
            <v>0</v>
          </cell>
          <cell r="G4731">
            <v>0</v>
          </cell>
        </row>
        <row r="4732">
          <cell r="A4732" t="str">
            <v/>
          </cell>
          <cell r="B4732">
            <v>0</v>
          </cell>
          <cell r="C4732">
            <v>0</v>
          </cell>
          <cell r="D4732" t="str">
            <v/>
          </cell>
          <cell r="E4732">
            <v>0</v>
          </cell>
          <cell r="F4732">
            <v>0</v>
          </cell>
          <cell r="G4732">
            <v>0</v>
          </cell>
        </row>
        <row r="4733">
          <cell r="A4733" t="str">
            <v/>
          </cell>
          <cell r="B4733">
            <v>0</v>
          </cell>
          <cell r="C4733">
            <v>0</v>
          </cell>
          <cell r="D4733" t="str">
            <v/>
          </cell>
          <cell r="E4733">
            <v>0</v>
          </cell>
          <cell r="F4733">
            <v>0</v>
          </cell>
          <cell r="G4733">
            <v>0</v>
          </cell>
        </row>
        <row r="4734">
          <cell r="A4734" t="str">
            <v/>
          </cell>
          <cell r="B4734">
            <v>0</v>
          </cell>
          <cell r="C4734">
            <v>0</v>
          </cell>
          <cell r="D4734" t="str">
            <v/>
          </cell>
          <cell r="E4734">
            <v>0</v>
          </cell>
          <cell r="F4734">
            <v>0</v>
          </cell>
          <cell r="G4734">
            <v>0</v>
          </cell>
        </row>
        <row r="4735">
          <cell r="A4735" t="str">
            <v/>
          </cell>
          <cell r="B4735">
            <v>0</v>
          </cell>
          <cell r="C4735">
            <v>0</v>
          </cell>
          <cell r="D4735" t="str">
            <v/>
          </cell>
          <cell r="E4735">
            <v>0</v>
          </cell>
          <cell r="F4735">
            <v>0</v>
          </cell>
          <cell r="G4735">
            <v>0</v>
          </cell>
        </row>
        <row r="4736">
          <cell r="A4736">
            <v>0</v>
          </cell>
          <cell r="B4736">
            <v>0</v>
          </cell>
          <cell r="C4736">
            <v>0</v>
          </cell>
          <cell r="D4736">
            <v>0</v>
          </cell>
          <cell r="E4736">
            <v>0</v>
          </cell>
          <cell r="F4736" t="str">
            <v>Total B</v>
          </cell>
          <cell r="G4736">
            <v>0</v>
          </cell>
        </row>
        <row r="4737">
          <cell r="A4737">
            <v>0</v>
          </cell>
          <cell r="B4737">
            <v>0</v>
          </cell>
          <cell r="C4737" t="str">
            <v>C - EQUIPOS</v>
          </cell>
          <cell r="D4737">
            <v>0</v>
          </cell>
          <cell r="E4737">
            <v>0</v>
          </cell>
          <cell r="F4737">
            <v>0</v>
          </cell>
          <cell r="G4737">
            <v>0</v>
          </cell>
        </row>
        <row r="4738">
          <cell r="A4738" t="str">
            <v/>
          </cell>
          <cell r="B4738" t="str">
            <v/>
          </cell>
          <cell r="C4738">
            <v>0</v>
          </cell>
          <cell r="D4738" t="str">
            <v/>
          </cell>
          <cell r="E4738">
            <v>0</v>
          </cell>
          <cell r="F4738">
            <v>0</v>
          </cell>
          <cell r="G4738">
            <v>0</v>
          </cell>
        </row>
        <row r="4739">
          <cell r="A4739" t="str">
            <v/>
          </cell>
          <cell r="B4739" t="str">
            <v/>
          </cell>
          <cell r="C4739">
            <v>0</v>
          </cell>
          <cell r="D4739" t="str">
            <v/>
          </cell>
          <cell r="E4739">
            <v>0</v>
          </cell>
          <cell r="F4739">
            <v>0</v>
          </cell>
          <cell r="G4739">
            <v>0</v>
          </cell>
        </row>
        <row r="4740">
          <cell r="A4740" t="str">
            <v/>
          </cell>
          <cell r="B4740" t="str">
            <v/>
          </cell>
          <cell r="C4740">
            <v>0</v>
          </cell>
          <cell r="D4740" t="str">
            <v/>
          </cell>
          <cell r="E4740">
            <v>0</v>
          </cell>
          <cell r="F4740">
            <v>0</v>
          </cell>
          <cell r="G4740">
            <v>0</v>
          </cell>
        </row>
        <row r="4741">
          <cell r="A4741" t="str">
            <v/>
          </cell>
          <cell r="B4741" t="str">
            <v/>
          </cell>
          <cell r="C4741">
            <v>0</v>
          </cell>
          <cell r="D4741" t="str">
            <v/>
          </cell>
          <cell r="E4741">
            <v>0</v>
          </cell>
          <cell r="F4741">
            <v>0</v>
          </cell>
          <cell r="G4741">
            <v>0</v>
          </cell>
        </row>
        <row r="4742">
          <cell r="A4742" t="str">
            <v/>
          </cell>
          <cell r="B4742" t="str">
            <v/>
          </cell>
          <cell r="C4742">
            <v>0</v>
          </cell>
          <cell r="D4742" t="str">
            <v/>
          </cell>
          <cell r="E4742">
            <v>0</v>
          </cell>
          <cell r="F4742">
            <v>0</v>
          </cell>
          <cell r="G4742">
            <v>0</v>
          </cell>
        </row>
        <row r="4743">
          <cell r="A4743" t="str">
            <v/>
          </cell>
          <cell r="B4743" t="str">
            <v/>
          </cell>
          <cell r="C4743">
            <v>0</v>
          </cell>
          <cell r="D4743" t="str">
            <v/>
          </cell>
          <cell r="E4743">
            <v>0</v>
          </cell>
          <cell r="F4743">
            <v>0</v>
          </cell>
          <cell r="G4743">
            <v>0</v>
          </cell>
        </row>
        <row r="4744">
          <cell r="A4744" t="str">
            <v/>
          </cell>
          <cell r="B4744" t="str">
            <v/>
          </cell>
          <cell r="C4744">
            <v>0</v>
          </cell>
          <cell r="D4744" t="str">
            <v/>
          </cell>
          <cell r="E4744">
            <v>0</v>
          </cell>
          <cell r="F4744">
            <v>0</v>
          </cell>
          <cell r="G4744">
            <v>0</v>
          </cell>
        </row>
        <row r="4745">
          <cell r="A4745" t="str">
            <v/>
          </cell>
          <cell r="B4745" t="str">
            <v/>
          </cell>
          <cell r="C4745">
            <v>0</v>
          </cell>
          <cell r="D4745" t="str">
            <v/>
          </cell>
          <cell r="E4745">
            <v>0</v>
          </cell>
          <cell r="F4745">
            <v>0</v>
          </cell>
          <cell r="G4745">
            <v>0</v>
          </cell>
        </row>
        <row r="4746">
          <cell r="A4746" t="str">
            <v/>
          </cell>
          <cell r="B4746" t="str">
            <v/>
          </cell>
          <cell r="C4746">
            <v>0</v>
          </cell>
          <cell r="D4746" t="str">
            <v/>
          </cell>
          <cell r="E4746">
            <v>0</v>
          </cell>
          <cell r="F4746">
            <v>0</v>
          </cell>
          <cell r="G4746">
            <v>0</v>
          </cell>
        </row>
        <row r="4747">
          <cell r="A4747">
            <v>0</v>
          </cell>
          <cell r="B4747">
            <v>0</v>
          </cell>
          <cell r="C4747">
            <v>0</v>
          </cell>
          <cell r="D4747">
            <v>0</v>
          </cell>
          <cell r="E4747">
            <v>0</v>
          </cell>
          <cell r="F4747" t="str">
            <v>Total C</v>
          </cell>
          <cell r="G4747">
            <v>0</v>
          </cell>
        </row>
        <row r="4748">
          <cell r="A4748">
            <v>0</v>
          </cell>
          <cell r="B4748">
            <v>0</v>
          </cell>
          <cell r="C4748">
            <v>0</v>
          </cell>
          <cell r="D4748">
            <v>0</v>
          </cell>
          <cell r="E4748">
            <v>0</v>
          </cell>
          <cell r="F4748">
            <v>0</v>
          </cell>
          <cell r="G4748">
            <v>0</v>
          </cell>
        </row>
        <row r="4749">
          <cell r="A4749" t="str">
            <v/>
          </cell>
          <cell r="B4749" t="str">
            <v/>
          </cell>
          <cell r="C4749">
            <v>0</v>
          </cell>
          <cell r="D4749" t="str">
            <v>Costo  Neto</v>
          </cell>
          <cell r="E4749">
            <v>0</v>
          </cell>
          <cell r="F4749" t="str">
            <v>Total D=A+B+C</v>
          </cell>
          <cell r="G4749">
            <v>0</v>
          </cell>
        </row>
        <row r="4751">
          <cell r="A4751" t="str">
            <v>ANALISIS DE PRECIOS</v>
          </cell>
          <cell r="B4751">
            <v>0</v>
          </cell>
          <cell r="C4751">
            <v>0</v>
          </cell>
          <cell r="D4751">
            <v>0</v>
          </cell>
          <cell r="E4751">
            <v>0</v>
          </cell>
          <cell r="F4751">
            <v>0</v>
          </cell>
          <cell r="G4751">
            <v>0</v>
          </cell>
        </row>
        <row r="4752">
          <cell r="A4752" t="str">
            <v>COMITENTE:</v>
          </cell>
          <cell r="B4752" t="str">
            <v>DIRECCIÓN DE ARQUITECTURA</v>
          </cell>
          <cell r="C4752">
            <v>0</v>
          </cell>
          <cell r="D4752">
            <v>0</v>
          </cell>
          <cell r="E4752">
            <v>0</v>
          </cell>
          <cell r="F4752">
            <v>0</v>
          </cell>
          <cell r="G4752">
            <v>0</v>
          </cell>
        </row>
        <row r="4753">
          <cell r="A4753" t="str">
            <v>CONTRATISTA:</v>
          </cell>
          <cell r="B4753" t="str">
            <v>FUNCIONALES SIGOP</v>
          </cell>
          <cell r="C4753">
            <v>0</v>
          </cell>
          <cell r="D4753">
            <v>0</v>
          </cell>
          <cell r="E4753">
            <v>0</v>
          </cell>
          <cell r="F4753">
            <v>0</v>
          </cell>
          <cell r="G4753">
            <v>0</v>
          </cell>
        </row>
        <row r="4754">
          <cell r="A4754" t="str">
            <v>OBRA:</v>
          </cell>
          <cell r="B4754" t="str">
            <v>PRUEBA PLANILLA DE MEDICION</v>
          </cell>
          <cell r="C4754">
            <v>0</v>
          </cell>
          <cell r="D4754">
            <v>0</v>
          </cell>
          <cell r="E4754">
            <v>0</v>
          </cell>
          <cell r="F4754" t="str">
            <v>PRECIOS A:</v>
          </cell>
          <cell r="G4754">
            <v>0</v>
          </cell>
        </row>
        <row r="4755">
          <cell r="A4755" t="str">
            <v>UBICACIÓN:</v>
          </cell>
          <cell r="B4755" t="str">
            <v>CENTRO CIVICO</v>
          </cell>
          <cell r="C4755">
            <v>0</v>
          </cell>
          <cell r="D4755">
            <v>0</v>
          </cell>
          <cell r="E4755">
            <v>0</v>
          </cell>
          <cell r="F4755">
            <v>0</v>
          </cell>
          <cell r="G4755">
            <v>0</v>
          </cell>
        </row>
        <row r="4756">
          <cell r="A4756" t="str">
            <v>RUBRO:</v>
          </cell>
          <cell r="B4756" t="str">
            <v/>
          </cell>
          <cell r="C4756" t="str">
            <v/>
          </cell>
          <cell r="D4756">
            <v>0</v>
          </cell>
          <cell r="E4756">
            <v>0</v>
          </cell>
          <cell r="F4756">
            <v>0</v>
          </cell>
          <cell r="G4756">
            <v>0</v>
          </cell>
        </row>
        <row r="4757">
          <cell r="A4757" t="str">
            <v>ITEM:</v>
          </cell>
          <cell r="B4757" t="str">
            <v/>
          </cell>
          <cell r="C4757" t="str">
            <v/>
          </cell>
          <cell r="D4757">
            <v>0</v>
          </cell>
          <cell r="E4757">
            <v>0</v>
          </cell>
          <cell r="F4757" t="str">
            <v>UNIDAD:</v>
          </cell>
          <cell r="G4757" t="str">
            <v/>
          </cell>
        </row>
        <row r="4758">
          <cell r="A4758">
            <v>0</v>
          </cell>
          <cell r="B4758">
            <v>0</v>
          </cell>
          <cell r="C4758">
            <v>0</v>
          </cell>
          <cell r="D4758">
            <v>0</v>
          </cell>
          <cell r="E4758">
            <v>0</v>
          </cell>
          <cell r="F4758">
            <v>0</v>
          </cell>
          <cell r="G4758">
            <v>0</v>
          </cell>
        </row>
        <row r="4759">
          <cell r="A4759" t="str">
            <v>DATOS REDETERMINACION</v>
          </cell>
          <cell r="B4759">
            <v>0</v>
          </cell>
          <cell r="C4759" t="str">
            <v>DESIGNACION</v>
          </cell>
          <cell r="D4759" t="str">
            <v>U</v>
          </cell>
          <cell r="E4759" t="str">
            <v>Cantidad</v>
          </cell>
          <cell r="F4759" t="str">
            <v>$ Unitarios</v>
          </cell>
          <cell r="G4759" t="str">
            <v>$ Parcial</v>
          </cell>
        </row>
        <row r="4760">
          <cell r="A4760" t="str">
            <v>CÓDIGO</v>
          </cell>
          <cell r="B4760" t="str">
            <v>DESCRIPCIÓN</v>
          </cell>
          <cell r="C4760">
            <v>0</v>
          </cell>
          <cell r="D4760">
            <v>0</v>
          </cell>
          <cell r="E4760">
            <v>0</v>
          </cell>
          <cell r="F4760">
            <v>0</v>
          </cell>
          <cell r="G4760">
            <v>0</v>
          </cell>
        </row>
        <row r="4761">
          <cell r="A4761">
            <v>0</v>
          </cell>
          <cell r="B4761">
            <v>0</v>
          </cell>
          <cell r="C4761" t="str">
            <v>A - MATERIALES</v>
          </cell>
          <cell r="D4761">
            <v>0</v>
          </cell>
          <cell r="E4761">
            <v>0</v>
          </cell>
          <cell r="F4761">
            <v>0</v>
          </cell>
          <cell r="G4761">
            <v>0</v>
          </cell>
        </row>
        <row r="4762">
          <cell r="A4762" t="str">
            <v/>
          </cell>
          <cell r="B4762" t="str">
            <v/>
          </cell>
          <cell r="C4762">
            <v>0</v>
          </cell>
          <cell r="D4762" t="str">
            <v/>
          </cell>
          <cell r="E4762">
            <v>0</v>
          </cell>
          <cell r="F4762">
            <v>0</v>
          </cell>
          <cell r="G4762">
            <v>0</v>
          </cell>
        </row>
        <row r="4763">
          <cell r="A4763" t="str">
            <v/>
          </cell>
          <cell r="B4763" t="str">
            <v/>
          </cell>
          <cell r="C4763">
            <v>0</v>
          </cell>
          <cell r="D4763" t="str">
            <v/>
          </cell>
          <cell r="E4763">
            <v>0</v>
          </cell>
          <cell r="F4763">
            <v>0</v>
          </cell>
          <cell r="G4763">
            <v>0</v>
          </cell>
        </row>
        <row r="4764">
          <cell r="A4764" t="str">
            <v/>
          </cell>
          <cell r="B4764" t="str">
            <v/>
          </cell>
          <cell r="C4764">
            <v>0</v>
          </cell>
          <cell r="D4764" t="str">
            <v/>
          </cell>
          <cell r="E4764">
            <v>0</v>
          </cell>
          <cell r="F4764">
            <v>0</v>
          </cell>
          <cell r="G4764">
            <v>0</v>
          </cell>
        </row>
        <row r="4765">
          <cell r="A4765" t="str">
            <v/>
          </cell>
          <cell r="B4765" t="str">
            <v/>
          </cell>
          <cell r="C4765">
            <v>0</v>
          </cell>
          <cell r="D4765" t="str">
            <v/>
          </cell>
          <cell r="E4765">
            <v>0</v>
          </cell>
          <cell r="F4765">
            <v>0</v>
          </cell>
          <cell r="G4765">
            <v>0</v>
          </cell>
        </row>
        <row r="4766">
          <cell r="A4766" t="str">
            <v/>
          </cell>
          <cell r="B4766" t="str">
            <v/>
          </cell>
          <cell r="C4766">
            <v>0</v>
          </cell>
          <cell r="D4766" t="str">
            <v/>
          </cell>
          <cell r="E4766">
            <v>0</v>
          </cell>
          <cell r="F4766">
            <v>0</v>
          </cell>
          <cell r="G4766">
            <v>0</v>
          </cell>
        </row>
        <row r="4767">
          <cell r="A4767" t="str">
            <v/>
          </cell>
          <cell r="B4767" t="str">
            <v/>
          </cell>
          <cell r="C4767">
            <v>0</v>
          </cell>
          <cell r="D4767" t="str">
            <v/>
          </cell>
          <cell r="E4767">
            <v>0</v>
          </cell>
          <cell r="F4767">
            <v>0</v>
          </cell>
          <cell r="G4767">
            <v>0</v>
          </cell>
        </row>
        <row r="4768">
          <cell r="A4768" t="str">
            <v/>
          </cell>
          <cell r="B4768" t="str">
            <v/>
          </cell>
          <cell r="C4768">
            <v>0</v>
          </cell>
          <cell r="D4768" t="str">
            <v/>
          </cell>
          <cell r="E4768">
            <v>0</v>
          </cell>
          <cell r="F4768">
            <v>0</v>
          </cell>
          <cell r="G4768">
            <v>0</v>
          </cell>
        </row>
        <row r="4769">
          <cell r="A4769" t="str">
            <v/>
          </cell>
          <cell r="B4769" t="str">
            <v/>
          </cell>
          <cell r="C4769">
            <v>0</v>
          </cell>
          <cell r="D4769" t="str">
            <v/>
          </cell>
          <cell r="E4769">
            <v>0</v>
          </cell>
          <cell r="F4769">
            <v>0</v>
          </cell>
          <cell r="G4769">
            <v>0</v>
          </cell>
        </row>
        <row r="4770">
          <cell r="A4770" t="str">
            <v/>
          </cell>
          <cell r="B4770" t="str">
            <v/>
          </cell>
          <cell r="C4770">
            <v>0</v>
          </cell>
          <cell r="D4770" t="str">
            <v/>
          </cell>
          <cell r="E4770">
            <v>0</v>
          </cell>
          <cell r="F4770">
            <v>0</v>
          </cell>
          <cell r="G4770">
            <v>0</v>
          </cell>
        </row>
        <row r="4771">
          <cell r="A4771" t="str">
            <v/>
          </cell>
          <cell r="B4771" t="str">
            <v/>
          </cell>
          <cell r="C4771">
            <v>0</v>
          </cell>
          <cell r="D4771" t="str">
            <v/>
          </cell>
          <cell r="E4771">
            <v>0</v>
          </cell>
          <cell r="F4771">
            <v>0</v>
          </cell>
          <cell r="G4771">
            <v>0</v>
          </cell>
        </row>
        <row r="4772">
          <cell r="A4772" t="str">
            <v/>
          </cell>
          <cell r="B4772" t="str">
            <v/>
          </cell>
          <cell r="C4772">
            <v>0</v>
          </cell>
          <cell r="D4772" t="str">
            <v/>
          </cell>
          <cell r="E4772">
            <v>0</v>
          </cell>
          <cell r="F4772">
            <v>0</v>
          </cell>
          <cell r="G4772">
            <v>0</v>
          </cell>
        </row>
        <row r="4773">
          <cell r="A4773" t="str">
            <v/>
          </cell>
          <cell r="B4773" t="str">
            <v/>
          </cell>
          <cell r="C4773">
            <v>0</v>
          </cell>
          <cell r="D4773" t="str">
            <v/>
          </cell>
          <cell r="E4773">
            <v>0</v>
          </cell>
          <cell r="F4773">
            <v>0</v>
          </cell>
          <cell r="G4773">
            <v>0</v>
          </cell>
        </row>
        <row r="4774">
          <cell r="A4774" t="str">
            <v/>
          </cell>
          <cell r="B4774" t="str">
            <v/>
          </cell>
          <cell r="C4774">
            <v>0</v>
          </cell>
          <cell r="D4774" t="str">
            <v/>
          </cell>
          <cell r="E4774">
            <v>0</v>
          </cell>
          <cell r="F4774">
            <v>0</v>
          </cell>
          <cell r="G4774">
            <v>0</v>
          </cell>
        </row>
        <row r="4775">
          <cell r="A4775" t="str">
            <v/>
          </cell>
          <cell r="B4775" t="str">
            <v/>
          </cell>
          <cell r="C4775">
            <v>0</v>
          </cell>
          <cell r="D4775" t="str">
            <v/>
          </cell>
          <cell r="E4775">
            <v>0</v>
          </cell>
          <cell r="F4775">
            <v>0</v>
          </cell>
          <cell r="G4775">
            <v>0</v>
          </cell>
        </row>
        <row r="4776">
          <cell r="A4776">
            <v>0</v>
          </cell>
          <cell r="B4776">
            <v>0</v>
          </cell>
          <cell r="C4776">
            <v>0</v>
          </cell>
          <cell r="D4776">
            <v>0</v>
          </cell>
          <cell r="E4776">
            <v>0</v>
          </cell>
          <cell r="F4776" t="str">
            <v>Total A</v>
          </cell>
          <cell r="G4776">
            <v>0</v>
          </cell>
        </row>
        <row r="4777">
          <cell r="A4777">
            <v>0</v>
          </cell>
          <cell r="B4777">
            <v>0</v>
          </cell>
          <cell r="C4777" t="str">
            <v>B - MANO DE OBRA</v>
          </cell>
          <cell r="D4777">
            <v>0</v>
          </cell>
          <cell r="E4777">
            <v>0</v>
          </cell>
          <cell r="F4777">
            <v>0</v>
          </cell>
          <cell r="G4777">
            <v>0</v>
          </cell>
        </row>
        <row r="4778">
          <cell r="A4778" t="str">
            <v/>
          </cell>
          <cell r="B4778">
            <v>0</v>
          </cell>
          <cell r="C4778">
            <v>0</v>
          </cell>
          <cell r="D4778" t="str">
            <v/>
          </cell>
          <cell r="E4778">
            <v>0</v>
          </cell>
          <cell r="F4778">
            <v>0</v>
          </cell>
          <cell r="G4778">
            <v>0</v>
          </cell>
        </row>
        <row r="4779">
          <cell r="A4779" t="str">
            <v/>
          </cell>
          <cell r="B4779">
            <v>0</v>
          </cell>
          <cell r="C4779">
            <v>0</v>
          </cell>
          <cell r="D4779" t="str">
            <v/>
          </cell>
          <cell r="E4779">
            <v>0</v>
          </cell>
          <cell r="F4779">
            <v>0</v>
          </cell>
          <cell r="G4779">
            <v>0</v>
          </cell>
        </row>
        <row r="4780">
          <cell r="A4780" t="str">
            <v/>
          </cell>
          <cell r="B4780">
            <v>0</v>
          </cell>
          <cell r="C4780">
            <v>0</v>
          </cell>
          <cell r="D4780" t="str">
            <v/>
          </cell>
          <cell r="E4780">
            <v>0</v>
          </cell>
          <cell r="F4780">
            <v>0</v>
          </cell>
          <cell r="G4780">
            <v>0</v>
          </cell>
        </row>
        <row r="4781">
          <cell r="A4781" t="str">
            <v/>
          </cell>
          <cell r="B4781">
            <v>0</v>
          </cell>
          <cell r="C4781">
            <v>0</v>
          </cell>
          <cell r="D4781" t="str">
            <v/>
          </cell>
          <cell r="E4781">
            <v>0</v>
          </cell>
          <cell r="F4781">
            <v>0</v>
          </cell>
          <cell r="G4781">
            <v>0</v>
          </cell>
        </row>
        <row r="4782">
          <cell r="A4782" t="str">
            <v/>
          </cell>
          <cell r="B4782">
            <v>0</v>
          </cell>
          <cell r="C4782">
            <v>0</v>
          </cell>
          <cell r="D4782" t="str">
            <v/>
          </cell>
          <cell r="E4782">
            <v>0</v>
          </cell>
          <cell r="F4782">
            <v>0</v>
          </cell>
          <cell r="G4782">
            <v>0</v>
          </cell>
        </row>
        <row r="4783">
          <cell r="A4783" t="str">
            <v/>
          </cell>
          <cell r="B4783">
            <v>0</v>
          </cell>
          <cell r="C4783">
            <v>0</v>
          </cell>
          <cell r="D4783" t="str">
            <v/>
          </cell>
          <cell r="E4783">
            <v>0</v>
          </cell>
          <cell r="F4783">
            <v>0</v>
          </cell>
          <cell r="G4783">
            <v>0</v>
          </cell>
        </row>
        <row r="4784">
          <cell r="A4784" t="str">
            <v/>
          </cell>
          <cell r="B4784">
            <v>0</v>
          </cell>
          <cell r="C4784">
            <v>0</v>
          </cell>
          <cell r="D4784" t="str">
            <v/>
          </cell>
          <cell r="E4784">
            <v>0</v>
          </cell>
          <cell r="F4784">
            <v>0</v>
          </cell>
          <cell r="G4784">
            <v>0</v>
          </cell>
        </row>
        <row r="4785">
          <cell r="A4785" t="str">
            <v/>
          </cell>
          <cell r="B4785">
            <v>0</v>
          </cell>
          <cell r="C4785">
            <v>0</v>
          </cell>
          <cell r="D4785" t="str">
            <v/>
          </cell>
          <cell r="E4785">
            <v>0</v>
          </cell>
          <cell r="F4785">
            <v>0</v>
          </cell>
          <cell r="G4785">
            <v>0</v>
          </cell>
        </row>
        <row r="4786">
          <cell r="A4786">
            <v>0</v>
          </cell>
          <cell r="B4786">
            <v>0</v>
          </cell>
          <cell r="C4786">
            <v>0</v>
          </cell>
          <cell r="D4786">
            <v>0</v>
          </cell>
          <cell r="E4786">
            <v>0</v>
          </cell>
          <cell r="F4786" t="str">
            <v>Total B</v>
          </cell>
          <cell r="G4786">
            <v>0</v>
          </cell>
        </row>
        <row r="4787">
          <cell r="A4787">
            <v>0</v>
          </cell>
          <cell r="B4787">
            <v>0</v>
          </cell>
          <cell r="C4787" t="str">
            <v>C - EQUIPOS</v>
          </cell>
          <cell r="D4787">
            <v>0</v>
          </cell>
          <cell r="E4787">
            <v>0</v>
          </cell>
          <cell r="F4787">
            <v>0</v>
          </cell>
          <cell r="G4787">
            <v>0</v>
          </cell>
        </row>
        <row r="4788">
          <cell r="A4788" t="str">
            <v/>
          </cell>
          <cell r="B4788" t="str">
            <v/>
          </cell>
          <cell r="C4788">
            <v>0</v>
          </cell>
          <cell r="D4788" t="str">
            <v/>
          </cell>
          <cell r="E4788">
            <v>0</v>
          </cell>
          <cell r="F4788">
            <v>0</v>
          </cell>
          <cell r="G4788">
            <v>0</v>
          </cell>
        </row>
        <row r="4789">
          <cell r="A4789" t="str">
            <v/>
          </cell>
          <cell r="B4789" t="str">
            <v/>
          </cell>
          <cell r="C4789">
            <v>0</v>
          </cell>
          <cell r="D4789" t="str">
            <v/>
          </cell>
          <cell r="E4789">
            <v>0</v>
          </cell>
          <cell r="F4789">
            <v>0</v>
          </cell>
          <cell r="G4789">
            <v>0</v>
          </cell>
        </row>
        <row r="4790">
          <cell r="A4790" t="str">
            <v/>
          </cell>
          <cell r="B4790" t="str">
            <v/>
          </cell>
          <cell r="C4790">
            <v>0</v>
          </cell>
          <cell r="D4790" t="str">
            <v/>
          </cell>
          <cell r="E4790">
            <v>0</v>
          </cell>
          <cell r="F4790">
            <v>0</v>
          </cell>
          <cell r="G4790">
            <v>0</v>
          </cell>
        </row>
        <row r="4791">
          <cell r="A4791" t="str">
            <v/>
          </cell>
          <cell r="B4791" t="str">
            <v/>
          </cell>
          <cell r="C4791">
            <v>0</v>
          </cell>
          <cell r="D4791" t="str">
            <v/>
          </cell>
          <cell r="E4791">
            <v>0</v>
          </cell>
          <cell r="F4791">
            <v>0</v>
          </cell>
          <cell r="G4791">
            <v>0</v>
          </cell>
        </row>
        <row r="4792">
          <cell r="A4792" t="str">
            <v/>
          </cell>
          <cell r="B4792" t="str">
            <v/>
          </cell>
          <cell r="C4792">
            <v>0</v>
          </cell>
          <cell r="D4792" t="str">
            <v/>
          </cell>
          <cell r="E4792">
            <v>0</v>
          </cell>
          <cell r="F4792">
            <v>0</v>
          </cell>
          <cell r="G4792">
            <v>0</v>
          </cell>
        </row>
        <row r="4793">
          <cell r="A4793" t="str">
            <v/>
          </cell>
          <cell r="B4793" t="str">
            <v/>
          </cell>
          <cell r="C4793">
            <v>0</v>
          </cell>
          <cell r="D4793" t="str">
            <v/>
          </cell>
          <cell r="E4793">
            <v>0</v>
          </cell>
          <cell r="F4793">
            <v>0</v>
          </cell>
          <cell r="G4793">
            <v>0</v>
          </cell>
        </row>
        <row r="4794">
          <cell r="A4794" t="str">
            <v/>
          </cell>
          <cell r="B4794" t="str">
            <v/>
          </cell>
          <cell r="C4794">
            <v>0</v>
          </cell>
          <cell r="D4794" t="str">
            <v/>
          </cell>
          <cell r="E4794">
            <v>0</v>
          </cell>
          <cell r="F4794">
            <v>0</v>
          </cell>
          <cell r="G4794">
            <v>0</v>
          </cell>
        </row>
        <row r="4795">
          <cell r="A4795" t="str">
            <v/>
          </cell>
          <cell r="B4795" t="str">
            <v/>
          </cell>
          <cell r="C4795">
            <v>0</v>
          </cell>
          <cell r="D4795" t="str">
            <v/>
          </cell>
          <cell r="E4795">
            <v>0</v>
          </cell>
          <cell r="F4795">
            <v>0</v>
          </cell>
          <cell r="G4795">
            <v>0</v>
          </cell>
        </row>
        <row r="4796">
          <cell r="A4796" t="str">
            <v/>
          </cell>
          <cell r="B4796" t="str">
            <v/>
          </cell>
          <cell r="C4796">
            <v>0</v>
          </cell>
          <cell r="D4796" t="str">
            <v/>
          </cell>
          <cell r="E4796">
            <v>0</v>
          </cell>
          <cell r="F4796">
            <v>0</v>
          </cell>
          <cell r="G4796">
            <v>0</v>
          </cell>
        </row>
        <row r="4797">
          <cell r="A4797">
            <v>0</v>
          </cell>
          <cell r="B4797">
            <v>0</v>
          </cell>
          <cell r="C4797">
            <v>0</v>
          </cell>
          <cell r="D4797">
            <v>0</v>
          </cell>
          <cell r="E4797">
            <v>0</v>
          </cell>
          <cell r="F4797" t="str">
            <v>Total C</v>
          </cell>
          <cell r="G4797">
            <v>0</v>
          </cell>
        </row>
        <row r="4798">
          <cell r="A4798">
            <v>0</v>
          </cell>
          <cell r="B4798">
            <v>0</v>
          </cell>
          <cell r="C4798">
            <v>0</v>
          </cell>
          <cell r="D4798">
            <v>0</v>
          </cell>
          <cell r="E4798">
            <v>0</v>
          </cell>
          <cell r="F4798">
            <v>0</v>
          </cell>
          <cell r="G4798">
            <v>0</v>
          </cell>
        </row>
        <row r="4799">
          <cell r="A4799" t="str">
            <v/>
          </cell>
          <cell r="B4799" t="str">
            <v/>
          </cell>
          <cell r="C4799">
            <v>0</v>
          </cell>
          <cell r="D4799" t="str">
            <v>Costo  Neto</v>
          </cell>
          <cell r="E4799">
            <v>0</v>
          </cell>
          <cell r="F4799" t="str">
            <v>Total D=A+B+C</v>
          </cell>
          <cell r="G4799">
            <v>0</v>
          </cell>
        </row>
        <row r="4801">
          <cell r="A4801" t="str">
            <v>ANALISIS DE PRECIOS</v>
          </cell>
          <cell r="B4801">
            <v>0</v>
          </cell>
          <cell r="C4801">
            <v>0</v>
          </cell>
          <cell r="D4801">
            <v>0</v>
          </cell>
          <cell r="E4801">
            <v>0</v>
          </cell>
          <cell r="F4801">
            <v>0</v>
          </cell>
          <cell r="G4801">
            <v>0</v>
          </cell>
        </row>
        <row r="4802">
          <cell r="A4802" t="str">
            <v>COMITENTE:</v>
          </cell>
          <cell r="B4802" t="str">
            <v>DIRECCIÓN DE ARQUITECTURA</v>
          </cell>
          <cell r="C4802">
            <v>0</v>
          </cell>
          <cell r="D4802">
            <v>0</v>
          </cell>
          <cell r="E4802">
            <v>0</v>
          </cell>
          <cell r="F4802">
            <v>0</v>
          </cell>
          <cell r="G4802">
            <v>0</v>
          </cell>
        </row>
        <row r="4803">
          <cell r="A4803" t="str">
            <v>CONTRATISTA:</v>
          </cell>
          <cell r="B4803" t="str">
            <v>FUNCIONALES SIGOP</v>
          </cell>
          <cell r="C4803">
            <v>0</v>
          </cell>
          <cell r="D4803">
            <v>0</v>
          </cell>
          <cell r="E4803">
            <v>0</v>
          </cell>
          <cell r="F4803">
            <v>0</v>
          </cell>
          <cell r="G4803">
            <v>0</v>
          </cell>
        </row>
        <row r="4804">
          <cell r="A4804" t="str">
            <v>OBRA:</v>
          </cell>
          <cell r="B4804" t="str">
            <v>PRUEBA PLANILLA DE MEDICION</v>
          </cell>
          <cell r="C4804">
            <v>0</v>
          </cell>
          <cell r="D4804">
            <v>0</v>
          </cell>
          <cell r="E4804">
            <v>0</v>
          </cell>
          <cell r="F4804" t="str">
            <v>PRECIOS A:</v>
          </cell>
          <cell r="G4804">
            <v>0</v>
          </cell>
        </row>
        <row r="4805">
          <cell r="A4805" t="str">
            <v>UBICACIÓN:</v>
          </cell>
          <cell r="B4805" t="str">
            <v>CENTRO CIVICO</v>
          </cell>
          <cell r="C4805">
            <v>0</v>
          </cell>
          <cell r="D4805">
            <v>0</v>
          </cell>
          <cell r="E4805">
            <v>0</v>
          </cell>
          <cell r="F4805">
            <v>0</v>
          </cell>
          <cell r="G4805">
            <v>0</v>
          </cell>
        </row>
        <row r="4806">
          <cell r="A4806" t="str">
            <v>RUBRO:</v>
          </cell>
          <cell r="B4806" t="str">
            <v/>
          </cell>
          <cell r="C4806" t="str">
            <v/>
          </cell>
          <cell r="D4806">
            <v>0</v>
          </cell>
          <cell r="E4806">
            <v>0</v>
          </cell>
          <cell r="F4806">
            <v>0</v>
          </cell>
          <cell r="G4806">
            <v>0</v>
          </cell>
        </row>
        <row r="4807">
          <cell r="A4807" t="str">
            <v>ITEM:</v>
          </cell>
          <cell r="B4807" t="str">
            <v/>
          </cell>
          <cell r="C4807" t="str">
            <v/>
          </cell>
          <cell r="D4807">
            <v>0</v>
          </cell>
          <cell r="E4807">
            <v>0</v>
          </cell>
          <cell r="F4807" t="str">
            <v>UNIDAD:</v>
          </cell>
          <cell r="G4807" t="str">
            <v/>
          </cell>
        </row>
        <row r="4808">
          <cell r="A4808">
            <v>0</v>
          </cell>
          <cell r="B4808">
            <v>0</v>
          </cell>
          <cell r="C4808">
            <v>0</v>
          </cell>
          <cell r="D4808">
            <v>0</v>
          </cell>
          <cell r="E4808">
            <v>0</v>
          </cell>
          <cell r="F4808">
            <v>0</v>
          </cell>
          <cell r="G4808">
            <v>0</v>
          </cell>
        </row>
        <row r="4809">
          <cell r="A4809" t="str">
            <v>DATOS REDETERMINACION</v>
          </cell>
          <cell r="B4809">
            <v>0</v>
          </cell>
          <cell r="C4809" t="str">
            <v>DESIGNACION</v>
          </cell>
          <cell r="D4809" t="str">
            <v>U</v>
          </cell>
          <cell r="E4809" t="str">
            <v>Cantidad</v>
          </cell>
          <cell r="F4809" t="str">
            <v>$ Unitarios</v>
          </cell>
          <cell r="G4809" t="str">
            <v>$ Parcial</v>
          </cell>
        </row>
        <row r="4810">
          <cell r="A4810" t="str">
            <v>CÓDIGO</v>
          </cell>
          <cell r="B4810" t="str">
            <v>DESCRIPCIÓN</v>
          </cell>
          <cell r="C4810">
            <v>0</v>
          </cell>
          <cell r="D4810">
            <v>0</v>
          </cell>
          <cell r="E4810">
            <v>0</v>
          </cell>
          <cell r="F4810">
            <v>0</v>
          </cell>
          <cell r="G4810">
            <v>0</v>
          </cell>
        </row>
        <row r="4811">
          <cell r="A4811">
            <v>0</v>
          </cell>
          <cell r="B4811">
            <v>0</v>
          </cell>
          <cell r="C4811" t="str">
            <v>A - MATERIALES</v>
          </cell>
          <cell r="D4811">
            <v>0</v>
          </cell>
          <cell r="E4811">
            <v>0</v>
          </cell>
          <cell r="F4811">
            <v>0</v>
          </cell>
          <cell r="G4811">
            <v>0</v>
          </cell>
        </row>
        <row r="4812">
          <cell r="A4812" t="str">
            <v/>
          </cell>
          <cell r="B4812" t="str">
            <v/>
          </cell>
          <cell r="C4812">
            <v>0</v>
          </cell>
          <cell r="D4812" t="str">
            <v/>
          </cell>
          <cell r="E4812">
            <v>0</v>
          </cell>
          <cell r="F4812">
            <v>0</v>
          </cell>
          <cell r="G4812">
            <v>0</v>
          </cell>
        </row>
        <row r="4813">
          <cell r="A4813" t="str">
            <v/>
          </cell>
          <cell r="B4813" t="str">
            <v/>
          </cell>
          <cell r="C4813">
            <v>0</v>
          </cell>
          <cell r="D4813" t="str">
            <v/>
          </cell>
          <cell r="E4813">
            <v>0</v>
          </cell>
          <cell r="F4813">
            <v>0</v>
          </cell>
          <cell r="G4813">
            <v>0</v>
          </cell>
        </row>
        <row r="4814">
          <cell r="A4814" t="str">
            <v/>
          </cell>
          <cell r="B4814" t="str">
            <v/>
          </cell>
          <cell r="C4814">
            <v>0</v>
          </cell>
          <cell r="D4814" t="str">
            <v/>
          </cell>
          <cell r="E4814">
            <v>0</v>
          </cell>
          <cell r="F4814">
            <v>0</v>
          </cell>
          <cell r="G4814">
            <v>0</v>
          </cell>
        </row>
        <row r="4815">
          <cell r="A4815" t="str">
            <v/>
          </cell>
          <cell r="B4815" t="str">
            <v/>
          </cell>
          <cell r="C4815">
            <v>0</v>
          </cell>
          <cell r="D4815" t="str">
            <v/>
          </cell>
          <cell r="E4815">
            <v>0</v>
          </cell>
          <cell r="F4815">
            <v>0</v>
          </cell>
          <cell r="G4815">
            <v>0</v>
          </cell>
        </row>
        <row r="4816">
          <cell r="A4816" t="str">
            <v/>
          </cell>
          <cell r="B4816" t="str">
            <v/>
          </cell>
          <cell r="C4816">
            <v>0</v>
          </cell>
          <cell r="D4816" t="str">
            <v/>
          </cell>
          <cell r="E4816">
            <v>0</v>
          </cell>
          <cell r="F4816">
            <v>0</v>
          </cell>
          <cell r="G4816">
            <v>0</v>
          </cell>
        </row>
        <row r="4817">
          <cell r="A4817" t="str">
            <v/>
          </cell>
          <cell r="B4817" t="str">
            <v/>
          </cell>
          <cell r="C4817">
            <v>0</v>
          </cell>
          <cell r="D4817" t="str">
            <v/>
          </cell>
          <cell r="E4817">
            <v>0</v>
          </cell>
          <cell r="F4817">
            <v>0</v>
          </cell>
          <cell r="G4817">
            <v>0</v>
          </cell>
        </row>
        <row r="4818">
          <cell r="A4818" t="str">
            <v/>
          </cell>
          <cell r="B4818" t="str">
            <v/>
          </cell>
          <cell r="C4818">
            <v>0</v>
          </cell>
          <cell r="D4818" t="str">
            <v/>
          </cell>
          <cell r="E4818">
            <v>0</v>
          </cell>
          <cell r="F4818">
            <v>0</v>
          </cell>
          <cell r="G4818">
            <v>0</v>
          </cell>
        </row>
        <row r="4819">
          <cell r="A4819" t="str">
            <v/>
          </cell>
          <cell r="B4819" t="str">
            <v/>
          </cell>
          <cell r="C4819">
            <v>0</v>
          </cell>
          <cell r="D4819" t="str">
            <v/>
          </cell>
          <cell r="E4819">
            <v>0</v>
          </cell>
          <cell r="F4819">
            <v>0</v>
          </cell>
          <cell r="G4819">
            <v>0</v>
          </cell>
        </row>
        <row r="4820">
          <cell r="A4820" t="str">
            <v/>
          </cell>
          <cell r="B4820" t="str">
            <v/>
          </cell>
          <cell r="C4820">
            <v>0</v>
          </cell>
          <cell r="D4820" t="str">
            <v/>
          </cell>
          <cell r="E4820">
            <v>0</v>
          </cell>
          <cell r="F4820">
            <v>0</v>
          </cell>
          <cell r="G4820">
            <v>0</v>
          </cell>
        </row>
        <row r="4821">
          <cell r="A4821" t="str">
            <v/>
          </cell>
          <cell r="B4821" t="str">
            <v/>
          </cell>
          <cell r="C4821">
            <v>0</v>
          </cell>
          <cell r="D4821" t="str">
            <v/>
          </cell>
          <cell r="E4821">
            <v>0</v>
          </cell>
          <cell r="F4821">
            <v>0</v>
          </cell>
          <cell r="G4821">
            <v>0</v>
          </cell>
        </row>
        <row r="4822">
          <cell r="A4822" t="str">
            <v/>
          </cell>
          <cell r="B4822" t="str">
            <v/>
          </cell>
          <cell r="C4822">
            <v>0</v>
          </cell>
          <cell r="D4822" t="str">
            <v/>
          </cell>
          <cell r="E4822">
            <v>0</v>
          </cell>
          <cell r="F4822">
            <v>0</v>
          </cell>
          <cell r="G4822">
            <v>0</v>
          </cell>
        </row>
        <row r="4823">
          <cell r="A4823" t="str">
            <v/>
          </cell>
          <cell r="B4823" t="str">
            <v/>
          </cell>
          <cell r="C4823">
            <v>0</v>
          </cell>
          <cell r="D4823" t="str">
            <v/>
          </cell>
          <cell r="E4823">
            <v>0</v>
          </cell>
          <cell r="F4823">
            <v>0</v>
          </cell>
          <cell r="G4823">
            <v>0</v>
          </cell>
        </row>
        <row r="4824">
          <cell r="A4824" t="str">
            <v/>
          </cell>
          <cell r="B4824" t="str">
            <v/>
          </cell>
          <cell r="C4824">
            <v>0</v>
          </cell>
          <cell r="D4824" t="str">
            <v/>
          </cell>
          <cell r="E4824">
            <v>0</v>
          </cell>
          <cell r="F4824">
            <v>0</v>
          </cell>
          <cell r="G4824">
            <v>0</v>
          </cell>
        </row>
        <row r="4825">
          <cell r="A4825" t="str">
            <v/>
          </cell>
          <cell r="B4825" t="str">
            <v/>
          </cell>
          <cell r="C4825">
            <v>0</v>
          </cell>
          <cell r="D4825" t="str">
            <v/>
          </cell>
          <cell r="E4825">
            <v>0</v>
          </cell>
          <cell r="F4825">
            <v>0</v>
          </cell>
          <cell r="G4825">
            <v>0</v>
          </cell>
        </row>
        <row r="4826">
          <cell r="A4826">
            <v>0</v>
          </cell>
          <cell r="B4826">
            <v>0</v>
          </cell>
          <cell r="C4826">
            <v>0</v>
          </cell>
          <cell r="D4826">
            <v>0</v>
          </cell>
          <cell r="E4826">
            <v>0</v>
          </cell>
          <cell r="F4826" t="str">
            <v>Total A</v>
          </cell>
          <cell r="G4826">
            <v>0</v>
          </cell>
        </row>
        <row r="4827">
          <cell r="A4827">
            <v>0</v>
          </cell>
          <cell r="B4827">
            <v>0</v>
          </cell>
          <cell r="C4827" t="str">
            <v>B - MANO DE OBRA</v>
          </cell>
          <cell r="D4827">
            <v>0</v>
          </cell>
          <cell r="E4827">
            <v>0</v>
          </cell>
          <cell r="F4827">
            <v>0</v>
          </cell>
          <cell r="G4827">
            <v>0</v>
          </cell>
        </row>
        <row r="4828">
          <cell r="A4828" t="str">
            <v/>
          </cell>
          <cell r="B4828">
            <v>0</v>
          </cell>
          <cell r="C4828">
            <v>0</v>
          </cell>
          <cell r="D4828" t="str">
            <v/>
          </cell>
          <cell r="E4828">
            <v>0</v>
          </cell>
          <cell r="F4828">
            <v>0</v>
          </cell>
          <cell r="G4828">
            <v>0</v>
          </cell>
        </row>
        <row r="4829">
          <cell r="A4829" t="str">
            <v/>
          </cell>
          <cell r="B4829">
            <v>0</v>
          </cell>
          <cell r="C4829">
            <v>0</v>
          </cell>
          <cell r="D4829" t="str">
            <v/>
          </cell>
          <cell r="E4829">
            <v>0</v>
          </cell>
          <cell r="F4829">
            <v>0</v>
          </cell>
          <cell r="G4829">
            <v>0</v>
          </cell>
        </row>
        <row r="4830">
          <cell r="A4830" t="str">
            <v/>
          </cell>
          <cell r="B4830">
            <v>0</v>
          </cell>
          <cell r="C4830">
            <v>0</v>
          </cell>
          <cell r="D4830" t="str">
            <v/>
          </cell>
          <cell r="E4830">
            <v>0</v>
          </cell>
          <cell r="F4830">
            <v>0</v>
          </cell>
          <cell r="G4830">
            <v>0</v>
          </cell>
        </row>
        <row r="4831">
          <cell r="A4831" t="str">
            <v/>
          </cell>
          <cell r="B4831">
            <v>0</v>
          </cell>
          <cell r="C4831">
            <v>0</v>
          </cell>
          <cell r="D4831" t="str">
            <v/>
          </cell>
          <cell r="E4831">
            <v>0</v>
          </cell>
          <cell r="F4831">
            <v>0</v>
          </cell>
          <cell r="G4831">
            <v>0</v>
          </cell>
        </row>
        <row r="4832">
          <cell r="A4832" t="str">
            <v/>
          </cell>
          <cell r="B4832">
            <v>0</v>
          </cell>
          <cell r="C4832">
            <v>0</v>
          </cell>
          <cell r="D4832" t="str">
            <v/>
          </cell>
          <cell r="E4832">
            <v>0</v>
          </cell>
          <cell r="F4832">
            <v>0</v>
          </cell>
          <cell r="G4832">
            <v>0</v>
          </cell>
        </row>
        <row r="4833">
          <cell r="A4833" t="str">
            <v/>
          </cell>
          <cell r="B4833">
            <v>0</v>
          </cell>
          <cell r="C4833">
            <v>0</v>
          </cell>
          <cell r="D4833" t="str">
            <v/>
          </cell>
          <cell r="E4833">
            <v>0</v>
          </cell>
          <cell r="F4833">
            <v>0</v>
          </cell>
          <cell r="G4833">
            <v>0</v>
          </cell>
        </row>
        <row r="4834">
          <cell r="A4834" t="str">
            <v/>
          </cell>
          <cell r="B4834">
            <v>0</v>
          </cell>
          <cell r="C4834">
            <v>0</v>
          </cell>
          <cell r="D4834" t="str">
            <v/>
          </cell>
          <cell r="E4834">
            <v>0</v>
          </cell>
          <cell r="F4834">
            <v>0</v>
          </cell>
          <cell r="G4834">
            <v>0</v>
          </cell>
        </row>
        <row r="4835">
          <cell r="A4835" t="str">
            <v/>
          </cell>
          <cell r="B4835">
            <v>0</v>
          </cell>
          <cell r="C4835">
            <v>0</v>
          </cell>
          <cell r="D4835" t="str">
            <v/>
          </cell>
          <cell r="E4835">
            <v>0</v>
          </cell>
          <cell r="F4835">
            <v>0</v>
          </cell>
          <cell r="G4835">
            <v>0</v>
          </cell>
        </row>
        <row r="4836">
          <cell r="A4836">
            <v>0</v>
          </cell>
          <cell r="B4836">
            <v>0</v>
          </cell>
          <cell r="C4836">
            <v>0</v>
          </cell>
          <cell r="D4836">
            <v>0</v>
          </cell>
          <cell r="E4836">
            <v>0</v>
          </cell>
          <cell r="F4836" t="str">
            <v>Total B</v>
          </cell>
          <cell r="G4836">
            <v>0</v>
          </cell>
        </row>
        <row r="4837">
          <cell r="A4837">
            <v>0</v>
          </cell>
          <cell r="B4837">
            <v>0</v>
          </cell>
          <cell r="C4837" t="str">
            <v>C - EQUIPOS</v>
          </cell>
          <cell r="D4837">
            <v>0</v>
          </cell>
          <cell r="E4837">
            <v>0</v>
          </cell>
          <cell r="F4837">
            <v>0</v>
          </cell>
          <cell r="G4837">
            <v>0</v>
          </cell>
        </row>
        <row r="4838">
          <cell r="A4838" t="str">
            <v/>
          </cell>
          <cell r="B4838" t="str">
            <v/>
          </cell>
          <cell r="C4838">
            <v>0</v>
          </cell>
          <cell r="D4838" t="str">
            <v/>
          </cell>
          <cell r="E4838">
            <v>0</v>
          </cell>
          <cell r="F4838">
            <v>0</v>
          </cell>
          <cell r="G4838">
            <v>0</v>
          </cell>
        </row>
        <row r="4839">
          <cell r="A4839" t="str">
            <v/>
          </cell>
          <cell r="B4839" t="str">
            <v/>
          </cell>
          <cell r="C4839">
            <v>0</v>
          </cell>
          <cell r="D4839" t="str">
            <v/>
          </cell>
          <cell r="E4839">
            <v>0</v>
          </cell>
          <cell r="F4839">
            <v>0</v>
          </cell>
          <cell r="G4839">
            <v>0</v>
          </cell>
        </row>
        <row r="4840">
          <cell r="A4840" t="str">
            <v/>
          </cell>
          <cell r="B4840" t="str">
            <v/>
          </cell>
          <cell r="C4840">
            <v>0</v>
          </cell>
          <cell r="D4840" t="str">
            <v/>
          </cell>
          <cell r="E4840">
            <v>0</v>
          </cell>
          <cell r="F4840">
            <v>0</v>
          </cell>
          <cell r="G4840">
            <v>0</v>
          </cell>
        </row>
        <row r="4841">
          <cell r="A4841" t="str">
            <v/>
          </cell>
          <cell r="B4841" t="str">
            <v/>
          </cell>
          <cell r="C4841">
            <v>0</v>
          </cell>
          <cell r="D4841" t="str">
            <v/>
          </cell>
          <cell r="E4841">
            <v>0</v>
          </cell>
          <cell r="F4841">
            <v>0</v>
          </cell>
          <cell r="G4841">
            <v>0</v>
          </cell>
        </row>
        <row r="4842">
          <cell r="A4842" t="str">
            <v/>
          </cell>
          <cell r="B4842" t="str">
            <v/>
          </cell>
          <cell r="C4842">
            <v>0</v>
          </cell>
          <cell r="D4842" t="str">
            <v/>
          </cell>
          <cell r="E4842">
            <v>0</v>
          </cell>
          <cell r="F4842">
            <v>0</v>
          </cell>
          <cell r="G4842">
            <v>0</v>
          </cell>
        </row>
        <row r="4843">
          <cell r="A4843" t="str">
            <v/>
          </cell>
          <cell r="B4843" t="str">
            <v/>
          </cell>
          <cell r="C4843">
            <v>0</v>
          </cell>
          <cell r="D4843" t="str">
            <v/>
          </cell>
          <cell r="E4843">
            <v>0</v>
          </cell>
          <cell r="F4843">
            <v>0</v>
          </cell>
          <cell r="G4843">
            <v>0</v>
          </cell>
        </row>
        <row r="4844">
          <cell r="A4844" t="str">
            <v/>
          </cell>
          <cell r="B4844" t="str">
            <v/>
          </cell>
          <cell r="C4844">
            <v>0</v>
          </cell>
          <cell r="D4844" t="str">
            <v/>
          </cell>
          <cell r="E4844">
            <v>0</v>
          </cell>
          <cell r="F4844">
            <v>0</v>
          </cell>
          <cell r="G4844">
            <v>0</v>
          </cell>
        </row>
        <row r="4845">
          <cell r="A4845" t="str">
            <v/>
          </cell>
          <cell r="B4845" t="str">
            <v/>
          </cell>
          <cell r="C4845">
            <v>0</v>
          </cell>
          <cell r="D4845" t="str">
            <v/>
          </cell>
          <cell r="E4845">
            <v>0</v>
          </cell>
          <cell r="F4845">
            <v>0</v>
          </cell>
          <cell r="G4845">
            <v>0</v>
          </cell>
        </row>
        <row r="4846">
          <cell r="A4846" t="str">
            <v/>
          </cell>
          <cell r="B4846" t="str">
            <v/>
          </cell>
          <cell r="C4846">
            <v>0</v>
          </cell>
          <cell r="D4846" t="str">
            <v/>
          </cell>
          <cell r="E4846">
            <v>0</v>
          </cell>
          <cell r="F4846">
            <v>0</v>
          </cell>
          <cell r="G4846">
            <v>0</v>
          </cell>
        </row>
        <row r="4847">
          <cell r="A4847">
            <v>0</v>
          </cell>
          <cell r="B4847">
            <v>0</v>
          </cell>
          <cell r="C4847">
            <v>0</v>
          </cell>
          <cell r="D4847">
            <v>0</v>
          </cell>
          <cell r="E4847">
            <v>0</v>
          </cell>
          <cell r="F4847" t="str">
            <v>Total C</v>
          </cell>
          <cell r="G4847">
            <v>0</v>
          </cell>
        </row>
        <row r="4848">
          <cell r="A4848">
            <v>0</v>
          </cell>
          <cell r="B4848">
            <v>0</v>
          </cell>
          <cell r="C4848">
            <v>0</v>
          </cell>
          <cell r="D4848">
            <v>0</v>
          </cell>
          <cell r="E4848">
            <v>0</v>
          </cell>
          <cell r="F4848">
            <v>0</v>
          </cell>
          <cell r="G4848">
            <v>0</v>
          </cell>
        </row>
        <row r="4849">
          <cell r="A4849" t="str">
            <v/>
          </cell>
          <cell r="B4849" t="str">
            <v/>
          </cell>
          <cell r="C4849">
            <v>0</v>
          </cell>
          <cell r="D4849" t="str">
            <v>Costo  Neto</v>
          </cell>
          <cell r="E4849">
            <v>0</v>
          </cell>
          <cell r="F4849" t="str">
            <v>Total D=A+B+C</v>
          </cell>
          <cell r="G4849">
            <v>0</v>
          </cell>
        </row>
        <row r="4851">
          <cell r="A4851" t="str">
            <v>ANALISIS DE PRECIOS</v>
          </cell>
          <cell r="B4851">
            <v>0</v>
          </cell>
          <cell r="C4851">
            <v>0</v>
          </cell>
          <cell r="D4851">
            <v>0</v>
          </cell>
          <cell r="E4851">
            <v>0</v>
          </cell>
          <cell r="F4851">
            <v>0</v>
          </cell>
          <cell r="G4851">
            <v>0</v>
          </cell>
        </row>
        <row r="4852">
          <cell r="A4852" t="str">
            <v>COMITENTE:</v>
          </cell>
          <cell r="B4852" t="str">
            <v>DIRECCIÓN DE ARQUITECTURA</v>
          </cell>
          <cell r="C4852">
            <v>0</v>
          </cell>
          <cell r="D4852">
            <v>0</v>
          </cell>
          <cell r="E4852">
            <v>0</v>
          </cell>
          <cell r="F4852">
            <v>0</v>
          </cell>
          <cell r="G4852">
            <v>0</v>
          </cell>
        </row>
        <row r="4853">
          <cell r="A4853" t="str">
            <v>CONTRATISTA:</v>
          </cell>
          <cell r="B4853" t="str">
            <v>FUNCIONALES SIGOP</v>
          </cell>
          <cell r="C4853">
            <v>0</v>
          </cell>
          <cell r="D4853">
            <v>0</v>
          </cell>
          <cell r="E4853">
            <v>0</v>
          </cell>
          <cell r="F4853">
            <v>0</v>
          </cell>
          <cell r="G4853">
            <v>0</v>
          </cell>
        </row>
        <row r="4854">
          <cell r="A4854" t="str">
            <v>OBRA:</v>
          </cell>
          <cell r="B4854" t="str">
            <v>PRUEBA PLANILLA DE MEDICION</v>
          </cell>
          <cell r="C4854">
            <v>0</v>
          </cell>
          <cell r="D4854">
            <v>0</v>
          </cell>
          <cell r="E4854">
            <v>0</v>
          </cell>
          <cell r="F4854" t="str">
            <v>PRECIOS A:</v>
          </cell>
          <cell r="G4854">
            <v>0</v>
          </cell>
        </row>
        <row r="4855">
          <cell r="A4855" t="str">
            <v>UBICACIÓN:</v>
          </cell>
          <cell r="B4855" t="str">
            <v>CENTRO CIVICO</v>
          </cell>
          <cell r="C4855">
            <v>0</v>
          </cell>
          <cell r="D4855">
            <v>0</v>
          </cell>
          <cell r="E4855">
            <v>0</v>
          </cell>
          <cell r="F4855">
            <v>0</v>
          </cell>
          <cell r="G4855">
            <v>0</v>
          </cell>
        </row>
        <row r="4856">
          <cell r="A4856" t="str">
            <v>RUBRO:</v>
          </cell>
          <cell r="B4856" t="str">
            <v/>
          </cell>
          <cell r="C4856" t="str">
            <v/>
          </cell>
          <cell r="D4856">
            <v>0</v>
          </cell>
          <cell r="E4856">
            <v>0</v>
          </cell>
          <cell r="F4856">
            <v>0</v>
          </cell>
          <cell r="G4856">
            <v>0</v>
          </cell>
        </row>
        <row r="4857">
          <cell r="A4857" t="str">
            <v>ITEM:</v>
          </cell>
          <cell r="B4857" t="str">
            <v/>
          </cell>
          <cell r="C4857" t="str">
            <v/>
          </cell>
          <cell r="D4857">
            <v>0</v>
          </cell>
          <cell r="E4857">
            <v>0</v>
          </cell>
          <cell r="F4857" t="str">
            <v>UNIDAD:</v>
          </cell>
          <cell r="G4857" t="str">
            <v/>
          </cell>
        </row>
        <row r="4858">
          <cell r="A4858">
            <v>0</v>
          </cell>
          <cell r="B4858">
            <v>0</v>
          </cell>
          <cell r="C4858">
            <v>0</v>
          </cell>
          <cell r="D4858">
            <v>0</v>
          </cell>
          <cell r="E4858">
            <v>0</v>
          </cell>
          <cell r="F4858">
            <v>0</v>
          </cell>
          <cell r="G4858">
            <v>0</v>
          </cell>
        </row>
        <row r="4859">
          <cell r="A4859" t="str">
            <v>DATOS REDETERMINACION</v>
          </cell>
          <cell r="B4859">
            <v>0</v>
          </cell>
          <cell r="C4859" t="str">
            <v>DESIGNACION</v>
          </cell>
          <cell r="D4859" t="str">
            <v>U</v>
          </cell>
          <cell r="E4859" t="str">
            <v>Cantidad</v>
          </cell>
          <cell r="F4859" t="str">
            <v>$ Unitarios</v>
          </cell>
          <cell r="G4859" t="str">
            <v>$ Parcial</v>
          </cell>
        </row>
        <row r="4860">
          <cell r="A4860" t="str">
            <v>CÓDIGO</v>
          </cell>
          <cell r="B4860" t="str">
            <v>DESCRIPCIÓN</v>
          </cell>
          <cell r="C4860">
            <v>0</v>
          </cell>
          <cell r="D4860">
            <v>0</v>
          </cell>
          <cell r="E4860">
            <v>0</v>
          </cell>
          <cell r="F4860">
            <v>0</v>
          </cell>
          <cell r="G4860">
            <v>0</v>
          </cell>
        </row>
        <row r="4861">
          <cell r="A4861">
            <v>0</v>
          </cell>
          <cell r="B4861">
            <v>0</v>
          </cell>
          <cell r="C4861" t="str">
            <v>A - MATERIALES</v>
          </cell>
          <cell r="D4861">
            <v>0</v>
          </cell>
          <cell r="E4861">
            <v>0</v>
          </cell>
          <cell r="F4861">
            <v>0</v>
          </cell>
          <cell r="G4861">
            <v>0</v>
          </cell>
        </row>
        <row r="4862">
          <cell r="A4862" t="str">
            <v/>
          </cell>
          <cell r="B4862" t="str">
            <v/>
          </cell>
          <cell r="C4862">
            <v>0</v>
          </cell>
          <cell r="D4862" t="str">
            <v/>
          </cell>
          <cell r="E4862">
            <v>0</v>
          </cell>
          <cell r="F4862">
            <v>0</v>
          </cell>
          <cell r="G4862">
            <v>0</v>
          </cell>
        </row>
        <row r="4863">
          <cell r="A4863" t="str">
            <v/>
          </cell>
          <cell r="B4863" t="str">
            <v/>
          </cell>
          <cell r="C4863">
            <v>0</v>
          </cell>
          <cell r="D4863" t="str">
            <v/>
          </cell>
          <cell r="E4863">
            <v>0</v>
          </cell>
          <cell r="F4863">
            <v>0</v>
          </cell>
          <cell r="G4863">
            <v>0</v>
          </cell>
        </row>
        <row r="4864">
          <cell r="A4864" t="str">
            <v/>
          </cell>
          <cell r="B4864" t="str">
            <v/>
          </cell>
          <cell r="C4864">
            <v>0</v>
          </cell>
          <cell r="D4864" t="str">
            <v/>
          </cell>
          <cell r="E4864">
            <v>0</v>
          </cell>
          <cell r="F4864">
            <v>0</v>
          </cell>
          <cell r="G4864">
            <v>0</v>
          </cell>
        </row>
        <row r="4865">
          <cell r="A4865" t="str">
            <v/>
          </cell>
          <cell r="B4865" t="str">
            <v/>
          </cell>
          <cell r="C4865">
            <v>0</v>
          </cell>
          <cell r="D4865" t="str">
            <v/>
          </cell>
          <cell r="E4865">
            <v>0</v>
          </cell>
          <cell r="F4865">
            <v>0</v>
          </cell>
          <cell r="G4865">
            <v>0</v>
          </cell>
        </row>
        <row r="4866">
          <cell r="A4866" t="str">
            <v/>
          </cell>
          <cell r="B4866" t="str">
            <v/>
          </cell>
          <cell r="C4866">
            <v>0</v>
          </cell>
          <cell r="D4866" t="str">
            <v/>
          </cell>
          <cell r="E4866">
            <v>0</v>
          </cell>
          <cell r="F4866">
            <v>0</v>
          </cell>
          <cell r="G4866">
            <v>0</v>
          </cell>
        </row>
        <row r="4867">
          <cell r="A4867" t="str">
            <v/>
          </cell>
          <cell r="B4867" t="str">
            <v/>
          </cell>
          <cell r="C4867">
            <v>0</v>
          </cell>
          <cell r="D4867" t="str">
            <v/>
          </cell>
          <cell r="E4867">
            <v>0</v>
          </cell>
          <cell r="F4867">
            <v>0</v>
          </cell>
          <cell r="G4867">
            <v>0</v>
          </cell>
        </row>
        <row r="4868">
          <cell r="A4868" t="str">
            <v/>
          </cell>
          <cell r="B4868" t="str">
            <v/>
          </cell>
          <cell r="C4868">
            <v>0</v>
          </cell>
          <cell r="D4868" t="str">
            <v/>
          </cell>
          <cell r="E4868">
            <v>0</v>
          </cell>
          <cell r="F4868">
            <v>0</v>
          </cell>
          <cell r="G4868">
            <v>0</v>
          </cell>
        </row>
        <row r="4869">
          <cell r="A4869" t="str">
            <v/>
          </cell>
          <cell r="B4869" t="str">
            <v/>
          </cell>
          <cell r="C4869">
            <v>0</v>
          </cell>
          <cell r="D4869" t="str">
            <v/>
          </cell>
          <cell r="E4869">
            <v>0</v>
          </cell>
          <cell r="F4869">
            <v>0</v>
          </cell>
          <cell r="G4869">
            <v>0</v>
          </cell>
        </row>
        <row r="4870">
          <cell r="A4870" t="str">
            <v/>
          </cell>
          <cell r="B4870" t="str">
            <v/>
          </cell>
          <cell r="C4870">
            <v>0</v>
          </cell>
          <cell r="D4870" t="str">
            <v/>
          </cell>
          <cell r="E4870">
            <v>0</v>
          </cell>
          <cell r="F4870">
            <v>0</v>
          </cell>
          <cell r="G4870">
            <v>0</v>
          </cell>
        </row>
        <row r="4871">
          <cell r="A4871" t="str">
            <v/>
          </cell>
          <cell r="B4871" t="str">
            <v/>
          </cell>
          <cell r="C4871">
            <v>0</v>
          </cell>
          <cell r="D4871" t="str">
            <v/>
          </cell>
          <cell r="E4871">
            <v>0</v>
          </cell>
          <cell r="F4871">
            <v>0</v>
          </cell>
          <cell r="G4871">
            <v>0</v>
          </cell>
        </row>
        <row r="4872">
          <cell r="A4872" t="str">
            <v/>
          </cell>
          <cell r="B4872" t="str">
            <v/>
          </cell>
          <cell r="C4872">
            <v>0</v>
          </cell>
          <cell r="D4872" t="str">
            <v/>
          </cell>
          <cell r="E4872">
            <v>0</v>
          </cell>
          <cell r="F4872">
            <v>0</v>
          </cell>
          <cell r="G4872">
            <v>0</v>
          </cell>
        </row>
        <row r="4873">
          <cell r="A4873" t="str">
            <v/>
          </cell>
          <cell r="B4873" t="str">
            <v/>
          </cell>
          <cell r="C4873">
            <v>0</v>
          </cell>
          <cell r="D4873" t="str">
            <v/>
          </cell>
          <cell r="E4873">
            <v>0</v>
          </cell>
          <cell r="F4873">
            <v>0</v>
          </cell>
          <cell r="G4873">
            <v>0</v>
          </cell>
        </row>
        <row r="4874">
          <cell r="A4874" t="str">
            <v/>
          </cell>
          <cell r="B4874" t="str">
            <v/>
          </cell>
          <cell r="C4874">
            <v>0</v>
          </cell>
          <cell r="D4874" t="str">
            <v/>
          </cell>
          <cell r="E4874">
            <v>0</v>
          </cell>
          <cell r="F4874">
            <v>0</v>
          </cell>
          <cell r="G4874">
            <v>0</v>
          </cell>
        </row>
        <row r="4875">
          <cell r="A4875" t="str">
            <v/>
          </cell>
          <cell r="B4875" t="str">
            <v/>
          </cell>
          <cell r="C4875">
            <v>0</v>
          </cell>
          <cell r="D4875" t="str">
            <v/>
          </cell>
          <cell r="E4875">
            <v>0</v>
          </cell>
          <cell r="F4875">
            <v>0</v>
          </cell>
          <cell r="G4875">
            <v>0</v>
          </cell>
        </row>
        <row r="4876">
          <cell r="A4876">
            <v>0</v>
          </cell>
          <cell r="B4876">
            <v>0</v>
          </cell>
          <cell r="C4876">
            <v>0</v>
          </cell>
          <cell r="D4876">
            <v>0</v>
          </cell>
          <cell r="E4876">
            <v>0</v>
          </cell>
          <cell r="F4876" t="str">
            <v>Total A</v>
          </cell>
          <cell r="G4876">
            <v>0</v>
          </cell>
        </row>
        <row r="4877">
          <cell r="A4877">
            <v>0</v>
          </cell>
          <cell r="B4877">
            <v>0</v>
          </cell>
          <cell r="C4877" t="str">
            <v>B - MANO DE OBRA</v>
          </cell>
          <cell r="D4877">
            <v>0</v>
          </cell>
          <cell r="E4877">
            <v>0</v>
          </cell>
          <cell r="F4877">
            <v>0</v>
          </cell>
          <cell r="G4877">
            <v>0</v>
          </cell>
        </row>
        <row r="4878">
          <cell r="A4878" t="str">
            <v/>
          </cell>
          <cell r="B4878">
            <v>0</v>
          </cell>
          <cell r="C4878">
            <v>0</v>
          </cell>
          <cell r="D4878" t="str">
            <v/>
          </cell>
          <cell r="E4878">
            <v>0</v>
          </cell>
          <cell r="F4878">
            <v>0</v>
          </cell>
          <cell r="G4878">
            <v>0</v>
          </cell>
        </row>
        <row r="4879">
          <cell r="A4879" t="str">
            <v/>
          </cell>
          <cell r="B4879">
            <v>0</v>
          </cell>
          <cell r="C4879">
            <v>0</v>
          </cell>
          <cell r="D4879" t="str">
            <v/>
          </cell>
          <cell r="E4879">
            <v>0</v>
          </cell>
          <cell r="F4879">
            <v>0</v>
          </cell>
          <cell r="G4879">
            <v>0</v>
          </cell>
        </row>
        <row r="4880">
          <cell r="A4880" t="str">
            <v/>
          </cell>
          <cell r="B4880">
            <v>0</v>
          </cell>
          <cell r="C4880">
            <v>0</v>
          </cell>
          <cell r="D4880" t="str">
            <v/>
          </cell>
          <cell r="E4880">
            <v>0</v>
          </cell>
          <cell r="F4880">
            <v>0</v>
          </cell>
          <cell r="G4880">
            <v>0</v>
          </cell>
        </row>
        <row r="4881">
          <cell r="A4881" t="str">
            <v/>
          </cell>
          <cell r="B4881">
            <v>0</v>
          </cell>
          <cell r="C4881">
            <v>0</v>
          </cell>
          <cell r="D4881" t="str">
            <v/>
          </cell>
          <cell r="E4881">
            <v>0</v>
          </cell>
          <cell r="F4881">
            <v>0</v>
          </cell>
          <cell r="G4881">
            <v>0</v>
          </cell>
        </row>
        <row r="4882">
          <cell r="A4882" t="str">
            <v/>
          </cell>
          <cell r="B4882">
            <v>0</v>
          </cell>
          <cell r="C4882">
            <v>0</v>
          </cell>
          <cell r="D4882" t="str">
            <v/>
          </cell>
          <cell r="E4882">
            <v>0</v>
          </cell>
          <cell r="F4882">
            <v>0</v>
          </cell>
          <cell r="G4882">
            <v>0</v>
          </cell>
        </row>
        <row r="4883">
          <cell r="A4883" t="str">
            <v/>
          </cell>
          <cell r="B4883">
            <v>0</v>
          </cell>
          <cell r="C4883">
            <v>0</v>
          </cell>
          <cell r="D4883" t="str">
            <v/>
          </cell>
          <cell r="E4883">
            <v>0</v>
          </cell>
          <cell r="F4883">
            <v>0</v>
          </cell>
          <cell r="G4883">
            <v>0</v>
          </cell>
        </row>
        <row r="4884">
          <cell r="A4884" t="str">
            <v/>
          </cell>
          <cell r="B4884">
            <v>0</v>
          </cell>
          <cell r="C4884">
            <v>0</v>
          </cell>
          <cell r="D4884" t="str">
            <v/>
          </cell>
          <cell r="E4884">
            <v>0</v>
          </cell>
          <cell r="F4884">
            <v>0</v>
          </cell>
          <cell r="G4884">
            <v>0</v>
          </cell>
        </row>
        <row r="4885">
          <cell r="A4885" t="str">
            <v/>
          </cell>
          <cell r="B4885">
            <v>0</v>
          </cell>
          <cell r="C4885">
            <v>0</v>
          </cell>
          <cell r="D4885" t="str">
            <v/>
          </cell>
          <cell r="E4885">
            <v>0</v>
          </cell>
          <cell r="F4885">
            <v>0</v>
          </cell>
          <cell r="G4885">
            <v>0</v>
          </cell>
        </row>
        <row r="4886">
          <cell r="A4886">
            <v>0</v>
          </cell>
          <cell r="B4886">
            <v>0</v>
          </cell>
          <cell r="C4886">
            <v>0</v>
          </cell>
          <cell r="D4886">
            <v>0</v>
          </cell>
          <cell r="E4886">
            <v>0</v>
          </cell>
          <cell r="F4886" t="str">
            <v>Total B</v>
          </cell>
          <cell r="G4886">
            <v>0</v>
          </cell>
        </row>
        <row r="4887">
          <cell r="A4887">
            <v>0</v>
          </cell>
          <cell r="B4887">
            <v>0</v>
          </cell>
          <cell r="C4887" t="str">
            <v>C - EQUIPOS</v>
          </cell>
          <cell r="D4887">
            <v>0</v>
          </cell>
          <cell r="E4887">
            <v>0</v>
          </cell>
          <cell r="F4887">
            <v>0</v>
          </cell>
          <cell r="G4887">
            <v>0</v>
          </cell>
        </row>
        <row r="4888">
          <cell r="A4888" t="str">
            <v/>
          </cell>
          <cell r="B4888" t="str">
            <v/>
          </cell>
          <cell r="C4888">
            <v>0</v>
          </cell>
          <cell r="D4888" t="str">
            <v/>
          </cell>
          <cell r="E4888">
            <v>0</v>
          </cell>
          <cell r="F4888">
            <v>0</v>
          </cell>
          <cell r="G4888">
            <v>0</v>
          </cell>
        </row>
        <row r="4889">
          <cell r="A4889" t="str">
            <v/>
          </cell>
          <cell r="B4889" t="str">
            <v/>
          </cell>
          <cell r="C4889">
            <v>0</v>
          </cell>
          <cell r="D4889" t="str">
            <v/>
          </cell>
          <cell r="E4889">
            <v>0</v>
          </cell>
          <cell r="F4889">
            <v>0</v>
          </cell>
          <cell r="G4889">
            <v>0</v>
          </cell>
        </row>
        <row r="4890">
          <cell r="A4890" t="str">
            <v/>
          </cell>
          <cell r="B4890" t="str">
            <v/>
          </cell>
          <cell r="C4890">
            <v>0</v>
          </cell>
          <cell r="D4890" t="str">
            <v/>
          </cell>
          <cell r="E4890">
            <v>0</v>
          </cell>
          <cell r="F4890">
            <v>0</v>
          </cell>
          <cell r="G4890">
            <v>0</v>
          </cell>
        </row>
        <row r="4891">
          <cell r="A4891" t="str">
            <v/>
          </cell>
          <cell r="B4891" t="str">
            <v/>
          </cell>
          <cell r="C4891">
            <v>0</v>
          </cell>
          <cell r="D4891" t="str">
            <v/>
          </cell>
          <cell r="E4891">
            <v>0</v>
          </cell>
          <cell r="F4891">
            <v>0</v>
          </cell>
          <cell r="G4891">
            <v>0</v>
          </cell>
        </row>
        <row r="4892">
          <cell r="A4892" t="str">
            <v/>
          </cell>
          <cell r="B4892" t="str">
            <v/>
          </cell>
          <cell r="C4892">
            <v>0</v>
          </cell>
          <cell r="D4892" t="str">
            <v/>
          </cell>
          <cell r="E4892">
            <v>0</v>
          </cell>
          <cell r="F4892">
            <v>0</v>
          </cell>
          <cell r="G4892">
            <v>0</v>
          </cell>
        </row>
        <row r="4893">
          <cell r="A4893" t="str">
            <v/>
          </cell>
          <cell r="B4893" t="str">
            <v/>
          </cell>
          <cell r="C4893">
            <v>0</v>
          </cell>
          <cell r="D4893" t="str">
            <v/>
          </cell>
          <cell r="E4893">
            <v>0</v>
          </cell>
          <cell r="F4893">
            <v>0</v>
          </cell>
          <cell r="G4893">
            <v>0</v>
          </cell>
        </row>
        <row r="4894">
          <cell r="A4894" t="str">
            <v/>
          </cell>
          <cell r="B4894" t="str">
            <v/>
          </cell>
          <cell r="C4894">
            <v>0</v>
          </cell>
          <cell r="D4894" t="str">
            <v/>
          </cell>
          <cell r="E4894">
            <v>0</v>
          </cell>
          <cell r="F4894">
            <v>0</v>
          </cell>
          <cell r="G4894">
            <v>0</v>
          </cell>
        </row>
        <row r="4895">
          <cell r="A4895" t="str">
            <v/>
          </cell>
          <cell r="B4895" t="str">
            <v/>
          </cell>
          <cell r="C4895">
            <v>0</v>
          </cell>
          <cell r="D4895" t="str">
            <v/>
          </cell>
          <cell r="E4895">
            <v>0</v>
          </cell>
          <cell r="F4895">
            <v>0</v>
          </cell>
          <cell r="G4895">
            <v>0</v>
          </cell>
        </row>
        <row r="4896">
          <cell r="A4896" t="str">
            <v/>
          </cell>
          <cell r="B4896" t="str">
            <v/>
          </cell>
          <cell r="C4896">
            <v>0</v>
          </cell>
          <cell r="D4896" t="str">
            <v/>
          </cell>
          <cell r="E4896">
            <v>0</v>
          </cell>
          <cell r="F4896">
            <v>0</v>
          </cell>
          <cell r="G4896">
            <v>0</v>
          </cell>
        </row>
        <row r="4897">
          <cell r="A4897">
            <v>0</v>
          </cell>
          <cell r="B4897">
            <v>0</v>
          </cell>
          <cell r="C4897">
            <v>0</v>
          </cell>
          <cell r="D4897">
            <v>0</v>
          </cell>
          <cell r="E4897">
            <v>0</v>
          </cell>
          <cell r="F4897" t="str">
            <v>Total C</v>
          </cell>
          <cell r="G4897">
            <v>0</v>
          </cell>
        </row>
        <row r="4898">
          <cell r="A4898">
            <v>0</v>
          </cell>
          <cell r="B4898">
            <v>0</v>
          </cell>
          <cell r="C4898">
            <v>0</v>
          </cell>
          <cell r="D4898">
            <v>0</v>
          </cell>
          <cell r="E4898">
            <v>0</v>
          </cell>
          <cell r="F4898">
            <v>0</v>
          </cell>
          <cell r="G4898">
            <v>0</v>
          </cell>
        </row>
        <row r="4899">
          <cell r="A4899" t="str">
            <v/>
          </cell>
          <cell r="B4899" t="str">
            <v/>
          </cell>
          <cell r="C4899">
            <v>0</v>
          </cell>
          <cell r="D4899" t="str">
            <v>Costo  Neto</v>
          </cell>
          <cell r="E4899">
            <v>0</v>
          </cell>
          <cell r="F4899" t="str">
            <v>Total D=A+B+C</v>
          </cell>
          <cell r="G4899">
            <v>0</v>
          </cell>
        </row>
        <row r="4901">
          <cell r="A4901" t="str">
            <v>ANALISIS DE PRECIOS</v>
          </cell>
          <cell r="B4901">
            <v>0</v>
          </cell>
          <cell r="C4901">
            <v>0</v>
          </cell>
          <cell r="D4901">
            <v>0</v>
          </cell>
          <cell r="E4901">
            <v>0</v>
          </cell>
          <cell r="F4901">
            <v>0</v>
          </cell>
          <cell r="G4901">
            <v>0</v>
          </cell>
        </row>
        <row r="4902">
          <cell r="A4902" t="str">
            <v>COMITENTE:</v>
          </cell>
          <cell r="B4902" t="str">
            <v>DIRECCIÓN DE ARQUITECTURA</v>
          </cell>
          <cell r="C4902">
            <v>0</v>
          </cell>
          <cell r="D4902">
            <v>0</v>
          </cell>
          <cell r="E4902">
            <v>0</v>
          </cell>
          <cell r="F4902">
            <v>0</v>
          </cell>
          <cell r="G4902">
            <v>0</v>
          </cell>
        </row>
        <row r="4903">
          <cell r="A4903" t="str">
            <v>CONTRATISTA:</v>
          </cell>
          <cell r="B4903" t="str">
            <v>FUNCIONALES SIGOP</v>
          </cell>
          <cell r="C4903">
            <v>0</v>
          </cell>
          <cell r="D4903">
            <v>0</v>
          </cell>
          <cell r="E4903">
            <v>0</v>
          </cell>
          <cell r="F4903">
            <v>0</v>
          </cell>
          <cell r="G4903">
            <v>0</v>
          </cell>
        </row>
        <row r="4904">
          <cell r="A4904" t="str">
            <v>OBRA:</v>
          </cell>
          <cell r="B4904" t="str">
            <v>PRUEBA PLANILLA DE MEDICION</v>
          </cell>
          <cell r="C4904">
            <v>0</v>
          </cell>
          <cell r="D4904">
            <v>0</v>
          </cell>
          <cell r="E4904">
            <v>0</v>
          </cell>
          <cell r="F4904" t="str">
            <v>PRECIOS A:</v>
          </cell>
          <cell r="G4904">
            <v>0</v>
          </cell>
        </row>
        <row r="4905">
          <cell r="A4905" t="str">
            <v>UBICACIÓN:</v>
          </cell>
          <cell r="B4905" t="str">
            <v>CENTRO CIVICO</v>
          </cell>
          <cell r="C4905">
            <v>0</v>
          </cell>
          <cell r="D4905">
            <v>0</v>
          </cell>
          <cell r="E4905">
            <v>0</v>
          </cell>
          <cell r="F4905">
            <v>0</v>
          </cell>
          <cell r="G4905">
            <v>0</v>
          </cell>
        </row>
        <row r="4906">
          <cell r="A4906" t="str">
            <v>RUBRO:</v>
          </cell>
          <cell r="B4906" t="str">
            <v/>
          </cell>
          <cell r="C4906" t="str">
            <v/>
          </cell>
          <cell r="D4906">
            <v>0</v>
          </cell>
          <cell r="E4906">
            <v>0</v>
          </cell>
          <cell r="F4906">
            <v>0</v>
          </cell>
          <cell r="G4906">
            <v>0</v>
          </cell>
        </row>
        <row r="4907">
          <cell r="A4907" t="str">
            <v>ITEM:</v>
          </cell>
          <cell r="B4907" t="str">
            <v/>
          </cell>
          <cell r="C4907" t="str">
            <v/>
          </cell>
          <cell r="D4907">
            <v>0</v>
          </cell>
          <cell r="E4907">
            <v>0</v>
          </cell>
          <cell r="F4907" t="str">
            <v>UNIDAD:</v>
          </cell>
          <cell r="G4907" t="str">
            <v/>
          </cell>
        </row>
        <row r="4908">
          <cell r="A4908">
            <v>0</v>
          </cell>
          <cell r="B4908">
            <v>0</v>
          </cell>
          <cell r="C4908">
            <v>0</v>
          </cell>
          <cell r="D4908">
            <v>0</v>
          </cell>
          <cell r="E4908">
            <v>0</v>
          </cell>
          <cell r="F4908">
            <v>0</v>
          </cell>
          <cell r="G4908">
            <v>0</v>
          </cell>
        </row>
        <row r="4909">
          <cell r="A4909" t="str">
            <v>DATOS REDETERMINACION</v>
          </cell>
          <cell r="B4909">
            <v>0</v>
          </cell>
          <cell r="C4909" t="str">
            <v>DESIGNACION</v>
          </cell>
          <cell r="D4909" t="str">
            <v>U</v>
          </cell>
          <cell r="E4909" t="str">
            <v>Cantidad</v>
          </cell>
          <cell r="F4909" t="str">
            <v>$ Unitarios</v>
          </cell>
          <cell r="G4909" t="str">
            <v>$ Parcial</v>
          </cell>
        </row>
        <row r="4910">
          <cell r="A4910" t="str">
            <v>CÓDIGO</v>
          </cell>
          <cell r="B4910" t="str">
            <v>DESCRIPCIÓN</v>
          </cell>
          <cell r="C4910">
            <v>0</v>
          </cell>
          <cell r="D4910">
            <v>0</v>
          </cell>
          <cell r="E4910">
            <v>0</v>
          </cell>
          <cell r="F4910">
            <v>0</v>
          </cell>
          <cell r="G4910">
            <v>0</v>
          </cell>
        </row>
        <row r="4911">
          <cell r="A4911">
            <v>0</v>
          </cell>
          <cell r="B4911">
            <v>0</v>
          </cell>
          <cell r="C4911" t="str">
            <v>A - MATERIALES</v>
          </cell>
          <cell r="D4911">
            <v>0</v>
          </cell>
          <cell r="E4911">
            <v>0</v>
          </cell>
          <cell r="F4911">
            <v>0</v>
          </cell>
          <cell r="G4911">
            <v>0</v>
          </cell>
        </row>
        <row r="4912">
          <cell r="A4912" t="str">
            <v/>
          </cell>
          <cell r="B4912" t="str">
            <v/>
          </cell>
          <cell r="C4912">
            <v>0</v>
          </cell>
          <cell r="D4912" t="str">
            <v/>
          </cell>
          <cell r="E4912">
            <v>0</v>
          </cell>
          <cell r="F4912">
            <v>0</v>
          </cell>
          <cell r="G4912">
            <v>0</v>
          </cell>
        </row>
        <row r="4913">
          <cell r="A4913" t="str">
            <v/>
          </cell>
          <cell r="B4913" t="str">
            <v/>
          </cell>
          <cell r="C4913">
            <v>0</v>
          </cell>
          <cell r="D4913" t="str">
            <v/>
          </cell>
          <cell r="E4913">
            <v>0</v>
          </cell>
          <cell r="F4913">
            <v>0</v>
          </cell>
          <cell r="G4913">
            <v>0</v>
          </cell>
        </row>
        <row r="4914">
          <cell r="A4914" t="str">
            <v/>
          </cell>
          <cell r="B4914" t="str">
            <v/>
          </cell>
          <cell r="C4914">
            <v>0</v>
          </cell>
          <cell r="D4914" t="str">
            <v/>
          </cell>
          <cell r="E4914">
            <v>0</v>
          </cell>
          <cell r="F4914">
            <v>0</v>
          </cell>
          <cell r="G4914">
            <v>0</v>
          </cell>
        </row>
        <row r="4915">
          <cell r="A4915" t="str">
            <v/>
          </cell>
          <cell r="B4915" t="str">
            <v/>
          </cell>
          <cell r="C4915">
            <v>0</v>
          </cell>
          <cell r="D4915" t="str">
            <v/>
          </cell>
          <cell r="E4915">
            <v>0</v>
          </cell>
          <cell r="F4915">
            <v>0</v>
          </cell>
          <cell r="G4915">
            <v>0</v>
          </cell>
        </row>
        <row r="4916">
          <cell r="A4916" t="str">
            <v/>
          </cell>
          <cell r="B4916" t="str">
            <v/>
          </cell>
          <cell r="C4916">
            <v>0</v>
          </cell>
          <cell r="D4916" t="str">
            <v/>
          </cell>
          <cell r="E4916">
            <v>0</v>
          </cell>
          <cell r="F4916">
            <v>0</v>
          </cell>
          <cell r="G4916">
            <v>0</v>
          </cell>
        </row>
        <row r="4917">
          <cell r="A4917" t="str">
            <v/>
          </cell>
          <cell r="B4917" t="str">
            <v/>
          </cell>
          <cell r="C4917">
            <v>0</v>
          </cell>
          <cell r="D4917" t="str">
            <v/>
          </cell>
          <cell r="E4917">
            <v>0</v>
          </cell>
          <cell r="F4917">
            <v>0</v>
          </cell>
          <cell r="G4917">
            <v>0</v>
          </cell>
        </row>
        <row r="4918">
          <cell r="A4918" t="str">
            <v/>
          </cell>
          <cell r="B4918" t="str">
            <v/>
          </cell>
          <cell r="C4918">
            <v>0</v>
          </cell>
          <cell r="D4918" t="str">
            <v/>
          </cell>
          <cell r="E4918">
            <v>0</v>
          </cell>
          <cell r="F4918">
            <v>0</v>
          </cell>
          <cell r="G4918">
            <v>0</v>
          </cell>
        </row>
        <row r="4919">
          <cell r="A4919" t="str">
            <v/>
          </cell>
          <cell r="B4919" t="str">
            <v/>
          </cell>
          <cell r="C4919">
            <v>0</v>
          </cell>
          <cell r="D4919" t="str">
            <v/>
          </cell>
          <cell r="E4919">
            <v>0</v>
          </cell>
          <cell r="F4919">
            <v>0</v>
          </cell>
          <cell r="G4919">
            <v>0</v>
          </cell>
        </row>
        <row r="4920">
          <cell r="A4920" t="str">
            <v/>
          </cell>
          <cell r="B4920" t="str">
            <v/>
          </cell>
          <cell r="C4920">
            <v>0</v>
          </cell>
          <cell r="D4920" t="str">
            <v/>
          </cell>
          <cell r="E4920">
            <v>0</v>
          </cell>
          <cell r="F4920">
            <v>0</v>
          </cell>
          <cell r="G4920">
            <v>0</v>
          </cell>
        </row>
        <row r="4921">
          <cell r="A4921" t="str">
            <v/>
          </cell>
          <cell r="B4921" t="str">
            <v/>
          </cell>
          <cell r="C4921">
            <v>0</v>
          </cell>
          <cell r="D4921" t="str">
            <v/>
          </cell>
          <cell r="E4921">
            <v>0</v>
          </cell>
          <cell r="F4921">
            <v>0</v>
          </cell>
          <cell r="G4921">
            <v>0</v>
          </cell>
        </row>
        <row r="4922">
          <cell r="A4922" t="str">
            <v/>
          </cell>
          <cell r="B4922" t="str">
            <v/>
          </cell>
          <cell r="C4922">
            <v>0</v>
          </cell>
          <cell r="D4922" t="str">
            <v/>
          </cell>
          <cell r="E4922">
            <v>0</v>
          </cell>
          <cell r="F4922">
            <v>0</v>
          </cell>
          <cell r="G4922">
            <v>0</v>
          </cell>
        </row>
        <row r="4923">
          <cell r="A4923" t="str">
            <v/>
          </cell>
          <cell r="B4923" t="str">
            <v/>
          </cell>
          <cell r="C4923">
            <v>0</v>
          </cell>
          <cell r="D4923" t="str">
            <v/>
          </cell>
          <cell r="E4923">
            <v>0</v>
          </cell>
          <cell r="F4923">
            <v>0</v>
          </cell>
          <cell r="G4923">
            <v>0</v>
          </cell>
        </row>
        <row r="4924">
          <cell r="A4924" t="str">
            <v/>
          </cell>
          <cell r="B4924" t="str">
            <v/>
          </cell>
          <cell r="C4924">
            <v>0</v>
          </cell>
          <cell r="D4924" t="str">
            <v/>
          </cell>
          <cell r="E4924">
            <v>0</v>
          </cell>
          <cell r="F4924">
            <v>0</v>
          </cell>
          <cell r="G4924">
            <v>0</v>
          </cell>
        </row>
        <row r="4925">
          <cell r="A4925" t="str">
            <v/>
          </cell>
          <cell r="B4925" t="str">
            <v/>
          </cell>
          <cell r="C4925">
            <v>0</v>
          </cell>
          <cell r="D4925" t="str">
            <v/>
          </cell>
          <cell r="E4925">
            <v>0</v>
          </cell>
          <cell r="F4925">
            <v>0</v>
          </cell>
          <cell r="G4925">
            <v>0</v>
          </cell>
        </row>
        <row r="4926">
          <cell r="A4926">
            <v>0</v>
          </cell>
          <cell r="B4926">
            <v>0</v>
          </cell>
          <cell r="C4926">
            <v>0</v>
          </cell>
          <cell r="D4926">
            <v>0</v>
          </cell>
          <cell r="E4926">
            <v>0</v>
          </cell>
          <cell r="F4926" t="str">
            <v>Total A</v>
          </cell>
          <cell r="G4926">
            <v>0</v>
          </cell>
        </row>
        <row r="4927">
          <cell r="A4927">
            <v>0</v>
          </cell>
          <cell r="B4927">
            <v>0</v>
          </cell>
          <cell r="C4927" t="str">
            <v>B - MANO DE OBRA</v>
          </cell>
          <cell r="D4927">
            <v>0</v>
          </cell>
          <cell r="E4927">
            <v>0</v>
          </cell>
          <cell r="F4927">
            <v>0</v>
          </cell>
          <cell r="G4927">
            <v>0</v>
          </cell>
        </row>
        <row r="4928">
          <cell r="A4928" t="str">
            <v/>
          </cell>
          <cell r="B4928">
            <v>0</v>
          </cell>
          <cell r="C4928">
            <v>0</v>
          </cell>
          <cell r="D4928" t="str">
            <v/>
          </cell>
          <cell r="E4928">
            <v>0</v>
          </cell>
          <cell r="F4928">
            <v>0</v>
          </cell>
          <cell r="G4928">
            <v>0</v>
          </cell>
        </row>
        <row r="4929">
          <cell r="A4929" t="str">
            <v/>
          </cell>
          <cell r="B4929">
            <v>0</v>
          </cell>
          <cell r="C4929">
            <v>0</v>
          </cell>
          <cell r="D4929" t="str">
            <v/>
          </cell>
          <cell r="E4929">
            <v>0</v>
          </cell>
          <cell r="F4929">
            <v>0</v>
          </cell>
          <cell r="G4929">
            <v>0</v>
          </cell>
        </row>
        <row r="4930">
          <cell r="A4930" t="str">
            <v/>
          </cell>
          <cell r="B4930">
            <v>0</v>
          </cell>
          <cell r="C4930">
            <v>0</v>
          </cell>
          <cell r="D4930" t="str">
            <v/>
          </cell>
          <cell r="E4930">
            <v>0</v>
          </cell>
          <cell r="F4930">
            <v>0</v>
          </cell>
          <cell r="G4930">
            <v>0</v>
          </cell>
        </row>
        <row r="4931">
          <cell r="A4931" t="str">
            <v/>
          </cell>
          <cell r="B4931">
            <v>0</v>
          </cell>
          <cell r="C4931">
            <v>0</v>
          </cell>
          <cell r="D4931" t="str">
            <v/>
          </cell>
          <cell r="E4931">
            <v>0</v>
          </cell>
          <cell r="F4931">
            <v>0</v>
          </cell>
          <cell r="G4931">
            <v>0</v>
          </cell>
        </row>
        <row r="4932">
          <cell r="A4932" t="str">
            <v/>
          </cell>
          <cell r="B4932">
            <v>0</v>
          </cell>
          <cell r="C4932">
            <v>0</v>
          </cell>
          <cell r="D4932" t="str">
            <v/>
          </cell>
          <cell r="E4932">
            <v>0</v>
          </cell>
          <cell r="F4932">
            <v>0</v>
          </cell>
          <cell r="G4932">
            <v>0</v>
          </cell>
        </row>
        <row r="4933">
          <cell r="A4933" t="str">
            <v/>
          </cell>
          <cell r="B4933">
            <v>0</v>
          </cell>
          <cell r="C4933">
            <v>0</v>
          </cell>
          <cell r="D4933" t="str">
            <v/>
          </cell>
          <cell r="E4933">
            <v>0</v>
          </cell>
          <cell r="F4933">
            <v>0</v>
          </cell>
          <cell r="G4933">
            <v>0</v>
          </cell>
        </row>
        <row r="4934">
          <cell r="A4934" t="str">
            <v/>
          </cell>
          <cell r="B4934">
            <v>0</v>
          </cell>
          <cell r="C4934">
            <v>0</v>
          </cell>
          <cell r="D4934" t="str">
            <v/>
          </cell>
          <cell r="E4934">
            <v>0</v>
          </cell>
          <cell r="F4934">
            <v>0</v>
          </cell>
          <cell r="G4934">
            <v>0</v>
          </cell>
        </row>
        <row r="4935">
          <cell r="A4935" t="str">
            <v/>
          </cell>
          <cell r="B4935">
            <v>0</v>
          </cell>
          <cell r="C4935">
            <v>0</v>
          </cell>
          <cell r="D4935" t="str">
            <v/>
          </cell>
          <cell r="E4935">
            <v>0</v>
          </cell>
          <cell r="F4935">
            <v>0</v>
          </cell>
          <cell r="G4935">
            <v>0</v>
          </cell>
        </row>
        <row r="4936">
          <cell r="A4936">
            <v>0</v>
          </cell>
          <cell r="B4936">
            <v>0</v>
          </cell>
          <cell r="C4936">
            <v>0</v>
          </cell>
          <cell r="D4936">
            <v>0</v>
          </cell>
          <cell r="E4936">
            <v>0</v>
          </cell>
          <cell r="F4936" t="str">
            <v>Total B</v>
          </cell>
          <cell r="G4936">
            <v>0</v>
          </cell>
        </row>
        <row r="4937">
          <cell r="A4937">
            <v>0</v>
          </cell>
          <cell r="B4937">
            <v>0</v>
          </cell>
          <cell r="C4937" t="str">
            <v>C - EQUIPOS</v>
          </cell>
          <cell r="D4937">
            <v>0</v>
          </cell>
          <cell r="E4937">
            <v>0</v>
          </cell>
          <cell r="F4937">
            <v>0</v>
          </cell>
          <cell r="G4937">
            <v>0</v>
          </cell>
        </row>
        <row r="4938">
          <cell r="A4938" t="str">
            <v/>
          </cell>
          <cell r="B4938" t="str">
            <v/>
          </cell>
          <cell r="C4938">
            <v>0</v>
          </cell>
          <cell r="D4938" t="str">
            <v/>
          </cell>
          <cell r="E4938">
            <v>0</v>
          </cell>
          <cell r="F4938">
            <v>0</v>
          </cell>
          <cell r="G4938">
            <v>0</v>
          </cell>
        </row>
        <row r="4939">
          <cell r="A4939" t="str">
            <v/>
          </cell>
          <cell r="B4939" t="str">
            <v/>
          </cell>
          <cell r="C4939">
            <v>0</v>
          </cell>
          <cell r="D4939" t="str">
            <v/>
          </cell>
          <cell r="E4939">
            <v>0</v>
          </cell>
          <cell r="F4939">
            <v>0</v>
          </cell>
          <cell r="G4939">
            <v>0</v>
          </cell>
        </row>
        <row r="4940">
          <cell r="A4940" t="str">
            <v/>
          </cell>
          <cell r="B4940" t="str">
            <v/>
          </cell>
          <cell r="C4940">
            <v>0</v>
          </cell>
          <cell r="D4940" t="str">
            <v/>
          </cell>
          <cell r="E4940">
            <v>0</v>
          </cell>
          <cell r="F4940">
            <v>0</v>
          </cell>
          <cell r="G4940">
            <v>0</v>
          </cell>
        </row>
        <row r="4941">
          <cell r="A4941" t="str">
            <v/>
          </cell>
          <cell r="B4941" t="str">
            <v/>
          </cell>
          <cell r="C4941">
            <v>0</v>
          </cell>
          <cell r="D4941" t="str">
            <v/>
          </cell>
          <cell r="E4941">
            <v>0</v>
          </cell>
          <cell r="F4941">
            <v>0</v>
          </cell>
          <cell r="G4941">
            <v>0</v>
          </cell>
        </row>
        <row r="4942">
          <cell r="A4942" t="str">
            <v/>
          </cell>
          <cell r="B4942" t="str">
            <v/>
          </cell>
          <cell r="C4942">
            <v>0</v>
          </cell>
          <cell r="D4942" t="str">
            <v/>
          </cell>
          <cell r="E4942">
            <v>0</v>
          </cell>
          <cell r="F4942">
            <v>0</v>
          </cell>
          <cell r="G4942">
            <v>0</v>
          </cell>
        </row>
        <row r="4943">
          <cell r="A4943" t="str">
            <v/>
          </cell>
          <cell r="B4943" t="str">
            <v/>
          </cell>
          <cell r="C4943">
            <v>0</v>
          </cell>
          <cell r="D4943" t="str">
            <v/>
          </cell>
          <cell r="E4943">
            <v>0</v>
          </cell>
          <cell r="F4943">
            <v>0</v>
          </cell>
          <cell r="G4943">
            <v>0</v>
          </cell>
        </row>
        <row r="4944">
          <cell r="A4944" t="str">
            <v/>
          </cell>
          <cell r="B4944" t="str">
            <v/>
          </cell>
          <cell r="C4944">
            <v>0</v>
          </cell>
          <cell r="D4944" t="str">
            <v/>
          </cell>
          <cell r="E4944">
            <v>0</v>
          </cell>
          <cell r="F4944">
            <v>0</v>
          </cell>
          <cell r="G4944">
            <v>0</v>
          </cell>
        </row>
        <row r="4945">
          <cell r="A4945" t="str">
            <v/>
          </cell>
          <cell r="B4945" t="str">
            <v/>
          </cell>
          <cell r="C4945">
            <v>0</v>
          </cell>
          <cell r="D4945" t="str">
            <v/>
          </cell>
          <cell r="E4945">
            <v>0</v>
          </cell>
          <cell r="F4945">
            <v>0</v>
          </cell>
          <cell r="G4945">
            <v>0</v>
          </cell>
        </row>
        <row r="4946">
          <cell r="A4946" t="str">
            <v/>
          </cell>
          <cell r="B4946" t="str">
            <v/>
          </cell>
          <cell r="C4946">
            <v>0</v>
          </cell>
          <cell r="D4946" t="str">
            <v/>
          </cell>
          <cell r="E4946">
            <v>0</v>
          </cell>
          <cell r="F4946">
            <v>0</v>
          </cell>
          <cell r="G4946">
            <v>0</v>
          </cell>
        </row>
        <row r="4947">
          <cell r="A4947">
            <v>0</v>
          </cell>
          <cell r="B4947">
            <v>0</v>
          </cell>
          <cell r="C4947">
            <v>0</v>
          </cell>
          <cell r="D4947">
            <v>0</v>
          </cell>
          <cell r="E4947">
            <v>0</v>
          </cell>
          <cell r="F4947" t="str">
            <v>Total C</v>
          </cell>
          <cell r="G4947">
            <v>0</v>
          </cell>
        </row>
        <row r="4948">
          <cell r="A4948">
            <v>0</v>
          </cell>
          <cell r="B4948">
            <v>0</v>
          </cell>
          <cell r="C4948">
            <v>0</v>
          </cell>
          <cell r="D4948">
            <v>0</v>
          </cell>
          <cell r="E4948">
            <v>0</v>
          </cell>
          <cell r="F4948">
            <v>0</v>
          </cell>
          <cell r="G4948">
            <v>0</v>
          </cell>
        </row>
        <row r="4949">
          <cell r="A4949" t="str">
            <v/>
          </cell>
          <cell r="B4949" t="str">
            <v/>
          </cell>
          <cell r="C4949">
            <v>0</v>
          </cell>
          <cell r="D4949" t="str">
            <v>Costo  Neto</v>
          </cell>
          <cell r="E4949">
            <v>0</v>
          </cell>
          <cell r="F4949" t="str">
            <v>Total D=A+B+C</v>
          </cell>
          <cell r="G4949">
            <v>0</v>
          </cell>
        </row>
        <row r="4951">
          <cell r="A4951" t="str">
            <v>ANALISIS DE PRECIOS</v>
          </cell>
          <cell r="B4951">
            <v>0</v>
          </cell>
          <cell r="C4951">
            <v>0</v>
          </cell>
          <cell r="D4951">
            <v>0</v>
          </cell>
          <cell r="E4951">
            <v>0</v>
          </cell>
          <cell r="F4951">
            <v>0</v>
          </cell>
          <cell r="G4951">
            <v>0</v>
          </cell>
        </row>
        <row r="4952">
          <cell r="A4952" t="str">
            <v>COMITENTE:</v>
          </cell>
          <cell r="B4952" t="str">
            <v>DIRECCIÓN DE ARQUITECTURA</v>
          </cell>
          <cell r="C4952">
            <v>0</v>
          </cell>
          <cell r="D4952">
            <v>0</v>
          </cell>
          <cell r="E4952">
            <v>0</v>
          </cell>
          <cell r="F4952">
            <v>0</v>
          </cell>
          <cell r="G4952">
            <v>0</v>
          </cell>
        </row>
        <row r="4953">
          <cell r="A4953" t="str">
            <v>CONTRATISTA:</v>
          </cell>
          <cell r="B4953" t="str">
            <v>FUNCIONALES SIGOP</v>
          </cell>
          <cell r="C4953">
            <v>0</v>
          </cell>
          <cell r="D4953">
            <v>0</v>
          </cell>
          <cell r="E4953">
            <v>0</v>
          </cell>
          <cell r="F4953">
            <v>0</v>
          </cell>
          <cell r="G4953">
            <v>0</v>
          </cell>
        </row>
        <row r="4954">
          <cell r="A4954" t="str">
            <v>OBRA:</v>
          </cell>
          <cell r="B4954" t="str">
            <v>PRUEBA PLANILLA DE MEDICION</v>
          </cell>
          <cell r="C4954">
            <v>0</v>
          </cell>
          <cell r="D4954">
            <v>0</v>
          </cell>
          <cell r="E4954">
            <v>0</v>
          </cell>
          <cell r="F4954" t="str">
            <v>PRECIOS A:</v>
          </cell>
          <cell r="G4954">
            <v>0</v>
          </cell>
        </row>
        <row r="4955">
          <cell r="A4955" t="str">
            <v>UBICACIÓN:</v>
          </cell>
          <cell r="B4955" t="str">
            <v>CENTRO CIVICO</v>
          </cell>
          <cell r="C4955">
            <v>0</v>
          </cell>
          <cell r="D4955">
            <v>0</v>
          </cell>
          <cell r="E4955">
            <v>0</v>
          </cell>
          <cell r="F4955">
            <v>0</v>
          </cell>
          <cell r="G4955">
            <v>0</v>
          </cell>
        </row>
        <row r="4956">
          <cell r="A4956" t="str">
            <v>RUBRO:</v>
          </cell>
          <cell r="B4956" t="str">
            <v/>
          </cell>
          <cell r="C4956" t="str">
            <v/>
          </cell>
          <cell r="D4956">
            <v>0</v>
          </cell>
          <cell r="E4956">
            <v>0</v>
          </cell>
          <cell r="F4956">
            <v>0</v>
          </cell>
          <cell r="G4956">
            <v>0</v>
          </cell>
        </row>
        <row r="4957">
          <cell r="A4957" t="str">
            <v>ITEM:</v>
          </cell>
          <cell r="B4957" t="str">
            <v/>
          </cell>
          <cell r="C4957" t="str">
            <v/>
          </cell>
          <cell r="D4957">
            <v>0</v>
          </cell>
          <cell r="E4957">
            <v>0</v>
          </cell>
          <cell r="F4957" t="str">
            <v>UNIDAD:</v>
          </cell>
          <cell r="G4957" t="str">
            <v/>
          </cell>
        </row>
        <row r="4958">
          <cell r="A4958">
            <v>0</v>
          </cell>
          <cell r="B4958">
            <v>0</v>
          </cell>
          <cell r="C4958">
            <v>0</v>
          </cell>
          <cell r="D4958">
            <v>0</v>
          </cell>
          <cell r="E4958">
            <v>0</v>
          </cell>
          <cell r="F4958">
            <v>0</v>
          </cell>
          <cell r="G4958">
            <v>0</v>
          </cell>
        </row>
        <row r="4959">
          <cell r="A4959" t="str">
            <v>DATOS REDETERMINACION</v>
          </cell>
          <cell r="B4959">
            <v>0</v>
          </cell>
          <cell r="C4959" t="str">
            <v>DESIGNACION</v>
          </cell>
          <cell r="D4959" t="str">
            <v>U</v>
          </cell>
          <cell r="E4959" t="str">
            <v>Cantidad</v>
          </cell>
          <cell r="F4959" t="str">
            <v>$ Unitarios</v>
          </cell>
          <cell r="G4959" t="str">
            <v>$ Parcial</v>
          </cell>
        </row>
        <row r="4960">
          <cell r="A4960" t="str">
            <v>CÓDIGO</v>
          </cell>
          <cell r="B4960" t="str">
            <v>DESCRIPCIÓN</v>
          </cell>
          <cell r="C4960">
            <v>0</v>
          </cell>
          <cell r="D4960">
            <v>0</v>
          </cell>
          <cell r="E4960">
            <v>0</v>
          </cell>
          <cell r="F4960">
            <v>0</v>
          </cell>
          <cell r="G4960">
            <v>0</v>
          </cell>
        </row>
        <row r="4961">
          <cell r="A4961">
            <v>0</v>
          </cell>
          <cell r="B4961">
            <v>0</v>
          </cell>
          <cell r="C4961" t="str">
            <v>A - MATERIALES</v>
          </cell>
          <cell r="D4961">
            <v>0</v>
          </cell>
          <cell r="E4961">
            <v>0</v>
          </cell>
          <cell r="F4961">
            <v>0</v>
          </cell>
          <cell r="G4961">
            <v>0</v>
          </cell>
        </row>
        <row r="4962">
          <cell r="A4962" t="str">
            <v/>
          </cell>
          <cell r="B4962" t="str">
            <v/>
          </cell>
          <cell r="C4962">
            <v>0</v>
          </cell>
          <cell r="D4962" t="str">
            <v/>
          </cell>
          <cell r="E4962">
            <v>0</v>
          </cell>
          <cell r="F4962">
            <v>0</v>
          </cell>
          <cell r="G4962">
            <v>0</v>
          </cell>
        </row>
        <row r="4963">
          <cell r="A4963" t="str">
            <v/>
          </cell>
          <cell r="B4963" t="str">
            <v/>
          </cell>
          <cell r="C4963">
            <v>0</v>
          </cell>
          <cell r="D4963" t="str">
            <v/>
          </cell>
          <cell r="E4963">
            <v>0</v>
          </cell>
          <cell r="F4963">
            <v>0</v>
          </cell>
          <cell r="G4963">
            <v>0</v>
          </cell>
        </row>
        <row r="4964">
          <cell r="A4964" t="str">
            <v/>
          </cell>
          <cell r="B4964" t="str">
            <v/>
          </cell>
          <cell r="C4964">
            <v>0</v>
          </cell>
          <cell r="D4964" t="str">
            <v/>
          </cell>
          <cell r="E4964">
            <v>0</v>
          </cell>
          <cell r="F4964">
            <v>0</v>
          </cell>
          <cell r="G4964">
            <v>0</v>
          </cell>
        </row>
        <row r="4965">
          <cell r="A4965" t="str">
            <v/>
          </cell>
          <cell r="B4965" t="str">
            <v/>
          </cell>
          <cell r="C4965">
            <v>0</v>
          </cell>
          <cell r="D4965" t="str">
            <v/>
          </cell>
          <cell r="E4965">
            <v>0</v>
          </cell>
          <cell r="F4965">
            <v>0</v>
          </cell>
          <cell r="G4965">
            <v>0</v>
          </cell>
        </row>
        <row r="4966">
          <cell r="A4966" t="str">
            <v/>
          </cell>
          <cell r="B4966" t="str">
            <v/>
          </cell>
          <cell r="C4966">
            <v>0</v>
          </cell>
          <cell r="D4966" t="str">
            <v/>
          </cell>
          <cell r="E4966">
            <v>0</v>
          </cell>
          <cell r="F4966">
            <v>0</v>
          </cell>
          <cell r="G4966">
            <v>0</v>
          </cell>
        </row>
        <row r="4967">
          <cell r="A4967" t="str">
            <v/>
          </cell>
          <cell r="B4967" t="str">
            <v/>
          </cell>
          <cell r="C4967">
            <v>0</v>
          </cell>
          <cell r="D4967" t="str">
            <v/>
          </cell>
          <cell r="E4967">
            <v>0</v>
          </cell>
          <cell r="F4967">
            <v>0</v>
          </cell>
          <cell r="G4967">
            <v>0</v>
          </cell>
        </row>
        <row r="4968">
          <cell r="A4968" t="str">
            <v/>
          </cell>
          <cell r="B4968" t="str">
            <v/>
          </cell>
          <cell r="C4968">
            <v>0</v>
          </cell>
          <cell r="D4968" t="str">
            <v/>
          </cell>
          <cell r="E4968">
            <v>0</v>
          </cell>
          <cell r="F4968">
            <v>0</v>
          </cell>
          <cell r="G4968">
            <v>0</v>
          </cell>
        </row>
        <row r="4969">
          <cell r="A4969" t="str">
            <v/>
          </cell>
          <cell r="B4969" t="str">
            <v/>
          </cell>
          <cell r="C4969">
            <v>0</v>
          </cell>
          <cell r="D4969" t="str">
            <v/>
          </cell>
          <cell r="E4969">
            <v>0</v>
          </cell>
          <cell r="F4969">
            <v>0</v>
          </cell>
          <cell r="G4969">
            <v>0</v>
          </cell>
        </row>
        <row r="4970">
          <cell r="A4970" t="str">
            <v/>
          </cell>
          <cell r="B4970" t="str">
            <v/>
          </cell>
          <cell r="C4970">
            <v>0</v>
          </cell>
          <cell r="D4970" t="str">
            <v/>
          </cell>
          <cell r="E4970">
            <v>0</v>
          </cell>
          <cell r="F4970">
            <v>0</v>
          </cell>
          <cell r="G4970">
            <v>0</v>
          </cell>
        </row>
        <row r="4971">
          <cell r="A4971" t="str">
            <v/>
          </cell>
          <cell r="B4971" t="str">
            <v/>
          </cell>
          <cell r="C4971">
            <v>0</v>
          </cell>
          <cell r="D4971" t="str">
            <v/>
          </cell>
          <cell r="E4971">
            <v>0</v>
          </cell>
          <cell r="F4971">
            <v>0</v>
          </cell>
          <cell r="G4971">
            <v>0</v>
          </cell>
        </row>
        <row r="4972">
          <cell r="A4972" t="str">
            <v/>
          </cell>
          <cell r="B4972" t="str">
            <v/>
          </cell>
          <cell r="C4972">
            <v>0</v>
          </cell>
          <cell r="D4972" t="str">
            <v/>
          </cell>
          <cell r="E4972">
            <v>0</v>
          </cell>
          <cell r="F4972">
            <v>0</v>
          </cell>
          <cell r="G4972">
            <v>0</v>
          </cell>
        </row>
        <row r="4973">
          <cell r="A4973" t="str">
            <v/>
          </cell>
          <cell r="B4973" t="str">
            <v/>
          </cell>
          <cell r="C4973">
            <v>0</v>
          </cell>
          <cell r="D4973" t="str">
            <v/>
          </cell>
          <cell r="E4973">
            <v>0</v>
          </cell>
          <cell r="F4973">
            <v>0</v>
          </cell>
          <cell r="G4973">
            <v>0</v>
          </cell>
        </row>
        <row r="4974">
          <cell r="A4974" t="str">
            <v/>
          </cell>
          <cell r="B4974" t="str">
            <v/>
          </cell>
          <cell r="C4974">
            <v>0</v>
          </cell>
          <cell r="D4974" t="str">
            <v/>
          </cell>
          <cell r="E4974">
            <v>0</v>
          </cell>
          <cell r="F4974">
            <v>0</v>
          </cell>
          <cell r="G4974">
            <v>0</v>
          </cell>
        </row>
        <row r="4975">
          <cell r="A4975" t="str">
            <v/>
          </cell>
          <cell r="B4975" t="str">
            <v/>
          </cell>
          <cell r="C4975">
            <v>0</v>
          </cell>
          <cell r="D4975" t="str">
            <v/>
          </cell>
          <cell r="E4975">
            <v>0</v>
          </cell>
          <cell r="F4975">
            <v>0</v>
          </cell>
          <cell r="G4975">
            <v>0</v>
          </cell>
        </row>
        <row r="4976">
          <cell r="A4976">
            <v>0</v>
          </cell>
          <cell r="B4976">
            <v>0</v>
          </cell>
          <cell r="C4976">
            <v>0</v>
          </cell>
          <cell r="D4976">
            <v>0</v>
          </cell>
          <cell r="E4976">
            <v>0</v>
          </cell>
          <cell r="F4976" t="str">
            <v>Total A</v>
          </cell>
          <cell r="G4976">
            <v>0</v>
          </cell>
        </row>
        <row r="4977">
          <cell r="A4977">
            <v>0</v>
          </cell>
          <cell r="B4977">
            <v>0</v>
          </cell>
          <cell r="C4977" t="str">
            <v>B - MANO DE OBRA</v>
          </cell>
          <cell r="D4977">
            <v>0</v>
          </cell>
          <cell r="E4977">
            <v>0</v>
          </cell>
          <cell r="F4977">
            <v>0</v>
          </cell>
          <cell r="G4977">
            <v>0</v>
          </cell>
        </row>
        <row r="4978">
          <cell r="A4978" t="str">
            <v/>
          </cell>
          <cell r="B4978">
            <v>0</v>
          </cell>
          <cell r="C4978">
            <v>0</v>
          </cell>
          <cell r="D4978" t="str">
            <v/>
          </cell>
          <cell r="E4978">
            <v>0</v>
          </cell>
          <cell r="F4978">
            <v>0</v>
          </cell>
          <cell r="G4978">
            <v>0</v>
          </cell>
        </row>
        <row r="4979">
          <cell r="A4979" t="str">
            <v/>
          </cell>
          <cell r="B4979">
            <v>0</v>
          </cell>
          <cell r="C4979">
            <v>0</v>
          </cell>
          <cell r="D4979" t="str">
            <v/>
          </cell>
          <cell r="E4979">
            <v>0</v>
          </cell>
          <cell r="F4979">
            <v>0</v>
          </cell>
          <cell r="G4979">
            <v>0</v>
          </cell>
        </row>
        <row r="4980">
          <cell r="A4980" t="str">
            <v/>
          </cell>
          <cell r="B4980">
            <v>0</v>
          </cell>
          <cell r="C4980">
            <v>0</v>
          </cell>
          <cell r="D4980" t="str">
            <v/>
          </cell>
          <cell r="E4980">
            <v>0</v>
          </cell>
          <cell r="F4980">
            <v>0</v>
          </cell>
          <cell r="G4980">
            <v>0</v>
          </cell>
        </row>
        <row r="4981">
          <cell r="A4981" t="str">
            <v/>
          </cell>
          <cell r="B4981">
            <v>0</v>
          </cell>
          <cell r="C4981">
            <v>0</v>
          </cell>
          <cell r="D4981" t="str">
            <v/>
          </cell>
          <cell r="E4981">
            <v>0</v>
          </cell>
          <cell r="F4981">
            <v>0</v>
          </cell>
          <cell r="G4981">
            <v>0</v>
          </cell>
        </row>
        <row r="4982">
          <cell r="A4982" t="str">
            <v/>
          </cell>
          <cell r="B4982">
            <v>0</v>
          </cell>
          <cell r="C4982">
            <v>0</v>
          </cell>
          <cell r="D4982" t="str">
            <v/>
          </cell>
          <cell r="E4982">
            <v>0</v>
          </cell>
          <cell r="F4982">
            <v>0</v>
          </cell>
          <cell r="G4982">
            <v>0</v>
          </cell>
        </row>
        <row r="4983">
          <cell r="A4983" t="str">
            <v/>
          </cell>
          <cell r="B4983">
            <v>0</v>
          </cell>
          <cell r="C4983">
            <v>0</v>
          </cell>
          <cell r="D4983" t="str">
            <v/>
          </cell>
          <cell r="E4983">
            <v>0</v>
          </cell>
          <cell r="F4983">
            <v>0</v>
          </cell>
          <cell r="G4983">
            <v>0</v>
          </cell>
        </row>
        <row r="4984">
          <cell r="A4984" t="str">
            <v/>
          </cell>
          <cell r="B4984">
            <v>0</v>
          </cell>
          <cell r="C4984">
            <v>0</v>
          </cell>
          <cell r="D4984" t="str">
            <v/>
          </cell>
          <cell r="E4984">
            <v>0</v>
          </cell>
          <cell r="F4984">
            <v>0</v>
          </cell>
          <cell r="G4984">
            <v>0</v>
          </cell>
        </row>
        <row r="4985">
          <cell r="A4985" t="str">
            <v/>
          </cell>
          <cell r="B4985">
            <v>0</v>
          </cell>
          <cell r="C4985">
            <v>0</v>
          </cell>
          <cell r="D4985" t="str">
            <v/>
          </cell>
          <cell r="E4985">
            <v>0</v>
          </cell>
          <cell r="F4985">
            <v>0</v>
          </cell>
          <cell r="G4985">
            <v>0</v>
          </cell>
        </row>
        <row r="4986">
          <cell r="A4986">
            <v>0</v>
          </cell>
          <cell r="B4986">
            <v>0</v>
          </cell>
          <cell r="C4986">
            <v>0</v>
          </cell>
          <cell r="D4986">
            <v>0</v>
          </cell>
          <cell r="E4986">
            <v>0</v>
          </cell>
          <cell r="F4986" t="str">
            <v>Total B</v>
          </cell>
          <cell r="G4986">
            <v>0</v>
          </cell>
        </row>
        <row r="4987">
          <cell r="A4987">
            <v>0</v>
          </cell>
          <cell r="B4987">
            <v>0</v>
          </cell>
          <cell r="C4987" t="str">
            <v>C - EQUIPOS</v>
          </cell>
          <cell r="D4987">
            <v>0</v>
          </cell>
          <cell r="E4987">
            <v>0</v>
          </cell>
          <cell r="F4987">
            <v>0</v>
          </cell>
          <cell r="G4987">
            <v>0</v>
          </cell>
        </row>
        <row r="4988">
          <cell r="A4988" t="str">
            <v/>
          </cell>
          <cell r="B4988" t="str">
            <v/>
          </cell>
          <cell r="C4988">
            <v>0</v>
          </cell>
          <cell r="D4988" t="str">
            <v/>
          </cell>
          <cell r="E4988">
            <v>0</v>
          </cell>
          <cell r="F4988">
            <v>0</v>
          </cell>
          <cell r="G4988">
            <v>0</v>
          </cell>
        </row>
        <row r="4989">
          <cell r="A4989" t="str">
            <v/>
          </cell>
          <cell r="B4989" t="str">
            <v/>
          </cell>
          <cell r="C4989">
            <v>0</v>
          </cell>
          <cell r="D4989" t="str">
            <v/>
          </cell>
          <cell r="E4989">
            <v>0</v>
          </cell>
          <cell r="F4989">
            <v>0</v>
          </cell>
          <cell r="G4989">
            <v>0</v>
          </cell>
        </row>
        <row r="4990">
          <cell r="A4990" t="str">
            <v/>
          </cell>
          <cell r="B4990" t="str">
            <v/>
          </cell>
          <cell r="C4990">
            <v>0</v>
          </cell>
          <cell r="D4990" t="str">
            <v/>
          </cell>
          <cell r="E4990">
            <v>0</v>
          </cell>
          <cell r="F4990">
            <v>0</v>
          </cell>
          <cell r="G4990">
            <v>0</v>
          </cell>
        </row>
        <row r="4991">
          <cell r="A4991" t="str">
            <v/>
          </cell>
          <cell r="B4991" t="str">
            <v/>
          </cell>
          <cell r="C4991">
            <v>0</v>
          </cell>
          <cell r="D4991" t="str">
            <v/>
          </cell>
          <cell r="E4991">
            <v>0</v>
          </cell>
          <cell r="F4991">
            <v>0</v>
          </cell>
          <cell r="G4991">
            <v>0</v>
          </cell>
        </row>
        <row r="4992">
          <cell r="A4992" t="str">
            <v/>
          </cell>
          <cell r="B4992" t="str">
            <v/>
          </cell>
          <cell r="C4992">
            <v>0</v>
          </cell>
          <cell r="D4992" t="str">
            <v/>
          </cell>
          <cell r="E4992">
            <v>0</v>
          </cell>
          <cell r="F4992">
            <v>0</v>
          </cell>
          <cell r="G4992">
            <v>0</v>
          </cell>
        </row>
        <row r="4993">
          <cell r="A4993" t="str">
            <v/>
          </cell>
          <cell r="B4993" t="str">
            <v/>
          </cell>
          <cell r="C4993">
            <v>0</v>
          </cell>
          <cell r="D4993" t="str">
            <v/>
          </cell>
          <cell r="E4993">
            <v>0</v>
          </cell>
          <cell r="F4993">
            <v>0</v>
          </cell>
          <cell r="G4993">
            <v>0</v>
          </cell>
        </row>
        <row r="4994">
          <cell r="A4994" t="str">
            <v/>
          </cell>
          <cell r="B4994" t="str">
            <v/>
          </cell>
          <cell r="C4994">
            <v>0</v>
          </cell>
          <cell r="D4994" t="str">
            <v/>
          </cell>
          <cell r="E4994">
            <v>0</v>
          </cell>
          <cell r="F4994">
            <v>0</v>
          </cell>
          <cell r="G4994">
            <v>0</v>
          </cell>
        </row>
        <row r="4995">
          <cell r="A4995" t="str">
            <v/>
          </cell>
          <cell r="B4995" t="str">
            <v/>
          </cell>
          <cell r="C4995">
            <v>0</v>
          </cell>
          <cell r="D4995" t="str">
            <v/>
          </cell>
          <cell r="E4995">
            <v>0</v>
          </cell>
          <cell r="F4995">
            <v>0</v>
          </cell>
          <cell r="G4995">
            <v>0</v>
          </cell>
        </row>
        <row r="4996">
          <cell r="A4996" t="str">
            <v/>
          </cell>
          <cell r="B4996" t="str">
            <v/>
          </cell>
          <cell r="C4996">
            <v>0</v>
          </cell>
          <cell r="D4996" t="str">
            <v/>
          </cell>
          <cell r="E4996">
            <v>0</v>
          </cell>
          <cell r="F4996">
            <v>0</v>
          </cell>
          <cell r="G4996">
            <v>0</v>
          </cell>
        </row>
        <row r="4997">
          <cell r="A4997">
            <v>0</v>
          </cell>
          <cell r="B4997">
            <v>0</v>
          </cell>
          <cell r="C4997">
            <v>0</v>
          </cell>
          <cell r="D4997">
            <v>0</v>
          </cell>
          <cell r="E4997">
            <v>0</v>
          </cell>
          <cell r="F4997" t="str">
            <v>Total C</v>
          </cell>
          <cell r="G4997">
            <v>0</v>
          </cell>
        </row>
        <row r="4998">
          <cell r="A4998">
            <v>0</v>
          </cell>
          <cell r="B4998">
            <v>0</v>
          </cell>
          <cell r="C4998">
            <v>0</v>
          </cell>
          <cell r="D4998">
            <v>0</v>
          </cell>
          <cell r="E4998">
            <v>0</v>
          </cell>
          <cell r="F4998">
            <v>0</v>
          </cell>
          <cell r="G4998">
            <v>0</v>
          </cell>
        </row>
        <row r="4999">
          <cell r="A4999" t="str">
            <v/>
          </cell>
          <cell r="B4999" t="str">
            <v/>
          </cell>
          <cell r="C4999">
            <v>0</v>
          </cell>
          <cell r="D4999" t="str">
            <v>Costo  Neto</v>
          </cell>
          <cell r="E4999">
            <v>0</v>
          </cell>
          <cell r="F4999" t="str">
            <v>Total D=A+B+C</v>
          </cell>
          <cell r="G4999">
            <v>0</v>
          </cell>
        </row>
        <row r="5001">
          <cell r="A5001" t="str">
            <v>ANALISIS DE PRECIOS</v>
          </cell>
          <cell r="B5001">
            <v>0</v>
          </cell>
          <cell r="C5001">
            <v>0</v>
          </cell>
          <cell r="D5001">
            <v>0</v>
          </cell>
          <cell r="E5001">
            <v>0</v>
          </cell>
          <cell r="F5001">
            <v>0</v>
          </cell>
          <cell r="G5001">
            <v>0</v>
          </cell>
        </row>
        <row r="5002">
          <cell r="A5002" t="str">
            <v>COMITENTE:</v>
          </cell>
          <cell r="B5002" t="str">
            <v>DIRECCIÓN DE ARQUITECTURA</v>
          </cell>
          <cell r="C5002">
            <v>0</v>
          </cell>
          <cell r="D5002">
            <v>0</v>
          </cell>
          <cell r="E5002">
            <v>0</v>
          </cell>
          <cell r="F5002">
            <v>0</v>
          </cell>
          <cell r="G5002">
            <v>0</v>
          </cell>
        </row>
        <row r="5003">
          <cell r="A5003" t="str">
            <v>CONTRATISTA:</v>
          </cell>
          <cell r="B5003" t="str">
            <v>FUNCIONALES SIGOP</v>
          </cell>
          <cell r="C5003">
            <v>0</v>
          </cell>
          <cell r="D5003">
            <v>0</v>
          </cell>
          <cell r="E5003">
            <v>0</v>
          </cell>
          <cell r="F5003">
            <v>0</v>
          </cell>
          <cell r="G5003">
            <v>0</v>
          </cell>
        </row>
        <row r="5004">
          <cell r="A5004" t="str">
            <v>OBRA:</v>
          </cell>
          <cell r="B5004" t="str">
            <v>PRUEBA PLANILLA DE MEDICION</v>
          </cell>
          <cell r="C5004">
            <v>0</v>
          </cell>
          <cell r="D5004">
            <v>0</v>
          </cell>
          <cell r="E5004">
            <v>0</v>
          </cell>
          <cell r="F5004" t="str">
            <v>PRECIOS A:</v>
          </cell>
          <cell r="G5004">
            <v>0</v>
          </cell>
        </row>
        <row r="5005">
          <cell r="A5005" t="str">
            <v>UBICACIÓN:</v>
          </cell>
          <cell r="B5005" t="str">
            <v>CENTRO CIVICO</v>
          </cell>
          <cell r="C5005">
            <v>0</v>
          </cell>
          <cell r="D5005">
            <v>0</v>
          </cell>
          <cell r="E5005">
            <v>0</v>
          </cell>
          <cell r="F5005">
            <v>0</v>
          </cell>
          <cell r="G5005">
            <v>0</v>
          </cell>
        </row>
        <row r="5006">
          <cell r="A5006" t="str">
            <v>RUBRO:</v>
          </cell>
          <cell r="B5006" t="str">
            <v/>
          </cell>
          <cell r="C5006" t="str">
            <v/>
          </cell>
          <cell r="D5006">
            <v>0</v>
          </cell>
          <cell r="E5006">
            <v>0</v>
          </cell>
          <cell r="F5006">
            <v>0</v>
          </cell>
          <cell r="G5006">
            <v>0</v>
          </cell>
        </row>
        <row r="5007">
          <cell r="A5007" t="str">
            <v>ITEM:</v>
          </cell>
          <cell r="B5007" t="str">
            <v/>
          </cell>
          <cell r="C5007" t="str">
            <v/>
          </cell>
          <cell r="D5007">
            <v>0</v>
          </cell>
          <cell r="E5007">
            <v>0</v>
          </cell>
          <cell r="F5007" t="str">
            <v>UNIDAD:</v>
          </cell>
          <cell r="G5007" t="str">
            <v/>
          </cell>
        </row>
        <row r="5008">
          <cell r="A5008">
            <v>0</v>
          </cell>
          <cell r="B5008">
            <v>0</v>
          </cell>
          <cell r="C5008">
            <v>0</v>
          </cell>
          <cell r="D5008">
            <v>0</v>
          </cell>
          <cell r="E5008">
            <v>0</v>
          </cell>
          <cell r="F5008">
            <v>0</v>
          </cell>
          <cell r="G5008">
            <v>0</v>
          </cell>
        </row>
        <row r="5009">
          <cell r="A5009" t="str">
            <v>DATOS REDETERMINACION</v>
          </cell>
          <cell r="B5009">
            <v>0</v>
          </cell>
          <cell r="C5009" t="str">
            <v>DESIGNACION</v>
          </cell>
          <cell r="D5009" t="str">
            <v>U</v>
          </cell>
          <cell r="E5009" t="str">
            <v>Cantidad</v>
          </cell>
          <cell r="F5009" t="str">
            <v>$ Unitarios</v>
          </cell>
          <cell r="G5009" t="str">
            <v>$ Parcial</v>
          </cell>
        </row>
        <row r="5010">
          <cell r="A5010" t="str">
            <v>CÓDIGO</v>
          </cell>
          <cell r="B5010" t="str">
            <v>DESCRIPCIÓN</v>
          </cell>
          <cell r="C5010">
            <v>0</v>
          </cell>
          <cell r="D5010">
            <v>0</v>
          </cell>
          <cell r="E5010">
            <v>0</v>
          </cell>
          <cell r="F5010">
            <v>0</v>
          </cell>
          <cell r="G5010">
            <v>0</v>
          </cell>
        </row>
        <row r="5011">
          <cell r="A5011">
            <v>0</v>
          </cell>
          <cell r="B5011">
            <v>0</v>
          </cell>
          <cell r="C5011" t="str">
            <v>A - MATERIALES</v>
          </cell>
          <cell r="D5011">
            <v>0</v>
          </cell>
          <cell r="E5011">
            <v>0</v>
          </cell>
          <cell r="F5011">
            <v>0</v>
          </cell>
          <cell r="G5011">
            <v>0</v>
          </cell>
        </row>
        <row r="5012">
          <cell r="A5012" t="str">
            <v/>
          </cell>
          <cell r="B5012" t="str">
            <v/>
          </cell>
          <cell r="C5012">
            <v>0</v>
          </cell>
          <cell r="D5012" t="str">
            <v/>
          </cell>
          <cell r="E5012">
            <v>0</v>
          </cell>
          <cell r="F5012">
            <v>0</v>
          </cell>
          <cell r="G5012">
            <v>0</v>
          </cell>
        </row>
        <row r="5013">
          <cell r="A5013" t="str">
            <v/>
          </cell>
          <cell r="B5013" t="str">
            <v/>
          </cell>
          <cell r="C5013">
            <v>0</v>
          </cell>
          <cell r="D5013" t="str">
            <v/>
          </cell>
          <cell r="E5013">
            <v>0</v>
          </cell>
          <cell r="F5013">
            <v>0</v>
          </cell>
          <cell r="G5013">
            <v>0</v>
          </cell>
        </row>
        <row r="5014">
          <cell r="A5014" t="str">
            <v/>
          </cell>
          <cell r="B5014" t="str">
            <v/>
          </cell>
          <cell r="C5014">
            <v>0</v>
          </cell>
          <cell r="D5014" t="str">
            <v/>
          </cell>
          <cell r="E5014">
            <v>0</v>
          </cell>
          <cell r="F5014">
            <v>0</v>
          </cell>
          <cell r="G5014">
            <v>0</v>
          </cell>
        </row>
        <row r="5015">
          <cell r="A5015" t="str">
            <v/>
          </cell>
          <cell r="B5015" t="str">
            <v/>
          </cell>
          <cell r="C5015">
            <v>0</v>
          </cell>
          <cell r="D5015" t="str">
            <v/>
          </cell>
          <cell r="E5015">
            <v>0</v>
          </cell>
          <cell r="F5015">
            <v>0</v>
          </cell>
          <cell r="G5015">
            <v>0</v>
          </cell>
        </row>
        <row r="5016">
          <cell r="A5016" t="str">
            <v/>
          </cell>
          <cell r="B5016" t="str">
            <v/>
          </cell>
          <cell r="C5016">
            <v>0</v>
          </cell>
          <cell r="D5016" t="str">
            <v/>
          </cell>
          <cell r="E5016">
            <v>0</v>
          </cell>
          <cell r="F5016">
            <v>0</v>
          </cell>
          <cell r="G5016">
            <v>0</v>
          </cell>
        </row>
        <row r="5017">
          <cell r="A5017" t="str">
            <v/>
          </cell>
          <cell r="B5017" t="str">
            <v/>
          </cell>
          <cell r="C5017">
            <v>0</v>
          </cell>
          <cell r="D5017" t="str">
            <v/>
          </cell>
          <cell r="E5017">
            <v>0</v>
          </cell>
          <cell r="F5017">
            <v>0</v>
          </cell>
          <cell r="G5017">
            <v>0</v>
          </cell>
        </row>
        <row r="5018">
          <cell r="A5018" t="str">
            <v/>
          </cell>
          <cell r="B5018" t="str">
            <v/>
          </cell>
          <cell r="C5018">
            <v>0</v>
          </cell>
          <cell r="D5018" t="str">
            <v/>
          </cell>
          <cell r="E5018">
            <v>0</v>
          </cell>
          <cell r="F5018">
            <v>0</v>
          </cell>
          <cell r="G5018">
            <v>0</v>
          </cell>
        </row>
        <row r="5019">
          <cell r="A5019" t="str">
            <v/>
          </cell>
          <cell r="B5019" t="str">
            <v/>
          </cell>
          <cell r="C5019">
            <v>0</v>
          </cell>
          <cell r="D5019" t="str">
            <v/>
          </cell>
          <cell r="E5019">
            <v>0</v>
          </cell>
          <cell r="F5019">
            <v>0</v>
          </cell>
          <cell r="G5019">
            <v>0</v>
          </cell>
        </row>
        <row r="5020">
          <cell r="A5020" t="str">
            <v/>
          </cell>
          <cell r="B5020" t="str">
            <v/>
          </cell>
          <cell r="C5020">
            <v>0</v>
          </cell>
          <cell r="D5020" t="str">
            <v/>
          </cell>
          <cell r="E5020">
            <v>0</v>
          </cell>
          <cell r="F5020">
            <v>0</v>
          </cell>
          <cell r="G5020">
            <v>0</v>
          </cell>
        </row>
        <row r="5021">
          <cell r="A5021" t="str">
            <v/>
          </cell>
          <cell r="B5021" t="str">
            <v/>
          </cell>
          <cell r="C5021">
            <v>0</v>
          </cell>
          <cell r="D5021" t="str">
            <v/>
          </cell>
          <cell r="E5021">
            <v>0</v>
          </cell>
          <cell r="F5021">
            <v>0</v>
          </cell>
          <cell r="G5021">
            <v>0</v>
          </cell>
        </row>
        <row r="5022">
          <cell r="A5022" t="str">
            <v/>
          </cell>
          <cell r="B5022" t="str">
            <v/>
          </cell>
          <cell r="C5022">
            <v>0</v>
          </cell>
          <cell r="D5022" t="str">
            <v/>
          </cell>
          <cell r="E5022">
            <v>0</v>
          </cell>
          <cell r="F5022">
            <v>0</v>
          </cell>
          <cell r="G5022">
            <v>0</v>
          </cell>
        </row>
        <row r="5023">
          <cell r="A5023" t="str">
            <v/>
          </cell>
          <cell r="B5023" t="str">
            <v/>
          </cell>
          <cell r="C5023">
            <v>0</v>
          </cell>
          <cell r="D5023" t="str">
            <v/>
          </cell>
          <cell r="E5023">
            <v>0</v>
          </cell>
          <cell r="F5023">
            <v>0</v>
          </cell>
          <cell r="G5023">
            <v>0</v>
          </cell>
        </row>
        <row r="5024">
          <cell r="A5024" t="str">
            <v/>
          </cell>
          <cell r="B5024" t="str">
            <v/>
          </cell>
          <cell r="C5024">
            <v>0</v>
          </cell>
          <cell r="D5024" t="str">
            <v/>
          </cell>
          <cell r="E5024">
            <v>0</v>
          </cell>
          <cell r="F5024">
            <v>0</v>
          </cell>
          <cell r="G5024">
            <v>0</v>
          </cell>
        </row>
        <row r="5025">
          <cell r="A5025" t="str">
            <v/>
          </cell>
          <cell r="B5025" t="str">
            <v/>
          </cell>
          <cell r="C5025">
            <v>0</v>
          </cell>
          <cell r="D5025" t="str">
            <v/>
          </cell>
          <cell r="E5025">
            <v>0</v>
          </cell>
          <cell r="F5025">
            <v>0</v>
          </cell>
          <cell r="G5025">
            <v>0</v>
          </cell>
        </row>
        <row r="5026">
          <cell r="A5026">
            <v>0</v>
          </cell>
          <cell r="B5026">
            <v>0</v>
          </cell>
          <cell r="C5026">
            <v>0</v>
          </cell>
          <cell r="D5026">
            <v>0</v>
          </cell>
          <cell r="E5026">
            <v>0</v>
          </cell>
          <cell r="F5026" t="str">
            <v>Total A</v>
          </cell>
          <cell r="G5026">
            <v>0</v>
          </cell>
        </row>
        <row r="5027">
          <cell r="A5027">
            <v>0</v>
          </cell>
          <cell r="B5027">
            <v>0</v>
          </cell>
          <cell r="C5027" t="str">
            <v>B - MANO DE OBRA</v>
          </cell>
          <cell r="D5027">
            <v>0</v>
          </cell>
          <cell r="E5027">
            <v>0</v>
          </cell>
          <cell r="F5027">
            <v>0</v>
          </cell>
          <cell r="G5027">
            <v>0</v>
          </cell>
        </row>
        <row r="5028">
          <cell r="A5028" t="str">
            <v/>
          </cell>
          <cell r="B5028">
            <v>0</v>
          </cell>
          <cell r="C5028">
            <v>0</v>
          </cell>
          <cell r="D5028" t="str">
            <v/>
          </cell>
          <cell r="E5028">
            <v>0</v>
          </cell>
          <cell r="F5028">
            <v>0</v>
          </cell>
          <cell r="G5028">
            <v>0</v>
          </cell>
        </row>
        <row r="5029">
          <cell r="A5029" t="str">
            <v/>
          </cell>
          <cell r="B5029">
            <v>0</v>
          </cell>
          <cell r="C5029">
            <v>0</v>
          </cell>
          <cell r="D5029" t="str">
            <v/>
          </cell>
          <cell r="E5029">
            <v>0</v>
          </cell>
          <cell r="F5029">
            <v>0</v>
          </cell>
          <cell r="G5029">
            <v>0</v>
          </cell>
        </row>
        <row r="5030">
          <cell r="A5030" t="str">
            <v/>
          </cell>
          <cell r="B5030">
            <v>0</v>
          </cell>
          <cell r="C5030">
            <v>0</v>
          </cell>
          <cell r="D5030" t="str">
            <v/>
          </cell>
          <cell r="E5030">
            <v>0</v>
          </cell>
          <cell r="F5030">
            <v>0</v>
          </cell>
          <cell r="G5030">
            <v>0</v>
          </cell>
        </row>
        <row r="5031">
          <cell r="A5031" t="str">
            <v/>
          </cell>
          <cell r="B5031">
            <v>0</v>
          </cell>
          <cell r="C5031">
            <v>0</v>
          </cell>
          <cell r="D5031" t="str">
            <v/>
          </cell>
          <cell r="E5031">
            <v>0</v>
          </cell>
          <cell r="F5031">
            <v>0</v>
          </cell>
          <cell r="G5031">
            <v>0</v>
          </cell>
        </row>
        <row r="5032">
          <cell r="A5032" t="str">
            <v/>
          </cell>
          <cell r="B5032">
            <v>0</v>
          </cell>
          <cell r="C5032">
            <v>0</v>
          </cell>
          <cell r="D5032" t="str">
            <v/>
          </cell>
          <cell r="E5032">
            <v>0</v>
          </cell>
          <cell r="F5032">
            <v>0</v>
          </cell>
          <cell r="G5032">
            <v>0</v>
          </cell>
        </row>
        <row r="5033">
          <cell r="A5033" t="str">
            <v/>
          </cell>
          <cell r="B5033">
            <v>0</v>
          </cell>
          <cell r="C5033">
            <v>0</v>
          </cell>
          <cell r="D5033" t="str">
            <v/>
          </cell>
          <cell r="E5033">
            <v>0</v>
          </cell>
          <cell r="F5033">
            <v>0</v>
          </cell>
          <cell r="G5033">
            <v>0</v>
          </cell>
        </row>
        <row r="5034">
          <cell r="A5034" t="str">
            <v/>
          </cell>
          <cell r="B5034">
            <v>0</v>
          </cell>
          <cell r="C5034">
            <v>0</v>
          </cell>
          <cell r="D5034" t="str">
            <v/>
          </cell>
          <cell r="E5034">
            <v>0</v>
          </cell>
          <cell r="F5034">
            <v>0</v>
          </cell>
          <cell r="G5034">
            <v>0</v>
          </cell>
        </row>
        <row r="5035">
          <cell r="A5035" t="str">
            <v/>
          </cell>
          <cell r="B5035">
            <v>0</v>
          </cell>
          <cell r="C5035">
            <v>0</v>
          </cell>
          <cell r="D5035" t="str">
            <v/>
          </cell>
          <cell r="E5035">
            <v>0</v>
          </cell>
          <cell r="F5035">
            <v>0</v>
          </cell>
          <cell r="G5035">
            <v>0</v>
          </cell>
        </row>
        <row r="5036">
          <cell r="A5036">
            <v>0</v>
          </cell>
          <cell r="B5036">
            <v>0</v>
          </cell>
          <cell r="C5036">
            <v>0</v>
          </cell>
          <cell r="D5036">
            <v>0</v>
          </cell>
          <cell r="E5036">
            <v>0</v>
          </cell>
          <cell r="F5036" t="str">
            <v>Total B</v>
          </cell>
          <cell r="G5036">
            <v>0</v>
          </cell>
        </row>
        <row r="5037">
          <cell r="A5037">
            <v>0</v>
          </cell>
          <cell r="B5037">
            <v>0</v>
          </cell>
          <cell r="C5037" t="str">
            <v>C - EQUIPOS</v>
          </cell>
          <cell r="D5037">
            <v>0</v>
          </cell>
          <cell r="E5037">
            <v>0</v>
          </cell>
          <cell r="F5037">
            <v>0</v>
          </cell>
          <cell r="G5037">
            <v>0</v>
          </cell>
        </row>
        <row r="5038">
          <cell r="A5038" t="str">
            <v/>
          </cell>
          <cell r="B5038" t="str">
            <v/>
          </cell>
          <cell r="C5038">
            <v>0</v>
          </cell>
          <cell r="D5038" t="str">
            <v/>
          </cell>
          <cell r="E5038">
            <v>0</v>
          </cell>
          <cell r="F5038">
            <v>0</v>
          </cell>
          <cell r="G5038">
            <v>0</v>
          </cell>
        </row>
        <row r="5039">
          <cell r="A5039" t="str">
            <v/>
          </cell>
          <cell r="B5039" t="str">
            <v/>
          </cell>
          <cell r="C5039">
            <v>0</v>
          </cell>
          <cell r="D5039" t="str">
            <v/>
          </cell>
          <cell r="E5039">
            <v>0</v>
          </cell>
          <cell r="F5039">
            <v>0</v>
          </cell>
          <cell r="G5039">
            <v>0</v>
          </cell>
        </row>
        <row r="5040">
          <cell r="A5040" t="str">
            <v/>
          </cell>
          <cell r="B5040" t="str">
            <v/>
          </cell>
          <cell r="C5040">
            <v>0</v>
          </cell>
          <cell r="D5040" t="str">
            <v/>
          </cell>
          <cell r="E5040">
            <v>0</v>
          </cell>
          <cell r="F5040">
            <v>0</v>
          </cell>
          <cell r="G5040">
            <v>0</v>
          </cell>
        </row>
        <row r="5041">
          <cell r="A5041" t="str">
            <v/>
          </cell>
          <cell r="B5041" t="str">
            <v/>
          </cell>
          <cell r="C5041">
            <v>0</v>
          </cell>
          <cell r="D5041" t="str">
            <v/>
          </cell>
          <cell r="E5041">
            <v>0</v>
          </cell>
          <cell r="F5041">
            <v>0</v>
          </cell>
          <cell r="G5041">
            <v>0</v>
          </cell>
        </row>
        <row r="5042">
          <cell r="A5042" t="str">
            <v/>
          </cell>
          <cell r="B5042" t="str">
            <v/>
          </cell>
          <cell r="C5042">
            <v>0</v>
          </cell>
          <cell r="D5042" t="str">
            <v/>
          </cell>
          <cell r="E5042">
            <v>0</v>
          </cell>
          <cell r="F5042">
            <v>0</v>
          </cell>
          <cell r="G5042">
            <v>0</v>
          </cell>
        </row>
        <row r="5043">
          <cell r="A5043" t="str">
            <v/>
          </cell>
          <cell r="B5043" t="str">
            <v/>
          </cell>
          <cell r="C5043">
            <v>0</v>
          </cell>
          <cell r="D5043" t="str">
            <v/>
          </cell>
          <cell r="E5043">
            <v>0</v>
          </cell>
          <cell r="F5043">
            <v>0</v>
          </cell>
          <cell r="G5043">
            <v>0</v>
          </cell>
        </row>
        <row r="5044">
          <cell r="A5044" t="str">
            <v/>
          </cell>
          <cell r="B5044" t="str">
            <v/>
          </cell>
          <cell r="C5044">
            <v>0</v>
          </cell>
          <cell r="D5044" t="str">
            <v/>
          </cell>
          <cell r="E5044">
            <v>0</v>
          </cell>
          <cell r="F5044">
            <v>0</v>
          </cell>
          <cell r="G5044">
            <v>0</v>
          </cell>
        </row>
        <row r="5045">
          <cell r="A5045" t="str">
            <v/>
          </cell>
          <cell r="B5045" t="str">
            <v/>
          </cell>
          <cell r="C5045">
            <v>0</v>
          </cell>
          <cell r="D5045" t="str">
            <v/>
          </cell>
          <cell r="E5045">
            <v>0</v>
          </cell>
          <cell r="F5045">
            <v>0</v>
          </cell>
          <cell r="G5045">
            <v>0</v>
          </cell>
        </row>
        <row r="5046">
          <cell r="A5046" t="str">
            <v/>
          </cell>
          <cell r="B5046" t="str">
            <v/>
          </cell>
          <cell r="C5046">
            <v>0</v>
          </cell>
          <cell r="D5046" t="str">
            <v/>
          </cell>
          <cell r="E5046">
            <v>0</v>
          </cell>
          <cell r="F5046">
            <v>0</v>
          </cell>
          <cell r="G5046">
            <v>0</v>
          </cell>
        </row>
        <row r="5047">
          <cell r="A5047">
            <v>0</v>
          </cell>
          <cell r="B5047">
            <v>0</v>
          </cell>
          <cell r="C5047">
            <v>0</v>
          </cell>
          <cell r="D5047">
            <v>0</v>
          </cell>
          <cell r="E5047">
            <v>0</v>
          </cell>
          <cell r="F5047" t="str">
            <v>Total C</v>
          </cell>
          <cell r="G5047">
            <v>0</v>
          </cell>
        </row>
        <row r="5048">
          <cell r="A5048">
            <v>0</v>
          </cell>
          <cell r="B5048">
            <v>0</v>
          </cell>
          <cell r="C5048">
            <v>0</v>
          </cell>
          <cell r="D5048">
            <v>0</v>
          </cell>
          <cell r="E5048">
            <v>0</v>
          </cell>
          <cell r="F5048">
            <v>0</v>
          </cell>
          <cell r="G5048">
            <v>0</v>
          </cell>
        </row>
        <row r="5049">
          <cell r="A5049" t="str">
            <v/>
          </cell>
          <cell r="B5049" t="str">
            <v/>
          </cell>
          <cell r="C5049">
            <v>0</v>
          </cell>
          <cell r="D5049" t="str">
            <v>Costo  Neto</v>
          </cell>
          <cell r="E5049">
            <v>0</v>
          </cell>
          <cell r="F5049" t="str">
            <v>Total D=A+B+C</v>
          </cell>
          <cell r="G5049">
            <v>0</v>
          </cell>
        </row>
        <row r="5051">
          <cell r="A5051" t="str">
            <v>ANALISIS DE PRECIOS</v>
          </cell>
          <cell r="B5051">
            <v>0</v>
          </cell>
          <cell r="C5051">
            <v>0</v>
          </cell>
          <cell r="D5051">
            <v>0</v>
          </cell>
          <cell r="E5051">
            <v>0</v>
          </cell>
          <cell r="F5051">
            <v>0</v>
          </cell>
          <cell r="G5051">
            <v>0</v>
          </cell>
        </row>
        <row r="5052">
          <cell r="A5052" t="str">
            <v>COMITENTE:</v>
          </cell>
          <cell r="B5052" t="str">
            <v>DIRECCIÓN DE ARQUITECTURA</v>
          </cell>
          <cell r="C5052">
            <v>0</v>
          </cell>
          <cell r="D5052">
            <v>0</v>
          </cell>
          <cell r="E5052">
            <v>0</v>
          </cell>
          <cell r="F5052">
            <v>0</v>
          </cell>
          <cell r="G5052">
            <v>0</v>
          </cell>
        </row>
        <row r="5053">
          <cell r="A5053" t="str">
            <v>CONTRATISTA:</v>
          </cell>
          <cell r="B5053" t="str">
            <v>FUNCIONALES SIGOP</v>
          </cell>
          <cell r="C5053">
            <v>0</v>
          </cell>
          <cell r="D5053">
            <v>0</v>
          </cell>
          <cell r="E5053">
            <v>0</v>
          </cell>
          <cell r="F5053">
            <v>0</v>
          </cell>
          <cell r="G5053">
            <v>0</v>
          </cell>
        </row>
        <row r="5054">
          <cell r="A5054" t="str">
            <v>OBRA:</v>
          </cell>
          <cell r="B5054" t="str">
            <v>PRUEBA PLANILLA DE MEDICION</v>
          </cell>
          <cell r="C5054">
            <v>0</v>
          </cell>
          <cell r="D5054">
            <v>0</v>
          </cell>
          <cell r="E5054">
            <v>0</v>
          </cell>
          <cell r="F5054" t="str">
            <v>PRECIOS A:</v>
          </cell>
          <cell r="G5054">
            <v>0</v>
          </cell>
        </row>
        <row r="5055">
          <cell r="A5055" t="str">
            <v>UBICACIÓN:</v>
          </cell>
          <cell r="B5055" t="str">
            <v>CENTRO CIVICO</v>
          </cell>
          <cell r="C5055">
            <v>0</v>
          </cell>
          <cell r="D5055">
            <v>0</v>
          </cell>
          <cell r="E5055">
            <v>0</v>
          </cell>
          <cell r="F5055">
            <v>0</v>
          </cell>
          <cell r="G5055">
            <v>0</v>
          </cell>
        </row>
        <row r="5056">
          <cell r="A5056" t="str">
            <v>RUBRO:</v>
          </cell>
          <cell r="B5056" t="str">
            <v/>
          </cell>
          <cell r="C5056" t="str">
            <v/>
          </cell>
          <cell r="D5056">
            <v>0</v>
          </cell>
          <cell r="E5056">
            <v>0</v>
          </cell>
          <cell r="F5056">
            <v>0</v>
          </cell>
          <cell r="G5056">
            <v>0</v>
          </cell>
        </row>
        <row r="5057">
          <cell r="A5057" t="str">
            <v>ITEM:</v>
          </cell>
          <cell r="B5057" t="str">
            <v/>
          </cell>
          <cell r="C5057" t="str">
            <v/>
          </cell>
          <cell r="D5057">
            <v>0</v>
          </cell>
          <cell r="E5057">
            <v>0</v>
          </cell>
          <cell r="F5057" t="str">
            <v>UNIDAD:</v>
          </cell>
          <cell r="G5057" t="str">
            <v/>
          </cell>
        </row>
        <row r="5058">
          <cell r="A5058">
            <v>0</v>
          </cell>
          <cell r="B5058">
            <v>0</v>
          </cell>
          <cell r="C5058">
            <v>0</v>
          </cell>
          <cell r="D5058">
            <v>0</v>
          </cell>
          <cell r="E5058">
            <v>0</v>
          </cell>
          <cell r="F5058">
            <v>0</v>
          </cell>
          <cell r="G5058">
            <v>0</v>
          </cell>
        </row>
        <row r="5059">
          <cell r="A5059" t="str">
            <v>DATOS REDETERMINACION</v>
          </cell>
          <cell r="B5059">
            <v>0</v>
          </cell>
          <cell r="C5059" t="str">
            <v>DESIGNACION</v>
          </cell>
          <cell r="D5059" t="str">
            <v>U</v>
          </cell>
          <cell r="E5059" t="str">
            <v>Cantidad</v>
          </cell>
          <cell r="F5059" t="str">
            <v>$ Unitarios</v>
          </cell>
          <cell r="G5059" t="str">
            <v>$ Parcial</v>
          </cell>
        </row>
        <row r="5060">
          <cell r="A5060" t="str">
            <v>CÓDIGO</v>
          </cell>
          <cell r="B5060" t="str">
            <v>DESCRIPCIÓN</v>
          </cell>
          <cell r="C5060">
            <v>0</v>
          </cell>
          <cell r="D5060">
            <v>0</v>
          </cell>
          <cell r="E5060">
            <v>0</v>
          </cell>
          <cell r="F5060">
            <v>0</v>
          </cell>
          <cell r="G5060">
            <v>0</v>
          </cell>
        </row>
        <row r="5061">
          <cell r="A5061">
            <v>0</v>
          </cell>
          <cell r="B5061">
            <v>0</v>
          </cell>
          <cell r="C5061" t="str">
            <v>A - MATERIALES</v>
          </cell>
          <cell r="D5061">
            <v>0</v>
          </cell>
          <cell r="E5061">
            <v>0</v>
          </cell>
          <cell r="F5061">
            <v>0</v>
          </cell>
          <cell r="G5061">
            <v>0</v>
          </cell>
        </row>
        <row r="5062">
          <cell r="A5062" t="str">
            <v/>
          </cell>
          <cell r="B5062" t="str">
            <v/>
          </cell>
          <cell r="C5062">
            <v>0</v>
          </cell>
          <cell r="D5062" t="str">
            <v/>
          </cell>
          <cell r="E5062">
            <v>0</v>
          </cell>
          <cell r="F5062">
            <v>0</v>
          </cell>
          <cell r="G5062">
            <v>0</v>
          </cell>
        </row>
        <row r="5063">
          <cell r="A5063" t="str">
            <v/>
          </cell>
          <cell r="B5063" t="str">
            <v/>
          </cell>
          <cell r="C5063">
            <v>0</v>
          </cell>
          <cell r="D5063" t="str">
            <v/>
          </cell>
          <cell r="E5063">
            <v>0</v>
          </cell>
          <cell r="F5063">
            <v>0</v>
          </cell>
          <cell r="G5063">
            <v>0</v>
          </cell>
        </row>
        <row r="5064">
          <cell r="A5064" t="str">
            <v/>
          </cell>
          <cell r="B5064" t="str">
            <v/>
          </cell>
          <cell r="C5064">
            <v>0</v>
          </cell>
          <cell r="D5064" t="str">
            <v/>
          </cell>
          <cell r="E5064">
            <v>0</v>
          </cell>
          <cell r="F5064">
            <v>0</v>
          </cell>
          <cell r="G5064">
            <v>0</v>
          </cell>
        </row>
        <row r="5065">
          <cell r="A5065" t="str">
            <v/>
          </cell>
          <cell r="B5065" t="str">
            <v/>
          </cell>
          <cell r="C5065">
            <v>0</v>
          </cell>
          <cell r="D5065" t="str">
            <v/>
          </cell>
          <cell r="E5065">
            <v>0</v>
          </cell>
          <cell r="F5065">
            <v>0</v>
          </cell>
          <cell r="G5065">
            <v>0</v>
          </cell>
        </row>
        <row r="5066">
          <cell r="A5066" t="str">
            <v/>
          </cell>
          <cell r="B5066" t="str">
            <v/>
          </cell>
          <cell r="C5066">
            <v>0</v>
          </cell>
          <cell r="D5066" t="str">
            <v/>
          </cell>
          <cell r="E5066">
            <v>0</v>
          </cell>
          <cell r="F5066">
            <v>0</v>
          </cell>
          <cell r="G5066">
            <v>0</v>
          </cell>
        </row>
        <row r="5067">
          <cell r="A5067" t="str">
            <v/>
          </cell>
          <cell r="B5067" t="str">
            <v/>
          </cell>
          <cell r="C5067">
            <v>0</v>
          </cell>
          <cell r="D5067" t="str">
            <v/>
          </cell>
          <cell r="E5067">
            <v>0</v>
          </cell>
          <cell r="F5067">
            <v>0</v>
          </cell>
          <cell r="G5067">
            <v>0</v>
          </cell>
        </row>
        <row r="5068">
          <cell r="A5068" t="str">
            <v/>
          </cell>
          <cell r="B5068" t="str">
            <v/>
          </cell>
          <cell r="C5068">
            <v>0</v>
          </cell>
          <cell r="D5068" t="str">
            <v/>
          </cell>
          <cell r="E5068">
            <v>0</v>
          </cell>
          <cell r="F5068">
            <v>0</v>
          </cell>
          <cell r="G5068">
            <v>0</v>
          </cell>
        </row>
        <row r="5069">
          <cell r="A5069" t="str">
            <v/>
          </cell>
          <cell r="B5069" t="str">
            <v/>
          </cell>
          <cell r="C5069">
            <v>0</v>
          </cell>
          <cell r="D5069" t="str">
            <v/>
          </cell>
          <cell r="E5069">
            <v>0</v>
          </cell>
          <cell r="F5069">
            <v>0</v>
          </cell>
          <cell r="G5069">
            <v>0</v>
          </cell>
        </row>
        <row r="5070">
          <cell r="A5070" t="str">
            <v/>
          </cell>
          <cell r="B5070" t="str">
            <v/>
          </cell>
          <cell r="C5070">
            <v>0</v>
          </cell>
          <cell r="D5070" t="str">
            <v/>
          </cell>
          <cell r="E5070">
            <v>0</v>
          </cell>
          <cell r="F5070">
            <v>0</v>
          </cell>
          <cell r="G5070">
            <v>0</v>
          </cell>
        </row>
        <row r="5071">
          <cell r="A5071" t="str">
            <v/>
          </cell>
          <cell r="B5071" t="str">
            <v/>
          </cell>
          <cell r="C5071">
            <v>0</v>
          </cell>
          <cell r="D5071" t="str">
            <v/>
          </cell>
          <cell r="E5071">
            <v>0</v>
          </cell>
          <cell r="F5071">
            <v>0</v>
          </cell>
          <cell r="G5071">
            <v>0</v>
          </cell>
        </row>
        <row r="5072">
          <cell r="A5072" t="str">
            <v/>
          </cell>
          <cell r="B5072" t="str">
            <v/>
          </cell>
          <cell r="C5072">
            <v>0</v>
          </cell>
          <cell r="D5072" t="str">
            <v/>
          </cell>
          <cell r="E5072">
            <v>0</v>
          </cell>
          <cell r="F5072">
            <v>0</v>
          </cell>
          <cell r="G5072">
            <v>0</v>
          </cell>
        </row>
        <row r="5073">
          <cell r="A5073" t="str">
            <v/>
          </cell>
          <cell r="B5073" t="str">
            <v/>
          </cell>
          <cell r="C5073">
            <v>0</v>
          </cell>
          <cell r="D5073" t="str">
            <v/>
          </cell>
          <cell r="E5073">
            <v>0</v>
          </cell>
          <cell r="F5073">
            <v>0</v>
          </cell>
          <cell r="G5073">
            <v>0</v>
          </cell>
        </row>
        <row r="5074">
          <cell r="A5074" t="str">
            <v/>
          </cell>
          <cell r="B5074" t="str">
            <v/>
          </cell>
          <cell r="C5074">
            <v>0</v>
          </cell>
          <cell r="D5074" t="str">
            <v/>
          </cell>
          <cell r="E5074">
            <v>0</v>
          </cell>
          <cell r="F5074">
            <v>0</v>
          </cell>
          <cell r="G5074">
            <v>0</v>
          </cell>
        </row>
        <row r="5075">
          <cell r="A5075" t="str">
            <v/>
          </cell>
          <cell r="B5075" t="str">
            <v/>
          </cell>
          <cell r="C5075">
            <v>0</v>
          </cell>
          <cell r="D5075" t="str">
            <v/>
          </cell>
          <cell r="E5075">
            <v>0</v>
          </cell>
          <cell r="F5075">
            <v>0</v>
          </cell>
          <cell r="G5075">
            <v>0</v>
          </cell>
        </row>
        <row r="5076">
          <cell r="A5076">
            <v>0</v>
          </cell>
          <cell r="B5076">
            <v>0</v>
          </cell>
          <cell r="C5076">
            <v>0</v>
          </cell>
          <cell r="D5076">
            <v>0</v>
          </cell>
          <cell r="E5076">
            <v>0</v>
          </cell>
          <cell r="F5076" t="str">
            <v>Total A</v>
          </cell>
          <cell r="G5076">
            <v>0</v>
          </cell>
        </row>
        <row r="5077">
          <cell r="A5077">
            <v>0</v>
          </cell>
          <cell r="B5077">
            <v>0</v>
          </cell>
          <cell r="C5077" t="str">
            <v>B - MANO DE OBRA</v>
          </cell>
          <cell r="D5077">
            <v>0</v>
          </cell>
          <cell r="E5077">
            <v>0</v>
          </cell>
          <cell r="F5077">
            <v>0</v>
          </cell>
          <cell r="G5077">
            <v>0</v>
          </cell>
        </row>
        <row r="5078">
          <cell r="A5078" t="str">
            <v/>
          </cell>
          <cell r="B5078">
            <v>0</v>
          </cell>
          <cell r="C5078">
            <v>0</v>
          </cell>
          <cell r="D5078" t="str">
            <v/>
          </cell>
          <cell r="E5078">
            <v>0</v>
          </cell>
          <cell r="F5078">
            <v>0</v>
          </cell>
          <cell r="G5078">
            <v>0</v>
          </cell>
        </row>
        <row r="5079">
          <cell r="A5079" t="str">
            <v/>
          </cell>
          <cell r="B5079">
            <v>0</v>
          </cell>
          <cell r="C5079">
            <v>0</v>
          </cell>
          <cell r="D5079" t="str">
            <v/>
          </cell>
          <cell r="E5079">
            <v>0</v>
          </cell>
          <cell r="F5079">
            <v>0</v>
          </cell>
          <cell r="G5079">
            <v>0</v>
          </cell>
        </row>
        <row r="5080">
          <cell r="A5080" t="str">
            <v/>
          </cell>
          <cell r="B5080">
            <v>0</v>
          </cell>
          <cell r="C5080">
            <v>0</v>
          </cell>
          <cell r="D5080" t="str">
            <v/>
          </cell>
          <cell r="E5080">
            <v>0</v>
          </cell>
          <cell r="F5080">
            <v>0</v>
          </cell>
          <cell r="G5080">
            <v>0</v>
          </cell>
        </row>
        <row r="5081">
          <cell r="A5081" t="str">
            <v/>
          </cell>
          <cell r="B5081">
            <v>0</v>
          </cell>
          <cell r="C5081">
            <v>0</v>
          </cell>
          <cell r="D5081" t="str">
            <v/>
          </cell>
          <cell r="E5081">
            <v>0</v>
          </cell>
          <cell r="F5081">
            <v>0</v>
          </cell>
          <cell r="G5081">
            <v>0</v>
          </cell>
        </row>
        <row r="5082">
          <cell r="A5082" t="str">
            <v/>
          </cell>
          <cell r="B5082">
            <v>0</v>
          </cell>
          <cell r="C5082">
            <v>0</v>
          </cell>
          <cell r="D5082" t="str">
            <v/>
          </cell>
          <cell r="E5082">
            <v>0</v>
          </cell>
          <cell r="F5082">
            <v>0</v>
          </cell>
          <cell r="G5082">
            <v>0</v>
          </cell>
        </row>
        <row r="5083">
          <cell r="A5083" t="str">
            <v/>
          </cell>
          <cell r="B5083">
            <v>0</v>
          </cell>
          <cell r="C5083">
            <v>0</v>
          </cell>
          <cell r="D5083" t="str">
            <v/>
          </cell>
          <cell r="E5083">
            <v>0</v>
          </cell>
          <cell r="F5083">
            <v>0</v>
          </cell>
          <cell r="G5083">
            <v>0</v>
          </cell>
        </row>
        <row r="5084">
          <cell r="A5084" t="str">
            <v/>
          </cell>
          <cell r="B5084">
            <v>0</v>
          </cell>
          <cell r="C5084">
            <v>0</v>
          </cell>
          <cell r="D5084" t="str">
            <v/>
          </cell>
          <cell r="E5084">
            <v>0</v>
          </cell>
          <cell r="F5084">
            <v>0</v>
          </cell>
          <cell r="G5084">
            <v>0</v>
          </cell>
        </row>
        <row r="5085">
          <cell r="A5085" t="str">
            <v/>
          </cell>
          <cell r="B5085">
            <v>0</v>
          </cell>
          <cell r="C5085">
            <v>0</v>
          </cell>
          <cell r="D5085" t="str">
            <v/>
          </cell>
          <cell r="E5085">
            <v>0</v>
          </cell>
          <cell r="F5085">
            <v>0</v>
          </cell>
          <cell r="G5085">
            <v>0</v>
          </cell>
        </row>
        <row r="5086">
          <cell r="A5086">
            <v>0</v>
          </cell>
          <cell r="B5086">
            <v>0</v>
          </cell>
          <cell r="C5086">
            <v>0</v>
          </cell>
          <cell r="D5086">
            <v>0</v>
          </cell>
          <cell r="E5086">
            <v>0</v>
          </cell>
          <cell r="F5086" t="str">
            <v>Total B</v>
          </cell>
          <cell r="G5086">
            <v>0</v>
          </cell>
        </row>
        <row r="5087">
          <cell r="A5087">
            <v>0</v>
          </cell>
          <cell r="B5087">
            <v>0</v>
          </cell>
          <cell r="C5087" t="str">
            <v>C - EQUIPOS</v>
          </cell>
          <cell r="D5087">
            <v>0</v>
          </cell>
          <cell r="E5087">
            <v>0</v>
          </cell>
          <cell r="F5087">
            <v>0</v>
          </cell>
          <cell r="G5087">
            <v>0</v>
          </cell>
        </row>
        <row r="5088">
          <cell r="A5088" t="str">
            <v/>
          </cell>
          <cell r="B5088" t="str">
            <v/>
          </cell>
          <cell r="C5088">
            <v>0</v>
          </cell>
          <cell r="D5088" t="str">
            <v/>
          </cell>
          <cell r="E5088">
            <v>0</v>
          </cell>
          <cell r="F5088">
            <v>0</v>
          </cell>
          <cell r="G5088">
            <v>0</v>
          </cell>
        </row>
        <row r="5089">
          <cell r="A5089" t="str">
            <v/>
          </cell>
          <cell r="B5089" t="str">
            <v/>
          </cell>
          <cell r="C5089">
            <v>0</v>
          </cell>
          <cell r="D5089" t="str">
            <v/>
          </cell>
          <cell r="E5089">
            <v>0</v>
          </cell>
          <cell r="F5089">
            <v>0</v>
          </cell>
          <cell r="G5089">
            <v>0</v>
          </cell>
        </row>
        <row r="5090">
          <cell r="A5090" t="str">
            <v/>
          </cell>
          <cell r="B5090" t="str">
            <v/>
          </cell>
          <cell r="C5090">
            <v>0</v>
          </cell>
          <cell r="D5090" t="str">
            <v/>
          </cell>
          <cell r="E5090">
            <v>0</v>
          </cell>
          <cell r="F5090">
            <v>0</v>
          </cell>
          <cell r="G5090">
            <v>0</v>
          </cell>
        </row>
        <row r="5091">
          <cell r="A5091" t="str">
            <v/>
          </cell>
          <cell r="B5091" t="str">
            <v/>
          </cell>
          <cell r="C5091">
            <v>0</v>
          </cell>
          <cell r="D5091" t="str">
            <v/>
          </cell>
          <cell r="E5091">
            <v>0</v>
          </cell>
          <cell r="F5091">
            <v>0</v>
          </cell>
          <cell r="G5091">
            <v>0</v>
          </cell>
        </row>
        <row r="5092">
          <cell r="A5092" t="str">
            <v/>
          </cell>
          <cell r="B5092" t="str">
            <v/>
          </cell>
          <cell r="C5092">
            <v>0</v>
          </cell>
          <cell r="D5092" t="str">
            <v/>
          </cell>
          <cell r="E5092">
            <v>0</v>
          </cell>
          <cell r="F5092">
            <v>0</v>
          </cell>
          <cell r="G5092">
            <v>0</v>
          </cell>
        </row>
        <row r="5093">
          <cell r="A5093" t="str">
            <v/>
          </cell>
          <cell r="B5093" t="str">
            <v/>
          </cell>
          <cell r="C5093">
            <v>0</v>
          </cell>
          <cell r="D5093" t="str">
            <v/>
          </cell>
          <cell r="E5093">
            <v>0</v>
          </cell>
          <cell r="F5093">
            <v>0</v>
          </cell>
          <cell r="G5093">
            <v>0</v>
          </cell>
        </row>
        <row r="5094">
          <cell r="A5094" t="str">
            <v/>
          </cell>
          <cell r="B5094" t="str">
            <v/>
          </cell>
          <cell r="C5094">
            <v>0</v>
          </cell>
          <cell r="D5094" t="str">
            <v/>
          </cell>
          <cell r="E5094">
            <v>0</v>
          </cell>
          <cell r="F5094">
            <v>0</v>
          </cell>
          <cell r="G5094">
            <v>0</v>
          </cell>
        </row>
        <row r="5095">
          <cell r="A5095" t="str">
            <v/>
          </cell>
          <cell r="B5095" t="str">
            <v/>
          </cell>
          <cell r="C5095">
            <v>0</v>
          </cell>
          <cell r="D5095" t="str">
            <v/>
          </cell>
          <cell r="E5095">
            <v>0</v>
          </cell>
          <cell r="F5095">
            <v>0</v>
          </cell>
          <cell r="G5095">
            <v>0</v>
          </cell>
        </row>
        <row r="5096">
          <cell r="A5096" t="str">
            <v/>
          </cell>
          <cell r="B5096" t="str">
            <v/>
          </cell>
          <cell r="C5096">
            <v>0</v>
          </cell>
          <cell r="D5096" t="str">
            <v/>
          </cell>
          <cell r="E5096">
            <v>0</v>
          </cell>
          <cell r="F5096">
            <v>0</v>
          </cell>
          <cell r="G5096">
            <v>0</v>
          </cell>
        </row>
        <row r="5097">
          <cell r="A5097">
            <v>0</v>
          </cell>
          <cell r="B5097">
            <v>0</v>
          </cell>
          <cell r="C5097">
            <v>0</v>
          </cell>
          <cell r="D5097">
            <v>0</v>
          </cell>
          <cell r="E5097">
            <v>0</v>
          </cell>
          <cell r="F5097" t="str">
            <v>Total C</v>
          </cell>
          <cell r="G5097">
            <v>0</v>
          </cell>
        </row>
        <row r="5098">
          <cell r="A5098">
            <v>0</v>
          </cell>
          <cell r="B5098">
            <v>0</v>
          </cell>
          <cell r="C5098">
            <v>0</v>
          </cell>
          <cell r="D5098">
            <v>0</v>
          </cell>
          <cell r="E5098">
            <v>0</v>
          </cell>
          <cell r="F5098">
            <v>0</v>
          </cell>
          <cell r="G5098">
            <v>0</v>
          </cell>
        </row>
        <row r="5099">
          <cell r="A5099" t="str">
            <v/>
          </cell>
          <cell r="B5099" t="str">
            <v/>
          </cell>
          <cell r="C5099">
            <v>0</v>
          </cell>
          <cell r="D5099" t="str">
            <v>Costo  Neto</v>
          </cell>
          <cell r="E5099">
            <v>0</v>
          </cell>
          <cell r="F5099" t="str">
            <v>Total D=A+B+C</v>
          </cell>
          <cell r="G5099">
            <v>0</v>
          </cell>
        </row>
        <row r="5101">
          <cell r="A5101" t="str">
            <v>ANALISIS DE PRECIOS</v>
          </cell>
          <cell r="B5101">
            <v>0</v>
          </cell>
          <cell r="C5101">
            <v>0</v>
          </cell>
          <cell r="D5101">
            <v>0</v>
          </cell>
          <cell r="E5101">
            <v>0</v>
          </cell>
          <cell r="F5101">
            <v>0</v>
          </cell>
          <cell r="G5101">
            <v>0</v>
          </cell>
        </row>
        <row r="5102">
          <cell r="A5102" t="str">
            <v>COMITENTE:</v>
          </cell>
          <cell r="B5102" t="str">
            <v>DIRECCIÓN DE ARQUITECTURA</v>
          </cell>
          <cell r="C5102">
            <v>0</v>
          </cell>
          <cell r="D5102">
            <v>0</v>
          </cell>
          <cell r="E5102">
            <v>0</v>
          </cell>
          <cell r="F5102">
            <v>0</v>
          </cell>
          <cell r="G5102">
            <v>0</v>
          </cell>
        </row>
        <row r="5103">
          <cell r="A5103" t="str">
            <v>CONTRATISTA:</v>
          </cell>
          <cell r="B5103" t="str">
            <v>FUNCIONALES SIGOP</v>
          </cell>
          <cell r="C5103">
            <v>0</v>
          </cell>
          <cell r="D5103">
            <v>0</v>
          </cell>
          <cell r="E5103">
            <v>0</v>
          </cell>
          <cell r="F5103">
            <v>0</v>
          </cell>
          <cell r="G5103">
            <v>0</v>
          </cell>
        </row>
        <row r="5104">
          <cell r="A5104" t="str">
            <v>OBRA:</v>
          </cell>
          <cell r="B5104" t="str">
            <v>PRUEBA PLANILLA DE MEDICION</v>
          </cell>
          <cell r="C5104">
            <v>0</v>
          </cell>
          <cell r="D5104">
            <v>0</v>
          </cell>
          <cell r="E5104">
            <v>0</v>
          </cell>
          <cell r="F5104" t="str">
            <v>PRECIOS A:</v>
          </cell>
          <cell r="G5104">
            <v>0</v>
          </cell>
        </row>
        <row r="5105">
          <cell r="A5105" t="str">
            <v>UBICACIÓN:</v>
          </cell>
          <cell r="B5105" t="str">
            <v>CENTRO CIVICO</v>
          </cell>
          <cell r="C5105">
            <v>0</v>
          </cell>
          <cell r="D5105">
            <v>0</v>
          </cell>
          <cell r="E5105">
            <v>0</v>
          </cell>
          <cell r="F5105">
            <v>0</v>
          </cell>
          <cell r="G5105">
            <v>0</v>
          </cell>
        </row>
        <row r="5106">
          <cell r="A5106" t="str">
            <v>RUBRO:</v>
          </cell>
          <cell r="B5106" t="str">
            <v/>
          </cell>
          <cell r="C5106" t="str">
            <v/>
          </cell>
          <cell r="D5106">
            <v>0</v>
          </cell>
          <cell r="E5106">
            <v>0</v>
          </cell>
          <cell r="F5106">
            <v>0</v>
          </cell>
          <cell r="G5106">
            <v>0</v>
          </cell>
        </row>
        <row r="5107">
          <cell r="A5107" t="str">
            <v>ITEM:</v>
          </cell>
          <cell r="B5107" t="str">
            <v/>
          </cell>
          <cell r="C5107" t="str">
            <v/>
          </cell>
          <cell r="D5107">
            <v>0</v>
          </cell>
          <cell r="E5107">
            <v>0</v>
          </cell>
          <cell r="F5107" t="str">
            <v>UNIDAD:</v>
          </cell>
          <cell r="G5107" t="str">
            <v/>
          </cell>
        </row>
        <row r="5108">
          <cell r="A5108">
            <v>0</v>
          </cell>
          <cell r="B5108">
            <v>0</v>
          </cell>
          <cell r="C5108">
            <v>0</v>
          </cell>
          <cell r="D5108">
            <v>0</v>
          </cell>
          <cell r="E5108">
            <v>0</v>
          </cell>
          <cell r="F5108">
            <v>0</v>
          </cell>
          <cell r="G5108">
            <v>0</v>
          </cell>
        </row>
        <row r="5109">
          <cell r="A5109" t="str">
            <v>DATOS REDETERMINACION</v>
          </cell>
          <cell r="B5109">
            <v>0</v>
          </cell>
          <cell r="C5109" t="str">
            <v>DESIGNACION</v>
          </cell>
          <cell r="D5109" t="str">
            <v>U</v>
          </cell>
          <cell r="E5109" t="str">
            <v>Cantidad</v>
          </cell>
          <cell r="F5109" t="str">
            <v>$ Unitarios</v>
          </cell>
          <cell r="G5109" t="str">
            <v>$ Parcial</v>
          </cell>
        </row>
        <row r="5110">
          <cell r="A5110" t="str">
            <v>CÓDIGO</v>
          </cell>
          <cell r="B5110" t="str">
            <v>DESCRIPCIÓN</v>
          </cell>
          <cell r="C5110">
            <v>0</v>
          </cell>
          <cell r="D5110">
            <v>0</v>
          </cell>
          <cell r="E5110">
            <v>0</v>
          </cell>
          <cell r="F5110">
            <v>0</v>
          </cell>
          <cell r="G5110">
            <v>0</v>
          </cell>
        </row>
        <row r="5111">
          <cell r="A5111">
            <v>0</v>
          </cell>
          <cell r="B5111">
            <v>0</v>
          </cell>
          <cell r="C5111" t="str">
            <v>A - MATERIALES</v>
          </cell>
          <cell r="D5111">
            <v>0</v>
          </cell>
          <cell r="E5111">
            <v>0</v>
          </cell>
          <cell r="F5111">
            <v>0</v>
          </cell>
          <cell r="G5111">
            <v>0</v>
          </cell>
        </row>
        <row r="5112">
          <cell r="A5112" t="str">
            <v/>
          </cell>
          <cell r="B5112" t="str">
            <v/>
          </cell>
          <cell r="C5112">
            <v>0</v>
          </cell>
          <cell r="D5112" t="str">
            <v/>
          </cell>
          <cell r="E5112">
            <v>0</v>
          </cell>
          <cell r="F5112">
            <v>0</v>
          </cell>
          <cell r="G5112">
            <v>0</v>
          </cell>
        </row>
        <row r="5113">
          <cell r="A5113" t="str">
            <v/>
          </cell>
          <cell r="B5113" t="str">
            <v/>
          </cell>
          <cell r="C5113">
            <v>0</v>
          </cell>
          <cell r="D5113" t="str">
            <v/>
          </cell>
          <cell r="E5113">
            <v>0</v>
          </cell>
          <cell r="F5113">
            <v>0</v>
          </cell>
          <cell r="G5113">
            <v>0</v>
          </cell>
        </row>
        <row r="5114">
          <cell r="A5114" t="str">
            <v/>
          </cell>
          <cell r="B5114" t="str">
            <v/>
          </cell>
          <cell r="C5114">
            <v>0</v>
          </cell>
          <cell r="D5114" t="str">
            <v/>
          </cell>
          <cell r="E5114">
            <v>0</v>
          </cell>
          <cell r="F5114">
            <v>0</v>
          </cell>
          <cell r="G5114">
            <v>0</v>
          </cell>
        </row>
        <row r="5115">
          <cell r="A5115" t="str">
            <v/>
          </cell>
          <cell r="B5115" t="str">
            <v/>
          </cell>
          <cell r="C5115">
            <v>0</v>
          </cell>
          <cell r="D5115" t="str">
            <v/>
          </cell>
          <cell r="E5115">
            <v>0</v>
          </cell>
          <cell r="F5115">
            <v>0</v>
          </cell>
          <cell r="G5115">
            <v>0</v>
          </cell>
        </row>
        <row r="5116">
          <cell r="A5116" t="str">
            <v/>
          </cell>
          <cell r="B5116" t="str">
            <v/>
          </cell>
          <cell r="C5116">
            <v>0</v>
          </cell>
          <cell r="D5116" t="str">
            <v/>
          </cell>
          <cell r="E5116">
            <v>0</v>
          </cell>
          <cell r="F5116">
            <v>0</v>
          </cell>
          <cell r="G5116">
            <v>0</v>
          </cell>
        </row>
        <row r="5117">
          <cell r="A5117" t="str">
            <v/>
          </cell>
          <cell r="B5117" t="str">
            <v/>
          </cell>
          <cell r="C5117">
            <v>0</v>
          </cell>
          <cell r="D5117" t="str">
            <v/>
          </cell>
          <cell r="E5117">
            <v>0</v>
          </cell>
          <cell r="F5117">
            <v>0</v>
          </cell>
          <cell r="G5117">
            <v>0</v>
          </cell>
        </row>
        <row r="5118">
          <cell r="A5118" t="str">
            <v/>
          </cell>
          <cell r="B5118" t="str">
            <v/>
          </cell>
          <cell r="C5118">
            <v>0</v>
          </cell>
          <cell r="D5118" t="str">
            <v/>
          </cell>
          <cell r="E5118">
            <v>0</v>
          </cell>
          <cell r="F5118">
            <v>0</v>
          </cell>
          <cell r="G5118">
            <v>0</v>
          </cell>
        </row>
        <row r="5119">
          <cell r="A5119" t="str">
            <v/>
          </cell>
          <cell r="B5119" t="str">
            <v/>
          </cell>
          <cell r="C5119">
            <v>0</v>
          </cell>
          <cell r="D5119" t="str">
            <v/>
          </cell>
          <cell r="E5119">
            <v>0</v>
          </cell>
          <cell r="F5119">
            <v>0</v>
          </cell>
          <cell r="G5119">
            <v>0</v>
          </cell>
        </row>
        <row r="5120">
          <cell r="A5120" t="str">
            <v/>
          </cell>
          <cell r="B5120" t="str">
            <v/>
          </cell>
          <cell r="C5120">
            <v>0</v>
          </cell>
          <cell r="D5120" t="str">
            <v/>
          </cell>
          <cell r="E5120">
            <v>0</v>
          </cell>
          <cell r="F5120">
            <v>0</v>
          </cell>
          <cell r="G5120">
            <v>0</v>
          </cell>
        </row>
        <row r="5121">
          <cell r="A5121" t="str">
            <v/>
          </cell>
          <cell r="B5121" t="str">
            <v/>
          </cell>
          <cell r="C5121">
            <v>0</v>
          </cell>
          <cell r="D5121" t="str">
            <v/>
          </cell>
          <cell r="E5121">
            <v>0</v>
          </cell>
          <cell r="F5121">
            <v>0</v>
          </cell>
          <cell r="G5121">
            <v>0</v>
          </cell>
        </row>
        <row r="5122">
          <cell r="A5122" t="str">
            <v/>
          </cell>
          <cell r="B5122" t="str">
            <v/>
          </cell>
          <cell r="C5122">
            <v>0</v>
          </cell>
          <cell r="D5122" t="str">
            <v/>
          </cell>
          <cell r="E5122">
            <v>0</v>
          </cell>
          <cell r="F5122">
            <v>0</v>
          </cell>
          <cell r="G5122">
            <v>0</v>
          </cell>
        </row>
        <row r="5123">
          <cell r="A5123" t="str">
            <v/>
          </cell>
          <cell r="B5123" t="str">
            <v/>
          </cell>
          <cell r="C5123">
            <v>0</v>
          </cell>
          <cell r="D5123" t="str">
            <v/>
          </cell>
          <cell r="E5123">
            <v>0</v>
          </cell>
          <cell r="F5123">
            <v>0</v>
          </cell>
          <cell r="G5123">
            <v>0</v>
          </cell>
        </row>
        <row r="5124">
          <cell r="A5124" t="str">
            <v/>
          </cell>
          <cell r="B5124" t="str">
            <v/>
          </cell>
          <cell r="C5124">
            <v>0</v>
          </cell>
          <cell r="D5124" t="str">
            <v/>
          </cell>
          <cell r="E5124">
            <v>0</v>
          </cell>
          <cell r="F5124">
            <v>0</v>
          </cell>
          <cell r="G5124">
            <v>0</v>
          </cell>
        </row>
        <row r="5125">
          <cell r="A5125" t="str">
            <v/>
          </cell>
          <cell r="B5125" t="str">
            <v/>
          </cell>
          <cell r="C5125">
            <v>0</v>
          </cell>
          <cell r="D5125" t="str">
            <v/>
          </cell>
          <cell r="E5125">
            <v>0</v>
          </cell>
          <cell r="F5125">
            <v>0</v>
          </cell>
          <cell r="G5125">
            <v>0</v>
          </cell>
        </row>
        <row r="5126">
          <cell r="A5126">
            <v>0</v>
          </cell>
          <cell r="B5126">
            <v>0</v>
          </cell>
          <cell r="C5126">
            <v>0</v>
          </cell>
          <cell r="D5126">
            <v>0</v>
          </cell>
          <cell r="E5126">
            <v>0</v>
          </cell>
          <cell r="F5126" t="str">
            <v>Total A</v>
          </cell>
          <cell r="G5126">
            <v>0</v>
          </cell>
        </row>
        <row r="5127">
          <cell r="A5127">
            <v>0</v>
          </cell>
          <cell r="B5127">
            <v>0</v>
          </cell>
          <cell r="C5127" t="str">
            <v>B - MANO DE OBRA</v>
          </cell>
          <cell r="D5127">
            <v>0</v>
          </cell>
          <cell r="E5127">
            <v>0</v>
          </cell>
          <cell r="F5127">
            <v>0</v>
          </cell>
          <cell r="G5127">
            <v>0</v>
          </cell>
        </row>
        <row r="5128">
          <cell r="A5128" t="str">
            <v/>
          </cell>
          <cell r="B5128">
            <v>0</v>
          </cell>
          <cell r="C5128">
            <v>0</v>
          </cell>
          <cell r="D5128" t="str">
            <v/>
          </cell>
          <cell r="E5128">
            <v>0</v>
          </cell>
          <cell r="F5128">
            <v>0</v>
          </cell>
          <cell r="G5128">
            <v>0</v>
          </cell>
        </row>
        <row r="5129">
          <cell r="A5129" t="str">
            <v/>
          </cell>
          <cell r="B5129">
            <v>0</v>
          </cell>
          <cell r="C5129">
            <v>0</v>
          </cell>
          <cell r="D5129" t="str">
            <v/>
          </cell>
          <cell r="E5129">
            <v>0</v>
          </cell>
          <cell r="F5129">
            <v>0</v>
          </cell>
          <cell r="G5129">
            <v>0</v>
          </cell>
        </row>
        <row r="5130">
          <cell r="A5130" t="str">
            <v/>
          </cell>
          <cell r="B5130">
            <v>0</v>
          </cell>
          <cell r="C5130">
            <v>0</v>
          </cell>
          <cell r="D5130" t="str">
            <v/>
          </cell>
          <cell r="E5130">
            <v>0</v>
          </cell>
          <cell r="F5130">
            <v>0</v>
          </cell>
          <cell r="G5130">
            <v>0</v>
          </cell>
        </row>
        <row r="5131">
          <cell r="A5131" t="str">
            <v/>
          </cell>
          <cell r="B5131">
            <v>0</v>
          </cell>
          <cell r="C5131">
            <v>0</v>
          </cell>
          <cell r="D5131" t="str">
            <v/>
          </cell>
          <cell r="E5131">
            <v>0</v>
          </cell>
          <cell r="F5131">
            <v>0</v>
          </cell>
          <cell r="G5131">
            <v>0</v>
          </cell>
        </row>
        <row r="5132">
          <cell r="A5132" t="str">
            <v/>
          </cell>
          <cell r="B5132">
            <v>0</v>
          </cell>
          <cell r="C5132">
            <v>0</v>
          </cell>
          <cell r="D5132" t="str">
            <v/>
          </cell>
          <cell r="E5132">
            <v>0</v>
          </cell>
          <cell r="F5132">
            <v>0</v>
          </cell>
          <cell r="G5132">
            <v>0</v>
          </cell>
        </row>
        <row r="5133">
          <cell r="A5133" t="str">
            <v/>
          </cell>
          <cell r="B5133">
            <v>0</v>
          </cell>
          <cell r="C5133">
            <v>0</v>
          </cell>
          <cell r="D5133" t="str">
            <v/>
          </cell>
          <cell r="E5133">
            <v>0</v>
          </cell>
          <cell r="F5133">
            <v>0</v>
          </cell>
          <cell r="G5133">
            <v>0</v>
          </cell>
        </row>
        <row r="5134">
          <cell r="A5134" t="str">
            <v/>
          </cell>
          <cell r="B5134">
            <v>0</v>
          </cell>
          <cell r="C5134">
            <v>0</v>
          </cell>
          <cell r="D5134" t="str">
            <v/>
          </cell>
          <cell r="E5134">
            <v>0</v>
          </cell>
          <cell r="F5134">
            <v>0</v>
          </cell>
          <cell r="G5134">
            <v>0</v>
          </cell>
        </row>
        <row r="5135">
          <cell r="A5135" t="str">
            <v/>
          </cell>
          <cell r="B5135">
            <v>0</v>
          </cell>
          <cell r="C5135">
            <v>0</v>
          </cell>
          <cell r="D5135" t="str">
            <v/>
          </cell>
          <cell r="E5135">
            <v>0</v>
          </cell>
          <cell r="F5135">
            <v>0</v>
          </cell>
          <cell r="G5135">
            <v>0</v>
          </cell>
        </row>
        <row r="5136">
          <cell r="A5136">
            <v>0</v>
          </cell>
          <cell r="B5136">
            <v>0</v>
          </cell>
          <cell r="C5136">
            <v>0</v>
          </cell>
          <cell r="D5136">
            <v>0</v>
          </cell>
          <cell r="E5136">
            <v>0</v>
          </cell>
          <cell r="F5136" t="str">
            <v>Total B</v>
          </cell>
          <cell r="G5136">
            <v>0</v>
          </cell>
        </row>
        <row r="5137">
          <cell r="A5137">
            <v>0</v>
          </cell>
          <cell r="B5137">
            <v>0</v>
          </cell>
          <cell r="C5137" t="str">
            <v>C - EQUIPOS</v>
          </cell>
          <cell r="D5137">
            <v>0</v>
          </cell>
          <cell r="E5137">
            <v>0</v>
          </cell>
          <cell r="F5137">
            <v>0</v>
          </cell>
          <cell r="G5137">
            <v>0</v>
          </cell>
        </row>
        <row r="5138">
          <cell r="A5138" t="str">
            <v/>
          </cell>
          <cell r="B5138" t="str">
            <v/>
          </cell>
          <cell r="C5138">
            <v>0</v>
          </cell>
          <cell r="D5138" t="str">
            <v/>
          </cell>
          <cell r="E5138">
            <v>0</v>
          </cell>
          <cell r="F5138">
            <v>0</v>
          </cell>
          <cell r="G5138">
            <v>0</v>
          </cell>
        </row>
        <row r="5139">
          <cell r="A5139" t="str">
            <v/>
          </cell>
          <cell r="B5139" t="str">
            <v/>
          </cell>
          <cell r="C5139">
            <v>0</v>
          </cell>
          <cell r="D5139" t="str">
            <v/>
          </cell>
          <cell r="E5139">
            <v>0</v>
          </cell>
          <cell r="F5139">
            <v>0</v>
          </cell>
          <cell r="G5139">
            <v>0</v>
          </cell>
        </row>
        <row r="5140">
          <cell r="A5140" t="str">
            <v/>
          </cell>
          <cell r="B5140" t="str">
            <v/>
          </cell>
          <cell r="C5140">
            <v>0</v>
          </cell>
          <cell r="D5140" t="str">
            <v/>
          </cell>
          <cell r="E5140">
            <v>0</v>
          </cell>
          <cell r="F5140">
            <v>0</v>
          </cell>
          <cell r="G5140">
            <v>0</v>
          </cell>
        </row>
        <row r="5141">
          <cell r="A5141" t="str">
            <v/>
          </cell>
          <cell r="B5141" t="str">
            <v/>
          </cell>
          <cell r="C5141">
            <v>0</v>
          </cell>
          <cell r="D5141" t="str">
            <v/>
          </cell>
          <cell r="E5141">
            <v>0</v>
          </cell>
          <cell r="F5141">
            <v>0</v>
          </cell>
          <cell r="G5141">
            <v>0</v>
          </cell>
        </row>
        <row r="5142">
          <cell r="A5142" t="str">
            <v/>
          </cell>
          <cell r="B5142" t="str">
            <v/>
          </cell>
          <cell r="C5142">
            <v>0</v>
          </cell>
          <cell r="D5142" t="str">
            <v/>
          </cell>
          <cell r="E5142">
            <v>0</v>
          </cell>
          <cell r="F5142">
            <v>0</v>
          </cell>
          <cell r="G5142">
            <v>0</v>
          </cell>
        </row>
        <row r="5143">
          <cell r="A5143" t="str">
            <v/>
          </cell>
          <cell r="B5143" t="str">
            <v/>
          </cell>
          <cell r="C5143">
            <v>0</v>
          </cell>
          <cell r="D5143" t="str">
            <v/>
          </cell>
          <cell r="E5143">
            <v>0</v>
          </cell>
          <cell r="F5143">
            <v>0</v>
          </cell>
          <cell r="G5143">
            <v>0</v>
          </cell>
        </row>
        <row r="5144">
          <cell r="A5144" t="str">
            <v/>
          </cell>
          <cell r="B5144" t="str">
            <v/>
          </cell>
          <cell r="C5144">
            <v>0</v>
          </cell>
          <cell r="D5144" t="str">
            <v/>
          </cell>
          <cell r="E5144">
            <v>0</v>
          </cell>
          <cell r="F5144">
            <v>0</v>
          </cell>
          <cell r="G5144">
            <v>0</v>
          </cell>
        </row>
        <row r="5145">
          <cell r="A5145" t="str">
            <v/>
          </cell>
          <cell r="B5145" t="str">
            <v/>
          </cell>
          <cell r="C5145">
            <v>0</v>
          </cell>
          <cell r="D5145" t="str">
            <v/>
          </cell>
          <cell r="E5145">
            <v>0</v>
          </cell>
          <cell r="F5145">
            <v>0</v>
          </cell>
          <cell r="G5145">
            <v>0</v>
          </cell>
        </row>
        <row r="5146">
          <cell r="A5146" t="str">
            <v/>
          </cell>
          <cell r="B5146" t="str">
            <v/>
          </cell>
          <cell r="C5146">
            <v>0</v>
          </cell>
          <cell r="D5146" t="str">
            <v/>
          </cell>
          <cell r="E5146">
            <v>0</v>
          </cell>
          <cell r="F5146">
            <v>0</v>
          </cell>
          <cell r="G5146">
            <v>0</v>
          </cell>
        </row>
        <row r="5147">
          <cell r="A5147">
            <v>0</v>
          </cell>
          <cell r="B5147">
            <v>0</v>
          </cell>
          <cell r="C5147">
            <v>0</v>
          </cell>
          <cell r="D5147">
            <v>0</v>
          </cell>
          <cell r="E5147">
            <v>0</v>
          </cell>
          <cell r="F5147" t="str">
            <v>Total C</v>
          </cell>
          <cell r="G5147">
            <v>0</v>
          </cell>
        </row>
        <row r="5148">
          <cell r="A5148">
            <v>0</v>
          </cell>
          <cell r="B5148">
            <v>0</v>
          </cell>
          <cell r="C5148">
            <v>0</v>
          </cell>
          <cell r="D5148">
            <v>0</v>
          </cell>
          <cell r="E5148">
            <v>0</v>
          </cell>
          <cell r="F5148">
            <v>0</v>
          </cell>
          <cell r="G5148">
            <v>0</v>
          </cell>
        </row>
        <row r="5149">
          <cell r="A5149" t="str">
            <v/>
          </cell>
          <cell r="B5149" t="str">
            <v/>
          </cell>
          <cell r="C5149">
            <v>0</v>
          </cell>
          <cell r="D5149" t="str">
            <v>Costo  Neto</v>
          </cell>
          <cell r="E5149">
            <v>0</v>
          </cell>
          <cell r="F5149" t="str">
            <v>Total D=A+B+C</v>
          </cell>
          <cell r="G5149">
            <v>0</v>
          </cell>
        </row>
        <row r="5151">
          <cell r="A5151" t="str">
            <v>ANALISIS DE PRECIOS</v>
          </cell>
          <cell r="B5151">
            <v>0</v>
          </cell>
          <cell r="C5151">
            <v>0</v>
          </cell>
          <cell r="D5151">
            <v>0</v>
          </cell>
          <cell r="E5151">
            <v>0</v>
          </cell>
          <cell r="F5151">
            <v>0</v>
          </cell>
          <cell r="G5151">
            <v>0</v>
          </cell>
        </row>
        <row r="5152">
          <cell r="A5152" t="str">
            <v>COMITENTE:</v>
          </cell>
          <cell r="B5152" t="str">
            <v>DIRECCIÓN DE ARQUITECTURA</v>
          </cell>
          <cell r="C5152">
            <v>0</v>
          </cell>
          <cell r="D5152">
            <v>0</v>
          </cell>
          <cell r="E5152">
            <v>0</v>
          </cell>
          <cell r="F5152">
            <v>0</v>
          </cell>
          <cell r="G5152">
            <v>0</v>
          </cell>
        </row>
        <row r="5153">
          <cell r="A5153" t="str">
            <v>CONTRATISTA:</v>
          </cell>
          <cell r="B5153" t="str">
            <v>FUNCIONALES SIGOP</v>
          </cell>
          <cell r="C5153">
            <v>0</v>
          </cell>
          <cell r="D5153">
            <v>0</v>
          </cell>
          <cell r="E5153">
            <v>0</v>
          </cell>
          <cell r="F5153">
            <v>0</v>
          </cell>
          <cell r="G5153">
            <v>0</v>
          </cell>
        </row>
        <row r="5154">
          <cell r="A5154" t="str">
            <v>OBRA:</v>
          </cell>
          <cell r="B5154" t="str">
            <v>PRUEBA PLANILLA DE MEDICION</v>
          </cell>
          <cell r="C5154">
            <v>0</v>
          </cell>
          <cell r="D5154">
            <v>0</v>
          </cell>
          <cell r="E5154">
            <v>0</v>
          </cell>
          <cell r="F5154" t="str">
            <v>PRECIOS A:</v>
          </cell>
          <cell r="G5154">
            <v>0</v>
          </cell>
        </row>
        <row r="5155">
          <cell r="A5155" t="str">
            <v>UBICACIÓN:</v>
          </cell>
          <cell r="B5155" t="str">
            <v>CENTRO CIVICO</v>
          </cell>
          <cell r="C5155">
            <v>0</v>
          </cell>
          <cell r="D5155">
            <v>0</v>
          </cell>
          <cell r="E5155">
            <v>0</v>
          </cell>
          <cell r="F5155">
            <v>0</v>
          </cell>
          <cell r="G5155">
            <v>0</v>
          </cell>
        </row>
        <row r="5156">
          <cell r="A5156" t="str">
            <v>RUBRO:</v>
          </cell>
          <cell r="B5156" t="str">
            <v/>
          </cell>
          <cell r="C5156" t="str">
            <v/>
          </cell>
          <cell r="D5156">
            <v>0</v>
          </cell>
          <cell r="E5156">
            <v>0</v>
          </cell>
          <cell r="F5156">
            <v>0</v>
          </cell>
          <cell r="G5156">
            <v>0</v>
          </cell>
        </row>
        <row r="5157">
          <cell r="A5157" t="str">
            <v>ITEM:</v>
          </cell>
          <cell r="B5157" t="str">
            <v/>
          </cell>
          <cell r="C5157" t="str">
            <v/>
          </cell>
          <cell r="D5157">
            <v>0</v>
          </cell>
          <cell r="E5157">
            <v>0</v>
          </cell>
          <cell r="F5157" t="str">
            <v>UNIDAD:</v>
          </cell>
          <cell r="G5157" t="str">
            <v/>
          </cell>
        </row>
        <row r="5158">
          <cell r="A5158">
            <v>0</v>
          </cell>
          <cell r="B5158">
            <v>0</v>
          </cell>
          <cell r="C5158">
            <v>0</v>
          </cell>
          <cell r="D5158">
            <v>0</v>
          </cell>
          <cell r="E5158">
            <v>0</v>
          </cell>
          <cell r="F5158">
            <v>0</v>
          </cell>
          <cell r="G5158">
            <v>0</v>
          </cell>
        </row>
        <row r="5159">
          <cell r="A5159" t="str">
            <v>DATOS REDETERMINACION</v>
          </cell>
          <cell r="B5159">
            <v>0</v>
          </cell>
          <cell r="C5159" t="str">
            <v>DESIGNACION</v>
          </cell>
          <cell r="D5159" t="str">
            <v>U</v>
          </cell>
          <cell r="E5159" t="str">
            <v>Cantidad</v>
          </cell>
          <cell r="F5159" t="str">
            <v>$ Unitarios</v>
          </cell>
          <cell r="G5159" t="str">
            <v>$ Parcial</v>
          </cell>
        </row>
        <row r="5160">
          <cell r="A5160" t="str">
            <v>CÓDIGO</v>
          </cell>
          <cell r="B5160" t="str">
            <v>DESCRIPCIÓN</v>
          </cell>
          <cell r="C5160">
            <v>0</v>
          </cell>
          <cell r="D5160">
            <v>0</v>
          </cell>
          <cell r="E5160">
            <v>0</v>
          </cell>
          <cell r="F5160">
            <v>0</v>
          </cell>
          <cell r="G5160">
            <v>0</v>
          </cell>
        </row>
        <row r="5161">
          <cell r="A5161">
            <v>0</v>
          </cell>
          <cell r="B5161">
            <v>0</v>
          </cell>
          <cell r="C5161" t="str">
            <v>A - MATERIALES</v>
          </cell>
          <cell r="D5161">
            <v>0</v>
          </cell>
          <cell r="E5161">
            <v>0</v>
          </cell>
          <cell r="F5161">
            <v>0</v>
          </cell>
          <cell r="G5161">
            <v>0</v>
          </cell>
        </row>
        <row r="5162">
          <cell r="A5162" t="str">
            <v/>
          </cell>
          <cell r="B5162" t="str">
            <v/>
          </cell>
          <cell r="C5162">
            <v>0</v>
          </cell>
          <cell r="D5162" t="str">
            <v/>
          </cell>
          <cell r="E5162">
            <v>0</v>
          </cell>
          <cell r="F5162">
            <v>0</v>
          </cell>
          <cell r="G5162">
            <v>0</v>
          </cell>
        </row>
        <row r="5163">
          <cell r="A5163" t="str">
            <v/>
          </cell>
          <cell r="B5163" t="str">
            <v/>
          </cell>
          <cell r="C5163">
            <v>0</v>
          </cell>
          <cell r="D5163" t="str">
            <v/>
          </cell>
          <cell r="E5163">
            <v>0</v>
          </cell>
          <cell r="F5163">
            <v>0</v>
          </cell>
          <cell r="G5163">
            <v>0</v>
          </cell>
        </row>
        <row r="5164">
          <cell r="A5164" t="str">
            <v/>
          </cell>
          <cell r="B5164" t="str">
            <v/>
          </cell>
          <cell r="C5164">
            <v>0</v>
          </cell>
          <cell r="D5164" t="str">
            <v/>
          </cell>
          <cell r="E5164">
            <v>0</v>
          </cell>
          <cell r="F5164">
            <v>0</v>
          </cell>
          <cell r="G5164">
            <v>0</v>
          </cell>
        </row>
        <row r="5165">
          <cell r="A5165" t="str">
            <v/>
          </cell>
          <cell r="B5165" t="str">
            <v/>
          </cell>
          <cell r="C5165">
            <v>0</v>
          </cell>
          <cell r="D5165" t="str">
            <v/>
          </cell>
          <cell r="E5165">
            <v>0</v>
          </cell>
          <cell r="F5165">
            <v>0</v>
          </cell>
          <cell r="G5165">
            <v>0</v>
          </cell>
        </row>
        <row r="5166">
          <cell r="A5166" t="str">
            <v/>
          </cell>
          <cell r="B5166" t="str">
            <v/>
          </cell>
          <cell r="C5166">
            <v>0</v>
          </cell>
          <cell r="D5166" t="str">
            <v/>
          </cell>
          <cell r="E5166">
            <v>0</v>
          </cell>
          <cell r="F5166">
            <v>0</v>
          </cell>
          <cell r="G5166">
            <v>0</v>
          </cell>
        </row>
        <row r="5167">
          <cell r="A5167" t="str">
            <v/>
          </cell>
          <cell r="B5167" t="str">
            <v/>
          </cell>
          <cell r="C5167">
            <v>0</v>
          </cell>
          <cell r="D5167" t="str">
            <v/>
          </cell>
          <cell r="E5167">
            <v>0</v>
          </cell>
          <cell r="F5167">
            <v>0</v>
          </cell>
          <cell r="G5167">
            <v>0</v>
          </cell>
        </row>
        <row r="5168">
          <cell r="A5168" t="str">
            <v/>
          </cell>
          <cell r="B5168" t="str">
            <v/>
          </cell>
          <cell r="C5168">
            <v>0</v>
          </cell>
          <cell r="D5168" t="str">
            <v/>
          </cell>
          <cell r="E5168">
            <v>0</v>
          </cell>
          <cell r="F5168">
            <v>0</v>
          </cell>
          <cell r="G5168">
            <v>0</v>
          </cell>
        </row>
        <row r="5169">
          <cell r="A5169" t="str">
            <v/>
          </cell>
          <cell r="B5169" t="str">
            <v/>
          </cell>
          <cell r="C5169">
            <v>0</v>
          </cell>
          <cell r="D5169" t="str">
            <v/>
          </cell>
          <cell r="E5169">
            <v>0</v>
          </cell>
          <cell r="F5169">
            <v>0</v>
          </cell>
          <cell r="G5169">
            <v>0</v>
          </cell>
        </row>
        <row r="5170">
          <cell r="A5170" t="str">
            <v/>
          </cell>
          <cell r="B5170" t="str">
            <v/>
          </cell>
          <cell r="C5170">
            <v>0</v>
          </cell>
          <cell r="D5170" t="str">
            <v/>
          </cell>
          <cell r="E5170">
            <v>0</v>
          </cell>
          <cell r="F5170">
            <v>0</v>
          </cell>
          <cell r="G5170">
            <v>0</v>
          </cell>
        </row>
        <row r="5171">
          <cell r="A5171" t="str">
            <v/>
          </cell>
          <cell r="B5171" t="str">
            <v/>
          </cell>
          <cell r="C5171">
            <v>0</v>
          </cell>
          <cell r="D5171" t="str">
            <v/>
          </cell>
          <cell r="E5171">
            <v>0</v>
          </cell>
          <cell r="F5171">
            <v>0</v>
          </cell>
          <cell r="G5171">
            <v>0</v>
          </cell>
        </row>
        <row r="5172">
          <cell r="A5172" t="str">
            <v/>
          </cell>
          <cell r="B5172" t="str">
            <v/>
          </cell>
          <cell r="C5172">
            <v>0</v>
          </cell>
          <cell r="D5172" t="str">
            <v/>
          </cell>
          <cell r="E5172">
            <v>0</v>
          </cell>
          <cell r="F5172">
            <v>0</v>
          </cell>
          <cell r="G5172">
            <v>0</v>
          </cell>
        </row>
        <row r="5173">
          <cell r="A5173" t="str">
            <v/>
          </cell>
          <cell r="B5173" t="str">
            <v/>
          </cell>
          <cell r="C5173">
            <v>0</v>
          </cell>
          <cell r="D5173" t="str">
            <v/>
          </cell>
          <cell r="E5173">
            <v>0</v>
          </cell>
          <cell r="F5173">
            <v>0</v>
          </cell>
          <cell r="G5173">
            <v>0</v>
          </cell>
        </row>
        <row r="5174">
          <cell r="A5174" t="str">
            <v/>
          </cell>
          <cell r="B5174" t="str">
            <v/>
          </cell>
          <cell r="C5174">
            <v>0</v>
          </cell>
          <cell r="D5174" t="str">
            <v/>
          </cell>
          <cell r="E5174">
            <v>0</v>
          </cell>
          <cell r="F5174">
            <v>0</v>
          </cell>
          <cell r="G5174">
            <v>0</v>
          </cell>
        </row>
        <row r="5175">
          <cell r="A5175" t="str">
            <v/>
          </cell>
          <cell r="B5175" t="str">
            <v/>
          </cell>
          <cell r="C5175">
            <v>0</v>
          </cell>
          <cell r="D5175" t="str">
            <v/>
          </cell>
          <cell r="E5175">
            <v>0</v>
          </cell>
          <cell r="F5175">
            <v>0</v>
          </cell>
          <cell r="G5175">
            <v>0</v>
          </cell>
        </row>
        <row r="5176">
          <cell r="A5176">
            <v>0</v>
          </cell>
          <cell r="B5176">
            <v>0</v>
          </cell>
          <cell r="C5176">
            <v>0</v>
          </cell>
          <cell r="D5176">
            <v>0</v>
          </cell>
          <cell r="E5176">
            <v>0</v>
          </cell>
          <cell r="F5176" t="str">
            <v>Total A</v>
          </cell>
          <cell r="G5176">
            <v>0</v>
          </cell>
        </row>
        <row r="5177">
          <cell r="A5177">
            <v>0</v>
          </cell>
          <cell r="B5177">
            <v>0</v>
          </cell>
          <cell r="C5177" t="str">
            <v>B - MANO DE OBRA</v>
          </cell>
          <cell r="D5177">
            <v>0</v>
          </cell>
          <cell r="E5177">
            <v>0</v>
          </cell>
          <cell r="F5177">
            <v>0</v>
          </cell>
          <cell r="G5177">
            <v>0</v>
          </cell>
        </row>
        <row r="5178">
          <cell r="A5178" t="str">
            <v/>
          </cell>
          <cell r="B5178">
            <v>0</v>
          </cell>
          <cell r="C5178">
            <v>0</v>
          </cell>
          <cell r="D5178" t="str">
            <v/>
          </cell>
          <cell r="E5178">
            <v>0</v>
          </cell>
          <cell r="F5178">
            <v>0</v>
          </cell>
          <cell r="G5178">
            <v>0</v>
          </cell>
        </row>
        <row r="5179">
          <cell r="A5179" t="str">
            <v/>
          </cell>
          <cell r="B5179">
            <v>0</v>
          </cell>
          <cell r="C5179">
            <v>0</v>
          </cell>
          <cell r="D5179" t="str">
            <v/>
          </cell>
          <cell r="E5179">
            <v>0</v>
          </cell>
          <cell r="F5179">
            <v>0</v>
          </cell>
          <cell r="G5179">
            <v>0</v>
          </cell>
        </row>
        <row r="5180">
          <cell r="A5180" t="str">
            <v/>
          </cell>
          <cell r="B5180">
            <v>0</v>
          </cell>
          <cell r="C5180">
            <v>0</v>
          </cell>
          <cell r="D5180" t="str">
            <v/>
          </cell>
          <cell r="E5180">
            <v>0</v>
          </cell>
          <cell r="F5180">
            <v>0</v>
          </cell>
          <cell r="G5180">
            <v>0</v>
          </cell>
        </row>
        <row r="5181">
          <cell r="A5181" t="str">
            <v/>
          </cell>
          <cell r="B5181">
            <v>0</v>
          </cell>
          <cell r="C5181">
            <v>0</v>
          </cell>
          <cell r="D5181" t="str">
            <v/>
          </cell>
          <cell r="E5181">
            <v>0</v>
          </cell>
          <cell r="F5181">
            <v>0</v>
          </cell>
          <cell r="G5181">
            <v>0</v>
          </cell>
        </row>
        <row r="5182">
          <cell r="A5182" t="str">
            <v/>
          </cell>
          <cell r="B5182">
            <v>0</v>
          </cell>
          <cell r="C5182">
            <v>0</v>
          </cell>
          <cell r="D5182" t="str">
            <v/>
          </cell>
          <cell r="E5182">
            <v>0</v>
          </cell>
          <cell r="F5182">
            <v>0</v>
          </cell>
          <cell r="G5182">
            <v>0</v>
          </cell>
        </row>
        <row r="5183">
          <cell r="A5183" t="str">
            <v/>
          </cell>
          <cell r="B5183">
            <v>0</v>
          </cell>
          <cell r="C5183">
            <v>0</v>
          </cell>
          <cell r="D5183" t="str">
            <v/>
          </cell>
          <cell r="E5183">
            <v>0</v>
          </cell>
          <cell r="F5183">
            <v>0</v>
          </cell>
          <cell r="G5183">
            <v>0</v>
          </cell>
        </row>
        <row r="5184">
          <cell r="A5184" t="str">
            <v/>
          </cell>
          <cell r="B5184">
            <v>0</v>
          </cell>
          <cell r="C5184">
            <v>0</v>
          </cell>
          <cell r="D5184" t="str">
            <v/>
          </cell>
          <cell r="E5184">
            <v>0</v>
          </cell>
          <cell r="F5184">
            <v>0</v>
          </cell>
          <cell r="G5184">
            <v>0</v>
          </cell>
        </row>
        <row r="5185">
          <cell r="A5185" t="str">
            <v/>
          </cell>
          <cell r="B5185">
            <v>0</v>
          </cell>
          <cell r="C5185">
            <v>0</v>
          </cell>
          <cell r="D5185" t="str">
            <v/>
          </cell>
          <cell r="E5185">
            <v>0</v>
          </cell>
          <cell r="F5185">
            <v>0</v>
          </cell>
          <cell r="G5185">
            <v>0</v>
          </cell>
        </row>
        <row r="5186">
          <cell r="A5186">
            <v>0</v>
          </cell>
          <cell r="B5186">
            <v>0</v>
          </cell>
          <cell r="C5186">
            <v>0</v>
          </cell>
          <cell r="D5186">
            <v>0</v>
          </cell>
          <cell r="E5186">
            <v>0</v>
          </cell>
          <cell r="F5186" t="str">
            <v>Total B</v>
          </cell>
          <cell r="G5186">
            <v>0</v>
          </cell>
        </row>
        <row r="5187">
          <cell r="A5187">
            <v>0</v>
          </cell>
          <cell r="B5187">
            <v>0</v>
          </cell>
          <cell r="C5187" t="str">
            <v>C - EQUIPOS</v>
          </cell>
          <cell r="D5187">
            <v>0</v>
          </cell>
          <cell r="E5187">
            <v>0</v>
          </cell>
          <cell r="F5187">
            <v>0</v>
          </cell>
          <cell r="G5187">
            <v>0</v>
          </cell>
        </row>
        <row r="5188">
          <cell r="A5188" t="str">
            <v/>
          </cell>
          <cell r="B5188" t="str">
            <v/>
          </cell>
          <cell r="C5188">
            <v>0</v>
          </cell>
          <cell r="D5188" t="str">
            <v/>
          </cell>
          <cell r="E5188">
            <v>0</v>
          </cell>
          <cell r="F5188">
            <v>0</v>
          </cell>
          <cell r="G5188">
            <v>0</v>
          </cell>
        </row>
        <row r="5189">
          <cell r="A5189" t="str">
            <v/>
          </cell>
          <cell r="B5189" t="str">
            <v/>
          </cell>
          <cell r="C5189">
            <v>0</v>
          </cell>
          <cell r="D5189" t="str">
            <v/>
          </cell>
          <cell r="E5189">
            <v>0</v>
          </cell>
          <cell r="F5189">
            <v>0</v>
          </cell>
          <cell r="G5189">
            <v>0</v>
          </cell>
        </row>
        <row r="5190">
          <cell r="A5190" t="str">
            <v/>
          </cell>
          <cell r="B5190" t="str">
            <v/>
          </cell>
          <cell r="C5190">
            <v>0</v>
          </cell>
          <cell r="D5190" t="str">
            <v/>
          </cell>
          <cell r="E5190">
            <v>0</v>
          </cell>
          <cell r="F5190">
            <v>0</v>
          </cell>
          <cell r="G5190">
            <v>0</v>
          </cell>
        </row>
        <row r="5191">
          <cell r="A5191" t="str">
            <v/>
          </cell>
          <cell r="B5191" t="str">
            <v/>
          </cell>
          <cell r="C5191">
            <v>0</v>
          </cell>
          <cell r="D5191" t="str">
            <v/>
          </cell>
          <cell r="E5191">
            <v>0</v>
          </cell>
          <cell r="F5191">
            <v>0</v>
          </cell>
          <cell r="G5191">
            <v>0</v>
          </cell>
        </row>
        <row r="5192">
          <cell r="A5192" t="str">
            <v/>
          </cell>
          <cell r="B5192" t="str">
            <v/>
          </cell>
          <cell r="C5192">
            <v>0</v>
          </cell>
          <cell r="D5192" t="str">
            <v/>
          </cell>
          <cell r="E5192">
            <v>0</v>
          </cell>
          <cell r="F5192">
            <v>0</v>
          </cell>
          <cell r="G5192">
            <v>0</v>
          </cell>
        </row>
        <row r="5193">
          <cell r="A5193" t="str">
            <v/>
          </cell>
          <cell r="B5193" t="str">
            <v/>
          </cell>
          <cell r="C5193">
            <v>0</v>
          </cell>
          <cell r="D5193" t="str">
            <v/>
          </cell>
          <cell r="E5193">
            <v>0</v>
          </cell>
          <cell r="F5193">
            <v>0</v>
          </cell>
          <cell r="G5193">
            <v>0</v>
          </cell>
        </row>
        <row r="5194">
          <cell r="A5194" t="str">
            <v/>
          </cell>
          <cell r="B5194" t="str">
            <v/>
          </cell>
          <cell r="C5194">
            <v>0</v>
          </cell>
          <cell r="D5194" t="str">
            <v/>
          </cell>
          <cell r="E5194">
            <v>0</v>
          </cell>
          <cell r="F5194">
            <v>0</v>
          </cell>
          <cell r="G5194">
            <v>0</v>
          </cell>
        </row>
        <row r="5195">
          <cell r="A5195" t="str">
            <v/>
          </cell>
          <cell r="B5195" t="str">
            <v/>
          </cell>
          <cell r="C5195">
            <v>0</v>
          </cell>
          <cell r="D5195" t="str">
            <v/>
          </cell>
          <cell r="E5195">
            <v>0</v>
          </cell>
          <cell r="F5195">
            <v>0</v>
          </cell>
          <cell r="G5195">
            <v>0</v>
          </cell>
        </row>
        <row r="5196">
          <cell r="A5196" t="str">
            <v/>
          </cell>
          <cell r="B5196" t="str">
            <v/>
          </cell>
          <cell r="C5196">
            <v>0</v>
          </cell>
          <cell r="D5196" t="str">
            <v/>
          </cell>
          <cell r="E5196">
            <v>0</v>
          </cell>
          <cell r="F5196">
            <v>0</v>
          </cell>
          <cell r="G5196">
            <v>0</v>
          </cell>
        </row>
        <row r="5197">
          <cell r="A5197">
            <v>0</v>
          </cell>
          <cell r="B5197">
            <v>0</v>
          </cell>
          <cell r="C5197">
            <v>0</v>
          </cell>
          <cell r="D5197">
            <v>0</v>
          </cell>
          <cell r="E5197">
            <v>0</v>
          </cell>
          <cell r="F5197" t="str">
            <v>Total C</v>
          </cell>
          <cell r="G5197">
            <v>0</v>
          </cell>
        </row>
        <row r="5198">
          <cell r="A5198">
            <v>0</v>
          </cell>
          <cell r="B5198">
            <v>0</v>
          </cell>
          <cell r="C5198">
            <v>0</v>
          </cell>
          <cell r="D5198">
            <v>0</v>
          </cell>
          <cell r="E5198">
            <v>0</v>
          </cell>
          <cell r="F5198">
            <v>0</v>
          </cell>
          <cell r="G5198">
            <v>0</v>
          </cell>
        </row>
        <row r="5199">
          <cell r="A5199" t="str">
            <v/>
          </cell>
          <cell r="B5199" t="str">
            <v/>
          </cell>
          <cell r="C5199">
            <v>0</v>
          </cell>
          <cell r="D5199" t="str">
            <v>Costo  Neto</v>
          </cell>
          <cell r="E5199">
            <v>0</v>
          </cell>
          <cell r="F5199" t="str">
            <v>Total D=A+B+C</v>
          </cell>
          <cell r="G5199">
            <v>0</v>
          </cell>
        </row>
        <row r="5201">
          <cell r="A5201" t="str">
            <v>ANALISIS DE PRECIOS</v>
          </cell>
          <cell r="B5201">
            <v>0</v>
          </cell>
          <cell r="C5201">
            <v>0</v>
          </cell>
          <cell r="D5201">
            <v>0</v>
          </cell>
          <cell r="E5201">
            <v>0</v>
          </cell>
          <cell r="F5201">
            <v>0</v>
          </cell>
          <cell r="G5201">
            <v>0</v>
          </cell>
        </row>
        <row r="5202">
          <cell r="A5202" t="str">
            <v>COMITENTE:</v>
          </cell>
          <cell r="B5202" t="str">
            <v>DIRECCIÓN DE ARQUITECTURA</v>
          </cell>
          <cell r="C5202">
            <v>0</v>
          </cell>
          <cell r="D5202">
            <v>0</v>
          </cell>
          <cell r="E5202">
            <v>0</v>
          </cell>
          <cell r="F5202">
            <v>0</v>
          </cell>
          <cell r="G5202">
            <v>0</v>
          </cell>
        </row>
        <row r="5203">
          <cell r="A5203" t="str">
            <v>CONTRATISTA:</v>
          </cell>
          <cell r="B5203" t="str">
            <v>FUNCIONALES SIGOP</v>
          </cell>
          <cell r="C5203">
            <v>0</v>
          </cell>
          <cell r="D5203">
            <v>0</v>
          </cell>
          <cell r="E5203">
            <v>0</v>
          </cell>
          <cell r="F5203">
            <v>0</v>
          </cell>
          <cell r="G5203">
            <v>0</v>
          </cell>
        </row>
        <row r="5204">
          <cell r="A5204" t="str">
            <v>OBRA:</v>
          </cell>
          <cell r="B5204" t="str">
            <v>PRUEBA PLANILLA DE MEDICION</v>
          </cell>
          <cell r="C5204">
            <v>0</v>
          </cell>
          <cell r="D5204">
            <v>0</v>
          </cell>
          <cell r="E5204">
            <v>0</v>
          </cell>
          <cell r="F5204" t="str">
            <v>PRECIOS A:</v>
          </cell>
          <cell r="G5204">
            <v>0</v>
          </cell>
        </row>
        <row r="5205">
          <cell r="A5205" t="str">
            <v>UBICACIÓN:</v>
          </cell>
          <cell r="B5205" t="str">
            <v>CENTRO CIVICO</v>
          </cell>
          <cell r="C5205">
            <v>0</v>
          </cell>
          <cell r="D5205">
            <v>0</v>
          </cell>
          <cell r="E5205">
            <v>0</v>
          </cell>
          <cell r="F5205">
            <v>0</v>
          </cell>
          <cell r="G5205">
            <v>0</v>
          </cell>
        </row>
        <row r="5206">
          <cell r="A5206" t="str">
            <v>RUBRO:</v>
          </cell>
          <cell r="B5206" t="str">
            <v/>
          </cell>
          <cell r="C5206" t="str">
            <v/>
          </cell>
          <cell r="D5206">
            <v>0</v>
          </cell>
          <cell r="E5206">
            <v>0</v>
          </cell>
          <cell r="F5206">
            <v>0</v>
          </cell>
          <cell r="G5206">
            <v>0</v>
          </cell>
        </row>
        <row r="5207">
          <cell r="A5207" t="str">
            <v>ITEM:</v>
          </cell>
          <cell r="B5207" t="str">
            <v/>
          </cell>
          <cell r="C5207" t="str">
            <v/>
          </cell>
          <cell r="D5207">
            <v>0</v>
          </cell>
          <cell r="E5207">
            <v>0</v>
          </cell>
          <cell r="F5207" t="str">
            <v>UNIDAD:</v>
          </cell>
          <cell r="G5207" t="str">
            <v/>
          </cell>
        </row>
        <row r="5208">
          <cell r="A5208">
            <v>0</v>
          </cell>
          <cell r="B5208">
            <v>0</v>
          </cell>
          <cell r="C5208">
            <v>0</v>
          </cell>
          <cell r="D5208">
            <v>0</v>
          </cell>
          <cell r="E5208">
            <v>0</v>
          </cell>
          <cell r="F5208">
            <v>0</v>
          </cell>
          <cell r="G5208">
            <v>0</v>
          </cell>
        </row>
        <row r="5209">
          <cell r="A5209" t="str">
            <v>DATOS REDETERMINACION</v>
          </cell>
          <cell r="B5209">
            <v>0</v>
          </cell>
          <cell r="C5209" t="str">
            <v>DESIGNACION</v>
          </cell>
          <cell r="D5209" t="str">
            <v>U</v>
          </cell>
          <cell r="E5209" t="str">
            <v>Cantidad</v>
          </cell>
          <cell r="F5209" t="str">
            <v>$ Unitarios</v>
          </cell>
          <cell r="G5209" t="str">
            <v>$ Parcial</v>
          </cell>
        </row>
        <row r="5210">
          <cell r="A5210" t="str">
            <v>CÓDIGO</v>
          </cell>
          <cell r="B5210" t="str">
            <v>DESCRIPCIÓN</v>
          </cell>
          <cell r="C5210">
            <v>0</v>
          </cell>
          <cell r="D5210">
            <v>0</v>
          </cell>
          <cell r="E5210">
            <v>0</v>
          </cell>
          <cell r="F5210">
            <v>0</v>
          </cell>
          <cell r="G5210">
            <v>0</v>
          </cell>
        </row>
        <row r="5211">
          <cell r="A5211">
            <v>0</v>
          </cell>
          <cell r="B5211">
            <v>0</v>
          </cell>
          <cell r="C5211" t="str">
            <v>A - MATERIALES</v>
          </cell>
          <cell r="D5211">
            <v>0</v>
          </cell>
          <cell r="E5211">
            <v>0</v>
          </cell>
          <cell r="F5211">
            <v>0</v>
          </cell>
          <cell r="G5211">
            <v>0</v>
          </cell>
        </row>
        <row r="5212">
          <cell r="A5212" t="str">
            <v/>
          </cell>
          <cell r="B5212" t="str">
            <v/>
          </cell>
          <cell r="C5212">
            <v>0</v>
          </cell>
          <cell r="D5212" t="str">
            <v/>
          </cell>
          <cell r="E5212">
            <v>0</v>
          </cell>
          <cell r="F5212">
            <v>0</v>
          </cell>
          <cell r="G5212">
            <v>0</v>
          </cell>
        </row>
        <row r="5213">
          <cell r="A5213" t="str">
            <v/>
          </cell>
          <cell r="B5213" t="str">
            <v/>
          </cell>
          <cell r="C5213">
            <v>0</v>
          </cell>
          <cell r="D5213" t="str">
            <v/>
          </cell>
          <cell r="E5213">
            <v>0</v>
          </cell>
          <cell r="F5213">
            <v>0</v>
          </cell>
          <cell r="G5213">
            <v>0</v>
          </cell>
        </row>
        <row r="5214">
          <cell r="A5214" t="str">
            <v/>
          </cell>
          <cell r="B5214" t="str">
            <v/>
          </cell>
          <cell r="C5214">
            <v>0</v>
          </cell>
          <cell r="D5214" t="str">
            <v/>
          </cell>
          <cell r="E5214">
            <v>0</v>
          </cell>
          <cell r="F5214">
            <v>0</v>
          </cell>
          <cell r="G5214">
            <v>0</v>
          </cell>
        </row>
        <row r="5215">
          <cell r="A5215" t="str">
            <v/>
          </cell>
          <cell r="B5215" t="str">
            <v/>
          </cell>
          <cell r="C5215">
            <v>0</v>
          </cell>
          <cell r="D5215" t="str">
            <v/>
          </cell>
          <cell r="E5215">
            <v>0</v>
          </cell>
          <cell r="F5215">
            <v>0</v>
          </cell>
          <cell r="G5215">
            <v>0</v>
          </cell>
        </row>
        <row r="5216">
          <cell r="A5216" t="str">
            <v/>
          </cell>
          <cell r="B5216" t="str">
            <v/>
          </cell>
          <cell r="C5216">
            <v>0</v>
          </cell>
          <cell r="D5216" t="str">
            <v/>
          </cell>
          <cell r="E5216">
            <v>0</v>
          </cell>
          <cell r="F5216">
            <v>0</v>
          </cell>
          <cell r="G5216">
            <v>0</v>
          </cell>
        </row>
        <row r="5217">
          <cell r="A5217" t="str">
            <v/>
          </cell>
          <cell r="B5217" t="str">
            <v/>
          </cell>
          <cell r="C5217">
            <v>0</v>
          </cell>
          <cell r="D5217" t="str">
            <v/>
          </cell>
          <cell r="E5217">
            <v>0</v>
          </cell>
          <cell r="F5217">
            <v>0</v>
          </cell>
          <cell r="G5217">
            <v>0</v>
          </cell>
        </row>
        <row r="5218">
          <cell r="A5218" t="str">
            <v/>
          </cell>
          <cell r="B5218" t="str">
            <v/>
          </cell>
          <cell r="C5218">
            <v>0</v>
          </cell>
          <cell r="D5218" t="str">
            <v/>
          </cell>
          <cell r="E5218">
            <v>0</v>
          </cell>
          <cell r="F5218">
            <v>0</v>
          </cell>
          <cell r="G5218">
            <v>0</v>
          </cell>
        </row>
        <row r="5219">
          <cell r="A5219" t="str">
            <v/>
          </cell>
          <cell r="B5219" t="str">
            <v/>
          </cell>
          <cell r="C5219">
            <v>0</v>
          </cell>
          <cell r="D5219" t="str">
            <v/>
          </cell>
          <cell r="E5219">
            <v>0</v>
          </cell>
          <cell r="F5219">
            <v>0</v>
          </cell>
          <cell r="G5219">
            <v>0</v>
          </cell>
        </row>
        <row r="5220">
          <cell r="A5220" t="str">
            <v/>
          </cell>
          <cell r="B5220" t="str">
            <v/>
          </cell>
          <cell r="C5220">
            <v>0</v>
          </cell>
          <cell r="D5220" t="str">
            <v/>
          </cell>
          <cell r="E5220">
            <v>0</v>
          </cell>
          <cell r="F5220">
            <v>0</v>
          </cell>
          <cell r="G5220">
            <v>0</v>
          </cell>
        </row>
        <row r="5221">
          <cell r="A5221" t="str">
            <v/>
          </cell>
          <cell r="B5221" t="str">
            <v/>
          </cell>
          <cell r="C5221">
            <v>0</v>
          </cell>
          <cell r="D5221" t="str">
            <v/>
          </cell>
          <cell r="E5221">
            <v>0</v>
          </cell>
          <cell r="F5221">
            <v>0</v>
          </cell>
          <cell r="G5221">
            <v>0</v>
          </cell>
        </row>
        <row r="5222">
          <cell r="A5222" t="str">
            <v/>
          </cell>
          <cell r="B5222" t="str">
            <v/>
          </cell>
          <cell r="C5222">
            <v>0</v>
          </cell>
          <cell r="D5222" t="str">
            <v/>
          </cell>
          <cell r="E5222">
            <v>0</v>
          </cell>
          <cell r="F5222">
            <v>0</v>
          </cell>
          <cell r="G5222">
            <v>0</v>
          </cell>
        </row>
        <row r="5223">
          <cell r="A5223" t="str">
            <v/>
          </cell>
          <cell r="B5223" t="str">
            <v/>
          </cell>
          <cell r="C5223">
            <v>0</v>
          </cell>
          <cell r="D5223" t="str">
            <v/>
          </cell>
          <cell r="E5223">
            <v>0</v>
          </cell>
          <cell r="F5223">
            <v>0</v>
          </cell>
          <cell r="G5223">
            <v>0</v>
          </cell>
        </row>
        <row r="5224">
          <cell r="A5224" t="str">
            <v/>
          </cell>
          <cell r="B5224" t="str">
            <v/>
          </cell>
          <cell r="C5224">
            <v>0</v>
          </cell>
          <cell r="D5224" t="str">
            <v/>
          </cell>
          <cell r="E5224">
            <v>0</v>
          </cell>
          <cell r="F5224">
            <v>0</v>
          </cell>
          <cell r="G5224">
            <v>0</v>
          </cell>
        </row>
        <row r="5225">
          <cell r="A5225" t="str">
            <v/>
          </cell>
          <cell r="B5225" t="str">
            <v/>
          </cell>
          <cell r="C5225">
            <v>0</v>
          </cell>
          <cell r="D5225" t="str">
            <v/>
          </cell>
          <cell r="E5225">
            <v>0</v>
          </cell>
          <cell r="F5225">
            <v>0</v>
          </cell>
          <cell r="G5225">
            <v>0</v>
          </cell>
        </row>
        <row r="5226">
          <cell r="A5226">
            <v>0</v>
          </cell>
          <cell r="B5226">
            <v>0</v>
          </cell>
          <cell r="C5226">
            <v>0</v>
          </cell>
          <cell r="D5226">
            <v>0</v>
          </cell>
          <cell r="E5226">
            <v>0</v>
          </cell>
          <cell r="F5226" t="str">
            <v>Total A</v>
          </cell>
          <cell r="G5226">
            <v>0</v>
          </cell>
        </row>
        <row r="5227">
          <cell r="A5227">
            <v>0</v>
          </cell>
          <cell r="B5227">
            <v>0</v>
          </cell>
          <cell r="C5227" t="str">
            <v>B - MANO DE OBRA</v>
          </cell>
          <cell r="D5227">
            <v>0</v>
          </cell>
          <cell r="E5227">
            <v>0</v>
          </cell>
          <cell r="F5227">
            <v>0</v>
          </cell>
          <cell r="G5227">
            <v>0</v>
          </cell>
        </row>
        <row r="5228">
          <cell r="A5228" t="str">
            <v/>
          </cell>
          <cell r="B5228">
            <v>0</v>
          </cell>
          <cell r="C5228">
            <v>0</v>
          </cell>
          <cell r="D5228" t="str">
            <v/>
          </cell>
          <cell r="E5228">
            <v>0</v>
          </cell>
          <cell r="F5228">
            <v>0</v>
          </cell>
          <cell r="G5228">
            <v>0</v>
          </cell>
        </row>
        <row r="5229">
          <cell r="A5229" t="str">
            <v/>
          </cell>
          <cell r="B5229">
            <v>0</v>
          </cell>
          <cell r="C5229">
            <v>0</v>
          </cell>
          <cell r="D5229" t="str">
            <v/>
          </cell>
          <cell r="E5229">
            <v>0</v>
          </cell>
          <cell r="F5229">
            <v>0</v>
          </cell>
          <cell r="G5229">
            <v>0</v>
          </cell>
        </row>
        <row r="5230">
          <cell r="A5230" t="str">
            <v/>
          </cell>
          <cell r="B5230">
            <v>0</v>
          </cell>
          <cell r="C5230">
            <v>0</v>
          </cell>
          <cell r="D5230" t="str">
            <v/>
          </cell>
          <cell r="E5230">
            <v>0</v>
          </cell>
          <cell r="F5230">
            <v>0</v>
          </cell>
          <cell r="G5230">
            <v>0</v>
          </cell>
        </row>
        <row r="5231">
          <cell r="A5231" t="str">
            <v/>
          </cell>
          <cell r="B5231">
            <v>0</v>
          </cell>
          <cell r="C5231">
            <v>0</v>
          </cell>
          <cell r="D5231" t="str">
            <v/>
          </cell>
          <cell r="E5231">
            <v>0</v>
          </cell>
          <cell r="F5231">
            <v>0</v>
          </cell>
          <cell r="G5231">
            <v>0</v>
          </cell>
        </row>
        <row r="5232">
          <cell r="A5232" t="str">
            <v/>
          </cell>
          <cell r="B5232">
            <v>0</v>
          </cell>
          <cell r="C5232">
            <v>0</v>
          </cell>
          <cell r="D5232" t="str">
            <v/>
          </cell>
          <cell r="E5232">
            <v>0</v>
          </cell>
          <cell r="F5232">
            <v>0</v>
          </cell>
          <cell r="G5232">
            <v>0</v>
          </cell>
        </row>
        <row r="5233">
          <cell r="A5233" t="str">
            <v/>
          </cell>
          <cell r="B5233">
            <v>0</v>
          </cell>
          <cell r="C5233">
            <v>0</v>
          </cell>
          <cell r="D5233" t="str">
            <v/>
          </cell>
          <cell r="E5233">
            <v>0</v>
          </cell>
          <cell r="F5233">
            <v>0</v>
          </cell>
          <cell r="G5233">
            <v>0</v>
          </cell>
        </row>
        <row r="5234">
          <cell r="A5234" t="str">
            <v/>
          </cell>
          <cell r="B5234">
            <v>0</v>
          </cell>
          <cell r="C5234">
            <v>0</v>
          </cell>
          <cell r="D5234" t="str">
            <v/>
          </cell>
          <cell r="E5234">
            <v>0</v>
          </cell>
          <cell r="F5234">
            <v>0</v>
          </cell>
          <cell r="G5234">
            <v>0</v>
          </cell>
        </row>
        <row r="5235">
          <cell r="A5235" t="str">
            <v/>
          </cell>
          <cell r="B5235">
            <v>0</v>
          </cell>
          <cell r="C5235">
            <v>0</v>
          </cell>
          <cell r="D5235" t="str">
            <v/>
          </cell>
          <cell r="E5235">
            <v>0</v>
          </cell>
          <cell r="F5235">
            <v>0</v>
          </cell>
          <cell r="G5235">
            <v>0</v>
          </cell>
        </row>
        <row r="5236">
          <cell r="A5236">
            <v>0</v>
          </cell>
          <cell r="B5236">
            <v>0</v>
          </cell>
          <cell r="C5236">
            <v>0</v>
          </cell>
          <cell r="D5236">
            <v>0</v>
          </cell>
          <cell r="E5236">
            <v>0</v>
          </cell>
          <cell r="F5236" t="str">
            <v>Total B</v>
          </cell>
          <cell r="G5236">
            <v>0</v>
          </cell>
        </row>
        <row r="5237">
          <cell r="A5237">
            <v>0</v>
          </cell>
          <cell r="B5237">
            <v>0</v>
          </cell>
          <cell r="C5237" t="str">
            <v>C - EQUIPOS</v>
          </cell>
          <cell r="D5237">
            <v>0</v>
          </cell>
          <cell r="E5237">
            <v>0</v>
          </cell>
          <cell r="F5237">
            <v>0</v>
          </cell>
          <cell r="G5237">
            <v>0</v>
          </cell>
        </row>
        <row r="5238">
          <cell r="A5238" t="str">
            <v/>
          </cell>
          <cell r="B5238" t="str">
            <v/>
          </cell>
          <cell r="C5238">
            <v>0</v>
          </cell>
          <cell r="D5238" t="str">
            <v/>
          </cell>
          <cell r="E5238">
            <v>0</v>
          </cell>
          <cell r="F5238">
            <v>0</v>
          </cell>
          <cell r="G5238">
            <v>0</v>
          </cell>
        </row>
        <row r="5239">
          <cell r="A5239" t="str">
            <v/>
          </cell>
          <cell r="B5239" t="str">
            <v/>
          </cell>
          <cell r="C5239">
            <v>0</v>
          </cell>
          <cell r="D5239" t="str">
            <v/>
          </cell>
          <cell r="E5239">
            <v>0</v>
          </cell>
          <cell r="F5239">
            <v>0</v>
          </cell>
          <cell r="G5239">
            <v>0</v>
          </cell>
        </row>
        <row r="5240">
          <cell r="A5240" t="str">
            <v/>
          </cell>
          <cell r="B5240" t="str">
            <v/>
          </cell>
          <cell r="C5240">
            <v>0</v>
          </cell>
          <cell r="D5240" t="str">
            <v/>
          </cell>
          <cell r="E5240">
            <v>0</v>
          </cell>
          <cell r="F5240">
            <v>0</v>
          </cell>
          <cell r="G5240">
            <v>0</v>
          </cell>
        </row>
        <row r="5241">
          <cell r="A5241" t="str">
            <v/>
          </cell>
          <cell r="B5241" t="str">
            <v/>
          </cell>
          <cell r="C5241">
            <v>0</v>
          </cell>
          <cell r="D5241" t="str">
            <v/>
          </cell>
          <cell r="E5241">
            <v>0</v>
          </cell>
          <cell r="F5241">
            <v>0</v>
          </cell>
          <cell r="G5241">
            <v>0</v>
          </cell>
        </row>
        <row r="5242">
          <cell r="A5242" t="str">
            <v/>
          </cell>
          <cell r="B5242" t="str">
            <v/>
          </cell>
          <cell r="C5242">
            <v>0</v>
          </cell>
          <cell r="D5242" t="str">
            <v/>
          </cell>
          <cell r="E5242">
            <v>0</v>
          </cell>
          <cell r="F5242">
            <v>0</v>
          </cell>
          <cell r="G5242">
            <v>0</v>
          </cell>
        </row>
        <row r="5243">
          <cell r="A5243" t="str">
            <v/>
          </cell>
          <cell r="B5243" t="str">
            <v/>
          </cell>
          <cell r="C5243">
            <v>0</v>
          </cell>
          <cell r="D5243" t="str">
            <v/>
          </cell>
          <cell r="E5243">
            <v>0</v>
          </cell>
          <cell r="F5243">
            <v>0</v>
          </cell>
          <cell r="G5243">
            <v>0</v>
          </cell>
        </row>
        <row r="5244">
          <cell r="A5244" t="str">
            <v/>
          </cell>
          <cell r="B5244" t="str">
            <v/>
          </cell>
          <cell r="C5244">
            <v>0</v>
          </cell>
          <cell r="D5244" t="str">
            <v/>
          </cell>
          <cell r="E5244">
            <v>0</v>
          </cell>
          <cell r="F5244">
            <v>0</v>
          </cell>
          <cell r="G5244">
            <v>0</v>
          </cell>
        </row>
        <row r="5245">
          <cell r="A5245" t="str">
            <v/>
          </cell>
          <cell r="B5245" t="str">
            <v/>
          </cell>
          <cell r="C5245">
            <v>0</v>
          </cell>
          <cell r="D5245" t="str">
            <v/>
          </cell>
          <cell r="E5245">
            <v>0</v>
          </cell>
          <cell r="F5245">
            <v>0</v>
          </cell>
          <cell r="G5245">
            <v>0</v>
          </cell>
        </row>
        <row r="5246">
          <cell r="A5246" t="str">
            <v/>
          </cell>
          <cell r="B5246" t="str">
            <v/>
          </cell>
          <cell r="C5246">
            <v>0</v>
          </cell>
          <cell r="D5246" t="str">
            <v/>
          </cell>
          <cell r="E5246">
            <v>0</v>
          </cell>
          <cell r="F5246">
            <v>0</v>
          </cell>
          <cell r="G5246">
            <v>0</v>
          </cell>
        </row>
        <row r="5247">
          <cell r="A5247">
            <v>0</v>
          </cell>
          <cell r="B5247">
            <v>0</v>
          </cell>
          <cell r="C5247">
            <v>0</v>
          </cell>
          <cell r="D5247">
            <v>0</v>
          </cell>
          <cell r="E5247">
            <v>0</v>
          </cell>
          <cell r="F5247" t="str">
            <v>Total C</v>
          </cell>
          <cell r="G5247">
            <v>0</v>
          </cell>
        </row>
        <row r="5248">
          <cell r="A5248">
            <v>0</v>
          </cell>
          <cell r="B5248">
            <v>0</v>
          </cell>
          <cell r="C5248">
            <v>0</v>
          </cell>
          <cell r="D5248">
            <v>0</v>
          </cell>
          <cell r="E5248">
            <v>0</v>
          </cell>
          <cell r="F5248">
            <v>0</v>
          </cell>
          <cell r="G5248">
            <v>0</v>
          </cell>
        </row>
        <row r="5249">
          <cell r="A5249" t="str">
            <v/>
          </cell>
          <cell r="B5249" t="str">
            <v/>
          </cell>
          <cell r="C5249">
            <v>0</v>
          </cell>
          <cell r="D5249" t="str">
            <v>Costo  Neto</v>
          </cell>
          <cell r="E5249">
            <v>0</v>
          </cell>
          <cell r="F5249" t="str">
            <v>Total D=A+B+C</v>
          </cell>
          <cell r="G5249">
            <v>0</v>
          </cell>
        </row>
        <row r="5251">
          <cell r="A5251" t="str">
            <v>ANALISIS DE PRECIOS</v>
          </cell>
          <cell r="B5251">
            <v>0</v>
          </cell>
          <cell r="C5251">
            <v>0</v>
          </cell>
          <cell r="D5251">
            <v>0</v>
          </cell>
          <cell r="E5251">
            <v>0</v>
          </cell>
          <cell r="F5251">
            <v>0</v>
          </cell>
          <cell r="G5251">
            <v>0</v>
          </cell>
        </row>
        <row r="5252">
          <cell r="A5252" t="str">
            <v>COMITENTE:</v>
          </cell>
          <cell r="B5252" t="str">
            <v>DIRECCIÓN DE ARQUITECTURA</v>
          </cell>
          <cell r="C5252">
            <v>0</v>
          </cell>
          <cell r="D5252">
            <v>0</v>
          </cell>
          <cell r="E5252">
            <v>0</v>
          </cell>
          <cell r="F5252">
            <v>0</v>
          </cell>
          <cell r="G5252">
            <v>0</v>
          </cell>
        </row>
        <row r="5253">
          <cell r="A5253" t="str">
            <v>CONTRATISTA:</v>
          </cell>
          <cell r="B5253" t="str">
            <v>FUNCIONALES SIGOP</v>
          </cell>
          <cell r="C5253">
            <v>0</v>
          </cell>
          <cell r="D5253">
            <v>0</v>
          </cell>
          <cell r="E5253">
            <v>0</v>
          </cell>
          <cell r="F5253">
            <v>0</v>
          </cell>
          <cell r="G5253">
            <v>0</v>
          </cell>
        </row>
        <row r="5254">
          <cell r="A5254" t="str">
            <v>OBRA:</v>
          </cell>
          <cell r="B5254" t="str">
            <v>PRUEBA PLANILLA DE MEDICION</v>
          </cell>
          <cell r="C5254">
            <v>0</v>
          </cell>
          <cell r="D5254">
            <v>0</v>
          </cell>
          <cell r="E5254">
            <v>0</v>
          </cell>
          <cell r="F5254" t="str">
            <v>PRECIOS A:</v>
          </cell>
          <cell r="G5254">
            <v>0</v>
          </cell>
        </row>
        <row r="5255">
          <cell r="A5255" t="str">
            <v>UBICACIÓN:</v>
          </cell>
          <cell r="B5255" t="str">
            <v>CENTRO CIVICO</v>
          </cell>
          <cell r="C5255">
            <v>0</v>
          </cell>
          <cell r="D5255">
            <v>0</v>
          </cell>
          <cell r="E5255">
            <v>0</v>
          </cell>
          <cell r="F5255">
            <v>0</v>
          </cell>
          <cell r="G5255">
            <v>0</v>
          </cell>
        </row>
        <row r="5256">
          <cell r="A5256" t="str">
            <v>RUBRO:</v>
          </cell>
          <cell r="B5256" t="str">
            <v/>
          </cell>
          <cell r="C5256" t="str">
            <v/>
          </cell>
          <cell r="D5256">
            <v>0</v>
          </cell>
          <cell r="E5256">
            <v>0</v>
          </cell>
          <cell r="F5256">
            <v>0</v>
          </cell>
          <cell r="G5256">
            <v>0</v>
          </cell>
        </row>
        <row r="5257">
          <cell r="A5257" t="str">
            <v>ITEM:</v>
          </cell>
          <cell r="B5257" t="str">
            <v/>
          </cell>
          <cell r="C5257" t="str">
            <v/>
          </cell>
          <cell r="D5257">
            <v>0</v>
          </cell>
          <cell r="E5257">
            <v>0</v>
          </cell>
          <cell r="F5257" t="str">
            <v>UNIDAD:</v>
          </cell>
          <cell r="G5257" t="str">
            <v/>
          </cell>
        </row>
        <row r="5258">
          <cell r="A5258">
            <v>0</v>
          </cell>
          <cell r="B5258">
            <v>0</v>
          </cell>
          <cell r="C5258">
            <v>0</v>
          </cell>
          <cell r="D5258">
            <v>0</v>
          </cell>
          <cell r="E5258">
            <v>0</v>
          </cell>
          <cell r="F5258">
            <v>0</v>
          </cell>
          <cell r="G5258">
            <v>0</v>
          </cell>
        </row>
        <row r="5259">
          <cell r="A5259" t="str">
            <v>DATOS REDETERMINACION</v>
          </cell>
          <cell r="B5259">
            <v>0</v>
          </cell>
          <cell r="C5259" t="str">
            <v>DESIGNACION</v>
          </cell>
          <cell r="D5259" t="str">
            <v>U</v>
          </cell>
          <cell r="E5259" t="str">
            <v>Cantidad</v>
          </cell>
          <cell r="F5259" t="str">
            <v>$ Unitarios</v>
          </cell>
          <cell r="G5259" t="str">
            <v>$ Parcial</v>
          </cell>
        </row>
        <row r="5260">
          <cell r="A5260" t="str">
            <v>CÓDIGO</v>
          </cell>
          <cell r="B5260" t="str">
            <v>DESCRIPCIÓN</v>
          </cell>
          <cell r="C5260">
            <v>0</v>
          </cell>
          <cell r="D5260">
            <v>0</v>
          </cell>
          <cell r="E5260">
            <v>0</v>
          </cell>
          <cell r="F5260">
            <v>0</v>
          </cell>
          <cell r="G5260">
            <v>0</v>
          </cell>
        </row>
        <row r="5261">
          <cell r="A5261">
            <v>0</v>
          </cell>
          <cell r="B5261">
            <v>0</v>
          </cell>
          <cell r="C5261" t="str">
            <v>A - MATERIALES</v>
          </cell>
          <cell r="D5261">
            <v>0</v>
          </cell>
          <cell r="E5261">
            <v>0</v>
          </cell>
          <cell r="F5261">
            <v>0</v>
          </cell>
          <cell r="G5261">
            <v>0</v>
          </cell>
        </row>
        <row r="5262">
          <cell r="A5262" t="str">
            <v/>
          </cell>
          <cell r="B5262" t="str">
            <v/>
          </cell>
          <cell r="C5262">
            <v>0</v>
          </cell>
          <cell r="D5262" t="str">
            <v/>
          </cell>
          <cell r="E5262">
            <v>0</v>
          </cell>
          <cell r="F5262">
            <v>0</v>
          </cell>
          <cell r="G5262">
            <v>0</v>
          </cell>
        </row>
        <row r="5263">
          <cell r="A5263" t="str">
            <v/>
          </cell>
          <cell r="B5263" t="str">
            <v/>
          </cell>
          <cell r="C5263">
            <v>0</v>
          </cell>
          <cell r="D5263" t="str">
            <v/>
          </cell>
          <cell r="E5263">
            <v>0</v>
          </cell>
          <cell r="F5263">
            <v>0</v>
          </cell>
          <cell r="G5263">
            <v>0</v>
          </cell>
        </row>
        <row r="5264">
          <cell r="A5264" t="str">
            <v/>
          </cell>
          <cell r="B5264" t="str">
            <v/>
          </cell>
          <cell r="C5264">
            <v>0</v>
          </cell>
          <cell r="D5264" t="str">
            <v/>
          </cell>
          <cell r="E5264">
            <v>0</v>
          </cell>
          <cell r="F5264">
            <v>0</v>
          </cell>
          <cell r="G5264">
            <v>0</v>
          </cell>
        </row>
        <row r="5265">
          <cell r="A5265" t="str">
            <v/>
          </cell>
          <cell r="B5265" t="str">
            <v/>
          </cell>
          <cell r="C5265">
            <v>0</v>
          </cell>
          <cell r="D5265" t="str">
            <v/>
          </cell>
          <cell r="E5265">
            <v>0</v>
          </cell>
          <cell r="F5265">
            <v>0</v>
          </cell>
          <cell r="G5265">
            <v>0</v>
          </cell>
        </row>
        <row r="5266">
          <cell r="A5266" t="str">
            <v/>
          </cell>
          <cell r="B5266" t="str">
            <v/>
          </cell>
          <cell r="C5266">
            <v>0</v>
          </cell>
          <cell r="D5266" t="str">
            <v/>
          </cell>
          <cell r="E5266">
            <v>0</v>
          </cell>
          <cell r="F5266">
            <v>0</v>
          </cell>
          <cell r="G5266">
            <v>0</v>
          </cell>
        </row>
        <row r="5267">
          <cell r="A5267" t="str">
            <v/>
          </cell>
          <cell r="B5267" t="str">
            <v/>
          </cell>
          <cell r="C5267">
            <v>0</v>
          </cell>
          <cell r="D5267" t="str">
            <v/>
          </cell>
          <cell r="E5267">
            <v>0</v>
          </cell>
          <cell r="F5267">
            <v>0</v>
          </cell>
          <cell r="G5267">
            <v>0</v>
          </cell>
        </row>
        <row r="5268">
          <cell r="A5268" t="str">
            <v/>
          </cell>
          <cell r="B5268" t="str">
            <v/>
          </cell>
          <cell r="C5268">
            <v>0</v>
          </cell>
          <cell r="D5268" t="str">
            <v/>
          </cell>
          <cell r="E5268">
            <v>0</v>
          </cell>
          <cell r="F5268">
            <v>0</v>
          </cell>
          <cell r="G5268">
            <v>0</v>
          </cell>
        </row>
        <row r="5269">
          <cell r="A5269" t="str">
            <v/>
          </cell>
          <cell r="B5269" t="str">
            <v/>
          </cell>
          <cell r="C5269">
            <v>0</v>
          </cell>
          <cell r="D5269" t="str">
            <v/>
          </cell>
          <cell r="E5269">
            <v>0</v>
          </cell>
          <cell r="F5269">
            <v>0</v>
          </cell>
          <cell r="G5269">
            <v>0</v>
          </cell>
        </row>
        <row r="5270">
          <cell r="A5270" t="str">
            <v/>
          </cell>
          <cell r="B5270" t="str">
            <v/>
          </cell>
          <cell r="C5270">
            <v>0</v>
          </cell>
          <cell r="D5270" t="str">
            <v/>
          </cell>
          <cell r="E5270">
            <v>0</v>
          </cell>
          <cell r="F5270">
            <v>0</v>
          </cell>
          <cell r="G5270">
            <v>0</v>
          </cell>
        </row>
        <row r="5271">
          <cell r="A5271" t="str">
            <v/>
          </cell>
          <cell r="B5271" t="str">
            <v/>
          </cell>
          <cell r="C5271">
            <v>0</v>
          </cell>
          <cell r="D5271" t="str">
            <v/>
          </cell>
          <cell r="E5271">
            <v>0</v>
          </cell>
          <cell r="F5271">
            <v>0</v>
          </cell>
          <cell r="G5271">
            <v>0</v>
          </cell>
        </row>
        <row r="5272">
          <cell r="A5272" t="str">
            <v/>
          </cell>
          <cell r="B5272" t="str">
            <v/>
          </cell>
          <cell r="C5272">
            <v>0</v>
          </cell>
          <cell r="D5272" t="str">
            <v/>
          </cell>
          <cell r="E5272">
            <v>0</v>
          </cell>
          <cell r="F5272">
            <v>0</v>
          </cell>
          <cell r="G5272">
            <v>0</v>
          </cell>
        </row>
        <row r="5273">
          <cell r="A5273" t="str">
            <v/>
          </cell>
          <cell r="B5273" t="str">
            <v/>
          </cell>
          <cell r="C5273">
            <v>0</v>
          </cell>
          <cell r="D5273" t="str">
            <v/>
          </cell>
          <cell r="E5273">
            <v>0</v>
          </cell>
          <cell r="F5273">
            <v>0</v>
          </cell>
          <cell r="G5273">
            <v>0</v>
          </cell>
        </row>
        <row r="5274">
          <cell r="A5274" t="str">
            <v/>
          </cell>
          <cell r="B5274" t="str">
            <v/>
          </cell>
          <cell r="C5274">
            <v>0</v>
          </cell>
          <cell r="D5274" t="str">
            <v/>
          </cell>
          <cell r="E5274">
            <v>0</v>
          </cell>
          <cell r="F5274">
            <v>0</v>
          </cell>
          <cell r="G5274">
            <v>0</v>
          </cell>
        </row>
        <row r="5275">
          <cell r="A5275" t="str">
            <v/>
          </cell>
          <cell r="B5275" t="str">
            <v/>
          </cell>
          <cell r="C5275">
            <v>0</v>
          </cell>
          <cell r="D5275" t="str">
            <v/>
          </cell>
          <cell r="E5275">
            <v>0</v>
          </cell>
          <cell r="F5275">
            <v>0</v>
          </cell>
          <cell r="G5275">
            <v>0</v>
          </cell>
        </row>
        <row r="5276">
          <cell r="A5276">
            <v>0</v>
          </cell>
          <cell r="B5276">
            <v>0</v>
          </cell>
          <cell r="C5276">
            <v>0</v>
          </cell>
          <cell r="D5276">
            <v>0</v>
          </cell>
          <cell r="E5276">
            <v>0</v>
          </cell>
          <cell r="F5276" t="str">
            <v>Total A</v>
          </cell>
          <cell r="G5276">
            <v>0</v>
          </cell>
        </row>
        <row r="5277">
          <cell r="A5277">
            <v>0</v>
          </cell>
          <cell r="B5277">
            <v>0</v>
          </cell>
          <cell r="C5277" t="str">
            <v>B - MANO DE OBRA</v>
          </cell>
          <cell r="D5277">
            <v>0</v>
          </cell>
          <cell r="E5277">
            <v>0</v>
          </cell>
          <cell r="F5277">
            <v>0</v>
          </cell>
          <cell r="G5277">
            <v>0</v>
          </cell>
        </row>
        <row r="5278">
          <cell r="A5278" t="str">
            <v/>
          </cell>
          <cell r="B5278">
            <v>0</v>
          </cell>
          <cell r="C5278">
            <v>0</v>
          </cell>
          <cell r="D5278" t="str">
            <v/>
          </cell>
          <cell r="E5278">
            <v>0</v>
          </cell>
          <cell r="F5278">
            <v>0</v>
          </cell>
          <cell r="G5278">
            <v>0</v>
          </cell>
        </row>
        <row r="5279">
          <cell r="A5279" t="str">
            <v/>
          </cell>
          <cell r="B5279">
            <v>0</v>
          </cell>
          <cell r="C5279">
            <v>0</v>
          </cell>
          <cell r="D5279" t="str">
            <v/>
          </cell>
          <cell r="E5279">
            <v>0</v>
          </cell>
          <cell r="F5279">
            <v>0</v>
          </cell>
          <cell r="G5279">
            <v>0</v>
          </cell>
        </row>
        <row r="5280">
          <cell r="A5280" t="str">
            <v/>
          </cell>
          <cell r="B5280">
            <v>0</v>
          </cell>
          <cell r="C5280">
            <v>0</v>
          </cell>
          <cell r="D5280" t="str">
            <v/>
          </cell>
          <cell r="E5280">
            <v>0</v>
          </cell>
          <cell r="F5280">
            <v>0</v>
          </cell>
          <cell r="G5280">
            <v>0</v>
          </cell>
        </row>
        <row r="5281">
          <cell r="A5281" t="str">
            <v/>
          </cell>
          <cell r="B5281">
            <v>0</v>
          </cell>
          <cell r="C5281">
            <v>0</v>
          </cell>
          <cell r="D5281" t="str">
            <v/>
          </cell>
          <cell r="E5281">
            <v>0</v>
          </cell>
          <cell r="F5281">
            <v>0</v>
          </cell>
          <cell r="G5281">
            <v>0</v>
          </cell>
        </row>
        <row r="5282">
          <cell r="A5282" t="str">
            <v/>
          </cell>
          <cell r="B5282">
            <v>0</v>
          </cell>
          <cell r="C5282">
            <v>0</v>
          </cell>
          <cell r="D5282" t="str">
            <v/>
          </cell>
          <cell r="E5282">
            <v>0</v>
          </cell>
          <cell r="F5282">
            <v>0</v>
          </cell>
          <cell r="G5282">
            <v>0</v>
          </cell>
        </row>
        <row r="5283">
          <cell r="A5283" t="str">
            <v/>
          </cell>
          <cell r="B5283">
            <v>0</v>
          </cell>
          <cell r="C5283">
            <v>0</v>
          </cell>
          <cell r="D5283" t="str">
            <v/>
          </cell>
          <cell r="E5283">
            <v>0</v>
          </cell>
          <cell r="F5283">
            <v>0</v>
          </cell>
          <cell r="G5283">
            <v>0</v>
          </cell>
        </row>
        <row r="5284">
          <cell r="A5284" t="str">
            <v/>
          </cell>
          <cell r="B5284">
            <v>0</v>
          </cell>
          <cell r="C5284">
            <v>0</v>
          </cell>
          <cell r="D5284" t="str">
            <v/>
          </cell>
          <cell r="E5284">
            <v>0</v>
          </cell>
          <cell r="F5284">
            <v>0</v>
          </cell>
          <cell r="G5284">
            <v>0</v>
          </cell>
        </row>
        <row r="5285">
          <cell r="A5285" t="str">
            <v/>
          </cell>
          <cell r="B5285">
            <v>0</v>
          </cell>
          <cell r="C5285">
            <v>0</v>
          </cell>
          <cell r="D5285" t="str">
            <v/>
          </cell>
          <cell r="E5285">
            <v>0</v>
          </cell>
          <cell r="F5285">
            <v>0</v>
          </cell>
          <cell r="G5285">
            <v>0</v>
          </cell>
        </row>
        <row r="5286">
          <cell r="A5286">
            <v>0</v>
          </cell>
          <cell r="B5286">
            <v>0</v>
          </cell>
          <cell r="C5286">
            <v>0</v>
          </cell>
          <cell r="D5286">
            <v>0</v>
          </cell>
          <cell r="E5286">
            <v>0</v>
          </cell>
          <cell r="F5286" t="str">
            <v>Total B</v>
          </cell>
          <cell r="G5286">
            <v>0</v>
          </cell>
        </row>
        <row r="5287">
          <cell r="A5287">
            <v>0</v>
          </cell>
          <cell r="B5287">
            <v>0</v>
          </cell>
          <cell r="C5287" t="str">
            <v>C - EQUIPOS</v>
          </cell>
          <cell r="D5287">
            <v>0</v>
          </cell>
          <cell r="E5287">
            <v>0</v>
          </cell>
          <cell r="F5287">
            <v>0</v>
          </cell>
          <cell r="G5287">
            <v>0</v>
          </cell>
        </row>
        <row r="5288">
          <cell r="A5288" t="str">
            <v/>
          </cell>
          <cell r="B5288" t="str">
            <v/>
          </cell>
          <cell r="C5288">
            <v>0</v>
          </cell>
          <cell r="D5288" t="str">
            <v/>
          </cell>
          <cell r="E5288">
            <v>0</v>
          </cell>
          <cell r="F5288">
            <v>0</v>
          </cell>
          <cell r="G5288">
            <v>0</v>
          </cell>
        </row>
        <row r="5289">
          <cell r="A5289" t="str">
            <v/>
          </cell>
          <cell r="B5289" t="str">
            <v/>
          </cell>
          <cell r="C5289">
            <v>0</v>
          </cell>
          <cell r="D5289" t="str">
            <v/>
          </cell>
          <cell r="E5289">
            <v>0</v>
          </cell>
          <cell r="F5289">
            <v>0</v>
          </cell>
          <cell r="G5289">
            <v>0</v>
          </cell>
        </row>
        <row r="5290">
          <cell r="A5290" t="str">
            <v/>
          </cell>
          <cell r="B5290" t="str">
            <v/>
          </cell>
          <cell r="C5290">
            <v>0</v>
          </cell>
          <cell r="D5290" t="str">
            <v/>
          </cell>
          <cell r="E5290">
            <v>0</v>
          </cell>
          <cell r="F5290">
            <v>0</v>
          </cell>
          <cell r="G5290">
            <v>0</v>
          </cell>
        </row>
        <row r="5291">
          <cell r="A5291" t="str">
            <v/>
          </cell>
          <cell r="B5291" t="str">
            <v/>
          </cell>
          <cell r="C5291">
            <v>0</v>
          </cell>
          <cell r="D5291" t="str">
            <v/>
          </cell>
          <cell r="E5291">
            <v>0</v>
          </cell>
          <cell r="F5291">
            <v>0</v>
          </cell>
          <cell r="G5291">
            <v>0</v>
          </cell>
        </row>
        <row r="5292">
          <cell r="A5292" t="str">
            <v/>
          </cell>
          <cell r="B5292" t="str">
            <v/>
          </cell>
          <cell r="C5292">
            <v>0</v>
          </cell>
          <cell r="D5292" t="str">
            <v/>
          </cell>
          <cell r="E5292">
            <v>0</v>
          </cell>
          <cell r="F5292">
            <v>0</v>
          </cell>
          <cell r="G5292">
            <v>0</v>
          </cell>
        </row>
        <row r="5293">
          <cell r="A5293" t="str">
            <v/>
          </cell>
          <cell r="B5293" t="str">
            <v/>
          </cell>
          <cell r="C5293">
            <v>0</v>
          </cell>
          <cell r="D5293" t="str">
            <v/>
          </cell>
          <cell r="E5293">
            <v>0</v>
          </cell>
          <cell r="F5293">
            <v>0</v>
          </cell>
          <cell r="G5293">
            <v>0</v>
          </cell>
        </row>
        <row r="5294">
          <cell r="A5294" t="str">
            <v/>
          </cell>
          <cell r="B5294" t="str">
            <v/>
          </cell>
          <cell r="C5294">
            <v>0</v>
          </cell>
          <cell r="D5294" t="str">
            <v/>
          </cell>
          <cell r="E5294">
            <v>0</v>
          </cell>
          <cell r="F5294">
            <v>0</v>
          </cell>
          <cell r="G5294">
            <v>0</v>
          </cell>
        </row>
        <row r="5295">
          <cell r="A5295" t="str">
            <v/>
          </cell>
          <cell r="B5295" t="str">
            <v/>
          </cell>
          <cell r="C5295">
            <v>0</v>
          </cell>
          <cell r="D5295" t="str">
            <v/>
          </cell>
          <cell r="E5295">
            <v>0</v>
          </cell>
          <cell r="F5295">
            <v>0</v>
          </cell>
          <cell r="G5295">
            <v>0</v>
          </cell>
        </row>
        <row r="5296">
          <cell r="A5296" t="str">
            <v/>
          </cell>
          <cell r="B5296" t="str">
            <v/>
          </cell>
          <cell r="C5296">
            <v>0</v>
          </cell>
          <cell r="D5296" t="str">
            <v/>
          </cell>
          <cell r="E5296">
            <v>0</v>
          </cell>
          <cell r="F5296">
            <v>0</v>
          </cell>
          <cell r="G5296">
            <v>0</v>
          </cell>
        </row>
        <row r="5297">
          <cell r="A5297">
            <v>0</v>
          </cell>
          <cell r="B5297">
            <v>0</v>
          </cell>
          <cell r="C5297">
            <v>0</v>
          </cell>
          <cell r="D5297">
            <v>0</v>
          </cell>
          <cell r="E5297">
            <v>0</v>
          </cell>
          <cell r="F5297" t="str">
            <v>Total C</v>
          </cell>
          <cell r="G5297">
            <v>0</v>
          </cell>
        </row>
        <row r="5298">
          <cell r="A5298">
            <v>0</v>
          </cell>
          <cell r="B5298">
            <v>0</v>
          </cell>
          <cell r="C5298">
            <v>0</v>
          </cell>
          <cell r="D5298">
            <v>0</v>
          </cell>
          <cell r="E5298">
            <v>0</v>
          </cell>
          <cell r="F5298">
            <v>0</v>
          </cell>
          <cell r="G5298">
            <v>0</v>
          </cell>
        </row>
        <row r="5299">
          <cell r="A5299" t="str">
            <v/>
          </cell>
          <cell r="B5299" t="str">
            <v/>
          </cell>
          <cell r="C5299">
            <v>0</v>
          </cell>
          <cell r="D5299" t="str">
            <v>Costo  Neto</v>
          </cell>
          <cell r="E5299">
            <v>0</v>
          </cell>
          <cell r="F5299" t="str">
            <v>Total D=A+B+C</v>
          </cell>
          <cell r="G5299">
            <v>0</v>
          </cell>
        </row>
        <row r="5301">
          <cell r="A5301" t="str">
            <v>ANALISIS DE PRECIOS</v>
          </cell>
          <cell r="B5301">
            <v>0</v>
          </cell>
          <cell r="C5301">
            <v>0</v>
          </cell>
          <cell r="D5301">
            <v>0</v>
          </cell>
          <cell r="E5301">
            <v>0</v>
          </cell>
          <cell r="F5301">
            <v>0</v>
          </cell>
          <cell r="G5301">
            <v>0</v>
          </cell>
        </row>
        <row r="5302">
          <cell r="A5302" t="str">
            <v>COMITENTE:</v>
          </cell>
          <cell r="B5302" t="str">
            <v>DIRECCIÓN DE ARQUITECTURA</v>
          </cell>
          <cell r="C5302">
            <v>0</v>
          </cell>
          <cell r="D5302">
            <v>0</v>
          </cell>
          <cell r="E5302">
            <v>0</v>
          </cell>
          <cell r="F5302">
            <v>0</v>
          </cell>
          <cell r="G5302">
            <v>0</v>
          </cell>
        </row>
        <row r="5303">
          <cell r="A5303" t="str">
            <v>CONTRATISTA:</v>
          </cell>
          <cell r="B5303" t="str">
            <v>FUNCIONALES SIGOP</v>
          </cell>
          <cell r="C5303">
            <v>0</v>
          </cell>
          <cell r="D5303">
            <v>0</v>
          </cell>
          <cell r="E5303">
            <v>0</v>
          </cell>
          <cell r="F5303">
            <v>0</v>
          </cell>
          <cell r="G5303">
            <v>0</v>
          </cell>
        </row>
        <row r="5304">
          <cell r="A5304" t="str">
            <v>OBRA:</v>
          </cell>
          <cell r="B5304" t="str">
            <v>PRUEBA PLANILLA DE MEDICION</v>
          </cell>
          <cell r="C5304">
            <v>0</v>
          </cell>
          <cell r="D5304">
            <v>0</v>
          </cell>
          <cell r="E5304">
            <v>0</v>
          </cell>
          <cell r="F5304" t="str">
            <v>PRECIOS A:</v>
          </cell>
          <cell r="G5304">
            <v>0</v>
          </cell>
        </row>
        <row r="5305">
          <cell r="A5305" t="str">
            <v>UBICACIÓN:</v>
          </cell>
          <cell r="B5305" t="str">
            <v>CENTRO CIVICO</v>
          </cell>
          <cell r="C5305">
            <v>0</v>
          </cell>
          <cell r="D5305">
            <v>0</v>
          </cell>
          <cell r="E5305">
            <v>0</v>
          </cell>
          <cell r="F5305">
            <v>0</v>
          </cell>
          <cell r="G5305">
            <v>0</v>
          </cell>
        </row>
        <row r="5306">
          <cell r="A5306" t="str">
            <v>RUBRO:</v>
          </cell>
          <cell r="B5306" t="str">
            <v/>
          </cell>
          <cell r="C5306" t="str">
            <v/>
          </cell>
          <cell r="D5306">
            <v>0</v>
          </cell>
          <cell r="E5306">
            <v>0</v>
          </cell>
          <cell r="F5306">
            <v>0</v>
          </cell>
          <cell r="G5306">
            <v>0</v>
          </cell>
        </row>
        <row r="5307">
          <cell r="A5307" t="str">
            <v>ITEM:</v>
          </cell>
          <cell r="B5307" t="str">
            <v/>
          </cell>
          <cell r="C5307" t="str">
            <v/>
          </cell>
          <cell r="D5307">
            <v>0</v>
          </cell>
          <cell r="E5307">
            <v>0</v>
          </cell>
          <cell r="F5307" t="str">
            <v>UNIDAD:</v>
          </cell>
          <cell r="G5307" t="str">
            <v/>
          </cell>
        </row>
        <row r="5308">
          <cell r="A5308">
            <v>0</v>
          </cell>
          <cell r="B5308">
            <v>0</v>
          </cell>
          <cell r="C5308">
            <v>0</v>
          </cell>
          <cell r="D5308">
            <v>0</v>
          </cell>
          <cell r="E5308">
            <v>0</v>
          </cell>
          <cell r="F5308">
            <v>0</v>
          </cell>
          <cell r="G5308">
            <v>0</v>
          </cell>
        </row>
        <row r="5309">
          <cell r="A5309" t="str">
            <v>DATOS REDETERMINACION</v>
          </cell>
          <cell r="B5309">
            <v>0</v>
          </cell>
          <cell r="C5309" t="str">
            <v>DESIGNACION</v>
          </cell>
          <cell r="D5309" t="str">
            <v>U</v>
          </cell>
          <cell r="E5309" t="str">
            <v>Cantidad</v>
          </cell>
          <cell r="F5309" t="str">
            <v>$ Unitarios</v>
          </cell>
          <cell r="G5309" t="str">
            <v>$ Parcial</v>
          </cell>
        </row>
        <row r="5310">
          <cell r="A5310" t="str">
            <v>CÓDIGO</v>
          </cell>
          <cell r="B5310" t="str">
            <v>DESCRIPCIÓN</v>
          </cell>
          <cell r="C5310">
            <v>0</v>
          </cell>
          <cell r="D5310">
            <v>0</v>
          </cell>
          <cell r="E5310">
            <v>0</v>
          </cell>
          <cell r="F5310">
            <v>0</v>
          </cell>
          <cell r="G5310">
            <v>0</v>
          </cell>
        </row>
        <row r="5311">
          <cell r="A5311">
            <v>0</v>
          </cell>
          <cell r="B5311">
            <v>0</v>
          </cell>
          <cell r="C5311" t="str">
            <v>A - MATERIALES</v>
          </cell>
          <cell r="D5311">
            <v>0</v>
          </cell>
          <cell r="E5311">
            <v>0</v>
          </cell>
          <cell r="F5311">
            <v>0</v>
          </cell>
          <cell r="G5311">
            <v>0</v>
          </cell>
        </row>
        <row r="5312">
          <cell r="A5312" t="str">
            <v/>
          </cell>
          <cell r="B5312" t="str">
            <v/>
          </cell>
          <cell r="C5312">
            <v>0</v>
          </cell>
          <cell r="D5312" t="str">
            <v/>
          </cell>
          <cell r="E5312">
            <v>0</v>
          </cell>
          <cell r="F5312">
            <v>0</v>
          </cell>
          <cell r="G5312">
            <v>0</v>
          </cell>
        </row>
        <row r="5313">
          <cell r="A5313" t="str">
            <v/>
          </cell>
          <cell r="B5313" t="str">
            <v/>
          </cell>
          <cell r="C5313">
            <v>0</v>
          </cell>
          <cell r="D5313" t="str">
            <v/>
          </cell>
          <cell r="E5313">
            <v>0</v>
          </cell>
          <cell r="F5313">
            <v>0</v>
          </cell>
          <cell r="G5313">
            <v>0</v>
          </cell>
        </row>
        <row r="5314">
          <cell r="A5314" t="str">
            <v/>
          </cell>
          <cell r="B5314" t="str">
            <v/>
          </cell>
          <cell r="C5314">
            <v>0</v>
          </cell>
          <cell r="D5314" t="str">
            <v/>
          </cell>
          <cell r="E5314">
            <v>0</v>
          </cell>
          <cell r="F5314">
            <v>0</v>
          </cell>
          <cell r="G5314">
            <v>0</v>
          </cell>
        </row>
        <row r="5315">
          <cell r="A5315" t="str">
            <v/>
          </cell>
          <cell r="B5315" t="str">
            <v/>
          </cell>
          <cell r="C5315">
            <v>0</v>
          </cell>
          <cell r="D5315" t="str">
            <v/>
          </cell>
          <cell r="E5315">
            <v>0</v>
          </cell>
          <cell r="F5315">
            <v>0</v>
          </cell>
          <cell r="G5315">
            <v>0</v>
          </cell>
        </row>
        <row r="5316">
          <cell r="A5316" t="str">
            <v/>
          </cell>
          <cell r="B5316" t="str">
            <v/>
          </cell>
          <cell r="C5316">
            <v>0</v>
          </cell>
          <cell r="D5316" t="str">
            <v/>
          </cell>
          <cell r="E5316">
            <v>0</v>
          </cell>
          <cell r="F5316">
            <v>0</v>
          </cell>
          <cell r="G5316">
            <v>0</v>
          </cell>
        </row>
        <row r="5317">
          <cell r="A5317" t="str">
            <v/>
          </cell>
          <cell r="B5317" t="str">
            <v/>
          </cell>
          <cell r="C5317">
            <v>0</v>
          </cell>
          <cell r="D5317" t="str">
            <v/>
          </cell>
          <cell r="E5317">
            <v>0</v>
          </cell>
          <cell r="F5317">
            <v>0</v>
          </cell>
          <cell r="G5317">
            <v>0</v>
          </cell>
        </row>
        <row r="5318">
          <cell r="A5318" t="str">
            <v/>
          </cell>
          <cell r="B5318" t="str">
            <v/>
          </cell>
          <cell r="C5318">
            <v>0</v>
          </cell>
          <cell r="D5318" t="str">
            <v/>
          </cell>
          <cell r="E5318">
            <v>0</v>
          </cell>
          <cell r="F5318">
            <v>0</v>
          </cell>
          <cell r="G5318">
            <v>0</v>
          </cell>
        </row>
        <row r="5319">
          <cell r="A5319" t="str">
            <v/>
          </cell>
          <cell r="B5319" t="str">
            <v/>
          </cell>
          <cell r="C5319">
            <v>0</v>
          </cell>
          <cell r="D5319" t="str">
            <v/>
          </cell>
          <cell r="E5319">
            <v>0</v>
          </cell>
          <cell r="F5319">
            <v>0</v>
          </cell>
          <cell r="G5319">
            <v>0</v>
          </cell>
        </row>
        <row r="5320">
          <cell r="A5320" t="str">
            <v/>
          </cell>
          <cell r="B5320" t="str">
            <v/>
          </cell>
          <cell r="C5320">
            <v>0</v>
          </cell>
          <cell r="D5320" t="str">
            <v/>
          </cell>
          <cell r="E5320">
            <v>0</v>
          </cell>
          <cell r="F5320">
            <v>0</v>
          </cell>
          <cell r="G5320">
            <v>0</v>
          </cell>
        </row>
        <row r="5321">
          <cell r="A5321" t="str">
            <v/>
          </cell>
          <cell r="B5321" t="str">
            <v/>
          </cell>
          <cell r="C5321">
            <v>0</v>
          </cell>
          <cell r="D5321" t="str">
            <v/>
          </cell>
          <cell r="E5321">
            <v>0</v>
          </cell>
          <cell r="F5321">
            <v>0</v>
          </cell>
          <cell r="G5321">
            <v>0</v>
          </cell>
        </row>
        <row r="5322">
          <cell r="A5322" t="str">
            <v/>
          </cell>
          <cell r="B5322" t="str">
            <v/>
          </cell>
          <cell r="C5322">
            <v>0</v>
          </cell>
          <cell r="D5322" t="str">
            <v/>
          </cell>
          <cell r="E5322">
            <v>0</v>
          </cell>
          <cell r="F5322">
            <v>0</v>
          </cell>
          <cell r="G5322">
            <v>0</v>
          </cell>
        </row>
        <row r="5323">
          <cell r="A5323" t="str">
            <v/>
          </cell>
          <cell r="B5323" t="str">
            <v/>
          </cell>
          <cell r="C5323">
            <v>0</v>
          </cell>
          <cell r="D5323" t="str">
            <v/>
          </cell>
          <cell r="E5323">
            <v>0</v>
          </cell>
          <cell r="F5323">
            <v>0</v>
          </cell>
          <cell r="G5323">
            <v>0</v>
          </cell>
        </row>
        <row r="5324">
          <cell r="A5324" t="str">
            <v/>
          </cell>
          <cell r="B5324" t="str">
            <v/>
          </cell>
          <cell r="C5324">
            <v>0</v>
          </cell>
          <cell r="D5324" t="str">
            <v/>
          </cell>
          <cell r="E5324">
            <v>0</v>
          </cell>
          <cell r="F5324">
            <v>0</v>
          </cell>
          <cell r="G5324">
            <v>0</v>
          </cell>
        </row>
        <row r="5325">
          <cell r="A5325" t="str">
            <v/>
          </cell>
          <cell r="B5325" t="str">
            <v/>
          </cell>
          <cell r="C5325">
            <v>0</v>
          </cell>
          <cell r="D5325" t="str">
            <v/>
          </cell>
          <cell r="E5325">
            <v>0</v>
          </cell>
          <cell r="F5325">
            <v>0</v>
          </cell>
          <cell r="G5325">
            <v>0</v>
          </cell>
        </row>
        <row r="5326">
          <cell r="A5326">
            <v>0</v>
          </cell>
          <cell r="B5326">
            <v>0</v>
          </cell>
          <cell r="C5326">
            <v>0</v>
          </cell>
          <cell r="D5326">
            <v>0</v>
          </cell>
          <cell r="E5326">
            <v>0</v>
          </cell>
          <cell r="F5326" t="str">
            <v>Total A</v>
          </cell>
          <cell r="G5326">
            <v>0</v>
          </cell>
        </row>
        <row r="5327">
          <cell r="A5327">
            <v>0</v>
          </cell>
          <cell r="B5327">
            <v>0</v>
          </cell>
          <cell r="C5327" t="str">
            <v>B - MANO DE OBRA</v>
          </cell>
          <cell r="D5327">
            <v>0</v>
          </cell>
          <cell r="E5327">
            <v>0</v>
          </cell>
          <cell r="F5327">
            <v>0</v>
          </cell>
          <cell r="G5327">
            <v>0</v>
          </cell>
        </row>
        <row r="5328">
          <cell r="A5328" t="str">
            <v/>
          </cell>
          <cell r="B5328">
            <v>0</v>
          </cell>
          <cell r="C5328">
            <v>0</v>
          </cell>
          <cell r="D5328" t="str">
            <v/>
          </cell>
          <cell r="E5328">
            <v>0</v>
          </cell>
          <cell r="F5328">
            <v>0</v>
          </cell>
          <cell r="G5328">
            <v>0</v>
          </cell>
        </row>
        <row r="5329">
          <cell r="A5329" t="str">
            <v/>
          </cell>
          <cell r="B5329">
            <v>0</v>
          </cell>
          <cell r="C5329">
            <v>0</v>
          </cell>
          <cell r="D5329" t="str">
            <v/>
          </cell>
          <cell r="E5329">
            <v>0</v>
          </cell>
          <cell r="F5329">
            <v>0</v>
          </cell>
          <cell r="G5329">
            <v>0</v>
          </cell>
        </row>
        <row r="5330">
          <cell r="A5330" t="str">
            <v/>
          </cell>
          <cell r="B5330">
            <v>0</v>
          </cell>
          <cell r="C5330">
            <v>0</v>
          </cell>
          <cell r="D5330" t="str">
            <v/>
          </cell>
          <cell r="E5330">
            <v>0</v>
          </cell>
          <cell r="F5330">
            <v>0</v>
          </cell>
          <cell r="G5330">
            <v>0</v>
          </cell>
        </row>
        <row r="5331">
          <cell r="A5331" t="str">
            <v/>
          </cell>
          <cell r="B5331">
            <v>0</v>
          </cell>
          <cell r="C5331">
            <v>0</v>
          </cell>
          <cell r="D5331" t="str">
            <v/>
          </cell>
          <cell r="E5331">
            <v>0</v>
          </cell>
          <cell r="F5331">
            <v>0</v>
          </cell>
          <cell r="G5331">
            <v>0</v>
          </cell>
        </row>
        <row r="5332">
          <cell r="A5332" t="str">
            <v/>
          </cell>
          <cell r="B5332">
            <v>0</v>
          </cell>
          <cell r="C5332">
            <v>0</v>
          </cell>
          <cell r="D5332" t="str">
            <v/>
          </cell>
          <cell r="E5332">
            <v>0</v>
          </cell>
          <cell r="F5332">
            <v>0</v>
          </cell>
          <cell r="G5332">
            <v>0</v>
          </cell>
        </row>
        <row r="5333">
          <cell r="A5333" t="str">
            <v/>
          </cell>
          <cell r="B5333">
            <v>0</v>
          </cell>
          <cell r="C5333">
            <v>0</v>
          </cell>
          <cell r="D5333" t="str">
            <v/>
          </cell>
          <cell r="E5333">
            <v>0</v>
          </cell>
          <cell r="F5333">
            <v>0</v>
          </cell>
          <cell r="G5333">
            <v>0</v>
          </cell>
        </row>
        <row r="5334">
          <cell r="A5334" t="str">
            <v/>
          </cell>
          <cell r="B5334">
            <v>0</v>
          </cell>
          <cell r="C5334">
            <v>0</v>
          </cell>
          <cell r="D5334" t="str">
            <v/>
          </cell>
          <cell r="E5334">
            <v>0</v>
          </cell>
          <cell r="F5334">
            <v>0</v>
          </cell>
          <cell r="G5334">
            <v>0</v>
          </cell>
        </row>
        <row r="5335">
          <cell r="A5335" t="str">
            <v/>
          </cell>
          <cell r="B5335">
            <v>0</v>
          </cell>
          <cell r="C5335">
            <v>0</v>
          </cell>
          <cell r="D5335" t="str">
            <v/>
          </cell>
          <cell r="E5335">
            <v>0</v>
          </cell>
          <cell r="F5335">
            <v>0</v>
          </cell>
          <cell r="G5335">
            <v>0</v>
          </cell>
        </row>
        <row r="5336">
          <cell r="A5336">
            <v>0</v>
          </cell>
          <cell r="B5336">
            <v>0</v>
          </cell>
          <cell r="C5336">
            <v>0</v>
          </cell>
          <cell r="D5336">
            <v>0</v>
          </cell>
          <cell r="E5336">
            <v>0</v>
          </cell>
          <cell r="F5336" t="str">
            <v>Total B</v>
          </cell>
          <cell r="G5336">
            <v>0</v>
          </cell>
        </row>
        <row r="5337">
          <cell r="A5337">
            <v>0</v>
          </cell>
          <cell r="B5337">
            <v>0</v>
          </cell>
          <cell r="C5337" t="str">
            <v>C - EQUIPOS</v>
          </cell>
          <cell r="D5337">
            <v>0</v>
          </cell>
          <cell r="E5337">
            <v>0</v>
          </cell>
          <cell r="F5337">
            <v>0</v>
          </cell>
          <cell r="G5337">
            <v>0</v>
          </cell>
        </row>
        <row r="5338">
          <cell r="A5338" t="str">
            <v/>
          </cell>
          <cell r="B5338" t="str">
            <v/>
          </cell>
          <cell r="C5338">
            <v>0</v>
          </cell>
          <cell r="D5338" t="str">
            <v/>
          </cell>
          <cell r="E5338">
            <v>0</v>
          </cell>
          <cell r="F5338">
            <v>0</v>
          </cell>
          <cell r="G5338">
            <v>0</v>
          </cell>
        </row>
        <row r="5339">
          <cell r="A5339" t="str">
            <v/>
          </cell>
          <cell r="B5339" t="str">
            <v/>
          </cell>
          <cell r="C5339">
            <v>0</v>
          </cell>
          <cell r="D5339" t="str">
            <v/>
          </cell>
          <cell r="E5339">
            <v>0</v>
          </cell>
          <cell r="F5339">
            <v>0</v>
          </cell>
          <cell r="G5339">
            <v>0</v>
          </cell>
        </row>
        <row r="5340">
          <cell r="A5340" t="str">
            <v/>
          </cell>
          <cell r="B5340" t="str">
            <v/>
          </cell>
          <cell r="C5340">
            <v>0</v>
          </cell>
          <cell r="D5340" t="str">
            <v/>
          </cell>
          <cell r="E5340">
            <v>0</v>
          </cell>
          <cell r="F5340">
            <v>0</v>
          </cell>
          <cell r="G5340">
            <v>0</v>
          </cell>
        </row>
        <row r="5341">
          <cell r="A5341" t="str">
            <v/>
          </cell>
          <cell r="B5341" t="str">
            <v/>
          </cell>
          <cell r="C5341">
            <v>0</v>
          </cell>
          <cell r="D5341" t="str">
            <v/>
          </cell>
          <cell r="E5341">
            <v>0</v>
          </cell>
          <cell r="F5341">
            <v>0</v>
          </cell>
          <cell r="G5341">
            <v>0</v>
          </cell>
        </row>
        <row r="5342">
          <cell r="A5342" t="str">
            <v/>
          </cell>
          <cell r="B5342" t="str">
            <v/>
          </cell>
          <cell r="C5342">
            <v>0</v>
          </cell>
          <cell r="D5342" t="str">
            <v/>
          </cell>
          <cell r="E5342">
            <v>0</v>
          </cell>
          <cell r="F5342">
            <v>0</v>
          </cell>
          <cell r="G5342">
            <v>0</v>
          </cell>
        </row>
        <row r="5343">
          <cell r="A5343" t="str">
            <v/>
          </cell>
          <cell r="B5343" t="str">
            <v/>
          </cell>
          <cell r="C5343">
            <v>0</v>
          </cell>
          <cell r="D5343" t="str">
            <v/>
          </cell>
          <cell r="E5343">
            <v>0</v>
          </cell>
          <cell r="F5343">
            <v>0</v>
          </cell>
          <cell r="G5343">
            <v>0</v>
          </cell>
        </row>
        <row r="5344">
          <cell r="A5344" t="str">
            <v/>
          </cell>
          <cell r="B5344" t="str">
            <v/>
          </cell>
          <cell r="C5344">
            <v>0</v>
          </cell>
          <cell r="D5344" t="str">
            <v/>
          </cell>
          <cell r="E5344">
            <v>0</v>
          </cell>
          <cell r="F5344">
            <v>0</v>
          </cell>
          <cell r="G5344">
            <v>0</v>
          </cell>
        </row>
        <row r="5345">
          <cell r="A5345" t="str">
            <v/>
          </cell>
          <cell r="B5345" t="str">
            <v/>
          </cell>
          <cell r="C5345">
            <v>0</v>
          </cell>
          <cell r="D5345" t="str">
            <v/>
          </cell>
          <cell r="E5345">
            <v>0</v>
          </cell>
          <cell r="F5345">
            <v>0</v>
          </cell>
          <cell r="G5345">
            <v>0</v>
          </cell>
        </row>
        <row r="5346">
          <cell r="A5346" t="str">
            <v/>
          </cell>
          <cell r="B5346" t="str">
            <v/>
          </cell>
          <cell r="C5346">
            <v>0</v>
          </cell>
          <cell r="D5346" t="str">
            <v/>
          </cell>
          <cell r="E5346">
            <v>0</v>
          </cell>
          <cell r="F5346">
            <v>0</v>
          </cell>
          <cell r="G5346">
            <v>0</v>
          </cell>
        </row>
        <row r="5347">
          <cell r="A5347">
            <v>0</v>
          </cell>
          <cell r="B5347">
            <v>0</v>
          </cell>
          <cell r="C5347">
            <v>0</v>
          </cell>
          <cell r="D5347">
            <v>0</v>
          </cell>
          <cell r="E5347">
            <v>0</v>
          </cell>
          <cell r="F5347" t="str">
            <v>Total C</v>
          </cell>
          <cell r="G5347">
            <v>0</v>
          </cell>
        </row>
        <row r="5348">
          <cell r="A5348">
            <v>0</v>
          </cell>
          <cell r="B5348">
            <v>0</v>
          </cell>
          <cell r="C5348">
            <v>0</v>
          </cell>
          <cell r="D5348">
            <v>0</v>
          </cell>
          <cell r="E5348">
            <v>0</v>
          </cell>
          <cell r="F5348">
            <v>0</v>
          </cell>
          <cell r="G5348">
            <v>0</v>
          </cell>
        </row>
        <row r="5349">
          <cell r="A5349" t="str">
            <v/>
          </cell>
          <cell r="B5349" t="str">
            <v/>
          </cell>
          <cell r="C5349">
            <v>0</v>
          </cell>
          <cell r="D5349" t="str">
            <v>Costo  Neto</v>
          </cell>
          <cell r="E5349">
            <v>0</v>
          </cell>
          <cell r="F5349" t="str">
            <v>Total D=A+B+C</v>
          </cell>
          <cell r="G5349">
            <v>0</v>
          </cell>
        </row>
        <row r="5351">
          <cell r="A5351" t="str">
            <v>ANALISIS DE PRECIOS</v>
          </cell>
          <cell r="B5351">
            <v>0</v>
          </cell>
          <cell r="C5351">
            <v>0</v>
          </cell>
          <cell r="D5351">
            <v>0</v>
          </cell>
          <cell r="E5351">
            <v>0</v>
          </cell>
          <cell r="F5351">
            <v>0</v>
          </cell>
          <cell r="G5351">
            <v>0</v>
          </cell>
        </row>
        <row r="5352">
          <cell r="A5352" t="str">
            <v>COMITENTE:</v>
          </cell>
          <cell r="B5352" t="str">
            <v>DIRECCIÓN DE ARQUITECTURA</v>
          </cell>
          <cell r="C5352">
            <v>0</v>
          </cell>
          <cell r="D5352">
            <v>0</v>
          </cell>
          <cell r="E5352">
            <v>0</v>
          </cell>
          <cell r="F5352">
            <v>0</v>
          </cell>
          <cell r="G5352">
            <v>0</v>
          </cell>
        </row>
        <row r="5353">
          <cell r="A5353" t="str">
            <v>CONTRATISTA:</v>
          </cell>
          <cell r="B5353" t="str">
            <v>FUNCIONALES SIGOP</v>
          </cell>
          <cell r="C5353">
            <v>0</v>
          </cell>
          <cell r="D5353">
            <v>0</v>
          </cell>
          <cell r="E5353">
            <v>0</v>
          </cell>
          <cell r="F5353">
            <v>0</v>
          </cell>
          <cell r="G5353">
            <v>0</v>
          </cell>
        </row>
        <row r="5354">
          <cell r="A5354" t="str">
            <v>OBRA:</v>
          </cell>
          <cell r="B5354" t="str">
            <v>PRUEBA PLANILLA DE MEDICION</v>
          </cell>
          <cell r="C5354">
            <v>0</v>
          </cell>
          <cell r="D5354">
            <v>0</v>
          </cell>
          <cell r="E5354">
            <v>0</v>
          </cell>
          <cell r="F5354" t="str">
            <v>PRECIOS A:</v>
          </cell>
          <cell r="G5354">
            <v>0</v>
          </cell>
        </row>
        <row r="5355">
          <cell r="A5355" t="str">
            <v>UBICACIÓN:</v>
          </cell>
          <cell r="B5355" t="str">
            <v>CENTRO CIVICO</v>
          </cell>
          <cell r="C5355">
            <v>0</v>
          </cell>
          <cell r="D5355">
            <v>0</v>
          </cell>
          <cell r="E5355">
            <v>0</v>
          </cell>
          <cell r="F5355">
            <v>0</v>
          </cell>
          <cell r="G5355">
            <v>0</v>
          </cell>
        </row>
        <row r="5356">
          <cell r="A5356" t="str">
            <v>RUBRO:</v>
          </cell>
          <cell r="B5356" t="str">
            <v/>
          </cell>
          <cell r="C5356" t="str">
            <v/>
          </cell>
          <cell r="D5356">
            <v>0</v>
          </cell>
          <cell r="E5356">
            <v>0</v>
          </cell>
          <cell r="F5356">
            <v>0</v>
          </cell>
          <cell r="G5356">
            <v>0</v>
          </cell>
        </row>
        <row r="5357">
          <cell r="A5357" t="str">
            <v>ITEM:</v>
          </cell>
          <cell r="B5357" t="str">
            <v/>
          </cell>
          <cell r="C5357" t="str">
            <v/>
          </cell>
          <cell r="D5357">
            <v>0</v>
          </cell>
          <cell r="E5357">
            <v>0</v>
          </cell>
          <cell r="F5357" t="str">
            <v>UNIDAD:</v>
          </cell>
          <cell r="G5357" t="str">
            <v/>
          </cell>
        </row>
        <row r="5358">
          <cell r="A5358">
            <v>0</v>
          </cell>
          <cell r="B5358">
            <v>0</v>
          </cell>
          <cell r="C5358">
            <v>0</v>
          </cell>
          <cell r="D5358">
            <v>0</v>
          </cell>
          <cell r="E5358">
            <v>0</v>
          </cell>
          <cell r="F5358">
            <v>0</v>
          </cell>
          <cell r="G5358">
            <v>0</v>
          </cell>
        </row>
        <row r="5359">
          <cell r="A5359" t="str">
            <v>DATOS REDETERMINACION</v>
          </cell>
          <cell r="B5359">
            <v>0</v>
          </cell>
          <cell r="C5359" t="str">
            <v>DESIGNACION</v>
          </cell>
          <cell r="D5359" t="str">
            <v>U</v>
          </cell>
          <cell r="E5359" t="str">
            <v>Cantidad</v>
          </cell>
          <cell r="F5359" t="str">
            <v>$ Unitarios</v>
          </cell>
          <cell r="G5359" t="str">
            <v>$ Parcial</v>
          </cell>
        </row>
        <row r="5360">
          <cell r="A5360" t="str">
            <v>CÓDIGO</v>
          </cell>
          <cell r="B5360" t="str">
            <v>DESCRIPCIÓN</v>
          </cell>
          <cell r="C5360">
            <v>0</v>
          </cell>
          <cell r="D5360">
            <v>0</v>
          </cell>
          <cell r="E5360">
            <v>0</v>
          </cell>
          <cell r="F5360">
            <v>0</v>
          </cell>
          <cell r="G5360">
            <v>0</v>
          </cell>
        </row>
        <row r="5361">
          <cell r="A5361">
            <v>0</v>
          </cell>
          <cell r="B5361">
            <v>0</v>
          </cell>
          <cell r="C5361" t="str">
            <v>A - MATERIALES</v>
          </cell>
          <cell r="D5361">
            <v>0</v>
          </cell>
          <cell r="E5361">
            <v>0</v>
          </cell>
          <cell r="F5361">
            <v>0</v>
          </cell>
          <cell r="G5361">
            <v>0</v>
          </cell>
        </row>
        <row r="5362">
          <cell r="A5362" t="str">
            <v/>
          </cell>
          <cell r="B5362" t="str">
            <v/>
          </cell>
          <cell r="C5362">
            <v>0</v>
          </cell>
          <cell r="D5362" t="str">
            <v/>
          </cell>
          <cell r="E5362">
            <v>0</v>
          </cell>
          <cell r="F5362">
            <v>0</v>
          </cell>
          <cell r="G5362">
            <v>0</v>
          </cell>
        </row>
        <row r="5363">
          <cell r="A5363" t="str">
            <v/>
          </cell>
          <cell r="B5363" t="str">
            <v/>
          </cell>
          <cell r="C5363">
            <v>0</v>
          </cell>
          <cell r="D5363" t="str">
            <v/>
          </cell>
          <cell r="E5363">
            <v>0</v>
          </cell>
          <cell r="F5363">
            <v>0</v>
          </cell>
          <cell r="G5363">
            <v>0</v>
          </cell>
        </row>
        <row r="5364">
          <cell r="A5364" t="str">
            <v/>
          </cell>
          <cell r="B5364" t="str">
            <v/>
          </cell>
          <cell r="C5364">
            <v>0</v>
          </cell>
          <cell r="D5364" t="str">
            <v/>
          </cell>
          <cell r="E5364">
            <v>0</v>
          </cell>
          <cell r="F5364">
            <v>0</v>
          </cell>
          <cell r="G5364">
            <v>0</v>
          </cell>
        </row>
        <row r="5365">
          <cell r="A5365" t="str">
            <v/>
          </cell>
          <cell r="B5365" t="str">
            <v/>
          </cell>
          <cell r="C5365">
            <v>0</v>
          </cell>
          <cell r="D5365" t="str">
            <v/>
          </cell>
          <cell r="E5365">
            <v>0</v>
          </cell>
          <cell r="F5365">
            <v>0</v>
          </cell>
          <cell r="G5365">
            <v>0</v>
          </cell>
        </row>
        <row r="5366">
          <cell r="A5366" t="str">
            <v/>
          </cell>
          <cell r="B5366" t="str">
            <v/>
          </cell>
          <cell r="C5366">
            <v>0</v>
          </cell>
          <cell r="D5366" t="str">
            <v/>
          </cell>
          <cell r="E5366">
            <v>0</v>
          </cell>
          <cell r="F5366">
            <v>0</v>
          </cell>
          <cell r="G5366">
            <v>0</v>
          </cell>
        </row>
        <row r="5367">
          <cell r="A5367" t="str">
            <v/>
          </cell>
          <cell r="B5367" t="str">
            <v/>
          </cell>
          <cell r="C5367">
            <v>0</v>
          </cell>
          <cell r="D5367" t="str">
            <v/>
          </cell>
          <cell r="E5367">
            <v>0</v>
          </cell>
          <cell r="F5367">
            <v>0</v>
          </cell>
          <cell r="G5367">
            <v>0</v>
          </cell>
        </row>
        <row r="5368">
          <cell r="A5368" t="str">
            <v/>
          </cell>
          <cell r="B5368" t="str">
            <v/>
          </cell>
          <cell r="C5368">
            <v>0</v>
          </cell>
          <cell r="D5368" t="str">
            <v/>
          </cell>
          <cell r="E5368">
            <v>0</v>
          </cell>
          <cell r="F5368">
            <v>0</v>
          </cell>
          <cell r="G5368">
            <v>0</v>
          </cell>
        </row>
        <row r="5369">
          <cell r="A5369" t="str">
            <v/>
          </cell>
          <cell r="B5369" t="str">
            <v/>
          </cell>
          <cell r="C5369">
            <v>0</v>
          </cell>
          <cell r="D5369" t="str">
            <v/>
          </cell>
          <cell r="E5369">
            <v>0</v>
          </cell>
          <cell r="F5369">
            <v>0</v>
          </cell>
          <cell r="G5369">
            <v>0</v>
          </cell>
        </row>
        <row r="5370">
          <cell r="A5370" t="str">
            <v/>
          </cell>
          <cell r="B5370" t="str">
            <v/>
          </cell>
          <cell r="C5370">
            <v>0</v>
          </cell>
          <cell r="D5370" t="str">
            <v/>
          </cell>
          <cell r="E5370">
            <v>0</v>
          </cell>
          <cell r="F5370">
            <v>0</v>
          </cell>
          <cell r="G5370">
            <v>0</v>
          </cell>
        </row>
        <row r="5371">
          <cell r="A5371" t="str">
            <v/>
          </cell>
          <cell r="B5371" t="str">
            <v/>
          </cell>
          <cell r="C5371">
            <v>0</v>
          </cell>
          <cell r="D5371" t="str">
            <v/>
          </cell>
          <cell r="E5371">
            <v>0</v>
          </cell>
          <cell r="F5371">
            <v>0</v>
          </cell>
          <cell r="G5371">
            <v>0</v>
          </cell>
        </row>
        <row r="5372">
          <cell r="A5372" t="str">
            <v/>
          </cell>
          <cell r="B5372" t="str">
            <v/>
          </cell>
          <cell r="C5372">
            <v>0</v>
          </cell>
          <cell r="D5372" t="str">
            <v/>
          </cell>
          <cell r="E5372">
            <v>0</v>
          </cell>
          <cell r="F5372">
            <v>0</v>
          </cell>
          <cell r="G5372">
            <v>0</v>
          </cell>
        </row>
        <row r="5373">
          <cell r="A5373" t="str">
            <v/>
          </cell>
          <cell r="B5373" t="str">
            <v/>
          </cell>
          <cell r="C5373">
            <v>0</v>
          </cell>
          <cell r="D5373" t="str">
            <v/>
          </cell>
          <cell r="E5373">
            <v>0</v>
          </cell>
          <cell r="F5373">
            <v>0</v>
          </cell>
          <cell r="G5373">
            <v>0</v>
          </cell>
        </row>
        <row r="5374">
          <cell r="A5374" t="str">
            <v/>
          </cell>
          <cell r="B5374" t="str">
            <v/>
          </cell>
          <cell r="C5374">
            <v>0</v>
          </cell>
          <cell r="D5374" t="str">
            <v/>
          </cell>
          <cell r="E5374">
            <v>0</v>
          </cell>
          <cell r="F5374">
            <v>0</v>
          </cell>
          <cell r="G5374">
            <v>0</v>
          </cell>
        </row>
        <row r="5375">
          <cell r="A5375" t="str">
            <v/>
          </cell>
          <cell r="B5375" t="str">
            <v/>
          </cell>
          <cell r="C5375">
            <v>0</v>
          </cell>
          <cell r="D5375" t="str">
            <v/>
          </cell>
          <cell r="E5375">
            <v>0</v>
          </cell>
          <cell r="F5375">
            <v>0</v>
          </cell>
          <cell r="G5375">
            <v>0</v>
          </cell>
        </row>
        <row r="5376">
          <cell r="A5376">
            <v>0</v>
          </cell>
          <cell r="B5376">
            <v>0</v>
          </cell>
          <cell r="C5376">
            <v>0</v>
          </cell>
          <cell r="D5376">
            <v>0</v>
          </cell>
          <cell r="E5376">
            <v>0</v>
          </cell>
          <cell r="F5376" t="str">
            <v>Total A</v>
          </cell>
          <cell r="G5376">
            <v>0</v>
          </cell>
        </row>
        <row r="5377">
          <cell r="A5377">
            <v>0</v>
          </cell>
          <cell r="B5377">
            <v>0</v>
          </cell>
          <cell r="C5377" t="str">
            <v>B - MANO DE OBRA</v>
          </cell>
          <cell r="D5377">
            <v>0</v>
          </cell>
          <cell r="E5377">
            <v>0</v>
          </cell>
          <cell r="F5377">
            <v>0</v>
          </cell>
          <cell r="G5377">
            <v>0</v>
          </cell>
        </row>
        <row r="5378">
          <cell r="A5378" t="str">
            <v/>
          </cell>
          <cell r="B5378">
            <v>0</v>
          </cell>
          <cell r="C5378">
            <v>0</v>
          </cell>
          <cell r="D5378" t="str">
            <v/>
          </cell>
          <cell r="E5378">
            <v>0</v>
          </cell>
          <cell r="F5378">
            <v>0</v>
          </cell>
          <cell r="G5378">
            <v>0</v>
          </cell>
        </row>
        <row r="5379">
          <cell r="A5379" t="str">
            <v/>
          </cell>
          <cell r="B5379">
            <v>0</v>
          </cell>
          <cell r="C5379">
            <v>0</v>
          </cell>
          <cell r="D5379" t="str">
            <v/>
          </cell>
          <cell r="E5379">
            <v>0</v>
          </cell>
          <cell r="F5379">
            <v>0</v>
          </cell>
          <cell r="G5379">
            <v>0</v>
          </cell>
        </row>
        <row r="5380">
          <cell r="A5380" t="str">
            <v/>
          </cell>
          <cell r="B5380">
            <v>0</v>
          </cell>
          <cell r="C5380">
            <v>0</v>
          </cell>
          <cell r="D5380" t="str">
            <v/>
          </cell>
          <cell r="E5380">
            <v>0</v>
          </cell>
          <cell r="F5380">
            <v>0</v>
          </cell>
          <cell r="G5380">
            <v>0</v>
          </cell>
        </row>
        <row r="5381">
          <cell r="A5381" t="str">
            <v/>
          </cell>
          <cell r="B5381">
            <v>0</v>
          </cell>
          <cell r="C5381">
            <v>0</v>
          </cell>
          <cell r="D5381" t="str">
            <v/>
          </cell>
          <cell r="E5381">
            <v>0</v>
          </cell>
          <cell r="F5381">
            <v>0</v>
          </cell>
          <cell r="G5381">
            <v>0</v>
          </cell>
        </row>
        <row r="5382">
          <cell r="A5382" t="str">
            <v/>
          </cell>
          <cell r="B5382">
            <v>0</v>
          </cell>
          <cell r="C5382">
            <v>0</v>
          </cell>
          <cell r="D5382" t="str">
            <v/>
          </cell>
          <cell r="E5382">
            <v>0</v>
          </cell>
          <cell r="F5382">
            <v>0</v>
          </cell>
          <cell r="G5382">
            <v>0</v>
          </cell>
        </row>
        <row r="5383">
          <cell r="A5383" t="str">
            <v/>
          </cell>
          <cell r="B5383">
            <v>0</v>
          </cell>
          <cell r="C5383">
            <v>0</v>
          </cell>
          <cell r="D5383" t="str">
            <v/>
          </cell>
          <cell r="E5383">
            <v>0</v>
          </cell>
          <cell r="F5383">
            <v>0</v>
          </cell>
          <cell r="G5383">
            <v>0</v>
          </cell>
        </row>
        <row r="5384">
          <cell r="A5384" t="str">
            <v/>
          </cell>
          <cell r="B5384">
            <v>0</v>
          </cell>
          <cell r="C5384">
            <v>0</v>
          </cell>
          <cell r="D5384" t="str">
            <v/>
          </cell>
          <cell r="E5384">
            <v>0</v>
          </cell>
          <cell r="F5384">
            <v>0</v>
          </cell>
          <cell r="G5384">
            <v>0</v>
          </cell>
        </row>
        <row r="5385">
          <cell r="A5385" t="str">
            <v/>
          </cell>
          <cell r="B5385">
            <v>0</v>
          </cell>
          <cell r="C5385">
            <v>0</v>
          </cell>
          <cell r="D5385" t="str">
            <v/>
          </cell>
          <cell r="E5385">
            <v>0</v>
          </cell>
          <cell r="F5385">
            <v>0</v>
          </cell>
          <cell r="G5385">
            <v>0</v>
          </cell>
        </row>
        <row r="5386">
          <cell r="A5386">
            <v>0</v>
          </cell>
          <cell r="B5386">
            <v>0</v>
          </cell>
          <cell r="C5386">
            <v>0</v>
          </cell>
          <cell r="D5386">
            <v>0</v>
          </cell>
          <cell r="E5386">
            <v>0</v>
          </cell>
          <cell r="F5386" t="str">
            <v>Total B</v>
          </cell>
          <cell r="G5386">
            <v>0</v>
          </cell>
        </row>
        <row r="5387">
          <cell r="A5387">
            <v>0</v>
          </cell>
          <cell r="B5387">
            <v>0</v>
          </cell>
          <cell r="C5387" t="str">
            <v>C - EQUIPOS</v>
          </cell>
          <cell r="D5387">
            <v>0</v>
          </cell>
          <cell r="E5387">
            <v>0</v>
          </cell>
          <cell r="F5387">
            <v>0</v>
          </cell>
          <cell r="G5387">
            <v>0</v>
          </cell>
        </row>
        <row r="5388">
          <cell r="A5388" t="str">
            <v/>
          </cell>
          <cell r="B5388" t="str">
            <v/>
          </cell>
          <cell r="C5388">
            <v>0</v>
          </cell>
          <cell r="D5388" t="str">
            <v/>
          </cell>
          <cell r="E5388">
            <v>0</v>
          </cell>
          <cell r="F5388">
            <v>0</v>
          </cell>
          <cell r="G5388">
            <v>0</v>
          </cell>
        </row>
        <row r="5389">
          <cell r="A5389" t="str">
            <v/>
          </cell>
          <cell r="B5389" t="str">
            <v/>
          </cell>
          <cell r="C5389">
            <v>0</v>
          </cell>
          <cell r="D5389" t="str">
            <v/>
          </cell>
          <cell r="E5389">
            <v>0</v>
          </cell>
          <cell r="F5389">
            <v>0</v>
          </cell>
          <cell r="G5389">
            <v>0</v>
          </cell>
        </row>
        <row r="5390">
          <cell r="A5390" t="str">
            <v/>
          </cell>
          <cell r="B5390" t="str">
            <v/>
          </cell>
          <cell r="C5390">
            <v>0</v>
          </cell>
          <cell r="D5390" t="str">
            <v/>
          </cell>
          <cell r="E5390">
            <v>0</v>
          </cell>
          <cell r="F5390">
            <v>0</v>
          </cell>
          <cell r="G5390">
            <v>0</v>
          </cell>
        </row>
        <row r="5391">
          <cell r="A5391" t="str">
            <v/>
          </cell>
          <cell r="B5391" t="str">
            <v/>
          </cell>
          <cell r="C5391">
            <v>0</v>
          </cell>
          <cell r="D5391" t="str">
            <v/>
          </cell>
          <cell r="E5391">
            <v>0</v>
          </cell>
          <cell r="F5391">
            <v>0</v>
          </cell>
          <cell r="G5391">
            <v>0</v>
          </cell>
        </row>
        <row r="5392">
          <cell r="A5392" t="str">
            <v/>
          </cell>
          <cell r="B5392" t="str">
            <v/>
          </cell>
          <cell r="C5392">
            <v>0</v>
          </cell>
          <cell r="D5392" t="str">
            <v/>
          </cell>
          <cell r="E5392">
            <v>0</v>
          </cell>
          <cell r="F5392">
            <v>0</v>
          </cell>
          <cell r="G5392">
            <v>0</v>
          </cell>
        </row>
        <row r="5393">
          <cell r="A5393" t="str">
            <v/>
          </cell>
          <cell r="B5393" t="str">
            <v/>
          </cell>
          <cell r="C5393">
            <v>0</v>
          </cell>
          <cell r="D5393" t="str">
            <v/>
          </cell>
          <cell r="E5393">
            <v>0</v>
          </cell>
          <cell r="F5393">
            <v>0</v>
          </cell>
          <cell r="G5393">
            <v>0</v>
          </cell>
        </row>
        <row r="5394">
          <cell r="A5394" t="str">
            <v/>
          </cell>
          <cell r="B5394" t="str">
            <v/>
          </cell>
          <cell r="C5394">
            <v>0</v>
          </cell>
          <cell r="D5394" t="str">
            <v/>
          </cell>
          <cell r="E5394">
            <v>0</v>
          </cell>
          <cell r="F5394">
            <v>0</v>
          </cell>
          <cell r="G5394">
            <v>0</v>
          </cell>
        </row>
        <row r="5395">
          <cell r="A5395" t="str">
            <v/>
          </cell>
          <cell r="B5395" t="str">
            <v/>
          </cell>
          <cell r="C5395">
            <v>0</v>
          </cell>
          <cell r="D5395" t="str">
            <v/>
          </cell>
          <cell r="E5395">
            <v>0</v>
          </cell>
          <cell r="F5395">
            <v>0</v>
          </cell>
          <cell r="G5395">
            <v>0</v>
          </cell>
        </row>
        <row r="5396">
          <cell r="A5396" t="str">
            <v/>
          </cell>
          <cell r="B5396" t="str">
            <v/>
          </cell>
          <cell r="C5396">
            <v>0</v>
          </cell>
          <cell r="D5396" t="str">
            <v/>
          </cell>
          <cell r="E5396">
            <v>0</v>
          </cell>
          <cell r="F5396">
            <v>0</v>
          </cell>
          <cell r="G5396">
            <v>0</v>
          </cell>
        </row>
        <row r="5397">
          <cell r="A5397">
            <v>0</v>
          </cell>
          <cell r="B5397">
            <v>0</v>
          </cell>
          <cell r="C5397">
            <v>0</v>
          </cell>
          <cell r="D5397">
            <v>0</v>
          </cell>
          <cell r="E5397">
            <v>0</v>
          </cell>
          <cell r="F5397" t="str">
            <v>Total C</v>
          </cell>
          <cell r="G5397">
            <v>0</v>
          </cell>
        </row>
        <row r="5398">
          <cell r="A5398">
            <v>0</v>
          </cell>
          <cell r="B5398">
            <v>0</v>
          </cell>
          <cell r="C5398">
            <v>0</v>
          </cell>
          <cell r="D5398">
            <v>0</v>
          </cell>
          <cell r="E5398">
            <v>0</v>
          </cell>
          <cell r="F5398">
            <v>0</v>
          </cell>
          <cell r="G5398">
            <v>0</v>
          </cell>
        </row>
        <row r="5399">
          <cell r="A5399" t="str">
            <v/>
          </cell>
          <cell r="B5399" t="str">
            <v/>
          </cell>
          <cell r="C5399">
            <v>0</v>
          </cell>
          <cell r="D5399" t="str">
            <v>Costo  Neto</v>
          </cell>
          <cell r="E5399">
            <v>0</v>
          </cell>
          <cell r="F5399" t="str">
            <v>Total D=A+B+C</v>
          </cell>
          <cell r="G5399">
            <v>0</v>
          </cell>
        </row>
        <row r="5401">
          <cell r="A5401" t="str">
            <v>ANALISIS DE PRECIOS</v>
          </cell>
          <cell r="B5401">
            <v>0</v>
          </cell>
          <cell r="C5401">
            <v>0</v>
          </cell>
          <cell r="D5401">
            <v>0</v>
          </cell>
          <cell r="E5401">
            <v>0</v>
          </cell>
          <cell r="F5401">
            <v>0</v>
          </cell>
          <cell r="G5401">
            <v>0</v>
          </cell>
        </row>
        <row r="5402">
          <cell r="A5402" t="str">
            <v>COMITENTE:</v>
          </cell>
          <cell r="B5402" t="str">
            <v>DIRECCIÓN DE ARQUITECTURA</v>
          </cell>
          <cell r="C5402">
            <v>0</v>
          </cell>
          <cell r="D5402">
            <v>0</v>
          </cell>
          <cell r="E5402">
            <v>0</v>
          </cell>
          <cell r="F5402">
            <v>0</v>
          </cell>
          <cell r="G5402">
            <v>0</v>
          </cell>
        </row>
        <row r="5403">
          <cell r="A5403" t="str">
            <v>CONTRATISTA:</v>
          </cell>
          <cell r="B5403" t="str">
            <v>FUNCIONALES SIGOP</v>
          </cell>
          <cell r="C5403">
            <v>0</v>
          </cell>
          <cell r="D5403">
            <v>0</v>
          </cell>
          <cell r="E5403">
            <v>0</v>
          </cell>
          <cell r="F5403">
            <v>0</v>
          </cell>
          <cell r="G5403">
            <v>0</v>
          </cell>
        </row>
        <row r="5404">
          <cell r="A5404" t="str">
            <v>OBRA:</v>
          </cell>
          <cell r="B5404" t="str">
            <v>PRUEBA PLANILLA DE MEDICION</v>
          </cell>
          <cell r="C5404">
            <v>0</v>
          </cell>
          <cell r="D5404">
            <v>0</v>
          </cell>
          <cell r="E5404">
            <v>0</v>
          </cell>
          <cell r="F5404" t="str">
            <v>PRECIOS A:</v>
          </cell>
          <cell r="G5404">
            <v>0</v>
          </cell>
        </row>
        <row r="5405">
          <cell r="A5405" t="str">
            <v>UBICACIÓN:</v>
          </cell>
          <cell r="B5405" t="str">
            <v>CENTRO CIVICO</v>
          </cell>
          <cell r="C5405">
            <v>0</v>
          </cell>
          <cell r="D5405">
            <v>0</v>
          </cell>
          <cell r="E5405">
            <v>0</v>
          </cell>
          <cell r="F5405">
            <v>0</v>
          </cell>
          <cell r="G5405">
            <v>0</v>
          </cell>
        </row>
        <row r="5406">
          <cell r="A5406" t="str">
            <v>RUBRO:</v>
          </cell>
          <cell r="B5406" t="str">
            <v/>
          </cell>
          <cell r="C5406" t="str">
            <v/>
          </cell>
          <cell r="D5406">
            <v>0</v>
          </cell>
          <cell r="E5406">
            <v>0</v>
          </cell>
          <cell r="F5406">
            <v>0</v>
          </cell>
          <cell r="G5406">
            <v>0</v>
          </cell>
        </row>
        <row r="5407">
          <cell r="A5407" t="str">
            <v>ITEM:</v>
          </cell>
          <cell r="B5407" t="str">
            <v/>
          </cell>
          <cell r="C5407" t="str">
            <v/>
          </cell>
          <cell r="D5407">
            <v>0</v>
          </cell>
          <cell r="E5407">
            <v>0</v>
          </cell>
          <cell r="F5407" t="str">
            <v>UNIDAD:</v>
          </cell>
          <cell r="G5407" t="str">
            <v/>
          </cell>
        </row>
        <row r="5408">
          <cell r="A5408">
            <v>0</v>
          </cell>
          <cell r="B5408">
            <v>0</v>
          </cell>
          <cell r="C5408">
            <v>0</v>
          </cell>
          <cell r="D5408">
            <v>0</v>
          </cell>
          <cell r="E5408">
            <v>0</v>
          </cell>
          <cell r="F5408">
            <v>0</v>
          </cell>
          <cell r="G5408">
            <v>0</v>
          </cell>
        </row>
        <row r="5409">
          <cell r="A5409" t="str">
            <v>DATOS REDETERMINACION</v>
          </cell>
          <cell r="B5409">
            <v>0</v>
          </cell>
          <cell r="C5409" t="str">
            <v>DESIGNACION</v>
          </cell>
          <cell r="D5409" t="str">
            <v>U</v>
          </cell>
          <cell r="E5409" t="str">
            <v>Cantidad</v>
          </cell>
          <cell r="F5409" t="str">
            <v>$ Unitarios</v>
          </cell>
          <cell r="G5409" t="str">
            <v>$ Parcial</v>
          </cell>
        </row>
        <row r="5410">
          <cell r="A5410" t="str">
            <v>CÓDIGO</v>
          </cell>
          <cell r="B5410" t="str">
            <v>DESCRIPCIÓN</v>
          </cell>
          <cell r="C5410">
            <v>0</v>
          </cell>
          <cell r="D5410">
            <v>0</v>
          </cell>
          <cell r="E5410">
            <v>0</v>
          </cell>
          <cell r="F5410">
            <v>0</v>
          </cell>
          <cell r="G5410">
            <v>0</v>
          </cell>
        </row>
        <row r="5411">
          <cell r="A5411">
            <v>0</v>
          </cell>
          <cell r="B5411">
            <v>0</v>
          </cell>
          <cell r="C5411" t="str">
            <v>A - MATERIALES</v>
          </cell>
          <cell r="D5411">
            <v>0</v>
          </cell>
          <cell r="E5411">
            <v>0</v>
          </cell>
          <cell r="F5411">
            <v>0</v>
          </cell>
          <cell r="G5411">
            <v>0</v>
          </cell>
        </row>
        <row r="5412">
          <cell r="A5412" t="str">
            <v/>
          </cell>
          <cell r="B5412" t="str">
            <v/>
          </cell>
          <cell r="C5412">
            <v>0</v>
          </cell>
          <cell r="D5412" t="str">
            <v/>
          </cell>
          <cell r="E5412">
            <v>0</v>
          </cell>
          <cell r="F5412">
            <v>0</v>
          </cell>
          <cell r="G5412">
            <v>0</v>
          </cell>
        </row>
        <row r="5413">
          <cell r="A5413" t="str">
            <v/>
          </cell>
          <cell r="B5413" t="str">
            <v/>
          </cell>
          <cell r="C5413">
            <v>0</v>
          </cell>
          <cell r="D5413" t="str">
            <v/>
          </cell>
          <cell r="E5413">
            <v>0</v>
          </cell>
          <cell r="F5413">
            <v>0</v>
          </cell>
          <cell r="G5413">
            <v>0</v>
          </cell>
        </row>
        <row r="5414">
          <cell r="A5414" t="str">
            <v/>
          </cell>
          <cell r="B5414" t="str">
            <v/>
          </cell>
          <cell r="C5414">
            <v>0</v>
          </cell>
          <cell r="D5414" t="str">
            <v/>
          </cell>
          <cell r="E5414">
            <v>0</v>
          </cell>
          <cell r="F5414">
            <v>0</v>
          </cell>
          <cell r="G5414">
            <v>0</v>
          </cell>
        </row>
        <row r="5415">
          <cell r="A5415" t="str">
            <v/>
          </cell>
          <cell r="B5415" t="str">
            <v/>
          </cell>
          <cell r="C5415">
            <v>0</v>
          </cell>
          <cell r="D5415" t="str">
            <v/>
          </cell>
          <cell r="E5415">
            <v>0</v>
          </cell>
          <cell r="F5415">
            <v>0</v>
          </cell>
          <cell r="G5415">
            <v>0</v>
          </cell>
        </row>
        <row r="5416">
          <cell r="A5416" t="str">
            <v/>
          </cell>
          <cell r="B5416" t="str">
            <v/>
          </cell>
          <cell r="C5416">
            <v>0</v>
          </cell>
          <cell r="D5416" t="str">
            <v/>
          </cell>
          <cell r="E5416">
            <v>0</v>
          </cell>
          <cell r="F5416">
            <v>0</v>
          </cell>
          <cell r="G5416">
            <v>0</v>
          </cell>
        </row>
        <row r="5417">
          <cell r="A5417" t="str">
            <v/>
          </cell>
          <cell r="B5417" t="str">
            <v/>
          </cell>
          <cell r="C5417">
            <v>0</v>
          </cell>
          <cell r="D5417" t="str">
            <v/>
          </cell>
          <cell r="E5417">
            <v>0</v>
          </cell>
          <cell r="F5417">
            <v>0</v>
          </cell>
          <cell r="G5417">
            <v>0</v>
          </cell>
        </row>
        <row r="5418">
          <cell r="A5418" t="str">
            <v/>
          </cell>
          <cell r="B5418" t="str">
            <v/>
          </cell>
          <cell r="C5418">
            <v>0</v>
          </cell>
          <cell r="D5418" t="str">
            <v/>
          </cell>
          <cell r="E5418">
            <v>0</v>
          </cell>
          <cell r="F5418">
            <v>0</v>
          </cell>
          <cell r="G5418">
            <v>0</v>
          </cell>
        </row>
        <row r="5419">
          <cell r="A5419" t="str">
            <v/>
          </cell>
          <cell r="B5419" t="str">
            <v/>
          </cell>
          <cell r="C5419">
            <v>0</v>
          </cell>
          <cell r="D5419" t="str">
            <v/>
          </cell>
          <cell r="E5419">
            <v>0</v>
          </cell>
          <cell r="F5419">
            <v>0</v>
          </cell>
          <cell r="G5419">
            <v>0</v>
          </cell>
        </row>
        <row r="5420">
          <cell r="A5420" t="str">
            <v/>
          </cell>
          <cell r="B5420" t="str">
            <v/>
          </cell>
          <cell r="C5420">
            <v>0</v>
          </cell>
          <cell r="D5420" t="str">
            <v/>
          </cell>
          <cell r="E5420">
            <v>0</v>
          </cell>
          <cell r="F5420">
            <v>0</v>
          </cell>
          <cell r="G5420">
            <v>0</v>
          </cell>
        </row>
        <row r="5421">
          <cell r="A5421" t="str">
            <v/>
          </cell>
          <cell r="B5421" t="str">
            <v/>
          </cell>
          <cell r="C5421">
            <v>0</v>
          </cell>
          <cell r="D5421" t="str">
            <v/>
          </cell>
          <cell r="E5421">
            <v>0</v>
          </cell>
          <cell r="F5421">
            <v>0</v>
          </cell>
          <cell r="G5421">
            <v>0</v>
          </cell>
        </row>
        <row r="5422">
          <cell r="A5422" t="str">
            <v/>
          </cell>
          <cell r="B5422" t="str">
            <v/>
          </cell>
          <cell r="C5422">
            <v>0</v>
          </cell>
          <cell r="D5422" t="str">
            <v/>
          </cell>
          <cell r="E5422">
            <v>0</v>
          </cell>
          <cell r="F5422">
            <v>0</v>
          </cell>
          <cell r="G5422">
            <v>0</v>
          </cell>
        </row>
        <row r="5423">
          <cell r="A5423" t="str">
            <v/>
          </cell>
          <cell r="B5423" t="str">
            <v/>
          </cell>
          <cell r="C5423">
            <v>0</v>
          </cell>
          <cell r="D5423" t="str">
            <v/>
          </cell>
          <cell r="E5423">
            <v>0</v>
          </cell>
          <cell r="F5423">
            <v>0</v>
          </cell>
          <cell r="G5423">
            <v>0</v>
          </cell>
        </row>
        <row r="5424">
          <cell r="A5424" t="str">
            <v/>
          </cell>
          <cell r="B5424" t="str">
            <v/>
          </cell>
          <cell r="C5424">
            <v>0</v>
          </cell>
          <cell r="D5424" t="str">
            <v/>
          </cell>
          <cell r="E5424">
            <v>0</v>
          </cell>
          <cell r="F5424">
            <v>0</v>
          </cell>
          <cell r="G5424">
            <v>0</v>
          </cell>
        </row>
        <row r="5425">
          <cell r="A5425" t="str">
            <v/>
          </cell>
          <cell r="B5425" t="str">
            <v/>
          </cell>
          <cell r="C5425">
            <v>0</v>
          </cell>
          <cell r="D5425" t="str">
            <v/>
          </cell>
          <cell r="E5425">
            <v>0</v>
          </cell>
          <cell r="F5425">
            <v>0</v>
          </cell>
          <cell r="G5425">
            <v>0</v>
          </cell>
        </row>
        <row r="5426">
          <cell r="A5426">
            <v>0</v>
          </cell>
          <cell r="B5426">
            <v>0</v>
          </cell>
          <cell r="C5426">
            <v>0</v>
          </cell>
          <cell r="D5426">
            <v>0</v>
          </cell>
          <cell r="E5426">
            <v>0</v>
          </cell>
          <cell r="F5426" t="str">
            <v>Total A</v>
          </cell>
          <cell r="G5426">
            <v>0</v>
          </cell>
        </row>
        <row r="5427">
          <cell r="A5427">
            <v>0</v>
          </cell>
          <cell r="B5427">
            <v>0</v>
          </cell>
          <cell r="C5427" t="str">
            <v>B - MANO DE OBRA</v>
          </cell>
          <cell r="D5427">
            <v>0</v>
          </cell>
          <cell r="E5427">
            <v>0</v>
          </cell>
          <cell r="F5427">
            <v>0</v>
          </cell>
          <cell r="G5427">
            <v>0</v>
          </cell>
        </row>
        <row r="5428">
          <cell r="A5428" t="str">
            <v/>
          </cell>
          <cell r="B5428">
            <v>0</v>
          </cell>
          <cell r="C5428">
            <v>0</v>
          </cell>
          <cell r="D5428" t="str">
            <v/>
          </cell>
          <cell r="E5428">
            <v>0</v>
          </cell>
          <cell r="F5428">
            <v>0</v>
          </cell>
          <cell r="G5428">
            <v>0</v>
          </cell>
        </row>
        <row r="5429">
          <cell r="A5429" t="str">
            <v/>
          </cell>
          <cell r="B5429">
            <v>0</v>
          </cell>
          <cell r="C5429">
            <v>0</v>
          </cell>
          <cell r="D5429" t="str">
            <v/>
          </cell>
          <cell r="E5429">
            <v>0</v>
          </cell>
          <cell r="F5429">
            <v>0</v>
          </cell>
          <cell r="G5429">
            <v>0</v>
          </cell>
        </row>
        <row r="5430">
          <cell r="A5430" t="str">
            <v/>
          </cell>
          <cell r="B5430">
            <v>0</v>
          </cell>
          <cell r="C5430">
            <v>0</v>
          </cell>
          <cell r="D5430" t="str">
            <v/>
          </cell>
          <cell r="E5430">
            <v>0</v>
          </cell>
          <cell r="F5430">
            <v>0</v>
          </cell>
          <cell r="G5430">
            <v>0</v>
          </cell>
        </row>
        <row r="5431">
          <cell r="A5431" t="str">
            <v/>
          </cell>
          <cell r="B5431">
            <v>0</v>
          </cell>
          <cell r="C5431">
            <v>0</v>
          </cell>
          <cell r="D5431" t="str">
            <v/>
          </cell>
          <cell r="E5431">
            <v>0</v>
          </cell>
          <cell r="F5431">
            <v>0</v>
          </cell>
          <cell r="G5431">
            <v>0</v>
          </cell>
        </row>
        <row r="5432">
          <cell r="A5432" t="str">
            <v/>
          </cell>
          <cell r="B5432">
            <v>0</v>
          </cell>
          <cell r="C5432">
            <v>0</v>
          </cell>
          <cell r="D5432" t="str">
            <v/>
          </cell>
          <cell r="E5432">
            <v>0</v>
          </cell>
          <cell r="F5432">
            <v>0</v>
          </cell>
          <cell r="G5432">
            <v>0</v>
          </cell>
        </row>
        <row r="5433">
          <cell r="A5433" t="str">
            <v/>
          </cell>
          <cell r="B5433">
            <v>0</v>
          </cell>
          <cell r="C5433">
            <v>0</v>
          </cell>
          <cell r="D5433" t="str">
            <v/>
          </cell>
          <cell r="E5433">
            <v>0</v>
          </cell>
          <cell r="F5433">
            <v>0</v>
          </cell>
          <cell r="G5433">
            <v>0</v>
          </cell>
        </row>
        <row r="5434">
          <cell r="A5434" t="str">
            <v/>
          </cell>
          <cell r="B5434">
            <v>0</v>
          </cell>
          <cell r="C5434">
            <v>0</v>
          </cell>
          <cell r="D5434" t="str">
            <v/>
          </cell>
          <cell r="E5434">
            <v>0</v>
          </cell>
          <cell r="F5434">
            <v>0</v>
          </cell>
          <cell r="G5434">
            <v>0</v>
          </cell>
        </row>
        <row r="5435">
          <cell r="A5435" t="str">
            <v/>
          </cell>
          <cell r="B5435">
            <v>0</v>
          </cell>
          <cell r="C5435">
            <v>0</v>
          </cell>
          <cell r="D5435" t="str">
            <v/>
          </cell>
          <cell r="E5435">
            <v>0</v>
          </cell>
          <cell r="F5435">
            <v>0</v>
          </cell>
          <cell r="G5435">
            <v>0</v>
          </cell>
        </row>
        <row r="5436">
          <cell r="A5436">
            <v>0</v>
          </cell>
          <cell r="B5436">
            <v>0</v>
          </cell>
          <cell r="C5436">
            <v>0</v>
          </cell>
          <cell r="D5436">
            <v>0</v>
          </cell>
          <cell r="E5436">
            <v>0</v>
          </cell>
          <cell r="F5436" t="str">
            <v>Total B</v>
          </cell>
          <cell r="G5436">
            <v>0</v>
          </cell>
        </row>
        <row r="5437">
          <cell r="A5437">
            <v>0</v>
          </cell>
          <cell r="B5437">
            <v>0</v>
          </cell>
          <cell r="C5437" t="str">
            <v>C - EQUIPOS</v>
          </cell>
          <cell r="D5437">
            <v>0</v>
          </cell>
          <cell r="E5437">
            <v>0</v>
          </cell>
          <cell r="F5437">
            <v>0</v>
          </cell>
          <cell r="G5437">
            <v>0</v>
          </cell>
        </row>
        <row r="5438">
          <cell r="A5438" t="str">
            <v/>
          </cell>
          <cell r="B5438" t="str">
            <v/>
          </cell>
          <cell r="C5438">
            <v>0</v>
          </cell>
          <cell r="D5438" t="str">
            <v/>
          </cell>
          <cell r="E5438">
            <v>0</v>
          </cell>
          <cell r="F5438">
            <v>0</v>
          </cell>
          <cell r="G5438">
            <v>0</v>
          </cell>
        </row>
        <row r="5439">
          <cell r="A5439" t="str">
            <v/>
          </cell>
          <cell r="B5439" t="str">
            <v/>
          </cell>
          <cell r="C5439">
            <v>0</v>
          </cell>
          <cell r="D5439" t="str">
            <v/>
          </cell>
          <cell r="E5439">
            <v>0</v>
          </cell>
          <cell r="F5439">
            <v>0</v>
          </cell>
          <cell r="G5439">
            <v>0</v>
          </cell>
        </row>
        <row r="5440">
          <cell r="A5440" t="str">
            <v/>
          </cell>
          <cell r="B5440" t="str">
            <v/>
          </cell>
          <cell r="C5440">
            <v>0</v>
          </cell>
          <cell r="D5440" t="str">
            <v/>
          </cell>
          <cell r="E5440">
            <v>0</v>
          </cell>
          <cell r="F5440">
            <v>0</v>
          </cell>
          <cell r="G5440">
            <v>0</v>
          </cell>
        </row>
        <row r="5441">
          <cell r="A5441" t="str">
            <v/>
          </cell>
          <cell r="B5441" t="str">
            <v/>
          </cell>
          <cell r="C5441">
            <v>0</v>
          </cell>
          <cell r="D5441" t="str">
            <v/>
          </cell>
          <cell r="E5441">
            <v>0</v>
          </cell>
          <cell r="F5441">
            <v>0</v>
          </cell>
          <cell r="G5441">
            <v>0</v>
          </cell>
        </row>
        <row r="5442">
          <cell r="A5442" t="str">
            <v/>
          </cell>
          <cell r="B5442" t="str">
            <v/>
          </cell>
          <cell r="C5442">
            <v>0</v>
          </cell>
          <cell r="D5442" t="str">
            <v/>
          </cell>
          <cell r="E5442">
            <v>0</v>
          </cell>
          <cell r="F5442">
            <v>0</v>
          </cell>
          <cell r="G5442">
            <v>0</v>
          </cell>
        </row>
        <row r="5443">
          <cell r="A5443" t="str">
            <v/>
          </cell>
          <cell r="B5443" t="str">
            <v/>
          </cell>
          <cell r="C5443">
            <v>0</v>
          </cell>
          <cell r="D5443" t="str">
            <v/>
          </cell>
          <cell r="E5443">
            <v>0</v>
          </cell>
          <cell r="F5443">
            <v>0</v>
          </cell>
          <cell r="G5443">
            <v>0</v>
          </cell>
        </row>
        <row r="5444">
          <cell r="A5444" t="str">
            <v/>
          </cell>
          <cell r="B5444" t="str">
            <v/>
          </cell>
          <cell r="C5444">
            <v>0</v>
          </cell>
          <cell r="D5444" t="str">
            <v/>
          </cell>
          <cell r="E5444">
            <v>0</v>
          </cell>
          <cell r="F5444">
            <v>0</v>
          </cell>
          <cell r="G5444">
            <v>0</v>
          </cell>
        </row>
        <row r="5445">
          <cell r="A5445" t="str">
            <v/>
          </cell>
          <cell r="B5445" t="str">
            <v/>
          </cell>
          <cell r="C5445">
            <v>0</v>
          </cell>
          <cell r="D5445" t="str">
            <v/>
          </cell>
          <cell r="E5445">
            <v>0</v>
          </cell>
          <cell r="F5445">
            <v>0</v>
          </cell>
          <cell r="G5445">
            <v>0</v>
          </cell>
        </row>
        <row r="5446">
          <cell r="A5446" t="str">
            <v/>
          </cell>
          <cell r="B5446" t="str">
            <v/>
          </cell>
          <cell r="C5446">
            <v>0</v>
          </cell>
          <cell r="D5446" t="str">
            <v/>
          </cell>
          <cell r="E5446">
            <v>0</v>
          </cell>
          <cell r="F5446">
            <v>0</v>
          </cell>
          <cell r="G5446">
            <v>0</v>
          </cell>
        </row>
        <row r="5447">
          <cell r="A5447">
            <v>0</v>
          </cell>
          <cell r="B5447">
            <v>0</v>
          </cell>
          <cell r="C5447">
            <v>0</v>
          </cell>
          <cell r="D5447">
            <v>0</v>
          </cell>
          <cell r="E5447">
            <v>0</v>
          </cell>
          <cell r="F5447" t="str">
            <v>Total C</v>
          </cell>
          <cell r="G5447">
            <v>0</v>
          </cell>
        </row>
        <row r="5448">
          <cell r="A5448">
            <v>0</v>
          </cell>
          <cell r="B5448">
            <v>0</v>
          </cell>
          <cell r="C5448">
            <v>0</v>
          </cell>
          <cell r="D5448">
            <v>0</v>
          </cell>
          <cell r="E5448">
            <v>0</v>
          </cell>
          <cell r="F5448">
            <v>0</v>
          </cell>
          <cell r="G5448">
            <v>0</v>
          </cell>
        </row>
        <row r="5449">
          <cell r="A5449" t="str">
            <v/>
          </cell>
          <cell r="B5449" t="str">
            <v/>
          </cell>
          <cell r="C5449">
            <v>0</v>
          </cell>
          <cell r="D5449" t="str">
            <v>Costo  Neto</v>
          </cell>
          <cell r="E5449">
            <v>0</v>
          </cell>
          <cell r="F5449" t="str">
            <v>Total D=A+B+C</v>
          </cell>
          <cell r="G5449">
            <v>0</v>
          </cell>
        </row>
        <row r="5451">
          <cell r="A5451" t="str">
            <v>ANALISIS DE PRECIOS</v>
          </cell>
          <cell r="B5451">
            <v>0</v>
          </cell>
          <cell r="C5451">
            <v>0</v>
          </cell>
          <cell r="D5451">
            <v>0</v>
          </cell>
          <cell r="E5451">
            <v>0</v>
          </cell>
          <cell r="F5451">
            <v>0</v>
          </cell>
          <cell r="G5451">
            <v>0</v>
          </cell>
        </row>
        <row r="5452">
          <cell r="A5452" t="str">
            <v>COMITENTE:</v>
          </cell>
          <cell r="B5452" t="str">
            <v>DIRECCIÓN DE ARQUITECTURA</v>
          </cell>
          <cell r="C5452">
            <v>0</v>
          </cell>
          <cell r="D5452">
            <v>0</v>
          </cell>
          <cell r="E5452">
            <v>0</v>
          </cell>
          <cell r="F5452">
            <v>0</v>
          </cell>
          <cell r="G5452">
            <v>0</v>
          </cell>
        </row>
        <row r="5453">
          <cell r="A5453" t="str">
            <v>CONTRATISTA:</v>
          </cell>
          <cell r="B5453" t="str">
            <v>FUNCIONALES SIGOP</v>
          </cell>
          <cell r="C5453">
            <v>0</v>
          </cell>
          <cell r="D5453">
            <v>0</v>
          </cell>
          <cell r="E5453">
            <v>0</v>
          </cell>
          <cell r="F5453">
            <v>0</v>
          </cell>
          <cell r="G5453">
            <v>0</v>
          </cell>
        </row>
        <row r="5454">
          <cell r="A5454" t="str">
            <v>OBRA:</v>
          </cell>
          <cell r="B5454" t="str">
            <v>PRUEBA PLANILLA DE MEDICION</v>
          </cell>
          <cell r="C5454">
            <v>0</v>
          </cell>
          <cell r="D5454">
            <v>0</v>
          </cell>
          <cell r="E5454">
            <v>0</v>
          </cell>
          <cell r="F5454" t="str">
            <v>PRECIOS A:</v>
          </cell>
          <cell r="G5454">
            <v>0</v>
          </cell>
        </row>
        <row r="5455">
          <cell r="A5455" t="str">
            <v>UBICACIÓN:</v>
          </cell>
          <cell r="B5455" t="str">
            <v>CENTRO CIVICO</v>
          </cell>
          <cell r="C5455">
            <v>0</v>
          </cell>
          <cell r="D5455">
            <v>0</v>
          </cell>
          <cell r="E5455">
            <v>0</v>
          </cell>
          <cell r="F5455">
            <v>0</v>
          </cell>
          <cell r="G5455">
            <v>0</v>
          </cell>
        </row>
        <row r="5456">
          <cell r="A5456" t="str">
            <v>RUBRO:</v>
          </cell>
          <cell r="B5456" t="str">
            <v/>
          </cell>
          <cell r="C5456" t="str">
            <v/>
          </cell>
          <cell r="D5456">
            <v>0</v>
          </cell>
          <cell r="E5456">
            <v>0</v>
          </cell>
          <cell r="F5456">
            <v>0</v>
          </cell>
          <cell r="G5456">
            <v>0</v>
          </cell>
        </row>
        <row r="5457">
          <cell r="A5457" t="str">
            <v>ITEM:</v>
          </cell>
          <cell r="B5457" t="str">
            <v/>
          </cell>
          <cell r="C5457" t="str">
            <v/>
          </cell>
          <cell r="D5457">
            <v>0</v>
          </cell>
          <cell r="E5457">
            <v>0</v>
          </cell>
          <cell r="F5457" t="str">
            <v>UNIDAD:</v>
          </cell>
          <cell r="G5457" t="str">
            <v/>
          </cell>
        </row>
        <row r="5458">
          <cell r="A5458">
            <v>0</v>
          </cell>
          <cell r="B5458">
            <v>0</v>
          </cell>
          <cell r="C5458">
            <v>0</v>
          </cell>
          <cell r="D5458">
            <v>0</v>
          </cell>
          <cell r="E5458">
            <v>0</v>
          </cell>
          <cell r="F5458">
            <v>0</v>
          </cell>
          <cell r="G5458">
            <v>0</v>
          </cell>
        </row>
        <row r="5459">
          <cell r="A5459" t="str">
            <v>DATOS REDETERMINACION</v>
          </cell>
          <cell r="B5459">
            <v>0</v>
          </cell>
          <cell r="C5459" t="str">
            <v>DESIGNACION</v>
          </cell>
          <cell r="D5459" t="str">
            <v>U</v>
          </cell>
          <cell r="E5459" t="str">
            <v>Cantidad</v>
          </cell>
          <cell r="F5459" t="str">
            <v>$ Unitarios</v>
          </cell>
          <cell r="G5459" t="str">
            <v>$ Parcial</v>
          </cell>
        </row>
        <row r="5460">
          <cell r="A5460" t="str">
            <v>CÓDIGO</v>
          </cell>
          <cell r="B5460" t="str">
            <v>DESCRIPCIÓN</v>
          </cell>
          <cell r="C5460">
            <v>0</v>
          </cell>
          <cell r="D5460">
            <v>0</v>
          </cell>
          <cell r="E5460">
            <v>0</v>
          </cell>
          <cell r="F5460">
            <v>0</v>
          </cell>
          <cell r="G5460">
            <v>0</v>
          </cell>
        </row>
        <row r="5461">
          <cell r="A5461">
            <v>0</v>
          </cell>
          <cell r="B5461">
            <v>0</v>
          </cell>
          <cell r="C5461" t="str">
            <v>A - MATERIALES</v>
          </cell>
          <cell r="D5461">
            <v>0</v>
          </cell>
          <cell r="E5461">
            <v>0</v>
          </cell>
          <cell r="F5461">
            <v>0</v>
          </cell>
          <cell r="G5461">
            <v>0</v>
          </cell>
        </row>
        <row r="5462">
          <cell r="A5462" t="str">
            <v/>
          </cell>
          <cell r="B5462" t="str">
            <v/>
          </cell>
          <cell r="C5462">
            <v>0</v>
          </cell>
          <cell r="D5462" t="str">
            <v/>
          </cell>
          <cell r="E5462">
            <v>0</v>
          </cell>
          <cell r="F5462">
            <v>0</v>
          </cell>
          <cell r="G5462">
            <v>0</v>
          </cell>
        </row>
        <row r="5463">
          <cell r="A5463" t="str">
            <v/>
          </cell>
          <cell r="B5463" t="str">
            <v/>
          </cell>
          <cell r="C5463">
            <v>0</v>
          </cell>
          <cell r="D5463" t="str">
            <v/>
          </cell>
          <cell r="E5463">
            <v>0</v>
          </cell>
          <cell r="F5463">
            <v>0</v>
          </cell>
          <cell r="G5463">
            <v>0</v>
          </cell>
        </row>
        <row r="5464">
          <cell r="A5464" t="str">
            <v/>
          </cell>
          <cell r="B5464" t="str">
            <v/>
          </cell>
          <cell r="C5464">
            <v>0</v>
          </cell>
          <cell r="D5464" t="str">
            <v/>
          </cell>
          <cell r="E5464">
            <v>0</v>
          </cell>
          <cell r="F5464">
            <v>0</v>
          </cell>
          <cell r="G5464">
            <v>0</v>
          </cell>
        </row>
        <row r="5465">
          <cell r="A5465" t="str">
            <v/>
          </cell>
          <cell r="B5465" t="str">
            <v/>
          </cell>
          <cell r="C5465">
            <v>0</v>
          </cell>
          <cell r="D5465" t="str">
            <v/>
          </cell>
          <cell r="E5465">
            <v>0</v>
          </cell>
          <cell r="F5465">
            <v>0</v>
          </cell>
          <cell r="G5465">
            <v>0</v>
          </cell>
        </row>
        <row r="5466">
          <cell r="A5466" t="str">
            <v/>
          </cell>
          <cell r="B5466" t="str">
            <v/>
          </cell>
          <cell r="C5466">
            <v>0</v>
          </cell>
          <cell r="D5466" t="str">
            <v/>
          </cell>
          <cell r="E5466">
            <v>0</v>
          </cell>
          <cell r="F5466">
            <v>0</v>
          </cell>
          <cell r="G5466">
            <v>0</v>
          </cell>
        </row>
        <row r="5467">
          <cell r="A5467" t="str">
            <v/>
          </cell>
          <cell r="B5467" t="str">
            <v/>
          </cell>
          <cell r="C5467">
            <v>0</v>
          </cell>
          <cell r="D5467" t="str">
            <v/>
          </cell>
          <cell r="E5467">
            <v>0</v>
          </cell>
          <cell r="F5467">
            <v>0</v>
          </cell>
          <cell r="G5467">
            <v>0</v>
          </cell>
        </row>
        <row r="5468">
          <cell r="A5468" t="str">
            <v/>
          </cell>
          <cell r="B5468" t="str">
            <v/>
          </cell>
          <cell r="C5468">
            <v>0</v>
          </cell>
          <cell r="D5468" t="str">
            <v/>
          </cell>
          <cell r="E5468">
            <v>0</v>
          </cell>
          <cell r="F5468">
            <v>0</v>
          </cell>
          <cell r="G5468">
            <v>0</v>
          </cell>
        </row>
        <row r="5469">
          <cell r="A5469" t="str">
            <v/>
          </cell>
          <cell r="B5469" t="str">
            <v/>
          </cell>
          <cell r="C5469">
            <v>0</v>
          </cell>
          <cell r="D5469" t="str">
            <v/>
          </cell>
          <cell r="E5469">
            <v>0</v>
          </cell>
          <cell r="F5469">
            <v>0</v>
          </cell>
          <cell r="G5469">
            <v>0</v>
          </cell>
        </row>
        <row r="5470">
          <cell r="A5470" t="str">
            <v/>
          </cell>
          <cell r="B5470" t="str">
            <v/>
          </cell>
          <cell r="C5470">
            <v>0</v>
          </cell>
          <cell r="D5470" t="str">
            <v/>
          </cell>
          <cell r="E5470">
            <v>0</v>
          </cell>
          <cell r="F5470">
            <v>0</v>
          </cell>
          <cell r="G5470">
            <v>0</v>
          </cell>
        </row>
        <row r="5471">
          <cell r="A5471" t="str">
            <v/>
          </cell>
          <cell r="B5471" t="str">
            <v/>
          </cell>
          <cell r="C5471">
            <v>0</v>
          </cell>
          <cell r="D5471" t="str">
            <v/>
          </cell>
          <cell r="E5471">
            <v>0</v>
          </cell>
          <cell r="F5471">
            <v>0</v>
          </cell>
          <cell r="G5471">
            <v>0</v>
          </cell>
        </row>
        <row r="5472">
          <cell r="A5472" t="str">
            <v/>
          </cell>
          <cell r="B5472" t="str">
            <v/>
          </cell>
          <cell r="C5472">
            <v>0</v>
          </cell>
          <cell r="D5472" t="str">
            <v/>
          </cell>
          <cell r="E5472">
            <v>0</v>
          </cell>
          <cell r="F5472">
            <v>0</v>
          </cell>
          <cell r="G5472">
            <v>0</v>
          </cell>
        </row>
        <row r="5473">
          <cell r="A5473" t="str">
            <v/>
          </cell>
          <cell r="B5473" t="str">
            <v/>
          </cell>
          <cell r="C5473">
            <v>0</v>
          </cell>
          <cell r="D5473" t="str">
            <v/>
          </cell>
          <cell r="E5473">
            <v>0</v>
          </cell>
          <cell r="F5473">
            <v>0</v>
          </cell>
          <cell r="G5473">
            <v>0</v>
          </cell>
        </row>
        <row r="5474">
          <cell r="A5474" t="str">
            <v/>
          </cell>
          <cell r="B5474" t="str">
            <v/>
          </cell>
          <cell r="C5474">
            <v>0</v>
          </cell>
          <cell r="D5474" t="str">
            <v/>
          </cell>
          <cell r="E5474">
            <v>0</v>
          </cell>
          <cell r="F5474">
            <v>0</v>
          </cell>
          <cell r="G5474">
            <v>0</v>
          </cell>
        </row>
        <row r="5475">
          <cell r="A5475" t="str">
            <v/>
          </cell>
          <cell r="B5475" t="str">
            <v/>
          </cell>
          <cell r="C5475">
            <v>0</v>
          </cell>
          <cell r="D5475" t="str">
            <v/>
          </cell>
          <cell r="E5475">
            <v>0</v>
          </cell>
          <cell r="F5475">
            <v>0</v>
          </cell>
          <cell r="G5475">
            <v>0</v>
          </cell>
        </row>
        <row r="5476">
          <cell r="A5476">
            <v>0</v>
          </cell>
          <cell r="B5476">
            <v>0</v>
          </cell>
          <cell r="C5476">
            <v>0</v>
          </cell>
          <cell r="D5476">
            <v>0</v>
          </cell>
          <cell r="E5476">
            <v>0</v>
          </cell>
          <cell r="F5476" t="str">
            <v>Total A</v>
          </cell>
          <cell r="G5476">
            <v>0</v>
          </cell>
        </row>
        <row r="5477">
          <cell r="A5477">
            <v>0</v>
          </cell>
          <cell r="B5477">
            <v>0</v>
          </cell>
          <cell r="C5477" t="str">
            <v>B - MANO DE OBRA</v>
          </cell>
          <cell r="D5477">
            <v>0</v>
          </cell>
          <cell r="E5477">
            <v>0</v>
          </cell>
          <cell r="F5477">
            <v>0</v>
          </cell>
          <cell r="G5477">
            <v>0</v>
          </cell>
        </row>
        <row r="5478">
          <cell r="A5478" t="str">
            <v/>
          </cell>
          <cell r="B5478">
            <v>0</v>
          </cell>
          <cell r="C5478">
            <v>0</v>
          </cell>
          <cell r="D5478" t="str">
            <v/>
          </cell>
          <cell r="E5478">
            <v>0</v>
          </cell>
          <cell r="F5478">
            <v>0</v>
          </cell>
          <cell r="G5478">
            <v>0</v>
          </cell>
        </row>
        <row r="5479">
          <cell r="A5479" t="str">
            <v/>
          </cell>
          <cell r="B5479">
            <v>0</v>
          </cell>
          <cell r="C5479">
            <v>0</v>
          </cell>
          <cell r="D5479" t="str">
            <v/>
          </cell>
          <cell r="E5479">
            <v>0</v>
          </cell>
          <cell r="F5479">
            <v>0</v>
          </cell>
          <cell r="G5479">
            <v>0</v>
          </cell>
        </row>
        <row r="5480">
          <cell r="A5480" t="str">
            <v/>
          </cell>
          <cell r="B5480">
            <v>0</v>
          </cell>
          <cell r="C5480">
            <v>0</v>
          </cell>
          <cell r="D5480" t="str">
            <v/>
          </cell>
          <cell r="E5480">
            <v>0</v>
          </cell>
          <cell r="F5480">
            <v>0</v>
          </cell>
          <cell r="G5480">
            <v>0</v>
          </cell>
        </row>
        <row r="5481">
          <cell r="A5481" t="str">
            <v/>
          </cell>
          <cell r="B5481">
            <v>0</v>
          </cell>
          <cell r="C5481">
            <v>0</v>
          </cell>
          <cell r="D5481" t="str">
            <v/>
          </cell>
          <cell r="E5481">
            <v>0</v>
          </cell>
          <cell r="F5481">
            <v>0</v>
          </cell>
          <cell r="G5481">
            <v>0</v>
          </cell>
        </row>
        <row r="5482">
          <cell r="A5482" t="str">
            <v/>
          </cell>
          <cell r="B5482">
            <v>0</v>
          </cell>
          <cell r="C5482">
            <v>0</v>
          </cell>
          <cell r="D5482" t="str">
            <v/>
          </cell>
          <cell r="E5482">
            <v>0</v>
          </cell>
          <cell r="F5482">
            <v>0</v>
          </cell>
          <cell r="G5482">
            <v>0</v>
          </cell>
        </row>
        <row r="5483">
          <cell r="A5483" t="str">
            <v/>
          </cell>
          <cell r="B5483">
            <v>0</v>
          </cell>
          <cell r="C5483">
            <v>0</v>
          </cell>
          <cell r="D5483" t="str">
            <v/>
          </cell>
          <cell r="E5483">
            <v>0</v>
          </cell>
          <cell r="F5483">
            <v>0</v>
          </cell>
          <cell r="G5483">
            <v>0</v>
          </cell>
        </row>
        <row r="5484">
          <cell r="A5484" t="str">
            <v/>
          </cell>
          <cell r="B5484">
            <v>0</v>
          </cell>
          <cell r="C5484">
            <v>0</v>
          </cell>
          <cell r="D5484" t="str">
            <v/>
          </cell>
          <cell r="E5484">
            <v>0</v>
          </cell>
          <cell r="F5484">
            <v>0</v>
          </cell>
          <cell r="G5484">
            <v>0</v>
          </cell>
        </row>
        <row r="5485">
          <cell r="A5485" t="str">
            <v/>
          </cell>
          <cell r="B5485">
            <v>0</v>
          </cell>
          <cell r="C5485">
            <v>0</v>
          </cell>
          <cell r="D5485" t="str">
            <v/>
          </cell>
          <cell r="E5485">
            <v>0</v>
          </cell>
          <cell r="F5485">
            <v>0</v>
          </cell>
          <cell r="G5485">
            <v>0</v>
          </cell>
        </row>
        <row r="5486">
          <cell r="A5486">
            <v>0</v>
          </cell>
          <cell r="B5486">
            <v>0</v>
          </cell>
          <cell r="C5486">
            <v>0</v>
          </cell>
          <cell r="D5486">
            <v>0</v>
          </cell>
          <cell r="E5486">
            <v>0</v>
          </cell>
          <cell r="F5486" t="str">
            <v>Total B</v>
          </cell>
          <cell r="G5486">
            <v>0</v>
          </cell>
        </row>
        <row r="5487">
          <cell r="A5487">
            <v>0</v>
          </cell>
          <cell r="B5487">
            <v>0</v>
          </cell>
          <cell r="C5487" t="str">
            <v>C - EQUIPOS</v>
          </cell>
          <cell r="D5487">
            <v>0</v>
          </cell>
          <cell r="E5487">
            <v>0</v>
          </cell>
          <cell r="F5487">
            <v>0</v>
          </cell>
          <cell r="G5487">
            <v>0</v>
          </cell>
        </row>
        <row r="5488">
          <cell r="A5488" t="str">
            <v/>
          </cell>
          <cell r="B5488" t="str">
            <v/>
          </cell>
          <cell r="C5488">
            <v>0</v>
          </cell>
          <cell r="D5488" t="str">
            <v/>
          </cell>
          <cell r="E5488">
            <v>0</v>
          </cell>
          <cell r="F5488">
            <v>0</v>
          </cell>
          <cell r="G5488">
            <v>0</v>
          </cell>
        </row>
        <row r="5489">
          <cell r="A5489" t="str">
            <v/>
          </cell>
          <cell r="B5489" t="str">
            <v/>
          </cell>
          <cell r="C5489">
            <v>0</v>
          </cell>
          <cell r="D5489" t="str">
            <v/>
          </cell>
          <cell r="E5489">
            <v>0</v>
          </cell>
          <cell r="F5489">
            <v>0</v>
          </cell>
          <cell r="G5489">
            <v>0</v>
          </cell>
        </row>
        <row r="5490">
          <cell r="A5490" t="str">
            <v/>
          </cell>
          <cell r="B5490" t="str">
            <v/>
          </cell>
          <cell r="C5490">
            <v>0</v>
          </cell>
          <cell r="D5490" t="str">
            <v/>
          </cell>
          <cell r="E5490">
            <v>0</v>
          </cell>
          <cell r="F5490">
            <v>0</v>
          </cell>
          <cell r="G5490">
            <v>0</v>
          </cell>
        </row>
        <row r="5491">
          <cell r="A5491" t="str">
            <v/>
          </cell>
          <cell r="B5491" t="str">
            <v/>
          </cell>
          <cell r="C5491">
            <v>0</v>
          </cell>
          <cell r="D5491" t="str">
            <v/>
          </cell>
          <cell r="E5491">
            <v>0</v>
          </cell>
          <cell r="F5491">
            <v>0</v>
          </cell>
          <cell r="G5491">
            <v>0</v>
          </cell>
        </row>
        <row r="5492">
          <cell r="A5492" t="str">
            <v/>
          </cell>
          <cell r="B5492" t="str">
            <v/>
          </cell>
          <cell r="C5492">
            <v>0</v>
          </cell>
          <cell r="D5492" t="str">
            <v/>
          </cell>
          <cell r="E5492">
            <v>0</v>
          </cell>
          <cell r="F5492">
            <v>0</v>
          </cell>
          <cell r="G5492">
            <v>0</v>
          </cell>
        </row>
        <row r="5493">
          <cell r="A5493" t="str">
            <v/>
          </cell>
          <cell r="B5493" t="str">
            <v/>
          </cell>
          <cell r="C5493">
            <v>0</v>
          </cell>
          <cell r="D5493" t="str">
            <v/>
          </cell>
          <cell r="E5493">
            <v>0</v>
          </cell>
          <cell r="F5493">
            <v>0</v>
          </cell>
          <cell r="G5493">
            <v>0</v>
          </cell>
        </row>
        <row r="5494">
          <cell r="A5494" t="str">
            <v/>
          </cell>
          <cell r="B5494" t="str">
            <v/>
          </cell>
          <cell r="C5494">
            <v>0</v>
          </cell>
          <cell r="D5494" t="str">
            <v/>
          </cell>
          <cell r="E5494">
            <v>0</v>
          </cell>
          <cell r="F5494">
            <v>0</v>
          </cell>
          <cell r="G5494">
            <v>0</v>
          </cell>
        </row>
        <row r="5495">
          <cell r="A5495" t="str">
            <v/>
          </cell>
          <cell r="B5495" t="str">
            <v/>
          </cell>
          <cell r="C5495">
            <v>0</v>
          </cell>
          <cell r="D5495" t="str">
            <v/>
          </cell>
          <cell r="E5495">
            <v>0</v>
          </cell>
          <cell r="F5495">
            <v>0</v>
          </cell>
          <cell r="G5495">
            <v>0</v>
          </cell>
        </row>
        <row r="5496">
          <cell r="A5496" t="str">
            <v/>
          </cell>
          <cell r="B5496" t="str">
            <v/>
          </cell>
          <cell r="C5496">
            <v>0</v>
          </cell>
          <cell r="D5496" t="str">
            <v/>
          </cell>
          <cell r="E5496">
            <v>0</v>
          </cell>
          <cell r="F5496">
            <v>0</v>
          </cell>
          <cell r="G5496">
            <v>0</v>
          </cell>
        </row>
        <row r="5497">
          <cell r="A5497">
            <v>0</v>
          </cell>
          <cell r="B5497">
            <v>0</v>
          </cell>
          <cell r="C5497">
            <v>0</v>
          </cell>
          <cell r="D5497">
            <v>0</v>
          </cell>
          <cell r="E5497">
            <v>0</v>
          </cell>
          <cell r="F5497" t="str">
            <v>Total C</v>
          </cell>
          <cell r="G5497">
            <v>0</v>
          </cell>
        </row>
        <row r="5498">
          <cell r="A5498">
            <v>0</v>
          </cell>
          <cell r="B5498">
            <v>0</v>
          </cell>
          <cell r="C5498">
            <v>0</v>
          </cell>
          <cell r="D5498">
            <v>0</v>
          </cell>
          <cell r="E5498">
            <v>0</v>
          </cell>
          <cell r="F5498">
            <v>0</v>
          </cell>
          <cell r="G5498">
            <v>0</v>
          </cell>
        </row>
        <row r="5499">
          <cell r="A5499" t="str">
            <v/>
          </cell>
          <cell r="B5499" t="str">
            <v/>
          </cell>
          <cell r="C5499">
            <v>0</v>
          </cell>
          <cell r="D5499" t="str">
            <v>Costo  Neto</v>
          </cell>
          <cell r="E5499">
            <v>0</v>
          </cell>
          <cell r="F5499" t="str">
            <v>Total D=A+B+C</v>
          </cell>
          <cell r="G5499">
            <v>0</v>
          </cell>
        </row>
        <row r="5501">
          <cell r="A5501" t="str">
            <v>ANALISIS DE PRECIOS</v>
          </cell>
          <cell r="B5501">
            <v>0</v>
          </cell>
          <cell r="C5501">
            <v>0</v>
          </cell>
          <cell r="D5501">
            <v>0</v>
          </cell>
          <cell r="E5501">
            <v>0</v>
          </cell>
          <cell r="F5501">
            <v>0</v>
          </cell>
          <cell r="G5501">
            <v>0</v>
          </cell>
        </row>
        <row r="5502">
          <cell r="A5502" t="str">
            <v>COMITENTE:</v>
          </cell>
          <cell r="B5502" t="str">
            <v>DIRECCIÓN DE ARQUITECTURA</v>
          </cell>
          <cell r="C5502">
            <v>0</v>
          </cell>
          <cell r="D5502">
            <v>0</v>
          </cell>
          <cell r="E5502">
            <v>0</v>
          </cell>
          <cell r="F5502">
            <v>0</v>
          </cell>
          <cell r="G5502">
            <v>0</v>
          </cell>
        </row>
        <row r="5503">
          <cell r="A5503" t="str">
            <v>CONTRATISTA:</v>
          </cell>
          <cell r="B5503" t="str">
            <v>FUNCIONALES SIGOP</v>
          </cell>
          <cell r="C5503">
            <v>0</v>
          </cell>
          <cell r="D5503">
            <v>0</v>
          </cell>
          <cell r="E5503">
            <v>0</v>
          </cell>
          <cell r="F5503">
            <v>0</v>
          </cell>
          <cell r="G5503">
            <v>0</v>
          </cell>
        </row>
        <row r="5504">
          <cell r="A5504" t="str">
            <v>OBRA:</v>
          </cell>
          <cell r="B5504" t="str">
            <v>PRUEBA PLANILLA DE MEDICION</v>
          </cell>
          <cell r="C5504">
            <v>0</v>
          </cell>
          <cell r="D5504">
            <v>0</v>
          </cell>
          <cell r="E5504">
            <v>0</v>
          </cell>
          <cell r="F5504" t="str">
            <v>PRECIOS A:</v>
          </cell>
          <cell r="G5504">
            <v>0</v>
          </cell>
        </row>
        <row r="5505">
          <cell r="A5505" t="str">
            <v>UBICACIÓN:</v>
          </cell>
          <cell r="B5505" t="str">
            <v>CENTRO CIVICO</v>
          </cell>
          <cell r="C5505">
            <v>0</v>
          </cell>
          <cell r="D5505">
            <v>0</v>
          </cell>
          <cell r="E5505">
            <v>0</v>
          </cell>
          <cell r="F5505">
            <v>0</v>
          </cell>
          <cell r="G5505">
            <v>0</v>
          </cell>
        </row>
        <row r="5506">
          <cell r="A5506" t="str">
            <v>RUBRO:</v>
          </cell>
          <cell r="B5506" t="str">
            <v/>
          </cell>
          <cell r="C5506" t="str">
            <v/>
          </cell>
          <cell r="D5506">
            <v>0</v>
          </cell>
          <cell r="E5506">
            <v>0</v>
          </cell>
          <cell r="F5506">
            <v>0</v>
          </cell>
          <cell r="G5506">
            <v>0</v>
          </cell>
        </row>
        <row r="5507">
          <cell r="A5507" t="str">
            <v>ITEM:</v>
          </cell>
          <cell r="B5507" t="str">
            <v/>
          </cell>
          <cell r="C5507" t="str">
            <v/>
          </cell>
          <cell r="D5507">
            <v>0</v>
          </cell>
          <cell r="E5507">
            <v>0</v>
          </cell>
          <cell r="F5507" t="str">
            <v>UNIDAD:</v>
          </cell>
          <cell r="G5507" t="str">
            <v/>
          </cell>
        </row>
        <row r="5508">
          <cell r="A5508">
            <v>0</v>
          </cell>
          <cell r="B5508">
            <v>0</v>
          </cell>
          <cell r="C5508">
            <v>0</v>
          </cell>
          <cell r="D5508">
            <v>0</v>
          </cell>
          <cell r="E5508">
            <v>0</v>
          </cell>
          <cell r="F5508">
            <v>0</v>
          </cell>
          <cell r="G5508">
            <v>0</v>
          </cell>
        </row>
        <row r="5509">
          <cell r="A5509" t="str">
            <v>DATOS REDETERMINACION</v>
          </cell>
          <cell r="B5509">
            <v>0</v>
          </cell>
          <cell r="C5509" t="str">
            <v>DESIGNACION</v>
          </cell>
          <cell r="D5509" t="str">
            <v>U</v>
          </cell>
          <cell r="E5509" t="str">
            <v>Cantidad</v>
          </cell>
          <cell r="F5509" t="str">
            <v>$ Unitarios</v>
          </cell>
          <cell r="G5509" t="str">
            <v>$ Parcial</v>
          </cell>
        </row>
        <row r="5510">
          <cell r="A5510" t="str">
            <v>CÓDIGO</v>
          </cell>
          <cell r="B5510" t="str">
            <v>DESCRIPCIÓN</v>
          </cell>
          <cell r="C5510">
            <v>0</v>
          </cell>
          <cell r="D5510">
            <v>0</v>
          </cell>
          <cell r="E5510">
            <v>0</v>
          </cell>
          <cell r="F5510">
            <v>0</v>
          </cell>
          <cell r="G5510">
            <v>0</v>
          </cell>
        </row>
        <row r="5511">
          <cell r="A5511">
            <v>0</v>
          </cell>
          <cell r="B5511">
            <v>0</v>
          </cell>
          <cell r="C5511" t="str">
            <v>A - MATERIALES</v>
          </cell>
          <cell r="D5511">
            <v>0</v>
          </cell>
          <cell r="E5511">
            <v>0</v>
          </cell>
          <cell r="F5511">
            <v>0</v>
          </cell>
          <cell r="G5511">
            <v>0</v>
          </cell>
        </row>
        <row r="5512">
          <cell r="A5512" t="str">
            <v/>
          </cell>
          <cell r="B5512" t="str">
            <v/>
          </cell>
          <cell r="C5512">
            <v>0</v>
          </cell>
          <cell r="D5512" t="str">
            <v/>
          </cell>
          <cell r="E5512">
            <v>0</v>
          </cell>
          <cell r="F5512">
            <v>0</v>
          </cell>
          <cell r="G5512">
            <v>0</v>
          </cell>
        </row>
        <row r="5513">
          <cell r="A5513" t="str">
            <v/>
          </cell>
          <cell r="B5513" t="str">
            <v/>
          </cell>
          <cell r="C5513">
            <v>0</v>
          </cell>
          <cell r="D5513" t="str">
            <v/>
          </cell>
          <cell r="E5513">
            <v>0</v>
          </cell>
          <cell r="F5513">
            <v>0</v>
          </cell>
          <cell r="G5513">
            <v>0</v>
          </cell>
        </row>
        <row r="5514">
          <cell r="A5514" t="str">
            <v/>
          </cell>
          <cell r="B5514" t="str">
            <v/>
          </cell>
          <cell r="C5514">
            <v>0</v>
          </cell>
          <cell r="D5514" t="str">
            <v/>
          </cell>
          <cell r="E5514">
            <v>0</v>
          </cell>
          <cell r="F5514">
            <v>0</v>
          </cell>
          <cell r="G5514">
            <v>0</v>
          </cell>
        </row>
        <row r="5515">
          <cell r="A5515" t="str">
            <v/>
          </cell>
          <cell r="B5515" t="str">
            <v/>
          </cell>
          <cell r="C5515">
            <v>0</v>
          </cell>
          <cell r="D5515" t="str">
            <v/>
          </cell>
          <cell r="E5515">
            <v>0</v>
          </cell>
          <cell r="F5515">
            <v>0</v>
          </cell>
          <cell r="G5515">
            <v>0</v>
          </cell>
        </row>
        <row r="5516">
          <cell r="A5516" t="str">
            <v/>
          </cell>
          <cell r="B5516" t="str">
            <v/>
          </cell>
          <cell r="C5516">
            <v>0</v>
          </cell>
          <cell r="D5516" t="str">
            <v/>
          </cell>
          <cell r="E5516">
            <v>0</v>
          </cell>
          <cell r="F5516">
            <v>0</v>
          </cell>
          <cell r="G5516">
            <v>0</v>
          </cell>
        </row>
        <row r="5517">
          <cell r="A5517" t="str">
            <v/>
          </cell>
          <cell r="B5517" t="str">
            <v/>
          </cell>
          <cell r="C5517">
            <v>0</v>
          </cell>
          <cell r="D5517" t="str">
            <v/>
          </cell>
          <cell r="E5517">
            <v>0</v>
          </cell>
          <cell r="F5517">
            <v>0</v>
          </cell>
          <cell r="G5517">
            <v>0</v>
          </cell>
        </row>
        <row r="5518">
          <cell r="A5518" t="str">
            <v/>
          </cell>
          <cell r="B5518" t="str">
            <v/>
          </cell>
          <cell r="C5518">
            <v>0</v>
          </cell>
          <cell r="D5518" t="str">
            <v/>
          </cell>
          <cell r="E5518">
            <v>0</v>
          </cell>
          <cell r="F5518">
            <v>0</v>
          </cell>
          <cell r="G5518">
            <v>0</v>
          </cell>
        </row>
        <row r="5519">
          <cell r="A5519" t="str">
            <v/>
          </cell>
          <cell r="B5519" t="str">
            <v/>
          </cell>
          <cell r="C5519">
            <v>0</v>
          </cell>
          <cell r="D5519" t="str">
            <v/>
          </cell>
          <cell r="E5519">
            <v>0</v>
          </cell>
          <cell r="F5519">
            <v>0</v>
          </cell>
          <cell r="G5519">
            <v>0</v>
          </cell>
        </row>
        <row r="5520">
          <cell r="A5520" t="str">
            <v/>
          </cell>
          <cell r="B5520" t="str">
            <v/>
          </cell>
          <cell r="C5520">
            <v>0</v>
          </cell>
          <cell r="D5520" t="str">
            <v/>
          </cell>
          <cell r="E5520">
            <v>0</v>
          </cell>
          <cell r="F5520">
            <v>0</v>
          </cell>
          <cell r="G5520">
            <v>0</v>
          </cell>
        </row>
        <row r="5521">
          <cell r="A5521" t="str">
            <v/>
          </cell>
          <cell r="B5521" t="str">
            <v/>
          </cell>
          <cell r="C5521">
            <v>0</v>
          </cell>
          <cell r="D5521" t="str">
            <v/>
          </cell>
          <cell r="E5521">
            <v>0</v>
          </cell>
          <cell r="F5521">
            <v>0</v>
          </cell>
          <cell r="G5521">
            <v>0</v>
          </cell>
        </row>
        <row r="5522">
          <cell r="A5522" t="str">
            <v/>
          </cell>
          <cell r="B5522" t="str">
            <v/>
          </cell>
          <cell r="C5522">
            <v>0</v>
          </cell>
          <cell r="D5522" t="str">
            <v/>
          </cell>
          <cell r="E5522">
            <v>0</v>
          </cell>
          <cell r="F5522">
            <v>0</v>
          </cell>
          <cell r="G5522">
            <v>0</v>
          </cell>
        </row>
        <row r="5523">
          <cell r="A5523" t="str">
            <v/>
          </cell>
          <cell r="B5523" t="str">
            <v/>
          </cell>
          <cell r="C5523">
            <v>0</v>
          </cell>
          <cell r="D5523" t="str">
            <v/>
          </cell>
          <cell r="E5523">
            <v>0</v>
          </cell>
          <cell r="F5523">
            <v>0</v>
          </cell>
          <cell r="G5523">
            <v>0</v>
          </cell>
        </row>
        <row r="5524">
          <cell r="A5524" t="str">
            <v/>
          </cell>
          <cell r="B5524" t="str">
            <v/>
          </cell>
          <cell r="C5524">
            <v>0</v>
          </cell>
          <cell r="D5524" t="str">
            <v/>
          </cell>
          <cell r="E5524">
            <v>0</v>
          </cell>
          <cell r="F5524">
            <v>0</v>
          </cell>
          <cell r="G5524">
            <v>0</v>
          </cell>
        </row>
        <row r="5525">
          <cell r="A5525" t="str">
            <v/>
          </cell>
          <cell r="B5525" t="str">
            <v/>
          </cell>
          <cell r="C5525">
            <v>0</v>
          </cell>
          <cell r="D5525" t="str">
            <v/>
          </cell>
          <cell r="E5525">
            <v>0</v>
          </cell>
          <cell r="F5525">
            <v>0</v>
          </cell>
          <cell r="G5525">
            <v>0</v>
          </cell>
        </row>
        <row r="5526">
          <cell r="A5526">
            <v>0</v>
          </cell>
          <cell r="B5526">
            <v>0</v>
          </cell>
          <cell r="C5526">
            <v>0</v>
          </cell>
          <cell r="D5526">
            <v>0</v>
          </cell>
          <cell r="E5526">
            <v>0</v>
          </cell>
          <cell r="F5526" t="str">
            <v>Total A</v>
          </cell>
          <cell r="G5526">
            <v>0</v>
          </cell>
        </row>
        <row r="5527">
          <cell r="A5527">
            <v>0</v>
          </cell>
          <cell r="B5527">
            <v>0</v>
          </cell>
          <cell r="C5527" t="str">
            <v>B - MANO DE OBRA</v>
          </cell>
          <cell r="D5527">
            <v>0</v>
          </cell>
          <cell r="E5527">
            <v>0</v>
          </cell>
          <cell r="F5527">
            <v>0</v>
          </cell>
          <cell r="G5527">
            <v>0</v>
          </cell>
        </row>
        <row r="5528">
          <cell r="A5528" t="str">
            <v/>
          </cell>
          <cell r="B5528">
            <v>0</v>
          </cell>
          <cell r="C5528">
            <v>0</v>
          </cell>
          <cell r="D5528" t="str">
            <v/>
          </cell>
          <cell r="E5528">
            <v>0</v>
          </cell>
          <cell r="F5528">
            <v>0</v>
          </cell>
          <cell r="G5528">
            <v>0</v>
          </cell>
        </row>
        <row r="5529">
          <cell r="A5529" t="str">
            <v/>
          </cell>
          <cell r="B5529">
            <v>0</v>
          </cell>
          <cell r="C5529">
            <v>0</v>
          </cell>
          <cell r="D5529" t="str">
            <v/>
          </cell>
          <cell r="E5529">
            <v>0</v>
          </cell>
          <cell r="F5529">
            <v>0</v>
          </cell>
          <cell r="G5529">
            <v>0</v>
          </cell>
        </row>
        <row r="5530">
          <cell r="A5530" t="str">
            <v/>
          </cell>
          <cell r="B5530">
            <v>0</v>
          </cell>
          <cell r="C5530">
            <v>0</v>
          </cell>
          <cell r="D5530" t="str">
            <v/>
          </cell>
          <cell r="E5530">
            <v>0</v>
          </cell>
          <cell r="F5530">
            <v>0</v>
          </cell>
          <cell r="G5530">
            <v>0</v>
          </cell>
        </row>
        <row r="5531">
          <cell r="A5531" t="str">
            <v/>
          </cell>
          <cell r="B5531">
            <v>0</v>
          </cell>
          <cell r="C5531">
            <v>0</v>
          </cell>
          <cell r="D5531" t="str">
            <v/>
          </cell>
          <cell r="E5531">
            <v>0</v>
          </cell>
          <cell r="F5531">
            <v>0</v>
          </cell>
          <cell r="G5531">
            <v>0</v>
          </cell>
        </row>
        <row r="5532">
          <cell r="A5532" t="str">
            <v/>
          </cell>
          <cell r="B5532">
            <v>0</v>
          </cell>
          <cell r="C5532">
            <v>0</v>
          </cell>
          <cell r="D5532" t="str">
            <v/>
          </cell>
          <cell r="E5532">
            <v>0</v>
          </cell>
          <cell r="F5532">
            <v>0</v>
          </cell>
          <cell r="G5532">
            <v>0</v>
          </cell>
        </row>
        <row r="5533">
          <cell r="A5533" t="str">
            <v/>
          </cell>
          <cell r="B5533">
            <v>0</v>
          </cell>
          <cell r="C5533">
            <v>0</v>
          </cell>
          <cell r="D5533" t="str">
            <v/>
          </cell>
          <cell r="E5533">
            <v>0</v>
          </cell>
          <cell r="F5533">
            <v>0</v>
          </cell>
          <cell r="G5533">
            <v>0</v>
          </cell>
        </row>
        <row r="5534">
          <cell r="A5534" t="str">
            <v/>
          </cell>
          <cell r="B5534">
            <v>0</v>
          </cell>
          <cell r="C5534">
            <v>0</v>
          </cell>
          <cell r="D5534" t="str">
            <v/>
          </cell>
          <cell r="E5534">
            <v>0</v>
          </cell>
          <cell r="F5534">
            <v>0</v>
          </cell>
          <cell r="G5534">
            <v>0</v>
          </cell>
        </row>
        <row r="5535">
          <cell r="A5535" t="str">
            <v/>
          </cell>
          <cell r="B5535">
            <v>0</v>
          </cell>
          <cell r="C5535">
            <v>0</v>
          </cell>
          <cell r="D5535" t="str">
            <v/>
          </cell>
          <cell r="E5535">
            <v>0</v>
          </cell>
          <cell r="F5535">
            <v>0</v>
          </cell>
          <cell r="G5535">
            <v>0</v>
          </cell>
        </row>
        <row r="5536">
          <cell r="A5536">
            <v>0</v>
          </cell>
          <cell r="B5536">
            <v>0</v>
          </cell>
          <cell r="C5536">
            <v>0</v>
          </cell>
          <cell r="D5536">
            <v>0</v>
          </cell>
          <cell r="E5536">
            <v>0</v>
          </cell>
          <cell r="F5536" t="str">
            <v>Total B</v>
          </cell>
          <cell r="G5536">
            <v>0</v>
          </cell>
        </row>
        <row r="5537">
          <cell r="A5537">
            <v>0</v>
          </cell>
          <cell r="B5537">
            <v>0</v>
          </cell>
          <cell r="C5537" t="str">
            <v>C - EQUIPOS</v>
          </cell>
          <cell r="D5537">
            <v>0</v>
          </cell>
          <cell r="E5537">
            <v>0</v>
          </cell>
          <cell r="F5537">
            <v>0</v>
          </cell>
          <cell r="G5537">
            <v>0</v>
          </cell>
        </row>
        <row r="5538">
          <cell r="A5538" t="str">
            <v/>
          </cell>
          <cell r="B5538" t="str">
            <v/>
          </cell>
          <cell r="C5538">
            <v>0</v>
          </cell>
          <cell r="D5538" t="str">
            <v/>
          </cell>
          <cell r="E5538">
            <v>0</v>
          </cell>
          <cell r="F5538">
            <v>0</v>
          </cell>
          <cell r="G5538">
            <v>0</v>
          </cell>
        </row>
        <row r="5539">
          <cell r="A5539" t="str">
            <v/>
          </cell>
          <cell r="B5539" t="str">
            <v/>
          </cell>
          <cell r="C5539">
            <v>0</v>
          </cell>
          <cell r="D5539" t="str">
            <v/>
          </cell>
          <cell r="E5539">
            <v>0</v>
          </cell>
          <cell r="F5539">
            <v>0</v>
          </cell>
          <cell r="G5539">
            <v>0</v>
          </cell>
        </row>
        <row r="5540">
          <cell r="A5540" t="str">
            <v/>
          </cell>
          <cell r="B5540" t="str">
            <v/>
          </cell>
          <cell r="C5540">
            <v>0</v>
          </cell>
          <cell r="D5540" t="str">
            <v/>
          </cell>
          <cell r="E5540">
            <v>0</v>
          </cell>
          <cell r="F5540">
            <v>0</v>
          </cell>
          <cell r="G5540">
            <v>0</v>
          </cell>
        </row>
        <row r="5541">
          <cell r="A5541" t="str">
            <v/>
          </cell>
          <cell r="B5541" t="str">
            <v/>
          </cell>
          <cell r="C5541">
            <v>0</v>
          </cell>
          <cell r="D5541" t="str">
            <v/>
          </cell>
          <cell r="E5541">
            <v>0</v>
          </cell>
          <cell r="F5541">
            <v>0</v>
          </cell>
          <cell r="G5541">
            <v>0</v>
          </cell>
        </row>
        <row r="5542">
          <cell r="A5542" t="str">
            <v/>
          </cell>
          <cell r="B5542" t="str">
            <v/>
          </cell>
          <cell r="C5542">
            <v>0</v>
          </cell>
          <cell r="D5542" t="str">
            <v/>
          </cell>
          <cell r="E5542">
            <v>0</v>
          </cell>
          <cell r="F5542">
            <v>0</v>
          </cell>
          <cell r="G5542">
            <v>0</v>
          </cell>
        </row>
        <row r="5543">
          <cell r="A5543" t="str">
            <v/>
          </cell>
          <cell r="B5543" t="str">
            <v/>
          </cell>
          <cell r="C5543">
            <v>0</v>
          </cell>
          <cell r="D5543" t="str">
            <v/>
          </cell>
          <cell r="E5543">
            <v>0</v>
          </cell>
          <cell r="F5543">
            <v>0</v>
          </cell>
          <cell r="G5543">
            <v>0</v>
          </cell>
        </row>
        <row r="5544">
          <cell r="A5544" t="str">
            <v/>
          </cell>
          <cell r="B5544" t="str">
            <v/>
          </cell>
          <cell r="C5544">
            <v>0</v>
          </cell>
          <cell r="D5544" t="str">
            <v/>
          </cell>
          <cell r="E5544">
            <v>0</v>
          </cell>
          <cell r="F5544">
            <v>0</v>
          </cell>
          <cell r="G5544">
            <v>0</v>
          </cell>
        </row>
        <row r="5545">
          <cell r="A5545" t="str">
            <v/>
          </cell>
          <cell r="B5545" t="str">
            <v/>
          </cell>
          <cell r="C5545">
            <v>0</v>
          </cell>
          <cell r="D5545" t="str">
            <v/>
          </cell>
          <cell r="E5545">
            <v>0</v>
          </cell>
          <cell r="F5545">
            <v>0</v>
          </cell>
          <cell r="G5545">
            <v>0</v>
          </cell>
        </row>
        <row r="5546">
          <cell r="A5546" t="str">
            <v/>
          </cell>
          <cell r="B5546" t="str">
            <v/>
          </cell>
          <cell r="C5546">
            <v>0</v>
          </cell>
          <cell r="D5546" t="str">
            <v/>
          </cell>
          <cell r="E5546">
            <v>0</v>
          </cell>
          <cell r="F5546">
            <v>0</v>
          </cell>
          <cell r="G5546">
            <v>0</v>
          </cell>
        </row>
        <row r="5547">
          <cell r="A5547">
            <v>0</v>
          </cell>
          <cell r="B5547">
            <v>0</v>
          </cell>
          <cell r="C5547">
            <v>0</v>
          </cell>
          <cell r="D5547">
            <v>0</v>
          </cell>
          <cell r="E5547">
            <v>0</v>
          </cell>
          <cell r="F5547" t="str">
            <v>Total C</v>
          </cell>
          <cell r="G5547">
            <v>0</v>
          </cell>
        </row>
        <row r="5548">
          <cell r="A5548">
            <v>0</v>
          </cell>
          <cell r="B5548">
            <v>0</v>
          </cell>
          <cell r="C5548">
            <v>0</v>
          </cell>
          <cell r="D5548">
            <v>0</v>
          </cell>
          <cell r="E5548">
            <v>0</v>
          </cell>
          <cell r="F5548">
            <v>0</v>
          </cell>
          <cell r="G5548">
            <v>0</v>
          </cell>
        </row>
        <row r="5549">
          <cell r="A5549" t="str">
            <v/>
          </cell>
          <cell r="B5549" t="str">
            <v/>
          </cell>
          <cell r="C5549">
            <v>0</v>
          </cell>
          <cell r="D5549" t="str">
            <v>Costo  Neto</v>
          </cell>
          <cell r="E5549">
            <v>0</v>
          </cell>
          <cell r="F5549" t="str">
            <v>Total D=A+B+C</v>
          </cell>
          <cell r="G5549">
            <v>0</v>
          </cell>
        </row>
        <row r="5551">
          <cell r="A5551" t="str">
            <v>ANALISIS DE PRECIOS</v>
          </cell>
          <cell r="B5551">
            <v>0</v>
          </cell>
          <cell r="C5551">
            <v>0</v>
          </cell>
          <cell r="D5551">
            <v>0</v>
          </cell>
          <cell r="E5551">
            <v>0</v>
          </cell>
          <cell r="F5551">
            <v>0</v>
          </cell>
          <cell r="G5551">
            <v>0</v>
          </cell>
        </row>
        <row r="5552">
          <cell r="A5552" t="str">
            <v>COMITENTE:</v>
          </cell>
          <cell r="B5552" t="str">
            <v>DIRECCIÓN DE ARQUITECTURA</v>
          </cell>
          <cell r="C5552">
            <v>0</v>
          </cell>
          <cell r="D5552">
            <v>0</v>
          </cell>
          <cell r="E5552">
            <v>0</v>
          </cell>
          <cell r="F5552">
            <v>0</v>
          </cell>
          <cell r="G5552">
            <v>0</v>
          </cell>
        </row>
        <row r="5553">
          <cell r="A5553" t="str">
            <v>CONTRATISTA:</v>
          </cell>
          <cell r="B5553" t="str">
            <v>FUNCIONALES SIGOP</v>
          </cell>
          <cell r="C5553">
            <v>0</v>
          </cell>
          <cell r="D5553">
            <v>0</v>
          </cell>
          <cell r="E5553">
            <v>0</v>
          </cell>
          <cell r="F5553">
            <v>0</v>
          </cell>
          <cell r="G5553">
            <v>0</v>
          </cell>
        </row>
        <row r="5554">
          <cell r="A5554" t="str">
            <v>OBRA:</v>
          </cell>
          <cell r="B5554" t="str">
            <v>PRUEBA PLANILLA DE MEDICION</v>
          </cell>
          <cell r="C5554">
            <v>0</v>
          </cell>
          <cell r="D5554">
            <v>0</v>
          </cell>
          <cell r="E5554">
            <v>0</v>
          </cell>
          <cell r="F5554" t="str">
            <v>PRECIOS A:</v>
          </cell>
          <cell r="G5554">
            <v>0</v>
          </cell>
        </row>
        <row r="5555">
          <cell r="A5555" t="str">
            <v>UBICACIÓN:</v>
          </cell>
          <cell r="B5555" t="str">
            <v>CENTRO CIVICO</v>
          </cell>
          <cell r="C5555">
            <v>0</v>
          </cell>
          <cell r="D5555">
            <v>0</v>
          </cell>
          <cell r="E5555">
            <v>0</v>
          </cell>
          <cell r="F5555">
            <v>0</v>
          </cell>
          <cell r="G5555">
            <v>0</v>
          </cell>
        </row>
        <row r="5556">
          <cell r="A5556" t="str">
            <v>RUBRO:</v>
          </cell>
          <cell r="B5556" t="str">
            <v/>
          </cell>
          <cell r="C5556" t="str">
            <v/>
          </cell>
          <cell r="D5556">
            <v>0</v>
          </cell>
          <cell r="E5556">
            <v>0</v>
          </cell>
          <cell r="F5556">
            <v>0</v>
          </cell>
          <cell r="G5556">
            <v>0</v>
          </cell>
        </row>
        <row r="5557">
          <cell r="A5557" t="str">
            <v>ITEM:</v>
          </cell>
          <cell r="B5557" t="str">
            <v/>
          </cell>
          <cell r="C5557" t="str">
            <v/>
          </cell>
          <cell r="D5557">
            <v>0</v>
          </cell>
          <cell r="E5557">
            <v>0</v>
          </cell>
          <cell r="F5557" t="str">
            <v>UNIDAD:</v>
          </cell>
          <cell r="G5557" t="str">
            <v/>
          </cell>
        </row>
        <row r="5558">
          <cell r="A5558">
            <v>0</v>
          </cell>
          <cell r="B5558">
            <v>0</v>
          </cell>
          <cell r="C5558">
            <v>0</v>
          </cell>
          <cell r="D5558">
            <v>0</v>
          </cell>
          <cell r="E5558">
            <v>0</v>
          </cell>
          <cell r="F5558">
            <v>0</v>
          </cell>
          <cell r="G5558">
            <v>0</v>
          </cell>
        </row>
        <row r="5559">
          <cell r="A5559" t="str">
            <v>DATOS REDETERMINACION</v>
          </cell>
          <cell r="B5559">
            <v>0</v>
          </cell>
          <cell r="C5559" t="str">
            <v>DESIGNACION</v>
          </cell>
          <cell r="D5559" t="str">
            <v>U</v>
          </cell>
          <cell r="E5559" t="str">
            <v>Cantidad</v>
          </cell>
          <cell r="F5559" t="str">
            <v>$ Unitarios</v>
          </cell>
          <cell r="G5559" t="str">
            <v>$ Parcial</v>
          </cell>
        </row>
        <row r="5560">
          <cell r="A5560" t="str">
            <v>CÓDIGO</v>
          </cell>
          <cell r="B5560" t="str">
            <v>DESCRIPCIÓN</v>
          </cell>
          <cell r="C5560">
            <v>0</v>
          </cell>
          <cell r="D5560">
            <v>0</v>
          </cell>
          <cell r="E5560">
            <v>0</v>
          </cell>
          <cell r="F5560">
            <v>0</v>
          </cell>
          <cell r="G5560">
            <v>0</v>
          </cell>
        </row>
        <row r="5561">
          <cell r="A5561">
            <v>0</v>
          </cell>
          <cell r="B5561">
            <v>0</v>
          </cell>
          <cell r="C5561" t="str">
            <v>A - MATERIALES</v>
          </cell>
          <cell r="D5561">
            <v>0</v>
          </cell>
          <cell r="E5561">
            <v>0</v>
          </cell>
          <cell r="F5561">
            <v>0</v>
          </cell>
          <cell r="G5561">
            <v>0</v>
          </cell>
        </row>
        <row r="5562">
          <cell r="A5562" t="str">
            <v/>
          </cell>
          <cell r="B5562" t="str">
            <v/>
          </cell>
          <cell r="C5562">
            <v>0</v>
          </cell>
          <cell r="D5562" t="str">
            <v/>
          </cell>
          <cell r="E5562">
            <v>0</v>
          </cell>
          <cell r="F5562">
            <v>0</v>
          </cell>
          <cell r="G5562">
            <v>0</v>
          </cell>
        </row>
        <row r="5563">
          <cell r="A5563" t="str">
            <v/>
          </cell>
          <cell r="B5563" t="str">
            <v/>
          </cell>
          <cell r="C5563">
            <v>0</v>
          </cell>
          <cell r="D5563" t="str">
            <v/>
          </cell>
          <cell r="E5563">
            <v>0</v>
          </cell>
          <cell r="F5563">
            <v>0</v>
          </cell>
          <cell r="G5563">
            <v>0</v>
          </cell>
        </row>
        <row r="5564">
          <cell r="A5564" t="str">
            <v/>
          </cell>
          <cell r="B5564" t="str">
            <v/>
          </cell>
          <cell r="C5564">
            <v>0</v>
          </cell>
          <cell r="D5564" t="str">
            <v/>
          </cell>
          <cell r="E5564">
            <v>0</v>
          </cell>
          <cell r="F5564">
            <v>0</v>
          </cell>
          <cell r="G5564">
            <v>0</v>
          </cell>
        </row>
        <row r="5565">
          <cell r="A5565" t="str">
            <v/>
          </cell>
          <cell r="B5565" t="str">
            <v/>
          </cell>
          <cell r="C5565">
            <v>0</v>
          </cell>
          <cell r="D5565" t="str">
            <v/>
          </cell>
          <cell r="E5565">
            <v>0</v>
          </cell>
          <cell r="F5565">
            <v>0</v>
          </cell>
          <cell r="G5565">
            <v>0</v>
          </cell>
        </row>
        <row r="5566">
          <cell r="A5566" t="str">
            <v/>
          </cell>
          <cell r="B5566" t="str">
            <v/>
          </cell>
          <cell r="C5566">
            <v>0</v>
          </cell>
          <cell r="D5566" t="str">
            <v/>
          </cell>
          <cell r="E5566">
            <v>0</v>
          </cell>
          <cell r="F5566">
            <v>0</v>
          </cell>
          <cell r="G5566">
            <v>0</v>
          </cell>
        </row>
        <row r="5567">
          <cell r="A5567" t="str">
            <v/>
          </cell>
          <cell r="B5567" t="str">
            <v/>
          </cell>
          <cell r="C5567">
            <v>0</v>
          </cell>
          <cell r="D5567" t="str">
            <v/>
          </cell>
          <cell r="E5567">
            <v>0</v>
          </cell>
          <cell r="F5567">
            <v>0</v>
          </cell>
          <cell r="G5567">
            <v>0</v>
          </cell>
        </row>
        <row r="5568">
          <cell r="A5568" t="str">
            <v/>
          </cell>
          <cell r="B5568" t="str">
            <v/>
          </cell>
          <cell r="C5568">
            <v>0</v>
          </cell>
          <cell r="D5568" t="str">
            <v/>
          </cell>
          <cell r="E5568">
            <v>0</v>
          </cell>
          <cell r="F5568">
            <v>0</v>
          </cell>
          <cell r="G5568">
            <v>0</v>
          </cell>
        </row>
        <row r="5569">
          <cell r="A5569" t="str">
            <v/>
          </cell>
          <cell r="B5569" t="str">
            <v/>
          </cell>
          <cell r="C5569">
            <v>0</v>
          </cell>
          <cell r="D5569" t="str">
            <v/>
          </cell>
          <cell r="E5569">
            <v>0</v>
          </cell>
          <cell r="F5569">
            <v>0</v>
          </cell>
          <cell r="G5569">
            <v>0</v>
          </cell>
        </row>
        <row r="5570">
          <cell r="A5570" t="str">
            <v/>
          </cell>
          <cell r="B5570" t="str">
            <v/>
          </cell>
          <cell r="C5570">
            <v>0</v>
          </cell>
          <cell r="D5570" t="str">
            <v/>
          </cell>
          <cell r="E5570">
            <v>0</v>
          </cell>
          <cell r="F5570">
            <v>0</v>
          </cell>
          <cell r="G5570">
            <v>0</v>
          </cell>
        </row>
        <row r="5571">
          <cell r="A5571" t="str">
            <v/>
          </cell>
          <cell r="B5571" t="str">
            <v/>
          </cell>
          <cell r="C5571">
            <v>0</v>
          </cell>
          <cell r="D5571" t="str">
            <v/>
          </cell>
          <cell r="E5571">
            <v>0</v>
          </cell>
          <cell r="F5571">
            <v>0</v>
          </cell>
          <cell r="G5571">
            <v>0</v>
          </cell>
        </row>
        <row r="5572">
          <cell r="A5572" t="str">
            <v/>
          </cell>
          <cell r="B5572" t="str">
            <v/>
          </cell>
          <cell r="C5572">
            <v>0</v>
          </cell>
          <cell r="D5572" t="str">
            <v/>
          </cell>
          <cell r="E5572">
            <v>0</v>
          </cell>
          <cell r="F5572">
            <v>0</v>
          </cell>
          <cell r="G5572">
            <v>0</v>
          </cell>
        </row>
        <row r="5573">
          <cell r="A5573" t="str">
            <v/>
          </cell>
          <cell r="B5573" t="str">
            <v/>
          </cell>
          <cell r="C5573">
            <v>0</v>
          </cell>
          <cell r="D5573" t="str">
            <v/>
          </cell>
          <cell r="E5573">
            <v>0</v>
          </cell>
          <cell r="F5573">
            <v>0</v>
          </cell>
          <cell r="G5573">
            <v>0</v>
          </cell>
        </row>
        <row r="5574">
          <cell r="A5574" t="str">
            <v/>
          </cell>
          <cell r="B5574" t="str">
            <v/>
          </cell>
          <cell r="C5574">
            <v>0</v>
          </cell>
          <cell r="D5574" t="str">
            <v/>
          </cell>
          <cell r="E5574">
            <v>0</v>
          </cell>
          <cell r="F5574">
            <v>0</v>
          </cell>
          <cell r="G5574">
            <v>0</v>
          </cell>
        </row>
        <row r="5575">
          <cell r="A5575" t="str">
            <v/>
          </cell>
          <cell r="B5575" t="str">
            <v/>
          </cell>
          <cell r="C5575">
            <v>0</v>
          </cell>
          <cell r="D5575" t="str">
            <v/>
          </cell>
          <cell r="E5575">
            <v>0</v>
          </cell>
          <cell r="F5575">
            <v>0</v>
          </cell>
          <cell r="G5575">
            <v>0</v>
          </cell>
        </row>
        <row r="5576">
          <cell r="A5576">
            <v>0</v>
          </cell>
          <cell r="B5576">
            <v>0</v>
          </cell>
          <cell r="C5576">
            <v>0</v>
          </cell>
          <cell r="D5576">
            <v>0</v>
          </cell>
          <cell r="E5576">
            <v>0</v>
          </cell>
          <cell r="F5576" t="str">
            <v>Total A</v>
          </cell>
          <cell r="G5576">
            <v>0</v>
          </cell>
        </row>
        <row r="5577">
          <cell r="A5577">
            <v>0</v>
          </cell>
          <cell r="B5577">
            <v>0</v>
          </cell>
          <cell r="C5577" t="str">
            <v>B - MANO DE OBRA</v>
          </cell>
          <cell r="D5577">
            <v>0</v>
          </cell>
          <cell r="E5577">
            <v>0</v>
          </cell>
          <cell r="F5577">
            <v>0</v>
          </cell>
          <cell r="G5577">
            <v>0</v>
          </cell>
        </row>
        <row r="5578">
          <cell r="A5578" t="str">
            <v/>
          </cell>
          <cell r="B5578">
            <v>0</v>
          </cell>
          <cell r="C5578">
            <v>0</v>
          </cell>
          <cell r="D5578" t="str">
            <v/>
          </cell>
          <cell r="E5578">
            <v>0</v>
          </cell>
          <cell r="F5578">
            <v>0</v>
          </cell>
          <cell r="G5578">
            <v>0</v>
          </cell>
        </row>
        <row r="5579">
          <cell r="A5579" t="str">
            <v/>
          </cell>
          <cell r="B5579">
            <v>0</v>
          </cell>
          <cell r="C5579">
            <v>0</v>
          </cell>
          <cell r="D5579" t="str">
            <v/>
          </cell>
          <cell r="E5579">
            <v>0</v>
          </cell>
          <cell r="F5579">
            <v>0</v>
          </cell>
          <cell r="G5579">
            <v>0</v>
          </cell>
        </row>
        <row r="5580">
          <cell r="A5580" t="str">
            <v/>
          </cell>
          <cell r="B5580">
            <v>0</v>
          </cell>
          <cell r="C5580">
            <v>0</v>
          </cell>
          <cell r="D5580" t="str">
            <v/>
          </cell>
          <cell r="E5580">
            <v>0</v>
          </cell>
          <cell r="F5580">
            <v>0</v>
          </cell>
          <cell r="G5580">
            <v>0</v>
          </cell>
        </row>
        <row r="5581">
          <cell r="A5581" t="str">
            <v/>
          </cell>
          <cell r="B5581">
            <v>0</v>
          </cell>
          <cell r="C5581">
            <v>0</v>
          </cell>
          <cell r="D5581" t="str">
            <v/>
          </cell>
          <cell r="E5581">
            <v>0</v>
          </cell>
          <cell r="F5581">
            <v>0</v>
          </cell>
          <cell r="G5581">
            <v>0</v>
          </cell>
        </row>
        <row r="5582">
          <cell r="A5582" t="str">
            <v/>
          </cell>
          <cell r="B5582">
            <v>0</v>
          </cell>
          <cell r="C5582">
            <v>0</v>
          </cell>
          <cell r="D5582" t="str">
            <v/>
          </cell>
          <cell r="E5582">
            <v>0</v>
          </cell>
          <cell r="F5582">
            <v>0</v>
          </cell>
          <cell r="G5582">
            <v>0</v>
          </cell>
        </row>
        <row r="5583">
          <cell r="A5583" t="str">
            <v/>
          </cell>
          <cell r="B5583">
            <v>0</v>
          </cell>
          <cell r="C5583">
            <v>0</v>
          </cell>
          <cell r="D5583" t="str">
            <v/>
          </cell>
          <cell r="E5583">
            <v>0</v>
          </cell>
          <cell r="F5583">
            <v>0</v>
          </cell>
          <cell r="G5583">
            <v>0</v>
          </cell>
        </row>
        <row r="5584">
          <cell r="A5584" t="str">
            <v/>
          </cell>
          <cell r="B5584">
            <v>0</v>
          </cell>
          <cell r="C5584">
            <v>0</v>
          </cell>
          <cell r="D5584" t="str">
            <v/>
          </cell>
          <cell r="E5584">
            <v>0</v>
          </cell>
          <cell r="F5584">
            <v>0</v>
          </cell>
          <cell r="G5584">
            <v>0</v>
          </cell>
        </row>
        <row r="5585">
          <cell r="A5585" t="str">
            <v/>
          </cell>
          <cell r="B5585">
            <v>0</v>
          </cell>
          <cell r="C5585">
            <v>0</v>
          </cell>
          <cell r="D5585" t="str">
            <v/>
          </cell>
          <cell r="E5585">
            <v>0</v>
          </cell>
          <cell r="F5585">
            <v>0</v>
          </cell>
          <cell r="G5585">
            <v>0</v>
          </cell>
        </row>
        <row r="5586">
          <cell r="A5586">
            <v>0</v>
          </cell>
          <cell r="B5586">
            <v>0</v>
          </cell>
          <cell r="C5586">
            <v>0</v>
          </cell>
          <cell r="D5586">
            <v>0</v>
          </cell>
          <cell r="E5586">
            <v>0</v>
          </cell>
          <cell r="F5586" t="str">
            <v>Total B</v>
          </cell>
          <cell r="G5586">
            <v>0</v>
          </cell>
        </row>
        <row r="5587">
          <cell r="A5587">
            <v>0</v>
          </cell>
          <cell r="B5587">
            <v>0</v>
          </cell>
          <cell r="C5587" t="str">
            <v>C - EQUIPOS</v>
          </cell>
          <cell r="D5587">
            <v>0</v>
          </cell>
          <cell r="E5587">
            <v>0</v>
          </cell>
          <cell r="F5587">
            <v>0</v>
          </cell>
          <cell r="G5587">
            <v>0</v>
          </cell>
        </row>
        <row r="5588">
          <cell r="A5588" t="str">
            <v/>
          </cell>
          <cell r="B5588" t="str">
            <v/>
          </cell>
          <cell r="C5588">
            <v>0</v>
          </cell>
          <cell r="D5588" t="str">
            <v/>
          </cell>
          <cell r="E5588">
            <v>0</v>
          </cell>
          <cell r="F5588">
            <v>0</v>
          </cell>
          <cell r="G5588">
            <v>0</v>
          </cell>
        </row>
        <row r="5589">
          <cell r="A5589" t="str">
            <v/>
          </cell>
          <cell r="B5589" t="str">
            <v/>
          </cell>
          <cell r="C5589">
            <v>0</v>
          </cell>
          <cell r="D5589" t="str">
            <v/>
          </cell>
          <cell r="E5589">
            <v>0</v>
          </cell>
          <cell r="F5589">
            <v>0</v>
          </cell>
          <cell r="G5589">
            <v>0</v>
          </cell>
        </row>
        <row r="5590">
          <cell r="A5590" t="str">
            <v/>
          </cell>
          <cell r="B5590" t="str">
            <v/>
          </cell>
          <cell r="C5590">
            <v>0</v>
          </cell>
          <cell r="D5590" t="str">
            <v/>
          </cell>
          <cell r="E5590">
            <v>0</v>
          </cell>
          <cell r="F5590">
            <v>0</v>
          </cell>
          <cell r="G5590">
            <v>0</v>
          </cell>
        </row>
        <row r="5591">
          <cell r="A5591" t="str">
            <v/>
          </cell>
          <cell r="B5591" t="str">
            <v/>
          </cell>
          <cell r="C5591">
            <v>0</v>
          </cell>
          <cell r="D5591" t="str">
            <v/>
          </cell>
          <cell r="E5591">
            <v>0</v>
          </cell>
          <cell r="F5591">
            <v>0</v>
          </cell>
          <cell r="G5591">
            <v>0</v>
          </cell>
        </row>
        <row r="5592">
          <cell r="A5592" t="str">
            <v/>
          </cell>
          <cell r="B5592" t="str">
            <v/>
          </cell>
          <cell r="C5592">
            <v>0</v>
          </cell>
          <cell r="D5592" t="str">
            <v/>
          </cell>
          <cell r="E5592">
            <v>0</v>
          </cell>
          <cell r="F5592">
            <v>0</v>
          </cell>
          <cell r="G5592">
            <v>0</v>
          </cell>
        </row>
        <row r="5593">
          <cell r="A5593" t="str">
            <v/>
          </cell>
          <cell r="B5593" t="str">
            <v/>
          </cell>
          <cell r="C5593">
            <v>0</v>
          </cell>
          <cell r="D5593" t="str">
            <v/>
          </cell>
          <cell r="E5593">
            <v>0</v>
          </cell>
          <cell r="F5593">
            <v>0</v>
          </cell>
          <cell r="G5593">
            <v>0</v>
          </cell>
        </row>
        <row r="5594">
          <cell r="A5594" t="str">
            <v/>
          </cell>
          <cell r="B5594" t="str">
            <v/>
          </cell>
          <cell r="C5594">
            <v>0</v>
          </cell>
          <cell r="D5594" t="str">
            <v/>
          </cell>
          <cell r="E5594">
            <v>0</v>
          </cell>
          <cell r="F5594">
            <v>0</v>
          </cell>
          <cell r="G5594">
            <v>0</v>
          </cell>
        </row>
        <row r="5595">
          <cell r="A5595" t="str">
            <v/>
          </cell>
          <cell r="B5595" t="str">
            <v/>
          </cell>
          <cell r="C5595">
            <v>0</v>
          </cell>
          <cell r="D5595" t="str">
            <v/>
          </cell>
          <cell r="E5595">
            <v>0</v>
          </cell>
          <cell r="F5595">
            <v>0</v>
          </cell>
          <cell r="G5595">
            <v>0</v>
          </cell>
        </row>
        <row r="5596">
          <cell r="A5596" t="str">
            <v/>
          </cell>
          <cell r="B5596" t="str">
            <v/>
          </cell>
          <cell r="C5596">
            <v>0</v>
          </cell>
          <cell r="D5596" t="str">
            <v/>
          </cell>
          <cell r="E5596">
            <v>0</v>
          </cell>
          <cell r="F5596">
            <v>0</v>
          </cell>
          <cell r="G5596">
            <v>0</v>
          </cell>
        </row>
        <row r="5597">
          <cell r="A5597">
            <v>0</v>
          </cell>
          <cell r="B5597">
            <v>0</v>
          </cell>
          <cell r="C5597">
            <v>0</v>
          </cell>
          <cell r="D5597">
            <v>0</v>
          </cell>
          <cell r="E5597">
            <v>0</v>
          </cell>
          <cell r="F5597" t="str">
            <v>Total C</v>
          </cell>
          <cell r="G5597">
            <v>0</v>
          </cell>
        </row>
        <row r="5598">
          <cell r="A5598">
            <v>0</v>
          </cell>
          <cell r="B5598">
            <v>0</v>
          </cell>
          <cell r="C5598">
            <v>0</v>
          </cell>
          <cell r="D5598">
            <v>0</v>
          </cell>
          <cell r="E5598">
            <v>0</v>
          </cell>
          <cell r="F5598">
            <v>0</v>
          </cell>
          <cell r="G5598">
            <v>0</v>
          </cell>
        </row>
        <row r="5599">
          <cell r="A5599" t="str">
            <v/>
          </cell>
          <cell r="B5599" t="str">
            <v/>
          </cell>
          <cell r="C5599">
            <v>0</v>
          </cell>
          <cell r="D5599" t="str">
            <v>Costo  Neto</v>
          </cell>
          <cell r="E5599">
            <v>0</v>
          </cell>
          <cell r="F5599" t="str">
            <v>Total D=A+B+C</v>
          </cell>
          <cell r="G5599">
            <v>0</v>
          </cell>
        </row>
        <row r="5601">
          <cell r="A5601" t="str">
            <v>ANALISIS DE PRECIOS</v>
          </cell>
          <cell r="B5601">
            <v>0</v>
          </cell>
          <cell r="C5601">
            <v>0</v>
          </cell>
          <cell r="D5601">
            <v>0</v>
          </cell>
          <cell r="E5601">
            <v>0</v>
          </cell>
          <cell r="F5601">
            <v>0</v>
          </cell>
          <cell r="G5601">
            <v>0</v>
          </cell>
        </row>
        <row r="5602">
          <cell r="A5602" t="str">
            <v>COMITENTE:</v>
          </cell>
          <cell r="B5602" t="str">
            <v>DIRECCIÓN DE ARQUITECTURA</v>
          </cell>
          <cell r="C5602">
            <v>0</v>
          </cell>
          <cell r="D5602">
            <v>0</v>
          </cell>
          <cell r="E5602">
            <v>0</v>
          </cell>
          <cell r="F5602">
            <v>0</v>
          </cell>
          <cell r="G5602">
            <v>0</v>
          </cell>
        </row>
        <row r="5603">
          <cell r="A5603" t="str">
            <v>CONTRATISTA:</v>
          </cell>
          <cell r="B5603" t="str">
            <v>FUNCIONALES SIGOP</v>
          </cell>
          <cell r="C5603">
            <v>0</v>
          </cell>
          <cell r="D5603">
            <v>0</v>
          </cell>
          <cell r="E5603">
            <v>0</v>
          </cell>
          <cell r="F5603">
            <v>0</v>
          </cell>
          <cell r="G5603">
            <v>0</v>
          </cell>
        </row>
        <row r="5604">
          <cell r="A5604" t="str">
            <v>OBRA:</v>
          </cell>
          <cell r="B5604" t="str">
            <v>PRUEBA PLANILLA DE MEDICION</v>
          </cell>
          <cell r="C5604">
            <v>0</v>
          </cell>
          <cell r="D5604">
            <v>0</v>
          </cell>
          <cell r="E5604">
            <v>0</v>
          </cell>
          <cell r="F5604" t="str">
            <v>PRECIOS A:</v>
          </cell>
          <cell r="G5604">
            <v>0</v>
          </cell>
        </row>
        <row r="5605">
          <cell r="A5605" t="str">
            <v>UBICACIÓN:</v>
          </cell>
          <cell r="B5605" t="str">
            <v>CENTRO CIVICO</v>
          </cell>
          <cell r="C5605">
            <v>0</v>
          </cell>
          <cell r="D5605">
            <v>0</v>
          </cell>
          <cell r="E5605">
            <v>0</v>
          </cell>
          <cell r="F5605">
            <v>0</v>
          </cell>
          <cell r="G5605">
            <v>0</v>
          </cell>
        </row>
        <row r="5606">
          <cell r="A5606" t="str">
            <v>RUBRO:</v>
          </cell>
          <cell r="B5606" t="str">
            <v/>
          </cell>
          <cell r="C5606" t="str">
            <v/>
          </cell>
          <cell r="D5606">
            <v>0</v>
          </cell>
          <cell r="E5606">
            <v>0</v>
          </cell>
          <cell r="F5606">
            <v>0</v>
          </cell>
          <cell r="G5606">
            <v>0</v>
          </cell>
        </row>
        <row r="5607">
          <cell r="A5607" t="str">
            <v>ITEM:</v>
          </cell>
          <cell r="B5607" t="str">
            <v/>
          </cell>
          <cell r="C5607" t="str">
            <v/>
          </cell>
          <cell r="D5607">
            <v>0</v>
          </cell>
          <cell r="E5607">
            <v>0</v>
          </cell>
          <cell r="F5607" t="str">
            <v>UNIDAD:</v>
          </cell>
          <cell r="G5607" t="str">
            <v/>
          </cell>
        </row>
        <row r="5608">
          <cell r="A5608">
            <v>0</v>
          </cell>
          <cell r="B5608">
            <v>0</v>
          </cell>
          <cell r="C5608">
            <v>0</v>
          </cell>
          <cell r="D5608">
            <v>0</v>
          </cell>
          <cell r="E5608">
            <v>0</v>
          </cell>
          <cell r="F5608">
            <v>0</v>
          </cell>
          <cell r="G5608">
            <v>0</v>
          </cell>
        </row>
        <row r="5609">
          <cell r="A5609" t="str">
            <v>DATOS REDETERMINACION</v>
          </cell>
          <cell r="B5609">
            <v>0</v>
          </cell>
          <cell r="C5609" t="str">
            <v>DESIGNACION</v>
          </cell>
          <cell r="D5609" t="str">
            <v>U</v>
          </cell>
          <cell r="E5609" t="str">
            <v>Cantidad</v>
          </cell>
          <cell r="F5609" t="str">
            <v>$ Unitarios</v>
          </cell>
          <cell r="G5609" t="str">
            <v>$ Parcial</v>
          </cell>
        </row>
        <row r="5610">
          <cell r="A5610" t="str">
            <v>CÓDIGO</v>
          </cell>
          <cell r="B5610" t="str">
            <v>DESCRIPCIÓN</v>
          </cell>
          <cell r="C5610">
            <v>0</v>
          </cell>
          <cell r="D5610">
            <v>0</v>
          </cell>
          <cell r="E5610">
            <v>0</v>
          </cell>
          <cell r="F5610">
            <v>0</v>
          </cell>
          <cell r="G5610">
            <v>0</v>
          </cell>
        </row>
        <row r="5611">
          <cell r="A5611">
            <v>0</v>
          </cell>
          <cell r="B5611">
            <v>0</v>
          </cell>
          <cell r="C5611" t="str">
            <v>A - MATERIALES</v>
          </cell>
          <cell r="D5611">
            <v>0</v>
          </cell>
          <cell r="E5611">
            <v>0</v>
          </cell>
          <cell r="F5611">
            <v>0</v>
          </cell>
          <cell r="G5611">
            <v>0</v>
          </cell>
        </row>
        <row r="5612">
          <cell r="A5612" t="str">
            <v/>
          </cell>
          <cell r="B5612" t="str">
            <v/>
          </cell>
          <cell r="C5612">
            <v>0</v>
          </cell>
          <cell r="D5612" t="str">
            <v/>
          </cell>
          <cell r="E5612">
            <v>0</v>
          </cell>
          <cell r="F5612">
            <v>0</v>
          </cell>
          <cell r="G5612">
            <v>0</v>
          </cell>
        </row>
        <row r="5613">
          <cell r="A5613" t="str">
            <v/>
          </cell>
          <cell r="B5613" t="str">
            <v/>
          </cell>
          <cell r="C5613">
            <v>0</v>
          </cell>
          <cell r="D5613" t="str">
            <v/>
          </cell>
          <cell r="E5613">
            <v>0</v>
          </cell>
          <cell r="F5613">
            <v>0</v>
          </cell>
          <cell r="G5613">
            <v>0</v>
          </cell>
        </row>
        <row r="5614">
          <cell r="A5614" t="str">
            <v/>
          </cell>
          <cell r="B5614" t="str">
            <v/>
          </cell>
          <cell r="C5614">
            <v>0</v>
          </cell>
          <cell r="D5614" t="str">
            <v/>
          </cell>
          <cell r="E5614">
            <v>0</v>
          </cell>
          <cell r="F5614">
            <v>0</v>
          </cell>
          <cell r="G5614">
            <v>0</v>
          </cell>
        </row>
        <row r="5615">
          <cell r="A5615" t="str">
            <v/>
          </cell>
          <cell r="B5615" t="str">
            <v/>
          </cell>
          <cell r="C5615">
            <v>0</v>
          </cell>
          <cell r="D5615" t="str">
            <v/>
          </cell>
          <cell r="E5615">
            <v>0</v>
          </cell>
          <cell r="F5615">
            <v>0</v>
          </cell>
          <cell r="G5615">
            <v>0</v>
          </cell>
        </row>
        <row r="5616">
          <cell r="A5616" t="str">
            <v/>
          </cell>
          <cell r="B5616" t="str">
            <v/>
          </cell>
          <cell r="C5616">
            <v>0</v>
          </cell>
          <cell r="D5616" t="str">
            <v/>
          </cell>
          <cell r="E5616">
            <v>0</v>
          </cell>
          <cell r="F5616">
            <v>0</v>
          </cell>
          <cell r="G5616">
            <v>0</v>
          </cell>
        </row>
        <row r="5617">
          <cell r="A5617" t="str">
            <v/>
          </cell>
          <cell r="B5617" t="str">
            <v/>
          </cell>
          <cell r="C5617">
            <v>0</v>
          </cell>
          <cell r="D5617" t="str">
            <v/>
          </cell>
          <cell r="E5617">
            <v>0</v>
          </cell>
          <cell r="F5617">
            <v>0</v>
          </cell>
          <cell r="G5617">
            <v>0</v>
          </cell>
        </row>
        <row r="5618">
          <cell r="A5618" t="str">
            <v/>
          </cell>
          <cell r="B5618" t="str">
            <v/>
          </cell>
          <cell r="C5618">
            <v>0</v>
          </cell>
          <cell r="D5618" t="str">
            <v/>
          </cell>
          <cell r="E5618">
            <v>0</v>
          </cell>
          <cell r="F5618">
            <v>0</v>
          </cell>
          <cell r="G5618">
            <v>0</v>
          </cell>
        </row>
        <row r="5619">
          <cell r="A5619" t="str">
            <v/>
          </cell>
          <cell r="B5619" t="str">
            <v/>
          </cell>
          <cell r="C5619">
            <v>0</v>
          </cell>
          <cell r="D5619" t="str">
            <v/>
          </cell>
          <cell r="E5619">
            <v>0</v>
          </cell>
          <cell r="F5619">
            <v>0</v>
          </cell>
          <cell r="G5619">
            <v>0</v>
          </cell>
        </row>
        <row r="5620">
          <cell r="A5620" t="str">
            <v/>
          </cell>
          <cell r="B5620" t="str">
            <v/>
          </cell>
          <cell r="C5620">
            <v>0</v>
          </cell>
          <cell r="D5620" t="str">
            <v/>
          </cell>
          <cell r="E5620">
            <v>0</v>
          </cell>
          <cell r="F5620">
            <v>0</v>
          </cell>
          <cell r="G5620">
            <v>0</v>
          </cell>
        </row>
        <row r="5621">
          <cell r="A5621" t="str">
            <v/>
          </cell>
          <cell r="B5621" t="str">
            <v/>
          </cell>
          <cell r="C5621">
            <v>0</v>
          </cell>
          <cell r="D5621" t="str">
            <v/>
          </cell>
          <cell r="E5621">
            <v>0</v>
          </cell>
          <cell r="F5621">
            <v>0</v>
          </cell>
          <cell r="G5621">
            <v>0</v>
          </cell>
        </row>
        <row r="5622">
          <cell r="A5622" t="str">
            <v/>
          </cell>
          <cell r="B5622" t="str">
            <v/>
          </cell>
          <cell r="C5622">
            <v>0</v>
          </cell>
          <cell r="D5622" t="str">
            <v/>
          </cell>
          <cell r="E5622">
            <v>0</v>
          </cell>
          <cell r="F5622">
            <v>0</v>
          </cell>
          <cell r="G5622">
            <v>0</v>
          </cell>
        </row>
        <row r="5623">
          <cell r="A5623" t="str">
            <v/>
          </cell>
          <cell r="B5623" t="str">
            <v/>
          </cell>
          <cell r="C5623">
            <v>0</v>
          </cell>
          <cell r="D5623" t="str">
            <v/>
          </cell>
          <cell r="E5623">
            <v>0</v>
          </cell>
          <cell r="F5623">
            <v>0</v>
          </cell>
          <cell r="G5623">
            <v>0</v>
          </cell>
        </row>
        <row r="5624">
          <cell r="A5624" t="str">
            <v/>
          </cell>
          <cell r="B5624" t="str">
            <v/>
          </cell>
          <cell r="C5624">
            <v>0</v>
          </cell>
          <cell r="D5624" t="str">
            <v/>
          </cell>
          <cell r="E5624">
            <v>0</v>
          </cell>
          <cell r="F5624">
            <v>0</v>
          </cell>
          <cell r="G5624">
            <v>0</v>
          </cell>
        </row>
        <row r="5625">
          <cell r="A5625" t="str">
            <v/>
          </cell>
          <cell r="B5625" t="str">
            <v/>
          </cell>
          <cell r="C5625">
            <v>0</v>
          </cell>
          <cell r="D5625" t="str">
            <v/>
          </cell>
          <cell r="E5625">
            <v>0</v>
          </cell>
          <cell r="F5625">
            <v>0</v>
          </cell>
          <cell r="G5625">
            <v>0</v>
          </cell>
        </row>
        <row r="5626">
          <cell r="A5626">
            <v>0</v>
          </cell>
          <cell r="B5626">
            <v>0</v>
          </cell>
          <cell r="C5626">
            <v>0</v>
          </cell>
          <cell r="D5626">
            <v>0</v>
          </cell>
          <cell r="E5626">
            <v>0</v>
          </cell>
          <cell r="F5626" t="str">
            <v>Total A</v>
          </cell>
          <cell r="G5626">
            <v>0</v>
          </cell>
        </row>
        <row r="5627">
          <cell r="A5627">
            <v>0</v>
          </cell>
          <cell r="B5627">
            <v>0</v>
          </cell>
          <cell r="C5627" t="str">
            <v>B - MANO DE OBRA</v>
          </cell>
          <cell r="D5627">
            <v>0</v>
          </cell>
          <cell r="E5627">
            <v>0</v>
          </cell>
          <cell r="F5627">
            <v>0</v>
          </cell>
          <cell r="G5627">
            <v>0</v>
          </cell>
        </row>
        <row r="5628">
          <cell r="A5628" t="str">
            <v/>
          </cell>
          <cell r="B5628">
            <v>0</v>
          </cell>
          <cell r="C5628">
            <v>0</v>
          </cell>
          <cell r="D5628" t="str">
            <v/>
          </cell>
          <cell r="E5628">
            <v>0</v>
          </cell>
          <cell r="F5628">
            <v>0</v>
          </cell>
          <cell r="G5628">
            <v>0</v>
          </cell>
        </row>
        <row r="5629">
          <cell r="A5629" t="str">
            <v/>
          </cell>
          <cell r="B5629">
            <v>0</v>
          </cell>
          <cell r="C5629">
            <v>0</v>
          </cell>
          <cell r="D5629" t="str">
            <v/>
          </cell>
          <cell r="E5629">
            <v>0</v>
          </cell>
          <cell r="F5629">
            <v>0</v>
          </cell>
          <cell r="G5629">
            <v>0</v>
          </cell>
        </row>
        <row r="5630">
          <cell r="A5630" t="str">
            <v/>
          </cell>
          <cell r="B5630">
            <v>0</v>
          </cell>
          <cell r="C5630">
            <v>0</v>
          </cell>
          <cell r="D5630" t="str">
            <v/>
          </cell>
          <cell r="E5630">
            <v>0</v>
          </cell>
          <cell r="F5630">
            <v>0</v>
          </cell>
          <cell r="G5630">
            <v>0</v>
          </cell>
        </row>
        <row r="5631">
          <cell r="A5631" t="str">
            <v/>
          </cell>
          <cell r="B5631">
            <v>0</v>
          </cell>
          <cell r="C5631">
            <v>0</v>
          </cell>
          <cell r="D5631" t="str">
            <v/>
          </cell>
          <cell r="E5631">
            <v>0</v>
          </cell>
          <cell r="F5631">
            <v>0</v>
          </cell>
          <cell r="G5631">
            <v>0</v>
          </cell>
        </row>
        <row r="5632">
          <cell r="A5632" t="str">
            <v/>
          </cell>
          <cell r="B5632">
            <v>0</v>
          </cell>
          <cell r="C5632">
            <v>0</v>
          </cell>
          <cell r="D5632" t="str">
            <v/>
          </cell>
          <cell r="E5632">
            <v>0</v>
          </cell>
          <cell r="F5632">
            <v>0</v>
          </cell>
          <cell r="G5632">
            <v>0</v>
          </cell>
        </row>
        <row r="5633">
          <cell r="A5633" t="str">
            <v/>
          </cell>
          <cell r="B5633">
            <v>0</v>
          </cell>
          <cell r="C5633">
            <v>0</v>
          </cell>
          <cell r="D5633" t="str">
            <v/>
          </cell>
          <cell r="E5633">
            <v>0</v>
          </cell>
          <cell r="F5633">
            <v>0</v>
          </cell>
          <cell r="G5633">
            <v>0</v>
          </cell>
        </row>
        <row r="5634">
          <cell r="A5634" t="str">
            <v/>
          </cell>
          <cell r="B5634">
            <v>0</v>
          </cell>
          <cell r="C5634">
            <v>0</v>
          </cell>
          <cell r="D5634" t="str">
            <v/>
          </cell>
          <cell r="E5634">
            <v>0</v>
          </cell>
          <cell r="F5634">
            <v>0</v>
          </cell>
          <cell r="G5634">
            <v>0</v>
          </cell>
        </row>
        <row r="5635">
          <cell r="A5635" t="str">
            <v/>
          </cell>
          <cell r="B5635">
            <v>0</v>
          </cell>
          <cell r="C5635">
            <v>0</v>
          </cell>
          <cell r="D5635" t="str">
            <v/>
          </cell>
          <cell r="E5635">
            <v>0</v>
          </cell>
          <cell r="F5635">
            <v>0</v>
          </cell>
          <cell r="G5635">
            <v>0</v>
          </cell>
        </row>
        <row r="5636">
          <cell r="A5636">
            <v>0</v>
          </cell>
          <cell r="B5636">
            <v>0</v>
          </cell>
          <cell r="C5636">
            <v>0</v>
          </cell>
          <cell r="D5636">
            <v>0</v>
          </cell>
          <cell r="E5636">
            <v>0</v>
          </cell>
          <cell r="F5636" t="str">
            <v>Total B</v>
          </cell>
          <cell r="G5636">
            <v>0</v>
          </cell>
        </row>
        <row r="5637">
          <cell r="A5637">
            <v>0</v>
          </cell>
          <cell r="B5637">
            <v>0</v>
          </cell>
          <cell r="C5637" t="str">
            <v>C - EQUIPOS</v>
          </cell>
          <cell r="D5637">
            <v>0</v>
          </cell>
          <cell r="E5637">
            <v>0</v>
          </cell>
          <cell r="F5637">
            <v>0</v>
          </cell>
          <cell r="G5637">
            <v>0</v>
          </cell>
        </row>
        <row r="5638">
          <cell r="A5638" t="str">
            <v/>
          </cell>
          <cell r="B5638" t="str">
            <v/>
          </cell>
          <cell r="C5638">
            <v>0</v>
          </cell>
          <cell r="D5638" t="str">
            <v/>
          </cell>
          <cell r="E5638">
            <v>0</v>
          </cell>
          <cell r="F5638">
            <v>0</v>
          </cell>
          <cell r="G5638">
            <v>0</v>
          </cell>
        </row>
        <row r="5639">
          <cell r="A5639" t="str">
            <v/>
          </cell>
          <cell r="B5639" t="str">
            <v/>
          </cell>
          <cell r="C5639">
            <v>0</v>
          </cell>
          <cell r="D5639" t="str">
            <v/>
          </cell>
          <cell r="E5639">
            <v>0</v>
          </cell>
          <cell r="F5639">
            <v>0</v>
          </cell>
          <cell r="G5639">
            <v>0</v>
          </cell>
        </row>
        <row r="5640">
          <cell r="A5640" t="str">
            <v/>
          </cell>
          <cell r="B5640" t="str">
            <v/>
          </cell>
          <cell r="C5640">
            <v>0</v>
          </cell>
          <cell r="D5640" t="str">
            <v/>
          </cell>
          <cell r="E5640">
            <v>0</v>
          </cell>
          <cell r="F5640">
            <v>0</v>
          </cell>
          <cell r="G5640">
            <v>0</v>
          </cell>
        </row>
        <row r="5641">
          <cell r="A5641" t="str">
            <v/>
          </cell>
          <cell r="B5641" t="str">
            <v/>
          </cell>
          <cell r="C5641">
            <v>0</v>
          </cell>
          <cell r="D5641" t="str">
            <v/>
          </cell>
          <cell r="E5641">
            <v>0</v>
          </cell>
          <cell r="F5641">
            <v>0</v>
          </cell>
          <cell r="G5641">
            <v>0</v>
          </cell>
        </row>
        <row r="5642">
          <cell r="A5642" t="str">
            <v/>
          </cell>
          <cell r="B5642" t="str">
            <v/>
          </cell>
          <cell r="C5642">
            <v>0</v>
          </cell>
          <cell r="D5642" t="str">
            <v/>
          </cell>
          <cell r="E5642">
            <v>0</v>
          </cell>
          <cell r="F5642">
            <v>0</v>
          </cell>
          <cell r="G5642">
            <v>0</v>
          </cell>
        </row>
        <row r="5643">
          <cell r="A5643" t="str">
            <v/>
          </cell>
          <cell r="B5643" t="str">
            <v/>
          </cell>
          <cell r="C5643">
            <v>0</v>
          </cell>
          <cell r="D5643" t="str">
            <v/>
          </cell>
          <cell r="E5643">
            <v>0</v>
          </cell>
          <cell r="F5643">
            <v>0</v>
          </cell>
          <cell r="G5643">
            <v>0</v>
          </cell>
        </row>
        <row r="5644">
          <cell r="A5644" t="str">
            <v/>
          </cell>
          <cell r="B5644" t="str">
            <v/>
          </cell>
          <cell r="C5644">
            <v>0</v>
          </cell>
          <cell r="D5644" t="str">
            <v/>
          </cell>
          <cell r="E5644">
            <v>0</v>
          </cell>
          <cell r="F5644">
            <v>0</v>
          </cell>
          <cell r="G5644">
            <v>0</v>
          </cell>
        </row>
        <row r="5645">
          <cell r="A5645" t="str">
            <v/>
          </cell>
          <cell r="B5645" t="str">
            <v/>
          </cell>
          <cell r="C5645">
            <v>0</v>
          </cell>
          <cell r="D5645" t="str">
            <v/>
          </cell>
          <cell r="E5645">
            <v>0</v>
          </cell>
          <cell r="F5645">
            <v>0</v>
          </cell>
          <cell r="G5645">
            <v>0</v>
          </cell>
        </row>
        <row r="5646">
          <cell r="A5646" t="str">
            <v/>
          </cell>
          <cell r="B5646" t="str">
            <v/>
          </cell>
          <cell r="C5646">
            <v>0</v>
          </cell>
          <cell r="D5646" t="str">
            <v/>
          </cell>
          <cell r="E5646">
            <v>0</v>
          </cell>
          <cell r="F5646">
            <v>0</v>
          </cell>
          <cell r="G5646">
            <v>0</v>
          </cell>
        </row>
        <row r="5647">
          <cell r="A5647">
            <v>0</v>
          </cell>
          <cell r="B5647">
            <v>0</v>
          </cell>
          <cell r="C5647">
            <v>0</v>
          </cell>
          <cell r="D5647">
            <v>0</v>
          </cell>
          <cell r="E5647">
            <v>0</v>
          </cell>
          <cell r="F5647" t="str">
            <v>Total C</v>
          </cell>
          <cell r="G5647">
            <v>0</v>
          </cell>
        </row>
        <row r="5648">
          <cell r="A5648">
            <v>0</v>
          </cell>
          <cell r="B5648">
            <v>0</v>
          </cell>
          <cell r="C5648">
            <v>0</v>
          </cell>
          <cell r="D5648">
            <v>0</v>
          </cell>
          <cell r="E5648">
            <v>0</v>
          </cell>
          <cell r="F5648">
            <v>0</v>
          </cell>
          <cell r="G5648">
            <v>0</v>
          </cell>
        </row>
        <row r="5649">
          <cell r="A5649" t="str">
            <v/>
          </cell>
          <cell r="B5649" t="str">
            <v/>
          </cell>
          <cell r="C5649">
            <v>0</v>
          </cell>
          <cell r="D5649" t="str">
            <v>Costo  Neto</v>
          </cell>
          <cell r="E5649">
            <v>0</v>
          </cell>
          <cell r="F5649" t="str">
            <v>Total D=A+B+C</v>
          </cell>
          <cell r="G5649">
            <v>0</v>
          </cell>
        </row>
        <row r="5651">
          <cell r="A5651" t="str">
            <v>ANALISIS DE PRECIOS</v>
          </cell>
          <cell r="B5651">
            <v>0</v>
          </cell>
          <cell r="C5651">
            <v>0</v>
          </cell>
          <cell r="D5651">
            <v>0</v>
          </cell>
          <cell r="E5651">
            <v>0</v>
          </cell>
          <cell r="F5651">
            <v>0</v>
          </cell>
          <cell r="G5651">
            <v>0</v>
          </cell>
        </row>
        <row r="5652">
          <cell r="A5652" t="str">
            <v>COMITENTE:</v>
          </cell>
          <cell r="B5652" t="str">
            <v>DIRECCIÓN DE ARQUITECTURA</v>
          </cell>
          <cell r="C5652">
            <v>0</v>
          </cell>
          <cell r="D5652">
            <v>0</v>
          </cell>
          <cell r="E5652">
            <v>0</v>
          </cell>
          <cell r="F5652">
            <v>0</v>
          </cell>
          <cell r="G5652">
            <v>0</v>
          </cell>
        </row>
        <row r="5653">
          <cell r="A5653" t="str">
            <v>CONTRATISTA:</v>
          </cell>
          <cell r="B5653" t="str">
            <v>FUNCIONALES SIGOP</v>
          </cell>
          <cell r="C5653">
            <v>0</v>
          </cell>
          <cell r="D5653">
            <v>0</v>
          </cell>
          <cell r="E5653">
            <v>0</v>
          </cell>
          <cell r="F5653">
            <v>0</v>
          </cell>
          <cell r="G5653">
            <v>0</v>
          </cell>
        </row>
        <row r="5654">
          <cell r="A5654" t="str">
            <v>OBRA:</v>
          </cell>
          <cell r="B5654" t="str">
            <v>PRUEBA PLANILLA DE MEDICION</v>
          </cell>
          <cell r="C5654">
            <v>0</v>
          </cell>
          <cell r="D5654">
            <v>0</v>
          </cell>
          <cell r="E5654">
            <v>0</v>
          </cell>
          <cell r="F5654" t="str">
            <v>PRECIOS A:</v>
          </cell>
          <cell r="G5654">
            <v>0</v>
          </cell>
        </row>
        <row r="5655">
          <cell r="A5655" t="str">
            <v>UBICACIÓN:</v>
          </cell>
          <cell r="B5655" t="str">
            <v>CENTRO CIVICO</v>
          </cell>
          <cell r="C5655">
            <v>0</v>
          </cell>
          <cell r="D5655">
            <v>0</v>
          </cell>
          <cell r="E5655">
            <v>0</v>
          </cell>
          <cell r="F5655">
            <v>0</v>
          </cell>
          <cell r="G5655">
            <v>0</v>
          </cell>
        </row>
        <row r="5656">
          <cell r="A5656" t="str">
            <v>RUBRO:</v>
          </cell>
          <cell r="B5656" t="str">
            <v/>
          </cell>
          <cell r="C5656" t="str">
            <v/>
          </cell>
          <cell r="D5656">
            <v>0</v>
          </cell>
          <cell r="E5656">
            <v>0</v>
          </cell>
          <cell r="F5656">
            <v>0</v>
          </cell>
          <cell r="G5656">
            <v>0</v>
          </cell>
        </row>
        <row r="5657">
          <cell r="A5657" t="str">
            <v>ITEM:</v>
          </cell>
          <cell r="B5657" t="str">
            <v/>
          </cell>
          <cell r="C5657" t="str">
            <v/>
          </cell>
          <cell r="D5657">
            <v>0</v>
          </cell>
          <cell r="E5657">
            <v>0</v>
          </cell>
          <cell r="F5657" t="str">
            <v>UNIDAD:</v>
          </cell>
          <cell r="G5657" t="str">
            <v/>
          </cell>
        </row>
        <row r="5658">
          <cell r="A5658">
            <v>0</v>
          </cell>
          <cell r="B5658">
            <v>0</v>
          </cell>
          <cell r="C5658">
            <v>0</v>
          </cell>
          <cell r="D5658">
            <v>0</v>
          </cell>
          <cell r="E5658">
            <v>0</v>
          </cell>
          <cell r="F5658">
            <v>0</v>
          </cell>
          <cell r="G5658">
            <v>0</v>
          </cell>
        </row>
        <row r="5659">
          <cell r="A5659" t="str">
            <v>DATOS REDETERMINACION</v>
          </cell>
          <cell r="B5659">
            <v>0</v>
          </cell>
          <cell r="C5659" t="str">
            <v>DESIGNACION</v>
          </cell>
          <cell r="D5659" t="str">
            <v>U</v>
          </cell>
          <cell r="E5659" t="str">
            <v>Cantidad</v>
          </cell>
          <cell r="F5659" t="str">
            <v>$ Unitarios</v>
          </cell>
          <cell r="G5659" t="str">
            <v>$ Parcial</v>
          </cell>
        </row>
        <row r="5660">
          <cell r="A5660" t="str">
            <v>CÓDIGO</v>
          </cell>
          <cell r="B5660" t="str">
            <v>DESCRIPCIÓN</v>
          </cell>
          <cell r="C5660">
            <v>0</v>
          </cell>
          <cell r="D5660">
            <v>0</v>
          </cell>
          <cell r="E5660">
            <v>0</v>
          </cell>
          <cell r="F5660">
            <v>0</v>
          </cell>
          <cell r="G5660">
            <v>0</v>
          </cell>
        </row>
        <row r="5661">
          <cell r="A5661">
            <v>0</v>
          </cell>
          <cell r="B5661">
            <v>0</v>
          </cell>
          <cell r="C5661" t="str">
            <v>A - MATERIALES</v>
          </cell>
          <cell r="D5661">
            <v>0</v>
          </cell>
          <cell r="E5661">
            <v>0</v>
          </cell>
          <cell r="F5661">
            <v>0</v>
          </cell>
          <cell r="G5661">
            <v>0</v>
          </cell>
        </row>
        <row r="5662">
          <cell r="A5662" t="str">
            <v/>
          </cell>
          <cell r="B5662" t="str">
            <v/>
          </cell>
          <cell r="C5662">
            <v>0</v>
          </cell>
          <cell r="D5662" t="str">
            <v/>
          </cell>
          <cell r="E5662">
            <v>0</v>
          </cell>
          <cell r="F5662">
            <v>0</v>
          </cell>
          <cell r="G5662">
            <v>0</v>
          </cell>
        </row>
        <row r="5663">
          <cell r="A5663" t="str">
            <v/>
          </cell>
          <cell r="B5663" t="str">
            <v/>
          </cell>
          <cell r="C5663">
            <v>0</v>
          </cell>
          <cell r="D5663" t="str">
            <v/>
          </cell>
          <cell r="E5663">
            <v>0</v>
          </cell>
          <cell r="F5663">
            <v>0</v>
          </cell>
          <cell r="G5663">
            <v>0</v>
          </cell>
        </row>
        <row r="5664">
          <cell r="A5664" t="str">
            <v/>
          </cell>
          <cell r="B5664" t="str">
            <v/>
          </cell>
          <cell r="C5664">
            <v>0</v>
          </cell>
          <cell r="D5664" t="str">
            <v/>
          </cell>
          <cell r="E5664">
            <v>0</v>
          </cell>
          <cell r="F5664">
            <v>0</v>
          </cell>
          <cell r="G5664">
            <v>0</v>
          </cell>
        </row>
        <row r="5665">
          <cell r="A5665" t="str">
            <v/>
          </cell>
          <cell r="B5665" t="str">
            <v/>
          </cell>
          <cell r="C5665">
            <v>0</v>
          </cell>
          <cell r="D5665" t="str">
            <v/>
          </cell>
          <cell r="E5665">
            <v>0</v>
          </cell>
          <cell r="F5665">
            <v>0</v>
          </cell>
          <cell r="G5665">
            <v>0</v>
          </cell>
        </row>
        <row r="5666">
          <cell r="A5666" t="str">
            <v/>
          </cell>
          <cell r="B5666" t="str">
            <v/>
          </cell>
          <cell r="C5666">
            <v>0</v>
          </cell>
          <cell r="D5666" t="str">
            <v/>
          </cell>
          <cell r="E5666">
            <v>0</v>
          </cell>
          <cell r="F5666">
            <v>0</v>
          </cell>
          <cell r="G5666">
            <v>0</v>
          </cell>
        </row>
        <row r="5667">
          <cell r="A5667" t="str">
            <v/>
          </cell>
          <cell r="B5667" t="str">
            <v/>
          </cell>
          <cell r="C5667">
            <v>0</v>
          </cell>
          <cell r="D5667" t="str">
            <v/>
          </cell>
          <cell r="E5667">
            <v>0</v>
          </cell>
          <cell r="F5667">
            <v>0</v>
          </cell>
          <cell r="G5667">
            <v>0</v>
          </cell>
        </row>
        <row r="5668">
          <cell r="A5668" t="str">
            <v/>
          </cell>
          <cell r="B5668" t="str">
            <v/>
          </cell>
          <cell r="C5668">
            <v>0</v>
          </cell>
          <cell r="D5668" t="str">
            <v/>
          </cell>
          <cell r="E5668">
            <v>0</v>
          </cell>
          <cell r="F5668">
            <v>0</v>
          </cell>
          <cell r="G5668">
            <v>0</v>
          </cell>
        </row>
        <row r="5669">
          <cell r="A5669" t="str">
            <v/>
          </cell>
          <cell r="B5669" t="str">
            <v/>
          </cell>
          <cell r="C5669">
            <v>0</v>
          </cell>
          <cell r="D5669" t="str">
            <v/>
          </cell>
          <cell r="E5669">
            <v>0</v>
          </cell>
          <cell r="F5669">
            <v>0</v>
          </cell>
          <cell r="G5669">
            <v>0</v>
          </cell>
        </row>
        <row r="5670">
          <cell r="A5670" t="str">
            <v/>
          </cell>
          <cell r="B5670" t="str">
            <v/>
          </cell>
          <cell r="C5670">
            <v>0</v>
          </cell>
          <cell r="D5670" t="str">
            <v/>
          </cell>
          <cell r="E5670">
            <v>0</v>
          </cell>
          <cell r="F5670">
            <v>0</v>
          </cell>
          <cell r="G5670">
            <v>0</v>
          </cell>
        </row>
        <row r="5671">
          <cell r="A5671" t="str">
            <v/>
          </cell>
          <cell r="B5671" t="str">
            <v/>
          </cell>
          <cell r="C5671">
            <v>0</v>
          </cell>
          <cell r="D5671" t="str">
            <v/>
          </cell>
          <cell r="E5671">
            <v>0</v>
          </cell>
          <cell r="F5671">
            <v>0</v>
          </cell>
          <cell r="G5671">
            <v>0</v>
          </cell>
        </row>
        <row r="5672">
          <cell r="A5672" t="str">
            <v/>
          </cell>
          <cell r="B5672" t="str">
            <v/>
          </cell>
          <cell r="C5672">
            <v>0</v>
          </cell>
          <cell r="D5672" t="str">
            <v/>
          </cell>
          <cell r="E5672">
            <v>0</v>
          </cell>
          <cell r="F5672">
            <v>0</v>
          </cell>
          <cell r="G5672">
            <v>0</v>
          </cell>
        </row>
        <row r="5673">
          <cell r="A5673" t="str">
            <v/>
          </cell>
          <cell r="B5673" t="str">
            <v/>
          </cell>
          <cell r="C5673">
            <v>0</v>
          </cell>
          <cell r="D5673" t="str">
            <v/>
          </cell>
          <cell r="E5673">
            <v>0</v>
          </cell>
          <cell r="F5673">
            <v>0</v>
          </cell>
          <cell r="G5673">
            <v>0</v>
          </cell>
        </row>
        <row r="5674">
          <cell r="A5674" t="str">
            <v/>
          </cell>
          <cell r="B5674" t="str">
            <v/>
          </cell>
          <cell r="C5674">
            <v>0</v>
          </cell>
          <cell r="D5674" t="str">
            <v/>
          </cell>
          <cell r="E5674">
            <v>0</v>
          </cell>
          <cell r="F5674">
            <v>0</v>
          </cell>
          <cell r="G5674">
            <v>0</v>
          </cell>
        </row>
        <row r="5675">
          <cell r="A5675" t="str">
            <v/>
          </cell>
          <cell r="B5675" t="str">
            <v/>
          </cell>
          <cell r="C5675">
            <v>0</v>
          </cell>
          <cell r="D5675" t="str">
            <v/>
          </cell>
          <cell r="E5675">
            <v>0</v>
          </cell>
          <cell r="F5675">
            <v>0</v>
          </cell>
          <cell r="G5675">
            <v>0</v>
          </cell>
        </row>
        <row r="5676">
          <cell r="A5676">
            <v>0</v>
          </cell>
          <cell r="B5676">
            <v>0</v>
          </cell>
          <cell r="C5676">
            <v>0</v>
          </cell>
          <cell r="D5676">
            <v>0</v>
          </cell>
          <cell r="E5676">
            <v>0</v>
          </cell>
          <cell r="F5676" t="str">
            <v>Total A</v>
          </cell>
          <cell r="G5676">
            <v>0</v>
          </cell>
        </row>
        <row r="5677">
          <cell r="A5677">
            <v>0</v>
          </cell>
          <cell r="B5677">
            <v>0</v>
          </cell>
          <cell r="C5677" t="str">
            <v>B - MANO DE OBRA</v>
          </cell>
          <cell r="D5677">
            <v>0</v>
          </cell>
          <cell r="E5677">
            <v>0</v>
          </cell>
          <cell r="F5677">
            <v>0</v>
          </cell>
          <cell r="G5677">
            <v>0</v>
          </cell>
        </row>
        <row r="5678">
          <cell r="A5678" t="str">
            <v/>
          </cell>
          <cell r="B5678">
            <v>0</v>
          </cell>
          <cell r="C5678">
            <v>0</v>
          </cell>
          <cell r="D5678" t="str">
            <v/>
          </cell>
          <cell r="E5678">
            <v>0</v>
          </cell>
          <cell r="F5678">
            <v>0</v>
          </cell>
          <cell r="G5678">
            <v>0</v>
          </cell>
        </row>
        <row r="5679">
          <cell r="A5679" t="str">
            <v/>
          </cell>
          <cell r="B5679">
            <v>0</v>
          </cell>
          <cell r="C5679">
            <v>0</v>
          </cell>
          <cell r="D5679" t="str">
            <v/>
          </cell>
          <cell r="E5679">
            <v>0</v>
          </cell>
          <cell r="F5679">
            <v>0</v>
          </cell>
          <cell r="G5679">
            <v>0</v>
          </cell>
        </row>
        <row r="5680">
          <cell r="A5680" t="str">
            <v/>
          </cell>
          <cell r="B5680">
            <v>0</v>
          </cell>
          <cell r="C5680">
            <v>0</v>
          </cell>
          <cell r="D5680" t="str">
            <v/>
          </cell>
          <cell r="E5680">
            <v>0</v>
          </cell>
          <cell r="F5680">
            <v>0</v>
          </cell>
          <cell r="G5680">
            <v>0</v>
          </cell>
        </row>
        <row r="5681">
          <cell r="A5681" t="str">
            <v/>
          </cell>
          <cell r="B5681">
            <v>0</v>
          </cell>
          <cell r="C5681">
            <v>0</v>
          </cell>
          <cell r="D5681" t="str">
            <v/>
          </cell>
          <cell r="E5681">
            <v>0</v>
          </cell>
          <cell r="F5681">
            <v>0</v>
          </cell>
          <cell r="G5681">
            <v>0</v>
          </cell>
        </row>
        <row r="5682">
          <cell r="A5682" t="str">
            <v/>
          </cell>
          <cell r="B5682">
            <v>0</v>
          </cell>
          <cell r="C5682">
            <v>0</v>
          </cell>
          <cell r="D5682" t="str">
            <v/>
          </cell>
          <cell r="E5682">
            <v>0</v>
          </cell>
          <cell r="F5682">
            <v>0</v>
          </cell>
          <cell r="G5682">
            <v>0</v>
          </cell>
        </row>
        <row r="5683">
          <cell r="A5683" t="str">
            <v/>
          </cell>
          <cell r="B5683">
            <v>0</v>
          </cell>
          <cell r="C5683">
            <v>0</v>
          </cell>
          <cell r="D5683" t="str">
            <v/>
          </cell>
          <cell r="E5683">
            <v>0</v>
          </cell>
          <cell r="F5683">
            <v>0</v>
          </cell>
          <cell r="G5683">
            <v>0</v>
          </cell>
        </row>
        <row r="5684">
          <cell r="A5684" t="str">
            <v/>
          </cell>
          <cell r="B5684">
            <v>0</v>
          </cell>
          <cell r="C5684">
            <v>0</v>
          </cell>
          <cell r="D5684" t="str">
            <v/>
          </cell>
          <cell r="E5684">
            <v>0</v>
          </cell>
          <cell r="F5684">
            <v>0</v>
          </cell>
          <cell r="G5684">
            <v>0</v>
          </cell>
        </row>
        <row r="5685">
          <cell r="A5685" t="str">
            <v/>
          </cell>
          <cell r="B5685">
            <v>0</v>
          </cell>
          <cell r="C5685">
            <v>0</v>
          </cell>
          <cell r="D5685" t="str">
            <v/>
          </cell>
          <cell r="E5685">
            <v>0</v>
          </cell>
          <cell r="F5685">
            <v>0</v>
          </cell>
          <cell r="G5685">
            <v>0</v>
          </cell>
        </row>
        <row r="5686">
          <cell r="A5686">
            <v>0</v>
          </cell>
          <cell r="B5686">
            <v>0</v>
          </cell>
          <cell r="C5686">
            <v>0</v>
          </cell>
          <cell r="D5686">
            <v>0</v>
          </cell>
          <cell r="E5686">
            <v>0</v>
          </cell>
          <cell r="F5686" t="str">
            <v>Total B</v>
          </cell>
          <cell r="G5686">
            <v>0</v>
          </cell>
        </row>
        <row r="5687">
          <cell r="A5687">
            <v>0</v>
          </cell>
          <cell r="B5687">
            <v>0</v>
          </cell>
          <cell r="C5687" t="str">
            <v>C - EQUIPOS</v>
          </cell>
          <cell r="D5687">
            <v>0</v>
          </cell>
          <cell r="E5687">
            <v>0</v>
          </cell>
          <cell r="F5687">
            <v>0</v>
          </cell>
          <cell r="G5687">
            <v>0</v>
          </cell>
        </row>
        <row r="5688">
          <cell r="A5688" t="str">
            <v/>
          </cell>
          <cell r="B5688" t="str">
            <v/>
          </cell>
          <cell r="C5688">
            <v>0</v>
          </cell>
          <cell r="D5688" t="str">
            <v/>
          </cell>
          <cell r="E5688">
            <v>0</v>
          </cell>
          <cell r="F5688">
            <v>0</v>
          </cell>
          <cell r="G5688">
            <v>0</v>
          </cell>
        </row>
        <row r="5689">
          <cell r="A5689" t="str">
            <v/>
          </cell>
          <cell r="B5689" t="str">
            <v/>
          </cell>
          <cell r="C5689">
            <v>0</v>
          </cell>
          <cell r="D5689" t="str">
            <v/>
          </cell>
          <cell r="E5689">
            <v>0</v>
          </cell>
          <cell r="F5689">
            <v>0</v>
          </cell>
          <cell r="G5689">
            <v>0</v>
          </cell>
        </row>
        <row r="5690">
          <cell r="A5690" t="str">
            <v/>
          </cell>
          <cell r="B5690" t="str">
            <v/>
          </cell>
          <cell r="C5690">
            <v>0</v>
          </cell>
          <cell r="D5690" t="str">
            <v/>
          </cell>
          <cell r="E5690">
            <v>0</v>
          </cell>
          <cell r="F5690">
            <v>0</v>
          </cell>
          <cell r="G5690">
            <v>0</v>
          </cell>
        </row>
        <row r="5691">
          <cell r="A5691" t="str">
            <v/>
          </cell>
          <cell r="B5691" t="str">
            <v/>
          </cell>
          <cell r="C5691">
            <v>0</v>
          </cell>
          <cell r="D5691" t="str">
            <v/>
          </cell>
          <cell r="E5691">
            <v>0</v>
          </cell>
          <cell r="F5691">
            <v>0</v>
          </cell>
          <cell r="G5691">
            <v>0</v>
          </cell>
        </row>
        <row r="5692">
          <cell r="A5692" t="str">
            <v/>
          </cell>
          <cell r="B5692" t="str">
            <v/>
          </cell>
          <cell r="C5692">
            <v>0</v>
          </cell>
          <cell r="D5692" t="str">
            <v/>
          </cell>
          <cell r="E5692">
            <v>0</v>
          </cell>
          <cell r="F5692">
            <v>0</v>
          </cell>
          <cell r="G5692">
            <v>0</v>
          </cell>
        </row>
        <row r="5693">
          <cell r="A5693" t="str">
            <v/>
          </cell>
          <cell r="B5693" t="str">
            <v/>
          </cell>
          <cell r="C5693">
            <v>0</v>
          </cell>
          <cell r="D5693" t="str">
            <v/>
          </cell>
          <cell r="E5693">
            <v>0</v>
          </cell>
          <cell r="F5693">
            <v>0</v>
          </cell>
          <cell r="G5693">
            <v>0</v>
          </cell>
        </row>
        <row r="5694">
          <cell r="A5694" t="str">
            <v/>
          </cell>
          <cell r="B5694" t="str">
            <v/>
          </cell>
          <cell r="C5694">
            <v>0</v>
          </cell>
          <cell r="D5694" t="str">
            <v/>
          </cell>
          <cell r="E5694">
            <v>0</v>
          </cell>
          <cell r="F5694">
            <v>0</v>
          </cell>
          <cell r="G5694">
            <v>0</v>
          </cell>
        </row>
        <row r="5695">
          <cell r="A5695" t="str">
            <v/>
          </cell>
          <cell r="B5695" t="str">
            <v/>
          </cell>
          <cell r="C5695">
            <v>0</v>
          </cell>
          <cell r="D5695" t="str">
            <v/>
          </cell>
          <cell r="E5695">
            <v>0</v>
          </cell>
          <cell r="F5695">
            <v>0</v>
          </cell>
          <cell r="G5695">
            <v>0</v>
          </cell>
        </row>
        <row r="5696">
          <cell r="A5696" t="str">
            <v/>
          </cell>
          <cell r="B5696" t="str">
            <v/>
          </cell>
          <cell r="C5696">
            <v>0</v>
          </cell>
          <cell r="D5696" t="str">
            <v/>
          </cell>
          <cell r="E5696">
            <v>0</v>
          </cell>
          <cell r="F5696">
            <v>0</v>
          </cell>
          <cell r="G5696">
            <v>0</v>
          </cell>
        </row>
        <row r="5697">
          <cell r="A5697">
            <v>0</v>
          </cell>
          <cell r="B5697">
            <v>0</v>
          </cell>
          <cell r="C5697">
            <v>0</v>
          </cell>
          <cell r="D5697">
            <v>0</v>
          </cell>
          <cell r="E5697">
            <v>0</v>
          </cell>
          <cell r="F5697" t="str">
            <v>Total C</v>
          </cell>
          <cell r="G5697">
            <v>0</v>
          </cell>
        </row>
        <row r="5698">
          <cell r="A5698">
            <v>0</v>
          </cell>
          <cell r="B5698">
            <v>0</v>
          </cell>
          <cell r="C5698">
            <v>0</v>
          </cell>
          <cell r="D5698">
            <v>0</v>
          </cell>
          <cell r="E5698">
            <v>0</v>
          </cell>
          <cell r="F5698">
            <v>0</v>
          </cell>
          <cell r="G5698">
            <v>0</v>
          </cell>
        </row>
        <row r="5699">
          <cell r="A5699" t="str">
            <v/>
          </cell>
          <cell r="B5699" t="str">
            <v/>
          </cell>
          <cell r="C5699">
            <v>0</v>
          </cell>
          <cell r="D5699" t="str">
            <v>Costo  Neto</v>
          </cell>
          <cell r="E5699">
            <v>0</v>
          </cell>
          <cell r="F5699" t="str">
            <v>Total D=A+B+C</v>
          </cell>
          <cell r="G5699">
            <v>0</v>
          </cell>
        </row>
        <row r="5701">
          <cell r="A5701" t="str">
            <v>ANALISIS DE PRECIOS</v>
          </cell>
          <cell r="B5701">
            <v>0</v>
          </cell>
          <cell r="C5701">
            <v>0</v>
          </cell>
          <cell r="D5701">
            <v>0</v>
          </cell>
          <cell r="E5701">
            <v>0</v>
          </cell>
          <cell r="F5701">
            <v>0</v>
          </cell>
          <cell r="G5701">
            <v>0</v>
          </cell>
        </row>
        <row r="5702">
          <cell r="A5702" t="str">
            <v>COMITENTE:</v>
          </cell>
          <cell r="B5702" t="str">
            <v>DIRECCIÓN DE ARQUITECTURA</v>
          </cell>
          <cell r="C5702">
            <v>0</v>
          </cell>
          <cell r="D5702">
            <v>0</v>
          </cell>
          <cell r="E5702">
            <v>0</v>
          </cell>
          <cell r="F5702">
            <v>0</v>
          </cell>
          <cell r="G5702">
            <v>0</v>
          </cell>
        </row>
        <row r="5703">
          <cell r="A5703" t="str">
            <v>CONTRATISTA:</v>
          </cell>
          <cell r="B5703" t="str">
            <v>FUNCIONALES SIGOP</v>
          </cell>
          <cell r="C5703">
            <v>0</v>
          </cell>
          <cell r="D5703">
            <v>0</v>
          </cell>
          <cell r="E5703">
            <v>0</v>
          </cell>
          <cell r="F5703">
            <v>0</v>
          </cell>
          <cell r="G5703">
            <v>0</v>
          </cell>
        </row>
        <row r="5704">
          <cell r="A5704" t="str">
            <v>OBRA:</v>
          </cell>
          <cell r="B5704" t="str">
            <v>PRUEBA PLANILLA DE MEDICION</v>
          </cell>
          <cell r="C5704">
            <v>0</v>
          </cell>
          <cell r="D5704">
            <v>0</v>
          </cell>
          <cell r="E5704">
            <v>0</v>
          </cell>
          <cell r="F5704" t="str">
            <v>PRECIOS A:</v>
          </cell>
          <cell r="G5704">
            <v>0</v>
          </cell>
        </row>
        <row r="5705">
          <cell r="A5705" t="str">
            <v>UBICACIÓN:</v>
          </cell>
          <cell r="B5705" t="str">
            <v>CENTRO CIVICO</v>
          </cell>
          <cell r="C5705">
            <v>0</v>
          </cell>
          <cell r="D5705">
            <v>0</v>
          </cell>
          <cell r="E5705">
            <v>0</v>
          </cell>
          <cell r="F5705">
            <v>0</v>
          </cell>
          <cell r="G5705">
            <v>0</v>
          </cell>
        </row>
        <row r="5706">
          <cell r="A5706" t="str">
            <v>RUBRO:</v>
          </cell>
          <cell r="B5706" t="str">
            <v/>
          </cell>
          <cell r="C5706" t="str">
            <v/>
          </cell>
          <cell r="D5706">
            <v>0</v>
          </cell>
          <cell r="E5706">
            <v>0</v>
          </cell>
          <cell r="F5706">
            <v>0</v>
          </cell>
          <cell r="G5706">
            <v>0</v>
          </cell>
        </row>
        <row r="5707">
          <cell r="A5707" t="str">
            <v>ITEM:</v>
          </cell>
          <cell r="B5707" t="str">
            <v/>
          </cell>
          <cell r="C5707" t="str">
            <v/>
          </cell>
          <cell r="D5707">
            <v>0</v>
          </cell>
          <cell r="E5707">
            <v>0</v>
          </cell>
          <cell r="F5707" t="str">
            <v>UNIDAD:</v>
          </cell>
          <cell r="G5707" t="str">
            <v/>
          </cell>
        </row>
        <row r="5708">
          <cell r="A5708">
            <v>0</v>
          </cell>
          <cell r="B5708">
            <v>0</v>
          </cell>
          <cell r="C5708">
            <v>0</v>
          </cell>
          <cell r="D5708">
            <v>0</v>
          </cell>
          <cell r="E5708">
            <v>0</v>
          </cell>
          <cell r="F5708">
            <v>0</v>
          </cell>
          <cell r="G5708">
            <v>0</v>
          </cell>
        </row>
        <row r="5709">
          <cell r="A5709" t="str">
            <v>DATOS REDETERMINACION</v>
          </cell>
          <cell r="B5709">
            <v>0</v>
          </cell>
          <cell r="C5709" t="str">
            <v>DESIGNACION</v>
          </cell>
          <cell r="D5709" t="str">
            <v>U</v>
          </cell>
          <cell r="E5709" t="str">
            <v>Cantidad</v>
          </cell>
          <cell r="F5709" t="str">
            <v>$ Unitarios</v>
          </cell>
          <cell r="G5709" t="str">
            <v>$ Parcial</v>
          </cell>
        </row>
        <row r="5710">
          <cell r="A5710" t="str">
            <v>CÓDIGO</v>
          </cell>
          <cell r="B5710" t="str">
            <v>DESCRIPCIÓN</v>
          </cell>
          <cell r="C5710">
            <v>0</v>
          </cell>
          <cell r="D5710">
            <v>0</v>
          </cell>
          <cell r="E5710">
            <v>0</v>
          </cell>
          <cell r="F5710">
            <v>0</v>
          </cell>
          <cell r="G5710">
            <v>0</v>
          </cell>
        </row>
        <row r="5711">
          <cell r="A5711">
            <v>0</v>
          </cell>
          <cell r="B5711">
            <v>0</v>
          </cell>
          <cell r="C5711" t="str">
            <v>A - MATERIALES</v>
          </cell>
          <cell r="D5711">
            <v>0</v>
          </cell>
          <cell r="E5711">
            <v>0</v>
          </cell>
          <cell r="F5711">
            <v>0</v>
          </cell>
          <cell r="G5711">
            <v>0</v>
          </cell>
        </row>
        <row r="5712">
          <cell r="A5712" t="str">
            <v/>
          </cell>
          <cell r="B5712" t="str">
            <v/>
          </cell>
          <cell r="C5712">
            <v>0</v>
          </cell>
          <cell r="D5712" t="str">
            <v/>
          </cell>
          <cell r="E5712">
            <v>0</v>
          </cell>
          <cell r="F5712">
            <v>0</v>
          </cell>
          <cell r="G5712">
            <v>0</v>
          </cell>
        </row>
        <row r="5713">
          <cell r="A5713" t="str">
            <v/>
          </cell>
          <cell r="B5713" t="str">
            <v/>
          </cell>
          <cell r="C5713">
            <v>0</v>
          </cell>
          <cell r="D5713" t="str">
            <v/>
          </cell>
          <cell r="E5713">
            <v>0</v>
          </cell>
          <cell r="F5713">
            <v>0</v>
          </cell>
          <cell r="G5713">
            <v>0</v>
          </cell>
        </row>
        <row r="5714">
          <cell r="A5714" t="str">
            <v/>
          </cell>
          <cell r="B5714" t="str">
            <v/>
          </cell>
          <cell r="C5714">
            <v>0</v>
          </cell>
          <cell r="D5714" t="str">
            <v/>
          </cell>
          <cell r="E5714">
            <v>0</v>
          </cell>
          <cell r="F5714">
            <v>0</v>
          </cell>
          <cell r="G5714">
            <v>0</v>
          </cell>
        </row>
        <row r="5715">
          <cell r="A5715" t="str">
            <v/>
          </cell>
          <cell r="B5715" t="str">
            <v/>
          </cell>
          <cell r="C5715">
            <v>0</v>
          </cell>
          <cell r="D5715" t="str">
            <v/>
          </cell>
          <cell r="E5715">
            <v>0</v>
          </cell>
          <cell r="F5715">
            <v>0</v>
          </cell>
          <cell r="G5715">
            <v>0</v>
          </cell>
        </row>
        <row r="5716">
          <cell r="A5716" t="str">
            <v/>
          </cell>
          <cell r="B5716" t="str">
            <v/>
          </cell>
          <cell r="C5716">
            <v>0</v>
          </cell>
          <cell r="D5716" t="str">
            <v/>
          </cell>
          <cell r="E5716">
            <v>0</v>
          </cell>
          <cell r="F5716">
            <v>0</v>
          </cell>
          <cell r="G5716">
            <v>0</v>
          </cell>
        </row>
        <row r="5717">
          <cell r="A5717" t="str">
            <v/>
          </cell>
          <cell r="B5717" t="str">
            <v/>
          </cell>
          <cell r="C5717">
            <v>0</v>
          </cell>
          <cell r="D5717" t="str">
            <v/>
          </cell>
          <cell r="E5717">
            <v>0</v>
          </cell>
          <cell r="F5717">
            <v>0</v>
          </cell>
          <cell r="G5717">
            <v>0</v>
          </cell>
        </row>
        <row r="5718">
          <cell r="A5718" t="str">
            <v/>
          </cell>
          <cell r="B5718" t="str">
            <v/>
          </cell>
          <cell r="C5718">
            <v>0</v>
          </cell>
          <cell r="D5718" t="str">
            <v/>
          </cell>
          <cell r="E5718">
            <v>0</v>
          </cell>
          <cell r="F5718">
            <v>0</v>
          </cell>
          <cell r="G5718">
            <v>0</v>
          </cell>
        </row>
        <row r="5719">
          <cell r="A5719" t="str">
            <v/>
          </cell>
          <cell r="B5719" t="str">
            <v/>
          </cell>
          <cell r="C5719">
            <v>0</v>
          </cell>
          <cell r="D5719" t="str">
            <v/>
          </cell>
          <cell r="E5719">
            <v>0</v>
          </cell>
          <cell r="F5719">
            <v>0</v>
          </cell>
          <cell r="G5719">
            <v>0</v>
          </cell>
        </row>
        <row r="5720">
          <cell r="A5720" t="str">
            <v/>
          </cell>
          <cell r="B5720" t="str">
            <v/>
          </cell>
          <cell r="C5720">
            <v>0</v>
          </cell>
          <cell r="D5720" t="str">
            <v/>
          </cell>
          <cell r="E5720">
            <v>0</v>
          </cell>
          <cell r="F5720">
            <v>0</v>
          </cell>
          <cell r="G5720">
            <v>0</v>
          </cell>
        </row>
        <row r="5721">
          <cell r="A5721" t="str">
            <v/>
          </cell>
          <cell r="B5721" t="str">
            <v/>
          </cell>
          <cell r="C5721">
            <v>0</v>
          </cell>
          <cell r="D5721" t="str">
            <v/>
          </cell>
          <cell r="E5721">
            <v>0</v>
          </cell>
          <cell r="F5721">
            <v>0</v>
          </cell>
          <cell r="G5721">
            <v>0</v>
          </cell>
        </row>
        <row r="5722">
          <cell r="A5722" t="str">
            <v/>
          </cell>
          <cell r="B5722" t="str">
            <v/>
          </cell>
          <cell r="C5722">
            <v>0</v>
          </cell>
          <cell r="D5722" t="str">
            <v/>
          </cell>
          <cell r="E5722">
            <v>0</v>
          </cell>
          <cell r="F5722">
            <v>0</v>
          </cell>
          <cell r="G5722">
            <v>0</v>
          </cell>
        </row>
        <row r="5723">
          <cell r="A5723" t="str">
            <v/>
          </cell>
          <cell r="B5723" t="str">
            <v/>
          </cell>
          <cell r="C5723">
            <v>0</v>
          </cell>
          <cell r="D5723" t="str">
            <v/>
          </cell>
          <cell r="E5723">
            <v>0</v>
          </cell>
          <cell r="F5723">
            <v>0</v>
          </cell>
          <cell r="G5723">
            <v>0</v>
          </cell>
        </row>
        <row r="5724">
          <cell r="A5724" t="str">
            <v/>
          </cell>
          <cell r="B5724" t="str">
            <v/>
          </cell>
          <cell r="C5724">
            <v>0</v>
          </cell>
          <cell r="D5724" t="str">
            <v/>
          </cell>
          <cell r="E5724">
            <v>0</v>
          </cell>
          <cell r="F5724">
            <v>0</v>
          </cell>
          <cell r="G5724">
            <v>0</v>
          </cell>
        </row>
        <row r="5725">
          <cell r="A5725" t="str">
            <v/>
          </cell>
          <cell r="B5725" t="str">
            <v/>
          </cell>
          <cell r="C5725">
            <v>0</v>
          </cell>
          <cell r="D5725" t="str">
            <v/>
          </cell>
          <cell r="E5725">
            <v>0</v>
          </cell>
          <cell r="F5725">
            <v>0</v>
          </cell>
          <cell r="G5725">
            <v>0</v>
          </cell>
        </row>
        <row r="5726">
          <cell r="A5726">
            <v>0</v>
          </cell>
          <cell r="B5726">
            <v>0</v>
          </cell>
          <cell r="C5726">
            <v>0</v>
          </cell>
          <cell r="D5726">
            <v>0</v>
          </cell>
          <cell r="E5726">
            <v>0</v>
          </cell>
          <cell r="F5726" t="str">
            <v>Total A</v>
          </cell>
          <cell r="G5726">
            <v>0</v>
          </cell>
        </row>
        <row r="5727">
          <cell r="A5727">
            <v>0</v>
          </cell>
          <cell r="B5727">
            <v>0</v>
          </cell>
          <cell r="C5727" t="str">
            <v>B - MANO DE OBRA</v>
          </cell>
          <cell r="D5727">
            <v>0</v>
          </cell>
          <cell r="E5727">
            <v>0</v>
          </cell>
          <cell r="F5727">
            <v>0</v>
          </cell>
          <cell r="G5727">
            <v>0</v>
          </cell>
        </row>
        <row r="5728">
          <cell r="A5728" t="str">
            <v/>
          </cell>
          <cell r="B5728">
            <v>0</v>
          </cell>
          <cell r="C5728">
            <v>0</v>
          </cell>
          <cell r="D5728" t="str">
            <v/>
          </cell>
          <cell r="E5728">
            <v>0</v>
          </cell>
          <cell r="F5728">
            <v>0</v>
          </cell>
          <cell r="G5728">
            <v>0</v>
          </cell>
        </row>
        <row r="5729">
          <cell r="A5729" t="str">
            <v/>
          </cell>
          <cell r="B5729">
            <v>0</v>
          </cell>
          <cell r="C5729">
            <v>0</v>
          </cell>
          <cell r="D5729" t="str">
            <v/>
          </cell>
          <cell r="E5729">
            <v>0</v>
          </cell>
          <cell r="F5729">
            <v>0</v>
          </cell>
          <cell r="G5729">
            <v>0</v>
          </cell>
        </row>
        <row r="5730">
          <cell r="A5730" t="str">
            <v/>
          </cell>
          <cell r="B5730">
            <v>0</v>
          </cell>
          <cell r="C5730">
            <v>0</v>
          </cell>
          <cell r="D5730" t="str">
            <v/>
          </cell>
          <cell r="E5730">
            <v>0</v>
          </cell>
          <cell r="F5730">
            <v>0</v>
          </cell>
          <cell r="G5730">
            <v>0</v>
          </cell>
        </row>
        <row r="5731">
          <cell r="A5731" t="str">
            <v/>
          </cell>
          <cell r="B5731">
            <v>0</v>
          </cell>
          <cell r="C5731">
            <v>0</v>
          </cell>
          <cell r="D5731" t="str">
            <v/>
          </cell>
          <cell r="E5731">
            <v>0</v>
          </cell>
          <cell r="F5731">
            <v>0</v>
          </cell>
          <cell r="G5731">
            <v>0</v>
          </cell>
        </row>
        <row r="5732">
          <cell r="A5732" t="str">
            <v/>
          </cell>
          <cell r="B5732">
            <v>0</v>
          </cell>
          <cell r="C5732">
            <v>0</v>
          </cell>
          <cell r="D5732" t="str">
            <v/>
          </cell>
          <cell r="E5732">
            <v>0</v>
          </cell>
          <cell r="F5732">
            <v>0</v>
          </cell>
          <cell r="G5732">
            <v>0</v>
          </cell>
        </row>
        <row r="5733">
          <cell r="A5733" t="str">
            <v/>
          </cell>
          <cell r="B5733">
            <v>0</v>
          </cell>
          <cell r="C5733">
            <v>0</v>
          </cell>
          <cell r="D5733" t="str">
            <v/>
          </cell>
          <cell r="E5733">
            <v>0</v>
          </cell>
          <cell r="F5733">
            <v>0</v>
          </cell>
          <cell r="G5733">
            <v>0</v>
          </cell>
        </row>
        <row r="5734">
          <cell r="A5734" t="str">
            <v/>
          </cell>
          <cell r="B5734">
            <v>0</v>
          </cell>
          <cell r="C5734">
            <v>0</v>
          </cell>
          <cell r="D5734" t="str">
            <v/>
          </cell>
          <cell r="E5734">
            <v>0</v>
          </cell>
          <cell r="F5734">
            <v>0</v>
          </cell>
          <cell r="G5734">
            <v>0</v>
          </cell>
        </row>
        <row r="5735">
          <cell r="A5735" t="str">
            <v/>
          </cell>
          <cell r="B5735">
            <v>0</v>
          </cell>
          <cell r="C5735">
            <v>0</v>
          </cell>
          <cell r="D5735" t="str">
            <v/>
          </cell>
          <cell r="E5735">
            <v>0</v>
          </cell>
          <cell r="F5735">
            <v>0</v>
          </cell>
          <cell r="G5735">
            <v>0</v>
          </cell>
        </row>
        <row r="5736">
          <cell r="A5736">
            <v>0</v>
          </cell>
          <cell r="B5736">
            <v>0</v>
          </cell>
          <cell r="C5736">
            <v>0</v>
          </cell>
          <cell r="D5736">
            <v>0</v>
          </cell>
          <cell r="E5736">
            <v>0</v>
          </cell>
          <cell r="F5736" t="str">
            <v>Total B</v>
          </cell>
          <cell r="G5736">
            <v>0</v>
          </cell>
        </row>
        <row r="5737">
          <cell r="A5737">
            <v>0</v>
          </cell>
          <cell r="B5737">
            <v>0</v>
          </cell>
          <cell r="C5737" t="str">
            <v>C - EQUIPOS</v>
          </cell>
          <cell r="D5737">
            <v>0</v>
          </cell>
          <cell r="E5737">
            <v>0</v>
          </cell>
          <cell r="F5737">
            <v>0</v>
          </cell>
          <cell r="G5737">
            <v>0</v>
          </cell>
        </row>
        <row r="5738">
          <cell r="A5738" t="str">
            <v/>
          </cell>
          <cell r="B5738" t="str">
            <v/>
          </cell>
          <cell r="C5738">
            <v>0</v>
          </cell>
          <cell r="D5738" t="str">
            <v/>
          </cell>
          <cell r="E5738">
            <v>0</v>
          </cell>
          <cell r="F5738">
            <v>0</v>
          </cell>
          <cell r="G5738">
            <v>0</v>
          </cell>
        </row>
        <row r="5739">
          <cell r="A5739" t="str">
            <v/>
          </cell>
          <cell r="B5739" t="str">
            <v/>
          </cell>
          <cell r="C5739">
            <v>0</v>
          </cell>
          <cell r="D5739" t="str">
            <v/>
          </cell>
          <cell r="E5739">
            <v>0</v>
          </cell>
          <cell r="F5739">
            <v>0</v>
          </cell>
          <cell r="G5739">
            <v>0</v>
          </cell>
        </row>
        <row r="5740">
          <cell r="A5740" t="str">
            <v/>
          </cell>
          <cell r="B5740" t="str">
            <v/>
          </cell>
          <cell r="C5740">
            <v>0</v>
          </cell>
          <cell r="D5740" t="str">
            <v/>
          </cell>
          <cell r="E5740">
            <v>0</v>
          </cell>
          <cell r="F5740">
            <v>0</v>
          </cell>
          <cell r="G5740">
            <v>0</v>
          </cell>
        </row>
        <row r="5741">
          <cell r="A5741" t="str">
            <v/>
          </cell>
          <cell r="B5741" t="str">
            <v/>
          </cell>
          <cell r="C5741">
            <v>0</v>
          </cell>
          <cell r="D5741" t="str">
            <v/>
          </cell>
          <cell r="E5741">
            <v>0</v>
          </cell>
          <cell r="F5741">
            <v>0</v>
          </cell>
          <cell r="G5741">
            <v>0</v>
          </cell>
        </row>
        <row r="5742">
          <cell r="A5742" t="str">
            <v/>
          </cell>
          <cell r="B5742" t="str">
            <v/>
          </cell>
          <cell r="C5742">
            <v>0</v>
          </cell>
          <cell r="D5742" t="str">
            <v/>
          </cell>
          <cell r="E5742">
            <v>0</v>
          </cell>
          <cell r="F5742">
            <v>0</v>
          </cell>
          <cell r="G5742">
            <v>0</v>
          </cell>
        </row>
        <row r="5743">
          <cell r="A5743" t="str">
            <v/>
          </cell>
          <cell r="B5743" t="str">
            <v/>
          </cell>
          <cell r="C5743">
            <v>0</v>
          </cell>
          <cell r="D5743" t="str">
            <v/>
          </cell>
          <cell r="E5743">
            <v>0</v>
          </cell>
          <cell r="F5743">
            <v>0</v>
          </cell>
          <cell r="G5743">
            <v>0</v>
          </cell>
        </row>
        <row r="5744">
          <cell r="A5744" t="str">
            <v/>
          </cell>
          <cell r="B5744" t="str">
            <v/>
          </cell>
          <cell r="C5744">
            <v>0</v>
          </cell>
          <cell r="D5744" t="str">
            <v/>
          </cell>
          <cell r="E5744">
            <v>0</v>
          </cell>
          <cell r="F5744">
            <v>0</v>
          </cell>
          <cell r="G5744">
            <v>0</v>
          </cell>
        </row>
        <row r="5745">
          <cell r="A5745" t="str">
            <v/>
          </cell>
          <cell r="B5745" t="str">
            <v/>
          </cell>
          <cell r="C5745">
            <v>0</v>
          </cell>
          <cell r="D5745" t="str">
            <v/>
          </cell>
          <cell r="E5745">
            <v>0</v>
          </cell>
          <cell r="F5745">
            <v>0</v>
          </cell>
          <cell r="G5745">
            <v>0</v>
          </cell>
        </row>
        <row r="5746">
          <cell r="A5746" t="str">
            <v/>
          </cell>
          <cell r="B5746" t="str">
            <v/>
          </cell>
          <cell r="C5746">
            <v>0</v>
          </cell>
          <cell r="D5746" t="str">
            <v/>
          </cell>
          <cell r="E5746">
            <v>0</v>
          </cell>
          <cell r="F5746">
            <v>0</v>
          </cell>
          <cell r="G5746">
            <v>0</v>
          </cell>
        </row>
        <row r="5747">
          <cell r="A5747">
            <v>0</v>
          </cell>
          <cell r="B5747">
            <v>0</v>
          </cell>
          <cell r="C5747">
            <v>0</v>
          </cell>
          <cell r="D5747">
            <v>0</v>
          </cell>
          <cell r="E5747">
            <v>0</v>
          </cell>
          <cell r="F5747" t="str">
            <v>Total C</v>
          </cell>
          <cell r="G5747">
            <v>0</v>
          </cell>
        </row>
        <row r="5748">
          <cell r="A5748">
            <v>0</v>
          </cell>
          <cell r="B5748">
            <v>0</v>
          </cell>
          <cell r="C5748">
            <v>0</v>
          </cell>
          <cell r="D5748">
            <v>0</v>
          </cell>
          <cell r="E5748">
            <v>0</v>
          </cell>
          <cell r="F5748">
            <v>0</v>
          </cell>
          <cell r="G5748">
            <v>0</v>
          </cell>
        </row>
        <row r="5749">
          <cell r="A5749" t="str">
            <v/>
          </cell>
          <cell r="B5749" t="str">
            <v/>
          </cell>
          <cell r="C5749">
            <v>0</v>
          </cell>
          <cell r="D5749" t="str">
            <v>Costo  Neto</v>
          </cell>
          <cell r="E5749">
            <v>0</v>
          </cell>
          <cell r="F5749" t="str">
            <v>Total D=A+B+C</v>
          </cell>
          <cell r="G5749">
            <v>0</v>
          </cell>
        </row>
        <row r="5751">
          <cell r="A5751" t="str">
            <v>ANALISIS DE PRECIOS</v>
          </cell>
          <cell r="B5751">
            <v>0</v>
          </cell>
          <cell r="C5751">
            <v>0</v>
          </cell>
          <cell r="D5751">
            <v>0</v>
          </cell>
          <cell r="E5751">
            <v>0</v>
          </cell>
          <cell r="F5751">
            <v>0</v>
          </cell>
          <cell r="G5751">
            <v>0</v>
          </cell>
        </row>
        <row r="5752">
          <cell r="A5752" t="str">
            <v>COMITENTE:</v>
          </cell>
          <cell r="B5752" t="str">
            <v>DIRECCIÓN DE ARQUITECTURA</v>
          </cell>
          <cell r="C5752">
            <v>0</v>
          </cell>
          <cell r="D5752">
            <v>0</v>
          </cell>
          <cell r="E5752">
            <v>0</v>
          </cell>
          <cell r="F5752">
            <v>0</v>
          </cell>
          <cell r="G5752">
            <v>0</v>
          </cell>
        </row>
        <row r="5753">
          <cell r="A5753" t="str">
            <v>CONTRATISTA:</v>
          </cell>
          <cell r="B5753" t="str">
            <v>FUNCIONALES SIGOP</v>
          </cell>
          <cell r="C5753">
            <v>0</v>
          </cell>
          <cell r="D5753">
            <v>0</v>
          </cell>
          <cell r="E5753">
            <v>0</v>
          </cell>
          <cell r="F5753">
            <v>0</v>
          </cell>
          <cell r="G5753">
            <v>0</v>
          </cell>
        </row>
        <row r="5754">
          <cell r="A5754" t="str">
            <v>OBRA:</v>
          </cell>
          <cell r="B5754" t="str">
            <v>PRUEBA PLANILLA DE MEDICION</v>
          </cell>
          <cell r="C5754">
            <v>0</v>
          </cell>
          <cell r="D5754">
            <v>0</v>
          </cell>
          <cell r="E5754">
            <v>0</v>
          </cell>
          <cell r="F5754" t="str">
            <v>PRECIOS A:</v>
          </cell>
          <cell r="G5754">
            <v>0</v>
          </cell>
        </row>
        <row r="5755">
          <cell r="A5755" t="str">
            <v>UBICACIÓN:</v>
          </cell>
          <cell r="B5755" t="str">
            <v>CENTRO CIVICO</v>
          </cell>
          <cell r="C5755">
            <v>0</v>
          </cell>
          <cell r="D5755">
            <v>0</v>
          </cell>
          <cell r="E5755">
            <v>0</v>
          </cell>
          <cell r="F5755">
            <v>0</v>
          </cell>
          <cell r="G5755">
            <v>0</v>
          </cell>
        </row>
        <row r="5756">
          <cell r="A5756" t="str">
            <v>RUBRO:</v>
          </cell>
          <cell r="B5756" t="str">
            <v/>
          </cell>
          <cell r="C5756" t="str">
            <v/>
          </cell>
          <cell r="D5756">
            <v>0</v>
          </cell>
          <cell r="E5756">
            <v>0</v>
          </cell>
          <cell r="F5756">
            <v>0</v>
          </cell>
          <cell r="G5756">
            <v>0</v>
          </cell>
        </row>
        <row r="5757">
          <cell r="A5757" t="str">
            <v>ITEM:</v>
          </cell>
          <cell r="B5757" t="str">
            <v/>
          </cell>
          <cell r="C5757" t="str">
            <v/>
          </cell>
          <cell r="D5757">
            <v>0</v>
          </cell>
          <cell r="E5757">
            <v>0</v>
          </cell>
          <cell r="F5757" t="str">
            <v>UNIDAD:</v>
          </cell>
          <cell r="G5757" t="str">
            <v/>
          </cell>
        </row>
        <row r="5758">
          <cell r="A5758">
            <v>0</v>
          </cell>
          <cell r="B5758">
            <v>0</v>
          </cell>
          <cell r="C5758">
            <v>0</v>
          </cell>
          <cell r="D5758">
            <v>0</v>
          </cell>
          <cell r="E5758">
            <v>0</v>
          </cell>
          <cell r="F5758">
            <v>0</v>
          </cell>
          <cell r="G5758">
            <v>0</v>
          </cell>
        </row>
        <row r="5759">
          <cell r="A5759" t="str">
            <v>DATOS REDETERMINACION</v>
          </cell>
          <cell r="B5759">
            <v>0</v>
          </cell>
          <cell r="C5759" t="str">
            <v>DESIGNACION</v>
          </cell>
          <cell r="D5759" t="str">
            <v>U</v>
          </cell>
          <cell r="E5759" t="str">
            <v>Cantidad</v>
          </cell>
          <cell r="F5759" t="str">
            <v>$ Unitarios</v>
          </cell>
          <cell r="G5759" t="str">
            <v>$ Parcial</v>
          </cell>
        </row>
        <row r="5760">
          <cell r="A5760" t="str">
            <v>CÓDIGO</v>
          </cell>
          <cell r="B5760" t="str">
            <v>DESCRIPCIÓN</v>
          </cell>
          <cell r="C5760">
            <v>0</v>
          </cell>
          <cell r="D5760">
            <v>0</v>
          </cell>
          <cell r="E5760">
            <v>0</v>
          </cell>
          <cell r="F5760">
            <v>0</v>
          </cell>
          <cell r="G5760">
            <v>0</v>
          </cell>
        </row>
        <row r="5761">
          <cell r="A5761">
            <v>0</v>
          </cell>
          <cell r="B5761">
            <v>0</v>
          </cell>
          <cell r="C5761" t="str">
            <v>A - MATERIALES</v>
          </cell>
          <cell r="D5761">
            <v>0</v>
          </cell>
          <cell r="E5761">
            <v>0</v>
          </cell>
          <cell r="F5761">
            <v>0</v>
          </cell>
          <cell r="G5761">
            <v>0</v>
          </cell>
        </row>
        <row r="5762">
          <cell r="A5762" t="str">
            <v/>
          </cell>
          <cell r="B5762" t="str">
            <v/>
          </cell>
          <cell r="C5762">
            <v>0</v>
          </cell>
          <cell r="D5762" t="str">
            <v/>
          </cell>
          <cell r="E5762">
            <v>0</v>
          </cell>
          <cell r="F5762">
            <v>0</v>
          </cell>
          <cell r="G5762">
            <v>0</v>
          </cell>
        </row>
        <row r="5763">
          <cell r="A5763" t="str">
            <v/>
          </cell>
          <cell r="B5763" t="str">
            <v/>
          </cell>
          <cell r="C5763">
            <v>0</v>
          </cell>
          <cell r="D5763" t="str">
            <v/>
          </cell>
          <cell r="E5763">
            <v>0</v>
          </cell>
          <cell r="F5763">
            <v>0</v>
          </cell>
          <cell r="G5763">
            <v>0</v>
          </cell>
        </row>
        <row r="5764">
          <cell r="A5764" t="str">
            <v/>
          </cell>
          <cell r="B5764" t="str">
            <v/>
          </cell>
          <cell r="C5764">
            <v>0</v>
          </cell>
          <cell r="D5764" t="str">
            <v/>
          </cell>
          <cell r="E5764">
            <v>0</v>
          </cell>
          <cell r="F5764">
            <v>0</v>
          </cell>
          <cell r="G5764">
            <v>0</v>
          </cell>
        </row>
        <row r="5765">
          <cell r="A5765" t="str">
            <v/>
          </cell>
          <cell r="B5765" t="str">
            <v/>
          </cell>
          <cell r="C5765">
            <v>0</v>
          </cell>
          <cell r="D5765" t="str">
            <v/>
          </cell>
          <cell r="E5765">
            <v>0</v>
          </cell>
          <cell r="F5765">
            <v>0</v>
          </cell>
          <cell r="G5765">
            <v>0</v>
          </cell>
        </row>
        <row r="5766">
          <cell r="A5766" t="str">
            <v/>
          </cell>
          <cell r="B5766" t="str">
            <v/>
          </cell>
          <cell r="C5766">
            <v>0</v>
          </cell>
          <cell r="D5766" t="str">
            <v/>
          </cell>
          <cell r="E5766">
            <v>0</v>
          </cell>
          <cell r="F5766">
            <v>0</v>
          </cell>
          <cell r="G5766">
            <v>0</v>
          </cell>
        </row>
        <row r="5767">
          <cell r="A5767" t="str">
            <v/>
          </cell>
          <cell r="B5767" t="str">
            <v/>
          </cell>
          <cell r="C5767">
            <v>0</v>
          </cell>
          <cell r="D5767" t="str">
            <v/>
          </cell>
          <cell r="E5767">
            <v>0</v>
          </cell>
          <cell r="F5767">
            <v>0</v>
          </cell>
          <cell r="G5767">
            <v>0</v>
          </cell>
        </row>
        <row r="5768">
          <cell r="A5768" t="str">
            <v/>
          </cell>
          <cell r="B5768" t="str">
            <v/>
          </cell>
          <cell r="C5768">
            <v>0</v>
          </cell>
          <cell r="D5768" t="str">
            <v/>
          </cell>
          <cell r="E5768">
            <v>0</v>
          </cell>
          <cell r="F5768">
            <v>0</v>
          </cell>
          <cell r="G5768">
            <v>0</v>
          </cell>
        </row>
        <row r="5769">
          <cell r="A5769" t="str">
            <v/>
          </cell>
          <cell r="B5769" t="str">
            <v/>
          </cell>
          <cell r="C5769">
            <v>0</v>
          </cell>
          <cell r="D5769" t="str">
            <v/>
          </cell>
          <cell r="E5769">
            <v>0</v>
          </cell>
          <cell r="F5769">
            <v>0</v>
          </cell>
          <cell r="G5769">
            <v>0</v>
          </cell>
        </row>
        <row r="5770">
          <cell r="A5770" t="str">
            <v/>
          </cell>
          <cell r="B5770" t="str">
            <v/>
          </cell>
          <cell r="C5770">
            <v>0</v>
          </cell>
          <cell r="D5770" t="str">
            <v/>
          </cell>
          <cell r="E5770">
            <v>0</v>
          </cell>
          <cell r="F5770">
            <v>0</v>
          </cell>
          <cell r="G5770">
            <v>0</v>
          </cell>
        </row>
        <row r="5771">
          <cell r="A5771" t="str">
            <v/>
          </cell>
          <cell r="B5771" t="str">
            <v/>
          </cell>
          <cell r="C5771">
            <v>0</v>
          </cell>
          <cell r="D5771" t="str">
            <v/>
          </cell>
          <cell r="E5771">
            <v>0</v>
          </cell>
          <cell r="F5771">
            <v>0</v>
          </cell>
          <cell r="G5771">
            <v>0</v>
          </cell>
        </row>
        <row r="5772">
          <cell r="A5772" t="str">
            <v/>
          </cell>
          <cell r="B5772" t="str">
            <v/>
          </cell>
          <cell r="C5772">
            <v>0</v>
          </cell>
          <cell r="D5772" t="str">
            <v/>
          </cell>
          <cell r="E5772">
            <v>0</v>
          </cell>
          <cell r="F5772">
            <v>0</v>
          </cell>
          <cell r="G5772">
            <v>0</v>
          </cell>
        </row>
        <row r="5773">
          <cell r="A5773" t="str">
            <v/>
          </cell>
          <cell r="B5773" t="str">
            <v/>
          </cell>
          <cell r="C5773">
            <v>0</v>
          </cell>
          <cell r="D5773" t="str">
            <v/>
          </cell>
          <cell r="E5773">
            <v>0</v>
          </cell>
          <cell r="F5773">
            <v>0</v>
          </cell>
          <cell r="G5773">
            <v>0</v>
          </cell>
        </row>
        <row r="5774">
          <cell r="A5774" t="str">
            <v/>
          </cell>
          <cell r="B5774" t="str">
            <v/>
          </cell>
          <cell r="C5774">
            <v>0</v>
          </cell>
          <cell r="D5774" t="str">
            <v/>
          </cell>
          <cell r="E5774">
            <v>0</v>
          </cell>
          <cell r="F5774">
            <v>0</v>
          </cell>
          <cell r="G5774">
            <v>0</v>
          </cell>
        </row>
        <row r="5775">
          <cell r="A5775" t="str">
            <v/>
          </cell>
          <cell r="B5775" t="str">
            <v/>
          </cell>
          <cell r="C5775">
            <v>0</v>
          </cell>
          <cell r="D5775" t="str">
            <v/>
          </cell>
          <cell r="E5775">
            <v>0</v>
          </cell>
          <cell r="F5775">
            <v>0</v>
          </cell>
          <cell r="G5775">
            <v>0</v>
          </cell>
        </row>
        <row r="5776">
          <cell r="A5776">
            <v>0</v>
          </cell>
          <cell r="B5776">
            <v>0</v>
          </cell>
          <cell r="C5776">
            <v>0</v>
          </cell>
          <cell r="D5776">
            <v>0</v>
          </cell>
          <cell r="E5776">
            <v>0</v>
          </cell>
          <cell r="F5776" t="str">
            <v>Total A</v>
          </cell>
          <cell r="G5776">
            <v>0</v>
          </cell>
        </row>
        <row r="5777">
          <cell r="A5777">
            <v>0</v>
          </cell>
          <cell r="B5777">
            <v>0</v>
          </cell>
          <cell r="C5777" t="str">
            <v>B - MANO DE OBRA</v>
          </cell>
          <cell r="D5777">
            <v>0</v>
          </cell>
          <cell r="E5777">
            <v>0</v>
          </cell>
          <cell r="F5777">
            <v>0</v>
          </cell>
          <cell r="G5777">
            <v>0</v>
          </cell>
        </row>
        <row r="5778">
          <cell r="A5778" t="str">
            <v/>
          </cell>
          <cell r="B5778">
            <v>0</v>
          </cell>
          <cell r="C5778">
            <v>0</v>
          </cell>
          <cell r="D5778" t="str">
            <v/>
          </cell>
          <cell r="E5778">
            <v>0</v>
          </cell>
          <cell r="F5778">
            <v>0</v>
          </cell>
          <cell r="G5778">
            <v>0</v>
          </cell>
        </row>
        <row r="5779">
          <cell r="A5779" t="str">
            <v/>
          </cell>
          <cell r="B5779">
            <v>0</v>
          </cell>
          <cell r="C5779">
            <v>0</v>
          </cell>
          <cell r="D5779" t="str">
            <v/>
          </cell>
          <cell r="E5779">
            <v>0</v>
          </cell>
          <cell r="F5779">
            <v>0</v>
          </cell>
          <cell r="G5779">
            <v>0</v>
          </cell>
        </row>
        <row r="5780">
          <cell r="A5780" t="str">
            <v/>
          </cell>
          <cell r="B5780">
            <v>0</v>
          </cell>
          <cell r="C5780">
            <v>0</v>
          </cell>
          <cell r="D5780" t="str">
            <v/>
          </cell>
          <cell r="E5780">
            <v>0</v>
          </cell>
          <cell r="F5780">
            <v>0</v>
          </cell>
          <cell r="G5780">
            <v>0</v>
          </cell>
        </row>
        <row r="5781">
          <cell r="A5781" t="str">
            <v/>
          </cell>
          <cell r="B5781">
            <v>0</v>
          </cell>
          <cell r="C5781">
            <v>0</v>
          </cell>
          <cell r="D5781" t="str">
            <v/>
          </cell>
          <cell r="E5781">
            <v>0</v>
          </cell>
          <cell r="F5781">
            <v>0</v>
          </cell>
          <cell r="G5781">
            <v>0</v>
          </cell>
        </row>
        <row r="5782">
          <cell r="A5782" t="str">
            <v/>
          </cell>
          <cell r="B5782">
            <v>0</v>
          </cell>
          <cell r="C5782">
            <v>0</v>
          </cell>
          <cell r="D5782" t="str">
            <v/>
          </cell>
          <cell r="E5782">
            <v>0</v>
          </cell>
          <cell r="F5782">
            <v>0</v>
          </cell>
          <cell r="G5782">
            <v>0</v>
          </cell>
        </row>
        <row r="5783">
          <cell r="A5783" t="str">
            <v/>
          </cell>
          <cell r="B5783">
            <v>0</v>
          </cell>
          <cell r="C5783">
            <v>0</v>
          </cell>
          <cell r="D5783" t="str">
            <v/>
          </cell>
          <cell r="E5783">
            <v>0</v>
          </cell>
          <cell r="F5783">
            <v>0</v>
          </cell>
          <cell r="G5783">
            <v>0</v>
          </cell>
        </row>
        <row r="5784">
          <cell r="A5784" t="str">
            <v/>
          </cell>
          <cell r="B5784">
            <v>0</v>
          </cell>
          <cell r="C5784">
            <v>0</v>
          </cell>
          <cell r="D5784" t="str">
            <v/>
          </cell>
          <cell r="E5784">
            <v>0</v>
          </cell>
          <cell r="F5784">
            <v>0</v>
          </cell>
          <cell r="G5784">
            <v>0</v>
          </cell>
        </row>
        <row r="5785">
          <cell r="A5785" t="str">
            <v/>
          </cell>
          <cell r="B5785">
            <v>0</v>
          </cell>
          <cell r="C5785">
            <v>0</v>
          </cell>
          <cell r="D5785" t="str">
            <v/>
          </cell>
          <cell r="E5785">
            <v>0</v>
          </cell>
          <cell r="F5785">
            <v>0</v>
          </cell>
          <cell r="G5785">
            <v>0</v>
          </cell>
        </row>
        <row r="5786">
          <cell r="A5786">
            <v>0</v>
          </cell>
          <cell r="B5786">
            <v>0</v>
          </cell>
          <cell r="C5786">
            <v>0</v>
          </cell>
          <cell r="D5786">
            <v>0</v>
          </cell>
          <cell r="E5786">
            <v>0</v>
          </cell>
          <cell r="F5786" t="str">
            <v>Total B</v>
          </cell>
          <cell r="G5786">
            <v>0</v>
          </cell>
        </row>
        <row r="5787">
          <cell r="A5787">
            <v>0</v>
          </cell>
          <cell r="B5787">
            <v>0</v>
          </cell>
          <cell r="C5787" t="str">
            <v>C - EQUIPOS</v>
          </cell>
          <cell r="D5787">
            <v>0</v>
          </cell>
          <cell r="E5787">
            <v>0</v>
          </cell>
          <cell r="F5787">
            <v>0</v>
          </cell>
          <cell r="G5787">
            <v>0</v>
          </cell>
        </row>
        <row r="5788">
          <cell r="A5788" t="str">
            <v/>
          </cell>
          <cell r="B5788" t="str">
            <v/>
          </cell>
          <cell r="C5788">
            <v>0</v>
          </cell>
          <cell r="D5788" t="str">
            <v/>
          </cell>
          <cell r="E5788">
            <v>0</v>
          </cell>
          <cell r="F5788">
            <v>0</v>
          </cell>
          <cell r="G5788">
            <v>0</v>
          </cell>
        </row>
        <row r="5789">
          <cell r="A5789" t="str">
            <v/>
          </cell>
          <cell r="B5789" t="str">
            <v/>
          </cell>
          <cell r="C5789">
            <v>0</v>
          </cell>
          <cell r="D5789" t="str">
            <v/>
          </cell>
          <cell r="E5789">
            <v>0</v>
          </cell>
          <cell r="F5789">
            <v>0</v>
          </cell>
          <cell r="G5789">
            <v>0</v>
          </cell>
        </row>
        <row r="5790">
          <cell r="A5790" t="str">
            <v/>
          </cell>
          <cell r="B5790" t="str">
            <v/>
          </cell>
          <cell r="C5790">
            <v>0</v>
          </cell>
          <cell r="D5790" t="str">
            <v/>
          </cell>
          <cell r="E5790">
            <v>0</v>
          </cell>
          <cell r="F5790">
            <v>0</v>
          </cell>
          <cell r="G5790">
            <v>0</v>
          </cell>
        </row>
        <row r="5791">
          <cell r="A5791" t="str">
            <v/>
          </cell>
          <cell r="B5791" t="str">
            <v/>
          </cell>
          <cell r="C5791">
            <v>0</v>
          </cell>
          <cell r="D5791" t="str">
            <v/>
          </cell>
          <cell r="E5791">
            <v>0</v>
          </cell>
          <cell r="F5791">
            <v>0</v>
          </cell>
          <cell r="G5791">
            <v>0</v>
          </cell>
        </row>
        <row r="5792">
          <cell r="A5792" t="str">
            <v/>
          </cell>
          <cell r="B5792" t="str">
            <v/>
          </cell>
          <cell r="C5792">
            <v>0</v>
          </cell>
          <cell r="D5792" t="str">
            <v/>
          </cell>
          <cell r="E5792">
            <v>0</v>
          </cell>
          <cell r="F5792">
            <v>0</v>
          </cell>
          <cell r="G5792">
            <v>0</v>
          </cell>
        </row>
        <row r="5793">
          <cell r="A5793" t="str">
            <v/>
          </cell>
          <cell r="B5793" t="str">
            <v/>
          </cell>
          <cell r="C5793">
            <v>0</v>
          </cell>
          <cell r="D5793" t="str">
            <v/>
          </cell>
          <cell r="E5793">
            <v>0</v>
          </cell>
          <cell r="F5793">
            <v>0</v>
          </cell>
          <cell r="G5793">
            <v>0</v>
          </cell>
        </row>
        <row r="5794">
          <cell r="A5794" t="str">
            <v/>
          </cell>
          <cell r="B5794" t="str">
            <v/>
          </cell>
          <cell r="C5794">
            <v>0</v>
          </cell>
          <cell r="D5794" t="str">
            <v/>
          </cell>
          <cell r="E5794">
            <v>0</v>
          </cell>
          <cell r="F5794">
            <v>0</v>
          </cell>
          <cell r="G5794">
            <v>0</v>
          </cell>
        </row>
        <row r="5795">
          <cell r="A5795" t="str">
            <v/>
          </cell>
          <cell r="B5795" t="str">
            <v/>
          </cell>
          <cell r="C5795">
            <v>0</v>
          </cell>
          <cell r="D5795" t="str">
            <v/>
          </cell>
          <cell r="E5795">
            <v>0</v>
          </cell>
          <cell r="F5795">
            <v>0</v>
          </cell>
          <cell r="G5795">
            <v>0</v>
          </cell>
        </row>
        <row r="5796">
          <cell r="A5796" t="str">
            <v/>
          </cell>
          <cell r="B5796" t="str">
            <v/>
          </cell>
          <cell r="C5796">
            <v>0</v>
          </cell>
          <cell r="D5796" t="str">
            <v/>
          </cell>
          <cell r="E5796">
            <v>0</v>
          </cell>
          <cell r="F5796">
            <v>0</v>
          </cell>
          <cell r="G5796">
            <v>0</v>
          </cell>
        </row>
        <row r="5797">
          <cell r="A5797">
            <v>0</v>
          </cell>
          <cell r="B5797">
            <v>0</v>
          </cell>
          <cell r="C5797">
            <v>0</v>
          </cell>
          <cell r="D5797">
            <v>0</v>
          </cell>
          <cell r="E5797">
            <v>0</v>
          </cell>
          <cell r="F5797" t="str">
            <v>Total C</v>
          </cell>
          <cell r="G5797">
            <v>0</v>
          </cell>
        </row>
        <row r="5798">
          <cell r="A5798">
            <v>0</v>
          </cell>
          <cell r="B5798">
            <v>0</v>
          </cell>
          <cell r="C5798">
            <v>0</v>
          </cell>
          <cell r="D5798">
            <v>0</v>
          </cell>
          <cell r="E5798">
            <v>0</v>
          </cell>
          <cell r="F5798">
            <v>0</v>
          </cell>
          <cell r="G5798">
            <v>0</v>
          </cell>
        </row>
        <row r="5799">
          <cell r="A5799" t="str">
            <v/>
          </cell>
          <cell r="B5799" t="str">
            <v/>
          </cell>
          <cell r="C5799">
            <v>0</v>
          </cell>
          <cell r="D5799" t="str">
            <v>Costo  Neto</v>
          </cell>
          <cell r="E5799">
            <v>0</v>
          </cell>
          <cell r="F5799" t="str">
            <v>Total D=A+B+C</v>
          </cell>
          <cell r="G5799">
            <v>0</v>
          </cell>
        </row>
        <row r="5801">
          <cell r="A5801" t="str">
            <v>ANALISIS DE PRECIOS</v>
          </cell>
          <cell r="B5801">
            <v>0</v>
          </cell>
          <cell r="C5801">
            <v>0</v>
          </cell>
          <cell r="D5801">
            <v>0</v>
          </cell>
          <cell r="E5801">
            <v>0</v>
          </cell>
          <cell r="F5801">
            <v>0</v>
          </cell>
          <cell r="G5801">
            <v>0</v>
          </cell>
        </row>
        <row r="5802">
          <cell r="A5802" t="str">
            <v>COMITENTE:</v>
          </cell>
          <cell r="B5802" t="str">
            <v>DIRECCIÓN DE ARQUITECTURA</v>
          </cell>
          <cell r="C5802">
            <v>0</v>
          </cell>
          <cell r="D5802">
            <v>0</v>
          </cell>
          <cell r="E5802">
            <v>0</v>
          </cell>
          <cell r="F5802">
            <v>0</v>
          </cell>
          <cell r="G5802">
            <v>0</v>
          </cell>
        </row>
        <row r="5803">
          <cell r="A5803" t="str">
            <v>CONTRATISTA:</v>
          </cell>
          <cell r="B5803" t="str">
            <v>FUNCIONALES SIGOP</v>
          </cell>
          <cell r="C5803">
            <v>0</v>
          </cell>
          <cell r="D5803">
            <v>0</v>
          </cell>
          <cell r="E5803">
            <v>0</v>
          </cell>
          <cell r="F5803">
            <v>0</v>
          </cell>
          <cell r="G5803">
            <v>0</v>
          </cell>
        </row>
        <row r="5804">
          <cell r="A5804" t="str">
            <v>OBRA:</v>
          </cell>
          <cell r="B5804" t="str">
            <v>PRUEBA PLANILLA DE MEDICION</v>
          </cell>
          <cell r="C5804">
            <v>0</v>
          </cell>
          <cell r="D5804">
            <v>0</v>
          </cell>
          <cell r="E5804">
            <v>0</v>
          </cell>
          <cell r="F5804" t="str">
            <v>PRECIOS A:</v>
          </cell>
          <cell r="G5804">
            <v>0</v>
          </cell>
        </row>
        <row r="5805">
          <cell r="A5805" t="str">
            <v>UBICACIÓN:</v>
          </cell>
          <cell r="B5805" t="str">
            <v>CENTRO CIVICO</v>
          </cell>
          <cell r="C5805">
            <v>0</v>
          </cell>
          <cell r="D5805">
            <v>0</v>
          </cell>
          <cell r="E5805">
            <v>0</v>
          </cell>
          <cell r="F5805">
            <v>0</v>
          </cell>
          <cell r="G5805">
            <v>0</v>
          </cell>
        </row>
        <row r="5806">
          <cell r="A5806" t="str">
            <v>RUBRO:</v>
          </cell>
          <cell r="B5806" t="str">
            <v/>
          </cell>
          <cell r="C5806" t="str">
            <v/>
          </cell>
          <cell r="D5806">
            <v>0</v>
          </cell>
          <cell r="E5806">
            <v>0</v>
          </cell>
          <cell r="F5806">
            <v>0</v>
          </cell>
          <cell r="G5806">
            <v>0</v>
          </cell>
        </row>
        <row r="5807">
          <cell r="A5807" t="str">
            <v>ITEM:</v>
          </cell>
          <cell r="B5807" t="str">
            <v/>
          </cell>
          <cell r="C5807" t="str">
            <v/>
          </cell>
          <cell r="D5807">
            <v>0</v>
          </cell>
          <cell r="E5807">
            <v>0</v>
          </cell>
          <cell r="F5807" t="str">
            <v>UNIDAD:</v>
          </cell>
          <cell r="G5807" t="str">
            <v/>
          </cell>
        </row>
        <row r="5808">
          <cell r="A5808">
            <v>0</v>
          </cell>
          <cell r="B5808">
            <v>0</v>
          </cell>
          <cell r="C5808">
            <v>0</v>
          </cell>
          <cell r="D5808">
            <v>0</v>
          </cell>
          <cell r="E5808">
            <v>0</v>
          </cell>
          <cell r="F5808">
            <v>0</v>
          </cell>
          <cell r="G5808">
            <v>0</v>
          </cell>
        </row>
        <row r="5809">
          <cell r="A5809" t="str">
            <v>DATOS REDETERMINACION</v>
          </cell>
          <cell r="B5809">
            <v>0</v>
          </cell>
          <cell r="C5809" t="str">
            <v>DESIGNACION</v>
          </cell>
          <cell r="D5809" t="str">
            <v>U</v>
          </cell>
          <cell r="E5809" t="str">
            <v>Cantidad</v>
          </cell>
          <cell r="F5809" t="str">
            <v>$ Unitarios</v>
          </cell>
          <cell r="G5809" t="str">
            <v>$ Parcial</v>
          </cell>
        </row>
        <row r="5810">
          <cell r="A5810" t="str">
            <v>CÓDIGO</v>
          </cell>
          <cell r="B5810" t="str">
            <v>DESCRIPCIÓN</v>
          </cell>
          <cell r="C5810">
            <v>0</v>
          </cell>
          <cell r="D5810">
            <v>0</v>
          </cell>
          <cell r="E5810">
            <v>0</v>
          </cell>
          <cell r="F5810">
            <v>0</v>
          </cell>
          <cell r="G5810">
            <v>0</v>
          </cell>
        </row>
        <row r="5811">
          <cell r="A5811">
            <v>0</v>
          </cell>
          <cell r="B5811">
            <v>0</v>
          </cell>
          <cell r="C5811" t="str">
            <v>A - MATERIALES</v>
          </cell>
          <cell r="D5811">
            <v>0</v>
          </cell>
          <cell r="E5811">
            <v>0</v>
          </cell>
          <cell r="F5811">
            <v>0</v>
          </cell>
          <cell r="G5811">
            <v>0</v>
          </cell>
        </row>
        <row r="5812">
          <cell r="A5812" t="str">
            <v/>
          </cell>
          <cell r="B5812" t="str">
            <v/>
          </cell>
          <cell r="C5812">
            <v>0</v>
          </cell>
          <cell r="D5812" t="str">
            <v/>
          </cell>
          <cell r="E5812">
            <v>0</v>
          </cell>
          <cell r="F5812">
            <v>0</v>
          </cell>
          <cell r="G5812">
            <v>0</v>
          </cell>
        </row>
        <row r="5813">
          <cell r="A5813" t="str">
            <v/>
          </cell>
          <cell r="B5813" t="str">
            <v/>
          </cell>
          <cell r="C5813">
            <v>0</v>
          </cell>
          <cell r="D5813" t="str">
            <v/>
          </cell>
          <cell r="E5813">
            <v>0</v>
          </cell>
          <cell r="F5813">
            <v>0</v>
          </cell>
          <cell r="G5813">
            <v>0</v>
          </cell>
        </row>
        <row r="5814">
          <cell r="A5814" t="str">
            <v/>
          </cell>
          <cell r="B5814" t="str">
            <v/>
          </cell>
          <cell r="C5814">
            <v>0</v>
          </cell>
          <cell r="D5814" t="str">
            <v/>
          </cell>
          <cell r="E5814">
            <v>0</v>
          </cell>
          <cell r="F5814">
            <v>0</v>
          </cell>
          <cell r="G5814">
            <v>0</v>
          </cell>
        </row>
        <row r="5815">
          <cell r="A5815" t="str">
            <v/>
          </cell>
          <cell r="B5815" t="str">
            <v/>
          </cell>
          <cell r="C5815">
            <v>0</v>
          </cell>
          <cell r="D5815" t="str">
            <v/>
          </cell>
          <cell r="E5815">
            <v>0</v>
          </cell>
          <cell r="F5815">
            <v>0</v>
          </cell>
          <cell r="G5815">
            <v>0</v>
          </cell>
        </row>
        <row r="5816">
          <cell r="A5816" t="str">
            <v/>
          </cell>
          <cell r="B5816" t="str">
            <v/>
          </cell>
          <cell r="C5816">
            <v>0</v>
          </cell>
          <cell r="D5816" t="str">
            <v/>
          </cell>
          <cell r="E5816">
            <v>0</v>
          </cell>
          <cell r="F5816">
            <v>0</v>
          </cell>
          <cell r="G5816">
            <v>0</v>
          </cell>
        </row>
        <row r="5817">
          <cell r="A5817" t="str">
            <v/>
          </cell>
          <cell r="B5817" t="str">
            <v/>
          </cell>
          <cell r="C5817">
            <v>0</v>
          </cell>
          <cell r="D5817" t="str">
            <v/>
          </cell>
          <cell r="E5817">
            <v>0</v>
          </cell>
          <cell r="F5817">
            <v>0</v>
          </cell>
          <cell r="G5817">
            <v>0</v>
          </cell>
        </row>
        <row r="5818">
          <cell r="A5818" t="str">
            <v/>
          </cell>
          <cell r="B5818" t="str">
            <v/>
          </cell>
          <cell r="C5818">
            <v>0</v>
          </cell>
          <cell r="D5818" t="str">
            <v/>
          </cell>
          <cell r="E5818">
            <v>0</v>
          </cell>
          <cell r="F5818">
            <v>0</v>
          </cell>
          <cell r="G5818">
            <v>0</v>
          </cell>
        </row>
        <row r="5819">
          <cell r="A5819" t="str">
            <v/>
          </cell>
          <cell r="B5819" t="str">
            <v/>
          </cell>
          <cell r="C5819">
            <v>0</v>
          </cell>
          <cell r="D5819" t="str">
            <v/>
          </cell>
          <cell r="E5819">
            <v>0</v>
          </cell>
          <cell r="F5819">
            <v>0</v>
          </cell>
          <cell r="G5819">
            <v>0</v>
          </cell>
        </row>
        <row r="5820">
          <cell r="A5820" t="str">
            <v/>
          </cell>
          <cell r="B5820" t="str">
            <v/>
          </cell>
          <cell r="C5820">
            <v>0</v>
          </cell>
          <cell r="D5820" t="str">
            <v/>
          </cell>
          <cell r="E5820">
            <v>0</v>
          </cell>
          <cell r="F5820">
            <v>0</v>
          </cell>
          <cell r="G5820">
            <v>0</v>
          </cell>
        </row>
        <row r="5821">
          <cell r="A5821" t="str">
            <v/>
          </cell>
          <cell r="B5821" t="str">
            <v/>
          </cell>
          <cell r="C5821">
            <v>0</v>
          </cell>
          <cell r="D5821" t="str">
            <v/>
          </cell>
          <cell r="E5821">
            <v>0</v>
          </cell>
          <cell r="F5821">
            <v>0</v>
          </cell>
          <cell r="G5821">
            <v>0</v>
          </cell>
        </row>
        <row r="5822">
          <cell r="A5822" t="str">
            <v/>
          </cell>
          <cell r="B5822" t="str">
            <v/>
          </cell>
          <cell r="C5822">
            <v>0</v>
          </cell>
          <cell r="D5822" t="str">
            <v/>
          </cell>
          <cell r="E5822">
            <v>0</v>
          </cell>
          <cell r="F5822">
            <v>0</v>
          </cell>
          <cell r="G5822">
            <v>0</v>
          </cell>
        </row>
        <row r="5823">
          <cell r="A5823" t="str">
            <v/>
          </cell>
          <cell r="B5823" t="str">
            <v/>
          </cell>
          <cell r="C5823">
            <v>0</v>
          </cell>
          <cell r="D5823" t="str">
            <v/>
          </cell>
          <cell r="E5823">
            <v>0</v>
          </cell>
          <cell r="F5823">
            <v>0</v>
          </cell>
          <cell r="G5823">
            <v>0</v>
          </cell>
        </row>
        <row r="5824">
          <cell r="A5824" t="str">
            <v/>
          </cell>
          <cell r="B5824" t="str">
            <v/>
          </cell>
          <cell r="C5824">
            <v>0</v>
          </cell>
          <cell r="D5824" t="str">
            <v/>
          </cell>
          <cell r="E5824">
            <v>0</v>
          </cell>
          <cell r="F5824">
            <v>0</v>
          </cell>
          <cell r="G5824">
            <v>0</v>
          </cell>
        </row>
        <row r="5825">
          <cell r="A5825" t="str">
            <v/>
          </cell>
          <cell r="B5825" t="str">
            <v/>
          </cell>
          <cell r="C5825">
            <v>0</v>
          </cell>
          <cell r="D5825" t="str">
            <v/>
          </cell>
          <cell r="E5825">
            <v>0</v>
          </cell>
          <cell r="F5825">
            <v>0</v>
          </cell>
          <cell r="G5825">
            <v>0</v>
          </cell>
        </row>
        <row r="5826">
          <cell r="A5826">
            <v>0</v>
          </cell>
          <cell r="B5826">
            <v>0</v>
          </cell>
          <cell r="C5826">
            <v>0</v>
          </cell>
          <cell r="D5826">
            <v>0</v>
          </cell>
          <cell r="E5826">
            <v>0</v>
          </cell>
          <cell r="F5826" t="str">
            <v>Total A</v>
          </cell>
          <cell r="G5826">
            <v>0</v>
          </cell>
        </row>
        <row r="5827">
          <cell r="A5827">
            <v>0</v>
          </cell>
          <cell r="B5827">
            <v>0</v>
          </cell>
          <cell r="C5827" t="str">
            <v>B - MANO DE OBRA</v>
          </cell>
          <cell r="D5827">
            <v>0</v>
          </cell>
          <cell r="E5827">
            <v>0</v>
          </cell>
          <cell r="F5827">
            <v>0</v>
          </cell>
          <cell r="G5827">
            <v>0</v>
          </cell>
        </row>
        <row r="5828">
          <cell r="A5828" t="str">
            <v/>
          </cell>
          <cell r="B5828">
            <v>0</v>
          </cell>
          <cell r="C5828">
            <v>0</v>
          </cell>
          <cell r="D5828" t="str">
            <v/>
          </cell>
          <cell r="E5828">
            <v>0</v>
          </cell>
          <cell r="F5828">
            <v>0</v>
          </cell>
          <cell r="G5828">
            <v>0</v>
          </cell>
        </row>
        <row r="5829">
          <cell r="A5829" t="str">
            <v/>
          </cell>
          <cell r="B5829">
            <v>0</v>
          </cell>
          <cell r="C5829">
            <v>0</v>
          </cell>
          <cell r="D5829" t="str">
            <v/>
          </cell>
          <cell r="E5829">
            <v>0</v>
          </cell>
          <cell r="F5829">
            <v>0</v>
          </cell>
          <cell r="G5829">
            <v>0</v>
          </cell>
        </row>
        <row r="5830">
          <cell r="A5830" t="str">
            <v/>
          </cell>
          <cell r="B5830">
            <v>0</v>
          </cell>
          <cell r="C5830">
            <v>0</v>
          </cell>
          <cell r="D5830" t="str">
            <v/>
          </cell>
          <cell r="E5830">
            <v>0</v>
          </cell>
          <cell r="F5830">
            <v>0</v>
          </cell>
          <cell r="G5830">
            <v>0</v>
          </cell>
        </row>
        <row r="5831">
          <cell r="A5831" t="str">
            <v/>
          </cell>
          <cell r="B5831">
            <v>0</v>
          </cell>
          <cell r="C5831">
            <v>0</v>
          </cell>
          <cell r="D5831" t="str">
            <v/>
          </cell>
          <cell r="E5831">
            <v>0</v>
          </cell>
          <cell r="F5831">
            <v>0</v>
          </cell>
          <cell r="G5831">
            <v>0</v>
          </cell>
        </row>
        <row r="5832">
          <cell r="A5832" t="str">
            <v/>
          </cell>
          <cell r="B5832">
            <v>0</v>
          </cell>
          <cell r="C5832">
            <v>0</v>
          </cell>
          <cell r="D5832" t="str">
            <v/>
          </cell>
          <cell r="E5832">
            <v>0</v>
          </cell>
          <cell r="F5832">
            <v>0</v>
          </cell>
          <cell r="G5832">
            <v>0</v>
          </cell>
        </row>
        <row r="5833">
          <cell r="A5833" t="str">
            <v/>
          </cell>
          <cell r="B5833">
            <v>0</v>
          </cell>
          <cell r="C5833">
            <v>0</v>
          </cell>
          <cell r="D5833" t="str">
            <v/>
          </cell>
          <cell r="E5833">
            <v>0</v>
          </cell>
          <cell r="F5833">
            <v>0</v>
          </cell>
          <cell r="G5833">
            <v>0</v>
          </cell>
        </row>
        <row r="5834">
          <cell r="A5834" t="str">
            <v/>
          </cell>
          <cell r="B5834">
            <v>0</v>
          </cell>
          <cell r="C5834">
            <v>0</v>
          </cell>
          <cell r="D5834" t="str">
            <v/>
          </cell>
          <cell r="E5834">
            <v>0</v>
          </cell>
          <cell r="F5834">
            <v>0</v>
          </cell>
          <cell r="G5834">
            <v>0</v>
          </cell>
        </row>
        <row r="5835">
          <cell r="A5835" t="str">
            <v/>
          </cell>
          <cell r="B5835">
            <v>0</v>
          </cell>
          <cell r="C5835">
            <v>0</v>
          </cell>
          <cell r="D5835" t="str">
            <v/>
          </cell>
          <cell r="E5835">
            <v>0</v>
          </cell>
          <cell r="F5835">
            <v>0</v>
          </cell>
          <cell r="G5835">
            <v>0</v>
          </cell>
        </row>
        <row r="5836">
          <cell r="A5836">
            <v>0</v>
          </cell>
          <cell r="B5836">
            <v>0</v>
          </cell>
          <cell r="C5836">
            <v>0</v>
          </cell>
          <cell r="D5836">
            <v>0</v>
          </cell>
          <cell r="E5836">
            <v>0</v>
          </cell>
          <cell r="F5836" t="str">
            <v>Total B</v>
          </cell>
          <cell r="G5836">
            <v>0</v>
          </cell>
        </row>
        <row r="5837">
          <cell r="A5837">
            <v>0</v>
          </cell>
          <cell r="B5837">
            <v>0</v>
          </cell>
          <cell r="C5837" t="str">
            <v>C - EQUIPOS</v>
          </cell>
          <cell r="D5837">
            <v>0</v>
          </cell>
          <cell r="E5837">
            <v>0</v>
          </cell>
          <cell r="F5837">
            <v>0</v>
          </cell>
          <cell r="G5837">
            <v>0</v>
          </cell>
        </row>
        <row r="5838">
          <cell r="A5838" t="str">
            <v/>
          </cell>
          <cell r="B5838" t="str">
            <v/>
          </cell>
          <cell r="C5838">
            <v>0</v>
          </cell>
          <cell r="D5838" t="str">
            <v/>
          </cell>
          <cell r="E5838">
            <v>0</v>
          </cell>
          <cell r="F5838">
            <v>0</v>
          </cell>
          <cell r="G5838">
            <v>0</v>
          </cell>
        </row>
        <row r="5839">
          <cell r="A5839" t="str">
            <v/>
          </cell>
          <cell r="B5839" t="str">
            <v/>
          </cell>
          <cell r="C5839">
            <v>0</v>
          </cell>
          <cell r="D5839" t="str">
            <v/>
          </cell>
          <cell r="E5839">
            <v>0</v>
          </cell>
          <cell r="F5839">
            <v>0</v>
          </cell>
          <cell r="G5839">
            <v>0</v>
          </cell>
        </row>
        <row r="5840">
          <cell r="A5840" t="str">
            <v/>
          </cell>
          <cell r="B5840" t="str">
            <v/>
          </cell>
          <cell r="C5840">
            <v>0</v>
          </cell>
          <cell r="D5840" t="str">
            <v/>
          </cell>
          <cell r="E5840">
            <v>0</v>
          </cell>
          <cell r="F5840">
            <v>0</v>
          </cell>
          <cell r="G5840">
            <v>0</v>
          </cell>
        </row>
        <row r="5841">
          <cell r="A5841" t="str">
            <v/>
          </cell>
          <cell r="B5841" t="str">
            <v/>
          </cell>
          <cell r="C5841">
            <v>0</v>
          </cell>
          <cell r="D5841" t="str">
            <v/>
          </cell>
          <cell r="E5841">
            <v>0</v>
          </cell>
          <cell r="F5841">
            <v>0</v>
          </cell>
          <cell r="G5841">
            <v>0</v>
          </cell>
        </row>
        <row r="5842">
          <cell r="A5842" t="str">
            <v/>
          </cell>
          <cell r="B5842" t="str">
            <v/>
          </cell>
          <cell r="C5842">
            <v>0</v>
          </cell>
          <cell r="D5842" t="str">
            <v/>
          </cell>
          <cell r="E5842">
            <v>0</v>
          </cell>
          <cell r="F5842">
            <v>0</v>
          </cell>
          <cell r="G5842">
            <v>0</v>
          </cell>
        </row>
        <row r="5843">
          <cell r="A5843" t="str">
            <v/>
          </cell>
          <cell r="B5843" t="str">
            <v/>
          </cell>
          <cell r="C5843">
            <v>0</v>
          </cell>
          <cell r="D5843" t="str">
            <v/>
          </cell>
          <cell r="E5843">
            <v>0</v>
          </cell>
          <cell r="F5843">
            <v>0</v>
          </cell>
          <cell r="G5843">
            <v>0</v>
          </cell>
        </row>
        <row r="5844">
          <cell r="A5844" t="str">
            <v/>
          </cell>
          <cell r="B5844" t="str">
            <v/>
          </cell>
          <cell r="C5844">
            <v>0</v>
          </cell>
          <cell r="D5844" t="str">
            <v/>
          </cell>
          <cell r="E5844">
            <v>0</v>
          </cell>
          <cell r="F5844">
            <v>0</v>
          </cell>
          <cell r="G5844">
            <v>0</v>
          </cell>
        </row>
        <row r="5845">
          <cell r="A5845" t="str">
            <v/>
          </cell>
          <cell r="B5845" t="str">
            <v/>
          </cell>
          <cell r="C5845">
            <v>0</v>
          </cell>
          <cell r="D5845" t="str">
            <v/>
          </cell>
          <cell r="E5845">
            <v>0</v>
          </cell>
          <cell r="F5845">
            <v>0</v>
          </cell>
          <cell r="G5845">
            <v>0</v>
          </cell>
        </row>
        <row r="5846">
          <cell r="A5846" t="str">
            <v/>
          </cell>
          <cell r="B5846" t="str">
            <v/>
          </cell>
          <cell r="C5846">
            <v>0</v>
          </cell>
          <cell r="D5846" t="str">
            <v/>
          </cell>
          <cell r="E5846">
            <v>0</v>
          </cell>
          <cell r="F5846">
            <v>0</v>
          </cell>
          <cell r="G5846">
            <v>0</v>
          </cell>
        </row>
        <row r="5847">
          <cell r="A5847">
            <v>0</v>
          </cell>
          <cell r="B5847">
            <v>0</v>
          </cell>
          <cell r="C5847">
            <v>0</v>
          </cell>
          <cell r="D5847">
            <v>0</v>
          </cell>
          <cell r="E5847">
            <v>0</v>
          </cell>
          <cell r="F5847" t="str">
            <v>Total C</v>
          </cell>
          <cell r="G5847">
            <v>0</v>
          </cell>
        </row>
        <row r="5848">
          <cell r="A5848">
            <v>0</v>
          </cell>
          <cell r="B5848">
            <v>0</v>
          </cell>
          <cell r="C5848">
            <v>0</v>
          </cell>
          <cell r="D5848">
            <v>0</v>
          </cell>
          <cell r="E5848">
            <v>0</v>
          </cell>
          <cell r="F5848">
            <v>0</v>
          </cell>
          <cell r="G5848">
            <v>0</v>
          </cell>
        </row>
        <row r="5849">
          <cell r="A5849" t="str">
            <v/>
          </cell>
          <cell r="B5849" t="str">
            <v/>
          </cell>
          <cell r="C5849">
            <v>0</v>
          </cell>
          <cell r="D5849" t="str">
            <v>Costo  Neto</v>
          </cell>
          <cell r="E5849">
            <v>0</v>
          </cell>
          <cell r="F5849" t="str">
            <v>Total D=A+B+C</v>
          </cell>
          <cell r="G5849">
            <v>0</v>
          </cell>
        </row>
        <row r="5851">
          <cell r="A5851" t="str">
            <v>ANALISIS DE PRECIOS</v>
          </cell>
          <cell r="B5851">
            <v>0</v>
          </cell>
          <cell r="C5851">
            <v>0</v>
          </cell>
          <cell r="D5851">
            <v>0</v>
          </cell>
          <cell r="E5851">
            <v>0</v>
          </cell>
          <cell r="F5851">
            <v>0</v>
          </cell>
          <cell r="G5851">
            <v>0</v>
          </cell>
        </row>
        <row r="5852">
          <cell r="A5852" t="str">
            <v>COMITENTE:</v>
          </cell>
          <cell r="B5852" t="str">
            <v>DIRECCIÓN DE ARQUITECTURA</v>
          </cell>
          <cell r="C5852">
            <v>0</v>
          </cell>
          <cell r="D5852">
            <v>0</v>
          </cell>
          <cell r="E5852">
            <v>0</v>
          </cell>
          <cell r="F5852">
            <v>0</v>
          </cell>
          <cell r="G5852">
            <v>0</v>
          </cell>
        </row>
        <row r="5853">
          <cell r="A5853" t="str">
            <v>CONTRATISTA:</v>
          </cell>
          <cell r="B5853" t="str">
            <v>FUNCIONALES SIGOP</v>
          </cell>
          <cell r="C5853">
            <v>0</v>
          </cell>
          <cell r="D5853">
            <v>0</v>
          </cell>
          <cell r="E5853">
            <v>0</v>
          </cell>
          <cell r="F5853">
            <v>0</v>
          </cell>
          <cell r="G5853">
            <v>0</v>
          </cell>
        </row>
        <row r="5854">
          <cell r="A5854" t="str">
            <v>OBRA:</v>
          </cell>
          <cell r="B5854" t="str">
            <v>PRUEBA PLANILLA DE MEDICION</v>
          </cell>
          <cell r="C5854">
            <v>0</v>
          </cell>
          <cell r="D5854">
            <v>0</v>
          </cell>
          <cell r="E5854">
            <v>0</v>
          </cell>
          <cell r="F5854" t="str">
            <v>PRECIOS A:</v>
          </cell>
          <cell r="G5854">
            <v>0</v>
          </cell>
        </row>
        <row r="5855">
          <cell r="A5855" t="str">
            <v>UBICACIÓN:</v>
          </cell>
          <cell r="B5855" t="str">
            <v>CENTRO CIVICO</v>
          </cell>
          <cell r="C5855">
            <v>0</v>
          </cell>
          <cell r="D5855">
            <v>0</v>
          </cell>
          <cell r="E5855">
            <v>0</v>
          </cell>
          <cell r="F5855">
            <v>0</v>
          </cell>
          <cell r="G5855">
            <v>0</v>
          </cell>
        </row>
        <row r="5856">
          <cell r="A5856" t="str">
            <v>RUBRO:</v>
          </cell>
          <cell r="B5856" t="str">
            <v/>
          </cell>
          <cell r="C5856" t="str">
            <v/>
          </cell>
          <cell r="D5856">
            <v>0</v>
          </cell>
          <cell r="E5856">
            <v>0</v>
          </cell>
          <cell r="F5856">
            <v>0</v>
          </cell>
          <cell r="G5856">
            <v>0</v>
          </cell>
        </row>
        <row r="5857">
          <cell r="A5857" t="str">
            <v>ITEM:</v>
          </cell>
          <cell r="B5857" t="str">
            <v/>
          </cell>
          <cell r="C5857" t="str">
            <v/>
          </cell>
          <cell r="D5857">
            <v>0</v>
          </cell>
          <cell r="E5857">
            <v>0</v>
          </cell>
          <cell r="F5857" t="str">
            <v>UNIDAD:</v>
          </cell>
          <cell r="G5857" t="str">
            <v/>
          </cell>
        </row>
        <row r="5858">
          <cell r="A5858">
            <v>0</v>
          </cell>
          <cell r="B5858">
            <v>0</v>
          </cell>
          <cell r="C5858">
            <v>0</v>
          </cell>
          <cell r="D5858">
            <v>0</v>
          </cell>
          <cell r="E5858">
            <v>0</v>
          </cell>
          <cell r="F5858">
            <v>0</v>
          </cell>
          <cell r="G5858">
            <v>0</v>
          </cell>
        </row>
        <row r="5859">
          <cell r="A5859" t="str">
            <v>DATOS REDETERMINACION</v>
          </cell>
          <cell r="B5859">
            <v>0</v>
          </cell>
          <cell r="C5859" t="str">
            <v>DESIGNACION</v>
          </cell>
          <cell r="D5859" t="str">
            <v>U</v>
          </cell>
          <cell r="E5859" t="str">
            <v>Cantidad</v>
          </cell>
          <cell r="F5859" t="str">
            <v>$ Unitarios</v>
          </cell>
          <cell r="G5859" t="str">
            <v>$ Parcial</v>
          </cell>
        </row>
        <row r="5860">
          <cell r="A5860" t="str">
            <v>CÓDIGO</v>
          </cell>
          <cell r="B5860" t="str">
            <v>DESCRIPCIÓN</v>
          </cell>
          <cell r="C5860">
            <v>0</v>
          </cell>
          <cell r="D5860">
            <v>0</v>
          </cell>
          <cell r="E5860">
            <v>0</v>
          </cell>
          <cell r="F5860">
            <v>0</v>
          </cell>
          <cell r="G5860">
            <v>0</v>
          </cell>
        </row>
        <row r="5861">
          <cell r="A5861">
            <v>0</v>
          </cell>
          <cell r="B5861">
            <v>0</v>
          </cell>
          <cell r="C5861" t="str">
            <v>A - MATERIALES</v>
          </cell>
          <cell r="D5861">
            <v>0</v>
          </cell>
          <cell r="E5861">
            <v>0</v>
          </cell>
          <cell r="F5861">
            <v>0</v>
          </cell>
          <cell r="G5861">
            <v>0</v>
          </cell>
        </row>
        <row r="5862">
          <cell r="A5862" t="str">
            <v/>
          </cell>
          <cell r="B5862" t="str">
            <v/>
          </cell>
          <cell r="C5862">
            <v>0</v>
          </cell>
          <cell r="D5862" t="str">
            <v/>
          </cell>
          <cell r="E5862">
            <v>0</v>
          </cell>
          <cell r="F5862">
            <v>0</v>
          </cell>
          <cell r="G5862">
            <v>0</v>
          </cell>
        </row>
        <row r="5863">
          <cell r="A5863" t="str">
            <v/>
          </cell>
          <cell r="B5863" t="str">
            <v/>
          </cell>
          <cell r="C5863">
            <v>0</v>
          </cell>
          <cell r="D5863" t="str">
            <v/>
          </cell>
          <cell r="E5863">
            <v>0</v>
          </cell>
          <cell r="F5863">
            <v>0</v>
          </cell>
          <cell r="G5863">
            <v>0</v>
          </cell>
        </row>
        <row r="5864">
          <cell r="A5864" t="str">
            <v/>
          </cell>
          <cell r="B5864" t="str">
            <v/>
          </cell>
          <cell r="C5864">
            <v>0</v>
          </cell>
          <cell r="D5864" t="str">
            <v/>
          </cell>
          <cell r="E5864">
            <v>0</v>
          </cell>
          <cell r="F5864">
            <v>0</v>
          </cell>
          <cell r="G5864">
            <v>0</v>
          </cell>
        </row>
        <row r="5865">
          <cell r="A5865" t="str">
            <v/>
          </cell>
          <cell r="B5865" t="str">
            <v/>
          </cell>
          <cell r="C5865">
            <v>0</v>
          </cell>
          <cell r="D5865" t="str">
            <v/>
          </cell>
          <cell r="E5865">
            <v>0</v>
          </cell>
          <cell r="F5865">
            <v>0</v>
          </cell>
          <cell r="G5865">
            <v>0</v>
          </cell>
        </row>
        <row r="5866">
          <cell r="A5866" t="str">
            <v/>
          </cell>
          <cell r="B5866" t="str">
            <v/>
          </cell>
          <cell r="C5866">
            <v>0</v>
          </cell>
          <cell r="D5866" t="str">
            <v/>
          </cell>
          <cell r="E5866">
            <v>0</v>
          </cell>
          <cell r="F5866">
            <v>0</v>
          </cell>
          <cell r="G5866">
            <v>0</v>
          </cell>
        </row>
        <row r="5867">
          <cell r="A5867" t="str">
            <v/>
          </cell>
          <cell r="B5867" t="str">
            <v/>
          </cell>
          <cell r="C5867">
            <v>0</v>
          </cell>
          <cell r="D5867" t="str">
            <v/>
          </cell>
          <cell r="E5867">
            <v>0</v>
          </cell>
          <cell r="F5867">
            <v>0</v>
          </cell>
          <cell r="G5867">
            <v>0</v>
          </cell>
        </row>
        <row r="5868">
          <cell r="A5868" t="str">
            <v/>
          </cell>
          <cell r="B5868" t="str">
            <v/>
          </cell>
          <cell r="C5868">
            <v>0</v>
          </cell>
          <cell r="D5868" t="str">
            <v/>
          </cell>
          <cell r="E5868">
            <v>0</v>
          </cell>
          <cell r="F5868">
            <v>0</v>
          </cell>
          <cell r="G5868">
            <v>0</v>
          </cell>
        </row>
        <row r="5869">
          <cell r="A5869" t="str">
            <v/>
          </cell>
          <cell r="B5869" t="str">
            <v/>
          </cell>
          <cell r="C5869">
            <v>0</v>
          </cell>
          <cell r="D5869" t="str">
            <v/>
          </cell>
          <cell r="E5869">
            <v>0</v>
          </cell>
          <cell r="F5869">
            <v>0</v>
          </cell>
          <cell r="G5869">
            <v>0</v>
          </cell>
        </row>
        <row r="5870">
          <cell r="A5870" t="str">
            <v/>
          </cell>
          <cell r="B5870" t="str">
            <v/>
          </cell>
          <cell r="C5870">
            <v>0</v>
          </cell>
          <cell r="D5870" t="str">
            <v/>
          </cell>
          <cell r="E5870">
            <v>0</v>
          </cell>
          <cell r="F5870">
            <v>0</v>
          </cell>
          <cell r="G5870">
            <v>0</v>
          </cell>
        </row>
        <row r="5871">
          <cell r="A5871" t="str">
            <v/>
          </cell>
          <cell r="B5871" t="str">
            <v/>
          </cell>
          <cell r="C5871">
            <v>0</v>
          </cell>
          <cell r="D5871" t="str">
            <v/>
          </cell>
          <cell r="E5871">
            <v>0</v>
          </cell>
          <cell r="F5871">
            <v>0</v>
          </cell>
          <cell r="G5871">
            <v>0</v>
          </cell>
        </row>
        <row r="5872">
          <cell r="A5872" t="str">
            <v/>
          </cell>
          <cell r="B5872" t="str">
            <v/>
          </cell>
          <cell r="C5872">
            <v>0</v>
          </cell>
          <cell r="D5872" t="str">
            <v/>
          </cell>
          <cell r="E5872">
            <v>0</v>
          </cell>
          <cell r="F5872">
            <v>0</v>
          </cell>
          <cell r="G5872">
            <v>0</v>
          </cell>
        </row>
        <row r="5873">
          <cell r="A5873" t="str">
            <v/>
          </cell>
          <cell r="B5873" t="str">
            <v/>
          </cell>
          <cell r="C5873">
            <v>0</v>
          </cell>
          <cell r="D5873" t="str">
            <v/>
          </cell>
          <cell r="E5873">
            <v>0</v>
          </cell>
          <cell r="F5873">
            <v>0</v>
          </cell>
          <cell r="G5873">
            <v>0</v>
          </cell>
        </row>
        <row r="5874">
          <cell r="A5874" t="str">
            <v/>
          </cell>
          <cell r="B5874" t="str">
            <v/>
          </cell>
          <cell r="C5874">
            <v>0</v>
          </cell>
          <cell r="D5874" t="str">
            <v/>
          </cell>
          <cell r="E5874">
            <v>0</v>
          </cell>
          <cell r="F5874">
            <v>0</v>
          </cell>
          <cell r="G5874">
            <v>0</v>
          </cell>
        </row>
        <row r="5875">
          <cell r="A5875" t="str">
            <v/>
          </cell>
          <cell r="B5875" t="str">
            <v/>
          </cell>
          <cell r="C5875">
            <v>0</v>
          </cell>
          <cell r="D5875" t="str">
            <v/>
          </cell>
          <cell r="E5875">
            <v>0</v>
          </cell>
          <cell r="F5875">
            <v>0</v>
          </cell>
          <cell r="G5875">
            <v>0</v>
          </cell>
        </row>
        <row r="5876">
          <cell r="A5876">
            <v>0</v>
          </cell>
          <cell r="B5876">
            <v>0</v>
          </cell>
          <cell r="C5876">
            <v>0</v>
          </cell>
          <cell r="D5876">
            <v>0</v>
          </cell>
          <cell r="E5876">
            <v>0</v>
          </cell>
          <cell r="F5876" t="str">
            <v>Total A</v>
          </cell>
          <cell r="G5876">
            <v>0</v>
          </cell>
        </row>
        <row r="5877">
          <cell r="A5877">
            <v>0</v>
          </cell>
          <cell r="B5877">
            <v>0</v>
          </cell>
          <cell r="C5877" t="str">
            <v>B - MANO DE OBRA</v>
          </cell>
          <cell r="D5877">
            <v>0</v>
          </cell>
          <cell r="E5877">
            <v>0</v>
          </cell>
          <cell r="F5877">
            <v>0</v>
          </cell>
          <cell r="G5877">
            <v>0</v>
          </cell>
        </row>
        <row r="5878">
          <cell r="A5878" t="str">
            <v/>
          </cell>
          <cell r="B5878">
            <v>0</v>
          </cell>
          <cell r="C5878">
            <v>0</v>
          </cell>
          <cell r="D5878" t="str">
            <v/>
          </cell>
          <cell r="E5878">
            <v>0</v>
          </cell>
          <cell r="F5878">
            <v>0</v>
          </cell>
          <cell r="G5878">
            <v>0</v>
          </cell>
        </row>
        <row r="5879">
          <cell r="A5879" t="str">
            <v/>
          </cell>
          <cell r="B5879">
            <v>0</v>
          </cell>
          <cell r="C5879">
            <v>0</v>
          </cell>
          <cell r="D5879" t="str">
            <v/>
          </cell>
          <cell r="E5879">
            <v>0</v>
          </cell>
          <cell r="F5879">
            <v>0</v>
          </cell>
          <cell r="G5879">
            <v>0</v>
          </cell>
        </row>
        <row r="5880">
          <cell r="A5880" t="str">
            <v/>
          </cell>
          <cell r="B5880">
            <v>0</v>
          </cell>
          <cell r="C5880">
            <v>0</v>
          </cell>
          <cell r="D5880" t="str">
            <v/>
          </cell>
          <cell r="E5880">
            <v>0</v>
          </cell>
          <cell r="F5880">
            <v>0</v>
          </cell>
          <cell r="G5880">
            <v>0</v>
          </cell>
        </row>
        <row r="5881">
          <cell r="A5881" t="str">
            <v/>
          </cell>
          <cell r="B5881">
            <v>0</v>
          </cell>
          <cell r="C5881">
            <v>0</v>
          </cell>
          <cell r="D5881" t="str">
            <v/>
          </cell>
          <cell r="E5881">
            <v>0</v>
          </cell>
          <cell r="F5881">
            <v>0</v>
          </cell>
          <cell r="G5881">
            <v>0</v>
          </cell>
        </row>
        <row r="5882">
          <cell r="A5882" t="str">
            <v/>
          </cell>
          <cell r="B5882">
            <v>0</v>
          </cell>
          <cell r="C5882">
            <v>0</v>
          </cell>
          <cell r="D5882" t="str">
            <v/>
          </cell>
          <cell r="E5882">
            <v>0</v>
          </cell>
          <cell r="F5882">
            <v>0</v>
          </cell>
          <cell r="G5882">
            <v>0</v>
          </cell>
        </row>
        <row r="5883">
          <cell r="A5883" t="str">
            <v/>
          </cell>
          <cell r="B5883">
            <v>0</v>
          </cell>
          <cell r="C5883">
            <v>0</v>
          </cell>
          <cell r="D5883" t="str">
            <v/>
          </cell>
          <cell r="E5883">
            <v>0</v>
          </cell>
          <cell r="F5883">
            <v>0</v>
          </cell>
          <cell r="G5883">
            <v>0</v>
          </cell>
        </row>
        <row r="5884">
          <cell r="A5884" t="str">
            <v/>
          </cell>
          <cell r="B5884">
            <v>0</v>
          </cell>
          <cell r="C5884">
            <v>0</v>
          </cell>
          <cell r="D5884" t="str">
            <v/>
          </cell>
          <cell r="E5884">
            <v>0</v>
          </cell>
          <cell r="F5884">
            <v>0</v>
          </cell>
          <cell r="G5884">
            <v>0</v>
          </cell>
        </row>
        <row r="5885">
          <cell r="A5885" t="str">
            <v/>
          </cell>
          <cell r="B5885">
            <v>0</v>
          </cell>
          <cell r="C5885">
            <v>0</v>
          </cell>
          <cell r="D5885" t="str">
            <v/>
          </cell>
          <cell r="E5885">
            <v>0</v>
          </cell>
          <cell r="F5885">
            <v>0</v>
          </cell>
          <cell r="G5885">
            <v>0</v>
          </cell>
        </row>
        <row r="5886">
          <cell r="A5886">
            <v>0</v>
          </cell>
          <cell r="B5886">
            <v>0</v>
          </cell>
          <cell r="C5886">
            <v>0</v>
          </cell>
          <cell r="D5886">
            <v>0</v>
          </cell>
          <cell r="E5886">
            <v>0</v>
          </cell>
          <cell r="F5886" t="str">
            <v>Total B</v>
          </cell>
          <cell r="G5886">
            <v>0</v>
          </cell>
        </row>
        <row r="5887">
          <cell r="A5887">
            <v>0</v>
          </cell>
          <cell r="B5887">
            <v>0</v>
          </cell>
          <cell r="C5887" t="str">
            <v>C - EQUIPOS</v>
          </cell>
          <cell r="D5887">
            <v>0</v>
          </cell>
          <cell r="E5887">
            <v>0</v>
          </cell>
          <cell r="F5887">
            <v>0</v>
          </cell>
          <cell r="G5887">
            <v>0</v>
          </cell>
        </row>
        <row r="5888">
          <cell r="A5888" t="str">
            <v/>
          </cell>
          <cell r="B5888" t="str">
            <v/>
          </cell>
          <cell r="C5888">
            <v>0</v>
          </cell>
          <cell r="D5888" t="str">
            <v/>
          </cell>
          <cell r="E5888">
            <v>0</v>
          </cell>
          <cell r="F5888">
            <v>0</v>
          </cell>
          <cell r="G5888">
            <v>0</v>
          </cell>
        </row>
        <row r="5889">
          <cell r="A5889" t="str">
            <v/>
          </cell>
          <cell r="B5889" t="str">
            <v/>
          </cell>
          <cell r="C5889">
            <v>0</v>
          </cell>
          <cell r="D5889" t="str">
            <v/>
          </cell>
          <cell r="E5889">
            <v>0</v>
          </cell>
          <cell r="F5889">
            <v>0</v>
          </cell>
          <cell r="G5889">
            <v>0</v>
          </cell>
        </row>
        <row r="5890">
          <cell r="A5890" t="str">
            <v/>
          </cell>
          <cell r="B5890" t="str">
            <v/>
          </cell>
          <cell r="C5890">
            <v>0</v>
          </cell>
          <cell r="D5890" t="str">
            <v/>
          </cell>
          <cell r="E5890">
            <v>0</v>
          </cell>
          <cell r="F5890">
            <v>0</v>
          </cell>
          <cell r="G5890">
            <v>0</v>
          </cell>
        </row>
        <row r="5891">
          <cell r="A5891" t="str">
            <v/>
          </cell>
          <cell r="B5891" t="str">
            <v/>
          </cell>
          <cell r="C5891">
            <v>0</v>
          </cell>
          <cell r="D5891" t="str">
            <v/>
          </cell>
          <cell r="E5891">
            <v>0</v>
          </cell>
          <cell r="F5891">
            <v>0</v>
          </cell>
          <cell r="G5891">
            <v>0</v>
          </cell>
        </row>
        <row r="5892">
          <cell r="A5892" t="str">
            <v/>
          </cell>
          <cell r="B5892" t="str">
            <v/>
          </cell>
          <cell r="C5892">
            <v>0</v>
          </cell>
          <cell r="D5892" t="str">
            <v/>
          </cell>
          <cell r="E5892">
            <v>0</v>
          </cell>
          <cell r="F5892">
            <v>0</v>
          </cell>
          <cell r="G5892">
            <v>0</v>
          </cell>
        </row>
        <row r="5893">
          <cell r="A5893" t="str">
            <v/>
          </cell>
          <cell r="B5893" t="str">
            <v/>
          </cell>
          <cell r="C5893">
            <v>0</v>
          </cell>
          <cell r="D5893" t="str">
            <v/>
          </cell>
          <cell r="E5893">
            <v>0</v>
          </cell>
          <cell r="F5893">
            <v>0</v>
          </cell>
          <cell r="G5893">
            <v>0</v>
          </cell>
        </row>
        <row r="5894">
          <cell r="A5894" t="str">
            <v/>
          </cell>
          <cell r="B5894" t="str">
            <v/>
          </cell>
          <cell r="C5894">
            <v>0</v>
          </cell>
          <cell r="D5894" t="str">
            <v/>
          </cell>
          <cell r="E5894">
            <v>0</v>
          </cell>
          <cell r="F5894">
            <v>0</v>
          </cell>
          <cell r="G5894">
            <v>0</v>
          </cell>
        </row>
        <row r="5895">
          <cell r="A5895" t="str">
            <v/>
          </cell>
          <cell r="B5895" t="str">
            <v/>
          </cell>
          <cell r="C5895">
            <v>0</v>
          </cell>
          <cell r="D5895" t="str">
            <v/>
          </cell>
          <cell r="E5895">
            <v>0</v>
          </cell>
          <cell r="F5895">
            <v>0</v>
          </cell>
          <cell r="G5895">
            <v>0</v>
          </cell>
        </row>
        <row r="5896">
          <cell r="A5896" t="str">
            <v/>
          </cell>
          <cell r="B5896" t="str">
            <v/>
          </cell>
          <cell r="C5896">
            <v>0</v>
          </cell>
          <cell r="D5896" t="str">
            <v/>
          </cell>
          <cell r="E5896">
            <v>0</v>
          </cell>
          <cell r="F5896">
            <v>0</v>
          </cell>
          <cell r="G5896">
            <v>0</v>
          </cell>
        </row>
        <row r="5897">
          <cell r="A5897">
            <v>0</v>
          </cell>
          <cell r="B5897">
            <v>0</v>
          </cell>
          <cell r="C5897">
            <v>0</v>
          </cell>
          <cell r="D5897">
            <v>0</v>
          </cell>
          <cell r="E5897">
            <v>0</v>
          </cell>
          <cell r="F5897" t="str">
            <v>Total C</v>
          </cell>
          <cell r="G5897">
            <v>0</v>
          </cell>
        </row>
        <row r="5898">
          <cell r="A5898">
            <v>0</v>
          </cell>
          <cell r="B5898">
            <v>0</v>
          </cell>
          <cell r="C5898">
            <v>0</v>
          </cell>
          <cell r="D5898">
            <v>0</v>
          </cell>
          <cell r="E5898">
            <v>0</v>
          </cell>
          <cell r="F5898">
            <v>0</v>
          </cell>
          <cell r="G5898">
            <v>0</v>
          </cell>
        </row>
        <row r="5899">
          <cell r="A5899" t="str">
            <v/>
          </cell>
          <cell r="B5899" t="str">
            <v/>
          </cell>
          <cell r="C5899">
            <v>0</v>
          </cell>
          <cell r="D5899" t="str">
            <v>Costo  Neto</v>
          </cell>
          <cell r="E5899">
            <v>0</v>
          </cell>
          <cell r="F5899" t="str">
            <v>Total D=A+B+C</v>
          </cell>
          <cell r="G5899">
            <v>0</v>
          </cell>
        </row>
        <row r="5901">
          <cell r="A5901" t="str">
            <v>ANALISIS DE PRECIOS</v>
          </cell>
          <cell r="B5901">
            <v>0</v>
          </cell>
          <cell r="C5901">
            <v>0</v>
          </cell>
          <cell r="D5901">
            <v>0</v>
          </cell>
          <cell r="E5901">
            <v>0</v>
          </cell>
          <cell r="F5901">
            <v>0</v>
          </cell>
          <cell r="G5901">
            <v>0</v>
          </cell>
        </row>
        <row r="5902">
          <cell r="A5902" t="str">
            <v>COMITENTE:</v>
          </cell>
          <cell r="B5902" t="str">
            <v>DIRECCIÓN DE ARQUITECTURA</v>
          </cell>
          <cell r="C5902">
            <v>0</v>
          </cell>
          <cell r="D5902">
            <v>0</v>
          </cell>
          <cell r="E5902">
            <v>0</v>
          </cell>
          <cell r="F5902">
            <v>0</v>
          </cell>
          <cell r="G5902">
            <v>0</v>
          </cell>
        </row>
        <row r="5903">
          <cell r="A5903" t="str">
            <v>CONTRATISTA:</v>
          </cell>
          <cell r="B5903" t="str">
            <v>FUNCIONALES SIGOP</v>
          </cell>
          <cell r="C5903">
            <v>0</v>
          </cell>
          <cell r="D5903">
            <v>0</v>
          </cell>
          <cell r="E5903">
            <v>0</v>
          </cell>
          <cell r="F5903">
            <v>0</v>
          </cell>
          <cell r="G5903">
            <v>0</v>
          </cell>
        </row>
        <row r="5904">
          <cell r="A5904" t="str">
            <v>OBRA:</v>
          </cell>
          <cell r="B5904" t="str">
            <v>PRUEBA PLANILLA DE MEDICION</v>
          </cell>
          <cell r="C5904">
            <v>0</v>
          </cell>
          <cell r="D5904">
            <v>0</v>
          </cell>
          <cell r="E5904">
            <v>0</v>
          </cell>
          <cell r="F5904" t="str">
            <v>PRECIOS A:</v>
          </cell>
          <cell r="G5904">
            <v>0</v>
          </cell>
        </row>
        <row r="5905">
          <cell r="A5905" t="str">
            <v>UBICACIÓN:</v>
          </cell>
          <cell r="B5905" t="str">
            <v>CENTRO CIVICO</v>
          </cell>
          <cell r="C5905">
            <v>0</v>
          </cell>
          <cell r="D5905">
            <v>0</v>
          </cell>
          <cell r="E5905">
            <v>0</v>
          </cell>
          <cell r="F5905">
            <v>0</v>
          </cell>
          <cell r="G5905">
            <v>0</v>
          </cell>
        </row>
        <row r="5906">
          <cell r="A5906" t="str">
            <v>RUBRO:</v>
          </cell>
          <cell r="B5906" t="str">
            <v/>
          </cell>
          <cell r="C5906" t="str">
            <v/>
          </cell>
          <cell r="D5906">
            <v>0</v>
          </cell>
          <cell r="E5906">
            <v>0</v>
          </cell>
          <cell r="F5906">
            <v>0</v>
          </cell>
          <cell r="G5906">
            <v>0</v>
          </cell>
        </row>
        <row r="5907">
          <cell r="A5907" t="str">
            <v>ITEM:</v>
          </cell>
          <cell r="B5907" t="str">
            <v/>
          </cell>
          <cell r="C5907" t="str">
            <v/>
          </cell>
          <cell r="D5907">
            <v>0</v>
          </cell>
          <cell r="E5907">
            <v>0</v>
          </cell>
          <cell r="F5907" t="str">
            <v>UNIDAD:</v>
          </cell>
          <cell r="G5907" t="str">
            <v/>
          </cell>
        </row>
        <row r="5908">
          <cell r="A5908">
            <v>0</v>
          </cell>
          <cell r="B5908">
            <v>0</v>
          </cell>
          <cell r="C5908">
            <v>0</v>
          </cell>
          <cell r="D5908">
            <v>0</v>
          </cell>
          <cell r="E5908">
            <v>0</v>
          </cell>
          <cell r="F5908">
            <v>0</v>
          </cell>
          <cell r="G5908">
            <v>0</v>
          </cell>
        </row>
        <row r="5909">
          <cell r="A5909" t="str">
            <v>DATOS REDETERMINACION</v>
          </cell>
          <cell r="B5909">
            <v>0</v>
          </cell>
          <cell r="C5909" t="str">
            <v>DESIGNACION</v>
          </cell>
          <cell r="D5909" t="str">
            <v>U</v>
          </cell>
          <cell r="E5909" t="str">
            <v>Cantidad</v>
          </cell>
          <cell r="F5909" t="str">
            <v>$ Unitarios</v>
          </cell>
          <cell r="G5909" t="str">
            <v>$ Parcial</v>
          </cell>
        </row>
        <row r="5910">
          <cell r="A5910" t="str">
            <v>CÓDIGO</v>
          </cell>
          <cell r="B5910" t="str">
            <v>DESCRIPCIÓN</v>
          </cell>
          <cell r="C5910">
            <v>0</v>
          </cell>
          <cell r="D5910">
            <v>0</v>
          </cell>
          <cell r="E5910">
            <v>0</v>
          </cell>
          <cell r="F5910">
            <v>0</v>
          </cell>
          <cell r="G5910">
            <v>0</v>
          </cell>
        </row>
        <row r="5911">
          <cell r="A5911">
            <v>0</v>
          </cell>
          <cell r="B5911">
            <v>0</v>
          </cell>
          <cell r="C5911" t="str">
            <v>A - MATERIALES</v>
          </cell>
          <cell r="D5911">
            <v>0</v>
          </cell>
          <cell r="E5911">
            <v>0</v>
          </cell>
          <cell r="F5911">
            <v>0</v>
          </cell>
          <cell r="G5911">
            <v>0</v>
          </cell>
        </row>
        <row r="5912">
          <cell r="A5912" t="str">
            <v/>
          </cell>
          <cell r="B5912" t="str">
            <v/>
          </cell>
          <cell r="C5912">
            <v>0</v>
          </cell>
          <cell r="D5912" t="str">
            <v/>
          </cell>
          <cell r="E5912">
            <v>0</v>
          </cell>
          <cell r="F5912">
            <v>0</v>
          </cell>
          <cell r="G5912">
            <v>0</v>
          </cell>
        </row>
        <row r="5913">
          <cell r="A5913" t="str">
            <v/>
          </cell>
          <cell r="B5913" t="str">
            <v/>
          </cell>
          <cell r="C5913">
            <v>0</v>
          </cell>
          <cell r="D5913" t="str">
            <v/>
          </cell>
          <cell r="E5913">
            <v>0</v>
          </cell>
          <cell r="F5913">
            <v>0</v>
          </cell>
          <cell r="G5913">
            <v>0</v>
          </cell>
        </row>
        <row r="5914">
          <cell r="A5914" t="str">
            <v/>
          </cell>
          <cell r="B5914" t="str">
            <v/>
          </cell>
          <cell r="C5914">
            <v>0</v>
          </cell>
          <cell r="D5914" t="str">
            <v/>
          </cell>
          <cell r="E5914">
            <v>0</v>
          </cell>
          <cell r="F5914">
            <v>0</v>
          </cell>
          <cell r="G5914">
            <v>0</v>
          </cell>
        </row>
        <row r="5915">
          <cell r="A5915" t="str">
            <v/>
          </cell>
          <cell r="B5915" t="str">
            <v/>
          </cell>
          <cell r="C5915">
            <v>0</v>
          </cell>
          <cell r="D5915" t="str">
            <v/>
          </cell>
          <cell r="E5915">
            <v>0</v>
          </cell>
          <cell r="F5915">
            <v>0</v>
          </cell>
          <cell r="G5915">
            <v>0</v>
          </cell>
        </row>
        <row r="5916">
          <cell r="A5916" t="str">
            <v/>
          </cell>
          <cell r="B5916" t="str">
            <v/>
          </cell>
          <cell r="C5916">
            <v>0</v>
          </cell>
          <cell r="D5916" t="str">
            <v/>
          </cell>
          <cell r="E5916">
            <v>0</v>
          </cell>
          <cell r="F5916">
            <v>0</v>
          </cell>
          <cell r="G5916">
            <v>0</v>
          </cell>
        </row>
        <row r="5917">
          <cell r="A5917" t="str">
            <v/>
          </cell>
          <cell r="B5917" t="str">
            <v/>
          </cell>
          <cell r="C5917">
            <v>0</v>
          </cell>
          <cell r="D5917" t="str">
            <v/>
          </cell>
          <cell r="E5917">
            <v>0</v>
          </cell>
          <cell r="F5917">
            <v>0</v>
          </cell>
          <cell r="G5917">
            <v>0</v>
          </cell>
        </row>
        <row r="5918">
          <cell r="A5918" t="str">
            <v/>
          </cell>
          <cell r="B5918" t="str">
            <v/>
          </cell>
          <cell r="C5918">
            <v>0</v>
          </cell>
          <cell r="D5918" t="str">
            <v/>
          </cell>
          <cell r="E5918">
            <v>0</v>
          </cell>
          <cell r="F5918">
            <v>0</v>
          </cell>
          <cell r="G5918">
            <v>0</v>
          </cell>
        </row>
        <row r="5919">
          <cell r="A5919" t="str">
            <v/>
          </cell>
          <cell r="B5919" t="str">
            <v/>
          </cell>
          <cell r="C5919">
            <v>0</v>
          </cell>
          <cell r="D5919" t="str">
            <v/>
          </cell>
          <cell r="E5919">
            <v>0</v>
          </cell>
          <cell r="F5919">
            <v>0</v>
          </cell>
          <cell r="G5919">
            <v>0</v>
          </cell>
        </row>
        <row r="5920">
          <cell r="A5920" t="str">
            <v/>
          </cell>
          <cell r="B5920" t="str">
            <v/>
          </cell>
          <cell r="C5920">
            <v>0</v>
          </cell>
          <cell r="D5920" t="str">
            <v/>
          </cell>
          <cell r="E5920">
            <v>0</v>
          </cell>
          <cell r="F5920">
            <v>0</v>
          </cell>
          <cell r="G5920">
            <v>0</v>
          </cell>
        </row>
        <row r="5921">
          <cell r="A5921" t="str">
            <v/>
          </cell>
          <cell r="B5921" t="str">
            <v/>
          </cell>
          <cell r="C5921">
            <v>0</v>
          </cell>
          <cell r="D5921" t="str">
            <v/>
          </cell>
          <cell r="E5921">
            <v>0</v>
          </cell>
          <cell r="F5921">
            <v>0</v>
          </cell>
          <cell r="G5921">
            <v>0</v>
          </cell>
        </row>
        <row r="5922">
          <cell r="A5922" t="str">
            <v/>
          </cell>
          <cell r="B5922" t="str">
            <v/>
          </cell>
          <cell r="C5922">
            <v>0</v>
          </cell>
          <cell r="D5922" t="str">
            <v/>
          </cell>
          <cell r="E5922">
            <v>0</v>
          </cell>
          <cell r="F5922">
            <v>0</v>
          </cell>
          <cell r="G5922">
            <v>0</v>
          </cell>
        </row>
        <row r="5923">
          <cell r="A5923" t="str">
            <v/>
          </cell>
          <cell r="B5923" t="str">
            <v/>
          </cell>
          <cell r="C5923">
            <v>0</v>
          </cell>
          <cell r="D5923" t="str">
            <v/>
          </cell>
          <cell r="E5923">
            <v>0</v>
          </cell>
          <cell r="F5923">
            <v>0</v>
          </cell>
          <cell r="G5923">
            <v>0</v>
          </cell>
        </row>
        <row r="5924">
          <cell r="A5924" t="str">
            <v/>
          </cell>
          <cell r="B5924" t="str">
            <v/>
          </cell>
          <cell r="C5924">
            <v>0</v>
          </cell>
          <cell r="D5924" t="str">
            <v/>
          </cell>
          <cell r="E5924">
            <v>0</v>
          </cell>
          <cell r="F5924">
            <v>0</v>
          </cell>
          <cell r="G5924">
            <v>0</v>
          </cell>
        </row>
        <row r="5925">
          <cell r="A5925" t="str">
            <v/>
          </cell>
          <cell r="B5925" t="str">
            <v/>
          </cell>
          <cell r="C5925">
            <v>0</v>
          </cell>
          <cell r="D5925" t="str">
            <v/>
          </cell>
          <cell r="E5925">
            <v>0</v>
          </cell>
          <cell r="F5925">
            <v>0</v>
          </cell>
          <cell r="G5925">
            <v>0</v>
          </cell>
        </row>
        <row r="5926">
          <cell r="A5926">
            <v>0</v>
          </cell>
          <cell r="B5926">
            <v>0</v>
          </cell>
          <cell r="C5926">
            <v>0</v>
          </cell>
          <cell r="D5926">
            <v>0</v>
          </cell>
          <cell r="E5926">
            <v>0</v>
          </cell>
          <cell r="F5926" t="str">
            <v>Total A</v>
          </cell>
          <cell r="G5926">
            <v>0</v>
          </cell>
        </row>
        <row r="5927">
          <cell r="A5927">
            <v>0</v>
          </cell>
          <cell r="B5927">
            <v>0</v>
          </cell>
          <cell r="C5927" t="str">
            <v>B - MANO DE OBRA</v>
          </cell>
          <cell r="D5927">
            <v>0</v>
          </cell>
          <cell r="E5927">
            <v>0</v>
          </cell>
          <cell r="F5927">
            <v>0</v>
          </cell>
          <cell r="G5927">
            <v>0</v>
          </cell>
        </row>
        <row r="5928">
          <cell r="A5928" t="str">
            <v/>
          </cell>
          <cell r="B5928">
            <v>0</v>
          </cell>
          <cell r="C5928">
            <v>0</v>
          </cell>
          <cell r="D5928" t="str">
            <v/>
          </cell>
          <cell r="E5928">
            <v>0</v>
          </cell>
          <cell r="F5928">
            <v>0</v>
          </cell>
          <cell r="G5928">
            <v>0</v>
          </cell>
        </row>
        <row r="5929">
          <cell r="A5929" t="str">
            <v/>
          </cell>
          <cell r="B5929">
            <v>0</v>
          </cell>
          <cell r="C5929">
            <v>0</v>
          </cell>
          <cell r="D5929" t="str">
            <v/>
          </cell>
          <cell r="E5929">
            <v>0</v>
          </cell>
          <cell r="F5929">
            <v>0</v>
          </cell>
          <cell r="G5929">
            <v>0</v>
          </cell>
        </row>
        <row r="5930">
          <cell r="A5930" t="str">
            <v/>
          </cell>
          <cell r="B5930">
            <v>0</v>
          </cell>
          <cell r="C5930">
            <v>0</v>
          </cell>
          <cell r="D5930" t="str">
            <v/>
          </cell>
          <cell r="E5930">
            <v>0</v>
          </cell>
          <cell r="F5930">
            <v>0</v>
          </cell>
          <cell r="G5930">
            <v>0</v>
          </cell>
        </row>
        <row r="5931">
          <cell r="A5931" t="str">
            <v/>
          </cell>
          <cell r="B5931">
            <v>0</v>
          </cell>
          <cell r="C5931">
            <v>0</v>
          </cell>
          <cell r="D5931" t="str">
            <v/>
          </cell>
          <cell r="E5931">
            <v>0</v>
          </cell>
          <cell r="F5931">
            <v>0</v>
          </cell>
          <cell r="G5931">
            <v>0</v>
          </cell>
        </row>
        <row r="5932">
          <cell r="A5932" t="str">
            <v/>
          </cell>
          <cell r="B5932">
            <v>0</v>
          </cell>
          <cell r="C5932">
            <v>0</v>
          </cell>
          <cell r="D5932" t="str">
            <v/>
          </cell>
          <cell r="E5932">
            <v>0</v>
          </cell>
          <cell r="F5932">
            <v>0</v>
          </cell>
          <cell r="G5932">
            <v>0</v>
          </cell>
        </row>
        <row r="5933">
          <cell r="A5933" t="str">
            <v/>
          </cell>
          <cell r="B5933">
            <v>0</v>
          </cell>
          <cell r="C5933">
            <v>0</v>
          </cell>
          <cell r="D5933" t="str">
            <v/>
          </cell>
          <cell r="E5933">
            <v>0</v>
          </cell>
          <cell r="F5933">
            <v>0</v>
          </cell>
          <cell r="G5933">
            <v>0</v>
          </cell>
        </row>
        <row r="5934">
          <cell r="A5934" t="str">
            <v/>
          </cell>
          <cell r="B5934">
            <v>0</v>
          </cell>
          <cell r="C5934">
            <v>0</v>
          </cell>
          <cell r="D5934" t="str">
            <v/>
          </cell>
          <cell r="E5934">
            <v>0</v>
          </cell>
          <cell r="F5934">
            <v>0</v>
          </cell>
          <cell r="G5934">
            <v>0</v>
          </cell>
        </row>
        <row r="5935">
          <cell r="A5935" t="str">
            <v/>
          </cell>
          <cell r="B5935">
            <v>0</v>
          </cell>
          <cell r="C5935">
            <v>0</v>
          </cell>
          <cell r="D5935" t="str">
            <v/>
          </cell>
          <cell r="E5935">
            <v>0</v>
          </cell>
          <cell r="F5935">
            <v>0</v>
          </cell>
          <cell r="G5935">
            <v>0</v>
          </cell>
        </row>
        <row r="5936">
          <cell r="A5936">
            <v>0</v>
          </cell>
          <cell r="B5936">
            <v>0</v>
          </cell>
          <cell r="C5936">
            <v>0</v>
          </cell>
          <cell r="D5936">
            <v>0</v>
          </cell>
          <cell r="E5936">
            <v>0</v>
          </cell>
          <cell r="F5936" t="str">
            <v>Total B</v>
          </cell>
          <cell r="G5936">
            <v>0</v>
          </cell>
        </row>
        <row r="5937">
          <cell r="A5937">
            <v>0</v>
          </cell>
          <cell r="B5937">
            <v>0</v>
          </cell>
          <cell r="C5937" t="str">
            <v>C - EQUIPOS</v>
          </cell>
          <cell r="D5937">
            <v>0</v>
          </cell>
          <cell r="E5937">
            <v>0</v>
          </cell>
          <cell r="F5937">
            <v>0</v>
          </cell>
          <cell r="G5937">
            <v>0</v>
          </cell>
        </row>
        <row r="5938">
          <cell r="A5938" t="str">
            <v/>
          </cell>
          <cell r="B5938" t="str">
            <v/>
          </cell>
          <cell r="C5938">
            <v>0</v>
          </cell>
          <cell r="D5938" t="str">
            <v/>
          </cell>
          <cell r="E5938">
            <v>0</v>
          </cell>
          <cell r="F5938">
            <v>0</v>
          </cell>
          <cell r="G5938">
            <v>0</v>
          </cell>
        </row>
        <row r="5939">
          <cell r="A5939" t="str">
            <v/>
          </cell>
          <cell r="B5939" t="str">
            <v/>
          </cell>
          <cell r="C5939">
            <v>0</v>
          </cell>
          <cell r="D5939" t="str">
            <v/>
          </cell>
          <cell r="E5939">
            <v>0</v>
          </cell>
          <cell r="F5939">
            <v>0</v>
          </cell>
          <cell r="G5939">
            <v>0</v>
          </cell>
        </row>
        <row r="5940">
          <cell r="A5940" t="str">
            <v/>
          </cell>
          <cell r="B5940" t="str">
            <v/>
          </cell>
          <cell r="C5940">
            <v>0</v>
          </cell>
          <cell r="D5940" t="str">
            <v/>
          </cell>
          <cell r="E5940">
            <v>0</v>
          </cell>
          <cell r="F5940">
            <v>0</v>
          </cell>
          <cell r="G5940">
            <v>0</v>
          </cell>
        </row>
        <row r="5941">
          <cell r="A5941" t="str">
            <v/>
          </cell>
          <cell r="B5941" t="str">
            <v/>
          </cell>
          <cell r="C5941">
            <v>0</v>
          </cell>
          <cell r="D5941" t="str">
            <v/>
          </cell>
          <cell r="E5941">
            <v>0</v>
          </cell>
          <cell r="F5941">
            <v>0</v>
          </cell>
          <cell r="G5941">
            <v>0</v>
          </cell>
        </row>
        <row r="5942">
          <cell r="A5942" t="str">
            <v/>
          </cell>
          <cell r="B5942" t="str">
            <v/>
          </cell>
          <cell r="C5942">
            <v>0</v>
          </cell>
          <cell r="D5942" t="str">
            <v/>
          </cell>
          <cell r="E5942">
            <v>0</v>
          </cell>
          <cell r="F5942">
            <v>0</v>
          </cell>
          <cell r="G5942">
            <v>0</v>
          </cell>
        </row>
        <row r="5943">
          <cell r="A5943" t="str">
            <v/>
          </cell>
          <cell r="B5943" t="str">
            <v/>
          </cell>
          <cell r="C5943">
            <v>0</v>
          </cell>
          <cell r="D5943" t="str">
            <v/>
          </cell>
          <cell r="E5943">
            <v>0</v>
          </cell>
          <cell r="F5943">
            <v>0</v>
          </cell>
          <cell r="G5943">
            <v>0</v>
          </cell>
        </row>
        <row r="5944">
          <cell r="A5944" t="str">
            <v/>
          </cell>
          <cell r="B5944" t="str">
            <v/>
          </cell>
          <cell r="C5944">
            <v>0</v>
          </cell>
          <cell r="D5944" t="str">
            <v/>
          </cell>
          <cell r="E5944">
            <v>0</v>
          </cell>
          <cell r="F5944">
            <v>0</v>
          </cell>
          <cell r="G5944">
            <v>0</v>
          </cell>
        </row>
        <row r="5945">
          <cell r="A5945" t="str">
            <v/>
          </cell>
          <cell r="B5945" t="str">
            <v/>
          </cell>
          <cell r="C5945">
            <v>0</v>
          </cell>
          <cell r="D5945" t="str">
            <v/>
          </cell>
          <cell r="E5945">
            <v>0</v>
          </cell>
          <cell r="F5945">
            <v>0</v>
          </cell>
          <cell r="G5945">
            <v>0</v>
          </cell>
        </row>
        <row r="5946">
          <cell r="A5946" t="str">
            <v/>
          </cell>
          <cell r="B5946" t="str">
            <v/>
          </cell>
          <cell r="C5946">
            <v>0</v>
          </cell>
          <cell r="D5946" t="str">
            <v/>
          </cell>
          <cell r="E5946">
            <v>0</v>
          </cell>
          <cell r="F5946">
            <v>0</v>
          </cell>
          <cell r="G5946">
            <v>0</v>
          </cell>
        </row>
        <row r="5947">
          <cell r="A5947">
            <v>0</v>
          </cell>
          <cell r="B5947">
            <v>0</v>
          </cell>
          <cell r="C5947">
            <v>0</v>
          </cell>
          <cell r="D5947">
            <v>0</v>
          </cell>
          <cell r="E5947">
            <v>0</v>
          </cell>
          <cell r="F5947" t="str">
            <v>Total C</v>
          </cell>
          <cell r="G5947">
            <v>0</v>
          </cell>
        </row>
        <row r="5948">
          <cell r="A5948">
            <v>0</v>
          </cell>
          <cell r="B5948">
            <v>0</v>
          </cell>
          <cell r="C5948">
            <v>0</v>
          </cell>
          <cell r="D5948">
            <v>0</v>
          </cell>
          <cell r="E5948">
            <v>0</v>
          </cell>
          <cell r="F5948">
            <v>0</v>
          </cell>
          <cell r="G5948">
            <v>0</v>
          </cell>
        </row>
        <row r="5949">
          <cell r="A5949" t="str">
            <v/>
          </cell>
          <cell r="B5949" t="str">
            <v/>
          </cell>
          <cell r="C5949">
            <v>0</v>
          </cell>
          <cell r="D5949" t="str">
            <v>Costo  Neto</v>
          </cell>
          <cell r="E5949">
            <v>0</v>
          </cell>
          <cell r="F5949" t="str">
            <v>Total D=A+B+C</v>
          </cell>
          <cell r="G5949">
            <v>0</v>
          </cell>
        </row>
        <row r="5951">
          <cell r="A5951" t="str">
            <v>ANALISIS DE PRECIOS</v>
          </cell>
          <cell r="B5951">
            <v>0</v>
          </cell>
          <cell r="C5951">
            <v>0</v>
          </cell>
          <cell r="D5951">
            <v>0</v>
          </cell>
          <cell r="E5951">
            <v>0</v>
          </cell>
          <cell r="F5951">
            <v>0</v>
          </cell>
          <cell r="G5951">
            <v>0</v>
          </cell>
        </row>
        <row r="5952">
          <cell r="A5952" t="str">
            <v>COMITENTE:</v>
          </cell>
          <cell r="B5952" t="str">
            <v>DIRECCIÓN DE ARQUITECTURA</v>
          </cell>
          <cell r="C5952">
            <v>0</v>
          </cell>
          <cell r="D5952">
            <v>0</v>
          </cell>
          <cell r="E5952">
            <v>0</v>
          </cell>
          <cell r="F5952">
            <v>0</v>
          </cell>
          <cell r="G5952">
            <v>0</v>
          </cell>
        </row>
        <row r="5953">
          <cell r="A5953" t="str">
            <v>CONTRATISTA:</v>
          </cell>
          <cell r="B5953" t="str">
            <v>FUNCIONALES SIGOP</v>
          </cell>
          <cell r="C5953">
            <v>0</v>
          </cell>
          <cell r="D5953">
            <v>0</v>
          </cell>
          <cell r="E5953">
            <v>0</v>
          </cell>
          <cell r="F5953">
            <v>0</v>
          </cell>
          <cell r="G5953">
            <v>0</v>
          </cell>
        </row>
        <row r="5954">
          <cell r="A5954" t="str">
            <v>OBRA:</v>
          </cell>
          <cell r="B5954" t="str">
            <v>PRUEBA PLANILLA DE MEDICION</v>
          </cell>
          <cell r="C5954">
            <v>0</v>
          </cell>
          <cell r="D5954">
            <v>0</v>
          </cell>
          <cell r="E5954">
            <v>0</v>
          </cell>
          <cell r="F5954" t="str">
            <v>PRECIOS A:</v>
          </cell>
          <cell r="G5954">
            <v>0</v>
          </cell>
        </row>
        <row r="5955">
          <cell r="A5955" t="str">
            <v>UBICACIÓN:</v>
          </cell>
          <cell r="B5955" t="str">
            <v>CENTRO CIVICO</v>
          </cell>
          <cell r="C5955">
            <v>0</v>
          </cell>
          <cell r="D5955">
            <v>0</v>
          </cell>
          <cell r="E5955">
            <v>0</v>
          </cell>
          <cell r="F5955">
            <v>0</v>
          </cell>
          <cell r="G5955">
            <v>0</v>
          </cell>
        </row>
        <row r="5956">
          <cell r="A5956" t="str">
            <v>RUBRO:</v>
          </cell>
          <cell r="B5956" t="str">
            <v/>
          </cell>
          <cell r="C5956" t="str">
            <v/>
          </cell>
          <cell r="D5956">
            <v>0</v>
          </cell>
          <cell r="E5956">
            <v>0</v>
          </cell>
          <cell r="F5956">
            <v>0</v>
          </cell>
          <cell r="G5956">
            <v>0</v>
          </cell>
        </row>
        <row r="5957">
          <cell r="A5957" t="str">
            <v>ITEM:</v>
          </cell>
          <cell r="B5957" t="str">
            <v/>
          </cell>
          <cell r="C5957" t="str">
            <v/>
          </cell>
          <cell r="D5957">
            <v>0</v>
          </cell>
          <cell r="E5957">
            <v>0</v>
          </cell>
          <cell r="F5957" t="str">
            <v>UNIDAD:</v>
          </cell>
          <cell r="G5957" t="str">
            <v/>
          </cell>
        </row>
        <row r="5958">
          <cell r="A5958">
            <v>0</v>
          </cell>
          <cell r="B5958">
            <v>0</v>
          </cell>
          <cell r="C5958">
            <v>0</v>
          </cell>
          <cell r="D5958">
            <v>0</v>
          </cell>
          <cell r="E5958">
            <v>0</v>
          </cell>
          <cell r="F5958">
            <v>0</v>
          </cell>
          <cell r="G5958">
            <v>0</v>
          </cell>
        </row>
        <row r="5959">
          <cell r="A5959" t="str">
            <v>DATOS REDETERMINACION</v>
          </cell>
          <cell r="B5959">
            <v>0</v>
          </cell>
          <cell r="C5959" t="str">
            <v>DESIGNACION</v>
          </cell>
          <cell r="D5959" t="str">
            <v>U</v>
          </cell>
          <cell r="E5959" t="str">
            <v>Cantidad</v>
          </cell>
          <cell r="F5959" t="str">
            <v>$ Unitarios</v>
          </cell>
          <cell r="G5959" t="str">
            <v>$ Parcial</v>
          </cell>
        </row>
        <row r="5960">
          <cell r="A5960" t="str">
            <v>CÓDIGO</v>
          </cell>
          <cell r="B5960" t="str">
            <v>DESCRIPCIÓN</v>
          </cell>
          <cell r="C5960">
            <v>0</v>
          </cell>
          <cell r="D5960">
            <v>0</v>
          </cell>
          <cell r="E5960">
            <v>0</v>
          </cell>
          <cell r="F5960">
            <v>0</v>
          </cell>
          <cell r="G5960">
            <v>0</v>
          </cell>
        </row>
        <row r="5961">
          <cell r="A5961">
            <v>0</v>
          </cell>
          <cell r="B5961">
            <v>0</v>
          </cell>
          <cell r="C5961" t="str">
            <v>A - MATERIALES</v>
          </cell>
          <cell r="D5961">
            <v>0</v>
          </cell>
          <cell r="E5961">
            <v>0</v>
          </cell>
          <cell r="F5961">
            <v>0</v>
          </cell>
          <cell r="G5961">
            <v>0</v>
          </cell>
        </row>
        <row r="5962">
          <cell r="A5962" t="str">
            <v/>
          </cell>
          <cell r="B5962" t="str">
            <v/>
          </cell>
          <cell r="C5962">
            <v>0</v>
          </cell>
          <cell r="D5962" t="str">
            <v/>
          </cell>
          <cell r="E5962">
            <v>0</v>
          </cell>
          <cell r="F5962">
            <v>0</v>
          </cell>
          <cell r="G5962">
            <v>0</v>
          </cell>
        </row>
        <row r="5963">
          <cell r="A5963" t="str">
            <v/>
          </cell>
          <cell r="B5963" t="str">
            <v/>
          </cell>
          <cell r="C5963">
            <v>0</v>
          </cell>
          <cell r="D5963" t="str">
            <v/>
          </cell>
          <cell r="E5963">
            <v>0</v>
          </cell>
          <cell r="F5963">
            <v>0</v>
          </cell>
          <cell r="G5963">
            <v>0</v>
          </cell>
        </row>
        <row r="5964">
          <cell r="A5964" t="str">
            <v/>
          </cell>
          <cell r="B5964" t="str">
            <v/>
          </cell>
          <cell r="C5964">
            <v>0</v>
          </cell>
          <cell r="D5964" t="str">
            <v/>
          </cell>
          <cell r="E5964">
            <v>0</v>
          </cell>
          <cell r="F5964">
            <v>0</v>
          </cell>
          <cell r="G5964">
            <v>0</v>
          </cell>
        </row>
        <row r="5965">
          <cell r="A5965" t="str">
            <v/>
          </cell>
          <cell r="B5965" t="str">
            <v/>
          </cell>
          <cell r="C5965">
            <v>0</v>
          </cell>
          <cell r="D5965" t="str">
            <v/>
          </cell>
          <cell r="E5965">
            <v>0</v>
          </cell>
          <cell r="F5965">
            <v>0</v>
          </cell>
          <cell r="G5965">
            <v>0</v>
          </cell>
        </row>
        <row r="5966">
          <cell r="A5966" t="str">
            <v/>
          </cell>
          <cell r="B5966" t="str">
            <v/>
          </cell>
          <cell r="C5966">
            <v>0</v>
          </cell>
          <cell r="D5966" t="str">
            <v/>
          </cell>
          <cell r="E5966">
            <v>0</v>
          </cell>
          <cell r="F5966">
            <v>0</v>
          </cell>
          <cell r="G5966">
            <v>0</v>
          </cell>
        </row>
        <row r="5967">
          <cell r="A5967" t="str">
            <v/>
          </cell>
          <cell r="B5967" t="str">
            <v/>
          </cell>
          <cell r="C5967">
            <v>0</v>
          </cell>
          <cell r="D5967" t="str">
            <v/>
          </cell>
          <cell r="E5967">
            <v>0</v>
          </cell>
          <cell r="F5967">
            <v>0</v>
          </cell>
          <cell r="G5967">
            <v>0</v>
          </cell>
        </row>
        <row r="5968">
          <cell r="A5968" t="str">
            <v/>
          </cell>
          <cell r="B5968" t="str">
            <v/>
          </cell>
          <cell r="C5968">
            <v>0</v>
          </cell>
          <cell r="D5968" t="str">
            <v/>
          </cell>
          <cell r="E5968">
            <v>0</v>
          </cell>
          <cell r="F5968">
            <v>0</v>
          </cell>
          <cell r="G5968">
            <v>0</v>
          </cell>
        </row>
        <row r="5969">
          <cell r="A5969" t="str">
            <v/>
          </cell>
          <cell r="B5969" t="str">
            <v/>
          </cell>
          <cell r="C5969">
            <v>0</v>
          </cell>
          <cell r="D5969" t="str">
            <v/>
          </cell>
          <cell r="E5969">
            <v>0</v>
          </cell>
          <cell r="F5969">
            <v>0</v>
          </cell>
          <cell r="G5969">
            <v>0</v>
          </cell>
        </row>
        <row r="5970">
          <cell r="A5970" t="str">
            <v/>
          </cell>
          <cell r="B5970" t="str">
            <v/>
          </cell>
          <cell r="C5970">
            <v>0</v>
          </cell>
          <cell r="D5970" t="str">
            <v/>
          </cell>
          <cell r="E5970">
            <v>0</v>
          </cell>
          <cell r="F5970">
            <v>0</v>
          </cell>
          <cell r="G5970">
            <v>0</v>
          </cell>
        </row>
        <row r="5971">
          <cell r="A5971" t="str">
            <v/>
          </cell>
          <cell r="B5971" t="str">
            <v/>
          </cell>
          <cell r="C5971">
            <v>0</v>
          </cell>
          <cell r="D5971" t="str">
            <v/>
          </cell>
          <cell r="E5971">
            <v>0</v>
          </cell>
          <cell r="F5971">
            <v>0</v>
          </cell>
          <cell r="G5971">
            <v>0</v>
          </cell>
        </row>
        <row r="5972">
          <cell r="A5972" t="str">
            <v/>
          </cell>
          <cell r="B5972" t="str">
            <v/>
          </cell>
          <cell r="C5972">
            <v>0</v>
          </cell>
          <cell r="D5972" t="str">
            <v/>
          </cell>
          <cell r="E5972">
            <v>0</v>
          </cell>
          <cell r="F5972">
            <v>0</v>
          </cell>
          <cell r="G5972">
            <v>0</v>
          </cell>
        </row>
        <row r="5973">
          <cell r="A5973" t="str">
            <v/>
          </cell>
          <cell r="B5973" t="str">
            <v/>
          </cell>
          <cell r="C5973">
            <v>0</v>
          </cell>
          <cell r="D5973" t="str">
            <v/>
          </cell>
          <cell r="E5973">
            <v>0</v>
          </cell>
          <cell r="F5973">
            <v>0</v>
          </cell>
          <cell r="G5973">
            <v>0</v>
          </cell>
        </row>
        <row r="5974">
          <cell r="A5974" t="str">
            <v/>
          </cell>
          <cell r="B5974" t="str">
            <v/>
          </cell>
          <cell r="C5974">
            <v>0</v>
          </cell>
          <cell r="D5974" t="str">
            <v/>
          </cell>
          <cell r="E5974">
            <v>0</v>
          </cell>
          <cell r="F5974">
            <v>0</v>
          </cell>
          <cell r="G5974">
            <v>0</v>
          </cell>
        </row>
        <row r="5975">
          <cell r="A5975" t="str">
            <v/>
          </cell>
          <cell r="B5975" t="str">
            <v/>
          </cell>
          <cell r="C5975">
            <v>0</v>
          </cell>
          <cell r="D5975" t="str">
            <v/>
          </cell>
          <cell r="E5975">
            <v>0</v>
          </cell>
          <cell r="F5975">
            <v>0</v>
          </cell>
          <cell r="G5975">
            <v>0</v>
          </cell>
        </row>
        <row r="5976">
          <cell r="A5976">
            <v>0</v>
          </cell>
          <cell r="B5976">
            <v>0</v>
          </cell>
          <cell r="C5976">
            <v>0</v>
          </cell>
          <cell r="D5976">
            <v>0</v>
          </cell>
          <cell r="E5976">
            <v>0</v>
          </cell>
          <cell r="F5976" t="str">
            <v>Total A</v>
          </cell>
          <cell r="G5976">
            <v>0</v>
          </cell>
        </row>
        <row r="5977">
          <cell r="A5977">
            <v>0</v>
          </cell>
          <cell r="B5977">
            <v>0</v>
          </cell>
          <cell r="C5977" t="str">
            <v>B - MANO DE OBRA</v>
          </cell>
          <cell r="D5977">
            <v>0</v>
          </cell>
          <cell r="E5977">
            <v>0</v>
          </cell>
          <cell r="F5977">
            <v>0</v>
          </cell>
          <cell r="G5977">
            <v>0</v>
          </cell>
        </row>
        <row r="5978">
          <cell r="A5978" t="str">
            <v/>
          </cell>
          <cell r="B5978">
            <v>0</v>
          </cell>
          <cell r="C5978">
            <v>0</v>
          </cell>
          <cell r="D5978" t="str">
            <v/>
          </cell>
          <cell r="E5978">
            <v>0</v>
          </cell>
          <cell r="F5978">
            <v>0</v>
          </cell>
          <cell r="G5978">
            <v>0</v>
          </cell>
        </row>
        <row r="5979">
          <cell r="A5979" t="str">
            <v/>
          </cell>
          <cell r="B5979">
            <v>0</v>
          </cell>
          <cell r="C5979">
            <v>0</v>
          </cell>
          <cell r="D5979" t="str">
            <v/>
          </cell>
          <cell r="E5979">
            <v>0</v>
          </cell>
          <cell r="F5979">
            <v>0</v>
          </cell>
          <cell r="G5979">
            <v>0</v>
          </cell>
        </row>
        <row r="5980">
          <cell r="A5980" t="str">
            <v/>
          </cell>
          <cell r="B5980">
            <v>0</v>
          </cell>
          <cell r="C5980">
            <v>0</v>
          </cell>
          <cell r="D5980" t="str">
            <v/>
          </cell>
          <cell r="E5980">
            <v>0</v>
          </cell>
          <cell r="F5980">
            <v>0</v>
          </cell>
          <cell r="G5980">
            <v>0</v>
          </cell>
        </row>
        <row r="5981">
          <cell r="A5981" t="str">
            <v/>
          </cell>
          <cell r="B5981">
            <v>0</v>
          </cell>
          <cell r="C5981">
            <v>0</v>
          </cell>
          <cell r="D5981" t="str">
            <v/>
          </cell>
          <cell r="E5981">
            <v>0</v>
          </cell>
          <cell r="F5981">
            <v>0</v>
          </cell>
          <cell r="G5981">
            <v>0</v>
          </cell>
        </row>
        <row r="5982">
          <cell r="A5982" t="str">
            <v/>
          </cell>
          <cell r="B5982">
            <v>0</v>
          </cell>
          <cell r="C5982">
            <v>0</v>
          </cell>
          <cell r="D5982" t="str">
            <v/>
          </cell>
          <cell r="E5982">
            <v>0</v>
          </cell>
          <cell r="F5982">
            <v>0</v>
          </cell>
          <cell r="G5982">
            <v>0</v>
          </cell>
        </row>
        <row r="5983">
          <cell r="A5983" t="str">
            <v/>
          </cell>
          <cell r="B5983">
            <v>0</v>
          </cell>
          <cell r="C5983">
            <v>0</v>
          </cell>
          <cell r="D5983" t="str">
            <v/>
          </cell>
          <cell r="E5983">
            <v>0</v>
          </cell>
          <cell r="F5983">
            <v>0</v>
          </cell>
          <cell r="G5983">
            <v>0</v>
          </cell>
        </row>
        <row r="5984">
          <cell r="A5984" t="str">
            <v/>
          </cell>
          <cell r="B5984">
            <v>0</v>
          </cell>
          <cell r="C5984">
            <v>0</v>
          </cell>
          <cell r="D5984" t="str">
            <v/>
          </cell>
          <cell r="E5984">
            <v>0</v>
          </cell>
          <cell r="F5984">
            <v>0</v>
          </cell>
          <cell r="G5984">
            <v>0</v>
          </cell>
        </row>
        <row r="5985">
          <cell r="A5985" t="str">
            <v/>
          </cell>
          <cell r="B5985">
            <v>0</v>
          </cell>
          <cell r="C5985">
            <v>0</v>
          </cell>
          <cell r="D5985" t="str">
            <v/>
          </cell>
          <cell r="E5985">
            <v>0</v>
          </cell>
          <cell r="F5985">
            <v>0</v>
          </cell>
          <cell r="G5985">
            <v>0</v>
          </cell>
        </row>
        <row r="5986">
          <cell r="A5986">
            <v>0</v>
          </cell>
          <cell r="B5986">
            <v>0</v>
          </cell>
          <cell r="C5986">
            <v>0</v>
          </cell>
          <cell r="D5986">
            <v>0</v>
          </cell>
          <cell r="E5986">
            <v>0</v>
          </cell>
          <cell r="F5986" t="str">
            <v>Total B</v>
          </cell>
          <cell r="G5986">
            <v>0</v>
          </cell>
        </row>
        <row r="5987">
          <cell r="A5987">
            <v>0</v>
          </cell>
          <cell r="B5987">
            <v>0</v>
          </cell>
          <cell r="C5987" t="str">
            <v>C - EQUIPOS</v>
          </cell>
          <cell r="D5987">
            <v>0</v>
          </cell>
          <cell r="E5987">
            <v>0</v>
          </cell>
          <cell r="F5987">
            <v>0</v>
          </cell>
          <cell r="G5987">
            <v>0</v>
          </cell>
        </row>
        <row r="5988">
          <cell r="A5988" t="str">
            <v/>
          </cell>
          <cell r="B5988" t="str">
            <v/>
          </cell>
          <cell r="C5988">
            <v>0</v>
          </cell>
          <cell r="D5988" t="str">
            <v/>
          </cell>
          <cell r="E5988">
            <v>0</v>
          </cell>
          <cell r="F5988">
            <v>0</v>
          </cell>
          <cell r="G5988">
            <v>0</v>
          </cell>
        </row>
        <row r="5989">
          <cell r="A5989" t="str">
            <v/>
          </cell>
          <cell r="B5989" t="str">
            <v/>
          </cell>
          <cell r="C5989">
            <v>0</v>
          </cell>
          <cell r="D5989" t="str">
            <v/>
          </cell>
          <cell r="E5989">
            <v>0</v>
          </cell>
          <cell r="F5989">
            <v>0</v>
          </cell>
          <cell r="G5989">
            <v>0</v>
          </cell>
        </row>
        <row r="5990">
          <cell r="A5990" t="str">
            <v/>
          </cell>
          <cell r="B5990" t="str">
            <v/>
          </cell>
          <cell r="C5990">
            <v>0</v>
          </cell>
          <cell r="D5990" t="str">
            <v/>
          </cell>
          <cell r="E5990">
            <v>0</v>
          </cell>
          <cell r="F5990">
            <v>0</v>
          </cell>
          <cell r="G5990">
            <v>0</v>
          </cell>
        </row>
        <row r="5991">
          <cell r="A5991" t="str">
            <v/>
          </cell>
          <cell r="B5991" t="str">
            <v/>
          </cell>
          <cell r="C5991">
            <v>0</v>
          </cell>
          <cell r="D5991" t="str">
            <v/>
          </cell>
          <cell r="E5991">
            <v>0</v>
          </cell>
          <cell r="F5991">
            <v>0</v>
          </cell>
          <cell r="G5991">
            <v>0</v>
          </cell>
        </row>
        <row r="5992">
          <cell r="A5992" t="str">
            <v/>
          </cell>
          <cell r="B5992" t="str">
            <v/>
          </cell>
          <cell r="C5992">
            <v>0</v>
          </cell>
          <cell r="D5992" t="str">
            <v/>
          </cell>
          <cell r="E5992">
            <v>0</v>
          </cell>
          <cell r="F5992">
            <v>0</v>
          </cell>
          <cell r="G5992">
            <v>0</v>
          </cell>
        </row>
        <row r="5993">
          <cell r="A5993" t="str">
            <v/>
          </cell>
          <cell r="B5993" t="str">
            <v/>
          </cell>
          <cell r="C5993">
            <v>0</v>
          </cell>
          <cell r="D5993" t="str">
            <v/>
          </cell>
          <cell r="E5993">
            <v>0</v>
          </cell>
          <cell r="F5993">
            <v>0</v>
          </cell>
          <cell r="G5993">
            <v>0</v>
          </cell>
        </row>
        <row r="5994">
          <cell r="A5994" t="str">
            <v/>
          </cell>
          <cell r="B5994" t="str">
            <v/>
          </cell>
          <cell r="C5994">
            <v>0</v>
          </cell>
          <cell r="D5994" t="str">
            <v/>
          </cell>
          <cell r="E5994">
            <v>0</v>
          </cell>
          <cell r="F5994">
            <v>0</v>
          </cell>
          <cell r="G5994">
            <v>0</v>
          </cell>
        </row>
        <row r="5995">
          <cell r="A5995" t="str">
            <v/>
          </cell>
          <cell r="B5995" t="str">
            <v/>
          </cell>
          <cell r="C5995">
            <v>0</v>
          </cell>
          <cell r="D5995" t="str">
            <v/>
          </cell>
          <cell r="E5995">
            <v>0</v>
          </cell>
          <cell r="F5995">
            <v>0</v>
          </cell>
          <cell r="G5995">
            <v>0</v>
          </cell>
        </row>
        <row r="5996">
          <cell r="A5996" t="str">
            <v/>
          </cell>
          <cell r="B5996" t="str">
            <v/>
          </cell>
          <cell r="C5996">
            <v>0</v>
          </cell>
          <cell r="D5996" t="str">
            <v/>
          </cell>
          <cell r="E5996">
            <v>0</v>
          </cell>
          <cell r="F5996">
            <v>0</v>
          </cell>
          <cell r="G5996">
            <v>0</v>
          </cell>
        </row>
        <row r="5997">
          <cell r="A5997">
            <v>0</v>
          </cell>
          <cell r="B5997">
            <v>0</v>
          </cell>
          <cell r="C5997">
            <v>0</v>
          </cell>
          <cell r="D5997">
            <v>0</v>
          </cell>
          <cell r="E5997">
            <v>0</v>
          </cell>
          <cell r="F5997" t="str">
            <v>Total C</v>
          </cell>
          <cell r="G5997">
            <v>0</v>
          </cell>
        </row>
        <row r="5998">
          <cell r="A5998">
            <v>0</v>
          </cell>
          <cell r="B5998">
            <v>0</v>
          </cell>
          <cell r="C5998">
            <v>0</v>
          </cell>
          <cell r="D5998">
            <v>0</v>
          </cell>
          <cell r="E5998">
            <v>0</v>
          </cell>
          <cell r="F5998">
            <v>0</v>
          </cell>
          <cell r="G5998">
            <v>0</v>
          </cell>
        </row>
        <row r="5999">
          <cell r="A5999" t="str">
            <v/>
          </cell>
          <cell r="B5999" t="str">
            <v/>
          </cell>
          <cell r="C5999">
            <v>0</v>
          </cell>
          <cell r="D5999" t="str">
            <v>Costo  Neto</v>
          </cell>
          <cell r="E5999">
            <v>0</v>
          </cell>
          <cell r="F5999" t="str">
            <v>Total D=A+B+C</v>
          </cell>
          <cell r="G5999">
            <v>0</v>
          </cell>
        </row>
        <row r="6001">
          <cell r="A6001" t="str">
            <v>ANALISIS DE PRECIOS</v>
          </cell>
          <cell r="B6001">
            <v>0</v>
          </cell>
          <cell r="C6001">
            <v>0</v>
          </cell>
          <cell r="D6001">
            <v>0</v>
          </cell>
          <cell r="E6001">
            <v>0</v>
          </cell>
          <cell r="F6001">
            <v>0</v>
          </cell>
          <cell r="G6001">
            <v>0</v>
          </cell>
        </row>
        <row r="6002">
          <cell r="A6002" t="str">
            <v>COMITENTE:</v>
          </cell>
          <cell r="B6002" t="str">
            <v>DIRECCIÓN DE ARQUITECTURA</v>
          </cell>
          <cell r="C6002">
            <v>0</v>
          </cell>
          <cell r="D6002">
            <v>0</v>
          </cell>
          <cell r="E6002">
            <v>0</v>
          </cell>
          <cell r="F6002">
            <v>0</v>
          </cell>
          <cell r="G6002">
            <v>0</v>
          </cell>
        </row>
        <row r="6003">
          <cell r="A6003" t="str">
            <v>CONTRATISTA:</v>
          </cell>
          <cell r="B6003" t="str">
            <v>FUNCIONALES SIGOP</v>
          </cell>
          <cell r="C6003">
            <v>0</v>
          </cell>
          <cell r="D6003">
            <v>0</v>
          </cell>
          <cell r="E6003">
            <v>0</v>
          </cell>
          <cell r="F6003">
            <v>0</v>
          </cell>
          <cell r="G6003">
            <v>0</v>
          </cell>
        </row>
        <row r="6004">
          <cell r="A6004" t="str">
            <v>OBRA:</v>
          </cell>
          <cell r="B6004" t="str">
            <v>PRUEBA PLANILLA DE MEDICION</v>
          </cell>
          <cell r="C6004">
            <v>0</v>
          </cell>
          <cell r="D6004">
            <v>0</v>
          </cell>
          <cell r="E6004">
            <v>0</v>
          </cell>
          <cell r="F6004" t="str">
            <v>PRECIOS A:</v>
          </cell>
          <cell r="G6004">
            <v>0</v>
          </cell>
        </row>
        <row r="6005">
          <cell r="A6005" t="str">
            <v>UBICACIÓN:</v>
          </cell>
          <cell r="B6005" t="str">
            <v>CENTRO CIVICO</v>
          </cell>
          <cell r="C6005">
            <v>0</v>
          </cell>
          <cell r="D6005">
            <v>0</v>
          </cell>
          <cell r="E6005">
            <v>0</v>
          </cell>
          <cell r="F6005">
            <v>0</v>
          </cell>
          <cell r="G6005">
            <v>0</v>
          </cell>
        </row>
        <row r="6006">
          <cell r="A6006" t="str">
            <v>RUBRO:</v>
          </cell>
          <cell r="B6006" t="str">
            <v/>
          </cell>
          <cell r="C6006" t="str">
            <v/>
          </cell>
          <cell r="D6006">
            <v>0</v>
          </cell>
          <cell r="E6006">
            <v>0</v>
          </cell>
          <cell r="F6006">
            <v>0</v>
          </cell>
          <cell r="G6006">
            <v>0</v>
          </cell>
        </row>
        <row r="6007">
          <cell r="A6007" t="str">
            <v>ITEM:</v>
          </cell>
          <cell r="B6007" t="str">
            <v/>
          </cell>
          <cell r="C6007" t="str">
            <v/>
          </cell>
          <cell r="D6007">
            <v>0</v>
          </cell>
          <cell r="E6007">
            <v>0</v>
          </cell>
          <cell r="F6007" t="str">
            <v>UNIDAD:</v>
          </cell>
          <cell r="G6007" t="str">
            <v/>
          </cell>
        </row>
        <row r="6008">
          <cell r="A6008">
            <v>0</v>
          </cell>
          <cell r="B6008">
            <v>0</v>
          </cell>
          <cell r="C6008">
            <v>0</v>
          </cell>
          <cell r="D6008">
            <v>0</v>
          </cell>
          <cell r="E6008">
            <v>0</v>
          </cell>
          <cell r="F6008">
            <v>0</v>
          </cell>
          <cell r="G6008">
            <v>0</v>
          </cell>
        </row>
        <row r="6009">
          <cell r="A6009" t="str">
            <v>DATOS REDETERMINACION</v>
          </cell>
          <cell r="B6009">
            <v>0</v>
          </cell>
          <cell r="C6009" t="str">
            <v>DESIGNACION</v>
          </cell>
          <cell r="D6009" t="str">
            <v>U</v>
          </cell>
          <cell r="E6009" t="str">
            <v>Cantidad</v>
          </cell>
          <cell r="F6009" t="str">
            <v>$ Unitarios</v>
          </cell>
          <cell r="G6009" t="str">
            <v>$ Parcial</v>
          </cell>
        </row>
        <row r="6010">
          <cell r="A6010" t="str">
            <v>CÓDIGO</v>
          </cell>
          <cell r="B6010" t="str">
            <v>DESCRIPCIÓN</v>
          </cell>
          <cell r="C6010">
            <v>0</v>
          </cell>
          <cell r="D6010">
            <v>0</v>
          </cell>
          <cell r="E6010">
            <v>0</v>
          </cell>
          <cell r="F6010">
            <v>0</v>
          </cell>
          <cell r="G6010">
            <v>0</v>
          </cell>
        </row>
        <row r="6011">
          <cell r="A6011">
            <v>0</v>
          </cell>
          <cell r="B6011">
            <v>0</v>
          </cell>
          <cell r="C6011" t="str">
            <v>A - MATERIALES</v>
          </cell>
          <cell r="D6011">
            <v>0</v>
          </cell>
          <cell r="E6011">
            <v>0</v>
          </cell>
          <cell r="F6011">
            <v>0</v>
          </cell>
          <cell r="G6011">
            <v>0</v>
          </cell>
        </row>
        <row r="6012">
          <cell r="A6012" t="str">
            <v/>
          </cell>
          <cell r="B6012" t="str">
            <v/>
          </cell>
          <cell r="C6012">
            <v>0</v>
          </cell>
          <cell r="D6012" t="str">
            <v/>
          </cell>
          <cell r="E6012">
            <v>0</v>
          </cell>
          <cell r="F6012">
            <v>0</v>
          </cell>
          <cell r="G6012">
            <v>0</v>
          </cell>
        </row>
        <row r="6013">
          <cell r="A6013" t="str">
            <v/>
          </cell>
          <cell r="B6013" t="str">
            <v/>
          </cell>
          <cell r="C6013">
            <v>0</v>
          </cell>
          <cell r="D6013" t="str">
            <v/>
          </cell>
          <cell r="E6013">
            <v>0</v>
          </cell>
          <cell r="F6013">
            <v>0</v>
          </cell>
          <cell r="G6013">
            <v>0</v>
          </cell>
        </row>
        <row r="6014">
          <cell r="A6014" t="str">
            <v/>
          </cell>
          <cell r="B6014" t="str">
            <v/>
          </cell>
          <cell r="C6014">
            <v>0</v>
          </cell>
          <cell r="D6014" t="str">
            <v/>
          </cell>
          <cell r="E6014">
            <v>0</v>
          </cell>
          <cell r="F6014">
            <v>0</v>
          </cell>
          <cell r="G6014">
            <v>0</v>
          </cell>
        </row>
        <row r="6015">
          <cell r="A6015" t="str">
            <v/>
          </cell>
          <cell r="B6015" t="str">
            <v/>
          </cell>
          <cell r="C6015">
            <v>0</v>
          </cell>
          <cell r="D6015" t="str">
            <v/>
          </cell>
          <cell r="E6015">
            <v>0</v>
          </cell>
          <cell r="F6015">
            <v>0</v>
          </cell>
          <cell r="G6015">
            <v>0</v>
          </cell>
        </row>
        <row r="6016">
          <cell r="A6016" t="str">
            <v/>
          </cell>
          <cell r="B6016" t="str">
            <v/>
          </cell>
          <cell r="C6016">
            <v>0</v>
          </cell>
          <cell r="D6016" t="str">
            <v/>
          </cell>
          <cell r="E6016">
            <v>0</v>
          </cell>
          <cell r="F6016">
            <v>0</v>
          </cell>
          <cell r="G6016">
            <v>0</v>
          </cell>
        </row>
        <row r="6017">
          <cell r="A6017" t="str">
            <v/>
          </cell>
          <cell r="B6017" t="str">
            <v/>
          </cell>
          <cell r="C6017">
            <v>0</v>
          </cell>
          <cell r="D6017" t="str">
            <v/>
          </cell>
          <cell r="E6017">
            <v>0</v>
          </cell>
          <cell r="F6017">
            <v>0</v>
          </cell>
          <cell r="G6017">
            <v>0</v>
          </cell>
        </row>
        <row r="6018">
          <cell r="A6018" t="str">
            <v/>
          </cell>
          <cell r="B6018" t="str">
            <v/>
          </cell>
          <cell r="C6018">
            <v>0</v>
          </cell>
          <cell r="D6018" t="str">
            <v/>
          </cell>
          <cell r="E6018">
            <v>0</v>
          </cell>
          <cell r="F6018">
            <v>0</v>
          </cell>
          <cell r="G6018">
            <v>0</v>
          </cell>
        </row>
        <row r="6019">
          <cell r="A6019" t="str">
            <v/>
          </cell>
          <cell r="B6019" t="str">
            <v/>
          </cell>
          <cell r="C6019">
            <v>0</v>
          </cell>
          <cell r="D6019" t="str">
            <v/>
          </cell>
          <cell r="E6019">
            <v>0</v>
          </cell>
          <cell r="F6019">
            <v>0</v>
          </cell>
          <cell r="G6019">
            <v>0</v>
          </cell>
        </row>
        <row r="6020">
          <cell r="A6020" t="str">
            <v/>
          </cell>
          <cell r="B6020" t="str">
            <v/>
          </cell>
          <cell r="C6020">
            <v>0</v>
          </cell>
          <cell r="D6020" t="str">
            <v/>
          </cell>
          <cell r="E6020">
            <v>0</v>
          </cell>
          <cell r="F6020">
            <v>0</v>
          </cell>
          <cell r="G6020">
            <v>0</v>
          </cell>
        </row>
        <row r="6021">
          <cell r="A6021" t="str">
            <v/>
          </cell>
          <cell r="B6021" t="str">
            <v/>
          </cell>
          <cell r="C6021">
            <v>0</v>
          </cell>
          <cell r="D6021" t="str">
            <v/>
          </cell>
          <cell r="E6021">
            <v>0</v>
          </cell>
          <cell r="F6021">
            <v>0</v>
          </cell>
          <cell r="G6021">
            <v>0</v>
          </cell>
        </row>
        <row r="6022">
          <cell r="A6022" t="str">
            <v/>
          </cell>
          <cell r="B6022" t="str">
            <v/>
          </cell>
          <cell r="C6022">
            <v>0</v>
          </cell>
          <cell r="D6022" t="str">
            <v/>
          </cell>
          <cell r="E6022">
            <v>0</v>
          </cell>
          <cell r="F6022">
            <v>0</v>
          </cell>
          <cell r="G6022">
            <v>0</v>
          </cell>
        </row>
        <row r="6023">
          <cell r="A6023" t="str">
            <v/>
          </cell>
          <cell r="B6023" t="str">
            <v/>
          </cell>
          <cell r="C6023">
            <v>0</v>
          </cell>
          <cell r="D6023" t="str">
            <v/>
          </cell>
          <cell r="E6023">
            <v>0</v>
          </cell>
          <cell r="F6023">
            <v>0</v>
          </cell>
          <cell r="G6023">
            <v>0</v>
          </cell>
        </row>
        <row r="6024">
          <cell r="A6024" t="str">
            <v/>
          </cell>
          <cell r="B6024" t="str">
            <v/>
          </cell>
          <cell r="C6024">
            <v>0</v>
          </cell>
          <cell r="D6024" t="str">
            <v/>
          </cell>
          <cell r="E6024">
            <v>0</v>
          </cell>
          <cell r="F6024">
            <v>0</v>
          </cell>
          <cell r="G6024">
            <v>0</v>
          </cell>
        </row>
        <row r="6025">
          <cell r="A6025" t="str">
            <v/>
          </cell>
          <cell r="B6025" t="str">
            <v/>
          </cell>
          <cell r="C6025">
            <v>0</v>
          </cell>
          <cell r="D6025" t="str">
            <v/>
          </cell>
          <cell r="E6025">
            <v>0</v>
          </cell>
          <cell r="F6025">
            <v>0</v>
          </cell>
          <cell r="G6025">
            <v>0</v>
          </cell>
        </row>
        <row r="6026">
          <cell r="A6026">
            <v>0</v>
          </cell>
          <cell r="B6026">
            <v>0</v>
          </cell>
          <cell r="C6026">
            <v>0</v>
          </cell>
          <cell r="D6026">
            <v>0</v>
          </cell>
          <cell r="E6026">
            <v>0</v>
          </cell>
          <cell r="F6026" t="str">
            <v>Total A</v>
          </cell>
          <cell r="G6026">
            <v>0</v>
          </cell>
        </row>
        <row r="6027">
          <cell r="A6027">
            <v>0</v>
          </cell>
          <cell r="B6027">
            <v>0</v>
          </cell>
          <cell r="C6027" t="str">
            <v>B - MANO DE OBRA</v>
          </cell>
          <cell r="D6027">
            <v>0</v>
          </cell>
          <cell r="E6027">
            <v>0</v>
          </cell>
          <cell r="F6027">
            <v>0</v>
          </cell>
          <cell r="G6027">
            <v>0</v>
          </cell>
        </row>
        <row r="6028">
          <cell r="A6028" t="str">
            <v/>
          </cell>
          <cell r="B6028">
            <v>0</v>
          </cell>
          <cell r="C6028">
            <v>0</v>
          </cell>
          <cell r="D6028" t="str">
            <v/>
          </cell>
          <cell r="E6028">
            <v>0</v>
          </cell>
          <cell r="F6028">
            <v>0</v>
          </cell>
          <cell r="G6028">
            <v>0</v>
          </cell>
        </row>
        <row r="6029">
          <cell r="A6029" t="str">
            <v/>
          </cell>
          <cell r="B6029">
            <v>0</v>
          </cell>
          <cell r="C6029">
            <v>0</v>
          </cell>
          <cell r="D6029" t="str">
            <v/>
          </cell>
          <cell r="E6029">
            <v>0</v>
          </cell>
          <cell r="F6029">
            <v>0</v>
          </cell>
          <cell r="G6029">
            <v>0</v>
          </cell>
        </row>
        <row r="6030">
          <cell r="A6030" t="str">
            <v/>
          </cell>
          <cell r="B6030">
            <v>0</v>
          </cell>
          <cell r="C6030">
            <v>0</v>
          </cell>
          <cell r="D6030" t="str">
            <v/>
          </cell>
          <cell r="E6030">
            <v>0</v>
          </cell>
          <cell r="F6030">
            <v>0</v>
          </cell>
          <cell r="G6030">
            <v>0</v>
          </cell>
        </row>
        <row r="6031">
          <cell r="A6031" t="str">
            <v/>
          </cell>
          <cell r="B6031">
            <v>0</v>
          </cell>
          <cell r="C6031">
            <v>0</v>
          </cell>
          <cell r="D6031" t="str">
            <v/>
          </cell>
          <cell r="E6031">
            <v>0</v>
          </cell>
          <cell r="F6031">
            <v>0</v>
          </cell>
          <cell r="G6031">
            <v>0</v>
          </cell>
        </row>
        <row r="6032">
          <cell r="A6032" t="str">
            <v/>
          </cell>
          <cell r="B6032">
            <v>0</v>
          </cell>
          <cell r="C6032">
            <v>0</v>
          </cell>
          <cell r="D6032" t="str">
            <v/>
          </cell>
          <cell r="E6032">
            <v>0</v>
          </cell>
          <cell r="F6032">
            <v>0</v>
          </cell>
          <cell r="G6032">
            <v>0</v>
          </cell>
        </row>
        <row r="6033">
          <cell r="A6033" t="str">
            <v/>
          </cell>
          <cell r="B6033">
            <v>0</v>
          </cell>
          <cell r="C6033">
            <v>0</v>
          </cell>
          <cell r="D6033" t="str">
            <v/>
          </cell>
          <cell r="E6033">
            <v>0</v>
          </cell>
          <cell r="F6033">
            <v>0</v>
          </cell>
          <cell r="G6033">
            <v>0</v>
          </cell>
        </row>
        <row r="6034">
          <cell r="A6034" t="str">
            <v/>
          </cell>
          <cell r="B6034">
            <v>0</v>
          </cell>
          <cell r="C6034">
            <v>0</v>
          </cell>
          <cell r="D6034" t="str">
            <v/>
          </cell>
          <cell r="E6034">
            <v>0</v>
          </cell>
          <cell r="F6034">
            <v>0</v>
          </cell>
          <cell r="G6034">
            <v>0</v>
          </cell>
        </row>
        <row r="6035">
          <cell r="A6035" t="str">
            <v/>
          </cell>
          <cell r="B6035">
            <v>0</v>
          </cell>
          <cell r="C6035">
            <v>0</v>
          </cell>
          <cell r="D6035" t="str">
            <v/>
          </cell>
          <cell r="E6035">
            <v>0</v>
          </cell>
          <cell r="F6035">
            <v>0</v>
          </cell>
          <cell r="G6035">
            <v>0</v>
          </cell>
        </row>
        <row r="6036">
          <cell r="A6036">
            <v>0</v>
          </cell>
          <cell r="B6036">
            <v>0</v>
          </cell>
          <cell r="C6036">
            <v>0</v>
          </cell>
          <cell r="D6036">
            <v>0</v>
          </cell>
          <cell r="E6036">
            <v>0</v>
          </cell>
          <cell r="F6036" t="str">
            <v>Total B</v>
          </cell>
          <cell r="G6036">
            <v>0</v>
          </cell>
        </row>
        <row r="6037">
          <cell r="A6037">
            <v>0</v>
          </cell>
          <cell r="B6037">
            <v>0</v>
          </cell>
          <cell r="C6037" t="str">
            <v>C - EQUIPOS</v>
          </cell>
          <cell r="D6037">
            <v>0</v>
          </cell>
          <cell r="E6037">
            <v>0</v>
          </cell>
          <cell r="F6037">
            <v>0</v>
          </cell>
          <cell r="G6037">
            <v>0</v>
          </cell>
        </row>
        <row r="6038">
          <cell r="A6038" t="str">
            <v/>
          </cell>
          <cell r="B6038" t="str">
            <v/>
          </cell>
          <cell r="C6038">
            <v>0</v>
          </cell>
          <cell r="D6038" t="str">
            <v/>
          </cell>
          <cell r="E6038">
            <v>0</v>
          </cell>
          <cell r="F6038">
            <v>0</v>
          </cell>
          <cell r="G6038">
            <v>0</v>
          </cell>
        </row>
        <row r="6039">
          <cell r="A6039" t="str">
            <v/>
          </cell>
          <cell r="B6039" t="str">
            <v/>
          </cell>
          <cell r="C6039">
            <v>0</v>
          </cell>
          <cell r="D6039" t="str">
            <v/>
          </cell>
          <cell r="E6039">
            <v>0</v>
          </cell>
          <cell r="F6039">
            <v>0</v>
          </cell>
          <cell r="G6039">
            <v>0</v>
          </cell>
        </row>
        <row r="6040">
          <cell r="A6040" t="str">
            <v/>
          </cell>
          <cell r="B6040" t="str">
            <v/>
          </cell>
          <cell r="C6040">
            <v>0</v>
          </cell>
          <cell r="D6040" t="str">
            <v/>
          </cell>
          <cell r="E6040">
            <v>0</v>
          </cell>
          <cell r="F6040">
            <v>0</v>
          </cell>
          <cell r="G6040">
            <v>0</v>
          </cell>
        </row>
        <row r="6041">
          <cell r="A6041" t="str">
            <v/>
          </cell>
          <cell r="B6041" t="str">
            <v/>
          </cell>
          <cell r="C6041">
            <v>0</v>
          </cell>
          <cell r="D6041" t="str">
            <v/>
          </cell>
          <cell r="E6041">
            <v>0</v>
          </cell>
          <cell r="F6041">
            <v>0</v>
          </cell>
          <cell r="G6041">
            <v>0</v>
          </cell>
        </row>
        <row r="6042">
          <cell r="A6042" t="str">
            <v/>
          </cell>
          <cell r="B6042" t="str">
            <v/>
          </cell>
          <cell r="C6042">
            <v>0</v>
          </cell>
          <cell r="D6042" t="str">
            <v/>
          </cell>
          <cell r="E6042">
            <v>0</v>
          </cell>
          <cell r="F6042">
            <v>0</v>
          </cell>
          <cell r="G6042">
            <v>0</v>
          </cell>
        </row>
        <row r="6043">
          <cell r="A6043" t="str">
            <v/>
          </cell>
          <cell r="B6043" t="str">
            <v/>
          </cell>
          <cell r="C6043">
            <v>0</v>
          </cell>
          <cell r="D6043" t="str">
            <v/>
          </cell>
          <cell r="E6043">
            <v>0</v>
          </cell>
          <cell r="F6043">
            <v>0</v>
          </cell>
          <cell r="G6043">
            <v>0</v>
          </cell>
        </row>
        <row r="6044">
          <cell r="A6044" t="str">
            <v/>
          </cell>
          <cell r="B6044" t="str">
            <v/>
          </cell>
          <cell r="C6044">
            <v>0</v>
          </cell>
          <cell r="D6044" t="str">
            <v/>
          </cell>
          <cell r="E6044">
            <v>0</v>
          </cell>
          <cell r="F6044">
            <v>0</v>
          </cell>
          <cell r="G6044">
            <v>0</v>
          </cell>
        </row>
        <row r="6045">
          <cell r="A6045" t="str">
            <v/>
          </cell>
          <cell r="B6045" t="str">
            <v/>
          </cell>
          <cell r="C6045">
            <v>0</v>
          </cell>
          <cell r="D6045" t="str">
            <v/>
          </cell>
          <cell r="E6045">
            <v>0</v>
          </cell>
          <cell r="F6045">
            <v>0</v>
          </cell>
          <cell r="G6045">
            <v>0</v>
          </cell>
        </row>
        <row r="6046">
          <cell r="A6046" t="str">
            <v/>
          </cell>
          <cell r="B6046" t="str">
            <v/>
          </cell>
          <cell r="C6046">
            <v>0</v>
          </cell>
          <cell r="D6046" t="str">
            <v/>
          </cell>
          <cell r="E6046">
            <v>0</v>
          </cell>
          <cell r="F6046">
            <v>0</v>
          </cell>
          <cell r="G6046">
            <v>0</v>
          </cell>
        </row>
        <row r="6047">
          <cell r="A6047">
            <v>0</v>
          </cell>
          <cell r="B6047">
            <v>0</v>
          </cell>
          <cell r="C6047">
            <v>0</v>
          </cell>
          <cell r="D6047">
            <v>0</v>
          </cell>
          <cell r="E6047">
            <v>0</v>
          </cell>
          <cell r="F6047" t="str">
            <v>Total C</v>
          </cell>
          <cell r="G6047">
            <v>0</v>
          </cell>
        </row>
        <row r="6048">
          <cell r="A6048">
            <v>0</v>
          </cell>
          <cell r="B6048">
            <v>0</v>
          </cell>
          <cell r="C6048">
            <v>0</v>
          </cell>
          <cell r="D6048">
            <v>0</v>
          </cell>
          <cell r="E6048">
            <v>0</v>
          </cell>
          <cell r="F6048">
            <v>0</v>
          </cell>
          <cell r="G6048">
            <v>0</v>
          </cell>
        </row>
        <row r="6049">
          <cell r="A6049" t="str">
            <v/>
          </cell>
          <cell r="B6049" t="str">
            <v/>
          </cell>
          <cell r="C6049">
            <v>0</v>
          </cell>
          <cell r="D6049" t="str">
            <v>Costo  Neto</v>
          </cell>
          <cell r="E6049">
            <v>0</v>
          </cell>
          <cell r="F6049" t="str">
            <v>Total D=A+B+C</v>
          </cell>
          <cell r="G6049">
            <v>0</v>
          </cell>
        </row>
        <row r="6051">
          <cell r="A6051" t="str">
            <v>ANALISIS DE PRECIOS</v>
          </cell>
          <cell r="B6051">
            <v>0</v>
          </cell>
          <cell r="C6051">
            <v>0</v>
          </cell>
          <cell r="D6051">
            <v>0</v>
          </cell>
          <cell r="E6051">
            <v>0</v>
          </cell>
          <cell r="F6051">
            <v>0</v>
          </cell>
          <cell r="G6051">
            <v>0</v>
          </cell>
        </row>
        <row r="6052">
          <cell r="A6052" t="str">
            <v>COMITENTE:</v>
          </cell>
          <cell r="B6052" t="str">
            <v>DIRECCIÓN DE ARQUITECTURA</v>
          </cell>
          <cell r="C6052">
            <v>0</v>
          </cell>
          <cell r="D6052">
            <v>0</v>
          </cell>
          <cell r="E6052">
            <v>0</v>
          </cell>
          <cell r="F6052">
            <v>0</v>
          </cell>
          <cell r="G6052">
            <v>0</v>
          </cell>
        </row>
        <row r="6053">
          <cell r="A6053" t="str">
            <v>CONTRATISTA:</v>
          </cell>
          <cell r="B6053" t="str">
            <v>FUNCIONALES SIGOP</v>
          </cell>
          <cell r="C6053">
            <v>0</v>
          </cell>
          <cell r="D6053">
            <v>0</v>
          </cell>
          <cell r="E6053">
            <v>0</v>
          </cell>
          <cell r="F6053">
            <v>0</v>
          </cell>
          <cell r="G6053">
            <v>0</v>
          </cell>
        </row>
        <row r="6054">
          <cell r="A6054" t="str">
            <v>OBRA:</v>
          </cell>
          <cell r="B6054" t="str">
            <v>PRUEBA PLANILLA DE MEDICION</v>
          </cell>
          <cell r="C6054">
            <v>0</v>
          </cell>
          <cell r="D6054">
            <v>0</v>
          </cell>
          <cell r="E6054">
            <v>0</v>
          </cell>
          <cell r="F6054" t="str">
            <v>PRECIOS A:</v>
          </cell>
          <cell r="G6054">
            <v>0</v>
          </cell>
        </row>
        <row r="6055">
          <cell r="A6055" t="str">
            <v>UBICACIÓN:</v>
          </cell>
          <cell r="B6055" t="str">
            <v>CENTRO CIVICO</v>
          </cell>
          <cell r="C6055">
            <v>0</v>
          </cell>
          <cell r="D6055">
            <v>0</v>
          </cell>
          <cell r="E6055">
            <v>0</v>
          </cell>
          <cell r="F6055">
            <v>0</v>
          </cell>
          <cell r="G6055">
            <v>0</v>
          </cell>
        </row>
        <row r="6056">
          <cell r="A6056" t="str">
            <v>RUBRO:</v>
          </cell>
          <cell r="B6056" t="str">
            <v/>
          </cell>
          <cell r="C6056" t="str">
            <v/>
          </cell>
          <cell r="D6056">
            <v>0</v>
          </cell>
          <cell r="E6056">
            <v>0</v>
          </cell>
          <cell r="F6056">
            <v>0</v>
          </cell>
          <cell r="G6056">
            <v>0</v>
          </cell>
        </row>
        <row r="6057">
          <cell r="A6057" t="str">
            <v>ITEM:</v>
          </cell>
          <cell r="B6057" t="str">
            <v/>
          </cell>
          <cell r="C6057" t="str">
            <v/>
          </cell>
          <cell r="D6057">
            <v>0</v>
          </cell>
          <cell r="E6057">
            <v>0</v>
          </cell>
          <cell r="F6057" t="str">
            <v>UNIDAD:</v>
          </cell>
          <cell r="G6057" t="str">
            <v/>
          </cell>
        </row>
        <row r="6058">
          <cell r="A6058">
            <v>0</v>
          </cell>
          <cell r="B6058">
            <v>0</v>
          </cell>
          <cell r="C6058">
            <v>0</v>
          </cell>
          <cell r="D6058">
            <v>0</v>
          </cell>
          <cell r="E6058">
            <v>0</v>
          </cell>
          <cell r="F6058">
            <v>0</v>
          </cell>
          <cell r="G6058">
            <v>0</v>
          </cell>
        </row>
        <row r="6059">
          <cell r="A6059" t="str">
            <v>DATOS REDETERMINACION</v>
          </cell>
          <cell r="B6059">
            <v>0</v>
          </cell>
          <cell r="C6059" t="str">
            <v>DESIGNACION</v>
          </cell>
          <cell r="D6059" t="str">
            <v>U</v>
          </cell>
          <cell r="E6059" t="str">
            <v>Cantidad</v>
          </cell>
          <cell r="F6059" t="str">
            <v>$ Unitarios</v>
          </cell>
          <cell r="G6059" t="str">
            <v>$ Parcial</v>
          </cell>
        </row>
        <row r="6060">
          <cell r="A6060" t="str">
            <v>CÓDIGO</v>
          </cell>
          <cell r="B6060" t="str">
            <v>DESCRIPCIÓN</v>
          </cell>
          <cell r="C6060">
            <v>0</v>
          </cell>
          <cell r="D6060">
            <v>0</v>
          </cell>
          <cell r="E6060">
            <v>0</v>
          </cell>
          <cell r="F6060">
            <v>0</v>
          </cell>
          <cell r="G6060">
            <v>0</v>
          </cell>
        </row>
        <row r="6061">
          <cell r="A6061">
            <v>0</v>
          </cell>
          <cell r="B6061">
            <v>0</v>
          </cell>
          <cell r="C6061" t="str">
            <v>A - MATERIALES</v>
          </cell>
          <cell r="D6061">
            <v>0</v>
          </cell>
          <cell r="E6061">
            <v>0</v>
          </cell>
          <cell r="F6061">
            <v>0</v>
          </cell>
          <cell r="G6061">
            <v>0</v>
          </cell>
        </row>
        <row r="6062">
          <cell r="A6062" t="str">
            <v/>
          </cell>
          <cell r="B6062" t="str">
            <v/>
          </cell>
          <cell r="C6062">
            <v>0</v>
          </cell>
          <cell r="D6062" t="str">
            <v/>
          </cell>
          <cell r="E6062">
            <v>0</v>
          </cell>
          <cell r="F6062">
            <v>0</v>
          </cell>
          <cell r="G6062">
            <v>0</v>
          </cell>
        </row>
        <row r="6063">
          <cell r="A6063" t="str">
            <v/>
          </cell>
          <cell r="B6063" t="str">
            <v/>
          </cell>
          <cell r="C6063">
            <v>0</v>
          </cell>
          <cell r="D6063" t="str">
            <v/>
          </cell>
          <cell r="E6063">
            <v>0</v>
          </cell>
          <cell r="F6063">
            <v>0</v>
          </cell>
          <cell r="G6063">
            <v>0</v>
          </cell>
        </row>
        <row r="6064">
          <cell r="A6064" t="str">
            <v/>
          </cell>
          <cell r="B6064" t="str">
            <v/>
          </cell>
          <cell r="C6064">
            <v>0</v>
          </cell>
          <cell r="D6064" t="str">
            <v/>
          </cell>
          <cell r="E6064">
            <v>0</v>
          </cell>
          <cell r="F6064">
            <v>0</v>
          </cell>
          <cell r="G6064">
            <v>0</v>
          </cell>
        </row>
        <row r="6065">
          <cell r="A6065" t="str">
            <v/>
          </cell>
          <cell r="B6065" t="str">
            <v/>
          </cell>
          <cell r="C6065">
            <v>0</v>
          </cell>
          <cell r="D6065" t="str">
            <v/>
          </cell>
          <cell r="E6065">
            <v>0</v>
          </cell>
          <cell r="F6065">
            <v>0</v>
          </cell>
          <cell r="G6065">
            <v>0</v>
          </cell>
        </row>
        <row r="6066">
          <cell r="A6066" t="str">
            <v/>
          </cell>
          <cell r="B6066" t="str">
            <v/>
          </cell>
          <cell r="C6066">
            <v>0</v>
          </cell>
          <cell r="D6066" t="str">
            <v/>
          </cell>
          <cell r="E6066">
            <v>0</v>
          </cell>
          <cell r="F6066">
            <v>0</v>
          </cell>
          <cell r="G6066">
            <v>0</v>
          </cell>
        </row>
        <row r="6067">
          <cell r="A6067" t="str">
            <v/>
          </cell>
          <cell r="B6067" t="str">
            <v/>
          </cell>
          <cell r="C6067">
            <v>0</v>
          </cell>
          <cell r="D6067" t="str">
            <v/>
          </cell>
          <cell r="E6067">
            <v>0</v>
          </cell>
          <cell r="F6067">
            <v>0</v>
          </cell>
          <cell r="G6067">
            <v>0</v>
          </cell>
        </row>
        <row r="6068">
          <cell r="A6068" t="str">
            <v/>
          </cell>
          <cell r="B6068" t="str">
            <v/>
          </cell>
          <cell r="C6068">
            <v>0</v>
          </cell>
          <cell r="D6068" t="str">
            <v/>
          </cell>
          <cell r="E6068">
            <v>0</v>
          </cell>
          <cell r="F6068">
            <v>0</v>
          </cell>
          <cell r="G6068">
            <v>0</v>
          </cell>
        </row>
        <row r="6069">
          <cell r="A6069" t="str">
            <v/>
          </cell>
          <cell r="B6069" t="str">
            <v/>
          </cell>
          <cell r="C6069">
            <v>0</v>
          </cell>
          <cell r="D6069" t="str">
            <v/>
          </cell>
          <cell r="E6069">
            <v>0</v>
          </cell>
          <cell r="F6069">
            <v>0</v>
          </cell>
          <cell r="G6069">
            <v>0</v>
          </cell>
        </row>
        <row r="6070">
          <cell r="A6070" t="str">
            <v/>
          </cell>
          <cell r="B6070" t="str">
            <v/>
          </cell>
          <cell r="C6070">
            <v>0</v>
          </cell>
          <cell r="D6070" t="str">
            <v/>
          </cell>
          <cell r="E6070">
            <v>0</v>
          </cell>
          <cell r="F6070">
            <v>0</v>
          </cell>
          <cell r="G6070">
            <v>0</v>
          </cell>
        </row>
        <row r="6071">
          <cell r="A6071" t="str">
            <v/>
          </cell>
          <cell r="B6071" t="str">
            <v/>
          </cell>
          <cell r="C6071">
            <v>0</v>
          </cell>
          <cell r="D6071" t="str">
            <v/>
          </cell>
          <cell r="E6071">
            <v>0</v>
          </cell>
          <cell r="F6071">
            <v>0</v>
          </cell>
          <cell r="G6071">
            <v>0</v>
          </cell>
        </row>
        <row r="6072">
          <cell r="A6072" t="str">
            <v/>
          </cell>
          <cell r="B6072" t="str">
            <v/>
          </cell>
          <cell r="C6072">
            <v>0</v>
          </cell>
          <cell r="D6072" t="str">
            <v/>
          </cell>
          <cell r="E6072">
            <v>0</v>
          </cell>
          <cell r="F6072">
            <v>0</v>
          </cell>
          <cell r="G6072">
            <v>0</v>
          </cell>
        </row>
        <row r="6073">
          <cell r="A6073" t="str">
            <v/>
          </cell>
          <cell r="B6073" t="str">
            <v/>
          </cell>
          <cell r="C6073">
            <v>0</v>
          </cell>
          <cell r="D6073" t="str">
            <v/>
          </cell>
          <cell r="E6073">
            <v>0</v>
          </cell>
          <cell r="F6073">
            <v>0</v>
          </cell>
          <cell r="G6073">
            <v>0</v>
          </cell>
        </row>
        <row r="6074">
          <cell r="A6074" t="str">
            <v/>
          </cell>
          <cell r="B6074" t="str">
            <v/>
          </cell>
          <cell r="C6074">
            <v>0</v>
          </cell>
          <cell r="D6074" t="str">
            <v/>
          </cell>
          <cell r="E6074">
            <v>0</v>
          </cell>
          <cell r="F6074">
            <v>0</v>
          </cell>
          <cell r="G6074">
            <v>0</v>
          </cell>
        </row>
        <row r="6075">
          <cell r="A6075" t="str">
            <v/>
          </cell>
          <cell r="B6075" t="str">
            <v/>
          </cell>
          <cell r="C6075">
            <v>0</v>
          </cell>
          <cell r="D6075" t="str">
            <v/>
          </cell>
          <cell r="E6075">
            <v>0</v>
          </cell>
          <cell r="F6075">
            <v>0</v>
          </cell>
          <cell r="G6075">
            <v>0</v>
          </cell>
        </row>
        <row r="6076">
          <cell r="A6076">
            <v>0</v>
          </cell>
          <cell r="B6076">
            <v>0</v>
          </cell>
          <cell r="C6076">
            <v>0</v>
          </cell>
          <cell r="D6076">
            <v>0</v>
          </cell>
          <cell r="E6076">
            <v>0</v>
          </cell>
          <cell r="F6076" t="str">
            <v>Total A</v>
          </cell>
          <cell r="G6076">
            <v>0</v>
          </cell>
        </row>
        <row r="6077">
          <cell r="A6077">
            <v>0</v>
          </cell>
          <cell r="B6077">
            <v>0</v>
          </cell>
          <cell r="C6077" t="str">
            <v>B - MANO DE OBRA</v>
          </cell>
          <cell r="D6077">
            <v>0</v>
          </cell>
          <cell r="E6077">
            <v>0</v>
          </cell>
          <cell r="F6077">
            <v>0</v>
          </cell>
          <cell r="G6077">
            <v>0</v>
          </cell>
        </row>
        <row r="6078">
          <cell r="A6078" t="str">
            <v/>
          </cell>
          <cell r="B6078">
            <v>0</v>
          </cell>
          <cell r="C6078">
            <v>0</v>
          </cell>
          <cell r="D6078" t="str">
            <v/>
          </cell>
          <cell r="E6078">
            <v>0</v>
          </cell>
          <cell r="F6078">
            <v>0</v>
          </cell>
          <cell r="G6078">
            <v>0</v>
          </cell>
        </row>
        <row r="6079">
          <cell r="A6079" t="str">
            <v/>
          </cell>
          <cell r="B6079">
            <v>0</v>
          </cell>
          <cell r="C6079">
            <v>0</v>
          </cell>
          <cell r="D6079" t="str">
            <v/>
          </cell>
          <cell r="E6079">
            <v>0</v>
          </cell>
          <cell r="F6079">
            <v>0</v>
          </cell>
          <cell r="G6079">
            <v>0</v>
          </cell>
        </row>
        <row r="6080">
          <cell r="A6080" t="str">
            <v/>
          </cell>
          <cell r="B6080">
            <v>0</v>
          </cell>
          <cell r="C6080">
            <v>0</v>
          </cell>
          <cell r="D6080" t="str">
            <v/>
          </cell>
          <cell r="E6080">
            <v>0</v>
          </cell>
          <cell r="F6080">
            <v>0</v>
          </cell>
          <cell r="G6080">
            <v>0</v>
          </cell>
        </row>
        <row r="6081">
          <cell r="A6081" t="str">
            <v/>
          </cell>
          <cell r="B6081">
            <v>0</v>
          </cell>
          <cell r="C6081">
            <v>0</v>
          </cell>
          <cell r="D6081" t="str">
            <v/>
          </cell>
          <cell r="E6081">
            <v>0</v>
          </cell>
          <cell r="F6081">
            <v>0</v>
          </cell>
          <cell r="G6081">
            <v>0</v>
          </cell>
        </row>
        <row r="6082">
          <cell r="A6082" t="str">
            <v/>
          </cell>
          <cell r="B6082">
            <v>0</v>
          </cell>
          <cell r="C6082">
            <v>0</v>
          </cell>
          <cell r="D6082" t="str">
            <v/>
          </cell>
          <cell r="E6082">
            <v>0</v>
          </cell>
          <cell r="F6082">
            <v>0</v>
          </cell>
          <cell r="G6082">
            <v>0</v>
          </cell>
        </row>
        <row r="6083">
          <cell r="A6083" t="str">
            <v/>
          </cell>
          <cell r="B6083">
            <v>0</v>
          </cell>
          <cell r="C6083">
            <v>0</v>
          </cell>
          <cell r="D6083" t="str">
            <v/>
          </cell>
          <cell r="E6083">
            <v>0</v>
          </cell>
          <cell r="F6083">
            <v>0</v>
          </cell>
          <cell r="G6083">
            <v>0</v>
          </cell>
        </row>
        <row r="6084">
          <cell r="A6084" t="str">
            <v/>
          </cell>
          <cell r="B6084">
            <v>0</v>
          </cell>
          <cell r="C6084">
            <v>0</v>
          </cell>
          <cell r="D6084" t="str">
            <v/>
          </cell>
          <cell r="E6084">
            <v>0</v>
          </cell>
          <cell r="F6084">
            <v>0</v>
          </cell>
          <cell r="G6084">
            <v>0</v>
          </cell>
        </row>
        <row r="6085">
          <cell r="A6085" t="str">
            <v/>
          </cell>
          <cell r="B6085">
            <v>0</v>
          </cell>
          <cell r="C6085">
            <v>0</v>
          </cell>
          <cell r="D6085" t="str">
            <v/>
          </cell>
          <cell r="E6085">
            <v>0</v>
          </cell>
          <cell r="F6085">
            <v>0</v>
          </cell>
          <cell r="G6085">
            <v>0</v>
          </cell>
        </row>
        <row r="6086">
          <cell r="A6086">
            <v>0</v>
          </cell>
          <cell r="B6086">
            <v>0</v>
          </cell>
          <cell r="C6086">
            <v>0</v>
          </cell>
          <cell r="D6086">
            <v>0</v>
          </cell>
          <cell r="E6086">
            <v>0</v>
          </cell>
          <cell r="F6086" t="str">
            <v>Total B</v>
          </cell>
          <cell r="G6086">
            <v>0</v>
          </cell>
        </row>
        <row r="6087">
          <cell r="A6087">
            <v>0</v>
          </cell>
          <cell r="B6087">
            <v>0</v>
          </cell>
          <cell r="C6087" t="str">
            <v>C - EQUIPOS</v>
          </cell>
          <cell r="D6087">
            <v>0</v>
          </cell>
          <cell r="E6087">
            <v>0</v>
          </cell>
          <cell r="F6087">
            <v>0</v>
          </cell>
          <cell r="G6087">
            <v>0</v>
          </cell>
        </row>
        <row r="6088">
          <cell r="A6088" t="str">
            <v/>
          </cell>
          <cell r="B6088" t="str">
            <v/>
          </cell>
          <cell r="C6088">
            <v>0</v>
          </cell>
          <cell r="D6088" t="str">
            <v/>
          </cell>
          <cell r="E6088">
            <v>0</v>
          </cell>
          <cell r="F6088">
            <v>0</v>
          </cell>
          <cell r="G6088">
            <v>0</v>
          </cell>
        </row>
        <row r="6089">
          <cell r="A6089" t="str">
            <v/>
          </cell>
          <cell r="B6089" t="str">
            <v/>
          </cell>
          <cell r="C6089">
            <v>0</v>
          </cell>
          <cell r="D6089" t="str">
            <v/>
          </cell>
          <cell r="E6089">
            <v>0</v>
          </cell>
          <cell r="F6089">
            <v>0</v>
          </cell>
          <cell r="G6089">
            <v>0</v>
          </cell>
        </row>
        <row r="6090">
          <cell r="A6090" t="str">
            <v/>
          </cell>
          <cell r="B6090" t="str">
            <v/>
          </cell>
          <cell r="C6090">
            <v>0</v>
          </cell>
          <cell r="D6090" t="str">
            <v/>
          </cell>
          <cell r="E6090">
            <v>0</v>
          </cell>
          <cell r="F6090">
            <v>0</v>
          </cell>
          <cell r="G6090">
            <v>0</v>
          </cell>
        </row>
        <row r="6091">
          <cell r="A6091" t="str">
            <v/>
          </cell>
          <cell r="B6091" t="str">
            <v/>
          </cell>
          <cell r="C6091">
            <v>0</v>
          </cell>
          <cell r="D6091" t="str">
            <v/>
          </cell>
          <cell r="E6091">
            <v>0</v>
          </cell>
          <cell r="F6091">
            <v>0</v>
          </cell>
          <cell r="G6091">
            <v>0</v>
          </cell>
        </row>
        <row r="6092">
          <cell r="A6092" t="str">
            <v/>
          </cell>
          <cell r="B6092" t="str">
            <v/>
          </cell>
          <cell r="C6092">
            <v>0</v>
          </cell>
          <cell r="D6092" t="str">
            <v/>
          </cell>
          <cell r="E6092">
            <v>0</v>
          </cell>
          <cell r="F6092">
            <v>0</v>
          </cell>
          <cell r="G6092">
            <v>0</v>
          </cell>
        </row>
        <row r="6093">
          <cell r="A6093" t="str">
            <v/>
          </cell>
          <cell r="B6093" t="str">
            <v/>
          </cell>
          <cell r="C6093">
            <v>0</v>
          </cell>
          <cell r="D6093" t="str">
            <v/>
          </cell>
          <cell r="E6093">
            <v>0</v>
          </cell>
          <cell r="F6093">
            <v>0</v>
          </cell>
          <cell r="G6093">
            <v>0</v>
          </cell>
        </row>
        <row r="6094">
          <cell r="A6094" t="str">
            <v/>
          </cell>
          <cell r="B6094" t="str">
            <v/>
          </cell>
          <cell r="C6094">
            <v>0</v>
          </cell>
          <cell r="D6094" t="str">
            <v/>
          </cell>
          <cell r="E6094">
            <v>0</v>
          </cell>
          <cell r="F6094">
            <v>0</v>
          </cell>
          <cell r="G6094">
            <v>0</v>
          </cell>
        </row>
        <row r="6095">
          <cell r="A6095" t="str">
            <v/>
          </cell>
          <cell r="B6095" t="str">
            <v/>
          </cell>
          <cell r="C6095">
            <v>0</v>
          </cell>
          <cell r="D6095" t="str">
            <v/>
          </cell>
          <cell r="E6095">
            <v>0</v>
          </cell>
          <cell r="F6095">
            <v>0</v>
          </cell>
          <cell r="G6095">
            <v>0</v>
          </cell>
        </row>
        <row r="6096">
          <cell r="A6096" t="str">
            <v/>
          </cell>
          <cell r="B6096" t="str">
            <v/>
          </cell>
          <cell r="C6096">
            <v>0</v>
          </cell>
          <cell r="D6096" t="str">
            <v/>
          </cell>
          <cell r="E6096">
            <v>0</v>
          </cell>
          <cell r="F6096">
            <v>0</v>
          </cell>
          <cell r="G6096">
            <v>0</v>
          </cell>
        </row>
        <row r="6097">
          <cell r="A6097">
            <v>0</v>
          </cell>
          <cell r="B6097">
            <v>0</v>
          </cell>
          <cell r="C6097">
            <v>0</v>
          </cell>
          <cell r="D6097">
            <v>0</v>
          </cell>
          <cell r="E6097">
            <v>0</v>
          </cell>
          <cell r="F6097" t="str">
            <v>Total C</v>
          </cell>
          <cell r="G6097">
            <v>0</v>
          </cell>
        </row>
        <row r="6098">
          <cell r="A6098">
            <v>0</v>
          </cell>
          <cell r="B6098">
            <v>0</v>
          </cell>
          <cell r="C6098">
            <v>0</v>
          </cell>
          <cell r="D6098">
            <v>0</v>
          </cell>
          <cell r="E6098">
            <v>0</v>
          </cell>
          <cell r="F6098">
            <v>0</v>
          </cell>
          <cell r="G6098">
            <v>0</v>
          </cell>
        </row>
        <row r="6099">
          <cell r="A6099" t="str">
            <v/>
          </cell>
          <cell r="B6099" t="str">
            <v/>
          </cell>
          <cell r="C6099">
            <v>0</v>
          </cell>
          <cell r="D6099" t="str">
            <v>Costo  Neto</v>
          </cell>
          <cell r="E6099">
            <v>0</v>
          </cell>
          <cell r="F6099" t="str">
            <v>Total D=A+B+C</v>
          </cell>
          <cell r="G6099">
            <v>0</v>
          </cell>
        </row>
        <row r="6101">
          <cell r="A6101" t="str">
            <v>ANALISIS DE PRECIOS</v>
          </cell>
          <cell r="B6101">
            <v>0</v>
          </cell>
          <cell r="C6101">
            <v>0</v>
          </cell>
          <cell r="D6101">
            <v>0</v>
          </cell>
          <cell r="E6101">
            <v>0</v>
          </cell>
          <cell r="F6101">
            <v>0</v>
          </cell>
          <cell r="G6101">
            <v>0</v>
          </cell>
        </row>
        <row r="6102">
          <cell r="A6102" t="str">
            <v>COMITENTE:</v>
          </cell>
          <cell r="B6102" t="str">
            <v>DIRECCIÓN DE ARQUITECTURA</v>
          </cell>
          <cell r="C6102">
            <v>0</v>
          </cell>
          <cell r="D6102">
            <v>0</v>
          </cell>
          <cell r="E6102">
            <v>0</v>
          </cell>
          <cell r="F6102">
            <v>0</v>
          </cell>
          <cell r="G6102">
            <v>0</v>
          </cell>
        </row>
        <row r="6103">
          <cell r="A6103" t="str">
            <v>CONTRATISTA:</v>
          </cell>
          <cell r="B6103" t="str">
            <v>FUNCIONALES SIGOP</v>
          </cell>
          <cell r="C6103">
            <v>0</v>
          </cell>
          <cell r="D6103">
            <v>0</v>
          </cell>
          <cell r="E6103">
            <v>0</v>
          </cell>
          <cell r="F6103">
            <v>0</v>
          </cell>
          <cell r="G6103">
            <v>0</v>
          </cell>
        </row>
        <row r="6104">
          <cell r="A6104" t="str">
            <v>OBRA:</v>
          </cell>
          <cell r="B6104" t="str">
            <v>PRUEBA PLANILLA DE MEDICION</v>
          </cell>
          <cell r="C6104">
            <v>0</v>
          </cell>
          <cell r="D6104">
            <v>0</v>
          </cell>
          <cell r="E6104">
            <v>0</v>
          </cell>
          <cell r="F6104" t="str">
            <v>PRECIOS A:</v>
          </cell>
          <cell r="G6104">
            <v>0</v>
          </cell>
        </row>
        <row r="6105">
          <cell r="A6105" t="str">
            <v>UBICACIÓN:</v>
          </cell>
          <cell r="B6105" t="str">
            <v>CENTRO CIVICO</v>
          </cell>
          <cell r="C6105">
            <v>0</v>
          </cell>
          <cell r="D6105">
            <v>0</v>
          </cell>
          <cell r="E6105">
            <v>0</v>
          </cell>
          <cell r="F6105">
            <v>0</v>
          </cell>
          <cell r="G6105">
            <v>0</v>
          </cell>
        </row>
        <row r="6106">
          <cell r="A6106" t="str">
            <v>RUBRO:</v>
          </cell>
          <cell r="B6106" t="str">
            <v/>
          </cell>
          <cell r="C6106" t="str">
            <v/>
          </cell>
          <cell r="D6106">
            <v>0</v>
          </cell>
          <cell r="E6106">
            <v>0</v>
          </cell>
          <cell r="F6106">
            <v>0</v>
          </cell>
          <cell r="G6106">
            <v>0</v>
          </cell>
        </row>
        <row r="6107">
          <cell r="A6107" t="str">
            <v>ITEM:</v>
          </cell>
          <cell r="B6107" t="str">
            <v/>
          </cell>
          <cell r="C6107" t="str">
            <v/>
          </cell>
          <cell r="D6107">
            <v>0</v>
          </cell>
          <cell r="E6107">
            <v>0</v>
          </cell>
          <cell r="F6107" t="str">
            <v>UNIDAD:</v>
          </cell>
          <cell r="G6107" t="str">
            <v/>
          </cell>
        </row>
        <row r="6108">
          <cell r="A6108">
            <v>0</v>
          </cell>
          <cell r="B6108">
            <v>0</v>
          </cell>
          <cell r="C6108">
            <v>0</v>
          </cell>
          <cell r="D6108">
            <v>0</v>
          </cell>
          <cell r="E6108">
            <v>0</v>
          </cell>
          <cell r="F6108">
            <v>0</v>
          </cell>
          <cell r="G6108">
            <v>0</v>
          </cell>
        </row>
        <row r="6109">
          <cell r="A6109" t="str">
            <v>DATOS REDETERMINACION</v>
          </cell>
          <cell r="B6109">
            <v>0</v>
          </cell>
          <cell r="C6109" t="str">
            <v>DESIGNACION</v>
          </cell>
          <cell r="D6109" t="str">
            <v>U</v>
          </cell>
          <cell r="E6109" t="str">
            <v>Cantidad</v>
          </cell>
          <cell r="F6109" t="str">
            <v>$ Unitarios</v>
          </cell>
          <cell r="G6109" t="str">
            <v>$ Parcial</v>
          </cell>
        </row>
        <row r="6110">
          <cell r="A6110" t="str">
            <v>CÓDIGO</v>
          </cell>
          <cell r="B6110" t="str">
            <v>DESCRIPCIÓN</v>
          </cell>
          <cell r="C6110">
            <v>0</v>
          </cell>
          <cell r="D6110">
            <v>0</v>
          </cell>
          <cell r="E6110">
            <v>0</v>
          </cell>
          <cell r="F6110">
            <v>0</v>
          </cell>
          <cell r="G6110">
            <v>0</v>
          </cell>
        </row>
        <row r="6111">
          <cell r="A6111">
            <v>0</v>
          </cell>
          <cell r="B6111">
            <v>0</v>
          </cell>
          <cell r="C6111" t="str">
            <v>A - MATERIALES</v>
          </cell>
          <cell r="D6111">
            <v>0</v>
          </cell>
          <cell r="E6111">
            <v>0</v>
          </cell>
          <cell r="F6111">
            <v>0</v>
          </cell>
          <cell r="G6111">
            <v>0</v>
          </cell>
        </row>
        <row r="6112">
          <cell r="A6112" t="str">
            <v/>
          </cell>
          <cell r="B6112" t="str">
            <v/>
          </cell>
          <cell r="C6112">
            <v>0</v>
          </cell>
          <cell r="D6112" t="str">
            <v/>
          </cell>
          <cell r="E6112">
            <v>0</v>
          </cell>
          <cell r="F6112">
            <v>0</v>
          </cell>
          <cell r="G6112">
            <v>0</v>
          </cell>
        </row>
        <row r="6113">
          <cell r="A6113" t="str">
            <v/>
          </cell>
          <cell r="B6113" t="str">
            <v/>
          </cell>
          <cell r="C6113">
            <v>0</v>
          </cell>
          <cell r="D6113" t="str">
            <v/>
          </cell>
          <cell r="E6113">
            <v>0</v>
          </cell>
          <cell r="F6113">
            <v>0</v>
          </cell>
          <cell r="G6113">
            <v>0</v>
          </cell>
        </row>
        <row r="6114">
          <cell r="A6114" t="str">
            <v/>
          </cell>
          <cell r="B6114" t="str">
            <v/>
          </cell>
          <cell r="C6114">
            <v>0</v>
          </cell>
          <cell r="D6114" t="str">
            <v/>
          </cell>
          <cell r="E6114">
            <v>0</v>
          </cell>
          <cell r="F6114">
            <v>0</v>
          </cell>
          <cell r="G6114">
            <v>0</v>
          </cell>
        </row>
        <row r="6115">
          <cell r="A6115" t="str">
            <v/>
          </cell>
          <cell r="B6115" t="str">
            <v/>
          </cell>
          <cell r="C6115">
            <v>0</v>
          </cell>
          <cell r="D6115" t="str">
            <v/>
          </cell>
          <cell r="E6115">
            <v>0</v>
          </cell>
          <cell r="F6115">
            <v>0</v>
          </cell>
          <cell r="G6115">
            <v>0</v>
          </cell>
        </row>
        <row r="6116">
          <cell r="A6116" t="str">
            <v/>
          </cell>
          <cell r="B6116" t="str">
            <v/>
          </cell>
          <cell r="C6116">
            <v>0</v>
          </cell>
          <cell r="D6116" t="str">
            <v/>
          </cell>
          <cell r="E6116">
            <v>0</v>
          </cell>
          <cell r="F6116">
            <v>0</v>
          </cell>
          <cell r="G6116">
            <v>0</v>
          </cell>
        </row>
        <row r="6117">
          <cell r="A6117" t="str">
            <v/>
          </cell>
          <cell r="B6117" t="str">
            <v/>
          </cell>
          <cell r="C6117">
            <v>0</v>
          </cell>
          <cell r="D6117" t="str">
            <v/>
          </cell>
          <cell r="E6117">
            <v>0</v>
          </cell>
          <cell r="F6117">
            <v>0</v>
          </cell>
          <cell r="G6117">
            <v>0</v>
          </cell>
        </row>
        <row r="6118">
          <cell r="A6118" t="str">
            <v/>
          </cell>
          <cell r="B6118" t="str">
            <v/>
          </cell>
          <cell r="C6118">
            <v>0</v>
          </cell>
          <cell r="D6118" t="str">
            <v/>
          </cell>
          <cell r="E6118">
            <v>0</v>
          </cell>
          <cell r="F6118">
            <v>0</v>
          </cell>
          <cell r="G6118">
            <v>0</v>
          </cell>
        </row>
        <row r="6119">
          <cell r="A6119" t="str">
            <v/>
          </cell>
          <cell r="B6119" t="str">
            <v/>
          </cell>
          <cell r="C6119">
            <v>0</v>
          </cell>
          <cell r="D6119" t="str">
            <v/>
          </cell>
          <cell r="E6119">
            <v>0</v>
          </cell>
          <cell r="F6119">
            <v>0</v>
          </cell>
          <cell r="G6119">
            <v>0</v>
          </cell>
        </row>
        <row r="6120">
          <cell r="A6120" t="str">
            <v/>
          </cell>
          <cell r="B6120" t="str">
            <v/>
          </cell>
          <cell r="C6120">
            <v>0</v>
          </cell>
          <cell r="D6120" t="str">
            <v/>
          </cell>
          <cell r="E6120">
            <v>0</v>
          </cell>
          <cell r="F6120">
            <v>0</v>
          </cell>
          <cell r="G6120">
            <v>0</v>
          </cell>
        </row>
        <row r="6121">
          <cell r="A6121" t="str">
            <v/>
          </cell>
          <cell r="B6121" t="str">
            <v/>
          </cell>
          <cell r="C6121">
            <v>0</v>
          </cell>
          <cell r="D6121" t="str">
            <v/>
          </cell>
          <cell r="E6121">
            <v>0</v>
          </cell>
          <cell r="F6121">
            <v>0</v>
          </cell>
          <cell r="G6121">
            <v>0</v>
          </cell>
        </row>
        <row r="6122">
          <cell r="A6122" t="str">
            <v/>
          </cell>
          <cell r="B6122" t="str">
            <v/>
          </cell>
          <cell r="C6122">
            <v>0</v>
          </cell>
          <cell r="D6122" t="str">
            <v/>
          </cell>
          <cell r="E6122">
            <v>0</v>
          </cell>
          <cell r="F6122">
            <v>0</v>
          </cell>
          <cell r="G6122">
            <v>0</v>
          </cell>
        </row>
        <row r="6123">
          <cell r="A6123" t="str">
            <v/>
          </cell>
          <cell r="B6123" t="str">
            <v/>
          </cell>
          <cell r="C6123">
            <v>0</v>
          </cell>
          <cell r="D6123" t="str">
            <v/>
          </cell>
          <cell r="E6123">
            <v>0</v>
          </cell>
          <cell r="F6123">
            <v>0</v>
          </cell>
          <cell r="G6123">
            <v>0</v>
          </cell>
        </row>
        <row r="6124">
          <cell r="A6124" t="str">
            <v/>
          </cell>
          <cell r="B6124" t="str">
            <v/>
          </cell>
          <cell r="C6124">
            <v>0</v>
          </cell>
          <cell r="D6124" t="str">
            <v/>
          </cell>
          <cell r="E6124">
            <v>0</v>
          </cell>
          <cell r="F6124">
            <v>0</v>
          </cell>
          <cell r="G6124">
            <v>0</v>
          </cell>
        </row>
        <row r="6125">
          <cell r="A6125" t="str">
            <v/>
          </cell>
          <cell r="B6125" t="str">
            <v/>
          </cell>
          <cell r="C6125">
            <v>0</v>
          </cell>
          <cell r="D6125" t="str">
            <v/>
          </cell>
          <cell r="E6125">
            <v>0</v>
          </cell>
          <cell r="F6125">
            <v>0</v>
          </cell>
          <cell r="G6125">
            <v>0</v>
          </cell>
        </row>
        <row r="6126">
          <cell r="A6126">
            <v>0</v>
          </cell>
          <cell r="B6126">
            <v>0</v>
          </cell>
          <cell r="C6126">
            <v>0</v>
          </cell>
          <cell r="D6126">
            <v>0</v>
          </cell>
          <cell r="E6126">
            <v>0</v>
          </cell>
          <cell r="F6126" t="str">
            <v>Total A</v>
          </cell>
          <cell r="G6126">
            <v>0</v>
          </cell>
        </row>
        <row r="6127">
          <cell r="A6127">
            <v>0</v>
          </cell>
          <cell r="B6127">
            <v>0</v>
          </cell>
          <cell r="C6127" t="str">
            <v>B - MANO DE OBRA</v>
          </cell>
          <cell r="D6127">
            <v>0</v>
          </cell>
          <cell r="E6127">
            <v>0</v>
          </cell>
          <cell r="F6127">
            <v>0</v>
          </cell>
          <cell r="G6127">
            <v>0</v>
          </cell>
        </row>
        <row r="6128">
          <cell r="A6128" t="str">
            <v/>
          </cell>
          <cell r="B6128">
            <v>0</v>
          </cell>
          <cell r="C6128">
            <v>0</v>
          </cell>
          <cell r="D6128" t="str">
            <v/>
          </cell>
          <cell r="E6128">
            <v>0</v>
          </cell>
          <cell r="F6128">
            <v>0</v>
          </cell>
          <cell r="G6128">
            <v>0</v>
          </cell>
        </row>
        <row r="6129">
          <cell r="A6129" t="str">
            <v/>
          </cell>
          <cell r="B6129">
            <v>0</v>
          </cell>
          <cell r="C6129">
            <v>0</v>
          </cell>
          <cell r="D6129" t="str">
            <v/>
          </cell>
          <cell r="E6129">
            <v>0</v>
          </cell>
          <cell r="F6129">
            <v>0</v>
          </cell>
          <cell r="G6129">
            <v>0</v>
          </cell>
        </row>
        <row r="6130">
          <cell r="A6130" t="str">
            <v/>
          </cell>
          <cell r="B6130">
            <v>0</v>
          </cell>
          <cell r="C6130">
            <v>0</v>
          </cell>
          <cell r="D6130" t="str">
            <v/>
          </cell>
          <cell r="E6130">
            <v>0</v>
          </cell>
          <cell r="F6130">
            <v>0</v>
          </cell>
          <cell r="G6130">
            <v>0</v>
          </cell>
        </row>
        <row r="6131">
          <cell r="A6131" t="str">
            <v/>
          </cell>
          <cell r="B6131">
            <v>0</v>
          </cell>
          <cell r="C6131">
            <v>0</v>
          </cell>
          <cell r="D6131" t="str">
            <v/>
          </cell>
          <cell r="E6131">
            <v>0</v>
          </cell>
          <cell r="F6131">
            <v>0</v>
          </cell>
          <cell r="G6131">
            <v>0</v>
          </cell>
        </row>
        <row r="6132">
          <cell r="A6132" t="str">
            <v/>
          </cell>
          <cell r="B6132">
            <v>0</v>
          </cell>
          <cell r="C6132">
            <v>0</v>
          </cell>
          <cell r="D6132" t="str">
            <v/>
          </cell>
          <cell r="E6132">
            <v>0</v>
          </cell>
          <cell r="F6132">
            <v>0</v>
          </cell>
          <cell r="G6132">
            <v>0</v>
          </cell>
        </row>
        <row r="6133">
          <cell r="A6133" t="str">
            <v/>
          </cell>
          <cell r="B6133">
            <v>0</v>
          </cell>
          <cell r="C6133">
            <v>0</v>
          </cell>
          <cell r="D6133" t="str">
            <v/>
          </cell>
          <cell r="E6133">
            <v>0</v>
          </cell>
          <cell r="F6133">
            <v>0</v>
          </cell>
          <cell r="G6133">
            <v>0</v>
          </cell>
        </row>
        <row r="6134">
          <cell r="A6134" t="str">
            <v/>
          </cell>
          <cell r="B6134">
            <v>0</v>
          </cell>
          <cell r="C6134">
            <v>0</v>
          </cell>
          <cell r="D6134" t="str">
            <v/>
          </cell>
          <cell r="E6134">
            <v>0</v>
          </cell>
          <cell r="F6134">
            <v>0</v>
          </cell>
          <cell r="G6134">
            <v>0</v>
          </cell>
        </row>
        <row r="6135">
          <cell r="A6135" t="str">
            <v/>
          </cell>
          <cell r="B6135">
            <v>0</v>
          </cell>
          <cell r="C6135">
            <v>0</v>
          </cell>
          <cell r="D6135" t="str">
            <v/>
          </cell>
          <cell r="E6135">
            <v>0</v>
          </cell>
          <cell r="F6135">
            <v>0</v>
          </cell>
          <cell r="G6135">
            <v>0</v>
          </cell>
        </row>
        <row r="6136">
          <cell r="A6136">
            <v>0</v>
          </cell>
          <cell r="B6136">
            <v>0</v>
          </cell>
          <cell r="C6136">
            <v>0</v>
          </cell>
          <cell r="D6136">
            <v>0</v>
          </cell>
          <cell r="E6136">
            <v>0</v>
          </cell>
          <cell r="F6136" t="str">
            <v>Total B</v>
          </cell>
          <cell r="G6136">
            <v>0</v>
          </cell>
        </row>
        <row r="6137">
          <cell r="A6137">
            <v>0</v>
          </cell>
          <cell r="B6137">
            <v>0</v>
          </cell>
          <cell r="C6137" t="str">
            <v>C - EQUIPOS</v>
          </cell>
          <cell r="D6137">
            <v>0</v>
          </cell>
          <cell r="E6137">
            <v>0</v>
          </cell>
          <cell r="F6137">
            <v>0</v>
          </cell>
          <cell r="G6137">
            <v>0</v>
          </cell>
        </row>
        <row r="6138">
          <cell r="A6138" t="str">
            <v/>
          </cell>
          <cell r="B6138" t="str">
            <v/>
          </cell>
          <cell r="C6138">
            <v>0</v>
          </cell>
          <cell r="D6138" t="str">
            <v/>
          </cell>
          <cell r="E6138">
            <v>0</v>
          </cell>
          <cell r="F6138">
            <v>0</v>
          </cell>
          <cell r="G6138">
            <v>0</v>
          </cell>
        </row>
        <row r="6139">
          <cell r="A6139" t="str">
            <v/>
          </cell>
          <cell r="B6139" t="str">
            <v/>
          </cell>
          <cell r="C6139">
            <v>0</v>
          </cell>
          <cell r="D6139" t="str">
            <v/>
          </cell>
          <cell r="E6139">
            <v>0</v>
          </cell>
          <cell r="F6139">
            <v>0</v>
          </cell>
          <cell r="G6139">
            <v>0</v>
          </cell>
        </row>
        <row r="6140">
          <cell r="A6140" t="str">
            <v/>
          </cell>
          <cell r="B6140" t="str">
            <v/>
          </cell>
          <cell r="C6140">
            <v>0</v>
          </cell>
          <cell r="D6140" t="str">
            <v/>
          </cell>
          <cell r="E6140">
            <v>0</v>
          </cell>
          <cell r="F6140">
            <v>0</v>
          </cell>
          <cell r="G6140">
            <v>0</v>
          </cell>
        </row>
        <row r="6141">
          <cell r="A6141" t="str">
            <v/>
          </cell>
          <cell r="B6141" t="str">
            <v/>
          </cell>
          <cell r="C6141">
            <v>0</v>
          </cell>
          <cell r="D6141" t="str">
            <v/>
          </cell>
          <cell r="E6141">
            <v>0</v>
          </cell>
          <cell r="F6141">
            <v>0</v>
          </cell>
          <cell r="G6141">
            <v>0</v>
          </cell>
        </row>
        <row r="6142">
          <cell r="A6142" t="str">
            <v/>
          </cell>
          <cell r="B6142" t="str">
            <v/>
          </cell>
          <cell r="C6142">
            <v>0</v>
          </cell>
          <cell r="D6142" t="str">
            <v/>
          </cell>
          <cell r="E6142">
            <v>0</v>
          </cell>
          <cell r="F6142">
            <v>0</v>
          </cell>
          <cell r="G6142">
            <v>0</v>
          </cell>
        </row>
        <row r="6143">
          <cell r="A6143" t="str">
            <v/>
          </cell>
          <cell r="B6143" t="str">
            <v/>
          </cell>
          <cell r="C6143">
            <v>0</v>
          </cell>
          <cell r="D6143" t="str">
            <v/>
          </cell>
          <cell r="E6143">
            <v>0</v>
          </cell>
          <cell r="F6143">
            <v>0</v>
          </cell>
          <cell r="G6143">
            <v>0</v>
          </cell>
        </row>
        <row r="6144">
          <cell r="A6144" t="str">
            <v/>
          </cell>
          <cell r="B6144" t="str">
            <v/>
          </cell>
          <cell r="C6144">
            <v>0</v>
          </cell>
          <cell r="D6144" t="str">
            <v/>
          </cell>
          <cell r="E6144">
            <v>0</v>
          </cell>
          <cell r="F6144">
            <v>0</v>
          </cell>
          <cell r="G6144">
            <v>0</v>
          </cell>
        </row>
        <row r="6145">
          <cell r="A6145" t="str">
            <v/>
          </cell>
          <cell r="B6145" t="str">
            <v/>
          </cell>
          <cell r="C6145">
            <v>0</v>
          </cell>
          <cell r="D6145" t="str">
            <v/>
          </cell>
          <cell r="E6145">
            <v>0</v>
          </cell>
          <cell r="F6145">
            <v>0</v>
          </cell>
          <cell r="G6145">
            <v>0</v>
          </cell>
        </row>
        <row r="6146">
          <cell r="A6146" t="str">
            <v/>
          </cell>
          <cell r="B6146" t="str">
            <v/>
          </cell>
          <cell r="C6146">
            <v>0</v>
          </cell>
          <cell r="D6146" t="str">
            <v/>
          </cell>
          <cell r="E6146">
            <v>0</v>
          </cell>
          <cell r="F6146">
            <v>0</v>
          </cell>
          <cell r="G6146">
            <v>0</v>
          </cell>
        </row>
        <row r="6147">
          <cell r="A6147">
            <v>0</v>
          </cell>
          <cell r="B6147">
            <v>0</v>
          </cell>
          <cell r="C6147">
            <v>0</v>
          </cell>
          <cell r="D6147">
            <v>0</v>
          </cell>
          <cell r="E6147">
            <v>0</v>
          </cell>
          <cell r="F6147" t="str">
            <v>Total C</v>
          </cell>
          <cell r="G6147">
            <v>0</v>
          </cell>
        </row>
        <row r="6148">
          <cell r="A6148">
            <v>0</v>
          </cell>
          <cell r="B6148">
            <v>0</v>
          </cell>
          <cell r="C6148">
            <v>0</v>
          </cell>
          <cell r="D6148">
            <v>0</v>
          </cell>
          <cell r="E6148">
            <v>0</v>
          </cell>
          <cell r="F6148">
            <v>0</v>
          </cell>
          <cell r="G6148">
            <v>0</v>
          </cell>
        </row>
        <row r="6149">
          <cell r="A6149" t="str">
            <v/>
          </cell>
          <cell r="B6149" t="str">
            <v/>
          </cell>
          <cell r="C6149">
            <v>0</v>
          </cell>
          <cell r="D6149" t="str">
            <v>Costo  Neto</v>
          </cell>
          <cell r="E6149">
            <v>0</v>
          </cell>
          <cell r="F6149" t="str">
            <v>Total D=A+B+C</v>
          </cell>
          <cell r="G6149">
            <v>0</v>
          </cell>
        </row>
        <row r="6151">
          <cell r="A6151" t="str">
            <v>ANALISIS DE PRECIOS</v>
          </cell>
          <cell r="B6151">
            <v>0</v>
          </cell>
          <cell r="C6151">
            <v>0</v>
          </cell>
          <cell r="D6151">
            <v>0</v>
          </cell>
          <cell r="E6151">
            <v>0</v>
          </cell>
          <cell r="F6151">
            <v>0</v>
          </cell>
          <cell r="G6151">
            <v>0</v>
          </cell>
        </row>
        <row r="6152">
          <cell r="A6152" t="str">
            <v>COMITENTE:</v>
          </cell>
          <cell r="B6152" t="str">
            <v>DIRECCIÓN DE ARQUITECTURA</v>
          </cell>
          <cell r="C6152">
            <v>0</v>
          </cell>
          <cell r="D6152">
            <v>0</v>
          </cell>
          <cell r="E6152">
            <v>0</v>
          </cell>
          <cell r="F6152">
            <v>0</v>
          </cell>
          <cell r="G6152">
            <v>0</v>
          </cell>
        </row>
        <row r="6153">
          <cell r="A6153" t="str">
            <v>CONTRATISTA:</v>
          </cell>
          <cell r="B6153" t="str">
            <v>FUNCIONALES SIGOP</v>
          </cell>
          <cell r="C6153">
            <v>0</v>
          </cell>
          <cell r="D6153">
            <v>0</v>
          </cell>
          <cell r="E6153">
            <v>0</v>
          </cell>
          <cell r="F6153">
            <v>0</v>
          </cell>
          <cell r="G6153">
            <v>0</v>
          </cell>
        </row>
        <row r="6154">
          <cell r="A6154" t="str">
            <v>OBRA:</v>
          </cell>
          <cell r="B6154" t="str">
            <v>PRUEBA PLANILLA DE MEDICION</v>
          </cell>
          <cell r="C6154">
            <v>0</v>
          </cell>
          <cell r="D6154">
            <v>0</v>
          </cell>
          <cell r="E6154">
            <v>0</v>
          </cell>
          <cell r="F6154" t="str">
            <v>PRECIOS A:</v>
          </cell>
          <cell r="G6154">
            <v>0</v>
          </cell>
        </row>
        <row r="6155">
          <cell r="A6155" t="str">
            <v>UBICACIÓN:</v>
          </cell>
          <cell r="B6155" t="str">
            <v>CENTRO CIVICO</v>
          </cell>
          <cell r="C6155">
            <v>0</v>
          </cell>
          <cell r="D6155">
            <v>0</v>
          </cell>
          <cell r="E6155">
            <v>0</v>
          </cell>
          <cell r="F6155">
            <v>0</v>
          </cell>
          <cell r="G6155">
            <v>0</v>
          </cell>
        </row>
        <row r="6156">
          <cell r="A6156" t="str">
            <v>RUBRO:</v>
          </cell>
          <cell r="B6156" t="str">
            <v/>
          </cell>
          <cell r="C6156" t="str">
            <v/>
          </cell>
          <cell r="D6156">
            <v>0</v>
          </cell>
          <cell r="E6156">
            <v>0</v>
          </cell>
          <cell r="F6156">
            <v>0</v>
          </cell>
          <cell r="G6156">
            <v>0</v>
          </cell>
        </row>
        <row r="6157">
          <cell r="A6157" t="str">
            <v>ITEM:</v>
          </cell>
          <cell r="B6157" t="str">
            <v/>
          </cell>
          <cell r="C6157" t="str">
            <v/>
          </cell>
          <cell r="D6157">
            <v>0</v>
          </cell>
          <cell r="E6157">
            <v>0</v>
          </cell>
          <cell r="F6157" t="str">
            <v>UNIDAD:</v>
          </cell>
          <cell r="G6157" t="str">
            <v/>
          </cell>
        </row>
        <row r="6158">
          <cell r="A6158">
            <v>0</v>
          </cell>
          <cell r="B6158">
            <v>0</v>
          </cell>
          <cell r="C6158">
            <v>0</v>
          </cell>
          <cell r="D6158">
            <v>0</v>
          </cell>
          <cell r="E6158">
            <v>0</v>
          </cell>
          <cell r="F6158">
            <v>0</v>
          </cell>
          <cell r="G6158">
            <v>0</v>
          </cell>
        </row>
        <row r="6159">
          <cell r="A6159" t="str">
            <v>DATOS REDETERMINACION</v>
          </cell>
          <cell r="B6159">
            <v>0</v>
          </cell>
          <cell r="C6159" t="str">
            <v>DESIGNACION</v>
          </cell>
          <cell r="D6159" t="str">
            <v>U</v>
          </cell>
          <cell r="E6159" t="str">
            <v>Cantidad</v>
          </cell>
          <cell r="F6159" t="str">
            <v>$ Unitarios</v>
          </cell>
          <cell r="G6159" t="str">
            <v>$ Parcial</v>
          </cell>
        </row>
        <row r="6160">
          <cell r="A6160" t="str">
            <v>CÓDIGO</v>
          </cell>
          <cell r="B6160" t="str">
            <v>DESCRIPCIÓN</v>
          </cell>
          <cell r="C6160">
            <v>0</v>
          </cell>
          <cell r="D6160">
            <v>0</v>
          </cell>
          <cell r="E6160">
            <v>0</v>
          </cell>
          <cell r="F6160">
            <v>0</v>
          </cell>
          <cell r="G6160">
            <v>0</v>
          </cell>
        </row>
        <row r="6161">
          <cell r="A6161">
            <v>0</v>
          </cell>
          <cell r="B6161">
            <v>0</v>
          </cell>
          <cell r="C6161" t="str">
            <v>A - MATERIALES</v>
          </cell>
          <cell r="D6161">
            <v>0</v>
          </cell>
          <cell r="E6161">
            <v>0</v>
          </cell>
          <cell r="F6161">
            <v>0</v>
          </cell>
          <cell r="G6161">
            <v>0</v>
          </cell>
        </row>
        <row r="6162">
          <cell r="A6162" t="str">
            <v/>
          </cell>
          <cell r="B6162" t="str">
            <v/>
          </cell>
          <cell r="C6162">
            <v>0</v>
          </cell>
          <cell r="D6162" t="str">
            <v/>
          </cell>
          <cell r="E6162">
            <v>0</v>
          </cell>
          <cell r="F6162">
            <v>0</v>
          </cell>
          <cell r="G6162">
            <v>0</v>
          </cell>
        </row>
        <row r="6163">
          <cell r="A6163" t="str">
            <v/>
          </cell>
          <cell r="B6163" t="str">
            <v/>
          </cell>
          <cell r="C6163">
            <v>0</v>
          </cell>
          <cell r="D6163" t="str">
            <v/>
          </cell>
          <cell r="E6163">
            <v>0</v>
          </cell>
          <cell r="F6163">
            <v>0</v>
          </cell>
          <cell r="G6163">
            <v>0</v>
          </cell>
        </row>
        <row r="6164">
          <cell r="A6164" t="str">
            <v/>
          </cell>
          <cell r="B6164" t="str">
            <v/>
          </cell>
          <cell r="C6164">
            <v>0</v>
          </cell>
          <cell r="D6164" t="str">
            <v/>
          </cell>
          <cell r="E6164">
            <v>0</v>
          </cell>
          <cell r="F6164">
            <v>0</v>
          </cell>
          <cell r="G6164">
            <v>0</v>
          </cell>
        </row>
        <row r="6165">
          <cell r="A6165" t="str">
            <v/>
          </cell>
          <cell r="B6165" t="str">
            <v/>
          </cell>
          <cell r="C6165">
            <v>0</v>
          </cell>
          <cell r="D6165" t="str">
            <v/>
          </cell>
          <cell r="E6165">
            <v>0</v>
          </cell>
          <cell r="F6165">
            <v>0</v>
          </cell>
          <cell r="G6165">
            <v>0</v>
          </cell>
        </row>
        <row r="6166">
          <cell r="A6166" t="str">
            <v/>
          </cell>
          <cell r="B6166" t="str">
            <v/>
          </cell>
          <cell r="C6166">
            <v>0</v>
          </cell>
          <cell r="D6166" t="str">
            <v/>
          </cell>
          <cell r="E6166">
            <v>0</v>
          </cell>
          <cell r="F6166">
            <v>0</v>
          </cell>
          <cell r="G6166">
            <v>0</v>
          </cell>
        </row>
        <row r="6167">
          <cell r="A6167" t="str">
            <v/>
          </cell>
          <cell r="B6167" t="str">
            <v/>
          </cell>
          <cell r="C6167">
            <v>0</v>
          </cell>
          <cell r="D6167" t="str">
            <v/>
          </cell>
          <cell r="E6167">
            <v>0</v>
          </cell>
          <cell r="F6167">
            <v>0</v>
          </cell>
          <cell r="G6167">
            <v>0</v>
          </cell>
        </row>
        <row r="6168">
          <cell r="A6168" t="str">
            <v/>
          </cell>
          <cell r="B6168" t="str">
            <v/>
          </cell>
          <cell r="C6168">
            <v>0</v>
          </cell>
          <cell r="D6168" t="str">
            <v/>
          </cell>
          <cell r="E6168">
            <v>0</v>
          </cell>
          <cell r="F6168">
            <v>0</v>
          </cell>
          <cell r="G6168">
            <v>0</v>
          </cell>
        </row>
        <row r="6169">
          <cell r="A6169" t="str">
            <v/>
          </cell>
          <cell r="B6169" t="str">
            <v/>
          </cell>
          <cell r="C6169">
            <v>0</v>
          </cell>
          <cell r="D6169" t="str">
            <v/>
          </cell>
          <cell r="E6169">
            <v>0</v>
          </cell>
          <cell r="F6169">
            <v>0</v>
          </cell>
          <cell r="G6169">
            <v>0</v>
          </cell>
        </row>
        <row r="6170">
          <cell r="A6170" t="str">
            <v/>
          </cell>
          <cell r="B6170" t="str">
            <v/>
          </cell>
          <cell r="C6170">
            <v>0</v>
          </cell>
          <cell r="D6170" t="str">
            <v/>
          </cell>
          <cell r="E6170">
            <v>0</v>
          </cell>
          <cell r="F6170">
            <v>0</v>
          </cell>
          <cell r="G6170">
            <v>0</v>
          </cell>
        </row>
        <row r="6171">
          <cell r="A6171" t="str">
            <v/>
          </cell>
          <cell r="B6171" t="str">
            <v/>
          </cell>
          <cell r="C6171">
            <v>0</v>
          </cell>
          <cell r="D6171" t="str">
            <v/>
          </cell>
          <cell r="E6171">
            <v>0</v>
          </cell>
          <cell r="F6171">
            <v>0</v>
          </cell>
          <cell r="G6171">
            <v>0</v>
          </cell>
        </row>
        <row r="6172">
          <cell r="A6172" t="str">
            <v/>
          </cell>
          <cell r="B6172" t="str">
            <v/>
          </cell>
          <cell r="C6172">
            <v>0</v>
          </cell>
          <cell r="D6172" t="str">
            <v/>
          </cell>
          <cell r="E6172">
            <v>0</v>
          </cell>
          <cell r="F6172">
            <v>0</v>
          </cell>
          <cell r="G6172">
            <v>0</v>
          </cell>
        </row>
        <row r="6173">
          <cell r="A6173" t="str">
            <v/>
          </cell>
          <cell r="B6173" t="str">
            <v/>
          </cell>
          <cell r="C6173">
            <v>0</v>
          </cell>
          <cell r="D6173" t="str">
            <v/>
          </cell>
          <cell r="E6173">
            <v>0</v>
          </cell>
          <cell r="F6173">
            <v>0</v>
          </cell>
          <cell r="G6173">
            <v>0</v>
          </cell>
        </row>
        <row r="6174">
          <cell r="A6174" t="str">
            <v/>
          </cell>
          <cell r="B6174" t="str">
            <v/>
          </cell>
          <cell r="C6174">
            <v>0</v>
          </cell>
          <cell r="D6174" t="str">
            <v/>
          </cell>
          <cell r="E6174">
            <v>0</v>
          </cell>
          <cell r="F6174">
            <v>0</v>
          </cell>
          <cell r="G6174">
            <v>0</v>
          </cell>
        </row>
        <row r="6175">
          <cell r="A6175" t="str">
            <v/>
          </cell>
          <cell r="B6175" t="str">
            <v/>
          </cell>
          <cell r="C6175">
            <v>0</v>
          </cell>
          <cell r="D6175" t="str">
            <v/>
          </cell>
          <cell r="E6175">
            <v>0</v>
          </cell>
          <cell r="F6175">
            <v>0</v>
          </cell>
          <cell r="G6175">
            <v>0</v>
          </cell>
        </row>
        <row r="6176">
          <cell r="A6176">
            <v>0</v>
          </cell>
          <cell r="B6176">
            <v>0</v>
          </cell>
          <cell r="C6176">
            <v>0</v>
          </cell>
          <cell r="D6176">
            <v>0</v>
          </cell>
          <cell r="E6176">
            <v>0</v>
          </cell>
          <cell r="F6176" t="str">
            <v>Total A</v>
          </cell>
          <cell r="G6176">
            <v>0</v>
          </cell>
        </row>
        <row r="6177">
          <cell r="A6177">
            <v>0</v>
          </cell>
          <cell r="B6177">
            <v>0</v>
          </cell>
          <cell r="C6177" t="str">
            <v>B - MANO DE OBRA</v>
          </cell>
          <cell r="D6177">
            <v>0</v>
          </cell>
          <cell r="E6177">
            <v>0</v>
          </cell>
          <cell r="F6177">
            <v>0</v>
          </cell>
          <cell r="G6177">
            <v>0</v>
          </cell>
        </row>
        <row r="6178">
          <cell r="A6178" t="str">
            <v/>
          </cell>
          <cell r="B6178">
            <v>0</v>
          </cell>
          <cell r="C6178">
            <v>0</v>
          </cell>
          <cell r="D6178" t="str">
            <v/>
          </cell>
          <cell r="E6178">
            <v>0</v>
          </cell>
          <cell r="F6178">
            <v>0</v>
          </cell>
          <cell r="G6178">
            <v>0</v>
          </cell>
        </row>
        <row r="6179">
          <cell r="A6179" t="str">
            <v/>
          </cell>
          <cell r="B6179">
            <v>0</v>
          </cell>
          <cell r="C6179">
            <v>0</v>
          </cell>
          <cell r="D6179" t="str">
            <v/>
          </cell>
          <cell r="E6179">
            <v>0</v>
          </cell>
          <cell r="F6179">
            <v>0</v>
          </cell>
          <cell r="G6179">
            <v>0</v>
          </cell>
        </row>
        <row r="6180">
          <cell r="A6180" t="str">
            <v/>
          </cell>
          <cell r="B6180">
            <v>0</v>
          </cell>
          <cell r="C6180">
            <v>0</v>
          </cell>
          <cell r="D6180" t="str">
            <v/>
          </cell>
          <cell r="E6180">
            <v>0</v>
          </cell>
          <cell r="F6180">
            <v>0</v>
          </cell>
          <cell r="G6180">
            <v>0</v>
          </cell>
        </row>
        <row r="6181">
          <cell r="A6181" t="str">
            <v/>
          </cell>
          <cell r="B6181">
            <v>0</v>
          </cell>
          <cell r="C6181">
            <v>0</v>
          </cell>
          <cell r="D6181" t="str">
            <v/>
          </cell>
          <cell r="E6181">
            <v>0</v>
          </cell>
          <cell r="F6181">
            <v>0</v>
          </cell>
          <cell r="G6181">
            <v>0</v>
          </cell>
        </row>
        <row r="6182">
          <cell r="A6182" t="str">
            <v/>
          </cell>
          <cell r="B6182">
            <v>0</v>
          </cell>
          <cell r="C6182">
            <v>0</v>
          </cell>
          <cell r="D6182" t="str">
            <v/>
          </cell>
          <cell r="E6182">
            <v>0</v>
          </cell>
          <cell r="F6182">
            <v>0</v>
          </cell>
          <cell r="G6182">
            <v>0</v>
          </cell>
        </row>
        <row r="6183">
          <cell r="A6183" t="str">
            <v/>
          </cell>
          <cell r="B6183">
            <v>0</v>
          </cell>
          <cell r="C6183">
            <v>0</v>
          </cell>
          <cell r="D6183" t="str">
            <v/>
          </cell>
          <cell r="E6183">
            <v>0</v>
          </cell>
          <cell r="F6183">
            <v>0</v>
          </cell>
          <cell r="G6183">
            <v>0</v>
          </cell>
        </row>
        <row r="6184">
          <cell r="A6184" t="str">
            <v/>
          </cell>
          <cell r="B6184">
            <v>0</v>
          </cell>
          <cell r="C6184">
            <v>0</v>
          </cell>
          <cell r="D6184" t="str">
            <v/>
          </cell>
          <cell r="E6184">
            <v>0</v>
          </cell>
          <cell r="F6184">
            <v>0</v>
          </cell>
          <cell r="G6184">
            <v>0</v>
          </cell>
        </row>
        <row r="6185">
          <cell r="A6185" t="str">
            <v/>
          </cell>
          <cell r="B6185">
            <v>0</v>
          </cell>
          <cell r="C6185">
            <v>0</v>
          </cell>
          <cell r="D6185" t="str">
            <v/>
          </cell>
          <cell r="E6185">
            <v>0</v>
          </cell>
          <cell r="F6185">
            <v>0</v>
          </cell>
          <cell r="G6185">
            <v>0</v>
          </cell>
        </row>
        <row r="6186">
          <cell r="A6186">
            <v>0</v>
          </cell>
          <cell r="B6186">
            <v>0</v>
          </cell>
          <cell r="C6186">
            <v>0</v>
          </cell>
          <cell r="D6186">
            <v>0</v>
          </cell>
          <cell r="E6186">
            <v>0</v>
          </cell>
          <cell r="F6186" t="str">
            <v>Total B</v>
          </cell>
          <cell r="G6186">
            <v>0</v>
          </cell>
        </row>
        <row r="6187">
          <cell r="A6187">
            <v>0</v>
          </cell>
          <cell r="B6187">
            <v>0</v>
          </cell>
          <cell r="C6187" t="str">
            <v>C - EQUIPOS</v>
          </cell>
          <cell r="D6187">
            <v>0</v>
          </cell>
          <cell r="E6187">
            <v>0</v>
          </cell>
          <cell r="F6187">
            <v>0</v>
          </cell>
          <cell r="G6187">
            <v>0</v>
          </cell>
        </row>
        <row r="6188">
          <cell r="A6188" t="str">
            <v/>
          </cell>
          <cell r="B6188" t="str">
            <v/>
          </cell>
          <cell r="C6188">
            <v>0</v>
          </cell>
          <cell r="D6188" t="str">
            <v/>
          </cell>
          <cell r="E6188">
            <v>0</v>
          </cell>
          <cell r="F6188">
            <v>0</v>
          </cell>
          <cell r="G6188">
            <v>0</v>
          </cell>
        </row>
        <row r="6189">
          <cell r="A6189" t="str">
            <v/>
          </cell>
          <cell r="B6189" t="str">
            <v/>
          </cell>
          <cell r="C6189">
            <v>0</v>
          </cell>
          <cell r="D6189" t="str">
            <v/>
          </cell>
          <cell r="E6189">
            <v>0</v>
          </cell>
          <cell r="F6189">
            <v>0</v>
          </cell>
          <cell r="G6189">
            <v>0</v>
          </cell>
        </row>
        <row r="6190">
          <cell r="A6190" t="str">
            <v/>
          </cell>
          <cell r="B6190" t="str">
            <v/>
          </cell>
          <cell r="C6190">
            <v>0</v>
          </cell>
          <cell r="D6190" t="str">
            <v/>
          </cell>
          <cell r="E6190">
            <v>0</v>
          </cell>
          <cell r="F6190">
            <v>0</v>
          </cell>
          <cell r="G6190">
            <v>0</v>
          </cell>
        </row>
        <row r="6191">
          <cell r="A6191" t="str">
            <v/>
          </cell>
          <cell r="B6191" t="str">
            <v/>
          </cell>
          <cell r="C6191">
            <v>0</v>
          </cell>
          <cell r="D6191" t="str">
            <v/>
          </cell>
          <cell r="E6191">
            <v>0</v>
          </cell>
          <cell r="F6191">
            <v>0</v>
          </cell>
          <cell r="G6191">
            <v>0</v>
          </cell>
        </row>
        <row r="6192">
          <cell r="A6192" t="str">
            <v/>
          </cell>
          <cell r="B6192" t="str">
            <v/>
          </cell>
          <cell r="C6192">
            <v>0</v>
          </cell>
          <cell r="D6192" t="str">
            <v/>
          </cell>
          <cell r="E6192">
            <v>0</v>
          </cell>
          <cell r="F6192">
            <v>0</v>
          </cell>
          <cell r="G6192">
            <v>0</v>
          </cell>
        </row>
        <row r="6193">
          <cell r="A6193" t="str">
            <v/>
          </cell>
          <cell r="B6193" t="str">
            <v/>
          </cell>
          <cell r="C6193">
            <v>0</v>
          </cell>
          <cell r="D6193" t="str">
            <v/>
          </cell>
          <cell r="E6193">
            <v>0</v>
          </cell>
          <cell r="F6193">
            <v>0</v>
          </cell>
          <cell r="G6193">
            <v>0</v>
          </cell>
        </row>
        <row r="6194">
          <cell r="A6194" t="str">
            <v/>
          </cell>
          <cell r="B6194" t="str">
            <v/>
          </cell>
          <cell r="C6194">
            <v>0</v>
          </cell>
          <cell r="D6194" t="str">
            <v/>
          </cell>
          <cell r="E6194">
            <v>0</v>
          </cell>
          <cell r="F6194">
            <v>0</v>
          </cell>
          <cell r="G6194">
            <v>0</v>
          </cell>
        </row>
        <row r="6195">
          <cell r="A6195" t="str">
            <v/>
          </cell>
          <cell r="B6195" t="str">
            <v/>
          </cell>
          <cell r="C6195">
            <v>0</v>
          </cell>
          <cell r="D6195" t="str">
            <v/>
          </cell>
          <cell r="E6195">
            <v>0</v>
          </cell>
          <cell r="F6195">
            <v>0</v>
          </cell>
          <cell r="G6195">
            <v>0</v>
          </cell>
        </row>
        <row r="6196">
          <cell r="A6196" t="str">
            <v/>
          </cell>
          <cell r="B6196" t="str">
            <v/>
          </cell>
          <cell r="C6196">
            <v>0</v>
          </cell>
          <cell r="D6196" t="str">
            <v/>
          </cell>
          <cell r="E6196">
            <v>0</v>
          </cell>
          <cell r="F6196">
            <v>0</v>
          </cell>
          <cell r="G6196">
            <v>0</v>
          </cell>
        </row>
        <row r="6197">
          <cell r="A6197">
            <v>0</v>
          </cell>
          <cell r="B6197">
            <v>0</v>
          </cell>
          <cell r="C6197">
            <v>0</v>
          </cell>
          <cell r="D6197">
            <v>0</v>
          </cell>
          <cell r="E6197">
            <v>0</v>
          </cell>
          <cell r="F6197" t="str">
            <v>Total C</v>
          </cell>
          <cell r="G6197">
            <v>0</v>
          </cell>
        </row>
        <row r="6198">
          <cell r="A6198">
            <v>0</v>
          </cell>
          <cell r="B6198">
            <v>0</v>
          </cell>
          <cell r="C6198">
            <v>0</v>
          </cell>
          <cell r="D6198">
            <v>0</v>
          </cell>
          <cell r="E6198">
            <v>0</v>
          </cell>
          <cell r="F6198">
            <v>0</v>
          </cell>
          <cell r="G6198">
            <v>0</v>
          </cell>
        </row>
        <row r="6199">
          <cell r="A6199" t="str">
            <v/>
          </cell>
          <cell r="B6199" t="str">
            <v/>
          </cell>
          <cell r="C6199">
            <v>0</v>
          </cell>
          <cell r="D6199" t="str">
            <v>Costo  Neto</v>
          </cell>
          <cell r="E6199">
            <v>0</v>
          </cell>
          <cell r="F6199" t="str">
            <v>Total D=A+B+C</v>
          </cell>
          <cell r="G6199">
            <v>0</v>
          </cell>
        </row>
        <row r="6201">
          <cell r="A6201" t="str">
            <v>ANALISIS DE PRECIOS</v>
          </cell>
          <cell r="B6201">
            <v>0</v>
          </cell>
          <cell r="C6201">
            <v>0</v>
          </cell>
          <cell r="D6201">
            <v>0</v>
          </cell>
          <cell r="E6201">
            <v>0</v>
          </cell>
          <cell r="F6201">
            <v>0</v>
          </cell>
          <cell r="G6201">
            <v>0</v>
          </cell>
        </row>
        <row r="6202">
          <cell r="A6202" t="str">
            <v>COMITENTE:</v>
          </cell>
          <cell r="B6202" t="str">
            <v>DIRECCIÓN DE ARQUITECTURA</v>
          </cell>
          <cell r="C6202">
            <v>0</v>
          </cell>
          <cell r="D6202">
            <v>0</v>
          </cell>
          <cell r="E6202">
            <v>0</v>
          </cell>
          <cell r="F6202">
            <v>0</v>
          </cell>
          <cell r="G6202">
            <v>0</v>
          </cell>
        </row>
        <row r="6203">
          <cell r="A6203" t="str">
            <v>CONTRATISTA:</v>
          </cell>
          <cell r="B6203" t="str">
            <v>FUNCIONALES SIGOP</v>
          </cell>
          <cell r="C6203">
            <v>0</v>
          </cell>
          <cell r="D6203">
            <v>0</v>
          </cell>
          <cell r="E6203">
            <v>0</v>
          </cell>
          <cell r="F6203">
            <v>0</v>
          </cell>
          <cell r="G6203">
            <v>0</v>
          </cell>
        </row>
        <row r="6204">
          <cell r="A6204" t="str">
            <v>OBRA:</v>
          </cell>
          <cell r="B6204" t="str">
            <v>PRUEBA PLANILLA DE MEDICION</v>
          </cell>
          <cell r="C6204">
            <v>0</v>
          </cell>
          <cell r="D6204">
            <v>0</v>
          </cell>
          <cell r="E6204">
            <v>0</v>
          </cell>
          <cell r="F6204" t="str">
            <v>PRECIOS A:</v>
          </cell>
          <cell r="G6204">
            <v>0</v>
          </cell>
        </row>
        <row r="6205">
          <cell r="A6205" t="str">
            <v>UBICACIÓN:</v>
          </cell>
          <cell r="B6205" t="str">
            <v>CENTRO CIVICO</v>
          </cell>
          <cell r="C6205">
            <v>0</v>
          </cell>
          <cell r="D6205">
            <v>0</v>
          </cell>
          <cell r="E6205">
            <v>0</v>
          </cell>
          <cell r="F6205">
            <v>0</v>
          </cell>
          <cell r="G6205">
            <v>0</v>
          </cell>
        </row>
        <row r="6206">
          <cell r="A6206" t="str">
            <v>RUBRO:</v>
          </cell>
          <cell r="B6206" t="str">
            <v/>
          </cell>
          <cell r="C6206" t="str">
            <v/>
          </cell>
          <cell r="D6206">
            <v>0</v>
          </cell>
          <cell r="E6206">
            <v>0</v>
          </cell>
          <cell r="F6206">
            <v>0</v>
          </cell>
          <cell r="G6206">
            <v>0</v>
          </cell>
        </row>
        <row r="6207">
          <cell r="A6207" t="str">
            <v>ITEM:</v>
          </cell>
          <cell r="B6207" t="str">
            <v/>
          </cell>
          <cell r="C6207" t="str">
            <v/>
          </cell>
          <cell r="D6207">
            <v>0</v>
          </cell>
          <cell r="E6207">
            <v>0</v>
          </cell>
          <cell r="F6207" t="str">
            <v>UNIDAD:</v>
          </cell>
          <cell r="G6207" t="str">
            <v/>
          </cell>
        </row>
        <row r="6208">
          <cell r="A6208">
            <v>0</v>
          </cell>
          <cell r="B6208">
            <v>0</v>
          </cell>
          <cell r="C6208">
            <v>0</v>
          </cell>
          <cell r="D6208">
            <v>0</v>
          </cell>
          <cell r="E6208">
            <v>0</v>
          </cell>
          <cell r="F6208">
            <v>0</v>
          </cell>
          <cell r="G6208">
            <v>0</v>
          </cell>
        </row>
        <row r="6209">
          <cell r="A6209" t="str">
            <v>DATOS REDETERMINACION</v>
          </cell>
          <cell r="B6209">
            <v>0</v>
          </cell>
          <cell r="C6209" t="str">
            <v>DESIGNACION</v>
          </cell>
          <cell r="D6209" t="str">
            <v>U</v>
          </cell>
          <cell r="E6209" t="str">
            <v>Cantidad</v>
          </cell>
          <cell r="F6209" t="str">
            <v>$ Unitarios</v>
          </cell>
          <cell r="G6209" t="str">
            <v>$ Parcial</v>
          </cell>
        </row>
        <row r="6210">
          <cell r="A6210" t="str">
            <v>CÓDIGO</v>
          </cell>
          <cell r="B6210" t="str">
            <v>DESCRIPCIÓN</v>
          </cell>
          <cell r="C6210">
            <v>0</v>
          </cell>
          <cell r="D6210">
            <v>0</v>
          </cell>
          <cell r="E6210">
            <v>0</v>
          </cell>
          <cell r="F6210">
            <v>0</v>
          </cell>
          <cell r="G6210">
            <v>0</v>
          </cell>
        </row>
        <row r="6211">
          <cell r="A6211">
            <v>0</v>
          </cell>
          <cell r="B6211">
            <v>0</v>
          </cell>
          <cell r="C6211" t="str">
            <v>A - MATERIALES</v>
          </cell>
          <cell r="D6211">
            <v>0</v>
          </cell>
          <cell r="E6211">
            <v>0</v>
          </cell>
          <cell r="F6211">
            <v>0</v>
          </cell>
          <cell r="G6211">
            <v>0</v>
          </cell>
        </row>
        <row r="6212">
          <cell r="A6212" t="str">
            <v/>
          </cell>
          <cell r="B6212" t="str">
            <v/>
          </cell>
          <cell r="C6212">
            <v>0</v>
          </cell>
          <cell r="D6212" t="str">
            <v/>
          </cell>
          <cell r="E6212">
            <v>0</v>
          </cell>
          <cell r="F6212">
            <v>0</v>
          </cell>
          <cell r="G6212">
            <v>0</v>
          </cell>
        </row>
        <row r="6213">
          <cell r="A6213" t="str">
            <v/>
          </cell>
          <cell r="B6213" t="str">
            <v/>
          </cell>
          <cell r="C6213">
            <v>0</v>
          </cell>
          <cell r="D6213" t="str">
            <v/>
          </cell>
          <cell r="E6213">
            <v>0</v>
          </cell>
          <cell r="F6213">
            <v>0</v>
          </cell>
          <cell r="G6213">
            <v>0</v>
          </cell>
        </row>
        <row r="6214">
          <cell r="A6214" t="str">
            <v/>
          </cell>
          <cell r="B6214" t="str">
            <v/>
          </cell>
          <cell r="C6214">
            <v>0</v>
          </cell>
          <cell r="D6214" t="str">
            <v/>
          </cell>
          <cell r="E6214">
            <v>0</v>
          </cell>
          <cell r="F6214">
            <v>0</v>
          </cell>
          <cell r="G6214">
            <v>0</v>
          </cell>
        </row>
        <row r="6215">
          <cell r="A6215" t="str">
            <v/>
          </cell>
          <cell r="B6215" t="str">
            <v/>
          </cell>
          <cell r="C6215">
            <v>0</v>
          </cell>
          <cell r="D6215" t="str">
            <v/>
          </cell>
          <cell r="E6215">
            <v>0</v>
          </cell>
          <cell r="F6215">
            <v>0</v>
          </cell>
          <cell r="G6215">
            <v>0</v>
          </cell>
        </row>
        <row r="6216">
          <cell r="A6216" t="str">
            <v/>
          </cell>
          <cell r="B6216" t="str">
            <v/>
          </cell>
          <cell r="C6216">
            <v>0</v>
          </cell>
          <cell r="D6216" t="str">
            <v/>
          </cell>
          <cell r="E6216">
            <v>0</v>
          </cell>
          <cell r="F6216">
            <v>0</v>
          </cell>
          <cell r="G6216">
            <v>0</v>
          </cell>
        </row>
        <row r="6217">
          <cell r="A6217" t="str">
            <v/>
          </cell>
          <cell r="B6217" t="str">
            <v/>
          </cell>
          <cell r="C6217">
            <v>0</v>
          </cell>
          <cell r="D6217" t="str">
            <v/>
          </cell>
          <cell r="E6217">
            <v>0</v>
          </cell>
          <cell r="F6217">
            <v>0</v>
          </cell>
          <cell r="G6217">
            <v>0</v>
          </cell>
        </row>
        <row r="6218">
          <cell r="A6218" t="str">
            <v/>
          </cell>
          <cell r="B6218" t="str">
            <v/>
          </cell>
          <cell r="C6218">
            <v>0</v>
          </cell>
          <cell r="D6218" t="str">
            <v/>
          </cell>
          <cell r="E6218">
            <v>0</v>
          </cell>
          <cell r="F6218">
            <v>0</v>
          </cell>
          <cell r="G6218">
            <v>0</v>
          </cell>
        </row>
        <row r="6219">
          <cell r="A6219" t="str">
            <v/>
          </cell>
          <cell r="B6219" t="str">
            <v/>
          </cell>
          <cell r="C6219">
            <v>0</v>
          </cell>
          <cell r="D6219" t="str">
            <v/>
          </cell>
          <cell r="E6219">
            <v>0</v>
          </cell>
          <cell r="F6219">
            <v>0</v>
          </cell>
          <cell r="G6219">
            <v>0</v>
          </cell>
        </row>
        <row r="6220">
          <cell r="A6220" t="str">
            <v/>
          </cell>
          <cell r="B6220" t="str">
            <v/>
          </cell>
          <cell r="C6220">
            <v>0</v>
          </cell>
          <cell r="D6220" t="str">
            <v/>
          </cell>
          <cell r="E6220">
            <v>0</v>
          </cell>
          <cell r="F6220">
            <v>0</v>
          </cell>
          <cell r="G6220">
            <v>0</v>
          </cell>
        </row>
        <row r="6221">
          <cell r="A6221" t="str">
            <v/>
          </cell>
          <cell r="B6221" t="str">
            <v/>
          </cell>
          <cell r="C6221">
            <v>0</v>
          </cell>
          <cell r="D6221" t="str">
            <v/>
          </cell>
          <cell r="E6221">
            <v>0</v>
          </cell>
          <cell r="F6221">
            <v>0</v>
          </cell>
          <cell r="G6221">
            <v>0</v>
          </cell>
        </row>
        <row r="6222">
          <cell r="A6222" t="str">
            <v/>
          </cell>
          <cell r="B6222" t="str">
            <v/>
          </cell>
          <cell r="C6222">
            <v>0</v>
          </cell>
          <cell r="D6222" t="str">
            <v/>
          </cell>
          <cell r="E6222">
            <v>0</v>
          </cell>
          <cell r="F6222">
            <v>0</v>
          </cell>
          <cell r="G6222">
            <v>0</v>
          </cell>
        </row>
        <row r="6223">
          <cell r="A6223" t="str">
            <v/>
          </cell>
          <cell r="B6223" t="str">
            <v/>
          </cell>
          <cell r="C6223">
            <v>0</v>
          </cell>
          <cell r="D6223" t="str">
            <v/>
          </cell>
          <cell r="E6223">
            <v>0</v>
          </cell>
          <cell r="F6223">
            <v>0</v>
          </cell>
          <cell r="G6223">
            <v>0</v>
          </cell>
        </row>
        <row r="6224">
          <cell r="A6224" t="str">
            <v/>
          </cell>
          <cell r="B6224" t="str">
            <v/>
          </cell>
          <cell r="C6224">
            <v>0</v>
          </cell>
          <cell r="D6224" t="str">
            <v/>
          </cell>
          <cell r="E6224">
            <v>0</v>
          </cell>
          <cell r="F6224">
            <v>0</v>
          </cell>
          <cell r="G6224">
            <v>0</v>
          </cell>
        </row>
        <row r="6225">
          <cell r="A6225" t="str">
            <v/>
          </cell>
          <cell r="B6225" t="str">
            <v/>
          </cell>
          <cell r="C6225">
            <v>0</v>
          </cell>
          <cell r="D6225" t="str">
            <v/>
          </cell>
          <cell r="E6225">
            <v>0</v>
          </cell>
          <cell r="F6225">
            <v>0</v>
          </cell>
          <cell r="G6225">
            <v>0</v>
          </cell>
        </row>
        <row r="6226">
          <cell r="A6226">
            <v>0</v>
          </cell>
          <cell r="B6226">
            <v>0</v>
          </cell>
          <cell r="C6226">
            <v>0</v>
          </cell>
          <cell r="D6226">
            <v>0</v>
          </cell>
          <cell r="E6226">
            <v>0</v>
          </cell>
          <cell r="F6226" t="str">
            <v>Total A</v>
          </cell>
          <cell r="G6226">
            <v>0</v>
          </cell>
        </row>
        <row r="6227">
          <cell r="A6227">
            <v>0</v>
          </cell>
          <cell r="B6227">
            <v>0</v>
          </cell>
          <cell r="C6227" t="str">
            <v>B - MANO DE OBRA</v>
          </cell>
          <cell r="D6227">
            <v>0</v>
          </cell>
          <cell r="E6227">
            <v>0</v>
          </cell>
          <cell r="F6227">
            <v>0</v>
          </cell>
          <cell r="G6227">
            <v>0</v>
          </cell>
        </row>
        <row r="6228">
          <cell r="A6228" t="str">
            <v/>
          </cell>
          <cell r="B6228">
            <v>0</v>
          </cell>
          <cell r="C6228">
            <v>0</v>
          </cell>
          <cell r="D6228" t="str">
            <v/>
          </cell>
          <cell r="E6228">
            <v>0</v>
          </cell>
          <cell r="F6228">
            <v>0</v>
          </cell>
          <cell r="G6228">
            <v>0</v>
          </cell>
        </row>
        <row r="6229">
          <cell r="A6229" t="str">
            <v/>
          </cell>
          <cell r="B6229">
            <v>0</v>
          </cell>
          <cell r="C6229">
            <v>0</v>
          </cell>
          <cell r="D6229" t="str">
            <v/>
          </cell>
          <cell r="E6229">
            <v>0</v>
          </cell>
          <cell r="F6229">
            <v>0</v>
          </cell>
          <cell r="G6229">
            <v>0</v>
          </cell>
        </row>
        <row r="6230">
          <cell r="A6230" t="str">
            <v/>
          </cell>
          <cell r="B6230">
            <v>0</v>
          </cell>
          <cell r="C6230">
            <v>0</v>
          </cell>
          <cell r="D6230" t="str">
            <v/>
          </cell>
          <cell r="E6230">
            <v>0</v>
          </cell>
          <cell r="F6230">
            <v>0</v>
          </cell>
          <cell r="G6230">
            <v>0</v>
          </cell>
        </row>
        <row r="6231">
          <cell r="A6231" t="str">
            <v/>
          </cell>
          <cell r="B6231">
            <v>0</v>
          </cell>
          <cell r="C6231">
            <v>0</v>
          </cell>
          <cell r="D6231" t="str">
            <v/>
          </cell>
          <cell r="E6231">
            <v>0</v>
          </cell>
          <cell r="F6231">
            <v>0</v>
          </cell>
          <cell r="G6231">
            <v>0</v>
          </cell>
        </row>
        <row r="6232">
          <cell r="A6232" t="str">
            <v/>
          </cell>
          <cell r="B6232">
            <v>0</v>
          </cell>
          <cell r="C6232">
            <v>0</v>
          </cell>
          <cell r="D6232" t="str">
            <v/>
          </cell>
          <cell r="E6232">
            <v>0</v>
          </cell>
          <cell r="F6232">
            <v>0</v>
          </cell>
          <cell r="G6232">
            <v>0</v>
          </cell>
        </row>
        <row r="6233">
          <cell r="A6233" t="str">
            <v/>
          </cell>
          <cell r="B6233">
            <v>0</v>
          </cell>
          <cell r="C6233">
            <v>0</v>
          </cell>
          <cell r="D6233" t="str">
            <v/>
          </cell>
          <cell r="E6233">
            <v>0</v>
          </cell>
          <cell r="F6233">
            <v>0</v>
          </cell>
          <cell r="G6233">
            <v>0</v>
          </cell>
        </row>
        <row r="6234">
          <cell r="A6234" t="str">
            <v/>
          </cell>
          <cell r="B6234">
            <v>0</v>
          </cell>
          <cell r="C6234">
            <v>0</v>
          </cell>
          <cell r="D6234" t="str">
            <v/>
          </cell>
          <cell r="E6234">
            <v>0</v>
          </cell>
          <cell r="F6234">
            <v>0</v>
          </cell>
          <cell r="G6234">
            <v>0</v>
          </cell>
        </row>
        <row r="6235">
          <cell r="A6235" t="str">
            <v/>
          </cell>
          <cell r="B6235">
            <v>0</v>
          </cell>
          <cell r="C6235">
            <v>0</v>
          </cell>
          <cell r="D6235" t="str">
            <v/>
          </cell>
          <cell r="E6235">
            <v>0</v>
          </cell>
          <cell r="F6235">
            <v>0</v>
          </cell>
          <cell r="G6235">
            <v>0</v>
          </cell>
        </row>
        <row r="6236">
          <cell r="A6236">
            <v>0</v>
          </cell>
          <cell r="B6236">
            <v>0</v>
          </cell>
          <cell r="C6236">
            <v>0</v>
          </cell>
          <cell r="D6236">
            <v>0</v>
          </cell>
          <cell r="E6236">
            <v>0</v>
          </cell>
          <cell r="F6236" t="str">
            <v>Total B</v>
          </cell>
          <cell r="G6236">
            <v>0</v>
          </cell>
        </row>
        <row r="6237">
          <cell r="A6237">
            <v>0</v>
          </cell>
          <cell r="B6237">
            <v>0</v>
          </cell>
          <cell r="C6237" t="str">
            <v>C - EQUIPOS</v>
          </cell>
          <cell r="D6237">
            <v>0</v>
          </cell>
          <cell r="E6237">
            <v>0</v>
          </cell>
          <cell r="F6237">
            <v>0</v>
          </cell>
          <cell r="G6237">
            <v>0</v>
          </cell>
        </row>
        <row r="6238">
          <cell r="A6238" t="str">
            <v/>
          </cell>
          <cell r="B6238" t="str">
            <v/>
          </cell>
          <cell r="C6238">
            <v>0</v>
          </cell>
          <cell r="D6238" t="str">
            <v/>
          </cell>
          <cell r="E6238">
            <v>0</v>
          </cell>
          <cell r="F6238">
            <v>0</v>
          </cell>
          <cell r="G6238">
            <v>0</v>
          </cell>
        </row>
        <row r="6239">
          <cell r="A6239" t="str">
            <v/>
          </cell>
          <cell r="B6239" t="str">
            <v/>
          </cell>
          <cell r="C6239">
            <v>0</v>
          </cell>
          <cell r="D6239" t="str">
            <v/>
          </cell>
          <cell r="E6239">
            <v>0</v>
          </cell>
          <cell r="F6239">
            <v>0</v>
          </cell>
          <cell r="G6239">
            <v>0</v>
          </cell>
        </row>
        <row r="6240">
          <cell r="A6240" t="str">
            <v/>
          </cell>
          <cell r="B6240" t="str">
            <v/>
          </cell>
          <cell r="C6240">
            <v>0</v>
          </cell>
          <cell r="D6240" t="str">
            <v/>
          </cell>
          <cell r="E6240">
            <v>0</v>
          </cell>
          <cell r="F6240">
            <v>0</v>
          </cell>
          <cell r="G6240">
            <v>0</v>
          </cell>
        </row>
        <row r="6241">
          <cell r="A6241" t="str">
            <v/>
          </cell>
          <cell r="B6241" t="str">
            <v/>
          </cell>
          <cell r="C6241">
            <v>0</v>
          </cell>
          <cell r="D6241" t="str">
            <v/>
          </cell>
          <cell r="E6241">
            <v>0</v>
          </cell>
          <cell r="F6241">
            <v>0</v>
          </cell>
          <cell r="G6241">
            <v>0</v>
          </cell>
        </row>
        <row r="6242">
          <cell r="A6242" t="str">
            <v/>
          </cell>
          <cell r="B6242" t="str">
            <v/>
          </cell>
          <cell r="C6242">
            <v>0</v>
          </cell>
          <cell r="D6242" t="str">
            <v/>
          </cell>
          <cell r="E6242">
            <v>0</v>
          </cell>
          <cell r="F6242">
            <v>0</v>
          </cell>
          <cell r="G6242">
            <v>0</v>
          </cell>
        </row>
        <row r="6243">
          <cell r="A6243" t="str">
            <v/>
          </cell>
          <cell r="B6243" t="str">
            <v/>
          </cell>
          <cell r="C6243">
            <v>0</v>
          </cell>
          <cell r="D6243" t="str">
            <v/>
          </cell>
          <cell r="E6243">
            <v>0</v>
          </cell>
          <cell r="F6243">
            <v>0</v>
          </cell>
          <cell r="G6243">
            <v>0</v>
          </cell>
        </row>
        <row r="6244">
          <cell r="A6244" t="str">
            <v/>
          </cell>
          <cell r="B6244" t="str">
            <v/>
          </cell>
          <cell r="C6244">
            <v>0</v>
          </cell>
          <cell r="D6244" t="str">
            <v/>
          </cell>
          <cell r="E6244">
            <v>0</v>
          </cell>
          <cell r="F6244">
            <v>0</v>
          </cell>
          <cell r="G6244">
            <v>0</v>
          </cell>
        </row>
        <row r="6245">
          <cell r="A6245" t="str">
            <v/>
          </cell>
          <cell r="B6245" t="str">
            <v/>
          </cell>
          <cell r="C6245">
            <v>0</v>
          </cell>
          <cell r="D6245" t="str">
            <v/>
          </cell>
          <cell r="E6245">
            <v>0</v>
          </cell>
          <cell r="F6245">
            <v>0</v>
          </cell>
          <cell r="G6245">
            <v>0</v>
          </cell>
        </row>
        <row r="6246">
          <cell r="A6246" t="str">
            <v/>
          </cell>
          <cell r="B6246" t="str">
            <v/>
          </cell>
          <cell r="C6246">
            <v>0</v>
          </cell>
          <cell r="D6246" t="str">
            <v/>
          </cell>
          <cell r="E6246">
            <v>0</v>
          </cell>
          <cell r="F6246">
            <v>0</v>
          </cell>
          <cell r="G6246">
            <v>0</v>
          </cell>
        </row>
        <row r="6247">
          <cell r="A6247">
            <v>0</v>
          </cell>
          <cell r="B6247">
            <v>0</v>
          </cell>
          <cell r="C6247">
            <v>0</v>
          </cell>
          <cell r="D6247">
            <v>0</v>
          </cell>
          <cell r="E6247">
            <v>0</v>
          </cell>
          <cell r="F6247" t="str">
            <v>Total C</v>
          </cell>
          <cell r="G6247">
            <v>0</v>
          </cell>
        </row>
        <row r="6248">
          <cell r="A6248">
            <v>0</v>
          </cell>
          <cell r="B6248">
            <v>0</v>
          </cell>
          <cell r="C6248">
            <v>0</v>
          </cell>
          <cell r="D6248">
            <v>0</v>
          </cell>
          <cell r="E6248">
            <v>0</v>
          </cell>
          <cell r="F6248">
            <v>0</v>
          </cell>
          <cell r="G6248">
            <v>0</v>
          </cell>
        </row>
        <row r="6249">
          <cell r="A6249" t="str">
            <v/>
          </cell>
          <cell r="B6249" t="str">
            <v/>
          </cell>
          <cell r="C6249">
            <v>0</v>
          </cell>
          <cell r="D6249" t="str">
            <v>Costo  Neto</v>
          </cell>
          <cell r="E6249">
            <v>0</v>
          </cell>
          <cell r="F6249" t="str">
            <v>Total D=A+B+C</v>
          </cell>
          <cell r="G6249">
            <v>0</v>
          </cell>
        </row>
        <row r="6251">
          <cell r="A6251" t="str">
            <v>ANALISIS DE PRECIOS</v>
          </cell>
          <cell r="B6251">
            <v>0</v>
          </cell>
          <cell r="C6251">
            <v>0</v>
          </cell>
          <cell r="D6251">
            <v>0</v>
          </cell>
          <cell r="E6251">
            <v>0</v>
          </cell>
          <cell r="F6251">
            <v>0</v>
          </cell>
          <cell r="G6251">
            <v>0</v>
          </cell>
        </row>
        <row r="6252">
          <cell r="A6252" t="str">
            <v>COMITENTE:</v>
          </cell>
          <cell r="B6252" t="str">
            <v>DIRECCIÓN DE ARQUITECTURA</v>
          </cell>
          <cell r="C6252">
            <v>0</v>
          </cell>
          <cell r="D6252">
            <v>0</v>
          </cell>
          <cell r="E6252">
            <v>0</v>
          </cell>
          <cell r="F6252">
            <v>0</v>
          </cell>
          <cell r="G6252">
            <v>0</v>
          </cell>
        </row>
        <row r="6253">
          <cell r="A6253" t="str">
            <v>CONTRATISTA:</v>
          </cell>
          <cell r="B6253" t="str">
            <v>FUNCIONALES SIGOP</v>
          </cell>
          <cell r="C6253">
            <v>0</v>
          </cell>
          <cell r="D6253">
            <v>0</v>
          </cell>
          <cell r="E6253">
            <v>0</v>
          </cell>
          <cell r="F6253">
            <v>0</v>
          </cell>
          <cell r="G6253">
            <v>0</v>
          </cell>
        </row>
        <row r="6254">
          <cell r="A6254" t="str">
            <v>OBRA:</v>
          </cell>
          <cell r="B6254" t="str">
            <v>PRUEBA PLANILLA DE MEDICION</v>
          </cell>
          <cell r="C6254">
            <v>0</v>
          </cell>
          <cell r="D6254">
            <v>0</v>
          </cell>
          <cell r="E6254">
            <v>0</v>
          </cell>
          <cell r="F6254" t="str">
            <v>PRECIOS A:</v>
          </cell>
          <cell r="G6254">
            <v>0</v>
          </cell>
        </row>
        <row r="6255">
          <cell r="A6255" t="str">
            <v>UBICACIÓN:</v>
          </cell>
          <cell r="B6255" t="str">
            <v>CENTRO CIVICO</v>
          </cell>
          <cell r="C6255">
            <v>0</v>
          </cell>
          <cell r="D6255">
            <v>0</v>
          </cell>
          <cell r="E6255">
            <v>0</v>
          </cell>
          <cell r="F6255">
            <v>0</v>
          </cell>
          <cell r="G6255">
            <v>0</v>
          </cell>
        </row>
        <row r="6256">
          <cell r="A6256" t="str">
            <v>RUBRO:</v>
          </cell>
          <cell r="B6256" t="str">
            <v/>
          </cell>
          <cell r="C6256" t="str">
            <v/>
          </cell>
          <cell r="D6256">
            <v>0</v>
          </cell>
          <cell r="E6256">
            <v>0</v>
          </cell>
          <cell r="F6256">
            <v>0</v>
          </cell>
          <cell r="G6256">
            <v>0</v>
          </cell>
        </row>
        <row r="6257">
          <cell r="A6257" t="str">
            <v>ITEM:</v>
          </cell>
          <cell r="B6257" t="str">
            <v/>
          </cell>
          <cell r="C6257" t="str">
            <v/>
          </cell>
          <cell r="D6257">
            <v>0</v>
          </cell>
          <cell r="E6257">
            <v>0</v>
          </cell>
          <cell r="F6257" t="str">
            <v>UNIDAD:</v>
          </cell>
          <cell r="G6257" t="str">
            <v/>
          </cell>
        </row>
        <row r="6258">
          <cell r="A6258">
            <v>0</v>
          </cell>
          <cell r="B6258">
            <v>0</v>
          </cell>
          <cell r="C6258">
            <v>0</v>
          </cell>
          <cell r="D6258">
            <v>0</v>
          </cell>
          <cell r="E6258">
            <v>0</v>
          </cell>
          <cell r="F6258">
            <v>0</v>
          </cell>
          <cell r="G6258">
            <v>0</v>
          </cell>
        </row>
        <row r="6259">
          <cell r="A6259" t="str">
            <v>DATOS REDETERMINACION</v>
          </cell>
          <cell r="B6259">
            <v>0</v>
          </cell>
          <cell r="C6259" t="str">
            <v>DESIGNACION</v>
          </cell>
          <cell r="D6259" t="str">
            <v>U</v>
          </cell>
          <cell r="E6259" t="str">
            <v>Cantidad</v>
          </cell>
          <cell r="F6259" t="str">
            <v>$ Unitarios</v>
          </cell>
          <cell r="G6259" t="str">
            <v>$ Parcial</v>
          </cell>
        </row>
        <row r="6260">
          <cell r="A6260" t="str">
            <v>CÓDIGO</v>
          </cell>
          <cell r="B6260" t="str">
            <v>DESCRIPCIÓN</v>
          </cell>
          <cell r="C6260">
            <v>0</v>
          </cell>
          <cell r="D6260">
            <v>0</v>
          </cell>
          <cell r="E6260">
            <v>0</v>
          </cell>
          <cell r="F6260">
            <v>0</v>
          </cell>
          <cell r="G6260">
            <v>0</v>
          </cell>
        </row>
        <row r="6261">
          <cell r="A6261">
            <v>0</v>
          </cell>
          <cell r="B6261">
            <v>0</v>
          </cell>
          <cell r="C6261" t="str">
            <v>A - MATERIALES</v>
          </cell>
          <cell r="D6261">
            <v>0</v>
          </cell>
          <cell r="E6261">
            <v>0</v>
          </cell>
          <cell r="F6261">
            <v>0</v>
          </cell>
          <cell r="G6261">
            <v>0</v>
          </cell>
        </row>
        <row r="6262">
          <cell r="A6262" t="str">
            <v/>
          </cell>
          <cell r="B6262" t="str">
            <v/>
          </cell>
          <cell r="C6262">
            <v>0</v>
          </cell>
          <cell r="D6262" t="str">
            <v/>
          </cell>
          <cell r="E6262">
            <v>0</v>
          </cell>
          <cell r="F6262">
            <v>0</v>
          </cell>
          <cell r="G6262">
            <v>0</v>
          </cell>
        </row>
        <row r="6263">
          <cell r="A6263" t="str">
            <v/>
          </cell>
          <cell r="B6263" t="str">
            <v/>
          </cell>
          <cell r="C6263">
            <v>0</v>
          </cell>
          <cell r="D6263" t="str">
            <v/>
          </cell>
          <cell r="E6263">
            <v>0</v>
          </cell>
          <cell r="F6263">
            <v>0</v>
          </cell>
          <cell r="G6263">
            <v>0</v>
          </cell>
        </row>
        <row r="6264">
          <cell r="A6264" t="str">
            <v/>
          </cell>
          <cell r="B6264" t="str">
            <v/>
          </cell>
          <cell r="C6264">
            <v>0</v>
          </cell>
          <cell r="D6264" t="str">
            <v/>
          </cell>
          <cell r="E6264">
            <v>0</v>
          </cell>
          <cell r="F6264">
            <v>0</v>
          </cell>
          <cell r="G6264">
            <v>0</v>
          </cell>
        </row>
        <row r="6265">
          <cell r="A6265" t="str">
            <v/>
          </cell>
          <cell r="B6265" t="str">
            <v/>
          </cell>
          <cell r="C6265">
            <v>0</v>
          </cell>
          <cell r="D6265" t="str">
            <v/>
          </cell>
          <cell r="E6265">
            <v>0</v>
          </cell>
          <cell r="F6265">
            <v>0</v>
          </cell>
          <cell r="G6265">
            <v>0</v>
          </cell>
        </row>
        <row r="6266">
          <cell r="A6266" t="str">
            <v/>
          </cell>
          <cell r="B6266" t="str">
            <v/>
          </cell>
          <cell r="C6266">
            <v>0</v>
          </cell>
          <cell r="D6266" t="str">
            <v/>
          </cell>
          <cell r="E6266">
            <v>0</v>
          </cell>
          <cell r="F6266">
            <v>0</v>
          </cell>
          <cell r="G6266">
            <v>0</v>
          </cell>
        </row>
        <row r="6267">
          <cell r="A6267" t="str">
            <v/>
          </cell>
          <cell r="B6267" t="str">
            <v/>
          </cell>
          <cell r="C6267">
            <v>0</v>
          </cell>
          <cell r="D6267" t="str">
            <v/>
          </cell>
          <cell r="E6267">
            <v>0</v>
          </cell>
          <cell r="F6267">
            <v>0</v>
          </cell>
          <cell r="G6267">
            <v>0</v>
          </cell>
        </row>
        <row r="6268">
          <cell r="A6268" t="str">
            <v/>
          </cell>
          <cell r="B6268" t="str">
            <v/>
          </cell>
          <cell r="C6268">
            <v>0</v>
          </cell>
          <cell r="D6268" t="str">
            <v/>
          </cell>
          <cell r="E6268">
            <v>0</v>
          </cell>
          <cell r="F6268">
            <v>0</v>
          </cell>
          <cell r="G6268">
            <v>0</v>
          </cell>
        </row>
        <row r="6269">
          <cell r="A6269" t="str">
            <v/>
          </cell>
          <cell r="B6269" t="str">
            <v/>
          </cell>
          <cell r="C6269">
            <v>0</v>
          </cell>
          <cell r="D6269" t="str">
            <v/>
          </cell>
          <cell r="E6269">
            <v>0</v>
          </cell>
          <cell r="F6269">
            <v>0</v>
          </cell>
          <cell r="G6269">
            <v>0</v>
          </cell>
        </row>
        <row r="6270">
          <cell r="A6270" t="str">
            <v/>
          </cell>
          <cell r="B6270" t="str">
            <v/>
          </cell>
          <cell r="C6270">
            <v>0</v>
          </cell>
          <cell r="D6270" t="str">
            <v/>
          </cell>
          <cell r="E6270">
            <v>0</v>
          </cell>
          <cell r="F6270">
            <v>0</v>
          </cell>
          <cell r="G6270">
            <v>0</v>
          </cell>
        </row>
        <row r="6271">
          <cell r="A6271" t="str">
            <v/>
          </cell>
          <cell r="B6271" t="str">
            <v/>
          </cell>
          <cell r="C6271">
            <v>0</v>
          </cell>
          <cell r="D6271" t="str">
            <v/>
          </cell>
          <cell r="E6271">
            <v>0</v>
          </cell>
          <cell r="F6271">
            <v>0</v>
          </cell>
          <cell r="G6271">
            <v>0</v>
          </cell>
        </row>
        <row r="6272">
          <cell r="A6272" t="str">
            <v/>
          </cell>
          <cell r="B6272" t="str">
            <v/>
          </cell>
          <cell r="C6272">
            <v>0</v>
          </cell>
          <cell r="D6272" t="str">
            <v/>
          </cell>
          <cell r="E6272">
            <v>0</v>
          </cell>
          <cell r="F6272">
            <v>0</v>
          </cell>
          <cell r="G6272">
            <v>0</v>
          </cell>
        </row>
        <row r="6273">
          <cell r="A6273" t="str">
            <v/>
          </cell>
          <cell r="B6273" t="str">
            <v/>
          </cell>
          <cell r="C6273">
            <v>0</v>
          </cell>
          <cell r="D6273" t="str">
            <v/>
          </cell>
          <cell r="E6273">
            <v>0</v>
          </cell>
          <cell r="F6273">
            <v>0</v>
          </cell>
          <cell r="G6273">
            <v>0</v>
          </cell>
        </row>
        <row r="6274">
          <cell r="A6274" t="str">
            <v/>
          </cell>
          <cell r="B6274" t="str">
            <v/>
          </cell>
          <cell r="C6274">
            <v>0</v>
          </cell>
          <cell r="D6274" t="str">
            <v/>
          </cell>
          <cell r="E6274">
            <v>0</v>
          </cell>
          <cell r="F6274">
            <v>0</v>
          </cell>
          <cell r="G6274">
            <v>0</v>
          </cell>
        </row>
        <row r="6275">
          <cell r="A6275" t="str">
            <v/>
          </cell>
          <cell r="B6275" t="str">
            <v/>
          </cell>
          <cell r="C6275">
            <v>0</v>
          </cell>
          <cell r="D6275" t="str">
            <v/>
          </cell>
          <cell r="E6275">
            <v>0</v>
          </cell>
          <cell r="F6275">
            <v>0</v>
          </cell>
          <cell r="G6275">
            <v>0</v>
          </cell>
        </row>
        <row r="6276">
          <cell r="A6276">
            <v>0</v>
          </cell>
          <cell r="B6276">
            <v>0</v>
          </cell>
          <cell r="C6276">
            <v>0</v>
          </cell>
          <cell r="D6276">
            <v>0</v>
          </cell>
          <cell r="E6276">
            <v>0</v>
          </cell>
          <cell r="F6276" t="str">
            <v>Total A</v>
          </cell>
          <cell r="G6276">
            <v>0</v>
          </cell>
        </row>
        <row r="6277">
          <cell r="A6277">
            <v>0</v>
          </cell>
          <cell r="B6277">
            <v>0</v>
          </cell>
          <cell r="C6277" t="str">
            <v>B - MANO DE OBRA</v>
          </cell>
          <cell r="D6277">
            <v>0</v>
          </cell>
          <cell r="E6277">
            <v>0</v>
          </cell>
          <cell r="F6277">
            <v>0</v>
          </cell>
          <cell r="G6277">
            <v>0</v>
          </cell>
        </row>
        <row r="6278">
          <cell r="A6278" t="str">
            <v/>
          </cell>
          <cell r="B6278">
            <v>0</v>
          </cell>
          <cell r="C6278">
            <v>0</v>
          </cell>
          <cell r="D6278" t="str">
            <v/>
          </cell>
          <cell r="E6278">
            <v>0</v>
          </cell>
          <cell r="F6278">
            <v>0</v>
          </cell>
          <cell r="G6278">
            <v>0</v>
          </cell>
        </row>
        <row r="6279">
          <cell r="A6279" t="str">
            <v/>
          </cell>
          <cell r="B6279">
            <v>0</v>
          </cell>
          <cell r="C6279">
            <v>0</v>
          </cell>
          <cell r="D6279" t="str">
            <v/>
          </cell>
          <cell r="E6279">
            <v>0</v>
          </cell>
          <cell r="F6279">
            <v>0</v>
          </cell>
          <cell r="G6279">
            <v>0</v>
          </cell>
        </row>
        <row r="6280">
          <cell r="A6280" t="str">
            <v/>
          </cell>
          <cell r="B6280">
            <v>0</v>
          </cell>
          <cell r="C6280">
            <v>0</v>
          </cell>
          <cell r="D6280" t="str">
            <v/>
          </cell>
          <cell r="E6280">
            <v>0</v>
          </cell>
          <cell r="F6280">
            <v>0</v>
          </cell>
          <cell r="G6280">
            <v>0</v>
          </cell>
        </row>
        <row r="6281">
          <cell r="A6281" t="str">
            <v/>
          </cell>
          <cell r="B6281">
            <v>0</v>
          </cell>
          <cell r="C6281">
            <v>0</v>
          </cell>
          <cell r="D6281" t="str">
            <v/>
          </cell>
          <cell r="E6281">
            <v>0</v>
          </cell>
          <cell r="F6281">
            <v>0</v>
          </cell>
          <cell r="G6281">
            <v>0</v>
          </cell>
        </row>
        <row r="6282">
          <cell r="A6282" t="str">
            <v/>
          </cell>
          <cell r="B6282">
            <v>0</v>
          </cell>
          <cell r="C6282">
            <v>0</v>
          </cell>
          <cell r="D6282" t="str">
            <v/>
          </cell>
          <cell r="E6282">
            <v>0</v>
          </cell>
          <cell r="F6282">
            <v>0</v>
          </cell>
          <cell r="G6282">
            <v>0</v>
          </cell>
        </row>
        <row r="6283">
          <cell r="A6283" t="str">
            <v/>
          </cell>
          <cell r="B6283">
            <v>0</v>
          </cell>
          <cell r="C6283">
            <v>0</v>
          </cell>
          <cell r="D6283" t="str">
            <v/>
          </cell>
          <cell r="E6283">
            <v>0</v>
          </cell>
          <cell r="F6283">
            <v>0</v>
          </cell>
          <cell r="G6283">
            <v>0</v>
          </cell>
        </row>
        <row r="6284">
          <cell r="A6284" t="str">
            <v/>
          </cell>
          <cell r="B6284">
            <v>0</v>
          </cell>
          <cell r="C6284">
            <v>0</v>
          </cell>
          <cell r="D6284" t="str">
            <v/>
          </cell>
          <cell r="E6284">
            <v>0</v>
          </cell>
          <cell r="F6284">
            <v>0</v>
          </cell>
          <cell r="G6284">
            <v>0</v>
          </cell>
        </row>
        <row r="6285">
          <cell r="A6285" t="str">
            <v/>
          </cell>
          <cell r="B6285">
            <v>0</v>
          </cell>
          <cell r="C6285">
            <v>0</v>
          </cell>
          <cell r="D6285" t="str">
            <v/>
          </cell>
          <cell r="E6285">
            <v>0</v>
          </cell>
          <cell r="F6285">
            <v>0</v>
          </cell>
          <cell r="G6285">
            <v>0</v>
          </cell>
        </row>
        <row r="6286">
          <cell r="A6286">
            <v>0</v>
          </cell>
          <cell r="B6286">
            <v>0</v>
          </cell>
          <cell r="C6286">
            <v>0</v>
          </cell>
          <cell r="D6286">
            <v>0</v>
          </cell>
          <cell r="E6286">
            <v>0</v>
          </cell>
          <cell r="F6286" t="str">
            <v>Total B</v>
          </cell>
          <cell r="G6286">
            <v>0</v>
          </cell>
        </row>
        <row r="6287">
          <cell r="A6287">
            <v>0</v>
          </cell>
          <cell r="B6287">
            <v>0</v>
          </cell>
          <cell r="C6287" t="str">
            <v>C - EQUIPOS</v>
          </cell>
          <cell r="D6287">
            <v>0</v>
          </cell>
          <cell r="E6287">
            <v>0</v>
          </cell>
          <cell r="F6287">
            <v>0</v>
          </cell>
          <cell r="G6287">
            <v>0</v>
          </cell>
        </row>
        <row r="6288">
          <cell r="A6288" t="str">
            <v/>
          </cell>
          <cell r="B6288" t="str">
            <v/>
          </cell>
          <cell r="C6288">
            <v>0</v>
          </cell>
          <cell r="D6288" t="str">
            <v/>
          </cell>
          <cell r="E6288">
            <v>0</v>
          </cell>
          <cell r="F6288">
            <v>0</v>
          </cell>
          <cell r="G6288">
            <v>0</v>
          </cell>
        </row>
        <row r="6289">
          <cell r="A6289" t="str">
            <v/>
          </cell>
          <cell r="B6289" t="str">
            <v/>
          </cell>
          <cell r="C6289">
            <v>0</v>
          </cell>
          <cell r="D6289" t="str">
            <v/>
          </cell>
          <cell r="E6289">
            <v>0</v>
          </cell>
          <cell r="F6289">
            <v>0</v>
          </cell>
          <cell r="G6289">
            <v>0</v>
          </cell>
        </row>
        <row r="6290">
          <cell r="A6290" t="str">
            <v/>
          </cell>
          <cell r="B6290" t="str">
            <v/>
          </cell>
          <cell r="C6290">
            <v>0</v>
          </cell>
          <cell r="D6290" t="str">
            <v/>
          </cell>
          <cell r="E6290">
            <v>0</v>
          </cell>
          <cell r="F6290">
            <v>0</v>
          </cell>
          <cell r="G6290">
            <v>0</v>
          </cell>
        </row>
        <row r="6291">
          <cell r="A6291" t="str">
            <v/>
          </cell>
          <cell r="B6291" t="str">
            <v/>
          </cell>
          <cell r="C6291">
            <v>0</v>
          </cell>
          <cell r="D6291" t="str">
            <v/>
          </cell>
          <cell r="E6291">
            <v>0</v>
          </cell>
          <cell r="F6291">
            <v>0</v>
          </cell>
          <cell r="G6291">
            <v>0</v>
          </cell>
        </row>
        <row r="6292">
          <cell r="A6292" t="str">
            <v/>
          </cell>
          <cell r="B6292" t="str">
            <v/>
          </cell>
          <cell r="C6292">
            <v>0</v>
          </cell>
          <cell r="D6292" t="str">
            <v/>
          </cell>
          <cell r="E6292">
            <v>0</v>
          </cell>
          <cell r="F6292">
            <v>0</v>
          </cell>
          <cell r="G6292">
            <v>0</v>
          </cell>
        </row>
        <row r="6293">
          <cell r="A6293" t="str">
            <v/>
          </cell>
          <cell r="B6293" t="str">
            <v/>
          </cell>
          <cell r="C6293">
            <v>0</v>
          </cell>
          <cell r="D6293" t="str">
            <v/>
          </cell>
          <cell r="E6293">
            <v>0</v>
          </cell>
          <cell r="F6293">
            <v>0</v>
          </cell>
          <cell r="G6293">
            <v>0</v>
          </cell>
        </row>
        <row r="6294">
          <cell r="A6294" t="str">
            <v/>
          </cell>
          <cell r="B6294" t="str">
            <v/>
          </cell>
          <cell r="C6294">
            <v>0</v>
          </cell>
          <cell r="D6294" t="str">
            <v/>
          </cell>
          <cell r="E6294">
            <v>0</v>
          </cell>
          <cell r="F6294">
            <v>0</v>
          </cell>
          <cell r="G6294">
            <v>0</v>
          </cell>
        </row>
        <row r="6295">
          <cell r="A6295" t="str">
            <v/>
          </cell>
          <cell r="B6295" t="str">
            <v/>
          </cell>
          <cell r="C6295">
            <v>0</v>
          </cell>
          <cell r="D6295" t="str">
            <v/>
          </cell>
          <cell r="E6295">
            <v>0</v>
          </cell>
          <cell r="F6295">
            <v>0</v>
          </cell>
          <cell r="G6295">
            <v>0</v>
          </cell>
        </row>
        <row r="6296">
          <cell r="A6296" t="str">
            <v/>
          </cell>
          <cell r="B6296" t="str">
            <v/>
          </cell>
          <cell r="C6296">
            <v>0</v>
          </cell>
          <cell r="D6296" t="str">
            <v/>
          </cell>
          <cell r="E6296">
            <v>0</v>
          </cell>
          <cell r="F6296">
            <v>0</v>
          </cell>
          <cell r="G6296">
            <v>0</v>
          </cell>
        </row>
        <row r="6297">
          <cell r="A6297">
            <v>0</v>
          </cell>
          <cell r="B6297">
            <v>0</v>
          </cell>
          <cell r="C6297">
            <v>0</v>
          </cell>
          <cell r="D6297">
            <v>0</v>
          </cell>
          <cell r="E6297">
            <v>0</v>
          </cell>
          <cell r="F6297" t="str">
            <v>Total C</v>
          </cell>
          <cell r="G6297">
            <v>0</v>
          </cell>
        </row>
        <row r="6298">
          <cell r="A6298">
            <v>0</v>
          </cell>
          <cell r="B6298">
            <v>0</v>
          </cell>
          <cell r="C6298">
            <v>0</v>
          </cell>
          <cell r="D6298">
            <v>0</v>
          </cell>
          <cell r="E6298">
            <v>0</v>
          </cell>
          <cell r="F6298">
            <v>0</v>
          </cell>
          <cell r="G6298">
            <v>0</v>
          </cell>
        </row>
        <row r="6299">
          <cell r="A6299" t="str">
            <v/>
          </cell>
          <cell r="B6299" t="str">
            <v/>
          </cell>
          <cell r="C6299">
            <v>0</v>
          </cell>
          <cell r="D6299" t="str">
            <v>Costo  Neto</v>
          </cell>
          <cell r="E6299">
            <v>0</v>
          </cell>
          <cell r="F6299" t="str">
            <v>Total D=A+B+C</v>
          </cell>
          <cell r="G6299">
            <v>0</v>
          </cell>
        </row>
        <row r="6301">
          <cell r="A6301" t="str">
            <v>ANALISIS DE PRECIOS</v>
          </cell>
          <cell r="B6301">
            <v>0</v>
          </cell>
          <cell r="C6301">
            <v>0</v>
          </cell>
          <cell r="D6301">
            <v>0</v>
          </cell>
          <cell r="E6301">
            <v>0</v>
          </cell>
          <cell r="F6301">
            <v>0</v>
          </cell>
          <cell r="G6301">
            <v>0</v>
          </cell>
        </row>
        <row r="6302">
          <cell r="A6302" t="str">
            <v>COMITENTE:</v>
          </cell>
          <cell r="B6302" t="str">
            <v>DIRECCIÓN DE ARQUITECTURA</v>
          </cell>
          <cell r="C6302">
            <v>0</v>
          </cell>
          <cell r="D6302">
            <v>0</v>
          </cell>
          <cell r="E6302">
            <v>0</v>
          </cell>
          <cell r="F6302">
            <v>0</v>
          </cell>
          <cell r="G6302">
            <v>0</v>
          </cell>
        </row>
        <row r="6303">
          <cell r="A6303" t="str">
            <v>CONTRATISTA:</v>
          </cell>
          <cell r="B6303" t="str">
            <v>FUNCIONALES SIGOP</v>
          </cell>
          <cell r="C6303">
            <v>0</v>
          </cell>
          <cell r="D6303">
            <v>0</v>
          </cell>
          <cell r="E6303">
            <v>0</v>
          </cell>
          <cell r="F6303">
            <v>0</v>
          </cell>
          <cell r="G6303">
            <v>0</v>
          </cell>
        </row>
        <row r="6304">
          <cell r="A6304" t="str">
            <v>OBRA:</v>
          </cell>
          <cell r="B6304" t="str">
            <v>PRUEBA PLANILLA DE MEDICION</v>
          </cell>
          <cell r="C6304">
            <v>0</v>
          </cell>
          <cell r="D6304">
            <v>0</v>
          </cell>
          <cell r="E6304">
            <v>0</v>
          </cell>
          <cell r="F6304" t="str">
            <v>PRECIOS A:</v>
          </cell>
          <cell r="G6304">
            <v>0</v>
          </cell>
        </row>
        <row r="6305">
          <cell r="A6305" t="str">
            <v>UBICACIÓN:</v>
          </cell>
          <cell r="B6305" t="str">
            <v>CENTRO CIVICO</v>
          </cell>
          <cell r="C6305">
            <v>0</v>
          </cell>
          <cell r="D6305">
            <v>0</v>
          </cell>
          <cell r="E6305">
            <v>0</v>
          </cell>
          <cell r="F6305">
            <v>0</v>
          </cell>
          <cell r="G6305">
            <v>0</v>
          </cell>
        </row>
        <row r="6306">
          <cell r="A6306" t="str">
            <v>RUBRO:</v>
          </cell>
          <cell r="B6306" t="str">
            <v/>
          </cell>
          <cell r="C6306" t="str">
            <v/>
          </cell>
          <cell r="D6306">
            <v>0</v>
          </cell>
          <cell r="E6306">
            <v>0</v>
          </cell>
          <cell r="F6306">
            <v>0</v>
          </cell>
          <cell r="G6306">
            <v>0</v>
          </cell>
        </row>
        <row r="6307">
          <cell r="A6307" t="str">
            <v>ITEM:</v>
          </cell>
          <cell r="B6307" t="str">
            <v/>
          </cell>
          <cell r="C6307" t="str">
            <v/>
          </cell>
          <cell r="D6307">
            <v>0</v>
          </cell>
          <cell r="E6307">
            <v>0</v>
          </cell>
          <cell r="F6307" t="str">
            <v>UNIDAD:</v>
          </cell>
          <cell r="G6307" t="str">
            <v/>
          </cell>
        </row>
        <row r="6308">
          <cell r="A6308">
            <v>0</v>
          </cell>
          <cell r="B6308">
            <v>0</v>
          </cell>
          <cell r="C6308">
            <v>0</v>
          </cell>
          <cell r="D6308">
            <v>0</v>
          </cell>
          <cell r="E6308">
            <v>0</v>
          </cell>
          <cell r="F6308">
            <v>0</v>
          </cell>
          <cell r="G6308">
            <v>0</v>
          </cell>
        </row>
        <row r="6309">
          <cell r="A6309" t="str">
            <v>DATOS REDETERMINACION</v>
          </cell>
          <cell r="B6309">
            <v>0</v>
          </cell>
          <cell r="C6309" t="str">
            <v>DESIGNACION</v>
          </cell>
          <cell r="D6309" t="str">
            <v>U</v>
          </cell>
          <cell r="E6309" t="str">
            <v>Cantidad</v>
          </cell>
          <cell r="F6309" t="str">
            <v>$ Unitarios</v>
          </cell>
          <cell r="G6309" t="str">
            <v>$ Parcial</v>
          </cell>
        </row>
        <row r="6310">
          <cell r="A6310" t="str">
            <v>CÓDIGO</v>
          </cell>
          <cell r="B6310" t="str">
            <v>DESCRIPCIÓN</v>
          </cell>
          <cell r="C6310">
            <v>0</v>
          </cell>
          <cell r="D6310">
            <v>0</v>
          </cell>
          <cell r="E6310">
            <v>0</v>
          </cell>
          <cell r="F6310">
            <v>0</v>
          </cell>
          <cell r="G6310">
            <v>0</v>
          </cell>
        </row>
        <row r="6311">
          <cell r="A6311">
            <v>0</v>
          </cell>
          <cell r="B6311">
            <v>0</v>
          </cell>
          <cell r="C6311" t="str">
            <v>A - MATERIALES</v>
          </cell>
          <cell r="D6311">
            <v>0</v>
          </cell>
          <cell r="E6311">
            <v>0</v>
          </cell>
          <cell r="F6311">
            <v>0</v>
          </cell>
          <cell r="G6311">
            <v>0</v>
          </cell>
        </row>
        <row r="6312">
          <cell r="A6312" t="str">
            <v/>
          </cell>
          <cell r="B6312" t="str">
            <v/>
          </cell>
          <cell r="C6312">
            <v>0</v>
          </cell>
          <cell r="D6312" t="str">
            <v/>
          </cell>
          <cell r="E6312">
            <v>0</v>
          </cell>
          <cell r="F6312">
            <v>0</v>
          </cell>
          <cell r="G6312">
            <v>0</v>
          </cell>
        </row>
        <row r="6313">
          <cell r="A6313" t="str">
            <v/>
          </cell>
          <cell r="B6313" t="str">
            <v/>
          </cell>
          <cell r="C6313">
            <v>0</v>
          </cell>
          <cell r="D6313" t="str">
            <v/>
          </cell>
          <cell r="E6313">
            <v>0</v>
          </cell>
          <cell r="F6313">
            <v>0</v>
          </cell>
          <cell r="G6313">
            <v>0</v>
          </cell>
        </row>
        <row r="6314">
          <cell r="A6314" t="str">
            <v/>
          </cell>
          <cell r="B6314" t="str">
            <v/>
          </cell>
          <cell r="C6314">
            <v>0</v>
          </cell>
          <cell r="D6314" t="str">
            <v/>
          </cell>
          <cell r="E6314">
            <v>0</v>
          </cell>
          <cell r="F6314">
            <v>0</v>
          </cell>
          <cell r="G6314">
            <v>0</v>
          </cell>
        </row>
        <row r="6315">
          <cell r="A6315" t="str">
            <v/>
          </cell>
          <cell r="B6315" t="str">
            <v/>
          </cell>
          <cell r="C6315">
            <v>0</v>
          </cell>
          <cell r="D6315" t="str">
            <v/>
          </cell>
          <cell r="E6315">
            <v>0</v>
          </cell>
          <cell r="F6315">
            <v>0</v>
          </cell>
          <cell r="G6315">
            <v>0</v>
          </cell>
        </row>
        <row r="6316">
          <cell r="A6316" t="str">
            <v/>
          </cell>
          <cell r="B6316" t="str">
            <v/>
          </cell>
          <cell r="C6316">
            <v>0</v>
          </cell>
          <cell r="D6316" t="str">
            <v/>
          </cell>
          <cell r="E6316">
            <v>0</v>
          </cell>
          <cell r="F6316">
            <v>0</v>
          </cell>
          <cell r="G6316">
            <v>0</v>
          </cell>
        </row>
        <row r="6317">
          <cell r="A6317" t="str">
            <v/>
          </cell>
          <cell r="B6317" t="str">
            <v/>
          </cell>
          <cell r="C6317">
            <v>0</v>
          </cell>
          <cell r="D6317" t="str">
            <v/>
          </cell>
          <cell r="E6317">
            <v>0</v>
          </cell>
          <cell r="F6317">
            <v>0</v>
          </cell>
          <cell r="G6317">
            <v>0</v>
          </cell>
        </row>
        <row r="6318">
          <cell r="A6318" t="str">
            <v/>
          </cell>
          <cell r="B6318" t="str">
            <v/>
          </cell>
          <cell r="C6318">
            <v>0</v>
          </cell>
          <cell r="D6318" t="str">
            <v/>
          </cell>
          <cell r="E6318">
            <v>0</v>
          </cell>
          <cell r="F6318">
            <v>0</v>
          </cell>
          <cell r="G6318">
            <v>0</v>
          </cell>
        </row>
        <row r="6319">
          <cell r="A6319" t="str">
            <v/>
          </cell>
          <cell r="B6319" t="str">
            <v/>
          </cell>
          <cell r="C6319">
            <v>0</v>
          </cell>
          <cell r="D6319" t="str">
            <v/>
          </cell>
          <cell r="E6319">
            <v>0</v>
          </cell>
          <cell r="F6319">
            <v>0</v>
          </cell>
          <cell r="G6319">
            <v>0</v>
          </cell>
        </row>
        <row r="6320">
          <cell r="A6320" t="str">
            <v/>
          </cell>
          <cell r="B6320" t="str">
            <v/>
          </cell>
          <cell r="C6320">
            <v>0</v>
          </cell>
          <cell r="D6320" t="str">
            <v/>
          </cell>
          <cell r="E6320">
            <v>0</v>
          </cell>
          <cell r="F6320">
            <v>0</v>
          </cell>
          <cell r="G6320">
            <v>0</v>
          </cell>
        </row>
        <row r="6321">
          <cell r="A6321" t="str">
            <v/>
          </cell>
          <cell r="B6321" t="str">
            <v/>
          </cell>
          <cell r="C6321">
            <v>0</v>
          </cell>
          <cell r="D6321" t="str">
            <v/>
          </cell>
          <cell r="E6321">
            <v>0</v>
          </cell>
          <cell r="F6321">
            <v>0</v>
          </cell>
          <cell r="G6321">
            <v>0</v>
          </cell>
        </row>
        <row r="6322">
          <cell r="A6322" t="str">
            <v/>
          </cell>
          <cell r="B6322" t="str">
            <v/>
          </cell>
          <cell r="C6322">
            <v>0</v>
          </cell>
          <cell r="D6322" t="str">
            <v/>
          </cell>
          <cell r="E6322">
            <v>0</v>
          </cell>
          <cell r="F6322">
            <v>0</v>
          </cell>
          <cell r="G6322">
            <v>0</v>
          </cell>
        </row>
        <row r="6323">
          <cell r="A6323" t="str">
            <v/>
          </cell>
          <cell r="B6323" t="str">
            <v/>
          </cell>
          <cell r="C6323">
            <v>0</v>
          </cell>
          <cell r="D6323" t="str">
            <v/>
          </cell>
          <cell r="E6323">
            <v>0</v>
          </cell>
          <cell r="F6323">
            <v>0</v>
          </cell>
          <cell r="G6323">
            <v>0</v>
          </cell>
        </row>
        <row r="6324">
          <cell r="A6324" t="str">
            <v/>
          </cell>
          <cell r="B6324" t="str">
            <v/>
          </cell>
          <cell r="C6324">
            <v>0</v>
          </cell>
          <cell r="D6324" t="str">
            <v/>
          </cell>
          <cell r="E6324">
            <v>0</v>
          </cell>
          <cell r="F6324">
            <v>0</v>
          </cell>
          <cell r="G6324">
            <v>0</v>
          </cell>
        </row>
        <row r="6325">
          <cell r="A6325" t="str">
            <v/>
          </cell>
          <cell r="B6325" t="str">
            <v/>
          </cell>
          <cell r="C6325">
            <v>0</v>
          </cell>
          <cell r="D6325" t="str">
            <v/>
          </cell>
          <cell r="E6325">
            <v>0</v>
          </cell>
          <cell r="F6325">
            <v>0</v>
          </cell>
          <cell r="G6325">
            <v>0</v>
          </cell>
        </row>
        <row r="6326">
          <cell r="A6326">
            <v>0</v>
          </cell>
          <cell r="B6326">
            <v>0</v>
          </cell>
          <cell r="C6326">
            <v>0</v>
          </cell>
          <cell r="D6326">
            <v>0</v>
          </cell>
          <cell r="E6326">
            <v>0</v>
          </cell>
          <cell r="F6326" t="str">
            <v>Total A</v>
          </cell>
          <cell r="G6326">
            <v>0</v>
          </cell>
        </row>
        <row r="6327">
          <cell r="A6327">
            <v>0</v>
          </cell>
          <cell r="B6327">
            <v>0</v>
          </cell>
          <cell r="C6327" t="str">
            <v>B - MANO DE OBRA</v>
          </cell>
          <cell r="D6327">
            <v>0</v>
          </cell>
          <cell r="E6327">
            <v>0</v>
          </cell>
          <cell r="F6327">
            <v>0</v>
          </cell>
          <cell r="G6327">
            <v>0</v>
          </cell>
        </row>
        <row r="6328">
          <cell r="A6328" t="str">
            <v/>
          </cell>
          <cell r="B6328">
            <v>0</v>
          </cell>
          <cell r="C6328">
            <v>0</v>
          </cell>
          <cell r="D6328" t="str">
            <v/>
          </cell>
          <cell r="E6328">
            <v>0</v>
          </cell>
          <cell r="F6328">
            <v>0</v>
          </cell>
          <cell r="G6328">
            <v>0</v>
          </cell>
        </row>
        <row r="6329">
          <cell r="A6329" t="str">
            <v/>
          </cell>
          <cell r="B6329">
            <v>0</v>
          </cell>
          <cell r="C6329">
            <v>0</v>
          </cell>
          <cell r="D6329" t="str">
            <v/>
          </cell>
          <cell r="E6329">
            <v>0</v>
          </cell>
          <cell r="F6329">
            <v>0</v>
          </cell>
          <cell r="G6329">
            <v>0</v>
          </cell>
        </row>
        <row r="6330">
          <cell r="A6330" t="str">
            <v/>
          </cell>
          <cell r="B6330">
            <v>0</v>
          </cell>
          <cell r="C6330">
            <v>0</v>
          </cell>
          <cell r="D6330" t="str">
            <v/>
          </cell>
          <cell r="E6330">
            <v>0</v>
          </cell>
          <cell r="F6330">
            <v>0</v>
          </cell>
          <cell r="G6330">
            <v>0</v>
          </cell>
        </row>
        <row r="6331">
          <cell r="A6331" t="str">
            <v/>
          </cell>
          <cell r="B6331">
            <v>0</v>
          </cell>
          <cell r="C6331">
            <v>0</v>
          </cell>
          <cell r="D6331" t="str">
            <v/>
          </cell>
          <cell r="E6331">
            <v>0</v>
          </cell>
          <cell r="F6331">
            <v>0</v>
          </cell>
          <cell r="G6331">
            <v>0</v>
          </cell>
        </row>
        <row r="6332">
          <cell r="A6332" t="str">
            <v/>
          </cell>
          <cell r="B6332">
            <v>0</v>
          </cell>
          <cell r="C6332">
            <v>0</v>
          </cell>
          <cell r="D6332" t="str">
            <v/>
          </cell>
          <cell r="E6332">
            <v>0</v>
          </cell>
          <cell r="F6332">
            <v>0</v>
          </cell>
          <cell r="G6332">
            <v>0</v>
          </cell>
        </row>
        <row r="6333">
          <cell r="A6333" t="str">
            <v/>
          </cell>
          <cell r="B6333">
            <v>0</v>
          </cell>
          <cell r="C6333">
            <v>0</v>
          </cell>
          <cell r="D6333" t="str">
            <v/>
          </cell>
          <cell r="E6333">
            <v>0</v>
          </cell>
          <cell r="F6333">
            <v>0</v>
          </cell>
          <cell r="G6333">
            <v>0</v>
          </cell>
        </row>
        <row r="6334">
          <cell r="A6334" t="str">
            <v/>
          </cell>
          <cell r="B6334">
            <v>0</v>
          </cell>
          <cell r="C6334">
            <v>0</v>
          </cell>
          <cell r="D6334" t="str">
            <v/>
          </cell>
          <cell r="E6334">
            <v>0</v>
          </cell>
          <cell r="F6334">
            <v>0</v>
          </cell>
          <cell r="G6334">
            <v>0</v>
          </cell>
        </row>
        <row r="6335">
          <cell r="A6335" t="str">
            <v/>
          </cell>
          <cell r="B6335">
            <v>0</v>
          </cell>
          <cell r="C6335">
            <v>0</v>
          </cell>
          <cell r="D6335" t="str">
            <v/>
          </cell>
          <cell r="E6335">
            <v>0</v>
          </cell>
          <cell r="F6335">
            <v>0</v>
          </cell>
          <cell r="G6335">
            <v>0</v>
          </cell>
        </row>
        <row r="6336">
          <cell r="A6336">
            <v>0</v>
          </cell>
          <cell r="B6336">
            <v>0</v>
          </cell>
          <cell r="C6336">
            <v>0</v>
          </cell>
          <cell r="D6336">
            <v>0</v>
          </cell>
          <cell r="E6336">
            <v>0</v>
          </cell>
          <cell r="F6336" t="str">
            <v>Total B</v>
          </cell>
          <cell r="G6336">
            <v>0</v>
          </cell>
        </row>
        <row r="6337">
          <cell r="A6337">
            <v>0</v>
          </cell>
          <cell r="B6337">
            <v>0</v>
          </cell>
          <cell r="C6337" t="str">
            <v>C - EQUIPOS</v>
          </cell>
          <cell r="D6337">
            <v>0</v>
          </cell>
          <cell r="E6337">
            <v>0</v>
          </cell>
          <cell r="F6337">
            <v>0</v>
          </cell>
          <cell r="G6337">
            <v>0</v>
          </cell>
        </row>
        <row r="6338">
          <cell r="A6338" t="str">
            <v/>
          </cell>
          <cell r="B6338" t="str">
            <v/>
          </cell>
          <cell r="C6338">
            <v>0</v>
          </cell>
          <cell r="D6338" t="str">
            <v/>
          </cell>
          <cell r="E6338">
            <v>0</v>
          </cell>
          <cell r="F6338">
            <v>0</v>
          </cell>
          <cell r="G6338">
            <v>0</v>
          </cell>
        </row>
        <row r="6339">
          <cell r="A6339" t="str">
            <v/>
          </cell>
          <cell r="B6339" t="str">
            <v/>
          </cell>
          <cell r="C6339">
            <v>0</v>
          </cell>
          <cell r="D6339" t="str">
            <v/>
          </cell>
          <cell r="E6339">
            <v>0</v>
          </cell>
          <cell r="F6339">
            <v>0</v>
          </cell>
          <cell r="G6339">
            <v>0</v>
          </cell>
        </row>
        <row r="6340">
          <cell r="A6340" t="str">
            <v/>
          </cell>
          <cell r="B6340" t="str">
            <v/>
          </cell>
          <cell r="C6340">
            <v>0</v>
          </cell>
          <cell r="D6340" t="str">
            <v/>
          </cell>
          <cell r="E6340">
            <v>0</v>
          </cell>
          <cell r="F6340">
            <v>0</v>
          </cell>
          <cell r="G6340">
            <v>0</v>
          </cell>
        </row>
        <row r="6341">
          <cell r="A6341" t="str">
            <v/>
          </cell>
          <cell r="B6341" t="str">
            <v/>
          </cell>
          <cell r="C6341">
            <v>0</v>
          </cell>
          <cell r="D6341" t="str">
            <v/>
          </cell>
          <cell r="E6341">
            <v>0</v>
          </cell>
          <cell r="F6341">
            <v>0</v>
          </cell>
          <cell r="G6341">
            <v>0</v>
          </cell>
        </row>
        <row r="6342">
          <cell r="A6342" t="str">
            <v/>
          </cell>
          <cell r="B6342" t="str">
            <v/>
          </cell>
          <cell r="C6342">
            <v>0</v>
          </cell>
          <cell r="D6342" t="str">
            <v/>
          </cell>
          <cell r="E6342">
            <v>0</v>
          </cell>
          <cell r="F6342">
            <v>0</v>
          </cell>
          <cell r="G6342">
            <v>0</v>
          </cell>
        </row>
        <row r="6343">
          <cell r="A6343" t="str">
            <v/>
          </cell>
          <cell r="B6343" t="str">
            <v/>
          </cell>
          <cell r="C6343">
            <v>0</v>
          </cell>
          <cell r="D6343" t="str">
            <v/>
          </cell>
          <cell r="E6343">
            <v>0</v>
          </cell>
          <cell r="F6343">
            <v>0</v>
          </cell>
          <cell r="G6343">
            <v>0</v>
          </cell>
        </row>
        <row r="6344">
          <cell r="A6344" t="str">
            <v/>
          </cell>
          <cell r="B6344" t="str">
            <v/>
          </cell>
          <cell r="C6344">
            <v>0</v>
          </cell>
          <cell r="D6344" t="str">
            <v/>
          </cell>
          <cell r="E6344">
            <v>0</v>
          </cell>
          <cell r="F6344">
            <v>0</v>
          </cell>
          <cell r="G6344">
            <v>0</v>
          </cell>
        </row>
        <row r="6345">
          <cell r="A6345" t="str">
            <v/>
          </cell>
          <cell r="B6345" t="str">
            <v/>
          </cell>
          <cell r="C6345">
            <v>0</v>
          </cell>
          <cell r="D6345" t="str">
            <v/>
          </cell>
          <cell r="E6345">
            <v>0</v>
          </cell>
          <cell r="F6345">
            <v>0</v>
          </cell>
          <cell r="G6345">
            <v>0</v>
          </cell>
        </row>
        <row r="6346">
          <cell r="A6346" t="str">
            <v/>
          </cell>
          <cell r="B6346" t="str">
            <v/>
          </cell>
          <cell r="C6346">
            <v>0</v>
          </cell>
          <cell r="D6346" t="str">
            <v/>
          </cell>
          <cell r="E6346">
            <v>0</v>
          </cell>
          <cell r="F6346">
            <v>0</v>
          </cell>
          <cell r="G6346">
            <v>0</v>
          </cell>
        </row>
        <row r="6347">
          <cell r="A6347">
            <v>0</v>
          </cell>
          <cell r="B6347">
            <v>0</v>
          </cell>
          <cell r="C6347">
            <v>0</v>
          </cell>
          <cell r="D6347">
            <v>0</v>
          </cell>
          <cell r="E6347">
            <v>0</v>
          </cell>
          <cell r="F6347" t="str">
            <v>Total C</v>
          </cell>
          <cell r="G6347">
            <v>0</v>
          </cell>
        </row>
        <row r="6348">
          <cell r="A6348">
            <v>0</v>
          </cell>
          <cell r="B6348">
            <v>0</v>
          </cell>
          <cell r="C6348">
            <v>0</v>
          </cell>
          <cell r="D6348">
            <v>0</v>
          </cell>
          <cell r="E6348">
            <v>0</v>
          </cell>
          <cell r="F6348">
            <v>0</v>
          </cell>
          <cell r="G6348">
            <v>0</v>
          </cell>
        </row>
        <row r="6349">
          <cell r="A6349" t="str">
            <v/>
          </cell>
          <cell r="B6349" t="str">
            <v/>
          </cell>
          <cell r="C6349">
            <v>0</v>
          </cell>
          <cell r="D6349" t="str">
            <v>Costo  Neto</v>
          </cell>
          <cell r="E6349">
            <v>0</v>
          </cell>
          <cell r="F6349" t="str">
            <v>Total D=A+B+C</v>
          </cell>
          <cell r="G6349">
            <v>0</v>
          </cell>
        </row>
        <row r="6351">
          <cell r="A6351" t="str">
            <v>ANALISIS DE PRECIOS</v>
          </cell>
          <cell r="B6351">
            <v>0</v>
          </cell>
          <cell r="C6351">
            <v>0</v>
          </cell>
          <cell r="D6351">
            <v>0</v>
          </cell>
          <cell r="E6351">
            <v>0</v>
          </cell>
          <cell r="F6351">
            <v>0</v>
          </cell>
          <cell r="G6351">
            <v>0</v>
          </cell>
        </row>
        <row r="6352">
          <cell r="A6352" t="str">
            <v>COMITENTE:</v>
          </cell>
          <cell r="B6352" t="str">
            <v>DIRECCIÓN DE ARQUITECTURA</v>
          </cell>
          <cell r="C6352">
            <v>0</v>
          </cell>
          <cell r="D6352">
            <v>0</v>
          </cell>
          <cell r="E6352">
            <v>0</v>
          </cell>
          <cell r="F6352">
            <v>0</v>
          </cell>
          <cell r="G6352">
            <v>0</v>
          </cell>
        </row>
        <row r="6353">
          <cell r="A6353" t="str">
            <v>CONTRATISTA:</v>
          </cell>
          <cell r="B6353" t="str">
            <v>FUNCIONALES SIGOP</v>
          </cell>
          <cell r="C6353">
            <v>0</v>
          </cell>
          <cell r="D6353">
            <v>0</v>
          </cell>
          <cell r="E6353">
            <v>0</v>
          </cell>
          <cell r="F6353">
            <v>0</v>
          </cell>
          <cell r="G6353">
            <v>0</v>
          </cell>
        </row>
        <row r="6354">
          <cell r="A6354" t="str">
            <v>OBRA:</v>
          </cell>
          <cell r="B6354" t="str">
            <v>PRUEBA PLANILLA DE MEDICION</v>
          </cell>
          <cell r="C6354">
            <v>0</v>
          </cell>
          <cell r="D6354">
            <v>0</v>
          </cell>
          <cell r="E6354">
            <v>0</v>
          </cell>
          <cell r="F6354" t="str">
            <v>PRECIOS A:</v>
          </cell>
          <cell r="G6354">
            <v>0</v>
          </cell>
        </row>
        <row r="6355">
          <cell r="A6355" t="str">
            <v>UBICACIÓN:</v>
          </cell>
          <cell r="B6355" t="str">
            <v>CENTRO CIVICO</v>
          </cell>
          <cell r="C6355">
            <v>0</v>
          </cell>
          <cell r="D6355">
            <v>0</v>
          </cell>
          <cell r="E6355">
            <v>0</v>
          </cell>
          <cell r="F6355">
            <v>0</v>
          </cell>
          <cell r="G6355">
            <v>0</v>
          </cell>
        </row>
        <row r="6356">
          <cell r="A6356" t="str">
            <v>RUBRO:</v>
          </cell>
          <cell r="B6356" t="str">
            <v/>
          </cell>
          <cell r="C6356" t="str">
            <v/>
          </cell>
          <cell r="D6356">
            <v>0</v>
          </cell>
          <cell r="E6356">
            <v>0</v>
          </cell>
          <cell r="F6356">
            <v>0</v>
          </cell>
          <cell r="G6356">
            <v>0</v>
          </cell>
        </row>
        <row r="6357">
          <cell r="A6357" t="str">
            <v>ITEM:</v>
          </cell>
          <cell r="B6357" t="str">
            <v/>
          </cell>
          <cell r="C6357" t="str">
            <v/>
          </cell>
          <cell r="D6357">
            <v>0</v>
          </cell>
          <cell r="E6357">
            <v>0</v>
          </cell>
          <cell r="F6357" t="str">
            <v>UNIDAD:</v>
          </cell>
          <cell r="G6357" t="str">
            <v/>
          </cell>
        </row>
        <row r="6358">
          <cell r="A6358">
            <v>0</v>
          </cell>
          <cell r="B6358">
            <v>0</v>
          </cell>
          <cell r="C6358">
            <v>0</v>
          </cell>
          <cell r="D6358">
            <v>0</v>
          </cell>
          <cell r="E6358">
            <v>0</v>
          </cell>
          <cell r="F6358">
            <v>0</v>
          </cell>
          <cell r="G6358">
            <v>0</v>
          </cell>
        </row>
        <row r="6359">
          <cell r="A6359" t="str">
            <v>DATOS REDETERMINACION</v>
          </cell>
          <cell r="B6359">
            <v>0</v>
          </cell>
          <cell r="C6359" t="str">
            <v>DESIGNACION</v>
          </cell>
          <cell r="D6359" t="str">
            <v>U</v>
          </cell>
          <cell r="E6359" t="str">
            <v>Cantidad</v>
          </cell>
          <cell r="F6359" t="str">
            <v>$ Unitarios</v>
          </cell>
          <cell r="G6359" t="str">
            <v>$ Parcial</v>
          </cell>
        </row>
        <row r="6360">
          <cell r="A6360" t="str">
            <v>CÓDIGO</v>
          </cell>
          <cell r="B6360" t="str">
            <v>DESCRIPCIÓN</v>
          </cell>
          <cell r="C6360">
            <v>0</v>
          </cell>
          <cell r="D6360">
            <v>0</v>
          </cell>
          <cell r="E6360">
            <v>0</v>
          </cell>
          <cell r="F6360">
            <v>0</v>
          </cell>
          <cell r="G6360">
            <v>0</v>
          </cell>
        </row>
        <row r="6361">
          <cell r="A6361">
            <v>0</v>
          </cell>
          <cell r="B6361">
            <v>0</v>
          </cell>
          <cell r="C6361" t="str">
            <v>A - MATERIALES</v>
          </cell>
          <cell r="D6361">
            <v>0</v>
          </cell>
          <cell r="E6361">
            <v>0</v>
          </cell>
          <cell r="F6361">
            <v>0</v>
          </cell>
          <cell r="G6361">
            <v>0</v>
          </cell>
        </row>
        <row r="6362">
          <cell r="A6362" t="str">
            <v/>
          </cell>
          <cell r="B6362" t="str">
            <v/>
          </cell>
          <cell r="C6362">
            <v>0</v>
          </cell>
          <cell r="D6362" t="str">
            <v/>
          </cell>
          <cell r="E6362">
            <v>0</v>
          </cell>
          <cell r="F6362">
            <v>0</v>
          </cell>
          <cell r="G6362">
            <v>0</v>
          </cell>
        </row>
        <row r="6363">
          <cell r="A6363" t="str">
            <v/>
          </cell>
          <cell r="B6363" t="str">
            <v/>
          </cell>
          <cell r="C6363">
            <v>0</v>
          </cell>
          <cell r="D6363" t="str">
            <v/>
          </cell>
          <cell r="E6363">
            <v>0</v>
          </cell>
          <cell r="F6363">
            <v>0</v>
          </cell>
          <cell r="G6363">
            <v>0</v>
          </cell>
        </row>
        <row r="6364">
          <cell r="A6364" t="str">
            <v/>
          </cell>
          <cell r="B6364" t="str">
            <v/>
          </cell>
          <cell r="C6364">
            <v>0</v>
          </cell>
          <cell r="D6364" t="str">
            <v/>
          </cell>
          <cell r="E6364">
            <v>0</v>
          </cell>
          <cell r="F6364">
            <v>0</v>
          </cell>
          <cell r="G6364">
            <v>0</v>
          </cell>
        </row>
        <row r="6365">
          <cell r="A6365" t="str">
            <v/>
          </cell>
          <cell r="B6365" t="str">
            <v/>
          </cell>
          <cell r="C6365">
            <v>0</v>
          </cell>
          <cell r="D6365" t="str">
            <v/>
          </cell>
          <cell r="E6365">
            <v>0</v>
          </cell>
          <cell r="F6365">
            <v>0</v>
          </cell>
          <cell r="G6365">
            <v>0</v>
          </cell>
        </row>
        <row r="6366">
          <cell r="A6366" t="str">
            <v/>
          </cell>
          <cell r="B6366" t="str">
            <v/>
          </cell>
          <cell r="C6366">
            <v>0</v>
          </cell>
          <cell r="D6366" t="str">
            <v/>
          </cell>
          <cell r="E6366">
            <v>0</v>
          </cell>
          <cell r="F6366">
            <v>0</v>
          </cell>
          <cell r="G6366">
            <v>0</v>
          </cell>
        </row>
        <row r="6367">
          <cell r="A6367" t="str">
            <v/>
          </cell>
          <cell r="B6367" t="str">
            <v/>
          </cell>
          <cell r="C6367">
            <v>0</v>
          </cell>
          <cell r="D6367" t="str">
            <v/>
          </cell>
          <cell r="E6367">
            <v>0</v>
          </cell>
          <cell r="F6367">
            <v>0</v>
          </cell>
          <cell r="G6367">
            <v>0</v>
          </cell>
        </row>
        <row r="6368">
          <cell r="A6368" t="str">
            <v/>
          </cell>
          <cell r="B6368" t="str">
            <v/>
          </cell>
          <cell r="C6368">
            <v>0</v>
          </cell>
          <cell r="D6368" t="str">
            <v/>
          </cell>
          <cell r="E6368">
            <v>0</v>
          </cell>
          <cell r="F6368">
            <v>0</v>
          </cell>
          <cell r="G6368">
            <v>0</v>
          </cell>
        </row>
        <row r="6369">
          <cell r="A6369" t="str">
            <v/>
          </cell>
          <cell r="B6369" t="str">
            <v/>
          </cell>
          <cell r="C6369">
            <v>0</v>
          </cell>
          <cell r="D6369" t="str">
            <v/>
          </cell>
          <cell r="E6369">
            <v>0</v>
          </cell>
          <cell r="F6369">
            <v>0</v>
          </cell>
          <cell r="G6369">
            <v>0</v>
          </cell>
        </row>
        <row r="6370">
          <cell r="A6370" t="str">
            <v/>
          </cell>
          <cell r="B6370" t="str">
            <v/>
          </cell>
          <cell r="C6370">
            <v>0</v>
          </cell>
          <cell r="D6370" t="str">
            <v/>
          </cell>
          <cell r="E6370">
            <v>0</v>
          </cell>
          <cell r="F6370">
            <v>0</v>
          </cell>
          <cell r="G6370">
            <v>0</v>
          </cell>
        </row>
        <row r="6371">
          <cell r="A6371" t="str">
            <v/>
          </cell>
          <cell r="B6371" t="str">
            <v/>
          </cell>
          <cell r="C6371">
            <v>0</v>
          </cell>
          <cell r="D6371" t="str">
            <v/>
          </cell>
          <cell r="E6371">
            <v>0</v>
          </cell>
          <cell r="F6371">
            <v>0</v>
          </cell>
          <cell r="G6371">
            <v>0</v>
          </cell>
        </row>
        <row r="6372">
          <cell r="A6372" t="str">
            <v/>
          </cell>
          <cell r="B6372" t="str">
            <v/>
          </cell>
          <cell r="C6372">
            <v>0</v>
          </cell>
          <cell r="D6372" t="str">
            <v/>
          </cell>
          <cell r="E6372">
            <v>0</v>
          </cell>
          <cell r="F6372">
            <v>0</v>
          </cell>
          <cell r="G6372">
            <v>0</v>
          </cell>
        </row>
        <row r="6373">
          <cell r="A6373" t="str">
            <v/>
          </cell>
          <cell r="B6373" t="str">
            <v/>
          </cell>
          <cell r="C6373">
            <v>0</v>
          </cell>
          <cell r="D6373" t="str">
            <v/>
          </cell>
          <cell r="E6373">
            <v>0</v>
          </cell>
          <cell r="F6373">
            <v>0</v>
          </cell>
          <cell r="G6373">
            <v>0</v>
          </cell>
        </row>
        <row r="6374">
          <cell r="A6374" t="str">
            <v/>
          </cell>
          <cell r="B6374" t="str">
            <v/>
          </cell>
          <cell r="C6374">
            <v>0</v>
          </cell>
          <cell r="D6374" t="str">
            <v/>
          </cell>
          <cell r="E6374">
            <v>0</v>
          </cell>
          <cell r="F6374">
            <v>0</v>
          </cell>
          <cell r="G6374">
            <v>0</v>
          </cell>
        </row>
        <row r="6375">
          <cell r="A6375" t="str">
            <v/>
          </cell>
          <cell r="B6375" t="str">
            <v/>
          </cell>
          <cell r="C6375">
            <v>0</v>
          </cell>
          <cell r="D6375" t="str">
            <v/>
          </cell>
          <cell r="E6375">
            <v>0</v>
          </cell>
          <cell r="F6375">
            <v>0</v>
          </cell>
          <cell r="G6375">
            <v>0</v>
          </cell>
        </row>
        <row r="6376">
          <cell r="A6376">
            <v>0</v>
          </cell>
          <cell r="B6376">
            <v>0</v>
          </cell>
          <cell r="C6376">
            <v>0</v>
          </cell>
          <cell r="D6376">
            <v>0</v>
          </cell>
          <cell r="E6376">
            <v>0</v>
          </cell>
          <cell r="F6376" t="str">
            <v>Total A</v>
          </cell>
          <cell r="G6376">
            <v>0</v>
          </cell>
        </row>
        <row r="6377">
          <cell r="A6377">
            <v>0</v>
          </cell>
          <cell r="B6377">
            <v>0</v>
          </cell>
          <cell r="C6377" t="str">
            <v>B - MANO DE OBRA</v>
          </cell>
          <cell r="D6377">
            <v>0</v>
          </cell>
          <cell r="E6377">
            <v>0</v>
          </cell>
          <cell r="F6377">
            <v>0</v>
          </cell>
          <cell r="G6377">
            <v>0</v>
          </cell>
        </row>
        <row r="6378">
          <cell r="A6378" t="str">
            <v/>
          </cell>
          <cell r="B6378">
            <v>0</v>
          </cell>
          <cell r="C6378">
            <v>0</v>
          </cell>
          <cell r="D6378" t="str">
            <v/>
          </cell>
          <cell r="E6378">
            <v>0</v>
          </cell>
          <cell r="F6378">
            <v>0</v>
          </cell>
          <cell r="G6378">
            <v>0</v>
          </cell>
        </row>
        <row r="6379">
          <cell r="A6379" t="str">
            <v/>
          </cell>
          <cell r="B6379">
            <v>0</v>
          </cell>
          <cell r="C6379">
            <v>0</v>
          </cell>
          <cell r="D6379" t="str">
            <v/>
          </cell>
          <cell r="E6379">
            <v>0</v>
          </cell>
          <cell r="F6379">
            <v>0</v>
          </cell>
          <cell r="G6379">
            <v>0</v>
          </cell>
        </row>
        <row r="6380">
          <cell r="A6380" t="str">
            <v/>
          </cell>
          <cell r="B6380">
            <v>0</v>
          </cell>
          <cell r="C6380">
            <v>0</v>
          </cell>
          <cell r="D6380" t="str">
            <v/>
          </cell>
          <cell r="E6380">
            <v>0</v>
          </cell>
          <cell r="F6380">
            <v>0</v>
          </cell>
          <cell r="G6380">
            <v>0</v>
          </cell>
        </row>
        <row r="6381">
          <cell r="A6381" t="str">
            <v/>
          </cell>
          <cell r="B6381">
            <v>0</v>
          </cell>
          <cell r="C6381">
            <v>0</v>
          </cell>
          <cell r="D6381" t="str">
            <v/>
          </cell>
          <cell r="E6381">
            <v>0</v>
          </cell>
          <cell r="F6381">
            <v>0</v>
          </cell>
          <cell r="G6381">
            <v>0</v>
          </cell>
        </row>
        <row r="6382">
          <cell r="A6382" t="str">
            <v/>
          </cell>
          <cell r="B6382">
            <v>0</v>
          </cell>
          <cell r="C6382">
            <v>0</v>
          </cell>
          <cell r="D6382" t="str">
            <v/>
          </cell>
          <cell r="E6382">
            <v>0</v>
          </cell>
          <cell r="F6382">
            <v>0</v>
          </cell>
          <cell r="G6382">
            <v>0</v>
          </cell>
        </row>
        <row r="6383">
          <cell r="A6383" t="str">
            <v/>
          </cell>
          <cell r="B6383">
            <v>0</v>
          </cell>
          <cell r="C6383">
            <v>0</v>
          </cell>
          <cell r="D6383" t="str">
            <v/>
          </cell>
          <cell r="E6383">
            <v>0</v>
          </cell>
          <cell r="F6383">
            <v>0</v>
          </cell>
          <cell r="G6383">
            <v>0</v>
          </cell>
        </row>
        <row r="6384">
          <cell r="A6384" t="str">
            <v/>
          </cell>
          <cell r="B6384">
            <v>0</v>
          </cell>
          <cell r="C6384">
            <v>0</v>
          </cell>
          <cell r="D6384" t="str">
            <v/>
          </cell>
          <cell r="E6384">
            <v>0</v>
          </cell>
          <cell r="F6384">
            <v>0</v>
          </cell>
          <cell r="G6384">
            <v>0</v>
          </cell>
        </row>
        <row r="6385">
          <cell r="A6385" t="str">
            <v/>
          </cell>
          <cell r="B6385">
            <v>0</v>
          </cell>
          <cell r="C6385">
            <v>0</v>
          </cell>
          <cell r="D6385" t="str">
            <v/>
          </cell>
          <cell r="E6385">
            <v>0</v>
          </cell>
          <cell r="F6385">
            <v>0</v>
          </cell>
          <cell r="G6385">
            <v>0</v>
          </cell>
        </row>
        <row r="6386">
          <cell r="A6386">
            <v>0</v>
          </cell>
          <cell r="B6386">
            <v>0</v>
          </cell>
          <cell r="C6386">
            <v>0</v>
          </cell>
          <cell r="D6386">
            <v>0</v>
          </cell>
          <cell r="E6386">
            <v>0</v>
          </cell>
          <cell r="F6386" t="str">
            <v>Total B</v>
          </cell>
          <cell r="G6386">
            <v>0</v>
          </cell>
        </row>
        <row r="6387">
          <cell r="A6387">
            <v>0</v>
          </cell>
          <cell r="B6387">
            <v>0</v>
          </cell>
          <cell r="C6387" t="str">
            <v>C - EQUIPOS</v>
          </cell>
          <cell r="D6387">
            <v>0</v>
          </cell>
          <cell r="E6387">
            <v>0</v>
          </cell>
          <cell r="F6387">
            <v>0</v>
          </cell>
          <cell r="G6387">
            <v>0</v>
          </cell>
        </row>
        <row r="6388">
          <cell r="A6388" t="str">
            <v/>
          </cell>
          <cell r="B6388" t="str">
            <v/>
          </cell>
          <cell r="C6388">
            <v>0</v>
          </cell>
          <cell r="D6388" t="str">
            <v/>
          </cell>
          <cell r="E6388">
            <v>0</v>
          </cell>
          <cell r="F6388">
            <v>0</v>
          </cell>
          <cell r="G6388">
            <v>0</v>
          </cell>
        </row>
        <row r="6389">
          <cell r="A6389" t="str">
            <v/>
          </cell>
          <cell r="B6389" t="str">
            <v/>
          </cell>
          <cell r="C6389">
            <v>0</v>
          </cell>
          <cell r="D6389" t="str">
            <v/>
          </cell>
          <cell r="E6389">
            <v>0</v>
          </cell>
          <cell r="F6389">
            <v>0</v>
          </cell>
          <cell r="G6389">
            <v>0</v>
          </cell>
        </row>
        <row r="6390">
          <cell r="A6390" t="str">
            <v/>
          </cell>
          <cell r="B6390" t="str">
            <v/>
          </cell>
          <cell r="C6390">
            <v>0</v>
          </cell>
          <cell r="D6390" t="str">
            <v/>
          </cell>
          <cell r="E6390">
            <v>0</v>
          </cell>
          <cell r="F6390">
            <v>0</v>
          </cell>
          <cell r="G6390">
            <v>0</v>
          </cell>
        </row>
        <row r="6391">
          <cell r="A6391" t="str">
            <v/>
          </cell>
          <cell r="B6391" t="str">
            <v/>
          </cell>
          <cell r="C6391">
            <v>0</v>
          </cell>
          <cell r="D6391" t="str">
            <v/>
          </cell>
          <cell r="E6391">
            <v>0</v>
          </cell>
          <cell r="F6391">
            <v>0</v>
          </cell>
          <cell r="G6391">
            <v>0</v>
          </cell>
        </row>
        <row r="6392">
          <cell r="A6392" t="str">
            <v/>
          </cell>
          <cell r="B6392" t="str">
            <v/>
          </cell>
          <cell r="C6392">
            <v>0</v>
          </cell>
          <cell r="D6392" t="str">
            <v/>
          </cell>
          <cell r="E6392">
            <v>0</v>
          </cell>
          <cell r="F6392">
            <v>0</v>
          </cell>
          <cell r="G6392">
            <v>0</v>
          </cell>
        </row>
        <row r="6393">
          <cell r="A6393" t="str">
            <v/>
          </cell>
          <cell r="B6393" t="str">
            <v/>
          </cell>
          <cell r="C6393">
            <v>0</v>
          </cell>
          <cell r="D6393" t="str">
            <v/>
          </cell>
          <cell r="E6393">
            <v>0</v>
          </cell>
          <cell r="F6393">
            <v>0</v>
          </cell>
          <cell r="G6393">
            <v>0</v>
          </cell>
        </row>
        <row r="6394">
          <cell r="A6394" t="str">
            <v/>
          </cell>
          <cell r="B6394" t="str">
            <v/>
          </cell>
          <cell r="C6394">
            <v>0</v>
          </cell>
          <cell r="D6394" t="str">
            <v/>
          </cell>
          <cell r="E6394">
            <v>0</v>
          </cell>
          <cell r="F6394">
            <v>0</v>
          </cell>
          <cell r="G6394">
            <v>0</v>
          </cell>
        </row>
        <row r="6395">
          <cell r="A6395" t="str">
            <v/>
          </cell>
          <cell r="B6395" t="str">
            <v/>
          </cell>
          <cell r="C6395">
            <v>0</v>
          </cell>
          <cell r="D6395" t="str">
            <v/>
          </cell>
          <cell r="E6395">
            <v>0</v>
          </cell>
          <cell r="F6395">
            <v>0</v>
          </cell>
          <cell r="G6395">
            <v>0</v>
          </cell>
        </row>
        <row r="6396">
          <cell r="A6396" t="str">
            <v/>
          </cell>
          <cell r="B6396" t="str">
            <v/>
          </cell>
          <cell r="C6396">
            <v>0</v>
          </cell>
          <cell r="D6396" t="str">
            <v/>
          </cell>
          <cell r="E6396">
            <v>0</v>
          </cell>
          <cell r="F6396">
            <v>0</v>
          </cell>
          <cell r="G6396">
            <v>0</v>
          </cell>
        </row>
        <row r="6397">
          <cell r="A6397">
            <v>0</v>
          </cell>
          <cell r="B6397">
            <v>0</v>
          </cell>
          <cell r="C6397">
            <v>0</v>
          </cell>
          <cell r="D6397">
            <v>0</v>
          </cell>
          <cell r="E6397">
            <v>0</v>
          </cell>
          <cell r="F6397" t="str">
            <v>Total C</v>
          </cell>
          <cell r="G6397">
            <v>0</v>
          </cell>
        </row>
        <row r="6398">
          <cell r="A6398">
            <v>0</v>
          </cell>
          <cell r="B6398">
            <v>0</v>
          </cell>
          <cell r="C6398">
            <v>0</v>
          </cell>
          <cell r="D6398">
            <v>0</v>
          </cell>
          <cell r="E6398">
            <v>0</v>
          </cell>
          <cell r="F6398">
            <v>0</v>
          </cell>
          <cell r="G6398">
            <v>0</v>
          </cell>
        </row>
        <row r="6399">
          <cell r="A6399" t="str">
            <v/>
          </cell>
          <cell r="B6399" t="str">
            <v/>
          </cell>
          <cell r="C6399">
            <v>0</v>
          </cell>
          <cell r="D6399" t="str">
            <v>Costo  Neto</v>
          </cell>
          <cell r="E6399">
            <v>0</v>
          </cell>
          <cell r="F6399" t="str">
            <v>Total D=A+B+C</v>
          </cell>
          <cell r="G6399">
            <v>0</v>
          </cell>
        </row>
        <row r="6401">
          <cell r="A6401" t="str">
            <v>ANALISIS DE PRECIOS</v>
          </cell>
          <cell r="B6401">
            <v>0</v>
          </cell>
          <cell r="C6401">
            <v>0</v>
          </cell>
          <cell r="D6401">
            <v>0</v>
          </cell>
          <cell r="E6401">
            <v>0</v>
          </cell>
          <cell r="F6401">
            <v>0</v>
          </cell>
          <cell r="G6401">
            <v>0</v>
          </cell>
        </row>
        <row r="6402">
          <cell r="A6402" t="str">
            <v>COMITENTE:</v>
          </cell>
          <cell r="B6402" t="str">
            <v>DIRECCIÓN DE ARQUITECTURA</v>
          </cell>
          <cell r="C6402">
            <v>0</v>
          </cell>
          <cell r="D6402">
            <v>0</v>
          </cell>
          <cell r="E6402">
            <v>0</v>
          </cell>
          <cell r="F6402">
            <v>0</v>
          </cell>
          <cell r="G6402">
            <v>0</v>
          </cell>
        </row>
        <row r="6403">
          <cell r="A6403" t="str">
            <v>CONTRATISTA:</v>
          </cell>
          <cell r="B6403" t="str">
            <v>FUNCIONALES SIGOP</v>
          </cell>
          <cell r="C6403">
            <v>0</v>
          </cell>
          <cell r="D6403">
            <v>0</v>
          </cell>
          <cell r="E6403">
            <v>0</v>
          </cell>
          <cell r="F6403">
            <v>0</v>
          </cell>
          <cell r="G6403">
            <v>0</v>
          </cell>
        </row>
        <row r="6404">
          <cell r="A6404" t="str">
            <v>OBRA:</v>
          </cell>
          <cell r="B6404" t="str">
            <v>PRUEBA PLANILLA DE MEDICION</v>
          </cell>
          <cell r="C6404">
            <v>0</v>
          </cell>
          <cell r="D6404">
            <v>0</v>
          </cell>
          <cell r="E6404">
            <v>0</v>
          </cell>
          <cell r="F6404" t="str">
            <v>PRECIOS A:</v>
          </cell>
          <cell r="G6404">
            <v>0</v>
          </cell>
        </row>
        <row r="6405">
          <cell r="A6405" t="str">
            <v>UBICACIÓN:</v>
          </cell>
          <cell r="B6405" t="str">
            <v>CENTRO CIVICO</v>
          </cell>
          <cell r="C6405">
            <v>0</v>
          </cell>
          <cell r="D6405">
            <v>0</v>
          </cell>
          <cell r="E6405">
            <v>0</v>
          </cell>
          <cell r="F6405">
            <v>0</v>
          </cell>
          <cell r="G6405">
            <v>0</v>
          </cell>
        </row>
        <row r="6406">
          <cell r="A6406" t="str">
            <v>RUBRO:</v>
          </cell>
          <cell r="B6406" t="str">
            <v/>
          </cell>
          <cell r="C6406" t="str">
            <v/>
          </cell>
          <cell r="D6406">
            <v>0</v>
          </cell>
          <cell r="E6406">
            <v>0</v>
          </cell>
          <cell r="F6406">
            <v>0</v>
          </cell>
          <cell r="G6406">
            <v>0</v>
          </cell>
        </row>
        <row r="6407">
          <cell r="A6407" t="str">
            <v>ITEM:</v>
          </cell>
          <cell r="B6407" t="str">
            <v/>
          </cell>
          <cell r="C6407" t="str">
            <v/>
          </cell>
          <cell r="D6407">
            <v>0</v>
          </cell>
          <cell r="E6407">
            <v>0</v>
          </cell>
          <cell r="F6407" t="str">
            <v>UNIDAD:</v>
          </cell>
          <cell r="G6407" t="str">
            <v/>
          </cell>
        </row>
        <row r="6408">
          <cell r="A6408">
            <v>0</v>
          </cell>
          <cell r="B6408">
            <v>0</v>
          </cell>
          <cell r="C6408">
            <v>0</v>
          </cell>
          <cell r="D6408">
            <v>0</v>
          </cell>
          <cell r="E6408">
            <v>0</v>
          </cell>
          <cell r="F6408">
            <v>0</v>
          </cell>
          <cell r="G6408">
            <v>0</v>
          </cell>
        </row>
        <row r="6409">
          <cell r="A6409" t="str">
            <v>DATOS REDETERMINACION</v>
          </cell>
          <cell r="B6409">
            <v>0</v>
          </cell>
          <cell r="C6409" t="str">
            <v>DESIGNACION</v>
          </cell>
          <cell r="D6409" t="str">
            <v>U</v>
          </cell>
          <cell r="E6409" t="str">
            <v>Cantidad</v>
          </cell>
          <cell r="F6409" t="str">
            <v>$ Unitarios</v>
          </cell>
          <cell r="G6409" t="str">
            <v>$ Parcial</v>
          </cell>
        </row>
        <row r="6410">
          <cell r="A6410" t="str">
            <v>CÓDIGO</v>
          </cell>
          <cell r="B6410" t="str">
            <v>DESCRIPCIÓN</v>
          </cell>
          <cell r="C6410">
            <v>0</v>
          </cell>
          <cell r="D6410">
            <v>0</v>
          </cell>
          <cell r="E6410">
            <v>0</v>
          </cell>
          <cell r="F6410">
            <v>0</v>
          </cell>
          <cell r="G6410">
            <v>0</v>
          </cell>
        </row>
        <row r="6411">
          <cell r="A6411">
            <v>0</v>
          </cell>
          <cell r="B6411">
            <v>0</v>
          </cell>
          <cell r="C6411" t="str">
            <v>A - MATERIALES</v>
          </cell>
          <cell r="D6411">
            <v>0</v>
          </cell>
          <cell r="E6411">
            <v>0</v>
          </cell>
          <cell r="F6411">
            <v>0</v>
          </cell>
          <cell r="G6411">
            <v>0</v>
          </cell>
        </row>
        <row r="6412">
          <cell r="A6412" t="str">
            <v/>
          </cell>
          <cell r="B6412" t="str">
            <v/>
          </cell>
          <cell r="C6412">
            <v>0</v>
          </cell>
          <cell r="D6412" t="str">
            <v/>
          </cell>
          <cell r="E6412">
            <v>0</v>
          </cell>
          <cell r="F6412">
            <v>0</v>
          </cell>
          <cell r="G6412">
            <v>0</v>
          </cell>
        </row>
        <row r="6413">
          <cell r="A6413" t="str">
            <v/>
          </cell>
          <cell r="B6413" t="str">
            <v/>
          </cell>
          <cell r="C6413">
            <v>0</v>
          </cell>
          <cell r="D6413" t="str">
            <v/>
          </cell>
          <cell r="E6413">
            <v>0</v>
          </cell>
          <cell r="F6413">
            <v>0</v>
          </cell>
          <cell r="G6413">
            <v>0</v>
          </cell>
        </row>
        <row r="6414">
          <cell r="A6414" t="str">
            <v/>
          </cell>
          <cell r="B6414" t="str">
            <v/>
          </cell>
          <cell r="C6414">
            <v>0</v>
          </cell>
          <cell r="D6414" t="str">
            <v/>
          </cell>
          <cell r="E6414">
            <v>0</v>
          </cell>
          <cell r="F6414">
            <v>0</v>
          </cell>
          <cell r="G6414">
            <v>0</v>
          </cell>
        </row>
        <row r="6415">
          <cell r="A6415" t="str">
            <v/>
          </cell>
          <cell r="B6415" t="str">
            <v/>
          </cell>
          <cell r="C6415">
            <v>0</v>
          </cell>
          <cell r="D6415" t="str">
            <v/>
          </cell>
          <cell r="E6415">
            <v>0</v>
          </cell>
          <cell r="F6415">
            <v>0</v>
          </cell>
          <cell r="G6415">
            <v>0</v>
          </cell>
        </row>
        <row r="6416">
          <cell r="A6416" t="str">
            <v/>
          </cell>
          <cell r="B6416" t="str">
            <v/>
          </cell>
          <cell r="C6416">
            <v>0</v>
          </cell>
          <cell r="D6416" t="str">
            <v/>
          </cell>
          <cell r="E6416">
            <v>0</v>
          </cell>
          <cell r="F6416">
            <v>0</v>
          </cell>
          <cell r="G6416">
            <v>0</v>
          </cell>
        </row>
        <row r="6417">
          <cell r="A6417" t="str">
            <v/>
          </cell>
          <cell r="B6417" t="str">
            <v/>
          </cell>
          <cell r="C6417">
            <v>0</v>
          </cell>
          <cell r="D6417" t="str">
            <v/>
          </cell>
          <cell r="E6417">
            <v>0</v>
          </cell>
          <cell r="F6417">
            <v>0</v>
          </cell>
          <cell r="G6417">
            <v>0</v>
          </cell>
        </row>
        <row r="6418">
          <cell r="A6418" t="str">
            <v/>
          </cell>
          <cell r="B6418" t="str">
            <v/>
          </cell>
          <cell r="C6418">
            <v>0</v>
          </cell>
          <cell r="D6418" t="str">
            <v/>
          </cell>
          <cell r="E6418">
            <v>0</v>
          </cell>
          <cell r="F6418">
            <v>0</v>
          </cell>
          <cell r="G6418">
            <v>0</v>
          </cell>
        </row>
        <row r="6419">
          <cell r="A6419" t="str">
            <v/>
          </cell>
          <cell r="B6419" t="str">
            <v/>
          </cell>
          <cell r="C6419">
            <v>0</v>
          </cell>
          <cell r="D6419" t="str">
            <v/>
          </cell>
          <cell r="E6419">
            <v>0</v>
          </cell>
          <cell r="F6419">
            <v>0</v>
          </cell>
          <cell r="G6419">
            <v>0</v>
          </cell>
        </row>
        <row r="6420">
          <cell r="A6420" t="str">
            <v/>
          </cell>
          <cell r="B6420" t="str">
            <v/>
          </cell>
          <cell r="C6420">
            <v>0</v>
          </cell>
          <cell r="D6420" t="str">
            <v/>
          </cell>
          <cell r="E6420">
            <v>0</v>
          </cell>
          <cell r="F6420">
            <v>0</v>
          </cell>
          <cell r="G6420">
            <v>0</v>
          </cell>
        </row>
        <row r="6421">
          <cell r="A6421" t="str">
            <v/>
          </cell>
          <cell r="B6421" t="str">
            <v/>
          </cell>
          <cell r="C6421">
            <v>0</v>
          </cell>
          <cell r="D6421" t="str">
            <v/>
          </cell>
          <cell r="E6421">
            <v>0</v>
          </cell>
          <cell r="F6421">
            <v>0</v>
          </cell>
          <cell r="G6421">
            <v>0</v>
          </cell>
        </row>
        <row r="6422">
          <cell r="A6422" t="str">
            <v/>
          </cell>
          <cell r="B6422" t="str">
            <v/>
          </cell>
          <cell r="C6422">
            <v>0</v>
          </cell>
          <cell r="D6422" t="str">
            <v/>
          </cell>
          <cell r="E6422">
            <v>0</v>
          </cell>
          <cell r="F6422">
            <v>0</v>
          </cell>
          <cell r="G6422">
            <v>0</v>
          </cell>
        </row>
        <row r="6423">
          <cell r="A6423" t="str">
            <v/>
          </cell>
          <cell r="B6423" t="str">
            <v/>
          </cell>
          <cell r="C6423">
            <v>0</v>
          </cell>
          <cell r="D6423" t="str">
            <v/>
          </cell>
          <cell r="E6423">
            <v>0</v>
          </cell>
          <cell r="F6423">
            <v>0</v>
          </cell>
          <cell r="G6423">
            <v>0</v>
          </cell>
        </row>
        <row r="6424">
          <cell r="A6424" t="str">
            <v/>
          </cell>
          <cell r="B6424" t="str">
            <v/>
          </cell>
          <cell r="C6424">
            <v>0</v>
          </cell>
          <cell r="D6424" t="str">
            <v/>
          </cell>
          <cell r="E6424">
            <v>0</v>
          </cell>
          <cell r="F6424">
            <v>0</v>
          </cell>
          <cell r="G6424">
            <v>0</v>
          </cell>
        </row>
        <row r="6425">
          <cell r="A6425" t="str">
            <v/>
          </cell>
          <cell r="B6425" t="str">
            <v/>
          </cell>
          <cell r="C6425">
            <v>0</v>
          </cell>
          <cell r="D6425" t="str">
            <v/>
          </cell>
          <cell r="E6425">
            <v>0</v>
          </cell>
          <cell r="F6425">
            <v>0</v>
          </cell>
          <cell r="G6425">
            <v>0</v>
          </cell>
        </row>
        <row r="6426">
          <cell r="A6426">
            <v>0</v>
          </cell>
          <cell r="B6426">
            <v>0</v>
          </cell>
          <cell r="C6426">
            <v>0</v>
          </cell>
          <cell r="D6426">
            <v>0</v>
          </cell>
          <cell r="E6426">
            <v>0</v>
          </cell>
          <cell r="F6426" t="str">
            <v>Total A</v>
          </cell>
          <cell r="G6426">
            <v>0</v>
          </cell>
        </row>
        <row r="6427">
          <cell r="A6427">
            <v>0</v>
          </cell>
          <cell r="B6427">
            <v>0</v>
          </cell>
          <cell r="C6427" t="str">
            <v>B - MANO DE OBRA</v>
          </cell>
          <cell r="D6427">
            <v>0</v>
          </cell>
          <cell r="E6427">
            <v>0</v>
          </cell>
          <cell r="F6427">
            <v>0</v>
          </cell>
          <cell r="G6427">
            <v>0</v>
          </cell>
        </row>
        <row r="6428">
          <cell r="A6428" t="str">
            <v/>
          </cell>
          <cell r="B6428">
            <v>0</v>
          </cell>
          <cell r="C6428">
            <v>0</v>
          </cell>
          <cell r="D6428" t="str">
            <v/>
          </cell>
          <cell r="E6428">
            <v>0</v>
          </cell>
          <cell r="F6428">
            <v>0</v>
          </cell>
          <cell r="G6428">
            <v>0</v>
          </cell>
        </row>
        <row r="6429">
          <cell r="A6429" t="str">
            <v/>
          </cell>
          <cell r="B6429">
            <v>0</v>
          </cell>
          <cell r="C6429">
            <v>0</v>
          </cell>
          <cell r="D6429" t="str">
            <v/>
          </cell>
          <cell r="E6429">
            <v>0</v>
          </cell>
          <cell r="F6429">
            <v>0</v>
          </cell>
          <cell r="G6429">
            <v>0</v>
          </cell>
        </row>
        <row r="6430">
          <cell r="A6430" t="str">
            <v/>
          </cell>
          <cell r="B6430">
            <v>0</v>
          </cell>
          <cell r="C6430">
            <v>0</v>
          </cell>
          <cell r="D6430" t="str">
            <v/>
          </cell>
          <cell r="E6430">
            <v>0</v>
          </cell>
          <cell r="F6430">
            <v>0</v>
          </cell>
          <cell r="G6430">
            <v>0</v>
          </cell>
        </row>
        <row r="6431">
          <cell r="A6431" t="str">
            <v/>
          </cell>
          <cell r="B6431">
            <v>0</v>
          </cell>
          <cell r="C6431">
            <v>0</v>
          </cell>
          <cell r="D6431" t="str">
            <v/>
          </cell>
          <cell r="E6431">
            <v>0</v>
          </cell>
          <cell r="F6431">
            <v>0</v>
          </cell>
          <cell r="G6431">
            <v>0</v>
          </cell>
        </row>
        <row r="6432">
          <cell r="A6432" t="str">
            <v/>
          </cell>
          <cell r="B6432">
            <v>0</v>
          </cell>
          <cell r="C6432">
            <v>0</v>
          </cell>
          <cell r="D6432" t="str">
            <v/>
          </cell>
          <cell r="E6432">
            <v>0</v>
          </cell>
          <cell r="F6432">
            <v>0</v>
          </cell>
          <cell r="G6432">
            <v>0</v>
          </cell>
        </row>
        <row r="6433">
          <cell r="A6433" t="str">
            <v/>
          </cell>
          <cell r="B6433">
            <v>0</v>
          </cell>
          <cell r="C6433">
            <v>0</v>
          </cell>
          <cell r="D6433" t="str">
            <v/>
          </cell>
          <cell r="E6433">
            <v>0</v>
          </cell>
          <cell r="F6433">
            <v>0</v>
          </cell>
          <cell r="G6433">
            <v>0</v>
          </cell>
        </row>
        <row r="6434">
          <cell r="A6434" t="str">
            <v/>
          </cell>
          <cell r="B6434">
            <v>0</v>
          </cell>
          <cell r="C6434">
            <v>0</v>
          </cell>
          <cell r="D6434" t="str">
            <v/>
          </cell>
          <cell r="E6434">
            <v>0</v>
          </cell>
          <cell r="F6434">
            <v>0</v>
          </cell>
          <cell r="G6434">
            <v>0</v>
          </cell>
        </row>
        <row r="6435">
          <cell r="A6435" t="str">
            <v/>
          </cell>
          <cell r="B6435">
            <v>0</v>
          </cell>
          <cell r="C6435">
            <v>0</v>
          </cell>
          <cell r="D6435" t="str">
            <v/>
          </cell>
          <cell r="E6435">
            <v>0</v>
          </cell>
          <cell r="F6435">
            <v>0</v>
          </cell>
          <cell r="G6435">
            <v>0</v>
          </cell>
        </row>
        <row r="6436">
          <cell r="A6436">
            <v>0</v>
          </cell>
          <cell r="B6436">
            <v>0</v>
          </cell>
          <cell r="C6436">
            <v>0</v>
          </cell>
          <cell r="D6436">
            <v>0</v>
          </cell>
          <cell r="E6436">
            <v>0</v>
          </cell>
          <cell r="F6436" t="str">
            <v>Total B</v>
          </cell>
          <cell r="G6436">
            <v>0</v>
          </cell>
        </row>
        <row r="6437">
          <cell r="A6437">
            <v>0</v>
          </cell>
          <cell r="B6437">
            <v>0</v>
          </cell>
          <cell r="C6437" t="str">
            <v>C - EQUIPOS</v>
          </cell>
          <cell r="D6437">
            <v>0</v>
          </cell>
          <cell r="E6437">
            <v>0</v>
          </cell>
          <cell r="F6437">
            <v>0</v>
          </cell>
          <cell r="G6437">
            <v>0</v>
          </cell>
        </row>
        <row r="6438">
          <cell r="A6438" t="str">
            <v/>
          </cell>
          <cell r="B6438" t="str">
            <v/>
          </cell>
          <cell r="C6438">
            <v>0</v>
          </cell>
          <cell r="D6438" t="str">
            <v/>
          </cell>
          <cell r="E6438">
            <v>0</v>
          </cell>
          <cell r="F6438">
            <v>0</v>
          </cell>
          <cell r="G6438">
            <v>0</v>
          </cell>
        </row>
        <row r="6439">
          <cell r="A6439" t="str">
            <v/>
          </cell>
          <cell r="B6439" t="str">
            <v/>
          </cell>
          <cell r="C6439">
            <v>0</v>
          </cell>
          <cell r="D6439" t="str">
            <v/>
          </cell>
          <cell r="E6439">
            <v>0</v>
          </cell>
          <cell r="F6439">
            <v>0</v>
          </cell>
          <cell r="G6439">
            <v>0</v>
          </cell>
        </row>
        <row r="6440">
          <cell r="A6440" t="str">
            <v/>
          </cell>
          <cell r="B6440" t="str">
            <v/>
          </cell>
          <cell r="C6440">
            <v>0</v>
          </cell>
          <cell r="D6440" t="str">
            <v/>
          </cell>
          <cell r="E6440">
            <v>0</v>
          </cell>
          <cell r="F6440">
            <v>0</v>
          </cell>
          <cell r="G6440">
            <v>0</v>
          </cell>
        </row>
        <row r="6441">
          <cell r="A6441" t="str">
            <v/>
          </cell>
          <cell r="B6441" t="str">
            <v/>
          </cell>
          <cell r="C6441">
            <v>0</v>
          </cell>
          <cell r="D6441" t="str">
            <v/>
          </cell>
          <cell r="E6441">
            <v>0</v>
          </cell>
          <cell r="F6441">
            <v>0</v>
          </cell>
          <cell r="G6441">
            <v>0</v>
          </cell>
        </row>
        <row r="6442">
          <cell r="A6442" t="str">
            <v/>
          </cell>
          <cell r="B6442" t="str">
            <v/>
          </cell>
          <cell r="C6442">
            <v>0</v>
          </cell>
          <cell r="D6442" t="str">
            <v/>
          </cell>
          <cell r="E6442">
            <v>0</v>
          </cell>
          <cell r="F6442">
            <v>0</v>
          </cell>
          <cell r="G6442">
            <v>0</v>
          </cell>
        </row>
        <row r="6443">
          <cell r="A6443" t="str">
            <v/>
          </cell>
          <cell r="B6443" t="str">
            <v/>
          </cell>
          <cell r="C6443">
            <v>0</v>
          </cell>
          <cell r="D6443" t="str">
            <v/>
          </cell>
          <cell r="E6443">
            <v>0</v>
          </cell>
          <cell r="F6443">
            <v>0</v>
          </cell>
          <cell r="G6443">
            <v>0</v>
          </cell>
        </row>
        <row r="6444">
          <cell r="A6444" t="str">
            <v/>
          </cell>
          <cell r="B6444" t="str">
            <v/>
          </cell>
          <cell r="C6444">
            <v>0</v>
          </cell>
          <cell r="D6444" t="str">
            <v/>
          </cell>
          <cell r="E6444">
            <v>0</v>
          </cell>
          <cell r="F6444">
            <v>0</v>
          </cell>
          <cell r="G6444">
            <v>0</v>
          </cell>
        </row>
        <row r="6445">
          <cell r="A6445" t="str">
            <v/>
          </cell>
          <cell r="B6445" t="str">
            <v/>
          </cell>
          <cell r="C6445">
            <v>0</v>
          </cell>
          <cell r="D6445" t="str">
            <v/>
          </cell>
          <cell r="E6445">
            <v>0</v>
          </cell>
          <cell r="F6445">
            <v>0</v>
          </cell>
          <cell r="G6445">
            <v>0</v>
          </cell>
        </row>
        <row r="6446">
          <cell r="A6446" t="str">
            <v/>
          </cell>
          <cell r="B6446" t="str">
            <v/>
          </cell>
          <cell r="C6446">
            <v>0</v>
          </cell>
          <cell r="D6446" t="str">
            <v/>
          </cell>
          <cell r="E6446">
            <v>0</v>
          </cell>
          <cell r="F6446">
            <v>0</v>
          </cell>
          <cell r="G6446">
            <v>0</v>
          </cell>
        </row>
        <row r="6447">
          <cell r="A6447">
            <v>0</v>
          </cell>
          <cell r="B6447">
            <v>0</v>
          </cell>
          <cell r="C6447">
            <v>0</v>
          </cell>
          <cell r="D6447">
            <v>0</v>
          </cell>
          <cell r="E6447">
            <v>0</v>
          </cell>
          <cell r="F6447" t="str">
            <v>Total C</v>
          </cell>
          <cell r="G6447">
            <v>0</v>
          </cell>
        </row>
        <row r="6448">
          <cell r="A6448">
            <v>0</v>
          </cell>
          <cell r="B6448">
            <v>0</v>
          </cell>
          <cell r="C6448">
            <v>0</v>
          </cell>
          <cell r="D6448">
            <v>0</v>
          </cell>
          <cell r="E6448">
            <v>0</v>
          </cell>
          <cell r="F6448">
            <v>0</v>
          </cell>
          <cell r="G6448">
            <v>0</v>
          </cell>
        </row>
        <row r="6449">
          <cell r="A6449" t="str">
            <v/>
          </cell>
          <cell r="B6449" t="str">
            <v/>
          </cell>
          <cell r="C6449">
            <v>0</v>
          </cell>
          <cell r="D6449" t="str">
            <v>Costo  Neto</v>
          </cell>
          <cell r="E6449">
            <v>0</v>
          </cell>
          <cell r="F6449" t="str">
            <v>Total D=A+B+C</v>
          </cell>
          <cell r="G6449">
            <v>0</v>
          </cell>
        </row>
        <row r="6451">
          <cell r="A6451" t="str">
            <v>ANALISIS DE PRECIOS</v>
          </cell>
          <cell r="B6451">
            <v>0</v>
          </cell>
          <cell r="C6451">
            <v>0</v>
          </cell>
          <cell r="D6451">
            <v>0</v>
          </cell>
          <cell r="E6451">
            <v>0</v>
          </cell>
          <cell r="F6451">
            <v>0</v>
          </cell>
          <cell r="G6451">
            <v>0</v>
          </cell>
        </row>
        <row r="6452">
          <cell r="A6452" t="str">
            <v>COMITENTE:</v>
          </cell>
          <cell r="B6452" t="str">
            <v>DIRECCIÓN DE ARQUITECTURA</v>
          </cell>
          <cell r="C6452">
            <v>0</v>
          </cell>
          <cell r="D6452">
            <v>0</v>
          </cell>
          <cell r="E6452">
            <v>0</v>
          </cell>
          <cell r="F6452">
            <v>0</v>
          </cell>
          <cell r="G6452">
            <v>0</v>
          </cell>
        </row>
        <row r="6453">
          <cell r="A6453" t="str">
            <v>CONTRATISTA:</v>
          </cell>
          <cell r="B6453" t="str">
            <v>FUNCIONALES SIGOP</v>
          </cell>
          <cell r="C6453">
            <v>0</v>
          </cell>
          <cell r="D6453">
            <v>0</v>
          </cell>
          <cell r="E6453">
            <v>0</v>
          </cell>
          <cell r="F6453">
            <v>0</v>
          </cell>
          <cell r="G6453">
            <v>0</v>
          </cell>
        </row>
        <row r="6454">
          <cell r="A6454" t="str">
            <v>OBRA:</v>
          </cell>
          <cell r="B6454" t="str">
            <v>PRUEBA PLANILLA DE MEDICION</v>
          </cell>
          <cell r="C6454">
            <v>0</v>
          </cell>
          <cell r="D6454">
            <v>0</v>
          </cell>
          <cell r="E6454">
            <v>0</v>
          </cell>
          <cell r="F6454" t="str">
            <v>PRECIOS A:</v>
          </cell>
          <cell r="G6454">
            <v>0</v>
          </cell>
        </row>
        <row r="6455">
          <cell r="A6455" t="str">
            <v>UBICACIÓN:</v>
          </cell>
          <cell r="B6455" t="str">
            <v>CENTRO CIVICO</v>
          </cell>
          <cell r="C6455">
            <v>0</v>
          </cell>
          <cell r="D6455">
            <v>0</v>
          </cell>
          <cell r="E6455">
            <v>0</v>
          </cell>
          <cell r="F6455">
            <v>0</v>
          </cell>
          <cell r="G6455">
            <v>0</v>
          </cell>
        </row>
        <row r="6456">
          <cell r="A6456" t="str">
            <v>RUBRO:</v>
          </cell>
          <cell r="B6456" t="str">
            <v/>
          </cell>
          <cell r="C6456" t="str">
            <v/>
          </cell>
          <cell r="D6456">
            <v>0</v>
          </cell>
          <cell r="E6456">
            <v>0</v>
          </cell>
          <cell r="F6456">
            <v>0</v>
          </cell>
          <cell r="G6456">
            <v>0</v>
          </cell>
        </row>
        <row r="6457">
          <cell r="A6457" t="str">
            <v>ITEM:</v>
          </cell>
          <cell r="B6457" t="str">
            <v/>
          </cell>
          <cell r="C6457" t="str">
            <v/>
          </cell>
          <cell r="D6457">
            <v>0</v>
          </cell>
          <cell r="E6457">
            <v>0</v>
          </cell>
          <cell r="F6457" t="str">
            <v>UNIDAD:</v>
          </cell>
          <cell r="G6457" t="str">
            <v/>
          </cell>
        </row>
        <row r="6458">
          <cell r="A6458">
            <v>0</v>
          </cell>
          <cell r="B6458">
            <v>0</v>
          </cell>
          <cell r="C6458">
            <v>0</v>
          </cell>
          <cell r="D6458">
            <v>0</v>
          </cell>
          <cell r="E6458">
            <v>0</v>
          </cell>
          <cell r="F6458">
            <v>0</v>
          </cell>
          <cell r="G6458">
            <v>0</v>
          </cell>
        </row>
        <row r="6459">
          <cell r="A6459" t="str">
            <v>DATOS REDETERMINACION</v>
          </cell>
          <cell r="B6459">
            <v>0</v>
          </cell>
          <cell r="C6459" t="str">
            <v>DESIGNACION</v>
          </cell>
          <cell r="D6459" t="str">
            <v>U</v>
          </cell>
          <cell r="E6459" t="str">
            <v>Cantidad</v>
          </cell>
          <cell r="F6459" t="str">
            <v>$ Unitarios</v>
          </cell>
          <cell r="G6459" t="str">
            <v>$ Parcial</v>
          </cell>
        </row>
        <row r="6460">
          <cell r="A6460" t="str">
            <v>CÓDIGO</v>
          </cell>
          <cell r="B6460" t="str">
            <v>DESCRIPCIÓN</v>
          </cell>
          <cell r="C6460">
            <v>0</v>
          </cell>
          <cell r="D6460">
            <v>0</v>
          </cell>
          <cell r="E6460">
            <v>0</v>
          </cell>
          <cell r="F6460">
            <v>0</v>
          </cell>
          <cell r="G6460">
            <v>0</v>
          </cell>
        </row>
        <row r="6461">
          <cell r="A6461">
            <v>0</v>
          </cell>
          <cell r="B6461">
            <v>0</v>
          </cell>
          <cell r="C6461" t="str">
            <v>A - MATERIALES</v>
          </cell>
          <cell r="D6461">
            <v>0</v>
          </cell>
          <cell r="E6461">
            <v>0</v>
          </cell>
          <cell r="F6461">
            <v>0</v>
          </cell>
          <cell r="G6461">
            <v>0</v>
          </cell>
        </row>
        <row r="6462">
          <cell r="A6462" t="str">
            <v/>
          </cell>
          <cell r="B6462" t="str">
            <v/>
          </cell>
          <cell r="C6462">
            <v>0</v>
          </cell>
          <cell r="D6462" t="str">
            <v/>
          </cell>
          <cell r="E6462">
            <v>0</v>
          </cell>
          <cell r="F6462">
            <v>0</v>
          </cell>
          <cell r="G6462">
            <v>0</v>
          </cell>
        </row>
        <row r="6463">
          <cell r="A6463" t="str">
            <v/>
          </cell>
          <cell r="B6463" t="str">
            <v/>
          </cell>
          <cell r="C6463">
            <v>0</v>
          </cell>
          <cell r="D6463" t="str">
            <v/>
          </cell>
          <cell r="E6463">
            <v>0</v>
          </cell>
          <cell r="F6463">
            <v>0</v>
          </cell>
          <cell r="G6463">
            <v>0</v>
          </cell>
        </row>
        <row r="6464">
          <cell r="A6464" t="str">
            <v/>
          </cell>
          <cell r="B6464" t="str">
            <v/>
          </cell>
          <cell r="C6464">
            <v>0</v>
          </cell>
          <cell r="D6464" t="str">
            <v/>
          </cell>
          <cell r="E6464">
            <v>0</v>
          </cell>
          <cell r="F6464">
            <v>0</v>
          </cell>
          <cell r="G6464">
            <v>0</v>
          </cell>
        </row>
        <row r="6465">
          <cell r="A6465" t="str">
            <v/>
          </cell>
          <cell r="B6465" t="str">
            <v/>
          </cell>
          <cell r="C6465">
            <v>0</v>
          </cell>
          <cell r="D6465" t="str">
            <v/>
          </cell>
          <cell r="E6465">
            <v>0</v>
          </cell>
          <cell r="F6465">
            <v>0</v>
          </cell>
          <cell r="G6465">
            <v>0</v>
          </cell>
        </row>
        <row r="6466">
          <cell r="A6466" t="str">
            <v/>
          </cell>
          <cell r="B6466" t="str">
            <v/>
          </cell>
          <cell r="C6466">
            <v>0</v>
          </cell>
          <cell r="D6466" t="str">
            <v/>
          </cell>
          <cell r="E6466">
            <v>0</v>
          </cell>
          <cell r="F6466">
            <v>0</v>
          </cell>
          <cell r="G6466">
            <v>0</v>
          </cell>
        </row>
        <row r="6467">
          <cell r="A6467" t="str">
            <v/>
          </cell>
          <cell r="B6467" t="str">
            <v/>
          </cell>
          <cell r="C6467">
            <v>0</v>
          </cell>
          <cell r="D6467" t="str">
            <v/>
          </cell>
          <cell r="E6467">
            <v>0</v>
          </cell>
          <cell r="F6467">
            <v>0</v>
          </cell>
          <cell r="G6467">
            <v>0</v>
          </cell>
        </row>
        <row r="6468">
          <cell r="A6468" t="str">
            <v/>
          </cell>
          <cell r="B6468" t="str">
            <v/>
          </cell>
          <cell r="C6468">
            <v>0</v>
          </cell>
          <cell r="D6468" t="str">
            <v/>
          </cell>
          <cell r="E6468">
            <v>0</v>
          </cell>
          <cell r="F6468">
            <v>0</v>
          </cell>
          <cell r="G6468">
            <v>0</v>
          </cell>
        </row>
        <row r="6469">
          <cell r="A6469" t="str">
            <v/>
          </cell>
          <cell r="B6469" t="str">
            <v/>
          </cell>
          <cell r="C6469">
            <v>0</v>
          </cell>
          <cell r="D6469" t="str">
            <v/>
          </cell>
          <cell r="E6469">
            <v>0</v>
          </cell>
          <cell r="F6469">
            <v>0</v>
          </cell>
          <cell r="G6469">
            <v>0</v>
          </cell>
        </row>
        <row r="6470">
          <cell r="A6470" t="str">
            <v/>
          </cell>
          <cell r="B6470" t="str">
            <v/>
          </cell>
          <cell r="C6470">
            <v>0</v>
          </cell>
          <cell r="D6470" t="str">
            <v/>
          </cell>
          <cell r="E6470">
            <v>0</v>
          </cell>
          <cell r="F6470">
            <v>0</v>
          </cell>
          <cell r="G6470">
            <v>0</v>
          </cell>
        </row>
        <row r="6471">
          <cell r="A6471" t="str">
            <v/>
          </cell>
          <cell r="B6471" t="str">
            <v/>
          </cell>
          <cell r="C6471">
            <v>0</v>
          </cell>
          <cell r="D6471" t="str">
            <v/>
          </cell>
          <cell r="E6471">
            <v>0</v>
          </cell>
          <cell r="F6471">
            <v>0</v>
          </cell>
          <cell r="G6471">
            <v>0</v>
          </cell>
        </row>
        <row r="6472">
          <cell r="A6472" t="str">
            <v/>
          </cell>
          <cell r="B6472" t="str">
            <v/>
          </cell>
          <cell r="C6472">
            <v>0</v>
          </cell>
          <cell r="D6472" t="str">
            <v/>
          </cell>
          <cell r="E6472">
            <v>0</v>
          </cell>
          <cell r="F6472">
            <v>0</v>
          </cell>
          <cell r="G6472">
            <v>0</v>
          </cell>
        </row>
        <row r="6473">
          <cell r="A6473" t="str">
            <v/>
          </cell>
          <cell r="B6473" t="str">
            <v/>
          </cell>
          <cell r="C6473">
            <v>0</v>
          </cell>
          <cell r="D6473" t="str">
            <v/>
          </cell>
          <cell r="E6473">
            <v>0</v>
          </cell>
          <cell r="F6473">
            <v>0</v>
          </cell>
          <cell r="G6473">
            <v>0</v>
          </cell>
        </row>
        <row r="6474">
          <cell r="A6474" t="str">
            <v/>
          </cell>
          <cell r="B6474" t="str">
            <v/>
          </cell>
          <cell r="C6474">
            <v>0</v>
          </cell>
          <cell r="D6474" t="str">
            <v/>
          </cell>
          <cell r="E6474">
            <v>0</v>
          </cell>
          <cell r="F6474">
            <v>0</v>
          </cell>
          <cell r="G6474">
            <v>0</v>
          </cell>
        </row>
        <row r="6475">
          <cell r="A6475" t="str">
            <v/>
          </cell>
          <cell r="B6475" t="str">
            <v/>
          </cell>
          <cell r="C6475">
            <v>0</v>
          </cell>
          <cell r="D6475" t="str">
            <v/>
          </cell>
          <cell r="E6475">
            <v>0</v>
          </cell>
          <cell r="F6475">
            <v>0</v>
          </cell>
          <cell r="G6475">
            <v>0</v>
          </cell>
        </row>
        <row r="6476">
          <cell r="A6476">
            <v>0</v>
          </cell>
          <cell r="B6476">
            <v>0</v>
          </cell>
          <cell r="C6476">
            <v>0</v>
          </cell>
          <cell r="D6476">
            <v>0</v>
          </cell>
          <cell r="E6476">
            <v>0</v>
          </cell>
          <cell r="F6476" t="str">
            <v>Total A</v>
          </cell>
          <cell r="G6476">
            <v>0</v>
          </cell>
        </row>
        <row r="6477">
          <cell r="A6477">
            <v>0</v>
          </cell>
          <cell r="B6477">
            <v>0</v>
          </cell>
          <cell r="C6477" t="str">
            <v>B - MANO DE OBRA</v>
          </cell>
          <cell r="D6477">
            <v>0</v>
          </cell>
          <cell r="E6477">
            <v>0</v>
          </cell>
          <cell r="F6477">
            <v>0</v>
          </cell>
          <cell r="G6477">
            <v>0</v>
          </cell>
        </row>
        <row r="6478">
          <cell r="A6478" t="str">
            <v/>
          </cell>
          <cell r="B6478">
            <v>0</v>
          </cell>
          <cell r="C6478">
            <v>0</v>
          </cell>
          <cell r="D6478" t="str">
            <v/>
          </cell>
          <cell r="E6478">
            <v>0</v>
          </cell>
          <cell r="F6478">
            <v>0</v>
          </cell>
          <cell r="G6478">
            <v>0</v>
          </cell>
        </row>
        <row r="6479">
          <cell r="A6479" t="str">
            <v/>
          </cell>
          <cell r="B6479">
            <v>0</v>
          </cell>
          <cell r="C6479">
            <v>0</v>
          </cell>
          <cell r="D6479" t="str">
            <v/>
          </cell>
          <cell r="E6479">
            <v>0</v>
          </cell>
          <cell r="F6479">
            <v>0</v>
          </cell>
          <cell r="G6479">
            <v>0</v>
          </cell>
        </row>
        <row r="6480">
          <cell r="A6480" t="str">
            <v/>
          </cell>
          <cell r="B6480">
            <v>0</v>
          </cell>
          <cell r="C6480">
            <v>0</v>
          </cell>
          <cell r="D6480" t="str">
            <v/>
          </cell>
          <cell r="E6480">
            <v>0</v>
          </cell>
          <cell r="F6480">
            <v>0</v>
          </cell>
          <cell r="G6480">
            <v>0</v>
          </cell>
        </row>
        <row r="6481">
          <cell r="A6481" t="str">
            <v/>
          </cell>
          <cell r="B6481">
            <v>0</v>
          </cell>
          <cell r="C6481">
            <v>0</v>
          </cell>
          <cell r="D6481" t="str">
            <v/>
          </cell>
          <cell r="E6481">
            <v>0</v>
          </cell>
          <cell r="F6481">
            <v>0</v>
          </cell>
          <cell r="G6481">
            <v>0</v>
          </cell>
        </row>
        <row r="6482">
          <cell r="A6482" t="str">
            <v/>
          </cell>
          <cell r="B6482">
            <v>0</v>
          </cell>
          <cell r="C6482">
            <v>0</v>
          </cell>
          <cell r="D6482" t="str">
            <v/>
          </cell>
          <cell r="E6482">
            <v>0</v>
          </cell>
          <cell r="F6482">
            <v>0</v>
          </cell>
          <cell r="G6482">
            <v>0</v>
          </cell>
        </row>
        <row r="6483">
          <cell r="A6483" t="str">
            <v/>
          </cell>
          <cell r="B6483">
            <v>0</v>
          </cell>
          <cell r="C6483">
            <v>0</v>
          </cell>
          <cell r="D6483" t="str">
            <v/>
          </cell>
          <cell r="E6483">
            <v>0</v>
          </cell>
          <cell r="F6483">
            <v>0</v>
          </cell>
          <cell r="G6483">
            <v>0</v>
          </cell>
        </row>
        <row r="6484">
          <cell r="A6484" t="str">
            <v/>
          </cell>
          <cell r="B6484">
            <v>0</v>
          </cell>
          <cell r="C6484">
            <v>0</v>
          </cell>
          <cell r="D6484" t="str">
            <v/>
          </cell>
          <cell r="E6484">
            <v>0</v>
          </cell>
          <cell r="F6484">
            <v>0</v>
          </cell>
          <cell r="G6484">
            <v>0</v>
          </cell>
        </row>
        <row r="6485">
          <cell r="A6485" t="str">
            <v/>
          </cell>
          <cell r="B6485">
            <v>0</v>
          </cell>
          <cell r="C6485">
            <v>0</v>
          </cell>
          <cell r="D6485" t="str">
            <v/>
          </cell>
          <cell r="E6485">
            <v>0</v>
          </cell>
          <cell r="F6485">
            <v>0</v>
          </cell>
          <cell r="G6485">
            <v>0</v>
          </cell>
        </row>
        <row r="6486">
          <cell r="A6486">
            <v>0</v>
          </cell>
          <cell r="B6486">
            <v>0</v>
          </cell>
          <cell r="C6486">
            <v>0</v>
          </cell>
          <cell r="D6486">
            <v>0</v>
          </cell>
          <cell r="E6486">
            <v>0</v>
          </cell>
          <cell r="F6486" t="str">
            <v>Total B</v>
          </cell>
          <cell r="G6486">
            <v>0</v>
          </cell>
        </row>
        <row r="6487">
          <cell r="A6487">
            <v>0</v>
          </cell>
          <cell r="B6487">
            <v>0</v>
          </cell>
          <cell r="C6487" t="str">
            <v>C - EQUIPOS</v>
          </cell>
          <cell r="D6487">
            <v>0</v>
          </cell>
          <cell r="E6487">
            <v>0</v>
          </cell>
          <cell r="F6487">
            <v>0</v>
          </cell>
          <cell r="G6487">
            <v>0</v>
          </cell>
        </row>
        <row r="6488">
          <cell r="A6488" t="str">
            <v/>
          </cell>
          <cell r="B6488" t="str">
            <v/>
          </cell>
          <cell r="C6488">
            <v>0</v>
          </cell>
          <cell r="D6488" t="str">
            <v/>
          </cell>
          <cell r="E6488">
            <v>0</v>
          </cell>
          <cell r="F6488">
            <v>0</v>
          </cell>
          <cell r="G6488">
            <v>0</v>
          </cell>
        </row>
        <row r="6489">
          <cell r="A6489" t="str">
            <v/>
          </cell>
          <cell r="B6489" t="str">
            <v/>
          </cell>
          <cell r="C6489">
            <v>0</v>
          </cell>
          <cell r="D6489" t="str">
            <v/>
          </cell>
          <cell r="E6489">
            <v>0</v>
          </cell>
          <cell r="F6489">
            <v>0</v>
          </cell>
          <cell r="G6489">
            <v>0</v>
          </cell>
        </row>
        <row r="6490">
          <cell r="A6490" t="str">
            <v/>
          </cell>
          <cell r="B6490" t="str">
            <v/>
          </cell>
          <cell r="C6490">
            <v>0</v>
          </cell>
          <cell r="D6490" t="str">
            <v/>
          </cell>
          <cell r="E6490">
            <v>0</v>
          </cell>
          <cell r="F6490">
            <v>0</v>
          </cell>
          <cell r="G6490">
            <v>0</v>
          </cell>
        </row>
        <row r="6491">
          <cell r="A6491" t="str">
            <v/>
          </cell>
          <cell r="B6491" t="str">
            <v/>
          </cell>
          <cell r="C6491">
            <v>0</v>
          </cell>
          <cell r="D6491" t="str">
            <v/>
          </cell>
          <cell r="E6491">
            <v>0</v>
          </cell>
          <cell r="F6491">
            <v>0</v>
          </cell>
          <cell r="G6491">
            <v>0</v>
          </cell>
        </row>
        <row r="6492">
          <cell r="A6492" t="str">
            <v/>
          </cell>
          <cell r="B6492" t="str">
            <v/>
          </cell>
          <cell r="C6492">
            <v>0</v>
          </cell>
          <cell r="D6492" t="str">
            <v/>
          </cell>
          <cell r="E6492">
            <v>0</v>
          </cell>
          <cell r="F6492">
            <v>0</v>
          </cell>
          <cell r="G6492">
            <v>0</v>
          </cell>
        </row>
        <row r="6493">
          <cell r="A6493" t="str">
            <v/>
          </cell>
          <cell r="B6493" t="str">
            <v/>
          </cell>
          <cell r="C6493">
            <v>0</v>
          </cell>
          <cell r="D6493" t="str">
            <v/>
          </cell>
          <cell r="E6493">
            <v>0</v>
          </cell>
          <cell r="F6493">
            <v>0</v>
          </cell>
          <cell r="G6493">
            <v>0</v>
          </cell>
        </row>
        <row r="6494">
          <cell r="A6494" t="str">
            <v/>
          </cell>
          <cell r="B6494" t="str">
            <v/>
          </cell>
          <cell r="C6494">
            <v>0</v>
          </cell>
          <cell r="D6494" t="str">
            <v/>
          </cell>
          <cell r="E6494">
            <v>0</v>
          </cell>
          <cell r="F6494">
            <v>0</v>
          </cell>
          <cell r="G6494">
            <v>0</v>
          </cell>
        </row>
        <row r="6495">
          <cell r="A6495" t="str">
            <v/>
          </cell>
          <cell r="B6495" t="str">
            <v/>
          </cell>
          <cell r="C6495">
            <v>0</v>
          </cell>
          <cell r="D6495" t="str">
            <v/>
          </cell>
          <cell r="E6495">
            <v>0</v>
          </cell>
          <cell r="F6495">
            <v>0</v>
          </cell>
          <cell r="G6495">
            <v>0</v>
          </cell>
        </row>
        <row r="6496">
          <cell r="A6496" t="str">
            <v/>
          </cell>
          <cell r="B6496" t="str">
            <v/>
          </cell>
          <cell r="C6496">
            <v>0</v>
          </cell>
          <cell r="D6496" t="str">
            <v/>
          </cell>
          <cell r="E6496">
            <v>0</v>
          </cell>
          <cell r="F6496">
            <v>0</v>
          </cell>
          <cell r="G6496">
            <v>0</v>
          </cell>
        </row>
        <row r="6497">
          <cell r="A6497">
            <v>0</v>
          </cell>
          <cell r="B6497">
            <v>0</v>
          </cell>
          <cell r="C6497">
            <v>0</v>
          </cell>
          <cell r="D6497">
            <v>0</v>
          </cell>
          <cell r="E6497">
            <v>0</v>
          </cell>
          <cell r="F6497" t="str">
            <v>Total C</v>
          </cell>
          <cell r="G6497">
            <v>0</v>
          </cell>
        </row>
        <row r="6498">
          <cell r="A6498">
            <v>0</v>
          </cell>
          <cell r="B6498">
            <v>0</v>
          </cell>
          <cell r="C6498">
            <v>0</v>
          </cell>
          <cell r="D6498">
            <v>0</v>
          </cell>
          <cell r="E6498">
            <v>0</v>
          </cell>
          <cell r="F6498">
            <v>0</v>
          </cell>
          <cell r="G6498">
            <v>0</v>
          </cell>
        </row>
        <row r="6499">
          <cell r="A6499" t="str">
            <v/>
          </cell>
          <cell r="B6499" t="str">
            <v/>
          </cell>
          <cell r="C6499">
            <v>0</v>
          </cell>
          <cell r="D6499" t="str">
            <v>Costo  Neto</v>
          </cell>
          <cell r="E6499">
            <v>0</v>
          </cell>
          <cell r="F6499" t="str">
            <v>Total D=A+B+C</v>
          </cell>
          <cell r="G6499">
            <v>0</v>
          </cell>
        </row>
        <row r="6501">
          <cell r="A6501" t="str">
            <v>ANALISIS DE PRECIOS</v>
          </cell>
          <cell r="B6501">
            <v>0</v>
          </cell>
          <cell r="C6501">
            <v>0</v>
          </cell>
          <cell r="D6501">
            <v>0</v>
          </cell>
          <cell r="E6501">
            <v>0</v>
          </cell>
          <cell r="F6501">
            <v>0</v>
          </cell>
          <cell r="G6501">
            <v>0</v>
          </cell>
        </row>
        <row r="6502">
          <cell r="A6502" t="str">
            <v>COMITENTE:</v>
          </cell>
          <cell r="B6502" t="str">
            <v>DIRECCIÓN DE ARQUITECTURA</v>
          </cell>
          <cell r="C6502">
            <v>0</v>
          </cell>
          <cell r="D6502">
            <v>0</v>
          </cell>
          <cell r="E6502">
            <v>0</v>
          </cell>
          <cell r="F6502">
            <v>0</v>
          </cell>
          <cell r="G6502">
            <v>0</v>
          </cell>
        </row>
        <row r="6503">
          <cell r="A6503" t="str">
            <v>CONTRATISTA:</v>
          </cell>
          <cell r="B6503" t="str">
            <v>FUNCIONALES SIGOP</v>
          </cell>
          <cell r="C6503">
            <v>0</v>
          </cell>
          <cell r="D6503">
            <v>0</v>
          </cell>
          <cell r="E6503">
            <v>0</v>
          </cell>
          <cell r="F6503">
            <v>0</v>
          </cell>
          <cell r="G6503">
            <v>0</v>
          </cell>
        </row>
        <row r="6504">
          <cell r="A6504" t="str">
            <v>OBRA:</v>
          </cell>
          <cell r="B6504" t="str">
            <v>PRUEBA PLANILLA DE MEDICION</v>
          </cell>
          <cell r="C6504">
            <v>0</v>
          </cell>
          <cell r="D6504">
            <v>0</v>
          </cell>
          <cell r="E6504">
            <v>0</v>
          </cell>
          <cell r="F6504" t="str">
            <v>PRECIOS A:</v>
          </cell>
          <cell r="G6504">
            <v>0</v>
          </cell>
        </row>
        <row r="6505">
          <cell r="A6505" t="str">
            <v>UBICACIÓN:</v>
          </cell>
          <cell r="B6505" t="str">
            <v>CENTRO CIVICO</v>
          </cell>
          <cell r="C6505">
            <v>0</v>
          </cell>
          <cell r="D6505">
            <v>0</v>
          </cell>
          <cell r="E6505">
            <v>0</v>
          </cell>
          <cell r="F6505">
            <v>0</v>
          </cell>
          <cell r="G6505">
            <v>0</v>
          </cell>
        </row>
        <row r="6506">
          <cell r="A6506" t="str">
            <v>RUBRO:</v>
          </cell>
          <cell r="B6506" t="str">
            <v/>
          </cell>
          <cell r="C6506" t="str">
            <v/>
          </cell>
          <cell r="D6506">
            <v>0</v>
          </cell>
          <cell r="E6506">
            <v>0</v>
          </cell>
          <cell r="F6506">
            <v>0</v>
          </cell>
          <cell r="G6506">
            <v>0</v>
          </cell>
        </row>
        <row r="6507">
          <cell r="A6507" t="str">
            <v>ITEM:</v>
          </cell>
          <cell r="B6507" t="str">
            <v/>
          </cell>
          <cell r="C6507" t="str">
            <v/>
          </cell>
          <cell r="D6507">
            <v>0</v>
          </cell>
          <cell r="E6507">
            <v>0</v>
          </cell>
          <cell r="F6507" t="str">
            <v>UNIDAD:</v>
          </cell>
          <cell r="G6507" t="str">
            <v/>
          </cell>
        </row>
        <row r="6508">
          <cell r="A6508">
            <v>0</v>
          </cell>
          <cell r="B6508">
            <v>0</v>
          </cell>
          <cell r="C6508">
            <v>0</v>
          </cell>
          <cell r="D6508">
            <v>0</v>
          </cell>
          <cell r="E6508">
            <v>0</v>
          </cell>
          <cell r="F6508">
            <v>0</v>
          </cell>
          <cell r="G6508">
            <v>0</v>
          </cell>
        </row>
        <row r="6509">
          <cell r="A6509" t="str">
            <v>DATOS REDETERMINACION</v>
          </cell>
          <cell r="B6509">
            <v>0</v>
          </cell>
          <cell r="C6509" t="str">
            <v>DESIGNACION</v>
          </cell>
          <cell r="D6509" t="str">
            <v>U</v>
          </cell>
          <cell r="E6509" t="str">
            <v>Cantidad</v>
          </cell>
          <cell r="F6509" t="str">
            <v>$ Unitarios</v>
          </cell>
          <cell r="G6509" t="str">
            <v>$ Parcial</v>
          </cell>
        </row>
        <row r="6510">
          <cell r="A6510" t="str">
            <v>CÓDIGO</v>
          </cell>
          <cell r="B6510" t="str">
            <v>DESCRIPCIÓN</v>
          </cell>
          <cell r="C6510">
            <v>0</v>
          </cell>
          <cell r="D6510">
            <v>0</v>
          </cell>
          <cell r="E6510">
            <v>0</v>
          </cell>
          <cell r="F6510">
            <v>0</v>
          </cell>
          <cell r="G6510">
            <v>0</v>
          </cell>
        </row>
        <row r="6511">
          <cell r="A6511">
            <v>0</v>
          </cell>
          <cell r="B6511">
            <v>0</v>
          </cell>
          <cell r="C6511" t="str">
            <v>A - MATERIALES</v>
          </cell>
          <cell r="D6511">
            <v>0</v>
          </cell>
          <cell r="E6511">
            <v>0</v>
          </cell>
          <cell r="F6511">
            <v>0</v>
          </cell>
          <cell r="G6511">
            <v>0</v>
          </cell>
        </row>
        <row r="6512">
          <cell r="A6512" t="str">
            <v/>
          </cell>
          <cell r="B6512" t="str">
            <v/>
          </cell>
          <cell r="C6512">
            <v>0</v>
          </cell>
          <cell r="D6512" t="str">
            <v/>
          </cell>
          <cell r="E6512">
            <v>0</v>
          </cell>
          <cell r="F6512">
            <v>0</v>
          </cell>
          <cell r="G6512">
            <v>0</v>
          </cell>
        </row>
        <row r="6513">
          <cell r="A6513" t="str">
            <v/>
          </cell>
          <cell r="B6513" t="str">
            <v/>
          </cell>
          <cell r="C6513">
            <v>0</v>
          </cell>
          <cell r="D6513" t="str">
            <v/>
          </cell>
          <cell r="E6513">
            <v>0</v>
          </cell>
          <cell r="F6513">
            <v>0</v>
          </cell>
          <cell r="G6513">
            <v>0</v>
          </cell>
        </row>
        <row r="6514">
          <cell r="A6514" t="str">
            <v/>
          </cell>
          <cell r="B6514" t="str">
            <v/>
          </cell>
          <cell r="C6514">
            <v>0</v>
          </cell>
          <cell r="D6514" t="str">
            <v/>
          </cell>
          <cell r="E6514">
            <v>0</v>
          </cell>
          <cell r="F6514">
            <v>0</v>
          </cell>
          <cell r="G6514">
            <v>0</v>
          </cell>
        </row>
        <row r="6515">
          <cell r="A6515" t="str">
            <v/>
          </cell>
          <cell r="B6515" t="str">
            <v/>
          </cell>
          <cell r="C6515">
            <v>0</v>
          </cell>
          <cell r="D6515" t="str">
            <v/>
          </cell>
          <cell r="E6515">
            <v>0</v>
          </cell>
          <cell r="F6515">
            <v>0</v>
          </cell>
          <cell r="G6515">
            <v>0</v>
          </cell>
        </row>
        <row r="6516">
          <cell r="A6516" t="str">
            <v/>
          </cell>
          <cell r="B6516" t="str">
            <v/>
          </cell>
          <cell r="C6516">
            <v>0</v>
          </cell>
          <cell r="D6516" t="str">
            <v/>
          </cell>
          <cell r="E6516">
            <v>0</v>
          </cell>
          <cell r="F6516">
            <v>0</v>
          </cell>
          <cell r="G6516">
            <v>0</v>
          </cell>
        </row>
        <row r="6517">
          <cell r="A6517" t="str">
            <v/>
          </cell>
          <cell r="B6517" t="str">
            <v/>
          </cell>
          <cell r="C6517">
            <v>0</v>
          </cell>
          <cell r="D6517" t="str">
            <v/>
          </cell>
          <cell r="E6517">
            <v>0</v>
          </cell>
          <cell r="F6517">
            <v>0</v>
          </cell>
          <cell r="G6517">
            <v>0</v>
          </cell>
        </row>
        <row r="6518">
          <cell r="A6518" t="str">
            <v/>
          </cell>
          <cell r="B6518" t="str">
            <v/>
          </cell>
          <cell r="C6518">
            <v>0</v>
          </cell>
          <cell r="D6518" t="str">
            <v/>
          </cell>
          <cell r="E6518">
            <v>0</v>
          </cell>
          <cell r="F6518">
            <v>0</v>
          </cell>
          <cell r="G6518">
            <v>0</v>
          </cell>
        </row>
        <row r="6519">
          <cell r="A6519" t="str">
            <v/>
          </cell>
          <cell r="B6519" t="str">
            <v/>
          </cell>
          <cell r="C6519">
            <v>0</v>
          </cell>
          <cell r="D6519" t="str">
            <v/>
          </cell>
          <cell r="E6519">
            <v>0</v>
          </cell>
          <cell r="F6519">
            <v>0</v>
          </cell>
          <cell r="G6519">
            <v>0</v>
          </cell>
        </row>
        <row r="6520">
          <cell r="A6520" t="str">
            <v/>
          </cell>
          <cell r="B6520" t="str">
            <v/>
          </cell>
          <cell r="C6520">
            <v>0</v>
          </cell>
          <cell r="D6520" t="str">
            <v/>
          </cell>
          <cell r="E6520">
            <v>0</v>
          </cell>
          <cell r="F6520">
            <v>0</v>
          </cell>
          <cell r="G6520">
            <v>0</v>
          </cell>
        </row>
        <row r="6521">
          <cell r="A6521" t="str">
            <v/>
          </cell>
          <cell r="B6521" t="str">
            <v/>
          </cell>
          <cell r="C6521">
            <v>0</v>
          </cell>
          <cell r="D6521" t="str">
            <v/>
          </cell>
          <cell r="E6521">
            <v>0</v>
          </cell>
          <cell r="F6521">
            <v>0</v>
          </cell>
          <cell r="G6521">
            <v>0</v>
          </cell>
        </row>
        <row r="6522">
          <cell r="A6522" t="str">
            <v/>
          </cell>
          <cell r="B6522" t="str">
            <v/>
          </cell>
          <cell r="C6522">
            <v>0</v>
          </cell>
          <cell r="D6522" t="str">
            <v/>
          </cell>
          <cell r="E6522">
            <v>0</v>
          </cell>
          <cell r="F6522">
            <v>0</v>
          </cell>
          <cell r="G6522">
            <v>0</v>
          </cell>
        </row>
        <row r="6523">
          <cell r="A6523" t="str">
            <v/>
          </cell>
          <cell r="B6523" t="str">
            <v/>
          </cell>
          <cell r="C6523">
            <v>0</v>
          </cell>
          <cell r="D6523" t="str">
            <v/>
          </cell>
          <cell r="E6523">
            <v>0</v>
          </cell>
          <cell r="F6523">
            <v>0</v>
          </cell>
          <cell r="G6523">
            <v>0</v>
          </cell>
        </row>
        <row r="6524">
          <cell r="A6524" t="str">
            <v/>
          </cell>
          <cell r="B6524" t="str">
            <v/>
          </cell>
          <cell r="C6524">
            <v>0</v>
          </cell>
          <cell r="D6524" t="str">
            <v/>
          </cell>
          <cell r="E6524">
            <v>0</v>
          </cell>
          <cell r="F6524">
            <v>0</v>
          </cell>
          <cell r="G6524">
            <v>0</v>
          </cell>
        </row>
        <row r="6525">
          <cell r="A6525" t="str">
            <v/>
          </cell>
          <cell r="B6525" t="str">
            <v/>
          </cell>
          <cell r="C6525">
            <v>0</v>
          </cell>
          <cell r="D6525" t="str">
            <v/>
          </cell>
          <cell r="E6525">
            <v>0</v>
          </cell>
          <cell r="F6525">
            <v>0</v>
          </cell>
          <cell r="G6525">
            <v>0</v>
          </cell>
        </row>
        <row r="6526">
          <cell r="A6526">
            <v>0</v>
          </cell>
          <cell r="B6526">
            <v>0</v>
          </cell>
          <cell r="C6526">
            <v>0</v>
          </cell>
          <cell r="D6526">
            <v>0</v>
          </cell>
          <cell r="E6526">
            <v>0</v>
          </cell>
          <cell r="F6526" t="str">
            <v>Total A</v>
          </cell>
          <cell r="G6526">
            <v>0</v>
          </cell>
        </row>
        <row r="6527">
          <cell r="A6527">
            <v>0</v>
          </cell>
          <cell r="B6527">
            <v>0</v>
          </cell>
          <cell r="C6527" t="str">
            <v>B - MANO DE OBRA</v>
          </cell>
          <cell r="D6527">
            <v>0</v>
          </cell>
          <cell r="E6527">
            <v>0</v>
          </cell>
          <cell r="F6527">
            <v>0</v>
          </cell>
          <cell r="G6527">
            <v>0</v>
          </cell>
        </row>
        <row r="6528">
          <cell r="A6528" t="str">
            <v/>
          </cell>
          <cell r="B6528">
            <v>0</v>
          </cell>
          <cell r="C6528">
            <v>0</v>
          </cell>
          <cell r="D6528" t="str">
            <v/>
          </cell>
          <cell r="E6528">
            <v>0</v>
          </cell>
          <cell r="F6528">
            <v>0</v>
          </cell>
          <cell r="G6528">
            <v>0</v>
          </cell>
        </row>
        <row r="6529">
          <cell r="A6529" t="str">
            <v/>
          </cell>
          <cell r="B6529">
            <v>0</v>
          </cell>
          <cell r="C6529">
            <v>0</v>
          </cell>
          <cell r="D6529" t="str">
            <v/>
          </cell>
          <cell r="E6529">
            <v>0</v>
          </cell>
          <cell r="F6529">
            <v>0</v>
          </cell>
          <cell r="G6529">
            <v>0</v>
          </cell>
        </row>
        <row r="6530">
          <cell r="A6530" t="str">
            <v/>
          </cell>
          <cell r="B6530">
            <v>0</v>
          </cell>
          <cell r="C6530">
            <v>0</v>
          </cell>
          <cell r="D6530" t="str">
            <v/>
          </cell>
          <cell r="E6530">
            <v>0</v>
          </cell>
          <cell r="F6530">
            <v>0</v>
          </cell>
          <cell r="G6530">
            <v>0</v>
          </cell>
        </row>
        <row r="6531">
          <cell r="A6531" t="str">
            <v/>
          </cell>
          <cell r="B6531">
            <v>0</v>
          </cell>
          <cell r="C6531">
            <v>0</v>
          </cell>
          <cell r="D6531" t="str">
            <v/>
          </cell>
          <cell r="E6531">
            <v>0</v>
          </cell>
          <cell r="F6531">
            <v>0</v>
          </cell>
          <cell r="G6531">
            <v>0</v>
          </cell>
        </row>
        <row r="6532">
          <cell r="A6532" t="str">
            <v/>
          </cell>
          <cell r="B6532">
            <v>0</v>
          </cell>
          <cell r="C6532">
            <v>0</v>
          </cell>
          <cell r="D6532" t="str">
            <v/>
          </cell>
          <cell r="E6532">
            <v>0</v>
          </cell>
          <cell r="F6532">
            <v>0</v>
          </cell>
          <cell r="G6532">
            <v>0</v>
          </cell>
        </row>
        <row r="6533">
          <cell r="A6533" t="str">
            <v/>
          </cell>
          <cell r="B6533">
            <v>0</v>
          </cell>
          <cell r="C6533">
            <v>0</v>
          </cell>
          <cell r="D6533" t="str">
            <v/>
          </cell>
          <cell r="E6533">
            <v>0</v>
          </cell>
          <cell r="F6533">
            <v>0</v>
          </cell>
          <cell r="G6533">
            <v>0</v>
          </cell>
        </row>
        <row r="6534">
          <cell r="A6534" t="str">
            <v/>
          </cell>
          <cell r="B6534">
            <v>0</v>
          </cell>
          <cell r="C6534">
            <v>0</v>
          </cell>
          <cell r="D6534" t="str">
            <v/>
          </cell>
          <cell r="E6534">
            <v>0</v>
          </cell>
          <cell r="F6534">
            <v>0</v>
          </cell>
          <cell r="G6534">
            <v>0</v>
          </cell>
        </row>
        <row r="6535">
          <cell r="A6535" t="str">
            <v/>
          </cell>
          <cell r="B6535">
            <v>0</v>
          </cell>
          <cell r="C6535">
            <v>0</v>
          </cell>
          <cell r="D6535" t="str">
            <v/>
          </cell>
          <cell r="E6535">
            <v>0</v>
          </cell>
          <cell r="F6535">
            <v>0</v>
          </cell>
          <cell r="G6535">
            <v>0</v>
          </cell>
        </row>
        <row r="6536">
          <cell r="A6536">
            <v>0</v>
          </cell>
          <cell r="B6536">
            <v>0</v>
          </cell>
          <cell r="C6536">
            <v>0</v>
          </cell>
          <cell r="D6536">
            <v>0</v>
          </cell>
          <cell r="E6536">
            <v>0</v>
          </cell>
          <cell r="F6536" t="str">
            <v>Total B</v>
          </cell>
          <cell r="G6536">
            <v>0</v>
          </cell>
        </row>
        <row r="6537">
          <cell r="A6537">
            <v>0</v>
          </cell>
          <cell r="B6537">
            <v>0</v>
          </cell>
          <cell r="C6537" t="str">
            <v>C - EQUIPOS</v>
          </cell>
          <cell r="D6537">
            <v>0</v>
          </cell>
          <cell r="E6537">
            <v>0</v>
          </cell>
          <cell r="F6537">
            <v>0</v>
          </cell>
          <cell r="G6537">
            <v>0</v>
          </cell>
        </row>
        <row r="6538">
          <cell r="A6538" t="str">
            <v/>
          </cell>
          <cell r="B6538" t="str">
            <v/>
          </cell>
          <cell r="C6538">
            <v>0</v>
          </cell>
          <cell r="D6538" t="str">
            <v/>
          </cell>
          <cell r="E6538">
            <v>0</v>
          </cell>
          <cell r="F6538">
            <v>0</v>
          </cell>
          <cell r="G6538">
            <v>0</v>
          </cell>
        </row>
        <row r="6539">
          <cell r="A6539" t="str">
            <v/>
          </cell>
          <cell r="B6539" t="str">
            <v/>
          </cell>
          <cell r="C6539">
            <v>0</v>
          </cell>
          <cell r="D6539" t="str">
            <v/>
          </cell>
          <cell r="E6539">
            <v>0</v>
          </cell>
          <cell r="F6539">
            <v>0</v>
          </cell>
          <cell r="G6539">
            <v>0</v>
          </cell>
        </row>
        <row r="6540">
          <cell r="A6540" t="str">
            <v/>
          </cell>
          <cell r="B6540" t="str">
            <v/>
          </cell>
          <cell r="C6540">
            <v>0</v>
          </cell>
          <cell r="D6540" t="str">
            <v/>
          </cell>
          <cell r="E6540">
            <v>0</v>
          </cell>
          <cell r="F6540">
            <v>0</v>
          </cell>
          <cell r="G6540">
            <v>0</v>
          </cell>
        </row>
        <row r="6541">
          <cell r="A6541" t="str">
            <v/>
          </cell>
          <cell r="B6541" t="str">
            <v/>
          </cell>
          <cell r="C6541">
            <v>0</v>
          </cell>
          <cell r="D6541" t="str">
            <v/>
          </cell>
          <cell r="E6541">
            <v>0</v>
          </cell>
          <cell r="F6541">
            <v>0</v>
          </cell>
          <cell r="G6541">
            <v>0</v>
          </cell>
        </row>
        <row r="6542">
          <cell r="A6542" t="str">
            <v/>
          </cell>
          <cell r="B6542" t="str">
            <v/>
          </cell>
          <cell r="C6542">
            <v>0</v>
          </cell>
          <cell r="D6542" t="str">
            <v/>
          </cell>
          <cell r="E6542">
            <v>0</v>
          </cell>
          <cell r="F6542">
            <v>0</v>
          </cell>
          <cell r="G6542">
            <v>0</v>
          </cell>
        </row>
        <row r="6543">
          <cell r="A6543" t="str">
            <v/>
          </cell>
          <cell r="B6543" t="str">
            <v/>
          </cell>
          <cell r="C6543">
            <v>0</v>
          </cell>
          <cell r="D6543" t="str">
            <v/>
          </cell>
          <cell r="E6543">
            <v>0</v>
          </cell>
          <cell r="F6543">
            <v>0</v>
          </cell>
          <cell r="G6543">
            <v>0</v>
          </cell>
        </row>
        <row r="6544">
          <cell r="A6544" t="str">
            <v/>
          </cell>
          <cell r="B6544" t="str">
            <v/>
          </cell>
          <cell r="C6544">
            <v>0</v>
          </cell>
          <cell r="D6544" t="str">
            <v/>
          </cell>
          <cell r="E6544">
            <v>0</v>
          </cell>
          <cell r="F6544">
            <v>0</v>
          </cell>
          <cell r="G6544">
            <v>0</v>
          </cell>
        </row>
        <row r="6545">
          <cell r="A6545" t="str">
            <v/>
          </cell>
          <cell r="B6545" t="str">
            <v/>
          </cell>
          <cell r="C6545">
            <v>0</v>
          </cell>
          <cell r="D6545" t="str">
            <v/>
          </cell>
          <cell r="E6545">
            <v>0</v>
          </cell>
          <cell r="F6545">
            <v>0</v>
          </cell>
          <cell r="G6545">
            <v>0</v>
          </cell>
        </row>
        <row r="6546">
          <cell r="A6546" t="str">
            <v/>
          </cell>
          <cell r="B6546" t="str">
            <v/>
          </cell>
          <cell r="C6546">
            <v>0</v>
          </cell>
          <cell r="D6546" t="str">
            <v/>
          </cell>
          <cell r="E6546">
            <v>0</v>
          </cell>
          <cell r="F6546">
            <v>0</v>
          </cell>
          <cell r="G6546">
            <v>0</v>
          </cell>
        </row>
        <row r="6547">
          <cell r="A6547">
            <v>0</v>
          </cell>
          <cell r="B6547">
            <v>0</v>
          </cell>
          <cell r="C6547">
            <v>0</v>
          </cell>
          <cell r="D6547">
            <v>0</v>
          </cell>
          <cell r="E6547">
            <v>0</v>
          </cell>
          <cell r="F6547" t="str">
            <v>Total C</v>
          </cell>
          <cell r="G6547">
            <v>0</v>
          </cell>
        </row>
        <row r="6548">
          <cell r="A6548">
            <v>0</v>
          </cell>
          <cell r="B6548">
            <v>0</v>
          </cell>
          <cell r="C6548">
            <v>0</v>
          </cell>
          <cell r="D6548">
            <v>0</v>
          </cell>
          <cell r="E6548">
            <v>0</v>
          </cell>
          <cell r="F6548">
            <v>0</v>
          </cell>
          <cell r="G6548">
            <v>0</v>
          </cell>
        </row>
        <row r="6549">
          <cell r="A6549" t="str">
            <v/>
          </cell>
          <cell r="B6549" t="str">
            <v/>
          </cell>
          <cell r="C6549">
            <v>0</v>
          </cell>
          <cell r="D6549" t="str">
            <v>Costo  Neto</v>
          </cell>
          <cell r="E6549">
            <v>0</v>
          </cell>
          <cell r="F6549" t="str">
            <v>Total D=A+B+C</v>
          </cell>
          <cell r="G6549">
            <v>0</v>
          </cell>
        </row>
        <row r="6551">
          <cell r="A6551" t="str">
            <v>ANALISIS DE PRECIOS</v>
          </cell>
          <cell r="B6551">
            <v>0</v>
          </cell>
          <cell r="C6551">
            <v>0</v>
          </cell>
          <cell r="D6551">
            <v>0</v>
          </cell>
          <cell r="E6551">
            <v>0</v>
          </cell>
          <cell r="F6551">
            <v>0</v>
          </cell>
          <cell r="G6551">
            <v>0</v>
          </cell>
        </row>
        <row r="6552">
          <cell r="A6552" t="str">
            <v>COMITENTE:</v>
          </cell>
          <cell r="B6552" t="str">
            <v>DIRECCIÓN DE ARQUITECTURA</v>
          </cell>
          <cell r="C6552">
            <v>0</v>
          </cell>
          <cell r="D6552">
            <v>0</v>
          </cell>
          <cell r="E6552">
            <v>0</v>
          </cell>
          <cell r="F6552">
            <v>0</v>
          </cell>
          <cell r="G6552">
            <v>0</v>
          </cell>
        </row>
        <row r="6553">
          <cell r="A6553" t="str">
            <v>CONTRATISTA:</v>
          </cell>
          <cell r="B6553" t="str">
            <v>FUNCIONALES SIGOP</v>
          </cell>
          <cell r="C6553">
            <v>0</v>
          </cell>
          <cell r="D6553">
            <v>0</v>
          </cell>
          <cell r="E6553">
            <v>0</v>
          </cell>
          <cell r="F6553">
            <v>0</v>
          </cell>
          <cell r="G6553">
            <v>0</v>
          </cell>
        </row>
        <row r="6554">
          <cell r="A6554" t="str">
            <v>OBRA:</v>
          </cell>
          <cell r="B6554" t="str">
            <v>PRUEBA PLANILLA DE MEDICION</v>
          </cell>
          <cell r="C6554">
            <v>0</v>
          </cell>
          <cell r="D6554">
            <v>0</v>
          </cell>
          <cell r="E6554">
            <v>0</v>
          </cell>
          <cell r="F6554" t="str">
            <v>PRECIOS A:</v>
          </cell>
          <cell r="G6554">
            <v>0</v>
          </cell>
        </row>
        <row r="6555">
          <cell r="A6555" t="str">
            <v>UBICACIÓN:</v>
          </cell>
          <cell r="B6555" t="str">
            <v>CENTRO CIVICO</v>
          </cell>
          <cell r="C6555">
            <v>0</v>
          </cell>
          <cell r="D6555">
            <v>0</v>
          </cell>
          <cell r="E6555">
            <v>0</v>
          </cell>
          <cell r="F6555">
            <v>0</v>
          </cell>
          <cell r="G6555">
            <v>0</v>
          </cell>
        </row>
        <row r="6556">
          <cell r="A6556" t="str">
            <v>RUBRO:</v>
          </cell>
          <cell r="B6556" t="str">
            <v/>
          </cell>
          <cell r="C6556" t="str">
            <v/>
          </cell>
          <cell r="D6556">
            <v>0</v>
          </cell>
          <cell r="E6556">
            <v>0</v>
          </cell>
          <cell r="F6556">
            <v>0</v>
          </cell>
          <cell r="G6556">
            <v>0</v>
          </cell>
        </row>
        <row r="6557">
          <cell r="A6557" t="str">
            <v>ITEM:</v>
          </cell>
          <cell r="B6557" t="str">
            <v/>
          </cell>
          <cell r="C6557" t="str">
            <v/>
          </cell>
          <cell r="D6557">
            <v>0</v>
          </cell>
          <cell r="E6557">
            <v>0</v>
          </cell>
          <cell r="F6557" t="str">
            <v>UNIDAD:</v>
          </cell>
          <cell r="G6557" t="str">
            <v/>
          </cell>
        </row>
        <row r="6558">
          <cell r="A6558">
            <v>0</v>
          </cell>
          <cell r="B6558">
            <v>0</v>
          </cell>
          <cell r="C6558">
            <v>0</v>
          </cell>
          <cell r="D6558">
            <v>0</v>
          </cell>
          <cell r="E6558">
            <v>0</v>
          </cell>
          <cell r="F6558">
            <v>0</v>
          </cell>
          <cell r="G6558">
            <v>0</v>
          </cell>
        </row>
        <row r="6559">
          <cell r="A6559" t="str">
            <v>DATOS REDETERMINACION</v>
          </cell>
          <cell r="B6559">
            <v>0</v>
          </cell>
          <cell r="C6559" t="str">
            <v>DESIGNACION</v>
          </cell>
          <cell r="D6559" t="str">
            <v>U</v>
          </cell>
          <cell r="E6559" t="str">
            <v>Cantidad</v>
          </cell>
          <cell r="F6559" t="str">
            <v>$ Unitarios</v>
          </cell>
          <cell r="G6559" t="str">
            <v>$ Parcial</v>
          </cell>
        </row>
        <row r="6560">
          <cell r="A6560" t="str">
            <v>CÓDIGO</v>
          </cell>
          <cell r="B6560" t="str">
            <v>DESCRIPCIÓN</v>
          </cell>
          <cell r="C6560">
            <v>0</v>
          </cell>
          <cell r="D6560">
            <v>0</v>
          </cell>
          <cell r="E6560">
            <v>0</v>
          </cell>
          <cell r="F6560">
            <v>0</v>
          </cell>
          <cell r="G6560">
            <v>0</v>
          </cell>
        </row>
        <row r="6561">
          <cell r="A6561">
            <v>0</v>
          </cell>
          <cell r="B6561">
            <v>0</v>
          </cell>
          <cell r="C6561" t="str">
            <v>A - MATERIALES</v>
          </cell>
          <cell r="D6561">
            <v>0</v>
          </cell>
          <cell r="E6561">
            <v>0</v>
          </cell>
          <cell r="F6561">
            <v>0</v>
          </cell>
          <cell r="G6561">
            <v>0</v>
          </cell>
        </row>
        <row r="6562">
          <cell r="A6562" t="str">
            <v/>
          </cell>
          <cell r="B6562" t="str">
            <v/>
          </cell>
          <cell r="C6562">
            <v>0</v>
          </cell>
          <cell r="D6562" t="str">
            <v/>
          </cell>
          <cell r="E6562">
            <v>0</v>
          </cell>
          <cell r="F6562">
            <v>0</v>
          </cell>
          <cell r="G6562">
            <v>0</v>
          </cell>
        </row>
        <row r="6563">
          <cell r="A6563" t="str">
            <v/>
          </cell>
          <cell r="B6563" t="str">
            <v/>
          </cell>
          <cell r="C6563">
            <v>0</v>
          </cell>
          <cell r="D6563" t="str">
            <v/>
          </cell>
          <cell r="E6563">
            <v>0</v>
          </cell>
          <cell r="F6563">
            <v>0</v>
          </cell>
          <cell r="G6563">
            <v>0</v>
          </cell>
        </row>
        <row r="6564">
          <cell r="A6564" t="str">
            <v/>
          </cell>
          <cell r="B6564" t="str">
            <v/>
          </cell>
          <cell r="C6564">
            <v>0</v>
          </cell>
          <cell r="D6564" t="str">
            <v/>
          </cell>
          <cell r="E6564">
            <v>0</v>
          </cell>
          <cell r="F6564">
            <v>0</v>
          </cell>
          <cell r="G6564">
            <v>0</v>
          </cell>
        </row>
        <row r="6565">
          <cell r="A6565" t="str">
            <v/>
          </cell>
          <cell r="B6565" t="str">
            <v/>
          </cell>
          <cell r="C6565">
            <v>0</v>
          </cell>
          <cell r="D6565" t="str">
            <v/>
          </cell>
          <cell r="E6565">
            <v>0</v>
          </cell>
          <cell r="F6565">
            <v>0</v>
          </cell>
          <cell r="G6565">
            <v>0</v>
          </cell>
        </row>
        <row r="6566">
          <cell r="A6566" t="str">
            <v/>
          </cell>
          <cell r="B6566" t="str">
            <v/>
          </cell>
          <cell r="C6566">
            <v>0</v>
          </cell>
          <cell r="D6566" t="str">
            <v/>
          </cell>
          <cell r="E6566">
            <v>0</v>
          </cell>
          <cell r="F6566">
            <v>0</v>
          </cell>
          <cell r="G6566">
            <v>0</v>
          </cell>
        </row>
        <row r="6567">
          <cell r="A6567" t="str">
            <v/>
          </cell>
          <cell r="B6567" t="str">
            <v/>
          </cell>
          <cell r="C6567">
            <v>0</v>
          </cell>
          <cell r="D6567" t="str">
            <v/>
          </cell>
          <cell r="E6567">
            <v>0</v>
          </cell>
          <cell r="F6567">
            <v>0</v>
          </cell>
          <cell r="G6567">
            <v>0</v>
          </cell>
        </row>
        <row r="6568">
          <cell r="A6568" t="str">
            <v/>
          </cell>
          <cell r="B6568" t="str">
            <v/>
          </cell>
          <cell r="C6568">
            <v>0</v>
          </cell>
          <cell r="D6568" t="str">
            <v/>
          </cell>
          <cell r="E6568">
            <v>0</v>
          </cell>
          <cell r="F6568">
            <v>0</v>
          </cell>
          <cell r="G6568">
            <v>0</v>
          </cell>
        </row>
        <row r="6569">
          <cell r="A6569" t="str">
            <v/>
          </cell>
          <cell r="B6569" t="str">
            <v/>
          </cell>
          <cell r="C6569">
            <v>0</v>
          </cell>
          <cell r="D6569" t="str">
            <v/>
          </cell>
          <cell r="E6569">
            <v>0</v>
          </cell>
          <cell r="F6569">
            <v>0</v>
          </cell>
          <cell r="G6569">
            <v>0</v>
          </cell>
        </row>
        <row r="6570">
          <cell r="A6570" t="str">
            <v/>
          </cell>
          <cell r="B6570" t="str">
            <v/>
          </cell>
          <cell r="C6570">
            <v>0</v>
          </cell>
          <cell r="D6570" t="str">
            <v/>
          </cell>
          <cell r="E6570">
            <v>0</v>
          </cell>
          <cell r="F6570">
            <v>0</v>
          </cell>
          <cell r="G6570">
            <v>0</v>
          </cell>
        </row>
        <row r="6571">
          <cell r="A6571" t="str">
            <v/>
          </cell>
          <cell r="B6571" t="str">
            <v/>
          </cell>
          <cell r="C6571">
            <v>0</v>
          </cell>
          <cell r="D6571" t="str">
            <v/>
          </cell>
          <cell r="E6571">
            <v>0</v>
          </cell>
          <cell r="F6571">
            <v>0</v>
          </cell>
          <cell r="G6571">
            <v>0</v>
          </cell>
        </row>
        <row r="6572">
          <cell r="A6572" t="str">
            <v/>
          </cell>
          <cell r="B6572" t="str">
            <v/>
          </cell>
          <cell r="C6572">
            <v>0</v>
          </cell>
          <cell r="D6572" t="str">
            <v/>
          </cell>
          <cell r="E6572">
            <v>0</v>
          </cell>
          <cell r="F6572">
            <v>0</v>
          </cell>
          <cell r="G6572">
            <v>0</v>
          </cell>
        </row>
        <row r="6573">
          <cell r="A6573" t="str">
            <v/>
          </cell>
          <cell r="B6573" t="str">
            <v/>
          </cell>
          <cell r="C6573">
            <v>0</v>
          </cell>
          <cell r="D6573" t="str">
            <v/>
          </cell>
          <cell r="E6573">
            <v>0</v>
          </cell>
          <cell r="F6573">
            <v>0</v>
          </cell>
          <cell r="G6573">
            <v>0</v>
          </cell>
        </row>
        <row r="6574">
          <cell r="A6574" t="str">
            <v/>
          </cell>
          <cell r="B6574" t="str">
            <v/>
          </cell>
          <cell r="C6574">
            <v>0</v>
          </cell>
          <cell r="D6574" t="str">
            <v/>
          </cell>
          <cell r="E6574">
            <v>0</v>
          </cell>
          <cell r="F6574">
            <v>0</v>
          </cell>
          <cell r="G6574">
            <v>0</v>
          </cell>
        </row>
        <row r="6575">
          <cell r="A6575" t="str">
            <v/>
          </cell>
          <cell r="B6575" t="str">
            <v/>
          </cell>
          <cell r="C6575">
            <v>0</v>
          </cell>
          <cell r="D6575" t="str">
            <v/>
          </cell>
          <cell r="E6575">
            <v>0</v>
          </cell>
          <cell r="F6575">
            <v>0</v>
          </cell>
          <cell r="G6575">
            <v>0</v>
          </cell>
        </row>
        <row r="6576">
          <cell r="A6576">
            <v>0</v>
          </cell>
          <cell r="B6576">
            <v>0</v>
          </cell>
          <cell r="C6576">
            <v>0</v>
          </cell>
          <cell r="D6576">
            <v>0</v>
          </cell>
          <cell r="E6576">
            <v>0</v>
          </cell>
          <cell r="F6576" t="str">
            <v>Total A</v>
          </cell>
          <cell r="G6576">
            <v>0</v>
          </cell>
        </row>
        <row r="6577">
          <cell r="A6577">
            <v>0</v>
          </cell>
          <cell r="B6577">
            <v>0</v>
          </cell>
          <cell r="C6577" t="str">
            <v>B - MANO DE OBRA</v>
          </cell>
          <cell r="D6577">
            <v>0</v>
          </cell>
          <cell r="E6577">
            <v>0</v>
          </cell>
          <cell r="F6577">
            <v>0</v>
          </cell>
          <cell r="G6577">
            <v>0</v>
          </cell>
        </row>
        <row r="6578">
          <cell r="A6578" t="str">
            <v/>
          </cell>
          <cell r="B6578">
            <v>0</v>
          </cell>
          <cell r="C6578">
            <v>0</v>
          </cell>
          <cell r="D6578" t="str">
            <v/>
          </cell>
          <cell r="E6578">
            <v>0</v>
          </cell>
          <cell r="F6578">
            <v>0</v>
          </cell>
          <cell r="G6578">
            <v>0</v>
          </cell>
        </row>
        <row r="6579">
          <cell r="A6579" t="str">
            <v/>
          </cell>
          <cell r="B6579">
            <v>0</v>
          </cell>
          <cell r="C6579">
            <v>0</v>
          </cell>
          <cell r="D6579" t="str">
            <v/>
          </cell>
          <cell r="E6579">
            <v>0</v>
          </cell>
          <cell r="F6579">
            <v>0</v>
          </cell>
          <cell r="G6579">
            <v>0</v>
          </cell>
        </row>
        <row r="6580">
          <cell r="A6580" t="str">
            <v/>
          </cell>
          <cell r="B6580">
            <v>0</v>
          </cell>
          <cell r="C6580">
            <v>0</v>
          </cell>
          <cell r="D6580" t="str">
            <v/>
          </cell>
          <cell r="E6580">
            <v>0</v>
          </cell>
          <cell r="F6580">
            <v>0</v>
          </cell>
          <cell r="G6580">
            <v>0</v>
          </cell>
        </row>
        <row r="6581">
          <cell r="A6581" t="str">
            <v/>
          </cell>
          <cell r="B6581">
            <v>0</v>
          </cell>
          <cell r="C6581">
            <v>0</v>
          </cell>
          <cell r="D6581" t="str">
            <v/>
          </cell>
          <cell r="E6581">
            <v>0</v>
          </cell>
          <cell r="F6581">
            <v>0</v>
          </cell>
          <cell r="G6581">
            <v>0</v>
          </cell>
        </row>
        <row r="6582">
          <cell r="A6582" t="str">
            <v/>
          </cell>
          <cell r="B6582">
            <v>0</v>
          </cell>
          <cell r="C6582">
            <v>0</v>
          </cell>
          <cell r="D6582" t="str">
            <v/>
          </cell>
          <cell r="E6582">
            <v>0</v>
          </cell>
          <cell r="F6582">
            <v>0</v>
          </cell>
          <cell r="G6582">
            <v>0</v>
          </cell>
        </row>
        <row r="6583">
          <cell r="A6583" t="str">
            <v/>
          </cell>
          <cell r="B6583">
            <v>0</v>
          </cell>
          <cell r="C6583">
            <v>0</v>
          </cell>
          <cell r="D6583" t="str">
            <v/>
          </cell>
          <cell r="E6583">
            <v>0</v>
          </cell>
          <cell r="F6583">
            <v>0</v>
          </cell>
          <cell r="G6583">
            <v>0</v>
          </cell>
        </row>
        <row r="6584">
          <cell r="A6584" t="str">
            <v/>
          </cell>
          <cell r="B6584">
            <v>0</v>
          </cell>
          <cell r="C6584">
            <v>0</v>
          </cell>
          <cell r="D6584" t="str">
            <v/>
          </cell>
          <cell r="E6584">
            <v>0</v>
          </cell>
          <cell r="F6584">
            <v>0</v>
          </cell>
          <cell r="G6584">
            <v>0</v>
          </cell>
        </row>
        <row r="6585">
          <cell r="A6585" t="str">
            <v/>
          </cell>
          <cell r="B6585">
            <v>0</v>
          </cell>
          <cell r="C6585">
            <v>0</v>
          </cell>
          <cell r="D6585" t="str">
            <v/>
          </cell>
          <cell r="E6585">
            <v>0</v>
          </cell>
          <cell r="F6585">
            <v>0</v>
          </cell>
          <cell r="G6585">
            <v>0</v>
          </cell>
        </row>
        <row r="6586">
          <cell r="A6586">
            <v>0</v>
          </cell>
          <cell r="B6586">
            <v>0</v>
          </cell>
          <cell r="C6586">
            <v>0</v>
          </cell>
          <cell r="D6586">
            <v>0</v>
          </cell>
          <cell r="E6586">
            <v>0</v>
          </cell>
          <cell r="F6586" t="str">
            <v>Total B</v>
          </cell>
          <cell r="G6586">
            <v>0</v>
          </cell>
        </row>
        <row r="6587">
          <cell r="A6587">
            <v>0</v>
          </cell>
          <cell r="B6587">
            <v>0</v>
          </cell>
          <cell r="C6587" t="str">
            <v>C - EQUIPOS</v>
          </cell>
          <cell r="D6587">
            <v>0</v>
          </cell>
          <cell r="E6587">
            <v>0</v>
          </cell>
          <cell r="F6587">
            <v>0</v>
          </cell>
          <cell r="G6587">
            <v>0</v>
          </cell>
        </row>
        <row r="6588">
          <cell r="A6588" t="str">
            <v/>
          </cell>
          <cell r="B6588" t="str">
            <v/>
          </cell>
          <cell r="C6588">
            <v>0</v>
          </cell>
          <cell r="D6588" t="str">
            <v/>
          </cell>
          <cell r="E6588">
            <v>0</v>
          </cell>
          <cell r="F6588">
            <v>0</v>
          </cell>
          <cell r="G6588">
            <v>0</v>
          </cell>
        </row>
        <row r="6589">
          <cell r="A6589" t="str">
            <v/>
          </cell>
          <cell r="B6589" t="str">
            <v/>
          </cell>
          <cell r="C6589">
            <v>0</v>
          </cell>
          <cell r="D6589" t="str">
            <v/>
          </cell>
          <cell r="E6589">
            <v>0</v>
          </cell>
          <cell r="F6589">
            <v>0</v>
          </cell>
          <cell r="G6589">
            <v>0</v>
          </cell>
        </row>
        <row r="6590">
          <cell r="A6590" t="str">
            <v/>
          </cell>
          <cell r="B6590" t="str">
            <v/>
          </cell>
          <cell r="C6590">
            <v>0</v>
          </cell>
          <cell r="D6590" t="str">
            <v/>
          </cell>
          <cell r="E6590">
            <v>0</v>
          </cell>
          <cell r="F6590">
            <v>0</v>
          </cell>
          <cell r="G6590">
            <v>0</v>
          </cell>
        </row>
        <row r="6591">
          <cell r="A6591" t="str">
            <v/>
          </cell>
          <cell r="B6591" t="str">
            <v/>
          </cell>
          <cell r="C6591">
            <v>0</v>
          </cell>
          <cell r="D6591" t="str">
            <v/>
          </cell>
          <cell r="E6591">
            <v>0</v>
          </cell>
          <cell r="F6591">
            <v>0</v>
          </cell>
          <cell r="G6591">
            <v>0</v>
          </cell>
        </row>
        <row r="6592">
          <cell r="A6592" t="str">
            <v/>
          </cell>
          <cell r="B6592" t="str">
            <v/>
          </cell>
          <cell r="C6592">
            <v>0</v>
          </cell>
          <cell r="D6592" t="str">
            <v/>
          </cell>
          <cell r="E6592">
            <v>0</v>
          </cell>
          <cell r="F6592">
            <v>0</v>
          </cell>
          <cell r="G6592">
            <v>0</v>
          </cell>
        </row>
        <row r="6593">
          <cell r="A6593" t="str">
            <v/>
          </cell>
          <cell r="B6593" t="str">
            <v/>
          </cell>
          <cell r="C6593">
            <v>0</v>
          </cell>
          <cell r="D6593" t="str">
            <v/>
          </cell>
          <cell r="E6593">
            <v>0</v>
          </cell>
          <cell r="F6593">
            <v>0</v>
          </cell>
          <cell r="G6593">
            <v>0</v>
          </cell>
        </row>
        <row r="6594">
          <cell r="A6594" t="str">
            <v/>
          </cell>
          <cell r="B6594" t="str">
            <v/>
          </cell>
          <cell r="C6594">
            <v>0</v>
          </cell>
          <cell r="D6594" t="str">
            <v/>
          </cell>
          <cell r="E6594">
            <v>0</v>
          </cell>
          <cell r="F6594">
            <v>0</v>
          </cell>
          <cell r="G6594">
            <v>0</v>
          </cell>
        </row>
        <row r="6595">
          <cell r="A6595" t="str">
            <v/>
          </cell>
          <cell r="B6595" t="str">
            <v/>
          </cell>
          <cell r="C6595">
            <v>0</v>
          </cell>
          <cell r="D6595" t="str">
            <v/>
          </cell>
          <cell r="E6595">
            <v>0</v>
          </cell>
          <cell r="F6595">
            <v>0</v>
          </cell>
          <cell r="G6595">
            <v>0</v>
          </cell>
        </row>
        <row r="6596">
          <cell r="A6596" t="str">
            <v/>
          </cell>
          <cell r="B6596" t="str">
            <v/>
          </cell>
          <cell r="C6596">
            <v>0</v>
          </cell>
          <cell r="D6596" t="str">
            <v/>
          </cell>
          <cell r="E6596">
            <v>0</v>
          </cell>
          <cell r="F6596">
            <v>0</v>
          </cell>
          <cell r="G6596">
            <v>0</v>
          </cell>
        </row>
        <row r="6597">
          <cell r="A6597">
            <v>0</v>
          </cell>
          <cell r="B6597">
            <v>0</v>
          </cell>
          <cell r="C6597">
            <v>0</v>
          </cell>
          <cell r="D6597">
            <v>0</v>
          </cell>
          <cell r="E6597">
            <v>0</v>
          </cell>
          <cell r="F6597" t="str">
            <v>Total C</v>
          </cell>
          <cell r="G6597">
            <v>0</v>
          </cell>
        </row>
        <row r="6598">
          <cell r="A6598">
            <v>0</v>
          </cell>
          <cell r="B6598">
            <v>0</v>
          </cell>
          <cell r="C6598">
            <v>0</v>
          </cell>
          <cell r="D6598">
            <v>0</v>
          </cell>
          <cell r="E6598">
            <v>0</v>
          </cell>
          <cell r="F6598">
            <v>0</v>
          </cell>
          <cell r="G6598">
            <v>0</v>
          </cell>
        </row>
        <row r="6599">
          <cell r="A6599" t="str">
            <v/>
          </cell>
          <cell r="B6599" t="str">
            <v/>
          </cell>
          <cell r="C6599">
            <v>0</v>
          </cell>
          <cell r="D6599" t="str">
            <v>Costo  Neto</v>
          </cell>
          <cell r="E6599">
            <v>0</v>
          </cell>
          <cell r="F6599" t="str">
            <v>Total D=A+B+C</v>
          </cell>
          <cell r="G6599">
            <v>0</v>
          </cell>
        </row>
        <row r="6601">
          <cell r="A6601" t="str">
            <v>ANALISIS DE PRECIOS</v>
          </cell>
          <cell r="B6601">
            <v>0</v>
          </cell>
          <cell r="C6601">
            <v>0</v>
          </cell>
          <cell r="D6601">
            <v>0</v>
          </cell>
          <cell r="E6601">
            <v>0</v>
          </cell>
          <cell r="F6601">
            <v>0</v>
          </cell>
          <cell r="G6601">
            <v>0</v>
          </cell>
        </row>
        <row r="6602">
          <cell r="A6602" t="str">
            <v>COMITENTE:</v>
          </cell>
          <cell r="B6602" t="str">
            <v>DIRECCIÓN DE ARQUITECTURA</v>
          </cell>
          <cell r="C6602">
            <v>0</v>
          </cell>
          <cell r="D6602">
            <v>0</v>
          </cell>
          <cell r="E6602">
            <v>0</v>
          </cell>
          <cell r="F6602">
            <v>0</v>
          </cell>
          <cell r="G6602">
            <v>0</v>
          </cell>
        </row>
        <row r="6603">
          <cell r="A6603" t="str">
            <v>CONTRATISTA:</v>
          </cell>
          <cell r="B6603" t="str">
            <v>FUNCIONALES SIGOP</v>
          </cell>
          <cell r="C6603">
            <v>0</v>
          </cell>
          <cell r="D6603">
            <v>0</v>
          </cell>
          <cell r="E6603">
            <v>0</v>
          </cell>
          <cell r="F6603">
            <v>0</v>
          </cell>
          <cell r="G6603">
            <v>0</v>
          </cell>
        </row>
        <row r="6604">
          <cell r="A6604" t="str">
            <v>OBRA:</v>
          </cell>
          <cell r="B6604" t="str">
            <v>PRUEBA PLANILLA DE MEDICION</v>
          </cell>
          <cell r="C6604">
            <v>0</v>
          </cell>
          <cell r="D6604">
            <v>0</v>
          </cell>
          <cell r="E6604">
            <v>0</v>
          </cell>
          <cell r="F6604" t="str">
            <v>PRECIOS A:</v>
          </cell>
          <cell r="G6604">
            <v>0</v>
          </cell>
        </row>
        <row r="6605">
          <cell r="A6605" t="str">
            <v>UBICACIÓN:</v>
          </cell>
          <cell r="B6605" t="str">
            <v>CENTRO CIVICO</v>
          </cell>
          <cell r="C6605">
            <v>0</v>
          </cell>
          <cell r="D6605">
            <v>0</v>
          </cell>
          <cell r="E6605">
            <v>0</v>
          </cell>
          <cell r="F6605">
            <v>0</v>
          </cell>
          <cell r="G6605">
            <v>0</v>
          </cell>
        </row>
        <row r="6606">
          <cell r="A6606" t="str">
            <v>RUBRO:</v>
          </cell>
          <cell r="B6606" t="str">
            <v/>
          </cell>
          <cell r="C6606" t="str">
            <v/>
          </cell>
          <cell r="D6606">
            <v>0</v>
          </cell>
          <cell r="E6606">
            <v>0</v>
          </cell>
          <cell r="F6606">
            <v>0</v>
          </cell>
          <cell r="G6606">
            <v>0</v>
          </cell>
        </row>
        <row r="6607">
          <cell r="A6607" t="str">
            <v>ITEM:</v>
          </cell>
          <cell r="B6607" t="str">
            <v/>
          </cell>
          <cell r="C6607" t="str">
            <v/>
          </cell>
          <cell r="D6607">
            <v>0</v>
          </cell>
          <cell r="E6607">
            <v>0</v>
          </cell>
          <cell r="F6607" t="str">
            <v>UNIDAD:</v>
          </cell>
          <cell r="G6607" t="str">
            <v/>
          </cell>
        </row>
        <row r="6608">
          <cell r="A6608">
            <v>0</v>
          </cell>
          <cell r="B6608">
            <v>0</v>
          </cell>
          <cell r="C6608">
            <v>0</v>
          </cell>
          <cell r="D6608">
            <v>0</v>
          </cell>
          <cell r="E6608">
            <v>0</v>
          </cell>
          <cell r="F6608">
            <v>0</v>
          </cell>
          <cell r="G6608">
            <v>0</v>
          </cell>
        </row>
        <row r="6609">
          <cell r="A6609" t="str">
            <v>DATOS REDETERMINACION</v>
          </cell>
          <cell r="B6609">
            <v>0</v>
          </cell>
          <cell r="C6609" t="str">
            <v>DESIGNACION</v>
          </cell>
          <cell r="D6609" t="str">
            <v>U</v>
          </cell>
          <cell r="E6609" t="str">
            <v>Cantidad</v>
          </cell>
          <cell r="F6609" t="str">
            <v>$ Unitarios</v>
          </cell>
          <cell r="G6609" t="str">
            <v>$ Parcial</v>
          </cell>
        </row>
        <row r="6610">
          <cell r="A6610" t="str">
            <v>CÓDIGO</v>
          </cell>
          <cell r="B6610" t="str">
            <v>DESCRIPCIÓN</v>
          </cell>
          <cell r="C6610">
            <v>0</v>
          </cell>
          <cell r="D6610">
            <v>0</v>
          </cell>
          <cell r="E6610">
            <v>0</v>
          </cell>
          <cell r="F6610">
            <v>0</v>
          </cell>
          <cell r="G6610">
            <v>0</v>
          </cell>
        </row>
        <row r="6611">
          <cell r="A6611">
            <v>0</v>
          </cell>
          <cell r="B6611">
            <v>0</v>
          </cell>
          <cell r="C6611" t="str">
            <v>A - MATERIALES</v>
          </cell>
          <cell r="D6611">
            <v>0</v>
          </cell>
          <cell r="E6611">
            <v>0</v>
          </cell>
          <cell r="F6611">
            <v>0</v>
          </cell>
          <cell r="G6611">
            <v>0</v>
          </cell>
        </row>
        <row r="6612">
          <cell r="A6612" t="str">
            <v/>
          </cell>
          <cell r="B6612" t="str">
            <v/>
          </cell>
          <cell r="C6612">
            <v>0</v>
          </cell>
          <cell r="D6612" t="str">
            <v/>
          </cell>
          <cell r="E6612">
            <v>0</v>
          </cell>
          <cell r="F6612">
            <v>0</v>
          </cell>
          <cell r="G6612">
            <v>0</v>
          </cell>
        </row>
        <row r="6613">
          <cell r="A6613" t="str">
            <v/>
          </cell>
          <cell r="B6613" t="str">
            <v/>
          </cell>
          <cell r="C6613">
            <v>0</v>
          </cell>
          <cell r="D6613" t="str">
            <v/>
          </cell>
          <cell r="E6613">
            <v>0</v>
          </cell>
          <cell r="F6613">
            <v>0</v>
          </cell>
          <cell r="G6613">
            <v>0</v>
          </cell>
        </row>
        <row r="6614">
          <cell r="A6614" t="str">
            <v/>
          </cell>
          <cell r="B6614" t="str">
            <v/>
          </cell>
          <cell r="C6614">
            <v>0</v>
          </cell>
          <cell r="D6614" t="str">
            <v/>
          </cell>
          <cell r="E6614">
            <v>0</v>
          </cell>
          <cell r="F6614">
            <v>0</v>
          </cell>
          <cell r="G6614">
            <v>0</v>
          </cell>
        </row>
        <row r="6615">
          <cell r="A6615" t="str">
            <v/>
          </cell>
          <cell r="B6615" t="str">
            <v/>
          </cell>
          <cell r="C6615">
            <v>0</v>
          </cell>
          <cell r="D6615" t="str">
            <v/>
          </cell>
          <cell r="E6615">
            <v>0</v>
          </cell>
          <cell r="F6615">
            <v>0</v>
          </cell>
          <cell r="G6615">
            <v>0</v>
          </cell>
        </row>
        <row r="6616">
          <cell r="A6616" t="str">
            <v/>
          </cell>
          <cell r="B6616" t="str">
            <v/>
          </cell>
          <cell r="C6616">
            <v>0</v>
          </cell>
          <cell r="D6616" t="str">
            <v/>
          </cell>
          <cell r="E6616">
            <v>0</v>
          </cell>
          <cell r="F6616">
            <v>0</v>
          </cell>
          <cell r="G6616">
            <v>0</v>
          </cell>
        </row>
        <row r="6617">
          <cell r="A6617" t="str">
            <v/>
          </cell>
          <cell r="B6617" t="str">
            <v/>
          </cell>
          <cell r="C6617">
            <v>0</v>
          </cell>
          <cell r="D6617" t="str">
            <v/>
          </cell>
          <cell r="E6617">
            <v>0</v>
          </cell>
          <cell r="F6617">
            <v>0</v>
          </cell>
          <cell r="G6617">
            <v>0</v>
          </cell>
        </row>
        <row r="6618">
          <cell r="A6618" t="str">
            <v/>
          </cell>
          <cell r="B6618" t="str">
            <v/>
          </cell>
          <cell r="C6618">
            <v>0</v>
          </cell>
          <cell r="D6618" t="str">
            <v/>
          </cell>
          <cell r="E6618">
            <v>0</v>
          </cell>
          <cell r="F6618">
            <v>0</v>
          </cell>
          <cell r="G6618">
            <v>0</v>
          </cell>
        </row>
        <row r="6619">
          <cell r="A6619" t="str">
            <v/>
          </cell>
          <cell r="B6619" t="str">
            <v/>
          </cell>
          <cell r="C6619">
            <v>0</v>
          </cell>
          <cell r="D6619" t="str">
            <v/>
          </cell>
          <cell r="E6619">
            <v>0</v>
          </cell>
          <cell r="F6619">
            <v>0</v>
          </cell>
          <cell r="G6619">
            <v>0</v>
          </cell>
        </row>
        <row r="6620">
          <cell r="A6620" t="str">
            <v/>
          </cell>
          <cell r="B6620" t="str">
            <v/>
          </cell>
          <cell r="C6620">
            <v>0</v>
          </cell>
          <cell r="D6620" t="str">
            <v/>
          </cell>
          <cell r="E6620">
            <v>0</v>
          </cell>
          <cell r="F6620">
            <v>0</v>
          </cell>
          <cell r="G6620">
            <v>0</v>
          </cell>
        </row>
        <row r="6621">
          <cell r="A6621" t="str">
            <v/>
          </cell>
          <cell r="B6621" t="str">
            <v/>
          </cell>
          <cell r="C6621">
            <v>0</v>
          </cell>
          <cell r="D6621" t="str">
            <v/>
          </cell>
          <cell r="E6621">
            <v>0</v>
          </cell>
          <cell r="F6621">
            <v>0</v>
          </cell>
          <cell r="G6621">
            <v>0</v>
          </cell>
        </row>
        <row r="6622">
          <cell r="A6622" t="str">
            <v/>
          </cell>
          <cell r="B6622" t="str">
            <v/>
          </cell>
          <cell r="C6622">
            <v>0</v>
          </cell>
          <cell r="D6622" t="str">
            <v/>
          </cell>
          <cell r="E6622">
            <v>0</v>
          </cell>
          <cell r="F6622">
            <v>0</v>
          </cell>
          <cell r="G6622">
            <v>0</v>
          </cell>
        </row>
        <row r="6623">
          <cell r="A6623" t="str">
            <v/>
          </cell>
          <cell r="B6623" t="str">
            <v/>
          </cell>
          <cell r="C6623">
            <v>0</v>
          </cell>
          <cell r="D6623" t="str">
            <v/>
          </cell>
          <cell r="E6623">
            <v>0</v>
          </cell>
          <cell r="F6623">
            <v>0</v>
          </cell>
          <cell r="G6623">
            <v>0</v>
          </cell>
        </row>
        <row r="6624">
          <cell r="A6624" t="str">
            <v/>
          </cell>
          <cell r="B6624" t="str">
            <v/>
          </cell>
          <cell r="C6624">
            <v>0</v>
          </cell>
          <cell r="D6624" t="str">
            <v/>
          </cell>
          <cell r="E6624">
            <v>0</v>
          </cell>
          <cell r="F6624">
            <v>0</v>
          </cell>
          <cell r="G6624">
            <v>0</v>
          </cell>
        </row>
        <row r="6625">
          <cell r="A6625" t="str">
            <v/>
          </cell>
          <cell r="B6625" t="str">
            <v/>
          </cell>
          <cell r="C6625">
            <v>0</v>
          </cell>
          <cell r="D6625" t="str">
            <v/>
          </cell>
          <cell r="E6625">
            <v>0</v>
          </cell>
          <cell r="F6625">
            <v>0</v>
          </cell>
          <cell r="G6625">
            <v>0</v>
          </cell>
        </row>
        <row r="6626">
          <cell r="A6626">
            <v>0</v>
          </cell>
          <cell r="B6626">
            <v>0</v>
          </cell>
          <cell r="C6626">
            <v>0</v>
          </cell>
          <cell r="D6626">
            <v>0</v>
          </cell>
          <cell r="E6626">
            <v>0</v>
          </cell>
          <cell r="F6626" t="str">
            <v>Total A</v>
          </cell>
          <cell r="G6626">
            <v>0</v>
          </cell>
        </row>
        <row r="6627">
          <cell r="A6627">
            <v>0</v>
          </cell>
          <cell r="B6627">
            <v>0</v>
          </cell>
          <cell r="C6627" t="str">
            <v>B - MANO DE OBRA</v>
          </cell>
          <cell r="D6627">
            <v>0</v>
          </cell>
          <cell r="E6627">
            <v>0</v>
          </cell>
          <cell r="F6627">
            <v>0</v>
          </cell>
          <cell r="G6627">
            <v>0</v>
          </cell>
        </row>
        <row r="6628">
          <cell r="A6628" t="str">
            <v/>
          </cell>
          <cell r="B6628">
            <v>0</v>
          </cell>
          <cell r="C6628">
            <v>0</v>
          </cell>
          <cell r="D6628" t="str">
            <v/>
          </cell>
          <cell r="E6628">
            <v>0</v>
          </cell>
          <cell r="F6628">
            <v>0</v>
          </cell>
          <cell r="G6628">
            <v>0</v>
          </cell>
        </row>
        <row r="6629">
          <cell r="A6629" t="str">
            <v/>
          </cell>
          <cell r="B6629">
            <v>0</v>
          </cell>
          <cell r="C6629">
            <v>0</v>
          </cell>
          <cell r="D6629" t="str">
            <v/>
          </cell>
          <cell r="E6629">
            <v>0</v>
          </cell>
          <cell r="F6629">
            <v>0</v>
          </cell>
          <cell r="G6629">
            <v>0</v>
          </cell>
        </row>
        <row r="6630">
          <cell r="A6630" t="str">
            <v/>
          </cell>
          <cell r="B6630">
            <v>0</v>
          </cell>
          <cell r="C6630">
            <v>0</v>
          </cell>
          <cell r="D6630" t="str">
            <v/>
          </cell>
          <cell r="E6630">
            <v>0</v>
          </cell>
          <cell r="F6630">
            <v>0</v>
          </cell>
          <cell r="G6630">
            <v>0</v>
          </cell>
        </row>
        <row r="6631">
          <cell r="A6631" t="str">
            <v/>
          </cell>
          <cell r="B6631">
            <v>0</v>
          </cell>
          <cell r="C6631">
            <v>0</v>
          </cell>
          <cell r="D6631" t="str">
            <v/>
          </cell>
          <cell r="E6631">
            <v>0</v>
          </cell>
          <cell r="F6631">
            <v>0</v>
          </cell>
          <cell r="G6631">
            <v>0</v>
          </cell>
        </row>
        <row r="6632">
          <cell r="A6632" t="str">
            <v/>
          </cell>
          <cell r="B6632">
            <v>0</v>
          </cell>
          <cell r="C6632">
            <v>0</v>
          </cell>
          <cell r="D6632" t="str">
            <v/>
          </cell>
          <cell r="E6632">
            <v>0</v>
          </cell>
          <cell r="F6632">
            <v>0</v>
          </cell>
          <cell r="G6632">
            <v>0</v>
          </cell>
        </row>
        <row r="6633">
          <cell r="A6633" t="str">
            <v/>
          </cell>
          <cell r="B6633">
            <v>0</v>
          </cell>
          <cell r="C6633">
            <v>0</v>
          </cell>
          <cell r="D6633" t="str">
            <v/>
          </cell>
          <cell r="E6633">
            <v>0</v>
          </cell>
          <cell r="F6633">
            <v>0</v>
          </cell>
          <cell r="G6633">
            <v>0</v>
          </cell>
        </row>
        <row r="6634">
          <cell r="A6634" t="str">
            <v/>
          </cell>
          <cell r="B6634">
            <v>0</v>
          </cell>
          <cell r="C6634">
            <v>0</v>
          </cell>
          <cell r="D6634" t="str">
            <v/>
          </cell>
          <cell r="E6634">
            <v>0</v>
          </cell>
          <cell r="F6634">
            <v>0</v>
          </cell>
          <cell r="G6634">
            <v>0</v>
          </cell>
        </row>
        <row r="6635">
          <cell r="A6635" t="str">
            <v/>
          </cell>
          <cell r="B6635">
            <v>0</v>
          </cell>
          <cell r="C6635">
            <v>0</v>
          </cell>
          <cell r="D6635" t="str">
            <v/>
          </cell>
          <cell r="E6635">
            <v>0</v>
          </cell>
          <cell r="F6635">
            <v>0</v>
          </cell>
          <cell r="G6635">
            <v>0</v>
          </cell>
        </row>
        <row r="6636">
          <cell r="A6636">
            <v>0</v>
          </cell>
          <cell r="B6636">
            <v>0</v>
          </cell>
          <cell r="C6636">
            <v>0</v>
          </cell>
          <cell r="D6636">
            <v>0</v>
          </cell>
          <cell r="E6636">
            <v>0</v>
          </cell>
          <cell r="F6636" t="str">
            <v>Total B</v>
          </cell>
          <cell r="G6636">
            <v>0</v>
          </cell>
        </row>
        <row r="6637">
          <cell r="A6637">
            <v>0</v>
          </cell>
          <cell r="B6637">
            <v>0</v>
          </cell>
          <cell r="C6637" t="str">
            <v>C - EQUIPOS</v>
          </cell>
          <cell r="D6637">
            <v>0</v>
          </cell>
          <cell r="E6637">
            <v>0</v>
          </cell>
          <cell r="F6637">
            <v>0</v>
          </cell>
          <cell r="G6637">
            <v>0</v>
          </cell>
        </row>
        <row r="6638">
          <cell r="A6638" t="str">
            <v/>
          </cell>
          <cell r="B6638" t="str">
            <v/>
          </cell>
          <cell r="C6638">
            <v>0</v>
          </cell>
          <cell r="D6638" t="str">
            <v/>
          </cell>
          <cell r="E6638">
            <v>0</v>
          </cell>
          <cell r="F6638">
            <v>0</v>
          </cell>
          <cell r="G6638">
            <v>0</v>
          </cell>
        </row>
        <row r="6639">
          <cell r="A6639" t="str">
            <v/>
          </cell>
          <cell r="B6639" t="str">
            <v/>
          </cell>
          <cell r="C6639">
            <v>0</v>
          </cell>
          <cell r="D6639" t="str">
            <v/>
          </cell>
          <cell r="E6639">
            <v>0</v>
          </cell>
          <cell r="F6639">
            <v>0</v>
          </cell>
          <cell r="G6639">
            <v>0</v>
          </cell>
        </row>
        <row r="6640">
          <cell r="A6640" t="str">
            <v/>
          </cell>
          <cell r="B6640" t="str">
            <v/>
          </cell>
          <cell r="C6640">
            <v>0</v>
          </cell>
          <cell r="D6640" t="str">
            <v/>
          </cell>
          <cell r="E6640">
            <v>0</v>
          </cell>
          <cell r="F6640">
            <v>0</v>
          </cell>
          <cell r="G6640">
            <v>0</v>
          </cell>
        </row>
        <row r="6641">
          <cell r="A6641" t="str">
            <v/>
          </cell>
          <cell r="B6641" t="str">
            <v/>
          </cell>
          <cell r="C6641">
            <v>0</v>
          </cell>
          <cell r="D6641" t="str">
            <v/>
          </cell>
          <cell r="E6641">
            <v>0</v>
          </cell>
          <cell r="F6641">
            <v>0</v>
          </cell>
          <cell r="G6641">
            <v>0</v>
          </cell>
        </row>
        <row r="6642">
          <cell r="A6642" t="str">
            <v/>
          </cell>
          <cell r="B6642" t="str">
            <v/>
          </cell>
          <cell r="C6642">
            <v>0</v>
          </cell>
          <cell r="D6642" t="str">
            <v/>
          </cell>
          <cell r="E6642">
            <v>0</v>
          </cell>
          <cell r="F6642">
            <v>0</v>
          </cell>
          <cell r="G6642">
            <v>0</v>
          </cell>
        </row>
        <row r="6643">
          <cell r="A6643" t="str">
            <v/>
          </cell>
          <cell r="B6643" t="str">
            <v/>
          </cell>
          <cell r="C6643">
            <v>0</v>
          </cell>
          <cell r="D6643" t="str">
            <v/>
          </cell>
          <cell r="E6643">
            <v>0</v>
          </cell>
          <cell r="F6643">
            <v>0</v>
          </cell>
          <cell r="G6643">
            <v>0</v>
          </cell>
        </row>
        <row r="6644">
          <cell r="A6644" t="str">
            <v/>
          </cell>
          <cell r="B6644" t="str">
            <v/>
          </cell>
          <cell r="C6644">
            <v>0</v>
          </cell>
          <cell r="D6644" t="str">
            <v/>
          </cell>
          <cell r="E6644">
            <v>0</v>
          </cell>
          <cell r="F6644">
            <v>0</v>
          </cell>
          <cell r="G6644">
            <v>0</v>
          </cell>
        </row>
        <row r="6645">
          <cell r="A6645" t="str">
            <v/>
          </cell>
          <cell r="B6645" t="str">
            <v/>
          </cell>
          <cell r="C6645">
            <v>0</v>
          </cell>
          <cell r="D6645" t="str">
            <v/>
          </cell>
          <cell r="E6645">
            <v>0</v>
          </cell>
          <cell r="F6645">
            <v>0</v>
          </cell>
          <cell r="G6645">
            <v>0</v>
          </cell>
        </row>
        <row r="6646">
          <cell r="A6646" t="str">
            <v/>
          </cell>
          <cell r="B6646" t="str">
            <v/>
          </cell>
          <cell r="C6646">
            <v>0</v>
          </cell>
          <cell r="D6646" t="str">
            <v/>
          </cell>
          <cell r="E6646">
            <v>0</v>
          </cell>
          <cell r="F6646">
            <v>0</v>
          </cell>
          <cell r="G6646">
            <v>0</v>
          </cell>
        </row>
        <row r="6647">
          <cell r="A6647">
            <v>0</v>
          </cell>
          <cell r="B6647">
            <v>0</v>
          </cell>
          <cell r="C6647">
            <v>0</v>
          </cell>
          <cell r="D6647">
            <v>0</v>
          </cell>
          <cell r="E6647">
            <v>0</v>
          </cell>
          <cell r="F6647" t="str">
            <v>Total C</v>
          </cell>
          <cell r="G6647">
            <v>0</v>
          </cell>
        </row>
        <row r="6648">
          <cell r="A6648">
            <v>0</v>
          </cell>
          <cell r="B6648">
            <v>0</v>
          </cell>
          <cell r="C6648">
            <v>0</v>
          </cell>
          <cell r="D6648">
            <v>0</v>
          </cell>
          <cell r="E6648">
            <v>0</v>
          </cell>
          <cell r="F6648">
            <v>0</v>
          </cell>
          <cell r="G6648">
            <v>0</v>
          </cell>
        </row>
        <row r="6649">
          <cell r="A6649" t="str">
            <v/>
          </cell>
          <cell r="B6649" t="str">
            <v/>
          </cell>
          <cell r="C6649">
            <v>0</v>
          </cell>
          <cell r="D6649" t="str">
            <v>Costo  Neto</v>
          </cell>
          <cell r="E6649">
            <v>0</v>
          </cell>
          <cell r="F6649" t="str">
            <v>Total D=A+B+C</v>
          </cell>
          <cell r="G6649">
            <v>0</v>
          </cell>
        </row>
        <row r="6651">
          <cell r="A6651" t="str">
            <v>ANALISIS DE PRECIOS</v>
          </cell>
          <cell r="B6651">
            <v>0</v>
          </cell>
          <cell r="C6651">
            <v>0</v>
          </cell>
          <cell r="D6651">
            <v>0</v>
          </cell>
          <cell r="E6651">
            <v>0</v>
          </cell>
          <cell r="F6651">
            <v>0</v>
          </cell>
          <cell r="G6651">
            <v>0</v>
          </cell>
        </row>
        <row r="6652">
          <cell r="A6652" t="str">
            <v>COMITENTE:</v>
          </cell>
          <cell r="B6652" t="str">
            <v>DIRECCIÓN DE ARQUITECTURA</v>
          </cell>
          <cell r="C6652">
            <v>0</v>
          </cell>
          <cell r="D6652">
            <v>0</v>
          </cell>
          <cell r="E6652">
            <v>0</v>
          </cell>
          <cell r="F6652">
            <v>0</v>
          </cell>
          <cell r="G6652">
            <v>0</v>
          </cell>
        </row>
        <row r="6653">
          <cell r="A6653" t="str">
            <v>CONTRATISTA:</v>
          </cell>
          <cell r="B6653" t="str">
            <v>FUNCIONALES SIGOP</v>
          </cell>
          <cell r="C6653">
            <v>0</v>
          </cell>
          <cell r="D6653">
            <v>0</v>
          </cell>
          <cell r="E6653">
            <v>0</v>
          </cell>
          <cell r="F6653">
            <v>0</v>
          </cell>
          <cell r="G6653">
            <v>0</v>
          </cell>
        </row>
        <row r="6654">
          <cell r="A6654" t="str">
            <v>OBRA:</v>
          </cell>
          <cell r="B6654" t="str">
            <v>PRUEBA PLANILLA DE MEDICION</v>
          </cell>
          <cell r="C6654">
            <v>0</v>
          </cell>
          <cell r="D6654">
            <v>0</v>
          </cell>
          <cell r="E6654">
            <v>0</v>
          </cell>
          <cell r="F6654" t="str">
            <v>PRECIOS A:</v>
          </cell>
          <cell r="G6654">
            <v>0</v>
          </cell>
        </row>
        <row r="6655">
          <cell r="A6655" t="str">
            <v>UBICACIÓN:</v>
          </cell>
          <cell r="B6655" t="str">
            <v>CENTRO CIVICO</v>
          </cell>
          <cell r="C6655">
            <v>0</v>
          </cell>
          <cell r="D6655">
            <v>0</v>
          </cell>
          <cell r="E6655">
            <v>0</v>
          </cell>
          <cell r="F6655">
            <v>0</v>
          </cell>
          <cell r="G6655">
            <v>0</v>
          </cell>
        </row>
        <row r="6656">
          <cell r="A6656" t="str">
            <v>RUBRO:</v>
          </cell>
          <cell r="B6656" t="str">
            <v/>
          </cell>
          <cell r="C6656" t="str">
            <v/>
          </cell>
          <cell r="D6656">
            <v>0</v>
          </cell>
          <cell r="E6656">
            <v>0</v>
          </cell>
          <cell r="F6656">
            <v>0</v>
          </cell>
          <cell r="G6656">
            <v>0</v>
          </cell>
        </row>
        <row r="6657">
          <cell r="A6657" t="str">
            <v>ITEM:</v>
          </cell>
          <cell r="B6657" t="str">
            <v/>
          </cell>
          <cell r="C6657" t="str">
            <v/>
          </cell>
          <cell r="D6657">
            <v>0</v>
          </cell>
          <cell r="E6657">
            <v>0</v>
          </cell>
          <cell r="F6657" t="str">
            <v>UNIDAD:</v>
          </cell>
          <cell r="G6657" t="str">
            <v/>
          </cell>
        </row>
        <row r="6658">
          <cell r="A6658">
            <v>0</v>
          </cell>
          <cell r="B6658">
            <v>0</v>
          </cell>
          <cell r="C6658">
            <v>0</v>
          </cell>
          <cell r="D6658">
            <v>0</v>
          </cell>
          <cell r="E6658">
            <v>0</v>
          </cell>
          <cell r="F6658">
            <v>0</v>
          </cell>
          <cell r="G6658">
            <v>0</v>
          </cell>
        </row>
        <row r="6659">
          <cell r="A6659" t="str">
            <v>DATOS REDETERMINACION</v>
          </cell>
          <cell r="B6659">
            <v>0</v>
          </cell>
          <cell r="C6659" t="str">
            <v>DESIGNACION</v>
          </cell>
          <cell r="D6659" t="str">
            <v>U</v>
          </cell>
          <cell r="E6659" t="str">
            <v>Cantidad</v>
          </cell>
          <cell r="F6659" t="str">
            <v>$ Unitarios</v>
          </cell>
          <cell r="G6659" t="str">
            <v>$ Parcial</v>
          </cell>
        </row>
        <row r="6660">
          <cell r="A6660" t="str">
            <v>CÓDIGO</v>
          </cell>
          <cell r="B6660" t="str">
            <v>DESCRIPCIÓN</v>
          </cell>
          <cell r="C6660">
            <v>0</v>
          </cell>
          <cell r="D6660">
            <v>0</v>
          </cell>
          <cell r="E6660">
            <v>0</v>
          </cell>
          <cell r="F6660">
            <v>0</v>
          </cell>
          <cell r="G6660">
            <v>0</v>
          </cell>
        </row>
        <row r="6661">
          <cell r="A6661">
            <v>0</v>
          </cell>
          <cell r="B6661">
            <v>0</v>
          </cell>
          <cell r="C6661" t="str">
            <v>A - MATERIALES</v>
          </cell>
          <cell r="D6661">
            <v>0</v>
          </cell>
          <cell r="E6661">
            <v>0</v>
          </cell>
          <cell r="F6661">
            <v>0</v>
          </cell>
          <cell r="G6661">
            <v>0</v>
          </cell>
        </row>
        <row r="6662">
          <cell r="A6662" t="str">
            <v/>
          </cell>
          <cell r="B6662" t="str">
            <v/>
          </cell>
          <cell r="C6662">
            <v>0</v>
          </cell>
          <cell r="D6662" t="str">
            <v/>
          </cell>
          <cell r="E6662">
            <v>0</v>
          </cell>
          <cell r="F6662">
            <v>0</v>
          </cell>
          <cell r="G6662">
            <v>0</v>
          </cell>
        </row>
        <row r="6663">
          <cell r="A6663" t="str">
            <v/>
          </cell>
          <cell r="B6663" t="str">
            <v/>
          </cell>
          <cell r="C6663">
            <v>0</v>
          </cell>
          <cell r="D6663" t="str">
            <v/>
          </cell>
          <cell r="E6663">
            <v>0</v>
          </cell>
          <cell r="F6663">
            <v>0</v>
          </cell>
          <cell r="G6663">
            <v>0</v>
          </cell>
        </row>
        <row r="6664">
          <cell r="A6664" t="str">
            <v/>
          </cell>
          <cell r="B6664" t="str">
            <v/>
          </cell>
          <cell r="C6664">
            <v>0</v>
          </cell>
          <cell r="D6664" t="str">
            <v/>
          </cell>
          <cell r="E6664">
            <v>0</v>
          </cell>
          <cell r="F6664">
            <v>0</v>
          </cell>
          <cell r="G6664">
            <v>0</v>
          </cell>
        </row>
        <row r="6665">
          <cell r="A6665" t="str">
            <v/>
          </cell>
          <cell r="B6665" t="str">
            <v/>
          </cell>
          <cell r="C6665">
            <v>0</v>
          </cell>
          <cell r="D6665" t="str">
            <v/>
          </cell>
          <cell r="E6665">
            <v>0</v>
          </cell>
          <cell r="F6665">
            <v>0</v>
          </cell>
          <cell r="G6665">
            <v>0</v>
          </cell>
        </row>
        <row r="6666">
          <cell r="A6666" t="str">
            <v/>
          </cell>
          <cell r="B6666" t="str">
            <v/>
          </cell>
          <cell r="C6666">
            <v>0</v>
          </cell>
          <cell r="D6666" t="str">
            <v/>
          </cell>
          <cell r="E6666">
            <v>0</v>
          </cell>
          <cell r="F6666">
            <v>0</v>
          </cell>
          <cell r="G6666">
            <v>0</v>
          </cell>
        </row>
        <row r="6667">
          <cell r="A6667" t="str">
            <v/>
          </cell>
          <cell r="B6667" t="str">
            <v/>
          </cell>
          <cell r="C6667">
            <v>0</v>
          </cell>
          <cell r="D6667" t="str">
            <v/>
          </cell>
          <cell r="E6667">
            <v>0</v>
          </cell>
          <cell r="F6667">
            <v>0</v>
          </cell>
          <cell r="G6667">
            <v>0</v>
          </cell>
        </row>
        <row r="6668">
          <cell r="A6668" t="str">
            <v/>
          </cell>
          <cell r="B6668" t="str">
            <v/>
          </cell>
          <cell r="C6668">
            <v>0</v>
          </cell>
          <cell r="D6668" t="str">
            <v/>
          </cell>
          <cell r="E6668">
            <v>0</v>
          </cell>
          <cell r="F6668">
            <v>0</v>
          </cell>
          <cell r="G6668">
            <v>0</v>
          </cell>
        </row>
        <row r="6669">
          <cell r="A6669" t="str">
            <v/>
          </cell>
          <cell r="B6669" t="str">
            <v/>
          </cell>
          <cell r="C6669">
            <v>0</v>
          </cell>
          <cell r="D6669" t="str">
            <v/>
          </cell>
          <cell r="E6669">
            <v>0</v>
          </cell>
          <cell r="F6669">
            <v>0</v>
          </cell>
          <cell r="G6669">
            <v>0</v>
          </cell>
        </row>
        <row r="6670">
          <cell r="A6670" t="str">
            <v/>
          </cell>
          <cell r="B6670" t="str">
            <v/>
          </cell>
          <cell r="C6670">
            <v>0</v>
          </cell>
          <cell r="D6670" t="str">
            <v/>
          </cell>
          <cell r="E6670">
            <v>0</v>
          </cell>
          <cell r="F6670">
            <v>0</v>
          </cell>
          <cell r="G6670">
            <v>0</v>
          </cell>
        </row>
        <row r="6671">
          <cell r="A6671" t="str">
            <v/>
          </cell>
          <cell r="B6671" t="str">
            <v/>
          </cell>
          <cell r="C6671">
            <v>0</v>
          </cell>
          <cell r="D6671" t="str">
            <v/>
          </cell>
          <cell r="E6671">
            <v>0</v>
          </cell>
          <cell r="F6671">
            <v>0</v>
          </cell>
          <cell r="G6671">
            <v>0</v>
          </cell>
        </row>
        <row r="6672">
          <cell r="A6672" t="str">
            <v/>
          </cell>
          <cell r="B6672" t="str">
            <v/>
          </cell>
          <cell r="C6672">
            <v>0</v>
          </cell>
          <cell r="D6672" t="str">
            <v/>
          </cell>
          <cell r="E6672">
            <v>0</v>
          </cell>
          <cell r="F6672">
            <v>0</v>
          </cell>
          <cell r="G6672">
            <v>0</v>
          </cell>
        </row>
        <row r="6673">
          <cell r="A6673" t="str">
            <v/>
          </cell>
          <cell r="B6673" t="str">
            <v/>
          </cell>
          <cell r="C6673">
            <v>0</v>
          </cell>
          <cell r="D6673" t="str">
            <v/>
          </cell>
          <cell r="E6673">
            <v>0</v>
          </cell>
          <cell r="F6673">
            <v>0</v>
          </cell>
          <cell r="G6673">
            <v>0</v>
          </cell>
        </row>
        <row r="6674">
          <cell r="A6674" t="str">
            <v/>
          </cell>
          <cell r="B6674" t="str">
            <v/>
          </cell>
          <cell r="C6674">
            <v>0</v>
          </cell>
          <cell r="D6674" t="str">
            <v/>
          </cell>
          <cell r="E6674">
            <v>0</v>
          </cell>
          <cell r="F6674">
            <v>0</v>
          </cell>
          <cell r="G6674">
            <v>0</v>
          </cell>
        </row>
        <row r="6675">
          <cell r="A6675" t="str">
            <v/>
          </cell>
          <cell r="B6675" t="str">
            <v/>
          </cell>
          <cell r="C6675">
            <v>0</v>
          </cell>
          <cell r="D6675" t="str">
            <v/>
          </cell>
          <cell r="E6675">
            <v>0</v>
          </cell>
          <cell r="F6675">
            <v>0</v>
          </cell>
          <cell r="G6675">
            <v>0</v>
          </cell>
        </row>
        <row r="6676">
          <cell r="A6676">
            <v>0</v>
          </cell>
          <cell r="B6676">
            <v>0</v>
          </cell>
          <cell r="C6676">
            <v>0</v>
          </cell>
          <cell r="D6676">
            <v>0</v>
          </cell>
          <cell r="E6676">
            <v>0</v>
          </cell>
          <cell r="F6676" t="str">
            <v>Total A</v>
          </cell>
          <cell r="G6676">
            <v>0</v>
          </cell>
        </row>
        <row r="6677">
          <cell r="A6677">
            <v>0</v>
          </cell>
          <cell r="B6677">
            <v>0</v>
          </cell>
          <cell r="C6677" t="str">
            <v>B - MANO DE OBRA</v>
          </cell>
          <cell r="D6677">
            <v>0</v>
          </cell>
          <cell r="E6677">
            <v>0</v>
          </cell>
          <cell r="F6677">
            <v>0</v>
          </cell>
          <cell r="G6677">
            <v>0</v>
          </cell>
        </row>
        <row r="6678">
          <cell r="A6678" t="str">
            <v/>
          </cell>
          <cell r="B6678">
            <v>0</v>
          </cell>
          <cell r="C6678">
            <v>0</v>
          </cell>
          <cell r="D6678" t="str">
            <v/>
          </cell>
          <cell r="E6678">
            <v>0</v>
          </cell>
          <cell r="F6678">
            <v>0</v>
          </cell>
          <cell r="G6678">
            <v>0</v>
          </cell>
        </row>
        <row r="6679">
          <cell r="A6679" t="str">
            <v/>
          </cell>
          <cell r="B6679">
            <v>0</v>
          </cell>
          <cell r="C6679">
            <v>0</v>
          </cell>
          <cell r="D6679" t="str">
            <v/>
          </cell>
          <cell r="E6679">
            <v>0</v>
          </cell>
          <cell r="F6679">
            <v>0</v>
          </cell>
          <cell r="G6679">
            <v>0</v>
          </cell>
        </row>
        <row r="6680">
          <cell r="A6680" t="str">
            <v/>
          </cell>
          <cell r="B6680">
            <v>0</v>
          </cell>
          <cell r="C6680">
            <v>0</v>
          </cell>
          <cell r="D6680" t="str">
            <v/>
          </cell>
          <cell r="E6680">
            <v>0</v>
          </cell>
          <cell r="F6680">
            <v>0</v>
          </cell>
          <cell r="G6680">
            <v>0</v>
          </cell>
        </row>
        <row r="6681">
          <cell r="A6681" t="str">
            <v/>
          </cell>
          <cell r="B6681">
            <v>0</v>
          </cell>
          <cell r="C6681">
            <v>0</v>
          </cell>
          <cell r="D6681" t="str">
            <v/>
          </cell>
          <cell r="E6681">
            <v>0</v>
          </cell>
          <cell r="F6681">
            <v>0</v>
          </cell>
          <cell r="G6681">
            <v>0</v>
          </cell>
        </row>
        <row r="6682">
          <cell r="A6682" t="str">
            <v/>
          </cell>
          <cell r="B6682">
            <v>0</v>
          </cell>
          <cell r="C6682">
            <v>0</v>
          </cell>
          <cell r="D6682" t="str">
            <v/>
          </cell>
          <cell r="E6682">
            <v>0</v>
          </cell>
          <cell r="F6682">
            <v>0</v>
          </cell>
          <cell r="G6682">
            <v>0</v>
          </cell>
        </row>
        <row r="6683">
          <cell r="A6683" t="str">
            <v/>
          </cell>
          <cell r="B6683">
            <v>0</v>
          </cell>
          <cell r="C6683">
            <v>0</v>
          </cell>
          <cell r="D6683" t="str">
            <v/>
          </cell>
          <cell r="E6683">
            <v>0</v>
          </cell>
          <cell r="F6683">
            <v>0</v>
          </cell>
          <cell r="G6683">
            <v>0</v>
          </cell>
        </row>
        <row r="6684">
          <cell r="A6684" t="str">
            <v/>
          </cell>
          <cell r="B6684">
            <v>0</v>
          </cell>
          <cell r="C6684">
            <v>0</v>
          </cell>
          <cell r="D6684" t="str">
            <v/>
          </cell>
          <cell r="E6684">
            <v>0</v>
          </cell>
          <cell r="F6684">
            <v>0</v>
          </cell>
          <cell r="G6684">
            <v>0</v>
          </cell>
        </row>
        <row r="6685">
          <cell r="A6685" t="str">
            <v/>
          </cell>
          <cell r="B6685">
            <v>0</v>
          </cell>
          <cell r="C6685">
            <v>0</v>
          </cell>
          <cell r="D6685" t="str">
            <v/>
          </cell>
          <cell r="E6685">
            <v>0</v>
          </cell>
          <cell r="F6685">
            <v>0</v>
          </cell>
          <cell r="G6685">
            <v>0</v>
          </cell>
        </row>
        <row r="6686">
          <cell r="A6686">
            <v>0</v>
          </cell>
          <cell r="B6686">
            <v>0</v>
          </cell>
          <cell r="C6686">
            <v>0</v>
          </cell>
          <cell r="D6686">
            <v>0</v>
          </cell>
          <cell r="E6686">
            <v>0</v>
          </cell>
          <cell r="F6686" t="str">
            <v>Total B</v>
          </cell>
          <cell r="G6686">
            <v>0</v>
          </cell>
        </row>
        <row r="6687">
          <cell r="A6687">
            <v>0</v>
          </cell>
          <cell r="B6687">
            <v>0</v>
          </cell>
          <cell r="C6687" t="str">
            <v>C - EQUIPOS</v>
          </cell>
          <cell r="D6687">
            <v>0</v>
          </cell>
          <cell r="E6687">
            <v>0</v>
          </cell>
          <cell r="F6687">
            <v>0</v>
          </cell>
          <cell r="G6687">
            <v>0</v>
          </cell>
        </row>
        <row r="6688">
          <cell r="A6688" t="str">
            <v/>
          </cell>
          <cell r="B6688" t="str">
            <v/>
          </cell>
          <cell r="C6688">
            <v>0</v>
          </cell>
          <cell r="D6688" t="str">
            <v/>
          </cell>
          <cell r="E6688">
            <v>0</v>
          </cell>
          <cell r="F6688">
            <v>0</v>
          </cell>
          <cell r="G6688">
            <v>0</v>
          </cell>
        </row>
        <row r="6689">
          <cell r="A6689" t="str">
            <v/>
          </cell>
          <cell r="B6689" t="str">
            <v/>
          </cell>
          <cell r="C6689">
            <v>0</v>
          </cell>
          <cell r="D6689" t="str">
            <v/>
          </cell>
          <cell r="E6689">
            <v>0</v>
          </cell>
          <cell r="F6689">
            <v>0</v>
          </cell>
          <cell r="G6689">
            <v>0</v>
          </cell>
        </row>
        <row r="6690">
          <cell r="A6690" t="str">
            <v/>
          </cell>
          <cell r="B6690" t="str">
            <v/>
          </cell>
          <cell r="C6690">
            <v>0</v>
          </cell>
          <cell r="D6690" t="str">
            <v/>
          </cell>
          <cell r="E6690">
            <v>0</v>
          </cell>
          <cell r="F6690">
            <v>0</v>
          </cell>
          <cell r="G6690">
            <v>0</v>
          </cell>
        </row>
        <row r="6691">
          <cell r="A6691" t="str">
            <v/>
          </cell>
          <cell r="B6691" t="str">
            <v/>
          </cell>
          <cell r="C6691">
            <v>0</v>
          </cell>
          <cell r="D6691" t="str">
            <v/>
          </cell>
          <cell r="E6691">
            <v>0</v>
          </cell>
          <cell r="F6691">
            <v>0</v>
          </cell>
          <cell r="G6691">
            <v>0</v>
          </cell>
        </row>
        <row r="6692">
          <cell r="A6692" t="str">
            <v/>
          </cell>
          <cell r="B6692" t="str">
            <v/>
          </cell>
          <cell r="C6692">
            <v>0</v>
          </cell>
          <cell r="D6692" t="str">
            <v/>
          </cell>
          <cell r="E6692">
            <v>0</v>
          </cell>
          <cell r="F6692">
            <v>0</v>
          </cell>
          <cell r="G6692">
            <v>0</v>
          </cell>
        </row>
        <row r="6693">
          <cell r="A6693" t="str">
            <v/>
          </cell>
          <cell r="B6693" t="str">
            <v/>
          </cell>
          <cell r="C6693">
            <v>0</v>
          </cell>
          <cell r="D6693" t="str">
            <v/>
          </cell>
          <cell r="E6693">
            <v>0</v>
          </cell>
          <cell r="F6693">
            <v>0</v>
          </cell>
          <cell r="G6693">
            <v>0</v>
          </cell>
        </row>
        <row r="6694">
          <cell r="A6694" t="str">
            <v/>
          </cell>
          <cell r="B6694" t="str">
            <v/>
          </cell>
          <cell r="C6694">
            <v>0</v>
          </cell>
          <cell r="D6694" t="str">
            <v/>
          </cell>
          <cell r="E6694">
            <v>0</v>
          </cell>
          <cell r="F6694">
            <v>0</v>
          </cell>
          <cell r="G6694">
            <v>0</v>
          </cell>
        </row>
        <row r="6695">
          <cell r="A6695" t="str">
            <v/>
          </cell>
          <cell r="B6695" t="str">
            <v/>
          </cell>
          <cell r="C6695">
            <v>0</v>
          </cell>
          <cell r="D6695" t="str">
            <v/>
          </cell>
          <cell r="E6695">
            <v>0</v>
          </cell>
          <cell r="F6695">
            <v>0</v>
          </cell>
          <cell r="G6695">
            <v>0</v>
          </cell>
        </row>
        <row r="6696">
          <cell r="A6696" t="str">
            <v/>
          </cell>
          <cell r="B6696" t="str">
            <v/>
          </cell>
          <cell r="C6696">
            <v>0</v>
          </cell>
          <cell r="D6696" t="str">
            <v/>
          </cell>
          <cell r="E6696">
            <v>0</v>
          </cell>
          <cell r="F6696">
            <v>0</v>
          </cell>
          <cell r="G6696">
            <v>0</v>
          </cell>
        </row>
        <row r="6697">
          <cell r="A6697">
            <v>0</v>
          </cell>
          <cell r="B6697">
            <v>0</v>
          </cell>
          <cell r="C6697">
            <v>0</v>
          </cell>
          <cell r="D6697">
            <v>0</v>
          </cell>
          <cell r="E6697">
            <v>0</v>
          </cell>
          <cell r="F6697" t="str">
            <v>Total C</v>
          </cell>
          <cell r="G6697">
            <v>0</v>
          </cell>
        </row>
        <row r="6698">
          <cell r="A6698">
            <v>0</v>
          </cell>
          <cell r="B6698">
            <v>0</v>
          </cell>
          <cell r="C6698">
            <v>0</v>
          </cell>
          <cell r="D6698">
            <v>0</v>
          </cell>
          <cell r="E6698">
            <v>0</v>
          </cell>
          <cell r="F6698">
            <v>0</v>
          </cell>
          <cell r="G6698">
            <v>0</v>
          </cell>
        </row>
        <row r="6699">
          <cell r="A6699" t="str">
            <v/>
          </cell>
          <cell r="B6699" t="str">
            <v/>
          </cell>
          <cell r="C6699">
            <v>0</v>
          </cell>
          <cell r="D6699" t="str">
            <v>Costo  Neto</v>
          </cell>
          <cell r="E6699">
            <v>0</v>
          </cell>
          <cell r="F6699" t="str">
            <v>Total D=A+B+C</v>
          </cell>
          <cell r="G6699">
            <v>0</v>
          </cell>
        </row>
        <row r="6701">
          <cell r="A6701" t="str">
            <v>ANALISIS DE PRECIOS</v>
          </cell>
          <cell r="B6701">
            <v>0</v>
          </cell>
          <cell r="C6701">
            <v>0</v>
          </cell>
          <cell r="D6701">
            <v>0</v>
          </cell>
          <cell r="E6701">
            <v>0</v>
          </cell>
          <cell r="F6701">
            <v>0</v>
          </cell>
          <cell r="G6701">
            <v>0</v>
          </cell>
        </row>
        <row r="6702">
          <cell r="A6702" t="str">
            <v>COMITENTE:</v>
          </cell>
          <cell r="B6702" t="str">
            <v>DIRECCIÓN DE ARQUITECTURA</v>
          </cell>
          <cell r="C6702">
            <v>0</v>
          </cell>
          <cell r="D6702">
            <v>0</v>
          </cell>
          <cell r="E6702">
            <v>0</v>
          </cell>
          <cell r="F6702">
            <v>0</v>
          </cell>
          <cell r="G6702">
            <v>0</v>
          </cell>
        </row>
        <row r="6703">
          <cell r="A6703" t="str">
            <v>CONTRATISTA:</v>
          </cell>
          <cell r="B6703" t="str">
            <v>FUNCIONALES SIGOP</v>
          </cell>
          <cell r="C6703">
            <v>0</v>
          </cell>
          <cell r="D6703">
            <v>0</v>
          </cell>
          <cell r="E6703">
            <v>0</v>
          </cell>
          <cell r="F6703">
            <v>0</v>
          </cell>
          <cell r="G6703">
            <v>0</v>
          </cell>
        </row>
        <row r="6704">
          <cell r="A6704" t="str">
            <v>OBRA:</v>
          </cell>
          <cell r="B6704" t="str">
            <v>PRUEBA PLANILLA DE MEDICION</v>
          </cell>
          <cell r="C6704">
            <v>0</v>
          </cell>
          <cell r="D6704">
            <v>0</v>
          </cell>
          <cell r="E6704">
            <v>0</v>
          </cell>
          <cell r="F6704" t="str">
            <v>PRECIOS A:</v>
          </cell>
          <cell r="G6704">
            <v>0</v>
          </cell>
        </row>
        <row r="6705">
          <cell r="A6705" t="str">
            <v>UBICACIÓN:</v>
          </cell>
          <cell r="B6705" t="str">
            <v>CENTRO CIVICO</v>
          </cell>
          <cell r="C6705">
            <v>0</v>
          </cell>
          <cell r="D6705">
            <v>0</v>
          </cell>
          <cell r="E6705">
            <v>0</v>
          </cell>
          <cell r="F6705">
            <v>0</v>
          </cell>
          <cell r="G6705">
            <v>0</v>
          </cell>
        </row>
        <row r="6706">
          <cell r="A6706" t="str">
            <v>RUBRO:</v>
          </cell>
          <cell r="B6706" t="str">
            <v/>
          </cell>
          <cell r="C6706" t="str">
            <v/>
          </cell>
          <cell r="D6706">
            <v>0</v>
          </cell>
          <cell r="E6706">
            <v>0</v>
          </cell>
          <cell r="F6706">
            <v>0</v>
          </cell>
          <cell r="G6706">
            <v>0</v>
          </cell>
        </row>
        <row r="6707">
          <cell r="A6707" t="str">
            <v>ITEM:</v>
          </cell>
          <cell r="B6707" t="str">
            <v/>
          </cell>
          <cell r="C6707" t="str">
            <v/>
          </cell>
          <cell r="D6707">
            <v>0</v>
          </cell>
          <cell r="E6707">
            <v>0</v>
          </cell>
          <cell r="F6707" t="str">
            <v>UNIDAD:</v>
          </cell>
          <cell r="G6707" t="str">
            <v/>
          </cell>
        </row>
        <row r="6708">
          <cell r="A6708">
            <v>0</v>
          </cell>
          <cell r="B6708">
            <v>0</v>
          </cell>
          <cell r="C6708">
            <v>0</v>
          </cell>
          <cell r="D6708">
            <v>0</v>
          </cell>
          <cell r="E6708">
            <v>0</v>
          </cell>
          <cell r="F6708">
            <v>0</v>
          </cell>
          <cell r="G6708">
            <v>0</v>
          </cell>
        </row>
        <row r="6709">
          <cell r="A6709" t="str">
            <v>DATOS REDETERMINACION</v>
          </cell>
          <cell r="B6709">
            <v>0</v>
          </cell>
          <cell r="C6709" t="str">
            <v>DESIGNACION</v>
          </cell>
          <cell r="D6709" t="str">
            <v>U</v>
          </cell>
          <cell r="E6709" t="str">
            <v>Cantidad</v>
          </cell>
          <cell r="F6709" t="str">
            <v>$ Unitarios</v>
          </cell>
          <cell r="G6709" t="str">
            <v>$ Parcial</v>
          </cell>
        </row>
        <row r="6710">
          <cell r="A6710" t="str">
            <v>CÓDIGO</v>
          </cell>
          <cell r="B6710" t="str">
            <v>DESCRIPCIÓN</v>
          </cell>
          <cell r="C6710">
            <v>0</v>
          </cell>
          <cell r="D6710">
            <v>0</v>
          </cell>
          <cell r="E6710">
            <v>0</v>
          </cell>
          <cell r="F6710">
            <v>0</v>
          </cell>
          <cell r="G6710">
            <v>0</v>
          </cell>
        </row>
        <row r="6711">
          <cell r="A6711">
            <v>0</v>
          </cell>
          <cell r="B6711">
            <v>0</v>
          </cell>
          <cell r="C6711" t="str">
            <v>A - MATERIALES</v>
          </cell>
          <cell r="D6711">
            <v>0</v>
          </cell>
          <cell r="E6711">
            <v>0</v>
          </cell>
          <cell r="F6711">
            <v>0</v>
          </cell>
          <cell r="G6711">
            <v>0</v>
          </cell>
        </row>
        <row r="6712">
          <cell r="A6712" t="str">
            <v/>
          </cell>
          <cell r="B6712" t="str">
            <v/>
          </cell>
          <cell r="C6712">
            <v>0</v>
          </cell>
          <cell r="D6712" t="str">
            <v/>
          </cell>
          <cell r="E6712">
            <v>0</v>
          </cell>
          <cell r="F6712">
            <v>0</v>
          </cell>
          <cell r="G6712">
            <v>0</v>
          </cell>
        </row>
        <row r="6713">
          <cell r="A6713" t="str">
            <v/>
          </cell>
          <cell r="B6713" t="str">
            <v/>
          </cell>
          <cell r="C6713">
            <v>0</v>
          </cell>
          <cell r="D6713" t="str">
            <v/>
          </cell>
          <cell r="E6713">
            <v>0</v>
          </cell>
          <cell r="F6713">
            <v>0</v>
          </cell>
          <cell r="G6713">
            <v>0</v>
          </cell>
        </row>
        <row r="6714">
          <cell r="A6714" t="str">
            <v/>
          </cell>
          <cell r="B6714" t="str">
            <v/>
          </cell>
          <cell r="C6714">
            <v>0</v>
          </cell>
          <cell r="D6714" t="str">
            <v/>
          </cell>
          <cell r="E6714">
            <v>0</v>
          </cell>
          <cell r="F6714">
            <v>0</v>
          </cell>
          <cell r="G6714">
            <v>0</v>
          </cell>
        </row>
        <row r="6715">
          <cell r="A6715" t="str">
            <v/>
          </cell>
          <cell r="B6715" t="str">
            <v/>
          </cell>
          <cell r="C6715">
            <v>0</v>
          </cell>
          <cell r="D6715" t="str">
            <v/>
          </cell>
          <cell r="E6715">
            <v>0</v>
          </cell>
          <cell r="F6715">
            <v>0</v>
          </cell>
          <cell r="G6715">
            <v>0</v>
          </cell>
        </row>
        <row r="6716">
          <cell r="A6716" t="str">
            <v/>
          </cell>
          <cell r="B6716" t="str">
            <v/>
          </cell>
          <cell r="C6716">
            <v>0</v>
          </cell>
          <cell r="D6716" t="str">
            <v/>
          </cell>
          <cell r="E6716">
            <v>0</v>
          </cell>
          <cell r="F6716">
            <v>0</v>
          </cell>
          <cell r="G6716">
            <v>0</v>
          </cell>
        </row>
        <row r="6717">
          <cell r="A6717" t="str">
            <v/>
          </cell>
          <cell r="B6717" t="str">
            <v/>
          </cell>
          <cell r="C6717">
            <v>0</v>
          </cell>
          <cell r="D6717" t="str">
            <v/>
          </cell>
          <cell r="E6717">
            <v>0</v>
          </cell>
          <cell r="F6717">
            <v>0</v>
          </cell>
          <cell r="G6717">
            <v>0</v>
          </cell>
        </row>
        <row r="6718">
          <cell r="A6718" t="str">
            <v/>
          </cell>
          <cell r="B6718" t="str">
            <v/>
          </cell>
          <cell r="C6718">
            <v>0</v>
          </cell>
          <cell r="D6718" t="str">
            <v/>
          </cell>
          <cell r="E6718">
            <v>0</v>
          </cell>
          <cell r="F6718">
            <v>0</v>
          </cell>
          <cell r="G6718">
            <v>0</v>
          </cell>
        </row>
        <row r="6719">
          <cell r="A6719" t="str">
            <v/>
          </cell>
          <cell r="B6719" t="str">
            <v/>
          </cell>
          <cell r="C6719">
            <v>0</v>
          </cell>
          <cell r="D6719" t="str">
            <v/>
          </cell>
          <cell r="E6719">
            <v>0</v>
          </cell>
          <cell r="F6719">
            <v>0</v>
          </cell>
          <cell r="G6719">
            <v>0</v>
          </cell>
        </row>
        <row r="6720">
          <cell r="A6720" t="str">
            <v/>
          </cell>
          <cell r="B6720" t="str">
            <v/>
          </cell>
          <cell r="C6720">
            <v>0</v>
          </cell>
          <cell r="D6720" t="str">
            <v/>
          </cell>
          <cell r="E6720">
            <v>0</v>
          </cell>
          <cell r="F6720">
            <v>0</v>
          </cell>
          <cell r="G6720">
            <v>0</v>
          </cell>
        </row>
        <row r="6721">
          <cell r="A6721" t="str">
            <v/>
          </cell>
          <cell r="B6721" t="str">
            <v/>
          </cell>
          <cell r="C6721">
            <v>0</v>
          </cell>
          <cell r="D6721" t="str">
            <v/>
          </cell>
          <cell r="E6721">
            <v>0</v>
          </cell>
          <cell r="F6721">
            <v>0</v>
          </cell>
          <cell r="G6721">
            <v>0</v>
          </cell>
        </row>
        <row r="6722">
          <cell r="A6722" t="str">
            <v/>
          </cell>
          <cell r="B6722" t="str">
            <v/>
          </cell>
          <cell r="C6722">
            <v>0</v>
          </cell>
          <cell r="D6722" t="str">
            <v/>
          </cell>
          <cell r="E6722">
            <v>0</v>
          </cell>
          <cell r="F6722">
            <v>0</v>
          </cell>
          <cell r="G6722">
            <v>0</v>
          </cell>
        </row>
        <row r="6723">
          <cell r="A6723" t="str">
            <v/>
          </cell>
          <cell r="B6723" t="str">
            <v/>
          </cell>
          <cell r="C6723">
            <v>0</v>
          </cell>
          <cell r="D6723" t="str">
            <v/>
          </cell>
          <cell r="E6723">
            <v>0</v>
          </cell>
          <cell r="F6723">
            <v>0</v>
          </cell>
          <cell r="G6723">
            <v>0</v>
          </cell>
        </row>
        <row r="6724">
          <cell r="A6724" t="str">
            <v/>
          </cell>
          <cell r="B6724" t="str">
            <v/>
          </cell>
          <cell r="C6724">
            <v>0</v>
          </cell>
          <cell r="D6724" t="str">
            <v/>
          </cell>
          <cell r="E6724">
            <v>0</v>
          </cell>
          <cell r="F6724">
            <v>0</v>
          </cell>
          <cell r="G6724">
            <v>0</v>
          </cell>
        </row>
        <row r="6725">
          <cell r="A6725" t="str">
            <v/>
          </cell>
          <cell r="B6725" t="str">
            <v/>
          </cell>
          <cell r="C6725">
            <v>0</v>
          </cell>
          <cell r="D6725" t="str">
            <v/>
          </cell>
          <cell r="E6725">
            <v>0</v>
          </cell>
          <cell r="F6725">
            <v>0</v>
          </cell>
          <cell r="G6725">
            <v>0</v>
          </cell>
        </row>
        <row r="6726">
          <cell r="A6726">
            <v>0</v>
          </cell>
          <cell r="B6726">
            <v>0</v>
          </cell>
          <cell r="C6726">
            <v>0</v>
          </cell>
          <cell r="D6726">
            <v>0</v>
          </cell>
          <cell r="E6726">
            <v>0</v>
          </cell>
          <cell r="F6726" t="str">
            <v>Total A</v>
          </cell>
          <cell r="G6726">
            <v>0</v>
          </cell>
        </row>
        <row r="6727">
          <cell r="A6727">
            <v>0</v>
          </cell>
          <cell r="B6727">
            <v>0</v>
          </cell>
          <cell r="C6727" t="str">
            <v>B - MANO DE OBRA</v>
          </cell>
          <cell r="D6727">
            <v>0</v>
          </cell>
          <cell r="E6727">
            <v>0</v>
          </cell>
          <cell r="F6727">
            <v>0</v>
          </cell>
          <cell r="G6727">
            <v>0</v>
          </cell>
        </row>
        <row r="6728">
          <cell r="A6728" t="str">
            <v/>
          </cell>
          <cell r="B6728">
            <v>0</v>
          </cell>
          <cell r="C6728">
            <v>0</v>
          </cell>
          <cell r="D6728" t="str">
            <v/>
          </cell>
          <cell r="E6728">
            <v>0</v>
          </cell>
          <cell r="F6728">
            <v>0</v>
          </cell>
          <cell r="G6728">
            <v>0</v>
          </cell>
        </row>
        <row r="6729">
          <cell r="A6729" t="str">
            <v/>
          </cell>
          <cell r="B6729">
            <v>0</v>
          </cell>
          <cell r="C6729">
            <v>0</v>
          </cell>
          <cell r="D6729" t="str">
            <v/>
          </cell>
          <cell r="E6729">
            <v>0</v>
          </cell>
          <cell r="F6729">
            <v>0</v>
          </cell>
          <cell r="G6729">
            <v>0</v>
          </cell>
        </row>
        <row r="6730">
          <cell r="A6730" t="str">
            <v/>
          </cell>
          <cell r="B6730">
            <v>0</v>
          </cell>
          <cell r="C6730">
            <v>0</v>
          </cell>
          <cell r="D6730" t="str">
            <v/>
          </cell>
          <cell r="E6730">
            <v>0</v>
          </cell>
          <cell r="F6730">
            <v>0</v>
          </cell>
          <cell r="G6730">
            <v>0</v>
          </cell>
        </row>
        <row r="6731">
          <cell r="A6731" t="str">
            <v/>
          </cell>
          <cell r="B6731">
            <v>0</v>
          </cell>
          <cell r="C6731">
            <v>0</v>
          </cell>
          <cell r="D6731" t="str">
            <v/>
          </cell>
          <cell r="E6731">
            <v>0</v>
          </cell>
          <cell r="F6731">
            <v>0</v>
          </cell>
          <cell r="G6731">
            <v>0</v>
          </cell>
        </row>
        <row r="6732">
          <cell r="A6732" t="str">
            <v/>
          </cell>
          <cell r="B6732">
            <v>0</v>
          </cell>
          <cell r="C6732">
            <v>0</v>
          </cell>
          <cell r="D6732" t="str">
            <v/>
          </cell>
          <cell r="E6732">
            <v>0</v>
          </cell>
          <cell r="F6732">
            <v>0</v>
          </cell>
          <cell r="G6732">
            <v>0</v>
          </cell>
        </row>
        <row r="6733">
          <cell r="A6733" t="str">
            <v/>
          </cell>
          <cell r="B6733">
            <v>0</v>
          </cell>
          <cell r="C6733">
            <v>0</v>
          </cell>
          <cell r="D6733" t="str">
            <v/>
          </cell>
          <cell r="E6733">
            <v>0</v>
          </cell>
          <cell r="F6733">
            <v>0</v>
          </cell>
          <cell r="G6733">
            <v>0</v>
          </cell>
        </row>
        <row r="6734">
          <cell r="A6734" t="str">
            <v/>
          </cell>
          <cell r="B6734">
            <v>0</v>
          </cell>
          <cell r="C6734">
            <v>0</v>
          </cell>
          <cell r="D6734" t="str">
            <v/>
          </cell>
          <cell r="E6734">
            <v>0</v>
          </cell>
          <cell r="F6734">
            <v>0</v>
          </cell>
          <cell r="G6734">
            <v>0</v>
          </cell>
        </row>
        <row r="6735">
          <cell r="A6735" t="str">
            <v/>
          </cell>
          <cell r="B6735">
            <v>0</v>
          </cell>
          <cell r="C6735">
            <v>0</v>
          </cell>
          <cell r="D6735" t="str">
            <v/>
          </cell>
          <cell r="E6735">
            <v>0</v>
          </cell>
          <cell r="F6735">
            <v>0</v>
          </cell>
          <cell r="G6735">
            <v>0</v>
          </cell>
        </row>
        <row r="6736">
          <cell r="A6736">
            <v>0</v>
          </cell>
          <cell r="B6736">
            <v>0</v>
          </cell>
          <cell r="C6736">
            <v>0</v>
          </cell>
          <cell r="D6736">
            <v>0</v>
          </cell>
          <cell r="E6736">
            <v>0</v>
          </cell>
          <cell r="F6736" t="str">
            <v>Total B</v>
          </cell>
          <cell r="G6736">
            <v>0</v>
          </cell>
        </row>
        <row r="6737">
          <cell r="A6737">
            <v>0</v>
          </cell>
          <cell r="B6737">
            <v>0</v>
          </cell>
          <cell r="C6737" t="str">
            <v>C - EQUIPOS</v>
          </cell>
          <cell r="D6737">
            <v>0</v>
          </cell>
          <cell r="E6737">
            <v>0</v>
          </cell>
          <cell r="F6737">
            <v>0</v>
          </cell>
          <cell r="G6737">
            <v>0</v>
          </cell>
        </row>
        <row r="6738">
          <cell r="A6738" t="str">
            <v/>
          </cell>
          <cell r="B6738" t="str">
            <v/>
          </cell>
          <cell r="C6738">
            <v>0</v>
          </cell>
          <cell r="D6738" t="str">
            <v/>
          </cell>
          <cell r="E6738">
            <v>0</v>
          </cell>
          <cell r="F6738">
            <v>0</v>
          </cell>
          <cell r="G6738">
            <v>0</v>
          </cell>
        </row>
        <row r="6739">
          <cell r="A6739" t="str">
            <v/>
          </cell>
          <cell r="B6739" t="str">
            <v/>
          </cell>
          <cell r="C6739">
            <v>0</v>
          </cell>
          <cell r="D6739" t="str">
            <v/>
          </cell>
          <cell r="E6739">
            <v>0</v>
          </cell>
          <cell r="F6739">
            <v>0</v>
          </cell>
          <cell r="G6739">
            <v>0</v>
          </cell>
        </row>
        <row r="6740">
          <cell r="A6740" t="str">
            <v/>
          </cell>
          <cell r="B6740" t="str">
            <v/>
          </cell>
          <cell r="C6740">
            <v>0</v>
          </cell>
          <cell r="D6740" t="str">
            <v/>
          </cell>
          <cell r="E6740">
            <v>0</v>
          </cell>
          <cell r="F6740">
            <v>0</v>
          </cell>
          <cell r="G6740">
            <v>0</v>
          </cell>
        </row>
        <row r="6741">
          <cell r="A6741" t="str">
            <v/>
          </cell>
          <cell r="B6741" t="str">
            <v/>
          </cell>
          <cell r="C6741">
            <v>0</v>
          </cell>
          <cell r="D6741" t="str">
            <v/>
          </cell>
          <cell r="E6741">
            <v>0</v>
          </cell>
          <cell r="F6741">
            <v>0</v>
          </cell>
          <cell r="G6741">
            <v>0</v>
          </cell>
        </row>
        <row r="6742">
          <cell r="A6742" t="str">
            <v/>
          </cell>
          <cell r="B6742" t="str">
            <v/>
          </cell>
          <cell r="C6742">
            <v>0</v>
          </cell>
          <cell r="D6742" t="str">
            <v/>
          </cell>
          <cell r="E6742">
            <v>0</v>
          </cell>
          <cell r="F6742">
            <v>0</v>
          </cell>
          <cell r="G6742">
            <v>0</v>
          </cell>
        </row>
        <row r="6743">
          <cell r="A6743" t="str">
            <v/>
          </cell>
          <cell r="B6743" t="str">
            <v/>
          </cell>
          <cell r="C6743">
            <v>0</v>
          </cell>
          <cell r="D6743" t="str">
            <v/>
          </cell>
          <cell r="E6743">
            <v>0</v>
          </cell>
          <cell r="F6743">
            <v>0</v>
          </cell>
          <cell r="G6743">
            <v>0</v>
          </cell>
        </row>
        <row r="6744">
          <cell r="A6744" t="str">
            <v/>
          </cell>
          <cell r="B6744" t="str">
            <v/>
          </cell>
          <cell r="C6744">
            <v>0</v>
          </cell>
          <cell r="D6744" t="str">
            <v/>
          </cell>
          <cell r="E6744">
            <v>0</v>
          </cell>
          <cell r="F6744">
            <v>0</v>
          </cell>
          <cell r="G6744">
            <v>0</v>
          </cell>
        </row>
        <row r="6745">
          <cell r="A6745" t="str">
            <v/>
          </cell>
          <cell r="B6745" t="str">
            <v/>
          </cell>
          <cell r="C6745">
            <v>0</v>
          </cell>
          <cell r="D6745" t="str">
            <v/>
          </cell>
          <cell r="E6745">
            <v>0</v>
          </cell>
          <cell r="F6745">
            <v>0</v>
          </cell>
          <cell r="G6745">
            <v>0</v>
          </cell>
        </row>
        <row r="6746">
          <cell r="A6746" t="str">
            <v/>
          </cell>
          <cell r="B6746" t="str">
            <v/>
          </cell>
          <cell r="C6746">
            <v>0</v>
          </cell>
          <cell r="D6746" t="str">
            <v/>
          </cell>
          <cell r="E6746">
            <v>0</v>
          </cell>
          <cell r="F6746">
            <v>0</v>
          </cell>
          <cell r="G6746">
            <v>0</v>
          </cell>
        </row>
        <row r="6747">
          <cell r="A6747">
            <v>0</v>
          </cell>
          <cell r="B6747">
            <v>0</v>
          </cell>
          <cell r="C6747">
            <v>0</v>
          </cell>
          <cell r="D6747">
            <v>0</v>
          </cell>
          <cell r="E6747">
            <v>0</v>
          </cell>
          <cell r="F6747" t="str">
            <v>Total C</v>
          </cell>
          <cell r="G6747">
            <v>0</v>
          </cell>
        </row>
        <row r="6748">
          <cell r="A6748">
            <v>0</v>
          </cell>
          <cell r="B6748">
            <v>0</v>
          </cell>
          <cell r="C6748">
            <v>0</v>
          </cell>
          <cell r="D6748">
            <v>0</v>
          </cell>
          <cell r="E6748">
            <v>0</v>
          </cell>
          <cell r="F6748">
            <v>0</v>
          </cell>
          <cell r="G6748">
            <v>0</v>
          </cell>
        </row>
        <row r="6749">
          <cell r="A6749" t="str">
            <v/>
          </cell>
          <cell r="B6749" t="str">
            <v/>
          </cell>
          <cell r="C6749">
            <v>0</v>
          </cell>
          <cell r="D6749" t="str">
            <v>Costo  Neto</v>
          </cell>
          <cell r="E6749">
            <v>0</v>
          </cell>
          <cell r="F6749" t="str">
            <v>Total D=A+B+C</v>
          </cell>
          <cell r="G6749">
            <v>0</v>
          </cell>
        </row>
        <row r="6751">
          <cell r="A6751" t="str">
            <v>ANALISIS DE PRECIOS</v>
          </cell>
          <cell r="B6751">
            <v>0</v>
          </cell>
          <cell r="C6751">
            <v>0</v>
          </cell>
          <cell r="D6751">
            <v>0</v>
          </cell>
          <cell r="E6751">
            <v>0</v>
          </cell>
          <cell r="F6751">
            <v>0</v>
          </cell>
          <cell r="G6751">
            <v>0</v>
          </cell>
        </row>
        <row r="6752">
          <cell r="A6752" t="str">
            <v>COMITENTE:</v>
          </cell>
          <cell r="B6752" t="str">
            <v>DIRECCIÓN DE ARQUITECTURA</v>
          </cell>
          <cell r="C6752">
            <v>0</v>
          </cell>
          <cell r="D6752">
            <v>0</v>
          </cell>
          <cell r="E6752">
            <v>0</v>
          </cell>
          <cell r="F6752">
            <v>0</v>
          </cell>
          <cell r="G6752">
            <v>0</v>
          </cell>
        </row>
        <row r="6753">
          <cell r="A6753" t="str">
            <v>CONTRATISTA:</v>
          </cell>
          <cell r="B6753" t="str">
            <v>FUNCIONALES SIGOP</v>
          </cell>
          <cell r="C6753">
            <v>0</v>
          </cell>
          <cell r="D6753">
            <v>0</v>
          </cell>
          <cell r="E6753">
            <v>0</v>
          </cell>
          <cell r="F6753">
            <v>0</v>
          </cell>
          <cell r="G6753">
            <v>0</v>
          </cell>
        </row>
        <row r="6754">
          <cell r="A6754" t="str">
            <v>OBRA:</v>
          </cell>
          <cell r="B6754" t="str">
            <v>PRUEBA PLANILLA DE MEDICION</v>
          </cell>
          <cell r="C6754">
            <v>0</v>
          </cell>
          <cell r="D6754">
            <v>0</v>
          </cell>
          <cell r="E6754">
            <v>0</v>
          </cell>
          <cell r="F6754" t="str">
            <v>PRECIOS A:</v>
          </cell>
          <cell r="G6754">
            <v>0</v>
          </cell>
        </row>
        <row r="6755">
          <cell r="A6755" t="str">
            <v>UBICACIÓN:</v>
          </cell>
          <cell r="B6755" t="str">
            <v>CENTRO CIVICO</v>
          </cell>
          <cell r="C6755">
            <v>0</v>
          </cell>
          <cell r="D6755">
            <v>0</v>
          </cell>
          <cell r="E6755">
            <v>0</v>
          </cell>
          <cell r="F6755">
            <v>0</v>
          </cell>
          <cell r="G6755">
            <v>0</v>
          </cell>
        </row>
        <row r="6756">
          <cell r="A6756" t="str">
            <v>RUBRO:</v>
          </cell>
          <cell r="B6756" t="str">
            <v/>
          </cell>
          <cell r="C6756" t="str">
            <v/>
          </cell>
          <cell r="D6756">
            <v>0</v>
          </cell>
          <cell r="E6756">
            <v>0</v>
          </cell>
          <cell r="F6756">
            <v>0</v>
          </cell>
          <cell r="G6756">
            <v>0</v>
          </cell>
        </row>
        <row r="6757">
          <cell r="A6757" t="str">
            <v>ITEM:</v>
          </cell>
          <cell r="B6757" t="str">
            <v/>
          </cell>
          <cell r="C6757" t="str">
            <v/>
          </cell>
          <cell r="D6757">
            <v>0</v>
          </cell>
          <cell r="E6757">
            <v>0</v>
          </cell>
          <cell r="F6757" t="str">
            <v>UNIDAD:</v>
          </cell>
          <cell r="G6757" t="str">
            <v/>
          </cell>
        </row>
        <row r="6758">
          <cell r="A6758">
            <v>0</v>
          </cell>
          <cell r="B6758">
            <v>0</v>
          </cell>
          <cell r="C6758">
            <v>0</v>
          </cell>
          <cell r="D6758">
            <v>0</v>
          </cell>
          <cell r="E6758">
            <v>0</v>
          </cell>
          <cell r="F6758">
            <v>0</v>
          </cell>
          <cell r="G6758">
            <v>0</v>
          </cell>
        </row>
        <row r="6759">
          <cell r="A6759" t="str">
            <v>DATOS REDETERMINACION</v>
          </cell>
          <cell r="B6759">
            <v>0</v>
          </cell>
          <cell r="C6759" t="str">
            <v>DESIGNACION</v>
          </cell>
          <cell r="D6759" t="str">
            <v>U</v>
          </cell>
          <cell r="E6759" t="str">
            <v>Cantidad</v>
          </cell>
          <cell r="F6759" t="str">
            <v>$ Unitarios</v>
          </cell>
          <cell r="G6759" t="str">
            <v>$ Parcial</v>
          </cell>
        </row>
        <row r="6760">
          <cell r="A6760" t="str">
            <v>CÓDIGO</v>
          </cell>
          <cell r="B6760" t="str">
            <v>DESCRIPCIÓN</v>
          </cell>
          <cell r="C6760">
            <v>0</v>
          </cell>
          <cell r="D6760">
            <v>0</v>
          </cell>
          <cell r="E6760">
            <v>0</v>
          </cell>
          <cell r="F6760">
            <v>0</v>
          </cell>
          <cell r="G6760">
            <v>0</v>
          </cell>
        </row>
        <row r="6761">
          <cell r="A6761">
            <v>0</v>
          </cell>
          <cell r="B6761">
            <v>0</v>
          </cell>
          <cell r="C6761" t="str">
            <v>A - MATERIALES</v>
          </cell>
          <cell r="D6761">
            <v>0</v>
          </cell>
          <cell r="E6761">
            <v>0</v>
          </cell>
          <cell r="F6761">
            <v>0</v>
          </cell>
          <cell r="G6761">
            <v>0</v>
          </cell>
        </row>
        <row r="6762">
          <cell r="A6762" t="str">
            <v/>
          </cell>
          <cell r="B6762" t="str">
            <v/>
          </cell>
          <cell r="C6762">
            <v>0</v>
          </cell>
          <cell r="D6762" t="str">
            <v/>
          </cell>
          <cell r="E6762">
            <v>0</v>
          </cell>
          <cell r="F6762">
            <v>0</v>
          </cell>
          <cell r="G6762">
            <v>0</v>
          </cell>
        </row>
        <row r="6763">
          <cell r="A6763" t="str">
            <v/>
          </cell>
          <cell r="B6763" t="str">
            <v/>
          </cell>
          <cell r="C6763">
            <v>0</v>
          </cell>
          <cell r="D6763" t="str">
            <v/>
          </cell>
          <cell r="E6763">
            <v>0</v>
          </cell>
          <cell r="F6763">
            <v>0</v>
          </cell>
          <cell r="G6763">
            <v>0</v>
          </cell>
        </row>
        <row r="6764">
          <cell r="A6764" t="str">
            <v/>
          </cell>
          <cell r="B6764" t="str">
            <v/>
          </cell>
          <cell r="C6764">
            <v>0</v>
          </cell>
          <cell r="D6764" t="str">
            <v/>
          </cell>
          <cell r="E6764">
            <v>0</v>
          </cell>
          <cell r="F6764">
            <v>0</v>
          </cell>
          <cell r="G6764">
            <v>0</v>
          </cell>
        </row>
        <row r="6765">
          <cell r="A6765" t="str">
            <v/>
          </cell>
          <cell r="B6765" t="str">
            <v/>
          </cell>
          <cell r="C6765">
            <v>0</v>
          </cell>
          <cell r="D6765" t="str">
            <v/>
          </cell>
          <cell r="E6765">
            <v>0</v>
          </cell>
          <cell r="F6765">
            <v>0</v>
          </cell>
          <cell r="G6765">
            <v>0</v>
          </cell>
        </row>
        <row r="6766">
          <cell r="A6766" t="str">
            <v/>
          </cell>
          <cell r="B6766" t="str">
            <v/>
          </cell>
          <cell r="C6766">
            <v>0</v>
          </cell>
          <cell r="D6766" t="str">
            <v/>
          </cell>
          <cell r="E6766">
            <v>0</v>
          </cell>
          <cell r="F6766">
            <v>0</v>
          </cell>
          <cell r="G6766">
            <v>0</v>
          </cell>
        </row>
        <row r="6767">
          <cell r="A6767" t="str">
            <v/>
          </cell>
          <cell r="B6767" t="str">
            <v/>
          </cell>
          <cell r="C6767">
            <v>0</v>
          </cell>
          <cell r="D6767" t="str">
            <v/>
          </cell>
          <cell r="E6767">
            <v>0</v>
          </cell>
          <cell r="F6767">
            <v>0</v>
          </cell>
          <cell r="G6767">
            <v>0</v>
          </cell>
        </row>
        <row r="6768">
          <cell r="A6768" t="str">
            <v/>
          </cell>
          <cell r="B6768" t="str">
            <v/>
          </cell>
          <cell r="C6768">
            <v>0</v>
          </cell>
          <cell r="D6768" t="str">
            <v/>
          </cell>
          <cell r="E6768">
            <v>0</v>
          </cell>
          <cell r="F6768">
            <v>0</v>
          </cell>
          <cell r="G6768">
            <v>0</v>
          </cell>
        </row>
        <row r="6769">
          <cell r="A6769" t="str">
            <v/>
          </cell>
          <cell r="B6769" t="str">
            <v/>
          </cell>
          <cell r="C6769">
            <v>0</v>
          </cell>
          <cell r="D6769" t="str">
            <v/>
          </cell>
          <cell r="E6769">
            <v>0</v>
          </cell>
          <cell r="F6769">
            <v>0</v>
          </cell>
          <cell r="G6769">
            <v>0</v>
          </cell>
        </row>
        <row r="6770">
          <cell r="A6770" t="str">
            <v/>
          </cell>
          <cell r="B6770" t="str">
            <v/>
          </cell>
          <cell r="C6770">
            <v>0</v>
          </cell>
          <cell r="D6770" t="str">
            <v/>
          </cell>
          <cell r="E6770">
            <v>0</v>
          </cell>
          <cell r="F6770">
            <v>0</v>
          </cell>
          <cell r="G6770">
            <v>0</v>
          </cell>
        </row>
        <row r="6771">
          <cell r="A6771" t="str">
            <v/>
          </cell>
          <cell r="B6771" t="str">
            <v/>
          </cell>
          <cell r="C6771">
            <v>0</v>
          </cell>
          <cell r="D6771" t="str">
            <v/>
          </cell>
          <cell r="E6771">
            <v>0</v>
          </cell>
          <cell r="F6771">
            <v>0</v>
          </cell>
          <cell r="G6771">
            <v>0</v>
          </cell>
        </row>
        <row r="6772">
          <cell r="A6772" t="str">
            <v/>
          </cell>
          <cell r="B6772" t="str">
            <v/>
          </cell>
          <cell r="C6772">
            <v>0</v>
          </cell>
          <cell r="D6772" t="str">
            <v/>
          </cell>
          <cell r="E6772">
            <v>0</v>
          </cell>
          <cell r="F6772">
            <v>0</v>
          </cell>
          <cell r="G6772">
            <v>0</v>
          </cell>
        </row>
        <row r="6773">
          <cell r="A6773" t="str">
            <v/>
          </cell>
          <cell r="B6773" t="str">
            <v/>
          </cell>
          <cell r="C6773">
            <v>0</v>
          </cell>
          <cell r="D6773" t="str">
            <v/>
          </cell>
          <cell r="E6773">
            <v>0</v>
          </cell>
          <cell r="F6773">
            <v>0</v>
          </cell>
          <cell r="G6773">
            <v>0</v>
          </cell>
        </row>
        <row r="6774">
          <cell r="A6774" t="str">
            <v/>
          </cell>
          <cell r="B6774" t="str">
            <v/>
          </cell>
          <cell r="C6774">
            <v>0</v>
          </cell>
          <cell r="D6774" t="str">
            <v/>
          </cell>
          <cell r="E6774">
            <v>0</v>
          </cell>
          <cell r="F6774">
            <v>0</v>
          </cell>
          <cell r="G6774">
            <v>0</v>
          </cell>
        </row>
        <row r="6775">
          <cell r="A6775" t="str">
            <v/>
          </cell>
          <cell r="B6775" t="str">
            <v/>
          </cell>
          <cell r="C6775">
            <v>0</v>
          </cell>
          <cell r="D6775" t="str">
            <v/>
          </cell>
          <cell r="E6775">
            <v>0</v>
          </cell>
          <cell r="F6775">
            <v>0</v>
          </cell>
          <cell r="G6775">
            <v>0</v>
          </cell>
        </row>
        <row r="6776">
          <cell r="A6776">
            <v>0</v>
          </cell>
          <cell r="B6776">
            <v>0</v>
          </cell>
          <cell r="C6776">
            <v>0</v>
          </cell>
          <cell r="D6776">
            <v>0</v>
          </cell>
          <cell r="E6776">
            <v>0</v>
          </cell>
          <cell r="F6776" t="str">
            <v>Total A</v>
          </cell>
          <cell r="G6776">
            <v>0</v>
          </cell>
        </row>
        <row r="6777">
          <cell r="A6777">
            <v>0</v>
          </cell>
          <cell r="B6777">
            <v>0</v>
          </cell>
          <cell r="C6777" t="str">
            <v>B - MANO DE OBRA</v>
          </cell>
          <cell r="D6777">
            <v>0</v>
          </cell>
          <cell r="E6777">
            <v>0</v>
          </cell>
          <cell r="F6777">
            <v>0</v>
          </cell>
          <cell r="G6777">
            <v>0</v>
          </cell>
        </row>
        <row r="6778">
          <cell r="A6778" t="str">
            <v/>
          </cell>
          <cell r="B6778">
            <v>0</v>
          </cell>
          <cell r="C6778">
            <v>0</v>
          </cell>
          <cell r="D6778" t="str">
            <v/>
          </cell>
          <cell r="E6778">
            <v>0</v>
          </cell>
          <cell r="F6778">
            <v>0</v>
          </cell>
          <cell r="G6778">
            <v>0</v>
          </cell>
        </row>
        <row r="6779">
          <cell r="A6779" t="str">
            <v/>
          </cell>
          <cell r="B6779">
            <v>0</v>
          </cell>
          <cell r="C6779">
            <v>0</v>
          </cell>
          <cell r="D6779" t="str">
            <v/>
          </cell>
          <cell r="E6779">
            <v>0</v>
          </cell>
          <cell r="F6779">
            <v>0</v>
          </cell>
          <cell r="G6779">
            <v>0</v>
          </cell>
        </row>
        <row r="6780">
          <cell r="A6780" t="str">
            <v/>
          </cell>
          <cell r="B6780">
            <v>0</v>
          </cell>
          <cell r="C6780">
            <v>0</v>
          </cell>
          <cell r="D6780" t="str">
            <v/>
          </cell>
          <cell r="E6780">
            <v>0</v>
          </cell>
          <cell r="F6780">
            <v>0</v>
          </cell>
          <cell r="G6780">
            <v>0</v>
          </cell>
        </row>
        <row r="6781">
          <cell r="A6781" t="str">
            <v/>
          </cell>
          <cell r="B6781">
            <v>0</v>
          </cell>
          <cell r="C6781">
            <v>0</v>
          </cell>
          <cell r="D6781" t="str">
            <v/>
          </cell>
          <cell r="E6781">
            <v>0</v>
          </cell>
          <cell r="F6781">
            <v>0</v>
          </cell>
          <cell r="G6781">
            <v>0</v>
          </cell>
        </row>
        <row r="6782">
          <cell r="A6782" t="str">
            <v/>
          </cell>
          <cell r="B6782">
            <v>0</v>
          </cell>
          <cell r="C6782">
            <v>0</v>
          </cell>
          <cell r="D6782" t="str">
            <v/>
          </cell>
          <cell r="E6782">
            <v>0</v>
          </cell>
          <cell r="F6782">
            <v>0</v>
          </cell>
          <cell r="G6782">
            <v>0</v>
          </cell>
        </row>
        <row r="6783">
          <cell r="A6783" t="str">
            <v/>
          </cell>
          <cell r="B6783">
            <v>0</v>
          </cell>
          <cell r="C6783">
            <v>0</v>
          </cell>
          <cell r="D6783" t="str">
            <v/>
          </cell>
          <cell r="E6783">
            <v>0</v>
          </cell>
          <cell r="F6783">
            <v>0</v>
          </cell>
          <cell r="G6783">
            <v>0</v>
          </cell>
        </row>
        <row r="6784">
          <cell r="A6784" t="str">
            <v/>
          </cell>
          <cell r="B6784">
            <v>0</v>
          </cell>
          <cell r="C6784">
            <v>0</v>
          </cell>
          <cell r="D6784" t="str">
            <v/>
          </cell>
          <cell r="E6784">
            <v>0</v>
          </cell>
          <cell r="F6784">
            <v>0</v>
          </cell>
          <cell r="G6784">
            <v>0</v>
          </cell>
        </row>
        <row r="6785">
          <cell r="A6785" t="str">
            <v/>
          </cell>
          <cell r="B6785">
            <v>0</v>
          </cell>
          <cell r="C6785">
            <v>0</v>
          </cell>
          <cell r="D6785" t="str">
            <v/>
          </cell>
          <cell r="E6785">
            <v>0</v>
          </cell>
          <cell r="F6785">
            <v>0</v>
          </cell>
          <cell r="G6785">
            <v>0</v>
          </cell>
        </row>
        <row r="6786">
          <cell r="A6786">
            <v>0</v>
          </cell>
          <cell r="B6786">
            <v>0</v>
          </cell>
          <cell r="C6786">
            <v>0</v>
          </cell>
          <cell r="D6786">
            <v>0</v>
          </cell>
          <cell r="E6786">
            <v>0</v>
          </cell>
          <cell r="F6786" t="str">
            <v>Total B</v>
          </cell>
          <cell r="G6786">
            <v>0</v>
          </cell>
        </row>
        <row r="6787">
          <cell r="A6787">
            <v>0</v>
          </cell>
          <cell r="B6787">
            <v>0</v>
          </cell>
          <cell r="C6787" t="str">
            <v>C - EQUIPOS</v>
          </cell>
          <cell r="D6787">
            <v>0</v>
          </cell>
          <cell r="E6787">
            <v>0</v>
          </cell>
          <cell r="F6787">
            <v>0</v>
          </cell>
          <cell r="G6787">
            <v>0</v>
          </cell>
        </row>
        <row r="6788">
          <cell r="A6788" t="str">
            <v/>
          </cell>
          <cell r="B6788" t="str">
            <v/>
          </cell>
          <cell r="C6788">
            <v>0</v>
          </cell>
          <cell r="D6788" t="str">
            <v/>
          </cell>
          <cell r="E6788">
            <v>0</v>
          </cell>
          <cell r="F6788">
            <v>0</v>
          </cell>
          <cell r="G6788">
            <v>0</v>
          </cell>
        </row>
        <row r="6789">
          <cell r="A6789" t="str">
            <v/>
          </cell>
          <cell r="B6789" t="str">
            <v/>
          </cell>
          <cell r="C6789">
            <v>0</v>
          </cell>
          <cell r="D6789" t="str">
            <v/>
          </cell>
          <cell r="E6789">
            <v>0</v>
          </cell>
          <cell r="F6789">
            <v>0</v>
          </cell>
          <cell r="G6789">
            <v>0</v>
          </cell>
        </row>
        <row r="6790">
          <cell r="A6790" t="str">
            <v/>
          </cell>
          <cell r="B6790" t="str">
            <v/>
          </cell>
          <cell r="C6790">
            <v>0</v>
          </cell>
          <cell r="D6790" t="str">
            <v/>
          </cell>
          <cell r="E6790">
            <v>0</v>
          </cell>
          <cell r="F6790">
            <v>0</v>
          </cell>
          <cell r="G6790">
            <v>0</v>
          </cell>
        </row>
        <row r="6791">
          <cell r="A6791" t="str">
            <v/>
          </cell>
          <cell r="B6791" t="str">
            <v/>
          </cell>
          <cell r="C6791">
            <v>0</v>
          </cell>
          <cell r="D6791" t="str">
            <v/>
          </cell>
          <cell r="E6791">
            <v>0</v>
          </cell>
          <cell r="F6791">
            <v>0</v>
          </cell>
          <cell r="G6791">
            <v>0</v>
          </cell>
        </row>
        <row r="6792">
          <cell r="A6792" t="str">
            <v/>
          </cell>
          <cell r="B6792" t="str">
            <v/>
          </cell>
          <cell r="C6792">
            <v>0</v>
          </cell>
          <cell r="D6792" t="str">
            <v/>
          </cell>
          <cell r="E6792">
            <v>0</v>
          </cell>
          <cell r="F6792">
            <v>0</v>
          </cell>
          <cell r="G6792">
            <v>0</v>
          </cell>
        </row>
        <row r="6793">
          <cell r="A6793" t="str">
            <v/>
          </cell>
          <cell r="B6793" t="str">
            <v/>
          </cell>
          <cell r="C6793">
            <v>0</v>
          </cell>
          <cell r="D6793" t="str">
            <v/>
          </cell>
          <cell r="E6793">
            <v>0</v>
          </cell>
          <cell r="F6793">
            <v>0</v>
          </cell>
          <cell r="G6793">
            <v>0</v>
          </cell>
        </row>
        <row r="6794">
          <cell r="A6794" t="str">
            <v/>
          </cell>
          <cell r="B6794" t="str">
            <v/>
          </cell>
          <cell r="C6794">
            <v>0</v>
          </cell>
          <cell r="D6794" t="str">
            <v/>
          </cell>
          <cell r="E6794">
            <v>0</v>
          </cell>
          <cell r="F6794">
            <v>0</v>
          </cell>
          <cell r="G6794">
            <v>0</v>
          </cell>
        </row>
        <row r="6795">
          <cell r="A6795" t="str">
            <v/>
          </cell>
          <cell r="B6795" t="str">
            <v/>
          </cell>
          <cell r="C6795">
            <v>0</v>
          </cell>
          <cell r="D6795" t="str">
            <v/>
          </cell>
          <cell r="E6795">
            <v>0</v>
          </cell>
          <cell r="F6795">
            <v>0</v>
          </cell>
          <cell r="G6795">
            <v>0</v>
          </cell>
        </row>
        <row r="6796">
          <cell r="A6796" t="str">
            <v/>
          </cell>
          <cell r="B6796" t="str">
            <v/>
          </cell>
          <cell r="C6796">
            <v>0</v>
          </cell>
          <cell r="D6796" t="str">
            <v/>
          </cell>
          <cell r="E6796">
            <v>0</v>
          </cell>
          <cell r="F6796">
            <v>0</v>
          </cell>
          <cell r="G6796">
            <v>0</v>
          </cell>
        </row>
        <row r="6797">
          <cell r="A6797">
            <v>0</v>
          </cell>
          <cell r="B6797">
            <v>0</v>
          </cell>
          <cell r="C6797">
            <v>0</v>
          </cell>
          <cell r="D6797">
            <v>0</v>
          </cell>
          <cell r="E6797">
            <v>0</v>
          </cell>
          <cell r="F6797" t="str">
            <v>Total C</v>
          </cell>
          <cell r="G6797">
            <v>0</v>
          </cell>
        </row>
        <row r="6798">
          <cell r="A6798">
            <v>0</v>
          </cell>
          <cell r="B6798">
            <v>0</v>
          </cell>
          <cell r="C6798">
            <v>0</v>
          </cell>
          <cell r="D6798">
            <v>0</v>
          </cell>
          <cell r="E6798">
            <v>0</v>
          </cell>
          <cell r="F6798">
            <v>0</v>
          </cell>
          <cell r="G6798">
            <v>0</v>
          </cell>
        </row>
        <row r="6799">
          <cell r="A6799" t="str">
            <v/>
          </cell>
          <cell r="B6799" t="str">
            <v/>
          </cell>
          <cell r="C6799">
            <v>0</v>
          </cell>
          <cell r="D6799" t="str">
            <v>Costo  Neto</v>
          </cell>
          <cell r="E6799">
            <v>0</v>
          </cell>
          <cell r="F6799" t="str">
            <v>Total D=A+B+C</v>
          </cell>
          <cell r="G6799">
            <v>0</v>
          </cell>
        </row>
        <row r="6801">
          <cell r="A6801" t="str">
            <v>ANALISIS DE PRECIOS</v>
          </cell>
          <cell r="B6801">
            <v>0</v>
          </cell>
          <cell r="C6801">
            <v>0</v>
          </cell>
          <cell r="D6801">
            <v>0</v>
          </cell>
          <cell r="E6801">
            <v>0</v>
          </cell>
          <cell r="F6801">
            <v>0</v>
          </cell>
          <cell r="G6801">
            <v>0</v>
          </cell>
        </row>
        <row r="6802">
          <cell r="A6802" t="str">
            <v>COMITENTE:</v>
          </cell>
          <cell r="B6802" t="str">
            <v>DIRECCIÓN DE ARQUITECTURA</v>
          </cell>
          <cell r="C6802">
            <v>0</v>
          </cell>
          <cell r="D6802">
            <v>0</v>
          </cell>
          <cell r="E6802">
            <v>0</v>
          </cell>
          <cell r="F6802">
            <v>0</v>
          </cell>
          <cell r="G6802">
            <v>0</v>
          </cell>
        </row>
        <row r="6803">
          <cell r="A6803" t="str">
            <v>CONTRATISTA:</v>
          </cell>
          <cell r="B6803" t="str">
            <v>FUNCIONALES SIGOP</v>
          </cell>
          <cell r="C6803">
            <v>0</v>
          </cell>
          <cell r="D6803">
            <v>0</v>
          </cell>
          <cell r="E6803">
            <v>0</v>
          </cell>
          <cell r="F6803">
            <v>0</v>
          </cell>
          <cell r="G6803">
            <v>0</v>
          </cell>
        </row>
        <row r="6804">
          <cell r="A6804" t="str">
            <v>OBRA:</v>
          </cell>
          <cell r="B6804" t="str">
            <v>PRUEBA PLANILLA DE MEDICION</v>
          </cell>
          <cell r="C6804">
            <v>0</v>
          </cell>
          <cell r="D6804">
            <v>0</v>
          </cell>
          <cell r="E6804">
            <v>0</v>
          </cell>
          <cell r="F6804" t="str">
            <v>PRECIOS A:</v>
          </cell>
          <cell r="G6804">
            <v>0</v>
          </cell>
        </row>
        <row r="6805">
          <cell r="A6805" t="str">
            <v>UBICACIÓN:</v>
          </cell>
          <cell r="B6805" t="str">
            <v>CENTRO CIVICO</v>
          </cell>
          <cell r="C6805">
            <v>0</v>
          </cell>
          <cell r="D6805">
            <v>0</v>
          </cell>
          <cell r="E6805">
            <v>0</v>
          </cell>
          <cell r="F6805">
            <v>0</v>
          </cell>
          <cell r="G6805">
            <v>0</v>
          </cell>
        </row>
        <row r="6806">
          <cell r="A6806" t="str">
            <v>RUBRO:</v>
          </cell>
          <cell r="B6806" t="str">
            <v/>
          </cell>
          <cell r="C6806" t="str">
            <v/>
          </cell>
          <cell r="D6806">
            <v>0</v>
          </cell>
          <cell r="E6806">
            <v>0</v>
          </cell>
          <cell r="F6806">
            <v>0</v>
          </cell>
          <cell r="G6806">
            <v>0</v>
          </cell>
        </row>
        <row r="6807">
          <cell r="A6807" t="str">
            <v>ITEM:</v>
          </cell>
          <cell r="B6807" t="str">
            <v/>
          </cell>
          <cell r="C6807" t="str">
            <v/>
          </cell>
          <cell r="D6807">
            <v>0</v>
          </cell>
          <cell r="E6807">
            <v>0</v>
          </cell>
          <cell r="F6807" t="str">
            <v>UNIDAD:</v>
          </cell>
          <cell r="G6807" t="str">
            <v/>
          </cell>
        </row>
        <row r="6808">
          <cell r="A6808">
            <v>0</v>
          </cell>
          <cell r="B6808">
            <v>0</v>
          </cell>
          <cell r="C6808">
            <v>0</v>
          </cell>
          <cell r="D6808">
            <v>0</v>
          </cell>
          <cell r="E6808">
            <v>0</v>
          </cell>
          <cell r="F6808">
            <v>0</v>
          </cell>
          <cell r="G6808">
            <v>0</v>
          </cell>
        </row>
        <row r="6809">
          <cell r="A6809" t="str">
            <v>DATOS REDETERMINACION</v>
          </cell>
          <cell r="B6809">
            <v>0</v>
          </cell>
          <cell r="C6809" t="str">
            <v>DESIGNACION</v>
          </cell>
          <cell r="D6809" t="str">
            <v>U</v>
          </cell>
          <cell r="E6809" t="str">
            <v>Cantidad</v>
          </cell>
          <cell r="F6809" t="str">
            <v>$ Unitarios</v>
          </cell>
          <cell r="G6809" t="str">
            <v>$ Parcial</v>
          </cell>
        </row>
        <row r="6810">
          <cell r="A6810" t="str">
            <v>CÓDIGO</v>
          </cell>
          <cell r="B6810" t="str">
            <v>DESCRIPCIÓN</v>
          </cell>
          <cell r="C6810">
            <v>0</v>
          </cell>
          <cell r="D6810">
            <v>0</v>
          </cell>
          <cell r="E6810">
            <v>0</v>
          </cell>
          <cell r="F6810">
            <v>0</v>
          </cell>
          <cell r="G6810">
            <v>0</v>
          </cell>
        </row>
        <row r="6811">
          <cell r="A6811">
            <v>0</v>
          </cell>
          <cell r="B6811">
            <v>0</v>
          </cell>
          <cell r="C6811" t="str">
            <v>A - MATERIALES</v>
          </cell>
          <cell r="D6811">
            <v>0</v>
          </cell>
          <cell r="E6811">
            <v>0</v>
          </cell>
          <cell r="F6811">
            <v>0</v>
          </cell>
          <cell r="G6811">
            <v>0</v>
          </cell>
        </row>
        <row r="6812">
          <cell r="A6812" t="str">
            <v/>
          </cell>
          <cell r="B6812" t="str">
            <v/>
          </cell>
          <cell r="C6812">
            <v>0</v>
          </cell>
          <cell r="D6812" t="str">
            <v/>
          </cell>
          <cell r="E6812">
            <v>0</v>
          </cell>
          <cell r="F6812">
            <v>0</v>
          </cell>
          <cell r="G6812">
            <v>0</v>
          </cell>
        </row>
        <row r="6813">
          <cell r="A6813" t="str">
            <v/>
          </cell>
          <cell r="B6813" t="str">
            <v/>
          </cell>
          <cell r="C6813">
            <v>0</v>
          </cell>
          <cell r="D6813" t="str">
            <v/>
          </cell>
          <cell r="E6813">
            <v>0</v>
          </cell>
          <cell r="F6813">
            <v>0</v>
          </cell>
          <cell r="G6813">
            <v>0</v>
          </cell>
        </row>
        <row r="6814">
          <cell r="A6814" t="str">
            <v/>
          </cell>
          <cell r="B6814" t="str">
            <v/>
          </cell>
          <cell r="C6814">
            <v>0</v>
          </cell>
          <cell r="D6814" t="str">
            <v/>
          </cell>
          <cell r="E6814">
            <v>0</v>
          </cell>
          <cell r="F6814">
            <v>0</v>
          </cell>
          <cell r="G6814">
            <v>0</v>
          </cell>
        </row>
        <row r="6815">
          <cell r="A6815" t="str">
            <v/>
          </cell>
          <cell r="B6815" t="str">
            <v/>
          </cell>
          <cell r="C6815">
            <v>0</v>
          </cell>
          <cell r="D6815" t="str">
            <v/>
          </cell>
          <cell r="E6815">
            <v>0</v>
          </cell>
          <cell r="F6815">
            <v>0</v>
          </cell>
          <cell r="G6815">
            <v>0</v>
          </cell>
        </row>
        <row r="6816">
          <cell r="A6816" t="str">
            <v/>
          </cell>
          <cell r="B6816" t="str">
            <v/>
          </cell>
          <cell r="C6816">
            <v>0</v>
          </cell>
          <cell r="D6816" t="str">
            <v/>
          </cell>
          <cell r="E6816">
            <v>0</v>
          </cell>
          <cell r="F6816">
            <v>0</v>
          </cell>
          <cell r="G6816">
            <v>0</v>
          </cell>
        </row>
        <row r="6817">
          <cell r="A6817" t="str">
            <v/>
          </cell>
          <cell r="B6817" t="str">
            <v/>
          </cell>
          <cell r="C6817">
            <v>0</v>
          </cell>
          <cell r="D6817" t="str">
            <v/>
          </cell>
          <cell r="E6817">
            <v>0</v>
          </cell>
          <cell r="F6817">
            <v>0</v>
          </cell>
          <cell r="G6817">
            <v>0</v>
          </cell>
        </row>
        <row r="6818">
          <cell r="A6818" t="str">
            <v/>
          </cell>
          <cell r="B6818" t="str">
            <v/>
          </cell>
          <cell r="C6818">
            <v>0</v>
          </cell>
          <cell r="D6818" t="str">
            <v/>
          </cell>
          <cell r="E6818">
            <v>0</v>
          </cell>
          <cell r="F6818">
            <v>0</v>
          </cell>
          <cell r="G6818">
            <v>0</v>
          </cell>
        </row>
        <row r="6819">
          <cell r="A6819" t="str">
            <v/>
          </cell>
          <cell r="B6819" t="str">
            <v/>
          </cell>
          <cell r="C6819">
            <v>0</v>
          </cell>
          <cell r="D6819" t="str">
            <v/>
          </cell>
          <cell r="E6819">
            <v>0</v>
          </cell>
          <cell r="F6819">
            <v>0</v>
          </cell>
          <cell r="G6819">
            <v>0</v>
          </cell>
        </row>
        <row r="6820">
          <cell r="A6820" t="str">
            <v/>
          </cell>
          <cell r="B6820" t="str">
            <v/>
          </cell>
          <cell r="C6820">
            <v>0</v>
          </cell>
          <cell r="D6820" t="str">
            <v/>
          </cell>
          <cell r="E6820">
            <v>0</v>
          </cell>
          <cell r="F6820">
            <v>0</v>
          </cell>
          <cell r="G6820">
            <v>0</v>
          </cell>
        </row>
        <row r="6821">
          <cell r="A6821" t="str">
            <v/>
          </cell>
          <cell r="B6821" t="str">
            <v/>
          </cell>
          <cell r="C6821">
            <v>0</v>
          </cell>
          <cell r="D6821" t="str">
            <v/>
          </cell>
          <cell r="E6821">
            <v>0</v>
          </cell>
          <cell r="F6821">
            <v>0</v>
          </cell>
          <cell r="G6821">
            <v>0</v>
          </cell>
        </row>
        <row r="6822">
          <cell r="A6822" t="str">
            <v/>
          </cell>
          <cell r="B6822" t="str">
            <v/>
          </cell>
          <cell r="C6822">
            <v>0</v>
          </cell>
          <cell r="D6822" t="str">
            <v/>
          </cell>
          <cell r="E6822">
            <v>0</v>
          </cell>
          <cell r="F6822">
            <v>0</v>
          </cell>
          <cell r="G6822">
            <v>0</v>
          </cell>
        </row>
        <row r="6823">
          <cell r="A6823" t="str">
            <v/>
          </cell>
          <cell r="B6823" t="str">
            <v/>
          </cell>
          <cell r="C6823">
            <v>0</v>
          </cell>
          <cell r="D6823" t="str">
            <v/>
          </cell>
          <cell r="E6823">
            <v>0</v>
          </cell>
          <cell r="F6823">
            <v>0</v>
          </cell>
          <cell r="G6823">
            <v>0</v>
          </cell>
        </row>
        <row r="6824">
          <cell r="A6824" t="str">
            <v/>
          </cell>
          <cell r="B6824" t="str">
            <v/>
          </cell>
          <cell r="C6824">
            <v>0</v>
          </cell>
          <cell r="D6824" t="str">
            <v/>
          </cell>
          <cell r="E6824">
            <v>0</v>
          </cell>
          <cell r="F6824">
            <v>0</v>
          </cell>
          <cell r="G6824">
            <v>0</v>
          </cell>
        </row>
        <row r="6825">
          <cell r="A6825" t="str">
            <v/>
          </cell>
          <cell r="B6825" t="str">
            <v/>
          </cell>
          <cell r="C6825">
            <v>0</v>
          </cell>
          <cell r="D6825" t="str">
            <v/>
          </cell>
          <cell r="E6825">
            <v>0</v>
          </cell>
          <cell r="F6825">
            <v>0</v>
          </cell>
          <cell r="G6825">
            <v>0</v>
          </cell>
        </row>
        <row r="6826">
          <cell r="A6826">
            <v>0</v>
          </cell>
          <cell r="B6826">
            <v>0</v>
          </cell>
          <cell r="C6826">
            <v>0</v>
          </cell>
          <cell r="D6826">
            <v>0</v>
          </cell>
          <cell r="E6826">
            <v>0</v>
          </cell>
          <cell r="F6826" t="str">
            <v>Total A</v>
          </cell>
          <cell r="G6826">
            <v>0</v>
          </cell>
        </row>
        <row r="6827">
          <cell r="A6827">
            <v>0</v>
          </cell>
          <cell r="B6827">
            <v>0</v>
          </cell>
          <cell r="C6827" t="str">
            <v>B - MANO DE OBRA</v>
          </cell>
          <cell r="D6827">
            <v>0</v>
          </cell>
          <cell r="E6827">
            <v>0</v>
          </cell>
          <cell r="F6827">
            <v>0</v>
          </cell>
          <cell r="G6827">
            <v>0</v>
          </cell>
        </row>
        <row r="6828">
          <cell r="A6828" t="str">
            <v/>
          </cell>
          <cell r="B6828">
            <v>0</v>
          </cell>
          <cell r="C6828">
            <v>0</v>
          </cell>
          <cell r="D6828" t="str">
            <v/>
          </cell>
          <cell r="E6828">
            <v>0</v>
          </cell>
          <cell r="F6828">
            <v>0</v>
          </cell>
          <cell r="G6828">
            <v>0</v>
          </cell>
        </row>
        <row r="6829">
          <cell r="A6829" t="str">
            <v/>
          </cell>
          <cell r="B6829">
            <v>0</v>
          </cell>
          <cell r="C6829">
            <v>0</v>
          </cell>
          <cell r="D6829" t="str">
            <v/>
          </cell>
          <cell r="E6829">
            <v>0</v>
          </cell>
          <cell r="F6829">
            <v>0</v>
          </cell>
          <cell r="G6829">
            <v>0</v>
          </cell>
        </row>
        <row r="6830">
          <cell r="A6830" t="str">
            <v/>
          </cell>
          <cell r="B6830">
            <v>0</v>
          </cell>
          <cell r="C6830">
            <v>0</v>
          </cell>
          <cell r="D6830" t="str">
            <v/>
          </cell>
          <cell r="E6830">
            <v>0</v>
          </cell>
          <cell r="F6830">
            <v>0</v>
          </cell>
          <cell r="G6830">
            <v>0</v>
          </cell>
        </row>
        <row r="6831">
          <cell r="A6831" t="str">
            <v/>
          </cell>
          <cell r="B6831">
            <v>0</v>
          </cell>
          <cell r="C6831">
            <v>0</v>
          </cell>
          <cell r="D6831" t="str">
            <v/>
          </cell>
          <cell r="E6831">
            <v>0</v>
          </cell>
          <cell r="F6831">
            <v>0</v>
          </cell>
          <cell r="G6831">
            <v>0</v>
          </cell>
        </row>
        <row r="6832">
          <cell r="A6832" t="str">
            <v/>
          </cell>
          <cell r="B6832">
            <v>0</v>
          </cell>
          <cell r="C6832">
            <v>0</v>
          </cell>
          <cell r="D6832" t="str">
            <v/>
          </cell>
          <cell r="E6832">
            <v>0</v>
          </cell>
          <cell r="F6832">
            <v>0</v>
          </cell>
          <cell r="G6832">
            <v>0</v>
          </cell>
        </row>
        <row r="6833">
          <cell r="A6833" t="str">
            <v/>
          </cell>
          <cell r="B6833">
            <v>0</v>
          </cell>
          <cell r="C6833">
            <v>0</v>
          </cell>
          <cell r="D6833" t="str">
            <v/>
          </cell>
          <cell r="E6833">
            <v>0</v>
          </cell>
          <cell r="F6833">
            <v>0</v>
          </cell>
          <cell r="G6833">
            <v>0</v>
          </cell>
        </row>
        <row r="6834">
          <cell r="A6834" t="str">
            <v/>
          </cell>
          <cell r="B6834">
            <v>0</v>
          </cell>
          <cell r="C6834">
            <v>0</v>
          </cell>
          <cell r="D6834" t="str">
            <v/>
          </cell>
          <cell r="E6834">
            <v>0</v>
          </cell>
          <cell r="F6834">
            <v>0</v>
          </cell>
          <cell r="G6834">
            <v>0</v>
          </cell>
        </row>
        <row r="6835">
          <cell r="A6835" t="str">
            <v/>
          </cell>
          <cell r="B6835">
            <v>0</v>
          </cell>
          <cell r="C6835">
            <v>0</v>
          </cell>
          <cell r="D6835" t="str">
            <v/>
          </cell>
          <cell r="E6835">
            <v>0</v>
          </cell>
          <cell r="F6835">
            <v>0</v>
          </cell>
          <cell r="G6835">
            <v>0</v>
          </cell>
        </row>
        <row r="6836">
          <cell r="A6836">
            <v>0</v>
          </cell>
          <cell r="B6836">
            <v>0</v>
          </cell>
          <cell r="C6836">
            <v>0</v>
          </cell>
          <cell r="D6836">
            <v>0</v>
          </cell>
          <cell r="E6836">
            <v>0</v>
          </cell>
          <cell r="F6836" t="str">
            <v>Total B</v>
          </cell>
          <cell r="G6836">
            <v>0</v>
          </cell>
        </row>
        <row r="6837">
          <cell r="A6837">
            <v>0</v>
          </cell>
          <cell r="B6837">
            <v>0</v>
          </cell>
          <cell r="C6837" t="str">
            <v>C - EQUIPOS</v>
          </cell>
          <cell r="D6837">
            <v>0</v>
          </cell>
          <cell r="E6837">
            <v>0</v>
          </cell>
          <cell r="F6837">
            <v>0</v>
          </cell>
          <cell r="G6837">
            <v>0</v>
          </cell>
        </row>
        <row r="6838">
          <cell r="A6838" t="str">
            <v/>
          </cell>
          <cell r="B6838" t="str">
            <v/>
          </cell>
          <cell r="C6838">
            <v>0</v>
          </cell>
          <cell r="D6838" t="str">
            <v/>
          </cell>
          <cell r="E6838">
            <v>0</v>
          </cell>
          <cell r="F6838">
            <v>0</v>
          </cell>
          <cell r="G6838">
            <v>0</v>
          </cell>
        </row>
        <row r="6839">
          <cell r="A6839" t="str">
            <v/>
          </cell>
          <cell r="B6839" t="str">
            <v/>
          </cell>
          <cell r="C6839">
            <v>0</v>
          </cell>
          <cell r="D6839" t="str">
            <v/>
          </cell>
          <cell r="E6839">
            <v>0</v>
          </cell>
          <cell r="F6839">
            <v>0</v>
          </cell>
          <cell r="G6839">
            <v>0</v>
          </cell>
        </row>
        <row r="6840">
          <cell r="A6840" t="str">
            <v/>
          </cell>
          <cell r="B6840" t="str">
            <v/>
          </cell>
          <cell r="C6840">
            <v>0</v>
          </cell>
          <cell r="D6840" t="str">
            <v/>
          </cell>
          <cell r="E6840">
            <v>0</v>
          </cell>
          <cell r="F6840">
            <v>0</v>
          </cell>
          <cell r="G6840">
            <v>0</v>
          </cell>
        </row>
        <row r="6841">
          <cell r="A6841" t="str">
            <v/>
          </cell>
          <cell r="B6841" t="str">
            <v/>
          </cell>
          <cell r="C6841">
            <v>0</v>
          </cell>
          <cell r="D6841" t="str">
            <v/>
          </cell>
          <cell r="E6841">
            <v>0</v>
          </cell>
          <cell r="F6841">
            <v>0</v>
          </cell>
          <cell r="G6841">
            <v>0</v>
          </cell>
        </row>
        <row r="6842">
          <cell r="A6842" t="str">
            <v/>
          </cell>
          <cell r="B6842" t="str">
            <v/>
          </cell>
          <cell r="C6842">
            <v>0</v>
          </cell>
          <cell r="D6842" t="str">
            <v/>
          </cell>
          <cell r="E6842">
            <v>0</v>
          </cell>
          <cell r="F6842">
            <v>0</v>
          </cell>
          <cell r="G6842">
            <v>0</v>
          </cell>
        </row>
        <row r="6843">
          <cell r="A6843" t="str">
            <v/>
          </cell>
          <cell r="B6843" t="str">
            <v/>
          </cell>
          <cell r="C6843">
            <v>0</v>
          </cell>
          <cell r="D6843" t="str">
            <v/>
          </cell>
          <cell r="E6843">
            <v>0</v>
          </cell>
          <cell r="F6843">
            <v>0</v>
          </cell>
          <cell r="G6843">
            <v>0</v>
          </cell>
        </row>
        <row r="6844">
          <cell r="A6844" t="str">
            <v/>
          </cell>
          <cell r="B6844" t="str">
            <v/>
          </cell>
          <cell r="C6844">
            <v>0</v>
          </cell>
          <cell r="D6844" t="str">
            <v/>
          </cell>
          <cell r="E6844">
            <v>0</v>
          </cell>
          <cell r="F6844">
            <v>0</v>
          </cell>
          <cell r="G6844">
            <v>0</v>
          </cell>
        </row>
        <row r="6845">
          <cell r="A6845" t="str">
            <v/>
          </cell>
          <cell r="B6845" t="str">
            <v/>
          </cell>
          <cell r="C6845">
            <v>0</v>
          </cell>
          <cell r="D6845" t="str">
            <v/>
          </cell>
          <cell r="E6845">
            <v>0</v>
          </cell>
          <cell r="F6845">
            <v>0</v>
          </cell>
          <cell r="G6845">
            <v>0</v>
          </cell>
        </row>
        <row r="6846">
          <cell r="A6846" t="str">
            <v/>
          </cell>
          <cell r="B6846" t="str">
            <v/>
          </cell>
          <cell r="C6846">
            <v>0</v>
          </cell>
          <cell r="D6846" t="str">
            <v/>
          </cell>
          <cell r="E6846">
            <v>0</v>
          </cell>
          <cell r="F6846">
            <v>0</v>
          </cell>
          <cell r="G6846">
            <v>0</v>
          </cell>
        </row>
        <row r="6847">
          <cell r="A6847">
            <v>0</v>
          </cell>
          <cell r="B6847">
            <v>0</v>
          </cell>
          <cell r="C6847">
            <v>0</v>
          </cell>
          <cell r="D6847">
            <v>0</v>
          </cell>
          <cell r="E6847">
            <v>0</v>
          </cell>
          <cell r="F6847" t="str">
            <v>Total C</v>
          </cell>
          <cell r="G6847">
            <v>0</v>
          </cell>
        </row>
        <row r="6848">
          <cell r="A6848">
            <v>0</v>
          </cell>
          <cell r="B6848">
            <v>0</v>
          </cell>
          <cell r="C6848">
            <v>0</v>
          </cell>
          <cell r="D6848">
            <v>0</v>
          </cell>
          <cell r="E6848">
            <v>0</v>
          </cell>
          <cell r="F6848">
            <v>0</v>
          </cell>
          <cell r="G6848">
            <v>0</v>
          </cell>
        </row>
        <row r="6849">
          <cell r="A6849" t="str">
            <v/>
          </cell>
          <cell r="B6849" t="str">
            <v/>
          </cell>
          <cell r="C6849">
            <v>0</v>
          </cell>
          <cell r="D6849" t="str">
            <v>Costo  Neto</v>
          </cell>
          <cell r="E6849">
            <v>0</v>
          </cell>
          <cell r="F6849" t="str">
            <v>Total D=A+B+C</v>
          </cell>
          <cell r="G6849">
            <v>0</v>
          </cell>
        </row>
        <row r="6851">
          <cell r="A6851" t="str">
            <v>ANALISIS DE PRECIOS</v>
          </cell>
          <cell r="B6851">
            <v>0</v>
          </cell>
          <cell r="C6851">
            <v>0</v>
          </cell>
          <cell r="D6851">
            <v>0</v>
          </cell>
          <cell r="E6851">
            <v>0</v>
          </cell>
          <cell r="F6851">
            <v>0</v>
          </cell>
          <cell r="G6851">
            <v>0</v>
          </cell>
        </row>
        <row r="6852">
          <cell r="A6852" t="str">
            <v>COMITENTE:</v>
          </cell>
          <cell r="B6852" t="str">
            <v>DIRECCIÓN DE ARQUITECTURA</v>
          </cell>
          <cell r="C6852">
            <v>0</v>
          </cell>
          <cell r="D6852">
            <v>0</v>
          </cell>
          <cell r="E6852">
            <v>0</v>
          </cell>
          <cell r="F6852">
            <v>0</v>
          </cell>
          <cell r="G6852">
            <v>0</v>
          </cell>
        </row>
        <row r="6853">
          <cell r="A6853" t="str">
            <v>CONTRATISTA:</v>
          </cell>
          <cell r="B6853" t="str">
            <v>FUNCIONALES SIGOP</v>
          </cell>
          <cell r="C6853">
            <v>0</v>
          </cell>
          <cell r="D6853">
            <v>0</v>
          </cell>
          <cell r="E6853">
            <v>0</v>
          </cell>
          <cell r="F6853">
            <v>0</v>
          </cell>
          <cell r="G6853">
            <v>0</v>
          </cell>
        </row>
        <row r="6854">
          <cell r="A6854" t="str">
            <v>OBRA:</v>
          </cell>
          <cell r="B6854" t="str">
            <v>PRUEBA PLANILLA DE MEDICION</v>
          </cell>
          <cell r="C6854">
            <v>0</v>
          </cell>
          <cell r="D6854">
            <v>0</v>
          </cell>
          <cell r="E6854">
            <v>0</v>
          </cell>
          <cell r="F6854" t="str">
            <v>PRECIOS A:</v>
          </cell>
          <cell r="G6854">
            <v>0</v>
          </cell>
        </row>
        <row r="6855">
          <cell r="A6855" t="str">
            <v>UBICACIÓN:</v>
          </cell>
          <cell r="B6855" t="str">
            <v>CENTRO CIVICO</v>
          </cell>
          <cell r="C6855">
            <v>0</v>
          </cell>
          <cell r="D6855">
            <v>0</v>
          </cell>
          <cell r="E6855">
            <v>0</v>
          </cell>
          <cell r="F6855">
            <v>0</v>
          </cell>
          <cell r="G6855">
            <v>0</v>
          </cell>
        </row>
        <row r="6856">
          <cell r="A6856" t="str">
            <v>RUBRO:</v>
          </cell>
          <cell r="B6856" t="str">
            <v/>
          </cell>
          <cell r="C6856" t="str">
            <v/>
          </cell>
          <cell r="D6856">
            <v>0</v>
          </cell>
          <cell r="E6856">
            <v>0</v>
          </cell>
          <cell r="F6856">
            <v>0</v>
          </cell>
          <cell r="G6856">
            <v>0</v>
          </cell>
        </row>
        <row r="6857">
          <cell r="A6857" t="str">
            <v>ITEM:</v>
          </cell>
          <cell r="B6857" t="str">
            <v/>
          </cell>
          <cell r="C6857" t="str">
            <v/>
          </cell>
          <cell r="D6857">
            <v>0</v>
          </cell>
          <cell r="E6857">
            <v>0</v>
          </cell>
          <cell r="F6857" t="str">
            <v>UNIDAD:</v>
          </cell>
          <cell r="G6857" t="str">
            <v/>
          </cell>
        </row>
        <row r="6858">
          <cell r="A6858">
            <v>0</v>
          </cell>
          <cell r="B6858">
            <v>0</v>
          </cell>
          <cell r="C6858">
            <v>0</v>
          </cell>
          <cell r="D6858">
            <v>0</v>
          </cell>
          <cell r="E6858">
            <v>0</v>
          </cell>
          <cell r="F6858">
            <v>0</v>
          </cell>
          <cell r="G6858">
            <v>0</v>
          </cell>
        </row>
        <row r="6859">
          <cell r="A6859" t="str">
            <v>DATOS REDETERMINACION</v>
          </cell>
          <cell r="B6859">
            <v>0</v>
          </cell>
          <cell r="C6859" t="str">
            <v>DESIGNACION</v>
          </cell>
          <cell r="D6859" t="str">
            <v>U</v>
          </cell>
          <cell r="E6859" t="str">
            <v>Cantidad</v>
          </cell>
          <cell r="F6859" t="str">
            <v>$ Unitarios</v>
          </cell>
          <cell r="G6859" t="str">
            <v>$ Parcial</v>
          </cell>
        </row>
        <row r="6860">
          <cell r="A6860" t="str">
            <v>CÓDIGO</v>
          </cell>
          <cell r="B6860" t="str">
            <v>DESCRIPCIÓN</v>
          </cell>
          <cell r="C6860">
            <v>0</v>
          </cell>
          <cell r="D6860">
            <v>0</v>
          </cell>
          <cell r="E6860">
            <v>0</v>
          </cell>
          <cell r="F6860">
            <v>0</v>
          </cell>
          <cell r="G6860">
            <v>0</v>
          </cell>
        </row>
        <row r="6861">
          <cell r="A6861">
            <v>0</v>
          </cell>
          <cell r="B6861">
            <v>0</v>
          </cell>
          <cell r="C6861" t="str">
            <v>A - MATERIALES</v>
          </cell>
          <cell r="D6861">
            <v>0</v>
          </cell>
          <cell r="E6861">
            <v>0</v>
          </cell>
          <cell r="F6861">
            <v>0</v>
          </cell>
          <cell r="G6861">
            <v>0</v>
          </cell>
        </row>
        <row r="6862">
          <cell r="A6862" t="str">
            <v/>
          </cell>
          <cell r="B6862" t="str">
            <v/>
          </cell>
          <cell r="C6862">
            <v>0</v>
          </cell>
          <cell r="D6862" t="str">
            <v/>
          </cell>
          <cell r="E6862">
            <v>0</v>
          </cell>
          <cell r="F6862">
            <v>0</v>
          </cell>
          <cell r="G6862">
            <v>0</v>
          </cell>
        </row>
        <row r="6863">
          <cell r="A6863" t="str">
            <v/>
          </cell>
          <cell r="B6863" t="str">
            <v/>
          </cell>
          <cell r="C6863">
            <v>0</v>
          </cell>
          <cell r="D6863" t="str">
            <v/>
          </cell>
          <cell r="E6863">
            <v>0</v>
          </cell>
          <cell r="F6863">
            <v>0</v>
          </cell>
          <cell r="G6863">
            <v>0</v>
          </cell>
        </row>
        <row r="6864">
          <cell r="A6864" t="str">
            <v/>
          </cell>
          <cell r="B6864" t="str">
            <v/>
          </cell>
          <cell r="C6864">
            <v>0</v>
          </cell>
          <cell r="D6864" t="str">
            <v/>
          </cell>
          <cell r="E6864">
            <v>0</v>
          </cell>
          <cell r="F6864">
            <v>0</v>
          </cell>
          <cell r="G6864">
            <v>0</v>
          </cell>
        </row>
        <row r="6865">
          <cell r="A6865" t="str">
            <v/>
          </cell>
          <cell r="B6865" t="str">
            <v/>
          </cell>
          <cell r="C6865">
            <v>0</v>
          </cell>
          <cell r="D6865" t="str">
            <v/>
          </cell>
          <cell r="E6865">
            <v>0</v>
          </cell>
          <cell r="F6865">
            <v>0</v>
          </cell>
          <cell r="G6865">
            <v>0</v>
          </cell>
        </row>
        <row r="6866">
          <cell r="A6866" t="str">
            <v/>
          </cell>
          <cell r="B6866" t="str">
            <v/>
          </cell>
          <cell r="C6866">
            <v>0</v>
          </cell>
          <cell r="D6866" t="str">
            <v/>
          </cell>
          <cell r="E6866">
            <v>0</v>
          </cell>
          <cell r="F6866">
            <v>0</v>
          </cell>
          <cell r="G6866">
            <v>0</v>
          </cell>
        </row>
        <row r="6867">
          <cell r="A6867" t="str">
            <v/>
          </cell>
          <cell r="B6867" t="str">
            <v/>
          </cell>
          <cell r="C6867">
            <v>0</v>
          </cell>
          <cell r="D6867" t="str">
            <v/>
          </cell>
          <cell r="E6867">
            <v>0</v>
          </cell>
          <cell r="F6867">
            <v>0</v>
          </cell>
          <cell r="G6867">
            <v>0</v>
          </cell>
        </row>
        <row r="6868">
          <cell r="A6868" t="str">
            <v/>
          </cell>
          <cell r="B6868" t="str">
            <v/>
          </cell>
          <cell r="C6868">
            <v>0</v>
          </cell>
          <cell r="D6868" t="str">
            <v/>
          </cell>
          <cell r="E6868">
            <v>0</v>
          </cell>
          <cell r="F6868">
            <v>0</v>
          </cell>
          <cell r="G6868">
            <v>0</v>
          </cell>
        </row>
        <row r="6869">
          <cell r="A6869" t="str">
            <v/>
          </cell>
          <cell r="B6869" t="str">
            <v/>
          </cell>
          <cell r="C6869">
            <v>0</v>
          </cell>
          <cell r="D6869" t="str">
            <v/>
          </cell>
          <cell r="E6869">
            <v>0</v>
          </cell>
          <cell r="F6869">
            <v>0</v>
          </cell>
          <cell r="G6869">
            <v>0</v>
          </cell>
        </row>
        <row r="6870">
          <cell r="A6870" t="str">
            <v/>
          </cell>
          <cell r="B6870" t="str">
            <v/>
          </cell>
          <cell r="C6870">
            <v>0</v>
          </cell>
          <cell r="D6870" t="str">
            <v/>
          </cell>
          <cell r="E6870">
            <v>0</v>
          </cell>
          <cell r="F6870">
            <v>0</v>
          </cell>
          <cell r="G6870">
            <v>0</v>
          </cell>
        </row>
        <row r="6871">
          <cell r="A6871" t="str">
            <v/>
          </cell>
          <cell r="B6871" t="str">
            <v/>
          </cell>
          <cell r="C6871">
            <v>0</v>
          </cell>
          <cell r="D6871" t="str">
            <v/>
          </cell>
          <cell r="E6871">
            <v>0</v>
          </cell>
          <cell r="F6871">
            <v>0</v>
          </cell>
          <cell r="G6871">
            <v>0</v>
          </cell>
        </row>
        <row r="6872">
          <cell r="A6872" t="str">
            <v/>
          </cell>
          <cell r="B6872" t="str">
            <v/>
          </cell>
          <cell r="C6872">
            <v>0</v>
          </cell>
          <cell r="D6872" t="str">
            <v/>
          </cell>
          <cell r="E6872">
            <v>0</v>
          </cell>
          <cell r="F6872">
            <v>0</v>
          </cell>
          <cell r="G6872">
            <v>0</v>
          </cell>
        </row>
        <row r="6873">
          <cell r="A6873" t="str">
            <v/>
          </cell>
          <cell r="B6873" t="str">
            <v/>
          </cell>
          <cell r="C6873">
            <v>0</v>
          </cell>
          <cell r="D6873" t="str">
            <v/>
          </cell>
          <cell r="E6873">
            <v>0</v>
          </cell>
          <cell r="F6873">
            <v>0</v>
          </cell>
          <cell r="G6873">
            <v>0</v>
          </cell>
        </row>
        <row r="6874">
          <cell r="A6874" t="str">
            <v/>
          </cell>
          <cell r="B6874" t="str">
            <v/>
          </cell>
          <cell r="C6874">
            <v>0</v>
          </cell>
          <cell r="D6874" t="str">
            <v/>
          </cell>
          <cell r="E6874">
            <v>0</v>
          </cell>
          <cell r="F6874">
            <v>0</v>
          </cell>
          <cell r="G6874">
            <v>0</v>
          </cell>
        </row>
        <row r="6875">
          <cell r="A6875" t="str">
            <v/>
          </cell>
          <cell r="B6875" t="str">
            <v/>
          </cell>
          <cell r="C6875">
            <v>0</v>
          </cell>
          <cell r="D6875" t="str">
            <v/>
          </cell>
          <cell r="E6875">
            <v>0</v>
          </cell>
          <cell r="F6875">
            <v>0</v>
          </cell>
          <cell r="G6875">
            <v>0</v>
          </cell>
        </row>
        <row r="6876">
          <cell r="A6876">
            <v>0</v>
          </cell>
          <cell r="B6876">
            <v>0</v>
          </cell>
          <cell r="C6876">
            <v>0</v>
          </cell>
          <cell r="D6876">
            <v>0</v>
          </cell>
          <cell r="E6876">
            <v>0</v>
          </cell>
          <cell r="F6876" t="str">
            <v>Total A</v>
          </cell>
          <cell r="G6876">
            <v>0</v>
          </cell>
        </row>
        <row r="6877">
          <cell r="A6877">
            <v>0</v>
          </cell>
          <cell r="B6877">
            <v>0</v>
          </cell>
          <cell r="C6877" t="str">
            <v>B - MANO DE OBRA</v>
          </cell>
          <cell r="D6877">
            <v>0</v>
          </cell>
          <cell r="E6877">
            <v>0</v>
          </cell>
          <cell r="F6877">
            <v>0</v>
          </cell>
          <cell r="G6877">
            <v>0</v>
          </cell>
        </row>
        <row r="6878">
          <cell r="A6878" t="str">
            <v/>
          </cell>
          <cell r="B6878">
            <v>0</v>
          </cell>
          <cell r="C6878">
            <v>0</v>
          </cell>
          <cell r="D6878" t="str">
            <v/>
          </cell>
          <cell r="E6878">
            <v>0</v>
          </cell>
          <cell r="F6878">
            <v>0</v>
          </cell>
          <cell r="G6878">
            <v>0</v>
          </cell>
        </row>
        <row r="6879">
          <cell r="A6879" t="str">
            <v/>
          </cell>
          <cell r="B6879">
            <v>0</v>
          </cell>
          <cell r="C6879">
            <v>0</v>
          </cell>
          <cell r="D6879" t="str">
            <v/>
          </cell>
          <cell r="E6879">
            <v>0</v>
          </cell>
          <cell r="F6879">
            <v>0</v>
          </cell>
          <cell r="G6879">
            <v>0</v>
          </cell>
        </row>
        <row r="6880">
          <cell r="A6880" t="str">
            <v/>
          </cell>
          <cell r="B6880">
            <v>0</v>
          </cell>
          <cell r="C6880">
            <v>0</v>
          </cell>
          <cell r="D6880" t="str">
            <v/>
          </cell>
          <cell r="E6880">
            <v>0</v>
          </cell>
          <cell r="F6880">
            <v>0</v>
          </cell>
          <cell r="G6880">
            <v>0</v>
          </cell>
        </row>
        <row r="6881">
          <cell r="A6881" t="str">
            <v/>
          </cell>
          <cell r="B6881">
            <v>0</v>
          </cell>
          <cell r="C6881">
            <v>0</v>
          </cell>
          <cell r="D6881" t="str">
            <v/>
          </cell>
          <cell r="E6881">
            <v>0</v>
          </cell>
          <cell r="F6881">
            <v>0</v>
          </cell>
          <cell r="G6881">
            <v>0</v>
          </cell>
        </row>
        <row r="6882">
          <cell r="A6882" t="str">
            <v/>
          </cell>
          <cell r="B6882">
            <v>0</v>
          </cell>
          <cell r="C6882">
            <v>0</v>
          </cell>
          <cell r="D6882" t="str">
            <v/>
          </cell>
          <cell r="E6882">
            <v>0</v>
          </cell>
          <cell r="F6882">
            <v>0</v>
          </cell>
          <cell r="G6882">
            <v>0</v>
          </cell>
        </row>
        <row r="6883">
          <cell r="A6883" t="str">
            <v/>
          </cell>
          <cell r="B6883">
            <v>0</v>
          </cell>
          <cell r="C6883">
            <v>0</v>
          </cell>
          <cell r="D6883" t="str">
            <v/>
          </cell>
          <cell r="E6883">
            <v>0</v>
          </cell>
          <cell r="F6883">
            <v>0</v>
          </cell>
          <cell r="G6883">
            <v>0</v>
          </cell>
        </row>
        <row r="6884">
          <cell r="A6884" t="str">
            <v/>
          </cell>
          <cell r="B6884">
            <v>0</v>
          </cell>
          <cell r="C6884">
            <v>0</v>
          </cell>
          <cell r="D6884" t="str">
            <v/>
          </cell>
          <cell r="E6884">
            <v>0</v>
          </cell>
          <cell r="F6884">
            <v>0</v>
          </cell>
          <cell r="G6884">
            <v>0</v>
          </cell>
        </row>
        <row r="6885">
          <cell r="A6885" t="str">
            <v/>
          </cell>
          <cell r="B6885">
            <v>0</v>
          </cell>
          <cell r="C6885">
            <v>0</v>
          </cell>
          <cell r="D6885" t="str">
            <v/>
          </cell>
          <cell r="E6885">
            <v>0</v>
          </cell>
          <cell r="F6885">
            <v>0</v>
          </cell>
          <cell r="G6885">
            <v>0</v>
          </cell>
        </row>
        <row r="6886">
          <cell r="A6886">
            <v>0</v>
          </cell>
          <cell r="B6886">
            <v>0</v>
          </cell>
          <cell r="C6886">
            <v>0</v>
          </cell>
          <cell r="D6886">
            <v>0</v>
          </cell>
          <cell r="E6886">
            <v>0</v>
          </cell>
          <cell r="F6886" t="str">
            <v>Total B</v>
          </cell>
          <cell r="G6886">
            <v>0</v>
          </cell>
        </row>
        <row r="6887">
          <cell r="A6887">
            <v>0</v>
          </cell>
          <cell r="B6887">
            <v>0</v>
          </cell>
          <cell r="C6887" t="str">
            <v>C - EQUIPOS</v>
          </cell>
          <cell r="D6887">
            <v>0</v>
          </cell>
          <cell r="E6887">
            <v>0</v>
          </cell>
          <cell r="F6887">
            <v>0</v>
          </cell>
          <cell r="G6887">
            <v>0</v>
          </cell>
        </row>
        <row r="6888">
          <cell r="A6888" t="str">
            <v/>
          </cell>
          <cell r="B6888" t="str">
            <v/>
          </cell>
          <cell r="C6888">
            <v>0</v>
          </cell>
          <cell r="D6888" t="str">
            <v/>
          </cell>
          <cell r="E6888">
            <v>0</v>
          </cell>
          <cell r="F6888">
            <v>0</v>
          </cell>
          <cell r="G6888">
            <v>0</v>
          </cell>
        </row>
        <row r="6889">
          <cell r="A6889" t="str">
            <v/>
          </cell>
          <cell r="B6889" t="str">
            <v/>
          </cell>
          <cell r="C6889">
            <v>0</v>
          </cell>
          <cell r="D6889" t="str">
            <v/>
          </cell>
          <cell r="E6889">
            <v>0</v>
          </cell>
          <cell r="F6889">
            <v>0</v>
          </cell>
          <cell r="G6889">
            <v>0</v>
          </cell>
        </row>
        <row r="6890">
          <cell r="A6890" t="str">
            <v/>
          </cell>
          <cell r="B6890" t="str">
            <v/>
          </cell>
          <cell r="C6890">
            <v>0</v>
          </cell>
          <cell r="D6890" t="str">
            <v/>
          </cell>
          <cell r="E6890">
            <v>0</v>
          </cell>
          <cell r="F6890">
            <v>0</v>
          </cell>
          <cell r="G6890">
            <v>0</v>
          </cell>
        </row>
        <row r="6891">
          <cell r="A6891" t="str">
            <v/>
          </cell>
          <cell r="B6891" t="str">
            <v/>
          </cell>
          <cell r="C6891">
            <v>0</v>
          </cell>
          <cell r="D6891" t="str">
            <v/>
          </cell>
          <cell r="E6891">
            <v>0</v>
          </cell>
          <cell r="F6891">
            <v>0</v>
          </cell>
          <cell r="G6891">
            <v>0</v>
          </cell>
        </row>
        <row r="6892">
          <cell r="A6892" t="str">
            <v/>
          </cell>
          <cell r="B6892" t="str">
            <v/>
          </cell>
          <cell r="C6892">
            <v>0</v>
          </cell>
          <cell r="D6892" t="str">
            <v/>
          </cell>
          <cell r="E6892">
            <v>0</v>
          </cell>
          <cell r="F6892">
            <v>0</v>
          </cell>
          <cell r="G6892">
            <v>0</v>
          </cell>
        </row>
        <row r="6893">
          <cell r="A6893" t="str">
            <v/>
          </cell>
          <cell r="B6893" t="str">
            <v/>
          </cell>
          <cell r="C6893">
            <v>0</v>
          </cell>
          <cell r="D6893" t="str">
            <v/>
          </cell>
          <cell r="E6893">
            <v>0</v>
          </cell>
          <cell r="F6893">
            <v>0</v>
          </cell>
          <cell r="G6893">
            <v>0</v>
          </cell>
        </row>
        <row r="6894">
          <cell r="A6894" t="str">
            <v/>
          </cell>
          <cell r="B6894" t="str">
            <v/>
          </cell>
          <cell r="C6894">
            <v>0</v>
          </cell>
          <cell r="D6894" t="str">
            <v/>
          </cell>
          <cell r="E6894">
            <v>0</v>
          </cell>
          <cell r="F6894">
            <v>0</v>
          </cell>
          <cell r="G6894">
            <v>0</v>
          </cell>
        </row>
        <row r="6895">
          <cell r="A6895" t="str">
            <v/>
          </cell>
          <cell r="B6895" t="str">
            <v/>
          </cell>
          <cell r="C6895">
            <v>0</v>
          </cell>
          <cell r="D6895" t="str">
            <v/>
          </cell>
          <cell r="E6895">
            <v>0</v>
          </cell>
          <cell r="F6895">
            <v>0</v>
          </cell>
          <cell r="G6895">
            <v>0</v>
          </cell>
        </row>
        <row r="6896">
          <cell r="A6896" t="str">
            <v/>
          </cell>
          <cell r="B6896" t="str">
            <v/>
          </cell>
          <cell r="C6896">
            <v>0</v>
          </cell>
          <cell r="D6896" t="str">
            <v/>
          </cell>
          <cell r="E6896">
            <v>0</v>
          </cell>
          <cell r="F6896">
            <v>0</v>
          </cell>
          <cell r="G6896">
            <v>0</v>
          </cell>
        </row>
        <row r="6897">
          <cell r="A6897">
            <v>0</v>
          </cell>
          <cell r="B6897">
            <v>0</v>
          </cell>
          <cell r="C6897">
            <v>0</v>
          </cell>
          <cell r="D6897">
            <v>0</v>
          </cell>
          <cell r="E6897">
            <v>0</v>
          </cell>
          <cell r="F6897" t="str">
            <v>Total C</v>
          </cell>
          <cell r="G6897">
            <v>0</v>
          </cell>
        </row>
        <row r="6898">
          <cell r="A6898">
            <v>0</v>
          </cell>
          <cell r="B6898">
            <v>0</v>
          </cell>
          <cell r="C6898">
            <v>0</v>
          </cell>
          <cell r="D6898">
            <v>0</v>
          </cell>
          <cell r="E6898">
            <v>0</v>
          </cell>
          <cell r="F6898">
            <v>0</v>
          </cell>
          <cell r="G6898">
            <v>0</v>
          </cell>
        </row>
        <row r="6899">
          <cell r="A6899" t="str">
            <v/>
          </cell>
          <cell r="B6899" t="str">
            <v/>
          </cell>
          <cell r="C6899">
            <v>0</v>
          </cell>
          <cell r="D6899" t="str">
            <v>Costo  Neto</v>
          </cell>
          <cell r="E6899">
            <v>0</v>
          </cell>
          <cell r="F6899" t="str">
            <v>Total D=A+B+C</v>
          </cell>
          <cell r="G6899">
            <v>0</v>
          </cell>
        </row>
        <row r="6901">
          <cell r="A6901" t="str">
            <v>ANALISIS DE PRECIOS</v>
          </cell>
          <cell r="B6901">
            <v>0</v>
          </cell>
          <cell r="C6901">
            <v>0</v>
          </cell>
          <cell r="D6901">
            <v>0</v>
          </cell>
          <cell r="E6901">
            <v>0</v>
          </cell>
          <cell r="F6901">
            <v>0</v>
          </cell>
          <cell r="G6901">
            <v>0</v>
          </cell>
        </row>
        <row r="6902">
          <cell r="A6902" t="str">
            <v>COMITENTE:</v>
          </cell>
          <cell r="B6902" t="str">
            <v>DIRECCIÓN DE ARQUITECTURA</v>
          </cell>
          <cell r="C6902">
            <v>0</v>
          </cell>
          <cell r="D6902">
            <v>0</v>
          </cell>
          <cell r="E6902">
            <v>0</v>
          </cell>
          <cell r="F6902">
            <v>0</v>
          </cell>
          <cell r="G6902">
            <v>0</v>
          </cell>
        </row>
        <row r="6903">
          <cell r="A6903" t="str">
            <v>CONTRATISTA:</v>
          </cell>
          <cell r="B6903" t="str">
            <v>FUNCIONALES SIGOP</v>
          </cell>
          <cell r="C6903">
            <v>0</v>
          </cell>
          <cell r="D6903">
            <v>0</v>
          </cell>
          <cell r="E6903">
            <v>0</v>
          </cell>
          <cell r="F6903">
            <v>0</v>
          </cell>
          <cell r="G6903">
            <v>0</v>
          </cell>
        </row>
        <row r="6904">
          <cell r="A6904" t="str">
            <v>OBRA:</v>
          </cell>
          <cell r="B6904" t="str">
            <v>PRUEBA PLANILLA DE MEDICION</v>
          </cell>
          <cell r="C6904">
            <v>0</v>
          </cell>
          <cell r="D6904">
            <v>0</v>
          </cell>
          <cell r="E6904">
            <v>0</v>
          </cell>
          <cell r="F6904" t="str">
            <v>PRECIOS A:</v>
          </cell>
          <cell r="G6904">
            <v>0</v>
          </cell>
        </row>
        <row r="6905">
          <cell r="A6905" t="str">
            <v>UBICACIÓN:</v>
          </cell>
          <cell r="B6905" t="str">
            <v>CENTRO CIVICO</v>
          </cell>
          <cell r="C6905">
            <v>0</v>
          </cell>
          <cell r="D6905">
            <v>0</v>
          </cell>
          <cell r="E6905">
            <v>0</v>
          </cell>
          <cell r="F6905">
            <v>0</v>
          </cell>
          <cell r="G6905">
            <v>0</v>
          </cell>
        </row>
        <row r="6906">
          <cell r="A6906" t="str">
            <v>RUBRO:</v>
          </cell>
          <cell r="B6906" t="str">
            <v/>
          </cell>
          <cell r="C6906" t="str">
            <v/>
          </cell>
          <cell r="D6906">
            <v>0</v>
          </cell>
          <cell r="E6906">
            <v>0</v>
          </cell>
          <cell r="F6906">
            <v>0</v>
          </cell>
          <cell r="G6906">
            <v>0</v>
          </cell>
        </row>
        <row r="6907">
          <cell r="A6907" t="str">
            <v>ITEM:</v>
          </cell>
          <cell r="B6907" t="str">
            <v/>
          </cell>
          <cell r="C6907" t="str">
            <v/>
          </cell>
          <cell r="D6907">
            <v>0</v>
          </cell>
          <cell r="E6907">
            <v>0</v>
          </cell>
          <cell r="F6907" t="str">
            <v>UNIDAD:</v>
          </cell>
          <cell r="G6907" t="str">
            <v/>
          </cell>
        </row>
        <row r="6908">
          <cell r="A6908">
            <v>0</v>
          </cell>
          <cell r="B6908">
            <v>0</v>
          </cell>
          <cell r="C6908">
            <v>0</v>
          </cell>
          <cell r="D6908">
            <v>0</v>
          </cell>
          <cell r="E6908">
            <v>0</v>
          </cell>
          <cell r="F6908">
            <v>0</v>
          </cell>
          <cell r="G6908">
            <v>0</v>
          </cell>
        </row>
        <row r="6909">
          <cell r="A6909" t="str">
            <v>DATOS REDETERMINACION</v>
          </cell>
          <cell r="B6909">
            <v>0</v>
          </cell>
          <cell r="C6909" t="str">
            <v>DESIGNACION</v>
          </cell>
          <cell r="D6909" t="str">
            <v>U</v>
          </cell>
          <cell r="E6909" t="str">
            <v>Cantidad</v>
          </cell>
          <cell r="F6909" t="str">
            <v>$ Unitarios</v>
          </cell>
          <cell r="G6909" t="str">
            <v>$ Parcial</v>
          </cell>
        </row>
        <row r="6910">
          <cell r="A6910" t="str">
            <v>CÓDIGO</v>
          </cell>
          <cell r="B6910" t="str">
            <v>DESCRIPCIÓN</v>
          </cell>
          <cell r="C6910">
            <v>0</v>
          </cell>
          <cell r="D6910">
            <v>0</v>
          </cell>
          <cell r="E6910">
            <v>0</v>
          </cell>
          <cell r="F6910">
            <v>0</v>
          </cell>
          <cell r="G6910">
            <v>0</v>
          </cell>
        </row>
        <row r="6911">
          <cell r="A6911">
            <v>0</v>
          </cell>
          <cell r="B6911">
            <v>0</v>
          </cell>
          <cell r="C6911" t="str">
            <v>A - MATERIALES</v>
          </cell>
          <cell r="D6911">
            <v>0</v>
          </cell>
          <cell r="E6911">
            <v>0</v>
          </cell>
          <cell r="F6911">
            <v>0</v>
          </cell>
          <cell r="G6911">
            <v>0</v>
          </cell>
        </row>
        <row r="6912">
          <cell r="A6912" t="str">
            <v/>
          </cell>
          <cell r="B6912" t="str">
            <v/>
          </cell>
          <cell r="C6912">
            <v>0</v>
          </cell>
          <cell r="D6912" t="str">
            <v/>
          </cell>
          <cell r="E6912">
            <v>0</v>
          </cell>
          <cell r="F6912">
            <v>0</v>
          </cell>
          <cell r="G6912">
            <v>0</v>
          </cell>
        </row>
        <row r="6913">
          <cell r="A6913" t="str">
            <v/>
          </cell>
          <cell r="B6913" t="str">
            <v/>
          </cell>
          <cell r="C6913">
            <v>0</v>
          </cell>
          <cell r="D6913" t="str">
            <v/>
          </cell>
          <cell r="E6913">
            <v>0</v>
          </cell>
          <cell r="F6913">
            <v>0</v>
          </cell>
          <cell r="G6913">
            <v>0</v>
          </cell>
        </row>
        <row r="6914">
          <cell r="A6914" t="str">
            <v/>
          </cell>
          <cell r="B6914" t="str">
            <v/>
          </cell>
          <cell r="C6914">
            <v>0</v>
          </cell>
          <cell r="D6914" t="str">
            <v/>
          </cell>
          <cell r="E6914">
            <v>0</v>
          </cell>
          <cell r="F6914">
            <v>0</v>
          </cell>
          <cell r="G6914">
            <v>0</v>
          </cell>
        </row>
        <row r="6915">
          <cell r="A6915" t="str">
            <v/>
          </cell>
          <cell r="B6915" t="str">
            <v/>
          </cell>
          <cell r="C6915">
            <v>0</v>
          </cell>
          <cell r="D6915" t="str">
            <v/>
          </cell>
          <cell r="E6915">
            <v>0</v>
          </cell>
          <cell r="F6915">
            <v>0</v>
          </cell>
          <cell r="G6915">
            <v>0</v>
          </cell>
        </row>
        <row r="6916">
          <cell r="A6916" t="str">
            <v/>
          </cell>
          <cell r="B6916" t="str">
            <v/>
          </cell>
          <cell r="C6916">
            <v>0</v>
          </cell>
          <cell r="D6916" t="str">
            <v/>
          </cell>
          <cell r="E6916">
            <v>0</v>
          </cell>
          <cell r="F6916">
            <v>0</v>
          </cell>
          <cell r="G6916">
            <v>0</v>
          </cell>
        </row>
        <row r="6917">
          <cell r="A6917" t="str">
            <v/>
          </cell>
          <cell r="B6917" t="str">
            <v/>
          </cell>
          <cell r="C6917">
            <v>0</v>
          </cell>
          <cell r="D6917" t="str">
            <v/>
          </cell>
          <cell r="E6917">
            <v>0</v>
          </cell>
          <cell r="F6917">
            <v>0</v>
          </cell>
          <cell r="G6917">
            <v>0</v>
          </cell>
        </row>
        <row r="6918">
          <cell r="A6918" t="str">
            <v/>
          </cell>
          <cell r="B6918" t="str">
            <v/>
          </cell>
          <cell r="C6918">
            <v>0</v>
          </cell>
          <cell r="D6918" t="str">
            <v/>
          </cell>
          <cell r="E6918">
            <v>0</v>
          </cell>
          <cell r="F6918">
            <v>0</v>
          </cell>
          <cell r="G6918">
            <v>0</v>
          </cell>
        </row>
        <row r="6919">
          <cell r="A6919" t="str">
            <v/>
          </cell>
          <cell r="B6919" t="str">
            <v/>
          </cell>
          <cell r="C6919">
            <v>0</v>
          </cell>
          <cell r="D6919" t="str">
            <v/>
          </cell>
          <cell r="E6919">
            <v>0</v>
          </cell>
          <cell r="F6919">
            <v>0</v>
          </cell>
          <cell r="G6919">
            <v>0</v>
          </cell>
        </row>
        <row r="6920">
          <cell r="A6920" t="str">
            <v/>
          </cell>
          <cell r="B6920" t="str">
            <v/>
          </cell>
          <cell r="C6920">
            <v>0</v>
          </cell>
          <cell r="D6920" t="str">
            <v/>
          </cell>
          <cell r="E6920">
            <v>0</v>
          </cell>
          <cell r="F6920">
            <v>0</v>
          </cell>
          <cell r="G6920">
            <v>0</v>
          </cell>
        </row>
        <row r="6921">
          <cell r="A6921" t="str">
            <v/>
          </cell>
          <cell r="B6921" t="str">
            <v/>
          </cell>
          <cell r="C6921">
            <v>0</v>
          </cell>
          <cell r="D6921" t="str">
            <v/>
          </cell>
          <cell r="E6921">
            <v>0</v>
          </cell>
          <cell r="F6921">
            <v>0</v>
          </cell>
          <cell r="G6921">
            <v>0</v>
          </cell>
        </row>
        <row r="6922">
          <cell r="A6922" t="str">
            <v/>
          </cell>
          <cell r="B6922" t="str">
            <v/>
          </cell>
          <cell r="C6922">
            <v>0</v>
          </cell>
          <cell r="D6922" t="str">
            <v/>
          </cell>
          <cell r="E6922">
            <v>0</v>
          </cell>
          <cell r="F6922">
            <v>0</v>
          </cell>
          <cell r="G6922">
            <v>0</v>
          </cell>
        </row>
        <row r="6923">
          <cell r="A6923" t="str">
            <v/>
          </cell>
          <cell r="B6923" t="str">
            <v/>
          </cell>
          <cell r="C6923">
            <v>0</v>
          </cell>
          <cell r="D6923" t="str">
            <v/>
          </cell>
          <cell r="E6923">
            <v>0</v>
          </cell>
          <cell r="F6923">
            <v>0</v>
          </cell>
          <cell r="G6923">
            <v>0</v>
          </cell>
        </row>
        <row r="6924">
          <cell r="A6924" t="str">
            <v/>
          </cell>
          <cell r="B6924" t="str">
            <v/>
          </cell>
          <cell r="C6924">
            <v>0</v>
          </cell>
          <cell r="D6924" t="str">
            <v/>
          </cell>
          <cell r="E6924">
            <v>0</v>
          </cell>
          <cell r="F6924">
            <v>0</v>
          </cell>
          <cell r="G6924">
            <v>0</v>
          </cell>
        </row>
        <row r="6925">
          <cell r="A6925" t="str">
            <v/>
          </cell>
          <cell r="B6925" t="str">
            <v/>
          </cell>
          <cell r="C6925">
            <v>0</v>
          </cell>
          <cell r="D6925" t="str">
            <v/>
          </cell>
          <cell r="E6925">
            <v>0</v>
          </cell>
          <cell r="F6925">
            <v>0</v>
          </cell>
          <cell r="G6925">
            <v>0</v>
          </cell>
        </row>
        <row r="6926">
          <cell r="A6926">
            <v>0</v>
          </cell>
          <cell r="B6926">
            <v>0</v>
          </cell>
          <cell r="C6926">
            <v>0</v>
          </cell>
          <cell r="D6926">
            <v>0</v>
          </cell>
          <cell r="E6926">
            <v>0</v>
          </cell>
          <cell r="F6926" t="str">
            <v>Total A</v>
          </cell>
          <cell r="G6926">
            <v>0</v>
          </cell>
        </row>
        <row r="6927">
          <cell r="A6927">
            <v>0</v>
          </cell>
          <cell r="B6927">
            <v>0</v>
          </cell>
          <cell r="C6927" t="str">
            <v>B - MANO DE OBRA</v>
          </cell>
          <cell r="D6927">
            <v>0</v>
          </cell>
          <cell r="E6927">
            <v>0</v>
          </cell>
          <cell r="F6927">
            <v>0</v>
          </cell>
          <cell r="G6927">
            <v>0</v>
          </cell>
        </row>
        <row r="6928">
          <cell r="A6928" t="str">
            <v/>
          </cell>
          <cell r="B6928">
            <v>0</v>
          </cell>
          <cell r="C6928">
            <v>0</v>
          </cell>
          <cell r="D6928" t="str">
            <v/>
          </cell>
          <cell r="E6928">
            <v>0</v>
          </cell>
          <cell r="F6928">
            <v>0</v>
          </cell>
          <cell r="G6928">
            <v>0</v>
          </cell>
        </row>
        <row r="6929">
          <cell r="A6929" t="str">
            <v/>
          </cell>
          <cell r="B6929">
            <v>0</v>
          </cell>
          <cell r="C6929">
            <v>0</v>
          </cell>
          <cell r="D6929" t="str">
            <v/>
          </cell>
          <cell r="E6929">
            <v>0</v>
          </cell>
          <cell r="F6929">
            <v>0</v>
          </cell>
          <cell r="G6929">
            <v>0</v>
          </cell>
        </row>
        <row r="6930">
          <cell r="A6930" t="str">
            <v/>
          </cell>
          <cell r="B6930">
            <v>0</v>
          </cell>
          <cell r="C6930">
            <v>0</v>
          </cell>
          <cell r="D6930" t="str">
            <v/>
          </cell>
          <cell r="E6930">
            <v>0</v>
          </cell>
          <cell r="F6930">
            <v>0</v>
          </cell>
          <cell r="G6930">
            <v>0</v>
          </cell>
        </row>
        <row r="6931">
          <cell r="A6931" t="str">
            <v/>
          </cell>
          <cell r="B6931">
            <v>0</v>
          </cell>
          <cell r="C6931">
            <v>0</v>
          </cell>
          <cell r="D6931" t="str">
            <v/>
          </cell>
          <cell r="E6931">
            <v>0</v>
          </cell>
          <cell r="F6931">
            <v>0</v>
          </cell>
          <cell r="G6931">
            <v>0</v>
          </cell>
        </row>
        <row r="6932">
          <cell r="A6932" t="str">
            <v/>
          </cell>
          <cell r="B6932">
            <v>0</v>
          </cell>
          <cell r="C6932">
            <v>0</v>
          </cell>
          <cell r="D6932" t="str">
            <v/>
          </cell>
          <cell r="E6932">
            <v>0</v>
          </cell>
          <cell r="F6932">
            <v>0</v>
          </cell>
          <cell r="G6932">
            <v>0</v>
          </cell>
        </row>
        <row r="6933">
          <cell r="A6933" t="str">
            <v/>
          </cell>
          <cell r="B6933">
            <v>0</v>
          </cell>
          <cell r="C6933">
            <v>0</v>
          </cell>
          <cell r="D6933" t="str">
            <v/>
          </cell>
          <cell r="E6933">
            <v>0</v>
          </cell>
          <cell r="F6933">
            <v>0</v>
          </cell>
          <cell r="G6933">
            <v>0</v>
          </cell>
        </row>
        <row r="6934">
          <cell r="A6934" t="str">
            <v/>
          </cell>
          <cell r="B6934">
            <v>0</v>
          </cell>
          <cell r="C6934">
            <v>0</v>
          </cell>
          <cell r="D6934" t="str">
            <v/>
          </cell>
          <cell r="E6934">
            <v>0</v>
          </cell>
          <cell r="F6934">
            <v>0</v>
          </cell>
          <cell r="G6934">
            <v>0</v>
          </cell>
        </row>
        <row r="6935">
          <cell r="A6935" t="str">
            <v/>
          </cell>
          <cell r="B6935">
            <v>0</v>
          </cell>
          <cell r="C6935">
            <v>0</v>
          </cell>
          <cell r="D6935" t="str">
            <v/>
          </cell>
          <cell r="E6935">
            <v>0</v>
          </cell>
          <cell r="F6935">
            <v>0</v>
          </cell>
          <cell r="G6935">
            <v>0</v>
          </cell>
        </row>
        <row r="6936">
          <cell r="A6936">
            <v>0</v>
          </cell>
          <cell r="B6936">
            <v>0</v>
          </cell>
          <cell r="C6936">
            <v>0</v>
          </cell>
          <cell r="D6936">
            <v>0</v>
          </cell>
          <cell r="E6936">
            <v>0</v>
          </cell>
          <cell r="F6936" t="str">
            <v>Total B</v>
          </cell>
          <cell r="G6936">
            <v>0</v>
          </cell>
        </row>
        <row r="6937">
          <cell r="A6937">
            <v>0</v>
          </cell>
          <cell r="B6937">
            <v>0</v>
          </cell>
          <cell r="C6937" t="str">
            <v>C - EQUIPOS</v>
          </cell>
          <cell r="D6937">
            <v>0</v>
          </cell>
          <cell r="E6937">
            <v>0</v>
          </cell>
          <cell r="F6937">
            <v>0</v>
          </cell>
          <cell r="G6937">
            <v>0</v>
          </cell>
        </row>
        <row r="6938">
          <cell r="A6938" t="str">
            <v/>
          </cell>
          <cell r="B6938" t="str">
            <v/>
          </cell>
          <cell r="C6938">
            <v>0</v>
          </cell>
          <cell r="D6938" t="str">
            <v/>
          </cell>
          <cell r="E6938">
            <v>0</v>
          </cell>
          <cell r="F6938">
            <v>0</v>
          </cell>
          <cell r="G6938">
            <v>0</v>
          </cell>
        </row>
        <row r="6939">
          <cell r="A6939" t="str">
            <v/>
          </cell>
          <cell r="B6939" t="str">
            <v/>
          </cell>
          <cell r="C6939">
            <v>0</v>
          </cell>
          <cell r="D6939" t="str">
            <v/>
          </cell>
          <cell r="E6939">
            <v>0</v>
          </cell>
          <cell r="F6939">
            <v>0</v>
          </cell>
          <cell r="G6939">
            <v>0</v>
          </cell>
        </row>
        <row r="6940">
          <cell r="A6940" t="str">
            <v/>
          </cell>
          <cell r="B6940" t="str">
            <v/>
          </cell>
          <cell r="C6940">
            <v>0</v>
          </cell>
          <cell r="D6940" t="str">
            <v/>
          </cell>
          <cell r="E6940">
            <v>0</v>
          </cell>
          <cell r="F6940">
            <v>0</v>
          </cell>
          <cell r="G6940">
            <v>0</v>
          </cell>
        </row>
        <row r="6941">
          <cell r="A6941" t="str">
            <v/>
          </cell>
          <cell r="B6941" t="str">
            <v/>
          </cell>
          <cell r="C6941">
            <v>0</v>
          </cell>
          <cell r="D6941" t="str">
            <v/>
          </cell>
          <cell r="E6941">
            <v>0</v>
          </cell>
          <cell r="F6941">
            <v>0</v>
          </cell>
          <cell r="G6941">
            <v>0</v>
          </cell>
        </row>
        <row r="6942">
          <cell r="A6942" t="str">
            <v/>
          </cell>
          <cell r="B6942" t="str">
            <v/>
          </cell>
          <cell r="C6942">
            <v>0</v>
          </cell>
          <cell r="D6942" t="str">
            <v/>
          </cell>
          <cell r="E6942">
            <v>0</v>
          </cell>
          <cell r="F6942">
            <v>0</v>
          </cell>
          <cell r="G6942">
            <v>0</v>
          </cell>
        </row>
        <row r="6943">
          <cell r="A6943" t="str">
            <v/>
          </cell>
          <cell r="B6943" t="str">
            <v/>
          </cell>
          <cell r="C6943">
            <v>0</v>
          </cell>
          <cell r="D6943" t="str">
            <v/>
          </cell>
          <cell r="E6943">
            <v>0</v>
          </cell>
          <cell r="F6943">
            <v>0</v>
          </cell>
          <cell r="G6943">
            <v>0</v>
          </cell>
        </row>
        <row r="6944">
          <cell r="A6944" t="str">
            <v/>
          </cell>
          <cell r="B6944" t="str">
            <v/>
          </cell>
          <cell r="C6944">
            <v>0</v>
          </cell>
          <cell r="D6944" t="str">
            <v/>
          </cell>
          <cell r="E6944">
            <v>0</v>
          </cell>
          <cell r="F6944">
            <v>0</v>
          </cell>
          <cell r="G6944">
            <v>0</v>
          </cell>
        </row>
        <row r="6945">
          <cell r="A6945" t="str">
            <v/>
          </cell>
          <cell r="B6945" t="str">
            <v/>
          </cell>
          <cell r="C6945">
            <v>0</v>
          </cell>
          <cell r="D6945" t="str">
            <v/>
          </cell>
          <cell r="E6945">
            <v>0</v>
          </cell>
          <cell r="F6945">
            <v>0</v>
          </cell>
          <cell r="G6945">
            <v>0</v>
          </cell>
        </row>
        <row r="6946">
          <cell r="A6946" t="str">
            <v/>
          </cell>
          <cell r="B6946" t="str">
            <v/>
          </cell>
          <cell r="C6946">
            <v>0</v>
          </cell>
          <cell r="D6946" t="str">
            <v/>
          </cell>
          <cell r="E6946">
            <v>0</v>
          </cell>
          <cell r="F6946">
            <v>0</v>
          </cell>
          <cell r="G6946">
            <v>0</v>
          </cell>
        </row>
        <row r="6947">
          <cell r="A6947">
            <v>0</v>
          </cell>
          <cell r="B6947">
            <v>0</v>
          </cell>
          <cell r="C6947">
            <v>0</v>
          </cell>
          <cell r="D6947">
            <v>0</v>
          </cell>
          <cell r="E6947">
            <v>0</v>
          </cell>
          <cell r="F6947" t="str">
            <v>Total C</v>
          </cell>
          <cell r="G6947">
            <v>0</v>
          </cell>
        </row>
        <row r="6948">
          <cell r="A6948">
            <v>0</v>
          </cell>
          <cell r="B6948">
            <v>0</v>
          </cell>
          <cell r="C6948">
            <v>0</v>
          </cell>
          <cell r="D6948">
            <v>0</v>
          </cell>
          <cell r="E6948">
            <v>0</v>
          </cell>
          <cell r="F6948">
            <v>0</v>
          </cell>
          <cell r="G6948">
            <v>0</v>
          </cell>
        </row>
        <row r="6949">
          <cell r="A6949" t="str">
            <v/>
          </cell>
          <cell r="B6949" t="str">
            <v/>
          </cell>
          <cell r="C6949">
            <v>0</v>
          </cell>
          <cell r="D6949" t="str">
            <v>Costo  Neto</v>
          </cell>
          <cell r="E6949">
            <v>0</v>
          </cell>
          <cell r="F6949" t="str">
            <v>Total D=A+B+C</v>
          </cell>
          <cell r="G6949">
            <v>0</v>
          </cell>
        </row>
        <row r="6951">
          <cell r="A6951" t="str">
            <v>ANALISIS DE PRECIOS</v>
          </cell>
          <cell r="B6951">
            <v>0</v>
          </cell>
          <cell r="C6951">
            <v>0</v>
          </cell>
          <cell r="D6951">
            <v>0</v>
          </cell>
          <cell r="E6951">
            <v>0</v>
          </cell>
          <cell r="F6951">
            <v>0</v>
          </cell>
          <cell r="G6951">
            <v>0</v>
          </cell>
        </row>
        <row r="6952">
          <cell r="A6952" t="str">
            <v>COMITENTE:</v>
          </cell>
          <cell r="B6952" t="str">
            <v>DIRECCIÓN DE ARQUITECTURA</v>
          </cell>
          <cell r="C6952">
            <v>0</v>
          </cell>
          <cell r="D6952">
            <v>0</v>
          </cell>
          <cell r="E6952">
            <v>0</v>
          </cell>
          <cell r="F6952">
            <v>0</v>
          </cell>
          <cell r="G6952">
            <v>0</v>
          </cell>
        </row>
        <row r="6953">
          <cell r="A6953" t="str">
            <v>CONTRATISTA:</v>
          </cell>
          <cell r="B6953" t="str">
            <v>FUNCIONALES SIGOP</v>
          </cell>
          <cell r="C6953">
            <v>0</v>
          </cell>
          <cell r="D6953">
            <v>0</v>
          </cell>
          <cell r="E6953">
            <v>0</v>
          </cell>
          <cell r="F6953">
            <v>0</v>
          </cell>
          <cell r="G6953">
            <v>0</v>
          </cell>
        </row>
        <row r="6954">
          <cell r="A6954" t="str">
            <v>OBRA:</v>
          </cell>
          <cell r="B6954" t="str">
            <v>PRUEBA PLANILLA DE MEDICION</v>
          </cell>
          <cell r="C6954">
            <v>0</v>
          </cell>
          <cell r="D6954">
            <v>0</v>
          </cell>
          <cell r="E6954">
            <v>0</v>
          </cell>
          <cell r="F6954" t="str">
            <v>PRECIOS A:</v>
          </cell>
          <cell r="G6954">
            <v>0</v>
          </cell>
        </row>
        <row r="6955">
          <cell r="A6955" t="str">
            <v>UBICACIÓN:</v>
          </cell>
          <cell r="B6955" t="str">
            <v>CENTRO CIVICO</v>
          </cell>
          <cell r="C6955">
            <v>0</v>
          </cell>
          <cell r="D6955">
            <v>0</v>
          </cell>
          <cell r="E6955">
            <v>0</v>
          </cell>
          <cell r="F6955">
            <v>0</v>
          </cell>
          <cell r="G6955">
            <v>0</v>
          </cell>
        </row>
        <row r="6956">
          <cell r="A6956" t="str">
            <v>RUBRO:</v>
          </cell>
          <cell r="B6956" t="str">
            <v/>
          </cell>
          <cell r="C6956" t="str">
            <v/>
          </cell>
          <cell r="D6956">
            <v>0</v>
          </cell>
          <cell r="E6956">
            <v>0</v>
          </cell>
          <cell r="F6956">
            <v>0</v>
          </cell>
          <cell r="G6956">
            <v>0</v>
          </cell>
        </row>
        <row r="6957">
          <cell r="A6957" t="str">
            <v>ITEM:</v>
          </cell>
          <cell r="B6957" t="str">
            <v/>
          </cell>
          <cell r="C6957" t="str">
            <v/>
          </cell>
          <cell r="D6957">
            <v>0</v>
          </cell>
          <cell r="E6957">
            <v>0</v>
          </cell>
          <cell r="F6957" t="str">
            <v>UNIDAD:</v>
          </cell>
          <cell r="G6957" t="str">
            <v/>
          </cell>
        </row>
        <row r="6958">
          <cell r="A6958">
            <v>0</v>
          </cell>
          <cell r="B6958">
            <v>0</v>
          </cell>
          <cell r="C6958">
            <v>0</v>
          </cell>
          <cell r="D6958">
            <v>0</v>
          </cell>
          <cell r="E6958">
            <v>0</v>
          </cell>
          <cell r="F6958">
            <v>0</v>
          </cell>
          <cell r="G6958">
            <v>0</v>
          </cell>
        </row>
        <row r="6959">
          <cell r="A6959" t="str">
            <v>DATOS REDETERMINACION</v>
          </cell>
          <cell r="B6959">
            <v>0</v>
          </cell>
          <cell r="C6959" t="str">
            <v>DESIGNACION</v>
          </cell>
          <cell r="D6959" t="str">
            <v>U</v>
          </cell>
          <cell r="E6959" t="str">
            <v>Cantidad</v>
          </cell>
          <cell r="F6959" t="str">
            <v>$ Unitarios</v>
          </cell>
          <cell r="G6959" t="str">
            <v>$ Parcial</v>
          </cell>
        </row>
        <row r="6960">
          <cell r="A6960" t="str">
            <v>CÓDIGO</v>
          </cell>
          <cell r="B6960" t="str">
            <v>DESCRIPCIÓN</v>
          </cell>
          <cell r="C6960">
            <v>0</v>
          </cell>
          <cell r="D6960">
            <v>0</v>
          </cell>
          <cell r="E6960">
            <v>0</v>
          </cell>
          <cell r="F6960">
            <v>0</v>
          </cell>
          <cell r="G6960">
            <v>0</v>
          </cell>
        </row>
        <row r="6961">
          <cell r="A6961">
            <v>0</v>
          </cell>
          <cell r="B6961">
            <v>0</v>
          </cell>
          <cell r="C6961" t="str">
            <v>A - MATERIALES</v>
          </cell>
          <cell r="D6961">
            <v>0</v>
          </cell>
          <cell r="E6961">
            <v>0</v>
          </cell>
          <cell r="F6961">
            <v>0</v>
          </cell>
          <cell r="G6961">
            <v>0</v>
          </cell>
        </row>
        <row r="6962">
          <cell r="A6962" t="str">
            <v/>
          </cell>
          <cell r="B6962" t="str">
            <v/>
          </cell>
          <cell r="C6962">
            <v>0</v>
          </cell>
          <cell r="D6962" t="str">
            <v/>
          </cell>
          <cell r="E6962">
            <v>0</v>
          </cell>
          <cell r="F6962">
            <v>0</v>
          </cell>
          <cell r="G6962">
            <v>0</v>
          </cell>
        </row>
        <row r="6963">
          <cell r="A6963" t="str">
            <v/>
          </cell>
          <cell r="B6963" t="str">
            <v/>
          </cell>
          <cell r="C6963">
            <v>0</v>
          </cell>
          <cell r="D6963" t="str">
            <v/>
          </cell>
          <cell r="E6963">
            <v>0</v>
          </cell>
          <cell r="F6963">
            <v>0</v>
          </cell>
          <cell r="G6963">
            <v>0</v>
          </cell>
        </row>
        <row r="6964">
          <cell r="A6964" t="str">
            <v/>
          </cell>
          <cell r="B6964" t="str">
            <v/>
          </cell>
          <cell r="C6964">
            <v>0</v>
          </cell>
          <cell r="D6964" t="str">
            <v/>
          </cell>
          <cell r="E6964">
            <v>0</v>
          </cell>
          <cell r="F6964">
            <v>0</v>
          </cell>
          <cell r="G6964">
            <v>0</v>
          </cell>
        </row>
        <row r="6965">
          <cell r="A6965" t="str">
            <v/>
          </cell>
          <cell r="B6965" t="str">
            <v/>
          </cell>
          <cell r="C6965">
            <v>0</v>
          </cell>
          <cell r="D6965" t="str">
            <v/>
          </cell>
          <cell r="E6965">
            <v>0</v>
          </cell>
          <cell r="F6965">
            <v>0</v>
          </cell>
          <cell r="G6965">
            <v>0</v>
          </cell>
        </row>
        <row r="6966">
          <cell r="A6966" t="str">
            <v/>
          </cell>
          <cell r="B6966" t="str">
            <v/>
          </cell>
          <cell r="C6966">
            <v>0</v>
          </cell>
          <cell r="D6966" t="str">
            <v/>
          </cell>
          <cell r="E6966">
            <v>0</v>
          </cell>
          <cell r="F6966">
            <v>0</v>
          </cell>
          <cell r="G6966">
            <v>0</v>
          </cell>
        </row>
        <row r="6967">
          <cell r="A6967" t="str">
            <v/>
          </cell>
          <cell r="B6967" t="str">
            <v/>
          </cell>
          <cell r="C6967">
            <v>0</v>
          </cell>
          <cell r="D6967" t="str">
            <v/>
          </cell>
          <cell r="E6967">
            <v>0</v>
          </cell>
          <cell r="F6967">
            <v>0</v>
          </cell>
          <cell r="G6967">
            <v>0</v>
          </cell>
        </row>
        <row r="6968">
          <cell r="A6968" t="str">
            <v/>
          </cell>
          <cell r="B6968" t="str">
            <v/>
          </cell>
          <cell r="C6968">
            <v>0</v>
          </cell>
          <cell r="D6968" t="str">
            <v/>
          </cell>
          <cell r="E6968">
            <v>0</v>
          </cell>
          <cell r="F6968">
            <v>0</v>
          </cell>
          <cell r="G6968">
            <v>0</v>
          </cell>
        </row>
        <row r="6969">
          <cell r="A6969" t="str">
            <v/>
          </cell>
          <cell r="B6969" t="str">
            <v/>
          </cell>
          <cell r="C6969">
            <v>0</v>
          </cell>
          <cell r="D6969" t="str">
            <v/>
          </cell>
          <cell r="E6969">
            <v>0</v>
          </cell>
          <cell r="F6969">
            <v>0</v>
          </cell>
          <cell r="G6969">
            <v>0</v>
          </cell>
        </row>
        <row r="6970">
          <cell r="A6970" t="str">
            <v/>
          </cell>
          <cell r="B6970" t="str">
            <v/>
          </cell>
          <cell r="C6970">
            <v>0</v>
          </cell>
          <cell r="D6970" t="str">
            <v/>
          </cell>
          <cell r="E6970">
            <v>0</v>
          </cell>
          <cell r="F6970">
            <v>0</v>
          </cell>
          <cell r="G6970">
            <v>0</v>
          </cell>
        </row>
        <row r="6971">
          <cell r="A6971" t="str">
            <v/>
          </cell>
          <cell r="B6971" t="str">
            <v/>
          </cell>
          <cell r="C6971">
            <v>0</v>
          </cell>
          <cell r="D6971" t="str">
            <v/>
          </cell>
          <cell r="E6971">
            <v>0</v>
          </cell>
          <cell r="F6971">
            <v>0</v>
          </cell>
          <cell r="G6971">
            <v>0</v>
          </cell>
        </row>
        <row r="6972">
          <cell r="A6972" t="str">
            <v/>
          </cell>
          <cell r="B6972" t="str">
            <v/>
          </cell>
          <cell r="C6972">
            <v>0</v>
          </cell>
          <cell r="D6972" t="str">
            <v/>
          </cell>
          <cell r="E6972">
            <v>0</v>
          </cell>
          <cell r="F6972">
            <v>0</v>
          </cell>
          <cell r="G6972">
            <v>0</v>
          </cell>
        </row>
        <row r="6973">
          <cell r="A6973" t="str">
            <v/>
          </cell>
          <cell r="B6973" t="str">
            <v/>
          </cell>
          <cell r="C6973">
            <v>0</v>
          </cell>
          <cell r="D6973" t="str">
            <v/>
          </cell>
          <cell r="E6973">
            <v>0</v>
          </cell>
          <cell r="F6973">
            <v>0</v>
          </cell>
          <cell r="G6973">
            <v>0</v>
          </cell>
        </row>
        <row r="6974">
          <cell r="A6974" t="str">
            <v/>
          </cell>
          <cell r="B6974" t="str">
            <v/>
          </cell>
          <cell r="C6974">
            <v>0</v>
          </cell>
          <cell r="D6974" t="str">
            <v/>
          </cell>
          <cell r="E6974">
            <v>0</v>
          </cell>
          <cell r="F6974">
            <v>0</v>
          </cell>
          <cell r="G6974">
            <v>0</v>
          </cell>
        </row>
        <row r="6975">
          <cell r="A6975" t="str">
            <v/>
          </cell>
          <cell r="B6975" t="str">
            <v/>
          </cell>
          <cell r="C6975">
            <v>0</v>
          </cell>
          <cell r="D6975" t="str">
            <v/>
          </cell>
          <cell r="E6975">
            <v>0</v>
          </cell>
          <cell r="F6975">
            <v>0</v>
          </cell>
          <cell r="G6975">
            <v>0</v>
          </cell>
        </row>
        <row r="6976">
          <cell r="A6976">
            <v>0</v>
          </cell>
          <cell r="B6976">
            <v>0</v>
          </cell>
          <cell r="C6976">
            <v>0</v>
          </cell>
          <cell r="D6976">
            <v>0</v>
          </cell>
          <cell r="E6976">
            <v>0</v>
          </cell>
          <cell r="F6976" t="str">
            <v>Total A</v>
          </cell>
          <cell r="G6976">
            <v>0</v>
          </cell>
        </row>
        <row r="6977">
          <cell r="A6977">
            <v>0</v>
          </cell>
          <cell r="B6977">
            <v>0</v>
          </cell>
          <cell r="C6977" t="str">
            <v>B - MANO DE OBRA</v>
          </cell>
          <cell r="D6977">
            <v>0</v>
          </cell>
          <cell r="E6977">
            <v>0</v>
          </cell>
          <cell r="F6977">
            <v>0</v>
          </cell>
          <cell r="G6977">
            <v>0</v>
          </cell>
        </row>
        <row r="6978">
          <cell r="A6978" t="str">
            <v/>
          </cell>
          <cell r="B6978">
            <v>0</v>
          </cell>
          <cell r="C6978">
            <v>0</v>
          </cell>
          <cell r="D6978" t="str">
            <v/>
          </cell>
          <cell r="E6978">
            <v>0</v>
          </cell>
          <cell r="F6978">
            <v>0</v>
          </cell>
          <cell r="G6978">
            <v>0</v>
          </cell>
        </row>
        <row r="6979">
          <cell r="A6979" t="str">
            <v/>
          </cell>
          <cell r="B6979">
            <v>0</v>
          </cell>
          <cell r="C6979">
            <v>0</v>
          </cell>
          <cell r="D6979" t="str">
            <v/>
          </cell>
          <cell r="E6979">
            <v>0</v>
          </cell>
          <cell r="F6979">
            <v>0</v>
          </cell>
          <cell r="G6979">
            <v>0</v>
          </cell>
        </row>
        <row r="6980">
          <cell r="A6980" t="str">
            <v/>
          </cell>
          <cell r="B6980">
            <v>0</v>
          </cell>
          <cell r="C6980">
            <v>0</v>
          </cell>
          <cell r="D6980" t="str">
            <v/>
          </cell>
          <cell r="E6980">
            <v>0</v>
          </cell>
          <cell r="F6980">
            <v>0</v>
          </cell>
          <cell r="G6980">
            <v>0</v>
          </cell>
        </row>
        <row r="6981">
          <cell r="A6981" t="str">
            <v/>
          </cell>
          <cell r="B6981">
            <v>0</v>
          </cell>
          <cell r="C6981">
            <v>0</v>
          </cell>
          <cell r="D6981" t="str">
            <v/>
          </cell>
          <cell r="E6981">
            <v>0</v>
          </cell>
          <cell r="F6981">
            <v>0</v>
          </cell>
          <cell r="G6981">
            <v>0</v>
          </cell>
        </row>
        <row r="6982">
          <cell r="A6982" t="str">
            <v/>
          </cell>
          <cell r="B6982">
            <v>0</v>
          </cell>
          <cell r="C6982">
            <v>0</v>
          </cell>
          <cell r="D6982" t="str">
            <v/>
          </cell>
          <cell r="E6982">
            <v>0</v>
          </cell>
          <cell r="F6982">
            <v>0</v>
          </cell>
          <cell r="G6982">
            <v>0</v>
          </cell>
        </row>
        <row r="6983">
          <cell r="A6983" t="str">
            <v/>
          </cell>
          <cell r="B6983">
            <v>0</v>
          </cell>
          <cell r="C6983">
            <v>0</v>
          </cell>
          <cell r="D6983" t="str">
            <v/>
          </cell>
          <cell r="E6983">
            <v>0</v>
          </cell>
          <cell r="F6983">
            <v>0</v>
          </cell>
          <cell r="G6983">
            <v>0</v>
          </cell>
        </row>
        <row r="6984">
          <cell r="A6984" t="str">
            <v/>
          </cell>
          <cell r="B6984">
            <v>0</v>
          </cell>
          <cell r="C6984">
            <v>0</v>
          </cell>
          <cell r="D6984" t="str">
            <v/>
          </cell>
          <cell r="E6984">
            <v>0</v>
          </cell>
          <cell r="F6984">
            <v>0</v>
          </cell>
          <cell r="G6984">
            <v>0</v>
          </cell>
        </row>
        <row r="6985">
          <cell r="A6985" t="str">
            <v/>
          </cell>
          <cell r="B6985">
            <v>0</v>
          </cell>
          <cell r="C6985">
            <v>0</v>
          </cell>
          <cell r="D6985" t="str">
            <v/>
          </cell>
          <cell r="E6985">
            <v>0</v>
          </cell>
          <cell r="F6985">
            <v>0</v>
          </cell>
          <cell r="G6985">
            <v>0</v>
          </cell>
        </row>
        <row r="6986">
          <cell r="A6986">
            <v>0</v>
          </cell>
          <cell r="B6986">
            <v>0</v>
          </cell>
          <cell r="C6986">
            <v>0</v>
          </cell>
          <cell r="D6986">
            <v>0</v>
          </cell>
          <cell r="E6986">
            <v>0</v>
          </cell>
          <cell r="F6986" t="str">
            <v>Total B</v>
          </cell>
          <cell r="G6986">
            <v>0</v>
          </cell>
        </row>
        <row r="6987">
          <cell r="A6987">
            <v>0</v>
          </cell>
          <cell r="B6987">
            <v>0</v>
          </cell>
          <cell r="C6987" t="str">
            <v>C - EQUIPOS</v>
          </cell>
          <cell r="D6987">
            <v>0</v>
          </cell>
          <cell r="E6987">
            <v>0</v>
          </cell>
          <cell r="F6987">
            <v>0</v>
          </cell>
          <cell r="G6987">
            <v>0</v>
          </cell>
        </row>
        <row r="6988">
          <cell r="A6988" t="str">
            <v/>
          </cell>
          <cell r="B6988" t="str">
            <v/>
          </cell>
          <cell r="C6988">
            <v>0</v>
          </cell>
          <cell r="D6988" t="str">
            <v/>
          </cell>
          <cell r="E6988">
            <v>0</v>
          </cell>
          <cell r="F6988">
            <v>0</v>
          </cell>
          <cell r="G6988">
            <v>0</v>
          </cell>
        </row>
        <row r="6989">
          <cell r="A6989" t="str">
            <v/>
          </cell>
          <cell r="B6989" t="str">
            <v/>
          </cell>
          <cell r="C6989">
            <v>0</v>
          </cell>
          <cell r="D6989" t="str">
            <v/>
          </cell>
          <cell r="E6989">
            <v>0</v>
          </cell>
          <cell r="F6989">
            <v>0</v>
          </cell>
          <cell r="G6989">
            <v>0</v>
          </cell>
        </row>
        <row r="6990">
          <cell r="A6990" t="str">
            <v/>
          </cell>
          <cell r="B6990" t="str">
            <v/>
          </cell>
          <cell r="C6990">
            <v>0</v>
          </cell>
          <cell r="D6990" t="str">
            <v/>
          </cell>
          <cell r="E6990">
            <v>0</v>
          </cell>
          <cell r="F6990">
            <v>0</v>
          </cell>
          <cell r="G6990">
            <v>0</v>
          </cell>
        </row>
        <row r="6991">
          <cell r="A6991" t="str">
            <v/>
          </cell>
          <cell r="B6991" t="str">
            <v/>
          </cell>
          <cell r="C6991">
            <v>0</v>
          </cell>
          <cell r="D6991" t="str">
            <v/>
          </cell>
          <cell r="E6991">
            <v>0</v>
          </cell>
          <cell r="F6991">
            <v>0</v>
          </cell>
          <cell r="G6991">
            <v>0</v>
          </cell>
        </row>
        <row r="6992">
          <cell r="A6992" t="str">
            <v/>
          </cell>
          <cell r="B6992" t="str">
            <v/>
          </cell>
          <cell r="C6992">
            <v>0</v>
          </cell>
          <cell r="D6992" t="str">
            <v/>
          </cell>
          <cell r="E6992">
            <v>0</v>
          </cell>
          <cell r="F6992">
            <v>0</v>
          </cell>
          <cell r="G6992">
            <v>0</v>
          </cell>
        </row>
        <row r="6993">
          <cell r="A6993" t="str">
            <v/>
          </cell>
          <cell r="B6993" t="str">
            <v/>
          </cell>
          <cell r="C6993">
            <v>0</v>
          </cell>
          <cell r="D6993" t="str">
            <v/>
          </cell>
          <cell r="E6993">
            <v>0</v>
          </cell>
          <cell r="F6993">
            <v>0</v>
          </cell>
          <cell r="G6993">
            <v>0</v>
          </cell>
        </row>
        <row r="6994">
          <cell r="A6994" t="str">
            <v/>
          </cell>
          <cell r="B6994" t="str">
            <v/>
          </cell>
          <cell r="C6994">
            <v>0</v>
          </cell>
          <cell r="D6994" t="str">
            <v/>
          </cell>
          <cell r="E6994">
            <v>0</v>
          </cell>
          <cell r="F6994">
            <v>0</v>
          </cell>
          <cell r="G6994">
            <v>0</v>
          </cell>
        </row>
        <row r="6995">
          <cell r="A6995" t="str">
            <v/>
          </cell>
          <cell r="B6995" t="str">
            <v/>
          </cell>
          <cell r="C6995">
            <v>0</v>
          </cell>
          <cell r="D6995" t="str">
            <v/>
          </cell>
          <cell r="E6995">
            <v>0</v>
          </cell>
          <cell r="F6995">
            <v>0</v>
          </cell>
          <cell r="G6995">
            <v>0</v>
          </cell>
        </row>
        <row r="6996">
          <cell r="A6996" t="str">
            <v/>
          </cell>
          <cell r="B6996" t="str">
            <v/>
          </cell>
          <cell r="C6996">
            <v>0</v>
          </cell>
          <cell r="D6996" t="str">
            <v/>
          </cell>
          <cell r="E6996">
            <v>0</v>
          </cell>
          <cell r="F6996">
            <v>0</v>
          </cell>
          <cell r="G6996">
            <v>0</v>
          </cell>
        </row>
        <row r="6997">
          <cell r="A6997">
            <v>0</v>
          </cell>
          <cell r="B6997">
            <v>0</v>
          </cell>
          <cell r="C6997">
            <v>0</v>
          </cell>
          <cell r="D6997">
            <v>0</v>
          </cell>
          <cell r="E6997">
            <v>0</v>
          </cell>
          <cell r="F6997" t="str">
            <v>Total C</v>
          </cell>
          <cell r="G6997">
            <v>0</v>
          </cell>
        </row>
        <row r="6998">
          <cell r="A6998">
            <v>0</v>
          </cell>
          <cell r="B6998">
            <v>0</v>
          </cell>
          <cell r="C6998">
            <v>0</v>
          </cell>
          <cell r="D6998">
            <v>0</v>
          </cell>
          <cell r="E6998">
            <v>0</v>
          </cell>
          <cell r="F6998">
            <v>0</v>
          </cell>
          <cell r="G6998">
            <v>0</v>
          </cell>
        </row>
        <row r="6999">
          <cell r="A6999" t="str">
            <v/>
          </cell>
          <cell r="B6999" t="str">
            <v/>
          </cell>
          <cell r="C6999">
            <v>0</v>
          </cell>
          <cell r="D6999" t="str">
            <v>Costo  Neto</v>
          </cell>
          <cell r="E6999">
            <v>0</v>
          </cell>
          <cell r="F6999" t="str">
            <v>Total D=A+B+C</v>
          </cell>
          <cell r="G6999">
            <v>0</v>
          </cell>
        </row>
        <row r="7001">
          <cell r="A7001" t="str">
            <v>ANALISIS DE PRECIOS</v>
          </cell>
          <cell r="B7001">
            <v>0</v>
          </cell>
          <cell r="C7001">
            <v>0</v>
          </cell>
          <cell r="D7001">
            <v>0</v>
          </cell>
          <cell r="E7001">
            <v>0</v>
          </cell>
          <cell r="F7001">
            <v>0</v>
          </cell>
          <cell r="G7001">
            <v>0</v>
          </cell>
        </row>
        <row r="7002">
          <cell r="A7002" t="str">
            <v>COMITENTE:</v>
          </cell>
          <cell r="B7002" t="str">
            <v>DIRECCIÓN DE ARQUITECTURA</v>
          </cell>
          <cell r="C7002">
            <v>0</v>
          </cell>
          <cell r="D7002">
            <v>0</v>
          </cell>
          <cell r="E7002">
            <v>0</v>
          </cell>
          <cell r="F7002">
            <v>0</v>
          </cell>
          <cell r="G7002">
            <v>0</v>
          </cell>
        </row>
        <row r="7003">
          <cell r="A7003" t="str">
            <v>CONTRATISTA:</v>
          </cell>
          <cell r="B7003" t="str">
            <v>FUNCIONALES SIGOP</v>
          </cell>
          <cell r="C7003">
            <v>0</v>
          </cell>
          <cell r="D7003">
            <v>0</v>
          </cell>
          <cell r="E7003">
            <v>0</v>
          </cell>
          <cell r="F7003">
            <v>0</v>
          </cell>
          <cell r="G7003">
            <v>0</v>
          </cell>
        </row>
        <row r="7004">
          <cell r="A7004" t="str">
            <v>OBRA:</v>
          </cell>
          <cell r="B7004" t="str">
            <v>PRUEBA PLANILLA DE MEDICION</v>
          </cell>
          <cell r="C7004">
            <v>0</v>
          </cell>
          <cell r="D7004">
            <v>0</v>
          </cell>
          <cell r="E7004">
            <v>0</v>
          </cell>
          <cell r="F7004" t="str">
            <v>PRECIOS A:</v>
          </cell>
          <cell r="G7004">
            <v>0</v>
          </cell>
        </row>
        <row r="7005">
          <cell r="A7005" t="str">
            <v>UBICACIÓN:</v>
          </cell>
          <cell r="B7005" t="str">
            <v>CENTRO CIVICO</v>
          </cell>
          <cell r="C7005">
            <v>0</v>
          </cell>
          <cell r="D7005">
            <v>0</v>
          </cell>
          <cell r="E7005">
            <v>0</v>
          </cell>
          <cell r="F7005">
            <v>0</v>
          </cell>
          <cell r="G7005">
            <v>0</v>
          </cell>
        </row>
        <row r="7006">
          <cell r="A7006" t="str">
            <v>RUBRO:</v>
          </cell>
          <cell r="B7006" t="str">
            <v/>
          </cell>
          <cell r="C7006" t="str">
            <v/>
          </cell>
          <cell r="D7006">
            <v>0</v>
          </cell>
          <cell r="E7006">
            <v>0</v>
          </cell>
          <cell r="F7006">
            <v>0</v>
          </cell>
          <cell r="G7006">
            <v>0</v>
          </cell>
        </row>
        <row r="7007">
          <cell r="A7007" t="str">
            <v>ITEM:</v>
          </cell>
          <cell r="B7007" t="str">
            <v/>
          </cell>
          <cell r="C7007" t="str">
            <v/>
          </cell>
          <cell r="D7007">
            <v>0</v>
          </cell>
          <cell r="E7007">
            <v>0</v>
          </cell>
          <cell r="F7007" t="str">
            <v>UNIDAD:</v>
          </cell>
          <cell r="G7007" t="str">
            <v/>
          </cell>
        </row>
        <row r="7008">
          <cell r="A7008">
            <v>0</v>
          </cell>
          <cell r="B7008">
            <v>0</v>
          </cell>
          <cell r="C7008">
            <v>0</v>
          </cell>
          <cell r="D7008">
            <v>0</v>
          </cell>
          <cell r="E7008">
            <v>0</v>
          </cell>
          <cell r="F7008">
            <v>0</v>
          </cell>
          <cell r="G7008">
            <v>0</v>
          </cell>
        </row>
        <row r="7009">
          <cell r="A7009" t="str">
            <v>DATOS REDETERMINACION</v>
          </cell>
          <cell r="B7009">
            <v>0</v>
          </cell>
          <cell r="C7009" t="str">
            <v>DESIGNACION</v>
          </cell>
          <cell r="D7009" t="str">
            <v>U</v>
          </cell>
          <cell r="E7009" t="str">
            <v>Cantidad</v>
          </cell>
          <cell r="F7009" t="str">
            <v>$ Unitarios</v>
          </cell>
          <cell r="G7009" t="str">
            <v>$ Parcial</v>
          </cell>
        </row>
        <row r="7010">
          <cell r="A7010" t="str">
            <v>CÓDIGO</v>
          </cell>
          <cell r="B7010" t="str">
            <v>DESCRIPCIÓN</v>
          </cell>
          <cell r="C7010">
            <v>0</v>
          </cell>
          <cell r="D7010">
            <v>0</v>
          </cell>
          <cell r="E7010">
            <v>0</v>
          </cell>
          <cell r="F7010">
            <v>0</v>
          </cell>
          <cell r="G7010">
            <v>0</v>
          </cell>
        </row>
        <row r="7011">
          <cell r="A7011">
            <v>0</v>
          </cell>
          <cell r="B7011">
            <v>0</v>
          </cell>
          <cell r="C7011" t="str">
            <v>A - MATERIALES</v>
          </cell>
          <cell r="D7011">
            <v>0</v>
          </cell>
          <cell r="E7011">
            <v>0</v>
          </cell>
          <cell r="F7011">
            <v>0</v>
          </cell>
          <cell r="G7011">
            <v>0</v>
          </cell>
        </row>
        <row r="7012">
          <cell r="A7012" t="str">
            <v/>
          </cell>
          <cell r="B7012" t="str">
            <v/>
          </cell>
          <cell r="C7012">
            <v>0</v>
          </cell>
          <cell r="D7012" t="str">
            <v/>
          </cell>
          <cell r="E7012">
            <v>0</v>
          </cell>
          <cell r="F7012">
            <v>0</v>
          </cell>
          <cell r="G7012">
            <v>0</v>
          </cell>
        </row>
        <row r="7013">
          <cell r="A7013" t="str">
            <v/>
          </cell>
          <cell r="B7013" t="str">
            <v/>
          </cell>
          <cell r="C7013">
            <v>0</v>
          </cell>
          <cell r="D7013" t="str">
            <v/>
          </cell>
          <cell r="E7013">
            <v>0</v>
          </cell>
          <cell r="F7013">
            <v>0</v>
          </cell>
          <cell r="G7013">
            <v>0</v>
          </cell>
        </row>
        <row r="7014">
          <cell r="A7014" t="str">
            <v/>
          </cell>
          <cell r="B7014" t="str">
            <v/>
          </cell>
          <cell r="C7014">
            <v>0</v>
          </cell>
          <cell r="D7014" t="str">
            <v/>
          </cell>
          <cell r="E7014">
            <v>0</v>
          </cell>
          <cell r="F7014">
            <v>0</v>
          </cell>
          <cell r="G7014">
            <v>0</v>
          </cell>
        </row>
        <row r="7015">
          <cell r="A7015" t="str">
            <v/>
          </cell>
          <cell r="B7015" t="str">
            <v/>
          </cell>
          <cell r="C7015">
            <v>0</v>
          </cell>
          <cell r="D7015" t="str">
            <v/>
          </cell>
          <cell r="E7015">
            <v>0</v>
          </cell>
          <cell r="F7015">
            <v>0</v>
          </cell>
          <cell r="G7015">
            <v>0</v>
          </cell>
        </row>
        <row r="7016">
          <cell r="A7016" t="str">
            <v/>
          </cell>
          <cell r="B7016" t="str">
            <v/>
          </cell>
          <cell r="C7016">
            <v>0</v>
          </cell>
          <cell r="D7016" t="str">
            <v/>
          </cell>
          <cell r="E7016">
            <v>0</v>
          </cell>
          <cell r="F7016">
            <v>0</v>
          </cell>
          <cell r="G7016">
            <v>0</v>
          </cell>
        </row>
        <row r="7017">
          <cell r="A7017" t="str">
            <v/>
          </cell>
          <cell r="B7017" t="str">
            <v/>
          </cell>
          <cell r="C7017">
            <v>0</v>
          </cell>
          <cell r="D7017" t="str">
            <v/>
          </cell>
          <cell r="E7017">
            <v>0</v>
          </cell>
          <cell r="F7017">
            <v>0</v>
          </cell>
          <cell r="G7017">
            <v>0</v>
          </cell>
        </row>
        <row r="7018">
          <cell r="A7018" t="str">
            <v/>
          </cell>
          <cell r="B7018" t="str">
            <v/>
          </cell>
          <cell r="C7018">
            <v>0</v>
          </cell>
          <cell r="D7018" t="str">
            <v/>
          </cell>
          <cell r="E7018">
            <v>0</v>
          </cell>
          <cell r="F7018">
            <v>0</v>
          </cell>
          <cell r="G7018">
            <v>0</v>
          </cell>
        </row>
        <row r="7019">
          <cell r="A7019" t="str">
            <v/>
          </cell>
          <cell r="B7019" t="str">
            <v/>
          </cell>
          <cell r="C7019">
            <v>0</v>
          </cell>
          <cell r="D7019" t="str">
            <v/>
          </cell>
          <cell r="E7019">
            <v>0</v>
          </cell>
          <cell r="F7019">
            <v>0</v>
          </cell>
          <cell r="G7019">
            <v>0</v>
          </cell>
        </row>
        <row r="7020">
          <cell r="A7020" t="str">
            <v/>
          </cell>
          <cell r="B7020" t="str">
            <v/>
          </cell>
          <cell r="C7020">
            <v>0</v>
          </cell>
          <cell r="D7020" t="str">
            <v/>
          </cell>
          <cell r="E7020">
            <v>0</v>
          </cell>
          <cell r="F7020">
            <v>0</v>
          </cell>
          <cell r="G7020">
            <v>0</v>
          </cell>
        </row>
        <row r="7021">
          <cell r="A7021" t="str">
            <v/>
          </cell>
          <cell r="B7021" t="str">
            <v/>
          </cell>
          <cell r="C7021">
            <v>0</v>
          </cell>
          <cell r="D7021" t="str">
            <v/>
          </cell>
          <cell r="E7021">
            <v>0</v>
          </cell>
          <cell r="F7021">
            <v>0</v>
          </cell>
          <cell r="G7021">
            <v>0</v>
          </cell>
        </row>
        <row r="7022">
          <cell r="A7022" t="str">
            <v/>
          </cell>
          <cell r="B7022" t="str">
            <v/>
          </cell>
          <cell r="C7022">
            <v>0</v>
          </cell>
          <cell r="D7022" t="str">
            <v/>
          </cell>
          <cell r="E7022">
            <v>0</v>
          </cell>
          <cell r="F7022">
            <v>0</v>
          </cell>
          <cell r="G7022">
            <v>0</v>
          </cell>
        </row>
        <row r="7023">
          <cell r="A7023" t="str">
            <v/>
          </cell>
          <cell r="B7023" t="str">
            <v/>
          </cell>
          <cell r="C7023">
            <v>0</v>
          </cell>
          <cell r="D7023" t="str">
            <v/>
          </cell>
          <cell r="E7023">
            <v>0</v>
          </cell>
          <cell r="F7023">
            <v>0</v>
          </cell>
          <cell r="G7023">
            <v>0</v>
          </cell>
        </row>
        <row r="7024">
          <cell r="A7024" t="str">
            <v/>
          </cell>
          <cell r="B7024" t="str">
            <v/>
          </cell>
          <cell r="C7024">
            <v>0</v>
          </cell>
          <cell r="D7024" t="str">
            <v/>
          </cell>
          <cell r="E7024">
            <v>0</v>
          </cell>
          <cell r="F7024">
            <v>0</v>
          </cell>
          <cell r="G7024">
            <v>0</v>
          </cell>
        </row>
        <row r="7025">
          <cell r="A7025" t="str">
            <v/>
          </cell>
          <cell r="B7025" t="str">
            <v/>
          </cell>
          <cell r="C7025">
            <v>0</v>
          </cell>
          <cell r="D7025" t="str">
            <v/>
          </cell>
          <cell r="E7025">
            <v>0</v>
          </cell>
          <cell r="F7025">
            <v>0</v>
          </cell>
          <cell r="G7025">
            <v>0</v>
          </cell>
        </row>
        <row r="7026">
          <cell r="A7026">
            <v>0</v>
          </cell>
          <cell r="B7026">
            <v>0</v>
          </cell>
          <cell r="C7026">
            <v>0</v>
          </cell>
          <cell r="D7026">
            <v>0</v>
          </cell>
          <cell r="E7026">
            <v>0</v>
          </cell>
          <cell r="F7026" t="str">
            <v>Total A</v>
          </cell>
          <cell r="G7026">
            <v>0</v>
          </cell>
        </row>
        <row r="7027">
          <cell r="A7027">
            <v>0</v>
          </cell>
          <cell r="B7027">
            <v>0</v>
          </cell>
          <cell r="C7027" t="str">
            <v>B - MANO DE OBRA</v>
          </cell>
          <cell r="D7027">
            <v>0</v>
          </cell>
          <cell r="E7027">
            <v>0</v>
          </cell>
          <cell r="F7027">
            <v>0</v>
          </cell>
          <cell r="G7027">
            <v>0</v>
          </cell>
        </row>
        <row r="7028">
          <cell r="A7028" t="str">
            <v/>
          </cell>
          <cell r="B7028">
            <v>0</v>
          </cell>
          <cell r="C7028">
            <v>0</v>
          </cell>
          <cell r="D7028" t="str">
            <v/>
          </cell>
          <cell r="E7028">
            <v>0</v>
          </cell>
          <cell r="F7028">
            <v>0</v>
          </cell>
          <cell r="G7028">
            <v>0</v>
          </cell>
        </row>
        <row r="7029">
          <cell r="A7029" t="str">
            <v/>
          </cell>
          <cell r="B7029">
            <v>0</v>
          </cell>
          <cell r="C7029">
            <v>0</v>
          </cell>
          <cell r="D7029" t="str">
            <v/>
          </cell>
          <cell r="E7029">
            <v>0</v>
          </cell>
          <cell r="F7029">
            <v>0</v>
          </cell>
          <cell r="G7029">
            <v>0</v>
          </cell>
        </row>
        <row r="7030">
          <cell r="A7030" t="str">
            <v/>
          </cell>
          <cell r="B7030">
            <v>0</v>
          </cell>
          <cell r="C7030">
            <v>0</v>
          </cell>
          <cell r="D7030" t="str">
            <v/>
          </cell>
          <cell r="E7030">
            <v>0</v>
          </cell>
          <cell r="F7030">
            <v>0</v>
          </cell>
          <cell r="G7030">
            <v>0</v>
          </cell>
        </row>
        <row r="7031">
          <cell r="A7031" t="str">
            <v/>
          </cell>
          <cell r="B7031">
            <v>0</v>
          </cell>
          <cell r="C7031">
            <v>0</v>
          </cell>
          <cell r="D7031" t="str">
            <v/>
          </cell>
          <cell r="E7031">
            <v>0</v>
          </cell>
          <cell r="F7031">
            <v>0</v>
          </cell>
          <cell r="G7031">
            <v>0</v>
          </cell>
        </row>
        <row r="7032">
          <cell r="A7032" t="str">
            <v/>
          </cell>
          <cell r="B7032">
            <v>0</v>
          </cell>
          <cell r="C7032">
            <v>0</v>
          </cell>
          <cell r="D7032" t="str">
            <v/>
          </cell>
          <cell r="E7032">
            <v>0</v>
          </cell>
          <cell r="F7032">
            <v>0</v>
          </cell>
          <cell r="G7032">
            <v>0</v>
          </cell>
        </row>
        <row r="7033">
          <cell r="A7033" t="str">
            <v/>
          </cell>
          <cell r="B7033">
            <v>0</v>
          </cell>
          <cell r="C7033">
            <v>0</v>
          </cell>
          <cell r="D7033" t="str">
            <v/>
          </cell>
          <cell r="E7033">
            <v>0</v>
          </cell>
          <cell r="F7033">
            <v>0</v>
          </cell>
          <cell r="G7033">
            <v>0</v>
          </cell>
        </row>
        <row r="7034">
          <cell r="A7034" t="str">
            <v/>
          </cell>
          <cell r="B7034">
            <v>0</v>
          </cell>
          <cell r="C7034">
            <v>0</v>
          </cell>
          <cell r="D7034" t="str">
            <v/>
          </cell>
          <cell r="E7034">
            <v>0</v>
          </cell>
          <cell r="F7034">
            <v>0</v>
          </cell>
          <cell r="G7034">
            <v>0</v>
          </cell>
        </row>
        <row r="7035">
          <cell r="A7035" t="str">
            <v/>
          </cell>
          <cell r="B7035">
            <v>0</v>
          </cell>
          <cell r="C7035">
            <v>0</v>
          </cell>
          <cell r="D7035" t="str">
            <v/>
          </cell>
          <cell r="E7035">
            <v>0</v>
          </cell>
          <cell r="F7035">
            <v>0</v>
          </cell>
          <cell r="G7035">
            <v>0</v>
          </cell>
        </row>
        <row r="7036">
          <cell r="A7036">
            <v>0</v>
          </cell>
          <cell r="B7036">
            <v>0</v>
          </cell>
          <cell r="C7036">
            <v>0</v>
          </cell>
          <cell r="D7036">
            <v>0</v>
          </cell>
          <cell r="E7036">
            <v>0</v>
          </cell>
          <cell r="F7036" t="str">
            <v>Total B</v>
          </cell>
          <cell r="G7036">
            <v>0</v>
          </cell>
        </row>
        <row r="7037">
          <cell r="A7037">
            <v>0</v>
          </cell>
          <cell r="B7037">
            <v>0</v>
          </cell>
          <cell r="C7037" t="str">
            <v>C - EQUIPOS</v>
          </cell>
          <cell r="D7037">
            <v>0</v>
          </cell>
          <cell r="E7037">
            <v>0</v>
          </cell>
          <cell r="F7037">
            <v>0</v>
          </cell>
          <cell r="G7037">
            <v>0</v>
          </cell>
        </row>
        <row r="7038">
          <cell r="A7038" t="str">
            <v/>
          </cell>
          <cell r="B7038" t="str">
            <v/>
          </cell>
          <cell r="C7038">
            <v>0</v>
          </cell>
          <cell r="D7038" t="str">
            <v/>
          </cell>
          <cell r="E7038">
            <v>0</v>
          </cell>
          <cell r="F7038">
            <v>0</v>
          </cell>
          <cell r="G7038">
            <v>0</v>
          </cell>
        </row>
        <row r="7039">
          <cell r="A7039" t="str">
            <v/>
          </cell>
          <cell r="B7039" t="str">
            <v/>
          </cell>
          <cell r="C7039">
            <v>0</v>
          </cell>
          <cell r="D7039" t="str">
            <v/>
          </cell>
          <cell r="E7039">
            <v>0</v>
          </cell>
          <cell r="F7039">
            <v>0</v>
          </cell>
          <cell r="G7039">
            <v>0</v>
          </cell>
        </row>
        <row r="7040">
          <cell r="A7040" t="str">
            <v/>
          </cell>
          <cell r="B7040" t="str">
            <v/>
          </cell>
          <cell r="C7040">
            <v>0</v>
          </cell>
          <cell r="D7040" t="str">
            <v/>
          </cell>
          <cell r="E7040">
            <v>0</v>
          </cell>
          <cell r="F7040">
            <v>0</v>
          </cell>
          <cell r="G7040">
            <v>0</v>
          </cell>
        </row>
        <row r="7041">
          <cell r="A7041" t="str">
            <v/>
          </cell>
          <cell r="B7041" t="str">
            <v/>
          </cell>
          <cell r="C7041">
            <v>0</v>
          </cell>
          <cell r="D7041" t="str">
            <v/>
          </cell>
          <cell r="E7041">
            <v>0</v>
          </cell>
          <cell r="F7041">
            <v>0</v>
          </cell>
          <cell r="G7041">
            <v>0</v>
          </cell>
        </row>
        <row r="7042">
          <cell r="A7042" t="str">
            <v/>
          </cell>
          <cell r="B7042" t="str">
            <v/>
          </cell>
          <cell r="C7042">
            <v>0</v>
          </cell>
          <cell r="D7042" t="str">
            <v/>
          </cell>
          <cell r="E7042">
            <v>0</v>
          </cell>
          <cell r="F7042">
            <v>0</v>
          </cell>
          <cell r="G7042">
            <v>0</v>
          </cell>
        </row>
        <row r="7043">
          <cell r="A7043" t="str">
            <v/>
          </cell>
          <cell r="B7043" t="str">
            <v/>
          </cell>
          <cell r="C7043">
            <v>0</v>
          </cell>
          <cell r="D7043" t="str">
            <v/>
          </cell>
          <cell r="E7043">
            <v>0</v>
          </cell>
          <cell r="F7043">
            <v>0</v>
          </cell>
          <cell r="G7043">
            <v>0</v>
          </cell>
        </row>
        <row r="7044">
          <cell r="A7044" t="str">
            <v/>
          </cell>
          <cell r="B7044" t="str">
            <v/>
          </cell>
          <cell r="C7044">
            <v>0</v>
          </cell>
          <cell r="D7044" t="str">
            <v/>
          </cell>
          <cell r="E7044">
            <v>0</v>
          </cell>
          <cell r="F7044">
            <v>0</v>
          </cell>
          <cell r="G7044">
            <v>0</v>
          </cell>
        </row>
        <row r="7045">
          <cell r="A7045" t="str">
            <v/>
          </cell>
          <cell r="B7045" t="str">
            <v/>
          </cell>
          <cell r="C7045">
            <v>0</v>
          </cell>
          <cell r="D7045" t="str">
            <v/>
          </cell>
          <cell r="E7045">
            <v>0</v>
          </cell>
          <cell r="F7045">
            <v>0</v>
          </cell>
          <cell r="G7045">
            <v>0</v>
          </cell>
        </row>
        <row r="7046">
          <cell r="A7046" t="str">
            <v/>
          </cell>
          <cell r="B7046" t="str">
            <v/>
          </cell>
          <cell r="C7046">
            <v>0</v>
          </cell>
          <cell r="D7046" t="str">
            <v/>
          </cell>
          <cell r="E7046">
            <v>0</v>
          </cell>
          <cell r="F7046">
            <v>0</v>
          </cell>
          <cell r="G7046">
            <v>0</v>
          </cell>
        </row>
        <row r="7047">
          <cell r="A7047">
            <v>0</v>
          </cell>
          <cell r="B7047">
            <v>0</v>
          </cell>
          <cell r="C7047">
            <v>0</v>
          </cell>
          <cell r="D7047">
            <v>0</v>
          </cell>
          <cell r="E7047">
            <v>0</v>
          </cell>
          <cell r="F7047" t="str">
            <v>Total C</v>
          </cell>
          <cell r="G7047">
            <v>0</v>
          </cell>
        </row>
        <row r="7048">
          <cell r="A7048">
            <v>0</v>
          </cell>
          <cell r="B7048">
            <v>0</v>
          </cell>
          <cell r="C7048">
            <v>0</v>
          </cell>
          <cell r="D7048">
            <v>0</v>
          </cell>
          <cell r="E7048">
            <v>0</v>
          </cell>
          <cell r="F7048">
            <v>0</v>
          </cell>
          <cell r="G7048">
            <v>0</v>
          </cell>
        </row>
        <row r="7049">
          <cell r="A7049" t="str">
            <v/>
          </cell>
          <cell r="B7049" t="str">
            <v/>
          </cell>
          <cell r="C7049">
            <v>0</v>
          </cell>
          <cell r="D7049" t="str">
            <v>Costo  Neto</v>
          </cell>
          <cell r="E7049">
            <v>0</v>
          </cell>
          <cell r="F7049" t="str">
            <v>Total D=A+B+C</v>
          </cell>
          <cell r="G7049">
            <v>0</v>
          </cell>
        </row>
        <row r="7051">
          <cell r="A7051" t="str">
            <v>ANALISIS DE PRECIOS</v>
          </cell>
          <cell r="B7051">
            <v>0</v>
          </cell>
          <cell r="C7051">
            <v>0</v>
          </cell>
          <cell r="D7051">
            <v>0</v>
          </cell>
          <cell r="E7051">
            <v>0</v>
          </cell>
          <cell r="F7051">
            <v>0</v>
          </cell>
          <cell r="G7051">
            <v>0</v>
          </cell>
        </row>
        <row r="7052">
          <cell r="A7052" t="str">
            <v>COMITENTE:</v>
          </cell>
          <cell r="B7052" t="str">
            <v>DIRECCIÓN DE ARQUITECTURA</v>
          </cell>
          <cell r="C7052">
            <v>0</v>
          </cell>
          <cell r="D7052">
            <v>0</v>
          </cell>
          <cell r="E7052">
            <v>0</v>
          </cell>
          <cell r="F7052">
            <v>0</v>
          </cell>
          <cell r="G7052">
            <v>0</v>
          </cell>
        </row>
        <row r="7053">
          <cell r="A7053" t="str">
            <v>CONTRATISTA:</v>
          </cell>
          <cell r="B7053" t="str">
            <v>FUNCIONALES SIGOP</v>
          </cell>
          <cell r="C7053">
            <v>0</v>
          </cell>
          <cell r="D7053">
            <v>0</v>
          </cell>
          <cell r="E7053">
            <v>0</v>
          </cell>
          <cell r="F7053">
            <v>0</v>
          </cell>
          <cell r="G7053">
            <v>0</v>
          </cell>
        </row>
        <row r="7054">
          <cell r="A7054" t="str">
            <v>OBRA:</v>
          </cell>
          <cell r="B7054" t="str">
            <v>PRUEBA PLANILLA DE MEDICION</v>
          </cell>
          <cell r="C7054">
            <v>0</v>
          </cell>
          <cell r="D7054">
            <v>0</v>
          </cell>
          <cell r="E7054">
            <v>0</v>
          </cell>
          <cell r="F7054" t="str">
            <v>PRECIOS A:</v>
          </cell>
          <cell r="G7054">
            <v>0</v>
          </cell>
        </row>
        <row r="7055">
          <cell r="A7055" t="str">
            <v>UBICACIÓN:</v>
          </cell>
          <cell r="B7055" t="str">
            <v>CENTRO CIVICO</v>
          </cell>
          <cell r="C7055">
            <v>0</v>
          </cell>
          <cell r="D7055">
            <v>0</v>
          </cell>
          <cell r="E7055">
            <v>0</v>
          </cell>
          <cell r="F7055">
            <v>0</v>
          </cell>
          <cell r="G7055">
            <v>0</v>
          </cell>
        </row>
        <row r="7056">
          <cell r="A7056" t="str">
            <v>RUBRO:</v>
          </cell>
          <cell r="B7056" t="str">
            <v/>
          </cell>
          <cell r="C7056" t="str">
            <v/>
          </cell>
          <cell r="D7056">
            <v>0</v>
          </cell>
          <cell r="E7056">
            <v>0</v>
          </cell>
          <cell r="F7056">
            <v>0</v>
          </cell>
          <cell r="G7056">
            <v>0</v>
          </cell>
        </row>
        <row r="7057">
          <cell r="A7057" t="str">
            <v>ITEM:</v>
          </cell>
          <cell r="B7057" t="str">
            <v/>
          </cell>
          <cell r="C7057" t="str">
            <v/>
          </cell>
          <cell r="D7057">
            <v>0</v>
          </cell>
          <cell r="E7057">
            <v>0</v>
          </cell>
          <cell r="F7057" t="str">
            <v>UNIDAD:</v>
          </cell>
          <cell r="G7057" t="str">
            <v/>
          </cell>
        </row>
        <row r="7058">
          <cell r="A7058">
            <v>0</v>
          </cell>
          <cell r="B7058">
            <v>0</v>
          </cell>
          <cell r="C7058">
            <v>0</v>
          </cell>
          <cell r="D7058">
            <v>0</v>
          </cell>
          <cell r="E7058">
            <v>0</v>
          </cell>
          <cell r="F7058">
            <v>0</v>
          </cell>
          <cell r="G7058">
            <v>0</v>
          </cell>
        </row>
        <row r="7059">
          <cell r="A7059" t="str">
            <v>DATOS REDETERMINACION</v>
          </cell>
          <cell r="B7059">
            <v>0</v>
          </cell>
          <cell r="C7059" t="str">
            <v>DESIGNACION</v>
          </cell>
          <cell r="D7059" t="str">
            <v>U</v>
          </cell>
          <cell r="E7059" t="str">
            <v>Cantidad</v>
          </cell>
          <cell r="F7059" t="str">
            <v>$ Unitarios</v>
          </cell>
          <cell r="G7059" t="str">
            <v>$ Parcial</v>
          </cell>
        </row>
        <row r="7060">
          <cell r="A7060" t="str">
            <v>CÓDIGO</v>
          </cell>
          <cell r="B7060" t="str">
            <v>DESCRIPCIÓN</v>
          </cell>
          <cell r="C7060">
            <v>0</v>
          </cell>
          <cell r="D7060">
            <v>0</v>
          </cell>
          <cell r="E7060">
            <v>0</v>
          </cell>
          <cell r="F7060">
            <v>0</v>
          </cell>
          <cell r="G7060">
            <v>0</v>
          </cell>
        </row>
        <row r="7061">
          <cell r="A7061">
            <v>0</v>
          </cell>
          <cell r="B7061">
            <v>0</v>
          </cell>
          <cell r="C7061" t="str">
            <v>A - MATERIALES</v>
          </cell>
          <cell r="D7061">
            <v>0</v>
          </cell>
          <cell r="E7061">
            <v>0</v>
          </cell>
          <cell r="F7061">
            <v>0</v>
          </cell>
          <cell r="G7061">
            <v>0</v>
          </cell>
        </row>
        <row r="7062">
          <cell r="A7062" t="str">
            <v/>
          </cell>
          <cell r="B7062" t="str">
            <v/>
          </cell>
          <cell r="C7062">
            <v>0</v>
          </cell>
          <cell r="D7062" t="str">
            <v/>
          </cell>
          <cell r="E7062">
            <v>0</v>
          </cell>
          <cell r="F7062">
            <v>0</v>
          </cell>
          <cell r="G7062">
            <v>0</v>
          </cell>
        </row>
        <row r="7063">
          <cell r="A7063" t="str">
            <v/>
          </cell>
          <cell r="B7063" t="str">
            <v/>
          </cell>
          <cell r="C7063">
            <v>0</v>
          </cell>
          <cell r="D7063" t="str">
            <v/>
          </cell>
          <cell r="E7063">
            <v>0</v>
          </cell>
          <cell r="F7063">
            <v>0</v>
          </cell>
          <cell r="G7063">
            <v>0</v>
          </cell>
        </row>
        <row r="7064">
          <cell r="A7064" t="str">
            <v/>
          </cell>
          <cell r="B7064" t="str">
            <v/>
          </cell>
          <cell r="C7064">
            <v>0</v>
          </cell>
          <cell r="D7064" t="str">
            <v/>
          </cell>
          <cell r="E7064">
            <v>0</v>
          </cell>
          <cell r="F7064">
            <v>0</v>
          </cell>
          <cell r="G7064">
            <v>0</v>
          </cell>
        </row>
        <row r="7065">
          <cell r="A7065" t="str">
            <v/>
          </cell>
          <cell r="B7065" t="str">
            <v/>
          </cell>
          <cell r="C7065">
            <v>0</v>
          </cell>
          <cell r="D7065" t="str">
            <v/>
          </cell>
          <cell r="E7065">
            <v>0</v>
          </cell>
          <cell r="F7065">
            <v>0</v>
          </cell>
          <cell r="G7065">
            <v>0</v>
          </cell>
        </row>
        <row r="7066">
          <cell r="A7066" t="str">
            <v/>
          </cell>
          <cell r="B7066" t="str">
            <v/>
          </cell>
          <cell r="C7066">
            <v>0</v>
          </cell>
          <cell r="D7066" t="str">
            <v/>
          </cell>
          <cell r="E7066">
            <v>0</v>
          </cell>
          <cell r="F7066">
            <v>0</v>
          </cell>
          <cell r="G7066">
            <v>0</v>
          </cell>
        </row>
        <row r="7067">
          <cell r="A7067" t="str">
            <v/>
          </cell>
          <cell r="B7067" t="str">
            <v/>
          </cell>
          <cell r="C7067">
            <v>0</v>
          </cell>
          <cell r="D7067" t="str">
            <v/>
          </cell>
          <cell r="E7067">
            <v>0</v>
          </cell>
          <cell r="F7067">
            <v>0</v>
          </cell>
          <cell r="G7067">
            <v>0</v>
          </cell>
        </row>
        <row r="7068">
          <cell r="A7068" t="str">
            <v/>
          </cell>
          <cell r="B7068" t="str">
            <v/>
          </cell>
          <cell r="C7068">
            <v>0</v>
          </cell>
          <cell r="D7068" t="str">
            <v/>
          </cell>
          <cell r="E7068">
            <v>0</v>
          </cell>
          <cell r="F7068">
            <v>0</v>
          </cell>
          <cell r="G7068">
            <v>0</v>
          </cell>
        </row>
        <row r="7069">
          <cell r="A7069" t="str">
            <v/>
          </cell>
          <cell r="B7069" t="str">
            <v/>
          </cell>
          <cell r="C7069">
            <v>0</v>
          </cell>
          <cell r="D7069" t="str">
            <v/>
          </cell>
          <cell r="E7069">
            <v>0</v>
          </cell>
          <cell r="F7069">
            <v>0</v>
          </cell>
          <cell r="G7069">
            <v>0</v>
          </cell>
        </row>
        <row r="7070">
          <cell r="A7070" t="str">
            <v/>
          </cell>
          <cell r="B7070" t="str">
            <v/>
          </cell>
          <cell r="C7070">
            <v>0</v>
          </cell>
          <cell r="D7070" t="str">
            <v/>
          </cell>
          <cell r="E7070">
            <v>0</v>
          </cell>
          <cell r="F7070">
            <v>0</v>
          </cell>
          <cell r="G7070">
            <v>0</v>
          </cell>
        </row>
        <row r="7071">
          <cell r="A7071" t="str">
            <v/>
          </cell>
          <cell r="B7071" t="str">
            <v/>
          </cell>
          <cell r="C7071">
            <v>0</v>
          </cell>
          <cell r="D7071" t="str">
            <v/>
          </cell>
          <cell r="E7071">
            <v>0</v>
          </cell>
          <cell r="F7071">
            <v>0</v>
          </cell>
          <cell r="G7071">
            <v>0</v>
          </cell>
        </row>
        <row r="7072">
          <cell r="A7072" t="str">
            <v/>
          </cell>
          <cell r="B7072" t="str">
            <v/>
          </cell>
          <cell r="C7072">
            <v>0</v>
          </cell>
          <cell r="D7072" t="str">
            <v/>
          </cell>
          <cell r="E7072">
            <v>0</v>
          </cell>
          <cell r="F7072">
            <v>0</v>
          </cell>
          <cell r="G7072">
            <v>0</v>
          </cell>
        </row>
        <row r="7073">
          <cell r="A7073" t="str">
            <v/>
          </cell>
          <cell r="B7073" t="str">
            <v/>
          </cell>
          <cell r="C7073">
            <v>0</v>
          </cell>
          <cell r="D7073" t="str">
            <v/>
          </cell>
          <cell r="E7073">
            <v>0</v>
          </cell>
          <cell r="F7073">
            <v>0</v>
          </cell>
          <cell r="G7073">
            <v>0</v>
          </cell>
        </row>
        <row r="7074">
          <cell r="A7074" t="str">
            <v/>
          </cell>
          <cell r="B7074" t="str">
            <v/>
          </cell>
          <cell r="C7074">
            <v>0</v>
          </cell>
          <cell r="D7074" t="str">
            <v/>
          </cell>
          <cell r="E7074">
            <v>0</v>
          </cell>
          <cell r="F7074">
            <v>0</v>
          </cell>
          <cell r="G7074">
            <v>0</v>
          </cell>
        </row>
        <row r="7075">
          <cell r="A7075" t="str">
            <v/>
          </cell>
          <cell r="B7075" t="str">
            <v/>
          </cell>
          <cell r="C7075">
            <v>0</v>
          </cell>
          <cell r="D7075" t="str">
            <v/>
          </cell>
          <cell r="E7075">
            <v>0</v>
          </cell>
          <cell r="F7075">
            <v>0</v>
          </cell>
          <cell r="G7075">
            <v>0</v>
          </cell>
        </row>
        <row r="7076">
          <cell r="A7076">
            <v>0</v>
          </cell>
          <cell r="B7076">
            <v>0</v>
          </cell>
          <cell r="C7076">
            <v>0</v>
          </cell>
          <cell r="D7076">
            <v>0</v>
          </cell>
          <cell r="E7076">
            <v>0</v>
          </cell>
          <cell r="F7076" t="str">
            <v>Total A</v>
          </cell>
          <cell r="G7076">
            <v>0</v>
          </cell>
        </row>
        <row r="7077">
          <cell r="A7077">
            <v>0</v>
          </cell>
          <cell r="B7077">
            <v>0</v>
          </cell>
          <cell r="C7077" t="str">
            <v>B - MANO DE OBRA</v>
          </cell>
          <cell r="D7077">
            <v>0</v>
          </cell>
          <cell r="E7077">
            <v>0</v>
          </cell>
          <cell r="F7077">
            <v>0</v>
          </cell>
          <cell r="G7077">
            <v>0</v>
          </cell>
        </row>
        <row r="7078">
          <cell r="A7078" t="str">
            <v/>
          </cell>
          <cell r="B7078">
            <v>0</v>
          </cell>
          <cell r="C7078">
            <v>0</v>
          </cell>
          <cell r="D7078" t="str">
            <v/>
          </cell>
          <cell r="E7078">
            <v>0</v>
          </cell>
          <cell r="F7078">
            <v>0</v>
          </cell>
          <cell r="G7078">
            <v>0</v>
          </cell>
        </row>
        <row r="7079">
          <cell r="A7079" t="str">
            <v/>
          </cell>
          <cell r="B7079">
            <v>0</v>
          </cell>
          <cell r="C7079">
            <v>0</v>
          </cell>
          <cell r="D7079" t="str">
            <v/>
          </cell>
          <cell r="E7079">
            <v>0</v>
          </cell>
          <cell r="F7079">
            <v>0</v>
          </cell>
          <cell r="G7079">
            <v>0</v>
          </cell>
        </row>
        <row r="7080">
          <cell r="A7080" t="str">
            <v/>
          </cell>
          <cell r="B7080">
            <v>0</v>
          </cell>
          <cell r="C7080">
            <v>0</v>
          </cell>
          <cell r="D7080" t="str">
            <v/>
          </cell>
          <cell r="E7080">
            <v>0</v>
          </cell>
          <cell r="F7080">
            <v>0</v>
          </cell>
          <cell r="G7080">
            <v>0</v>
          </cell>
        </row>
        <row r="7081">
          <cell r="A7081" t="str">
            <v/>
          </cell>
          <cell r="B7081">
            <v>0</v>
          </cell>
          <cell r="C7081">
            <v>0</v>
          </cell>
          <cell r="D7081" t="str">
            <v/>
          </cell>
          <cell r="E7081">
            <v>0</v>
          </cell>
          <cell r="F7081">
            <v>0</v>
          </cell>
          <cell r="G7081">
            <v>0</v>
          </cell>
        </row>
        <row r="7082">
          <cell r="A7082" t="str">
            <v/>
          </cell>
          <cell r="B7082">
            <v>0</v>
          </cell>
          <cell r="C7082">
            <v>0</v>
          </cell>
          <cell r="D7082" t="str">
            <v/>
          </cell>
          <cell r="E7082">
            <v>0</v>
          </cell>
          <cell r="F7082">
            <v>0</v>
          </cell>
          <cell r="G7082">
            <v>0</v>
          </cell>
        </row>
        <row r="7083">
          <cell r="A7083" t="str">
            <v/>
          </cell>
          <cell r="B7083">
            <v>0</v>
          </cell>
          <cell r="C7083">
            <v>0</v>
          </cell>
          <cell r="D7083" t="str">
            <v/>
          </cell>
          <cell r="E7083">
            <v>0</v>
          </cell>
          <cell r="F7083">
            <v>0</v>
          </cell>
          <cell r="G7083">
            <v>0</v>
          </cell>
        </row>
        <row r="7084">
          <cell r="A7084" t="str">
            <v/>
          </cell>
          <cell r="B7084">
            <v>0</v>
          </cell>
          <cell r="C7084">
            <v>0</v>
          </cell>
          <cell r="D7084" t="str">
            <v/>
          </cell>
          <cell r="E7084">
            <v>0</v>
          </cell>
          <cell r="F7084">
            <v>0</v>
          </cell>
          <cell r="G7084">
            <v>0</v>
          </cell>
        </row>
        <row r="7085">
          <cell r="A7085" t="str">
            <v/>
          </cell>
          <cell r="B7085">
            <v>0</v>
          </cell>
          <cell r="C7085">
            <v>0</v>
          </cell>
          <cell r="D7085" t="str">
            <v/>
          </cell>
          <cell r="E7085">
            <v>0</v>
          </cell>
          <cell r="F7085">
            <v>0</v>
          </cell>
          <cell r="G7085">
            <v>0</v>
          </cell>
        </row>
        <row r="7086">
          <cell r="A7086">
            <v>0</v>
          </cell>
          <cell r="B7086">
            <v>0</v>
          </cell>
          <cell r="C7086">
            <v>0</v>
          </cell>
          <cell r="D7086">
            <v>0</v>
          </cell>
          <cell r="E7086">
            <v>0</v>
          </cell>
          <cell r="F7086" t="str">
            <v>Total B</v>
          </cell>
          <cell r="G7086">
            <v>0</v>
          </cell>
        </row>
        <row r="7087">
          <cell r="A7087">
            <v>0</v>
          </cell>
          <cell r="B7087">
            <v>0</v>
          </cell>
          <cell r="C7087" t="str">
            <v>C - EQUIPOS</v>
          </cell>
          <cell r="D7087">
            <v>0</v>
          </cell>
          <cell r="E7087">
            <v>0</v>
          </cell>
          <cell r="F7087">
            <v>0</v>
          </cell>
          <cell r="G7087">
            <v>0</v>
          </cell>
        </row>
        <row r="7088">
          <cell r="A7088" t="str">
            <v/>
          </cell>
          <cell r="B7088" t="str">
            <v/>
          </cell>
          <cell r="C7088">
            <v>0</v>
          </cell>
          <cell r="D7088" t="str">
            <v/>
          </cell>
          <cell r="E7088">
            <v>0</v>
          </cell>
          <cell r="F7088">
            <v>0</v>
          </cell>
          <cell r="G7088">
            <v>0</v>
          </cell>
        </row>
        <row r="7089">
          <cell r="A7089" t="str">
            <v/>
          </cell>
          <cell r="B7089" t="str">
            <v/>
          </cell>
          <cell r="C7089">
            <v>0</v>
          </cell>
          <cell r="D7089" t="str">
            <v/>
          </cell>
          <cell r="E7089">
            <v>0</v>
          </cell>
          <cell r="F7089">
            <v>0</v>
          </cell>
          <cell r="G7089">
            <v>0</v>
          </cell>
        </row>
        <row r="7090">
          <cell r="A7090" t="str">
            <v/>
          </cell>
          <cell r="B7090" t="str">
            <v/>
          </cell>
          <cell r="C7090">
            <v>0</v>
          </cell>
          <cell r="D7090" t="str">
            <v/>
          </cell>
          <cell r="E7090">
            <v>0</v>
          </cell>
          <cell r="F7090">
            <v>0</v>
          </cell>
          <cell r="G7090">
            <v>0</v>
          </cell>
        </row>
        <row r="7091">
          <cell r="A7091" t="str">
            <v/>
          </cell>
          <cell r="B7091" t="str">
            <v/>
          </cell>
          <cell r="C7091">
            <v>0</v>
          </cell>
          <cell r="D7091" t="str">
            <v/>
          </cell>
          <cell r="E7091">
            <v>0</v>
          </cell>
          <cell r="F7091">
            <v>0</v>
          </cell>
          <cell r="G7091">
            <v>0</v>
          </cell>
        </row>
        <row r="7092">
          <cell r="A7092" t="str">
            <v/>
          </cell>
          <cell r="B7092" t="str">
            <v/>
          </cell>
          <cell r="C7092">
            <v>0</v>
          </cell>
          <cell r="D7092" t="str">
            <v/>
          </cell>
          <cell r="E7092">
            <v>0</v>
          </cell>
          <cell r="F7092">
            <v>0</v>
          </cell>
          <cell r="G7092">
            <v>0</v>
          </cell>
        </row>
        <row r="7093">
          <cell r="A7093" t="str">
            <v/>
          </cell>
          <cell r="B7093" t="str">
            <v/>
          </cell>
          <cell r="C7093">
            <v>0</v>
          </cell>
          <cell r="D7093" t="str">
            <v/>
          </cell>
          <cell r="E7093">
            <v>0</v>
          </cell>
          <cell r="F7093">
            <v>0</v>
          </cell>
          <cell r="G7093">
            <v>0</v>
          </cell>
        </row>
        <row r="7094">
          <cell r="A7094" t="str">
            <v/>
          </cell>
          <cell r="B7094" t="str">
            <v/>
          </cell>
          <cell r="C7094">
            <v>0</v>
          </cell>
          <cell r="D7094" t="str">
            <v/>
          </cell>
          <cell r="E7094">
            <v>0</v>
          </cell>
          <cell r="F7094">
            <v>0</v>
          </cell>
          <cell r="G7094">
            <v>0</v>
          </cell>
        </row>
        <row r="7095">
          <cell r="A7095" t="str">
            <v/>
          </cell>
          <cell r="B7095" t="str">
            <v/>
          </cell>
          <cell r="C7095">
            <v>0</v>
          </cell>
          <cell r="D7095" t="str">
            <v/>
          </cell>
          <cell r="E7095">
            <v>0</v>
          </cell>
          <cell r="F7095">
            <v>0</v>
          </cell>
          <cell r="G7095">
            <v>0</v>
          </cell>
        </row>
        <row r="7096">
          <cell r="A7096" t="str">
            <v/>
          </cell>
          <cell r="B7096" t="str">
            <v/>
          </cell>
          <cell r="C7096">
            <v>0</v>
          </cell>
          <cell r="D7096" t="str">
            <v/>
          </cell>
          <cell r="E7096">
            <v>0</v>
          </cell>
          <cell r="F7096">
            <v>0</v>
          </cell>
          <cell r="G7096">
            <v>0</v>
          </cell>
        </row>
        <row r="7097">
          <cell r="A7097">
            <v>0</v>
          </cell>
          <cell r="B7097">
            <v>0</v>
          </cell>
          <cell r="C7097">
            <v>0</v>
          </cell>
          <cell r="D7097">
            <v>0</v>
          </cell>
          <cell r="E7097">
            <v>0</v>
          </cell>
          <cell r="F7097" t="str">
            <v>Total C</v>
          </cell>
          <cell r="G7097">
            <v>0</v>
          </cell>
        </row>
        <row r="7098">
          <cell r="A7098">
            <v>0</v>
          </cell>
          <cell r="B7098">
            <v>0</v>
          </cell>
          <cell r="C7098">
            <v>0</v>
          </cell>
          <cell r="D7098">
            <v>0</v>
          </cell>
          <cell r="E7098">
            <v>0</v>
          </cell>
          <cell r="F7098">
            <v>0</v>
          </cell>
          <cell r="G7098">
            <v>0</v>
          </cell>
        </row>
        <row r="7099">
          <cell r="A7099" t="str">
            <v/>
          </cell>
          <cell r="B7099" t="str">
            <v/>
          </cell>
          <cell r="C7099">
            <v>0</v>
          </cell>
          <cell r="D7099" t="str">
            <v>Costo  Neto</v>
          </cell>
          <cell r="E7099">
            <v>0</v>
          </cell>
          <cell r="F7099" t="str">
            <v>Total D=A+B+C</v>
          </cell>
          <cell r="G7099">
            <v>0</v>
          </cell>
        </row>
        <row r="7101">
          <cell r="A7101" t="str">
            <v>ANALISIS DE PRECIOS</v>
          </cell>
          <cell r="B7101">
            <v>0</v>
          </cell>
          <cell r="C7101">
            <v>0</v>
          </cell>
          <cell r="D7101">
            <v>0</v>
          </cell>
          <cell r="E7101">
            <v>0</v>
          </cell>
          <cell r="F7101">
            <v>0</v>
          </cell>
          <cell r="G7101">
            <v>0</v>
          </cell>
        </row>
        <row r="7102">
          <cell r="A7102" t="str">
            <v>COMITENTE:</v>
          </cell>
          <cell r="B7102" t="str">
            <v>DIRECCIÓN DE ARQUITECTURA</v>
          </cell>
          <cell r="C7102">
            <v>0</v>
          </cell>
          <cell r="D7102">
            <v>0</v>
          </cell>
          <cell r="E7102">
            <v>0</v>
          </cell>
          <cell r="F7102">
            <v>0</v>
          </cell>
          <cell r="G7102">
            <v>0</v>
          </cell>
        </row>
        <row r="7103">
          <cell r="A7103" t="str">
            <v>CONTRATISTA:</v>
          </cell>
          <cell r="B7103" t="str">
            <v>FUNCIONALES SIGOP</v>
          </cell>
          <cell r="C7103">
            <v>0</v>
          </cell>
          <cell r="D7103">
            <v>0</v>
          </cell>
          <cell r="E7103">
            <v>0</v>
          </cell>
          <cell r="F7103">
            <v>0</v>
          </cell>
          <cell r="G7103">
            <v>0</v>
          </cell>
        </row>
        <row r="7104">
          <cell r="A7104" t="str">
            <v>OBRA:</v>
          </cell>
          <cell r="B7104" t="str">
            <v>PRUEBA PLANILLA DE MEDICION</v>
          </cell>
          <cell r="C7104">
            <v>0</v>
          </cell>
          <cell r="D7104">
            <v>0</v>
          </cell>
          <cell r="E7104">
            <v>0</v>
          </cell>
          <cell r="F7104" t="str">
            <v>PRECIOS A:</v>
          </cell>
          <cell r="G7104">
            <v>0</v>
          </cell>
        </row>
        <row r="7105">
          <cell r="A7105" t="str">
            <v>UBICACIÓN:</v>
          </cell>
          <cell r="B7105" t="str">
            <v>CENTRO CIVICO</v>
          </cell>
          <cell r="C7105">
            <v>0</v>
          </cell>
          <cell r="D7105">
            <v>0</v>
          </cell>
          <cell r="E7105">
            <v>0</v>
          </cell>
          <cell r="F7105">
            <v>0</v>
          </cell>
          <cell r="G7105">
            <v>0</v>
          </cell>
        </row>
        <row r="7106">
          <cell r="A7106" t="str">
            <v>RUBRO:</v>
          </cell>
          <cell r="B7106" t="str">
            <v/>
          </cell>
          <cell r="C7106" t="str">
            <v/>
          </cell>
          <cell r="D7106">
            <v>0</v>
          </cell>
          <cell r="E7106">
            <v>0</v>
          </cell>
          <cell r="F7106">
            <v>0</v>
          </cell>
          <cell r="G7106">
            <v>0</v>
          </cell>
        </row>
        <row r="7107">
          <cell r="A7107" t="str">
            <v>ITEM:</v>
          </cell>
          <cell r="B7107" t="str">
            <v/>
          </cell>
          <cell r="C7107" t="str">
            <v/>
          </cell>
          <cell r="D7107">
            <v>0</v>
          </cell>
          <cell r="E7107">
            <v>0</v>
          </cell>
          <cell r="F7107" t="str">
            <v>UNIDAD:</v>
          </cell>
          <cell r="G7107" t="str">
            <v/>
          </cell>
        </row>
        <row r="7108">
          <cell r="A7108">
            <v>0</v>
          </cell>
          <cell r="B7108">
            <v>0</v>
          </cell>
          <cell r="C7108">
            <v>0</v>
          </cell>
          <cell r="D7108">
            <v>0</v>
          </cell>
          <cell r="E7108">
            <v>0</v>
          </cell>
          <cell r="F7108">
            <v>0</v>
          </cell>
          <cell r="G7108">
            <v>0</v>
          </cell>
        </row>
        <row r="7109">
          <cell r="A7109" t="str">
            <v>DATOS REDETERMINACION</v>
          </cell>
          <cell r="B7109">
            <v>0</v>
          </cell>
          <cell r="C7109" t="str">
            <v>DESIGNACION</v>
          </cell>
          <cell r="D7109" t="str">
            <v>U</v>
          </cell>
          <cell r="E7109" t="str">
            <v>Cantidad</v>
          </cell>
          <cell r="F7109" t="str">
            <v>$ Unitarios</v>
          </cell>
          <cell r="G7109" t="str">
            <v>$ Parcial</v>
          </cell>
        </row>
        <row r="7110">
          <cell r="A7110" t="str">
            <v>CÓDIGO</v>
          </cell>
          <cell r="B7110" t="str">
            <v>DESCRIPCIÓN</v>
          </cell>
          <cell r="C7110">
            <v>0</v>
          </cell>
          <cell r="D7110">
            <v>0</v>
          </cell>
          <cell r="E7110">
            <v>0</v>
          </cell>
          <cell r="F7110">
            <v>0</v>
          </cell>
          <cell r="G7110">
            <v>0</v>
          </cell>
        </row>
        <row r="7111">
          <cell r="A7111">
            <v>0</v>
          </cell>
          <cell r="B7111">
            <v>0</v>
          </cell>
          <cell r="C7111" t="str">
            <v>A - MATERIALES</v>
          </cell>
          <cell r="D7111">
            <v>0</v>
          </cell>
          <cell r="E7111">
            <v>0</v>
          </cell>
          <cell r="F7111">
            <v>0</v>
          </cell>
          <cell r="G7111">
            <v>0</v>
          </cell>
        </row>
        <row r="7112">
          <cell r="A7112" t="str">
            <v/>
          </cell>
          <cell r="B7112" t="str">
            <v/>
          </cell>
          <cell r="C7112">
            <v>0</v>
          </cell>
          <cell r="D7112" t="str">
            <v/>
          </cell>
          <cell r="E7112">
            <v>0</v>
          </cell>
          <cell r="F7112">
            <v>0</v>
          </cell>
          <cell r="G7112">
            <v>0</v>
          </cell>
        </row>
        <row r="7113">
          <cell r="A7113" t="str">
            <v/>
          </cell>
          <cell r="B7113" t="str">
            <v/>
          </cell>
          <cell r="C7113">
            <v>0</v>
          </cell>
          <cell r="D7113" t="str">
            <v/>
          </cell>
          <cell r="E7113">
            <v>0</v>
          </cell>
          <cell r="F7113">
            <v>0</v>
          </cell>
          <cell r="G7113">
            <v>0</v>
          </cell>
        </row>
        <row r="7114">
          <cell r="A7114" t="str">
            <v/>
          </cell>
          <cell r="B7114" t="str">
            <v/>
          </cell>
          <cell r="C7114">
            <v>0</v>
          </cell>
          <cell r="D7114" t="str">
            <v/>
          </cell>
          <cell r="E7114">
            <v>0</v>
          </cell>
          <cell r="F7114">
            <v>0</v>
          </cell>
          <cell r="G7114">
            <v>0</v>
          </cell>
        </row>
        <row r="7115">
          <cell r="A7115" t="str">
            <v/>
          </cell>
          <cell r="B7115" t="str">
            <v/>
          </cell>
          <cell r="C7115">
            <v>0</v>
          </cell>
          <cell r="D7115" t="str">
            <v/>
          </cell>
          <cell r="E7115">
            <v>0</v>
          </cell>
          <cell r="F7115">
            <v>0</v>
          </cell>
          <cell r="G7115">
            <v>0</v>
          </cell>
        </row>
        <row r="7116">
          <cell r="A7116" t="str">
            <v/>
          </cell>
          <cell r="B7116" t="str">
            <v/>
          </cell>
          <cell r="C7116">
            <v>0</v>
          </cell>
          <cell r="D7116" t="str">
            <v/>
          </cell>
          <cell r="E7116">
            <v>0</v>
          </cell>
          <cell r="F7116">
            <v>0</v>
          </cell>
          <cell r="G7116">
            <v>0</v>
          </cell>
        </row>
        <row r="7117">
          <cell r="A7117" t="str">
            <v/>
          </cell>
          <cell r="B7117" t="str">
            <v/>
          </cell>
          <cell r="C7117">
            <v>0</v>
          </cell>
          <cell r="D7117" t="str">
            <v/>
          </cell>
          <cell r="E7117">
            <v>0</v>
          </cell>
          <cell r="F7117">
            <v>0</v>
          </cell>
          <cell r="G7117">
            <v>0</v>
          </cell>
        </row>
        <row r="7118">
          <cell r="A7118" t="str">
            <v/>
          </cell>
          <cell r="B7118" t="str">
            <v/>
          </cell>
          <cell r="C7118">
            <v>0</v>
          </cell>
          <cell r="D7118" t="str">
            <v/>
          </cell>
          <cell r="E7118">
            <v>0</v>
          </cell>
          <cell r="F7118">
            <v>0</v>
          </cell>
          <cell r="G7118">
            <v>0</v>
          </cell>
        </row>
        <row r="7119">
          <cell r="A7119" t="str">
            <v/>
          </cell>
          <cell r="B7119" t="str">
            <v/>
          </cell>
          <cell r="C7119">
            <v>0</v>
          </cell>
          <cell r="D7119" t="str">
            <v/>
          </cell>
          <cell r="E7119">
            <v>0</v>
          </cell>
          <cell r="F7119">
            <v>0</v>
          </cell>
          <cell r="G7119">
            <v>0</v>
          </cell>
        </row>
        <row r="7120">
          <cell r="A7120" t="str">
            <v/>
          </cell>
          <cell r="B7120" t="str">
            <v/>
          </cell>
          <cell r="C7120">
            <v>0</v>
          </cell>
          <cell r="D7120" t="str">
            <v/>
          </cell>
          <cell r="E7120">
            <v>0</v>
          </cell>
          <cell r="F7120">
            <v>0</v>
          </cell>
          <cell r="G7120">
            <v>0</v>
          </cell>
        </row>
        <row r="7121">
          <cell r="A7121" t="str">
            <v/>
          </cell>
          <cell r="B7121" t="str">
            <v/>
          </cell>
          <cell r="C7121">
            <v>0</v>
          </cell>
          <cell r="D7121" t="str">
            <v/>
          </cell>
          <cell r="E7121">
            <v>0</v>
          </cell>
          <cell r="F7121">
            <v>0</v>
          </cell>
          <cell r="G7121">
            <v>0</v>
          </cell>
        </row>
        <row r="7122">
          <cell r="A7122" t="str">
            <v/>
          </cell>
          <cell r="B7122" t="str">
            <v/>
          </cell>
          <cell r="C7122">
            <v>0</v>
          </cell>
          <cell r="D7122" t="str">
            <v/>
          </cell>
          <cell r="E7122">
            <v>0</v>
          </cell>
          <cell r="F7122">
            <v>0</v>
          </cell>
          <cell r="G7122">
            <v>0</v>
          </cell>
        </row>
        <row r="7123">
          <cell r="A7123" t="str">
            <v/>
          </cell>
          <cell r="B7123" t="str">
            <v/>
          </cell>
          <cell r="C7123">
            <v>0</v>
          </cell>
          <cell r="D7123" t="str">
            <v/>
          </cell>
          <cell r="E7123">
            <v>0</v>
          </cell>
          <cell r="F7123">
            <v>0</v>
          </cell>
          <cell r="G7123">
            <v>0</v>
          </cell>
        </row>
        <row r="7124">
          <cell r="A7124" t="str">
            <v/>
          </cell>
          <cell r="B7124" t="str">
            <v/>
          </cell>
          <cell r="C7124">
            <v>0</v>
          </cell>
          <cell r="D7124" t="str">
            <v/>
          </cell>
          <cell r="E7124">
            <v>0</v>
          </cell>
          <cell r="F7124">
            <v>0</v>
          </cell>
          <cell r="G7124">
            <v>0</v>
          </cell>
        </row>
        <row r="7125">
          <cell r="A7125" t="str">
            <v/>
          </cell>
          <cell r="B7125" t="str">
            <v/>
          </cell>
          <cell r="C7125">
            <v>0</v>
          </cell>
          <cell r="D7125" t="str">
            <v/>
          </cell>
          <cell r="E7125">
            <v>0</v>
          </cell>
          <cell r="F7125">
            <v>0</v>
          </cell>
          <cell r="G7125">
            <v>0</v>
          </cell>
        </row>
        <row r="7126">
          <cell r="A7126">
            <v>0</v>
          </cell>
          <cell r="B7126">
            <v>0</v>
          </cell>
          <cell r="C7126">
            <v>0</v>
          </cell>
          <cell r="D7126">
            <v>0</v>
          </cell>
          <cell r="E7126">
            <v>0</v>
          </cell>
          <cell r="F7126" t="str">
            <v>Total A</v>
          </cell>
          <cell r="G7126">
            <v>0</v>
          </cell>
        </row>
        <row r="7127">
          <cell r="A7127">
            <v>0</v>
          </cell>
          <cell r="B7127">
            <v>0</v>
          </cell>
          <cell r="C7127" t="str">
            <v>B - MANO DE OBRA</v>
          </cell>
          <cell r="D7127">
            <v>0</v>
          </cell>
          <cell r="E7127">
            <v>0</v>
          </cell>
          <cell r="F7127">
            <v>0</v>
          </cell>
          <cell r="G7127">
            <v>0</v>
          </cell>
        </row>
        <row r="7128">
          <cell r="A7128" t="str">
            <v/>
          </cell>
          <cell r="B7128">
            <v>0</v>
          </cell>
          <cell r="C7128">
            <v>0</v>
          </cell>
          <cell r="D7128" t="str">
            <v/>
          </cell>
          <cell r="E7128">
            <v>0</v>
          </cell>
          <cell r="F7128">
            <v>0</v>
          </cell>
          <cell r="G7128">
            <v>0</v>
          </cell>
        </row>
        <row r="7129">
          <cell r="A7129" t="str">
            <v/>
          </cell>
          <cell r="B7129">
            <v>0</v>
          </cell>
          <cell r="C7129">
            <v>0</v>
          </cell>
          <cell r="D7129" t="str">
            <v/>
          </cell>
          <cell r="E7129">
            <v>0</v>
          </cell>
          <cell r="F7129">
            <v>0</v>
          </cell>
          <cell r="G7129">
            <v>0</v>
          </cell>
        </row>
        <row r="7130">
          <cell r="A7130" t="str">
            <v/>
          </cell>
          <cell r="B7130">
            <v>0</v>
          </cell>
          <cell r="C7130">
            <v>0</v>
          </cell>
          <cell r="D7130" t="str">
            <v/>
          </cell>
          <cell r="E7130">
            <v>0</v>
          </cell>
          <cell r="F7130">
            <v>0</v>
          </cell>
          <cell r="G7130">
            <v>0</v>
          </cell>
        </row>
        <row r="7131">
          <cell r="A7131" t="str">
            <v/>
          </cell>
          <cell r="B7131">
            <v>0</v>
          </cell>
          <cell r="C7131">
            <v>0</v>
          </cell>
          <cell r="D7131" t="str">
            <v/>
          </cell>
          <cell r="E7131">
            <v>0</v>
          </cell>
          <cell r="F7131">
            <v>0</v>
          </cell>
          <cell r="G7131">
            <v>0</v>
          </cell>
        </row>
        <row r="7132">
          <cell r="A7132" t="str">
            <v/>
          </cell>
          <cell r="B7132">
            <v>0</v>
          </cell>
          <cell r="C7132">
            <v>0</v>
          </cell>
          <cell r="D7132" t="str">
            <v/>
          </cell>
          <cell r="E7132">
            <v>0</v>
          </cell>
          <cell r="F7132">
            <v>0</v>
          </cell>
          <cell r="G7132">
            <v>0</v>
          </cell>
        </row>
        <row r="7133">
          <cell r="A7133" t="str">
            <v/>
          </cell>
          <cell r="B7133">
            <v>0</v>
          </cell>
          <cell r="C7133">
            <v>0</v>
          </cell>
          <cell r="D7133" t="str">
            <v/>
          </cell>
          <cell r="E7133">
            <v>0</v>
          </cell>
          <cell r="F7133">
            <v>0</v>
          </cell>
          <cell r="G7133">
            <v>0</v>
          </cell>
        </row>
        <row r="7134">
          <cell r="A7134" t="str">
            <v/>
          </cell>
          <cell r="B7134">
            <v>0</v>
          </cell>
          <cell r="C7134">
            <v>0</v>
          </cell>
          <cell r="D7134" t="str">
            <v/>
          </cell>
          <cell r="E7134">
            <v>0</v>
          </cell>
          <cell r="F7134">
            <v>0</v>
          </cell>
          <cell r="G7134">
            <v>0</v>
          </cell>
        </row>
        <row r="7135">
          <cell r="A7135" t="str">
            <v/>
          </cell>
          <cell r="B7135">
            <v>0</v>
          </cell>
          <cell r="C7135">
            <v>0</v>
          </cell>
          <cell r="D7135" t="str">
            <v/>
          </cell>
          <cell r="E7135">
            <v>0</v>
          </cell>
          <cell r="F7135">
            <v>0</v>
          </cell>
          <cell r="G7135">
            <v>0</v>
          </cell>
        </row>
        <row r="7136">
          <cell r="A7136">
            <v>0</v>
          </cell>
          <cell r="B7136">
            <v>0</v>
          </cell>
          <cell r="C7136">
            <v>0</v>
          </cell>
          <cell r="D7136">
            <v>0</v>
          </cell>
          <cell r="E7136">
            <v>0</v>
          </cell>
          <cell r="F7136" t="str">
            <v>Total B</v>
          </cell>
          <cell r="G7136">
            <v>0</v>
          </cell>
        </row>
        <row r="7137">
          <cell r="A7137">
            <v>0</v>
          </cell>
          <cell r="B7137">
            <v>0</v>
          </cell>
          <cell r="C7137" t="str">
            <v>C - EQUIPOS</v>
          </cell>
          <cell r="D7137">
            <v>0</v>
          </cell>
          <cell r="E7137">
            <v>0</v>
          </cell>
          <cell r="F7137">
            <v>0</v>
          </cell>
          <cell r="G7137">
            <v>0</v>
          </cell>
        </row>
        <row r="7138">
          <cell r="A7138" t="str">
            <v/>
          </cell>
          <cell r="B7138" t="str">
            <v/>
          </cell>
          <cell r="C7138">
            <v>0</v>
          </cell>
          <cell r="D7138" t="str">
            <v/>
          </cell>
          <cell r="E7138">
            <v>0</v>
          </cell>
          <cell r="F7138">
            <v>0</v>
          </cell>
          <cell r="G7138">
            <v>0</v>
          </cell>
        </row>
        <row r="7139">
          <cell r="A7139" t="str">
            <v/>
          </cell>
          <cell r="B7139" t="str">
            <v/>
          </cell>
          <cell r="C7139">
            <v>0</v>
          </cell>
          <cell r="D7139" t="str">
            <v/>
          </cell>
          <cell r="E7139">
            <v>0</v>
          </cell>
          <cell r="F7139">
            <v>0</v>
          </cell>
          <cell r="G7139">
            <v>0</v>
          </cell>
        </row>
        <row r="7140">
          <cell r="A7140" t="str">
            <v/>
          </cell>
          <cell r="B7140" t="str">
            <v/>
          </cell>
          <cell r="C7140">
            <v>0</v>
          </cell>
          <cell r="D7140" t="str">
            <v/>
          </cell>
          <cell r="E7140">
            <v>0</v>
          </cell>
          <cell r="F7140">
            <v>0</v>
          </cell>
          <cell r="G7140">
            <v>0</v>
          </cell>
        </row>
        <row r="7141">
          <cell r="A7141" t="str">
            <v/>
          </cell>
          <cell r="B7141" t="str">
            <v/>
          </cell>
          <cell r="C7141">
            <v>0</v>
          </cell>
          <cell r="D7141" t="str">
            <v/>
          </cell>
          <cell r="E7141">
            <v>0</v>
          </cell>
          <cell r="F7141">
            <v>0</v>
          </cell>
          <cell r="G7141">
            <v>0</v>
          </cell>
        </row>
        <row r="7142">
          <cell r="A7142" t="str">
            <v/>
          </cell>
          <cell r="B7142" t="str">
            <v/>
          </cell>
          <cell r="C7142">
            <v>0</v>
          </cell>
          <cell r="D7142" t="str">
            <v/>
          </cell>
          <cell r="E7142">
            <v>0</v>
          </cell>
          <cell r="F7142">
            <v>0</v>
          </cell>
          <cell r="G7142">
            <v>0</v>
          </cell>
        </row>
        <row r="7143">
          <cell r="A7143" t="str">
            <v/>
          </cell>
          <cell r="B7143" t="str">
            <v/>
          </cell>
          <cell r="C7143">
            <v>0</v>
          </cell>
          <cell r="D7143" t="str">
            <v/>
          </cell>
          <cell r="E7143">
            <v>0</v>
          </cell>
          <cell r="F7143">
            <v>0</v>
          </cell>
          <cell r="G7143">
            <v>0</v>
          </cell>
        </row>
        <row r="7144">
          <cell r="A7144" t="str">
            <v/>
          </cell>
          <cell r="B7144" t="str">
            <v/>
          </cell>
          <cell r="C7144">
            <v>0</v>
          </cell>
          <cell r="D7144" t="str">
            <v/>
          </cell>
          <cell r="E7144">
            <v>0</v>
          </cell>
          <cell r="F7144">
            <v>0</v>
          </cell>
          <cell r="G7144">
            <v>0</v>
          </cell>
        </row>
        <row r="7145">
          <cell r="A7145" t="str">
            <v/>
          </cell>
          <cell r="B7145" t="str">
            <v/>
          </cell>
          <cell r="C7145">
            <v>0</v>
          </cell>
          <cell r="D7145" t="str">
            <v/>
          </cell>
          <cell r="E7145">
            <v>0</v>
          </cell>
          <cell r="F7145">
            <v>0</v>
          </cell>
          <cell r="G7145">
            <v>0</v>
          </cell>
        </row>
        <row r="7146">
          <cell r="A7146" t="str">
            <v/>
          </cell>
          <cell r="B7146" t="str">
            <v/>
          </cell>
          <cell r="C7146">
            <v>0</v>
          </cell>
          <cell r="D7146" t="str">
            <v/>
          </cell>
          <cell r="E7146">
            <v>0</v>
          </cell>
          <cell r="F7146">
            <v>0</v>
          </cell>
          <cell r="G7146">
            <v>0</v>
          </cell>
        </row>
        <row r="7147">
          <cell r="A7147">
            <v>0</v>
          </cell>
          <cell r="B7147">
            <v>0</v>
          </cell>
          <cell r="C7147">
            <v>0</v>
          </cell>
          <cell r="D7147">
            <v>0</v>
          </cell>
          <cell r="E7147">
            <v>0</v>
          </cell>
          <cell r="F7147" t="str">
            <v>Total C</v>
          </cell>
          <cell r="G7147">
            <v>0</v>
          </cell>
        </row>
        <row r="7148">
          <cell r="A7148">
            <v>0</v>
          </cell>
          <cell r="B7148">
            <v>0</v>
          </cell>
          <cell r="C7148">
            <v>0</v>
          </cell>
          <cell r="D7148">
            <v>0</v>
          </cell>
          <cell r="E7148">
            <v>0</v>
          </cell>
          <cell r="F7148">
            <v>0</v>
          </cell>
          <cell r="G7148">
            <v>0</v>
          </cell>
        </row>
        <row r="7149">
          <cell r="A7149" t="str">
            <v/>
          </cell>
          <cell r="B7149" t="str">
            <v/>
          </cell>
          <cell r="C7149">
            <v>0</v>
          </cell>
          <cell r="D7149" t="str">
            <v>Costo  Neto</v>
          </cell>
          <cell r="E7149">
            <v>0</v>
          </cell>
          <cell r="F7149" t="str">
            <v>Total D=A+B+C</v>
          </cell>
          <cell r="G7149">
            <v>0</v>
          </cell>
        </row>
        <row r="7151">
          <cell r="A7151" t="str">
            <v>ANALISIS DE PRECIOS</v>
          </cell>
          <cell r="B7151">
            <v>0</v>
          </cell>
          <cell r="C7151">
            <v>0</v>
          </cell>
          <cell r="D7151">
            <v>0</v>
          </cell>
          <cell r="E7151">
            <v>0</v>
          </cell>
          <cell r="F7151">
            <v>0</v>
          </cell>
          <cell r="G7151">
            <v>0</v>
          </cell>
        </row>
        <row r="7152">
          <cell r="A7152" t="str">
            <v>COMITENTE:</v>
          </cell>
          <cell r="B7152" t="str">
            <v>DIRECCIÓN DE ARQUITECTURA</v>
          </cell>
          <cell r="C7152">
            <v>0</v>
          </cell>
          <cell r="D7152">
            <v>0</v>
          </cell>
          <cell r="E7152">
            <v>0</v>
          </cell>
          <cell r="F7152">
            <v>0</v>
          </cell>
          <cell r="G7152">
            <v>0</v>
          </cell>
        </row>
        <row r="7153">
          <cell r="A7153" t="str">
            <v>CONTRATISTA:</v>
          </cell>
          <cell r="B7153" t="str">
            <v>FUNCIONALES SIGOP</v>
          </cell>
          <cell r="C7153">
            <v>0</v>
          </cell>
          <cell r="D7153">
            <v>0</v>
          </cell>
          <cell r="E7153">
            <v>0</v>
          </cell>
          <cell r="F7153">
            <v>0</v>
          </cell>
          <cell r="G7153">
            <v>0</v>
          </cell>
        </row>
        <row r="7154">
          <cell r="A7154" t="str">
            <v>OBRA:</v>
          </cell>
          <cell r="B7154" t="str">
            <v>PRUEBA PLANILLA DE MEDICION</v>
          </cell>
          <cell r="C7154">
            <v>0</v>
          </cell>
          <cell r="D7154">
            <v>0</v>
          </cell>
          <cell r="E7154">
            <v>0</v>
          </cell>
          <cell r="F7154" t="str">
            <v>PRECIOS A:</v>
          </cell>
          <cell r="G7154">
            <v>0</v>
          </cell>
        </row>
        <row r="7155">
          <cell r="A7155" t="str">
            <v>UBICACIÓN:</v>
          </cell>
          <cell r="B7155" t="str">
            <v>CENTRO CIVICO</v>
          </cell>
          <cell r="C7155">
            <v>0</v>
          </cell>
          <cell r="D7155">
            <v>0</v>
          </cell>
          <cell r="E7155">
            <v>0</v>
          </cell>
          <cell r="F7155">
            <v>0</v>
          </cell>
          <cell r="G7155">
            <v>0</v>
          </cell>
        </row>
        <row r="7156">
          <cell r="A7156" t="str">
            <v>RUBRO:</v>
          </cell>
          <cell r="B7156" t="str">
            <v/>
          </cell>
          <cell r="C7156" t="str">
            <v/>
          </cell>
          <cell r="D7156">
            <v>0</v>
          </cell>
          <cell r="E7156">
            <v>0</v>
          </cell>
          <cell r="F7156">
            <v>0</v>
          </cell>
          <cell r="G7156">
            <v>0</v>
          </cell>
        </row>
        <row r="7157">
          <cell r="A7157" t="str">
            <v>ITEM:</v>
          </cell>
          <cell r="B7157" t="str">
            <v/>
          </cell>
          <cell r="C7157" t="str">
            <v/>
          </cell>
          <cell r="D7157">
            <v>0</v>
          </cell>
          <cell r="E7157">
            <v>0</v>
          </cell>
          <cell r="F7157" t="str">
            <v>UNIDAD:</v>
          </cell>
          <cell r="G7157" t="str">
            <v/>
          </cell>
        </row>
        <row r="7158">
          <cell r="A7158">
            <v>0</v>
          </cell>
          <cell r="B7158">
            <v>0</v>
          </cell>
          <cell r="C7158">
            <v>0</v>
          </cell>
          <cell r="D7158">
            <v>0</v>
          </cell>
          <cell r="E7158">
            <v>0</v>
          </cell>
          <cell r="F7158">
            <v>0</v>
          </cell>
          <cell r="G7158">
            <v>0</v>
          </cell>
        </row>
        <row r="7159">
          <cell r="A7159" t="str">
            <v>DATOS REDETERMINACION</v>
          </cell>
          <cell r="B7159">
            <v>0</v>
          </cell>
          <cell r="C7159" t="str">
            <v>DESIGNACION</v>
          </cell>
          <cell r="D7159" t="str">
            <v>U</v>
          </cell>
          <cell r="E7159" t="str">
            <v>Cantidad</v>
          </cell>
          <cell r="F7159" t="str">
            <v>$ Unitarios</v>
          </cell>
          <cell r="G7159" t="str">
            <v>$ Parcial</v>
          </cell>
        </row>
        <row r="7160">
          <cell r="A7160" t="str">
            <v>CÓDIGO</v>
          </cell>
          <cell r="B7160" t="str">
            <v>DESCRIPCIÓN</v>
          </cell>
          <cell r="C7160">
            <v>0</v>
          </cell>
          <cell r="D7160">
            <v>0</v>
          </cell>
          <cell r="E7160">
            <v>0</v>
          </cell>
          <cell r="F7160">
            <v>0</v>
          </cell>
          <cell r="G7160">
            <v>0</v>
          </cell>
        </row>
        <row r="7161">
          <cell r="A7161">
            <v>0</v>
          </cell>
          <cell r="B7161">
            <v>0</v>
          </cell>
          <cell r="C7161" t="str">
            <v>A - MATERIALES</v>
          </cell>
          <cell r="D7161">
            <v>0</v>
          </cell>
          <cell r="E7161">
            <v>0</v>
          </cell>
          <cell r="F7161">
            <v>0</v>
          </cell>
          <cell r="G7161">
            <v>0</v>
          </cell>
        </row>
        <row r="7162">
          <cell r="A7162" t="str">
            <v/>
          </cell>
          <cell r="B7162" t="str">
            <v/>
          </cell>
          <cell r="C7162">
            <v>0</v>
          </cell>
          <cell r="D7162" t="str">
            <v/>
          </cell>
          <cell r="E7162">
            <v>0</v>
          </cell>
          <cell r="F7162">
            <v>0</v>
          </cell>
          <cell r="G7162">
            <v>0</v>
          </cell>
        </row>
        <row r="7163">
          <cell r="A7163" t="str">
            <v/>
          </cell>
          <cell r="B7163" t="str">
            <v/>
          </cell>
          <cell r="C7163">
            <v>0</v>
          </cell>
          <cell r="D7163" t="str">
            <v/>
          </cell>
          <cell r="E7163">
            <v>0</v>
          </cell>
          <cell r="F7163">
            <v>0</v>
          </cell>
          <cell r="G7163">
            <v>0</v>
          </cell>
        </row>
        <row r="7164">
          <cell r="A7164" t="str">
            <v/>
          </cell>
          <cell r="B7164" t="str">
            <v/>
          </cell>
          <cell r="C7164">
            <v>0</v>
          </cell>
          <cell r="D7164" t="str">
            <v/>
          </cell>
          <cell r="E7164">
            <v>0</v>
          </cell>
          <cell r="F7164">
            <v>0</v>
          </cell>
          <cell r="G7164">
            <v>0</v>
          </cell>
        </row>
        <row r="7165">
          <cell r="A7165" t="str">
            <v/>
          </cell>
          <cell r="B7165" t="str">
            <v/>
          </cell>
          <cell r="C7165">
            <v>0</v>
          </cell>
          <cell r="D7165" t="str">
            <v/>
          </cell>
          <cell r="E7165">
            <v>0</v>
          </cell>
          <cell r="F7165">
            <v>0</v>
          </cell>
          <cell r="G7165">
            <v>0</v>
          </cell>
        </row>
        <row r="7166">
          <cell r="A7166" t="str">
            <v/>
          </cell>
          <cell r="B7166" t="str">
            <v/>
          </cell>
          <cell r="C7166">
            <v>0</v>
          </cell>
          <cell r="D7166" t="str">
            <v/>
          </cell>
          <cell r="E7166">
            <v>0</v>
          </cell>
          <cell r="F7166">
            <v>0</v>
          </cell>
          <cell r="G7166">
            <v>0</v>
          </cell>
        </row>
        <row r="7167">
          <cell r="A7167" t="str">
            <v/>
          </cell>
          <cell r="B7167" t="str">
            <v/>
          </cell>
          <cell r="C7167">
            <v>0</v>
          </cell>
          <cell r="D7167" t="str">
            <v/>
          </cell>
          <cell r="E7167">
            <v>0</v>
          </cell>
          <cell r="F7167">
            <v>0</v>
          </cell>
          <cell r="G7167">
            <v>0</v>
          </cell>
        </row>
        <row r="7168">
          <cell r="A7168" t="str">
            <v/>
          </cell>
          <cell r="B7168" t="str">
            <v/>
          </cell>
          <cell r="C7168">
            <v>0</v>
          </cell>
          <cell r="D7168" t="str">
            <v/>
          </cell>
          <cell r="E7168">
            <v>0</v>
          </cell>
          <cell r="F7168">
            <v>0</v>
          </cell>
          <cell r="G7168">
            <v>0</v>
          </cell>
        </row>
        <row r="7169">
          <cell r="A7169" t="str">
            <v/>
          </cell>
          <cell r="B7169" t="str">
            <v/>
          </cell>
          <cell r="C7169">
            <v>0</v>
          </cell>
          <cell r="D7169" t="str">
            <v/>
          </cell>
          <cell r="E7169">
            <v>0</v>
          </cell>
          <cell r="F7169">
            <v>0</v>
          </cell>
          <cell r="G7169">
            <v>0</v>
          </cell>
        </row>
        <row r="7170">
          <cell r="A7170" t="str">
            <v/>
          </cell>
          <cell r="B7170" t="str">
            <v/>
          </cell>
          <cell r="C7170">
            <v>0</v>
          </cell>
          <cell r="D7170" t="str">
            <v/>
          </cell>
          <cell r="E7170">
            <v>0</v>
          </cell>
          <cell r="F7170">
            <v>0</v>
          </cell>
          <cell r="G7170">
            <v>0</v>
          </cell>
        </row>
        <row r="7171">
          <cell r="A7171" t="str">
            <v/>
          </cell>
          <cell r="B7171" t="str">
            <v/>
          </cell>
          <cell r="C7171">
            <v>0</v>
          </cell>
          <cell r="D7171" t="str">
            <v/>
          </cell>
          <cell r="E7171">
            <v>0</v>
          </cell>
          <cell r="F7171">
            <v>0</v>
          </cell>
          <cell r="G7171">
            <v>0</v>
          </cell>
        </row>
        <row r="7172">
          <cell r="A7172" t="str">
            <v/>
          </cell>
          <cell r="B7172" t="str">
            <v/>
          </cell>
          <cell r="C7172">
            <v>0</v>
          </cell>
          <cell r="D7172" t="str">
            <v/>
          </cell>
          <cell r="E7172">
            <v>0</v>
          </cell>
          <cell r="F7172">
            <v>0</v>
          </cell>
          <cell r="G7172">
            <v>0</v>
          </cell>
        </row>
        <row r="7173">
          <cell r="A7173" t="str">
            <v/>
          </cell>
          <cell r="B7173" t="str">
            <v/>
          </cell>
          <cell r="C7173">
            <v>0</v>
          </cell>
          <cell r="D7173" t="str">
            <v/>
          </cell>
          <cell r="E7173">
            <v>0</v>
          </cell>
          <cell r="F7173">
            <v>0</v>
          </cell>
          <cell r="G7173">
            <v>0</v>
          </cell>
        </row>
        <row r="7174">
          <cell r="A7174" t="str">
            <v/>
          </cell>
          <cell r="B7174" t="str">
            <v/>
          </cell>
          <cell r="C7174">
            <v>0</v>
          </cell>
          <cell r="D7174" t="str">
            <v/>
          </cell>
          <cell r="E7174">
            <v>0</v>
          </cell>
          <cell r="F7174">
            <v>0</v>
          </cell>
          <cell r="G7174">
            <v>0</v>
          </cell>
        </row>
        <row r="7175">
          <cell r="A7175" t="str">
            <v/>
          </cell>
          <cell r="B7175" t="str">
            <v/>
          </cell>
          <cell r="C7175">
            <v>0</v>
          </cell>
          <cell r="D7175" t="str">
            <v/>
          </cell>
          <cell r="E7175">
            <v>0</v>
          </cell>
          <cell r="F7175">
            <v>0</v>
          </cell>
          <cell r="G7175">
            <v>0</v>
          </cell>
        </row>
        <row r="7176">
          <cell r="A7176">
            <v>0</v>
          </cell>
          <cell r="B7176">
            <v>0</v>
          </cell>
          <cell r="C7176">
            <v>0</v>
          </cell>
          <cell r="D7176">
            <v>0</v>
          </cell>
          <cell r="E7176">
            <v>0</v>
          </cell>
          <cell r="F7176" t="str">
            <v>Total A</v>
          </cell>
          <cell r="G7176">
            <v>0</v>
          </cell>
        </row>
        <row r="7177">
          <cell r="A7177">
            <v>0</v>
          </cell>
          <cell r="B7177">
            <v>0</v>
          </cell>
          <cell r="C7177" t="str">
            <v>B - MANO DE OBRA</v>
          </cell>
          <cell r="D7177">
            <v>0</v>
          </cell>
          <cell r="E7177">
            <v>0</v>
          </cell>
          <cell r="F7177">
            <v>0</v>
          </cell>
          <cell r="G7177">
            <v>0</v>
          </cell>
        </row>
        <row r="7178">
          <cell r="A7178" t="str">
            <v/>
          </cell>
          <cell r="B7178">
            <v>0</v>
          </cell>
          <cell r="C7178">
            <v>0</v>
          </cell>
          <cell r="D7178" t="str">
            <v/>
          </cell>
          <cell r="E7178">
            <v>0</v>
          </cell>
          <cell r="F7178">
            <v>0</v>
          </cell>
          <cell r="G7178">
            <v>0</v>
          </cell>
        </row>
        <row r="7179">
          <cell r="A7179" t="str">
            <v/>
          </cell>
          <cell r="B7179">
            <v>0</v>
          </cell>
          <cell r="C7179">
            <v>0</v>
          </cell>
          <cell r="D7179" t="str">
            <v/>
          </cell>
          <cell r="E7179">
            <v>0</v>
          </cell>
          <cell r="F7179">
            <v>0</v>
          </cell>
          <cell r="G7179">
            <v>0</v>
          </cell>
        </row>
        <row r="7180">
          <cell r="A7180" t="str">
            <v/>
          </cell>
          <cell r="B7180">
            <v>0</v>
          </cell>
          <cell r="C7180">
            <v>0</v>
          </cell>
          <cell r="D7180" t="str">
            <v/>
          </cell>
          <cell r="E7180">
            <v>0</v>
          </cell>
          <cell r="F7180">
            <v>0</v>
          </cell>
          <cell r="G7180">
            <v>0</v>
          </cell>
        </row>
        <row r="7181">
          <cell r="A7181" t="str">
            <v/>
          </cell>
          <cell r="B7181">
            <v>0</v>
          </cell>
          <cell r="C7181">
            <v>0</v>
          </cell>
          <cell r="D7181" t="str">
            <v/>
          </cell>
          <cell r="E7181">
            <v>0</v>
          </cell>
          <cell r="F7181">
            <v>0</v>
          </cell>
          <cell r="G7181">
            <v>0</v>
          </cell>
        </row>
        <row r="7182">
          <cell r="A7182" t="str">
            <v/>
          </cell>
          <cell r="B7182">
            <v>0</v>
          </cell>
          <cell r="C7182">
            <v>0</v>
          </cell>
          <cell r="D7182" t="str">
            <v/>
          </cell>
          <cell r="E7182">
            <v>0</v>
          </cell>
          <cell r="F7182">
            <v>0</v>
          </cell>
          <cell r="G7182">
            <v>0</v>
          </cell>
        </row>
        <row r="7183">
          <cell r="A7183" t="str">
            <v/>
          </cell>
          <cell r="B7183">
            <v>0</v>
          </cell>
          <cell r="C7183">
            <v>0</v>
          </cell>
          <cell r="D7183" t="str">
            <v/>
          </cell>
          <cell r="E7183">
            <v>0</v>
          </cell>
          <cell r="F7183">
            <v>0</v>
          </cell>
          <cell r="G7183">
            <v>0</v>
          </cell>
        </row>
        <row r="7184">
          <cell r="A7184" t="str">
            <v/>
          </cell>
          <cell r="B7184">
            <v>0</v>
          </cell>
          <cell r="C7184">
            <v>0</v>
          </cell>
          <cell r="D7184" t="str">
            <v/>
          </cell>
          <cell r="E7184">
            <v>0</v>
          </cell>
          <cell r="F7184">
            <v>0</v>
          </cell>
          <cell r="G7184">
            <v>0</v>
          </cell>
        </row>
        <row r="7185">
          <cell r="A7185" t="str">
            <v/>
          </cell>
          <cell r="B7185">
            <v>0</v>
          </cell>
          <cell r="C7185">
            <v>0</v>
          </cell>
          <cell r="D7185" t="str">
            <v/>
          </cell>
          <cell r="E7185">
            <v>0</v>
          </cell>
          <cell r="F7185">
            <v>0</v>
          </cell>
          <cell r="G7185">
            <v>0</v>
          </cell>
        </row>
        <row r="7186">
          <cell r="A7186">
            <v>0</v>
          </cell>
          <cell r="B7186">
            <v>0</v>
          </cell>
          <cell r="C7186">
            <v>0</v>
          </cell>
          <cell r="D7186">
            <v>0</v>
          </cell>
          <cell r="E7186">
            <v>0</v>
          </cell>
          <cell r="F7186" t="str">
            <v>Total B</v>
          </cell>
          <cell r="G7186">
            <v>0</v>
          </cell>
        </row>
        <row r="7187">
          <cell r="A7187">
            <v>0</v>
          </cell>
          <cell r="B7187">
            <v>0</v>
          </cell>
          <cell r="C7187" t="str">
            <v>C - EQUIPOS</v>
          </cell>
          <cell r="D7187">
            <v>0</v>
          </cell>
          <cell r="E7187">
            <v>0</v>
          </cell>
          <cell r="F7187">
            <v>0</v>
          </cell>
          <cell r="G7187">
            <v>0</v>
          </cell>
        </row>
        <row r="7188">
          <cell r="A7188" t="str">
            <v/>
          </cell>
          <cell r="B7188" t="str">
            <v/>
          </cell>
          <cell r="C7188">
            <v>0</v>
          </cell>
          <cell r="D7188" t="str">
            <v/>
          </cell>
          <cell r="E7188">
            <v>0</v>
          </cell>
          <cell r="F7188">
            <v>0</v>
          </cell>
          <cell r="G7188">
            <v>0</v>
          </cell>
        </row>
        <row r="7189">
          <cell r="A7189" t="str">
            <v/>
          </cell>
          <cell r="B7189" t="str">
            <v/>
          </cell>
          <cell r="C7189">
            <v>0</v>
          </cell>
          <cell r="D7189" t="str">
            <v/>
          </cell>
          <cell r="E7189">
            <v>0</v>
          </cell>
          <cell r="F7189">
            <v>0</v>
          </cell>
          <cell r="G7189">
            <v>0</v>
          </cell>
        </row>
        <row r="7190">
          <cell r="A7190" t="str">
            <v/>
          </cell>
          <cell r="B7190" t="str">
            <v/>
          </cell>
          <cell r="C7190">
            <v>0</v>
          </cell>
          <cell r="D7190" t="str">
            <v/>
          </cell>
          <cell r="E7190">
            <v>0</v>
          </cell>
          <cell r="F7190">
            <v>0</v>
          </cell>
          <cell r="G7190">
            <v>0</v>
          </cell>
        </row>
        <row r="7191">
          <cell r="A7191" t="str">
            <v/>
          </cell>
          <cell r="B7191" t="str">
            <v/>
          </cell>
          <cell r="C7191">
            <v>0</v>
          </cell>
          <cell r="D7191" t="str">
            <v/>
          </cell>
          <cell r="E7191">
            <v>0</v>
          </cell>
          <cell r="F7191">
            <v>0</v>
          </cell>
          <cell r="G7191">
            <v>0</v>
          </cell>
        </row>
        <row r="7192">
          <cell r="A7192" t="str">
            <v/>
          </cell>
          <cell r="B7192" t="str">
            <v/>
          </cell>
          <cell r="C7192">
            <v>0</v>
          </cell>
          <cell r="D7192" t="str">
            <v/>
          </cell>
          <cell r="E7192">
            <v>0</v>
          </cell>
          <cell r="F7192">
            <v>0</v>
          </cell>
          <cell r="G7192">
            <v>0</v>
          </cell>
        </row>
        <row r="7193">
          <cell r="A7193" t="str">
            <v/>
          </cell>
          <cell r="B7193" t="str">
            <v/>
          </cell>
          <cell r="C7193">
            <v>0</v>
          </cell>
          <cell r="D7193" t="str">
            <v/>
          </cell>
          <cell r="E7193">
            <v>0</v>
          </cell>
          <cell r="F7193">
            <v>0</v>
          </cell>
          <cell r="G7193">
            <v>0</v>
          </cell>
        </row>
        <row r="7194">
          <cell r="A7194" t="str">
            <v/>
          </cell>
          <cell r="B7194" t="str">
            <v/>
          </cell>
          <cell r="C7194">
            <v>0</v>
          </cell>
          <cell r="D7194" t="str">
            <v/>
          </cell>
          <cell r="E7194">
            <v>0</v>
          </cell>
          <cell r="F7194">
            <v>0</v>
          </cell>
          <cell r="G7194">
            <v>0</v>
          </cell>
        </row>
        <row r="7195">
          <cell r="A7195" t="str">
            <v/>
          </cell>
          <cell r="B7195" t="str">
            <v/>
          </cell>
          <cell r="C7195">
            <v>0</v>
          </cell>
          <cell r="D7195" t="str">
            <v/>
          </cell>
          <cell r="E7195">
            <v>0</v>
          </cell>
          <cell r="F7195">
            <v>0</v>
          </cell>
          <cell r="G7195">
            <v>0</v>
          </cell>
        </row>
        <row r="7196">
          <cell r="A7196" t="str">
            <v/>
          </cell>
          <cell r="B7196" t="str">
            <v/>
          </cell>
          <cell r="C7196">
            <v>0</v>
          </cell>
          <cell r="D7196" t="str">
            <v/>
          </cell>
          <cell r="E7196">
            <v>0</v>
          </cell>
          <cell r="F7196">
            <v>0</v>
          </cell>
          <cell r="G7196">
            <v>0</v>
          </cell>
        </row>
        <row r="7197">
          <cell r="A7197">
            <v>0</v>
          </cell>
          <cell r="B7197">
            <v>0</v>
          </cell>
          <cell r="C7197">
            <v>0</v>
          </cell>
          <cell r="D7197">
            <v>0</v>
          </cell>
          <cell r="E7197">
            <v>0</v>
          </cell>
          <cell r="F7197" t="str">
            <v>Total C</v>
          </cell>
          <cell r="G7197">
            <v>0</v>
          </cell>
        </row>
        <row r="7198">
          <cell r="A7198">
            <v>0</v>
          </cell>
          <cell r="B7198">
            <v>0</v>
          </cell>
          <cell r="C7198">
            <v>0</v>
          </cell>
          <cell r="D7198">
            <v>0</v>
          </cell>
          <cell r="E7198">
            <v>0</v>
          </cell>
          <cell r="F7198">
            <v>0</v>
          </cell>
          <cell r="G7198">
            <v>0</v>
          </cell>
        </row>
        <row r="7199">
          <cell r="A7199" t="str">
            <v/>
          </cell>
          <cell r="B7199" t="str">
            <v/>
          </cell>
          <cell r="C7199">
            <v>0</v>
          </cell>
          <cell r="D7199" t="str">
            <v>Costo  Neto</v>
          </cell>
          <cell r="E7199">
            <v>0</v>
          </cell>
          <cell r="F7199" t="str">
            <v>Total D=A+B+C</v>
          </cell>
          <cell r="G7199">
            <v>0</v>
          </cell>
        </row>
        <row r="7201">
          <cell r="A7201" t="str">
            <v>ANALISIS DE PRECIOS</v>
          </cell>
          <cell r="B7201">
            <v>0</v>
          </cell>
          <cell r="C7201">
            <v>0</v>
          </cell>
          <cell r="D7201">
            <v>0</v>
          </cell>
          <cell r="E7201">
            <v>0</v>
          </cell>
          <cell r="F7201">
            <v>0</v>
          </cell>
          <cell r="G7201">
            <v>0</v>
          </cell>
        </row>
        <row r="7202">
          <cell r="A7202" t="str">
            <v>COMITENTE:</v>
          </cell>
          <cell r="B7202" t="str">
            <v>DIRECCIÓN DE ARQUITECTURA</v>
          </cell>
          <cell r="C7202">
            <v>0</v>
          </cell>
          <cell r="D7202">
            <v>0</v>
          </cell>
          <cell r="E7202">
            <v>0</v>
          </cell>
          <cell r="F7202">
            <v>0</v>
          </cell>
          <cell r="G7202">
            <v>0</v>
          </cell>
        </row>
        <row r="7203">
          <cell r="A7203" t="str">
            <v>CONTRATISTA:</v>
          </cell>
          <cell r="B7203" t="str">
            <v>FUNCIONALES SIGOP</v>
          </cell>
          <cell r="C7203">
            <v>0</v>
          </cell>
          <cell r="D7203">
            <v>0</v>
          </cell>
          <cell r="E7203">
            <v>0</v>
          </cell>
          <cell r="F7203">
            <v>0</v>
          </cell>
          <cell r="G7203">
            <v>0</v>
          </cell>
        </row>
        <row r="7204">
          <cell r="A7204" t="str">
            <v>OBRA:</v>
          </cell>
          <cell r="B7204" t="str">
            <v>PRUEBA PLANILLA DE MEDICION</v>
          </cell>
          <cell r="C7204">
            <v>0</v>
          </cell>
          <cell r="D7204">
            <v>0</v>
          </cell>
          <cell r="E7204">
            <v>0</v>
          </cell>
          <cell r="F7204" t="str">
            <v>PRECIOS A:</v>
          </cell>
          <cell r="G7204">
            <v>0</v>
          </cell>
        </row>
        <row r="7205">
          <cell r="A7205" t="str">
            <v>UBICACIÓN:</v>
          </cell>
          <cell r="B7205" t="str">
            <v>CENTRO CIVICO</v>
          </cell>
          <cell r="C7205">
            <v>0</v>
          </cell>
          <cell r="D7205">
            <v>0</v>
          </cell>
          <cell r="E7205">
            <v>0</v>
          </cell>
          <cell r="F7205">
            <v>0</v>
          </cell>
          <cell r="G7205">
            <v>0</v>
          </cell>
        </row>
        <row r="7206">
          <cell r="A7206" t="str">
            <v>RUBRO:</v>
          </cell>
          <cell r="B7206" t="str">
            <v/>
          </cell>
          <cell r="C7206" t="str">
            <v/>
          </cell>
          <cell r="D7206">
            <v>0</v>
          </cell>
          <cell r="E7206">
            <v>0</v>
          </cell>
          <cell r="F7206">
            <v>0</v>
          </cell>
          <cell r="G7206">
            <v>0</v>
          </cell>
        </row>
        <row r="7207">
          <cell r="A7207" t="str">
            <v>ITEM:</v>
          </cell>
          <cell r="B7207" t="str">
            <v/>
          </cell>
          <cell r="C7207" t="str">
            <v/>
          </cell>
          <cell r="D7207">
            <v>0</v>
          </cell>
          <cell r="E7207">
            <v>0</v>
          </cell>
          <cell r="F7207" t="str">
            <v>UNIDAD:</v>
          </cell>
          <cell r="G7207" t="str">
            <v/>
          </cell>
        </row>
        <row r="7208">
          <cell r="A7208">
            <v>0</v>
          </cell>
          <cell r="B7208">
            <v>0</v>
          </cell>
          <cell r="C7208">
            <v>0</v>
          </cell>
          <cell r="D7208">
            <v>0</v>
          </cell>
          <cell r="E7208">
            <v>0</v>
          </cell>
          <cell r="F7208">
            <v>0</v>
          </cell>
          <cell r="G7208">
            <v>0</v>
          </cell>
        </row>
        <row r="7209">
          <cell r="A7209" t="str">
            <v>DATOS REDETERMINACION</v>
          </cell>
          <cell r="B7209">
            <v>0</v>
          </cell>
          <cell r="C7209" t="str">
            <v>DESIGNACION</v>
          </cell>
          <cell r="D7209" t="str">
            <v>U</v>
          </cell>
          <cell r="E7209" t="str">
            <v>Cantidad</v>
          </cell>
          <cell r="F7209" t="str">
            <v>$ Unitarios</v>
          </cell>
          <cell r="G7209" t="str">
            <v>$ Parcial</v>
          </cell>
        </row>
        <row r="7210">
          <cell r="A7210" t="str">
            <v>CÓDIGO</v>
          </cell>
          <cell r="B7210" t="str">
            <v>DESCRIPCIÓN</v>
          </cell>
          <cell r="C7210">
            <v>0</v>
          </cell>
          <cell r="D7210">
            <v>0</v>
          </cell>
          <cell r="E7210">
            <v>0</v>
          </cell>
          <cell r="F7210">
            <v>0</v>
          </cell>
          <cell r="G7210">
            <v>0</v>
          </cell>
        </row>
        <row r="7211">
          <cell r="A7211">
            <v>0</v>
          </cell>
          <cell r="B7211">
            <v>0</v>
          </cell>
          <cell r="C7211" t="str">
            <v>A - MATERIALES</v>
          </cell>
          <cell r="D7211">
            <v>0</v>
          </cell>
          <cell r="E7211">
            <v>0</v>
          </cell>
          <cell r="F7211">
            <v>0</v>
          </cell>
          <cell r="G7211">
            <v>0</v>
          </cell>
        </row>
        <row r="7212">
          <cell r="A7212" t="str">
            <v/>
          </cell>
          <cell r="B7212" t="str">
            <v/>
          </cell>
          <cell r="C7212">
            <v>0</v>
          </cell>
          <cell r="D7212" t="str">
            <v/>
          </cell>
          <cell r="E7212">
            <v>0</v>
          </cell>
          <cell r="F7212">
            <v>0</v>
          </cell>
          <cell r="G7212">
            <v>0</v>
          </cell>
        </row>
        <row r="7213">
          <cell r="A7213" t="str">
            <v/>
          </cell>
          <cell r="B7213" t="str">
            <v/>
          </cell>
          <cell r="C7213">
            <v>0</v>
          </cell>
          <cell r="D7213" t="str">
            <v/>
          </cell>
          <cell r="E7213">
            <v>0</v>
          </cell>
          <cell r="F7213">
            <v>0</v>
          </cell>
          <cell r="G7213">
            <v>0</v>
          </cell>
        </row>
        <row r="7214">
          <cell r="A7214" t="str">
            <v/>
          </cell>
          <cell r="B7214" t="str">
            <v/>
          </cell>
          <cell r="C7214">
            <v>0</v>
          </cell>
          <cell r="D7214" t="str">
            <v/>
          </cell>
          <cell r="E7214">
            <v>0</v>
          </cell>
          <cell r="F7214">
            <v>0</v>
          </cell>
          <cell r="G7214">
            <v>0</v>
          </cell>
        </row>
        <row r="7215">
          <cell r="A7215" t="str">
            <v/>
          </cell>
          <cell r="B7215" t="str">
            <v/>
          </cell>
          <cell r="C7215">
            <v>0</v>
          </cell>
          <cell r="D7215" t="str">
            <v/>
          </cell>
          <cell r="E7215">
            <v>0</v>
          </cell>
          <cell r="F7215">
            <v>0</v>
          </cell>
          <cell r="G7215">
            <v>0</v>
          </cell>
        </row>
        <row r="7216">
          <cell r="A7216" t="str">
            <v/>
          </cell>
          <cell r="B7216" t="str">
            <v/>
          </cell>
          <cell r="C7216">
            <v>0</v>
          </cell>
          <cell r="D7216" t="str">
            <v/>
          </cell>
          <cell r="E7216">
            <v>0</v>
          </cell>
          <cell r="F7216">
            <v>0</v>
          </cell>
          <cell r="G7216">
            <v>0</v>
          </cell>
        </row>
        <row r="7217">
          <cell r="A7217" t="str">
            <v/>
          </cell>
          <cell r="B7217" t="str">
            <v/>
          </cell>
          <cell r="C7217">
            <v>0</v>
          </cell>
          <cell r="D7217" t="str">
            <v/>
          </cell>
          <cell r="E7217">
            <v>0</v>
          </cell>
          <cell r="F7217">
            <v>0</v>
          </cell>
          <cell r="G7217">
            <v>0</v>
          </cell>
        </row>
        <row r="7218">
          <cell r="A7218" t="str">
            <v/>
          </cell>
          <cell r="B7218" t="str">
            <v/>
          </cell>
          <cell r="C7218">
            <v>0</v>
          </cell>
          <cell r="D7218" t="str">
            <v/>
          </cell>
          <cell r="E7218">
            <v>0</v>
          </cell>
          <cell r="F7218">
            <v>0</v>
          </cell>
          <cell r="G7218">
            <v>0</v>
          </cell>
        </row>
        <row r="7219">
          <cell r="A7219" t="str">
            <v/>
          </cell>
          <cell r="B7219" t="str">
            <v/>
          </cell>
          <cell r="C7219">
            <v>0</v>
          </cell>
          <cell r="D7219" t="str">
            <v/>
          </cell>
          <cell r="E7219">
            <v>0</v>
          </cell>
          <cell r="F7219">
            <v>0</v>
          </cell>
          <cell r="G7219">
            <v>0</v>
          </cell>
        </row>
        <row r="7220">
          <cell r="A7220" t="str">
            <v/>
          </cell>
          <cell r="B7220" t="str">
            <v/>
          </cell>
          <cell r="C7220">
            <v>0</v>
          </cell>
          <cell r="D7220" t="str">
            <v/>
          </cell>
          <cell r="E7220">
            <v>0</v>
          </cell>
          <cell r="F7220">
            <v>0</v>
          </cell>
          <cell r="G7220">
            <v>0</v>
          </cell>
        </row>
        <row r="7221">
          <cell r="A7221" t="str">
            <v/>
          </cell>
          <cell r="B7221" t="str">
            <v/>
          </cell>
          <cell r="C7221">
            <v>0</v>
          </cell>
          <cell r="D7221" t="str">
            <v/>
          </cell>
          <cell r="E7221">
            <v>0</v>
          </cell>
          <cell r="F7221">
            <v>0</v>
          </cell>
          <cell r="G7221">
            <v>0</v>
          </cell>
        </row>
        <row r="7222">
          <cell r="A7222" t="str">
            <v/>
          </cell>
          <cell r="B7222" t="str">
            <v/>
          </cell>
          <cell r="C7222">
            <v>0</v>
          </cell>
          <cell r="D7222" t="str">
            <v/>
          </cell>
          <cell r="E7222">
            <v>0</v>
          </cell>
          <cell r="F7222">
            <v>0</v>
          </cell>
          <cell r="G7222">
            <v>0</v>
          </cell>
        </row>
        <row r="7223">
          <cell r="A7223" t="str">
            <v/>
          </cell>
          <cell r="B7223" t="str">
            <v/>
          </cell>
          <cell r="C7223">
            <v>0</v>
          </cell>
          <cell r="D7223" t="str">
            <v/>
          </cell>
          <cell r="E7223">
            <v>0</v>
          </cell>
          <cell r="F7223">
            <v>0</v>
          </cell>
          <cell r="G7223">
            <v>0</v>
          </cell>
        </row>
        <row r="7224">
          <cell r="A7224" t="str">
            <v/>
          </cell>
          <cell r="B7224" t="str">
            <v/>
          </cell>
          <cell r="C7224">
            <v>0</v>
          </cell>
          <cell r="D7224" t="str">
            <v/>
          </cell>
          <cell r="E7224">
            <v>0</v>
          </cell>
          <cell r="F7224">
            <v>0</v>
          </cell>
          <cell r="G7224">
            <v>0</v>
          </cell>
        </row>
        <row r="7225">
          <cell r="A7225" t="str">
            <v/>
          </cell>
          <cell r="B7225" t="str">
            <v/>
          </cell>
          <cell r="C7225">
            <v>0</v>
          </cell>
          <cell r="D7225" t="str">
            <v/>
          </cell>
          <cell r="E7225">
            <v>0</v>
          </cell>
          <cell r="F7225">
            <v>0</v>
          </cell>
          <cell r="G7225">
            <v>0</v>
          </cell>
        </row>
        <row r="7226">
          <cell r="A7226">
            <v>0</v>
          </cell>
          <cell r="B7226">
            <v>0</v>
          </cell>
          <cell r="C7226">
            <v>0</v>
          </cell>
          <cell r="D7226">
            <v>0</v>
          </cell>
          <cell r="E7226">
            <v>0</v>
          </cell>
          <cell r="F7226" t="str">
            <v>Total A</v>
          </cell>
          <cell r="G7226">
            <v>0</v>
          </cell>
        </row>
        <row r="7227">
          <cell r="A7227">
            <v>0</v>
          </cell>
          <cell r="B7227">
            <v>0</v>
          </cell>
          <cell r="C7227" t="str">
            <v>B - MANO DE OBRA</v>
          </cell>
          <cell r="D7227">
            <v>0</v>
          </cell>
          <cell r="E7227">
            <v>0</v>
          </cell>
          <cell r="F7227">
            <v>0</v>
          </cell>
          <cell r="G7227">
            <v>0</v>
          </cell>
        </row>
        <row r="7228">
          <cell r="A7228" t="str">
            <v/>
          </cell>
          <cell r="B7228">
            <v>0</v>
          </cell>
          <cell r="C7228">
            <v>0</v>
          </cell>
          <cell r="D7228" t="str">
            <v/>
          </cell>
          <cell r="E7228">
            <v>0</v>
          </cell>
          <cell r="F7228">
            <v>0</v>
          </cell>
          <cell r="G7228">
            <v>0</v>
          </cell>
        </row>
        <row r="7229">
          <cell r="A7229" t="str">
            <v/>
          </cell>
          <cell r="B7229">
            <v>0</v>
          </cell>
          <cell r="C7229">
            <v>0</v>
          </cell>
          <cell r="D7229" t="str">
            <v/>
          </cell>
          <cell r="E7229">
            <v>0</v>
          </cell>
          <cell r="F7229">
            <v>0</v>
          </cell>
          <cell r="G7229">
            <v>0</v>
          </cell>
        </row>
        <row r="7230">
          <cell r="A7230" t="str">
            <v/>
          </cell>
          <cell r="B7230">
            <v>0</v>
          </cell>
          <cell r="C7230">
            <v>0</v>
          </cell>
          <cell r="D7230" t="str">
            <v/>
          </cell>
          <cell r="E7230">
            <v>0</v>
          </cell>
          <cell r="F7230">
            <v>0</v>
          </cell>
          <cell r="G7230">
            <v>0</v>
          </cell>
        </row>
        <row r="7231">
          <cell r="A7231" t="str">
            <v/>
          </cell>
          <cell r="B7231">
            <v>0</v>
          </cell>
          <cell r="C7231">
            <v>0</v>
          </cell>
          <cell r="D7231" t="str">
            <v/>
          </cell>
          <cell r="E7231">
            <v>0</v>
          </cell>
          <cell r="F7231">
            <v>0</v>
          </cell>
          <cell r="G7231">
            <v>0</v>
          </cell>
        </row>
        <row r="7232">
          <cell r="A7232" t="str">
            <v/>
          </cell>
          <cell r="B7232">
            <v>0</v>
          </cell>
          <cell r="C7232">
            <v>0</v>
          </cell>
          <cell r="D7232" t="str">
            <v/>
          </cell>
          <cell r="E7232">
            <v>0</v>
          </cell>
          <cell r="F7232">
            <v>0</v>
          </cell>
          <cell r="G7232">
            <v>0</v>
          </cell>
        </row>
        <row r="7233">
          <cell r="A7233" t="str">
            <v/>
          </cell>
          <cell r="B7233">
            <v>0</v>
          </cell>
          <cell r="C7233">
            <v>0</v>
          </cell>
          <cell r="D7233" t="str">
            <v/>
          </cell>
          <cell r="E7233">
            <v>0</v>
          </cell>
          <cell r="F7233">
            <v>0</v>
          </cell>
          <cell r="G7233">
            <v>0</v>
          </cell>
        </row>
        <row r="7234">
          <cell r="A7234" t="str">
            <v/>
          </cell>
          <cell r="B7234">
            <v>0</v>
          </cell>
          <cell r="C7234">
            <v>0</v>
          </cell>
          <cell r="D7234" t="str">
            <v/>
          </cell>
          <cell r="E7234">
            <v>0</v>
          </cell>
          <cell r="F7234">
            <v>0</v>
          </cell>
          <cell r="G7234">
            <v>0</v>
          </cell>
        </row>
        <row r="7235">
          <cell r="A7235" t="str">
            <v/>
          </cell>
          <cell r="B7235">
            <v>0</v>
          </cell>
          <cell r="C7235">
            <v>0</v>
          </cell>
          <cell r="D7235" t="str">
            <v/>
          </cell>
          <cell r="E7235">
            <v>0</v>
          </cell>
          <cell r="F7235">
            <v>0</v>
          </cell>
          <cell r="G7235">
            <v>0</v>
          </cell>
        </row>
        <row r="7236">
          <cell r="A7236">
            <v>0</v>
          </cell>
          <cell r="B7236">
            <v>0</v>
          </cell>
          <cell r="C7236">
            <v>0</v>
          </cell>
          <cell r="D7236">
            <v>0</v>
          </cell>
          <cell r="E7236">
            <v>0</v>
          </cell>
          <cell r="F7236" t="str">
            <v>Total B</v>
          </cell>
          <cell r="G7236">
            <v>0</v>
          </cell>
        </row>
        <row r="7237">
          <cell r="A7237">
            <v>0</v>
          </cell>
          <cell r="B7237">
            <v>0</v>
          </cell>
          <cell r="C7237" t="str">
            <v>C - EQUIPOS</v>
          </cell>
          <cell r="D7237">
            <v>0</v>
          </cell>
          <cell r="E7237">
            <v>0</v>
          </cell>
          <cell r="F7237">
            <v>0</v>
          </cell>
          <cell r="G7237">
            <v>0</v>
          </cell>
        </row>
        <row r="7238">
          <cell r="A7238" t="str">
            <v/>
          </cell>
          <cell r="B7238" t="str">
            <v/>
          </cell>
          <cell r="C7238">
            <v>0</v>
          </cell>
          <cell r="D7238" t="str">
            <v/>
          </cell>
          <cell r="E7238">
            <v>0</v>
          </cell>
          <cell r="F7238">
            <v>0</v>
          </cell>
          <cell r="G7238">
            <v>0</v>
          </cell>
        </row>
        <row r="7239">
          <cell r="A7239" t="str">
            <v/>
          </cell>
          <cell r="B7239" t="str">
            <v/>
          </cell>
          <cell r="C7239">
            <v>0</v>
          </cell>
          <cell r="D7239" t="str">
            <v/>
          </cell>
          <cell r="E7239">
            <v>0</v>
          </cell>
          <cell r="F7239">
            <v>0</v>
          </cell>
          <cell r="G7239">
            <v>0</v>
          </cell>
        </row>
        <row r="7240">
          <cell r="A7240" t="str">
            <v/>
          </cell>
          <cell r="B7240" t="str">
            <v/>
          </cell>
          <cell r="C7240">
            <v>0</v>
          </cell>
          <cell r="D7240" t="str">
            <v/>
          </cell>
          <cell r="E7240">
            <v>0</v>
          </cell>
          <cell r="F7240">
            <v>0</v>
          </cell>
          <cell r="G7240">
            <v>0</v>
          </cell>
        </row>
        <row r="7241">
          <cell r="A7241" t="str">
            <v/>
          </cell>
          <cell r="B7241" t="str">
            <v/>
          </cell>
          <cell r="C7241">
            <v>0</v>
          </cell>
          <cell r="D7241" t="str">
            <v/>
          </cell>
          <cell r="E7241">
            <v>0</v>
          </cell>
          <cell r="F7241">
            <v>0</v>
          </cell>
          <cell r="G7241">
            <v>0</v>
          </cell>
        </row>
        <row r="7242">
          <cell r="A7242" t="str">
            <v/>
          </cell>
          <cell r="B7242" t="str">
            <v/>
          </cell>
          <cell r="C7242">
            <v>0</v>
          </cell>
          <cell r="D7242" t="str">
            <v/>
          </cell>
          <cell r="E7242">
            <v>0</v>
          </cell>
          <cell r="F7242">
            <v>0</v>
          </cell>
          <cell r="G7242">
            <v>0</v>
          </cell>
        </row>
        <row r="7243">
          <cell r="A7243" t="str">
            <v/>
          </cell>
          <cell r="B7243" t="str">
            <v/>
          </cell>
          <cell r="C7243">
            <v>0</v>
          </cell>
          <cell r="D7243" t="str">
            <v/>
          </cell>
          <cell r="E7243">
            <v>0</v>
          </cell>
          <cell r="F7243">
            <v>0</v>
          </cell>
          <cell r="G7243">
            <v>0</v>
          </cell>
        </row>
        <row r="7244">
          <cell r="A7244" t="str">
            <v/>
          </cell>
          <cell r="B7244" t="str">
            <v/>
          </cell>
          <cell r="C7244">
            <v>0</v>
          </cell>
          <cell r="D7244" t="str">
            <v/>
          </cell>
          <cell r="E7244">
            <v>0</v>
          </cell>
          <cell r="F7244">
            <v>0</v>
          </cell>
          <cell r="G7244">
            <v>0</v>
          </cell>
        </row>
        <row r="7245">
          <cell r="A7245" t="str">
            <v/>
          </cell>
          <cell r="B7245" t="str">
            <v/>
          </cell>
          <cell r="C7245">
            <v>0</v>
          </cell>
          <cell r="D7245" t="str">
            <v/>
          </cell>
          <cell r="E7245">
            <v>0</v>
          </cell>
          <cell r="F7245">
            <v>0</v>
          </cell>
          <cell r="G7245">
            <v>0</v>
          </cell>
        </row>
        <row r="7246">
          <cell r="A7246" t="str">
            <v/>
          </cell>
          <cell r="B7246" t="str">
            <v/>
          </cell>
          <cell r="C7246">
            <v>0</v>
          </cell>
          <cell r="D7246" t="str">
            <v/>
          </cell>
          <cell r="E7246">
            <v>0</v>
          </cell>
          <cell r="F7246">
            <v>0</v>
          </cell>
          <cell r="G7246">
            <v>0</v>
          </cell>
        </row>
        <row r="7247">
          <cell r="A7247">
            <v>0</v>
          </cell>
          <cell r="B7247">
            <v>0</v>
          </cell>
          <cell r="C7247">
            <v>0</v>
          </cell>
          <cell r="D7247">
            <v>0</v>
          </cell>
          <cell r="E7247">
            <v>0</v>
          </cell>
          <cell r="F7247" t="str">
            <v>Total C</v>
          </cell>
          <cell r="G7247">
            <v>0</v>
          </cell>
        </row>
        <row r="7248">
          <cell r="A7248">
            <v>0</v>
          </cell>
          <cell r="B7248">
            <v>0</v>
          </cell>
          <cell r="C7248">
            <v>0</v>
          </cell>
          <cell r="D7248">
            <v>0</v>
          </cell>
          <cell r="E7248">
            <v>0</v>
          </cell>
          <cell r="F7248">
            <v>0</v>
          </cell>
          <cell r="G7248">
            <v>0</v>
          </cell>
        </row>
        <row r="7249">
          <cell r="A7249" t="str">
            <v/>
          </cell>
          <cell r="B7249" t="str">
            <v/>
          </cell>
          <cell r="C7249">
            <v>0</v>
          </cell>
          <cell r="D7249" t="str">
            <v>Costo  Neto</v>
          </cell>
          <cell r="E7249">
            <v>0</v>
          </cell>
          <cell r="F7249" t="str">
            <v>Total D=A+B+C</v>
          </cell>
          <cell r="G7249">
            <v>0</v>
          </cell>
        </row>
        <row r="7251">
          <cell r="A7251" t="str">
            <v>ANALISIS DE PRECIOS</v>
          </cell>
          <cell r="B7251">
            <v>0</v>
          </cell>
          <cell r="C7251">
            <v>0</v>
          </cell>
          <cell r="D7251">
            <v>0</v>
          </cell>
          <cell r="E7251">
            <v>0</v>
          </cell>
          <cell r="F7251">
            <v>0</v>
          </cell>
          <cell r="G7251">
            <v>0</v>
          </cell>
        </row>
        <row r="7252">
          <cell r="A7252" t="str">
            <v>COMITENTE:</v>
          </cell>
          <cell r="B7252" t="str">
            <v>DIRECCIÓN DE ARQUITECTURA</v>
          </cell>
          <cell r="C7252">
            <v>0</v>
          </cell>
          <cell r="D7252">
            <v>0</v>
          </cell>
          <cell r="E7252">
            <v>0</v>
          </cell>
          <cell r="F7252">
            <v>0</v>
          </cell>
          <cell r="G7252">
            <v>0</v>
          </cell>
        </row>
        <row r="7253">
          <cell r="A7253" t="str">
            <v>CONTRATISTA:</v>
          </cell>
          <cell r="B7253" t="str">
            <v>FUNCIONALES SIGOP</v>
          </cell>
          <cell r="C7253">
            <v>0</v>
          </cell>
          <cell r="D7253">
            <v>0</v>
          </cell>
          <cell r="E7253">
            <v>0</v>
          </cell>
          <cell r="F7253">
            <v>0</v>
          </cell>
          <cell r="G7253">
            <v>0</v>
          </cell>
        </row>
        <row r="7254">
          <cell r="A7254" t="str">
            <v>OBRA:</v>
          </cell>
          <cell r="B7254" t="str">
            <v>PRUEBA PLANILLA DE MEDICION</v>
          </cell>
          <cell r="C7254">
            <v>0</v>
          </cell>
          <cell r="D7254">
            <v>0</v>
          </cell>
          <cell r="E7254">
            <v>0</v>
          </cell>
          <cell r="F7254" t="str">
            <v>PRECIOS A:</v>
          </cell>
          <cell r="G7254">
            <v>0</v>
          </cell>
        </row>
        <row r="7255">
          <cell r="A7255" t="str">
            <v>UBICACIÓN:</v>
          </cell>
          <cell r="B7255" t="str">
            <v>CENTRO CIVICO</v>
          </cell>
          <cell r="C7255">
            <v>0</v>
          </cell>
          <cell r="D7255">
            <v>0</v>
          </cell>
          <cell r="E7255">
            <v>0</v>
          </cell>
          <cell r="F7255">
            <v>0</v>
          </cell>
          <cell r="G7255">
            <v>0</v>
          </cell>
        </row>
        <row r="7256">
          <cell r="A7256" t="str">
            <v>RUBRO:</v>
          </cell>
          <cell r="B7256" t="str">
            <v/>
          </cell>
          <cell r="C7256" t="str">
            <v/>
          </cell>
          <cell r="D7256">
            <v>0</v>
          </cell>
          <cell r="E7256">
            <v>0</v>
          </cell>
          <cell r="F7256">
            <v>0</v>
          </cell>
          <cell r="G7256">
            <v>0</v>
          </cell>
        </row>
        <row r="7257">
          <cell r="A7257" t="str">
            <v>ITEM:</v>
          </cell>
          <cell r="B7257" t="str">
            <v/>
          </cell>
          <cell r="C7257" t="str">
            <v/>
          </cell>
          <cell r="D7257">
            <v>0</v>
          </cell>
          <cell r="E7257">
            <v>0</v>
          </cell>
          <cell r="F7257" t="str">
            <v>UNIDAD:</v>
          </cell>
          <cell r="G7257" t="str">
            <v/>
          </cell>
        </row>
        <row r="7258">
          <cell r="A7258">
            <v>0</v>
          </cell>
          <cell r="B7258">
            <v>0</v>
          </cell>
          <cell r="C7258">
            <v>0</v>
          </cell>
          <cell r="D7258">
            <v>0</v>
          </cell>
          <cell r="E7258">
            <v>0</v>
          </cell>
          <cell r="F7258">
            <v>0</v>
          </cell>
          <cell r="G7258">
            <v>0</v>
          </cell>
        </row>
        <row r="7259">
          <cell r="A7259" t="str">
            <v>DATOS REDETERMINACION</v>
          </cell>
          <cell r="B7259">
            <v>0</v>
          </cell>
          <cell r="C7259" t="str">
            <v>DESIGNACION</v>
          </cell>
          <cell r="D7259" t="str">
            <v>U</v>
          </cell>
          <cell r="E7259" t="str">
            <v>Cantidad</v>
          </cell>
          <cell r="F7259" t="str">
            <v>$ Unitarios</v>
          </cell>
          <cell r="G7259" t="str">
            <v>$ Parcial</v>
          </cell>
        </row>
        <row r="7260">
          <cell r="A7260" t="str">
            <v>CÓDIGO</v>
          </cell>
          <cell r="B7260" t="str">
            <v>DESCRIPCIÓN</v>
          </cell>
          <cell r="C7260">
            <v>0</v>
          </cell>
          <cell r="D7260">
            <v>0</v>
          </cell>
          <cell r="E7260">
            <v>0</v>
          </cell>
          <cell r="F7260">
            <v>0</v>
          </cell>
          <cell r="G7260">
            <v>0</v>
          </cell>
        </row>
        <row r="7261">
          <cell r="A7261">
            <v>0</v>
          </cell>
          <cell r="B7261">
            <v>0</v>
          </cell>
          <cell r="C7261" t="str">
            <v>A - MATERIALES</v>
          </cell>
          <cell r="D7261">
            <v>0</v>
          </cell>
          <cell r="E7261">
            <v>0</v>
          </cell>
          <cell r="F7261">
            <v>0</v>
          </cell>
          <cell r="G7261">
            <v>0</v>
          </cell>
        </row>
        <row r="7262">
          <cell r="A7262" t="str">
            <v/>
          </cell>
          <cell r="B7262" t="str">
            <v/>
          </cell>
          <cell r="C7262">
            <v>0</v>
          </cell>
          <cell r="D7262" t="str">
            <v/>
          </cell>
          <cell r="E7262">
            <v>0</v>
          </cell>
          <cell r="F7262">
            <v>0</v>
          </cell>
          <cell r="G7262">
            <v>0</v>
          </cell>
        </row>
        <row r="7263">
          <cell r="A7263" t="str">
            <v/>
          </cell>
          <cell r="B7263" t="str">
            <v/>
          </cell>
          <cell r="C7263">
            <v>0</v>
          </cell>
          <cell r="D7263" t="str">
            <v/>
          </cell>
          <cell r="E7263">
            <v>0</v>
          </cell>
          <cell r="F7263">
            <v>0</v>
          </cell>
          <cell r="G7263">
            <v>0</v>
          </cell>
        </row>
        <row r="7264">
          <cell r="A7264" t="str">
            <v/>
          </cell>
          <cell r="B7264" t="str">
            <v/>
          </cell>
          <cell r="C7264">
            <v>0</v>
          </cell>
          <cell r="D7264" t="str">
            <v/>
          </cell>
          <cell r="E7264">
            <v>0</v>
          </cell>
          <cell r="F7264">
            <v>0</v>
          </cell>
          <cell r="G7264">
            <v>0</v>
          </cell>
        </row>
        <row r="7265">
          <cell r="A7265" t="str">
            <v/>
          </cell>
          <cell r="B7265" t="str">
            <v/>
          </cell>
          <cell r="C7265">
            <v>0</v>
          </cell>
          <cell r="D7265" t="str">
            <v/>
          </cell>
          <cell r="E7265">
            <v>0</v>
          </cell>
          <cell r="F7265">
            <v>0</v>
          </cell>
          <cell r="G7265">
            <v>0</v>
          </cell>
        </row>
        <row r="7266">
          <cell r="A7266" t="str">
            <v/>
          </cell>
          <cell r="B7266" t="str">
            <v/>
          </cell>
          <cell r="C7266">
            <v>0</v>
          </cell>
          <cell r="D7266" t="str">
            <v/>
          </cell>
          <cell r="E7266">
            <v>0</v>
          </cell>
          <cell r="F7266">
            <v>0</v>
          </cell>
          <cell r="G7266">
            <v>0</v>
          </cell>
        </row>
        <row r="7267">
          <cell r="A7267" t="str">
            <v/>
          </cell>
          <cell r="B7267" t="str">
            <v/>
          </cell>
          <cell r="C7267">
            <v>0</v>
          </cell>
          <cell r="D7267" t="str">
            <v/>
          </cell>
          <cell r="E7267">
            <v>0</v>
          </cell>
          <cell r="F7267">
            <v>0</v>
          </cell>
          <cell r="G7267">
            <v>0</v>
          </cell>
        </row>
        <row r="7268">
          <cell r="A7268" t="str">
            <v/>
          </cell>
          <cell r="B7268" t="str">
            <v/>
          </cell>
          <cell r="C7268">
            <v>0</v>
          </cell>
          <cell r="D7268" t="str">
            <v/>
          </cell>
          <cell r="E7268">
            <v>0</v>
          </cell>
          <cell r="F7268">
            <v>0</v>
          </cell>
          <cell r="G7268">
            <v>0</v>
          </cell>
        </row>
        <row r="7269">
          <cell r="A7269" t="str">
            <v/>
          </cell>
          <cell r="B7269" t="str">
            <v/>
          </cell>
          <cell r="C7269">
            <v>0</v>
          </cell>
          <cell r="D7269" t="str">
            <v/>
          </cell>
          <cell r="E7269">
            <v>0</v>
          </cell>
          <cell r="F7269">
            <v>0</v>
          </cell>
          <cell r="G7269">
            <v>0</v>
          </cell>
        </row>
        <row r="7270">
          <cell r="A7270" t="str">
            <v/>
          </cell>
          <cell r="B7270" t="str">
            <v/>
          </cell>
          <cell r="C7270">
            <v>0</v>
          </cell>
          <cell r="D7270" t="str">
            <v/>
          </cell>
          <cell r="E7270">
            <v>0</v>
          </cell>
          <cell r="F7270">
            <v>0</v>
          </cell>
          <cell r="G7270">
            <v>0</v>
          </cell>
        </row>
        <row r="7271">
          <cell r="A7271" t="str">
            <v/>
          </cell>
          <cell r="B7271" t="str">
            <v/>
          </cell>
          <cell r="C7271">
            <v>0</v>
          </cell>
          <cell r="D7271" t="str">
            <v/>
          </cell>
          <cell r="E7271">
            <v>0</v>
          </cell>
          <cell r="F7271">
            <v>0</v>
          </cell>
          <cell r="G7271">
            <v>0</v>
          </cell>
        </row>
        <row r="7272">
          <cell r="A7272" t="str">
            <v/>
          </cell>
          <cell r="B7272" t="str">
            <v/>
          </cell>
          <cell r="C7272">
            <v>0</v>
          </cell>
          <cell r="D7272" t="str">
            <v/>
          </cell>
          <cell r="E7272">
            <v>0</v>
          </cell>
          <cell r="F7272">
            <v>0</v>
          </cell>
          <cell r="G7272">
            <v>0</v>
          </cell>
        </row>
        <row r="7273">
          <cell r="A7273" t="str">
            <v/>
          </cell>
          <cell r="B7273" t="str">
            <v/>
          </cell>
          <cell r="C7273">
            <v>0</v>
          </cell>
          <cell r="D7273" t="str">
            <v/>
          </cell>
          <cell r="E7273">
            <v>0</v>
          </cell>
          <cell r="F7273">
            <v>0</v>
          </cell>
          <cell r="G7273">
            <v>0</v>
          </cell>
        </row>
        <row r="7274">
          <cell r="A7274" t="str">
            <v/>
          </cell>
          <cell r="B7274" t="str">
            <v/>
          </cell>
          <cell r="C7274">
            <v>0</v>
          </cell>
          <cell r="D7274" t="str">
            <v/>
          </cell>
          <cell r="E7274">
            <v>0</v>
          </cell>
          <cell r="F7274">
            <v>0</v>
          </cell>
          <cell r="G7274">
            <v>0</v>
          </cell>
        </row>
        <row r="7275">
          <cell r="A7275" t="str">
            <v/>
          </cell>
          <cell r="B7275" t="str">
            <v/>
          </cell>
          <cell r="C7275">
            <v>0</v>
          </cell>
          <cell r="D7275" t="str">
            <v/>
          </cell>
          <cell r="E7275">
            <v>0</v>
          </cell>
          <cell r="F7275">
            <v>0</v>
          </cell>
          <cell r="G7275">
            <v>0</v>
          </cell>
        </row>
        <row r="7276">
          <cell r="A7276">
            <v>0</v>
          </cell>
          <cell r="B7276">
            <v>0</v>
          </cell>
          <cell r="C7276">
            <v>0</v>
          </cell>
          <cell r="D7276">
            <v>0</v>
          </cell>
          <cell r="E7276">
            <v>0</v>
          </cell>
          <cell r="F7276" t="str">
            <v>Total A</v>
          </cell>
          <cell r="G7276">
            <v>0</v>
          </cell>
        </row>
        <row r="7277">
          <cell r="A7277">
            <v>0</v>
          </cell>
          <cell r="B7277">
            <v>0</v>
          </cell>
          <cell r="C7277" t="str">
            <v>B - MANO DE OBRA</v>
          </cell>
          <cell r="D7277">
            <v>0</v>
          </cell>
          <cell r="E7277">
            <v>0</v>
          </cell>
          <cell r="F7277">
            <v>0</v>
          </cell>
          <cell r="G7277">
            <v>0</v>
          </cell>
        </row>
        <row r="7278">
          <cell r="A7278" t="str">
            <v/>
          </cell>
          <cell r="B7278">
            <v>0</v>
          </cell>
          <cell r="C7278">
            <v>0</v>
          </cell>
          <cell r="D7278" t="str">
            <v/>
          </cell>
          <cell r="E7278">
            <v>0</v>
          </cell>
          <cell r="F7278">
            <v>0</v>
          </cell>
          <cell r="G7278">
            <v>0</v>
          </cell>
        </row>
        <row r="7279">
          <cell r="A7279" t="str">
            <v/>
          </cell>
          <cell r="B7279">
            <v>0</v>
          </cell>
          <cell r="C7279">
            <v>0</v>
          </cell>
          <cell r="D7279" t="str">
            <v/>
          </cell>
          <cell r="E7279">
            <v>0</v>
          </cell>
          <cell r="F7279">
            <v>0</v>
          </cell>
          <cell r="G7279">
            <v>0</v>
          </cell>
        </row>
        <row r="7280">
          <cell r="A7280" t="str">
            <v/>
          </cell>
          <cell r="B7280">
            <v>0</v>
          </cell>
          <cell r="C7280">
            <v>0</v>
          </cell>
          <cell r="D7280" t="str">
            <v/>
          </cell>
          <cell r="E7280">
            <v>0</v>
          </cell>
          <cell r="F7280">
            <v>0</v>
          </cell>
          <cell r="G7280">
            <v>0</v>
          </cell>
        </row>
        <row r="7281">
          <cell r="A7281" t="str">
            <v/>
          </cell>
          <cell r="B7281">
            <v>0</v>
          </cell>
          <cell r="C7281">
            <v>0</v>
          </cell>
          <cell r="D7281" t="str">
            <v/>
          </cell>
          <cell r="E7281">
            <v>0</v>
          </cell>
          <cell r="F7281">
            <v>0</v>
          </cell>
          <cell r="G7281">
            <v>0</v>
          </cell>
        </row>
        <row r="7282">
          <cell r="A7282" t="str">
            <v/>
          </cell>
          <cell r="B7282">
            <v>0</v>
          </cell>
          <cell r="C7282">
            <v>0</v>
          </cell>
          <cell r="D7282" t="str">
            <v/>
          </cell>
          <cell r="E7282">
            <v>0</v>
          </cell>
          <cell r="F7282">
            <v>0</v>
          </cell>
          <cell r="G7282">
            <v>0</v>
          </cell>
        </row>
        <row r="7283">
          <cell r="A7283" t="str">
            <v/>
          </cell>
          <cell r="B7283">
            <v>0</v>
          </cell>
          <cell r="C7283">
            <v>0</v>
          </cell>
          <cell r="D7283" t="str">
            <v/>
          </cell>
          <cell r="E7283">
            <v>0</v>
          </cell>
          <cell r="F7283">
            <v>0</v>
          </cell>
          <cell r="G7283">
            <v>0</v>
          </cell>
        </row>
        <row r="7284">
          <cell r="A7284" t="str">
            <v/>
          </cell>
          <cell r="B7284">
            <v>0</v>
          </cell>
          <cell r="C7284">
            <v>0</v>
          </cell>
          <cell r="D7284" t="str">
            <v/>
          </cell>
          <cell r="E7284">
            <v>0</v>
          </cell>
          <cell r="F7284">
            <v>0</v>
          </cell>
          <cell r="G7284">
            <v>0</v>
          </cell>
        </row>
        <row r="7285">
          <cell r="A7285" t="str">
            <v/>
          </cell>
          <cell r="B7285">
            <v>0</v>
          </cell>
          <cell r="C7285">
            <v>0</v>
          </cell>
          <cell r="D7285" t="str">
            <v/>
          </cell>
          <cell r="E7285">
            <v>0</v>
          </cell>
          <cell r="F7285">
            <v>0</v>
          </cell>
          <cell r="G7285">
            <v>0</v>
          </cell>
        </row>
        <row r="7286">
          <cell r="A7286">
            <v>0</v>
          </cell>
          <cell r="B7286">
            <v>0</v>
          </cell>
          <cell r="C7286">
            <v>0</v>
          </cell>
          <cell r="D7286">
            <v>0</v>
          </cell>
          <cell r="E7286">
            <v>0</v>
          </cell>
          <cell r="F7286" t="str">
            <v>Total B</v>
          </cell>
          <cell r="G7286">
            <v>0</v>
          </cell>
        </row>
        <row r="7287">
          <cell r="A7287">
            <v>0</v>
          </cell>
          <cell r="B7287">
            <v>0</v>
          </cell>
          <cell r="C7287" t="str">
            <v>C - EQUIPOS</v>
          </cell>
          <cell r="D7287">
            <v>0</v>
          </cell>
          <cell r="E7287">
            <v>0</v>
          </cell>
          <cell r="F7287">
            <v>0</v>
          </cell>
          <cell r="G7287">
            <v>0</v>
          </cell>
        </row>
        <row r="7288">
          <cell r="A7288" t="str">
            <v/>
          </cell>
          <cell r="B7288" t="str">
            <v/>
          </cell>
          <cell r="C7288">
            <v>0</v>
          </cell>
          <cell r="D7288" t="str">
            <v/>
          </cell>
          <cell r="E7288">
            <v>0</v>
          </cell>
          <cell r="F7288">
            <v>0</v>
          </cell>
          <cell r="G7288">
            <v>0</v>
          </cell>
        </row>
        <row r="7289">
          <cell r="A7289" t="str">
            <v/>
          </cell>
          <cell r="B7289" t="str">
            <v/>
          </cell>
          <cell r="C7289">
            <v>0</v>
          </cell>
          <cell r="D7289" t="str">
            <v/>
          </cell>
          <cell r="E7289">
            <v>0</v>
          </cell>
          <cell r="F7289">
            <v>0</v>
          </cell>
          <cell r="G7289">
            <v>0</v>
          </cell>
        </row>
        <row r="7290">
          <cell r="A7290" t="str">
            <v/>
          </cell>
          <cell r="B7290" t="str">
            <v/>
          </cell>
          <cell r="C7290">
            <v>0</v>
          </cell>
          <cell r="D7290" t="str">
            <v/>
          </cell>
          <cell r="E7290">
            <v>0</v>
          </cell>
          <cell r="F7290">
            <v>0</v>
          </cell>
          <cell r="G7290">
            <v>0</v>
          </cell>
        </row>
        <row r="7291">
          <cell r="A7291" t="str">
            <v/>
          </cell>
          <cell r="B7291" t="str">
            <v/>
          </cell>
          <cell r="C7291">
            <v>0</v>
          </cell>
          <cell r="D7291" t="str">
            <v/>
          </cell>
          <cell r="E7291">
            <v>0</v>
          </cell>
          <cell r="F7291">
            <v>0</v>
          </cell>
          <cell r="G7291">
            <v>0</v>
          </cell>
        </row>
        <row r="7292">
          <cell r="A7292" t="str">
            <v/>
          </cell>
          <cell r="B7292" t="str">
            <v/>
          </cell>
          <cell r="C7292">
            <v>0</v>
          </cell>
          <cell r="D7292" t="str">
            <v/>
          </cell>
          <cell r="E7292">
            <v>0</v>
          </cell>
          <cell r="F7292">
            <v>0</v>
          </cell>
          <cell r="G7292">
            <v>0</v>
          </cell>
        </row>
        <row r="7293">
          <cell r="A7293" t="str">
            <v/>
          </cell>
          <cell r="B7293" t="str">
            <v/>
          </cell>
          <cell r="C7293">
            <v>0</v>
          </cell>
          <cell r="D7293" t="str">
            <v/>
          </cell>
          <cell r="E7293">
            <v>0</v>
          </cell>
          <cell r="F7293">
            <v>0</v>
          </cell>
          <cell r="G7293">
            <v>0</v>
          </cell>
        </row>
        <row r="7294">
          <cell r="A7294" t="str">
            <v/>
          </cell>
          <cell r="B7294" t="str">
            <v/>
          </cell>
          <cell r="C7294">
            <v>0</v>
          </cell>
          <cell r="D7294" t="str">
            <v/>
          </cell>
          <cell r="E7294">
            <v>0</v>
          </cell>
          <cell r="F7294">
            <v>0</v>
          </cell>
          <cell r="G7294">
            <v>0</v>
          </cell>
        </row>
        <row r="7295">
          <cell r="A7295" t="str">
            <v/>
          </cell>
          <cell r="B7295" t="str">
            <v/>
          </cell>
          <cell r="C7295">
            <v>0</v>
          </cell>
          <cell r="D7295" t="str">
            <v/>
          </cell>
          <cell r="E7295">
            <v>0</v>
          </cell>
          <cell r="F7295">
            <v>0</v>
          </cell>
          <cell r="G7295">
            <v>0</v>
          </cell>
        </row>
        <row r="7296">
          <cell r="A7296" t="str">
            <v/>
          </cell>
          <cell r="B7296" t="str">
            <v/>
          </cell>
          <cell r="C7296">
            <v>0</v>
          </cell>
          <cell r="D7296" t="str">
            <v/>
          </cell>
          <cell r="E7296">
            <v>0</v>
          </cell>
          <cell r="F7296">
            <v>0</v>
          </cell>
          <cell r="G7296">
            <v>0</v>
          </cell>
        </row>
        <row r="7297">
          <cell r="A7297">
            <v>0</v>
          </cell>
          <cell r="B7297">
            <v>0</v>
          </cell>
          <cell r="C7297">
            <v>0</v>
          </cell>
          <cell r="D7297">
            <v>0</v>
          </cell>
          <cell r="E7297">
            <v>0</v>
          </cell>
          <cell r="F7297" t="str">
            <v>Total C</v>
          </cell>
          <cell r="G7297">
            <v>0</v>
          </cell>
        </row>
        <row r="7298">
          <cell r="A7298">
            <v>0</v>
          </cell>
          <cell r="B7298">
            <v>0</v>
          </cell>
          <cell r="C7298">
            <v>0</v>
          </cell>
          <cell r="D7298">
            <v>0</v>
          </cell>
          <cell r="E7298">
            <v>0</v>
          </cell>
          <cell r="F7298">
            <v>0</v>
          </cell>
          <cell r="G7298">
            <v>0</v>
          </cell>
        </row>
        <row r="7299">
          <cell r="A7299" t="str">
            <v/>
          </cell>
          <cell r="B7299" t="str">
            <v/>
          </cell>
          <cell r="C7299">
            <v>0</v>
          </cell>
          <cell r="D7299" t="str">
            <v>Costo  Neto</v>
          </cell>
          <cell r="E7299">
            <v>0</v>
          </cell>
          <cell r="F7299" t="str">
            <v>Total D=A+B+C</v>
          </cell>
          <cell r="G7299">
            <v>0</v>
          </cell>
        </row>
        <row r="7301">
          <cell r="A7301" t="str">
            <v>ANALISIS DE PRECIOS</v>
          </cell>
          <cell r="B7301">
            <v>0</v>
          </cell>
          <cell r="C7301">
            <v>0</v>
          </cell>
          <cell r="D7301">
            <v>0</v>
          </cell>
          <cell r="E7301">
            <v>0</v>
          </cell>
          <cell r="F7301">
            <v>0</v>
          </cell>
          <cell r="G7301">
            <v>0</v>
          </cell>
        </row>
        <row r="7302">
          <cell r="A7302" t="str">
            <v>COMITENTE:</v>
          </cell>
          <cell r="B7302" t="str">
            <v>DIRECCIÓN DE ARQUITECTURA</v>
          </cell>
          <cell r="C7302">
            <v>0</v>
          </cell>
          <cell r="D7302">
            <v>0</v>
          </cell>
          <cell r="E7302">
            <v>0</v>
          </cell>
          <cell r="F7302">
            <v>0</v>
          </cell>
          <cell r="G7302">
            <v>0</v>
          </cell>
        </row>
        <row r="7303">
          <cell r="A7303" t="str">
            <v>CONTRATISTA:</v>
          </cell>
          <cell r="B7303" t="str">
            <v>FUNCIONALES SIGOP</v>
          </cell>
          <cell r="C7303">
            <v>0</v>
          </cell>
          <cell r="D7303">
            <v>0</v>
          </cell>
          <cell r="E7303">
            <v>0</v>
          </cell>
          <cell r="F7303">
            <v>0</v>
          </cell>
          <cell r="G7303">
            <v>0</v>
          </cell>
        </row>
        <row r="7304">
          <cell r="A7304" t="str">
            <v>OBRA:</v>
          </cell>
          <cell r="B7304" t="str">
            <v>PRUEBA PLANILLA DE MEDICION</v>
          </cell>
          <cell r="C7304">
            <v>0</v>
          </cell>
          <cell r="D7304">
            <v>0</v>
          </cell>
          <cell r="E7304">
            <v>0</v>
          </cell>
          <cell r="F7304" t="str">
            <v>PRECIOS A:</v>
          </cell>
          <cell r="G7304">
            <v>0</v>
          </cell>
        </row>
        <row r="7305">
          <cell r="A7305" t="str">
            <v>UBICACIÓN:</v>
          </cell>
          <cell r="B7305" t="str">
            <v>CENTRO CIVICO</v>
          </cell>
          <cell r="C7305">
            <v>0</v>
          </cell>
          <cell r="D7305">
            <v>0</v>
          </cell>
          <cell r="E7305">
            <v>0</v>
          </cell>
          <cell r="F7305">
            <v>0</v>
          </cell>
          <cell r="G7305">
            <v>0</v>
          </cell>
        </row>
        <row r="7306">
          <cell r="A7306" t="str">
            <v>RUBRO:</v>
          </cell>
          <cell r="B7306" t="str">
            <v/>
          </cell>
          <cell r="C7306" t="str">
            <v/>
          </cell>
          <cell r="D7306">
            <v>0</v>
          </cell>
          <cell r="E7306">
            <v>0</v>
          </cell>
          <cell r="F7306">
            <v>0</v>
          </cell>
          <cell r="G7306">
            <v>0</v>
          </cell>
        </row>
        <row r="7307">
          <cell r="A7307" t="str">
            <v>ITEM:</v>
          </cell>
          <cell r="B7307" t="str">
            <v/>
          </cell>
          <cell r="C7307" t="str">
            <v/>
          </cell>
          <cell r="D7307">
            <v>0</v>
          </cell>
          <cell r="E7307">
            <v>0</v>
          </cell>
          <cell r="F7307" t="str">
            <v>UNIDAD:</v>
          </cell>
          <cell r="G7307" t="str">
            <v/>
          </cell>
        </row>
        <row r="7308">
          <cell r="A7308">
            <v>0</v>
          </cell>
          <cell r="B7308">
            <v>0</v>
          </cell>
          <cell r="C7308">
            <v>0</v>
          </cell>
          <cell r="D7308">
            <v>0</v>
          </cell>
          <cell r="E7308">
            <v>0</v>
          </cell>
          <cell r="F7308">
            <v>0</v>
          </cell>
          <cell r="G7308">
            <v>0</v>
          </cell>
        </row>
        <row r="7309">
          <cell r="A7309" t="str">
            <v>DATOS REDETERMINACION</v>
          </cell>
          <cell r="B7309">
            <v>0</v>
          </cell>
          <cell r="C7309" t="str">
            <v>DESIGNACION</v>
          </cell>
          <cell r="D7309" t="str">
            <v>U</v>
          </cell>
          <cell r="E7309" t="str">
            <v>Cantidad</v>
          </cell>
          <cell r="F7309" t="str">
            <v>$ Unitarios</v>
          </cell>
          <cell r="G7309" t="str">
            <v>$ Parcial</v>
          </cell>
        </row>
        <row r="7310">
          <cell r="A7310" t="str">
            <v>CÓDIGO</v>
          </cell>
          <cell r="B7310" t="str">
            <v>DESCRIPCIÓN</v>
          </cell>
          <cell r="C7310">
            <v>0</v>
          </cell>
          <cell r="D7310">
            <v>0</v>
          </cell>
          <cell r="E7310">
            <v>0</v>
          </cell>
          <cell r="F7310">
            <v>0</v>
          </cell>
          <cell r="G7310">
            <v>0</v>
          </cell>
        </row>
        <row r="7311">
          <cell r="A7311">
            <v>0</v>
          </cell>
          <cell r="B7311">
            <v>0</v>
          </cell>
          <cell r="C7311" t="str">
            <v>A - MATERIALES</v>
          </cell>
          <cell r="D7311">
            <v>0</v>
          </cell>
          <cell r="E7311">
            <v>0</v>
          </cell>
          <cell r="F7311">
            <v>0</v>
          </cell>
          <cell r="G7311">
            <v>0</v>
          </cell>
        </row>
        <row r="7312">
          <cell r="A7312" t="str">
            <v/>
          </cell>
          <cell r="B7312" t="str">
            <v/>
          </cell>
          <cell r="C7312">
            <v>0</v>
          </cell>
          <cell r="D7312" t="str">
            <v/>
          </cell>
          <cell r="E7312">
            <v>0</v>
          </cell>
          <cell r="F7312">
            <v>0</v>
          </cell>
          <cell r="G7312">
            <v>0</v>
          </cell>
        </row>
        <row r="7313">
          <cell r="A7313" t="str">
            <v/>
          </cell>
          <cell r="B7313" t="str">
            <v/>
          </cell>
          <cell r="C7313">
            <v>0</v>
          </cell>
          <cell r="D7313" t="str">
            <v/>
          </cell>
          <cell r="E7313">
            <v>0</v>
          </cell>
          <cell r="F7313">
            <v>0</v>
          </cell>
          <cell r="G7313">
            <v>0</v>
          </cell>
        </row>
        <row r="7314">
          <cell r="A7314" t="str">
            <v/>
          </cell>
          <cell r="B7314" t="str">
            <v/>
          </cell>
          <cell r="C7314">
            <v>0</v>
          </cell>
          <cell r="D7314" t="str">
            <v/>
          </cell>
          <cell r="E7314">
            <v>0</v>
          </cell>
          <cell r="F7314">
            <v>0</v>
          </cell>
          <cell r="G7314">
            <v>0</v>
          </cell>
        </row>
        <row r="7315">
          <cell r="A7315" t="str">
            <v/>
          </cell>
          <cell r="B7315" t="str">
            <v/>
          </cell>
          <cell r="C7315">
            <v>0</v>
          </cell>
          <cell r="D7315" t="str">
            <v/>
          </cell>
          <cell r="E7315">
            <v>0</v>
          </cell>
          <cell r="F7315">
            <v>0</v>
          </cell>
          <cell r="G7315">
            <v>0</v>
          </cell>
        </row>
        <row r="7316">
          <cell r="A7316" t="str">
            <v/>
          </cell>
          <cell r="B7316" t="str">
            <v/>
          </cell>
          <cell r="C7316">
            <v>0</v>
          </cell>
          <cell r="D7316" t="str">
            <v/>
          </cell>
          <cell r="E7316">
            <v>0</v>
          </cell>
          <cell r="F7316">
            <v>0</v>
          </cell>
          <cell r="G7316">
            <v>0</v>
          </cell>
        </row>
        <row r="7317">
          <cell r="A7317" t="str">
            <v/>
          </cell>
          <cell r="B7317" t="str">
            <v/>
          </cell>
          <cell r="C7317">
            <v>0</v>
          </cell>
          <cell r="D7317" t="str">
            <v/>
          </cell>
          <cell r="E7317">
            <v>0</v>
          </cell>
          <cell r="F7317">
            <v>0</v>
          </cell>
          <cell r="G7317">
            <v>0</v>
          </cell>
        </row>
        <row r="7318">
          <cell r="A7318" t="str">
            <v/>
          </cell>
          <cell r="B7318" t="str">
            <v/>
          </cell>
          <cell r="C7318">
            <v>0</v>
          </cell>
          <cell r="D7318" t="str">
            <v/>
          </cell>
          <cell r="E7318">
            <v>0</v>
          </cell>
          <cell r="F7318">
            <v>0</v>
          </cell>
          <cell r="G7318">
            <v>0</v>
          </cell>
        </row>
        <row r="7319">
          <cell r="A7319" t="str">
            <v/>
          </cell>
          <cell r="B7319" t="str">
            <v/>
          </cell>
          <cell r="C7319">
            <v>0</v>
          </cell>
          <cell r="D7319" t="str">
            <v/>
          </cell>
          <cell r="E7319">
            <v>0</v>
          </cell>
          <cell r="F7319">
            <v>0</v>
          </cell>
          <cell r="G7319">
            <v>0</v>
          </cell>
        </row>
        <row r="7320">
          <cell r="A7320" t="str">
            <v/>
          </cell>
          <cell r="B7320" t="str">
            <v/>
          </cell>
          <cell r="C7320">
            <v>0</v>
          </cell>
          <cell r="D7320" t="str">
            <v/>
          </cell>
          <cell r="E7320">
            <v>0</v>
          </cell>
          <cell r="F7320">
            <v>0</v>
          </cell>
          <cell r="G7320">
            <v>0</v>
          </cell>
        </row>
        <row r="7321">
          <cell r="A7321" t="str">
            <v/>
          </cell>
          <cell r="B7321" t="str">
            <v/>
          </cell>
          <cell r="C7321">
            <v>0</v>
          </cell>
          <cell r="D7321" t="str">
            <v/>
          </cell>
          <cell r="E7321">
            <v>0</v>
          </cell>
          <cell r="F7321">
            <v>0</v>
          </cell>
          <cell r="G7321">
            <v>0</v>
          </cell>
        </row>
        <row r="7322">
          <cell r="A7322" t="str">
            <v/>
          </cell>
          <cell r="B7322" t="str">
            <v/>
          </cell>
          <cell r="C7322">
            <v>0</v>
          </cell>
          <cell r="D7322" t="str">
            <v/>
          </cell>
          <cell r="E7322">
            <v>0</v>
          </cell>
          <cell r="F7322">
            <v>0</v>
          </cell>
          <cell r="G7322">
            <v>0</v>
          </cell>
        </row>
        <row r="7323">
          <cell r="A7323" t="str">
            <v/>
          </cell>
          <cell r="B7323" t="str">
            <v/>
          </cell>
          <cell r="C7323">
            <v>0</v>
          </cell>
          <cell r="D7323" t="str">
            <v/>
          </cell>
          <cell r="E7323">
            <v>0</v>
          </cell>
          <cell r="F7323">
            <v>0</v>
          </cell>
          <cell r="G7323">
            <v>0</v>
          </cell>
        </row>
        <row r="7324">
          <cell r="A7324" t="str">
            <v/>
          </cell>
          <cell r="B7324" t="str">
            <v/>
          </cell>
          <cell r="C7324">
            <v>0</v>
          </cell>
          <cell r="D7324" t="str">
            <v/>
          </cell>
          <cell r="E7324">
            <v>0</v>
          </cell>
          <cell r="F7324">
            <v>0</v>
          </cell>
          <cell r="G7324">
            <v>0</v>
          </cell>
        </row>
        <row r="7325">
          <cell r="A7325" t="str">
            <v/>
          </cell>
          <cell r="B7325" t="str">
            <v/>
          </cell>
          <cell r="C7325">
            <v>0</v>
          </cell>
          <cell r="D7325" t="str">
            <v/>
          </cell>
          <cell r="E7325">
            <v>0</v>
          </cell>
          <cell r="F7325">
            <v>0</v>
          </cell>
          <cell r="G7325">
            <v>0</v>
          </cell>
        </row>
        <row r="7326">
          <cell r="A7326">
            <v>0</v>
          </cell>
          <cell r="B7326">
            <v>0</v>
          </cell>
          <cell r="C7326">
            <v>0</v>
          </cell>
          <cell r="D7326">
            <v>0</v>
          </cell>
          <cell r="E7326">
            <v>0</v>
          </cell>
          <cell r="F7326" t="str">
            <v>Total A</v>
          </cell>
          <cell r="G7326">
            <v>0</v>
          </cell>
        </row>
        <row r="7327">
          <cell r="A7327">
            <v>0</v>
          </cell>
          <cell r="B7327">
            <v>0</v>
          </cell>
          <cell r="C7327" t="str">
            <v>B - MANO DE OBRA</v>
          </cell>
          <cell r="D7327">
            <v>0</v>
          </cell>
          <cell r="E7327">
            <v>0</v>
          </cell>
          <cell r="F7327">
            <v>0</v>
          </cell>
          <cell r="G7327">
            <v>0</v>
          </cell>
        </row>
        <row r="7328">
          <cell r="A7328" t="str">
            <v/>
          </cell>
          <cell r="B7328">
            <v>0</v>
          </cell>
          <cell r="C7328">
            <v>0</v>
          </cell>
          <cell r="D7328" t="str">
            <v/>
          </cell>
          <cell r="E7328">
            <v>0</v>
          </cell>
          <cell r="F7328">
            <v>0</v>
          </cell>
          <cell r="G7328">
            <v>0</v>
          </cell>
        </row>
        <row r="7329">
          <cell r="A7329" t="str">
            <v/>
          </cell>
          <cell r="B7329">
            <v>0</v>
          </cell>
          <cell r="C7329">
            <v>0</v>
          </cell>
          <cell r="D7329" t="str">
            <v/>
          </cell>
          <cell r="E7329">
            <v>0</v>
          </cell>
          <cell r="F7329">
            <v>0</v>
          </cell>
          <cell r="G7329">
            <v>0</v>
          </cell>
        </row>
        <row r="7330">
          <cell r="A7330" t="str">
            <v/>
          </cell>
          <cell r="B7330">
            <v>0</v>
          </cell>
          <cell r="C7330">
            <v>0</v>
          </cell>
          <cell r="D7330" t="str">
            <v/>
          </cell>
          <cell r="E7330">
            <v>0</v>
          </cell>
          <cell r="F7330">
            <v>0</v>
          </cell>
          <cell r="G7330">
            <v>0</v>
          </cell>
        </row>
        <row r="7331">
          <cell r="A7331" t="str">
            <v/>
          </cell>
          <cell r="B7331">
            <v>0</v>
          </cell>
          <cell r="C7331">
            <v>0</v>
          </cell>
          <cell r="D7331" t="str">
            <v/>
          </cell>
          <cell r="E7331">
            <v>0</v>
          </cell>
          <cell r="F7331">
            <v>0</v>
          </cell>
          <cell r="G7331">
            <v>0</v>
          </cell>
        </row>
        <row r="7332">
          <cell r="A7332" t="str">
            <v/>
          </cell>
          <cell r="B7332">
            <v>0</v>
          </cell>
          <cell r="C7332">
            <v>0</v>
          </cell>
          <cell r="D7332" t="str">
            <v/>
          </cell>
          <cell r="E7332">
            <v>0</v>
          </cell>
          <cell r="F7332">
            <v>0</v>
          </cell>
          <cell r="G7332">
            <v>0</v>
          </cell>
        </row>
        <row r="7333">
          <cell r="A7333" t="str">
            <v/>
          </cell>
          <cell r="B7333">
            <v>0</v>
          </cell>
          <cell r="C7333">
            <v>0</v>
          </cell>
          <cell r="D7333" t="str">
            <v/>
          </cell>
          <cell r="E7333">
            <v>0</v>
          </cell>
          <cell r="F7333">
            <v>0</v>
          </cell>
          <cell r="G7333">
            <v>0</v>
          </cell>
        </row>
        <row r="7334">
          <cell r="A7334" t="str">
            <v/>
          </cell>
          <cell r="B7334">
            <v>0</v>
          </cell>
          <cell r="C7334">
            <v>0</v>
          </cell>
          <cell r="D7334" t="str">
            <v/>
          </cell>
          <cell r="E7334">
            <v>0</v>
          </cell>
          <cell r="F7334">
            <v>0</v>
          </cell>
          <cell r="G7334">
            <v>0</v>
          </cell>
        </row>
        <row r="7335">
          <cell r="A7335" t="str">
            <v/>
          </cell>
          <cell r="B7335">
            <v>0</v>
          </cell>
          <cell r="C7335">
            <v>0</v>
          </cell>
          <cell r="D7335" t="str">
            <v/>
          </cell>
          <cell r="E7335">
            <v>0</v>
          </cell>
          <cell r="F7335">
            <v>0</v>
          </cell>
          <cell r="G7335">
            <v>0</v>
          </cell>
        </row>
        <row r="7336">
          <cell r="A7336">
            <v>0</v>
          </cell>
          <cell r="B7336">
            <v>0</v>
          </cell>
          <cell r="C7336">
            <v>0</v>
          </cell>
          <cell r="D7336">
            <v>0</v>
          </cell>
          <cell r="E7336">
            <v>0</v>
          </cell>
          <cell r="F7336" t="str">
            <v>Total B</v>
          </cell>
          <cell r="G7336">
            <v>0</v>
          </cell>
        </row>
        <row r="7337">
          <cell r="A7337">
            <v>0</v>
          </cell>
          <cell r="B7337">
            <v>0</v>
          </cell>
          <cell r="C7337" t="str">
            <v>C - EQUIPOS</v>
          </cell>
          <cell r="D7337">
            <v>0</v>
          </cell>
          <cell r="E7337">
            <v>0</v>
          </cell>
          <cell r="F7337">
            <v>0</v>
          </cell>
          <cell r="G7337">
            <v>0</v>
          </cell>
        </row>
        <row r="7338">
          <cell r="A7338" t="str">
            <v/>
          </cell>
          <cell r="B7338" t="str">
            <v/>
          </cell>
          <cell r="C7338">
            <v>0</v>
          </cell>
          <cell r="D7338" t="str">
            <v/>
          </cell>
          <cell r="E7338">
            <v>0</v>
          </cell>
          <cell r="F7338">
            <v>0</v>
          </cell>
          <cell r="G7338">
            <v>0</v>
          </cell>
        </row>
        <row r="7339">
          <cell r="A7339" t="str">
            <v/>
          </cell>
          <cell r="B7339" t="str">
            <v/>
          </cell>
          <cell r="C7339">
            <v>0</v>
          </cell>
          <cell r="D7339" t="str">
            <v/>
          </cell>
          <cell r="E7339">
            <v>0</v>
          </cell>
          <cell r="F7339">
            <v>0</v>
          </cell>
          <cell r="G7339">
            <v>0</v>
          </cell>
        </row>
        <row r="7340">
          <cell r="A7340" t="str">
            <v/>
          </cell>
          <cell r="B7340" t="str">
            <v/>
          </cell>
          <cell r="C7340">
            <v>0</v>
          </cell>
          <cell r="D7340" t="str">
            <v/>
          </cell>
          <cell r="E7340">
            <v>0</v>
          </cell>
          <cell r="F7340">
            <v>0</v>
          </cell>
          <cell r="G7340">
            <v>0</v>
          </cell>
        </row>
        <row r="7341">
          <cell r="A7341" t="str">
            <v/>
          </cell>
          <cell r="B7341" t="str">
            <v/>
          </cell>
          <cell r="C7341">
            <v>0</v>
          </cell>
          <cell r="D7341" t="str">
            <v/>
          </cell>
          <cell r="E7341">
            <v>0</v>
          </cell>
          <cell r="F7341">
            <v>0</v>
          </cell>
          <cell r="G7341">
            <v>0</v>
          </cell>
        </row>
        <row r="7342">
          <cell r="A7342" t="str">
            <v/>
          </cell>
          <cell r="B7342" t="str">
            <v/>
          </cell>
          <cell r="C7342">
            <v>0</v>
          </cell>
          <cell r="D7342" t="str">
            <v/>
          </cell>
          <cell r="E7342">
            <v>0</v>
          </cell>
          <cell r="F7342">
            <v>0</v>
          </cell>
          <cell r="G7342">
            <v>0</v>
          </cell>
        </row>
        <row r="7343">
          <cell r="A7343" t="str">
            <v/>
          </cell>
          <cell r="B7343" t="str">
            <v/>
          </cell>
          <cell r="C7343">
            <v>0</v>
          </cell>
          <cell r="D7343" t="str">
            <v/>
          </cell>
          <cell r="E7343">
            <v>0</v>
          </cell>
          <cell r="F7343">
            <v>0</v>
          </cell>
          <cell r="G7343">
            <v>0</v>
          </cell>
        </row>
        <row r="7344">
          <cell r="A7344" t="str">
            <v/>
          </cell>
          <cell r="B7344" t="str">
            <v/>
          </cell>
          <cell r="C7344">
            <v>0</v>
          </cell>
          <cell r="D7344" t="str">
            <v/>
          </cell>
          <cell r="E7344">
            <v>0</v>
          </cell>
          <cell r="F7344">
            <v>0</v>
          </cell>
          <cell r="G7344">
            <v>0</v>
          </cell>
        </row>
        <row r="7345">
          <cell r="A7345" t="str">
            <v/>
          </cell>
          <cell r="B7345" t="str">
            <v/>
          </cell>
          <cell r="C7345">
            <v>0</v>
          </cell>
          <cell r="D7345" t="str">
            <v/>
          </cell>
          <cell r="E7345">
            <v>0</v>
          </cell>
          <cell r="F7345">
            <v>0</v>
          </cell>
          <cell r="G7345">
            <v>0</v>
          </cell>
        </row>
        <row r="7346">
          <cell r="A7346" t="str">
            <v/>
          </cell>
          <cell r="B7346" t="str">
            <v/>
          </cell>
          <cell r="C7346">
            <v>0</v>
          </cell>
          <cell r="D7346" t="str">
            <v/>
          </cell>
          <cell r="E7346">
            <v>0</v>
          </cell>
          <cell r="F7346">
            <v>0</v>
          </cell>
          <cell r="G7346">
            <v>0</v>
          </cell>
        </row>
        <row r="7347">
          <cell r="A7347">
            <v>0</v>
          </cell>
          <cell r="B7347">
            <v>0</v>
          </cell>
          <cell r="C7347">
            <v>0</v>
          </cell>
          <cell r="D7347">
            <v>0</v>
          </cell>
          <cell r="E7347">
            <v>0</v>
          </cell>
          <cell r="F7347" t="str">
            <v>Total C</v>
          </cell>
          <cell r="G7347">
            <v>0</v>
          </cell>
        </row>
        <row r="7348">
          <cell r="A7348">
            <v>0</v>
          </cell>
          <cell r="B7348">
            <v>0</v>
          </cell>
          <cell r="C7348">
            <v>0</v>
          </cell>
          <cell r="D7348">
            <v>0</v>
          </cell>
          <cell r="E7348">
            <v>0</v>
          </cell>
          <cell r="F7348">
            <v>0</v>
          </cell>
          <cell r="G7348">
            <v>0</v>
          </cell>
        </row>
        <row r="7349">
          <cell r="A7349" t="str">
            <v/>
          </cell>
          <cell r="B7349" t="str">
            <v/>
          </cell>
          <cell r="C7349">
            <v>0</v>
          </cell>
          <cell r="D7349" t="str">
            <v>Costo  Neto</v>
          </cell>
          <cell r="E7349">
            <v>0</v>
          </cell>
          <cell r="F7349" t="str">
            <v>Total D=A+B+C</v>
          </cell>
          <cell r="G7349">
            <v>0</v>
          </cell>
        </row>
        <row r="7351">
          <cell r="A7351" t="str">
            <v>ANALISIS DE PRECIOS</v>
          </cell>
          <cell r="B7351">
            <v>0</v>
          </cell>
          <cell r="C7351">
            <v>0</v>
          </cell>
          <cell r="D7351">
            <v>0</v>
          </cell>
          <cell r="E7351">
            <v>0</v>
          </cell>
          <cell r="F7351">
            <v>0</v>
          </cell>
          <cell r="G7351">
            <v>0</v>
          </cell>
        </row>
        <row r="7352">
          <cell r="A7352" t="str">
            <v>COMITENTE:</v>
          </cell>
          <cell r="B7352" t="str">
            <v>DIRECCIÓN DE ARQUITECTURA</v>
          </cell>
          <cell r="C7352">
            <v>0</v>
          </cell>
          <cell r="D7352">
            <v>0</v>
          </cell>
          <cell r="E7352">
            <v>0</v>
          </cell>
          <cell r="F7352">
            <v>0</v>
          </cell>
          <cell r="G7352">
            <v>0</v>
          </cell>
        </row>
        <row r="7353">
          <cell r="A7353" t="str">
            <v>CONTRATISTA:</v>
          </cell>
          <cell r="B7353" t="str">
            <v>FUNCIONALES SIGOP</v>
          </cell>
          <cell r="C7353">
            <v>0</v>
          </cell>
          <cell r="D7353">
            <v>0</v>
          </cell>
          <cell r="E7353">
            <v>0</v>
          </cell>
          <cell r="F7353">
            <v>0</v>
          </cell>
          <cell r="G7353">
            <v>0</v>
          </cell>
        </row>
        <row r="7354">
          <cell r="A7354" t="str">
            <v>OBRA:</v>
          </cell>
          <cell r="B7354" t="str">
            <v>PRUEBA PLANILLA DE MEDICION</v>
          </cell>
          <cell r="C7354">
            <v>0</v>
          </cell>
          <cell r="D7354">
            <v>0</v>
          </cell>
          <cell r="E7354">
            <v>0</v>
          </cell>
          <cell r="F7354" t="str">
            <v>PRECIOS A:</v>
          </cell>
          <cell r="G7354">
            <v>0</v>
          </cell>
        </row>
        <row r="7355">
          <cell r="A7355" t="str">
            <v>UBICACIÓN:</v>
          </cell>
          <cell r="B7355" t="str">
            <v>CENTRO CIVICO</v>
          </cell>
          <cell r="C7355">
            <v>0</v>
          </cell>
          <cell r="D7355">
            <v>0</v>
          </cell>
          <cell r="E7355">
            <v>0</v>
          </cell>
          <cell r="F7355">
            <v>0</v>
          </cell>
          <cell r="G7355">
            <v>0</v>
          </cell>
        </row>
        <row r="7356">
          <cell r="A7356" t="str">
            <v>RUBRO:</v>
          </cell>
          <cell r="B7356" t="str">
            <v/>
          </cell>
          <cell r="C7356" t="str">
            <v/>
          </cell>
          <cell r="D7356">
            <v>0</v>
          </cell>
          <cell r="E7356">
            <v>0</v>
          </cell>
          <cell r="F7356">
            <v>0</v>
          </cell>
          <cell r="G7356">
            <v>0</v>
          </cell>
        </row>
        <row r="7357">
          <cell r="A7357" t="str">
            <v>ITEM:</v>
          </cell>
          <cell r="B7357" t="str">
            <v/>
          </cell>
          <cell r="C7357" t="str">
            <v/>
          </cell>
          <cell r="D7357">
            <v>0</v>
          </cell>
          <cell r="E7357">
            <v>0</v>
          </cell>
          <cell r="F7357" t="str">
            <v>UNIDAD:</v>
          </cell>
          <cell r="G7357" t="str">
            <v/>
          </cell>
        </row>
        <row r="7358">
          <cell r="A7358">
            <v>0</v>
          </cell>
          <cell r="B7358">
            <v>0</v>
          </cell>
          <cell r="C7358">
            <v>0</v>
          </cell>
          <cell r="D7358">
            <v>0</v>
          </cell>
          <cell r="E7358">
            <v>0</v>
          </cell>
          <cell r="F7358">
            <v>0</v>
          </cell>
          <cell r="G7358">
            <v>0</v>
          </cell>
        </row>
        <row r="7359">
          <cell r="A7359" t="str">
            <v>DATOS REDETERMINACION</v>
          </cell>
          <cell r="B7359">
            <v>0</v>
          </cell>
          <cell r="C7359" t="str">
            <v>DESIGNACION</v>
          </cell>
          <cell r="D7359" t="str">
            <v>U</v>
          </cell>
          <cell r="E7359" t="str">
            <v>Cantidad</v>
          </cell>
          <cell r="F7359" t="str">
            <v>$ Unitarios</v>
          </cell>
          <cell r="G7359" t="str">
            <v>$ Parcial</v>
          </cell>
        </row>
        <row r="7360">
          <cell r="A7360" t="str">
            <v>CÓDIGO</v>
          </cell>
          <cell r="B7360" t="str">
            <v>DESCRIPCIÓN</v>
          </cell>
          <cell r="C7360">
            <v>0</v>
          </cell>
          <cell r="D7360">
            <v>0</v>
          </cell>
          <cell r="E7360">
            <v>0</v>
          </cell>
          <cell r="F7360">
            <v>0</v>
          </cell>
          <cell r="G7360">
            <v>0</v>
          </cell>
        </row>
        <row r="7361">
          <cell r="A7361">
            <v>0</v>
          </cell>
          <cell r="B7361">
            <v>0</v>
          </cell>
          <cell r="C7361" t="str">
            <v>A - MATERIALES</v>
          </cell>
          <cell r="D7361">
            <v>0</v>
          </cell>
          <cell r="E7361">
            <v>0</v>
          </cell>
          <cell r="F7361">
            <v>0</v>
          </cell>
          <cell r="G7361">
            <v>0</v>
          </cell>
        </row>
        <row r="7362">
          <cell r="A7362" t="str">
            <v/>
          </cell>
          <cell r="B7362" t="str">
            <v/>
          </cell>
          <cell r="C7362">
            <v>0</v>
          </cell>
          <cell r="D7362" t="str">
            <v/>
          </cell>
          <cell r="E7362">
            <v>0</v>
          </cell>
          <cell r="F7362">
            <v>0</v>
          </cell>
          <cell r="G7362">
            <v>0</v>
          </cell>
        </row>
        <row r="7363">
          <cell r="A7363" t="str">
            <v/>
          </cell>
          <cell r="B7363" t="str">
            <v/>
          </cell>
          <cell r="C7363">
            <v>0</v>
          </cell>
          <cell r="D7363" t="str">
            <v/>
          </cell>
          <cell r="E7363">
            <v>0</v>
          </cell>
          <cell r="F7363">
            <v>0</v>
          </cell>
          <cell r="G7363">
            <v>0</v>
          </cell>
        </row>
        <row r="7364">
          <cell r="A7364" t="str">
            <v/>
          </cell>
          <cell r="B7364" t="str">
            <v/>
          </cell>
          <cell r="C7364">
            <v>0</v>
          </cell>
          <cell r="D7364" t="str">
            <v/>
          </cell>
          <cell r="E7364">
            <v>0</v>
          </cell>
          <cell r="F7364">
            <v>0</v>
          </cell>
          <cell r="G7364">
            <v>0</v>
          </cell>
        </row>
        <row r="7365">
          <cell r="A7365" t="str">
            <v/>
          </cell>
          <cell r="B7365" t="str">
            <v/>
          </cell>
          <cell r="C7365">
            <v>0</v>
          </cell>
          <cell r="D7365" t="str">
            <v/>
          </cell>
          <cell r="E7365">
            <v>0</v>
          </cell>
          <cell r="F7365">
            <v>0</v>
          </cell>
          <cell r="G7365">
            <v>0</v>
          </cell>
        </row>
        <row r="7366">
          <cell r="A7366" t="str">
            <v/>
          </cell>
          <cell r="B7366" t="str">
            <v/>
          </cell>
          <cell r="C7366">
            <v>0</v>
          </cell>
          <cell r="D7366" t="str">
            <v/>
          </cell>
          <cell r="E7366">
            <v>0</v>
          </cell>
          <cell r="F7366">
            <v>0</v>
          </cell>
          <cell r="G7366">
            <v>0</v>
          </cell>
        </row>
        <row r="7367">
          <cell r="A7367" t="str">
            <v/>
          </cell>
          <cell r="B7367" t="str">
            <v/>
          </cell>
          <cell r="C7367">
            <v>0</v>
          </cell>
          <cell r="D7367" t="str">
            <v/>
          </cell>
          <cell r="E7367">
            <v>0</v>
          </cell>
          <cell r="F7367">
            <v>0</v>
          </cell>
          <cell r="G7367">
            <v>0</v>
          </cell>
        </row>
        <row r="7368">
          <cell r="A7368" t="str">
            <v/>
          </cell>
          <cell r="B7368" t="str">
            <v/>
          </cell>
          <cell r="C7368">
            <v>0</v>
          </cell>
          <cell r="D7368" t="str">
            <v/>
          </cell>
          <cell r="E7368">
            <v>0</v>
          </cell>
          <cell r="F7368">
            <v>0</v>
          </cell>
          <cell r="G7368">
            <v>0</v>
          </cell>
        </row>
        <row r="7369">
          <cell r="A7369" t="str">
            <v/>
          </cell>
          <cell r="B7369" t="str">
            <v/>
          </cell>
          <cell r="C7369">
            <v>0</v>
          </cell>
          <cell r="D7369" t="str">
            <v/>
          </cell>
          <cell r="E7369">
            <v>0</v>
          </cell>
          <cell r="F7369">
            <v>0</v>
          </cell>
          <cell r="G7369">
            <v>0</v>
          </cell>
        </row>
        <row r="7370">
          <cell r="A7370" t="str">
            <v/>
          </cell>
          <cell r="B7370" t="str">
            <v/>
          </cell>
          <cell r="C7370">
            <v>0</v>
          </cell>
          <cell r="D7370" t="str">
            <v/>
          </cell>
          <cell r="E7370">
            <v>0</v>
          </cell>
          <cell r="F7370">
            <v>0</v>
          </cell>
          <cell r="G7370">
            <v>0</v>
          </cell>
        </row>
        <row r="7371">
          <cell r="A7371" t="str">
            <v/>
          </cell>
          <cell r="B7371" t="str">
            <v/>
          </cell>
          <cell r="C7371">
            <v>0</v>
          </cell>
          <cell r="D7371" t="str">
            <v/>
          </cell>
          <cell r="E7371">
            <v>0</v>
          </cell>
          <cell r="F7371">
            <v>0</v>
          </cell>
          <cell r="G7371">
            <v>0</v>
          </cell>
        </row>
        <row r="7372">
          <cell r="A7372" t="str">
            <v/>
          </cell>
          <cell r="B7372" t="str">
            <v/>
          </cell>
          <cell r="C7372">
            <v>0</v>
          </cell>
          <cell r="D7372" t="str">
            <v/>
          </cell>
          <cell r="E7372">
            <v>0</v>
          </cell>
          <cell r="F7372">
            <v>0</v>
          </cell>
          <cell r="G7372">
            <v>0</v>
          </cell>
        </row>
        <row r="7373">
          <cell r="A7373" t="str">
            <v/>
          </cell>
          <cell r="B7373" t="str">
            <v/>
          </cell>
          <cell r="C7373">
            <v>0</v>
          </cell>
          <cell r="D7373" t="str">
            <v/>
          </cell>
          <cell r="E7373">
            <v>0</v>
          </cell>
          <cell r="F7373">
            <v>0</v>
          </cell>
          <cell r="G7373">
            <v>0</v>
          </cell>
        </row>
        <row r="7374">
          <cell r="A7374" t="str">
            <v/>
          </cell>
          <cell r="B7374" t="str">
            <v/>
          </cell>
          <cell r="C7374">
            <v>0</v>
          </cell>
          <cell r="D7374" t="str">
            <v/>
          </cell>
          <cell r="E7374">
            <v>0</v>
          </cell>
          <cell r="F7374">
            <v>0</v>
          </cell>
          <cell r="G7374">
            <v>0</v>
          </cell>
        </row>
        <row r="7375">
          <cell r="A7375" t="str">
            <v/>
          </cell>
          <cell r="B7375" t="str">
            <v/>
          </cell>
          <cell r="C7375">
            <v>0</v>
          </cell>
          <cell r="D7375" t="str">
            <v/>
          </cell>
          <cell r="E7375">
            <v>0</v>
          </cell>
          <cell r="F7375">
            <v>0</v>
          </cell>
          <cell r="G7375">
            <v>0</v>
          </cell>
        </row>
        <row r="7376">
          <cell r="A7376">
            <v>0</v>
          </cell>
          <cell r="B7376">
            <v>0</v>
          </cell>
          <cell r="C7376">
            <v>0</v>
          </cell>
          <cell r="D7376">
            <v>0</v>
          </cell>
          <cell r="E7376">
            <v>0</v>
          </cell>
          <cell r="F7376" t="str">
            <v>Total A</v>
          </cell>
          <cell r="G7376">
            <v>0</v>
          </cell>
        </row>
        <row r="7377">
          <cell r="A7377">
            <v>0</v>
          </cell>
          <cell r="B7377">
            <v>0</v>
          </cell>
          <cell r="C7377" t="str">
            <v>B - MANO DE OBRA</v>
          </cell>
          <cell r="D7377">
            <v>0</v>
          </cell>
          <cell r="E7377">
            <v>0</v>
          </cell>
          <cell r="F7377">
            <v>0</v>
          </cell>
          <cell r="G7377">
            <v>0</v>
          </cell>
        </row>
        <row r="7378">
          <cell r="A7378" t="str">
            <v/>
          </cell>
          <cell r="B7378">
            <v>0</v>
          </cell>
          <cell r="C7378">
            <v>0</v>
          </cell>
          <cell r="D7378" t="str">
            <v/>
          </cell>
          <cell r="E7378">
            <v>0</v>
          </cell>
          <cell r="F7378">
            <v>0</v>
          </cell>
          <cell r="G7378">
            <v>0</v>
          </cell>
        </row>
        <row r="7379">
          <cell r="A7379" t="str">
            <v/>
          </cell>
          <cell r="B7379">
            <v>0</v>
          </cell>
          <cell r="C7379">
            <v>0</v>
          </cell>
          <cell r="D7379" t="str">
            <v/>
          </cell>
          <cell r="E7379">
            <v>0</v>
          </cell>
          <cell r="F7379">
            <v>0</v>
          </cell>
          <cell r="G7379">
            <v>0</v>
          </cell>
        </row>
        <row r="7380">
          <cell r="A7380" t="str">
            <v/>
          </cell>
          <cell r="B7380">
            <v>0</v>
          </cell>
          <cell r="C7380">
            <v>0</v>
          </cell>
          <cell r="D7380" t="str">
            <v/>
          </cell>
          <cell r="E7380">
            <v>0</v>
          </cell>
          <cell r="F7380">
            <v>0</v>
          </cell>
          <cell r="G7380">
            <v>0</v>
          </cell>
        </row>
        <row r="7381">
          <cell r="A7381" t="str">
            <v/>
          </cell>
          <cell r="B7381">
            <v>0</v>
          </cell>
          <cell r="C7381">
            <v>0</v>
          </cell>
          <cell r="D7381" t="str">
            <v/>
          </cell>
          <cell r="E7381">
            <v>0</v>
          </cell>
          <cell r="F7381">
            <v>0</v>
          </cell>
          <cell r="G7381">
            <v>0</v>
          </cell>
        </row>
        <row r="7382">
          <cell r="A7382" t="str">
            <v/>
          </cell>
          <cell r="B7382">
            <v>0</v>
          </cell>
          <cell r="C7382">
            <v>0</v>
          </cell>
          <cell r="D7382" t="str">
            <v/>
          </cell>
          <cell r="E7382">
            <v>0</v>
          </cell>
          <cell r="F7382">
            <v>0</v>
          </cell>
          <cell r="G7382">
            <v>0</v>
          </cell>
        </row>
        <row r="7383">
          <cell r="A7383" t="str">
            <v/>
          </cell>
          <cell r="B7383">
            <v>0</v>
          </cell>
          <cell r="C7383">
            <v>0</v>
          </cell>
          <cell r="D7383" t="str">
            <v/>
          </cell>
          <cell r="E7383">
            <v>0</v>
          </cell>
          <cell r="F7383">
            <v>0</v>
          </cell>
          <cell r="G7383">
            <v>0</v>
          </cell>
        </row>
        <row r="7384">
          <cell r="A7384" t="str">
            <v/>
          </cell>
          <cell r="B7384">
            <v>0</v>
          </cell>
          <cell r="C7384">
            <v>0</v>
          </cell>
          <cell r="D7384" t="str">
            <v/>
          </cell>
          <cell r="E7384">
            <v>0</v>
          </cell>
          <cell r="F7384">
            <v>0</v>
          </cell>
          <cell r="G7384">
            <v>0</v>
          </cell>
        </row>
        <row r="7385">
          <cell r="A7385" t="str">
            <v/>
          </cell>
          <cell r="B7385">
            <v>0</v>
          </cell>
          <cell r="C7385">
            <v>0</v>
          </cell>
          <cell r="D7385" t="str">
            <v/>
          </cell>
          <cell r="E7385">
            <v>0</v>
          </cell>
          <cell r="F7385">
            <v>0</v>
          </cell>
          <cell r="G7385">
            <v>0</v>
          </cell>
        </row>
        <row r="7386">
          <cell r="A7386">
            <v>0</v>
          </cell>
          <cell r="B7386">
            <v>0</v>
          </cell>
          <cell r="C7386">
            <v>0</v>
          </cell>
          <cell r="D7386">
            <v>0</v>
          </cell>
          <cell r="E7386">
            <v>0</v>
          </cell>
          <cell r="F7386" t="str">
            <v>Total B</v>
          </cell>
          <cell r="G7386">
            <v>0</v>
          </cell>
        </row>
        <row r="7387">
          <cell r="A7387">
            <v>0</v>
          </cell>
          <cell r="B7387">
            <v>0</v>
          </cell>
          <cell r="C7387" t="str">
            <v>C - EQUIPOS</v>
          </cell>
          <cell r="D7387">
            <v>0</v>
          </cell>
          <cell r="E7387">
            <v>0</v>
          </cell>
          <cell r="F7387">
            <v>0</v>
          </cell>
          <cell r="G7387">
            <v>0</v>
          </cell>
        </row>
        <row r="7388">
          <cell r="A7388" t="str">
            <v/>
          </cell>
          <cell r="B7388" t="str">
            <v/>
          </cell>
          <cell r="C7388">
            <v>0</v>
          </cell>
          <cell r="D7388" t="str">
            <v/>
          </cell>
          <cell r="E7388">
            <v>0</v>
          </cell>
          <cell r="F7388">
            <v>0</v>
          </cell>
          <cell r="G7388">
            <v>0</v>
          </cell>
        </row>
        <row r="7389">
          <cell r="A7389" t="str">
            <v/>
          </cell>
          <cell r="B7389" t="str">
            <v/>
          </cell>
          <cell r="C7389">
            <v>0</v>
          </cell>
          <cell r="D7389" t="str">
            <v/>
          </cell>
          <cell r="E7389">
            <v>0</v>
          </cell>
          <cell r="F7389">
            <v>0</v>
          </cell>
          <cell r="G7389">
            <v>0</v>
          </cell>
        </row>
        <row r="7390">
          <cell r="A7390" t="str">
            <v/>
          </cell>
          <cell r="B7390" t="str">
            <v/>
          </cell>
          <cell r="C7390">
            <v>0</v>
          </cell>
          <cell r="D7390" t="str">
            <v/>
          </cell>
          <cell r="E7390">
            <v>0</v>
          </cell>
          <cell r="F7390">
            <v>0</v>
          </cell>
          <cell r="G7390">
            <v>0</v>
          </cell>
        </row>
        <row r="7391">
          <cell r="A7391" t="str">
            <v/>
          </cell>
          <cell r="B7391" t="str">
            <v/>
          </cell>
          <cell r="C7391">
            <v>0</v>
          </cell>
          <cell r="D7391" t="str">
            <v/>
          </cell>
          <cell r="E7391">
            <v>0</v>
          </cell>
          <cell r="F7391">
            <v>0</v>
          </cell>
          <cell r="G7391">
            <v>0</v>
          </cell>
        </row>
        <row r="7392">
          <cell r="A7392" t="str">
            <v/>
          </cell>
          <cell r="B7392" t="str">
            <v/>
          </cell>
          <cell r="C7392">
            <v>0</v>
          </cell>
          <cell r="D7392" t="str">
            <v/>
          </cell>
          <cell r="E7392">
            <v>0</v>
          </cell>
          <cell r="F7392">
            <v>0</v>
          </cell>
          <cell r="G7392">
            <v>0</v>
          </cell>
        </row>
        <row r="7393">
          <cell r="A7393" t="str">
            <v/>
          </cell>
          <cell r="B7393" t="str">
            <v/>
          </cell>
          <cell r="C7393">
            <v>0</v>
          </cell>
          <cell r="D7393" t="str">
            <v/>
          </cell>
          <cell r="E7393">
            <v>0</v>
          </cell>
          <cell r="F7393">
            <v>0</v>
          </cell>
          <cell r="G7393">
            <v>0</v>
          </cell>
        </row>
        <row r="7394">
          <cell r="A7394" t="str">
            <v/>
          </cell>
          <cell r="B7394" t="str">
            <v/>
          </cell>
          <cell r="C7394">
            <v>0</v>
          </cell>
          <cell r="D7394" t="str">
            <v/>
          </cell>
          <cell r="E7394">
            <v>0</v>
          </cell>
          <cell r="F7394">
            <v>0</v>
          </cell>
          <cell r="G7394">
            <v>0</v>
          </cell>
        </row>
        <row r="7395">
          <cell r="A7395" t="str">
            <v/>
          </cell>
          <cell r="B7395" t="str">
            <v/>
          </cell>
          <cell r="C7395">
            <v>0</v>
          </cell>
          <cell r="D7395" t="str">
            <v/>
          </cell>
          <cell r="E7395">
            <v>0</v>
          </cell>
          <cell r="F7395">
            <v>0</v>
          </cell>
          <cell r="G7395">
            <v>0</v>
          </cell>
        </row>
        <row r="7396">
          <cell r="A7396" t="str">
            <v/>
          </cell>
          <cell r="B7396" t="str">
            <v/>
          </cell>
          <cell r="C7396">
            <v>0</v>
          </cell>
          <cell r="D7396" t="str">
            <v/>
          </cell>
          <cell r="E7396">
            <v>0</v>
          </cell>
          <cell r="F7396">
            <v>0</v>
          </cell>
          <cell r="G7396">
            <v>0</v>
          </cell>
        </row>
        <row r="7397">
          <cell r="A7397">
            <v>0</v>
          </cell>
          <cell r="B7397">
            <v>0</v>
          </cell>
          <cell r="C7397">
            <v>0</v>
          </cell>
          <cell r="D7397">
            <v>0</v>
          </cell>
          <cell r="E7397">
            <v>0</v>
          </cell>
          <cell r="F7397" t="str">
            <v>Total C</v>
          </cell>
          <cell r="G7397">
            <v>0</v>
          </cell>
        </row>
        <row r="7398">
          <cell r="A7398">
            <v>0</v>
          </cell>
          <cell r="B7398">
            <v>0</v>
          </cell>
          <cell r="C7398">
            <v>0</v>
          </cell>
          <cell r="D7398">
            <v>0</v>
          </cell>
          <cell r="E7398">
            <v>0</v>
          </cell>
          <cell r="F7398">
            <v>0</v>
          </cell>
          <cell r="G7398">
            <v>0</v>
          </cell>
        </row>
        <row r="7399">
          <cell r="A7399" t="str">
            <v/>
          </cell>
          <cell r="B7399" t="str">
            <v/>
          </cell>
          <cell r="C7399">
            <v>0</v>
          </cell>
          <cell r="D7399" t="str">
            <v>Costo  Neto</v>
          </cell>
          <cell r="E7399">
            <v>0</v>
          </cell>
          <cell r="F7399" t="str">
            <v>Total D=A+B+C</v>
          </cell>
          <cell r="G7399">
            <v>0</v>
          </cell>
        </row>
        <row r="7401">
          <cell r="A7401" t="str">
            <v>ANALISIS DE PRECIOS</v>
          </cell>
          <cell r="B7401">
            <v>0</v>
          </cell>
          <cell r="C7401">
            <v>0</v>
          </cell>
          <cell r="D7401">
            <v>0</v>
          </cell>
          <cell r="E7401">
            <v>0</v>
          </cell>
          <cell r="F7401">
            <v>0</v>
          </cell>
          <cell r="G7401">
            <v>0</v>
          </cell>
        </row>
        <row r="7402">
          <cell r="A7402" t="str">
            <v>COMITENTE:</v>
          </cell>
          <cell r="B7402" t="str">
            <v>DIRECCIÓN DE ARQUITECTURA</v>
          </cell>
          <cell r="C7402">
            <v>0</v>
          </cell>
          <cell r="D7402">
            <v>0</v>
          </cell>
          <cell r="E7402">
            <v>0</v>
          </cell>
          <cell r="F7402">
            <v>0</v>
          </cell>
          <cell r="G7402">
            <v>0</v>
          </cell>
        </row>
        <row r="7403">
          <cell r="A7403" t="str">
            <v>CONTRATISTA:</v>
          </cell>
          <cell r="B7403" t="str">
            <v>FUNCIONALES SIGOP</v>
          </cell>
          <cell r="C7403">
            <v>0</v>
          </cell>
          <cell r="D7403">
            <v>0</v>
          </cell>
          <cell r="E7403">
            <v>0</v>
          </cell>
          <cell r="F7403">
            <v>0</v>
          </cell>
          <cell r="G7403">
            <v>0</v>
          </cell>
        </row>
        <row r="7404">
          <cell r="A7404" t="str">
            <v>OBRA:</v>
          </cell>
          <cell r="B7404" t="str">
            <v>PRUEBA PLANILLA DE MEDICION</v>
          </cell>
          <cell r="C7404">
            <v>0</v>
          </cell>
          <cell r="D7404">
            <v>0</v>
          </cell>
          <cell r="E7404">
            <v>0</v>
          </cell>
          <cell r="F7404" t="str">
            <v>PRECIOS A:</v>
          </cell>
          <cell r="G7404">
            <v>0</v>
          </cell>
        </row>
        <row r="7405">
          <cell r="A7405" t="str">
            <v>UBICACIÓN:</v>
          </cell>
          <cell r="B7405" t="str">
            <v>CENTRO CIVICO</v>
          </cell>
          <cell r="C7405">
            <v>0</v>
          </cell>
          <cell r="D7405">
            <v>0</v>
          </cell>
          <cell r="E7405">
            <v>0</v>
          </cell>
          <cell r="F7405">
            <v>0</v>
          </cell>
          <cell r="G7405">
            <v>0</v>
          </cell>
        </row>
        <row r="7406">
          <cell r="A7406" t="str">
            <v>RUBRO:</v>
          </cell>
          <cell r="B7406" t="str">
            <v/>
          </cell>
          <cell r="C7406" t="str">
            <v/>
          </cell>
          <cell r="D7406">
            <v>0</v>
          </cell>
          <cell r="E7406">
            <v>0</v>
          </cell>
          <cell r="F7406">
            <v>0</v>
          </cell>
          <cell r="G7406">
            <v>0</v>
          </cell>
        </row>
        <row r="7407">
          <cell r="A7407" t="str">
            <v>ITEM:</v>
          </cell>
          <cell r="B7407" t="str">
            <v/>
          </cell>
          <cell r="C7407" t="str">
            <v/>
          </cell>
          <cell r="D7407">
            <v>0</v>
          </cell>
          <cell r="E7407">
            <v>0</v>
          </cell>
          <cell r="F7407" t="str">
            <v>UNIDAD:</v>
          </cell>
          <cell r="G7407" t="str">
            <v/>
          </cell>
        </row>
        <row r="7408">
          <cell r="A7408">
            <v>0</v>
          </cell>
          <cell r="B7408">
            <v>0</v>
          </cell>
          <cell r="C7408">
            <v>0</v>
          </cell>
          <cell r="D7408">
            <v>0</v>
          </cell>
          <cell r="E7408">
            <v>0</v>
          </cell>
          <cell r="F7408">
            <v>0</v>
          </cell>
          <cell r="G7408">
            <v>0</v>
          </cell>
        </row>
        <row r="7409">
          <cell r="A7409" t="str">
            <v>DATOS REDETERMINACION</v>
          </cell>
          <cell r="B7409">
            <v>0</v>
          </cell>
          <cell r="C7409" t="str">
            <v>DESIGNACION</v>
          </cell>
          <cell r="D7409" t="str">
            <v>U</v>
          </cell>
          <cell r="E7409" t="str">
            <v>Cantidad</v>
          </cell>
          <cell r="F7409" t="str">
            <v>$ Unitarios</v>
          </cell>
          <cell r="G7409" t="str">
            <v>$ Parcial</v>
          </cell>
        </row>
        <row r="7410">
          <cell r="A7410" t="str">
            <v>CÓDIGO</v>
          </cell>
          <cell r="B7410" t="str">
            <v>DESCRIPCIÓN</v>
          </cell>
          <cell r="C7410">
            <v>0</v>
          </cell>
          <cell r="D7410">
            <v>0</v>
          </cell>
          <cell r="E7410">
            <v>0</v>
          </cell>
          <cell r="F7410">
            <v>0</v>
          </cell>
          <cell r="G7410">
            <v>0</v>
          </cell>
        </row>
        <row r="7411">
          <cell r="A7411">
            <v>0</v>
          </cell>
          <cell r="B7411">
            <v>0</v>
          </cell>
          <cell r="C7411" t="str">
            <v>A - MATERIALES</v>
          </cell>
          <cell r="D7411">
            <v>0</v>
          </cell>
          <cell r="E7411">
            <v>0</v>
          </cell>
          <cell r="F7411">
            <v>0</v>
          </cell>
          <cell r="G7411">
            <v>0</v>
          </cell>
        </row>
        <row r="7412">
          <cell r="A7412" t="str">
            <v/>
          </cell>
          <cell r="B7412" t="str">
            <v/>
          </cell>
          <cell r="C7412">
            <v>0</v>
          </cell>
          <cell r="D7412" t="str">
            <v/>
          </cell>
          <cell r="E7412">
            <v>0</v>
          </cell>
          <cell r="F7412">
            <v>0</v>
          </cell>
          <cell r="G7412">
            <v>0</v>
          </cell>
        </row>
        <row r="7413">
          <cell r="A7413" t="str">
            <v/>
          </cell>
          <cell r="B7413" t="str">
            <v/>
          </cell>
          <cell r="C7413">
            <v>0</v>
          </cell>
          <cell r="D7413" t="str">
            <v/>
          </cell>
          <cell r="E7413">
            <v>0</v>
          </cell>
          <cell r="F7413">
            <v>0</v>
          </cell>
          <cell r="G7413">
            <v>0</v>
          </cell>
        </row>
        <row r="7414">
          <cell r="A7414" t="str">
            <v/>
          </cell>
          <cell r="B7414" t="str">
            <v/>
          </cell>
          <cell r="C7414">
            <v>0</v>
          </cell>
          <cell r="D7414" t="str">
            <v/>
          </cell>
          <cell r="E7414">
            <v>0</v>
          </cell>
          <cell r="F7414">
            <v>0</v>
          </cell>
          <cell r="G7414">
            <v>0</v>
          </cell>
        </row>
        <row r="7415">
          <cell r="A7415" t="str">
            <v/>
          </cell>
          <cell r="B7415" t="str">
            <v/>
          </cell>
          <cell r="C7415">
            <v>0</v>
          </cell>
          <cell r="D7415" t="str">
            <v/>
          </cell>
          <cell r="E7415">
            <v>0</v>
          </cell>
          <cell r="F7415">
            <v>0</v>
          </cell>
          <cell r="G7415">
            <v>0</v>
          </cell>
        </row>
        <row r="7416">
          <cell r="A7416" t="str">
            <v/>
          </cell>
          <cell r="B7416" t="str">
            <v/>
          </cell>
          <cell r="C7416">
            <v>0</v>
          </cell>
          <cell r="D7416" t="str">
            <v/>
          </cell>
          <cell r="E7416">
            <v>0</v>
          </cell>
          <cell r="F7416">
            <v>0</v>
          </cell>
          <cell r="G7416">
            <v>0</v>
          </cell>
        </row>
        <row r="7417">
          <cell r="A7417" t="str">
            <v/>
          </cell>
          <cell r="B7417" t="str">
            <v/>
          </cell>
          <cell r="C7417">
            <v>0</v>
          </cell>
          <cell r="D7417" t="str">
            <v/>
          </cell>
          <cell r="E7417">
            <v>0</v>
          </cell>
          <cell r="F7417">
            <v>0</v>
          </cell>
          <cell r="G7417">
            <v>0</v>
          </cell>
        </row>
        <row r="7418">
          <cell r="A7418" t="str">
            <v/>
          </cell>
          <cell r="B7418" t="str">
            <v/>
          </cell>
          <cell r="C7418">
            <v>0</v>
          </cell>
          <cell r="D7418" t="str">
            <v/>
          </cell>
          <cell r="E7418">
            <v>0</v>
          </cell>
          <cell r="F7418">
            <v>0</v>
          </cell>
          <cell r="G7418">
            <v>0</v>
          </cell>
        </row>
        <row r="7419">
          <cell r="A7419" t="str">
            <v/>
          </cell>
          <cell r="B7419" t="str">
            <v/>
          </cell>
          <cell r="C7419">
            <v>0</v>
          </cell>
          <cell r="D7419" t="str">
            <v/>
          </cell>
          <cell r="E7419">
            <v>0</v>
          </cell>
          <cell r="F7419">
            <v>0</v>
          </cell>
          <cell r="G7419">
            <v>0</v>
          </cell>
        </row>
        <row r="7420">
          <cell r="A7420" t="str">
            <v/>
          </cell>
          <cell r="B7420" t="str">
            <v/>
          </cell>
          <cell r="C7420">
            <v>0</v>
          </cell>
          <cell r="D7420" t="str">
            <v/>
          </cell>
          <cell r="E7420">
            <v>0</v>
          </cell>
          <cell r="F7420">
            <v>0</v>
          </cell>
          <cell r="G7420">
            <v>0</v>
          </cell>
        </row>
        <row r="7421">
          <cell r="A7421" t="str">
            <v/>
          </cell>
          <cell r="B7421" t="str">
            <v/>
          </cell>
          <cell r="C7421">
            <v>0</v>
          </cell>
          <cell r="D7421" t="str">
            <v/>
          </cell>
          <cell r="E7421">
            <v>0</v>
          </cell>
          <cell r="F7421">
            <v>0</v>
          </cell>
          <cell r="G7421">
            <v>0</v>
          </cell>
        </row>
        <row r="7422">
          <cell r="A7422" t="str">
            <v/>
          </cell>
          <cell r="B7422" t="str">
            <v/>
          </cell>
          <cell r="C7422">
            <v>0</v>
          </cell>
          <cell r="D7422" t="str">
            <v/>
          </cell>
          <cell r="E7422">
            <v>0</v>
          </cell>
          <cell r="F7422">
            <v>0</v>
          </cell>
          <cell r="G7422">
            <v>0</v>
          </cell>
        </row>
        <row r="7423">
          <cell r="A7423" t="str">
            <v/>
          </cell>
          <cell r="B7423" t="str">
            <v/>
          </cell>
          <cell r="C7423">
            <v>0</v>
          </cell>
          <cell r="D7423" t="str">
            <v/>
          </cell>
          <cell r="E7423">
            <v>0</v>
          </cell>
          <cell r="F7423">
            <v>0</v>
          </cell>
          <cell r="G7423">
            <v>0</v>
          </cell>
        </row>
        <row r="7424">
          <cell r="A7424" t="str">
            <v/>
          </cell>
          <cell r="B7424" t="str">
            <v/>
          </cell>
          <cell r="C7424">
            <v>0</v>
          </cell>
          <cell r="D7424" t="str">
            <v/>
          </cell>
          <cell r="E7424">
            <v>0</v>
          </cell>
          <cell r="F7424">
            <v>0</v>
          </cell>
          <cell r="G7424">
            <v>0</v>
          </cell>
        </row>
        <row r="7425">
          <cell r="A7425" t="str">
            <v/>
          </cell>
          <cell r="B7425" t="str">
            <v/>
          </cell>
          <cell r="C7425">
            <v>0</v>
          </cell>
          <cell r="D7425" t="str">
            <v/>
          </cell>
          <cell r="E7425">
            <v>0</v>
          </cell>
          <cell r="F7425">
            <v>0</v>
          </cell>
          <cell r="G7425">
            <v>0</v>
          </cell>
        </row>
        <row r="7426">
          <cell r="A7426">
            <v>0</v>
          </cell>
          <cell r="B7426">
            <v>0</v>
          </cell>
          <cell r="C7426">
            <v>0</v>
          </cell>
          <cell r="D7426">
            <v>0</v>
          </cell>
          <cell r="E7426">
            <v>0</v>
          </cell>
          <cell r="F7426" t="str">
            <v>Total A</v>
          </cell>
          <cell r="G7426">
            <v>0</v>
          </cell>
        </row>
        <row r="7427">
          <cell r="A7427">
            <v>0</v>
          </cell>
          <cell r="B7427">
            <v>0</v>
          </cell>
          <cell r="C7427" t="str">
            <v>B - MANO DE OBRA</v>
          </cell>
          <cell r="D7427">
            <v>0</v>
          </cell>
          <cell r="E7427">
            <v>0</v>
          </cell>
          <cell r="F7427">
            <v>0</v>
          </cell>
          <cell r="G7427">
            <v>0</v>
          </cell>
        </row>
        <row r="7428">
          <cell r="A7428" t="str">
            <v/>
          </cell>
          <cell r="B7428">
            <v>0</v>
          </cell>
          <cell r="C7428">
            <v>0</v>
          </cell>
          <cell r="D7428" t="str">
            <v/>
          </cell>
          <cell r="E7428">
            <v>0</v>
          </cell>
          <cell r="F7428">
            <v>0</v>
          </cell>
          <cell r="G7428">
            <v>0</v>
          </cell>
        </row>
        <row r="7429">
          <cell r="A7429" t="str">
            <v/>
          </cell>
          <cell r="B7429">
            <v>0</v>
          </cell>
          <cell r="C7429">
            <v>0</v>
          </cell>
          <cell r="D7429" t="str">
            <v/>
          </cell>
          <cell r="E7429">
            <v>0</v>
          </cell>
          <cell r="F7429">
            <v>0</v>
          </cell>
          <cell r="G7429">
            <v>0</v>
          </cell>
        </row>
        <row r="7430">
          <cell r="A7430" t="str">
            <v/>
          </cell>
          <cell r="B7430">
            <v>0</v>
          </cell>
          <cell r="C7430">
            <v>0</v>
          </cell>
          <cell r="D7430" t="str">
            <v/>
          </cell>
          <cell r="E7430">
            <v>0</v>
          </cell>
          <cell r="F7430">
            <v>0</v>
          </cell>
          <cell r="G7430">
            <v>0</v>
          </cell>
        </row>
        <row r="7431">
          <cell r="A7431" t="str">
            <v/>
          </cell>
          <cell r="B7431">
            <v>0</v>
          </cell>
          <cell r="C7431">
            <v>0</v>
          </cell>
          <cell r="D7431" t="str">
            <v/>
          </cell>
          <cell r="E7431">
            <v>0</v>
          </cell>
          <cell r="F7431">
            <v>0</v>
          </cell>
          <cell r="G7431">
            <v>0</v>
          </cell>
        </row>
        <row r="7432">
          <cell r="A7432" t="str">
            <v/>
          </cell>
          <cell r="B7432">
            <v>0</v>
          </cell>
          <cell r="C7432">
            <v>0</v>
          </cell>
          <cell r="D7432" t="str">
            <v/>
          </cell>
          <cell r="E7432">
            <v>0</v>
          </cell>
          <cell r="F7432">
            <v>0</v>
          </cell>
          <cell r="G7432">
            <v>0</v>
          </cell>
        </row>
        <row r="7433">
          <cell r="A7433" t="str">
            <v/>
          </cell>
          <cell r="B7433">
            <v>0</v>
          </cell>
          <cell r="C7433">
            <v>0</v>
          </cell>
          <cell r="D7433" t="str">
            <v/>
          </cell>
          <cell r="E7433">
            <v>0</v>
          </cell>
          <cell r="F7433">
            <v>0</v>
          </cell>
          <cell r="G7433">
            <v>0</v>
          </cell>
        </row>
        <row r="7434">
          <cell r="A7434" t="str">
            <v/>
          </cell>
          <cell r="B7434">
            <v>0</v>
          </cell>
          <cell r="C7434">
            <v>0</v>
          </cell>
          <cell r="D7434" t="str">
            <v/>
          </cell>
          <cell r="E7434">
            <v>0</v>
          </cell>
          <cell r="F7434">
            <v>0</v>
          </cell>
          <cell r="G7434">
            <v>0</v>
          </cell>
        </row>
        <row r="7435">
          <cell r="A7435" t="str">
            <v/>
          </cell>
          <cell r="B7435">
            <v>0</v>
          </cell>
          <cell r="C7435">
            <v>0</v>
          </cell>
          <cell r="D7435" t="str">
            <v/>
          </cell>
          <cell r="E7435">
            <v>0</v>
          </cell>
          <cell r="F7435">
            <v>0</v>
          </cell>
          <cell r="G7435">
            <v>0</v>
          </cell>
        </row>
        <row r="7436">
          <cell r="A7436">
            <v>0</v>
          </cell>
          <cell r="B7436">
            <v>0</v>
          </cell>
          <cell r="C7436">
            <v>0</v>
          </cell>
          <cell r="D7436">
            <v>0</v>
          </cell>
          <cell r="E7436">
            <v>0</v>
          </cell>
          <cell r="F7436" t="str">
            <v>Total B</v>
          </cell>
          <cell r="G7436">
            <v>0</v>
          </cell>
        </row>
        <row r="7437">
          <cell r="A7437">
            <v>0</v>
          </cell>
          <cell r="B7437">
            <v>0</v>
          </cell>
          <cell r="C7437" t="str">
            <v>C - EQUIPOS</v>
          </cell>
          <cell r="D7437">
            <v>0</v>
          </cell>
          <cell r="E7437">
            <v>0</v>
          </cell>
          <cell r="F7437">
            <v>0</v>
          </cell>
          <cell r="G7437">
            <v>0</v>
          </cell>
        </row>
        <row r="7438">
          <cell r="A7438" t="str">
            <v/>
          </cell>
          <cell r="B7438" t="str">
            <v/>
          </cell>
          <cell r="C7438">
            <v>0</v>
          </cell>
          <cell r="D7438" t="str">
            <v/>
          </cell>
          <cell r="E7438">
            <v>0</v>
          </cell>
          <cell r="F7438">
            <v>0</v>
          </cell>
          <cell r="G7438">
            <v>0</v>
          </cell>
        </row>
        <row r="7439">
          <cell r="A7439" t="str">
            <v/>
          </cell>
          <cell r="B7439" t="str">
            <v/>
          </cell>
          <cell r="C7439">
            <v>0</v>
          </cell>
          <cell r="D7439" t="str">
            <v/>
          </cell>
          <cell r="E7439">
            <v>0</v>
          </cell>
          <cell r="F7439">
            <v>0</v>
          </cell>
          <cell r="G7439">
            <v>0</v>
          </cell>
        </row>
        <row r="7440">
          <cell r="A7440" t="str">
            <v/>
          </cell>
          <cell r="B7440" t="str">
            <v/>
          </cell>
          <cell r="C7440">
            <v>0</v>
          </cell>
          <cell r="D7440" t="str">
            <v/>
          </cell>
          <cell r="E7440">
            <v>0</v>
          </cell>
          <cell r="F7440">
            <v>0</v>
          </cell>
          <cell r="G7440">
            <v>0</v>
          </cell>
        </row>
        <row r="7441">
          <cell r="A7441" t="str">
            <v/>
          </cell>
          <cell r="B7441" t="str">
            <v/>
          </cell>
          <cell r="C7441">
            <v>0</v>
          </cell>
          <cell r="D7441" t="str">
            <v/>
          </cell>
          <cell r="E7441">
            <v>0</v>
          </cell>
          <cell r="F7441">
            <v>0</v>
          </cell>
          <cell r="G7441">
            <v>0</v>
          </cell>
        </row>
        <row r="7442">
          <cell r="A7442" t="str">
            <v/>
          </cell>
          <cell r="B7442" t="str">
            <v/>
          </cell>
          <cell r="C7442">
            <v>0</v>
          </cell>
          <cell r="D7442" t="str">
            <v/>
          </cell>
          <cell r="E7442">
            <v>0</v>
          </cell>
          <cell r="F7442">
            <v>0</v>
          </cell>
          <cell r="G7442">
            <v>0</v>
          </cell>
        </row>
        <row r="7443">
          <cell r="A7443" t="str">
            <v/>
          </cell>
          <cell r="B7443" t="str">
            <v/>
          </cell>
          <cell r="C7443">
            <v>0</v>
          </cell>
          <cell r="D7443" t="str">
            <v/>
          </cell>
          <cell r="E7443">
            <v>0</v>
          </cell>
          <cell r="F7443">
            <v>0</v>
          </cell>
          <cell r="G7443">
            <v>0</v>
          </cell>
        </row>
        <row r="7444">
          <cell r="A7444" t="str">
            <v/>
          </cell>
          <cell r="B7444" t="str">
            <v/>
          </cell>
          <cell r="C7444">
            <v>0</v>
          </cell>
          <cell r="D7444" t="str">
            <v/>
          </cell>
          <cell r="E7444">
            <v>0</v>
          </cell>
          <cell r="F7444">
            <v>0</v>
          </cell>
          <cell r="G7444">
            <v>0</v>
          </cell>
        </row>
        <row r="7445">
          <cell r="A7445" t="str">
            <v/>
          </cell>
          <cell r="B7445" t="str">
            <v/>
          </cell>
          <cell r="C7445">
            <v>0</v>
          </cell>
          <cell r="D7445" t="str">
            <v/>
          </cell>
          <cell r="E7445">
            <v>0</v>
          </cell>
          <cell r="F7445">
            <v>0</v>
          </cell>
          <cell r="G7445">
            <v>0</v>
          </cell>
        </row>
        <row r="7446">
          <cell r="A7446" t="str">
            <v/>
          </cell>
          <cell r="B7446" t="str">
            <v/>
          </cell>
          <cell r="C7446">
            <v>0</v>
          </cell>
          <cell r="D7446" t="str">
            <v/>
          </cell>
          <cell r="E7446">
            <v>0</v>
          </cell>
          <cell r="F7446">
            <v>0</v>
          </cell>
          <cell r="G7446">
            <v>0</v>
          </cell>
        </row>
        <row r="7447">
          <cell r="A7447">
            <v>0</v>
          </cell>
          <cell r="B7447">
            <v>0</v>
          </cell>
          <cell r="C7447">
            <v>0</v>
          </cell>
          <cell r="D7447">
            <v>0</v>
          </cell>
          <cell r="E7447">
            <v>0</v>
          </cell>
          <cell r="F7447" t="str">
            <v>Total C</v>
          </cell>
          <cell r="G7447">
            <v>0</v>
          </cell>
        </row>
        <row r="7448">
          <cell r="A7448">
            <v>0</v>
          </cell>
          <cell r="B7448">
            <v>0</v>
          </cell>
          <cell r="C7448">
            <v>0</v>
          </cell>
          <cell r="D7448">
            <v>0</v>
          </cell>
          <cell r="E7448">
            <v>0</v>
          </cell>
          <cell r="F7448">
            <v>0</v>
          </cell>
          <cell r="G7448">
            <v>0</v>
          </cell>
        </row>
        <row r="7449">
          <cell r="A7449" t="str">
            <v/>
          </cell>
          <cell r="B7449" t="str">
            <v/>
          </cell>
          <cell r="C7449">
            <v>0</v>
          </cell>
          <cell r="D7449" t="str">
            <v>Costo  Neto</v>
          </cell>
          <cell r="E7449">
            <v>0</v>
          </cell>
          <cell r="F7449" t="str">
            <v>Total D=A+B+C</v>
          </cell>
          <cell r="G7449">
            <v>0</v>
          </cell>
        </row>
        <row r="7451">
          <cell r="A7451" t="str">
            <v>ANALISIS DE PRECIOS</v>
          </cell>
          <cell r="B7451">
            <v>0</v>
          </cell>
          <cell r="C7451">
            <v>0</v>
          </cell>
          <cell r="D7451">
            <v>0</v>
          </cell>
          <cell r="E7451">
            <v>0</v>
          </cell>
          <cell r="F7451">
            <v>0</v>
          </cell>
          <cell r="G7451">
            <v>0</v>
          </cell>
        </row>
        <row r="7452">
          <cell r="A7452" t="str">
            <v>COMITENTE:</v>
          </cell>
          <cell r="B7452" t="str">
            <v>DIRECCIÓN DE ARQUITECTURA</v>
          </cell>
          <cell r="C7452">
            <v>0</v>
          </cell>
          <cell r="D7452">
            <v>0</v>
          </cell>
          <cell r="E7452">
            <v>0</v>
          </cell>
          <cell r="F7452">
            <v>0</v>
          </cell>
          <cell r="G7452">
            <v>0</v>
          </cell>
        </row>
        <row r="7453">
          <cell r="A7453" t="str">
            <v>CONTRATISTA:</v>
          </cell>
          <cell r="B7453" t="str">
            <v>FUNCIONALES SIGOP</v>
          </cell>
          <cell r="C7453">
            <v>0</v>
          </cell>
          <cell r="D7453">
            <v>0</v>
          </cell>
          <cell r="E7453">
            <v>0</v>
          </cell>
          <cell r="F7453">
            <v>0</v>
          </cell>
          <cell r="G7453">
            <v>0</v>
          </cell>
        </row>
        <row r="7454">
          <cell r="A7454" t="str">
            <v>OBRA:</v>
          </cell>
          <cell r="B7454" t="str">
            <v>PRUEBA PLANILLA DE MEDICION</v>
          </cell>
          <cell r="C7454">
            <v>0</v>
          </cell>
          <cell r="D7454">
            <v>0</v>
          </cell>
          <cell r="E7454">
            <v>0</v>
          </cell>
          <cell r="F7454" t="str">
            <v>PRECIOS A:</v>
          </cell>
          <cell r="G7454">
            <v>0</v>
          </cell>
        </row>
        <row r="7455">
          <cell r="A7455" t="str">
            <v>UBICACIÓN:</v>
          </cell>
          <cell r="B7455" t="str">
            <v>CENTRO CIVICO</v>
          </cell>
          <cell r="C7455">
            <v>0</v>
          </cell>
          <cell r="D7455">
            <v>0</v>
          </cell>
          <cell r="E7455">
            <v>0</v>
          </cell>
          <cell r="F7455">
            <v>0</v>
          </cell>
          <cell r="G7455">
            <v>0</v>
          </cell>
        </row>
        <row r="7456">
          <cell r="A7456" t="str">
            <v>RUBRO:</v>
          </cell>
          <cell r="B7456" t="str">
            <v/>
          </cell>
          <cell r="C7456" t="str">
            <v/>
          </cell>
          <cell r="D7456">
            <v>0</v>
          </cell>
          <cell r="E7456">
            <v>0</v>
          </cell>
          <cell r="F7456">
            <v>0</v>
          </cell>
          <cell r="G7456">
            <v>0</v>
          </cell>
        </row>
        <row r="7457">
          <cell r="A7457" t="str">
            <v>ITEM:</v>
          </cell>
          <cell r="B7457" t="str">
            <v/>
          </cell>
          <cell r="C7457" t="str">
            <v/>
          </cell>
          <cell r="D7457">
            <v>0</v>
          </cell>
          <cell r="E7457">
            <v>0</v>
          </cell>
          <cell r="F7457" t="str">
            <v>UNIDAD:</v>
          </cell>
          <cell r="G7457" t="str">
            <v/>
          </cell>
        </row>
        <row r="7458">
          <cell r="A7458">
            <v>0</v>
          </cell>
          <cell r="B7458">
            <v>0</v>
          </cell>
          <cell r="C7458">
            <v>0</v>
          </cell>
          <cell r="D7458">
            <v>0</v>
          </cell>
          <cell r="E7458">
            <v>0</v>
          </cell>
          <cell r="F7458">
            <v>0</v>
          </cell>
          <cell r="G7458">
            <v>0</v>
          </cell>
        </row>
        <row r="7459">
          <cell r="A7459" t="str">
            <v>DATOS REDETERMINACION</v>
          </cell>
          <cell r="B7459">
            <v>0</v>
          </cell>
          <cell r="C7459" t="str">
            <v>DESIGNACION</v>
          </cell>
          <cell r="D7459" t="str">
            <v>U</v>
          </cell>
          <cell r="E7459" t="str">
            <v>Cantidad</v>
          </cell>
          <cell r="F7459" t="str">
            <v>$ Unitarios</v>
          </cell>
          <cell r="G7459" t="str">
            <v>$ Parcial</v>
          </cell>
        </row>
        <row r="7460">
          <cell r="A7460" t="str">
            <v>CÓDIGO</v>
          </cell>
          <cell r="B7460" t="str">
            <v>DESCRIPCIÓN</v>
          </cell>
          <cell r="C7460">
            <v>0</v>
          </cell>
          <cell r="D7460">
            <v>0</v>
          </cell>
          <cell r="E7460">
            <v>0</v>
          </cell>
          <cell r="F7460">
            <v>0</v>
          </cell>
          <cell r="G7460">
            <v>0</v>
          </cell>
        </row>
        <row r="7461">
          <cell r="A7461">
            <v>0</v>
          </cell>
          <cell r="B7461">
            <v>0</v>
          </cell>
          <cell r="C7461" t="str">
            <v>A - MATERIALES</v>
          </cell>
          <cell r="D7461">
            <v>0</v>
          </cell>
          <cell r="E7461">
            <v>0</v>
          </cell>
          <cell r="F7461">
            <v>0</v>
          </cell>
          <cell r="G7461">
            <v>0</v>
          </cell>
        </row>
        <row r="7462">
          <cell r="A7462" t="str">
            <v/>
          </cell>
          <cell r="B7462" t="str">
            <v/>
          </cell>
          <cell r="C7462">
            <v>0</v>
          </cell>
          <cell r="D7462" t="str">
            <v/>
          </cell>
          <cell r="E7462">
            <v>0</v>
          </cell>
          <cell r="F7462">
            <v>0</v>
          </cell>
          <cell r="G7462">
            <v>0</v>
          </cell>
        </row>
        <row r="7463">
          <cell r="A7463" t="str">
            <v/>
          </cell>
          <cell r="B7463" t="str">
            <v/>
          </cell>
          <cell r="C7463">
            <v>0</v>
          </cell>
          <cell r="D7463" t="str">
            <v/>
          </cell>
          <cell r="E7463">
            <v>0</v>
          </cell>
          <cell r="F7463">
            <v>0</v>
          </cell>
          <cell r="G7463">
            <v>0</v>
          </cell>
        </row>
        <row r="7464">
          <cell r="A7464" t="str">
            <v/>
          </cell>
          <cell r="B7464" t="str">
            <v/>
          </cell>
          <cell r="C7464">
            <v>0</v>
          </cell>
          <cell r="D7464" t="str">
            <v/>
          </cell>
          <cell r="E7464">
            <v>0</v>
          </cell>
          <cell r="F7464">
            <v>0</v>
          </cell>
          <cell r="G7464">
            <v>0</v>
          </cell>
        </row>
        <row r="7465">
          <cell r="A7465" t="str">
            <v/>
          </cell>
          <cell r="B7465" t="str">
            <v/>
          </cell>
          <cell r="C7465">
            <v>0</v>
          </cell>
          <cell r="D7465" t="str">
            <v/>
          </cell>
          <cell r="E7465">
            <v>0</v>
          </cell>
          <cell r="F7465">
            <v>0</v>
          </cell>
          <cell r="G7465">
            <v>0</v>
          </cell>
        </row>
        <row r="7466">
          <cell r="A7466" t="str">
            <v/>
          </cell>
          <cell r="B7466" t="str">
            <v/>
          </cell>
          <cell r="C7466">
            <v>0</v>
          </cell>
          <cell r="D7466" t="str">
            <v/>
          </cell>
          <cell r="E7466">
            <v>0</v>
          </cell>
          <cell r="F7466">
            <v>0</v>
          </cell>
          <cell r="G7466">
            <v>0</v>
          </cell>
        </row>
        <row r="7467">
          <cell r="A7467" t="str">
            <v/>
          </cell>
          <cell r="B7467" t="str">
            <v/>
          </cell>
          <cell r="C7467">
            <v>0</v>
          </cell>
          <cell r="D7467" t="str">
            <v/>
          </cell>
          <cell r="E7467">
            <v>0</v>
          </cell>
          <cell r="F7467">
            <v>0</v>
          </cell>
          <cell r="G7467">
            <v>0</v>
          </cell>
        </row>
        <row r="7468">
          <cell r="A7468" t="str">
            <v/>
          </cell>
          <cell r="B7468" t="str">
            <v/>
          </cell>
          <cell r="C7468">
            <v>0</v>
          </cell>
          <cell r="D7468" t="str">
            <v/>
          </cell>
          <cell r="E7468">
            <v>0</v>
          </cell>
          <cell r="F7468">
            <v>0</v>
          </cell>
          <cell r="G7468">
            <v>0</v>
          </cell>
        </row>
        <row r="7469">
          <cell r="A7469" t="str">
            <v/>
          </cell>
          <cell r="B7469" t="str">
            <v/>
          </cell>
          <cell r="C7469">
            <v>0</v>
          </cell>
          <cell r="D7469" t="str">
            <v/>
          </cell>
          <cell r="E7469">
            <v>0</v>
          </cell>
          <cell r="F7469">
            <v>0</v>
          </cell>
          <cell r="G7469">
            <v>0</v>
          </cell>
        </row>
        <row r="7470">
          <cell r="A7470" t="str">
            <v/>
          </cell>
          <cell r="B7470" t="str">
            <v/>
          </cell>
          <cell r="C7470">
            <v>0</v>
          </cell>
          <cell r="D7470" t="str">
            <v/>
          </cell>
          <cell r="E7470">
            <v>0</v>
          </cell>
          <cell r="F7470">
            <v>0</v>
          </cell>
          <cell r="G7470">
            <v>0</v>
          </cell>
        </row>
        <row r="7471">
          <cell r="A7471" t="str">
            <v/>
          </cell>
          <cell r="B7471" t="str">
            <v/>
          </cell>
          <cell r="C7471">
            <v>0</v>
          </cell>
          <cell r="D7471" t="str">
            <v/>
          </cell>
          <cell r="E7471">
            <v>0</v>
          </cell>
          <cell r="F7471">
            <v>0</v>
          </cell>
          <cell r="G7471">
            <v>0</v>
          </cell>
        </row>
        <row r="7472">
          <cell r="A7472" t="str">
            <v/>
          </cell>
          <cell r="B7472" t="str">
            <v/>
          </cell>
          <cell r="C7472">
            <v>0</v>
          </cell>
          <cell r="D7472" t="str">
            <v/>
          </cell>
          <cell r="E7472">
            <v>0</v>
          </cell>
          <cell r="F7472">
            <v>0</v>
          </cell>
          <cell r="G7472">
            <v>0</v>
          </cell>
        </row>
        <row r="7473">
          <cell r="A7473" t="str">
            <v/>
          </cell>
          <cell r="B7473" t="str">
            <v/>
          </cell>
          <cell r="C7473">
            <v>0</v>
          </cell>
          <cell r="D7473" t="str">
            <v/>
          </cell>
          <cell r="E7473">
            <v>0</v>
          </cell>
          <cell r="F7473">
            <v>0</v>
          </cell>
          <cell r="G7473">
            <v>0</v>
          </cell>
        </row>
        <row r="7474">
          <cell r="A7474" t="str">
            <v/>
          </cell>
          <cell r="B7474" t="str">
            <v/>
          </cell>
          <cell r="C7474">
            <v>0</v>
          </cell>
          <cell r="D7474" t="str">
            <v/>
          </cell>
          <cell r="E7474">
            <v>0</v>
          </cell>
          <cell r="F7474">
            <v>0</v>
          </cell>
          <cell r="G7474">
            <v>0</v>
          </cell>
        </row>
        <row r="7475">
          <cell r="A7475" t="str">
            <v/>
          </cell>
          <cell r="B7475" t="str">
            <v/>
          </cell>
          <cell r="C7475">
            <v>0</v>
          </cell>
          <cell r="D7475" t="str">
            <v/>
          </cell>
          <cell r="E7475">
            <v>0</v>
          </cell>
          <cell r="F7475">
            <v>0</v>
          </cell>
          <cell r="G7475">
            <v>0</v>
          </cell>
        </row>
        <row r="7476">
          <cell r="A7476">
            <v>0</v>
          </cell>
          <cell r="B7476">
            <v>0</v>
          </cell>
          <cell r="C7476">
            <v>0</v>
          </cell>
          <cell r="D7476">
            <v>0</v>
          </cell>
          <cell r="E7476">
            <v>0</v>
          </cell>
          <cell r="F7476" t="str">
            <v>Total A</v>
          </cell>
          <cell r="G7476">
            <v>0</v>
          </cell>
        </row>
        <row r="7477">
          <cell r="A7477">
            <v>0</v>
          </cell>
          <cell r="B7477">
            <v>0</v>
          </cell>
          <cell r="C7477" t="str">
            <v>B - MANO DE OBRA</v>
          </cell>
          <cell r="D7477">
            <v>0</v>
          </cell>
          <cell r="E7477">
            <v>0</v>
          </cell>
          <cell r="F7477">
            <v>0</v>
          </cell>
          <cell r="G7477">
            <v>0</v>
          </cell>
        </row>
        <row r="7478">
          <cell r="A7478" t="str">
            <v/>
          </cell>
          <cell r="B7478">
            <v>0</v>
          </cell>
          <cell r="C7478">
            <v>0</v>
          </cell>
          <cell r="D7478" t="str">
            <v/>
          </cell>
          <cell r="E7478">
            <v>0</v>
          </cell>
          <cell r="F7478">
            <v>0</v>
          </cell>
          <cell r="G7478">
            <v>0</v>
          </cell>
        </row>
        <row r="7479">
          <cell r="A7479" t="str">
            <v/>
          </cell>
          <cell r="B7479">
            <v>0</v>
          </cell>
          <cell r="C7479">
            <v>0</v>
          </cell>
          <cell r="D7479" t="str">
            <v/>
          </cell>
          <cell r="E7479">
            <v>0</v>
          </cell>
          <cell r="F7479">
            <v>0</v>
          </cell>
          <cell r="G7479">
            <v>0</v>
          </cell>
        </row>
        <row r="7480">
          <cell r="A7480" t="str">
            <v/>
          </cell>
          <cell r="B7480">
            <v>0</v>
          </cell>
          <cell r="C7480">
            <v>0</v>
          </cell>
          <cell r="D7480" t="str">
            <v/>
          </cell>
          <cell r="E7480">
            <v>0</v>
          </cell>
          <cell r="F7480">
            <v>0</v>
          </cell>
          <cell r="G7480">
            <v>0</v>
          </cell>
        </row>
        <row r="7481">
          <cell r="A7481" t="str">
            <v/>
          </cell>
          <cell r="B7481">
            <v>0</v>
          </cell>
          <cell r="C7481">
            <v>0</v>
          </cell>
          <cell r="D7481" t="str">
            <v/>
          </cell>
          <cell r="E7481">
            <v>0</v>
          </cell>
          <cell r="F7481">
            <v>0</v>
          </cell>
          <cell r="G7481">
            <v>0</v>
          </cell>
        </row>
        <row r="7482">
          <cell r="A7482" t="str">
            <v/>
          </cell>
          <cell r="B7482">
            <v>0</v>
          </cell>
          <cell r="C7482">
            <v>0</v>
          </cell>
          <cell r="D7482" t="str">
            <v/>
          </cell>
          <cell r="E7482">
            <v>0</v>
          </cell>
          <cell r="F7482">
            <v>0</v>
          </cell>
          <cell r="G7482">
            <v>0</v>
          </cell>
        </row>
        <row r="7483">
          <cell r="A7483" t="str">
            <v/>
          </cell>
          <cell r="B7483">
            <v>0</v>
          </cell>
          <cell r="C7483">
            <v>0</v>
          </cell>
          <cell r="D7483" t="str">
            <v/>
          </cell>
          <cell r="E7483">
            <v>0</v>
          </cell>
          <cell r="F7483">
            <v>0</v>
          </cell>
          <cell r="G7483">
            <v>0</v>
          </cell>
        </row>
        <row r="7484">
          <cell r="A7484" t="str">
            <v/>
          </cell>
          <cell r="B7484">
            <v>0</v>
          </cell>
          <cell r="C7484">
            <v>0</v>
          </cell>
          <cell r="D7484" t="str">
            <v/>
          </cell>
          <cell r="E7484">
            <v>0</v>
          </cell>
          <cell r="F7484">
            <v>0</v>
          </cell>
          <cell r="G7484">
            <v>0</v>
          </cell>
        </row>
        <row r="7485">
          <cell r="A7485" t="str">
            <v/>
          </cell>
          <cell r="B7485">
            <v>0</v>
          </cell>
          <cell r="C7485">
            <v>0</v>
          </cell>
          <cell r="D7485" t="str">
            <v/>
          </cell>
          <cell r="E7485">
            <v>0</v>
          </cell>
          <cell r="F7485">
            <v>0</v>
          </cell>
          <cell r="G7485">
            <v>0</v>
          </cell>
        </row>
        <row r="7486">
          <cell r="A7486">
            <v>0</v>
          </cell>
          <cell r="B7486">
            <v>0</v>
          </cell>
          <cell r="C7486">
            <v>0</v>
          </cell>
          <cell r="D7486">
            <v>0</v>
          </cell>
          <cell r="E7486">
            <v>0</v>
          </cell>
          <cell r="F7486" t="str">
            <v>Total B</v>
          </cell>
          <cell r="G7486">
            <v>0</v>
          </cell>
        </row>
        <row r="7487">
          <cell r="A7487">
            <v>0</v>
          </cell>
          <cell r="B7487">
            <v>0</v>
          </cell>
          <cell r="C7487" t="str">
            <v>C - EQUIPOS</v>
          </cell>
          <cell r="D7487">
            <v>0</v>
          </cell>
          <cell r="E7487">
            <v>0</v>
          </cell>
          <cell r="F7487">
            <v>0</v>
          </cell>
          <cell r="G7487">
            <v>0</v>
          </cell>
        </row>
        <row r="7488">
          <cell r="A7488" t="str">
            <v/>
          </cell>
          <cell r="B7488" t="str">
            <v/>
          </cell>
          <cell r="C7488">
            <v>0</v>
          </cell>
          <cell r="D7488" t="str">
            <v/>
          </cell>
          <cell r="E7488">
            <v>0</v>
          </cell>
          <cell r="F7488">
            <v>0</v>
          </cell>
          <cell r="G7488">
            <v>0</v>
          </cell>
        </row>
        <row r="7489">
          <cell r="A7489" t="str">
            <v/>
          </cell>
          <cell r="B7489" t="str">
            <v/>
          </cell>
          <cell r="C7489">
            <v>0</v>
          </cell>
          <cell r="D7489" t="str">
            <v/>
          </cell>
          <cell r="E7489">
            <v>0</v>
          </cell>
          <cell r="F7489">
            <v>0</v>
          </cell>
          <cell r="G7489">
            <v>0</v>
          </cell>
        </row>
        <row r="7490">
          <cell r="A7490" t="str">
            <v/>
          </cell>
          <cell r="B7490" t="str">
            <v/>
          </cell>
          <cell r="C7490">
            <v>0</v>
          </cell>
          <cell r="D7490" t="str">
            <v/>
          </cell>
          <cell r="E7490">
            <v>0</v>
          </cell>
          <cell r="F7490">
            <v>0</v>
          </cell>
          <cell r="G7490">
            <v>0</v>
          </cell>
        </row>
        <row r="7491">
          <cell r="A7491" t="str">
            <v/>
          </cell>
          <cell r="B7491" t="str">
            <v/>
          </cell>
          <cell r="C7491">
            <v>0</v>
          </cell>
          <cell r="D7491" t="str">
            <v/>
          </cell>
          <cell r="E7491">
            <v>0</v>
          </cell>
          <cell r="F7491">
            <v>0</v>
          </cell>
          <cell r="G7491">
            <v>0</v>
          </cell>
        </row>
        <row r="7492">
          <cell r="A7492" t="str">
            <v/>
          </cell>
          <cell r="B7492" t="str">
            <v/>
          </cell>
          <cell r="C7492">
            <v>0</v>
          </cell>
          <cell r="D7492" t="str">
            <v/>
          </cell>
          <cell r="E7492">
            <v>0</v>
          </cell>
          <cell r="F7492">
            <v>0</v>
          </cell>
          <cell r="G7492">
            <v>0</v>
          </cell>
        </row>
        <row r="7493">
          <cell r="A7493" t="str">
            <v/>
          </cell>
          <cell r="B7493" t="str">
            <v/>
          </cell>
          <cell r="C7493">
            <v>0</v>
          </cell>
          <cell r="D7493" t="str">
            <v/>
          </cell>
          <cell r="E7493">
            <v>0</v>
          </cell>
          <cell r="F7493">
            <v>0</v>
          </cell>
          <cell r="G7493">
            <v>0</v>
          </cell>
        </row>
        <row r="7494">
          <cell r="A7494" t="str">
            <v/>
          </cell>
          <cell r="B7494" t="str">
            <v/>
          </cell>
          <cell r="C7494">
            <v>0</v>
          </cell>
          <cell r="D7494" t="str">
            <v/>
          </cell>
          <cell r="E7494">
            <v>0</v>
          </cell>
          <cell r="F7494">
            <v>0</v>
          </cell>
          <cell r="G7494">
            <v>0</v>
          </cell>
        </row>
        <row r="7495">
          <cell r="A7495" t="str">
            <v/>
          </cell>
          <cell r="B7495" t="str">
            <v/>
          </cell>
          <cell r="C7495">
            <v>0</v>
          </cell>
          <cell r="D7495" t="str">
            <v/>
          </cell>
          <cell r="E7495">
            <v>0</v>
          </cell>
          <cell r="F7495">
            <v>0</v>
          </cell>
          <cell r="G7495">
            <v>0</v>
          </cell>
        </row>
        <row r="7496">
          <cell r="A7496" t="str">
            <v/>
          </cell>
          <cell r="B7496" t="str">
            <v/>
          </cell>
          <cell r="C7496">
            <v>0</v>
          </cell>
          <cell r="D7496" t="str">
            <v/>
          </cell>
          <cell r="E7496">
            <v>0</v>
          </cell>
          <cell r="F7496">
            <v>0</v>
          </cell>
          <cell r="G7496">
            <v>0</v>
          </cell>
        </row>
        <row r="7497">
          <cell r="A7497">
            <v>0</v>
          </cell>
          <cell r="B7497">
            <v>0</v>
          </cell>
          <cell r="C7497">
            <v>0</v>
          </cell>
          <cell r="D7497">
            <v>0</v>
          </cell>
          <cell r="E7497">
            <v>0</v>
          </cell>
          <cell r="F7497" t="str">
            <v>Total C</v>
          </cell>
          <cell r="G7497">
            <v>0</v>
          </cell>
        </row>
        <row r="7498">
          <cell r="A7498">
            <v>0</v>
          </cell>
          <cell r="B7498">
            <v>0</v>
          </cell>
          <cell r="C7498">
            <v>0</v>
          </cell>
          <cell r="D7498">
            <v>0</v>
          </cell>
          <cell r="E7498">
            <v>0</v>
          </cell>
          <cell r="F7498">
            <v>0</v>
          </cell>
          <cell r="G7498">
            <v>0</v>
          </cell>
        </row>
        <row r="7499">
          <cell r="A7499" t="str">
            <v/>
          </cell>
          <cell r="B7499" t="str">
            <v/>
          </cell>
          <cell r="C7499">
            <v>0</v>
          </cell>
          <cell r="D7499" t="str">
            <v>Costo  Neto</v>
          </cell>
          <cell r="E7499">
            <v>0</v>
          </cell>
          <cell r="F7499" t="str">
            <v>Total D=A+B+C</v>
          </cell>
          <cell r="G7499">
            <v>0</v>
          </cell>
        </row>
        <row r="7501">
          <cell r="A7501" t="str">
            <v>ANALISIS DE PRECIOS</v>
          </cell>
          <cell r="B7501">
            <v>0</v>
          </cell>
          <cell r="C7501">
            <v>0</v>
          </cell>
          <cell r="D7501">
            <v>0</v>
          </cell>
          <cell r="E7501">
            <v>0</v>
          </cell>
          <cell r="F7501">
            <v>0</v>
          </cell>
          <cell r="G7501">
            <v>0</v>
          </cell>
        </row>
        <row r="7502">
          <cell r="A7502" t="str">
            <v>COMITENTE:</v>
          </cell>
          <cell r="B7502" t="str">
            <v>DIRECCIÓN DE ARQUITECTURA</v>
          </cell>
          <cell r="C7502">
            <v>0</v>
          </cell>
          <cell r="D7502">
            <v>0</v>
          </cell>
          <cell r="E7502">
            <v>0</v>
          </cell>
          <cell r="F7502">
            <v>0</v>
          </cell>
          <cell r="G7502">
            <v>0</v>
          </cell>
        </row>
        <row r="7503">
          <cell r="A7503" t="str">
            <v>CONTRATISTA:</v>
          </cell>
          <cell r="B7503" t="str">
            <v>FUNCIONALES SIGOP</v>
          </cell>
          <cell r="C7503">
            <v>0</v>
          </cell>
          <cell r="D7503">
            <v>0</v>
          </cell>
          <cell r="E7503">
            <v>0</v>
          </cell>
          <cell r="F7503">
            <v>0</v>
          </cell>
          <cell r="G7503">
            <v>0</v>
          </cell>
        </row>
        <row r="7504">
          <cell r="A7504" t="str">
            <v>OBRA:</v>
          </cell>
          <cell r="B7504" t="str">
            <v>PRUEBA PLANILLA DE MEDICION</v>
          </cell>
          <cell r="C7504">
            <v>0</v>
          </cell>
          <cell r="D7504">
            <v>0</v>
          </cell>
          <cell r="E7504">
            <v>0</v>
          </cell>
          <cell r="F7504" t="str">
            <v>PRECIOS A:</v>
          </cell>
          <cell r="G7504">
            <v>0</v>
          </cell>
        </row>
        <row r="7505">
          <cell r="A7505" t="str">
            <v>UBICACIÓN:</v>
          </cell>
          <cell r="B7505" t="str">
            <v>CENTRO CIVICO</v>
          </cell>
          <cell r="C7505">
            <v>0</v>
          </cell>
          <cell r="D7505">
            <v>0</v>
          </cell>
          <cell r="E7505">
            <v>0</v>
          </cell>
          <cell r="F7505">
            <v>0</v>
          </cell>
          <cell r="G7505">
            <v>0</v>
          </cell>
        </row>
        <row r="7506">
          <cell r="A7506" t="str">
            <v>RUBRO:</v>
          </cell>
          <cell r="B7506" t="str">
            <v/>
          </cell>
          <cell r="C7506" t="str">
            <v/>
          </cell>
          <cell r="D7506">
            <v>0</v>
          </cell>
          <cell r="E7506">
            <v>0</v>
          </cell>
          <cell r="F7506">
            <v>0</v>
          </cell>
          <cell r="G7506">
            <v>0</v>
          </cell>
        </row>
        <row r="7507">
          <cell r="A7507" t="str">
            <v>ITEM:</v>
          </cell>
          <cell r="B7507" t="str">
            <v/>
          </cell>
          <cell r="C7507" t="str">
            <v/>
          </cell>
          <cell r="D7507">
            <v>0</v>
          </cell>
          <cell r="E7507">
            <v>0</v>
          </cell>
          <cell r="F7507" t="str">
            <v>UNIDAD:</v>
          </cell>
          <cell r="G7507" t="str">
            <v/>
          </cell>
        </row>
        <row r="7508">
          <cell r="A7508">
            <v>0</v>
          </cell>
          <cell r="B7508">
            <v>0</v>
          </cell>
          <cell r="C7508">
            <v>0</v>
          </cell>
          <cell r="D7508">
            <v>0</v>
          </cell>
          <cell r="E7508">
            <v>0</v>
          </cell>
          <cell r="F7508">
            <v>0</v>
          </cell>
          <cell r="G7508">
            <v>0</v>
          </cell>
        </row>
        <row r="7509">
          <cell r="A7509" t="str">
            <v>DATOS REDETERMINACION</v>
          </cell>
          <cell r="B7509">
            <v>0</v>
          </cell>
          <cell r="C7509" t="str">
            <v>DESIGNACION</v>
          </cell>
          <cell r="D7509" t="str">
            <v>U</v>
          </cell>
          <cell r="E7509" t="str">
            <v>Cantidad</v>
          </cell>
          <cell r="F7509" t="str">
            <v>$ Unitarios</v>
          </cell>
          <cell r="G7509" t="str">
            <v>$ Parcial</v>
          </cell>
        </row>
        <row r="7510">
          <cell r="A7510" t="str">
            <v>CÓDIGO</v>
          </cell>
          <cell r="B7510" t="str">
            <v>DESCRIPCIÓN</v>
          </cell>
          <cell r="C7510">
            <v>0</v>
          </cell>
          <cell r="D7510">
            <v>0</v>
          </cell>
          <cell r="E7510">
            <v>0</v>
          </cell>
          <cell r="F7510">
            <v>0</v>
          </cell>
          <cell r="G7510">
            <v>0</v>
          </cell>
        </row>
        <row r="7511">
          <cell r="A7511">
            <v>0</v>
          </cell>
          <cell r="B7511">
            <v>0</v>
          </cell>
          <cell r="C7511" t="str">
            <v>A - MATERIALES</v>
          </cell>
          <cell r="D7511">
            <v>0</v>
          </cell>
          <cell r="E7511">
            <v>0</v>
          </cell>
          <cell r="F7511">
            <v>0</v>
          </cell>
          <cell r="G7511">
            <v>0</v>
          </cell>
        </row>
        <row r="7512">
          <cell r="A7512" t="str">
            <v/>
          </cell>
          <cell r="B7512" t="str">
            <v/>
          </cell>
          <cell r="C7512">
            <v>0</v>
          </cell>
          <cell r="D7512" t="str">
            <v/>
          </cell>
          <cell r="E7512">
            <v>0</v>
          </cell>
          <cell r="F7512">
            <v>0</v>
          </cell>
          <cell r="G7512">
            <v>0</v>
          </cell>
        </row>
        <row r="7513">
          <cell r="A7513" t="str">
            <v/>
          </cell>
          <cell r="B7513" t="str">
            <v/>
          </cell>
          <cell r="C7513">
            <v>0</v>
          </cell>
          <cell r="D7513" t="str">
            <v/>
          </cell>
          <cell r="E7513">
            <v>0</v>
          </cell>
          <cell r="F7513">
            <v>0</v>
          </cell>
          <cell r="G7513">
            <v>0</v>
          </cell>
        </row>
        <row r="7514">
          <cell r="A7514" t="str">
            <v/>
          </cell>
          <cell r="B7514" t="str">
            <v/>
          </cell>
          <cell r="C7514">
            <v>0</v>
          </cell>
          <cell r="D7514" t="str">
            <v/>
          </cell>
          <cell r="E7514">
            <v>0</v>
          </cell>
          <cell r="F7514">
            <v>0</v>
          </cell>
          <cell r="G7514">
            <v>0</v>
          </cell>
        </row>
        <row r="7515">
          <cell r="A7515" t="str">
            <v/>
          </cell>
          <cell r="B7515" t="str">
            <v/>
          </cell>
          <cell r="C7515">
            <v>0</v>
          </cell>
          <cell r="D7515" t="str">
            <v/>
          </cell>
          <cell r="E7515">
            <v>0</v>
          </cell>
          <cell r="F7515">
            <v>0</v>
          </cell>
          <cell r="G7515">
            <v>0</v>
          </cell>
        </row>
        <row r="7516">
          <cell r="A7516" t="str">
            <v/>
          </cell>
          <cell r="B7516" t="str">
            <v/>
          </cell>
          <cell r="C7516">
            <v>0</v>
          </cell>
          <cell r="D7516" t="str">
            <v/>
          </cell>
          <cell r="E7516">
            <v>0</v>
          </cell>
          <cell r="F7516">
            <v>0</v>
          </cell>
          <cell r="G7516">
            <v>0</v>
          </cell>
        </row>
        <row r="7517">
          <cell r="A7517" t="str">
            <v/>
          </cell>
          <cell r="B7517" t="str">
            <v/>
          </cell>
          <cell r="C7517">
            <v>0</v>
          </cell>
          <cell r="D7517" t="str">
            <v/>
          </cell>
          <cell r="E7517">
            <v>0</v>
          </cell>
          <cell r="F7517">
            <v>0</v>
          </cell>
          <cell r="G7517">
            <v>0</v>
          </cell>
        </row>
        <row r="7518">
          <cell r="A7518" t="str">
            <v/>
          </cell>
          <cell r="B7518" t="str">
            <v/>
          </cell>
          <cell r="C7518">
            <v>0</v>
          </cell>
          <cell r="D7518" t="str">
            <v/>
          </cell>
          <cell r="E7518">
            <v>0</v>
          </cell>
          <cell r="F7518">
            <v>0</v>
          </cell>
          <cell r="G7518">
            <v>0</v>
          </cell>
        </row>
        <row r="7519">
          <cell r="A7519" t="str">
            <v/>
          </cell>
          <cell r="B7519" t="str">
            <v/>
          </cell>
          <cell r="C7519">
            <v>0</v>
          </cell>
          <cell r="D7519" t="str">
            <v/>
          </cell>
          <cell r="E7519">
            <v>0</v>
          </cell>
          <cell r="F7519">
            <v>0</v>
          </cell>
          <cell r="G7519">
            <v>0</v>
          </cell>
        </row>
        <row r="7520">
          <cell r="A7520" t="str">
            <v/>
          </cell>
          <cell r="B7520" t="str">
            <v/>
          </cell>
          <cell r="C7520">
            <v>0</v>
          </cell>
          <cell r="D7520" t="str">
            <v/>
          </cell>
          <cell r="E7520">
            <v>0</v>
          </cell>
          <cell r="F7520">
            <v>0</v>
          </cell>
          <cell r="G7520">
            <v>0</v>
          </cell>
        </row>
        <row r="7521">
          <cell r="A7521" t="str">
            <v/>
          </cell>
          <cell r="B7521" t="str">
            <v/>
          </cell>
          <cell r="C7521">
            <v>0</v>
          </cell>
          <cell r="D7521" t="str">
            <v/>
          </cell>
          <cell r="E7521">
            <v>0</v>
          </cell>
          <cell r="F7521">
            <v>0</v>
          </cell>
          <cell r="G7521">
            <v>0</v>
          </cell>
        </row>
        <row r="7522">
          <cell r="A7522" t="str">
            <v/>
          </cell>
          <cell r="B7522" t="str">
            <v/>
          </cell>
          <cell r="C7522">
            <v>0</v>
          </cell>
          <cell r="D7522" t="str">
            <v/>
          </cell>
          <cell r="E7522">
            <v>0</v>
          </cell>
          <cell r="F7522">
            <v>0</v>
          </cell>
          <cell r="G7522">
            <v>0</v>
          </cell>
        </row>
        <row r="7523">
          <cell r="A7523" t="str">
            <v/>
          </cell>
          <cell r="B7523" t="str">
            <v/>
          </cell>
          <cell r="C7523">
            <v>0</v>
          </cell>
          <cell r="D7523" t="str">
            <v/>
          </cell>
          <cell r="E7523">
            <v>0</v>
          </cell>
          <cell r="F7523">
            <v>0</v>
          </cell>
          <cell r="G7523">
            <v>0</v>
          </cell>
        </row>
        <row r="7524">
          <cell r="A7524" t="str">
            <v/>
          </cell>
          <cell r="B7524" t="str">
            <v/>
          </cell>
          <cell r="C7524">
            <v>0</v>
          </cell>
          <cell r="D7524" t="str">
            <v/>
          </cell>
          <cell r="E7524">
            <v>0</v>
          </cell>
          <cell r="F7524">
            <v>0</v>
          </cell>
          <cell r="G7524">
            <v>0</v>
          </cell>
        </row>
        <row r="7525">
          <cell r="A7525" t="str">
            <v/>
          </cell>
          <cell r="B7525" t="str">
            <v/>
          </cell>
          <cell r="C7525">
            <v>0</v>
          </cell>
          <cell r="D7525" t="str">
            <v/>
          </cell>
          <cell r="E7525">
            <v>0</v>
          </cell>
          <cell r="F7525">
            <v>0</v>
          </cell>
          <cell r="G7525">
            <v>0</v>
          </cell>
        </row>
        <row r="7526">
          <cell r="A7526">
            <v>0</v>
          </cell>
          <cell r="B7526">
            <v>0</v>
          </cell>
          <cell r="C7526">
            <v>0</v>
          </cell>
          <cell r="D7526">
            <v>0</v>
          </cell>
          <cell r="E7526">
            <v>0</v>
          </cell>
          <cell r="F7526" t="str">
            <v>Total A</v>
          </cell>
          <cell r="G7526">
            <v>0</v>
          </cell>
        </row>
        <row r="7527">
          <cell r="A7527">
            <v>0</v>
          </cell>
          <cell r="B7527">
            <v>0</v>
          </cell>
          <cell r="C7527" t="str">
            <v>B - MANO DE OBRA</v>
          </cell>
          <cell r="D7527">
            <v>0</v>
          </cell>
          <cell r="E7527">
            <v>0</v>
          </cell>
          <cell r="F7527">
            <v>0</v>
          </cell>
          <cell r="G7527">
            <v>0</v>
          </cell>
        </row>
        <row r="7528">
          <cell r="A7528" t="str">
            <v/>
          </cell>
          <cell r="B7528">
            <v>0</v>
          </cell>
          <cell r="C7528">
            <v>0</v>
          </cell>
          <cell r="D7528" t="str">
            <v/>
          </cell>
          <cell r="E7528">
            <v>0</v>
          </cell>
          <cell r="F7528">
            <v>0</v>
          </cell>
          <cell r="G7528">
            <v>0</v>
          </cell>
        </row>
        <row r="7529">
          <cell r="A7529" t="str">
            <v/>
          </cell>
          <cell r="B7529">
            <v>0</v>
          </cell>
          <cell r="C7529">
            <v>0</v>
          </cell>
          <cell r="D7529" t="str">
            <v/>
          </cell>
          <cell r="E7529">
            <v>0</v>
          </cell>
          <cell r="F7529">
            <v>0</v>
          </cell>
          <cell r="G7529">
            <v>0</v>
          </cell>
        </row>
        <row r="7530">
          <cell r="A7530" t="str">
            <v/>
          </cell>
          <cell r="B7530">
            <v>0</v>
          </cell>
          <cell r="C7530">
            <v>0</v>
          </cell>
          <cell r="D7530" t="str">
            <v/>
          </cell>
          <cell r="E7530">
            <v>0</v>
          </cell>
          <cell r="F7530">
            <v>0</v>
          </cell>
          <cell r="G7530">
            <v>0</v>
          </cell>
        </row>
        <row r="7531">
          <cell r="A7531" t="str">
            <v/>
          </cell>
          <cell r="B7531">
            <v>0</v>
          </cell>
          <cell r="C7531">
            <v>0</v>
          </cell>
          <cell r="D7531" t="str">
            <v/>
          </cell>
          <cell r="E7531">
            <v>0</v>
          </cell>
          <cell r="F7531">
            <v>0</v>
          </cell>
          <cell r="G7531">
            <v>0</v>
          </cell>
        </row>
        <row r="7532">
          <cell r="A7532" t="str">
            <v/>
          </cell>
          <cell r="B7532">
            <v>0</v>
          </cell>
          <cell r="C7532">
            <v>0</v>
          </cell>
          <cell r="D7532" t="str">
            <v/>
          </cell>
          <cell r="E7532">
            <v>0</v>
          </cell>
          <cell r="F7532">
            <v>0</v>
          </cell>
          <cell r="G7532">
            <v>0</v>
          </cell>
        </row>
        <row r="7533">
          <cell r="A7533" t="str">
            <v/>
          </cell>
          <cell r="B7533">
            <v>0</v>
          </cell>
          <cell r="C7533">
            <v>0</v>
          </cell>
          <cell r="D7533" t="str">
            <v/>
          </cell>
          <cell r="E7533">
            <v>0</v>
          </cell>
          <cell r="F7533">
            <v>0</v>
          </cell>
          <cell r="G7533">
            <v>0</v>
          </cell>
        </row>
        <row r="7534">
          <cell r="A7534" t="str">
            <v/>
          </cell>
          <cell r="B7534">
            <v>0</v>
          </cell>
          <cell r="C7534">
            <v>0</v>
          </cell>
          <cell r="D7534" t="str">
            <v/>
          </cell>
          <cell r="E7534">
            <v>0</v>
          </cell>
          <cell r="F7534">
            <v>0</v>
          </cell>
          <cell r="G7534">
            <v>0</v>
          </cell>
        </row>
        <row r="7535">
          <cell r="A7535" t="str">
            <v/>
          </cell>
          <cell r="B7535">
            <v>0</v>
          </cell>
          <cell r="C7535">
            <v>0</v>
          </cell>
          <cell r="D7535" t="str">
            <v/>
          </cell>
          <cell r="E7535">
            <v>0</v>
          </cell>
          <cell r="F7535">
            <v>0</v>
          </cell>
          <cell r="G7535">
            <v>0</v>
          </cell>
        </row>
        <row r="7536">
          <cell r="A7536">
            <v>0</v>
          </cell>
          <cell r="B7536">
            <v>0</v>
          </cell>
          <cell r="C7536">
            <v>0</v>
          </cell>
          <cell r="D7536">
            <v>0</v>
          </cell>
          <cell r="E7536">
            <v>0</v>
          </cell>
          <cell r="F7536" t="str">
            <v>Total B</v>
          </cell>
          <cell r="G7536">
            <v>0</v>
          </cell>
        </row>
        <row r="7537">
          <cell r="A7537">
            <v>0</v>
          </cell>
          <cell r="B7537">
            <v>0</v>
          </cell>
          <cell r="C7537" t="str">
            <v>C - EQUIPOS</v>
          </cell>
          <cell r="D7537">
            <v>0</v>
          </cell>
          <cell r="E7537">
            <v>0</v>
          </cell>
          <cell r="F7537">
            <v>0</v>
          </cell>
          <cell r="G7537">
            <v>0</v>
          </cell>
        </row>
        <row r="7538">
          <cell r="A7538" t="str">
            <v/>
          </cell>
          <cell r="B7538" t="str">
            <v/>
          </cell>
          <cell r="C7538">
            <v>0</v>
          </cell>
          <cell r="D7538" t="str">
            <v/>
          </cell>
          <cell r="E7538">
            <v>0</v>
          </cell>
          <cell r="F7538">
            <v>0</v>
          </cell>
          <cell r="G7538">
            <v>0</v>
          </cell>
        </row>
        <row r="7539">
          <cell r="A7539" t="str">
            <v/>
          </cell>
          <cell r="B7539" t="str">
            <v/>
          </cell>
          <cell r="C7539">
            <v>0</v>
          </cell>
          <cell r="D7539" t="str">
            <v/>
          </cell>
          <cell r="E7539">
            <v>0</v>
          </cell>
          <cell r="F7539">
            <v>0</v>
          </cell>
          <cell r="G7539">
            <v>0</v>
          </cell>
        </row>
        <row r="7540">
          <cell r="A7540" t="str">
            <v/>
          </cell>
          <cell r="B7540" t="str">
            <v/>
          </cell>
          <cell r="C7540">
            <v>0</v>
          </cell>
          <cell r="D7540" t="str">
            <v/>
          </cell>
          <cell r="E7540">
            <v>0</v>
          </cell>
          <cell r="F7540">
            <v>0</v>
          </cell>
          <cell r="G7540">
            <v>0</v>
          </cell>
        </row>
        <row r="7541">
          <cell r="A7541" t="str">
            <v/>
          </cell>
          <cell r="B7541" t="str">
            <v/>
          </cell>
          <cell r="C7541">
            <v>0</v>
          </cell>
          <cell r="D7541" t="str">
            <v/>
          </cell>
          <cell r="E7541">
            <v>0</v>
          </cell>
          <cell r="F7541">
            <v>0</v>
          </cell>
          <cell r="G7541">
            <v>0</v>
          </cell>
        </row>
        <row r="7542">
          <cell r="A7542" t="str">
            <v/>
          </cell>
          <cell r="B7542" t="str">
            <v/>
          </cell>
          <cell r="C7542">
            <v>0</v>
          </cell>
          <cell r="D7542" t="str">
            <v/>
          </cell>
          <cell r="E7542">
            <v>0</v>
          </cell>
          <cell r="F7542">
            <v>0</v>
          </cell>
          <cell r="G7542">
            <v>0</v>
          </cell>
        </row>
        <row r="7543">
          <cell r="A7543" t="str">
            <v/>
          </cell>
          <cell r="B7543" t="str">
            <v/>
          </cell>
          <cell r="C7543">
            <v>0</v>
          </cell>
          <cell r="D7543" t="str">
            <v/>
          </cell>
          <cell r="E7543">
            <v>0</v>
          </cell>
          <cell r="F7543">
            <v>0</v>
          </cell>
          <cell r="G7543">
            <v>0</v>
          </cell>
        </row>
        <row r="7544">
          <cell r="A7544" t="str">
            <v/>
          </cell>
          <cell r="B7544" t="str">
            <v/>
          </cell>
          <cell r="C7544">
            <v>0</v>
          </cell>
          <cell r="D7544" t="str">
            <v/>
          </cell>
          <cell r="E7544">
            <v>0</v>
          </cell>
          <cell r="F7544">
            <v>0</v>
          </cell>
          <cell r="G7544">
            <v>0</v>
          </cell>
        </row>
        <row r="7545">
          <cell r="A7545" t="str">
            <v/>
          </cell>
          <cell r="B7545" t="str">
            <v/>
          </cell>
          <cell r="C7545">
            <v>0</v>
          </cell>
          <cell r="D7545" t="str">
            <v/>
          </cell>
          <cell r="E7545">
            <v>0</v>
          </cell>
          <cell r="F7545">
            <v>0</v>
          </cell>
          <cell r="G7545">
            <v>0</v>
          </cell>
        </row>
        <row r="7546">
          <cell r="A7546" t="str">
            <v/>
          </cell>
          <cell r="B7546" t="str">
            <v/>
          </cell>
          <cell r="C7546">
            <v>0</v>
          </cell>
          <cell r="D7546" t="str">
            <v/>
          </cell>
          <cell r="E7546">
            <v>0</v>
          </cell>
          <cell r="F7546">
            <v>0</v>
          </cell>
          <cell r="G7546">
            <v>0</v>
          </cell>
        </row>
        <row r="7547">
          <cell r="A7547">
            <v>0</v>
          </cell>
          <cell r="B7547">
            <v>0</v>
          </cell>
          <cell r="C7547">
            <v>0</v>
          </cell>
          <cell r="D7547">
            <v>0</v>
          </cell>
          <cell r="E7547">
            <v>0</v>
          </cell>
          <cell r="F7547" t="str">
            <v>Total C</v>
          </cell>
          <cell r="G7547">
            <v>0</v>
          </cell>
        </row>
        <row r="7548">
          <cell r="A7548">
            <v>0</v>
          </cell>
          <cell r="B7548">
            <v>0</v>
          </cell>
          <cell r="C7548">
            <v>0</v>
          </cell>
          <cell r="D7548">
            <v>0</v>
          </cell>
          <cell r="E7548">
            <v>0</v>
          </cell>
          <cell r="F7548">
            <v>0</v>
          </cell>
          <cell r="G7548">
            <v>0</v>
          </cell>
        </row>
        <row r="7549">
          <cell r="A7549" t="str">
            <v/>
          </cell>
          <cell r="B7549" t="str">
            <v/>
          </cell>
          <cell r="C7549">
            <v>0</v>
          </cell>
          <cell r="D7549" t="str">
            <v>Costo  Neto</v>
          </cell>
          <cell r="E7549">
            <v>0</v>
          </cell>
          <cell r="F7549" t="str">
            <v>Total D=A+B+C</v>
          </cell>
          <cell r="G7549">
            <v>0</v>
          </cell>
        </row>
        <row r="7551">
          <cell r="A7551" t="str">
            <v>ANALISIS DE PRECIOS</v>
          </cell>
          <cell r="B7551">
            <v>0</v>
          </cell>
          <cell r="C7551">
            <v>0</v>
          </cell>
          <cell r="D7551">
            <v>0</v>
          </cell>
          <cell r="E7551">
            <v>0</v>
          </cell>
          <cell r="F7551">
            <v>0</v>
          </cell>
          <cell r="G7551">
            <v>0</v>
          </cell>
        </row>
        <row r="7552">
          <cell r="A7552" t="str">
            <v>COMITENTE:</v>
          </cell>
          <cell r="B7552" t="str">
            <v>DIRECCIÓN DE ARQUITECTURA</v>
          </cell>
          <cell r="C7552">
            <v>0</v>
          </cell>
          <cell r="D7552">
            <v>0</v>
          </cell>
          <cell r="E7552">
            <v>0</v>
          </cell>
          <cell r="F7552">
            <v>0</v>
          </cell>
          <cell r="G7552">
            <v>0</v>
          </cell>
        </row>
        <row r="7553">
          <cell r="A7553" t="str">
            <v>CONTRATISTA:</v>
          </cell>
          <cell r="B7553" t="str">
            <v>FUNCIONALES SIGOP</v>
          </cell>
          <cell r="C7553">
            <v>0</v>
          </cell>
          <cell r="D7553">
            <v>0</v>
          </cell>
          <cell r="E7553">
            <v>0</v>
          </cell>
          <cell r="F7553">
            <v>0</v>
          </cell>
          <cell r="G7553">
            <v>0</v>
          </cell>
        </row>
        <row r="7554">
          <cell r="A7554" t="str">
            <v>OBRA:</v>
          </cell>
          <cell r="B7554" t="str">
            <v>PRUEBA PLANILLA DE MEDICION</v>
          </cell>
          <cell r="C7554">
            <v>0</v>
          </cell>
          <cell r="D7554">
            <v>0</v>
          </cell>
          <cell r="E7554">
            <v>0</v>
          </cell>
          <cell r="F7554" t="str">
            <v>PRECIOS A:</v>
          </cell>
          <cell r="G7554">
            <v>0</v>
          </cell>
        </row>
        <row r="7555">
          <cell r="A7555" t="str">
            <v>UBICACIÓN:</v>
          </cell>
          <cell r="B7555" t="str">
            <v>CENTRO CIVICO</v>
          </cell>
          <cell r="C7555">
            <v>0</v>
          </cell>
          <cell r="D7555">
            <v>0</v>
          </cell>
          <cell r="E7555">
            <v>0</v>
          </cell>
          <cell r="F7555">
            <v>0</v>
          </cell>
          <cell r="G7555">
            <v>0</v>
          </cell>
        </row>
        <row r="7556">
          <cell r="A7556" t="str">
            <v>RUBRO:</v>
          </cell>
          <cell r="B7556" t="str">
            <v/>
          </cell>
          <cell r="C7556" t="str">
            <v/>
          </cell>
          <cell r="D7556">
            <v>0</v>
          </cell>
          <cell r="E7556">
            <v>0</v>
          </cell>
          <cell r="F7556">
            <v>0</v>
          </cell>
          <cell r="G7556">
            <v>0</v>
          </cell>
        </row>
        <row r="7557">
          <cell r="A7557" t="str">
            <v>ITEM:</v>
          </cell>
          <cell r="B7557" t="str">
            <v/>
          </cell>
          <cell r="C7557" t="str">
            <v/>
          </cell>
          <cell r="D7557">
            <v>0</v>
          </cell>
          <cell r="E7557">
            <v>0</v>
          </cell>
          <cell r="F7557" t="str">
            <v>UNIDAD:</v>
          </cell>
          <cell r="G7557" t="str">
            <v/>
          </cell>
        </row>
        <row r="7558">
          <cell r="A7558">
            <v>0</v>
          </cell>
          <cell r="B7558">
            <v>0</v>
          </cell>
          <cell r="C7558">
            <v>0</v>
          </cell>
          <cell r="D7558">
            <v>0</v>
          </cell>
          <cell r="E7558">
            <v>0</v>
          </cell>
          <cell r="F7558">
            <v>0</v>
          </cell>
          <cell r="G7558">
            <v>0</v>
          </cell>
        </row>
        <row r="7559">
          <cell r="A7559" t="str">
            <v>DATOS REDETERMINACION</v>
          </cell>
          <cell r="B7559">
            <v>0</v>
          </cell>
          <cell r="C7559" t="str">
            <v>DESIGNACION</v>
          </cell>
          <cell r="D7559" t="str">
            <v>U</v>
          </cell>
          <cell r="E7559" t="str">
            <v>Cantidad</v>
          </cell>
          <cell r="F7559" t="str">
            <v>$ Unitarios</v>
          </cell>
          <cell r="G7559" t="str">
            <v>$ Parcial</v>
          </cell>
        </row>
        <row r="7560">
          <cell r="A7560" t="str">
            <v>CÓDIGO</v>
          </cell>
          <cell r="B7560" t="str">
            <v>DESCRIPCIÓN</v>
          </cell>
          <cell r="C7560">
            <v>0</v>
          </cell>
          <cell r="D7560">
            <v>0</v>
          </cell>
          <cell r="E7560">
            <v>0</v>
          </cell>
          <cell r="F7560">
            <v>0</v>
          </cell>
          <cell r="G7560">
            <v>0</v>
          </cell>
        </row>
        <row r="7561">
          <cell r="A7561">
            <v>0</v>
          </cell>
          <cell r="B7561">
            <v>0</v>
          </cell>
          <cell r="C7561" t="str">
            <v>A - MATERIALES</v>
          </cell>
          <cell r="D7561">
            <v>0</v>
          </cell>
          <cell r="E7561">
            <v>0</v>
          </cell>
          <cell r="F7561">
            <v>0</v>
          </cell>
          <cell r="G7561">
            <v>0</v>
          </cell>
        </row>
        <row r="7562">
          <cell r="A7562" t="str">
            <v/>
          </cell>
          <cell r="B7562" t="str">
            <v/>
          </cell>
          <cell r="C7562">
            <v>0</v>
          </cell>
          <cell r="D7562" t="str">
            <v/>
          </cell>
          <cell r="E7562">
            <v>0</v>
          </cell>
          <cell r="F7562">
            <v>0</v>
          </cell>
          <cell r="G7562">
            <v>0</v>
          </cell>
        </row>
        <row r="7563">
          <cell r="A7563" t="str">
            <v/>
          </cell>
          <cell r="B7563" t="str">
            <v/>
          </cell>
          <cell r="C7563">
            <v>0</v>
          </cell>
          <cell r="D7563" t="str">
            <v/>
          </cell>
          <cell r="E7563">
            <v>0</v>
          </cell>
          <cell r="F7563">
            <v>0</v>
          </cell>
          <cell r="G7563">
            <v>0</v>
          </cell>
        </row>
        <row r="7564">
          <cell r="A7564" t="str">
            <v/>
          </cell>
          <cell r="B7564" t="str">
            <v/>
          </cell>
          <cell r="C7564">
            <v>0</v>
          </cell>
          <cell r="D7564" t="str">
            <v/>
          </cell>
          <cell r="E7564">
            <v>0</v>
          </cell>
          <cell r="F7564">
            <v>0</v>
          </cell>
          <cell r="G7564">
            <v>0</v>
          </cell>
        </row>
        <row r="7565">
          <cell r="A7565" t="str">
            <v/>
          </cell>
          <cell r="B7565" t="str">
            <v/>
          </cell>
          <cell r="C7565">
            <v>0</v>
          </cell>
          <cell r="D7565" t="str">
            <v/>
          </cell>
          <cell r="E7565">
            <v>0</v>
          </cell>
          <cell r="F7565">
            <v>0</v>
          </cell>
          <cell r="G7565">
            <v>0</v>
          </cell>
        </row>
        <row r="7566">
          <cell r="A7566" t="str">
            <v/>
          </cell>
          <cell r="B7566" t="str">
            <v/>
          </cell>
          <cell r="C7566">
            <v>0</v>
          </cell>
          <cell r="D7566" t="str">
            <v/>
          </cell>
          <cell r="E7566">
            <v>0</v>
          </cell>
          <cell r="F7566">
            <v>0</v>
          </cell>
          <cell r="G7566">
            <v>0</v>
          </cell>
        </row>
        <row r="7567">
          <cell r="A7567" t="str">
            <v/>
          </cell>
          <cell r="B7567" t="str">
            <v/>
          </cell>
          <cell r="C7567">
            <v>0</v>
          </cell>
          <cell r="D7567" t="str">
            <v/>
          </cell>
          <cell r="E7567">
            <v>0</v>
          </cell>
          <cell r="F7567">
            <v>0</v>
          </cell>
          <cell r="G7567">
            <v>0</v>
          </cell>
        </row>
        <row r="7568">
          <cell r="A7568" t="str">
            <v/>
          </cell>
          <cell r="B7568" t="str">
            <v/>
          </cell>
          <cell r="C7568">
            <v>0</v>
          </cell>
          <cell r="D7568" t="str">
            <v/>
          </cell>
          <cell r="E7568">
            <v>0</v>
          </cell>
          <cell r="F7568">
            <v>0</v>
          </cell>
          <cell r="G7568">
            <v>0</v>
          </cell>
        </row>
        <row r="7569">
          <cell r="A7569" t="str">
            <v/>
          </cell>
          <cell r="B7569" t="str">
            <v/>
          </cell>
          <cell r="C7569">
            <v>0</v>
          </cell>
          <cell r="D7569" t="str">
            <v/>
          </cell>
          <cell r="E7569">
            <v>0</v>
          </cell>
          <cell r="F7569">
            <v>0</v>
          </cell>
          <cell r="G7569">
            <v>0</v>
          </cell>
        </row>
        <row r="7570">
          <cell r="A7570" t="str">
            <v/>
          </cell>
          <cell r="B7570" t="str">
            <v/>
          </cell>
          <cell r="C7570">
            <v>0</v>
          </cell>
          <cell r="D7570" t="str">
            <v/>
          </cell>
          <cell r="E7570">
            <v>0</v>
          </cell>
          <cell r="F7570">
            <v>0</v>
          </cell>
          <cell r="G7570">
            <v>0</v>
          </cell>
        </row>
        <row r="7571">
          <cell r="A7571" t="str">
            <v/>
          </cell>
          <cell r="B7571" t="str">
            <v/>
          </cell>
          <cell r="C7571">
            <v>0</v>
          </cell>
          <cell r="D7571" t="str">
            <v/>
          </cell>
          <cell r="E7571">
            <v>0</v>
          </cell>
          <cell r="F7571">
            <v>0</v>
          </cell>
          <cell r="G7571">
            <v>0</v>
          </cell>
        </row>
        <row r="7572">
          <cell r="A7572" t="str">
            <v/>
          </cell>
          <cell r="B7572" t="str">
            <v/>
          </cell>
          <cell r="C7572">
            <v>0</v>
          </cell>
          <cell r="D7572" t="str">
            <v/>
          </cell>
          <cell r="E7572">
            <v>0</v>
          </cell>
          <cell r="F7572">
            <v>0</v>
          </cell>
          <cell r="G7572">
            <v>0</v>
          </cell>
        </row>
        <row r="7573">
          <cell r="A7573" t="str">
            <v/>
          </cell>
          <cell r="B7573" t="str">
            <v/>
          </cell>
          <cell r="C7573">
            <v>0</v>
          </cell>
          <cell r="D7573" t="str">
            <v/>
          </cell>
          <cell r="E7573">
            <v>0</v>
          </cell>
          <cell r="F7573">
            <v>0</v>
          </cell>
          <cell r="G7573">
            <v>0</v>
          </cell>
        </row>
        <row r="7574">
          <cell r="A7574" t="str">
            <v/>
          </cell>
          <cell r="B7574" t="str">
            <v/>
          </cell>
          <cell r="C7574">
            <v>0</v>
          </cell>
          <cell r="D7574" t="str">
            <v/>
          </cell>
          <cell r="E7574">
            <v>0</v>
          </cell>
          <cell r="F7574">
            <v>0</v>
          </cell>
          <cell r="G7574">
            <v>0</v>
          </cell>
        </row>
        <row r="7575">
          <cell r="A7575" t="str">
            <v/>
          </cell>
          <cell r="B7575" t="str">
            <v/>
          </cell>
          <cell r="C7575">
            <v>0</v>
          </cell>
          <cell r="D7575" t="str">
            <v/>
          </cell>
          <cell r="E7575">
            <v>0</v>
          </cell>
          <cell r="F7575">
            <v>0</v>
          </cell>
          <cell r="G7575">
            <v>0</v>
          </cell>
        </row>
        <row r="7576">
          <cell r="A7576">
            <v>0</v>
          </cell>
          <cell r="B7576">
            <v>0</v>
          </cell>
          <cell r="C7576">
            <v>0</v>
          </cell>
          <cell r="D7576">
            <v>0</v>
          </cell>
          <cell r="E7576">
            <v>0</v>
          </cell>
          <cell r="F7576" t="str">
            <v>Total A</v>
          </cell>
          <cell r="G7576">
            <v>0</v>
          </cell>
        </row>
        <row r="7577">
          <cell r="A7577">
            <v>0</v>
          </cell>
          <cell r="B7577">
            <v>0</v>
          </cell>
          <cell r="C7577" t="str">
            <v>B - MANO DE OBRA</v>
          </cell>
          <cell r="D7577">
            <v>0</v>
          </cell>
          <cell r="E7577">
            <v>0</v>
          </cell>
          <cell r="F7577">
            <v>0</v>
          </cell>
          <cell r="G7577">
            <v>0</v>
          </cell>
        </row>
        <row r="7578">
          <cell r="A7578" t="str">
            <v/>
          </cell>
          <cell r="B7578">
            <v>0</v>
          </cell>
          <cell r="C7578">
            <v>0</v>
          </cell>
          <cell r="D7578" t="str">
            <v/>
          </cell>
          <cell r="E7578">
            <v>0</v>
          </cell>
          <cell r="F7578">
            <v>0</v>
          </cell>
          <cell r="G7578">
            <v>0</v>
          </cell>
        </row>
        <row r="7579">
          <cell r="A7579" t="str">
            <v/>
          </cell>
          <cell r="B7579">
            <v>0</v>
          </cell>
          <cell r="C7579">
            <v>0</v>
          </cell>
          <cell r="D7579" t="str">
            <v/>
          </cell>
          <cell r="E7579">
            <v>0</v>
          </cell>
          <cell r="F7579">
            <v>0</v>
          </cell>
          <cell r="G7579">
            <v>0</v>
          </cell>
        </row>
        <row r="7580">
          <cell r="A7580" t="str">
            <v/>
          </cell>
          <cell r="B7580">
            <v>0</v>
          </cell>
          <cell r="C7580">
            <v>0</v>
          </cell>
          <cell r="D7580" t="str">
            <v/>
          </cell>
          <cell r="E7580">
            <v>0</v>
          </cell>
          <cell r="F7580">
            <v>0</v>
          </cell>
          <cell r="G7580">
            <v>0</v>
          </cell>
        </row>
        <row r="7581">
          <cell r="A7581" t="str">
            <v/>
          </cell>
          <cell r="B7581">
            <v>0</v>
          </cell>
          <cell r="C7581">
            <v>0</v>
          </cell>
          <cell r="D7581" t="str">
            <v/>
          </cell>
          <cell r="E7581">
            <v>0</v>
          </cell>
          <cell r="F7581">
            <v>0</v>
          </cell>
          <cell r="G7581">
            <v>0</v>
          </cell>
        </row>
        <row r="7582">
          <cell r="A7582" t="str">
            <v/>
          </cell>
          <cell r="B7582">
            <v>0</v>
          </cell>
          <cell r="C7582">
            <v>0</v>
          </cell>
          <cell r="D7582" t="str">
            <v/>
          </cell>
          <cell r="E7582">
            <v>0</v>
          </cell>
          <cell r="F7582">
            <v>0</v>
          </cell>
          <cell r="G7582">
            <v>0</v>
          </cell>
        </row>
        <row r="7583">
          <cell r="A7583" t="str">
            <v/>
          </cell>
          <cell r="B7583">
            <v>0</v>
          </cell>
          <cell r="C7583">
            <v>0</v>
          </cell>
          <cell r="D7583" t="str">
            <v/>
          </cell>
          <cell r="E7583">
            <v>0</v>
          </cell>
          <cell r="F7583">
            <v>0</v>
          </cell>
          <cell r="G7583">
            <v>0</v>
          </cell>
        </row>
        <row r="7584">
          <cell r="A7584" t="str">
            <v/>
          </cell>
          <cell r="B7584">
            <v>0</v>
          </cell>
          <cell r="C7584">
            <v>0</v>
          </cell>
          <cell r="D7584" t="str">
            <v/>
          </cell>
          <cell r="E7584">
            <v>0</v>
          </cell>
          <cell r="F7584">
            <v>0</v>
          </cell>
          <cell r="G7584">
            <v>0</v>
          </cell>
        </row>
        <row r="7585">
          <cell r="A7585" t="str">
            <v/>
          </cell>
          <cell r="B7585">
            <v>0</v>
          </cell>
          <cell r="C7585">
            <v>0</v>
          </cell>
          <cell r="D7585" t="str">
            <v/>
          </cell>
          <cell r="E7585">
            <v>0</v>
          </cell>
          <cell r="F7585">
            <v>0</v>
          </cell>
          <cell r="G7585">
            <v>0</v>
          </cell>
        </row>
        <row r="7586">
          <cell r="A7586">
            <v>0</v>
          </cell>
          <cell r="B7586">
            <v>0</v>
          </cell>
          <cell r="C7586">
            <v>0</v>
          </cell>
          <cell r="D7586">
            <v>0</v>
          </cell>
          <cell r="E7586">
            <v>0</v>
          </cell>
          <cell r="F7586" t="str">
            <v>Total B</v>
          </cell>
          <cell r="G7586">
            <v>0</v>
          </cell>
        </row>
        <row r="7587">
          <cell r="A7587">
            <v>0</v>
          </cell>
          <cell r="B7587">
            <v>0</v>
          </cell>
          <cell r="C7587" t="str">
            <v>C - EQUIPOS</v>
          </cell>
          <cell r="D7587">
            <v>0</v>
          </cell>
          <cell r="E7587">
            <v>0</v>
          </cell>
          <cell r="F7587">
            <v>0</v>
          </cell>
          <cell r="G7587">
            <v>0</v>
          </cell>
        </row>
        <row r="7588">
          <cell r="A7588" t="str">
            <v/>
          </cell>
          <cell r="B7588" t="str">
            <v/>
          </cell>
          <cell r="C7588">
            <v>0</v>
          </cell>
          <cell r="D7588" t="str">
            <v/>
          </cell>
          <cell r="E7588">
            <v>0</v>
          </cell>
          <cell r="F7588">
            <v>0</v>
          </cell>
          <cell r="G7588">
            <v>0</v>
          </cell>
        </row>
        <row r="7589">
          <cell r="A7589" t="str">
            <v/>
          </cell>
          <cell r="B7589" t="str">
            <v/>
          </cell>
          <cell r="C7589">
            <v>0</v>
          </cell>
          <cell r="D7589" t="str">
            <v/>
          </cell>
          <cell r="E7589">
            <v>0</v>
          </cell>
          <cell r="F7589">
            <v>0</v>
          </cell>
          <cell r="G7589">
            <v>0</v>
          </cell>
        </row>
        <row r="7590">
          <cell r="A7590" t="str">
            <v/>
          </cell>
          <cell r="B7590" t="str">
            <v/>
          </cell>
          <cell r="C7590">
            <v>0</v>
          </cell>
          <cell r="D7590" t="str">
            <v/>
          </cell>
          <cell r="E7590">
            <v>0</v>
          </cell>
          <cell r="F7590">
            <v>0</v>
          </cell>
          <cell r="G7590">
            <v>0</v>
          </cell>
        </row>
        <row r="7591">
          <cell r="A7591" t="str">
            <v/>
          </cell>
          <cell r="B7591" t="str">
            <v/>
          </cell>
          <cell r="C7591">
            <v>0</v>
          </cell>
          <cell r="D7591" t="str">
            <v/>
          </cell>
          <cell r="E7591">
            <v>0</v>
          </cell>
          <cell r="F7591">
            <v>0</v>
          </cell>
          <cell r="G7591">
            <v>0</v>
          </cell>
        </row>
        <row r="7592">
          <cell r="A7592" t="str">
            <v/>
          </cell>
          <cell r="B7592" t="str">
            <v/>
          </cell>
          <cell r="C7592">
            <v>0</v>
          </cell>
          <cell r="D7592" t="str">
            <v/>
          </cell>
          <cell r="E7592">
            <v>0</v>
          </cell>
          <cell r="F7592">
            <v>0</v>
          </cell>
          <cell r="G7592">
            <v>0</v>
          </cell>
        </row>
        <row r="7593">
          <cell r="A7593" t="str">
            <v/>
          </cell>
          <cell r="B7593" t="str">
            <v/>
          </cell>
          <cell r="C7593">
            <v>0</v>
          </cell>
          <cell r="D7593" t="str">
            <v/>
          </cell>
          <cell r="E7593">
            <v>0</v>
          </cell>
          <cell r="F7593">
            <v>0</v>
          </cell>
          <cell r="G7593">
            <v>0</v>
          </cell>
        </row>
        <row r="7594">
          <cell r="A7594" t="str">
            <v/>
          </cell>
          <cell r="B7594" t="str">
            <v/>
          </cell>
          <cell r="C7594">
            <v>0</v>
          </cell>
          <cell r="D7594" t="str">
            <v/>
          </cell>
          <cell r="E7594">
            <v>0</v>
          </cell>
          <cell r="F7594">
            <v>0</v>
          </cell>
          <cell r="G7594">
            <v>0</v>
          </cell>
        </row>
        <row r="7595">
          <cell r="A7595" t="str">
            <v/>
          </cell>
          <cell r="B7595" t="str">
            <v/>
          </cell>
          <cell r="C7595">
            <v>0</v>
          </cell>
          <cell r="D7595" t="str">
            <v/>
          </cell>
          <cell r="E7595">
            <v>0</v>
          </cell>
          <cell r="F7595">
            <v>0</v>
          </cell>
          <cell r="G7595">
            <v>0</v>
          </cell>
        </row>
        <row r="7596">
          <cell r="A7596" t="str">
            <v/>
          </cell>
          <cell r="B7596" t="str">
            <v/>
          </cell>
          <cell r="C7596">
            <v>0</v>
          </cell>
          <cell r="D7596" t="str">
            <v/>
          </cell>
          <cell r="E7596">
            <v>0</v>
          </cell>
          <cell r="F7596">
            <v>0</v>
          </cell>
          <cell r="G7596">
            <v>0</v>
          </cell>
        </row>
        <row r="7597">
          <cell r="A7597">
            <v>0</v>
          </cell>
          <cell r="B7597">
            <v>0</v>
          </cell>
          <cell r="C7597">
            <v>0</v>
          </cell>
          <cell r="D7597">
            <v>0</v>
          </cell>
          <cell r="E7597">
            <v>0</v>
          </cell>
          <cell r="F7597" t="str">
            <v>Total C</v>
          </cell>
          <cell r="G7597">
            <v>0</v>
          </cell>
        </row>
        <row r="7598">
          <cell r="A7598">
            <v>0</v>
          </cell>
          <cell r="B7598">
            <v>0</v>
          </cell>
          <cell r="C7598">
            <v>0</v>
          </cell>
          <cell r="D7598">
            <v>0</v>
          </cell>
          <cell r="E7598">
            <v>0</v>
          </cell>
          <cell r="F7598">
            <v>0</v>
          </cell>
          <cell r="G7598">
            <v>0</v>
          </cell>
        </row>
        <row r="7599">
          <cell r="A7599" t="str">
            <v/>
          </cell>
          <cell r="B7599" t="str">
            <v/>
          </cell>
          <cell r="C7599">
            <v>0</v>
          </cell>
          <cell r="D7599" t="str">
            <v>Costo  Neto</v>
          </cell>
          <cell r="E7599">
            <v>0</v>
          </cell>
          <cell r="F7599" t="str">
            <v>Total D=A+B+C</v>
          </cell>
          <cell r="G7599">
            <v>0</v>
          </cell>
        </row>
        <row r="7601">
          <cell r="A7601" t="str">
            <v>ANALISIS DE PRECIOS</v>
          </cell>
          <cell r="B7601">
            <v>0</v>
          </cell>
          <cell r="C7601">
            <v>0</v>
          </cell>
          <cell r="D7601">
            <v>0</v>
          </cell>
          <cell r="E7601">
            <v>0</v>
          </cell>
          <cell r="F7601">
            <v>0</v>
          </cell>
          <cell r="G7601">
            <v>0</v>
          </cell>
        </row>
        <row r="7602">
          <cell r="A7602" t="str">
            <v>COMITENTE:</v>
          </cell>
          <cell r="B7602" t="str">
            <v>DIRECCIÓN DE ARQUITECTURA</v>
          </cell>
          <cell r="C7602">
            <v>0</v>
          </cell>
          <cell r="D7602">
            <v>0</v>
          </cell>
          <cell r="E7602">
            <v>0</v>
          </cell>
          <cell r="F7602">
            <v>0</v>
          </cell>
          <cell r="G7602">
            <v>0</v>
          </cell>
        </row>
        <row r="7603">
          <cell r="A7603" t="str">
            <v>CONTRATISTA:</v>
          </cell>
          <cell r="B7603" t="str">
            <v>FUNCIONALES SIGOP</v>
          </cell>
          <cell r="C7603">
            <v>0</v>
          </cell>
          <cell r="D7603">
            <v>0</v>
          </cell>
          <cell r="E7603">
            <v>0</v>
          </cell>
          <cell r="F7603">
            <v>0</v>
          </cell>
          <cell r="G7603">
            <v>0</v>
          </cell>
        </row>
        <row r="7604">
          <cell r="A7604" t="str">
            <v>OBRA:</v>
          </cell>
          <cell r="B7604" t="str">
            <v>PRUEBA PLANILLA DE MEDICION</v>
          </cell>
          <cell r="C7604">
            <v>0</v>
          </cell>
          <cell r="D7604">
            <v>0</v>
          </cell>
          <cell r="E7604">
            <v>0</v>
          </cell>
          <cell r="F7604" t="str">
            <v>PRECIOS A:</v>
          </cell>
          <cell r="G7604">
            <v>0</v>
          </cell>
        </row>
        <row r="7605">
          <cell r="A7605" t="str">
            <v>UBICACIÓN:</v>
          </cell>
          <cell r="B7605" t="str">
            <v>CENTRO CIVICO</v>
          </cell>
          <cell r="C7605">
            <v>0</v>
          </cell>
          <cell r="D7605">
            <v>0</v>
          </cell>
          <cell r="E7605">
            <v>0</v>
          </cell>
          <cell r="F7605">
            <v>0</v>
          </cell>
          <cell r="G7605">
            <v>0</v>
          </cell>
        </row>
        <row r="7606">
          <cell r="A7606" t="str">
            <v>RUBRO:</v>
          </cell>
          <cell r="B7606" t="str">
            <v/>
          </cell>
          <cell r="C7606" t="str">
            <v/>
          </cell>
          <cell r="D7606">
            <v>0</v>
          </cell>
          <cell r="E7606">
            <v>0</v>
          </cell>
          <cell r="F7606">
            <v>0</v>
          </cell>
          <cell r="G7606">
            <v>0</v>
          </cell>
        </row>
        <row r="7607">
          <cell r="A7607" t="str">
            <v>ITEM:</v>
          </cell>
          <cell r="B7607" t="str">
            <v/>
          </cell>
          <cell r="C7607" t="str">
            <v/>
          </cell>
          <cell r="D7607">
            <v>0</v>
          </cell>
          <cell r="E7607">
            <v>0</v>
          </cell>
          <cell r="F7607" t="str">
            <v>UNIDAD:</v>
          </cell>
          <cell r="G7607" t="str">
            <v/>
          </cell>
        </row>
        <row r="7608">
          <cell r="A7608">
            <v>0</v>
          </cell>
          <cell r="B7608">
            <v>0</v>
          </cell>
          <cell r="C7608">
            <v>0</v>
          </cell>
          <cell r="D7608">
            <v>0</v>
          </cell>
          <cell r="E7608">
            <v>0</v>
          </cell>
          <cell r="F7608">
            <v>0</v>
          </cell>
          <cell r="G7608">
            <v>0</v>
          </cell>
        </row>
        <row r="7609">
          <cell r="A7609" t="str">
            <v>DATOS REDETERMINACION</v>
          </cell>
          <cell r="B7609">
            <v>0</v>
          </cell>
          <cell r="C7609" t="str">
            <v>DESIGNACION</v>
          </cell>
          <cell r="D7609" t="str">
            <v>U</v>
          </cell>
          <cell r="E7609" t="str">
            <v>Cantidad</v>
          </cell>
          <cell r="F7609" t="str">
            <v>$ Unitarios</v>
          </cell>
          <cell r="G7609" t="str">
            <v>$ Parcial</v>
          </cell>
        </row>
        <row r="7610">
          <cell r="A7610" t="str">
            <v>CÓDIGO</v>
          </cell>
          <cell r="B7610" t="str">
            <v>DESCRIPCIÓN</v>
          </cell>
          <cell r="C7610">
            <v>0</v>
          </cell>
          <cell r="D7610">
            <v>0</v>
          </cell>
          <cell r="E7610">
            <v>0</v>
          </cell>
          <cell r="F7610">
            <v>0</v>
          </cell>
          <cell r="G7610">
            <v>0</v>
          </cell>
        </row>
        <row r="7611">
          <cell r="A7611">
            <v>0</v>
          </cell>
          <cell r="B7611">
            <v>0</v>
          </cell>
          <cell r="C7611" t="str">
            <v>A - MATERIALES</v>
          </cell>
          <cell r="D7611">
            <v>0</v>
          </cell>
          <cell r="E7611">
            <v>0</v>
          </cell>
          <cell r="F7611">
            <v>0</v>
          </cell>
          <cell r="G7611">
            <v>0</v>
          </cell>
        </row>
        <row r="7612">
          <cell r="A7612" t="str">
            <v/>
          </cell>
          <cell r="B7612" t="str">
            <v/>
          </cell>
          <cell r="C7612">
            <v>0</v>
          </cell>
          <cell r="D7612" t="str">
            <v/>
          </cell>
          <cell r="E7612">
            <v>0</v>
          </cell>
          <cell r="F7612">
            <v>0</v>
          </cell>
          <cell r="G7612">
            <v>0</v>
          </cell>
        </row>
        <row r="7613">
          <cell r="A7613" t="str">
            <v/>
          </cell>
          <cell r="B7613" t="str">
            <v/>
          </cell>
          <cell r="C7613">
            <v>0</v>
          </cell>
          <cell r="D7613" t="str">
            <v/>
          </cell>
          <cell r="E7613">
            <v>0</v>
          </cell>
          <cell r="F7613">
            <v>0</v>
          </cell>
          <cell r="G7613">
            <v>0</v>
          </cell>
        </row>
        <row r="7614">
          <cell r="A7614" t="str">
            <v/>
          </cell>
          <cell r="B7614" t="str">
            <v/>
          </cell>
          <cell r="C7614">
            <v>0</v>
          </cell>
          <cell r="D7614" t="str">
            <v/>
          </cell>
          <cell r="E7614">
            <v>0</v>
          </cell>
          <cell r="F7614">
            <v>0</v>
          </cell>
          <cell r="G7614">
            <v>0</v>
          </cell>
        </row>
        <row r="7615">
          <cell r="A7615" t="str">
            <v/>
          </cell>
          <cell r="B7615" t="str">
            <v/>
          </cell>
          <cell r="C7615">
            <v>0</v>
          </cell>
          <cell r="D7615" t="str">
            <v/>
          </cell>
          <cell r="E7615">
            <v>0</v>
          </cell>
          <cell r="F7615">
            <v>0</v>
          </cell>
          <cell r="G7615">
            <v>0</v>
          </cell>
        </row>
        <row r="7616">
          <cell r="A7616" t="str">
            <v/>
          </cell>
          <cell r="B7616" t="str">
            <v/>
          </cell>
          <cell r="C7616">
            <v>0</v>
          </cell>
          <cell r="D7616" t="str">
            <v/>
          </cell>
          <cell r="E7616">
            <v>0</v>
          </cell>
          <cell r="F7616">
            <v>0</v>
          </cell>
          <cell r="G7616">
            <v>0</v>
          </cell>
        </row>
        <row r="7617">
          <cell r="A7617" t="str">
            <v/>
          </cell>
          <cell r="B7617" t="str">
            <v/>
          </cell>
          <cell r="C7617">
            <v>0</v>
          </cell>
          <cell r="D7617" t="str">
            <v/>
          </cell>
          <cell r="E7617">
            <v>0</v>
          </cell>
          <cell r="F7617">
            <v>0</v>
          </cell>
          <cell r="G7617">
            <v>0</v>
          </cell>
        </row>
        <row r="7618">
          <cell r="A7618" t="str">
            <v/>
          </cell>
          <cell r="B7618" t="str">
            <v/>
          </cell>
          <cell r="C7618">
            <v>0</v>
          </cell>
          <cell r="D7618" t="str">
            <v/>
          </cell>
          <cell r="E7618">
            <v>0</v>
          </cell>
          <cell r="F7618">
            <v>0</v>
          </cell>
          <cell r="G7618">
            <v>0</v>
          </cell>
        </row>
        <row r="7619">
          <cell r="A7619" t="str">
            <v/>
          </cell>
          <cell r="B7619" t="str">
            <v/>
          </cell>
          <cell r="C7619">
            <v>0</v>
          </cell>
          <cell r="D7619" t="str">
            <v/>
          </cell>
          <cell r="E7619">
            <v>0</v>
          </cell>
          <cell r="F7619">
            <v>0</v>
          </cell>
          <cell r="G7619">
            <v>0</v>
          </cell>
        </row>
        <row r="7620">
          <cell r="A7620" t="str">
            <v/>
          </cell>
          <cell r="B7620" t="str">
            <v/>
          </cell>
          <cell r="C7620">
            <v>0</v>
          </cell>
          <cell r="D7620" t="str">
            <v/>
          </cell>
          <cell r="E7620">
            <v>0</v>
          </cell>
          <cell r="F7620">
            <v>0</v>
          </cell>
          <cell r="G7620">
            <v>0</v>
          </cell>
        </row>
        <row r="7621">
          <cell r="A7621" t="str">
            <v/>
          </cell>
          <cell r="B7621" t="str">
            <v/>
          </cell>
          <cell r="C7621">
            <v>0</v>
          </cell>
          <cell r="D7621" t="str">
            <v/>
          </cell>
          <cell r="E7621">
            <v>0</v>
          </cell>
          <cell r="F7621">
            <v>0</v>
          </cell>
          <cell r="G7621">
            <v>0</v>
          </cell>
        </row>
        <row r="7622">
          <cell r="A7622" t="str">
            <v/>
          </cell>
          <cell r="B7622" t="str">
            <v/>
          </cell>
          <cell r="C7622">
            <v>0</v>
          </cell>
          <cell r="D7622" t="str">
            <v/>
          </cell>
          <cell r="E7622">
            <v>0</v>
          </cell>
          <cell r="F7622">
            <v>0</v>
          </cell>
          <cell r="G7622">
            <v>0</v>
          </cell>
        </row>
        <row r="7623">
          <cell r="A7623" t="str">
            <v/>
          </cell>
          <cell r="B7623" t="str">
            <v/>
          </cell>
          <cell r="C7623">
            <v>0</v>
          </cell>
          <cell r="D7623" t="str">
            <v/>
          </cell>
          <cell r="E7623">
            <v>0</v>
          </cell>
          <cell r="F7623">
            <v>0</v>
          </cell>
          <cell r="G7623">
            <v>0</v>
          </cell>
        </row>
        <row r="7624">
          <cell r="A7624" t="str">
            <v/>
          </cell>
          <cell r="B7624" t="str">
            <v/>
          </cell>
          <cell r="C7624">
            <v>0</v>
          </cell>
          <cell r="D7624" t="str">
            <v/>
          </cell>
          <cell r="E7624">
            <v>0</v>
          </cell>
          <cell r="F7624">
            <v>0</v>
          </cell>
          <cell r="G7624">
            <v>0</v>
          </cell>
        </row>
        <row r="7625">
          <cell r="A7625" t="str">
            <v/>
          </cell>
          <cell r="B7625" t="str">
            <v/>
          </cell>
          <cell r="C7625">
            <v>0</v>
          </cell>
          <cell r="D7625" t="str">
            <v/>
          </cell>
          <cell r="E7625">
            <v>0</v>
          </cell>
          <cell r="F7625">
            <v>0</v>
          </cell>
          <cell r="G7625">
            <v>0</v>
          </cell>
        </row>
        <row r="7626">
          <cell r="A7626">
            <v>0</v>
          </cell>
          <cell r="B7626">
            <v>0</v>
          </cell>
          <cell r="C7626">
            <v>0</v>
          </cell>
          <cell r="D7626">
            <v>0</v>
          </cell>
          <cell r="E7626">
            <v>0</v>
          </cell>
          <cell r="F7626" t="str">
            <v>Total A</v>
          </cell>
          <cell r="G7626">
            <v>0</v>
          </cell>
        </row>
        <row r="7627">
          <cell r="A7627">
            <v>0</v>
          </cell>
          <cell r="B7627">
            <v>0</v>
          </cell>
          <cell r="C7627" t="str">
            <v>B - MANO DE OBRA</v>
          </cell>
          <cell r="D7627">
            <v>0</v>
          </cell>
          <cell r="E7627">
            <v>0</v>
          </cell>
          <cell r="F7627">
            <v>0</v>
          </cell>
          <cell r="G7627">
            <v>0</v>
          </cell>
        </row>
        <row r="7628">
          <cell r="A7628" t="str">
            <v/>
          </cell>
          <cell r="B7628">
            <v>0</v>
          </cell>
          <cell r="C7628">
            <v>0</v>
          </cell>
          <cell r="D7628" t="str">
            <v/>
          </cell>
          <cell r="E7628">
            <v>0</v>
          </cell>
          <cell r="F7628">
            <v>0</v>
          </cell>
          <cell r="G7628">
            <v>0</v>
          </cell>
        </row>
        <row r="7629">
          <cell r="A7629" t="str">
            <v/>
          </cell>
          <cell r="B7629">
            <v>0</v>
          </cell>
          <cell r="C7629">
            <v>0</v>
          </cell>
          <cell r="D7629" t="str">
            <v/>
          </cell>
          <cell r="E7629">
            <v>0</v>
          </cell>
          <cell r="F7629">
            <v>0</v>
          </cell>
          <cell r="G7629">
            <v>0</v>
          </cell>
        </row>
        <row r="7630">
          <cell r="A7630" t="str">
            <v/>
          </cell>
          <cell r="B7630">
            <v>0</v>
          </cell>
          <cell r="C7630">
            <v>0</v>
          </cell>
          <cell r="D7630" t="str">
            <v/>
          </cell>
          <cell r="E7630">
            <v>0</v>
          </cell>
          <cell r="F7630">
            <v>0</v>
          </cell>
          <cell r="G7630">
            <v>0</v>
          </cell>
        </row>
        <row r="7631">
          <cell r="A7631" t="str">
            <v/>
          </cell>
          <cell r="B7631">
            <v>0</v>
          </cell>
          <cell r="C7631">
            <v>0</v>
          </cell>
          <cell r="D7631" t="str">
            <v/>
          </cell>
          <cell r="E7631">
            <v>0</v>
          </cell>
          <cell r="F7631">
            <v>0</v>
          </cell>
          <cell r="G7631">
            <v>0</v>
          </cell>
        </row>
        <row r="7632">
          <cell r="A7632" t="str">
            <v/>
          </cell>
          <cell r="B7632">
            <v>0</v>
          </cell>
          <cell r="C7632">
            <v>0</v>
          </cell>
          <cell r="D7632" t="str">
            <v/>
          </cell>
          <cell r="E7632">
            <v>0</v>
          </cell>
          <cell r="F7632">
            <v>0</v>
          </cell>
          <cell r="G7632">
            <v>0</v>
          </cell>
        </row>
        <row r="7633">
          <cell r="A7633" t="str">
            <v/>
          </cell>
          <cell r="B7633">
            <v>0</v>
          </cell>
          <cell r="C7633">
            <v>0</v>
          </cell>
          <cell r="D7633" t="str">
            <v/>
          </cell>
          <cell r="E7633">
            <v>0</v>
          </cell>
          <cell r="F7633">
            <v>0</v>
          </cell>
          <cell r="G7633">
            <v>0</v>
          </cell>
        </row>
        <row r="7634">
          <cell r="A7634" t="str">
            <v/>
          </cell>
          <cell r="B7634">
            <v>0</v>
          </cell>
          <cell r="C7634">
            <v>0</v>
          </cell>
          <cell r="D7634" t="str">
            <v/>
          </cell>
          <cell r="E7634">
            <v>0</v>
          </cell>
          <cell r="F7634">
            <v>0</v>
          </cell>
          <cell r="G7634">
            <v>0</v>
          </cell>
        </row>
        <row r="7635">
          <cell r="A7635" t="str">
            <v/>
          </cell>
          <cell r="B7635">
            <v>0</v>
          </cell>
          <cell r="C7635">
            <v>0</v>
          </cell>
          <cell r="D7635" t="str">
            <v/>
          </cell>
          <cell r="E7635">
            <v>0</v>
          </cell>
          <cell r="F7635">
            <v>0</v>
          </cell>
          <cell r="G7635">
            <v>0</v>
          </cell>
        </row>
        <row r="7636">
          <cell r="A7636">
            <v>0</v>
          </cell>
          <cell r="B7636">
            <v>0</v>
          </cell>
          <cell r="C7636">
            <v>0</v>
          </cell>
          <cell r="D7636">
            <v>0</v>
          </cell>
          <cell r="E7636">
            <v>0</v>
          </cell>
          <cell r="F7636" t="str">
            <v>Total B</v>
          </cell>
          <cell r="G7636">
            <v>0</v>
          </cell>
        </row>
        <row r="7637">
          <cell r="A7637">
            <v>0</v>
          </cell>
          <cell r="B7637">
            <v>0</v>
          </cell>
          <cell r="C7637" t="str">
            <v>C - EQUIPOS</v>
          </cell>
          <cell r="D7637">
            <v>0</v>
          </cell>
          <cell r="E7637">
            <v>0</v>
          </cell>
          <cell r="F7637">
            <v>0</v>
          </cell>
          <cell r="G7637">
            <v>0</v>
          </cell>
        </row>
        <row r="7638">
          <cell r="A7638" t="str">
            <v/>
          </cell>
          <cell r="B7638" t="str">
            <v/>
          </cell>
          <cell r="C7638">
            <v>0</v>
          </cell>
          <cell r="D7638" t="str">
            <v/>
          </cell>
          <cell r="E7638">
            <v>0</v>
          </cell>
          <cell r="F7638">
            <v>0</v>
          </cell>
          <cell r="G7638">
            <v>0</v>
          </cell>
        </row>
        <row r="7639">
          <cell r="A7639" t="str">
            <v/>
          </cell>
          <cell r="B7639" t="str">
            <v/>
          </cell>
          <cell r="C7639">
            <v>0</v>
          </cell>
          <cell r="D7639" t="str">
            <v/>
          </cell>
          <cell r="E7639">
            <v>0</v>
          </cell>
          <cell r="F7639">
            <v>0</v>
          </cell>
          <cell r="G7639">
            <v>0</v>
          </cell>
        </row>
        <row r="7640">
          <cell r="A7640" t="str">
            <v/>
          </cell>
          <cell r="B7640" t="str">
            <v/>
          </cell>
          <cell r="C7640">
            <v>0</v>
          </cell>
          <cell r="D7640" t="str">
            <v/>
          </cell>
          <cell r="E7640">
            <v>0</v>
          </cell>
          <cell r="F7640">
            <v>0</v>
          </cell>
          <cell r="G7640">
            <v>0</v>
          </cell>
        </row>
        <row r="7641">
          <cell r="A7641" t="str">
            <v/>
          </cell>
          <cell r="B7641" t="str">
            <v/>
          </cell>
          <cell r="C7641">
            <v>0</v>
          </cell>
          <cell r="D7641" t="str">
            <v/>
          </cell>
          <cell r="E7641">
            <v>0</v>
          </cell>
          <cell r="F7641">
            <v>0</v>
          </cell>
          <cell r="G7641">
            <v>0</v>
          </cell>
        </row>
        <row r="7642">
          <cell r="A7642" t="str">
            <v/>
          </cell>
          <cell r="B7642" t="str">
            <v/>
          </cell>
          <cell r="C7642">
            <v>0</v>
          </cell>
          <cell r="D7642" t="str">
            <v/>
          </cell>
          <cell r="E7642">
            <v>0</v>
          </cell>
          <cell r="F7642">
            <v>0</v>
          </cell>
          <cell r="G7642">
            <v>0</v>
          </cell>
        </row>
        <row r="7643">
          <cell r="A7643" t="str">
            <v/>
          </cell>
          <cell r="B7643" t="str">
            <v/>
          </cell>
          <cell r="C7643">
            <v>0</v>
          </cell>
          <cell r="D7643" t="str">
            <v/>
          </cell>
          <cell r="E7643">
            <v>0</v>
          </cell>
          <cell r="F7643">
            <v>0</v>
          </cell>
          <cell r="G7643">
            <v>0</v>
          </cell>
        </row>
        <row r="7644">
          <cell r="A7644" t="str">
            <v/>
          </cell>
          <cell r="B7644" t="str">
            <v/>
          </cell>
          <cell r="C7644">
            <v>0</v>
          </cell>
          <cell r="D7644" t="str">
            <v/>
          </cell>
          <cell r="E7644">
            <v>0</v>
          </cell>
          <cell r="F7644">
            <v>0</v>
          </cell>
          <cell r="G7644">
            <v>0</v>
          </cell>
        </row>
        <row r="7645">
          <cell r="A7645" t="str">
            <v/>
          </cell>
          <cell r="B7645" t="str">
            <v/>
          </cell>
          <cell r="C7645">
            <v>0</v>
          </cell>
          <cell r="D7645" t="str">
            <v/>
          </cell>
          <cell r="E7645">
            <v>0</v>
          </cell>
          <cell r="F7645">
            <v>0</v>
          </cell>
          <cell r="G7645">
            <v>0</v>
          </cell>
        </row>
        <row r="7646">
          <cell r="A7646" t="str">
            <v/>
          </cell>
          <cell r="B7646" t="str">
            <v/>
          </cell>
          <cell r="C7646">
            <v>0</v>
          </cell>
          <cell r="D7646" t="str">
            <v/>
          </cell>
          <cell r="E7646">
            <v>0</v>
          </cell>
          <cell r="F7646">
            <v>0</v>
          </cell>
          <cell r="G7646">
            <v>0</v>
          </cell>
        </row>
        <row r="7647">
          <cell r="A7647">
            <v>0</v>
          </cell>
          <cell r="B7647">
            <v>0</v>
          </cell>
          <cell r="C7647">
            <v>0</v>
          </cell>
          <cell r="D7647">
            <v>0</v>
          </cell>
          <cell r="E7647">
            <v>0</v>
          </cell>
          <cell r="F7647" t="str">
            <v>Total C</v>
          </cell>
          <cell r="G7647">
            <v>0</v>
          </cell>
        </row>
        <row r="7648">
          <cell r="A7648">
            <v>0</v>
          </cell>
          <cell r="B7648">
            <v>0</v>
          </cell>
          <cell r="C7648">
            <v>0</v>
          </cell>
          <cell r="D7648">
            <v>0</v>
          </cell>
          <cell r="E7648">
            <v>0</v>
          </cell>
          <cell r="F7648">
            <v>0</v>
          </cell>
          <cell r="G7648">
            <v>0</v>
          </cell>
        </row>
        <row r="7649">
          <cell r="A7649" t="str">
            <v/>
          </cell>
          <cell r="B7649" t="str">
            <v/>
          </cell>
          <cell r="C7649">
            <v>0</v>
          </cell>
          <cell r="D7649" t="str">
            <v>Costo  Neto</v>
          </cell>
          <cell r="E7649">
            <v>0</v>
          </cell>
          <cell r="F7649" t="str">
            <v>Total D=A+B+C</v>
          </cell>
          <cell r="G7649">
            <v>0</v>
          </cell>
        </row>
        <row r="7651">
          <cell r="A7651" t="str">
            <v>ANALISIS DE PRECIOS</v>
          </cell>
          <cell r="B7651">
            <v>0</v>
          </cell>
          <cell r="C7651">
            <v>0</v>
          </cell>
          <cell r="D7651">
            <v>0</v>
          </cell>
          <cell r="E7651">
            <v>0</v>
          </cell>
          <cell r="F7651">
            <v>0</v>
          </cell>
          <cell r="G7651">
            <v>0</v>
          </cell>
        </row>
        <row r="7652">
          <cell r="A7652" t="str">
            <v>COMITENTE:</v>
          </cell>
          <cell r="B7652" t="str">
            <v>DIRECCIÓN DE ARQUITECTURA</v>
          </cell>
          <cell r="C7652">
            <v>0</v>
          </cell>
          <cell r="D7652">
            <v>0</v>
          </cell>
          <cell r="E7652">
            <v>0</v>
          </cell>
          <cell r="F7652">
            <v>0</v>
          </cell>
          <cell r="G7652">
            <v>0</v>
          </cell>
        </row>
        <row r="7653">
          <cell r="A7653" t="str">
            <v>CONTRATISTA:</v>
          </cell>
          <cell r="B7653" t="str">
            <v>FUNCIONALES SIGOP</v>
          </cell>
          <cell r="C7653">
            <v>0</v>
          </cell>
          <cell r="D7653">
            <v>0</v>
          </cell>
          <cell r="E7653">
            <v>0</v>
          </cell>
          <cell r="F7653">
            <v>0</v>
          </cell>
          <cell r="G7653">
            <v>0</v>
          </cell>
        </row>
        <row r="7654">
          <cell r="A7654" t="str">
            <v>OBRA:</v>
          </cell>
          <cell r="B7654" t="str">
            <v>PRUEBA PLANILLA DE MEDICION</v>
          </cell>
          <cell r="C7654">
            <v>0</v>
          </cell>
          <cell r="D7654">
            <v>0</v>
          </cell>
          <cell r="E7654">
            <v>0</v>
          </cell>
          <cell r="F7654" t="str">
            <v>PRECIOS A:</v>
          </cell>
          <cell r="G7654">
            <v>0</v>
          </cell>
        </row>
        <row r="7655">
          <cell r="A7655" t="str">
            <v>UBICACIÓN:</v>
          </cell>
          <cell r="B7655" t="str">
            <v>CENTRO CIVICO</v>
          </cell>
          <cell r="C7655">
            <v>0</v>
          </cell>
          <cell r="D7655">
            <v>0</v>
          </cell>
          <cell r="E7655">
            <v>0</v>
          </cell>
          <cell r="F7655">
            <v>0</v>
          </cell>
          <cell r="G7655">
            <v>0</v>
          </cell>
        </row>
        <row r="7656">
          <cell r="A7656" t="str">
            <v>RUBRO:</v>
          </cell>
          <cell r="B7656" t="str">
            <v/>
          </cell>
          <cell r="C7656" t="str">
            <v/>
          </cell>
          <cell r="D7656">
            <v>0</v>
          </cell>
          <cell r="E7656">
            <v>0</v>
          </cell>
          <cell r="F7656">
            <v>0</v>
          </cell>
          <cell r="G7656">
            <v>0</v>
          </cell>
        </row>
        <row r="7657">
          <cell r="A7657" t="str">
            <v>ITEM:</v>
          </cell>
          <cell r="B7657" t="str">
            <v/>
          </cell>
          <cell r="C7657" t="str">
            <v/>
          </cell>
          <cell r="D7657">
            <v>0</v>
          </cell>
          <cell r="E7657">
            <v>0</v>
          </cell>
          <cell r="F7657" t="str">
            <v>UNIDAD:</v>
          </cell>
          <cell r="G7657" t="str">
            <v/>
          </cell>
        </row>
        <row r="7658">
          <cell r="A7658">
            <v>0</v>
          </cell>
          <cell r="B7658">
            <v>0</v>
          </cell>
          <cell r="C7658">
            <v>0</v>
          </cell>
          <cell r="D7658">
            <v>0</v>
          </cell>
          <cell r="E7658">
            <v>0</v>
          </cell>
          <cell r="F7658">
            <v>0</v>
          </cell>
          <cell r="G7658">
            <v>0</v>
          </cell>
        </row>
        <row r="7659">
          <cell r="A7659" t="str">
            <v>DATOS REDETERMINACION</v>
          </cell>
          <cell r="B7659">
            <v>0</v>
          </cell>
          <cell r="C7659" t="str">
            <v>DESIGNACION</v>
          </cell>
          <cell r="D7659" t="str">
            <v>U</v>
          </cell>
          <cell r="E7659" t="str">
            <v>Cantidad</v>
          </cell>
          <cell r="F7659" t="str">
            <v>$ Unitarios</v>
          </cell>
          <cell r="G7659" t="str">
            <v>$ Parcial</v>
          </cell>
        </row>
        <row r="7660">
          <cell r="A7660" t="str">
            <v>CÓDIGO</v>
          </cell>
          <cell r="B7660" t="str">
            <v>DESCRIPCIÓN</v>
          </cell>
          <cell r="C7660">
            <v>0</v>
          </cell>
          <cell r="D7660">
            <v>0</v>
          </cell>
          <cell r="E7660">
            <v>0</v>
          </cell>
          <cell r="F7660">
            <v>0</v>
          </cell>
          <cell r="G7660">
            <v>0</v>
          </cell>
        </row>
        <row r="7661">
          <cell r="A7661">
            <v>0</v>
          </cell>
          <cell r="B7661">
            <v>0</v>
          </cell>
          <cell r="C7661" t="str">
            <v>A - MATERIALES</v>
          </cell>
          <cell r="D7661">
            <v>0</v>
          </cell>
          <cell r="E7661">
            <v>0</v>
          </cell>
          <cell r="F7661">
            <v>0</v>
          </cell>
          <cell r="G7661">
            <v>0</v>
          </cell>
        </row>
        <row r="7662">
          <cell r="A7662" t="str">
            <v/>
          </cell>
          <cell r="B7662" t="str">
            <v/>
          </cell>
          <cell r="C7662">
            <v>0</v>
          </cell>
          <cell r="D7662" t="str">
            <v/>
          </cell>
          <cell r="E7662">
            <v>0</v>
          </cell>
          <cell r="F7662">
            <v>0</v>
          </cell>
          <cell r="G7662">
            <v>0</v>
          </cell>
        </row>
        <row r="7663">
          <cell r="A7663" t="str">
            <v/>
          </cell>
          <cell r="B7663" t="str">
            <v/>
          </cell>
          <cell r="C7663">
            <v>0</v>
          </cell>
          <cell r="D7663" t="str">
            <v/>
          </cell>
          <cell r="E7663">
            <v>0</v>
          </cell>
          <cell r="F7663">
            <v>0</v>
          </cell>
          <cell r="G7663">
            <v>0</v>
          </cell>
        </row>
        <row r="7664">
          <cell r="A7664" t="str">
            <v/>
          </cell>
          <cell r="B7664" t="str">
            <v/>
          </cell>
          <cell r="C7664">
            <v>0</v>
          </cell>
          <cell r="D7664" t="str">
            <v/>
          </cell>
          <cell r="E7664">
            <v>0</v>
          </cell>
          <cell r="F7664">
            <v>0</v>
          </cell>
          <cell r="G7664">
            <v>0</v>
          </cell>
        </row>
        <row r="7665">
          <cell r="A7665" t="str">
            <v/>
          </cell>
          <cell r="B7665" t="str">
            <v/>
          </cell>
          <cell r="C7665">
            <v>0</v>
          </cell>
          <cell r="D7665" t="str">
            <v/>
          </cell>
          <cell r="E7665">
            <v>0</v>
          </cell>
          <cell r="F7665">
            <v>0</v>
          </cell>
          <cell r="G7665">
            <v>0</v>
          </cell>
        </row>
        <row r="7666">
          <cell r="A7666" t="str">
            <v/>
          </cell>
          <cell r="B7666" t="str">
            <v/>
          </cell>
          <cell r="C7666">
            <v>0</v>
          </cell>
          <cell r="D7666" t="str">
            <v/>
          </cell>
          <cell r="E7666">
            <v>0</v>
          </cell>
          <cell r="F7666">
            <v>0</v>
          </cell>
          <cell r="G7666">
            <v>0</v>
          </cell>
        </row>
        <row r="7667">
          <cell r="A7667" t="str">
            <v/>
          </cell>
          <cell r="B7667" t="str">
            <v/>
          </cell>
          <cell r="C7667">
            <v>0</v>
          </cell>
          <cell r="D7667" t="str">
            <v/>
          </cell>
          <cell r="E7667">
            <v>0</v>
          </cell>
          <cell r="F7667">
            <v>0</v>
          </cell>
          <cell r="G7667">
            <v>0</v>
          </cell>
        </row>
        <row r="7668">
          <cell r="A7668" t="str">
            <v/>
          </cell>
          <cell r="B7668" t="str">
            <v/>
          </cell>
          <cell r="C7668">
            <v>0</v>
          </cell>
          <cell r="D7668" t="str">
            <v/>
          </cell>
          <cell r="E7668">
            <v>0</v>
          </cell>
          <cell r="F7668">
            <v>0</v>
          </cell>
          <cell r="G7668">
            <v>0</v>
          </cell>
        </row>
        <row r="7669">
          <cell r="A7669" t="str">
            <v/>
          </cell>
          <cell r="B7669" t="str">
            <v/>
          </cell>
          <cell r="C7669">
            <v>0</v>
          </cell>
          <cell r="D7669" t="str">
            <v/>
          </cell>
          <cell r="E7669">
            <v>0</v>
          </cell>
          <cell r="F7669">
            <v>0</v>
          </cell>
          <cell r="G7669">
            <v>0</v>
          </cell>
        </row>
        <row r="7670">
          <cell r="A7670" t="str">
            <v/>
          </cell>
          <cell r="B7670" t="str">
            <v/>
          </cell>
          <cell r="C7670">
            <v>0</v>
          </cell>
          <cell r="D7670" t="str">
            <v/>
          </cell>
          <cell r="E7670">
            <v>0</v>
          </cell>
          <cell r="F7670">
            <v>0</v>
          </cell>
          <cell r="G7670">
            <v>0</v>
          </cell>
        </row>
        <row r="7671">
          <cell r="A7671" t="str">
            <v/>
          </cell>
          <cell r="B7671" t="str">
            <v/>
          </cell>
          <cell r="C7671">
            <v>0</v>
          </cell>
          <cell r="D7671" t="str">
            <v/>
          </cell>
          <cell r="E7671">
            <v>0</v>
          </cell>
          <cell r="F7671">
            <v>0</v>
          </cell>
          <cell r="G7671">
            <v>0</v>
          </cell>
        </row>
        <row r="7672">
          <cell r="A7672" t="str">
            <v/>
          </cell>
          <cell r="B7672" t="str">
            <v/>
          </cell>
          <cell r="C7672">
            <v>0</v>
          </cell>
          <cell r="D7672" t="str">
            <v/>
          </cell>
          <cell r="E7672">
            <v>0</v>
          </cell>
          <cell r="F7672">
            <v>0</v>
          </cell>
          <cell r="G7672">
            <v>0</v>
          </cell>
        </row>
        <row r="7673">
          <cell r="A7673" t="str">
            <v/>
          </cell>
          <cell r="B7673" t="str">
            <v/>
          </cell>
          <cell r="C7673">
            <v>0</v>
          </cell>
          <cell r="D7673" t="str">
            <v/>
          </cell>
          <cell r="E7673">
            <v>0</v>
          </cell>
          <cell r="F7673">
            <v>0</v>
          </cell>
          <cell r="G7673">
            <v>0</v>
          </cell>
        </row>
        <row r="7674">
          <cell r="A7674" t="str">
            <v/>
          </cell>
          <cell r="B7674" t="str">
            <v/>
          </cell>
          <cell r="C7674">
            <v>0</v>
          </cell>
          <cell r="D7674" t="str">
            <v/>
          </cell>
          <cell r="E7674">
            <v>0</v>
          </cell>
          <cell r="F7674">
            <v>0</v>
          </cell>
          <cell r="G7674">
            <v>0</v>
          </cell>
        </row>
        <row r="7675">
          <cell r="A7675" t="str">
            <v/>
          </cell>
          <cell r="B7675" t="str">
            <v/>
          </cell>
          <cell r="C7675">
            <v>0</v>
          </cell>
          <cell r="D7675" t="str">
            <v/>
          </cell>
          <cell r="E7675">
            <v>0</v>
          </cell>
          <cell r="F7675">
            <v>0</v>
          </cell>
          <cell r="G7675">
            <v>0</v>
          </cell>
        </row>
        <row r="7676">
          <cell r="A7676">
            <v>0</v>
          </cell>
          <cell r="B7676">
            <v>0</v>
          </cell>
          <cell r="C7676">
            <v>0</v>
          </cell>
          <cell r="D7676">
            <v>0</v>
          </cell>
          <cell r="E7676">
            <v>0</v>
          </cell>
          <cell r="F7676" t="str">
            <v>Total A</v>
          </cell>
          <cell r="G7676">
            <v>0</v>
          </cell>
        </row>
        <row r="7677">
          <cell r="A7677">
            <v>0</v>
          </cell>
          <cell r="B7677">
            <v>0</v>
          </cell>
          <cell r="C7677" t="str">
            <v>B - MANO DE OBRA</v>
          </cell>
          <cell r="D7677">
            <v>0</v>
          </cell>
          <cell r="E7677">
            <v>0</v>
          </cell>
          <cell r="F7677">
            <v>0</v>
          </cell>
          <cell r="G7677">
            <v>0</v>
          </cell>
        </row>
        <row r="7678">
          <cell r="A7678" t="str">
            <v/>
          </cell>
          <cell r="B7678">
            <v>0</v>
          </cell>
          <cell r="C7678">
            <v>0</v>
          </cell>
          <cell r="D7678" t="str">
            <v/>
          </cell>
          <cell r="E7678">
            <v>0</v>
          </cell>
          <cell r="F7678">
            <v>0</v>
          </cell>
          <cell r="G7678">
            <v>0</v>
          </cell>
        </row>
        <row r="7679">
          <cell r="A7679" t="str">
            <v/>
          </cell>
          <cell r="B7679">
            <v>0</v>
          </cell>
          <cell r="C7679">
            <v>0</v>
          </cell>
          <cell r="D7679" t="str">
            <v/>
          </cell>
          <cell r="E7679">
            <v>0</v>
          </cell>
          <cell r="F7679">
            <v>0</v>
          </cell>
          <cell r="G7679">
            <v>0</v>
          </cell>
        </row>
        <row r="7680">
          <cell r="A7680" t="str">
            <v/>
          </cell>
          <cell r="B7680">
            <v>0</v>
          </cell>
          <cell r="C7680">
            <v>0</v>
          </cell>
          <cell r="D7680" t="str">
            <v/>
          </cell>
          <cell r="E7680">
            <v>0</v>
          </cell>
          <cell r="F7680">
            <v>0</v>
          </cell>
          <cell r="G7680">
            <v>0</v>
          </cell>
        </row>
        <row r="7681">
          <cell r="A7681" t="str">
            <v/>
          </cell>
          <cell r="B7681">
            <v>0</v>
          </cell>
          <cell r="C7681">
            <v>0</v>
          </cell>
          <cell r="D7681" t="str">
            <v/>
          </cell>
          <cell r="E7681">
            <v>0</v>
          </cell>
          <cell r="F7681">
            <v>0</v>
          </cell>
          <cell r="G7681">
            <v>0</v>
          </cell>
        </row>
        <row r="7682">
          <cell r="A7682" t="str">
            <v/>
          </cell>
          <cell r="B7682">
            <v>0</v>
          </cell>
          <cell r="C7682">
            <v>0</v>
          </cell>
          <cell r="D7682" t="str">
            <v/>
          </cell>
          <cell r="E7682">
            <v>0</v>
          </cell>
          <cell r="F7682">
            <v>0</v>
          </cell>
          <cell r="G7682">
            <v>0</v>
          </cell>
        </row>
        <row r="7683">
          <cell r="A7683" t="str">
            <v/>
          </cell>
          <cell r="B7683">
            <v>0</v>
          </cell>
          <cell r="C7683">
            <v>0</v>
          </cell>
          <cell r="D7683" t="str">
            <v/>
          </cell>
          <cell r="E7683">
            <v>0</v>
          </cell>
          <cell r="F7683">
            <v>0</v>
          </cell>
          <cell r="G7683">
            <v>0</v>
          </cell>
        </row>
        <row r="7684">
          <cell r="A7684" t="str">
            <v/>
          </cell>
          <cell r="B7684">
            <v>0</v>
          </cell>
          <cell r="C7684">
            <v>0</v>
          </cell>
          <cell r="D7684" t="str">
            <v/>
          </cell>
          <cell r="E7684">
            <v>0</v>
          </cell>
          <cell r="F7684">
            <v>0</v>
          </cell>
          <cell r="G7684">
            <v>0</v>
          </cell>
        </row>
        <row r="7685">
          <cell r="A7685" t="str">
            <v/>
          </cell>
          <cell r="B7685">
            <v>0</v>
          </cell>
          <cell r="C7685">
            <v>0</v>
          </cell>
          <cell r="D7685" t="str">
            <v/>
          </cell>
          <cell r="E7685">
            <v>0</v>
          </cell>
          <cell r="F7685">
            <v>0</v>
          </cell>
          <cell r="G7685">
            <v>0</v>
          </cell>
        </row>
        <row r="7686">
          <cell r="A7686">
            <v>0</v>
          </cell>
          <cell r="B7686">
            <v>0</v>
          </cell>
          <cell r="C7686">
            <v>0</v>
          </cell>
          <cell r="D7686">
            <v>0</v>
          </cell>
          <cell r="E7686">
            <v>0</v>
          </cell>
          <cell r="F7686" t="str">
            <v>Total B</v>
          </cell>
          <cell r="G7686">
            <v>0</v>
          </cell>
        </row>
        <row r="7687">
          <cell r="A7687">
            <v>0</v>
          </cell>
          <cell r="B7687">
            <v>0</v>
          </cell>
          <cell r="C7687" t="str">
            <v>C - EQUIPOS</v>
          </cell>
          <cell r="D7687">
            <v>0</v>
          </cell>
          <cell r="E7687">
            <v>0</v>
          </cell>
          <cell r="F7687">
            <v>0</v>
          </cell>
          <cell r="G7687">
            <v>0</v>
          </cell>
        </row>
        <row r="7688">
          <cell r="A7688" t="str">
            <v/>
          </cell>
          <cell r="B7688" t="str">
            <v/>
          </cell>
          <cell r="C7688">
            <v>0</v>
          </cell>
          <cell r="D7688" t="str">
            <v/>
          </cell>
          <cell r="E7688">
            <v>0</v>
          </cell>
          <cell r="F7688">
            <v>0</v>
          </cell>
          <cell r="G7688">
            <v>0</v>
          </cell>
        </row>
        <row r="7689">
          <cell r="A7689" t="str">
            <v/>
          </cell>
          <cell r="B7689" t="str">
            <v/>
          </cell>
          <cell r="C7689">
            <v>0</v>
          </cell>
          <cell r="D7689" t="str">
            <v/>
          </cell>
          <cell r="E7689">
            <v>0</v>
          </cell>
          <cell r="F7689">
            <v>0</v>
          </cell>
          <cell r="G7689">
            <v>0</v>
          </cell>
        </row>
        <row r="7690">
          <cell r="A7690" t="str">
            <v/>
          </cell>
          <cell r="B7690" t="str">
            <v/>
          </cell>
          <cell r="C7690">
            <v>0</v>
          </cell>
          <cell r="D7690" t="str">
            <v/>
          </cell>
          <cell r="E7690">
            <v>0</v>
          </cell>
          <cell r="F7690">
            <v>0</v>
          </cell>
          <cell r="G7690">
            <v>0</v>
          </cell>
        </row>
        <row r="7691">
          <cell r="A7691" t="str">
            <v/>
          </cell>
          <cell r="B7691" t="str">
            <v/>
          </cell>
          <cell r="C7691">
            <v>0</v>
          </cell>
          <cell r="D7691" t="str">
            <v/>
          </cell>
          <cell r="E7691">
            <v>0</v>
          </cell>
          <cell r="F7691">
            <v>0</v>
          </cell>
          <cell r="G7691">
            <v>0</v>
          </cell>
        </row>
        <row r="7692">
          <cell r="A7692" t="str">
            <v/>
          </cell>
          <cell r="B7692" t="str">
            <v/>
          </cell>
          <cell r="C7692">
            <v>0</v>
          </cell>
          <cell r="D7692" t="str">
            <v/>
          </cell>
          <cell r="E7692">
            <v>0</v>
          </cell>
          <cell r="F7692">
            <v>0</v>
          </cell>
          <cell r="G7692">
            <v>0</v>
          </cell>
        </row>
        <row r="7693">
          <cell r="A7693" t="str">
            <v/>
          </cell>
          <cell r="B7693" t="str">
            <v/>
          </cell>
          <cell r="C7693">
            <v>0</v>
          </cell>
          <cell r="D7693" t="str">
            <v/>
          </cell>
          <cell r="E7693">
            <v>0</v>
          </cell>
          <cell r="F7693">
            <v>0</v>
          </cell>
          <cell r="G7693">
            <v>0</v>
          </cell>
        </row>
        <row r="7694">
          <cell r="A7694" t="str">
            <v/>
          </cell>
          <cell r="B7694" t="str">
            <v/>
          </cell>
          <cell r="C7694">
            <v>0</v>
          </cell>
          <cell r="D7694" t="str">
            <v/>
          </cell>
          <cell r="E7694">
            <v>0</v>
          </cell>
          <cell r="F7694">
            <v>0</v>
          </cell>
          <cell r="G7694">
            <v>0</v>
          </cell>
        </row>
        <row r="7695">
          <cell r="A7695" t="str">
            <v/>
          </cell>
          <cell r="B7695" t="str">
            <v/>
          </cell>
          <cell r="C7695">
            <v>0</v>
          </cell>
          <cell r="D7695" t="str">
            <v/>
          </cell>
          <cell r="E7695">
            <v>0</v>
          </cell>
          <cell r="F7695">
            <v>0</v>
          </cell>
          <cell r="G7695">
            <v>0</v>
          </cell>
        </row>
        <row r="7696">
          <cell r="A7696" t="str">
            <v/>
          </cell>
          <cell r="B7696" t="str">
            <v/>
          </cell>
          <cell r="C7696">
            <v>0</v>
          </cell>
          <cell r="D7696" t="str">
            <v/>
          </cell>
          <cell r="E7696">
            <v>0</v>
          </cell>
          <cell r="F7696">
            <v>0</v>
          </cell>
          <cell r="G7696">
            <v>0</v>
          </cell>
        </row>
        <row r="7697">
          <cell r="A7697">
            <v>0</v>
          </cell>
          <cell r="B7697">
            <v>0</v>
          </cell>
          <cell r="C7697">
            <v>0</v>
          </cell>
          <cell r="D7697">
            <v>0</v>
          </cell>
          <cell r="E7697">
            <v>0</v>
          </cell>
          <cell r="F7697" t="str">
            <v>Total C</v>
          </cell>
          <cell r="G7697">
            <v>0</v>
          </cell>
        </row>
        <row r="7698">
          <cell r="A7698">
            <v>0</v>
          </cell>
          <cell r="B7698">
            <v>0</v>
          </cell>
          <cell r="C7698">
            <v>0</v>
          </cell>
          <cell r="D7698">
            <v>0</v>
          </cell>
          <cell r="E7698">
            <v>0</v>
          </cell>
          <cell r="F7698">
            <v>0</v>
          </cell>
          <cell r="G7698">
            <v>0</v>
          </cell>
        </row>
        <row r="7699">
          <cell r="A7699" t="str">
            <v/>
          </cell>
          <cell r="B7699" t="str">
            <v/>
          </cell>
          <cell r="C7699">
            <v>0</v>
          </cell>
          <cell r="D7699" t="str">
            <v>Costo  Neto</v>
          </cell>
          <cell r="E7699">
            <v>0</v>
          </cell>
          <cell r="F7699" t="str">
            <v>Total D=A+B+C</v>
          </cell>
          <cell r="G7699">
            <v>0</v>
          </cell>
        </row>
        <row r="7701">
          <cell r="A7701" t="str">
            <v>ANALISIS DE PRECIOS</v>
          </cell>
          <cell r="B7701">
            <v>0</v>
          </cell>
          <cell r="C7701">
            <v>0</v>
          </cell>
          <cell r="D7701">
            <v>0</v>
          </cell>
          <cell r="E7701">
            <v>0</v>
          </cell>
          <cell r="F7701">
            <v>0</v>
          </cell>
          <cell r="G7701">
            <v>0</v>
          </cell>
        </row>
        <row r="7702">
          <cell r="A7702" t="str">
            <v>COMITENTE:</v>
          </cell>
          <cell r="B7702" t="str">
            <v>DIRECCIÓN DE ARQUITECTURA</v>
          </cell>
          <cell r="C7702">
            <v>0</v>
          </cell>
          <cell r="D7702">
            <v>0</v>
          </cell>
          <cell r="E7702">
            <v>0</v>
          </cell>
          <cell r="F7702">
            <v>0</v>
          </cell>
          <cell r="G7702">
            <v>0</v>
          </cell>
        </row>
        <row r="7703">
          <cell r="A7703" t="str">
            <v>CONTRATISTA:</v>
          </cell>
          <cell r="B7703" t="str">
            <v>FUNCIONALES SIGOP</v>
          </cell>
          <cell r="C7703">
            <v>0</v>
          </cell>
          <cell r="D7703">
            <v>0</v>
          </cell>
          <cell r="E7703">
            <v>0</v>
          </cell>
          <cell r="F7703">
            <v>0</v>
          </cell>
          <cell r="G7703">
            <v>0</v>
          </cell>
        </row>
        <row r="7704">
          <cell r="A7704" t="str">
            <v>OBRA:</v>
          </cell>
          <cell r="B7704" t="str">
            <v>PRUEBA PLANILLA DE MEDICION</v>
          </cell>
          <cell r="C7704">
            <v>0</v>
          </cell>
          <cell r="D7704">
            <v>0</v>
          </cell>
          <cell r="E7704">
            <v>0</v>
          </cell>
          <cell r="F7704" t="str">
            <v>PRECIOS A:</v>
          </cell>
          <cell r="G7704">
            <v>0</v>
          </cell>
        </row>
        <row r="7705">
          <cell r="A7705" t="str">
            <v>UBICACIÓN:</v>
          </cell>
          <cell r="B7705" t="str">
            <v>CENTRO CIVICO</v>
          </cell>
          <cell r="C7705">
            <v>0</v>
          </cell>
          <cell r="D7705">
            <v>0</v>
          </cell>
          <cell r="E7705">
            <v>0</v>
          </cell>
          <cell r="F7705">
            <v>0</v>
          </cell>
          <cell r="G7705">
            <v>0</v>
          </cell>
        </row>
        <row r="7706">
          <cell r="A7706" t="str">
            <v>RUBRO:</v>
          </cell>
          <cell r="B7706" t="str">
            <v/>
          </cell>
          <cell r="C7706" t="str">
            <v/>
          </cell>
          <cell r="D7706">
            <v>0</v>
          </cell>
          <cell r="E7706">
            <v>0</v>
          </cell>
          <cell r="F7706">
            <v>0</v>
          </cell>
          <cell r="G7706">
            <v>0</v>
          </cell>
        </row>
        <row r="7707">
          <cell r="A7707" t="str">
            <v>ITEM:</v>
          </cell>
          <cell r="B7707" t="str">
            <v/>
          </cell>
          <cell r="C7707" t="str">
            <v/>
          </cell>
          <cell r="D7707">
            <v>0</v>
          </cell>
          <cell r="E7707">
            <v>0</v>
          </cell>
          <cell r="F7707" t="str">
            <v>UNIDAD:</v>
          </cell>
          <cell r="G7707" t="str">
            <v/>
          </cell>
        </row>
        <row r="7708">
          <cell r="A7708">
            <v>0</v>
          </cell>
          <cell r="B7708">
            <v>0</v>
          </cell>
          <cell r="C7708">
            <v>0</v>
          </cell>
          <cell r="D7708">
            <v>0</v>
          </cell>
          <cell r="E7708">
            <v>0</v>
          </cell>
          <cell r="F7708">
            <v>0</v>
          </cell>
          <cell r="G7708">
            <v>0</v>
          </cell>
        </row>
        <row r="7709">
          <cell r="A7709" t="str">
            <v>DATOS REDETERMINACION</v>
          </cell>
          <cell r="B7709">
            <v>0</v>
          </cell>
          <cell r="C7709" t="str">
            <v>DESIGNACION</v>
          </cell>
          <cell r="D7709" t="str">
            <v>U</v>
          </cell>
          <cell r="E7709" t="str">
            <v>Cantidad</v>
          </cell>
          <cell r="F7709" t="str">
            <v>$ Unitarios</v>
          </cell>
          <cell r="G7709" t="str">
            <v>$ Parcial</v>
          </cell>
        </row>
        <row r="7710">
          <cell r="A7710" t="str">
            <v>CÓDIGO</v>
          </cell>
          <cell r="B7710" t="str">
            <v>DESCRIPCIÓN</v>
          </cell>
          <cell r="C7710">
            <v>0</v>
          </cell>
          <cell r="D7710">
            <v>0</v>
          </cell>
          <cell r="E7710">
            <v>0</v>
          </cell>
          <cell r="F7710">
            <v>0</v>
          </cell>
          <cell r="G7710">
            <v>0</v>
          </cell>
        </row>
        <row r="7711">
          <cell r="A7711">
            <v>0</v>
          </cell>
          <cell r="B7711">
            <v>0</v>
          </cell>
          <cell r="C7711" t="str">
            <v>A - MATERIALES</v>
          </cell>
          <cell r="D7711">
            <v>0</v>
          </cell>
          <cell r="E7711">
            <v>0</v>
          </cell>
          <cell r="F7711">
            <v>0</v>
          </cell>
          <cell r="G7711">
            <v>0</v>
          </cell>
        </row>
        <row r="7712">
          <cell r="A7712" t="str">
            <v/>
          </cell>
          <cell r="B7712" t="str">
            <v/>
          </cell>
          <cell r="C7712">
            <v>0</v>
          </cell>
          <cell r="D7712" t="str">
            <v/>
          </cell>
          <cell r="E7712">
            <v>0</v>
          </cell>
          <cell r="F7712">
            <v>0</v>
          </cell>
          <cell r="G7712">
            <v>0</v>
          </cell>
        </row>
        <row r="7713">
          <cell r="A7713" t="str">
            <v/>
          </cell>
          <cell r="B7713" t="str">
            <v/>
          </cell>
          <cell r="C7713">
            <v>0</v>
          </cell>
          <cell r="D7713" t="str">
            <v/>
          </cell>
          <cell r="E7713">
            <v>0</v>
          </cell>
          <cell r="F7713">
            <v>0</v>
          </cell>
          <cell r="G7713">
            <v>0</v>
          </cell>
        </row>
        <row r="7714">
          <cell r="A7714" t="str">
            <v/>
          </cell>
          <cell r="B7714" t="str">
            <v/>
          </cell>
          <cell r="C7714">
            <v>0</v>
          </cell>
          <cell r="D7714" t="str">
            <v/>
          </cell>
          <cell r="E7714">
            <v>0</v>
          </cell>
          <cell r="F7714">
            <v>0</v>
          </cell>
          <cell r="G7714">
            <v>0</v>
          </cell>
        </row>
        <row r="7715">
          <cell r="A7715" t="str">
            <v/>
          </cell>
          <cell r="B7715" t="str">
            <v/>
          </cell>
          <cell r="C7715">
            <v>0</v>
          </cell>
          <cell r="D7715" t="str">
            <v/>
          </cell>
          <cell r="E7715">
            <v>0</v>
          </cell>
          <cell r="F7715">
            <v>0</v>
          </cell>
          <cell r="G7715">
            <v>0</v>
          </cell>
        </row>
        <row r="7716">
          <cell r="A7716" t="str">
            <v/>
          </cell>
          <cell r="B7716" t="str">
            <v/>
          </cell>
          <cell r="C7716">
            <v>0</v>
          </cell>
          <cell r="D7716" t="str">
            <v/>
          </cell>
          <cell r="E7716">
            <v>0</v>
          </cell>
          <cell r="F7716">
            <v>0</v>
          </cell>
          <cell r="G7716">
            <v>0</v>
          </cell>
        </row>
        <row r="7717">
          <cell r="A7717" t="str">
            <v/>
          </cell>
          <cell r="B7717" t="str">
            <v/>
          </cell>
          <cell r="C7717">
            <v>0</v>
          </cell>
          <cell r="D7717" t="str">
            <v/>
          </cell>
          <cell r="E7717">
            <v>0</v>
          </cell>
          <cell r="F7717">
            <v>0</v>
          </cell>
          <cell r="G7717">
            <v>0</v>
          </cell>
        </row>
        <row r="7718">
          <cell r="A7718" t="str">
            <v/>
          </cell>
          <cell r="B7718" t="str">
            <v/>
          </cell>
          <cell r="C7718">
            <v>0</v>
          </cell>
          <cell r="D7718" t="str">
            <v/>
          </cell>
          <cell r="E7718">
            <v>0</v>
          </cell>
          <cell r="F7718">
            <v>0</v>
          </cell>
          <cell r="G7718">
            <v>0</v>
          </cell>
        </row>
        <row r="7719">
          <cell r="A7719" t="str">
            <v/>
          </cell>
          <cell r="B7719" t="str">
            <v/>
          </cell>
          <cell r="C7719">
            <v>0</v>
          </cell>
          <cell r="D7719" t="str">
            <v/>
          </cell>
          <cell r="E7719">
            <v>0</v>
          </cell>
          <cell r="F7719">
            <v>0</v>
          </cell>
          <cell r="G7719">
            <v>0</v>
          </cell>
        </row>
        <row r="7720">
          <cell r="A7720" t="str">
            <v/>
          </cell>
          <cell r="B7720" t="str">
            <v/>
          </cell>
          <cell r="C7720">
            <v>0</v>
          </cell>
          <cell r="D7720" t="str">
            <v/>
          </cell>
          <cell r="E7720">
            <v>0</v>
          </cell>
          <cell r="F7720">
            <v>0</v>
          </cell>
          <cell r="G7720">
            <v>0</v>
          </cell>
        </row>
        <row r="7721">
          <cell r="A7721" t="str">
            <v/>
          </cell>
          <cell r="B7721" t="str">
            <v/>
          </cell>
          <cell r="C7721">
            <v>0</v>
          </cell>
          <cell r="D7721" t="str">
            <v/>
          </cell>
          <cell r="E7721">
            <v>0</v>
          </cell>
          <cell r="F7721">
            <v>0</v>
          </cell>
          <cell r="G7721">
            <v>0</v>
          </cell>
        </row>
        <row r="7722">
          <cell r="A7722" t="str">
            <v/>
          </cell>
          <cell r="B7722" t="str">
            <v/>
          </cell>
          <cell r="C7722">
            <v>0</v>
          </cell>
          <cell r="D7722" t="str">
            <v/>
          </cell>
          <cell r="E7722">
            <v>0</v>
          </cell>
          <cell r="F7722">
            <v>0</v>
          </cell>
          <cell r="G7722">
            <v>0</v>
          </cell>
        </row>
        <row r="7723">
          <cell r="A7723" t="str">
            <v/>
          </cell>
          <cell r="B7723" t="str">
            <v/>
          </cell>
          <cell r="C7723">
            <v>0</v>
          </cell>
          <cell r="D7723" t="str">
            <v/>
          </cell>
          <cell r="E7723">
            <v>0</v>
          </cell>
          <cell r="F7723">
            <v>0</v>
          </cell>
          <cell r="G7723">
            <v>0</v>
          </cell>
        </row>
        <row r="7724">
          <cell r="A7724" t="str">
            <v/>
          </cell>
          <cell r="B7724" t="str">
            <v/>
          </cell>
          <cell r="C7724">
            <v>0</v>
          </cell>
          <cell r="D7724" t="str">
            <v/>
          </cell>
          <cell r="E7724">
            <v>0</v>
          </cell>
          <cell r="F7724">
            <v>0</v>
          </cell>
          <cell r="G7724">
            <v>0</v>
          </cell>
        </row>
        <row r="7725">
          <cell r="A7725" t="str">
            <v/>
          </cell>
          <cell r="B7725" t="str">
            <v/>
          </cell>
          <cell r="C7725">
            <v>0</v>
          </cell>
          <cell r="D7725" t="str">
            <v/>
          </cell>
          <cell r="E7725">
            <v>0</v>
          </cell>
          <cell r="F7725">
            <v>0</v>
          </cell>
          <cell r="G7725">
            <v>0</v>
          </cell>
        </row>
        <row r="7726">
          <cell r="A7726">
            <v>0</v>
          </cell>
          <cell r="B7726">
            <v>0</v>
          </cell>
          <cell r="C7726">
            <v>0</v>
          </cell>
          <cell r="D7726">
            <v>0</v>
          </cell>
          <cell r="E7726">
            <v>0</v>
          </cell>
          <cell r="F7726" t="str">
            <v>Total A</v>
          </cell>
          <cell r="G7726">
            <v>0</v>
          </cell>
        </row>
        <row r="7727">
          <cell r="A7727">
            <v>0</v>
          </cell>
          <cell r="B7727">
            <v>0</v>
          </cell>
          <cell r="C7727" t="str">
            <v>B - MANO DE OBRA</v>
          </cell>
          <cell r="D7727">
            <v>0</v>
          </cell>
          <cell r="E7727">
            <v>0</v>
          </cell>
          <cell r="F7727">
            <v>0</v>
          </cell>
          <cell r="G7727">
            <v>0</v>
          </cell>
        </row>
        <row r="7728">
          <cell r="A7728" t="str">
            <v/>
          </cell>
          <cell r="B7728">
            <v>0</v>
          </cell>
          <cell r="C7728">
            <v>0</v>
          </cell>
          <cell r="D7728" t="str">
            <v/>
          </cell>
          <cell r="E7728">
            <v>0</v>
          </cell>
          <cell r="F7728">
            <v>0</v>
          </cell>
          <cell r="G7728">
            <v>0</v>
          </cell>
        </row>
        <row r="7729">
          <cell r="A7729" t="str">
            <v/>
          </cell>
          <cell r="B7729">
            <v>0</v>
          </cell>
          <cell r="C7729">
            <v>0</v>
          </cell>
          <cell r="D7729" t="str">
            <v/>
          </cell>
          <cell r="E7729">
            <v>0</v>
          </cell>
          <cell r="F7729">
            <v>0</v>
          </cell>
          <cell r="G7729">
            <v>0</v>
          </cell>
        </row>
        <row r="7730">
          <cell r="A7730" t="str">
            <v/>
          </cell>
          <cell r="B7730">
            <v>0</v>
          </cell>
          <cell r="C7730">
            <v>0</v>
          </cell>
          <cell r="D7730" t="str">
            <v/>
          </cell>
          <cell r="E7730">
            <v>0</v>
          </cell>
          <cell r="F7730">
            <v>0</v>
          </cell>
          <cell r="G7730">
            <v>0</v>
          </cell>
        </row>
        <row r="7731">
          <cell r="A7731" t="str">
            <v/>
          </cell>
          <cell r="B7731">
            <v>0</v>
          </cell>
          <cell r="C7731">
            <v>0</v>
          </cell>
          <cell r="D7731" t="str">
            <v/>
          </cell>
          <cell r="E7731">
            <v>0</v>
          </cell>
          <cell r="F7731">
            <v>0</v>
          </cell>
          <cell r="G7731">
            <v>0</v>
          </cell>
        </row>
        <row r="7732">
          <cell r="A7732" t="str">
            <v/>
          </cell>
          <cell r="B7732">
            <v>0</v>
          </cell>
          <cell r="C7732">
            <v>0</v>
          </cell>
          <cell r="D7732" t="str">
            <v/>
          </cell>
          <cell r="E7732">
            <v>0</v>
          </cell>
          <cell r="F7732">
            <v>0</v>
          </cell>
          <cell r="G7732">
            <v>0</v>
          </cell>
        </row>
        <row r="7733">
          <cell r="A7733" t="str">
            <v/>
          </cell>
          <cell r="B7733">
            <v>0</v>
          </cell>
          <cell r="C7733">
            <v>0</v>
          </cell>
          <cell r="D7733" t="str">
            <v/>
          </cell>
          <cell r="E7733">
            <v>0</v>
          </cell>
          <cell r="F7733">
            <v>0</v>
          </cell>
          <cell r="G7733">
            <v>0</v>
          </cell>
        </row>
        <row r="7734">
          <cell r="A7734" t="str">
            <v/>
          </cell>
          <cell r="B7734">
            <v>0</v>
          </cell>
          <cell r="C7734">
            <v>0</v>
          </cell>
          <cell r="D7734" t="str">
            <v/>
          </cell>
          <cell r="E7734">
            <v>0</v>
          </cell>
          <cell r="F7734">
            <v>0</v>
          </cell>
          <cell r="G7734">
            <v>0</v>
          </cell>
        </row>
        <row r="7735">
          <cell r="A7735" t="str">
            <v/>
          </cell>
          <cell r="B7735">
            <v>0</v>
          </cell>
          <cell r="C7735">
            <v>0</v>
          </cell>
          <cell r="D7735" t="str">
            <v/>
          </cell>
          <cell r="E7735">
            <v>0</v>
          </cell>
          <cell r="F7735">
            <v>0</v>
          </cell>
          <cell r="G7735">
            <v>0</v>
          </cell>
        </row>
        <row r="7736">
          <cell r="A7736">
            <v>0</v>
          </cell>
          <cell r="B7736">
            <v>0</v>
          </cell>
          <cell r="C7736">
            <v>0</v>
          </cell>
          <cell r="D7736">
            <v>0</v>
          </cell>
          <cell r="E7736">
            <v>0</v>
          </cell>
          <cell r="F7736" t="str">
            <v>Total B</v>
          </cell>
          <cell r="G7736">
            <v>0</v>
          </cell>
        </row>
        <row r="7737">
          <cell r="A7737">
            <v>0</v>
          </cell>
          <cell r="B7737">
            <v>0</v>
          </cell>
          <cell r="C7737" t="str">
            <v>C - EQUIPOS</v>
          </cell>
          <cell r="D7737">
            <v>0</v>
          </cell>
          <cell r="E7737">
            <v>0</v>
          </cell>
          <cell r="F7737">
            <v>0</v>
          </cell>
          <cell r="G7737">
            <v>0</v>
          </cell>
        </row>
        <row r="7738">
          <cell r="A7738" t="str">
            <v/>
          </cell>
          <cell r="B7738" t="str">
            <v/>
          </cell>
          <cell r="C7738">
            <v>0</v>
          </cell>
          <cell r="D7738" t="str">
            <v/>
          </cell>
          <cell r="E7738">
            <v>0</v>
          </cell>
          <cell r="F7738">
            <v>0</v>
          </cell>
          <cell r="G7738">
            <v>0</v>
          </cell>
        </row>
        <row r="7739">
          <cell r="A7739" t="str">
            <v/>
          </cell>
          <cell r="B7739" t="str">
            <v/>
          </cell>
          <cell r="C7739">
            <v>0</v>
          </cell>
          <cell r="D7739" t="str">
            <v/>
          </cell>
          <cell r="E7739">
            <v>0</v>
          </cell>
          <cell r="F7739">
            <v>0</v>
          </cell>
          <cell r="G7739">
            <v>0</v>
          </cell>
        </row>
        <row r="7740">
          <cell r="A7740" t="str">
            <v/>
          </cell>
          <cell r="B7740" t="str">
            <v/>
          </cell>
          <cell r="C7740">
            <v>0</v>
          </cell>
          <cell r="D7740" t="str">
            <v/>
          </cell>
          <cell r="E7740">
            <v>0</v>
          </cell>
          <cell r="F7740">
            <v>0</v>
          </cell>
          <cell r="G7740">
            <v>0</v>
          </cell>
        </row>
        <row r="7741">
          <cell r="A7741" t="str">
            <v/>
          </cell>
          <cell r="B7741" t="str">
            <v/>
          </cell>
          <cell r="C7741">
            <v>0</v>
          </cell>
          <cell r="D7741" t="str">
            <v/>
          </cell>
          <cell r="E7741">
            <v>0</v>
          </cell>
          <cell r="F7741">
            <v>0</v>
          </cell>
          <cell r="G7741">
            <v>0</v>
          </cell>
        </row>
        <row r="7742">
          <cell r="A7742" t="str">
            <v/>
          </cell>
          <cell r="B7742" t="str">
            <v/>
          </cell>
          <cell r="C7742">
            <v>0</v>
          </cell>
          <cell r="D7742" t="str">
            <v/>
          </cell>
          <cell r="E7742">
            <v>0</v>
          </cell>
          <cell r="F7742">
            <v>0</v>
          </cell>
          <cell r="G7742">
            <v>0</v>
          </cell>
        </row>
        <row r="7743">
          <cell r="A7743" t="str">
            <v/>
          </cell>
          <cell r="B7743" t="str">
            <v/>
          </cell>
          <cell r="C7743">
            <v>0</v>
          </cell>
          <cell r="D7743" t="str">
            <v/>
          </cell>
          <cell r="E7743">
            <v>0</v>
          </cell>
          <cell r="F7743">
            <v>0</v>
          </cell>
          <cell r="G7743">
            <v>0</v>
          </cell>
        </row>
        <row r="7744">
          <cell r="A7744" t="str">
            <v/>
          </cell>
          <cell r="B7744" t="str">
            <v/>
          </cell>
          <cell r="C7744">
            <v>0</v>
          </cell>
          <cell r="D7744" t="str">
            <v/>
          </cell>
          <cell r="E7744">
            <v>0</v>
          </cell>
          <cell r="F7744">
            <v>0</v>
          </cell>
          <cell r="G7744">
            <v>0</v>
          </cell>
        </row>
        <row r="7745">
          <cell r="A7745" t="str">
            <v/>
          </cell>
          <cell r="B7745" t="str">
            <v/>
          </cell>
          <cell r="C7745">
            <v>0</v>
          </cell>
          <cell r="D7745" t="str">
            <v/>
          </cell>
          <cell r="E7745">
            <v>0</v>
          </cell>
          <cell r="F7745">
            <v>0</v>
          </cell>
          <cell r="G7745">
            <v>0</v>
          </cell>
        </row>
        <row r="7746">
          <cell r="A7746" t="str">
            <v/>
          </cell>
          <cell r="B7746" t="str">
            <v/>
          </cell>
          <cell r="C7746">
            <v>0</v>
          </cell>
          <cell r="D7746" t="str">
            <v/>
          </cell>
          <cell r="E7746">
            <v>0</v>
          </cell>
          <cell r="F7746">
            <v>0</v>
          </cell>
          <cell r="G7746">
            <v>0</v>
          </cell>
        </row>
        <row r="7747">
          <cell r="A7747">
            <v>0</v>
          </cell>
          <cell r="B7747">
            <v>0</v>
          </cell>
          <cell r="C7747">
            <v>0</v>
          </cell>
          <cell r="D7747">
            <v>0</v>
          </cell>
          <cell r="E7747">
            <v>0</v>
          </cell>
          <cell r="F7747" t="str">
            <v>Total C</v>
          </cell>
          <cell r="G7747">
            <v>0</v>
          </cell>
        </row>
        <row r="7748">
          <cell r="A7748">
            <v>0</v>
          </cell>
          <cell r="B7748">
            <v>0</v>
          </cell>
          <cell r="C7748">
            <v>0</v>
          </cell>
          <cell r="D7748">
            <v>0</v>
          </cell>
          <cell r="E7748">
            <v>0</v>
          </cell>
          <cell r="F7748">
            <v>0</v>
          </cell>
          <cell r="G7748">
            <v>0</v>
          </cell>
        </row>
        <row r="7749">
          <cell r="A7749" t="str">
            <v/>
          </cell>
          <cell r="B7749" t="str">
            <v/>
          </cell>
          <cell r="C7749">
            <v>0</v>
          </cell>
          <cell r="D7749" t="str">
            <v>Costo  Neto</v>
          </cell>
          <cell r="E7749">
            <v>0</v>
          </cell>
          <cell r="F7749" t="str">
            <v>Total D=A+B+C</v>
          </cell>
          <cell r="G7749">
            <v>0</v>
          </cell>
        </row>
        <row r="7751">
          <cell r="A7751" t="str">
            <v>ANALISIS DE PRECIOS</v>
          </cell>
          <cell r="B7751">
            <v>0</v>
          </cell>
          <cell r="C7751">
            <v>0</v>
          </cell>
          <cell r="D7751">
            <v>0</v>
          </cell>
          <cell r="E7751">
            <v>0</v>
          </cell>
          <cell r="F7751">
            <v>0</v>
          </cell>
          <cell r="G7751">
            <v>0</v>
          </cell>
        </row>
        <row r="7752">
          <cell r="A7752" t="str">
            <v>COMITENTE:</v>
          </cell>
          <cell r="B7752" t="str">
            <v>DIRECCIÓN DE ARQUITECTURA</v>
          </cell>
          <cell r="C7752">
            <v>0</v>
          </cell>
          <cell r="D7752">
            <v>0</v>
          </cell>
          <cell r="E7752">
            <v>0</v>
          </cell>
          <cell r="F7752">
            <v>0</v>
          </cell>
          <cell r="G7752">
            <v>0</v>
          </cell>
        </row>
        <row r="7753">
          <cell r="A7753" t="str">
            <v>CONTRATISTA:</v>
          </cell>
          <cell r="B7753" t="str">
            <v>FUNCIONALES SIGOP</v>
          </cell>
          <cell r="C7753">
            <v>0</v>
          </cell>
          <cell r="D7753">
            <v>0</v>
          </cell>
          <cell r="E7753">
            <v>0</v>
          </cell>
          <cell r="F7753">
            <v>0</v>
          </cell>
          <cell r="G7753">
            <v>0</v>
          </cell>
        </row>
        <row r="7754">
          <cell r="A7754" t="str">
            <v>OBRA:</v>
          </cell>
          <cell r="B7754" t="str">
            <v>PRUEBA PLANILLA DE MEDICION</v>
          </cell>
          <cell r="C7754">
            <v>0</v>
          </cell>
          <cell r="D7754">
            <v>0</v>
          </cell>
          <cell r="E7754">
            <v>0</v>
          </cell>
          <cell r="F7754" t="str">
            <v>PRECIOS A:</v>
          </cell>
          <cell r="G7754">
            <v>0</v>
          </cell>
        </row>
        <row r="7755">
          <cell r="A7755" t="str">
            <v>UBICACIÓN:</v>
          </cell>
          <cell r="B7755" t="str">
            <v>CENTRO CIVICO</v>
          </cell>
          <cell r="C7755">
            <v>0</v>
          </cell>
          <cell r="D7755">
            <v>0</v>
          </cell>
          <cell r="E7755">
            <v>0</v>
          </cell>
          <cell r="F7755">
            <v>0</v>
          </cell>
          <cell r="G7755">
            <v>0</v>
          </cell>
        </row>
        <row r="7756">
          <cell r="A7756" t="str">
            <v>RUBRO:</v>
          </cell>
          <cell r="B7756" t="str">
            <v/>
          </cell>
          <cell r="C7756" t="str">
            <v/>
          </cell>
          <cell r="D7756">
            <v>0</v>
          </cell>
          <cell r="E7756">
            <v>0</v>
          </cell>
          <cell r="F7756">
            <v>0</v>
          </cell>
          <cell r="G7756">
            <v>0</v>
          </cell>
        </row>
        <row r="7757">
          <cell r="A7757" t="str">
            <v>ITEM:</v>
          </cell>
          <cell r="B7757" t="str">
            <v/>
          </cell>
          <cell r="C7757" t="str">
            <v/>
          </cell>
          <cell r="D7757">
            <v>0</v>
          </cell>
          <cell r="E7757">
            <v>0</v>
          </cell>
          <cell r="F7757" t="str">
            <v>UNIDAD:</v>
          </cell>
          <cell r="G7757" t="str">
            <v/>
          </cell>
        </row>
        <row r="7758">
          <cell r="A7758">
            <v>0</v>
          </cell>
          <cell r="B7758">
            <v>0</v>
          </cell>
          <cell r="C7758">
            <v>0</v>
          </cell>
          <cell r="D7758">
            <v>0</v>
          </cell>
          <cell r="E7758">
            <v>0</v>
          </cell>
          <cell r="F7758">
            <v>0</v>
          </cell>
          <cell r="G7758">
            <v>0</v>
          </cell>
        </row>
        <row r="7759">
          <cell r="A7759" t="str">
            <v>DATOS REDETERMINACION</v>
          </cell>
          <cell r="B7759">
            <v>0</v>
          </cell>
          <cell r="C7759" t="str">
            <v>DESIGNACION</v>
          </cell>
          <cell r="D7759" t="str">
            <v>U</v>
          </cell>
          <cell r="E7759" t="str">
            <v>Cantidad</v>
          </cell>
          <cell r="F7759" t="str">
            <v>$ Unitarios</v>
          </cell>
          <cell r="G7759" t="str">
            <v>$ Parcial</v>
          </cell>
        </row>
        <row r="7760">
          <cell r="A7760" t="str">
            <v>CÓDIGO</v>
          </cell>
          <cell r="B7760" t="str">
            <v>DESCRIPCIÓN</v>
          </cell>
          <cell r="C7760">
            <v>0</v>
          </cell>
          <cell r="D7760">
            <v>0</v>
          </cell>
          <cell r="E7760">
            <v>0</v>
          </cell>
          <cell r="F7760">
            <v>0</v>
          </cell>
          <cell r="G7760">
            <v>0</v>
          </cell>
        </row>
        <row r="7761">
          <cell r="A7761">
            <v>0</v>
          </cell>
          <cell r="B7761">
            <v>0</v>
          </cell>
          <cell r="C7761" t="str">
            <v>A - MATERIALES</v>
          </cell>
          <cell r="D7761">
            <v>0</v>
          </cell>
          <cell r="E7761">
            <v>0</v>
          </cell>
          <cell r="F7761">
            <v>0</v>
          </cell>
          <cell r="G7761">
            <v>0</v>
          </cell>
        </row>
        <row r="7762">
          <cell r="A7762" t="str">
            <v/>
          </cell>
          <cell r="B7762" t="str">
            <v/>
          </cell>
          <cell r="C7762">
            <v>0</v>
          </cell>
          <cell r="D7762" t="str">
            <v/>
          </cell>
          <cell r="E7762">
            <v>0</v>
          </cell>
          <cell r="F7762">
            <v>0</v>
          </cell>
          <cell r="G7762">
            <v>0</v>
          </cell>
        </row>
        <row r="7763">
          <cell r="A7763" t="str">
            <v/>
          </cell>
          <cell r="B7763" t="str">
            <v/>
          </cell>
          <cell r="C7763">
            <v>0</v>
          </cell>
          <cell r="D7763" t="str">
            <v/>
          </cell>
          <cell r="E7763">
            <v>0</v>
          </cell>
          <cell r="F7763">
            <v>0</v>
          </cell>
          <cell r="G7763">
            <v>0</v>
          </cell>
        </row>
        <row r="7764">
          <cell r="A7764" t="str">
            <v/>
          </cell>
          <cell r="B7764" t="str">
            <v/>
          </cell>
          <cell r="C7764">
            <v>0</v>
          </cell>
          <cell r="D7764" t="str">
            <v/>
          </cell>
          <cell r="E7764">
            <v>0</v>
          </cell>
          <cell r="F7764">
            <v>0</v>
          </cell>
          <cell r="G7764">
            <v>0</v>
          </cell>
        </row>
        <row r="7765">
          <cell r="A7765" t="str">
            <v/>
          </cell>
          <cell r="B7765" t="str">
            <v/>
          </cell>
          <cell r="C7765">
            <v>0</v>
          </cell>
          <cell r="D7765" t="str">
            <v/>
          </cell>
          <cell r="E7765">
            <v>0</v>
          </cell>
          <cell r="F7765">
            <v>0</v>
          </cell>
          <cell r="G7765">
            <v>0</v>
          </cell>
        </row>
        <row r="7766">
          <cell r="A7766" t="str">
            <v/>
          </cell>
          <cell r="B7766" t="str">
            <v/>
          </cell>
          <cell r="C7766">
            <v>0</v>
          </cell>
          <cell r="D7766" t="str">
            <v/>
          </cell>
          <cell r="E7766">
            <v>0</v>
          </cell>
          <cell r="F7766">
            <v>0</v>
          </cell>
          <cell r="G7766">
            <v>0</v>
          </cell>
        </row>
        <row r="7767">
          <cell r="A7767" t="str">
            <v/>
          </cell>
          <cell r="B7767" t="str">
            <v/>
          </cell>
          <cell r="C7767">
            <v>0</v>
          </cell>
          <cell r="D7767" t="str">
            <v/>
          </cell>
          <cell r="E7767">
            <v>0</v>
          </cell>
          <cell r="F7767">
            <v>0</v>
          </cell>
          <cell r="G7767">
            <v>0</v>
          </cell>
        </row>
        <row r="7768">
          <cell r="A7768" t="str">
            <v/>
          </cell>
          <cell r="B7768" t="str">
            <v/>
          </cell>
          <cell r="C7768">
            <v>0</v>
          </cell>
          <cell r="D7768" t="str">
            <v/>
          </cell>
          <cell r="E7768">
            <v>0</v>
          </cell>
          <cell r="F7768">
            <v>0</v>
          </cell>
          <cell r="G7768">
            <v>0</v>
          </cell>
        </row>
        <row r="7769">
          <cell r="A7769" t="str">
            <v/>
          </cell>
          <cell r="B7769" t="str">
            <v/>
          </cell>
          <cell r="C7769">
            <v>0</v>
          </cell>
          <cell r="D7769" t="str">
            <v/>
          </cell>
          <cell r="E7769">
            <v>0</v>
          </cell>
          <cell r="F7769">
            <v>0</v>
          </cell>
          <cell r="G7769">
            <v>0</v>
          </cell>
        </row>
        <row r="7770">
          <cell r="A7770" t="str">
            <v/>
          </cell>
          <cell r="B7770" t="str">
            <v/>
          </cell>
          <cell r="C7770">
            <v>0</v>
          </cell>
          <cell r="D7770" t="str">
            <v/>
          </cell>
          <cell r="E7770">
            <v>0</v>
          </cell>
          <cell r="F7770">
            <v>0</v>
          </cell>
          <cell r="G7770">
            <v>0</v>
          </cell>
        </row>
        <row r="7771">
          <cell r="A7771" t="str">
            <v/>
          </cell>
          <cell r="B7771" t="str">
            <v/>
          </cell>
          <cell r="C7771">
            <v>0</v>
          </cell>
          <cell r="D7771" t="str">
            <v/>
          </cell>
          <cell r="E7771">
            <v>0</v>
          </cell>
          <cell r="F7771">
            <v>0</v>
          </cell>
          <cell r="G7771">
            <v>0</v>
          </cell>
        </row>
        <row r="7772">
          <cell r="A7772" t="str">
            <v/>
          </cell>
          <cell r="B7772" t="str">
            <v/>
          </cell>
          <cell r="C7772">
            <v>0</v>
          </cell>
          <cell r="D7772" t="str">
            <v/>
          </cell>
          <cell r="E7772">
            <v>0</v>
          </cell>
          <cell r="F7772">
            <v>0</v>
          </cell>
          <cell r="G7772">
            <v>0</v>
          </cell>
        </row>
        <row r="7773">
          <cell r="A7773" t="str">
            <v/>
          </cell>
          <cell r="B7773" t="str">
            <v/>
          </cell>
          <cell r="C7773">
            <v>0</v>
          </cell>
          <cell r="D7773" t="str">
            <v/>
          </cell>
          <cell r="E7773">
            <v>0</v>
          </cell>
          <cell r="F7773">
            <v>0</v>
          </cell>
          <cell r="G7773">
            <v>0</v>
          </cell>
        </row>
        <row r="7774">
          <cell r="A7774" t="str">
            <v/>
          </cell>
          <cell r="B7774" t="str">
            <v/>
          </cell>
          <cell r="C7774">
            <v>0</v>
          </cell>
          <cell r="D7774" t="str">
            <v/>
          </cell>
          <cell r="E7774">
            <v>0</v>
          </cell>
          <cell r="F7774">
            <v>0</v>
          </cell>
          <cell r="G7774">
            <v>0</v>
          </cell>
        </row>
        <row r="7775">
          <cell r="A7775" t="str">
            <v/>
          </cell>
          <cell r="B7775" t="str">
            <v/>
          </cell>
          <cell r="C7775">
            <v>0</v>
          </cell>
          <cell r="D7775" t="str">
            <v/>
          </cell>
          <cell r="E7775">
            <v>0</v>
          </cell>
          <cell r="F7775">
            <v>0</v>
          </cell>
          <cell r="G7775">
            <v>0</v>
          </cell>
        </row>
        <row r="7776">
          <cell r="A7776">
            <v>0</v>
          </cell>
          <cell r="B7776">
            <v>0</v>
          </cell>
          <cell r="C7776">
            <v>0</v>
          </cell>
          <cell r="D7776">
            <v>0</v>
          </cell>
          <cell r="E7776">
            <v>0</v>
          </cell>
          <cell r="F7776" t="str">
            <v>Total A</v>
          </cell>
          <cell r="G7776">
            <v>0</v>
          </cell>
        </row>
        <row r="7777">
          <cell r="A7777">
            <v>0</v>
          </cell>
          <cell r="B7777">
            <v>0</v>
          </cell>
          <cell r="C7777" t="str">
            <v>B - MANO DE OBRA</v>
          </cell>
          <cell r="D7777">
            <v>0</v>
          </cell>
          <cell r="E7777">
            <v>0</v>
          </cell>
          <cell r="F7777">
            <v>0</v>
          </cell>
          <cell r="G7777">
            <v>0</v>
          </cell>
        </row>
        <row r="7778">
          <cell r="A7778" t="str">
            <v/>
          </cell>
          <cell r="B7778">
            <v>0</v>
          </cell>
          <cell r="C7778">
            <v>0</v>
          </cell>
          <cell r="D7778" t="str">
            <v/>
          </cell>
          <cell r="E7778">
            <v>0</v>
          </cell>
          <cell r="F7778">
            <v>0</v>
          </cell>
          <cell r="G7778">
            <v>0</v>
          </cell>
        </row>
        <row r="7779">
          <cell r="A7779" t="str">
            <v/>
          </cell>
          <cell r="B7779">
            <v>0</v>
          </cell>
          <cell r="C7779">
            <v>0</v>
          </cell>
          <cell r="D7779" t="str">
            <v/>
          </cell>
          <cell r="E7779">
            <v>0</v>
          </cell>
          <cell r="F7779">
            <v>0</v>
          </cell>
          <cell r="G7779">
            <v>0</v>
          </cell>
        </row>
        <row r="7780">
          <cell r="A7780" t="str">
            <v/>
          </cell>
          <cell r="B7780">
            <v>0</v>
          </cell>
          <cell r="C7780">
            <v>0</v>
          </cell>
          <cell r="D7780" t="str">
            <v/>
          </cell>
          <cell r="E7780">
            <v>0</v>
          </cell>
          <cell r="F7780">
            <v>0</v>
          </cell>
          <cell r="G7780">
            <v>0</v>
          </cell>
        </row>
        <row r="7781">
          <cell r="A7781" t="str">
            <v/>
          </cell>
          <cell r="B7781">
            <v>0</v>
          </cell>
          <cell r="C7781">
            <v>0</v>
          </cell>
          <cell r="D7781" t="str">
            <v/>
          </cell>
          <cell r="E7781">
            <v>0</v>
          </cell>
          <cell r="F7781">
            <v>0</v>
          </cell>
          <cell r="G7781">
            <v>0</v>
          </cell>
        </row>
        <row r="7782">
          <cell r="A7782" t="str">
            <v/>
          </cell>
          <cell r="B7782">
            <v>0</v>
          </cell>
          <cell r="C7782">
            <v>0</v>
          </cell>
          <cell r="D7782" t="str">
            <v/>
          </cell>
          <cell r="E7782">
            <v>0</v>
          </cell>
          <cell r="F7782">
            <v>0</v>
          </cell>
          <cell r="G7782">
            <v>0</v>
          </cell>
        </row>
        <row r="7783">
          <cell r="A7783" t="str">
            <v/>
          </cell>
          <cell r="B7783">
            <v>0</v>
          </cell>
          <cell r="C7783">
            <v>0</v>
          </cell>
          <cell r="D7783" t="str">
            <v/>
          </cell>
          <cell r="E7783">
            <v>0</v>
          </cell>
          <cell r="F7783">
            <v>0</v>
          </cell>
          <cell r="G7783">
            <v>0</v>
          </cell>
        </row>
        <row r="7784">
          <cell r="A7784" t="str">
            <v/>
          </cell>
          <cell r="B7784">
            <v>0</v>
          </cell>
          <cell r="C7784">
            <v>0</v>
          </cell>
          <cell r="D7784" t="str">
            <v/>
          </cell>
          <cell r="E7784">
            <v>0</v>
          </cell>
          <cell r="F7784">
            <v>0</v>
          </cell>
          <cell r="G7784">
            <v>0</v>
          </cell>
        </row>
        <row r="7785">
          <cell r="A7785" t="str">
            <v/>
          </cell>
          <cell r="B7785">
            <v>0</v>
          </cell>
          <cell r="C7785">
            <v>0</v>
          </cell>
          <cell r="D7785" t="str">
            <v/>
          </cell>
          <cell r="E7785">
            <v>0</v>
          </cell>
          <cell r="F7785">
            <v>0</v>
          </cell>
          <cell r="G7785">
            <v>0</v>
          </cell>
        </row>
        <row r="7786">
          <cell r="A7786">
            <v>0</v>
          </cell>
          <cell r="B7786">
            <v>0</v>
          </cell>
          <cell r="C7786">
            <v>0</v>
          </cell>
          <cell r="D7786">
            <v>0</v>
          </cell>
          <cell r="E7786">
            <v>0</v>
          </cell>
          <cell r="F7786" t="str">
            <v>Total B</v>
          </cell>
          <cell r="G7786">
            <v>0</v>
          </cell>
        </row>
        <row r="7787">
          <cell r="A7787">
            <v>0</v>
          </cell>
          <cell r="B7787">
            <v>0</v>
          </cell>
          <cell r="C7787" t="str">
            <v>C - EQUIPOS</v>
          </cell>
          <cell r="D7787">
            <v>0</v>
          </cell>
          <cell r="E7787">
            <v>0</v>
          </cell>
          <cell r="F7787">
            <v>0</v>
          </cell>
          <cell r="G7787">
            <v>0</v>
          </cell>
        </row>
        <row r="7788">
          <cell r="A7788" t="str">
            <v/>
          </cell>
          <cell r="B7788" t="str">
            <v/>
          </cell>
          <cell r="C7788">
            <v>0</v>
          </cell>
          <cell r="D7788" t="str">
            <v/>
          </cell>
          <cell r="E7788">
            <v>0</v>
          </cell>
          <cell r="F7788">
            <v>0</v>
          </cell>
          <cell r="G7788">
            <v>0</v>
          </cell>
        </row>
        <row r="7789">
          <cell r="A7789" t="str">
            <v/>
          </cell>
          <cell r="B7789" t="str">
            <v/>
          </cell>
          <cell r="C7789">
            <v>0</v>
          </cell>
          <cell r="D7789" t="str">
            <v/>
          </cell>
          <cell r="E7789">
            <v>0</v>
          </cell>
          <cell r="F7789">
            <v>0</v>
          </cell>
          <cell r="G7789">
            <v>0</v>
          </cell>
        </row>
        <row r="7790">
          <cell r="A7790" t="str">
            <v/>
          </cell>
          <cell r="B7790" t="str">
            <v/>
          </cell>
          <cell r="C7790">
            <v>0</v>
          </cell>
          <cell r="D7790" t="str">
            <v/>
          </cell>
          <cell r="E7790">
            <v>0</v>
          </cell>
          <cell r="F7790">
            <v>0</v>
          </cell>
          <cell r="G7790">
            <v>0</v>
          </cell>
        </row>
        <row r="7791">
          <cell r="A7791" t="str">
            <v/>
          </cell>
          <cell r="B7791" t="str">
            <v/>
          </cell>
          <cell r="C7791">
            <v>0</v>
          </cell>
          <cell r="D7791" t="str">
            <v/>
          </cell>
          <cell r="E7791">
            <v>0</v>
          </cell>
          <cell r="F7791">
            <v>0</v>
          </cell>
          <cell r="G7791">
            <v>0</v>
          </cell>
        </row>
        <row r="7792">
          <cell r="A7792" t="str">
            <v/>
          </cell>
          <cell r="B7792" t="str">
            <v/>
          </cell>
          <cell r="C7792">
            <v>0</v>
          </cell>
          <cell r="D7792" t="str">
            <v/>
          </cell>
          <cell r="E7792">
            <v>0</v>
          </cell>
          <cell r="F7792">
            <v>0</v>
          </cell>
          <cell r="G7792">
            <v>0</v>
          </cell>
        </row>
        <row r="7793">
          <cell r="A7793" t="str">
            <v/>
          </cell>
          <cell r="B7793" t="str">
            <v/>
          </cell>
          <cell r="C7793">
            <v>0</v>
          </cell>
          <cell r="D7793" t="str">
            <v/>
          </cell>
          <cell r="E7793">
            <v>0</v>
          </cell>
          <cell r="F7793">
            <v>0</v>
          </cell>
          <cell r="G7793">
            <v>0</v>
          </cell>
        </row>
        <row r="7794">
          <cell r="A7794" t="str">
            <v/>
          </cell>
          <cell r="B7794" t="str">
            <v/>
          </cell>
          <cell r="C7794">
            <v>0</v>
          </cell>
          <cell r="D7794" t="str">
            <v/>
          </cell>
          <cell r="E7794">
            <v>0</v>
          </cell>
          <cell r="F7794">
            <v>0</v>
          </cell>
          <cell r="G7794">
            <v>0</v>
          </cell>
        </row>
        <row r="7795">
          <cell r="A7795" t="str">
            <v/>
          </cell>
          <cell r="B7795" t="str">
            <v/>
          </cell>
          <cell r="C7795">
            <v>0</v>
          </cell>
          <cell r="D7795" t="str">
            <v/>
          </cell>
          <cell r="E7795">
            <v>0</v>
          </cell>
          <cell r="F7795">
            <v>0</v>
          </cell>
          <cell r="G7795">
            <v>0</v>
          </cell>
        </row>
        <row r="7796">
          <cell r="A7796" t="str">
            <v/>
          </cell>
          <cell r="B7796" t="str">
            <v/>
          </cell>
          <cell r="C7796">
            <v>0</v>
          </cell>
          <cell r="D7796" t="str">
            <v/>
          </cell>
          <cell r="E7796">
            <v>0</v>
          </cell>
          <cell r="F7796">
            <v>0</v>
          </cell>
          <cell r="G7796">
            <v>0</v>
          </cell>
        </row>
        <row r="7797">
          <cell r="A7797">
            <v>0</v>
          </cell>
          <cell r="B7797">
            <v>0</v>
          </cell>
          <cell r="C7797">
            <v>0</v>
          </cell>
          <cell r="D7797">
            <v>0</v>
          </cell>
          <cell r="E7797">
            <v>0</v>
          </cell>
          <cell r="F7797" t="str">
            <v>Total C</v>
          </cell>
          <cell r="G7797">
            <v>0</v>
          </cell>
        </row>
        <row r="7798">
          <cell r="A7798">
            <v>0</v>
          </cell>
          <cell r="B7798">
            <v>0</v>
          </cell>
          <cell r="C7798">
            <v>0</v>
          </cell>
          <cell r="D7798">
            <v>0</v>
          </cell>
          <cell r="E7798">
            <v>0</v>
          </cell>
          <cell r="F7798">
            <v>0</v>
          </cell>
          <cell r="G7798">
            <v>0</v>
          </cell>
        </row>
        <row r="7799">
          <cell r="A7799" t="str">
            <v/>
          </cell>
          <cell r="B7799" t="str">
            <v/>
          </cell>
          <cell r="C7799">
            <v>0</v>
          </cell>
          <cell r="D7799" t="str">
            <v>Costo  Neto</v>
          </cell>
          <cell r="E7799">
            <v>0</v>
          </cell>
          <cell r="F7799" t="str">
            <v>Total D=A+B+C</v>
          </cell>
          <cell r="G7799">
            <v>0</v>
          </cell>
        </row>
        <row r="7801">
          <cell r="A7801" t="str">
            <v>ANALISIS DE PRECIOS</v>
          </cell>
          <cell r="B7801">
            <v>0</v>
          </cell>
          <cell r="C7801">
            <v>0</v>
          </cell>
          <cell r="D7801">
            <v>0</v>
          </cell>
          <cell r="E7801">
            <v>0</v>
          </cell>
          <cell r="F7801">
            <v>0</v>
          </cell>
          <cell r="G7801">
            <v>0</v>
          </cell>
        </row>
        <row r="7802">
          <cell r="A7802" t="str">
            <v>COMITENTE:</v>
          </cell>
          <cell r="B7802" t="str">
            <v>DIRECCIÓN DE ARQUITECTURA</v>
          </cell>
          <cell r="C7802">
            <v>0</v>
          </cell>
          <cell r="D7802">
            <v>0</v>
          </cell>
          <cell r="E7802">
            <v>0</v>
          </cell>
          <cell r="F7802">
            <v>0</v>
          </cell>
          <cell r="G7802">
            <v>0</v>
          </cell>
        </row>
        <row r="7803">
          <cell r="A7803" t="str">
            <v>CONTRATISTA:</v>
          </cell>
          <cell r="B7803" t="str">
            <v>FUNCIONALES SIGOP</v>
          </cell>
          <cell r="C7803">
            <v>0</v>
          </cell>
          <cell r="D7803">
            <v>0</v>
          </cell>
          <cell r="E7803">
            <v>0</v>
          </cell>
          <cell r="F7803">
            <v>0</v>
          </cell>
          <cell r="G7803">
            <v>0</v>
          </cell>
        </row>
        <row r="7804">
          <cell r="A7804" t="str">
            <v>OBRA:</v>
          </cell>
          <cell r="B7804" t="str">
            <v>PRUEBA PLANILLA DE MEDICION</v>
          </cell>
          <cell r="C7804">
            <v>0</v>
          </cell>
          <cell r="D7804">
            <v>0</v>
          </cell>
          <cell r="E7804">
            <v>0</v>
          </cell>
          <cell r="F7804" t="str">
            <v>PRECIOS A:</v>
          </cell>
          <cell r="G7804">
            <v>0</v>
          </cell>
        </row>
        <row r="7805">
          <cell r="A7805" t="str">
            <v>UBICACIÓN:</v>
          </cell>
          <cell r="B7805" t="str">
            <v>CENTRO CIVICO</v>
          </cell>
          <cell r="C7805">
            <v>0</v>
          </cell>
          <cell r="D7805">
            <v>0</v>
          </cell>
          <cell r="E7805">
            <v>0</v>
          </cell>
          <cell r="F7805">
            <v>0</v>
          </cell>
          <cell r="G7805">
            <v>0</v>
          </cell>
        </row>
        <row r="7806">
          <cell r="A7806" t="str">
            <v>RUBRO:</v>
          </cell>
          <cell r="B7806" t="str">
            <v/>
          </cell>
          <cell r="C7806" t="str">
            <v/>
          </cell>
          <cell r="D7806">
            <v>0</v>
          </cell>
          <cell r="E7806">
            <v>0</v>
          </cell>
          <cell r="F7806">
            <v>0</v>
          </cell>
          <cell r="G7806">
            <v>0</v>
          </cell>
        </row>
        <row r="7807">
          <cell r="A7807" t="str">
            <v>ITEM:</v>
          </cell>
          <cell r="B7807" t="str">
            <v/>
          </cell>
          <cell r="C7807" t="str">
            <v/>
          </cell>
          <cell r="D7807">
            <v>0</v>
          </cell>
          <cell r="E7807">
            <v>0</v>
          </cell>
          <cell r="F7807" t="str">
            <v>UNIDAD:</v>
          </cell>
          <cell r="G7807" t="str">
            <v/>
          </cell>
        </row>
        <row r="7808">
          <cell r="A7808">
            <v>0</v>
          </cell>
          <cell r="B7808">
            <v>0</v>
          </cell>
          <cell r="C7808">
            <v>0</v>
          </cell>
          <cell r="D7808">
            <v>0</v>
          </cell>
          <cell r="E7808">
            <v>0</v>
          </cell>
          <cell r="F7808">
            <v>0</v>
          </cell>
          <cell r="G7808">
            <v>0</v>
          </cell>
        </row>
        <row r="7809">
          <cell r="A7809" t="str">
            <v>DATOS REDETERMINACION</v>
          </cell>
          <cell r="B7809">
            <v>0</v>
          </cell>
          <cell r="C7809" t="str">
            <v>DESIGNACION</v>
          </cell>
          <cell r="D7809" t="str">
            <v>U</v>
          </cell>
          <cell r="E7809" t="str">
            <v>Cantidad</v>
          </cell>
          <cell r="F7809" t="str">
            <v>$ Unitarios</v>
          </cell>
          <cell r="G7809" t="str">
            <v>$ Parcial</v>
          </cell>
        </row>
        <row r="7810">
          <cell r="A7810" t="str">
            <v>CÓDIGO</v>
          </cell>
          <cell r="B7810" t="str">
            <v>DESCRIPCIÓN</v>
          </cell>
          <cell r="C7810">
            <v>0</v>
          </cell>
          <cell r="D7810">
            <v>0</v>
          </cell>
          <cell r="E7810">
            <v>0</v>
          </cell>
          <cell r="F7810">
            <v>0</v>
          </cell>
          <cell r="G7810">
            <v>0</v>
          </cell>
        </row>
        <row r="7811">
          <cell r="A7811">
            <v>0</v>
          </cell>
          <cell r="B7811">
            <v>0</v>
          </cell>
          <cell r="C7811" t="str">
            <v>A - MATERIALES</v>
          </cell>
          <cell r="D7811">
            <v>0</v>
          </cell>
          <cell r="E7811">
            <v>0</v>
          </cell>
          <cell r="F7811">
            <v>0</v>
          </cell>
          <cell r="G7811">
            <v>0</v>
          </cell>
        </row>
        <row r="7812">
          <cell r="A7812" t="str">
            <v/>
          </cell>
          <cell r="B7812" t="str">
            <v/>
          </cell>
          <cell r="C7812">
            <v>0</v>
          </cell>
          <cell r="D7812" t="str">
            <v/>
          </cell>
          <cell r="E7812">
            <v>0</v>
          </cell>
          <cell r="F7812">
            <v>0</v>
          </cell>
          <cell r="G7812">
            <v>0</v>
          </cell>
        </row>
        <row r="7813">
          <cell r="A7813" t="str">
            <v/>
          </cell>
          <cell r="B7813" t="str">
            <v/>
          </cell>
          <cell r="C7813">
            <v>0</v>
          </cell>
          <cell r="D7813" t="str">
            <v/>
          </cell>
          <cell r="E7813">
            <v>0</v>
          </cell>
          <cell r="F7813">
            <v>0</v>
          </cell>
          <cell r="G7813">
            <v>0</v>
          </cell>
        </row>
        <row r="7814">
          <cell r="A7814" t="str">
            <v/>
          </cell>
          <cell r="B7814" t="str">
            <v/>
          </cell>
          <cell r="C7814">
            <v>0</v>
          </cell>
          <cell r="D7814" t="str">
            <v/>
          </cell>
          <cell r="E7814">
            <v>0</v>
          </cell>
          <cell r="F7814">
            <v>0</v>
          </cell>
          <cell r="G7814">
            <v>0</v>
          </cell>
        </row>
        <row r="7815">
          <cell r="A7815" t="str">
            <v/>
          </cell>
          <cell r="B7815" t="str">
            <v/>
          </cell>
          <cell r="C7815">
            <v>0</v>
          </cell>
          <cell r="D7815" t="str">
            <v/>
          </cell>
          <cell r="E7815">
            <v>0</v>
          </cell>
          <cell r="F7815">
            <v>0</v>
          </cell>
          <cell r="G7815">
            <v>0</v>
          </cell>
        </row>
        <row r="7816">
          <cell r="A7816" t="str">
            <v/>
          </cell>
          <cell r="B7816" t="str">
            <v/>
          </cell>
          <cell r="C7816">
            <v>0</v>
          </cell>
          <cell r="D7816" t="str">
            <v/>
          </cell>
          <cell r="E7816">
            <v>0</v>
          </cell>
          <cell r="F7816">
            <v>0</v>
          </cell>
          <cell r="G7816">
            <v>0</v>
          </cell>
        </row>
        <row r="7817">
          <cell r="A7817" t="str">
            <v/>
          </cell>
          <cell r="B7817" t="str">
            <v/>
          </cell>
          <cell r="C7817">
            <v>0</v>
          </cell>
          <cell r="D7817" t="str">
            <v/>
          </cell>
          <cell r="E7817">
            <v>0</v>
          </cell>
          <cell r="F7817">
            <v>0</v>
          </cell>
          <cell r="G7817">
            <v>0</v>
          </cell>
        </row>
        <row r="7818">
          <cell r="A7818" t="str">
            <v/>
          </cell>
          <cell r="B7818" t="str">
            <v/>
          </cell>
          <cell r="C7818">
            <v>0</v>
          </cell>
          <cell r="D7818" t="str">
            <v/>
          </cell>
          <cell r="E7818">
            <v>0</v>
          </cell>
          <cell r="F7818">
            <v>0</v>
          </cell>
          <cell r="G7818">
            <v>0</v>
          </cell>
        </row>
        <row r="7819">
          <cell r="A7819" t="str">
            <v/>
          </cell>
          <cell r="B7819" t="str">
            <v/>
          </cell>
          <cell r="C7819">
            <v>0</v>
          </cell>
          <cell r="D7819" t="str">
            <v/>
          </cell>
          <cell r="E7819">
            <v>0</v>
          </cell>
          <cell r="F7819">
            <v>0</v>
          </cell>
          <cell r="G7819">
            <v>0</v>
          </cell>
        </row>
        <row r="7820">
          <cell r="A7820" t="str">
            <v/>
          </cell>
          <cell r="B7820" t="str">
            <v/>
          </cell>
          <cell r="C7820">
            <v>0</v>
          </cell>
          <cell r="D7820" t="str">
            <v/>
          </cell>
          <cell r="E7820">
            <v>0</v>
          </cell>
          <cell r="F7820">
            <v>0</v>
          </cell>
          <cell r="G7820">
            <v>0</v>
          </cell>
        </row>
        <row r="7821">
          <cell r="A7821" t="str">
            <v/>
          </cell>
          <cell r="B7821" t="str">
            <v/>
          </cell>
          <cell r="C7821">
            <v>0</v>
          </cell>
          <cell r="D7821" t="str">
            <v/>
          </cell>
          <cell r="E7821">
            <v>0</v>
          </cell>
          <cell r="F7821">
            <v>0</v>
          </cell>
          <cell r="G7821">
            <v>0</v>
          </cell>
        </row>
        <row r="7822">
          <cell r="A7822" t="str">
            <v/>
          </cell>
          <cell r="B7822" t="str">
            <v/>
          </cell>
          <cell r="C7822">
            <v>0</v>
          </cell>
          <cell r="D7822" t="str">
            <v/>
          </cell>
          <cell r="E7822">
            <v>0</v>
          </cell>
          <cell r="F7822">
            <v>0</v>
          </cell>
          <cell r="G7822">
            <v>0</v>
          </cell>
        </row>
        <row r="7823">
          <cell r="A7823" t="str">
            <v/>
          </cell>
          <cell r="B7823" t="str">
            <v/>
          </cell>
          <cell r="C7823">
            <v>0</v>
          </cell>
          <cell r="D7823" t="str">
            <v/>
          </cell>
          <cell r="E7823">
            <v>0</v>
          </cell>
          <cell r="F7823">
            <v>0</v>
          </cell>
          <cell r="G7823">
            <v>0</v>
          </cell>
        </row>
        <row r="7824">
          <cell r="A7824" t="str">
            <v/>
          </cell>
          <cell r="B7824" t="str">
            <v/>
          </cell>
          <cell r="C7824">
            <v>0</v>
          </cell>
          <cell r="D7824" t="str">
            <v/>
          </cell>
          <cell r="E7824">
            <v>0</v>
          </cell>
          <cell r="F7824">
            <v>0</v>
          </cell>
          <cell r="G7824">
            <v>0</v>
          </cell>
        </row>
        <row r="7825">
          <cell r="A7825" t="str">
            <v/>
          </cell>
          <cell r="B7825" t="str">
            <v/>
          </cell>
          <cell r="C7825">
            <v>0</v>
          </cell>
          <cell r="D7825" t="str">
            <v/>
          </cell>
          <cell r="E7825">
            <v>0</v>
          </cell>
          <cell r="F7825">
            <v>0</v>
          </cell>
          <cell r="G7825">
            <v>0</v>
          </cell>
        </row>
        <row r="7826">
          <cell r="A7826">
            <v>0</v>
          </cell>
          <cell r="B7826">
            <v>0</v>
          </cell>
          <cell r="C7826">
            <v>0</v>
          </cell>
          <cell r="D7826">
            <v>0</v>
          </cell>
          <cell r="E7826">
            <v>0</v>
          </cell>
          <cell r="F7826" t="str">
            <v>Total A</v>
          </cell>
          <cell r="G7826">
            <v>0</v>
          </cell>
        </row>
        <row r="7827">
          <cell r="A7827">
            <v>0</v>
          </cell>
          <cell r="B7827">
            <v>0</v>
          </cell>
          <cell r="C7827" t="str">
            <v>B - MANO DE OBRA</v>
          </cell>
          <cell r="D7827">
            <v>0</v>
          </cell>
          <cell r="E7827">
            <v>0</v>
          </cell>
          <cell r="F7827">
            <v>0</v>
          </cell>
          <cell r="G7827">
            <v>0</v>
          </cell>
        </row>
        <row r="7828">
          <cell r="A7828" t="str">
            <v/>
          </cell>
          <cell r="B7828">
            <v>0</v>
          </cell>
          <cell r="C7828">
            <v>0</v>
          </cell>
          <cell r="D7828" t="str">
            <v/>
          </cell>
          <cell r="E7828">
            <v>0</v>
          </cell>
          <cell r="F7828">
            <v>0</v>
          </cell>
          <cell r="G7828">
            <v>0</v>
          </cell>
        </row>
        <row r="7829">
          <cell r="A7829" t="str">
            <v/>
          </cell>
          <cell r="B7829">
            <v>0</v>
          </cell>
          <cell r="C7829">
            <v>0</v>
          </cell>
          <cell r="D7829" t="str">
            <v/>
          </cell>
          <cell r="E7829">
            <v>0</v>
          </cell>
          <cell r="F7829">
            <v>0</v>
          </cell>
          <cell r="G7829">
            <v>0</v>
          </cell>
        </row>
        <row r="7830">
          <cell r="A7830" t="str">
            <v/>
          </cell>
          <cell r="B7830">
            <v>0</v>
          </cell>
          <cell r="C7830">
            <v>0</v>
          </cell>
          <cell r="D7830" t="str">
            <v/>
          </cell>
          <cell r="E7830">
            <v>0</v>
          </cell>
          <cell r="F7830">
            <v>0</v>
          </cell>
          <cell r="G7830">
            <v>0</v>
          </cell>
        </row>
        <row r="7831">
          <cell r="A7831" t="str">
            <v/>
          </cell>
          <cell r="B7831">
            <v>0</v>
          </cell>
          <cell r="C7831">
            <v>0</v>
          </cell>
          <cell r="D7831" t="str">
            <v/>
          </cell>
          <cell r="E7831">
            <v>0</v>
          </cell>
          <cell r="F7831">
            <v>0</v>
          </cell>
          <cell r="G7831">
            <v>0</v>
          </cell>
        </row>
        <row r="7832">
          <cell r="A7832" t="str">
            <v/>
          </cell>
          <cell r="B7832">
            <v>0</v>
          </cell>
          <cell r="C7832">
            <v>0</v>
          </cell>
          <cell r="D7832" t="str">
            <v/>
          </cell>
          <cell r="E7832">
            <v>0</v>
          </cell>
          <cell r="F7832">
            <v>0</v>
          </cell>
          <cell r="G7832">
            <v>0</v>
          </cell>
        </row>
        <row r="7833">
          <cell r="A7833" t="str">
            <v/>
          </cell>
          <cell r="B7833">
            <v>0</v>
          </cell>
          <cell r="C7833">
            <v>0</v>
          </cell>
          <cell r="D7833" t="str">
            <v/>
          </cell>
          <cell r="E7833">
            <v>0</v>
          </cell>
          <cell r="F7833">
            <v>0</v>
          </cell>
          <cell r="G7833">
            <v>0</v>
          </cell>
        </row>
        <row r="7834">
          <cell r="A7834" t="str">
            <v/>
          </cell>
          <cell r="B7834">
            <v>0</v>
          </cell>
          <cell r="C7834">
            <v>0</v>
          </cell>
          <cell r="D7834" t="str">
            <v/>
          </cell>
          <cell r="E7834">
            <v>0</v>
          </cell>
          <cell r="F7834">
            <v>0</v>
          </cell>
          <cell r="G7834">
            <v>0</v>
          </cell>
        </row>
        <row r="7835">
          <cell r="A7835" t="str">
            <v/>
          </cell>
          <cell r="B7835">
            <v>0</v>
          </cell>
          <cell r="C7835">
            <v>0</v>
          </cell>
          <cell r="D7835" t="str">
            <v/>
          </cell>
          <cell r="E7835">
            <v>0</v>
          </cell>
          <cell r="F7835">
            <v>0</v>
          </cell>
          <cell r="G7835">
            <v>0</v>
          </cell>
        </row>
        <row r="7836">
          <cell r="A7836">
            <v>0</v>
          </cell>
          <cell r="B7836">
            <v>0</v>
          </cell>
          <cell r="C7836">
            <v>0</v>
          </cell>
          <cell r="D7836">
            <v>0</v>
          </cell>
          <cell r="E7836">
            <v>0</v>
          </cell>
          <cell r="F7836" t="str">
            <v>Total B</v>
          </cell>
          <cell r="G7836">
            <v>0</v>
          </cell>
        </row>
        <row r="7837">
          <cell r="A7837">
            <v>0</v>
          </cell>
          <cell r="B7837">
            <v>0</v>
          </cell>
          <cell r="C7837" t="str">
            <v>C - EQUIPOS</v>
          </cell>
          <cell r="D7837">
            <v>0</v>
          </cell>
          <cell r="E7837">
            <v>0</v>
          </cell>
          <cell r="F7837">
            <v>0</v>
          </cell>
          <cell r="G7837">
            <v>0</v>
          </cell>
        </row>
        <row r="7838">
          <cell r="A7838" t="str">
            <v/>
          </cell>
          <cell r="B7838" t="str">
            <v/>
          </cell>
          <cell r="C7838">
            <v>0</v>
          </cell>
          <cell r="D7838" t="str">
            <v/>
          </cell>
          <cell r="E7838">
            <v>0</v>
          </cell>
          <cell r="F7838">
            <v>0</v>
          </cell>
          <cell r="G7838">
            <v>0</v>
          </cell>
        </row>
        <row r="7839">
          <cell r="A7839" t="str">
            <v/>
          </cell>
          <cell r="B7839" t="str">
            <v/>
          </cell>
          <cell r="C7839">
            <v>0</v>
          </cell>
          <cell r="D7839" t="str">
            <v/>
          </cell>
          <cell r="E7839">
            <v>0</v>
          </cell>
          <cell r="F7839">
            <v>0</v>
          </cell>
          <cell r="G7839">
            <v>0</v>
          </cell>
        </row>
        <row r="7840">
          <cell r="A7840" t="str">
            <v/>
          </cell>
          <cell r="B7840" t="str">
            <v/>
          </cell>
          <cell r="C7840">
            <v>0</v>
          </cell>
          <cell r="D7840" t="str">
            <v/>
          </cell>
          <cell r="E7840">
            <v>0</v>
          </cell>
          <cell r="F7840">
            <v>0</v>
          </cell>
          <cell r="G7840">
            <v>0</v>
          </cell>
        </row>
        <row r="7841">
          <cell r="A7841" t="str">
            <v/>
          </cell>
          <cell r="B7841" t="str">
            <v/>
          </cell>
          <cell r="C7841">
            <v>0</v>
          </cell>
          <cell r="D7841" t="str">
            <v/>
          </cell>
          <cell r="E7841">
            <v>0</v>
          </cell>
          <cell r="F7841">
            <v>0</v>
          </cell>
          <cell r="G7841">
            <v>0</v>
          </cell>
        </row>
        <row r="7842">
          <cell r="A7842" t="str">
            <v/>
          </cell>
          <cell r="B7842" t="str">
            <v/>
          </cell>
          <cell r="C7842">
            <v>0</v>
          </cell>
          <cell r="D7842" t="str">
            <v/>
          </cell>
          <cell r="E7842">
            <v>0</v>
          </cell>
          <cell r="F7842">
            <v>0</v>
          </cell>
          <cell r="G7842">
            <v>0</v>
          </cell>
        </row>
        <row r="7843">
          <cell r="A7843" t="str">
            <v/>
          </cell>
          <cell r="B7843" t="str">
            <v/>
          </cell>
          <cell r="C7843">
            <v>0</v>
          </cell>
          <cell r="D7843" t="str">
            <v/>
          </cell>
          <cell r="E7843">
            <v>0</v>
          </cell>
          <cell r="F7843">
            <v>0</v>
          </cell>
          <cell r="G7843">
            <v>0</v>
          </cell>
        </row>
        <row r="7844">
          <cell r="A7844" t="str">
            <v/>
          </cell>
          <cell r="B7844" t="str">
            <v/>
          </cell>
          <cell r="C7844">
            <v>0</v>
          </cell>
          <cell r="D7844" t="str">
            <v/>
          </cell>
          <cell r="E7844">
            <v>0</v>
          </cell>
          <cell r="F7844">
            <v>0</v>
          </cell>
          <cell r="G7844">
            <v>0</v>
          </cell>
        </row>
        <row r="7845">
          <cell r="A7845" t="str">
            <v/>
          </cell>
          <cell r="B7845" t="str">
            <v/>
          </cell>
          <cell r="C7845">
            <v>0</v>
          </cell>
          <cell r="D7845" t="str">
            <v/>
          </cell>
          <cell r="E7845">
            <v>0</v>
          </cell>
          <cell r="F7845">
            <v>0</v>
          </cell>
          <cell r="G7845">
            <v>0</v>
          </cell>
        </row>
        <row r="7846">
          <cell r="A7846" t="str">
            <v/>
          </cell>
          <cell r="B7846" t="str">
            <v/>
          </cell>
          <cell r="C7846">
            <v>0</v>
          </cell>
          <cell r="D7846" t="str">
            <v/>
          </cell>
          <cell r="E7846">
            <v>0</v>
          </cell>
          <cell r="F7846">
            <v>0</v>
          </cell>
          <cell r="G7846">
            <v>0</v>
          </cell>
        </row>
        <row r="7847">
          <cell r="A7847">
            <v>0</v>
          </cell>
          <cell r="B7847">
            <v>0</v>
          </cell>
          <cell r="C7847">
            <v>0</v>
          </cell>
          <cell r="D7847">
            <v>0</v>
          </cell>
          <cell r="E7847">
            <v>0</v>
          </cell>
          <cell r="F7847" t="str">
            <v>Total C</v>
          </cell>
          <cell r="G7847">
            <v>0</v>
          </cell>
        </row>
        <row r="7848">
          <cell r="A7848">
            <v>0</v>
          </cell>
          <cell r="B7848">
            <v>0</v>
          </cell>
          <cell r="C7848">
            <v>0</v>
          </cell>
          <cell r="D7848">
            <v>0</v>
          </cell>
          <cell r="E7848">
            <v>0</v>
          </cell>
          <cell r="F7848">
            <v>0</v>
          </cell>
          <cell r="G7848">
            <v>0</v>
          </cell>
        </row>
        <row r="7849">
          <cell r="A7849" t="str">
            <v/>
          </cell>
          <cell r="B7849" t="str">
            <v/>
          </cell>
          <cell r="C7849">
            <v>0</v>
          </cell>
          <cell r="D7849" t="str">
            <v>Costo  Neto</v>
          </cell>
          <cell r="E7849">
            <v>0</v>
          </cell>
          <cell r="F7849" t="str">
            <v>Total D=A+B+C</v>
          </cell>
          <cell r="G7849">
            <v>0</v>
          </cell>
        </row>
        <row r="7851">
          <cell r="A7851" t="str">
            <v>ANALISIS DE PRECIOS</v>
          </cell>
          <cell r="B7851">
            <v>0</v>
          </cell>
          <cell r="C7851">
            <v>0</v>
          </cell>
          <cell r="D7851">
            <v>0</v>
          </cell>
          <cell r="E7851">
            <v>0</v>
          </cell>
          <cell r="F7851">
            <v>0</v>
          </cell>
          <cell r="G7851">
            <v>0</v>
          </cell>
        </row>
        <row r="7852">
          <cell r="A7852" t="str">
            <v>COMITENTE:</v>
          </cell>
          <cell r="B7852" t="str">
            <v>DIRECCIÓN DE ARQUITECTURA</v>
          </cell>
          <cell r="C7852">
            <v>0</v>
          </cell>
          <cell r="D7852">
            <v>0</v>
          </cell>
          <cell r="E7852">
            <v>0</v>
          </cell>
          <cell r="F7852">
            <v>0</v>
          </cell>
          <cell r="G7852">
            <v>0</v>
          </cell>
        </row>
        <row r="7853">
          <cell r="A7853" t="str">
            <v>CONTRATISTA:</v>
          </cell>
          <cell r="B7853" t="str">
            <v>FUNCIONALES SIGOP</v>
          </cell>
          <cell r="C7853">
            <v>0</v>
          </cell>
          <cell r="D7853">
            <v>0</v>
          </cell>
          <cell r="E7853">
            <v>0</v>
          </cell>
          <cell r="F7853">
            <v>0</v>
          </cell>
          <cell r="G7853">
            <v>0</v>
          </cell>
        </row>
        <row r="7854">
          <cell r="A7854" t="str">
            <v>OBRA:</v>
          </cell>
          <cell r="B7854" t="str">
            <v>PRUEBA PLANILLA DE MEDICION</v>
          </cell>
          <cell r="C7854">
            <v>0</v>
          </cell>
          <cell r="D7854">
            <v>0</v>
          </cell>
          <cell r="E7854">
            <v>0</v>
          </cell>
          <cell r="F7854" t="str">
            <v>PRECIOS A:</v>
          </cell>
          <cell r="G7854">
            <v>0</v>
          </cell>
        </row>
        <row r="7855">
          <cell r="A7855" t="str">
            <v>UBICACIÓN:</v>
          </cell>
          <cell r="B7855" t="str">
            <v>CENTRO CIVICO</v>
          </cell>
          <cell r="C7855">
            <v>0</v>
          </cell>
          <cell r="D7855">
            <v>0</v>
          </cell>
          <cell r="E7855">
            <v>0</v>
          </cell>
          <cell r="F7855">
            <v>0</v>
          </cell>
          <cell r="G7855">
            <v>0</v>
          </cell>
        </row>
        <row r="7856">
          <cell r="A7856" t="str">
            <v>RUBRO:</v>
          </cell>
          <cell r="B7856" t="str">
            <v/>
          </cell>
          <cell r="C7856" t="str">
            <v/>
          </cell>
          <cell r="D7856">
            <v>0</v>
          </cell>
          <cell r="E7856">
            <v>0</v>
          </cell>
          <cell r="F7856">
            <v>0</v>
          </cell>
          <cell r="G7856">
            <v>0</v>
          </cell>
        </row>
        <row r="7857">
          <cell r="A7857" t="str">
            <v>ITEM:</v>
          </cell>
          <cell r="B7857" t="str">
            <v/>
          </cell>
          <cell r="C7857" t="str">
            <v/>
          </cell>
          <cell r="D7857">
            <v>0</v>
          </cell>
          <cell r="E7857">
            <v>0</v>
          </cell>
          <cell r="F7857" t="str">
            <v>UNIDAD:</v>
          </cell>
          <cell r="G7857" t="str">
            <v/>
          </cell>
        </row>
        <row r="7858">
          <cell r="A7858">
            <v>0</v>
          </cell>
          <cell r="B7858">
            <v>0</v>
          </cell>
          <cell r="C7858">
            <v>0</v>
          </cell>
          <cell r="D7858">
            <v>0</v>
          </cell>
          <cell r="E7858">
            <v>0</v>
          </cell>
          <cell r="F7858">
            <v>0</v>
          </cell>
          <cell r="G7858">
            <v>0</v>
          </cell>
        </row>
        <row r="7859">
          <cell r="A7859" t="str">
            <v>DATOS REDETERMINACION</v>
          </cell>
          <cell r="B7859">
            <v>0</v>
          </cell>
          <cell r="C7859" t="str">
            <v>DESIGNACION</v>
          </cell>
          <cell r="D7859" t="str">
            <v>U</v>
          </cell>
          <cell r="E7859" t="str">
            <v>Cantidad</v>
          </cell>
          <cell r="F7859" t="str">
            <v>$ Unitarios</v>
          </cell>
          <cell r="G7859" t="str">
            <v>$ Parcial</v>
          </cell>
        </row>
        <row r="7860">
          <cell r="A7860" t="str">
            <v>CÓDIGO</v>
          </cell>
          <cell r="B7860" t="str">
            <v>DESCRIPCIÓN</v>
          </cell>
          <cell r="C7860">
            <v>0</v>
          </cell>
          <cell r="D7860">
            <v>0</v>
          </cell>
          <cell r="E7860">
            <v>0</v>
          </cell>
          <cell r="F7860">
            <v>0</v>
          </cell>
          <cell r="G7860">
            <v>0</v>
          </cell>
        </row>
        <row r="7861">
          <cell r="A7861">
            <v>0</v>
          </cell>
          <cell r="B7861">
            <v>0</v>
          </cell>
          <cell r="C7861" t="str">
            <v>A - MATERIALES</v>
          </cell>
          <cell r="D7861">
            <v>0</v>
          </cell>
          <cell r="E7861">
            <v>0</v>
          </cell>
          <cell r="F7861">
            <v>0</v>
          </cell>
          <cell r="G7861">
            <v>0</v>
          </cell>
        </row>
        <row r="7862">
          <cell r="A7862" t="str">
            <v/>
          </cell>
          <cell r="B7862" t="str">
            <v/>
          </cell>
          <cell r="C7862">
            <v>0</v>
          </cell>
          <cell r="D7862" t="str">
            <v/>
          </cell>
          <cell r="E7862">
            <v>0</v>
          </cell>
          <cell r="F7862">
            <v>0</v>
          </cell>
          <cell r="G7862">
            <v>0</v>
          </cell>
        </row>
        <row r="7863">
          <cell r="A7863" t="str">
            <v/>
          </cell>
          <cell r="B7863" t="str">
            <v/>
          </cell>
          <cell r="C7863">
            <v>0</v>
          </cell>
          <cell r="D7863" t="str">
            <v/>
          </cell>
          <cell r="E7863">
            <v>0</v>
          </cell>
          <cell r="F7863">
            <v>0</v>
          </cell>
          <cell r="G7863">
            <v>0</v>
          </cell>
        </row>
        <row r="7864">
          <cell r="A7864" t="str">
            <v/>
          </cell>
          <cell r="B7864" t="str">
            <v/>
          </cell>
          <cell r="C7864">
            <v>0</v>
          </cell>
          <cell r="D7864" t="str">
            <v/>
          </cell>
          <cell r="E7864">
            <v>0</v>
          </cell>
          <cell r="F7864">
            <v>0</v>
          </cell>
          <cell r="G7864">
            <v>0</v>
          </cell>
        </row>
        <row r="7865">
          <cell r="A7865" t="str">
            <v/>
          </cell>
          <cell r="B7865" t="str">
            <v/>
          </cell>
          <cell r="C7865">
            <v>0</v>
          </cell>
          <cell r="D7865" t="str">
            <v/>
          </cell>
          <cell r="E7865">
            <v>0</v>
          </cell>
          <cell r="F7865">
            <v>0</v>
          </cell>
          <cell r="G7865">
            <v>0</v>
          </cell>
        </row>
        <row r="7866">
          <cell r="A7866" t="str">
            <v/>
          </cell>
          <cell r="B7866" t="str">
            <v/>
          </cell>
          <cell r="C7866">
            <v>0</v>
          </cell>
          <cell r="D7866" t="str">
            <v/>
          </cell>
          <cell r="E7866">
            <v>0</v>
          </cell>
          <cell r="F7866">
            <v>0</v>
          </cell>
          <cell r="G7866">
            <v>0</v>
          </cell>
        </row>
        <row r="7867">
          <cell r="A7867" t="str">
            <v/>
          </cell>
          <cell r="B7867" t="str">
            <v/>
          </cell>
          <cell r="C7867">
            <v>0</v>
          </cell>
          <cell r="D7867" t="str">
            <v/>
          </cell>
          <cell r="E7867">
            <v>0</v>
          </cell>
          <cell r="F7867">
            <v>0</v>
          </cell>
          <cell r="G7867">
            <v>0</v>
          </cell>
        </row>
        <row r="7868">
          <cell r="A7868" t="str">
            <v/>
          </cell>
          <cell r="B7868" t="str">
            <v/>
          </cell>
          <cell r="C7868">
            <v>0</v>
          </cell>
          <cell r="D7868" t="str">
            <v/>
          </cell>
          <cell r="E7868">
            <v>0</v>
          </cell>
          <cell r="F7868">
            <v>0</v>
          </cell>
          <cell r="G7868">
            <v>0</v>
          </cell>
        </row>
        <row r="7869">
          <cell r="A7869" t="str">
            <v/>
          </cell>
          <cell r="B7869" t="str">
            <v/>
          </cell>
          <cell r="C7869">
            <v>0</v>
          </cell>
          <cell r="D7869" t="str">
            <v/>
          </cell>
          <cell r="E7869">
            <v>0</v>
          </cell>
          <cell r="F7869">
            <v>0</v>
          </cell>
          <cell r="G7869">
            <v>0</v>
          </cell>
        </row>
        <row r="7870">
          <cell r="A7870" t="str">
            <v/>
          </cell>
          <cell r="B7870" t="str">
            <v/>
          </cell>
          <cell r="C7870">
            <v>0</v>
          </cell>
          <cell r="D7870" t="str">
            <v/>
          </cell>
          <cell r="E7870">
            <v>0</v>
          </cell>
          <cell r="F7870">
            <v>0</v>
          </cell>
          <cell r="G7870">
            <v>0</v>
          </cell>
        </row>
        <row r="7871">
          <cell r="A7871" t="str">
            <v/>
          </cell>
          <cell r="B7871" t="str">
            <v/>
          </cell>
          <cell r="C7871">
            <v>0</v>
          </cell>
          <cell r="D7871" t="str">
            <v/>
          </cell>
          <cell r="E7871">
            <v>0</v>
          </cell>
          <cell r="F7871">
            <v>0</v>
          </cell>
          <cell r="G7871">
            <v>0</v>
          </cell>
        </row>
        <row r="7872">
          <cell r="A7872" t="str">
            <v/>
          </cell>
          <cell r="B7872" t="str">
            <v/>
          </cell>
          <cell r="C7872">
            <v>0</v>
          </cell>
          <cell r="D7872" t="str">
            <v/>
          </cell>
          <cell r="E7872">
            <v>0</v>
          </cell>
          <cell r="F7872">
            <v>0</v>
          </cell>
          <cell r="G7872">
            <v>0</v>
          </cell>
        </row>
        <row r="7873">
          <cell r="A7873" t="str">
            <v/>
          </cell>
          <cell r="B7873" t="str">
            <v/>
          </cell>
          <cell r="C7873">
            <v>0</v>
          </cell>
          <cell r="D7873" t="str">
            <v/>
          </cell>
          <cell r="E7873">
            <v>0</v>
          </cell>
          <cell r="F7873">
            <v>0</v>
          </cell>
          <cell r="G7873">
            <v>0</v>
          </cell>
        </row>
        <row r="7874">
          <cell r="A7874" t="str">
            <v/>
          </cell>
          <cell r="B7874" t="str">
            <v/>
          </cell>
          <cell r="C7874">
            <v>0</v>
          </cell>
          <cell r="D7874" t="str">
            <v/>
          </cell>
          <cell r="E7874">
            <v>0</v>
          </cell>
          <cell r="F7874">
            <v>0</v>
          </cell>
          <cell r="G7874">
            <v>0</v>
          </cell>
        </row>
        <row r="7875">
          <cell r="A7875" t="str">
            <v/>
          </cell>
          <cell r="B7875" t="str">
            <v/>
          </cell>
          <cell r="C7875">
            <v>0</v>
          </cell>
          <cell r="D7875" t="str">
            <v/>
          </cell>
          <cell r="E7875">
            <v>0</v>
          </cell>
          <cell r="F7875">
            <v>0</v>
          </cell>
          <cell r="G7875">
            <v>0</v>
          </cell>
        </row>
        <row r="7876">
          <cell r="A7876">
            <v>0</v>
          </cell>
          <cell r="B7876">
            <v>0</v>
          </cell>
          <cell r="C7876">
            <v>0</v>
          </cell>
          <cell r="D7876">
            <v>0</v>
          </cell>
          <cell r="E7876">
            <v>0</v>
          </cell>
          <cell r="F7876" t="str">
            <v>Total A</v>
          </cell>
          <cell r="G7876">
            <v>0</v>
          </cell>
        </row>
        <row r="7877">
          <cell r="A7877">
            <v>0</v>
          </cell>
          <cell r="B7877">
            <v>0</v>
          </cell>
          <cell r="C7877" t="str">
            <v>B - MANO DE OBRA</v>
          </cell>
          <cell r="D7877">
            <v>0</v>
          </cell>
          <cell r="E7877">
            <v>0</v>
          </cell>
          <cell r="F7877">
            <v>0</v>
          </cell>
          <cell r="G7877">
            <v>0</v>
          </cell>
        </row>
        <row r="7878">
          <cell r="A7878" t="str">
            <v/>
          </cell>
          <cell r="B7878">
            <v>0</v>
          </cell>
          <cell r="C7878">
            <v>0</v>
          </cell>
          <cell r="D7878" t="str">
            <v/>
          </cell>
          <cell r="E7878">
            <v>0</v>
          </cell>
          <cell r="F7878">
            <v>0</v>
          </cell>
          <cell r="G7878">
            <v>0</v>
          </cell>
        </row>
        <row r="7879">
          <cell r="A7879" t="str">
            <v/>
          </cell>
          <cell r="B7879">
            <v>0</v>
          </cell>
          <cell r="C7879">
            <v>0</v>
          </cell>
          <cell r="D7879" t="str">
            <v/>
          </cell>
          <cell r="E7879">
            <v>0</v>
          </cell>
          <cell r="F7879">
            <v>0</v>
          </cell>
          <cell r="G7879">
            <v>0</v>
          </cell>
        </row>
        <row r="7880">
          <cell r="A7880" t="str">
            <v/>
          </cell>
          <cell r="B7880">
            <v>0</v>
          </cell>
          <cell r="C7880">
            <v>0</v>
          </cell>
          <cell r="D7880" t="str">
            <v/>
          </cell>
          <cell r="E7880">
            <v>0</v>
          </cell>
          <cell r="F7880">
            <v>0</v>
          </cell>
          <cell r="G7880">
            <v>0</v>
          </cell>
        </row>
        <row r="7881">
          <cell r="A7881" t="str">
            <v/>
          </cell>
          <cell r="B7881">
            <v>0</v>
          </cell>
          <cell r="C7881">
            <v>0</v>
          </cell>
          <cell r="D7881" t="str">
            <v/>
          </cell>
          <cell r="E7881">
            <v>0</v>
          </cell>
          <cell r="F7881">
            <v>0</v>
          </cell>
          <cell r="G7881">
            <v>0</v>
          </cell>
        </row>
        <row r="7882">
          <cell r="A7882" t="str">
            <v/>
          </cell>
          <cell r="B7882">
            <v>0</v>
          </cell>
          <cell r="C7882">
            <v>0</v>
          </cell>
          <cell r="D7882" t="str">
            <v/>
          </cell>
          <cell r="E7882">
            <v>0</v>
          </cell>
          <cell r="F7882">
            <v>0</v>
          </cell>
          <cell r="G7882">
            <v>0</v>
          </cell>
        </row>
        <row r="7883">
          <cell r="A7883" t="str">
            <v/>
          </cell>
          <cell r="B7883">
            <v>0</v>
          </cell>
          <cell r="C7883">
            <v>0</v>
          </cell>
          <cell r="D7883" t="str">
            <v/>
          </cell>
          <cell r="E7883">
            <v>0</v>
          </cell>
          <cell r="F7883">
            <v>0</v>
          </cell>
          <cell r="G7883">
            <v>0</v>
          </cell>
        </row>
        <row r="7884">
          <cell r="A7884" t="str">
            <v/>
          </cell>
          <cell r="B7884">
            <v>0</v>
          </cell>
          <cell r="C7884">
            <v>0</v>
          </cell>
          <cell r="D7884" t="str">
            <v/>
          </cell>
          <cell r="E7884">
            <v>0</v>
          </cell>
          <cell r="F7884">
            <v>0</v>
          </cell>
          <cell r="G7884">
            <v>0</v>
          </cell>
        </row>
        <row r="7885">
          <cell r="A7885" t="str">
            <v/>
          </cell>
          <cell r="B7885">
            <v>0</v>
          </cell>
          <cell r="C7885">
            <v>0</v>
          </cell>
          <cell r="D7885" t="str">
            <v/>
          </cell>
          <cell r="E7885">
            <v>0</v>
          </cell>
          <cell r="F7885">
            <v>0</v>
          </cell>
          <cell r="G7885">
            <v>0</v>
          </cell>
        </row>
        <row r="7886">
          <cell r="A7886">
            <v>0</v>
          </cell>
          <cell r="B7886">
            <v>0</v>
          </cell>
          <cell r="C7886">
            <v>0</v>
          </cell>
          <cell r="D7886">
            <v>0</v>
          </cell>
          <cell r="E7886">
            <v>0</v>
          </cell>
          <cell r="F7886" t="str">
            <v>Total B</v>
          </cell>
          <cell r="G7886">
            <v>0</v>
          </cell>
        </row>
        <row r="7887">
          <cell r="A7887">
            <v>0</v>
          </cell>
          <cell r="B7887">
            <v>0</v>
          </cell>
          <cell r="C7887" t="str">
            <v>C - EQUIPOS</v>
          </cell>
          <cell r="D7887">
            <v>0</v>
          </cell>
          <cell r="E7887">
            <v>0</v>
          </cell>
          <cell r="F7887">
            <v>0</v>
          </cell>
          <cell r="G7887">
            <v>0</v>
          </cell>
        </row>
        <row r="7888">
          <cell r="A7888" t="str">
            <v/>
          </cell>
          <cell r="B7888" t="str">
            <v/>
          </cell>
          <cell r="C7888">
            <v>0</v>
          </cell>
          <cell r="D7888" t="str">
            <v/>
          </cell>
          <cell r="E7888">
            <v>0</v>
          </cell>
          <cell r="F7888">
            <v>0</v>
          </cell>
          <cell r="G7888">
            <v>0</v>
          </cell>
        </row>
        <row r="7889">
          <cell r="A7889" t="str">
            <v/>
          </cell>
          <cell r="B7889" t="str">
            <v/>
          </cell>
          <cell r="C7889">
            <v>0</v>
          </cell>
          <cell r="D7889" t="str">
            <v/>
          </cell>
          <cell r="E7889">
            <v>0</v>
          </cell>
          <cell r="F7889">
            <v>0</v>
          </cell>
          <cell r="G7889">
            <v>0</v>
          </cell>
        </row>
        <row r="7890">
          <cell r="A7890" t="str">
            <v/>
          </cell>
          <cell r="B7890" t="str">
            <v/>
          </cell>
          <cell r="C7890">
            <v>0</v>
          </cell>
          <cell r="D7890" t="str">
            <v/>
          </cell>
          <cell r="E7890">
            <v>0</v>
          </cell>
          <cell r="F7890">
            <v>0</v>
          </cell>
          <cell r="G7890">
            <v>0</v>
          </cell>
        </row>
        <row r="7891">
          <cell r="A7891" t="str">
            <v/>
          </cell>
          <cell r="B7891" t="str">
            <v/>
          </cell>
          <cell r="C7891">
            <v>0</v>
          </cell>
          <cell r="D7891" t="str">
            <v/>
          </cell>
          <cell r="E7891">
            <v>0</v>
          </cell>
          <cell r="F7891">
            <v>0</v>
          </cell>
          <cell r="G7891">
            <v>0</v>
          </cell>
        </row>
        <row r="7892">
          <cell r="A7892" t="str">
            <v/>
          </cell>
          <cell r="B7892" t="str">
            <v/>
          </cell>
          <cell r="C7892">
            <v>0</v>
          </cell>
          <cell r="D7892" t="str">
            <v/>
          </cell>
          <cell r="E7892">
            <v>0</v>
          </cell>
          <cell r="F7892">
            <v>0</v>
          </cell>
          <cell r="G7892">
            <v>0</v>
          </cell>
        </row>
        <row r="7893">
          <cell r="A7893" t="str">
            <v/>
          </cell>
          <cell r="B7893" t="str">
            <v/>
          </cell>
          <cell r="C7893">
            <v>0</v>
          </cell>
          <cell r="D7893" t="str">
            <v/>
          </cell>
          <cell r="E7893">
            <v>0</v>
          </cell>
          <cell r="F7893">
            <v>0</v>
          </cell>
          <cell r="G7893">
            <v>0</v>
          </cell>
        </row>
        <row r="7894">
          <cell r="A7894" t="str">
            <v/>
          </cell>
          <cell r="B7894" t="str">
            <v/>
          </cell>
          <cell r="C7894">
            <v>0</v>
          </cell>
          <cell r="D7894" t="str">
            <v/>
          </cell>
          <cell r="E7894">
            <v>0</v>
          </cell>
          <cell r="F7894">
            <v>0</v>
          </cell>
          <cell r="G7894">
            <v>0</v>
          </cell>
        </row>
        <row r="7895">
          <cell r="A7895" t="str">
            <v/>
          </cell>
          <cell r="B7895" t="str">
            <v/>
          </cell>
          <cell r="C7895">
            <v>0</v>
          </cell>
          <cell r="D7895" t="str">
            <v/>
          </cell>
          <cell r="E7895">
            <v>0</v>
          </cell>
          <cell r="F7895">
            <v>0</v>
          </cell>
          <cell r="G7895">
            <v>0</v>
          </cell>
        </row>
        <row r="7896">
          <cell r="A7896" t="str">
            <v/>
          </cell>
          <cell r="B7896" t="str">
            <v/>
          </cell>
          <cell r="C7896">
            <v>0</v>
          </cell>
          <cell r="D7896" t="str">
            <v/>
          </cell>
          <cell r="E7896">
            <v>0</v>
          </cell>
          <cell r="F7896">
            <v>0</v>
          </cell>
          <cell r="G7896">
            <v>0</v>
          </cell>
        </row>
        <row r="7897">
          <cell r="A7897">
            <v>0</v>
          </cell>
          <cell r="B7897">
            <v>0</v>
          </cell>
          <cell r="C7897">
            <v>0</v>
          </cell>
          <cell r="D7897">
            <v>0</v>
          </cell>
          <cell r="E7897">
            <v>0</v>
          </cell>
          <cell r="F7897" t="str">
            <v>Total C</v>
          </cell>
          <cell r="G7897">
            <v>0</v>
          </cell>
        </row>
        <row r="7898">
          <cell r="A7898">
            <v>0</v>
          </cell>
          <cell r="B7898">
            <v>0</v>
          </cell>
          <cell r="C7898">
            <v>0</v>
          </cell>
          <cell r="D7898">
            <v>0</v>
          </cell>
          <cell r="E7898">
            <v>0</v>
          </cell>
          <cell r="F7898">
            <v>0</v>
          </cell>
          <cell r="G7898">
            <v>0</v>
          </cell>
        </row>
        <row r="7899">
          <cell r="A7899" t="str">
            <v/>
          </cell>
          <cell r="B7899" t="str">
            <v/>
          </cell>
          <cell r="C7899">
            <v>0</v>
          </cell>
          <cell r="D7899" t="str">
            <v>Costo  Neto</v>
          </cell>
          <cell r="E7899">
            <v>0</v>
          </cell>
          <cell r="F7899" t="str">
            <v>Total D=A+B+C</v>
          </cell>
          <cell r="G7899">
            <v>0</v>
          </cell>
        </row>
        <row r="7901">
          <cell r="A7901" t="str">
            <v>ANALISIS DE PRECIOS</v>
          </cell>
          <cell r="B7901">
            <v>0</v>
          </cell>
          <cell r="C7901">
            <v>0</v>
          </cell>
          <cell r="D7901">
            <v>0</v>
          </cell>
          <cell r="E7901">
            <v>0</v>
          </cell>
          <cell r="F7901">
            <v>0</v>
          </cell>
          <cell r="G7901">
            <v>0</v>
          </cell>
        </row>
        <row r="7902">
          <cell r="A7902" t="str">
            <v>COMITENTE:</v>
          </cell>
          <cell r="B7902" t="str">
            <v>DIRECCIÓN DE ARQUITECTURA</v>
          </cell>
          <cell r="C7902">
            <v>0</v>
          </cell>
          <cell r="D7902">
            <v>0</v>
          </cell>
          <cell r="E7902">
            <v>0</v>
          </cell>
          <cell r="F7902">
            <v>0</v>
          </cell>
          <cell r="G7902">
            <v>0</v>
          </cell>
        </row>
        <row r="7903">
          <cell r="A7903" t="str">
            <v>CONTRATISTA:</v>
          </cell>
          <cell r="B7903" t="str">
            <v>FUNCIONALES SIGOP</v>
          </cell>
          <cell r="C7903">
            <v>0</v>
          </cell>
          <cell r="D7903">
            <v>0</v>
          </cell>
          <cell r="E7903">
            <v>0</v>
          </cell>
          <cell r="F7903">
            <v>0</v>
          </cell>
          <cell r="G7903">
            <v>0</v>
          </cell>
        </row>
        <row r="7904">
          <cell r="A7904" t="str">
            <v>OBRA:</v>
          </cell>
          <cell r="B7904" t="str">
            <v>PRUEBA PLANILLA DE MEDICION</v>
          </cell>
          <cell r="C7904">
            <v>0</v>
          </cell>
          <cell r="D7904">
            <v>0</v>
          </cell>
          <cell r="E7904">
            <v>0</v>
          </cell>
          <cell r="F7904" t="str">
            <v>PRECIOS A:</v>
          </cell>
          <cell r="G7904">
            <v>0</v>
          </cell>
        </row>
        <row r="7905">
          <cell r="A7905" t="str">
            <v>UBICACIÓN:</v>
          </cell>
          <cell r="B7905" t="str">
            <v>CENTRO CIVICO</v>
          </cell>
          <cell r="C7905">
            <v>0</v>
          </cell>
          <cell r="D7905">
            <v>0</v>
          </cell>
          <cell r="E7905">
            <v>0</v>
          </cell>
          <cell r="F7905">
            <v>0</v>
          </cell>
          <cell r="G7905">
            <v>0</v>
          </cell>
        </row>
        <row r="7906">
          <cell r="A7906" t="str">
            <v>RUBRO:</v>
          </cell>
          <cell r="B7906" t="str">
            <v/>
          </cell>
          <cell r="C7906" t="str">
            <v/>
          </cell>
          <cell r="D7906">
            <v>0</v>
          </cell>
          <cell r="E7906">
            <v>0</v>
          </cell>
          <cell r="F7906">
            <v>0</v>
          </cell>
          <cell r="G7906">
            <v>0</v>
          </cell>
        </row>
        <row r="7907">
          <cell r="A7907" t="str">
            <v>ITEM:</v>
          </cell>
          <cell r="B7907" t="str">
            <v/>
          </cell>
          <cell r="C7907" t="str">
            <v/>
          </cell>
          <cell r="D7907">
            <v>0</v>
          </cell>
          <cell r="E7907">
            <v>0</v>
          </cell>
          <cell r="F7907" t="str">
            <v>UNIDAD:</v>
          </cell>
          <cell r="G7907" t="str">
            <v/>
          </cell>
        </row>
        <row r="7908">
          <cell r="A7908">
            <v>0</v>
          </cell>
          <cell r="B7908">
            <v>0</v>
          </cell>
          <cell r="C7908">
            <v>0</v>
          </cell>
          <cell r="D7908">
            <v>0</v>
          </cell>
          <cell r="E7908">
            <v>0</v>
          </cell>
          <cell r="F7908">
            <v>0</v>
          </cell>
          <cell r="G7908">
            <v>0</v>
          </cell>
        </row>
        <row r="7909">
          <cell r="A7909" t="str">
            <v>DATOS REDETERMINACION</v>
          </cell>
          <cell r="B7909">
            <v>0</v>
          </cell>
          <cell r="C7909" t="str">
            <v>DESIGNACION</v>
          </cell>
          <cell r="D7909" t="str">
            <v>U</v>
          </cell>
          <cell r="E7909" t="str">
            <v>Cantidad</v>
          </cell>
          <cell r="F7909" t="str">
            <v>$ Unitarios</v>
          </cell>
          <cell r="G7909" t="str">
            <v>$ Parcial</v>
          </cell>
        </row>
        <row r="7910">
          <cell r="A7910" t="str">
            <v>CÓDIGO</v>
          </cell>
          <cell r="B7910" t="str">
            <v>DESCRIPCIÓN</v>
          </cell>
          <cell r="C7910">
            <v>0</v>
          </cell>
          <cell r="D7910">
            <v>0</v>
          </cell>
          <cell r="E7910">
            <v>0</v>
          </cell>
          <cell r="F7910">
            <v>0</v>
          </cell>
          <cell r="G7910">
            <v>0</v>
          </cell>
        </row>
        <row r="7911">
          <cell r="A7911">
            <v>0</v>
          </cell>
          <cell r="B7911">
            <v>0</v>
          </cell>
          <cell r="C7911" t="str">
            <v>A - MATERIALES</v>
          </cell>
          <cell r="D7911">
            <v>0</v>
          </cell>
          <cell r="E7911">
            <v>0</v>
          </cell>
          <cell r="F7911">
            <v>0</v>
          </cell>
          <cell r="G7911">
            <v>0</v>
          </cell>
        </row>
        <row r="7912">
          <cell r="A7912" t="str">
            <v/>
          </cell>
          <cell r="B7912" t="str">
            <v/>
          </cell>
          <cell r="C7912">
            <v>0</v>
          </cell>
          <cell r="D7912" t="str">
            <v/>
          </cell>
          <cell r="E7912">
            <v>0</v>
          </cell>
          <cell r="F7912">
            <v>0</v>
          </cell>
          <cell r="G7912">
            <v>0</v>
          </cell>
        </row>
        <row r="7913">
          <cell r="A7913" t="str">
            <v/>
          </cell>
          <cell r="B7913" t="str">
            <v/>
          </cell>
          <cell r="C7913">
            <v>0</v>
          </cell>
          <cell r="D7913" t="str">
            <v/>
          </cell>
          <cell r="E7913">
            <v>0</v>
          </cell>
          <cell r="F7913">
            <v>0</v>
          </cell>
          <cell r="G7913">
            <v>0</v>
          </cell>
        </row>
        <row r="7914">
          <cell r="A7914" t="str">
            <v/>
          </cell>
          <cell r="B7914" t="str">
            <v/>
          </cell>
          <cell r="C7914">
            <v>0</v>
          </cell>
          <cell r="D7914" t="str">
            <v/>
          </cell>
          <cell r="E7914">
            <v>0</v>
          </cell>
          <cell r="F7914">
            <v>0</v>
          </cell>
          <cell r="G7914">
            <v>0</v>
          </cell>
        </row>
        <row r="7915">
          <cell r="A7915" t="str">
            <v/>
          </cell>
          <cell r="B7915" t="str">
            <v/>
          </cell>
          <cell r="C7915">
            <v>0</v>
          </cell>
          <cell r="D7915" t="str">
            <v/>
          </cell>
          <cell r="E7915">
            <v>0</v>
          </cell>
          <cell r="F7915">
            <v>0</v>
          </cell>
          <cell r="G7915">
            <v>0</v>
          </cell>
        </row>
        <row r="7916">
          <cell r="A7916" t="str">
            <v/>
          </cell>
          <cell r="B7916" t="str">
            <v/>
          </cell>
          <cell r="C7916">
            <v>0</v>
          </cell>
          <cell r="D7916" t="str">
            <v/>
          </cell>
          <cell r="E7916">
            <v>0</v>
          </cell>
          <cell r="F7916">
            <v>0</v>
          </cell>
          <cell r="G7916">
            <v>0</v>
          </cell>
        </row>
        <row r="7917">
          <cell r="A7917" t="str">
            <v/>
          </cell>
          <cell r="B7917" t="str">
            <v/>
          </cell>
          <cell r="C7917">
            <v>0</v>
          </cell>
          <cell r="D7917" t="str">
            <v/>
          </cell>
          <cell r="E7917">
            <v>0</v>
          </cell>
          <cell r="F7917">
            <v>0</v>
          </cell>
          <cell r="G7917">
            <v>0</v>
          </cell>
        </row>
        <row r="7918">
          <cell r="A7918" t="str">
            <v/>
          </cell>
          <cell r="B7918" t="str">
            <v/>
          </cell>
          <cell r="C7918">
            <v>0</v>
          </cell>
          <cell r="D7918" t="str">
            <v/>
          </cell>
          <cell r="E7918">
            <v>0</v>
          </cell>
          <cell r="F7918">
            <v>0</v>
          </cell>
          <cell r="G7918">
            <v>0</v>
          </cell>
        </row>
        <row r="7919">
          <cell r="A7919" t="str">
            <v/>
          </cell>
          <cell r="B7919" t="str">
            <v/>
          </cell>
          <cell r="C7919">
            <v>0</v>
          </cell>
          <cell r="D7919" t="str">
            <v/>
          </cell>
          <cell r="E7919">
            <v>0</v>
          </cell>
          <cell r="F7919">
            <v>0</v>
          </cell>
          <cell r="G7919">
            <v>0</v>
          </cell>
        </row>
        <row r="7920">
          <cell r="A7920" t="str">
            <v/>
          </cell>
          <cell r="B7920" t="str">
            <v/>
          </cell>
          <cell r="C7920">
            <v>0</v>
          </cell>
          <cell r="D7920" t="str">
            <v/>
          </cell>
          <cell r="E7920">
            <v>0</v>
          </cell>
          <cell r="F7920">
            <v>0</v>
          </cell>
          <cell r="G7920">
            <v>0</v>
          </cell>
        </row>
        <row r="7921">
          <cell r="A7921" t="str">
            <v/>
          </cell>
          <cell r="B7921" t="str">
            <v/>
          </cell>
          <cell r="C7921">
            <v>0</v>
          </cell>
          <cell r="D7921" t="str">
            <v/>
          </cell>
          <cell r="E7921">
            <v>0</v>
          </cell>
          <cell r="F7921">
            <v>0</v>
          </cell>
          <cell r="G7921">
            <v>0</v>
          </cell>
        </row>
        <row r="7922">
          <cell r="A7922" t="str">
            <v/>
          </cell>
          <cell r="B7922" t="str">
            <v/>
          </cell>
          <cell r="C7922">
            <v>0</v>
          </cell>
          <cell r="D7922" t="str">
            <v/>
          </cell>
          <cell r="E7922">
            <v>0</v>
          </cell>
          <cell r="F7922">
            <v>0</v>
          </cell>
          <cell r="G7922">
            <v>0</v>
          </cell>
        </row>
        <row r="7923">
          <cell r="A7923" t="str">
            <v/>
          </cell>
          <cell r="B7923" t="str">
            <v/>
          </cell>
          <cell r="C7923">
            <v>0</v>
          </cell>
          <cell r="D7923" t="str">
            <v/>
          </cell>
          <cell r="E7923">
            <v>0</v>
          </cell>
          <cell r="F7923">
            <v>0</v>
          </cell>
          <cell r="G7923">
            <v>0</v>
          </cell>
        </row>
        <row r="7924">
          <cell r="A7924" t="str">
            <v/>
          </cell>
          <cell r="B7924" t="str">
            <v/>
          </cell>
          <cell r="C7924">
            <v>0</v>
          </cell>
          <cell r="D7924" t="str">
            <v/>
          </cell>
          <cell r="E7924">
            <v>0</v>
          </cell>
          <cell r="F7924">
            <v>0</v>
          </cell>
          <cell r="G7924">
            <v>0</v>
          </cell>
        </row>
        <row r="7925">
          <cell r="A7925" t="str">
            <v/>
          </cell>
          <cell r="B7925" t="str">
            <v/>
          </cell>
          <cell r="C7925">
            <v>0</v>
          </cell>
          <cell r="D7925" t="str">
            <v/>
          </cell>
          <cell r="E7925">
            <v>0</v>
          </cell>
          <cell r="F7925">
            <v>0</v>
          </cell>
          <cell r="G7925">
            <v>0</v>
          </cell>
        </row>
        <row r="7926">
          <cell r="A7926">
            <v>0</v>
          </cell>
          <cell r="B7926">
            <v>0</v>
          </cell>
          <cell r="C7926">
            <v>0</v>
          </cell>
          <cell r="D7926">
            <v>0</v>
          </cell>
          <cell r="E7926">
            <v>0</v>
          </cell>
          <cell r="F7926" t="str">
            <v>Total A</v>
          </cell>
          <cell r="G7926">
            <v>0</v>
          </cell>
        </row>
        <row r="7927">
          <cell r="A7927">
            <v>0</v>
          </cell>
          <cell r="B7927">
            <v>0</v>
          </cell>
          <cell r="C7927" t="str">
            <v>B - MANO DE OBRA</v>
          </cell>
          <cell r="D7927">
            <v>0</v>
          </cell>
          <cell r="E7927">
            <v>0</v>
          </cell>
          <cell r="F7927">
            <v>0</v>
          </cell>
          <cell r="G7927">
            <v>0</v>
          </cell>
        </row>
        <row r="7928">
          <cell r="A7928" t="str">
            <v/>
          </cell>
          <cell r="B7928">
            <v>0</v>
          </cell>
          <cell r="C7928">
            <v>0</v>
          </cell>
          <cell r="D7928" t="str">
            <v/>
          </cell>
          <cell r="E7928">
            <v>0</v>
          </cell>
          <cell r="F7928">
            <v>0</v>
          </cell>
          <cell r="G7928">
            <v>0</v>
          </cell>
        </row>
        <row r="7929">
          <cell r="A7929" t="str">
            <v/>
          </cell>
          <cell r="B7929">
            <v>0</v>
          </cell>
          <cell r="C7929">
            <v>0</v>
          </cell>
          <cell r="D7929" t="str">
            <v/>
          </cell>
          <cell r="E7929">
            <v>0</v>
          </cell>
          <cell r="F7929">
            <v>0</v>
          </cell>
          <cell r="G7929">
            <v>0</v>
          </cell>
        </row>
        <row r="7930">
          <cell r="A7930" t="str">
            <v/>
          </cell>
          <cell r="B7930">
            <v>0</v>
          </cell>
          <cell r="C7930">
            <v>0</v>
          </cell>
          <cell r="D7930" t="str">
            <v/>
          </cell>
          <cell r="E7930">
            <v>0</v>
          </cell>
          <cell r="F7930">
            <v>0</v>
          </cell>
          <cell r="G7930">
            <v>0</v>
          </cell>
        </row>
        <row r="7931">
          <cell r="A7931" t="str">
            <v/>
          </cell>
          <cell r="B7931">
            <v>0</v>
          </cell>
          <cell r="C7931">
            <v>0</v>
          </cell>
          <cell r="D7931" t="str">
            <v/>
          </cell>
          <cell r="E7931">
            <v>0</v>
          </cell>
          <cell r="F7931">
            <v>0</v>
          </cell>
          <cell r="G7931">
            <v>0</v>
          </cell>
        </row>
        <row r="7932">
          <cell r="A7932" t="str">
            <v/>
          </cell>
          <cell r="B7932">
            <v>0</v>
          </cell>
          <cell r="C7932">
            <v>0</v>
          </cell>
          <cell r="D7932" t="str">
            <v/>
          </cell>
          <cell r="E7932">
            <v>0</v>
          </cell>
          <cell r="F7932">
            <v>0</v>
          </cell>
          <cell r="G7932">
            <v>0</v>
          </cell>
        </row>
        <row r="7933">
          <cell r="A7933" t="str">
            <v/>
          </cell>
          <cell r="B7933">
            <v>0</v>
          </cell>
          <cell r="C7933">
            <v>0</v>
          </cell>
          <cell r="D7933" t="str">
            <v/>
          </cell>
          <cell r="E7933">
            <v>0</v>
          </cell>
          <cell r="F7933">
            <v>0</v>
          </cell>
          <cell r="G7933">
            <v>0</v>
          </cell>
        </row>
        <row r="7934">
          <cell r="A7934" t="str">
            <v/>
          </cell>
          <cell r="B7934">
            <v>0</v>
          </cell>
          <cell r="C7934">
            <v>0</v>
          </cell>
          <cell r="D7934" t="str">
            <v/>
          </cell>
          <cell r="E7934">
            <v>0</v>
          </cell>
          <cell r="F7934">
            <v>0</v>
          </cell>
          <cell r="G7934">
            <v>0</v>
          </cell>
        </row>
        <row r="7935">
          <cell r="A7935" t="str">
            <v/>
          </cell>
          <cell r="B7935">
            <v>0</v>
          </cell>
          <cell r="C7935">
            <v>0</v>
          </cell>
          <cell r="D7935" t="str">
            <v/>
          </cell>
          <cell r="E7935">
            <v>0</v>
          </cell>
          <cell r="F7935">
            <v>0</v>
          </cell>
          <cell r="G7935">
            <v>0</v>
          </cell>
        </row>
        <row r="7936">
          <cell r="A7936">
            <v>0</v>
          </cell>
          <cell r="B7936">
            <v>0</v>
          </cell>
          <cell r="C7936">
            <v>0</v>
          </cell>
          <cell r="D7936">
            <v>0</v>
          </cell>
          <cell r="E7936">
            <v>0</v>
          </cell>
          <cell r="F7936" t="str">
            <v>Total B</v>
          </cell>
          <cell r="G7936">
            <v>0</v>
          </cell>
        </row>
        <row r="7937">
          <cell r="A7937">
            <v>0</v>
          </cell>
          <cell r="B7937">
            <v>0</v>
          </cell>
          <cell r="C7937" t="str">
            <v>C - EQUIPOS</v>
          </cell>
          <cell r="D7937">
            <v>0</v>
          </cell>
          <cell r="E7937">
            <v>0</v>
          </cell>
          <cell r="F7937">
            <v>0</v>
          </cell>
          <cell r="G7937">
            <v>0</v>
          </cell>
        </row>
        <row r="7938">
          <cell r="A7938" t="str">
            <v/>
          </cell>
          <cell r="B7938" t="str">
            <v/>
          </cell>
          <cell r="C7938">
            <v>0</v>
          </cell>
          <cell r="D7938" t="str">
            <v/>
          </cell>
          <cell r="E7938">
            <v>0</v>
          </cell>
          <cell r="F7938">
            <v>0</v>
          </cell>
          <cell r="G7938">
            <v>0</v>
          </cell>
        </row>
        <row r="7939">
          <cell r="A7939" t="str">
            <v/>
          </cell>
          <cell r="B7939" t="str">
            <v/>
          </cell>
          <cell r="C7939">
            <v>0</v>
          </cell>
          <cell r="D7939" t="str">
            <v/>
          </cell>
          <cell r="E7939">
            <v>0</v>
          </cell>
          <cell r="F7939">
            <v>0</v>
          </cell>
          <cell r="G7939">
            <v>0</v>
          </cell>
        </row>
        <row r="7940">
          <cell r="A7940" t="str">
            <v/>
          </cell>
          <cell r="B7940" t="str">
            <v/>
          </cell>
          <cell r="C7940">
            <v>0</v>
          </cell>
          <cell r="D7940" t="str">
            <v/>
          </cell>
          <cell r="E7940">
            <v>0</v>
          </cell>
          <cell r="F7940">
            <v>0</v>
          </cell>
          <cell r="G7940">
            <v>0</v>
          </cell>
        </row>
        <row r="7941">
          <cell r="A7941" t="str">
            <v/>
          </cell>
          <cell r="B7941" t="str">
            <v/>
          </cell>
          <cell r="C7941">
            <v>0</v>
          </cell>
          <cell r="D7941" t="str">
            <v/>
          </cell>
          <cell r="E7941">
            <v>0</v>
          </cell>
          <cell r="F7941">
            <v>0</v>
          </cell>
          <cell r="G7941">
            <v>0</v>
          </cell>
        </row>
        <row r="7942">
          <cell r="A7942" t="str">
            <v/>
          </cell>
          <cell r="B7942" t="str">
            <v/>
          </cell>
          <cell r="C7942">
            <v>0</v>
          </cell>
          <cell r="D7942" t="str">
            <v/>
          </cell>
          <cell r="E7942">
            <v>0</v>
          </cell>
          <cell r="F7942">
            <v>0</v>
          </cell>
          <cell r="G7942">
            <v>0</v>
          </cell>
        </row>
        <row r="7943">
          <cell r="A7943" t="str">
            <v/>
          </cell>
          <cell r="B7943" t="str">
            <v/>
          </cell>
          <cell r="C7943">
            <v>0</v>
          </cell>
          <cell r="D7943" t="str">
            <v/>
          </cell>
          <cell r="E7943">
            <v>0</v>
          </cell>
          <cell r="F7943">
            <v>0</v>
          </cell>
          <cell r="G7943">
            <v>0</v>
          </cell>
        </row>
        <row r="7944">
          <cell r="A7944" t="str">
            <v/>
          </cell>
          <cell r="B7944" t="str">
            <v/>
          </cell>
          <cell r="C7944">
            <v>0</v>
          </cell>
          <cell r="D7944" t="str">
            <v/>
          </cell>
          <cell r="E7944">
            <v>0</v>
          </cell>
          <cell r="F7944">
            <v>0</v>
          </cell>
          <cell r="G7944">
            <v>0</v>
          </cell>
        </row>
        <row r="7945">
          <cell r="A7945" t="str">
            <v/>
          </cell>
          <cell r="B7945" t="str">
            <v/>
          </cell>
          <cell r="C7945">
            <v>0</v>
          </cell>
          <cell r="D7945" t="str">
            <v/>
          </cell>
          <cell r="E7945">
            <v>0</v>
          </cell>
          <cell r="F7945">
            <v>0</v>
          </cell>
          <cell r="G7945">
            <v>0</v>
          </cell>
        </row>
        <row r="7946">
          <cell r="A7946" t="str">
            <v/>
          </cell>
          <cell r="B7946" t="str">
            <v/>
          </cell>
          <cell r="C7946">
            <v>0</v>
          </cell>
          <cell r="D7946" t="str">
            <v/>
          </cell>
          <cell r="E7946">
            <v>0</v>
          </cell>
          <cell r="F7946">
            <v>0</v>
          </cell>
          <cell r="G7946">
            <v>0</v>
          </cell>
        </row>
        <row r="7947">
          <cell r="A7947">
            <v>0</v>
          </cell>
          <cell r="B7947">
            <v>0</v>
          </cell>
          <cell r="C7947">
            <v>0</v>
          </cell>
          <cell r="D7947">
            <v>0</v>
          </cell>
          <cell r="E7947">
            <v>0</v>
          </cell>
          <cell r="F7947" t="str">
            <v>Total C</v>
          </cell>
          <cell r="G7947">
            <v>0</v>
          </cell>
        </row>
        <row r="7948">
          <cell r="A7948">
            <v>0</v>
          </cell>
          <cell r="B7948">
            <v>0</v>
          </cell>
          <cell r="C7948">
            <v>0</v>
          </cell>
          <cell r="D7948">
            <v>0</v>
          </cell>
          <cell r="E7948">
            <v>0</v>
          </cell>
          <cell r="F7948">
            <v>0</v>
          </cell>
          <cell r="G7948">
            <v>0</v>
          </cell>
        </row>
        <row r="7949">
          <cell r="A7949" t="str">
            <v/>
          </cell>
          <cell r="B7949" t="str">
            <v/>
          </cell>
          <cell r="C7949">
            <v>0</v>
          </cell>
          <cell r="D7949" t="str">
            <v>Costo  Neto</v>
          </cell>
          <cell r="E7949">
            <v>0</v>
          </cell>
          <cell r="F7949" t="str">
            <v>Total D=A+B+C</v>
          </cell>
          <cell r="G7949">
            <v>0</v>
          </cell>
        </row>
        <row r="7951">
          <cell r="A7951" t="str">
            <v>ANALISIS DE PRECIOS</v>
          </cell>
          <cell r="B7951">
            <v>0</v>
          </cell>
          <cell r="C7951">
            <v>0</v>
          </cell>
          <cell r="D7951">
            <v>0</v>
          </cell>
          <cell r="E7951">
            <v>0</v>
          </cell>
          <cell r="F7951">
            <v>0</v>
          </cell>
          <cell r="G7951">
            <v>0</v>
          </cell>
        </row>
        <row r="7952">
          <cell r="A7952" t="str">
            <v>COMITENTE:</v>
          </cell>
          <cell r="B7952" t="str">
            <v>DIRECCIÓN DE ARQUITECTURA</v>
          </cell>
          <cell r="C7952">
            <v>0</v>
          </cell>
          <cell r="D7952">
            <v>0</v>
          </cell>
          <cell r="E7952">
            <v>0</v>
          </cell>
          <cell r="F7952">
            <v>0</v>
          </cell>
          <cell r="G7952">
            <v>0</v>
          </cell>
        </row>
        <row r="7953">
          <cell r="A7953" t="str">
            <v>CONTRATISTA:</v>
          </cell>
          <cell r="B7953" t="str">
            <v>FUNCIONALES SIGOP</v>
          </cell>
          <cell r="C7953">
            <v>0</v>
          </cell>
          <cell r="D7953">
            <v>0</v>
          </cell>
          <cell r="E7953">
            <v>0</v>
          </cell>
          <cell r="F7953">
            <v>0</v>
          </cell>
          <cell r="G7953">
            <v>0</v>
          </cell>
        </row>
        <row r="7954">
          <cell r="A7954" t="str">
            <v>OBRA:</v>
          </cell>
          <cell r="B7954" t="str">
            <v>PRUEBA PLANILLA DE MEDICION</v>
          </cell>
          <cell r="C7954">
            <v>0</v>
          </cell>
          <cell r="D7954">
            <v>0</v>
          </cell>
          <cell r="E7954">
            <v>0</v>
          </cell>
          <cell r="F7954" t="str">
            <v>PRECIOS A:</v>
          </cell>
          <cell r="G7954">
            <v>0</v>
          </cell>
        </row>
        <row r="7955">
          <cell r="A7955" t="str">
            <v>UBICACIÓN:</v>
          </cell>
          <cell r="B7955" t="str">
            <v>CENTRO CIVICO</v>
          </cell>
          <cell r="C7955">
            <v>0</v>
          </cell>
          <cell r="D7955">
            <v>0</v>
          </cell>
          <cell r="E7955">
            <v>0</v>
          </cell>
          <cell r="F7955">
            <v>0</v>
          </cell>
          <cell r="G7955">
            <v>0</v>
          </cell>
        </row>
        <row r="7956">
          <cell r="A7956" t="str">
            <v>RUBRO:</v>
          </cell>
          <cell r="B7956" t="str">
            <v/>
          </cell>
          <cell r="C7956" t="str">
            <v/>
          </cell>
          <cell r="D7956">
            <v>0</v>
          </cell>
          <cell r="E7956">
            <v>0</v>
          </cell>
          <cell r="F7956">
            <v>0</v>
          </cell>
          <cell r="G7956">
            <v>0</v>
          </cell>
        </row>
        <row r="7957">
          <cell r="A7957" t="str">
            <v>ITEM:</v>
          </cell>
          <cell r="B7957" t="str">
            <v/>
          </cell>
          <cell r="C7957" t="str">
            <v/>
          </cell>
          <cell r="D7957">
            <v>0</v>
          </cell>
          <cell r="E7957">
            <v>0</v>
          </cell>
          <cell r="F7957" t="str">
            <v>UNIDAD:</v>
          </cell>
          <cell r="G7957" t="str">
            <v/>
          </cell>
        </row>
        <row r="7958">
          <cell r="A7958">
            <v>0</v>
          </cell>
          <cell r="B7958">
            <v>0</v>
          </cell>
          <cell r="C7958">
            <v>0</v>
          </cell>
          <cell r="D7958">
            <v>0</v>
          </cell>
          <cell r="E7958">
            <v>0</v>
          </cell>
          <cell r="F7958">
            <v>0</v>
          </cell>
          <cell r="G7958">
            <v>0</v>
          </cell>
        </row>
        <row r="7959">
          <cell r="A7959" t="str">
            <v>DATOS REDETERMINACION</v>
          </cell>
          <cell r="B7959">
            <v>0</v>
          </cell>
          <cell r="C7959" t="str">
            <v>DESIGNACION</v>
          </cell>
          <cell r="D7959" t="str">
            <v>U</v>
          </cell>
          <cell r="E7959" t="str">
            <v>Cantidad</v>
          </cell>
          <cell r="F7959" t="str">
            <v>$ Unitarios</v>
          </cell>
          <cell r="G7959" t="str">
            <v>$ Parcial</v>
          </cell>
        </row>
        <row r="7960">
          <cell r="A7960" t="str">
            <v>CÓDIGO</v>
          </cell>
          <cell r="B7960" t="str">
            <v>DESCRIPCIÓN</v>
          </cell>
          <cell r="C7960">
            <v>0</v>
          </cell>
          <cell r="D7960">
            <v>0</v>
          </cell>
          <cell r="E7960">
            <v>0</v>
          </cell>
          <cell r="F7960">
            <v>0</v>
          </cell>
          <cell r="G7960">
            <v>0</v>
          </cell>
        </row>
        <row r="7961">
          <cell r="A7961">
            <v>0</v>
          </cell>
          <cell r="B7961">
            <v>0</v>
          </cell>
          <cell r="C7961" t="str">
            <v>A - MATERIALES</v>
          </cell>
          <cell r="D7961">
            <v>0</v>
          </cell>
          <cell r="E7961">
            <v>0</v>
          </cell>
          <cell r="F7961">
            <v>0</v>
          </cell>
          <cell r="G7961">
            <v>0</v>
          </cell>
        </row>
        <row r="7962">
          <cell r="A7962" t="str">
            <v/>
          </cell>
          <cell r="B7962" t="str">
            <v/>
          </cell>
          <cell r="C7962">
            <v>0</v>
          </cell>
          <cell r="D7962" t="str">
            <v/>
          </cell>
          <cell r="E7962">
            <v>0</v>
          </cell>
          <cell r="F7962">
            <v>0</v>
          </cell>
          <cell r="G7962">
            <v>0</v>
          </cell>
        </row>
        <row r="7963">
          <cell r="A7963" t="str">
            <v/>
          </cell>
          <cell r="B7963" t="str">
            <v/>
          </cell>
          <cell r="C7963">
            <v>0</v>
          </cell>
          <cell r="D7963" t="str">
            <v/>
          </cell>
          <cell r="E7963">
            <v>0</v>
          </cell>
          <cell r="F7963">
            <v>0</v>
          </cell>
          <cell r="G7963">
            <v>0</v>
          </cell>
        </row>
        <row r="7964">
          <cell r="A7964" t="str">
            <v/>
          </cell>
          <cell r="B7964" t="str">
            <v/>
          </cell>
          <cell r="C7964">
            <v>0</v>
          </cell>
          <cell r="D7964" t="str">
            <v/>
          </cell>
          <cell r="E7964">
            <v>0</v>
          </cell>
          <cell r="F7964">
            <v>0</v>
          </cell>
          <cell r="G7964">
            <v>0</v>
          </cell>
        </row>
        <row r="7965">
          <cell r="A7965" t="str">
            <v/>
          </cell>
          <cell r="B7965" t="str">
            <v/>
          </cell>
          <cell r="C7965">
            <v>0</v>
          </cell>
          <cell r="D7965" t="str">
            <v/>
          </cell>
          <cell r="E7965">
            <v>0</v>
          </cell>
          <cell r="F7965">
            <v>0</v>
          </cell>
          <cell r="G7965">
            <v>0</v>
          </cell>
        </row>
        <row r="7966">
          <cell r="A7966" t="str">
            <v/>
          </cell>
          <cell r="B7966" t="str">
            <v/>
          </cell>
          <cell r="C7966">
            <v>0</v>
          </cell>
          <cell r="D7966" t="str">
            <v/>
          </cell>
          <cell r="E7966">
            <v>0</v>
          </cell>
          <cell r="F7966">
            <v>0</v>
          </cell>
          <cell r="G7966">
            <v>0</v>
          </cell>
        </row>
        <row r="7967">
          <cell r="A7967" t="str">
            <v/>
          </cell>
          <cell r="B7967" t="str">
            <v/>
          </cell>
          <cell r="C7967">
            <v>0</v>
          </cell>
          <cell r="D7967" t="str">
            <v/>
          </cell>
          <cell r="E7967">
            <v>0</v>
          </cell>
          <cell r="F7967">
            <v>0</v>
          </cell>
          <cell r="G7967">
            <v>0</v>
          </cell>
        </row>
        <row r="7968">
          <cell r="A7968" t="str">
            <v/>
          </cell>
          <cell r="B7968" t="str">
            <v/>
          </cell>
          <cell r="C7968">
            <v>0</v>
          </cell>
          <cell r="D7968" t="str">
            <v/>
          </cell>
          <cell r="E7968">
            <v>0</v>
          </cell>
          <cell r="F7968">
            <v>0</v>
          </cell>
          <cell r="G7968">
            <v>0</v>
          </cell>
        </row>
        <row r="7969">
          <cell r="A7969" t="str">
            <v/>
          </cell>
          <cell r="B7969" t="str">
            <v/>
          </cell>
          <cell r="C7969">
            <v>0</v>
          </cell>
          <cell r="D7969" t="str">
            <v/>
          </cell>
          <cell r="E7969">
            <v>0</v>
          </cell>
          <cell r="F7969">
            <v>0</v>
          </cell>
          <cell r="G7969">
            <v>0</v>
          </cell>
        </row>
        <row r="7970">
          <cell r="A7970" t="str">
            <v/>
          </cell>
          <cell r="B7970" t="str">
            <v/>
          </cell>
          <cell r="C7970">
            <v>0</v>
          </cell>
          <cell r="D7970" t="str">
            <v/>
          </cell>
          <cell r="E7970">
            <v>0</v>
          </cell>
          <cell r="F7970">
            <v>0</v>
          </cell>
          <cell r="G7970">
            <v>0</v>
          </cell>
        </row>
        <row r="7971">
          <cell r="A7971" t="str">
            <v/>
          </cell>
          <cell r="B7971" t="str">
            <v/>
          </cell>
          <cell r="C7971">
            <v>0</v>
          </cell>
          <cell r="D7971" t="str">
            <v/>
          </cell>
          <cell r="E7971">
            <v>0</v>
          </cell>
          <cell r="F7971">
            <v>0</v>
          </cell>
          <cell r="G7971">
            <v>0</v>
          </cell>
        </row>
        <row r="7972">
          <cell r="A7972" t="str">
            <v/>
          </cell>
          <cell r="B7972" t="str">
            <v/>
          </cell>
          <cell r="C7972">
            <v>0</v>
          </cell>
          <cell r="D7972" t="str">
            <v/>
          </cell>
          <cell r="E7972">
            <v>0</v>
          </cell>
          <cell r="F7972">
            <v>0</v>
          </cell>
          <cell r="G7972">
            <v>0</v>
          </cell>
        </row>
        <row r="7973">
          <cell r="A7973" t="str">
            <v/>
          </cell>
          <cell r="B7973" t="str">
            <v/>
          </cell>
          <cell r="C7973">
            <v>0</v>
          </cell>
          <cell r="D7973" t="str">
            <v/>
          </cell>
          <cell r="E7973">
            <v>0</v>
          </cell>
          <cell r="F7973">
            <v>0</v>
          </cell>
          <cell r="G7973">
            <v>0</v>
          </cell>
        </row>
        <row r="7974">
          <cell r="A7974" t="str">
            <v/>
          </cell>
          <cell r="B7974" t="str">
            <v/>
          </cell>
          <cell r="C7974">
            <v>0</v>
          </cell>
          <cell r="D7974" t="str">
            <v/>
          </cell>
          <cell r="E7974">
            <v>0</v>
          </cell>
          <cell r="F7974">
            <v>0</v>
          </cell>
          <cell r="G7974">
            <v>0</v>
          </cell>
        </row>
        <row r="7975">
          <cell r="A7975" t="str">
            <v/>
          </cell>
          <cell r="B7975" t="str">
            <v/>
          </cell>
          <cell r="C7975">
            <v>0</v>
          </cell>
          <cell r="D7975" t="str">
            <v/>
          </cell>
          <cell r="E7975">
            <v>0</v>
          </cell>
          <cell r="F7975">
            <v>0</v>
          </cell>
          <cell r="G7975">
            <v>0</v>
          </cell>
        </row>
        <row r="7976">
          <cell r="A7976">
            <v>0</v>
          </cell>
          <cell r="B7976">
            <v>0</v>
          </cell>
          <cell r="C7976">
            <v>0</v>
          </cell>
          <cell r="D7976">
            <v>0</v>
          </cell>
          <cell r="E7976">
            <v>0</v>
          </cell>
          <cell r="F7976" t="str">
            <v>Total A</v>
          </cell>
          <cell r="G7976">
            <v>0</v>
          </cell>
        </row>
        <row r="7977">
          <cell r="A7977">
            <v>0</v>
          </cell>
          <cell r="B7977">
            <v>0</v>
          </cell>
          <cell r="C7977" t="str">
            <v>B - MANO DE OBRA</v>
          </cell>
          <cell r="D7977">
            <v>0</v>
          </cell>
          <cell r="E7977">
            <v>0</v>
          </cell>
          <cell r="F7977">
            <v>0</v>
          </cell>
          <cell r="G7977">
            <v>0</v>
          </cell>
        </row>
        <row r="7978">
          <cell r="A7978" t="str">
            <v/>
          </cell>
          <cell r="B7978">
            <v>0</v>
          </cell>
          <cell r="C7978">
            <v>0</v>
          </cell>
          <cell r="D7978" t="str">
            <v/>
          </cell>
          <cell r="E7978">
            <v>0</v>
          </cell>
          <cell r="F7978">
            <v>0</v>
          </cell>
          <cell r="G7978">
            <v>0</v>
          </cell>
        </row>
        <row r="7979">
          <cell r="A7979" t="str">
            <v/>
          </cell>
          <cell r="B7979">
            <v>0</v>
          </cell>
          <cell r="C7979">
            <v>0</v>
          </cell>
          <cell r="D7979" t="str">
            <v/>
          </cell>
          <cell r="E7979">
            <v>0</v>
          </cell>
          <cell r="F7979">
            <v>0</v>
          </cell>
          <cell r="G7979">
            <v>0</v>
          </cell>
        </row>
        <row r="7980">
          <cell r="A7980" t="str">
            <v/>
          </cell>
          <cell r="B7980">
            <v>0</v>
          </cell>
          <cell r="C7980">
            <v>0</v>
          </cell>
          <cell r="D7980" t="str">
            <v/>
          </cell>
          <cell r="E7980">
            <v>0</v>
          </cell>
          <cell r="F7980">
            <v>0</v>
          </cell>
          <cell r="G7980">
            <v>0</v>
          </cell>
        </row>
        <row r="7981">
          <cell r="A7981" t="str">
            <v/>
          </cell>
          <cell r="B7981">
            <v>0</v>
          </cell>
          <cell r="C7981">
            <v>0</v>
          </cell>
          <cell r="D7981" t="str">
            <v/>
          </cell>
          <cell r="E7981">
            <v>0</v>
          </cell>
          <cell r="F7981">
            <v>0</v>
          </cell>
          <cell r="G7981">
            <v>0</v>
          </cell>
        </row>
        <row r="7982">
          <cell r="A7982" t="str">
            <v/>
          </cell>
          <cell r="B7982">
            <v>0</v>
          </cell>
          <cell r="C7982">
            <v>0</v>
          </cell>
          <cell r="D7982" t="str">
            <v/>
          </cell>
          <cell r="E7982">
            <v>0</v>
          </cell>
          <cell r="F7982">
            <v>0</v>
          </cell>
          <cell r="G7982">
            <v>0</v>
          </cell>
        </row>
        <row r="7983">
          <cell r="A7983" t="str">
            <v/>
          </cell>
          <cell r="B7983">
            <v>0</v>
          </cell>
          <cell r="C7983">
            <v>0</v>
          </cell>
          <cell r="D7983" t="str">
            <v/>
          </cell>
          <cell r="E7983">
            <v>0</v>
          </cell>
          <cell r="F7983">
            <v>0</v>
          </cell>
          <cell r="G7983">
            <v>0</v>
          </cell>
        </row>
        <row r="7984">
          <cell r="A7984" t="str">
            <v/>
          </cell>
          <cell r="B7984">
            <v>0</v>
          </cell>
          <cell r="C7984">
            <v>0</v>
          </cell>
          <cell r="D7984" t="str">
            <v/>
          </cell>
          <cell r="E7984">
            <v>0</v>
          </cell>
          <cell r="F7984">
            <v>0</v>
          </cell>
          <cell r="G7984">
            <v>0</v>
          </cell>
        </row>
        <row r="7985">
          <cell r="A7985" t="str">
            <v/>
          </cell>
          <cell r="B7985">
            <v>0</v>
          </cell>
          <cell r="C7985">
            <v>0</v>
          </cell>
          <cell r="D7985" t="str">
            <v/>
          </cell>
          <cell r="E7985">
            <v>0</v>
          </cell>
          <cell r="F7985">
            <v>0</v>
          </cell>
          <cell r="G7985">
            <v>0</v>
          </cell>
        </row>
        <row r="7986">
          <cell r="A7986">
            <v>0</v>
          </cell>
          <cell r="B7986">
            <v>0</v>
          </cell>
          <cell r="C7986">
            <v>0</v>
          </cell>
          <cell r="D7986">
            <v>0</v>
          </cell>
          <cell r="E7986">
            <v>0</v>
          </cell>
          <cell r="F7986" t="str">
            <v>Total B</v>
          </cell>
          <cell r="G7986">
            <v>0</v>
          </cell>
        </row>
        <row r="7987">
          <cell r="A7987">
            <v>0</v>
          </cell>
          <cell r="B7987">
            <v>0</v>
          </cell>
          <cell r="C7987" t="str">
            <v>C - EQUIPOS</v>
          </cell>
          <cell r="D7987">
            <v>0</v>
          </cell>
          <cell r="E7987">
            <v>0</v>
          </cell>
          <cell r="F7987">
            <v>0</v>
          </cell>
          <cell r="G7987">
            <v>0</v>
          </cell>
        </row>
        <row r="7988">
          <cell r="A7988" t="str">
            <v/>
          </cell>
          <cell r="B7988" t="str">
            <v/>
          </cell>
          <cell r="C7988">
            <v>0</v>
          </cell>
          <cell r="D7988" t="str">
            <v/>
          </cell>
          <cell r="E7988">
            <v>0</v>
          </cell>
          <cell r="F7988">
            <v>0</v>
          </cell>
          <cell r="G7988">
            <v>0</v>
          </cell>
        </row>
        <row r="7989">
          <cell r="A7989" t="str">
            <v/>
          </cell>
          <cell r="B7989" t="str">
            <v/>
          </cell>
          <cell r="C7989">
            <v>0</v>
          </cell>
          <cell r="D7989" t="str">
            <v/>
          </cell>
          <cell r="E7989">
            <v>0</v>
          </cell>
          <cell r="F7989">
            <v>0</v>
          </cell>
          <cell r="G7989">
            <v>0</v>
          </cell>
        </row>
        <row r="7990">
          <cell r="A7990" t="str">
            <v/>
          </cell>
          <cell r="B7990" t="str">
            <v/>
          </cell>
          <cell r="C7990">
            <v>0</v>
          </cell>
          <cell r="D7990" t="str">
            <v/>
          </cell>
          <cell r="E7990">
            <v>0</v>
          </cell>
          <cell r="F7990">
            <v>0</v>
          </cell>
          <cell r="G7990">
            <v>0</v>
          </cell>
        </row>
        <row r="7991">
          <cell r="A7991" t="str">
            <v/>
          </cell>
          <cell r="B7991" t="str">
            <v/>
          </cell>
          <cell r="C7991">
            <v>0</v>
          </cell>
          <cell r="D7991" t="str">
            <v/>
          </cell>
          <cell r="E7991">
            <v>0</v>
          </cell>
          <cell r="F7991">
            <v>0</v>
          </cell>
          <cell r="G7991">
            <v>0</v>
          </cell>
        </row>
        <row r="7992">
          <cell r="A7992" t="str">
            <v/>
          </cell>
          <cell r="B7992" t="str">
            <v/>
          </cell>
          <cell r="C7992">
            <v>0</v>
          </cell>
          <cell r="D7992" t="str">
            <v/>
          </cell>
          <cell r="E7992">
            <v>0</v>
          </cell>
          <cell r="F7992">
            <v>0</v>
          </cell>
          <cell r="G7992">
            <v>0</v>
          </cell>
        </row>
        <row r="7993">
          <cell r="A7993" t="str">
            <v/>
          </cell>
          <cell r="B7993" t="str">
            <v/>
          </cell>
          <cell r="C7993">
            <v>0</v>
          </cell>
          <cell r="D7993" t="str">
            <v/>
          </cell>
          <cell r="E7993">
            <v>0</v>
          </cell>
          <cell r="F7993">
            <v>0</v>
          </cell>
          <cell r="G7993">
            <v>0</v>
          </cell>
        </row>
        <row r="7994">
          <cell r="A7994" t="str">
            <v/>
          </cell>
          <cell r="B7994" t="str">
            <v/>
          </cell>
          <cell r="C7994">
            <v>0</v>
          </cell>
          <cell r="D7994" t="str">
            <v/>
          </cell>
          <cell r="E7994">
            <v>0</v>
          </cell>
          <cell r="F7994">
            <v>0</v>
          </cell>
          <cell r="G7994">
            <v>0</v>
          </cell>
        </row>
        <row r="7995">
          <cell r="A7995" t="str">
            <v/>
          </cell>
          <cell r="B7995" t="str">
            <v/>
          </cell>
          <cell r="C7995">
            <v>0</v>
          </cell>
          <cell r="D7995" t="str">
            <v/>
          </cell>
          <cell r="E7995">
            <v>0</v>
          </cell>
          <cell r="F7995">
            <v>0</v>
          </cell>
          <cell r="G7995">
            <v>0</v>
          </cell>
        </row>
        <row r="7996">
          <cell r="A7996" t="str">
            <v/>
          </cell>
          <cell r="B7996" t="str">
            <v/>
          </cell>
          <cell r="C7996">
            <v>0</v>
          </cell>
          <cell r="D7996" t="str">
            <v/>
          </cell>
          <cell r="E7996">
            <v>0</v>
          </cell>
          <cell r="F7996">
            <v>0</v>
          </cell>
          <cell r="G7996">
            <v>0</v>
          </cell>
        </row>
        <row r="7997">
          <cell r="A7997">
            <v>0</v>
          </cell>
          <cell r="B7997">
            <v>0</v>
          </cell>
          <cell r="C7997">
            <v>0</v>
          </cell>
          <cell r="D7997">
            <v>0</v>
          </cell>
          <cell r="E7997">
            <v>0</v>
          </cell>
          <cell r="F7997" t="str">
            <v>Total C</v>
          </cell>
          <cell r="G7997">
            <v>0</v>
          </cell>
        </row>
        <row r="7998">
          <cell r="A7998">
            <v>0</v>
          </cell>
          <cell r="B7998">
            <v>0</v>
          </cell>
          <cell r="C7998">
            <v>0</v>
          </cell>
          <cell r="D7998">
            <v>0</v>
          </cell>
          <cell r="E7998">
            <v>0</v>
          </cell>
          <cell r="F7998">
            <v>0</v>
          </cell>
          <cell r="G7998">
            <v>0</v>
          </cell>
        </row>
        <row r="7999">
          <cell r="A7999" t="str">
            <v/>
          </cell>
          <cell r="B7999" t="str">
            <v/>
          </cell>
          <cell r="C7999">
            <v>0</v>
          </cell>
          <cell r="D7999" t="str">
            <v>Costo  Neto</v>
          </cell>
          <cell r="E7999">
            <v>0</v>
          </cell>
          <cell r="F7999" t="str">
            <v>Total D=A+B+C</v>
          </cell>
          <cell r="G7999">
            <v>0</v>
          </cell>
        </row>
        <row r="8001">
          <cell r="A8001" t="str">
            <v>ANALISIS DE PRECIOS</v>
          </cell>
          <cell r="B8001">
            <v>0</v>
          </cell>
          <cell r="C8001">
            <v>0</v>
          </cell>
          <cell r="D8001">
            <v>0</v>
          </cell>
          <cell r="E8001">
            <v>0</v>
          </cell>
          <cell r="F8001">
            <v>0</v>
          </cell>
          <cell r="G8001">
            <v>0</v>
          </cell>
        </row>
        <row r="8002">
          <cell r="A8002" t="str">
            <v>COMITENTE:</v>
          </cell>
          <cell r="B8002" t="str">
            <v>DIRECCIÓN DE ARQUITECTURA</v>
          </cell>
          <cell r="C8002">
            <v>0</v>
          </cell>
          <cell r="D8002">
            <v>0</v>
          </cell>
          <cell r="E8002">
            <v>0</v>
          </cell>
          <cell r="F8002">
            <v>0</v>
          </cell>
          <cell r="G8002">
            <v>0</v>
          </cell>
        </row>
        <row r="8003">
          <cell r="A8003" t="str">
            <v>CONTRATISTA:</v>
          </cell>
          <cell r="B8003" t="str">
            <v>FUNCIONALES SIGOP</v>
          </cell>
          <cell r="C8003">
            <v>0</v>
          </cell>
          <cell r="D8003">
            <v>0</v>
          </cell>
          <cell r="E8003">
            <v>0</v>
          </cell>
          <cell r="F8003">
            <v>0</v>
          </cell>
          <cell r="G8003">
            <v>0</v>
          </cell>
        </row>
        <row r="8004">
          <cell r="A8004" t="str">
            <v>OBRA:</v>
          </cell>
          <cell r="B8004" t="str">
            <v>PRUEBA PLANILLA DE MEDICION</v>
          </cell>
          <cell r="C8004">
            <v>0</v>
          </cell>
          <cell r="D8004">
            <v>0</v>
          </cell>
          <cell r="E8004">
            <v>0</v>
          </cell>
          <cell r="F8004" t="str">
            <v>PRECIOS A:</v>
          </cell>
          <cell r="G8004">
            <v>0</v>
          </cell>
        </row>
        <row r="8005">
          <cell r="A8005" t="str">
            <v>UBICACIÓN:</v>
          </cell>
          <cell r="B8005" t="str">
            <v>CENTRO CIVICO</v>
          </cell>
          <cell r="C8005">
            <v>0</v>
          </cell>
          <cell r="D8005">
            <v>0</v>
          </cell>
          <cell r="E8005">
            <v>0</v>
          </cell>
          <cell r="F8005">
            <v>0</v>
          </cell>
          <cell r="G8005">
            <v>0</v>
          </cell>
        </row>
        <row r="8006">
          <cell r="A8006" t="str">
            <v>RUBRO:</v>
          </cell>
          <cell r="B8006" t="str">
            <v/>
          </cell>
          <cell r="C8006" t="str">
            <v/>
          </cell>
          <cell r="D8006">
            <v>0</v>
          </cell>
          <cell r="E8006">
            <v>0</v>
          </cell>
          <cell r="F8006">
            <v>0</v>
          </cell>
          <cell r="G8006">
            <v>0</v>
          </cell>
        </row>
        <row r="8007">
          <cell r="A8007" t="str">
            <v>ITEM:</v>
          </cell>
          <cell r="B8007" t="str">
            <v/>
          </cell>
          <cell r="C8007" t="str">
            <v/>
          </cell>
          <cell r="D8007">
            <v>0</v>
          </cell>
          <cell r="E8007">
            <v>0</v>
          </cell>
          <cell r="F8007" t="str">
            <v>UNIDAD:</v>
          </cell>
          <cell r="G8007" t="str">
            <v/>
          </cell>
        </row>
        <row r="8008">
          <cell r="A8008">
            <v>0</v>
          </cell>
          <cell r="B8008">
            <v>0</v>
          </cell>
          <cell r="C8008">
            <v>0</v>
          </cell>
          <cell r="D8008">
            <v>0</v>
          </cell>
          <cell r="E8008">
            <v>0</v>
          </cell>
          <cell r="F8008">
            <v>0</v>
          </cell>
          <cell r="G8008">
            <v>0</v>
          </cell>
        </row>
        <row r="8009">
          <cell r="A8009" t="str">
            <v>DATOS REDETERMINACION</v>
          </cell>
          <cell r="B8009">
            <v>0</v>
          </cell>
          <cell r="C8009" t="str">
            <v>DESIGNACION</v>
          </cell>
          <cell r="D8009" t="str">
            <v>U</v>
          </cell>
          <cell r="E8009" t="str">
            <v>Cantidad</v>
          </cell>
          <cell r="F8009" t="str">
            <v>$ Unitarios</v>
          </cell>
          <cell r="G8009" t="str">
            <v>$ Parcial</v>
          </cell>
        </row>
        <row r="8010">
          <cell r="A8010" t="str">
            <v>CÓDIGO</v>
          </cell>
          <cell r="B8010" t="str">
            <v>DESCRIPCIÓN</v>
          </cell>
          <cell r="C8010">
            <v>0</v>
          </cell>
          <cell r="D8010">
            <v>0</v>
          </cell>
          <cell r="E8010">
            <v>0</v>
          </cell>
          <cell r="F8010">
            <v>0</v>
          </cell>
          <cell r="G8010">
            <v>0</v>
          </cell>
        </row>
        <row r="8011">
          <cell r="A8011">
            <v>0</v>
          </cell>
          <cell r="B8011">
            <v>0</v>
          </cell>
          <cell r="C8011" t="str">
            <v>A - MATERIALES</v>
          </cell>
          <cell r="D8011">
            <v>0</v>
          </cell>
          <cell r="E8011">
            <v>0</v>
          </cell>
          <cell r="F8011">
            <v>0</v>
          </cell>
          <cell r="G8011">
            <v>0</v>
          </cell>
        </row>
        <row r="8012">
          <cell r="A8012" t="str">
            <v/>
          </cell>
          <cell r="B8012" t="str">
            <v/>
          </cell>
          <cell r="C8012">
            <v>0</v>
          </cell>
          <cell r="D8012" t="str">
            <v/>
          </cell>
          <cell r="E8012">
            <v>0</v>
          </cell>
          <cell r="F8012">
            <v>0</v>
          </cell>
          <cell r="G8012">
            <v>0</v>
          </cell>
        </row>
        <row r="8013">
          <cell r="A8013" t="str">
            <v/>
          </cell>
          <cell r="B8013" t="str">
            <v/>
          </cell>
          <cell r="C8013">
            <v>0</v>
          </cell>
          <cell r="D8013" t="str">
            <v/>
          </cell>
          <cell r="E8013">
            <v>0</v>
          </cell>
          <cell r="F8013">
            <v>0</v>
          </cell>
          <cell r="G8013">
            <v>0</v>
          </cell>
        </row>
        <row r="8014">
          <cell r="A8014" t="str">
            <v/>
          </cell>
          <cell r="B8014" t="str">
            <v/>
          </cell>
          <cell r="C8014">
            <v>0</v>
          </cell>
          <cell r="D8014" t="str">
            <v/>
          </cell>
          <cell r="E8014">
            <v>0</v>
          </cell>
          <cell r="F8014">
            <v>0</v>
          </cell>
          <cell r="G8014">
            <v>0</v>
          </cell>
        </row>
        <row r="8015">
          <cell r="A8015" t="str">
            <v/>
          </cell>
          <cell r="B8015" t="str">
            <v/>
          </cell>
          <cell r="C8015">
            <v>0</v>
          </cell>
          <cell r="D8015" t="str">
            <v/>
          </cell>
          <cell r="E8015">
            <v>0</v>
          </cell>
          <cell r="F8015">
            <v>0</v>
          </cell>
          <cell r="G8015">
            <v>0</v>
          </cell>
        </row>
        <row r="8016">
          <cell r="A8016" t="str">
            <v/>
          </cell>
          <cell r="B8016" t="str">
            <v/>
          </cell>
          <cell r="C8016">
            <v>0</v>
          </cell>
          <cell r="D8016" t="str">
            <v/>
          </cell>
          <cell r="E8016">
            <v>0</v>
          </cell>
          <cell r="F8016">
            <v>0</v>
          </cell>
          <cell r="G8016">
            <v>0</v>
          </cell>
        </row>
        <row r="8017">
          <cell r="A8017" t="str">
            <v/>
          </cell>
          <cell r="B8017" t="str">
            <v/>
          </cell>
          <cell r="C8017">
            <v>0</v>
          </cell>
          <cell r="D8017" t="str">
            <v/>
          </cell>
          <cell r="E8017">
            <v>0</v>
          </cell>
          <cell r="F8017">
            <v>0</v>
          </cell>
          <cell r="G8017">
            <v>0</v>
          </cell>
        </row>
        <row r="8018">
          <cell r="A8018" t="str">
            <v/>
          </cell>
          <cell r="B8018" t="str">
            <v/>
          </cell>
          <cell r="C8018">
            <v>0</v>
          </cell>
          <cell r="D8018" t="str">
            <v/>
          </cell>
          <cell r="E8018">
            <v>0</v>
          </cell>
          <cell r="F8018">
            <v>0</v>
          </cell>
          <cell r="G8018">
            <v>0</v>
          </cell>
        </row>
        <row r="8019">
          <cell r="A8019" t="str">
            <v/>
          </cell>
          <cell r="B8019" t="str">
            <v/>
          </cell>
          <cell r="C8019">
            <v>0</v>
          </cell>
          <cell r="D8019" t="str">
            <v/>
          </cell>
          <cell r="E8019">
            <v>0</v>
          </cell>
          <cell r="F8019">
            <v>0</v>
          </cell>
          <cell r="G8019">
            <v>0</v>
          </cell>
        </row>
        <row r="8020">
          <cell r="A8020" t="str">
            <v/>
          </cell>
          <cell r="B8020" t="str">
            <v/>
          </cell>
          <cell r="C8020">
            <v>0</v>
          </cell>
          <cell r="D8020" t="str">
            <v/>
          </cell>
          <cell r="E8020">
            <v>0</v>
          </cell>
          <cell r="F8020">
            <v>0</v>
          </cell>
          <cell r="G8020">
            <v>0</v>
          </cell>
        </row>
        <row r="8021">
          <cell r="A8021" t="str">
            <v/>
          </cell>
          <cell r="B8021" t="str">
            <v/>
          </cell>
          <cell r="C8021">
            <v>0</v>
          </cell>
          <cell r="D8021" t="str">
            <v/>
          </cell>
          <cell r="E8021">
            <v>0</v>
          </cell>
          <cell r="F8021">
            <v>0</v>
          </cell>
          <cell r="G8021">
            <v>0</v>
          </cell>
        </row>
        <row r="8022">
          <cell r="A8022" t="str">
            <v/>
          </cell>
          <cell r="B8022" t="str">
            <v/>
          </cell>
          <cell r="C8022">
            <v>0</v>
          </cell>
          <cell r="D8022" t="str">
            <v/>
          </cell>
          <cell r="E8022">
            <v>0</v>
          </cell>
          <cell r="F8022">
            <v>0</v>
          </cell>
          <cell r="G8022">
            <v>0</v>
          </cell>
        </row>
        <row r="8023">
          <cell r="A8023" t="str">
            <v/>
          </cell>
          <cell r="B8023" t="str">
            <v/>
          </cell>
          <cell r="C8023">
            <v>0</v>
          </cell>
          <cell r="D8023" t="str">
            <v/>
          </cell>
          <cell r="E8023">
            <v>0</v>
          </cell>
          <cell r="F8023">
            <v>0</v>
          </cell>
          <cell r="G8023">
            <v>0</v>
          </cell>
        </row>
        <row r="8024">
          <cell r="A8024" t="str">
            <v/>
          </cell>
          <cell r="B8024" t="str">
            <v/>
          </cell>
          <cell r="C8024">
            <v>0</v>
          </cell>
          <cell r="D8024" t="str">
            <v/>
          </cell>
          <cell r="E8024">
            <v>0</v>
          </cell>
          <cell r="F8024">
            <v>0</v>
          </cell>
          <cell r="G8024">
            <v>0</v>
          </cell>
        </row>
        <row r="8025">
          <cell r="A8025" t="str">
            <v/>
          </cell>
          <cell r="B8025" t="str">
            <v/>
          </cell>
          <cell r="C8025">
            <v>0</v>
          </cell>
          <cell r="D8025" t="str">
            <v/>
          </cell>
          <cell r="E8025">
            <v>0</v>
          </cell>
          <cell r="F8025">
            <v>0</v>
          </cell>
          <cell r="G8025">
            <v>0</v>
          </cell>
        </row>
        <row r="8026">
          <cell r="A8026">
            <v>0</v>
          </cell>
          <cell r="B8026">
            <v>0</v>
          </cell>
          <cell r="C8026">
            <v>0</v>
          </cell>
          <cell r="D8026">
            <v>0</v>
          </cell>
          <cell r="E8026">
            <v>0</v>
          </cell>
          <cell r="F8026" t="str">
            <v>Total A</v>
          </cell>
          <cell r="G8026">
            <v>0</v>
          </cell>
        </row>
        <row r="8027">
          <cell r="A8027">
            <v>0</v>
          </cell>
          <cell r="B8027">
            <v>0</v>
          </cell>
          <cell r="C8027" t="str">
            <v>B - MANO DE OBRA</v>
          </cell>
          <cell r="D8027">
            <v>0</v>
          </cell>
          <cell r="E8027">
            <v>0</v>
          </cell>
          <cell r="F8027">
            <v>0</v>
          </cell>
          <cell r="G8027">
            <v>0</v>
          </cell>
        </row>
        <row r="8028">
          <cell r="A8028" t="str">
            <v/>
          </cell>
          <cell r="B8028">
            <v>0</v>
          </cell>
          <cell r="C8028">
            <v>0</v>
          </cell>
          <cell r="D8028" t="str">
            <v/>
          </cell>
          <cell r="E8028">
            <v>0</v>
          </cell>
          <cell r="F8028">
            <v>0</v>
          </cell>
          <cell r="G8028">
            <v>0</v>
          </cell>
        </row>
        <row r="8029">
          <cell r="A8029" t="str">
            <v/>
          </cell>
          <cell r="B8029">
            <v>0</v>
          </cell>
          <cell r="C8029">
            <v>0</v>
          </cell>
          <cell r="D8029" t="str">
            <v/>
          </cell>
          <cell r="E8029">
            <v>0</v>
          </cell>
          <cell r="F8029">
            <v>0</v>
          </cell>
          <cell r="G8029">
            <v>0</v>
          </cell>
        </row>
        <row r="8030">
          <cell r="A8030" t="str">
            <v/>
          </cell>
          <cell r="B8030">
            <v>0</v>
          </cell>
          <cell r="C8030">
            <v>0</v>
          </cell>
          <cell r="D8030" t="str">
            <v/>
          </cell>
          <cell r="E8030">
            <v>0</v>
          </cell>
          <cell r="F8030">
            <v>0</v>
          </cell>
          <cell r="G8030">
            <v>0</v>
          </cell>
        </row>
        <row r="8031">
          <cell r="A8031" t="str">
            <v/>
          </cell>
          <cell r="B8031">
            <v>0</v>
          </cell>
          <cell r="C8031">
            <v>0</v>
          </cell>
          <cell r="D8031" t="str">
            <v/>
          </cell>
          <cell r="E8031">
            <v>0</v>
          </cell>
          <cell r="F8031">
            <v>0</v>
          </cell>
          <cell r="G8031">
            <v>0</v>
          </cell>
        </row>
        <row r="8032">
          <cell r="A8032" t="str">
            <v/>
          </cell>
          <cell r="B8032">
            <v>0</v>
          </cell>
          <cell r="C8032">
            <v>0</v>
          </cell>
          <cell r="D8032" t="str">
            <v/>
          </cell>
          <cell r="E8032">
            <v>0</v>
          </cell>
          <cell r="F8032">
            <v>0</v>
          </cell>
          <cell r="G8032">
            <v>0</v>
          </cell>
        </row>
        <row r="8033">
          <cell r="A8033" t="str">
            <v/>
          </cell>
          <cell r="B8033">
            <v>0</v>
          </cell>
          <cell r="C8033">
            <v>0</v>
          </cell>
          <cell r="D8033" t="str">
            <v/>
          </cell>
          <cell r="E8033">
            <v>0</v>
          </cell>
          <cell r="F8033">
            <v>0</v>
          </cell>
          <cell r="G8033">
            <v>0</v>
          </cell>
        </row>
        <row r="8034">
          <cell r="A8034" t="str">
            <v/>
          </cell>
          <cell r="B8034">
            <v>0</v>
          </cell>
          <cell r="C8034">
            <v>0</v>
          </cell>
          <cell r="D8034" t="str">
            <v/>
          </cell>
          <cell r="E8034">
            <v>0</v>
          </cell>
          <cell r="F8034">
            <v>0</v>
          </cell>
          <cell r="G8034">
            <v>0</v>
          </cell>
        </row>
        <row r="8035">
          <cell r="A8035" t="str">
            <v/>
          </cell>
          <cell r="B8035">
            <v>0</v>
          </cell>
          <cell r="C8035">
            <v>0</v>
          </cell>
          <cell r="D8035" t="str">
            <v/>
          </cell>
          <cell r="E8035">
            <v>0</v>
          </cell>
          <cell r="F8035">
            <v>0</v>
          </cell>
          <cell r="G8035">
            <v>0</v>
          </cell>
        </row>
        <row r="8036">
          <cell r="A8036">
            <v>0</v>
          </cell>
          <cell r="B8036">
            <v>0</v>
          </cell>
          <cell r="C8036">
            <v>0</v>
          </cell>
          <cell r="D8036">
            <v>0</v>
          </cell>
          <cell r="E8036">
            <v>0</v>
          </cell>
          <cell r="F8036" t="str">
            <v>Total B</v>
          </cell>
          <cell r="G8036">
            <v>0</v>
          </cell>
        </row>
        <row r="8037">
          <cell r="A8037">
            <v>0</v>
          </cell>
          <cell r="B8037">
            <v>0</v>
          </cell>
          <cell r="C8037" t="str">
            <v>C - EQUIPOS</v>
          </cell>
          <cell r="D8037">
            <v>0</v>
          </cell>
          <cell r="E8037">
            <v>0</v>
          </cell>
          <cell r="F8037">
            <v>0</v>
          </cell>
          <cell r="G8037">
            <v>0</v>
          </cell>
        </row>
        <row r="8038">
          <cell r="A8038" t="str">
            <v/>
          </cell>
          <cell r="B8038" t="str">
            <v/>
          </cell>
          <cell r="C8038">
            <v>0</v>
          </cell>
          <cell r="D8038" t="str">
            <v/>
          </cell>
          <cell r="E8038">
            <v>0</v>
          </cell>
          <cell r="F8038">
            <v>0</v>
          </cell>
          <cell r="G8038">
            <v>0</v>
          </cell>
        </row>
        <row r="8039">
          <cell r="A8039" t="str">
            <v/>
          </cell>
          <cell r="B8039" t="str">
            <v/>
          </cell>
          <cell r="C8039">
            <v>0</v>
          </cell>
          <cell r="D8039" t="str">
            <v/>
          </cell>
          <cell r="E8039">
            <v>0</v>
          </cell>
          <cell r="F8039">
            <v>0</v>
          </cell>
          <cell r="G8039">
            <v>0</v>
          </cell>
        </row>
        <row r="8040">
          <cell r="A8040" t="str">
            <v/>
          </cell>
          <cell r="B8040" t="str">
            <v/>
          </cell>
          <cell r="C8040">
            <v>0</v>
          </cell>
          <cell r="D8040" t="str">
            <v/>
          </cell>
          <cell r="E8040">
            <v>0</v>
          </cell>
          <cell r="F8040">
            <v>0</v>
          </cell>
          <cell r="G8040">
            <v>0</v>
          </cell>
        </row>
        <row r="8041">
          <cell r="A8041" t="str">
            <v/>
          </cell>
          <cell r="B8041" t="str">
            <v/>
          </cell>
          <cell r="C8041">
            <v>0</v>
          </cell>
          <cell r="D8041" t="str">
            <v/>
          </cell>
          <cell r="E8041">
            <v>0</v>
          </cell>
          <cell r="F8041">
            <v>0</v>
          </cell>
          <cell r="G8041">
            <v>0</v>
          </cell>
        </row>
        <row r="8042">
          <cell r="A8042" t="str">
            <v/>
          </cell>
          <cell r="B8042" t="str">
            <v/>
          </cell>
          <cell r="C8042">
            <v>0</v>
          </cell>
          <cell r="D8042" t="str">
            <v/>
          </cell>
          <cell r="E8042">
            <v>0</v>
          </cell>
          <cell r="F8042">
            <v>0</v>
          </cell>
          <cell r="G8042">
            <v>0</v>
          </cell>
        </row>
        <row r="8043">
          <cell r="A8043" t="str">
            <v/>
          </cell>
          <cell r="B8043" t="str">
            <v/>
          </cell>
          <cell r="C8043">
            <v>0</v>
          </cell>
          <cell r="D8043" t="str">
            <v/>
          </cell>
          <cell r="E8043">
            <v>0</v>
          </cell>
          <cell r="F8043">
            <v>0</v>
          </cell>
          <cell r="G8043">
            <v>0</v>
          </cell>
        </row>
        <row r="8044">
          <cell r="A8044" t="str">
            <v/>
          </cell>
          <cell r="B8044" t="str">
            <v/>
          </cell>
          <cell r="C8044">
            <v>0</v>
          </cell>
          <cell r="D8044" t="str">
            <v/>
          </cell>
          <cell r="E8044">
            <v>0</v>
          </cell>
          <cell r="F8044">
            <v>0</v>
          </cell>
          <cell r="G8044">
            <v>0</v>
          </cell>
        </row>
        <row r="8045">
          <cell r="A8045" t="str">
            <v/>
          </cell>
          <cell r="B8045" t="str">
            <v/>
          </cell>
          <cell r="C8045">
            <v>0</v>
          </cell>
          <cell r="D8045" t="str">
            <v/>
          </cell>
          <cell r="E8045">
            <v>0</v>
          </cell>
          <cell r="F8045">
            <v>0</v>
          </cell>
          <cell r="G8045">
            <v>0</v>
          </cell>
        </row>
        <row r="8046">
          <cell r="A8046" t="str">
            <v/>
          </cell>
          <cell r="B8046" t="str">
            <v/>
          </cell>
          <cell r="C8046">
            <v>0</v>
          </cell>
          <cell r="D8046" t="str">
            <v/>
          </cell>
          <cell r="E8046">
            <v>0</v>
          </cell>
          <cell r="F8046">
            <v>0</v>
          </cell>
          <cell r="G8046">
            <v>0</v>
          </cell>
        </row>
        <row r="8047">
          <cell r="A8047">
            <v>0</v>
          </cell>
          <cell r="B8047">
            <v>0</v>
          </cell>
          <cell r="C8047">
            <v>0</v>
          </cell>
          <cell r="D8047">
            <v>0</v>
          </cell>
          <cell r="E8047">
            <v>0</v>
          </cell>
          <cell r="F8047" t="str">
            <v>Total C</v>
          </cell>
          <cell r="G8047">
            <v>0</v>
          </cell>
        </row>
        <row r="8048">
          <cell r="A8048">
            <v>0</v>
          </cell>
          <cell r="B8048">
            <v>0</v>
          </cell>
          <cell r="C8048">
            <v>0</v>
          </cell>
          <cell r="D8048">
            <v>0</v>
          </cell>
          <cell r="E8048">
            <v>0</v>
          </cell>
          <cell r="F8048">
            <v>0</v>
          </cell>
          <cell r="G8048">
            <v>0</v>
          </cell>
        </row>
        <row r="8049">
          <cell r="A8049" t="str">
            <v/>
          </cell>
          <cell r="B8049" t="str">
            <v/>
          </cell>
          <cell r="C8049">
            <v>0</v>
          </cell>
          <cell r="D8049" t="str">
            <v>Costo  Neto</v>
          </cell>
          <cell r="E8049">
            <v>0</v>
          </cell>
          <cell r="F8049" t="str">
            <v>Total D=A+B+C</v>
          </cell>
          <cell r="G8049">
            <v>0</v>
          </cell>
        </row>
        <row r="8051">
          <cell r="A8051" t="str">
            <v>ANALISIS DE PRECIOS</v>
          </cell>
          <cell r="B8051">
            <v>0</v>
          </cell>
          <cell r="C8051">
            <v>0</v>
          </cell>
          <cell r="D8051">
            <v>0</v>
          </cell>
          <cell r="E8051">
            <v>0</v>
          </cell>
          <cell r="F8051">
            <v>0</v>
          </cell>
          <cell r="G8051">
            <v>0</v>
          </cell>
        </row>
        <row r="8052">
          <cell r="A8052" t="str">
            <v>COMITENTE:</v>
          </cell>
          <cell r="B8052" t="str">
            <v>DIRECCIÓN DE ARQUITECTURA</v>
          </cell>
          <cell r="C8052">
            <v>0</v>
          </cell>
          <cell r="D8052">
            <v>0</v>
          </cell>
          <cell r="E8052">
            <v>0</v>
          </cell>
          <cell r="F8052">
            <v>0</v>
          </cell>
          <cell r="G8052">
            <v>0</v>
          </cell>
        </row>
        <row r="8053">
          <cell r="A8053" t="str">
            <v>CONTRATISTA:</v>
          </cell>
          <cell r="B8053" t="str">
            <v>FUNCIONALES SIGOP</v>
          </cell>
          <cell r="C8053">
            <v>0</v>
          </cell>
          <cell r="D8053">
            <v>0</v>
          </cell>
          <cell r="E8053">
            <v>0</v>
          </cell>
          <cell r="F8053">
            <v>0</v>
          </cell>
          <cell r="G8053">
            <v>0</v>
          </cell>
        </row>
        <row r="8054">
          <cell r="A8054" t="str">
            <v>OBRA:</v>
          </cell>
          <cell r="B8054" t="str">
            <v>PRUEBA PLANILLA DE MEDICION</v>
          </cell>
          <cell r="C8054">
            <v>0</v>
          </cell>
          <cell r="D8054">
            <v>0</v>
          </cell>
          <cell r="E8054">
            <v>0</v>
          </cell>
          <cell r="F8054" t="str">
            <v>PRECIOS A:</v>
          </cell>
          <cell r="G8054">
            <v>0</v>
          </cell>
        </row>
        <row r="8055">
          <cell r="A8055" t="str">
            <v>UBICACIÓN:</v>
          </cell>
          <cell r="B8055" t="str">
            <v>CENTRO CIVICO</v>
          </cell>
          <cell r="C8055">
            <v>0</v>
          </cell>
          <cell r="D8055">
            <v>0</v>
          </cell>
          <cell r="E8055">
            <v>0</v>
          </cell>
          <cell r="F8055">
            <v>0</v>
          </cell>
          <cell r="G8055">
            <v>0</v>
          </cell>
        </row>
        <row r="8056">
          <cell r="A8056" t="str">
            <v>RUBRO:</v>
          </cell>
          <cell r="B8056" t="str">
            <v/>
          </cell>
          <cell r="C8056" t="str">
            <v/>
          </cell>
          <cell r="D8056">
            <v>0</v>
          </cell>
          <cell r="E8056">
            <v>0</v>
          </cell>
          <cell r="F8056">
            <v>0</v>
          </cell>
          <cell r="G8056">
            <v>0</v>
          </cell>
        </row>
        <row r="8057">
          <cell r="A8057" t="str">
            <v>ITEM:</v>
          </cell>
          <cell r="B8057" t="str">
            <v/>
          </cell>
          <cell r="C8057" t="str">
            <v/>
          </cell>
          <cell r="D8057">
            <v>0</v>
          </cell>
          <cell r="E8057">
            <v>0</v>
          </cell>
          <cell r="F8057" t="str">
            <v>UNIDAD:</v>
          </cell>
          <cell r="G8057" t="str">
            <v/>
          </cell>
        </row>
        <row r="8058">
          <cell r="A8058">
            <v>0</v>
          </cell>
          <cell r="B8058">
            <v>0</v>
          </cell>
          <cell r="C8058">
            <v>0</v>
          </cell>
          <cell r="D8058">
            <v>0</v>
          </cell>
          <cell r="E8058">
            <v>0</v>
          </cell>
          <cell r="F8058">
            <v>0</v>
          </cell>
          <cell r="G8058">
            <v>0</v>
          </cell>
        </row>
        <row r="8059">
          <cell r="A8059" t="str">
            <v>DATOS REDETERMINACION</v>
          </cell>
          <cell r="B8059">
            <v>0</v>
          </cell>
          <cell r="C8059" t="str">
            <v>DESIGNACION</v>
          </cell>
          <cell r="D8059" t="str">
            <v>U</v>
          </cell>
          <cell r="E8059" t="str">
            <v>Cantidad</v>
          </cell>
          <cell r="F8059" t="str">
            <v>$ Unitarios</v>
          </cell>
          <cell r="G8059" t="str">
            <v>$ Parcial</v>
          </cell>
        </row>
        <row r="8060">
          <cell r="A8060" t="str">
            <v>CÓDIGO</v>
          </cell>
          <cell r="B8060" t="str">
            <v>DESCRIPCIÓN</v>
          </cell>
          <cell r="C8060">
            <v>0</v>
          </cell>
          <cell r="D8060">
            <v>0</v>
          </cell>
          <cell r="E8060">
            <v>0</v>
          </cell>
          <cell r="F8060">
            <v>0</v>
          </cell>
          <cell r="G8060">
            <v>0</v>
          </cell>
        </row>
        <row r="8061">
          <cell r="A8061">
            <v>0</v>
          </cell>
          <cell r="B8061">
            <v>0</v>
          </cell>
          <cell r="C8061" t="str">
            <v>A - MATERIALES</v>
          </cell>
          <cell r="D8061">
            <v>0</v>
          </cell>
          <cell r="E8061">
            <v>0</v>
          </cell>
          <cell r="F8061">
            <v>0</v>
          </cell>
          <cell r="G8061">
            <v>0</v>
          </cell>
        </row>
        <row r="8062">
          <cell r="A8062" t="str">
            <v/>
          </cell>
          <cell r="B8062" t="str">
            <v/>
          </cell>
          <cell r="C8062">
            <v>0</v>
          </cell>
          <cell r="D8062" t="str">
            <v/>
          </cell>
          <cell r="E8062">
            <v>0</v>
          </cell>
          <cell r="F8062">
            <v>0</v>
          </cell>
          <cell r="G8062">
            <v>0</v>
          </cell>
        </row>
        <row r="8063">
          <cell r="A8063" t="str">
            <v/>
          </cell>
          <cell r="B8063" t="str">
            <v/>
          </cell>
          <cell r="C8063">
            <v>0</v>
          </cell>
          <cell r="D8063" t="str">
            <v/>
          </cell>
          <cell r="E8063">
            <v>0</v>
          </cell>
          <cell r="F8063">
            <v>0</v>
          </cell>
          <cell r="G8063">
            <v>0</v>
          </cell>
        </row>
        <row r="8064">
          <cell r="A8064" t="str">
            <v/>
          </cell>
          <cell r="B8064" t="str">
            <v/>
          </cell>
          <cell r="C8064">
            <v>0</v>
          </cell>
          <cell r="D8064" t="str">
            <v/>
          </cell>
          <cell r="E8064">
            <v>0</v>
          </cell>
          <cell r="F8064">
            <v>0</v>
          </cell>
          <cell r="G8064">
            <v>0</v>
          </cell>
        </row>
        <row r="8065">
          <cell r="A8065" t="str">
            <v/>
          </cell>
          <cell r="B8065" t="str">
            <v/>
          </cell>
          <cell r="C8065">
            <v>0</v>
          </cell>
          <cell r="D8065" t="str">
            <v/>
          </cell>
          <cell r="E8065">
            <v>0</v>
          </cell>
          <cell r="F8065">
            <v>0</v>
          </cell>
          <cell r="G8065">
            <v>0</v>
          </cell>
        </row>
        <row r="8066">
          <cell r="A8066" t="str">
            <v/>
          </cell>
          <cell r="B8066" t="str">
            <v/>
          </cell>
          <cell r="C8066">
            <v>0</v>
          </cell>
          <cell r="D8066" t="str">
            <v/>
          </cell>
          <cell r="E8066">
            <v>0</v>
          </cell>
          <cell r="F8066">
            <v>0</v>
          </cell>
          <cell r="G8066">
            <v>0</v>
          </cell>
        </row>
        <row r="8067">
          <cell r="A8067" t="str">
            <v/>
          </cell>
          <cell r="B8067" t="str">
            <v/>
          </cell>
          <cell r="C8067">
            <v>0</v>
          </cell>
          <cell r="D8067" t="str">
            <v/>
          </cell>
          <cell r="E8067">
            <v>0</v>
          </cell>
          <cell r="F8067">
            <v>0</v>
          </cell>
          <cell r="G8067">
            <v>0</v>
          </cell>
        </row>
        <row r="8068">
          <cell r="A8068" t="str">
            <v/>
          </cell>
          <cell r="B8068" t="str">
            <v/>
          </cell>
          <cell r="C8068">
            <v>0</v>
          </cell>
          <cell r="D8068" t="str">
            <v/>
          </cell>
          <cell r="E8068">
            <v>0</v>
          </cell>
          <cell r="F8068">
            <v>0</v>
          </cell>
          <cell r="G8068">
            <v>0</v>
          </cell>
        </row>
        <row r="8069">
          <cell r="A8069" t="str">
            <v/>
          </cell>
          <cell r="B8069" t="str">
            <v/>
          </cell>
          <cell r="C8069">
            <v>0</v>
          </cell>
          <cell r="D8069" t="str">
            <v/>
          </cell>
          <cell r="E8069">
            <v>0</v>
          </cell>
          <cell r="F8069">
            <v>0</v>
          </cell>
          <cell r="G8069">
            <v>0</v>
          </cell>
        </row>
        <row r="8070">
          <cell r="A8070" t="str">
            <v/>
          </cell>
          <cell r="B8070" t="str">
            <v/>
          </cell>
          <cell r="C8070">
            <v>0</v>
          </cell>
          <cell r="D8070" t="str">
            <v/>
          </cell>
          <cell r="E8070">
            <v>0</v>
          </cell>
          <cell r="F8070">
            <v>0</v>
          </cell>
          <cell r="G8070">
            <v>0</v>
          </cell>
        </row>
        <row r="8071">
          <cell r="A8071" t="str">
            <v/>
          </cell>
          <cell r="B8071" t="str">
            <v/>
          </cell>
          <cell r="C8071">
            <v>0</v>
          </cell>
          <cell r="D8071" t="str">
            <v/>
          </cell>
          <cell r="E8071">
            <v>0</v>
          </cell>
          <cell r="F8071">
            <v>0</v>
          </cell>
          <cell r="G8071">
            <v>0</v>
          </cell>
        </row>
        <row r="8072">
          <cell r="A8072" t="str">
            <v/>
          </cell>
          <cell r="B8072" t="str">
            <v/>
          </cell>
          <cell r="C8072">
            <v>0</v>
          </cell>
          <cell r="D8072" t="str">
            <v/>
          </cell>
          <cell r="E8072">
            <v>0</v>
          </cell>
          <cell r="F8072">
            <v>0</v>
          </cell>
          <cell r="G8072">
            <v>0</v>
          </cell>
        </row>
        <row r="8073">
          <cell r="A8073" t="str">
            <v/>
          </cell>
          <cell r="B8073" t="str">
            <v/>
          </cell>
          <cell r="C8073">
            <v>0</v>
          </cell>
          <cell r="D8073" t="str">
            <v/>
          </cell>
          <cell r="E8073">
            <v>0</v>
          </cell>
          <cell r="F8073">
            <v>0</v>
          </cell>
          <cell r="G8073">
            <v>0</v>
          </cell>
        </row>
        <row r="8074">
          <cell r="A8074" t="str">
            <v/>
          </cell>
          <cell r="B8074" t="str">
            <v/>
          </cell>
          <cell r="C8074">
            <v>0</v>
          </cell>
          <cell r="D8074" t="str">
            <v/>
          </cell>
          <cell r="E8074">
            <v>0</v>
          </cell>
          <cell r="F8074">
            <v>0</v>
          </cell>
          <cell r="G8074">
            <v>0</v>
          </cell>
        </row>
        <row r="8075">
          <cell r="A8075" t="str">
            <v/>
          </cell>
          <cell r="B8075" t="str">
            <v/>
          </cell>
          <cell r="C8075">
            <v>0</v>
          </cell>
          <cell r="D8075" t="str">
            <v/>
          </cell>
          <cell r="E8075">
            <v>0</v>
          </cell>
          <cell r="F8075">
            <v>0</v>
          </cell>
          <cell r="G8075">
            <v>0</v>
          </cell>
        </row>
        <row r="8076">
          <cell r="A8076">
            <v>0</v>
          </cell>
          <cell r="B8076">
            <v>0</v>
          </cell>
          <cell r="C8076">
            <v>0</v>
          </cell>
          <cell r="D8076">
            <v>0</v>
          </cell>
          <cell r="E8076">
            <v>0</v>
          </cell>
          <cell r="F8076" t="str">
            <v>Total A</v>
          </cell>
          <cell r="G8076">
            <v>0</v>
          </cell>
        </row>
        <row r="8077">
          <cell r="A8077">
            <v>0</v>
          </cell>
          <cell r="B8077">
            <v>0</v>
          </cell>
          <cell r="C8077" t="str">
            <v>B - MANO DE OBRA</v>
          </cell>
          <cell r="D8077">
            <v>0</v>
          </cell>
          <cell r="E8077">
            <v>0</v>
          </cell>
          <cell r="F8077">
            <v>0</v>
          </cell>
          <cell r="G8077">
            <v>0</v>
          </cell>
        </row>
        <row r="8078">
          <cell r="A8078" t="str">
            <v/>
          </cell>
          <cell r="B8078">
            <v>0</v>
          </cell>
          <cell r="C8078">
            <v>0</v>
          </cell>
          <cell r="D8078" t="str">
            <v/>
          </cell>
          <cell r="E8078">
            <v>0</v>
          </cell>
          <cell r="F8078">
            <v>0</v>
          </cell>
          <cell r="G8078">
            <v>0</v>
          </cell>
        </row>
        <row r="8079">
          <cell r="A8079" t="str">
            <v/>
          </cell>
          <cell r="B8079">
            <v>0</v>
          </cell>
          <cell r="C8079">
            <v>0</v>
          </cell>
          <cell r="D8079" t="str">
            <v/>
          </cell>
          <cell r="E8079">
            <v>0</v>
          </cell>
          <cell r="F8079">
            <v>0</v>
          </cell>
          <cell r="G8079">
            <v>0</v>
          </cell>
        </row>
        <row r="8080">
          <cell r="A8080" t="str">
            <v/>
          </cell>
          <cell r="B8080">
            <v>0</v>
          </cell>
          <cell r="C8080">
            <v>0</v>
          </cell>
          <cell r="D8080" t="str">
            <v/>
          </cell>
          <cell r="E8080">
            <v>0</v>
          </cell>
          <cell r="F8080">
            <v>0</v>
          </cell>
          <cell r="G8080">
            <v>0</v>
          </cell>
        </row>
        <row r="8081">
          <cell r="A8081" t="str">
            <v/>
          </cell>
          <cell r="B8081">
            <v>0</v>
          </cell>
          <cell r="C8081">
            <v>0</v>
          </cell>
          <cell r="D8081" t="str">
            <v/>
          </cell>
          <cell r="E8081">
            <v>0</v>
          </cell>
          <cell r="F8081">
            <v>0</v>
          </cell>
          <cell r="G8081">
            <v>0</v>
          </cell>
        </row>
        <row r="8082">
          <cell r="A8082" t="str">
            <v/>
          </cell>
          <cell r="B8082">
            <v>0</v>
          </cell>
          <cell r="C8082">
            <v>0</v>
          </cell>
          <cell r="D8082" t="str">
            <v/>
          </cell>
          <cell r="E8082">
            <v>0</v>
          </cell>
          <cell r="F8082">
            <v>0</v>
          </cell>
          <cell r="G8082">
            <v>0</v>
          </cell>
        </row>
        <row r="8083">
          <cell r="A8083" t="str">
            <v/>
          </cell>
          <cell r="B8083">
            <v>0</v>
          </cell>
          <cell r="C8083">
            <v>0</v>
          </cell>
          <cell r="D8083" t="str">
            <v/>
          </cell>
          <cell r="E8083">
            <v>0</v>
          </cell>
          <cell r="F8083">
            <v>0</v>
          </cell>
          <cell r="G8083">
            <v>0</v>
          </cell>
        </row>
        <row r="8084">
          <cell r="A8084" t="str">
            <v/>
          </cell>
          <cell r="B8084">
            <v>0</v>
          </cell>
          <cell r="C8084">
            <v>0</v>
          </cell>
          <cell r="D8084" t="str">
            <v/>
          </cell>
          <cell r="E8084">
            <v>0</v>
          </cell>
          <cell r="F8084">
            <v>0</v>
          </cell>
          <cell r="G8084">
            <v>0</v>
          </cell>
        </row>
        <row r="8085">
          <cell r="A8085" t="str">
            <v/>
          </cell>
          <cell r="B8085">
            <v>0</v>
          </cell>
          <cell r="C8085">
            <v>0</v>
          </cell>
          <cell r="D8085" t="str">
            <v/>
          </cell>
          <cell r="E8085">
            <v>0</v>
          </cell>
          <cell r="F8085">
            <v>0</v>
          </cell>
          <cell r="G8085">
            <v>0</v>
          </cell>
        </row>
        <row r="8086">
          <cell r="A8086">
            <v>0</v>
          </cell>
          <cell r="B8086">
            <v>0</v>
          </cell>
          <cell r="C8086">
            <v>0</v>
          </cell>
          <cell r="D8086">
            <v>0</v>
          </cell>
          <cell r="E8086">
            <v>0</v>
          </cell>
          <cell r="F8086" t="str">
            <v>Total B</v>
          </cell>
          <cell r="G8086">
            <v>0</v>
          </cell>
        </row>
        <row r="8087">
          <cell r="A8087">
            <v>0</v>
          </cell>
          <cell r="B8087">
            <v>0</v>
          </cell>
          <cell r="C8087" t="str">
            <v>C - EQUIPOS</v>
          </cell>
          <cell r="D8087">
            <v>0</v>
          </cell>
          <cell r="E8087">
            <v>0</v>
          </cell>
          <cell r="F8087">
            <v>0</v>
          </cell>
          <cell r="G8087">
            <v>0</v>
          </cell>
        </row>
        <row r="8088">
          <cell r="A8088" t="str">
            <v/>
          </cell>
          <cell r="B8088" t="str">
            <v/>
          </cell>
          <cell r="C8088">
            <v>0</v>
          </cell>
          <cell r="D8088" t="str">
            <v/>
          </cell>
          <cell r="E8088">
            <v>0</v>
          </cell>
          <cell r="F8088">
            <v>0</v>
          </cell>
          <cell r="G8088">
            <v>0</v>
          </cell>
        </row>
        <row r="8089">
          <cell r="A8089" t="str">
            <v/>
          </cell>
          <cell r="B8089" t="str">
            <v/>
          </cell>
          <cell r="C8089">
            <v>0</v>
          </cell>
          <cell r="D8089" t="str">
            <v/>
          </cell>
          <cell r="E8089">
            <v>0</v>
          </cell>
          <cell r="F8089">
            <v>0</v>
          </cell>
          <cell r="G8089">
            <v>0</v>
          </cell>
        </row>
        <row r="8090">
          <cell r="A8090" t="str">
            <v/>
          </cell>
          <cell r="B8090" t="str">
            <v/>
          </cell>
          <cell r="C8090">
            <v>0</v>
          </cell>
          <cell r="D8090" t="str">
            <v/>
          </cell>
          <cell r="E8090">
            <v>0</v>
          </cell>
          <cell r="F8090">
            <v>0</v>
          </cell>
          <cell r="G8090">
            <v>0</v>
          </cell>
        </row>
        <row r="8091">
          <cell r="A8091" t="str">
            <v/>
          </cell>
          <cell r="B8091" t="str">
            <v/>
          </cell>
          <cell r="C8091">
            <v>0</v>
          </cell>
          <cell r="D8091" t="str">
            <v/>
          </cell>
          <cell r="E8091">
            <v>0</v>
          </cell>
          <cell r="F8091">
            <v>0</v>
          </cell>
          <cell r="G8091">
            <v>0</v>
          </cell>
        </row>
        <row r="8092">
          <cell r="A8092" t="str">
            <v/>
          </cell>
          <cell r="B8092" t="str">
            <v/>
          </cell>
          <cell r="C8092">
            <v>0</v>
          </cell>
          <cell r="D8092" t="str">
            <v/>
          </cell>
          <cell r="E8092">
            <v>0</v>
          </cell>
          <cell r="F8092">
            <v>0</v>
          </cell>
          <cell r="G8092">
            <v>0</v>
          </cell>
        </row>
        <row r="8093">
          <cell r="A8093" t="str">
            <v/>
          </cell>
          <cell r="B8093" t="str">
            <v/>
          </cell>
          <cell r="C8093">
            <v>0</v>
          </cell>
          <cell r="D8093" t="str">
            <v/>
          </cell>
          <cell r="E8093">
            <v>0</v>
          </cell>
          <cell r="F8093">
            <v>0</v>
          </cell>
          <cell r="G8093">
            <v>0</v>
          </cell>
        </row>
        <row r="8094">
          <cell r="A8094" t="str">
            <v/>
          </cell>
          <cell r="B8094" t="str">
            <v/>
          </cell>
          <cell r="C8094">
            <v>0</v>
          </cell>
          <cell r="D8094" t="str">
            <v/>
          </cell>
          <cell r="E8094">
            <v>0</v>
          </cell>
          <cell r="F8094">
            <v>0</v>
          </cell>
          <cell r="G8094">
            <v>0</v>
          </cell>
        </row>
        <row r="8095">
          <cell r="A8095" t="str">
            <v/>
          </cell>
          <cell r="B8095" t="str">
            <v/>
          </cell>
          <cell r="C8095">
            <v>0</v>
          </cell>
          <cell r="D8095" t="str">
            <v/>
          </cell>
          <cell r="E8095">
            <v>0</v>
          </cell>
          <cell r="F8095">
            <v>0</v>
          </cell>
          <cell r="G8095">
            <v>0</v>
          </cell>
        </row>
        <row r="8096">
          <cell r="A8096" t="str">
            <v/>
          </cell>
          <cell r="B8096" t="str">
            <v/>
          </cell>
          <cell r="C8096">
            <v>0</v>
          </cell>
          <cell r="D8096" t="str">
            <v/>
          </cell>
          <cell r="E8096">
            <v>0</v>
          </cell>
          <cell r="F8096">
            <v>0</v>
          </cell>
          <cell r="G8096">
            <v>0</v>
          </cell>
        </row>
        <row r="8097">
          <cell r="A8097">
            <v>0</v>
          </cell>
          <cell r="B8097">
            <v>0</v>
          </cell>
          <cell r="C8097">
            <v>0</v>
          </cell>
          <cell r="D8097">
            <v>0</v>
          </cell>
          <cell r="E8097">
            <v>0</v>
          </cell>
          <cell r="F8097" t="str">
            <v>Total C</v>
          </cell>
          <cell r="G8097">
            <v>0</v>
          </cell>
        </row>
        <row r="8098">
          <cell r="A8098">
            <v>0</v>
          </cell>
          <cell r="B8098">
            <v>0</v>
          </cell>
          <cell r="C8098">
            <v>0</v>
          </cell>
          <cell r="D8098">
            <v>0</v>
          </cell>
          <cell r="E8098">
            <v>0</v>
          </cell>
          <cell r="F8098">
            <v>0</v>
          </cell>
          <cell r="G8098">
            <v>0</v>
          </cell>
        </row>
        <row r="8099">
          <cell r="A8099" t="str">
            <v/>
          </cell>
          <cell r="B8099" t="str">
            <v/>
          </cell>
          <cell r="C8099">
            <v>0</v>
          </cell>
          <cell r="D8099" t="str">
            <v>Costo  Neto</v>
          </cell>
          <cell r="E8099">
            <v>0</v>
          </cell>
          <cell r="F8099" t="str">
            <v>Total D=A+B+C</v>
          </cell>
          <cell r="G8099">
            <v>0</v>
          </cell>
        </row>
        <row r="8101">
          <cell r="A8101" t="str">
            <v>ANALISIS DE PRECIOS</v>
          </cell>
          <cell r="B8101">
            <v>0</v>
          </cell>
          <cell r="C8101">
            <v>0</v>
          </cell>
          <cell r="D8101">
            <v>0</v>
          </cell>
          <cell r="E8101">
            <v>0</v>
          </cell>
          <cell r="F8101">
            <v>0</v>
          </cell>
          <cell r="G8101">
            <v>0</v>
          </cell>
        </row>
        <row r="8102">
          <cell r="A8102" t="str">
            <v>COMITENTE:</v>
          </cell>
          <cell r="B8102" t="str">
            <v>DIRECCIÓN DE ARQUITECTURA</v>
          </cell>
          <cell r="C8102">
            <v>0</v>
          </cell>
          <cell r="D8102">
            <v>0</v>
          </cell>
          <cell r="E8102">
            <v>0</v>
          </cell>
          <cell r="F8102">
            <v>0</v>
          </cell>
          <cell r="G8102">
            <v>0</v>
          </cell>
        </row>
        <row r="8103">
          <cell r="A8103" t="str">
            <v>CONTRATISTA:</v>
          </cell>
          <cell r="B8103" t="str">
            <v>FUNCIONALES SIGOP</v>
          </cell>
          <cell r="C8103">
            <v>0</v>
          </cell>
          <cell r="D8103">
            <v>0</v>
          </cell>
          <cell r="E8103">
            <v>0</v>
          </cell>
          <cell r="F8103">
            <v>0</v>
          </cell>
          <cell r="G8103">
            <v>0</v>
          </cell>
        </row>
        <row r="8104">
          <cell r="A8104" t="str">
            <v>OBRA:</v>
          </cell>
          <cell r="B8104" t="str">
            <v>PRUEBA PLANILLA DE MEDICION</v>
          </cell>
          <cell r="C8104">
            <v>0</v>
          </cell>
          <cell r="D8104">
            <v>0</v>
          </cell>
          <cell r="E8104">
            <v>0</v>
          </cell>
          <cell r="F8104" t="str">
            <v>PRECIOS A:</v>
          </cell>
          <cell r="G8104">
            <v>0</v>
          </cell>
        </row>
        <row r="8105">
          <cell r="A8105" t="str">
            <v>UBICACIÓN:</v>
          </cell>
          <cell r="B8105" t="str">
            <v>CENTRO CIVICO</v>
          </cell>
          <cell r="C8105">
            <v>0</v>
          </cell>
          <cell r="D8105">
            <v>0</v>
          </cell>
          <cell r="E8105">
            <v>0</v>
          </cell>
          <cell r="F8105">
            <v>0</v>
          </cell>
          <cell r="G8105">
            <v>0</v>
          </cell>
        </row>
        <row r="8106">
          <cell r="A8106" t="str">
            <v>RUBRO:</v>
          </cell>
          <cell r="B8106" t="str">
            <v/>
          </cell>
          <cell r="C8106" t="str">
            <v/>
          </cell>
          <cell r="D8106">
            <v>0</v>
          </cell>
          <cell r="E8106">
            <v>0</v>
          </cell>
          <cell r="F8106">
            <v>0</v>
          </cell>
          <cell r="G8106">
            <v>0</v>
          </cell>
        </row>
        <row r="8107">
          <cell r="A8107" t="str">
            <v>ITEM:</v>
          </cell>
          <cell r="B8107" t="str">
            <v/>
          </cell>
          <cell r="C8107" t="str">
            <v/>
          </cell>
          <cell r="D8107">
            <v>0</v>
          </cell>
          <cell r="E8107">
            <v>0</v>
          </cell>
          <cell r="F8107" t="str">
            <v>UNIDAD:</v>
          </cell>
          <cell r="G8107" t="str">
            <v/>
          </cell>
        </row>
        <row r="8108">
          <cell r="A8108">
            <v>0</v>
          </cell>
          <cell r="B8108">
            <v>0</v>
          </cell>
          <cell r="C8108">
            <v>0</v>
          </cell>
          <cell r="D8108">
            <v>0</v>
          </cell>
          <cell r="E8108">
            <v>0</v>
          </cell>
          <cell r="F8108">
            <v>0</v>
          </cell>
          <cell r="G8108">
            <v>0</v>
          </cell>
        </row>
        <row r="8109">
          <cell r="A8109" t="str">
            <v>DATOS REDETERMINACION</v>
          </cell>
          <cell r="B8109">
            <v>0</v>
          </cell>
          <cell r="C8109" t="str">
            <v>DESIGNACION</v>
          </cell>
          <cell r="D8109" t="str">
            <v>U</v>
          </cell>
          <cell r="E8109" t="str">
            <v>Cantidad</v>
          </cell>
          <cell r="F8109" t="str">
            <v>$ Unitarios</v>
          </cell>
          <cell r="G8109" t="str">
            <v>$ Parcial</v>
          </cell>
        </row>
        <row r="8110">
          <cell r="A8110" t="str">
            <v>CÓDIGO</v>
          </cell>
          <cell r="B8110" t="str">
            <v>DESCRIPCIÓN</v>
          </cell>
          <cell r="C8110">
            <v>0</v>
          </cell>
          <cell r="D8110">
            <v>0</v>
          </cell>
          <cell r="E8110">
            <v>0</v>
          </cell>
          <cell r="F8110">
            <v>0</v>
          </cell>
          <cell r="G8110">
            <v>0</v>
          </cell>
        </row>
        <row r="8111">
          <cell r="A8111">
            <v>0</v>
          </cell>
          <cell r="B8111">
            <v>0</v>
          </cell>
          <cell r="C8111" t="str">
            <v>A - MATERIALES</v>
          </cell>
          <cell r="D8111">
            <v>0</v>
          </cell>
          <cell r="E8111">
            <v>0</v>
          </cell>
          <cell r="F8111">
            <v>0</v>
          </cell>
          <cell r="G8111">
            <v>0</v>
          </cell>
        </row>
        <row r="8112">
          <cell r="A8112" t="str">
            <v/>
          </cell>
          <cell r="B8112" t="str">
            <v/>
          </cell>
          <cell r="C8112">
            <v>0</v>
          </cell>
          <cell r="D8112" t="str">
            <v/>
          </cell>
          <cell r="E8112">
            <v>0</v>
          </cell>
          <cell r="F8112">
            <v>0</v>
          </cell>
          <cell r="G8112">
            <v>0</v>
          </cell>
        </row>
        <row r="8113">
          <cell r="A8113" t="str">
            <v/>
          </cell>
          <cell r="B8113" t="str">
            <v/>
          </cell>
          <cell r="C8113">
            <v>0</v>
          </cell>
          <cell r="D8113" t="str">
            <v/>
          </cell>
          <cell r="E8113">
            <v>0</v>
          </cell>
          <cell r="F8113">
            <v>0</v>
          </cell>
          <cell r="G8113">
            <v>0</v>
          </cell>
        </row>
        <row r="8114">
          <cell r="A8114" t="str">
            <v/>
          </cell>
          <cell r="B8114" t="str">
            <v/>
          </cell>
          <cell r="C8114">
            <v>0</v>
          </cell>
          <cell r="D8114" t="str">
            <v/>
          </cell>
          <cell r="E8114">
            <v>0</v>
          </cell>
          <cell r="F8114">
            <v>0</v>
          </cell>
          <cell r="G8114">
            <v>0</v>
          </cell>
        </row>
        <row r="8115">
          <cell r="A8115" t="str">
            <v/>
          </cell>
          <cell r="B8115" t="str">
            <v/>
          </cell>
          <cell r="C8115">
            <v>0</v>
          </cell>
          <cell r="D8115" t="str">
            <v/>
          </cell>
          <cell r="E8115">
            <v>0</v>
          </cell>
          <cell r="F8115">
            <v>0</v>
          </cell>
          <cell r="G8115">
            <v>0</v>
          </cell>
        </row>
        <row r="8116">
          <cell r="A8116" t="str">
            <v/>
          </cell>
          <cell r="B8116" t="str">
            <v/>
          </cell>
          <cell r="C8116">
            <v>0</v>
          </cell>
          <cell r="D8116" t="str">
            <v/>
          </cell>
          <cell r="E8116">
            <v>0</v>
          </cell>
          <cell r="F8116">
            <v>0</v>
          </cell>
          <cell r="G8116">
            <v>0</v>
          </cell>
        </row>
        <row r="8117">
          <cell r="A8117" t="str">
            <v/>
          </cell>
          <cell r="B8117" t="str">
            <v/>
          </cell>
          <cell r="C8117">
            <v>0</v>
          </cell>
          <cell r="D8117" t="str">
            <v/>
          </cell>
          <cell r="E8117">
            <v>0</v>
          </cell>
          <cell r="F8117">
            <v>0</v>
          </cell>
          <cell r="G8117">
            <v>0</v>
          </cell>
        </row>
        <row r="8118">
          <cell r="A8118" t="str">
            <v/>
          </cell>
          <cell r="B8118" t="str">
            <v/>
          </cell>
          <cell r="C8118">
            <v>0</v>
          </cell>
          <cell r="D8118" t="str">
            <v/>
          </cell>
          <cell r="E8118">
            <v>0</v>
          </cell>
          <cell r="F8118">
            <v>0</v>
          </cell>
          <cell r="G8118">
            <v>0</v>
          </cell>
        </row>
        <row r="8119">
          <cell r="A8119" t="str">
            <v/>
          </cell>
          <cell r="B8119" t="str">
            <v/>
          </cell>
          <cell r="C8119">
            <v>0</v>
          </cell>
          <cell r="D8119" t="str">
            <v/>
          </cell>
          <cell r="E8119">
            <v>0</v>
          </cell>
          <cell r="F8119">
            <v>0</v>
          </cell>
          <cell r="G8119">
            <v>0</v>
          </cell>
        </row>
        <row r="8120">
          <cell r="A8120" t="str">
            <v/>
          </cell>
          <cell r="B8120" t="str">
            <v/>
          </cell>
          <cell r="C8120">
            <v>0</v>
          </cell>
          <cell r="D8120" t="str">
            <v/>
          </cell>
          <cell r="E8120">
            <v>0</v>
          </cell>
          <cell r="F8120">
            <v>0</v>
          </cell>
          <cell r="G8120">
            <v>0</v>
          </cell>
        </row>
        <row r="8121">
          <cell r="A8121" t="str">
            <v/>
          </cell>
          <cell r="B8121" t="str">
            <v/>
          </cell>
          <cell r="C8121">
            <v>0</v>
          </cell>
          <cell r="D8121" t="str">
            <v/>
          </cell>
          <cell r="E8121">
            <v>0</v>
          </cell>
          <cell r="F8121">
            <v>0</v>
          </cell>
          <cell r="G8121">
            <v>0</v>
          </cell>
        </row>
        <row r="8122">
          <cell r="A8122" t="str">
            <v/>
          </cell>
          <cell r="B8122" t="str">
            <v/>
          </cell>
          <cell r="C8122">
            <v>0</v>
          </cell>
          <cell r="D8122" t="str">
            <v/>
          </cell>
          <cell r="E8122">
            <v>0</v>
          </cell>
          <cell r="F8122">
            <v>0</v>
          </cell>
          <cell r="G8122">
            <v>0</v>
          </cell>
        </row>
        <row r="8123">
          <cell r="A8123" t="str">
            <v/>
          </cell>
          <cell r="B8123" t="str">
            <v/>
          </cell>
          <cell r="C8123">
            <v>0</v>
          </cell>
          <cell r="D8123" t="str">
            <v/>
          </cell>
          <cell r="E8123">
            <v>0</v>
          </cell>
          <cell r="F8123">
            <v>0</v>
          </cell>
          <cell r="G8123">
            <v>0</v>
          </cell>
        </row>
        <row r="8124">
          <cell r="A8124" t="str">
            <v/>
          </cell>
          <cell r="B8124" t="str">
            <v/>
          </cell>
          <cell r="C8124">
            <v>0</v>
          </cell>
          <cell r="D8124" t="str">
            <v/>
          </cell>
          <cell r="E8124">
            <v>0</v>
          </cell>
          <cell r="F8124">
            <v>0</v>
          </cell>
          <cell r="G8124">
            <v>0</v>
          </cell>
        </row>
        <row r="8125">
          <cell r="A8125" t="str">
            <v/>
          </cell>
          <cell r="B8125" t="str">
            <v/>
          </cell>
          <cell r="C8125">
            <v>0</v>
          </cell>
          <cell r="D8125" t="str">
            <v/>
          </cell>
          <cell r="E8125">
            <v>0</v>
          </cell>
          <cell r="F8125">
            <v>0</v>
          </cell>
          <cell r="G8125">
            <v>0</v>
          </cell>
        </row>
        <row r="8126">
          <cell r="A8126">
            <v>0</v>
          </cell>
          <cell r="B8126">
            <v>0</v>
          </cell>
          <cell r="C8126">
            <v>0</v>
          </cell>
          <cell r="D8126">
            <v>0</v>
          </cell>
          <cell r="E8126">
            <v>0</v>
          </cell>
          <cell r="F8126" t="str">
            <v>Total A</v>
          </cell>
          <cell r="G8126">
            <v>0</v>
          </cell>
        </row>
        <row r="8127">
          <cell r="A8127">
            <v>0</v>
          </cell>
          <cell r="B8127">
            <v>0</v>
          </cell>
          <cell r="C8127" t="str">
            <v>B - MANO DE OBRA</v>
          </cell>
          <cell r="D8127">
            <v>0</v>
          </cell>
          <cell r="E8127">
            <v>0</v>
          </cell>
          <cell r="F8127">
            <v>0</v>
          </cell>
          <cell r="G8127">
            <v>0</v>
          </cell>
        </row>
        <row r="8128">
          <cell r="A8128" t="str">
            <v/>
          </cell>
          <cell r="B8128">
            <v>0</v>
          </cell>
          <cell r="C8128">
            <v>0</v>
          </cell>
          <cell r="D8128" t="str">
            <v/>
          </cell>
          <cell r="E8128">
            <v>0</v>
          </cell>
          <cell r="F8128">
            <v>0</v>
          </cell>
          <cell r="G8128">
            <v>0</v>
          </cell>
        </row>
        <row r="8129">
          <cell r="A8129" t="str">
            <v/>
          </cell>
          <cell r="B8129">
            <v>0</v>
          </cell>
          <cell r="C8129">
            <v>0</v>
          </cell>
          <cell r="D8129" t="str">
            <v/>
          </cell>
          <cell r="E8129">
            <v>0</v>
          </cell>
          <cell r="F8129">
            <v>0</v>
          </cell>
          <cell r="G8129">
            <v>0</v>
          </cell>
        </row>
        <row r="8130">
          <cell r="A8130" t="str">
            <v/>
          </cell>
          <cell r="B8130">
            <v>0</v>
          </cell>
          <cell r="C8130">
            <v>0</v>
          </cell>
          <cell r="D8130" t="str">
            <v/>
          </cell>
          <cell r="E8130">
            <v>0</v>
          </cell>
          <cell r="F8130">
            <v>0</v>
          </cell>
          <cell r="G8130">
            <v>0</v>
          </cell>
        </row>
        <row r="8131">
          <cell r="A8131" t="str">
            <v/>
          </cell>
          <cell r="B8131">
            <v>0</v>
          </cell>
          <cell r="C8131">
            <v>0</v>
          </cell>
          <cell r="D8131" t="str">
            <v/>
          </cell>
          <cell r="E8131">
            <v>0</v>
          </cell>
          <cell r="F8131">
            <v>0</v>
          </cell>
          <cell r="G8131">
            <v>0</v>
          </cell>
        </row>
        <row r="8132">
          <cell r="A8132" t="str">
            <v/>
          </cell>
          <cell r="B8132">
            <v>0</v>
          </cell>
          <cell r="C8132">
            <v>0</v>
          </cell>
          <cell r="D8132" t="str">
            <v/>
          </cell>
          <cell r="E8132">
            <v>0</v>
          </cell>
          <cell r="F8132">
            <v>0</v>
          </cell>
          <cell r="G8132">
            <v>0</v>
          </cell>
        </row>
        <row r="8133">
          <cell r="A8133" t="str">
            <v/>
          </cell>
          <cell r="B8133">
            <v>0</v>
          </cell>
          <cell r="C8133">
            <v>0</v>
          </cell>
          <cell r="D8133" t="str">
            <v/>
          </cell>
          <cell r="E8133">
            <v>0</v>
          </cell>
          <cell r="F8133">
            <v>0</v>
          </cell>
          <cell r="G8133">
            <v>0</v>
          </cell>
        </row>
        <row r="8134">
          <cell r="A8134" t="str">
            <v/>
          </cell>
          <cell r="B8134">
            <v>0</v>
          </cell>
          <cell r="C8134">
            <v>0</v>
          </cell>
          <cell r="D8134" t="str">
            <v/>
          </cell>
          <cell r="E8134">
            <v>0</v>
          </cell>
          <cell r="F8134">
            <v>0</v>
          </cell>
          <cell r="G8134">
            <v>0</v>
          </cell>
        </row>
        <row r="8135">
          <cell r="A8135" t="str">
            <v/>
          </cell>
          <cell r="B8135">
            <v>0</v>
          </cell>
          <cell r="C8135">
            <v>0</v>
          </cell>
          <cell r="D8135" t="str">
            <v/>
          </cell>
          <cell r="E8135">
            <v>0</v>
          </cell>
          <cell r="F8135">
            <v>0</v>
          </cell>
          <cell r="G8135">
            <v>0</v>
          </cell>
        </row>
        <row r="8136">
          <cell r="A8136">
            <v>0</v>
          </cell>
          <cell r="B8136">
            <v>0</v>
          </cell>
          <cell r="C8136">
            <v>0</v>
          </cell>
          <cell r="D8136">
            <v>0</v>
          </cell>
          <cell r="E8136">
            <v>0</v>
          </cell>
          <cell r="F8136" t="str">
            <v>Total B</v>
          </cell>
          <cell r="G8136">
            <v>0</v>
          </cell>
        </row>
        <row r="8137">
          <cell r="A8137">
            <v>0</v>
          </cell>
          <cell r="B8137">
            <v>0</v>
          </cell>
          <cell r="C8137" t="str">
            <v>C - EQUIPOS</v>
          </cell>
          <cell r="D8137">
            <v>0</v>
          </cell>
          <cell r="E8137">
            <v>0</v>
          </cell>
          <cell r="F8137">
            <v>0</v>
          </cell>
          <cell r="G8137">
            <v>0</v>
          </cell>
        </row>
        <row r="8138">
          <cell r="A8138" t="str">
            <v/>
          </cell>
          <cell r="B8138" t="str">
            <v/>
          </cell>
          <cell r="C8138">
            <v>0</v>
          </cell>
          <cell r="D8138" t="str">
            <v/>
          </cell>
          <cell r="E8138">
            <v>0</v>
          </cell>
          <cell r="F8138">
            <v>0</v>
          </cell>
          <cell r="G8138">
            <v>0</v>
          </cell>
        </row>
        <row r="8139">
          <cell r="A8139" t="str">
            <v/>
          </cell>
          <cell r="B8139" t="str">
            <v/>
          </cell>
          <cell r="C8139">
            <v>0</v>
          </cell>
          <cell r="D8139" t="str">
            <v/>
          </cell>
          <cell r="E8139">
            <v>0</v>
          </cell>
          <cell r="F8139">
            <v>0</v>
          </cell>
          <cell r="G8139">
            <v>0</v>
          </cell>
        </row>
        <row r="8140">
          <cell r="A8140" t="str">
            <v/>
          </cell>
          <cell r="B8140" t="str">
            <v/>
          </cell>
          <cell r="C8140">
            <v>0</v>
          </cell>
          <cell r="D8140" t="str">
            <v/>
          </cell>
          <cell r="E8140">
            <v>0</v>
          </cell>
          <cell r="F8140">
            <v>0</v>
          </cell>
          <cell r="G8140">
            <v>0</v>
          </cell>
        </row>
        <row r="8141">
          <cell r="A8141" t="str">
            <v/>
          </cell>
          <cell r="B8141" t="str">
            <v/>
          </cell>
          <cell r="C8141">
            <v>0</v>
          </cell>
          <cell r="D8141" t="str">
            <v/>
          </cell>
          <cell r="E8141">
            <v>0</v>
          </cell>
          <cell r="F8141">
            <v>0</v>
          </cell>
          <cell r="G8141">
            <v>0</v>
          </cell>
        </row>
        <row r="8142">
          <cell r="A8142" t="str">
            <v/>
          </cell>
          <cell r="B8142" t="str">
            <v/>
          </cell>
          <cell r="C8142">
            <v>0</v>
          </cell>
          <cell r="D8142" t="str">
            <v/>
          </cell>
          <cell r="E8142">
            <v>0</v>
          </cell>
          <cell r="F8142">
            <v>0</v>
          </cell>
          <cell r="G8142">
            <v>0</v>
          </cell>
        </row>
        <row r="8143">
          <cell r="A8143" t="str">
            <v/>
          </cell>
          <cell r="B8143" t="str">
            <v/>
          </cell>
          <cell r="C8143">
            <v>0</v>
          </cell>
          <cell r="D8143" t="str">
            <v/>
          </cell>
          <cell r="E8143">
            <v>0</v>
          </cell>
          <cell r="F8143">
            <v>0</v>
          </cell>
          <cell r="G8143">
            <v>0</v>
          </cell>
        </row>
        <row r="8144">
          <cell r="A8144" t="str">
            <v/>
          </cell>
          <cell r="B8144" t="str">
            <v/>
          </cell>
          <cell r="C8144">
            <v>0</v>
          </cell>
          <cell r="D8144" t="str">
            <v/>
          </cell>
          <cell r="E8144">
            <v>0</v>
          </cell>
          <cell r="F8144">
            <v>0</v>
          </cell>
          <cell r="G8144">
            <v>0</v>
          </cell>
        </row>
        <row r="8145">
          <cell r="A8145" t="str">
            <v/>
          </cell>
          <cell r="B8145" t="str">
            <v/>
          </cell>
          <cell r="C8145">
            <v>0</v>
          </cell>
          <cell r="D8145" t="str">
            <v/>
          </cell>
          <cell r="E8145">
            <v>0</v>
          </cell>
          <cell r="F8145">
            <v>0</v>
          </cell>
          <cell r="G8145">
            <v>0</v>
          </cell>
        </row>
        <row r="8146">
          <cell r="A8146" t="str">
            <v/>
          </cell>
          <cell r="B8146" t="str">
            <v/>
          </cell>
          <cell r="C8146">
            <v>0</v>
          </cell>
          <cell r="D8146" t="str">
            <v/>
          </cell>
          <cell r="E8146">
            <v>0</v>
          </cell>
          <cell r="F8146">
            <v>0</v>
          </cell>
          <cell r="G8146">
            <v>0</v>
          </cell>
        </row>
        <row r="8147">
          <cell r="A8147">
            <v>0</v>
          </cell>
          <cell r="B8147">
            <v>0</v>
          </cell>
          <cell r="C8147">
            <v>0</v>
          </cell>
          <cell r="D8147">
            <v>0</v>
          </cell>
          <cell r="E8147">
            <v>0</v>
          </cell>
          <cell r="F8147" t="str">
            <v>Total C</v>
          </cell>
          <cell r="G8147">
            <v>0</v>
          </cell>
        </row>
        <row r="8148">
          <cell r="A8148">
            <v>0</v>
          </cell>
          <cell r="B8148">
            <v>0</v>
          </cell>
          <cell r="C8148">
            <v>0</v>
          </cell>
          <cell r="D8148">
            <v>0</v>
          </cell>
          <cell r="E8148">
            <v>0</v>
          </cell>
          <cell r="F8148">
            <v>0</v>
          </cell>
          <cell r="G8148">
            <v>0</v>
          </cell>
        </row>
        <row r="8149">
          <cell r="A8149" t="str">
            <v/>
          </cell>
          <cell r="B8149" t="str">
            <v/>
          </cell>
          <cell r="C8149">
            <v>0</v>
          </cell>
          <cell r="D8149" t="str">
            <v>Costo  Neto</v>
          </cell>
          <cell r="E8149">
            <v>0</v>
          </cell>
          <cell r="F8149" t="str">
            <v>Total D=A+B+C</v>
          </cell>
          <cell r="G8149">
            <v>0</v>
          </cell>
        </row>
        <row r="8151">
          <cell r="A8151" t="str">
            <v>ANALISIS DE PRECIOS</v>
          </cell>
          <cell r="B8151">
            <v>0</v>
          </cell>
          <cell r="C8151">
            <v>0</v>
          </cell>
          <cell r="D8151">
            <v>0</v>
          </cell>
          <cell r="E8151">
            <v>0</v>
          </cell>
          <cell r="F8151">
            <v>0</v>
          </cell>
          <cell r="G8151">
            <v>0</v>
          </cell>
        </row>
        <row r="8152">
          <cell r="A8152" t="str">
            <v>COMITENTE:</v>
          </cell>
          <cell r="B8152" t="str">
            <v>DIRECCIÓN DE ARQUITECTURA</v>
          </cell>
          <cell r="C8152">
            <v>0</v>
          </cell>
          <cell r="D8152">
            <v>0</v>
          </cell>
          <cell r="E8152">
            <v>0</v>
          </cell>
          <cell r="F8152">
            <v>0</v>
          </cell>
          <cell r="G8152">
            <v>0</v>
          </cell>
        </row>
        <row r="8153">
          <cell r="A8153" t="str">
            <v>CONTRATISTA:</v>
          </cell>
          <cell r="B8153" t="str">
            <v>FUNCIONALES SIGOP</v>
          </cell>
          <cell r="C8153">
            <v>0</v>
          </cell>
          <cell r="D8153">
            <v>0</v>
          </cell>
          <cell r="E8153">
            <v>0</v>
          </cell>
          <cell r="F8153">
            <v>0</v>
          </cell>
          <cell r="G8153">
            <v>0</v>
          </cell>
        </row>
        <row r="8154">
          <cell r="A8154" t="str">
            <v>OBRA:</v>
          </cell>
          <cell r="B8154" t="str">
            <v>PRUEBA PLANILLA DE MEDICION</v>
          </cell>
          <cell r="C8154">
            <v>0</v>
          </cell>
          <cell r="D8154">
            <v>0</v>
          </cell>
          <cell r="E8154">
            <v>0</v>
          </cell>
          <cell r="F8154" t="str">
            <v>PRECIOS A:</v>
          </cell>
          <cell r="G8154">
            <v>0</v>
          </cell>
        </row>
        <row r="8155">
          <cell r="A8155" t="str">
            <v>UBICACIÓN:</v>
          </cell>
          <cell r="B8155" t="str">
            <v>CENTRO CIVICO</v>
          </cell>
          <cell r="C8155">
            <v>0</v>
          </cell>
          <cell r="D8155">
            <v>0</v>
          </cell>
          <cell r="E8155">
            <v>0</v>
          </cell>
          <cell r="F8155">
            <v>0</v>
          </cell>
          <cell r="G8155">
            <v>0</v>
          </cell>
        </row>
        <row r="8156">
          <cell r="A8156" t="str">
            <v>RUBRO:</v>
          </cell>
          <cell r="B8156" t="str">
            <v/>
          </cell>
          <cell r="C8156" t="str">
            <v/>
          </cell>
          <cell r="D8156">
            <v>0</v>
          </cell>
          <cell r="E8156">
            <v>0</v>
          </cell>
          <cell r="F8156">
            <v>0</v>
          </cell>
          <cell r="G8156">
            <v>0</v>
          </cell>
        </row>
        <row r="8157">
          <cell r="A8157" t="str">
            <v>ITEM:</v>
          </cell>
          <cell r="B8157" t="str">
            <v/>
          </cell>
          <cell r="C8157" t="str">
            <v/>
          </cell>
          <cell r="D8157">
            <v>0</v>
          </cell>
          <cell r="E8157">
            <v>0</v>
          </cell>
          <cell r="F8157" t="str">
            <v>UNIDAD:</v>
          </cell>
          <cell r="G8157" t="str">
            <v/>
          </cell>
        </row>
        <row r="8158">
          <cell r="A8158">
            <v>0</v>
          </cell>
          <cell r="B8158">
            <v>0</v>
          </cell>
          <cell r="C8158">
            <v>0</v>
          </cell>
          <cell r="D8158">
            <v>0</v>
          </cell>
          <cell r="E8158">
            <v>0</v>
          </cell>
          <cell r="F8158">
            <v>0</v>
          </cell>
          <cell r="G8158">
            <v>0</v>
          </cell>
        </row>
        <row r="8159">
          <cell r="A8159" t="str">
            <v>DATOS REDETERMINACION</v>
          </cell>
          <cell r="B8159">
            <v>0</v>
          </cell>
          <cell r="C8159" t="str">
            <v>DESIGNACION</v>
          </cell>
          <cell r="D8159" t="str">
            <v>U</v>
          </cell>
          <cell r="E8159" t="str">
            <v>Cantidad</v>
          </cell>
          <cell r="F8159" t="str">
            <v>$ Unitarios</v>
          </cell>
          <cell r="G8159" t="str">
            <v>$ Parcial</v>
          </cell>
        </row>
        <row r="8160">
          <cell r="A8160" t="str">
            <v>CÓDIGO</v>
          </cell>
          <cell r="B8160" t="str">
            <v>DESCRIPCIÓN</v>
          </cell>
          <cell r="C8160">
            <v>0</v>
          </cell>
          <cell r="D8160">
            <v>0</v>
          </cell>
          <cell r="E8160">
            <v>0</v>
          </cell>
          <cell r="F8160">
            <v>0</v>
          </cell>
          <cell r="G8160">
            <v>0</v>
          </cell>
        </row>
        <row r="8161">
          <cell r="A8161">
            <v>0</v>
          </cell>
          <cell r="B8161">
            <v>0</v>
          </cell>
          <cell r="C8161" t="str">
            <v>A - MATERIALES</v>
          </cell>
          <cell r="D8161">
            <v>0</v>
          </cell>
          <cell r="E8161">
            <v>0</v>
          </cell>
          <cell r="F8161">
            <v>0</v>
          </cell>
          <cell r="G8161">
            <v>0</v>
          </cell>
        </row>
        <row r="8162">
          <cell r="A8162" t="str">
            <v/>
          </cell>
          <cell r="B8162" t="str">
            <v/>
          </cell>
          <cell r="C8162">
            <v>0</v>
          </cell>
          <cell r="D8162" t="str">
            <v/>
          </cell>
          <cell r="E8162">
            <v>0</v>
          </cell>
          <cell r="F8162">
            <v>0</v>
          </cell>
          <cell r="G8162">
            <v>0</v>
          </cell>
        </row>
        <row r="8163">
          <cell r="A8163" t="str">
            <v/>
          </cell>
          <cell r="B8163" t="str">
            <v/>
          </cell>
          <cell r="C8163">
            <v>0</v>
          </cell>
          <cell r="D8163" t="str">
            <v/>
          </cell>
          <cell r="E8163">
            <v>0</v>
          </cell>
          <cell r="F8163">
            <v>0</v>
          </cell>
          <cell r="G8163">
            <v>0</v>
          </cell>
        </row>
        <row r="8164">
          <cell r="A8164" t="str">
            <v/>
          </cell>
          <cell r="B8164" t="str">
            <v/>
          </cell>
          <cell r="C8164">
            <v>0</v>
          </cell>
          <cell r="D8164" t="str">
            <v/>
          </cell>
          <cell r="E8164">
            <v>0</v>
          </cell>
          <cell r="F8164">
            <v>0</v>
          </cell>
          <cell r="G8164">
            <v>0</v>
          </cell>
        </row>
        <row r="8165">
          <cell r="A8165" t="str">
            <v/>
          </cell>
          <cell r="B8165" t="str">
            <v/>
          </cell>
          <cell r="C8165">
            <v>0</v>
          </cell>
          <cell r="D8165" t="str">
            <v/>
          </cell>
          <cell r="E8165">
            <v>0</v>
          </cell>
          <cell r="F8165">
            <v>0</v>
          </cell>
          <cell r="G8165">
            <v>0</v>
          </cell>
        </row>
        <row r="8166">
          <cell r="A8166" t="str">
            <v/>
          </cell>
          <cell r="B8166" t="str">
            <v/>
          </cell>
          <cell r="C8166">
            <v>0</v>
          </cell>
          <cell r="D8166" t="str">
            <v/>
          </cell>
          <cell r="E8166">
            <v>0</v>
          </cell>
          <cell r="F8166">
            <v>0</v>
          </cell>
          <cell r="G8166">
            <v>0</v>
          </cell>
        </row>
        <row r="8167">
          <cell r="A8167" t="str">
            <v/>
          </cell>
          <cell r="B8167" t="str">
            <v/>
          </cell>
          <cell r="C8167">
            <v>0</v>
          </cell>
          <cell r="D8167" t="str">
            <v/>
          </cell>
          <cell r="E8167">
            <v>0</v>
          </cell>
          <cell r="F8167">
            <v>0</v>
          </cell>
          <cell r="G8167">
            <v>0</v>
          </cell>
        </row>
        <row r="8168">
          <cell r="A8168" t="str">
            <v/>
          </cell>
          <cell r="B8168" t="str">
            <v/>
          </cell>
          <cell r="C8168">
            <v>0</v>
          </cell>
          <cell r="D8168" t="str">
            <v/>
          </cell>
          <cell r="E8168">
            <v>0</v>
          </cell>
          <cell r="F8168">
            <v>0</v>
          </cell>
          <cell r="G8168">
            <v>0</v>
          </cell>
        </row>
        <row r="8169">
          <cell r="A8169" t="str">
            <v/>
          </cell>
          <cell r="B8169" t="str">
            <v/>
          </cell>
          <cell r="C8169">
            <v>0</v>
          </cell>
          <cell r="D8169" t="str">
            <v/>
          </cell>
          <cell r="E8169">
            <v>0</v>
          </cell>
          <cell r="F8169">
            <v>0</v>
          </cell>
          <cell r="G8169">
            <v>0</v>
          </cell>
        </row>
        <row r="8170">
          <cell r="A8170" t="str">
            <v/>
          </cell>
          <cell r="B8170" t="str">
            <v/>
          </cell>
          <cell r="C8170">
            <v>0</v>
          </cell>
          <cell r="D8170" t="str">
            <v/>
          </cell>
          <cell r="E8170">
            <v>0</v>
          </cell>
          <cell r="F8170">
            <v>0</v>
          </cell>
          <cell r="G8170">
            <v>0</v>
          </cell>
        </row>
        <row r="8171">
          <cell r="A8171" t="str">
            <v/>
          </cell>
          <cell r="B8171" t="str">
            <v/>
          </cell>
          <cell r="C8171">
            <v>0</v>
          </cell>
          <cell r="D8171" t="str">
            <v/>
          </cell>
          <cell r="E8171">
            <v>0</v>
          </cell>
          <cell r="F8171">
            <v>0</v>
          </cell>
          <cell r="G8171">
            <v>0</v>
          </cell>
        </row>
        <row r="8172">
          <cell r="A8172" t="str">
            <v/>
          </cell>
          <cell r="B8172" t="str">
            <v/>
          </cell>
          <cell r="C8172">
            <v>0</v>
          </cell>
          <cell r="D8172" t="str">
            <v/>
          </cell>
          <cell r="E8172">
            <v>0</v>
          </cell>
          <cell r="F8172">
            <v>0</v>
          </cell>
          <cell r="G8172">
            <v>0</v>
          </cell>
        </row>
        <row r="8173">
          <cell r="A8173" t="str">
            <v/>
          </cell>
          <cell r="B8173" t="str">
            <v/>
          </cell>
          <cell r="C8173">
            <v>0</v>
          </cell>
          <cell r="D8173" t="str">
            <v/>
          </cell>
          <cell r="E8173">
            <v>0</v>
          </cell>
          <cell r="F8173">
            <v>0</v>
          </cell>
          <cell r="G8173">
            <v>0</v>
          </cell>
        </row>
        <row r="8174">
          <cell r="A8174" t="str">
            <v/>
          </cell>
          <cell r="B8174" t="str">
            <v/>
          </cell>
          <cell r="C8174">
            <v>0</v>
          </cell>
          <cell r="D8174" t="str">
            <v/>
          </cell>
          <cell r="E8174">
            <v>0</v>
          </cell>
          <cell r="F8174">
            <v>0</v>
          </cell>
          <cell r="G8174">
            <v>0</v>
          </cell>
        </row>
        <row r="8175">
          <cell r="A8175" t="str">
            <v/>
          </cell>
          <cell r="B8175" t="str">
            <v/>
          </cell>
          <cell r="C8175">
            <v>0</v>
          </cell>
          <cell r="D8175" t="str">
            <v/>
          </cell>
          <cell r="E8175">
            <v>0</v>
          </cell>
          <cell r="F8175">
            <v>0</v>
          </cell>
          <cell r="G8175">
            <v>0</v>
          </cell>
        </row>
        <row r="8176">
          <cell r="A8176">
            <v>0</v>
          </cell>
          <cell r="B8176">
            <v>0</v>
          </cell>
          <cell r="C8176">
            <v>0</v>
          </cell>
          <cell r="D8176">
            <v>0</v>
          </cell>
          <cell r="E8176">
            <v>0</v>
          </cell>
          <cell r="F8176" t="str">
            <v>Total A</v>
          </cell>
          <cell r="G8176">
            <v>0</v>
          </cell>
        </row>
        <row r="8177">
          <cell r="A8177">
            <v>0</v>
          </cell>
          <cell r="B8177">
            <v>0</v>
          </cell>
          <cell r="C8177" t="str">
            <v>B - MANO DE OBRA</v>
          </cell>
          <cell r="D8177">
            <v>0</v>
          </cell>
          <cell r="E8177">
            <v>0</v>
          </cell>
          <cell r="F8177">
            <v>0</v>
          </cell>
          <cell r="G8177">
            <v>0</v>
          </cell>
        </row>
        <row r="8178">
          <cell r="A8178" t="str">
            <v/>
          </cell>
          <cell r="B8178">
            <v>0</v>
          </cell>
          <cell r="C8178">
            <v>0</v>
          </cell>
          <cell r="D8178" t="str">
            <v/>
          </cell>
          <cell r="E8178">
            <v>0</v>
          </cell>
          <cell r="F8178">
            <v>0</v>
          </cell>
          <cell r="G8178">
            <v>0</v>
          </cell>
        </row>
        <row r="8179">
          <cell r="A8179" t="str">
            <v/>
          </cell>
          <cell r="B8179">
            <v>0</v>
          </cell>
          <cell r="C8179">
            <v>0</v>
          </cell>
          <cell r="D8179" t="str">
            <v/>
          </cell>
          <cell r="E8179">
            <v>0</v>
          </cell>
          <cell r="F8179">
            <v>0</v>
          </cell>
          <cell r="G8179">
            <v>0</v>
          </cell>
        </row>
        <row r="8180">
          <cell r="A8180" t="str">
            <v/>
          </cell>
          <cell r="B8180">
            <v>0</v>
          </cell>
          <cell r="C8180">
            <v>0</v>
          </cell>
          <cell r="D8180" t="str">
            <v/>
          </cell>
          <cell r="E8180">
            <v>0</v>
          </cell>
          <cell r="F8180">
            <v>0</v>
          </cell>
          <cell r="G8180">
            <v>0</v>
          </cell>
        </row>
        <row r="8181">
          <cell r="A8181" t="str">
            <v/>
          </cell>
          <cell r="B8181">
            <v>0</v>
          </cell>
          <cell r="C8181">
            <v>0</v>
          </cell>
          <cell r="D8181" t="str">
            <v/>
          </cell>
          <cell r="E8181">
            <v>0</v>
          </cell>
          <cell r="F8181">
            <v>0</v>
          </cell>
          <cell r="G8181">
            <v>0</v>
          </cell>
        </row>
        <row r="8182">
          <cell r="A8182" t="str">
            <v/>
          </cell>
          <cell r="B8182">
            <v>0</v>
          </cell>
          <cell r="C8182">
            <v>0</v>
          </cell>
          <cell r="D8182" t="str">
            <v/>
          </cell>
          <cell r="E8182">
            <v>0</v>
          </cell>
          <cell r="F8182">
            <v>0</v>
          </cell>
          <cell r="G8182">
            <v>0</v>
          </cell>
        </row>
        <row r="8183">
          <cell r="A8183" t="str">
            <v/>
          </cell>
          <cell r="B8183">
            <v>0</v>
          </cell>
          <cell r="C8183">
            <v>0</v>
          </cell>
          <cell r="D8183" t="str">
            <v/>
          </cell>
          <cell r="E8183">
            <v>0</v>
          </cell>
          <cell r="F8183">
            <v>0</v>
          </cell>
          <cell r="G8183">
            <v>0</v>
          </cell>
        </row>
        <row r="8184">
          <cell r="A8184" t="str">
            <v/>
          </cell>
          <cell r="B8184">
            <v>0</v>
          </cell>
          <cell r="C8184">
            <v>0</v>
          </cell>
          <cell r="D8184" t="str">
            <v/>
          </cell>
          <cell r="E8184">
            <v>0</v>
          </cell>
          <cell r="F8184">
            <v>0</v>
          </cell>
          <cell r="G8184">
            <v>0</v>
          </cell>
        </row>
        <row r="8185">
          <cell r="A8185" t="str">
            <v/>
          </cell>
          <cell r="B8185">
            <v>0</v>
          </cell>
          <cell r="C8185">
            <v>0</v>
          </cell>
          <cell r="D8185" t="str">
            <v/>
          </cell>
          <cell r="E8185">
            <v>0</v>
          </cell>
          <cell r="F8185">
            <v>0</v>
          </cell>
          <cell r="G8185">
            <v>0</v>
          </cell>
        </row>
        <row r="8186">
          <cell r="A8186">
            <v>0</v>
          </cell>
          <cell r="B8186">
            <v>0</v>
          </cell>
          <cell r="C8186">
            <v>0</v>
          </cell>
          <cell r="D8186">
            <v>0</v>
          </cell>
          <cell r="E8186">
            <v>0</v>
          </cell>
          <cell r="F8186" t="str">
            <v>Total B</v>
          </cell>
          <cell r="G8186">
            <v>0</v>
          </cell>
        </row>
        <row r="8187">
          <cell r="A8187">
            <v>0</v>
          </cell>
          <cell r="B8187">
            <v>0</v>
          </cell>
          <cell r="C8187" t="str">
            <v>C - EQUIPOS</v>
          </cell>
          <cell r="D8187">
            <v>0</v>
          </cell>
          <cell r="E8187">
            <v>0</v>
          </cell>
          <cell r="F8187">
            <v>0</v>
          </cell>
          <cell r="G8187">
            <v>0</v>
          </cell>
        </row>
        <row r="8188">
          <cell r="A8188" t="str">
            <v/>
          </cell>
          <cell r="B8188" t="str">
            <v/>
          </cell>
          <cell r="C8188">
            <v>0</v>
          </cell>
          <cell r="D8188" t="str">
            <v/>
          </cell>
          <cell r="E8188">
            <v>0</v>
          </cell>
          <cell r="F8188">
            <v>0</v>
          </cell>
          <cell r="G8188">
            <v>0</v>
          </cell>
        </row>
        <row r="8189">
          <cell r="A8189" t="str">
            <v/>
          </cell>
          <cell r="B8189" t="str">
            <v/>
          </cell>
          <cell r="C8189">
            <v>0</v>
          </cell>
          <cell r="D8189" t="str">
            <v/>
          </cell>
          <cell r="E8189">
            <v>0</v>
          </cell>
          <cell r="F8189">
            <v>0</v>
          </cell>
          <cell r="G8189">
            <v>0</v>
          </cell>
        </row>
        <row r="8190">
          <cell r="A8190" t="str">
            <v/>
          </cell>
          <cell r="B8190" t="str">
            <v/>
          </cell>
          <cell r="C8190">
            <v>0</v>
          </cell>
          <cell r="D8190" t="str">
            <v/>
          </cell>
          <cell r="E8190">
            <v>0</v>
          </cell>
          <cell r="F8190">
            <v>0</v>
          </cell>
          <cell r="G8190">
            <v>0</v>
          </cell>
        </row>
        <row r="8191">
          <cell r="A8191" t="str">
            <v/>
          </cell>
          <cell r="B8191" t="str">
            <v/>
          </cell>
          <cell r="C8191">
            <v>0</v>
          </cell>
          <cell r="D8191" t="str">
            <v/>
          </cell>
          <cell r="E8191">
            <v>0</v>
          </cell>
          <cell r="F8191">
            <v>0</v>
          </cell>
          <cell r="G8191">
            <v>0</v>
          </cell>
        </row>
        <row r="8192">
          <cell r="A8192" t="str">
            <v/>
          </cell>
          <cell r="B8192" t="str">
            <v/>
          </cell>
          <cell r="C8192">
            <v>0</v>
          </cell>
          <cell r="D8192" t="str">
            <v/>
          </cell>
          <cell r="E8192">
            <v>0</v>
          </cell>
          <cell r="F8192">
            <v>0</v>
          </cell>
          <cell r="G8192">
            <v>0</v>
          </cell>
        </row>
        <row r="8193">
          <cell r="A8193" t="str">
            <v/>
          </cell>
          <cell r="B8193" t="str">
            <v/>
          </cell>
          <cell r="C8193">
            <v>0</v>
          </cell>
          <cell r="D8193" t="str">
            <v/>
          </cell>
          <cell r="E8193">
            <v>0</v>
          </cell>
          <cell r="F8193">
            <v>0</v>
          </cell>
          <cell r="G8193">
            <v>0</v>
          </cell>
        </row>
        <row r="8194">
          <cell r="A8194" t="str">
            <v/>
          </cell>
          <cell r="B8194" t="str">
            <v/>
          </cell>
          <cell r="C8194">
            <v>0</v>
          </cell>
          <cell r="D8194" t="str">
            <v/>
          </cell>
          <cell r="E8194">
            <v>0</v>
          </cell>
          <cell r="F8194">
            <v>0</v>
          </cell>
          <cell r="G8194">
            <v>0</v>
          </cell>
        </row>
        <row r="8195">
          <cell r="A8195" t="str">
            <v/>
          </cell>
          <cell r="B8195" t="str">
            <v/>
          </cell>
          <cell r="C8195">
            <v>0</v>
          </cell>
          <cell r="D8195" t="str">
            <v/>
          </cell>
          <cell r="E8195">
            <v>0</v>
          </cell>
          <cell r="F8195">
            <v>0</v>
          </cell>
          <cell r="G8195">
            <v>0</v>
          </cell>
        </row>
        <row r="8196">
          <cell r="A8196" t="str">
            <v/>
          </cell>
          <cell r="B8196" t="str">
            <v/>
          </cell>
          <cell r="C8196">
            <v>0</v>
          </cell>
          <cell r="D8196" t="str">
            <v/>
          </cell>
          <cell r="E8196">
            <v>0</v>
          </cell>
          <cell r="F8196">
            <v>0</v>
          </cell>
          <cell r="G8196">
            <v>0</v>
          </cell>
        </row>
        <row r="8197">
          <cell r="A8197">
            <v>0</v>
          </cell>
          <cell r="B8197">
            <v>0</v>
          </cell>
          <cell r="C8197">
            <v>0</v>
          </cell>
          <cell r="D8197">
            <v>0</v>
          </cell>
          <cell r="E8197">
            <v>0</v>
          </cell>
          <cell r="F8197" t="str">
            <v>Total C</v>
          </cell>
          <cell r="G8197">
            <v>0</v>
          </cell>
        </row>
        <row r="8198">
          <cell r="A8198">
            <v>0</v>
          </cell>
          <cell r="B8198">
            <v>0</v>
          </cell>
          <cell r="C8198">
            <v>0</v>
          </cell>
          <cell r="D8198">
            <v>0</v>
          </cell>
          <cell r="E8198">
            <v>0</v>
          </cell>
          <cell r="F8198">
            <v>0</v>
          </cell>
          <cell r="G8198">
            <v>0</v>
          </cell>
        </row>
        <row r="8199">
          <cell r="A8199" t="str">
            <v/>
          </cell>
          <cell r="B8199" t="str">
            <v/>
          </cell>
          <cell r="C8199">
            <v>0</v>
          </cell>
          <cell r="D8199" t="str">
            <v>Costo  Neto</v>
          </cell>
          <cell r="E8199">
            <v>0</v>
          </cell>
          <cell r="F8199" t="str">
            <v>Total D=A+B+C</v>
          </cell>
          <cell r="G8199">
            <v>0</v>
          </cell>
        </row>
        <row r="8201">
          <cell r="A8201" t="str">
            <v>ANALISIS DE PRECIOS</v>
          </cell>
          <cell r="B8201">
            <v>0</v>
          </cell>
          <cell r="C8201">
            <v>0</v>
          </cell>
          <cell r="D8201">
            <v>0</v>
          </cell>
          <cell r="E8201">
            <v>0</v>
          </cell>
          <cell r="F8201">
            <v>0</v>
          </cell>
          <cell r="G8201">
            <v>0</v>
          </cell>
        </row>
        <row r="8202">
          <cell r="A8202" t="str">
            <v>COMITENTE:</v>
          </cell>
          <cell r="B8202" t="str">
            <v>DIRECCIÓN DE ARQUITECTURA</v>
          </cell>
          <cell r="C8202">
            <v>0</v>
          </cell>
          <cell r="D8202">
            <v>0</v>
          </cell>
          <cell r="E8202">
            <v>0</v>
          </cell>
          <cell r="F8202">
            <v>0</v>
          </cell>
          <cell r="G8202">
            <v>0</v>
          </cell>
        </row>
        <row r="8203">
          <cell r="A8203" t="str">
            <v>CONTRATISTA:</v>
          </cell>
          <cell r="B8203" t="str">
            <v>FUNCIONALES SIGOP</v>
          </cell>
          <cell r="C8203">
            <v>0</v>
          </cell>
          <cell r="D8203">
            <v>0</v>
          </cell>
          <cell r="E8203">
            <v>0</v>
          </cell>
          <cell r="F8203">
            <v>0</v>
          </cell>
          <cell r="G8203">
            <v>0</v>
          </cell>
        </row>
        <row r="8204">
          <cell r="A8204" t="str">
            <v>OBRA:</v>
          </cell>
          <cell r="B8204" t="str">
            <v>PRUEBA PLANILLA DE MEDICION</v>
          </cell>
          <cell r="C8204">
            <v>0</v>
          </cell>
          <cell r="D8204">
            <v>0</v>
          </cell>
          <cell r="E8204">
            <v>0</v>
          </cell>
          <cell r="F8204" t="str">
            <v>PRECIOS A:</v>
          </cell>
          <cell r="G8204">
            <v>0</v>
          </cell>
        </row>
        <row r="8205">
          <cell r="A8205" t="str">
            <v>UBICACIÓN:</v>
          </cell>
          <cell r="B8205" t="str">
            <v>CENTRO CIVICO</v>
          </cell>
          <cell r="C8205">
            <v>0</v>
          </cell>
          <cell r="D8205">
            <v>0</v>
          </cell>
          <cell r="E8205">
            <v>0</v>
          </cell>
          <cell r="F8205">
            <v>0</v>
          </cell>
          <cell r="G8205">
            <v>0</v>
          </cell>
        </row>
        <row r="8206">
          <cell r="A8206" t="str">
            <v>RUBRO:</v>
          </cell>
          <cell r="B8206" t="str">
            <v/>
          </cell>
          <cell r="C8206" t="str">
            <v/>
          </cell>
          <cell r="D8206">
            <v>0</v>
          </cell>
          <cell r="E8206">
            <v>0</v>
          </cell>
          <cell r="F8206">
            <v>0</v>
          </cell>
          <cell r="G8206">
            <v>0</v>
          </cell>
        </row>
        <row r="8207">
          <cell r="A8207" t="str">
            <v>ITEM:</v>
          </cell>
          <cell r="B8207" t="str">
            <v/>
          </cell>
          <cell r="C8207" t="str">
            <v/>
          </cell>
          <cell r="D8207">
            <v>0</v>
          </cell>
          <cell r="E8207">
            <v>0</v>
          </cell>
          <cell r="F8207" t="str">
            <v>UNIDAD:</v>
          </cell>
          <cell r="G8207" t="str">
            <v/>
          </cell>
        </row>
        <row r="8208">
          <cell r="A8208">
            <v>0</v>
          </cell>
          <cell r="B8208">
            <v>0</v>
          </cell>
          <cell r="C8208">
            <v>0</v>
          </cell>
          <cell r="D8208">
            <v>0</v>
          </cell>
          <cell r="E8208">
            <v>0</v>
          </cell>
          <cell r="F8208">
            <v>0</v>
          </cell>
          <cell r="G8208">
            <v>0</v>
          </cell>
        </row>
        <row r="8209">
          <cell r="A8209" t="str">
            <v>DATOS REDETERMINACION</v>
          </cell>
          <cell r="B8209">
            <v>0</v>
          </cell>
          <cell r="C8209" t="str">
            <v>DESIGNACION</v>
          </cell>
          <cell r="D8209" t="str">
            <v>U</v>
          </cell>
          <cell r="E8209" t="str">
            <v>Cantidad</v>
          </cell>
          <cell r="F8209" t="str">
            <v>$ Unitarios</v>
          </cell>
          <cell r="G8209" t="str">
            <v>$ Parcial</v>
          </cell>
        </row>
        <row r="8210">
          <cell r="A8210" t="str">
            <v>CÓDIGO</v>
          </cell>
          <cell r="B8210" t="str">
            <v>DESCRIPCIÓN</v>
          </cell>
          <cell r="C8210">
            <v>0</v>
          </cell>
          <cell r="D8210">
            <v>0</v>
          </cell>
          <cell r="E8210">
            <v>0</v>
          </cell>
          <cell r="F8210">
            <v>0</v>
          </cell>
          <cell r="G8210">
            <v>0</v>
          </cell>
        </row>
        <row r="8211">
          <cell r="A8211">
            <v>0</v>
          </cell>
          <cell r="B8211">
            <v>0</v>
          </cell>
          <cell r="C8211" t="str">
            <v>A - MATERIALES</v>
          </cell>
          <cell r="D8211">
            <v>0</v>
          </cell>
          <cell r="E8211">
            <v>0</v>
          </cell>
          <cell r="F8211">
            <v>0</v>
          </cell>
          <cell r="G8211">
            <v>0</v>
          </cell>
        </row>
        <row r="8212">
          <cell r="A8212" t="str">
            <v/>
          </cell>
          <cell r="B8212" t="str">
            <v/>
          </cell>
          <cell r="C8212">
            <v>0</v>
          </cell>
          <cell r="D8212" t="str">
            <v/>
          </cell>
          <cell r="E8212">
            <v>0</v>
          </cell>
          <cell r="F8212">
            <v>0</v>
          </cell>
          <cell r="G8212">
            <v>0</v>
          </cell>
        </row>
        <row r="8213">
          <cell r="A8213" t="str">
            <v/>
          </cell>
          <cell r="B8213" t="str">
            <v/>
          </cell>
          <cell r="C8213">
            <v>0</v>
          </cell>
          <cell r="D8213" t="str">
            <v/>
          </cell>
          <cell r="E8213">
            <v>0</v>
          </cell>
          <cell r="F8213">
            <v>0</v>
          </cell>
          <cell r="G8213">
            <v>0</v>
          </cell>
        </row>
        <row r="8214">
          <cell r="A8214" t="str">
            <v/>
          </cell>
          <cell r="B8214" t="str">
            <v/>
          </cell>
          <cell r="C8214">
            <v>0</v>
          </cell>
          <cell r="D8214" t="str">
            <v/>
          </cell>
          <cell r="E8214">
            <v>0</v>
          </cell>
          <cell r="F8214">
            <v>0</v>
          </cell>
          <cell r="G8214">
            <v>0</v>
          </cell>
        </row>
        <row r="8215">
          <cell r="A8215" t="str">
            <v/>
          </cell>
          <cell r="B8215" t="str">
            <v/>
          </cell>
          <cell r="C8215">
            <v>0</v>
          </cell>
          <cell r="D8215" t="str">
            <v/>
          </cell>
          <cell r="E8215">
            <v>0</v>
          </cell>
          <cell r="F8215">
            <v>0</v>
          </cell>
          <cell r="G8215">
            <v>0</v>
          </cell>
        </row>
        <row r="8216">
          <cell r="A8216" t="str">
            <v/>
          </cell>
          <cell r="B8216" t="str">
            <v/>
          </cell>
          <cell r="C8216">
            <v>0</v>
          </cell>
          <cell r="D8216" t="str">
            <v/>
          </cell>
          <cell r="E8216">
            <v>0</v>
          </cell>
          <cell r="F8216">
            <v>0</v>
          </cell>
          <cell r="G8216">
            <v>0</v>
          </cell>
        </row>
        <row r="8217">
          <cell r="A8217" t="str">
            <v/>
          </cell>
          <cell r="B8217" t="str">
            <v/>
          </cell>
          <cell r="C8217">
            <v>0</v>
          </cell>
          <cell r="D8217" t="str">
            <v/>
          </cell>
          <cell r="E8217">
            <v>0</v>
          </cell>
          <cell r="F8217">
            <v>0</v>
          </cell>
          <cell r="G8217">
            <v>0</v>
          </cell>
        </row>
        <row r="8218">
          <cell r="A8218" t="str">
            <v/>
          </cell>
          <cell r="B8218" t="str">
            <v/>
          </cell>
          <cell r="C8218">
            <v>0</v>
          </cell>
          <cell r="D8218" t="str">
            <v/>
          </cell>
          <cell r="E8218">
            <v>0</v>
          </cell>
          <cell r="F8218">
            <v>0</v>
          </cell>
          <cell r="G8218">
            <v>0</v>
          </cell>
        </row>
        <row r="8219">
          <cell r="A8219" t="str">
            <v/>
          </cell>
          <cell r="B8219" t="str">
            <v/>
          </cell>
          <cell r="C8219">
            <v>0</v>
          </cell>
          <cell r="D8219" t="str">
            <v/>
          </cell>
          <cell r="E8219">
            <v>0</v>
          </cell>
          <cell r="F8219">
            <v>0</v>
          </cell>
          <cell r="G8219">
            <v>0</v>
          </cell>
        </row>
        <row r="8220">
          <cell r="A8220" t="str">
            <v/>
          </cell>
          <cell r="B8220" t="str">
            <v/>
          </cell>
          <cell r="C8220">
            <v>0</v>
          </cell>
          <cell r="D8220" t="str">
            <v/>
          </cell>
          <cell r="E8220">
            <v>0</v>
          </cell>
          <cell r="F8220">
            <v>0</v>
          </cell>
          <cell r="G8220">
            <v>0</v>
          </cell>
        </row>
        <row r="8221">
          <cell r="A8221" t="str">
            <v/>
          </cell>
          <cell r="B8221" t="str">
            <v/>
          </cell>
          <cell r="C8221">
            <v>0</v>
          </cell>
          <cell r="D8221" t="str">
            <v/>
          </cell>
          <cell r="E8221">
            <v>0</v>
          </cell>
          <cell r="F8221">
            <v>0</v>
          </cell>
          <cell r="G8221">
            <v>0</v>
          </cell>
        </row>
        <row r="8222">
          <cell r="A8222" t="str">
            <v/>
          </cell>
          <cell r="B8222" t="str">
            <v/>
          </cell>
          <cell r="C8222">
            <v>0</v>
          </cell>
          <cell r="D8222" t="str">
            <v/>
          </cell>
          <cell r="E8222">
            <v>0</v>
          </cell>
          <cell r="F8222">
            <v>0</v>
          </cell>
          <cell r="G8222">
            <v>0</v>
          </cell>
        </row>
        <row r="8223">
          <cell r="A8223" t="str">
            <v/>
          </cell>
          <cell r="B8223" t="str">
            <v/>
          </cell>
          <cell r="C8223">
            <v>0</v>
          </cell>
          <cell r="D8223" t="str">
            <v/>
          </cell>
          <cell r="E8223">
            <v>0</v>
          </cell>
          <cell r="F8223">
            <v>0</v>
          </cell>
          <cell r="G8223">
            <v>0</v>
          </cell>
        </row>
        <row r="8224">
          <cell r="A8224" t="str">
            <v/>
          </cell>
          <cell r="B8224" t="str">
            <v/>
          </cell>
          <cell r="C8224">
            <v>0</v>
          </cell>
          <cell r="D8224" t="str">
            <v/>
          </cell>
          <cell r="E8224">
            <v>0</v>
          </cell>
          <cell r="F8224">
            <v>0</v>
          </cell>
          <cell r="G8224">
            <v>0</v>
          </cell>
        </row>
        <row r="8225">
          <cell r="A8225" t="str">
            <v/>
          </cell>
          <cell r="B8225" t="str">
            <v/>
          </cell>
          <cell r="C8225">
            <v>0</v>
          </cell>
          <cell r="D8225" t="str">
            <v/>
          </cell>
          <cell r="E8225">
            <v>0</v>
          </cell>
          <cell r="F8225">
            <v>0</v>
          </cell>
          <cell r="G8225">
            <v>0</v>
          </cell>
        </row>
        <row r="8226">
          <cell r="A8226">
            <v>0</v>
          </cell>
          <cell r="B8226">
            <v>0</v>
          </cell>
          <cell r="C8226">
            <v>0</v>
          </cell>
          <cell r="D8226">
            <v>0</v>
          </cell>
          <cell r="E8226">
            <v>0</v>
          </cell>
          <cell r="F8226" t="str">
            <v>Total A</v>
          </cell>
          <cell r="G8226">
            <v>0</v>
          </cell>
        </row>
        <row r="8227">
          <cell r="A8227">
            <v>0</v>
          </cell>
          <cell r="B8227">
            <v>0</v>
          </cell>
          <cell r="C8227" t="str">
            <v>B - MANO DE OBRA</v>
          </cell>
          <cell r="D8227">
            <v>0</v>
          </cell>
          <cell r="E8227">
            <v>0</v>
          </cell>
          <cell r="F8227">
            <v>0</v>
          </cell>
          <cell r="G8227">
            <v>0</v>
          </cell>
        </row>
        <row r="8228">
          <cell r="A8228" t="str">
            <v/>
          </cell>
          <cell r="B8228">
            <v>0</v>
          </cell>
          <cell r="C8228">
            <v>0</v>
          </cell>
          <cell r="D8228" t="str">
            <v/>
          </cell>
          <cell r="E8228">
            <v>0</v>
          </cell>
          <cell r="F8228">
            <v>0</v>
          </cell>
          <cell r="G8228">
            <v>0</v>
          </cell>
        </row>
        <row r="8229">
          <cell r="A8229" t="str">
            <v/>
          </cell>
          <cell r="B8229">
            <v>0</v>
          </cell>
          <cell r="C8229">
            <v>0</v>
          </cell>
          <cell r="D8229" t="str">
            <v/>
          </cell>
          <cell r="E8229">
            <v>0</v>
          </cell>
          <cell r="F8229">
            <v>0</v>
          </cell>
          <cell r="G8229">
            <v>0</v>
          </cell>
        </row>
        <row r="8230">
          <cell r="A8230" t="str">
            <v/>
          </cell>
          <cell r="B8230">
            <v>0</v>
          </cell>
          <cell r="C8230">
            <v>0</v>
          </cell>
          <cell r="D8230" t="str">
            <v/>
          </cell>
          <cell r="E8230">
            <v>0</v>
          </cell>
          <cell r="F8230">
            <v>0</v>
          </cell>
          <cell r="G8230">
            <v>0</v>
          </cell>
        </row>
        <row r="8231">
          <cell r="A8231" t="str">
            <v/>
          </cell>
          <cell r="B8231">
            <v>0</v>
          </cell>
          <cell r="C8231">
            <v>0</v>
          </cell>
          <cell r="D8231" t="str">
            <v/>
          </cell>
          <cell r="E8231">
            <v>0</v>
          </cell>
          <cell r="F8231">
            <v>0</v>
          </cell>
          <cell r="G8231">
            <v>0</v>
          </cell>
        </row>
        <row r="8232">
          <cell r="A8232" t="str">
            <v/>
          </cell>
          <cell r="B8232">
            <v>0</v>
          </cell>
          <cell r="C8232">
            <v>0</v>
          </cell>
          <cell r="D8232" t="str">
            <v/>
          </cell>
          <cell r="E8232">
            <v>0</v>
          </cell>
          <cell r="F8232">
            <v>0</v>
          </cell>
          <cell r="G8232">
            <v>0</v>
          </cell>
        </row>
        <row r="8233">
          <cell r="A8233" t="str">
            <v/>
          </cell>
          <cell r="B8233">
            <v>0</v>
          </cell>
          <cell r="C8233">
            <v>0</v>
          </cell>
          <cell r="D8233" t="str">
            <v/>
          </cell>
          <cell r="E8233">
            <v>0</v>
          </cell>
          <cell r="F8233">
            <v>0</v>
          </cell>
          <cell r="G8233">
            <v>0</v>
          </cell>
        </row>
        <row r="8234">
          <cell r="A8234" t="str">
            <v/>
          </cell>
          <cell r="B8234">
            <v>0</v>
          </cell>
          <cell r="C8234">
            <v>0</v>
          </cell>
          <cell r="D8234" t="str">
            <v/>
          </cell>
          <cell r="E8234">
            <v>0</v>
          </cell>
          <cell r="F8234">
            <v>0</v>
          </cell>
          <cell r="G8234">
            <v>0</v>
          </cell>
        </row>
        <row r="8235">
          <cell r="A8235" t="str">
            <v/>
          </cell>
          <cell r="B8235">
            <v>0</v>
          </cell>
          <cell r="C8235">
            <v>0</v>
          </cell>
          <cell r="D8235" t="str">
            <v/>
          </cell>
          <cell r="E8235">
            <v>0</v>
          </cell>
          <cell r="F8235">
            <v>0</v>
          </cell>
          <cell r="G8235">
            <v>0</v>
          </cell>
        </row>
        <row r="8236">
          <cell r="A8236">
            <v>0</v>
          </cell>
          <cell r="B8236">
            <v>0</v>
          </cell>
          <cell r="C8236">
            <v>0</v>
          </cell>
          <cell r="D8236">
            <v>0</v>
          </cell>
          <cell r="E8236">
            <v>0</v>
          </cell>
          <cell r="F8236" t="str">
            <v>Total B</v>
          </cell>
          <cell r="G8236">
            <v>0</v>
          </cell>
        </row>
        <row r="8237">
          <cell r="A8237">
            <v>0</v>
          </cell>
          <cell r="B8237">
            <v>0</v>
          </cell>
          <cell r="C8237" t="str">
            <v>C - EQUIPOS</v>
          </cell>
          <cell r="D8237">
            <v>0</v>
          </cell>
          <cell r="E8237">
            <v>0</v>
          </cell>
          <cell r="F8237">
            <v>0</v>
          </cell>
          <cell r="G8237">
            <v>0</v>
          </cell>
        </row>
        <row r="8238">
          <cell r="A8238" t="str">
            <v/>
          </cell>
          <cell r="B8238" t="str">
            <v/>
          </cell>
          <cell r="C8238">
            <v>0</v>
          </cell>
          <cell r="D8238" t="str">
            <v/>
          </cell>
          <cell r="E8238">
            <v>0</v>
          </cell>
          <cell r="F8238">
            <v>0</v>
          </cell>
          <cell r="G8238">
            <v>0</v>
          </cell>
        </row>
        <row r="8239">
          <cell r="A8239" t="str">
            <v/>
          </cell>
          <cell r="B8239" t="str">
            <v/>
          </cell>
          <cell r="C8239">
            <v>0</v>
          </cell>
          <cell r="D8239" t="str">
            <v/>
          </cell>
          <cell r="E8239">
            <v>0</v>
          </cell>
          <cell r="F8239">
            <v>0</v>
          </cell>
          <cell r="G8239">
            <v>0</v>
          </cell>
        </row>
        <row r="8240">
          <cell r="A8240" t="str">
            <v/>
          </cell>
          <cell r="B8240" t="str">
            <v/>
          </cell>
          <cell r="C8240">
            <v>0</v>
          </cell>
          <cell r="D8240" t="str">
            <v/>
          </cell>
          <cell r="E8240">
            <v>0</v>
          </cell>
          <cell r="F8240">
            <v>0</v>
          </cell>
          <cell r="G8240">
            <v>0</v>
          </cell>
        </row>
        <row r="8241">
          <cell r="A8241" t="str">
            <v/>
          </cell>
          <cell r="B8241" t="str">
            <v/>
          </cell>
          <cell r="C8241">
            <v>0</v>
          </cell>
          <cell r="D8241" t="str">
            <v/>
          </cell>
          <cell r="E8241">
            <v>0</v>
          </cell>
          <cell r="F8241">
            <v>0</v>
          </cell>
          <cell r="G8241">
            <v>0</v>
          </cell>
        </row>
        <row r="8242">
          <cell r="A8242" t="str">
            <v/>
          </cell>
          <cell r="B8242" t="str">
            <v/>
          </cell>
          <cell r="C8242">
            <v>0</v>
          </cell>
          <cell r="D8242" t="str">
            <v/>
          </cell>
          <cell r="E8242">
            <v>0</v>
          </cell>
          <cell r="F8242">
            <v>0</v>
          </cell>
          <cell r="G8242">
            <v>0</v>
          </cell>
        </row>
        <row r="8243">
          <cell r="A8243" t="str">
            <v/>
          </cell>
          <cell r="B8243" t="str">
            <v/>
          </cell>
          <cell r="C8243">
            <v>0</v>
          </cell>
          <cell r="D8243" t="str">
            <v/>
          </cell>
          <cell r="E8243">
            <v>0</v>
          </cell>
          <cell r="F8243">
            <v>0</v>
          </cell>
          <cell r="G8243">
            <v>0</v>
          </cell>
        </row>
        <row r="8244">
          <cell r="A8244" t="str">
            <v/>
          </cell>
          <cell r="B8244" t="str">
            <v/>
          </cell>
          <cell r="C8244">
            <v>0</v>
          </cell>
          <cell r="D8244" t="str">
            <v/>
          </cell>
          <cell r="E8244">
            <v>0</v>
          </cell>
          <cell r="F8244">
            <v>0</v>
          </cell>
          <cell r="G8244">
            <v>0</v>
          </cell>
        </row>
        <row r="8245">
          <cell r="A8245" t="str">
            <v/>
          </cell>
          <cell r="B8245" t="str">
            <v/>
          </cell>
          <cell r="C8245">
            <v>0</v>
          </cell>
          <cell r="D8245" t="str">
            <v/>
          </cell>
          <cell r="E8245">
            <v>0</v>
          </cell>
          <cell r="F8245">
            <v>0</v>
          </cell>
          <cell r="G8245">
            <v>0</v>
          </cell>
        </row>
        <row r="8246">
          <cell r="A8246" t="str">
            <v/>
          </cell>
          <cell r="B8246" t="str">
            <v/>
          </cell>
          <cell r="C8246">
            <v>0</v>
          </cell>
          <cell r="D8246" t="str">
            <v/>
          </cell>
          <cell r="E8246">
            <v>0</v>
          </cell>
          <cell r="F8246">
            <v>0</v>
          </cell>
          <cell r="G8246">
            <v>0</v>
          </cell>
        </row>
        <row r="8247">
          <cell r="A8247">
            <v>0</v>
          </cell>
          <cell r="B8247">
            <v>0</v>
          </cell>
          <cell r="C8247">
            <v>0</v>
          </cell>
          <cell r="D8247">
            <v>0</v>
          </cell>
          <cell r="E8247">
            <v>0</v>
          </cell>
          <cell r="F8247" t="str">
            <v>Total C</v>
          </cell>
          <cell r="G8247">
            <v>0</v>
          </cell>
        </row>
        <row r="8248">
          <cell r="A8248">
            <v>0</v>
          </cell>
          <cell r="B8248">
            <v>0</v>
          </cell>
          <cell r="C8248">
            <v>0</v>
          </cell>
          <cell r="D8248">
            <v>0</v>
          </cell>
          <cell r="E8248">
            <v>0</v>
          </cell>
          <cell r="F8248">
            <v>0</v>
          </cell>
          <cell r="G8248">
            <v>0</v>
          </cell>
        </row>
        <row r="8249">
          <cell r="A8249" t="str">
            <v/>
          </cell>
          <cell r="B8249" t="str">
            <v/>
          </cell>
          <cell r="C8249">
            <v>0</v>
          </cell>
          <cell r="D8249" t="str">
            <v>Costo  Neto</v>
          </cell>
          <cell r="E8249">
            <v>0</v>
          </cell>
          <cell r="F8249" t="str">
            <v>Total D=A+B+C</v>
          </cell>
          <cell r="G8249">
            <v>0</v>
          </cell>
        </row>
        <row r="8251">
          <cell r="A8251" t="str">
            <v>ANALISIS DE PRECIOS</v>
          </cell>
          <cell r="B8251">
            <v>0</v>
          </cell>
          <cell r="C8251">
            <v>0</v>
          </cell>
          <cell r="D8251">
            <v>0</v>
          </cell>
          <cell r="E8251">
            <v>0</v>
          </cell>
          <cell r="F8251">
            <v>0</v>
          </cell>
          <cell r="G8251">
            <v>0</v>
          </cell>
        </row>
        <row r="8252">
          <cell r="A8252" t="str">
            <v>COMITENTE:</v>
          </cell>
          <cell r="B8252" t="str">
            <v>DIRECCIÓN DE ARQUITECTURA</v>
          </cell>
          <cell r="C8252">
            <v>0</v>
          </cell>
          <cell r="D8252">
            <v>0</v>
          </cell>
          <cell r="E8252">
            <v>0</v>
          </cell>
          <cell r="F8252">
            <v>0</v>
          </cell>
          <cell r="G8252">
            <v>0</v>
          </cell>
        </row>
        <row r="8253">
          <cell r="A8253" t="str">
            <v>CONTRATISTA:</v>
          </cell>
          <cell r="B8253" t="str">
            <v>FUNCIONALES SIGOP</v>
          </cell>
          <cell r="C8253">
            <v>0</v>
          </cell>
          <cell r="D8253">
            <v>0</v>
          </cell>
          <cell r="E8253">
            <v>0</v>
          </cell>
          <cell r="F8253">
            <v>0</v>
          </cell>
          <cell r="G8253">
            <v>0</v>
          </cell>
        </row>
        <row r="8254">
          <cell r="A8254" t="str">
            <v>OBRA:</v>
          </cell>
          <cell r="B8254" t="str">
            <v>PRUEBA PLANILLA DE MEDICION</v>
          </cell>
          <cell r="C8254">
            <v>0</v>
          </cell>
          <cell r="D8254">
            <v>0</v>
          </cell>
          <cell r="E8254">
            <v>0</v>
          </cell>
          <cell r="F8254" t="str">
            <v>PRECIOS A:</v>
          </cell>
          <cell r="G8254">
            <v>0</v>
          </cell>
        </row>
        <row r="8255">
          <cell r="A8255" t="str">
            <v>UBICACIÓN:</v>
          </cell>
          <cell r="B8255" t="str">
            <v>CENTRO CIVICO</v>
          </cell>
          <cell r="C8255">
            <v>0</v>
          </cell>
          <cell r="D8255">
            <v>0</v>
          </cell>
          <cell r="E8255">
            <v>0</v>
          </cell>
          <cell r="F8255">
            <v>0</v>
          </cell>
          <cell r="G8255">
            <v>0</v>
          </cell>
        </row>
        <row r="8256">
          <cell r="A8256" t="str">
            <v>RUBRO:</v>
          </cell>
          <cell r="B8256" t="str">
            <v/>
          </cell>
          <cell r="C8256" t="str">
            <v/>
          </cell>
          <cell r="D8256">
            <v>0</v>
          </cell>
          <cell r="E8256">
            <v>0</v>
          </cell>
          <cell r="F8256">
            <v>0</v>
          </cell>
          <cell r="G8256">
            <v>0</v>
          </cell>
        </row>
        <row r="8257">
          <cell r="A8257" t="str">
            <v>ITEM:</v>
          </cell>
          <cell r="B8257" t="str">
            <v/>
          </cell>
          <cell r="C8257" t="str">
            <v/>
          </cell>
          <cell r="D8257">
            <v>0</v>
          </cell>
          <cell r="E8257">
            <v>0</v>
          </cell>
          <cell r="F8257" t="str">
            <v>UNIDAD:</v>
          </cell>
          <cell r="G8257" t="str">
            <v/>
          </cell>
        </row>
        <row r="8258">
          <cell r="A8258">
            <v>0</v>
          </cell>
          <cell r="B8258">
            <v>0</v>
          </cell>
          <cell r="C8258">
            <v>0</v>
          </cell>
          <cell r="D8258">
            <v>0</v>
          </cell>
          <cell r="E8258">
            <v>0</v>
          </cell>
          <cell r="F8258">
            <v>0</v>
          </cell>
          <cell r="G8258">
            <v>0</v>
          </cell>
        </row>
        <row r="8259">
          <cell r="A8259" t="str">
            <v>DATOS REDETERMINACION</v>
          </cell>
          <cell r="B8259">
            <v>0</v>
          </cell>
          <cell r="C8259" t="str">
            <v>DESIGNACION</v>
          </cell>
          <cell r="D8259" t="str">
            <v>U</v>
          </cell>
          <cell r="E8259" t="str">
            <v>Cantidad</v>
          </cell>
          <cell r="F8259" t="str">
            <v>$ Unitarios</v>
          </cell>
          <cell r="G8259" t="str">
            <v>$ Parcial</v>
          </cell>
        </row>
        <row r="8260">
          <cell r="A8260" t="str">
            <v>CÓDIGO</v>
          </cell>
          <cell r="B8260" t="str">
            <v>DESCRIPCIÓN</v>
          </cell>
          <cell r="C8260">
            <v>0</v>
          </cell>
          <cell r="D8260">
            <v>0</v>
          </cell>
          <cell r="E8260">
            <v>0</v>
          </cell>
          <cell r="F8260">
            <v>0</v>
          </cell>
          <cell r="G8260">
            <v>0</v>
          </cell>
        </row>
        <row r="8261">
          <cell r="A8261">
            <v>0</v>
          </cell>
          <cell r="B8261">
            <v>0</v>
          </cell>
          <cell r="C8261" t="str">
            <v>A - MATERIALES</v>
          </cell>
          <cell r="D8261">
            <v>0</v>
          </cell>
          <cell r="E8261">
            <v>0</v>
          </cell>
          <cell r="F8261">
            <v>0</v>
          </cell>
          <cell r="G8261">
            <v>0</v>
          </cell>
        </row>
        <row r="8262">
          <cell r="A8262" t="str">
            <v/>
          </cell>
          <cell r="B8262" t="str">
            <v/>
          </cell>
          <cell r="C8262">
            <v>0</v>
          </cell>
          <cell r="D8262" t="str">
            <v/>
          </cell>
          <cell r="E8262">
            <v>0</v>
          </cell>
          <cell r="F8262">
            <v>0</v>
          </cell>
          <cell r="G8262">
            <v>0</v>
          </cell>
        </row>
        <row r="8263">
          <cell r="A8263" t="str">
            <v/>
          </cell>
          <cell r="B8263" t="str">
            <v/>
          </cell>
          <cell r="C8263">
            <v>0</v>
          </cell>
          <cell r="D8263" t="str">
            <v/>
          </cell>
          <cell r="E8263">
            <v>0</v>
          </cell>
          <cell r="F8263">
            <v>0</v>
          </cell>
          <cell r="G8263">
            <v>0</v>
          </cell>
        </row>
        <row r="8264">
          <cell r="A8264" t="str">
            <v/>
          </cell>
          <cell r="B8264" t="str">
            <v/>
          </cell>
          <cell r="C8264">
            <v>0</v>
          </cell>
          <cell r="D8264" t="str">
            <v/>
          </cell>
          <cell r="E8264">
            <v>0</v>
          </cell>
          <cell r="F8264">
            <v>0</v>
          </cell>
          <cell r="G8264">
            <v>0</v>
          </cell>
        </row>
        <row r="8265">
          <cell r="A8265" t="str">
            <v/>
          </cell>
          <cell r="B8265" t="str">
            <v/>
          </cell>
          <cell r="C8265">
            <v>0</v>
          </cell>
          <cell r="D8265" t="str">
            <v/>
          </cell>
          <cell r="E8265">
            <v>0</v>
          </cell>
          <cell r="F8265">
            <v>0</v>
          </cell>
          <cell r="G8265">
            <v>0</v>
          </cell>
        </row>
        <row r="8266">
          <cell r="A8266" t="str">
            <v/>
          </cell>
          <cell r="B8266" t="str">
            <v/>
          </cell>
          <cell r="C8266">
            <v>0</v>
          </cell>
          <cell r="D8266" t="str">
            <v/>
          </cell>
          <cell r="E8266">
            <v>0</v>
          </cell>
          <cell r="F8266">
            <v>0</v>
          </cell>
          <cell r="G8266">
            <v>0</v>
          </cell>
        </row>
        <row r="8267">
          <cell r="A8267" t="str">
            <v/>
          </cell>
          <cell r="B8267" t="str">
            <v/>
          </cell>
          <cell r="C8267">
            <v>0</v>
          </cell>
          <cell r="D8267" t="str">
            <v/>
          </cell>
          <cell r="E8267">
            <v>0</v>
          </cell>
          <cell r="F8267">
            <v>0</v>
          </cell>
          <cell r="G8267">
            <v>0</v>
          </cell>
        </row>
        <row r="8268">
          <cell r="A8268" t="str">
            <v/>
          </cell>
          <cell r="B8268" t="str">
            <v/>
          </cell>
          <cell r="C8268">
            <v>0</v>
          </cell>
          <cell r="D8268" t="str">
            <v/>
          </cell>
          <cell r="E8268">
            <v>0</v>
          </cell>
          <cell r="F8268">
            <v>0</v>
          </cell>
          <cell r="G8268">
            <v>0</v>
          </cell>
        </row>
        <row r="8269">
          <cell r="A8269" t="str">
            <v/>
          </cell>
          <cell r="B8269" t="str">
            <v/>
          </cell>
          <cell r="C8269">
            <v>0</v>
          </cell>
          <cell r="D8269" t="str">
            <v/>
          </cell>
          <cell r="E8269">
            <v>0</v>
          </cell>
          <cell r="F8269">
            <v>0</v>
          </cell>
          <cell r="G8269">
            <v>0</v>
          </cell>
        </row>
        <row r="8270">
          <cell r="A8270" t="str">
            <v/>
          </cell>
          <cell r="B8270" t="str">
            <v/>
          </cell>
          <cell r="C8270">
            <v>0</v>
          </cell>
          <cell r="D8270" t="str">
            <v/>
          </cell>
          <cell r="E8270">
            <v>0</v>
          </cell>
          <cell r="F8270">
            <v>0</v>
          </cell>
          <cell r="G8270">
            <v>0</v>
          </cell>
        </row>
        <row r="8271">
          <cell r="A8271" t="str">
            <v/>
          </cell>
          <cell r="B8271" t="str">
            <v/>
          </cell>
          <cell r="C8271">
            <v>0</v>
          </cell>
          <cell r="D8271" t="str">
            <v/>
          </cell>
          <cell r="E8271">
            <v>0</v>
          </cell>
          <cell r="F8271">
            <v>0</v>
          </cell>
          <cell r="G8271">
            <v>0</v>
          </cell>
        </row>
        <row r="8272">
          <cell r="A8272" t="str">
            <v/>
          </cell>
          <cell r="B8272" t="str">
            <v/>
          </cell>
          <cell r="C8272">
            <v>0</v>
          </cell>
          <cell r="D8272" t="str">
            <v/>
          </cell>
          <cell r="E8272">
            <v>0</v>
          </cell>
          <cell r="F8272">
            <v>0</v>
          </cell>
          <cell r="G8272">
            <v>0</v>
          </cell>
        </row>
        <row r="8273">
          <cell r="A8273" t="str">
            <v/>
          </cell>
          <cell r="B8273" t="str">
            <v/>
          </cell>
          <cell r="C8273">
            <v>0</v>
          </cell>
          <cell r="D8273" t="str">
            <v/>
          </cell>
          <cell r="E8273">
            <v>0</v>
          </cell>
          <cell r="F8273">
            <v>0</v>
          </cell>
          <cell r="G8273">
            <v>0</v>
          </cell>
        </row>
        <row r="8274">
          <cell r="A8274" t="str">
            <v/>
          </cell>
          <cell r="B8274" t="str">
            <v/>
          </cell>
          <cell r="C8274">
            <v>0</v>
          </cell>
          <cell r="D8274" t="str">
            <v/>
          </cell>
          <cell r="E8274">
            <v>0</v>
          </cell>
          <cell r="F8274">
            <v>0</v>
          </cell>
          <cell r="G8274">
            <v>0</v>
          </cell>
        </row>
        <row r="8275">
          <cell r="A8275" t="str">
            <v/>
          </cell>
          <cell r="B8275" t="str">
            <v/>
          </cell>
          <cell r="C8275">
            <v>0</v>
          </cell>
          <cell r="D8275" t="str">
            <v/>
          </cell>
          <cell r="E8275">
            <v>0</v>
          </cell>
          <cell r="F8275">
            <v>0</v>
          </cell>
          <cell r="G8275">
            <v>0</v>
          </cell>
        </row>
        <row r="8276">
          <cell r="A8276">
            <v>0</v>
          </cell>
          <cell r="B8276">
            <v>0</v>
          </cell>
          <cell r="C8276">
            <v>0</v>
          </cell>
          <cell r="D8276">
            <v>0</v>
          </cell>
          <cell r="E8276">
            <v>0</v>
          </cell>
          <cell r="F8276" t="str">
            <v>Total A</v>
          </cell>
          <cell r="G8276">
            <v>0</v>
          </cell>
        </row>
        <row r="8277">
          <cell r="A8277">
            <v>0</v>
          </cell>
          <cell r="B8277">
            <v>0</v>
          </cell>
          <cell r="C8277" t="str">
            <v>B - MANO DE OBRA</v>
          </cell>
          <cell r="D8277">
            <v>0</v>
          </cell>
          <cell r="E8277">
            <v>0</v>
          </cell>
          <cell r="F8277">
            <v>0</v>
          </cell>
          <cell r="G8277">
            <v>0</v>
          </cell>
        </row>
        <row r="8278">
          <cell r="A8278" t="str">
            <v/>
          </cell>
          <cell r="B8278">
            <v>0</v>
          </cell>
          <cell r="C8278">
            <v>0</v>
          </cell>
          <cell r="D8278" t="str">
            <v/>
          </cell>
          <cell r="E8278">
            <v>0</v>
          </cell>
          <cell r="F8278">
            <v>0</v>
          </cell>
          <cell r="G8278">
            <v>0</v>
          </cell>
        </row>
        <row r="8279">
          <cell r="A8279" t="str">
            <v/>
          </cell>
          <cell r="B8279">
            <v>0</v>
          </cell>
          <cell r="C8279">
            <v>0</v>
          </cell>
          <cell r="D8279" t="str">
            <v/>
          </cell>
          <cell r="E8279">
            <v>0</v>
          </cell>
          <cell r="F8279">
            <v>0</v>
          </cell>
          <cell r="G8279">
            <v>0</v>
          </cell>
        </row>
        <row r="8280">
          <cell r="A8280" t="str">
            <v/>
          </cell>
          <cell r="B8280">
            <v>0</v>
          </cell>
          <cell r="C8280">
            <v>0</v>
          </cell>
          <cell r="D8280" t="str">
            <v/>
          </cell>
          <cell r="E8280">
            <v>0</v>
          </cell>
          <cell r="F8280">
            <v>0</v>
          </cell>
          <cell r="G8280">
            <v>0</v>
          </cell>
        </row>
        <row r="8281">
          <cell r="A8281" t="str">
            <v/>
          </cell>
          <cell r="B8281">
            <v>0</v>
          </cell>
          <cell r="C8281">
            <v>0</v>
          </cell>
          <cell r="D8281" t="str">
            <v/>
          </cell>
          <cell r="E8281">
            <v>0</v>
          </cell>
          <cell r="F8281">
            <v>0</v>
          </cell>
          <cell r="G8281">
            <v>0</v>
          </cell>
        </row>
        <row r="8282">
          <cell r="A8282" t="str">
            <v/>
          </cell>
          <cell r="B8282">
            <v>0</v>
          </cell>
          <cell r="C8282">
            <v>0</v>
          </cell>
          <cell r="D8282" t="str">
            <v/>
          </cell>
          <cell r="E8282">
            <v>0</v>
          </cell>
          <cell r="F8282">
            <v>0</v>
          </cell>
          <cell r="G8282">
            <v>0</v>
          </cell>
        </row>
        <row r="8283">
          <cell r="A8283" t="str">
            <v/>
          </cell>
          <cell r="B8283">
            <v>0</v>
          </cell>
          <cell r="C8283">
            <v>0</v>
          </cell>
          <cell r="D8283" t="str">
            <v/>
          </cell>
          <cell r="E8283">
            <v>0</v>
          </cell>
          <cell r="F8283">
            <v>0</v>
          </cell>
          <cell r="G8283">
            <v>0</v>
          </cell>
        </row>
        <row r="8284">
          <cell r="A8284" t="str">
            <v/>
          </cell>
          <cell r="B8284">
            <v>0</v>
          </cell>
          <cell r="C8284">
            <v>0</v>
          </cell>
          <cell r="D8284" t="str">
            <v/>
          </cell>
          <cell r="E8284">
            <v>0</v>
          </cell>
          <cell r="F8284">
            <v>0</v>
          </cell>
          <cell r="G8284">
            <v>0</v>
          </cell>
        </row>
        <row r="8285">
          <cell r="A8285" t="str">
            <v/>
          </cell>
          <cell r="B8285">
            <v>0</v>
          </cell>
          <cell r="C8285">
            <v>0</v>
          </cell>
          <cell r="D8285" t="str">
            <v/>
          </cell>
          <cell r="E8285">
            <v>0</v>
          </cell>
          <cell r="F8285">
            <v>0</v>
          </cell>
          <cell r="G8285">
            <v>0</v>
          </cell>
        </row>
        <row r="8286">
          <cell r="A8286">
            <v>0</v>
          </cell>
          <cell r="B8286">
            <v>0</v>
          </cell>
          <cell r="C8286">
            <v>0</v>
          </cell>
          <cell r="D8286">
            <v>0</v>
          </cell>
          <cell r="E8286">
            <v>0</v>
          </cell>
          <cell r="F8286" t="str">
            <v>Total B</v>
          </cell>
          <cell r="G8286">
            <v>0</v>
          </cell>
        </row>
        <row r="8287">
          <cell r="A8287">
            <v>0</v>
          </cell>
          <cell r="B8287">
            <v>0</v>
          </cell>
          <cell r="C8287" t="str">
            <v>C - EQUIPOS</v>
          </cell>
          <cell r="D8287">
            <v>0</v>
          </cell>
          <cell r="E8287">
            <v>0</v>
          </cell>
          <cell r="F8287">
            <v>0</v>
          </cell>
          <cell r="G8287">
            <v>0</v>
          </cell>
        </row>
        <row r="8288">
          <cell r="A8288" t="str">
            <v/>
          </cell>
          <cell r="B8288" t="str">
            <v/>
          </cell>
          <cell r="C8288">
            <v>0</v>
          </cell>
          <cell r="D8288" t="str">
            <v/>
          </cell>
          <cell r="E8288">
            <v>0</v>
          </cell>
          <cell r="F8288">
            <v>0</v>
          </cell>
          <cell r="G8288">
            <v>0</v>
          </cell>
        </row>
        <row r="8289">
          <cell r="A8289" t="str">
            <v/>
          </cell>
          <cell r="B8289" t="str">
            <v/>
          </cell>
          <cell r="C8289">
            <v>0</v>
          </cell>
          <cell r="D8289" t="str">
            <v/>
          </cell>
          <cell r="E8289">
            <v>0</v>
          </cell>
          <cell r="F8289">
            <v>0</v>
          </cell>
          <cell r="G8289">
            <v>0</v>
          </cell>
        </row>
        <row r="8290">
          <cell r="A8290" t="str">
            <v/>
          </cell>
          <cell r="B8290" t="str">
            <v/>
          </cell>
          <cell r="C8290">
            <v>0</v>
          </cell>
          <cell r="D8290" t="str">
            <v/>
          </cell>
          <cell r="E8290">
            <v>0</v>
          </cell>
          <cell r="F8290">
            <v>0</v>
          </cell>
          <cell r="G8290">
            <v>0</v>
          </cell>
        </row>
        <row r="8291">
          <cell r="A8291" t="str">
            <v/>
          </cell>
          <cell r="B8291" t="str">
            <v/>
          </cell>
          <cell r="C8291">
            <v>0</v>
          </cell>
          <cell r="D8291" t="str">
            <v/>
          </cell>
          <cell r="E8291">
            <v>0</v>
          </cell>
          <cell r="F8291">
            <v>0</v>
          </cell>
          <cell r="G8291">
            <v>0</v>
          </cell>
        </row>
        <row r="8292">
          <cell r="A8292" t="str">
            <v/>
          </cell>
          <cell r="B8292" t="str">
            <v/>
          </cell>
          <cell r="C8292">
            <v>0</v>
          </cell>
          <cell r="D8292" t="str">
            <v/>
          </cell>
          <cell r="E8292">
            <v>0</v>
          </cell>
          <cell r="F8292">
            <v>0</v>
          </cell>
          <cell r="G8292">
            <v>0</v>
          </cell>
        </row>
        <row r="8293">
          <cell r="A8293" t="str">
            <v/>
          </cell>
          <cell r="B8293" t="str">
            <v/>
          </cell>
          <cell r="C8293">
            <v>0</v>
          </cell>
          <cell r="D8293" t="str">
            <v/>
          </cell>
          <cell r="E8293">
            <v>0</v>
          </cell>
          <cell r="F8293">
            <v>0</v>
          </cell>
          <cell r="G8293">
            <v>0</v>
          </cell>
        </row>
        <row r="8294">
          <cell r="A8294" t="str">
            <v/>
          </cell>
          <cell r="B8294" t="str">
            <v/>
          </cell>
          <cell r="C8294">
            <v>0</v>
          </cell>
          <cell r="D8294" t="str">
            <v/>
          </cell>
          <cell r="E8294">
            <v>0</v>
          </cell>
          <cell r="F8294">
            <v>0</v>
          </cell>
          <cell r="G8294">
            <v>0</v>
          </cell>
        </row>
        <row r="8295">
          <cell r="A8295" t="str">
            <v/>
          </cell>
          <cell r="B8295" t="str">
            <v/>
          </cell>
          <cell r="C8295">
            <v>0</v>
          </cell>
          <cell r="D8295" t="str">
            <v/>
          </cell>
          <cell r="E8295">
            <v>0</v>
          </cell>
          <cell r="F8295">
            <v>0</v>
          </cell>
          <cell r="G8295">
            <v>0</v>
          </cell>
        </row>
        <row r="8296">
          <cell r="A8296" t="str">
            <v/>
          </cell>
          <cell r="B8296" t="str">
            <v/>
          </cell>
          <cell r="C8296">
            <v>0</v>
          </cell>
          <cell r="D8296" t="str">
            <v/>
          </cell>
          <cell r="E8296">
            <v>0</v>
          </cell>
          <cell r="F8296">
            <v>0</v>
          </cell>
          <cell r="G8296">
            <v>0</v>
          </cell>
        </row>
        <row r="8297">
          <cell r="A8297">
            <v>0</v>
          </cell>
          <cell r="B8297">
            <v>0</v>
          </cell>
          <cell r="C8297">
            <v>0</v>
          </cell>
          <cell r="D8297">
            <v>0</v>
          </cell>
          <cell r="E8297">
            <v>0</v>
          </cell>
          <cell r="F8297" t="str">
            <v>Total C</v>
          </cell>
          <cell r="G8297">
            <v>0</v>
          </cell>
        </row>
        <row r="8298">
          <cell r="A8298">
            <v>0</v>
          </cell>
          <cell r="B8298">
            <v>0</v>
          </cell>
          <cell r="C8298">
            <v>0</v>
          </cell>
          <cell r="D8298">
            <v>0</v>
          </cell>
          <cell r="E8298">
            <v>0</v>
          </cell>
          <cell r="F8298">
            <v>0</v>
          </cell>
          <cell r="G8298">
            <v>0</v>
          </cell>
        </row>
        <row r="8299">
          <cell r="A8299" t="str">
            <v/>
          </cell>
          <cell r="B8299" t="str">
            <v/>
          </cell>
          <cell r="C8299">
            <v>0</v>
          </cell>
          <cell r="D8299" t="str">
            <v>Costo  Neto</v>
          </cell>
          <cell r="E8299">
            <v>0</v>
          </cell>
          <cell r="F8299" t="str">
            <v>Total D=A+B+C</v>
          </cell>
          <cell r="G8299">
            <v>0</v>
          </cell>
        </row>
        <row r="8301">
          <cell r="A8301" t="str">
            <v>ANALISIS DE PRECIOS</v>
          </cell>
          <cell r="B8301">
            <v>0</v>
          </cell>
          <cell r="C8301">
            <v>0</v>
          </cell>
          <cell r="D8301">
            <v>0</v>
          </cell>
          <cell r="E8301">
            <v>0</v>
          </cell>
          <cell r="F8301">
            <v>0</v>
          </cell>
          <cell r="G8301">
            <v>0</v>
          </cell>
        </row>
        <row r="8302">
          <cell r="A8302" t="str">
            <v>COMITENTE:</v>
          </cell>
          <cell r="B8302" t="str">
            <v>DIRECCIÓN DE ARQUITECTURA</v>
          </cell>
          <cell r="C8302">
            <v>0</v>
          </cell>
          <cell r="D8302">
            <v>0</v>
          </cell>
          <cell r="E8302">
            <v>0</v>
          </cell>
          <cell r="F8302">
            <v>0</v>
          </cell>
          <cell r="G8302">
            <v>0</v>
          </cell>
        </row>
        <row r="8303">
          <cell r="A8303" t="str">
            <v>CONTRATISTA:</v>
          </cell>
          <cell r="B8303" t="str">
            <v>FUNCIONALES SIGOP</v>
          </cell>
          <cell r="C8303">
            <v>0</v>
          </cell>
          <cell r="D8303">
            <v>0</v>
          </cell>
          <cell r="E8303">
            <v>0</v>
          </cell>
          <cell r="F8303">
            <v>0</v>
          </cell>
          <cell r="G8303">
            <v>0</v>
          </cell>
        </row>
        <row r="8304">
          <cell r="A8304" t="str">
            <v>OBRA:</v>
          </cell>
          <cell r="B8304" t="str">
            <v>PRUEBA PLANILLA DE MEDICION</v>
          </cell>
          <cell r="C8304">
            <v>0</v>
          </cell>
          <cell r="D8304">
            <v>0</v>
          </cell>
          <cell r="E8304">
            <v>0</v>
          </cell>
          <cell r="F8304" t="str">
            <v>PRECIOS A:</v>
          </cell>
          <cell r="G8304">
            <v>0</v>
          </cell>
        </row>
        <row r="8305">
          <cell r="A8305" t="str">
            <v>UBICACIÓN:</v>
          </cell>
          <cell r="B8305" t="str">
            <v>CENTRO CIVICO</v>
          </cell>
          <cell r="C8305">
            <v>0</v>
          </cell>
          <cell r="D8305">
            <v>0</v>
          </cell>
          <cell r="E8305">
            <v>0</v>
          </cell>
          <cell r="F8305">
            <v>0</v>
          </cell>
          <cell r="G8305">
            <v>0</v>
          </cell>
        </row>
        <row r="8306">
          <cell r="A8306" t="str">
            <v>RUBRO:</v>
          </cell>
          <cell r="B8306" t="str">
            <v/>
          </cell>
          <cell r="C8306" t="str">
            <v/>
          </cell>
          <cell r="D8306">
            <v>0</v>
          </cell>
          <cell r="E8306">
            <v>0</v>
          </cell>
          <cell r="F8306">
            <v>0</v>
          </cell>
          <cell r="G8306">
            <v>0</v>
          </cell>
        </row>
        <row r="8307">
          <cell r="A8307" t="str">
            <v>ITEM:</v>
          </cell>
          <cell r="B8307" t="str">
            <v/>
          </cell>
          <cell r="C8307" t="str">
            <v/>
          </cell>
          <cell r="D8307">
            <v>0</v>
          </cell>
          <cell r="E8307">
            <v>0</v>
          </cell>
          <cell r="F8307" t="str">
            <v>UNIDAD:</v>
          </cell>
          <cell r="G8307" t="str">
            <v/>
          </cell>
        </row>
        <row r="8308">
          <cell r="A8308">
            <v>0</v>
          </cell>
          <cell r="B8308">
            <v>0</v>
          </cell>
          <cell r="C8308">
            <v>0</v>
          </cell>
          <cell r="D8308">
            <v>0</v>
          </cell>
          <cell r="E8308">
            <v>0</v>
          </cell>
          <cell r="F8308">
            <v>0</v>
          </cell>
          <cell r="G8308">
            <v>0</v>
          </cell>
        </row>
        <row r="8309">
          <cell r="A8309" t="str">
            <v>DATOS REDETERMINACION</v>
          </cell>
          <cell r="B8309">
            <v>0</v>
          </cell>
          <cell r="C8309" t="str">
            <v>DESIGNACION</v>
          </cell>
          <cell r="D8309" t="str">
            <v>U</v>
          </cell>
          <cell r="E8309" t="str">
            <v>Cantidad</v>
          </cell>
          <cell r="F8309" t="str">
            <v>$ Unitarios</v>
          </cell>
          <cell r="G8309" t="str">
            <v>$ Parcial</v>
          </cell>
        </row>
        <row r="8310">
          <cell r="A8310" t="str">
            <v>CÓDIGO</v>
          </cell>
          <cell r="B8310" t="str">
            <v>DESCRIPCIÓN</v>
          </cell>
          <cell r="C8310">
            <v>0</v>
          </cell>
          <cell r="D8310">
            <v>0</v>
          </cell>
          <cell r="E8310">
            <v>0</v>
          </cell>
          <cell r="F8310">
            <v>0</v>
          </cell>
          <cell r="G8310">
            <v>0</v>
          </cell>
        </row>
        <row r="8311">
          <cell r="A8311">
            <v>0</v>
          </cell>
          <cell r="B8311">
            <v>0</v>
          </cell>
          <cell r="C8311" t="str">
            <v>A - MATERIALES</v>
          </cell>
          <cell r="D8311">
            <v>0</v>
          </cell>
          <cell r="E8311">
            <v>0</v>
          </cell>
          <cell r="F8311">
            <v>0</v>
          </cell>
          <cell r="G8311">
            <v>0</v>
          </cell>
        </row>
        <row r="8312">
          <cell r="A8312" t="str">
            <v/>
          </cell>
          <cell r="B8312" t="str">
            <v/>
          </cell>
          <cell r="C8312">
            <v>0</v>
          </cell>
          <cell r="D8312" t="str">
            <v/>
          </cell>
          <cell r="E8312">
            <v>0</v>
          </cell>
          <cell r="F8312">
            <v>0</v>
          </cell>
          <cell r="G8312">
            <v>0</v>
          </cell>
        </row>
        <row r="8313">
          <cell r="A8313" t="str">
            <v/>
          </cell>
          <cell r="B8313" t="str">
            <v/>
          </cell>
          <cell r="C8313">
            <v>0</v>
          </cell>
          <cell r="D8313" t="str">
            <v/>
          </cell>
          <cell r="E8313">
            <v>0</v>
          </cell>
          <cell r="F8313">
            <v>0</v>
          </cell>
          <cell r="G8313">
            <v>0</v>
          </cell>
        </row>
        <row r="8314">
          <cell r="A8314" t="str">
            <v/>
          </cell>
          <cell r="B8314" t="str">
            <v/>
          </cell>
          <cell r="C8314">
            <v>0</v>
          </cell>
          <cell r="D8314" t="str">
            <v/>
          </cell>
          <cell r="E8314">
            <v>0</v>
          </cell>
          <cell r="F8314">
            <v>0</v>
          </cell>
          <cell r="G8314">
            <v>0</v>
          </cell>
        </row>
        <row r="8315">
          <cell r="A8315" t="str">
            <v/>
          </cell>
          <cell r="B8315" t="str">
            <v/>
          </cell>
          <cell r="C8315">
            <v>0</v>
          </cell>
          <cell r="D8315" t="str">
            <v/>
          </cell>
          <cell r="E8315">
            <v>0</v>
          </cell>
          <cell r="F8315">
            <v>0</v>
          </cell>
          <cell r="G8315">
            <v>0</v>
          </cell>
        </row>
        <row r="8316">
          <cell r="A8316" t="str">
            <v/>
          </cell>
          <cell r="B8316" t="str">
            <v/>
          </cell>
          <cell r="C8316">
            <v>0</v>
          </cell>
          <cell r="D8316" t="str">
            <v/>
          </cell>
          <cell r="E8316">
            <v>0</v>
          </cell>
          <cell r="F8316">
            <v>0</v>
          </cell>
          <cell r="G8316">
            <v>0</v>
          </cell>
        </row>
        <row r="8317">
          <cell r="A8317" t="str">
            <v/>
          </cell>
          <cell r="B8317" t="str">
            <v/>
          </cell>
          <cell r="C8317">
            <v>0</v>
          </cell>
          <cell r="D8317" t="str">
            <v/>
          </cell>
          <cell r="E8317">
            <v>0</v>
          </cell>
          <cell r="F8317">
            <v>0</v>
          </cell>
          <cell r="G8317">
            <v>0</v>
          </cell>
        </row>
        <row r="8318">
          <cell r="A8318" t="str">
            <v/>
          </cell>
          <cell r="B8318" t="str">
            <v/>
          </cell>
          <cell r="C8318">
            <v>0</v>
          </cell>
          <cell r="D8318" t="str">
            <v/>
          </cell>
          <cell r="E8318">
            <v>0</v>
          </cell>
          <cell r="F8318">
            <v>0</v>
          </cell>
          <cell r="G8318">
            <v>0</v>
          </cell>
        </row>
        <row r="8319">
          <cell r="A8319" t="str">
            <v/>
          </cell>
          <cell r="B8319" t="str">
            <v/>
          </cell>
          <cell r="C8319">
            <v>0</v>
          </cell>
          <cell r="D8319" t="str">
            <v/>
          </cell>
          <cell r="E8319">
            <v>0</v>
          </cell>
          <cell r="F8319">
            <v>0</v>
          </cell>
          <cell r="G8319">
            <v>0</v>
          </cell>
        </row>
        <row r="8320">
          <cell r="A8320" t="str">
            <v/>
          </cell>
          <cell r="B8320" t="str">
            <v/>
          </cell>
          <cell r="C8320">
            <v>0</v>
          </cell>
          <cell r="D8320" t="str">
            <v/>
          </cell>
          <cell r="E8320">
            <v>0</v>
          </cell>
          <cell r="F8320">
            <v>0</v>
          </cell>
          <cell r="G8320">
            <v>0</v>
          </cell>
        </row>
        <row r="8321">
          <cell r="A8321" t="str">
            <v/>
          </cell>
          <cell r="B8321" t="str">
            <v/>
          </cell>
          <cell r="C8321">
            <v>0</v>
          </cell>
          <cell r="D8321" t="str">
            <v/>
          </cell>
          <cell r="E8321">
            <v>0</v>
          </cell>
          <cell r="F8321">
            <v>0</v>
          </cell>
          <cell r="G8321">
            <v>0</v>
          </cell>
        </row>
        <row r="8322">
          <cell r="A8322" t="str">
            <v/>
          </cell>
          <cell r="B8322" t="str">
            <v/>
          </cell>
          <cell r="C8322">
            <v>0</v>
          </cell>
          <cell r="D8322" t="str">
            <v/>
          </cell>
          <cell r="E8322">
            <v>0</v>
          </cell>
          <cell r="F8322">
            <v>0</v>
          </cell>
          <cell r="G8322">
            <v>0</v>
          </cell>
        </row>
        <row r="8323">
          <cell r="A8323" t="str">
            <v/>
          </cell>
          <cell r="B8323" t="str">
            <v/>
          </cell>
          <cell r="C8323">
            <v>0</v>
          </cell>
          <cell r="D8323" t="str">
            <v/>
          </cell>
          <cell r="E8323">
            <v>0</v>
          </cell>
          <cell r="F8323">
            <v>0</v>
          </cell>
          <cell r="G8323">
            <v>0</v>
          </cell>
        </row>
        <row r="8324">
          <cell r="A8324" t="str">
            <v/>
          </cell>
          <cell r="B8324" t="str">
            <v/>
          </cell>
          <cell r="C8324">
            <v>0</v>
          </cell>
          <cell r="D8324" t="str">
            <v/>
          </cell>
          <cell r="E8324">
            <v>0</v>
          </cell>
          <cell r="F8324">
            <v>0</v>
          </cell>
          <cell r="G8324">
            <v>0</v>
          </cell>
        </row>
        <row r="8325">
          <cell r="A8325" t="str">
            <v/>
          </cell>
          <cell r="B8325" t="str">
            <v/>
          </cell>
          <cell r="C8325">
            <v>0</v>
          </cell>
          <cell r="D8325" t="str">
            <v/>
          </cell>
          <cell r="E8325">
            <v>0</v>
          </cell>
          <cell r="F8325">
            <v>0</v>
          </cell>
          <cell r="G8325">
            <v>0</v>
          </cell>
        </row>
        <row r="8326">
          <cell r="A8326">
            <v>0</v>
          </cell>
          <cell r="B8326">
            <v>0</v>
          </cell>
          <cell r="C8326">
            <v>0</v>
          </cell>
          <cell r="D8326">
            <v>0</v>
          </cell>
          <cell r="E8326">
            <v>0</v>
          </cell>
          <cell r="F8326" t="str">
            <v>Total A</v>
          </cell>
          <cell r="G8326">
            <v>0</v>
          </cell>
        </row>
        <row r="8327">
          <cell r="A8327">
            <v>0</v>
          </cell>
          <cell r="B8327">
            <v>0</v>
          </cell>
          <cell r="C8327" t="str">
            <v>B - MANO DE OBRA</v>
          </cell>
          <cell r="D8327">
            <v>0</v>
          </cell>
          <cell r="E8327">
            <v>0</v>
          </cell>
          <cell r="F8327">
            <v>0</v>
          </cell>
          <cell r="G8327">
            <v>0</v>
          </cell>
        </row>
        <row r="8328">
          <cell r="A8328" t="str">
            <v/>
          </cell>
          <cell r="B8328">
            <v>0</v>
          </cell>
          <cell r="C8328">
            <v>0</v>
          </cell>
          <cell r="D8328" t="str">
            <v/>
          </cell>
          <cell r="E8328">
            <v>0</v>
          </cell>
          <cell r="F8328">
            <v>0</v>
          </cell>
          <cell r="G8328">
            <v>0</v>
          </cell>
        </row>
        <row r="8329">
          <cell r="A8329" t="str">
            <v/>
          </cell>
          <cell r="B8329">
            <v>0</v>
          </cell>
          <cell r="C8329">
            <v>0</v>
          </cell>
          <cell r="D8329" t="str">
            <v/>
          </cell>
          <cell r="E8329">
            <v>0</v>
          </cell>
          <cell r="F8329">
            <v>0</v>
          </cell>
          <cell r="G8329">
            <v>0</v>
          </cell>
        </row>
        <row r="8330">
          <cell r="A8330" t="str">
            <v/>
          </cell>
          <cell r="B8330">
            <v>0</v>
          </cell>
          <cell r="C8330">
            <v>0</v>
          </cell>
          <cell r="D8330" t="str">
            <v/>
          </cell>
          <cell r="E8330">
            <v>0</v>
          </cell>
          <cell r="F8330">
            <v>0</v>
          </cell>
          <cell r="G8330">
            <v>0</v>
          </cell>
        </row>
        <row r="8331">
          <cell r="A8331" t="str">
            <v/>
          </cell>
          <cell r="B8331">
            <v>0</v>
          </cell>
          <cell r="C8331">
            <v>0</v>
          </cell>
          <cell r="D8331" t="str">
            <v/>
          </cell>
          <cell r="E8331">
            <v>0</v>
          </cell>
          <cell r="F8331">
            <v>0</v>
          </cell>
          <cell r="G8331">
            <v>0</v>
          </cell>
        </row>
        <row r="8332">
          <cell r="A8332" t="str">
            <v/>
          </cell>
          <cell r="B8332">
            <v>0</v>
          </cell>
          <cell r="C8332">
            <v>0</v>
          </cell>
          <cell r="D8332" t="str">
            <v/>
          </cell>
          <cell r="E8332">
            <v>0</v>
          </cell>
          <cell r="F8332">
            <v>0</v>
          </cell>
          <cell r="G8332">
            <v>0</v>
          </cell>
        </row>
        <row r="8333">
          <cell r="A8333" t="str">
            <v/>
          </cell>
          <cell r="B8333">
            <v>0</v>
          </cell>
          <cell r="C8333">
            <v>0</v>
          </cell>
          <cell r="D8333" t="str">
            <v/>
          </cell>
          <cell r="E8333">
            <v>0</v>
          </cell>
          <cell r="F8333">
            <v>0</v>
          </cell>
          <cell r="G8333">
            <v>0</v>
          </cell>
        </row>
        <row r="8334">
          <cell r="A8334" t="str">
            <v/>
          </cell>
          <cell r="B8334">
            <v>0</v>
          </cell>
          <cell r="C8334">
            <v>0</v>
          </cell>
          <cell r="D8334" t="str">
            <v/>
          </cell>
          <cell r="E8334">
            <v>0</v>
          </cell>
          <cell r="F8334">
            <v>0</v>
          </cell>
          <cell r="G8334">
            <v>0</v>
          </cell>
        </row>
        <row r="8335">
          <cell r="A8335" t="str">
            <v/>
          </cell>
          <cell r="B8335">
            <v>0</v>
          </cell>
          <cell r="C8335">
            <v>0</v>
          </cell>
          <cell r="D8335" t="str">
            <v/>
          </cell>
          <cell r="E8335">
            <v>0</v>
          </cell>
          <cell r="F8335">
            <v>0</v>
          </cell>
          <cell r="G8335">
            <v>0</v>
          </cell>
        </row>
        <row r="8336">
          <cell r="A8336">
            <v>0</v>
          </cell>
          <cell r="B8336">
            <v>0</v>
          </cell>
          <cell r="C8336">
            <v>0</v>
          </cell>
          <cell r="D8336">
            <v>0</v>
          </cell>
          <cell r="E8336">
            <v>0</v>
          </cell>
          <cell r="F8336" t="str">
            <v>Total B</v>
          </cell>
          <cell r="G8336">
            <v>0</v>
          </cell>
        </row>
        <row r="8337">
          <cell r="A8337">
            <v>0</v>
          </cell>
          <cell r="B8337">
            <v>0</v>
          </cell>
          <cell r="C8337" t="str">
            <v>C - EQUIPOS</v>
          </cell>
          <cell r="D8337">
            <v>0</v>
          </cell>
          <cell r="E8337">
            <v>0</v>
          </cell>
          <cell r="F8337">
            <v>0</v>
          </cell>
          <cell r="G8337">
            <v>0</v>
          </cell>
        </row>
        <row r="8338">
          <cell r="A8338" t="str">
            <v/>
          </cell>
          <cell r="B8338" t="str">
            <v/>
          </cell>
          <cell r="C8338">
            <v>0</v>
          </cell>
          <cell r="D8338" t="str">
            <v/>
          </cell>
          <cell r="E8338">
            <v>0</v>
          </cell>
          <cell r="F8338">
            <v>0</v>
          </cell>
          <cell r="G8338">
            <v>0</v>
          </cell>
        </row>
        <row r="8339">
          <cell r="A8339" t="str">
            <v/>
          </cell>
          <cell r="B8339" t="str">
            <v/>
          </cell>
          <cell r="C8339">
            <v>0</v>
          </cell>
          <cell r="D8339" t="str">
            <v/>
          </cell>
          <cell r="E8339">
            <v>0</v>
          </cell>
          <cell r="F8339">
            <v>0</v>
          </cell>
          <cell r="G8339">
            <v>0</v>
          </cell>
        </row>
        <row r="8340">
          <cell r="A8340" t="str">
            <v/>
          </cell>
          <cell r="B8340" t="str">
            <v/>
          </cell>
          <cell r="C8340">
            <v>0</v>
          </cell>
          <cell r="D8340" t="str">
            <v/>
          </cell>
          <cell r="E8340">
            <v>0</v>
          </cell>
          <cell r="F8340">
            <v>0</v>
          </cell>
          <cell r="G8340">
            <v>0</v>
          </cell>
        </row>
        <row r="8341">
          <cell r="A8341" t="str">
            <v/>
          </cell>
          <cell r="B8341" t="str">
            <v/>
          </cell>
          <cell r="C8341">
            <v>0</v>
          </cell>
          <cell r="D8341" t="str">
            <v/>
          </cell>
          <cell r="E8341">
            <v>0</v>
          </cell>
          <cell r="F8341">
            <v>0</v>
          </cell>
          <cell r="G8341">
            <v>0</v>
          </cell>
        </row>
        <row r="8342">
          <cell r="A8342" t="str">
            <v/>
          </cell>
          <cell r="B8342" t="str">
            <v/>
          </cell>
          <cell r="C8342">
            <v>0</v>
          </cell>
          <cell r="D8342" t="str">
            <v/>
          </cell>
          <cell r="E8342">
            <v>0</v>
          </cell>
          <cell r="F8342">
            <v>0</v>
          </cell>
          <cell r="G8342">
            <v>0</v>
          </cell>
        </row>
        <row r="8343">
          <cell r="A8343" t="str">
            <v/>
          </cell>
          <cell r="B8343" t="str">
            <v/>
          </cell>
          <cell r="C8343">
            <v>0</v>
          </cell>
          <cell r="D8343" t="str">
            <v/>
          </cell>
          <cell r="E8343">
            <v>0</v>
          </cell>
          <cell r="F8343">
            <v>0</v>
          </cell>
          <cell r="G8343">
            <v>0</v>
          </cell>
        </row>
        <row r="8344">
          <cell r="A8344" t="str">
            <v/>
          </cell>
          <cell r="B8344" t="str">
            <v/>
          </cell>
          <cell r="C8344">
            <v>0</v>
          </cell>
          <cell r="D8344" t="str">
            <v/>
          </cell>
          <cell r="E8344">
            <v>0</v>
          </cell>
          <cell r="F8344">
            <v>0</v>
          </cell>
          <cell r="G8344">
            <v>0</v>
          </cell>
        </row>
        <row r="8345">
          <cell r="A8345" t="str">
            <v/>
          </cell>
          <cell r="B8345" t="str">
            <v/>
          </cell>
          <cell r="C8345">
            <v>0</v>
          </cell>
          <cell r="D8345" t="str">
            <v/>
          </cell>
          <cell r="E8345">
            <v>0</v>
          </cell>
          <cell r="F8345">
            <v>0</v>
          </cell>
          <cell r="G8345">
            <v>0</v>
          </cell>
        </row>
        <row r="8346">
          <cell r="A8346" t="str">
            <v/>
          </cell>
          <cell r="B8346" t="str">
            <v/>
          </cell>
          <cell r="C8346">
            <v>0</v>
          </cell>
          <cell r="D8346" t="str">
            <v/>
          </cell>
          <cell r="E8346">
            <v>0</v>
          </cell>
          <cell r="F8346">
            <v>0</v>
          </cell>
          <cell r="G8346">
            <v>0</v>
          </cell>
        </row>
        <row r="8347">
          <cell r="A8347">
            <v>0</v>
          </cell>
          <cell r="B8347">
            <v>0</v>
          </cell>
          <cell r="C8347">
            <v>0</v>
          </cell>
          <cell r="D8347">
            <v>0</v>
          </cell>
          <cell r="E8347">
            <v>0</v>
          </cell>
          <cell r="F8347" t="str">
            <v>Total C</v>
          </cell>
          <cell r="G8347">
            <v>0</v>
          </cell>
        </row>
        <row r="8348">
          <cell r="A8348">
            <v>0</v>
          </cell>
          <cell r="B8348">
            <v>0</v>
          </cell>
          <cell r="C8348">
            <v>0</v>
          </cell>
          <cell r="D8348">
            <v>0</v>
          </cell>
          <cell r="E8348">
            <v>0</v>
          </cell>
          <cell r="F8348">
            <v>0</v>
          </cell>
          <cell r="G8348">
            <v>0</v>
          </cell>
        </row>
        <row r="8349">
          <cell r="A8349" t="str">
            <v/>
          </cell>
          <cell r="B8349" t="str">
            <v/>
          </cell>
          <cell r="C8349">
            <v>0</v>
          </cell>
          <cell r="D8349" t="str">
            <v>Costo  Neto</v>
          </cell>
          <cell r="E8349">
            <v>0</v>
          </cell>
          <cell r="F8349" t="str">
            <v>Total D=A+B+C</v>
          </cell>
          <cell r="G8349">
            <v>0</v>
          </cell>
        </row>
        <row r="8351">
          <cell r="A8351" t="str">
            <v>ANALISIS DE PRECIOS</v>
          </cell>
          <cell r="B8351">
            <v>0</v>
          </cell>
          <cell r="C8351">
            <v>0</v>
          </cell>
          <cell r="D8351">
            <v>0</v>
          </cell>
          <cell r="E8351">
            <v>0</v>
          </cell>
          <cell r="F8351">
            <v>0</v>
          </cell>
          <cell r="G8351">
            <v>0</v>
          </cell>
        </row>
        <row r="8352">
          <cell r="A8352" t="str">
            <v>COMITENTE:</v>
          </cell>
          <cell r="B8352" t="str">
            <v>DIRECCIÓN DE ARQUITECTURA</v>
          </cell>
          <cell r="C8352">
            <v>0</v>
          </cell>
          <cell r="D8352">
            <v>0</v>
          </cell>
          <cell r="E8352">
            <v>0</v>
          </cell>
          <cell r="F8352">
            <v>0</v>
          </cell>
          <cell r="G8352">
            <v>0</v>
          </cell>
        </row>
        <row r="8353">
          <cell r="A8353" t="str">
            <v>CONTRATISTA:</v>
          </cell>
          <cell r="B8353" t="str">
            <v>FUNCIONALES SIGOP</v>
          </cell>
          <cell r="C8353">
            <v>0</v>
          </cell>
          <cell r="D8353">
            <v>0</v>
          </cell>
          <cell r="E8353">
            <v>0</v>
          </cell>
          <cell r="F8353">
            <v>0</v>
          </cell>
          <cell r="G8353">
            <v>0</v>
          </cell>
        </row>
        <row r="8354">
          <cell r="A8354" t="str">
            <v>OBRA:</v>
          </cell>
          <cell r="B8354" t="str">
            <v>PRUEBA PLANILLA DE MEDICION</v>
          </cell>
          <cell r="C8354">
            <v>0</v>
          </cell>
          <cell r="D8354">
            <v>0</v>
          </cell>
          <cell r="E8354">
            <v>0</v>
          </cell>
          <cell r="F8354" t="str">
            <v>PRECIOS A:</v>
          </cell>
          <cell r="G8354">
            <v>0</v>
          </cell>
        </row>
        <row r="8355">
          <cell r="A8355" t="str">
            <v>UBICACIÓN:</v>
          </cell>
          <cell r="B8355" t="str">
            <v>CENTRO CIVICO</v>
          </cell>
          <cell r="C8355">
            <v>0</v>
          </cell>
          <cell r="D8355">
            <v>0</v>
          </cell>
          <cell r="E8355">
            <v>0</v>
          </cell>
          <cell r="F8355">
            <v>0</v>
          </cell>
          <cell r="G8355">
            <v>0</v>
          </cell>
        </row>
        <row r="8356">
          <cell r="A8356" t="str">
            <v>RUBRO:</v>
          </cell>
          <cell r="B8356" t="str">
            <v/>
          </cell>
          <cell r="C8356" t="str">
            <v/>
          </cell>
          <cell r="D8356">
            <v>0</v>
          </cell>
          <cell r="E8356">
            <v>0</v>
          </cell>
          <cell r="F8356">
            <v>0</v>
          </cell>
          <cell r="G8356">
            <v>0</v>
          </cell>
        </row>
        <row r="8357">
          <cell r="A8357" t="str">
            <v>ITEM:</v>
          </cell>
          <cell r="B8357" t="str">
            <v/>
          </cell>
          <cell r="C8357" t="str">
            <v/>
          </cell>
          <cell r="D8357">
            <v>0</v>
          </cell>
          <cell r="E8357">
            <v>0</v>
          </cell>
          <cell r="F8357" t="str">
            <v>UNIDAD:</v>
          </cell>
          <cell r="G8357" t="str">
            <v/>
          </cell>
        </row>
        <row r="8358">
          <cell r="A8358">
            <v>0</v>
          </cell>
          <cell r="B8358">
            <v>0</v>
          </cell>
          <cell r="C8358">
            <v>0</v>
          </cell>
          <cell r="D8358">
            <v>0</v>
          </cell>
          <cell r="E8358">
            <v>0</v>
          </cell>
          <cell r="F8358">
            <v>0</v>
          </cell>
          <cell r="G8358">
            <v>0</v>
          </cell>
        </row>
        <row r="8359">
          <cell r="A8359" t="str">
            <v>DATOS REDETERMINACION</v>
          </cell>
          <cell r="B8359">
            <v>0</v>
          </cell>
          <cell r="C8359" t="str">
            <v>DESIGNACION</v>
          </cell>
          <cell r="D8359" t="str">
            <v>U</v>
          </cell>
          <cell r="E8359" t="str">
            <v>Cantidad</v>
          </cell>
          <cell r="F8359" t="str">
            <v>$ Unitarios</v>
          </cell>
          <cell r="G8359" t="str">
            <v>$ Parcial</v>
          </cell>
        </row>
        <row r="8360">
          <cell r="A8360" t="str">
            <v>CÓDIGO</v>
          </cell>
          <cell r="B8360" t="str">
            <v>DESCRIPCIÓN</v>
          </cell>
          <cell r="C8360">
            <v>0</v>
          </cell>
          <cell r="D8360">
            <v>0</v>
          </cell>
          <cell r="E8360">
            <v>0</v>
          </cell>
          <cell r="F8360">
            <v>0</v>
          </cell>
          <cell r="G8360">
            <v>0</v>
          </cell>
        </row>
        <row r="8361">
          <cell r="A8361">
            <v>0</v>
          </cell>
          <cell r="B8361">
            <v>0</v>
          </cell>
          <cell r="C8361" t="str">
            <v>A - MATERIALES</v>
          </cell>
          <cell r="D8361">
            <v>0</v>
          </cell>
          <cell r="E8361">
            <v>0</v>
          </cell>
          <cell r="F8361">
            <v>0</v>
          </cell>
          <cell r="G8361">
            <v>0</v>
          </cell>
        </row>
        <row r="8362">
          <cell r="A8362" t="str">
            <v/>
          </cell>
          <cell r="B8362" t="str">
            <v/>
          </cell>
          <cell r="C8362">
            <v>0</v>
          </cell>
          <cell r="D8362" t="str">
            <v/>
          </cell>
          <cell r="E8362">
            <v>0</v>
          </cell>
          <cell r="F8362">
            <v>0</v>
          </cell>
          <cell r="G8362">
            <v>0</v>
          </cell>
        </row>
        <row r="8363">
          <cell r="A8363" t="str">
            <v/>
          </cell>
          <cell r="B8363" t="str">
            <v/>
          </cell>
          <cell r="C8363">
            <v>0</v>
          </cell>
          <cell r="D8363" t="str">
            <v/>
          </cell>
          <cell r="E8363">
            <v>0</v>
          </cell>
          <cell r="F8363">
            <v>0</v>
          </cell>
          <cell r="G8363">
            <v>0</v>
          </cell>
        </row>
        <row r="8364">
          <cell r="A8364" t="str">
            <v/>
          </cell>
          <cell r="B8364" t="str">
            <v/>
          </cell>
          <cell r="C8364">
            <v>0</v>
          </cell>
          <cell r="D8364" t="str">
            <v/>
          </cell>
          <cell r="E8364">
            <v>0</v>
          </cell>
          <cell r="F8364">
            <v>0</v>
          </cell>
          <cell r="G8364">
            <v>0</v>
          </cell>
        </row>
        <row r="8365">
          <cell r="A8365" t="str">
            <v/>
          </cell>
          <cell r="B8365" t="str">
            <v/>
          </cell>
          <cell r="C8365">
            <v>0</v>
          </cell>
          <cell r="D8365" t="str">
            <v/>
          </cell>
          <cell r="E8365">
            <v>0</v>
          </cell>
          <cell r="F8365">
            <v>0</v>
          </cell>
          <cell r="G8365">
            <v>0</v>
          </cell>
        </row>
        <row r="8366">
          <cell r="A8366" t="str">
            <v/>
          </cell>
          <cell r="B8366" t="str">
            <v/>
          </cell>
          <cell r="C8366">
            <v>0</v>
          </cell>
          <cell r="D8366" t="str">
            <v/>
          </cell>
          <cell r="E8366">
            <v>0</v>
          </cell>
          <cell r="F8366">
            <v>0</v>
          </cell>
          <cell r="G8366">
            <v>0</v>
          </cell>
        </row>
        <row r="8367">
          <cell r="A8367" t="str">
            <v/>
          </cell>
          <cell r="B8367" t="str">
            <v/>
          </cell>
          <cell r="C8367">
            <v>0</v>
          </cell>
          <cell r="D8367" t="str">
            <v/>
          </cell>
          <cell r="E8367">
            <v>0</v>
          </cell>
          <cell r="F8367">
            <v>0</v>
          </cell>
          <cell r="G8367">
            <v>0</v>
          </cell>
        </row>
        <row r="8368">
          <cell r="A8368" t="str">
            <v/>
          </cell>
          <cell r="B8368" t="str">
            <v/>
          </cell>
          <cell r="C8368">
            <v>0</v>
          </cell>
          <cell r="D8368" t="str">
            <v/>
          </cell>
          <cell r="E8368">
            <v>0</v>
          </cell>
          <cell r="F8368">
            <v>0</v>
          </cell>
          <cell r="G8368">
            <v>0</v>
          </cell>
        </row>
        <row r="8369">
          <cell r="A8369" t="str">
            <v/>
          </cell>
          <cell r="B8369" t="str">
            <v/>
          </cell>
          <cell r="C8369">
            <v>0</v>
          </cell>
          <cell r="D8369" t="str">
            <v/>
          </cell>
          <cell r="E8369">
            <v>0</v>
          </cell>
          <cell r="F8369">
            <v>0</v>
          </cell>
          <cell r="G8369">
            <v>0</v>
          </cell>
        </row>
        <row r="8370">
          <cell r="A8370" t="str">
            <v/>
          </cell>
          <cell r="B8370" t="str">
            <v/>
          </cell>
          <cell r="C8370">
            <v>0</v>
          </cell>
          <cell r="D8370" t="str">
            <v/>
          </cell>
          <cell r="E8370">
            <v>0</v>
          </cell>
          <cell r="F8370">
            <v>0</v>
          </cell>
          <cell r="G8370">
            <v>0</v>
          </cell>
        </row>
        <row r="8371">
          <cell r="A8371" t="str">
            <v/>
          </cell>
          <cell r="B8371" t="str">
            <v/>
          </cell>
          <cell r="C8371">
            <v>0</v>
          </cell>
          <cell r="D8371" t="str">
            <v/>
          </cell>
          <cell r="E8371">
            <v>0</v>
          </cell>
          <cell r="F8371">
            <v>0</v>
          </cell>
          <cell r="G8371">
            <v>0</v>
          </cell>
        </row>
        <row r="8372">
          <cell r="A8372" t="str">
            <v/>
          </cell>
          <cell r="B8372" t="str">
            <v/>
          </cell>
          <cell r="C8372">
            <v>0</v>
          </cell>
          <cell r="D8372" t="str">
            <v/>
          </cell>
          <cell r="E8372">
            <v>0</v>
          </cell>
          <cell r="F8372">
            <v>0</v>
          </cell>
          <cell r="G8372">
            <v>0</v>
          </cell>
        </row>
        <row r="8373">
          <cell r="A8373" t="str">
            <v/>
          </cell>
          <cell r="B8373" t="str">
            <v/>
          </cell>
          <cell r="C8373">
            <v>0</v>
          </cell>
          <cell r="D8373" t="str">
            <v/>
          </cell>
          <cell r="E8373">
            <v>0</v>
          </cell>
          <cell r="F8373">
            <v>0</v>
          </cell>
          <cell r="G8373">
            <v>0</v>
          </cell>
        </row>
        <row r="8374">
          <cell r="A8374" t="str">
            <v/>
          </cell>
          <cell r="B8374" t="str">
            <v/>
          </cell>
          <cell r="C8374">
            <v>0</v>
          </cell>
          <cell r="D8374" t="str">
            <v/>
          </cell>
          <cell r="E8374">
            <v>0</v>
          </cell>
          <cell r="F8374">
            <v>0</v>
          </cell>
          <cell r="G8374">
            <v>0</v>
          </cell>
        </row>
        <row r="8375">
          <cell r="A8375" t="str">
            <v/>
          </cell>
          <cell r="B8375" t="str">
            <v/>
          </cell>
          <cell r="C8375">
            <v>0</v>
          </cell>
          <cell r="D8375" t="str">
            <v/>
          </cell>
          <cell r="E8375">
            <v>0</v>
          </cell>
          <cell r="F8375">
            <v>0</v>
          </cell>
          <cell r="G8375">
            <v>0</v>
          </cell>
        </row>
        <row r="8376">
          <cell r="A8376">
            <v>0</v>
          </cell>
          <cell r="B8376">
            <v>0</v>
          </cell>
          <cell r="C8376">
            <v>0</v>
          </cell>
          <cell r="D8376">
            <v>0</v>
          </cell>
          <cell r="E8376">
            <v>0</v>
          </cell>
          <cell r="F8376" t="str">
            <v>Total A</v>
          </cell>
          <cell r="G8376">
            <v>0</v>
          </cell>
        </row>
        <row r="8377">
          <cell r="A8377">
            <v>0</v>
          </cell>
          <cell r="B8377">
            <v>0</v>
          </cell>
          <cell r="C8377" t="str">
            <v>B - MANO DE OBRA</v>
          </cell>
          <cell r="D8377">
            <v>0</v>
          </cell>
          <cell r="E8377">
            <v>0</v>
          </cell>
          <cell r="F8377">
            <v>0</v>
          </cell>
          <cell r="G8377">
            <v>0</v>
          </cell>
        </row>
        <row r="8378">
          <cell r="A8378" t="str">
            <v/>
          </cell>
          <cell r="B8378">
            <v>0</v>
          </cell>
          <cell r="C8378">
            <v>0</v>
          </cell>
          <cell r="D8378" t="str">
            <v/>
          </cell>
          <cell r="E8378">
            <v>0</v>
          </cell>
          <cell r="F8378">
            <v>0</v>
          </cell>
          <cell r="G8378">
            <v>0</v>
          </cell>
        </row>
        <row r="8379">
          <cell r="A8379" t="str">
            <v/>
          </cell>
          <cell r="B8379">
            <v>0</v>
          </cell>
          <cell r="C8379">
            <v>0</v>
          </cell>
          <cell r="D8379" t="str">
            <v/>
          </cell>
          <cell r="E8379">
            <v>0</v>
          </cell>
          <cell r="F8379">
            <v>0</v>
          </cell>
          <cell r="G8379">
            <v>0</v>
          </cell>
        </row>
        <row r="8380">
          <cell r="A8380" t="str">
            <v/>
          </cell>
          <cell r="B8380">
            <v>0</v>
          </cell>
          <cell r="C8380">
            <v>0</v>
          </cell>
          <cell r="D8380" t="str">
            <v/>
          </cell>
          <cell r="E8380">
            <v>0</v>
          </cell>
          <cell r="F8380">
            <v>0</v>
          </cell>
          <cell r="G8380">
            <v>0</v>
          </cell>
        </row>
        <row r="8381">
          <cell r="A8381" t="str">
            <v/>
          </cell>
          <cell r="B8381">
            <v>0</v>
          </cell>
          <cell r="C8381">
            <v>0</v>
          </cell>
          <cell r="D8381" t="str">
            <v/>
          </cell>
          <cell r="E8381">
            <v>0</v>
          </cell>
          <cell r="F8381">
            <v>0</v>
          </cell>
          <cell r="G8381">
            <v>0</v>
          </cell>
        </row>
        <row r="8382">
          <cell r="A8382" t="str">
            <v/>
          </cell>
          <cell r="B8382">
            <v>0</v>
          </cell>
          <cell r="C8382">
            <v>0</v>
          </cell>
          <cell r="D8382" t="str">
            <v/>
          </cell>
          <cell r="E8382">
            <v>0</v>
          </cell>
          <cell r="F8382">
            <v>0</v>
          </cell>
          <cell r="G8382">
            <v>0</v>
          </cell>
        </row>
        <row r="8383">
          <cell r="A8383" t="str">
            <v/>
          </cell>
          <cell r="B8383">
            <v>0</v>
          </cell>
          <cell r="C8383">
            <v>0</v>
          </cell>
          <cell r="D8383" t="str">
            <v/>
          </cell>
          <cell r="E8383">
            <v>0</v>
          </cell>
          <cell r="F8383">
            <v>0</v>
          </cell>
          <cell r="G8383">
            <v>0</v>
          </cell>
        </row>
        <row r="8384">
          <cell r="A8384" t="str">
            <v/>
          </cell>
          <cell r="B8384">
            <v>0</v>
          </cell>
          <cell r="C8384">
            <v>0</v>
          </cell>
          <cell r="D8384" t="str">
            <v/>
          </cell>
          <cell r="E8384">
            <v>0</v>
          </cell>
          <cell r="F8384">
            <v>0</v>
          </cell>
          <cell r="G8384">
            <v>0</v>
          </cell>
        </row>
        <row r="8385">
          <cell r="A8385" t="str">
            <v/>
          </cell>
          <cell r="B8385">
            <v>0</v>
          </cell>
          <cell r="C8385">
            <v>0</v>
          </cell>
          <cell r="D8385" t="str">
            <v/>
          </cell>
          <cell r="E8385">
            <v>0</v>
          </cell>
          <cell r="F8385">
            <v>0</v>
          </cell>
          <cell r="G8385">
            <v>0</v>
          </cell>
        </row>
        <row r="8386">
          <cell r="A8386">
            <v>0</v>
          </cell>
          <cell r="B8386">
            <v>0</v>
          </cell>
          <cell r="C8386">
            <v>0</v>
          </cell>
          <cell r="D8386">
            <v>0</v>
          </cell>
          <cell r="E8386">
            <v>0</v>
          </cell>
          <cell r="F8386" t="str">
            <v>Total B</v>
          </cell>
          <cell r="G8386">
            <v>0</v>
          </cell>
        </row>
        <row r="8387">
          <cell r="A8387">
            <v>0</v>
          </cell>
          <cell r="B8387">
            <v>0</v>
          </cell>
          <cell r="C8387" t="str">
            <v>C - EQUIPOS</v>
          </cell>
          <cell r="D8387">
            <v>0</v>
          </cell>
          <cell r="E8387">
            <v>0</v>
          </cell>
          <cell r="F8387">
            <v>0</v>
          </cell>
          <cell r="G8387">
            <v>0</v>
          </cell>
        </row>
        <row r="8388">
          <cell r="A8388" t="str">
            <v/>
          </cell>
          <cell r="B8388" t="str">
            <v/>
          </cell>
          <cell r="C8388">
            <v>0</v>
          </cell>
          <cell r="D8388" t="str">
            <v/>
          </cell>
          <cell r="E8388">
            <v>0</v>
          </cell>
          <cell r="F8388">
            <v>0</v>
          </cell>
          <cell r="G8388">
            <v>0</v>
          </cell>
        </row>
        <row r="8389">
          <cell r="A8389" t="str">
            <v/>
          </cell>
          <cell r="B8389" t="str">
            <v/>
          </cell>
          <cell r="C8389">
            <v>0</v>
          </cell>
          <cell r="D8389" t="str">
            <v/>
          </cell>
          <cell r="E8389">
            <v>0</v>
          </cell>
          <cell r="F8389">
            <v>0</v>
          </cell>
          <cell r="G8389">
            <v>0</v>
          </cell>
        </row>
        <row r="8390">
          <cell r="A8390" t="str">
            <v/>
          </cell>
          <cell r="B8390" t="str">
            <v/>
          </cell>
          <cell r="C8390">
            <v>0</v>
          </cell>
          <cell r="D8390" t="str">
            <v/>
          </cell>
          <cell r="E8390">
            <v>0</v>
          </cell>
          <cell r="F8390">
            <v>0</v>
          </cell>
          <cell r="G8390">
            <v>0</v>
          </cell>
        </row>
        <row r="8391">
          <cell r="A8391" t="str">
            <v/>
          </cell>
          <cell r="B8391" t="str">
            <v/>
          </cell>
          <cell r="C8391">
            <v>0</v>
          </cell>
          <cell r="D8391" t="str">
            <v/>
          </cell>
          <cell r="E8391">
            <v>0</v>
          </cell>
          <cell r="F8391">
            <v>0</v>
          </cell>
          <cell r="G8391">
            <v>0</v>
          </cell>
        </row>
        <row r="8392">
          <cell r="A8392" t="str">
            <v/>
          </cell>
          <cell r="B8392" t="str">
            <v/>
          </cell>
          <cell r="C8392">
            <v>0</v>
          </cell>
          <cell r="D8392" t="str">
            <v/>
          </cell>
          <cell r="E8392">
            <v>0</v>
          </cell>
          <cell r="F8392">
            <v>0</v>
          </cell>
          <cell r="G8392">
            <v>0</v>
          </cell>
        </row>
        <row r="8393">
          <cell r="A8393" t="str">
            <v/>
          </cell>
          <cell r="B8393" t="str">
            <v/>
          </cell>
          <cell r="C8393">
            <v>0</v>
          </cell>
          <cell r="D8393" t="str">
            <v/>
          </cell>
          <cell r="E8393">
            <v>0</v>
          </cell>
          <cell r="F8393">
            <v>0</v>
          </cell>
          <cell r="G8393">
            <v>0</v>
          </cell>
        </row>
        <row r="8394">
          <cell r="A8394" t="str">
            <v/>
          </cell>
          <cell r="B8394" t="str">
            <v/>
          </cell>
          <cell r="C8394">
            <v>0</v>
          </cell>
          <cell r="D8394" t="str">
            <v/>
          </cell>
          <cell r="E8394">
            <v>0</v>
          </cell>
          <cell r="F8394">
            <v>0</v>
          </cell>
          <cell r="G8394">
            <v>0</v>
          </cell>
        </row>
        <row r="8395">
          <cell r="A8395" t="str">
            <v/>
          </cell>
          <cell r="B8395" t="str">
            <v/>
          </cell>
          <cell r="C8395">
            <v>0</v>
          </cell>
          <cell r="D8395" t="str">
            <v/>
          </cell>
          <cell r="E8395">
            <v>0</v>
          </cell>
          <cell r="F8395">
            <v>0</v>
          </cell>
          <cell r="G8395">
            <v>0</v>
          </cell>
        </row>
        <row r="8396">
          <cell r="A8396" t="str">
            <v/>
          </cell>
          <cell r="B8396" t="str">
            <v/>
          </cell>
          <cell r="C8396">
            <v>0</v>
          </cell>
          <cell r="D8396" t="str">
            <v/>
          </cell>
          <cell r="E8396">
            <v>0</v>
          </cell>
          <cell r="F8396">
            <v>0</v>
          </cell>
          <cell r="G8396">
            <v>0</v>
          </cell>
        </row>
        <row r="8397">
          <cell r="A8397">
            <v>0</v>
          </cell>
          <cell r="B8397">
            <v>0</v>
          </cell>
          <cell r="C8397">
            <v>0</v>
          </cell>
          <cell r="D8397">
            <v>0</v>
          </cell>
          <cell r="E8397">
            <v>0</v>
          </cell>
          <cell r="F8397" t="str">
            <v>Total C</v>
          </cell>
          <cell r="G8397">
            <v>0</v>
          </cell>
        </row>
        <row r="8398">
          <cell r="A8398">
            <v>0</v>
          </cell>
          <cell r="B8398">
            <v>0</v>
          </cell>
          <cell r="C8398">
            <v>0</v>
          </cell>
          <cell r="D8398">
            <v>0</v>
          </cell>
          <cell r="E8398">
            <v>0</v>
          </cell>
          <cell r="F8398">
            <v>0</v>
          </cell>
          <cell r="G8398">
            <v>0</v>
          </cell>
        </row>
        <row r="8399">
          <cell r="A8399" t="str">
            <v/>
          </cell>
          <cell r="B8399" t="str">
            <v/>
          </cell>
          <cell r="C8399">
            <v>0</v>
          </cell>
          <cell r="D8399" t="str">
            <v>Costo  Neto</v>
          </cell>
          <cell r="E8399">
            <v>0</v>
          </cell>
          <cell r="F8399" t="str">
            <v>Total D=A+B+C</v>
          </cell>
          <cell r="G8399">
            <v>0</v>
          </cell>
        </row>
        <row r="8401">
          <cell r="A8401" t="str">
            <v>ANALISIS DE PRECIOS</v>
          </cell>
          <cell r="B8401">
            <v>0</v>
          </cell>
          <cell r="C8401">
            <v>0</v>
          </cell>
          <cell r="D8401">
            <v>0</v>
          </cell>
          <cell r="E8401">
            <v>0</v>
          </cell>
          <cell r="F8401">
            <v>0</v>
          </cell>
          <cell r="G8401">
            <v>0</v>
          </cell>
        </row>
        <row r="8402">
          <cell r="A8402" t="str">
            <v>COMITENTE:</v>
          </cell>
          <cell r="B8402" t="str">
            <v>DIRECCIÓN DE ARQUITECTURA</v>
          </cell>
          <cell r="C8402">
            <v>0</v>
          </cell>
          <cell r="D8402">
            <v>0</v>
          </cell>
          <cell r="E8402">
            <v>0</v>
          </cell>
          <cell r="F8402">
            <v>0</v>
          </cell>
          <cell r="G8402">
            <v>0</v>
          </cell>
        </row>
        <row r="8403">
          <cell r="A8403" t="str">
            <v>CONTRATISTA:</v>
          </cell>
          <cell r="B8403" t="str">
            <v>FUNCIONALES SIGOP</v>
          </cell>
          <cell r="C8403">
            <v>0</v>
          </cell>
          <cell r="D8403">
            <v>0</v>
          </cell>
          <cell r="E8403">
            <v>0</v>
          </cell>
          <cell r="F8403">
            <v>0</v>
          </cell>
          <cell r="G8403">
            <v>0</v>
          </cell>
        </row>
        <row r="8404">
          <cell r="A8404" t="str">
            <v>OBRA:</v>
          </cell>
          <cell r="B8404" t="str">
            <v>PRUEBA PLANILLA DE MEDICION</v>
          </cell>
          <cell r="C8404">
            <v>0</v>
          </cell>
          <cell r="D8404">
            <v>0</v>
          </cell>
          <cell r="E8404">
            <v>0</v>
          </cell>
          <cell r="F8404" t="str">
            <v>PRECIOS A:</v>
          </cell>
          <cell r="G8404">
            <v>0</v>
          </cell>
        </row>
        <row r="8405">
          <cell r="A8405" t="str">
            <v>UBICACIÓN:</v>
          </cell>
          <cell r="B8405" t="str">
            <v>CENTRO CIVICO</v>
          </cell>
          <cell r="C8405">
            <v>0</v>
          </cell>
          <cell r="D8405">
            <v>0</v>
          </cell>
          <cell r="E8405">
            <v>0</v>
          </cell>
          <cell r="F8405">
            <v>0</v>
          </cell>
          <cell r="G8405">
            <v>0</v>
          </cell>
        </row>
        <row r="8406">
          <cell r="A8406" t="str">
            <v>RUBRO:</v>
          </cell>
          <cell r="B8406" t="str">
            <v/>
          </cell>
          <cell r="C8406" t="str">
            <v/>
          </cell>
          <cell r="D8406">
            <v>0</v>
          </cell>
          <cell r="E8406">
            <v>0</v>
          </cell>
          <cell r="F8406">
            <v>0</v>
          </cell>
          <cell r="G8406">
            <v>0</v>
          </cell>
        </row>
        <row r="8407">
          <cell r="A8407" t="str">
            <v>ITEM:</v>
          </cell>
          <cell r="B8407" t="str">
            <v/>
          </cell>
          <cell r="C8407" t="str">
            <v/>
          </cell>
          <cell r="D8407">
            <v>0</v>
          </cell>
          <cell r="E8407">
            <v>0</v>
          </cell>
          <cell r="F8407" t="str">
            <v>UNIDAD:</v>
          </cell>
          <cell r="G8407" t="str">
            <v/>
          </cell>
        </row>
        <row r="8408">
          <cell r="A8408">
            <v>0</v>
          </cell>
          <cell r="B8408">
            <v>0</v>
          </cell>
          <cell r="C8408">
            <v>0</v>
          </cell>
          <cell r="D8408">
            <v>0</v>
          </cell>
          <cell r="E8408">
            <v>0</v>
          </cell>
          <cell r="F8408">
            <v>0</v>
          </cell>
          <cell r="G8408">
            <v>0</v>
          </cell>
        </row>
        <row r="8409">
          <cell r="A8409" t="str">
            <v>DATOS REDETERMINACION</v>
          </cell>
          <cell r="B8409">
            <v>0</v>
          </cell>
          <cell r="C8409" t="str">
            <v>DESIGNACION</v>
          </cell>
          <cell r="D8409" t="str">
            <v>U</v>
          </cell>
          <cell r="E8409" t="str">
            <v>Cantidad</v>
          </cell>
          <cell r="F8409" t="str">
            <v>$ Unitarios</v>
          </cell>
          <cell r="G8409" t="str">
            <v>$ Parcial</v>
          </cell>
        </row>
        <row r="8410">
          <cell r="A8410" t="str">
            <v>CÓDIGO</v>
          </cell>
          <cell r="B8410" t="str">
            <v>DESCRIPCIÓN</v>
          </cell>
          <cell r="C8410">
            <v>0</v>
          </cell>
          <cell r="D8410">
            <v>0</v>
          </cell>
          <cell r="E8410">
            <v>0</v>
          </cell>
          <cell r="F8410">
            <v>0</v>
          </cell>
          <cell r="G8410">
            <v>0</v>
          </cell>
        </row>
        <row r="8411">
          <cell r="A8411">
            <v>0</v>
          </cell>
          <cell r="B8411">
            <v>0</v>
          </cell>
          <cell r="C8411" t="str">
            <v>A - MATERIALES</v>
          </cell>
          <cell r="D8411">
            <v>0</v>
          </cell>
          <cell r="E8411">
            <v>0</v>
          </cell>
          <cell r="F8411">
            <v>0</v>
          </cell>
          <cell r="G8411">
            <v>0</v>
          </cell>
        </row>
        <row r="8412">
          <cell r="A8412" t="str">
            <v/>
          </cell>
          <cell r="B8412" t="str">
            <v/>
          </cell>
          <cell r="C8412">
            <v>0</v>
          </cell>
          <cell r="D8412" t="str">
            <v/>
          </cell>
          <cell r="E8412">
            <v>0</v>
          </cell>
          <cell r="F8412">
            <v>0</v>
          </cell>
          <cell r="G8412">
            <v>0</v>
          </cell>
        </row>
        <row r="8413">
          <cell r="A8413" t="str">
            <v/>
          </cell>
          <cell r="B8413" t="str">
            <v/>
          </cell>
          <cell r="C8413">
            <v>0</v>
          </cell>
          <cell r="D8413" t="str">
            <v/>
          </cell>
          <cell r="E8413">
            <v>0</v>
          </cell>
          <cell r="F8413">
            <v>0</v>
          </cell>
          <cell r="G8413">
            <v>0</v>
          </cell>
        </row>
        <row r="8414">
          <cell r="A8414" t="str">
            <v/>
          </cell>
          <cell r="B8414" t="str">
            <v/>
          </cell>
          <cell r="C8414">
            <v>0</v>
          </cell>
          <cell r="D8414" t="str">
            <v/>
          </cell>
          <cell r="E8414">
            <v>0</v>
          </cell>
          <cell r="F8414">
            <v>0</v>
          </cell>
          <cell r="G8414">
            <v>0</v>
          </cell>
        </row>
        <row r="8415">
          <cell r="A8415" t="str">
            <v/>
          </cell>
          <cell r="B8415" t="str">
            <v/>
          </cell>
          <cell r="C8415">
            <v>0</v>
          </cell>
          <cell r="D8415" t="str">
            <v/>
          </cell>
          <cell r="E8415">
            <v>0</v>
          </cell>
          <cell r="F8415">
            <v>0</v>
          </cell>
          <cell r="G8415">
            <v>0</v>
          </cell>
        </row>
        <row r="8416">
          <cell r="A8416" t="str">
            <v/>
          </cell>
          <cell r="B8416" t="str">
            <v/>
          </cell>
          <cell r="C8416">
            <v>0</v>
          </cell>
          <cell r="D8416" t="str">
            <v/>
          </cell>
          <cell r="E8416">
            <v>0</v>
          </cell>
          <cell r="F8416">
            <v>0</v>
          </cell>
          <cell r="G8416">
            <v>0</v>
          </cell>
        </row>
        <row r="8417">
          <cell r="A8417" t="str">
            <v/>
          </cell>
          <cell r="B8417" t="str">
            <v/>
          </cell>
          <cell r="C8417">
            <v>0</v>
          </cell>
          <cell r="D8417" t="str">
            <v/>
          </cell>
          <cell r="E8417">
            <v>0</v>
          </cell>
          <cell r="F8417">
            <v>0</v>
          </cell>
          <cell r="G8417">
            <v>0</v>
          </cell>
        </row>
        <row r="8418">
          <cell r="A8418" t="str">
            <v/>
          </cell>
          <cell r="B8418" t="str">
            <v/>
          </cell>
          <cell r="C8418">
            <v>0</v>
          </cell>
          <cell r="D8418" t="str">
            <v/>
          </cell>
          <cell r="E8418">
            <v>0</v>
          </cell>
          <cell r="F8418">
            <v>0</v>
          </cell>
          <cell r="G8418">
            <v>0</v>
          </cell>
        </row>
        <row r="8419">
          <cell r="A8419" t="str">
            <v/>
          </cell>
          <cell r="B8419" t="str">
            <v/>
          </cell>
          <cell r="C8419">
            <v>0</v>
          </cell>
          <cell r="D8419" t="str">
            <v/>
          </cell>
          <cell r="E8419">
            <v>0</v>
          </cell>
          <cell r="F8419">
            <v>0</v>
          </cell>
          <cell r="G8419">
            <v>0</v>
          </cell>
        </row>
        <row r="8420">
          <cell r="A8420" t="str">
            <v/>
          </cell>
          <cell r="B8420" t="str">
            <v/>
          </cell>
          <cell r="C8420">
            <v>0</v>
          </cell>
          <cell r="D8420" t="str">
            <v/>
          </cell>
          <cell r="E8420">
            <v>0</v>
          </cell>
          <cell r="F8420">
            <v>0</v>
          </cell>
          <cell r="G8420">
            <v>0</v>
          </cell>
        </row>
        <row r="8421">
          <cell r="A8421" t="str">
            <v/>
          </cell>
          <cell r="B8421" t="str">
            <v/>
          </cell>
          <cell r="C8421">
            <v>0</v>
          </cell>
          <cell r="D8421" t="str">
            <v/>
          </cell>
          <cell r="E8421">
            <v>0</v>
          </cell>
          <cell r="F8421">
            <v>0</v>
          </cell>
          <cell r="G8421">
            <v>0</v>
          </cell>
        </row>
        <row r="8422">
          <cell r="A8422" t="str">
            <v/>
          </cell>
          <cell r="B8422" t="str">
            <v/>
          </cell>
          <cell r="C8422">
            <v>0</v>
          </cell>
          <cell r="D8422" t="str">
            <v/>
          </cell>
          <cell r="E8422">
            <v>0</v>
          </cell>
          <cell r="F8422">
            <v>0</v>
          </cell>
          <cell r="G8422">
            <v>0</v>
          </cell>
        </row>
        <row r="8423">
          <cell r="A8423" t="str">
            <v/>
          </cell>
          <cell r="B8423" t="str">
            <v/>
          </cell>
          <cell r="C8423">
            <v>0</v>
          </cell>
          <cell r="D8423" t="str">
            <v/>
          </cell>
          <cell r="E8423">
            <v>0</v>
          </cell>
          <cell r="F8423">
            <v>0</v>
          </cell>
          <cell r="G8423">
            <v>0</v>
          </cell>
        </row>
        <row r="8424">
          <cell r="A8424" t="str">
            <v/>
          </cell>
          <cell r="B8424" t="str">
            <v/>
          </cell>
          <cell r="C8424">
            <v>0</v>
          </cell>
          <cell r="D8424" t="str">
            <v/>
          </cell>
          <cell r="E8424">
            <v>0</v>
          </cell>
          <cell r="F8424">
            <v>0</v>
          </cell>
          <cell r="G8424">
            <v>0</v>
          </cell>
        </row>
        <row r="8425">
          <cell r="A8425" t="str">
            <v/>
          </cell>
          <cell r="B8425" t="str">
            <v/>
          </cell>
          <cell r="C8425">
            <v>0</v>
          </cell>
          <cell r="D8425" t="str">
            <v/>
          </cell>
          <cell r="E8425">
            <v>0</v>
          </cell>
          <cell r="F8425">
            <v>0</v>
          </cell>
          <cell r="G8425">
            <v>0</v>
          </cell>
        </row>
        <row r="8426">
          <cell r="A8426">
            <v>0</v>
          </cell>
          <cell r="B8426">
            <v>0</v>
          </cell>
          <cell r="C8426">
            <v>0</v>
          </cell>
          <cell r="D8426">
            <v>0</v>
          </cell>
          <cell r="E8426">
            <v>0</v>
          </cell>
          <cell r="F8426" t="str">
            <v>Total A</v>
          </cell>
          <cell r="G8426">
            <v>0</v>
          </cell>
        </row>
        <row r="8427">
          <cell r="A8427">
            <v>0</v>
          </cell>
          <cell r="B8427">
            <v>0</v>
          </cell>
          <cell r="C8427" t="str">
            <v>B - MANO DE OBRA</v>
          </cell>
          <cell r="D8427">
            <v>0</v>
          </cell>
          <cell r="E8427">
            <v>0</v>
          </cell>
          <cell r="F8427">
            <v>0</v>
          </cell>
          <cell r="G8427">
            <v>0</v>
          </cell>
        </row>
        <row r="8428">
          <cell r="A8428" t="str">
            <v/>
          </cell>
          <cell r="B8428">
            <v>0</v>
          </cell>
          <cell r="C8428">
            <v>0</v>
          </cell>
          <cell r="D8428" t="str">
            <v/>
          </cell>
          <cell r="E8428">
            <v>0</v>
          </cell>
          <cell r="F8428">
            <v>0</v>
          </cell>
          <cell r="G8428">
            <v>0</v>
          </cell>
        </row>
        <row r="8429">
          <cell r="A8429" t="str">
            <v/>
          </cell>
          <cell r="B8429">
            <v>0</v>
          </cell>
          <cell r="C8429">
            <v>0</v>
          </cell>
          <cell r="D8429" t="str">
            <v/>
          </cell>
          <cell r="E8429">
            <v>0</v>
          </cell>
          <cell r="F8429">
            <v>0</v>
          </cell>
          <cell r="G8429">
            <v>0</v>
          </cell>
        </row>
        <row r="8430">
          <cell r="A8430" t="str">
            <v/>
          </cell>
          <cell r="B8430">
            <v>0</v>
          </cell>
          <cell r="C8430">
            <v>0</v>
          </cell>
          <cell r="D8430" t="str">
            <v/>
          </cell>
          <cell r="E8430">
            <v>0</v>
          </cell>
          <cell r="F8430">
            <v>0</v>
          </cell>
          <cell r="G8430">
            <v>0</v>
          </cell>
        </row>
        <row r="8431">
          <cell r="A8431" t="str">
            <v/>
          </cell>
          <cell r="B8431">
            <v>0</v>
          </cell>
          <cell r="C8431">
            <v>0</v>
          </cell>
          <cell r="D8431" t="str">
            <v/>
          </cell>
          <cell r="E8431">
            <v>0</v>
          </cell>
          <cell r="F8431">
            <v>0</v>
          </cell>
          <cell r="G8431">
            <v>0</v>
          </cell>
        </row>
        <row r="8432">
          <cell r="A8432" t="str">
            <v/>
          </cell>
          <cell r="B8432">
            <v>0</v>
          </cell>
          <cell r="C8432">
            <v>0</v>
          </cell>
          <cell r="D8432" t="str">
            <v/>
          </cell>
          <cell r="E8432">
            <v>0</v>
          </cell>
          <cell r="F8432">
            <v>0</v>
          </cell>
          <cell r="G8432">
            <v>0</v>
          </cell>
        </row>
        <row r="8433">
          <cell r="A8433" t="str">
            <v/>
          </cell>
          <cell r="B8433">
            <v>0</v>
          </cell>
          <cell r="C8433">
            <v>0</v>
          </cell>
          <cell r="D8433" t="str">
            <v/>
          </cell>
          <cell r="E8433">
            <v>0</v>
          </cell>
          <cell r="F8433">
            <v>0</v>
          </cell>
          <cell r="G8433">
            <v>0</v>
          </cell>
        </row>
        <row r="8434">
          <cell r="A8434" t="str">
            <v/>
          </cell>
          <cell r="B8434">
            <v>0</v>
          </cell>
          <cell r="C8434">
            <v>0</v>
          </cell>
          <cell r="D8434" t="str">
            <v/>
          </cell>
          <cell r="E8434">
            <v>0</v>
          </cell>
          <cell r="F8434">
            <v>0</v>
          </cell>
          <cell r="G8434">
            <v>0</v>
          </cell>
        </row>
        <row r="8435">
          <cell r="A8435" t="str">
            <v/>
          </cell>
          <cell r="B8435">
            <v>0</v>
          </cell>
          <cell r="C8435">
            <v>0</v>
          </cell>
          <cell r="D8435" t="str">
            <v/>
          </cell>
          <cell r="E8435">
            <v>0</v>
          </cell>
          <cell r="F8435">
            <v>0</v>
          </cell>
          <cell r="G8435">
            <v>0</v>
          </cell>
        </row>
        <row r="8436">
          <cell r="A8436">
            <v>0</v>
          </cell>
          <cell r="B8436">
            <v>0</v>
          </cell>
          <cell r="C8436">
            <v>0</v>
          </cell>
          <cell r="D8436">
            <v>0</v>
          </cell>
          <cell r="E8436">
            <v>0</v>
          </cell>
          <cell r="F8436" t="str">
            <v>Total B</v>
          </cell>
          <cell r="G8436">
            <v>0</v>
          </cell>
        </row>
        <row r="8437">
          <cell r="A8437">
            <v>0</v>
          </cell>
          <cell r="B8437">
            <v>0</v>
          </cell>
          <cell r="C8437" t="str">
            <v>C - EQUIPOS</v>
          </cell>
          <cell r="D8437">
            <v>0</v>
          </cell>
          <cell r="E8437">
            <v>0</v>
          </cell>
          <cell r="F8437">
            <v>0</v>
          </cell>
          <cell r="G8437">
            <v>0</v>
          </cell>
        </row>
        <row r="8438">
          <cell r="A8438" t="str">
            <v/>
          </cell>
          <cell r="B8438" t="str">
            <v/>
          </cell>
          <cell r="C8438">
            <v>0</v>
          </cell>
          <cell r="D8438" t="str">
            <v/>
          </cell>
          <cell r="E8438">
            <v>0</v>
          </cell>
          <cell r="F8438">
            <v>0</v>
          </cell>
          <cell r="G8438">
            <v>0</v>
          </cell>
        </row>
        <row r="8439">
          <cell r="A8439" t="str">
            <v/>
          </cell>
          <cell r="B8439" t="str">
            <v/>
          </cell>
          <cell r="C8439">
            <v>0</v>
          </cell>
          <cell r="D8439" t="str">
            <v/>
          </cell>
          <cell r="E8439">
            <v>0</v>
          </cell>
          <cell r="F8439">
            <v>0</v>
          </cell>
          <cell r="G8439">
            <v>0</v>
          </cell>
        </row>
        <row r="8440">
          <cell r="A8440" t="str">
            <v/>
          </cell>
          <cell r="B8440" t="str">
            <v/>
          </cell>
          <cell r="C8440">
            <v>0</v>
          </cell>
          <cell r="D8440" t="str">
            <v/>
          </cell>
          <cell r="E8440">
            <v>0</v>
          </cell>
          <cell r="F8440">
            <v>0</v>
          </cell>
          <cell r="G8440">
            <v>0</v>
          </cell>
        </row>
        <row r="8441">
          <cell r="A8441" t="str">
            <v/>
          </cell>
          <cell r="B8441" t="str">
            <v/>
          </cell>
          <cell r="C8441">
            <v>0</v>
          </cell>
          <cell r="D8441" t="str">
            <v/>
          </cell>
          <cell r="E8441">
            <v>0</v>
          </cell>
          <cell r="F8441">
            <v>0</v>
          </cell>
          <cell r="G8441">
            <v>0</v>
          </cell>
        </row>
        <row r="8442">
          <cell r="A8442" t="str">
            <v/>
          </cell>
          <cell r="B8442" t="str">
            <v/>
          </cell>
          <cell r="C8442">
            <v>0</v>
          </cell>
          <cell r="D8442" t="str">
            <v/>
          </cell>
          <cell r="E8442">
            <v>0</v>
          </cell>
          <cell r="F8442">
            <v>0</v>
          </cell>
          <cell r="G8442">
            <v>0</v>
          </cell>
        </row>
        <row r="8443">
          <cell r="A8443" t="str">
            <v/>
          </cell>
          <cell r="B8443" t="str">
            <v/>
          </cell>
          <cell r="C8443">
            <v>0</v>
          </cell>
          <cell r="D8443" t="str">
            <v/>
          </cell>
          <cell r="E8443">
            <v>0</v>
          </cell>
          <cell r="F8443">
            <v>0</v>
          </cell>
          <cell r="G8443">
            <v>0</v>
          </cell>
        </row>
        <row r="8444">
          <cell r="A8444" t="str">
            <v/>
          </cell>
          <cell r="B8444" t="str">
            <v/>
          </cell>
          <cell r="C8444">
            <v>0</v>
          </cell>
          <cell r="D8444" t="str">
            <v/>
          </cell>
          <cell r="E8444">
            <v>0</v>
          </cell>
          <cell r="F8444">
            <v>0</v>
          </cell>
          <cell r="G8444">
            <v>0</v>
          </cell>
        </row>
        <row r="8445">
          <cell r="A8445" t="str">
            <v/>
          </cell>
          <cell r="B8445" t="str">
            <v/>
          </cell>
          <cell r="C8445">
            <v>0</v>
          </cell>
          <cell r="D8445" t="str">
            <v/>
          </cell>
          <cell r="E8445">
            <v>0</v>
          </cell>
          <cell r="F8445">
            <v>0</v>
          </cell>
          <cell r="G8445">
            <v>0</v>
          </cell>
        </row>
        <row r="8446">
          <cell r="A8446" t="str">
            <v/>
          </cell>
          <cell r="B8446" t="str">
            <v/>
          </cell>
          <cell r="C8446">
            <v>0</v>
          </cell>
          <cell r="D8446" t="str">
            <v/>
          </cell>
          <cell r="E8446">
            <v>0</v>
          </cell>
          <cell r="F8446">
            <v>0</v>
          </cell>
          <cell r="G8446">
            <v>0</v>
          </cell>
        </row>
        <row r="8447">
          <cell r="A8447">
            <v>0</v>
          </cell>
          <cell r="B8447">
            <v>0</v>
          </cell>
          <cell r="C8447">
            <v>0</v>
          </cell>
          <cell r="D8447">
            <v>0</v>
          </cell>
          <cell r="E8447">
            <v>0</v>
          </cell>
          <cell r="F8447" t="str">
            <v>Total C</v>
          </cell>
          <cell r="G8447">
            <v>0</v>
          </cell>
        </row>
        <row r="8448">
          <cell r="A8448">
            <v>0</v>
          </cell>
          <cell r="B8448">
            <v>0</v>
          </cell>
          <cell r="C8448">
            <v>0</v>
          </cell>
          <cell r="D8448">
            <v>0</v>
          </cell>
          <cell r="E8448">
            <v>0</v>
          </cell>
          <cell r="F8448">
            <v>0</v>
          </cell>
          <cell r="G8448">
            <v>0</v>
          </cell>
        </row>
        <row r="8449">
          <cell r="A8449" t="str">
            <v/>
          </cell>
          <cell r="B8449" t="str">
            <v/>
          </cell>
          <cell r="C8449">
            <v>0</v>
          </cell>
          <cell r="D8449" t="str">
            <v>Costo  Neto</v>
          </cell>
          <cell r="E8449">
            <v>0</v>
          </cell>
          <cell r="F8449" t="str">
            <v>Total D=A+B+C</v>
          </cell>
          <cell r="G8449">
            <v>0</v>
          </cell>
        </row>
        <row r="8451">
          <cell r="A8451" t="str">
            <v>ANALISIS DE PRECIOS</v>
          </cell>
          <cell r="B8451">
            <v>0</v>
          </cell>
          <cell r="C8451">
            <v>0</v>
          </cell>
          <cell r="D8451">
            <v>0</v>
          </cell>
          <cell r="E8451">
            <v>0</v>
          </cell>
          <cell r="F8451">
            <v>0</v>
          </cell>
          <cell r="G8451">
            <v>0</v>
          </cell>
        </row>
        <row r="8452">
          <cell r="A8452" t="str">
            <v>COMITENTE:</v>
          </cell>
          <cell r="B8452" t="str">
            <v>DIRECCIÓN DE ARQUITECTURA</v>
          </cell>
          <cell r="C8452">
            <v>0</v>
          </cell>
          <cell r="D8452">
            <v>0</v>
          </cell>
          <cell r="E8452">
            <v>0</v>
          </cell>
          <cell r="F8452">
            <v>0</v>
          </cell>
          <cell r="G8452">
            <v>0</v>
          </cell>
        </row>
        <row r="8453">
          <cell r="A8453" t="str">
            <v>CONTRATISTA:</v>
          </cell>
          <cell r="B8453" t="str">
            <v>FUNCIONALES SIGOP</v>
          </cell>
          <cell r="C8453">
            <v>0</v>
          </cell>
          <cell r="D8453">
            <v>0</v>
          </cell>
          <cell r="E8453">
            <v>0</v>
          </cell>
          <cell r="F8453">
            <v>0</v>
          </cell>
          <cell r="G8453">
            <v>0</v>
          </cell>
        </row>
        <row r="8454">
          <cell r="A8454" t="str">
            <v>OBRA:</v>
          </cell>
          <cell r="B8454" t="str">
            <v>PRUEBA PLANILLA DE MEDICION</v>
          </cell>
          <cell r="C8454">
            <v>0</v>
          </cell>
          <cell r="D8454">
            <v>0</v>
          </cell>
          <cell r="E8454">
            <v>0</v>
          </cell>
          <cell r="F8454" t="str">
            <v>PRECIOS A:</v>
          </cell>
          <cell r="G8454">
            <v>0</v>
          </cell>
        </row>
        <row r="8455">
          <cell r="A8455" t="str">
            <v>UBICACIÓN:</v>
          </cell>
          <cell r="B8455" t="str">
            <v>CENTRO CIVICO</v>
          </cell>
          <cell r="C8455">
            <v>0</v>
          </cell>
          <cell r="D8455">
            <v>0</v>
          </cell>
          <cell r="E8455">
            <v>0</v>
          </cell>
          <cell r="F8455">
            <v>0</v>
          </cell>
          <cell r="G8455">
            <v>0</v>
          </cell>
        </row>
        <row r="8456">
          <cell r="A8456" t="str">
            <v>RUBRO:</v>
          </cell>
          <cell r="B8456" t="str">
            <v/>
          </cell>
          <cell r="C8456" t="str">
            <v/>
          </cell>
          <cell r="D8456">
            <v>0</v>
          </cell>
          <cell r="E8456">
            <v>0</v>
          </cell>
          <cell r="F8456">
            <v>0</v>
          </cell>
          <cell r="G8456">
            <v>0</v>
          </cell>
        </row>
        <row r="8457">
          <cell r="A8457" t="str">
            <v>ITEM:</v>
          </cell>
          <cell r="B8457" t="str">
            <v/>
          </cell>
          <cell r="C8457" t="str">
            <v/>
          </cell>
          <cell r="D8457">
            <v>0</v>
          </cell>
          <cell r="E8457">
            <v>0</v>
          </cell>
          <cell r="F8457" t="str">
            <v>UNIDAD:</v>
          </cell>
          <cell r="G8457" t="str">
            <v/>
          </cell>
        </row>
        <row r="8458">
          <cell r="A8458">
            <v>0</v>
          </cell>
          <cell r="B8458">
            <v>0</v>
          </cell>
          <cell r="C8458">
            <v>0</v>
          </cell>
          <cell r="D8458">
            <v>0</v>
          </cell>
          <cell r="E8458">
            <v>0</v>
          </cell>
          <cell r="F8458">
            <v>0</v>
          </cell>
          <cell r="G8458">
            <v>0</v>
          </cell>
        </row>
        <row r="8459">
          <cell r="A8459" t="str">
            <v>DATOS REDETERMINACION</v>
          </cell>
          <cell r="B8459">
            <v>0</v>
          </cell>
          <cell r="C8459" t="str">
            <v>DESIGNACION</v>
          </cell>
          <cell r="D8459" t="str">
            <v>U</v>
          </cell>
          <cell r="E8459" t="str">
            <v>Cantidad</v>
          </cell>
          <cell r="F8459" t="str">
            <v>$ Unitarios</v>
          </cell>
          <cell r="G8459" t="str">
            <v>$ Parcial</v>
          </cell>
        </row>
        <row r="8460">
          <cell r="A8460" t="str">
            <v>CÓDIGO</v>
          </cell>
          <cell r="B8460" t="str">
            <v>DESCRIPCIÓN</v>
          </cell>
          <cell r="C8460">
            <v>0</v>
          </cell>
          <cell r="D8460">
            <v>0</v>
          </cell>
          <cell r="E8460">
            <v>0</v>
          </cell>
          <cell r="F8460">
            <v>0</v>
          </cell>
          <cell r="G8460">
            <v>0</v>
          </cell>
        </row>
        <row r="8461">
          <cell r="A8461">
            <v>0</v>
          </cell>
          <cell r="B8461">
            <v>0</v>
          </cell>
          <cell r="C8461" t="str">
            <v>A - MATERIALES</v>
          </cell>
          <cell r="D8461">
            <v>0</v>
          </cell>
          <cell r="E8461">
            <v>0</v>
          </cell>
          <cell r="F8461">
            <v>0</v>
          </cell>
          <cell r="G8461">
            <v>0</v>
          </cell>
        </row>
        <row r="8462">
          <cell r="A8462" t="str">
            <v/>
          </cell>
          <cell r="B8462" t="str">
            <v/>
          </cell>
          <cell r="C8462">
            <v>0</v>
          </cell>
          <cell r="D8462" t="str">
            <v/>
          </cell>
          <cell r="E8462">
            <v>0</v>
          </cell>
          <cell r="F8462">
            <v>0</v>
          </cell>
          <cell r="G8462">
            <v>0</v>
          </cell>
        </row>
        <row r="8463">
          <cell r="A8463" t="str">
            <v/>
          </cell>
          <cell r="B8463" t="str">
            <v/>
          </cell>
          <cell r="C8463">
            <v>0</v>
          </cell>
          <cell r="D8463" t="str">
            <v/>
          </cell>
          <cell r="E8463">
            <v>0</v>
          </cell>
          <cell r="F8463">
            <v>0</v>
          </cell>
          <cell r="G8463">
            <v>0</v>
          </cell>
        </row>
        <row r="8464">
          <cell r="A8464" t="str">
            <v/>
          </cell>
          <cell r="B8464" t="str">
            <v/>
          </cell>
          <cell r="C8464">
            <v>0</v>
          </cell>
          <cell r="D8464" t="str">
            <v/>
          </cell>
          <cell r="E8464">
            <v>0</v>
          </cell>
          <cell r="F8464">
            <v>0</v>
          </cell>
          <cell r="G8464">
            <v>0</v>
          </cell>
        </row>
        <row r="8465">
          <cell r="A8465" t="str">
            <v/>
          </cell>
          <cell r="B8465" t="str">
            <v/>
          </cell>
          <cell r="C8465">
            <v>0</v>
          </cell>
          <cell r="D8465" t="str">
            <v/>
          </cell>
          <cell r="E8465">
            <v>0</v>
          </cell>
          <cell r="F8465">
            <v>0</v>
          </cell>
          <cell r="G8465">
            <v>0</v>
          </cell>
        </row>
        <row r="8466">
          <cell r="A8466" t="str">
            <v/>
          </cell>
          <cell r="B8466" t="str">
            <v/>
          </cell>
          <cell r="C8466">
            <v>0</v>
          </cell>
          <cell r="D8466" t="str">
            <v/>
          </cell>
          <cell r="E8466">
            <v>0</v>
          </cell>
          <cell r="F8466">
            <v>0</v>
          </cell>
          <cell r="G8466">
            <v>0</v>
          </cell>
        </row>
        <row r="8467">
          <cell r="A8467" t="str">
            <v/>
          </cell>
          <cell r="B8467" t="str">
            <v/>
          </cell>
          <cell r="C8467">
            <v>0</v>
          </cell>
          <cell r="D8467" t="str">
            <v/>
          </cell>
          <cell r="E8467">
            <v>0</v>
          </cell>
          <cell r="F8467">
            <v>0</v>
          </cell>
          <cell r="G8467">
            <v>0</v>
          </cell>
        </row>
        <row r="8468">
          <cell r="A8468" t="str">
            <v/>
          </cell>
          <cell r="B8468" t="str">
            <v/>
          </cell>
          <cell r="C8468">
            <v>0</v>
          </cell>
          <cell r="D8468" t="str">
            <v/>
          </cell>
          <cell r="E8468">
            <v>0</v>
          </cell>
          <cell r="F8468">
            <v>0</v>
          </cell>
          <cell r="G8468">
            <v>0</v>
          </cell>
        </row>
        <row r="8469">
          <cell r="A8469" t="str">
            <v/>
          </cell>
          <cell r="B8469" t="str">
            <v/>
          </cell>
          <cell r="C8469">
            <v>0</v>
          </cell>
          <cell r="D8469" t="str">
            <v/>
          </cell>
          <cell r="E8469">
            <v>0</v>
          </cell>
          <cell r="F8469">
            <v>0</v>
          </cell>
          <cell r="G8469">
            <v>0</v>
          </cell>
        </row>
        <row r="8470">
          <cell r="A8470" t="str">
            <v/>
          </cell>
          <cell r="B8470" t="str">
            <v/>
          </cell>
          <cell r="C8470">
            <v>0</v>
          </cell>
          <cell r="D8470" t="str">
            <v/>
          </cell>
          <cell r="E8470">
            <v>0</v>
          </cell>
          <cell r="F8470">
            <v>0</v>
          </cell>
          <cell r="G8470">
            <v>0</v>
          </cell>
        </row>
        <row r="8471">
          <cell r="A8471" t="str">
            <v/>
          </cell>
          <cell r="B8471" t="str">
            <v/>
          </cell>
          <cell r="C8471">
            <v>0</v>
          </cell>
          <cell r="D8471" t="str">
            <v/>
          </cell>
          <cell r="E8471">
            <v>0</v>
          </cell>
          <cell r="F8471">
            <v>0</v>
          </cell>
          <cell r="G8471">
            <v>0</v>
          </cell>
        </row>
        <row r="8472">
          <cell r="A8472" t="str">
            <v/>
          </cell>
          <cell r="B8472" t="str">
            <v/>
          </cell>
          <cell r="C8472">
            <v>0</v>
          </cell>
          <cell r="D8472" t="str">
            <v/>
          </cell>
          <cell r="E8472">
            <v>0</v>
          </cell>
          <cell r="F8472">
            <v>0</v>
          </cell>
          <cell r="G8472">
            <v>0</v>
          </cell>
        </row>
        <row r="8473">
          <cell r="A8473" t="str">
            <v/>
          </cell>
          <cell r="B8473" t="str">
            <v/>
          </cell>
          <cell r="C8473">
            <v>0</v>
          </cell>
          <cell r="D8473" t="str">
            <v/>
          </cell>
          <cell r="E8473">
            <v>0</v>
          </cell>
          <cell r="F8473">
            <v>0</v>
          </cell>
          <cell r="G8473">
            <v>0</v>
          </cell>
        </row>
        <row r="8474">
          <cell r="A8474" t="str">
            <v/>
          </cell>
          <cell r="B8474" t="str">
            <v/>
          </cell>
          <cell r="C8474">
            <v>0</v>
          </cell>
          <cell r="D8474" t="str">
            <v/>
          </cell>
          <cell r="E8474">
            <v>0</v>
          </cell>
          <cell r="F8474">
            <v>0</v>
          </cell>
          <cell r="G8474">
            <v>0</v>
          </cell>
        </row>
        <row r="8475">
          <cell r="A8475" t="str">
            <v/>
          </cell>
          <cell r="B8475" t="str">
            <v/>
          </cell>
          <cell r="C8475">
            <v>0</v>
          </cell>
          <cell r="D8475" t="str">
            <v/>
          </cell>
          <cell r="E8475">
            <v>0</v>
          </cell>
          <cell r="F8475">
            <v>0</v>
          </cell>
          <cell r="G8475">
            <v>0</v>
          </cell>
        </row>
        <row r="8476">
          <cell r="A8476">
            <v>0</v>
          </cell>
          <cell r="B8476">
            <v>0</v>
          </cell>
          <cell r="C8476">
            <v>0</v>
          </cell>
          <cell r="D8476">
            <v>0</v>
          </cell>
          <cell r="E8476">
            <v>0</v>
          </cell>
          <cell r="F8476" t="str">
            <v>Total A</v>
          </cell>
          <cell r="G8476">
            <v>0</v>
          </cell>
        </row>
        <row r="8477">
          <cell r="A8477">
            <v>0</v>
          </cell>
          <cell r="B8477">
            <v>0</v>
          </cell>
          <cell r="C8477" t="str">
            <v>B - MANO DE OBRA</v>
          </cell>
          <cell r="D8477">
            <v>0</v>
          </cell>
          <cell r="E8477">
            <v>0</v>
          </cell>
          <cell r="F8477">
            <v>0</v>
          </cell>
          <cell r="G8477">
            <v>0</v>
          </cell>
        </row>
        <row r="8478">
          <cell r="A8478" t="str">
            <v/>
          </cell>
          <cell r="B8478">
            <v>0</v>
          </cell>
          <cell r="C8478">
            <v>0</v>
          </cell>
          <cell r="D8478" t="str">
            <v/>
          </cell>
          <cell r="E8478">
            <v>0</v>
          </cell>
          <cell r="F8478">
            <v>0</v>
          </cell>
          <cell r="G8478">
            <v>0</v>
          </cell>
        </row>
        <row r="8479">
          <cell r="A8479" t="str">
            <v/>
          </cell>
          <cell r="B8479">
            <v>0</v>
          </cell>
          <cell r="C8479">
            <v>0</v>
          </cell>
          <cell r="D8479" t="str">
            <v/>
          </cell>
          <cell r="E8479">
            <v>0</v>
          </cell>
          <cell r="F8479">
            <v>0</v>
          </cell>
          <cell r="G8479">
            <v>0</v>
          </cell>
        </row>
        <row r="8480">
          <cell r="A8480" t="str">
            <v/>
          </cell>
          <cell r="B8480">
            <v>0</v>
          </cell>
          <cell r="C8480">
            <v>0</v>
          </cell>
          <cell r="D8480" t="str">
            <v/>
          </cell>
          <cell r="E8480">
            <v>0</v>
          </cell>
          <cell r="F8480">
            <v>0</v>
          </cell>
          <cell r="G8480">
            <v>0</v>
          </cell>
        </row>
        <row r="8481">
          <cell r="A8481" t="str">
            <v/>
          </cell>
          <cell r="B8481">
            <v>0</v>
          </cell>
          <cell r="C8481">
            <v>0</v>
          </cell>
          <cell r="D8481" t="str">
            <v/>
          </cell>
          <cell r="E8481">
            <v>0</v>
          </cell>
          <cell r="F8481">
            <v>0</v>
          </cell>
          <cell r="G8481">
            <v>0</v>
          </cell>
        </row>
        <row r="8482">
          <cell r="A8482" t="str">
            <v/>
          </cell>
          <cell r="B8482">
            <v>0</v>
          </cell>
          <cell r="C8482">
            <v>0</v>
          </cell>
          <cell r="D8482" t="str">
            <v/>
          </cell>
          <cell r="E8482">
            <v>0</v>
          </cell>
          <cell r="F8482">
            <v>0</v>
          </cell>
          <cell r="G8482">
            <v>0</v>
          </cell>
        </row>
        <row r="8483">
          <cell r="A8483" t="str">
            <v/>
          </cell>
          <cell r="B8483">
            <v>0</v>
          </cell>
          <cell r="C8483">
            <v>0</v>
          </cell>
          <cell r="D8483" t="str">
            <v/>
          </cell>
          <cell r="E8483">
            <v>0</v>
          </cell>
          <cell r="F8483">
            <v>0</v>
          </cell>
          <cell r="G8483">
            <v>0</v>
          </cell>
        </row>
        <row r="8484">
          <cell r="A8484" t="str">
            <v/>
          </cell>
          <cell r="B8484">
            <v>0</v>
          </cell>
          <cell r="C8484">
            <v>0</v>
          </cell>
          <cell r="D8484" t="str">
            <v/>
          </cell>
          <cell r="E8484">
            <v>0</v>
          </cell>
          <cell r="F8484">
            <v>0</v>
          </cell>
          <cell r="G8484">
            <v>0</v>
          </cell>
        </row>
        <row r="8485">
          <cell r="A8485" t="str">
            <v/>
          </cell>
          <cell r="B8485">
            <v>0</v>
          </cell>
          <cell r="C8485">
            <v>0</v>
          </cell>
          <cell r="D8485" t="str">
            <v/>
          </cell>
          <cell r="E8485">
            <v>0</v>
          </cell>
          <cell r="F8485">
            <v>0</v>
          </cell>
          <cell r="G8485">
            <v>0</v>
          </cell>
        </row>
        <row r="8486">
          <cell r="A8486">
            <v>0</v>
          </cell>
          <cell r="B8486">
            <v>0</v>
          </cell>
          <cell r="C8486">
            <v>0</v>
          </cell>
          <cell r="D8486">
            <v>0</v>
          </cell>
          <cell r="E8486">
            <v>0</v>
          </cell>
          <cell r="F8486" t="str">
            <v>Total B</v>
          </cell>
          <cell r="G8486">
            <v>0</v>
          </cell>
        </row>
        <row r="8487">
          <cell r="A8487">
            <v>0</v>
          </cell>
          <cell r="B8487">
            <v>0</v>
          </cell>
          <cell r="C8487" t="str">
            <v>C - EQUIPOS</v>
          </cell>
          <cell r="D8487">
            <v>0</v>
          </cell>
          <cell r="E8487">
            <v>0</v>
          </cell>
          <cell r="F8487">
            <v>0</v>
          </cell>
          <cell r="G8487">
            <v>0</v>
          </cell>
        </row>
        <row r="8488">
          <cell r="A8488" t="str">
            <v/>
          </cell>
          <cell r="B8488" t="str">
            <v/>
          </cell>
          <cell r="C8488">
            <v>0</v>
          </cell>
          <cell r="D8488" t="str">
            <v/>
          </cell>
          <cell r="E8488">
            <v>0</v>
          </cell>
          <cell r="F8488">
            <v>0</v>
          </cell>
          <cell r="G8488">
            <v>0</v>
          </cell>
        </row>
        <row r="8489">
          <cell r="A8489" t="str">
            <v/>
          </cell>
          <cell r="B8489" t="str">
            <v/>
          </cell>
          <cell r="C8489">
            <v>0</v>
          </cell>
          <cell r="D8489" t="str">
            <v/>
          </cell>
          <cell r="E8489">
            <v>0</v>
          </cell>
          <cell r="F8489">
            <v>0</v>
          </cell>
          <cell r="G8489">
            <v>0</v>
          </cell>
        </row>
        <row r="8490">
          <cell r="A8490" t="str">
            <v/>
          </cell>
          <cell r="B8490" t="str">
            <v/>
          </cell>
          <cell r="C8490">
            <v>0</v>
          </cell>
          <cell r="D8490" t="str">
            <v/>
          </cell>
          <cell r="E8490">
            <v>0</v>
          </cell>
          <cell r="F8490">
            <v>0</v>
          </cell>
          <cell r="G8490">
            <v>0</v>
          </cell>
        </row>
        <row r="8491">
          <cell r="A8491" t="str">
            <v/>
          </cell>
          <cell r="B8491" t="str">
            <v/>
          </cell>
          <cell r="C8491">
            <v>0</v>
          </cell>
          <cell r="D8491" t="str">
            <v/>
          </cell>
          <cell r="E8491">
            <v>0</v>
          </cell>
          <cell r="F8491">
            <v>0</v>
          </cell>
          <cell r="G8491">
            <v>0</v>
          </cell>
        </row>
        <row r="8492">
          <cell r="A8492" t="str">
            <v/>
          </cell>
          <cell r="B8492" t="str">
            <v/>
          </cell>
          <cell r="C8492">
            <v>0</v>
          </cell>
          <cell r="D8492" t="str">
            <v/>
          </cell>
          <cell r="E8492">
            <v>0</v>
          </cell>
          <cell r="F8492">
            <v>0</v>
          </cell>
          <cell r="G8492">
            <v>0</v>
          </cell>
        </row>
        <row r="8493">
          <cell r="A8493" t="str">
            <v/>
          </cell>
          <cell r="B8493" t="str">
            <v/>
          </cell>
          <cell r="C8493">
            <v>0</v>
          </cell>
          <cell r="D8493" t="str">
            <v/>
          </cell>
          <cell r="E8493">
            <v>0</v>
          </cell>
          <cell r="F8493">
            <v>0</v>
          </cell>
          <cell r="G8493">
            <v>0</v>
          </cell>
        </row>
        <row r="8494">
          <cell r="A8494" t="str">
            <v/>
          </cell>
          <cell r="B8494" t="str">
            <v/>
          </cell>
          <cell r="C8494">
            <v>0</v>
          </cell>
          <cell r="D8494" t="str">
            <v/>
          </cell>
          <cell r="E8494">
            <v>0</v>
          </cell>
          <cell r="F8494">
            <v>0</v>
          </cell>
          <cell r="G8494">
            <v>0</v>
          </cell>
        </row>
        <row r="8495">
          <cell r="A8495" t="str">
            <v/>
          </cell>
          <cell r="B8495" t="str">
            <v/>
          </cell>
          <cell r="C8495">
            <v>0</v>
          </cell>
          <cell r="D8495" t="str">
            <v/>
          </cell>
          <cell r="E8495">
            <v>0</v>
          </cell>
          <cell r="F8495">
            <v>0</v>
          </cell>
          <cell r="G8495">
            <v>0</v>
          </cell>
        </row>
        <row r="8496">
          <cell r="A8496" t="str">
            <v/>
          </cell>
          <cell r="B8496" t="str">
            <v/>
          </cell>
          <cell r="C8496">
            <v>0</v>
          </cell>
          <cell r="D8496" t="str">
            <v/>
          </cell>
          <cell r="E8496">
            <v>0</v>
          </cell>
          <cell r="F8496">
            <v>0</v>
          </cell>
          <cell r="G8496">
            <v>0</v>
          </cell>
        </row>
        <row r="8497">
          <cell r="A8497">
            <v>0</v>
          </cell>
          <cell r="B8497">
            <v>0</v>
          </cell>
          <cell r="C8497">
            <v>0</v>
          </cell>
          <cell r="D8497">
            <v>0</v>
          </cell>
          <cell r="E8497">
            <v>0</v>
          </cell>
          <cell r="F8497" t="str">
            <v>Total C</v>
          </cell>
          <cell r="G8497">
            <v>0</v>
          </cell>
        </row>
        <row r="8498">
          <cell r="A8498">
            <v>0</v>
          </cell>
          <cell r="B8498">
            <v>0</v>
          </cell>
          <cell r="C8498">
            <v>0</v>
          </cell>
          <cell r="D8498">
            <v>0</v>
          </cell>
          <cell r="E8498">
            <v>0</v>
          </cell>
          <cell r="F8498">
            <v>0</v>
          </cell>
          <cell r="G8498">
            <v>0</v>
          </cell>
        </row>
        <row r="8499">
          <cell r="A8499" t="str">
            <v/>
          </cell>
          <cell r="B8499" t="str">
            <v/>
          </cell>
          <cell r="C8499">
            <v>0</v>
          </cell>
          <cell r="D8499" t="str">
            <v>Costo  Neto</v>
          </cell>
          <cell r="E8499">
            <v>0</v>
          </cell>
          <cell r="F8499" t="str">
            <v>Total D=A+B+C</v>
          </cell>
          <cell r="G8499">
            <v>0</v>
          </cell>
        </row>
        <row r="8501">
          <cell r="A8501" t="str">
            <v>ANALISIS DE PRECIOS</v>
          </cell>
          <cell r="B8501">
            <v>0</v>
          </cell>
          <cell r="C8501">
            <v>0</v>
          </cell>
          <cell r="D8501">
            <v>0</v>
          </cell>
          <cell r="E8501">
            <v>0</v>
          </cell>
          <cell r="F8501">
            <v>0</v>
          </cell>
          <cell r="G8501">
            <v>0</v>
          </cell>
        </row>
        <row r="8502">
          <cell r="A8502" t="str">
            <v>COMITENTE:</v>
          </cell>
          <cell r="B8502" t="str">
            <v>DIRECCIÓN DE ARQUITECTURA</v>
          </cell>
          <cell r="C8502">
            <v>0</v>
          </cell>
          <cell r="D8502">
            <v>0</v>
          </cell>
          <cell r="E8502">
            <v>0</v>
          </cell>
          <cell r="F8502">
            <v>0</v>
          </cell>
          <cell r="G8502">
            <v>0</v>
          </cell>
        </row>
        <row r="8503">
          <cell r="A8503" t="str">
            <v>CONTRATISTA:</v>
          </cell>
          <cell r="B8503" t="str">
            <v>FUNCIONALES SIGOP</v>
          </cell>
          <cell r="C8503">
            <v>0</v>
          </cell>
          <cell r="D8503">
            <v>0</v>
          </cell>
          <cell r="E8503">
            <v>0</v>
          </cell>
          <cell r="F8503">
            <v>0</v>
          </cell>
          <cell r="G8503">
            <v>0</v>
          </cell>
        </row>
        <row r="8504">
          <cell r="A8504" t="str">
            <v>OBRA:</v>
          </cell>
          <cell r="B8504" t="str">
            <v>PRUEBA PLANILLA DE MEDICION</v>
          </cell>
          <cell r="C8504">
            <v>0</v>
          </cell>
          <cell r="D8504">
            <v>0</v>
          </cell>
          <cell r="E8504">
            <v>0</v>
          </cell>
          <cell r="F8504" t="str">
            <v>PRECIOS A:</v>
          </cell>
          <cell r="G8504">
            <v>0</v>
          </cell>
        </row>
        <row r="8505">
          <cell r="A8505" t="str">
            <v>UBICACIÓN:</v>
          </cell>
          <cell r="B8505" t="str">
            <v>CENTRO CIVICO</v>
          </cell>
          <cell r="C8505">
            <v>0</v>
          </cell>
          <cell r="D8505">
            <v>0</v>
          </cell>
          <cell r="E8505">
            <v>0</v>
          </cell>
          <cell r="F8505">
            <v>0</v>
          </cell>
          <cell r="G8505">
            <v>0</v>
          </cell>
        </row>
        <row r="8506">
          <cell r="A8506" t="str">
            <v>RUBRO:</v>
          </cell>
          <cell r="B8506" t="str">
            <v/>
          </cell>
          <cell r="C8506" t="str">
            <v/>
          </cell>
          <cell r="D8506">
            <v>0</v>
          </cell>
          <cell r="E8506">
            <v>0</v>
          </cell>
          <cell r="F8506">
            <v>0</v>
          </cell>
          <cell r="G8506">
            <v>0</v>
          </cell>
        </row>
        <row r="8507">
          <cell r="A8507" t="str">
            <v>ITEM:</v>
          </cell>
          <cell r="B8507" t="str">
            <v/>
          </cell>
          <cell r="C8507" t="str">
            <v/>
          </cell>
          <cell r="D8507">
            <v>0</v>
          </cell>
          <cell r="E8507">
            <v>0</v>
          </cell>
          <cell r="F8507" t="str">
            <v>UNIDAD:</v>
          </cell>
          <cell r="G8507" t="str">
            <v/>
          </cell>
        </row>
        <row r="8508">
          <cell r="A8508">
            <v>0</v>
          </cell>
          <cell r="B8508">
            <v>0</v>
          </cell>
          <cell r="C8508">
            <v>0</v>
          </cell>
          <cell r="D8508">
            <v>0</v>
          </cell>
          <cell r="E8508">
            <v>0</v>
          </cell>
          <cell r="F8508">
            <v>0</v>
          </cell>
          <cell r="G8508">
            <v>0</v>
          </cell>
        </row>
        <row r="8509">
          <cell r="A8509" t="str">
            <v>DATOS REDETERMINACION</v>
          </cell>
          <cell r="B8509">
            <v>0</v>
          </cell>
          <cell r="C8509" t="str">
            <v>DESIGNACION</v>
          </cell>
          <cell r="D8509" t="str">
            <v>U</v>
          </cell>
          <cell r="E8509" t="str">
            <v>Cantidad</v>
          </cell>
          <cell r="F8509" t="str">
            <v>$ Unitarios</v>
          </cell>
          <cell r="G8509" t="str">
            <v>$ Parcial</v>
          </cell>
        </row>
        <row r="8510">
          <cell r="A8510" t="str">
            <v>CÓDIGO</v>
          </cell>
          <cell r="B8510" t="str">
            <v>DESCRIPCIÓN</v>
          </cell>
          <cell r="C8510">
            <v>0</v>
          </cell>
          <cell r="D8510">
            <v>0</v>
          </cell>
          <cell r="E8510">
            <v>0</v>
          </cell>
          <cell r="F8510">
            <v>0</v>
          </cell>
          <cell r="G8510">
            <v>0</v>
          </cell>
        </row>
        <row r="8511">
          <cell r="A8511">
            <v>0</v>
          </cell>
          <cell r="B8511">
            <v>0</v>
          </cell>
          <cell r="C8511" t="str">
            <v>A - MATERIALES</v>
          </cell>
          <cell r="D8511">
            <v>0</v>
          </cell>
          <cell r="E8511">
            <v>0</v>
          </cell>
          <cell r="F8511">
            <v>0</v>
          </cell>
          <cell r="G8511">
            <v>0</v>
          </cell>
        </row>
        <row r="8512">
          <cell r="A8512" t="str">
            <v/>
          </cell>
          <cell r="B8512" t="str">
            <v/>
          </cell>
          <cell r="C8512">
            <v>0</v>
          </cell>
          <cell r="D8512" t="str">
            <v/>
          </cell>
          <cell r="E8512">
            <v>0</v>
          </cell>
          <cell r="F8512">
            <v>0</v>
          </cell>
          <cell r="G8512">
            <v>0</v>
          </cell>
        </row>
        <row r="8513">
          <cell r="A8513" t="str">
            <v/>
          </cell>
          <cell r="B8513" t="str">
            <v/>
          </cell>
          <cell r="C8513">
            <v>0</v>
          </cell>
          <cell r="D8513" t="str">
            <v/>
          </cell>
          <cell r="E8513">
            <v>0</v>
          </cell>
          <cell r="F8513">
            <v>0</v>
          </cell>
          <cell r="G8513">
            <v>0</v>
          </cell>
        </row>
        <row r="8514">
          <cell r="A8514" t="str">
            <v/>
          </cell>
          <cell r="B8514" t="str">
            <v/>
          </cell>
          <cell r="C8514">
            <v>0</v>
          </cell>
          <cell r="D8514" t="str">
            <v/>
          </cell>
          <cell r="E8514">
            <v>0</v>
          </cell>
          <cell r="F8514">
            <v>0</v>
          </cell>
          <cell r="G8514">
            <v>0</v>
          </cell>
        </row>
        <row r="8515">
          <cell r="A8515" t="str">
            <v/>
          </cell>
          <cell r="B8515" t="str">
            <v/>
          </cell>
          <cell r="C8515">
            <v>0</v>
          </cell>
          <cell r="D8515" t="str">
            <v/>
          </cell>
          <cell r="E8515">
            <v>0</v>
          </cell>
          <cell r="F8515">
            <v>0</v>
          </cell>
          <cell r="G8515">
            <v>0</v>
          </cell>
        </row>
        <row r="8516">
          <cell r="A8516" t="str">
            <v/>
          </cell>
          <cell r="B8516" t="str">
            <v/>
          </cell>
          <cell r="C8516">
            <v>0</v>
          </cell>
          <cell r="D8516" t="str">
            <v/>
          </cell>
          <cell r="E8516">
            <v>0</v>
          </cell>
          <cell r="F8516">
            <v>0</v>
          </cell>
          <cell r="G8516">
            <v>0</v>
          </cell>
        </row>
        <row r="8517">
          <cell r="A8517" t="str">
            <v/>
          </cell>
          <cell r="B8517" t="str">
            <v/>
          </cell>
          <cell r="C8517">
            <v>0</v>
          </cell>
          <cell r="D8517" t="str">
            <v/>
          </cell>
          <cell r="E8517">
            <v>0</v>
          </cell>
          <cell r="F8517">
            <v>0</v>
          </cell>
          <cell r="G8517">
            <v>0</v>
          </cell>
        </row>
        <row r="8518">
          <cell r="A8518" t="str">
            <v/>
          </cell>
          <cell r="B8518" t="str">
            <v/>
          </cell>
          <cell r="C8518">
            <v>0</v>
          </cell>
          <cell r="D8518" t="str">
            <v/>
          </cell>
          <cell r="E8518">
            <v>0</v>
          </cell>
          <cell r="F8518">
            <v>0</v>
          </cell>
          <cell r="G8518">
            <v>0</v>
          </cell>
        </row>
        <row r="8519">
          <cell r="A8519" t="str">
            <v/>
          </cell>
          <cell r="B8519" t="str">
            <v/>
          </cell>
          <cell r="C8519">
            <v>0</v>
          </cell>
          <cell r="D8519" t="str">
            <v/>
          </cell>
          <cell r="E8519">
            <v>0</v>
          </cell>
          <cell r="F8519">
            <v>0</v>
          </cell>
          <cell r="G8519">
            <v>0</v>
          </cell>
        </row>
        <row r="8520">
          <cell r="A8520" t="str">
            <v/>
          </cell>
          <cell r="B8520" t="str">
            <v/>
          </cell>
          <cell r="C8520">
            <v>0</v>
          </cell>
          <cell r="D8520" t="str">
            <v/>
          </cell>
          <cell r="E8520">
            <v>0</v>
          </cell>
          <cell r="F8520">
            <v>0</v>
          </cell>
          <cell r="G8520">
            <v>0</v>
          </cell>
        </row>
        <row r="8521">
          <cell r="A8521" t="str">
            <v/>
          </cell>
          <cell r="B8521" t="str">
            <v/>
          </cell>
          <cell r="C8521">
            <v>0</v>
          </cell>
          <cell r="D8521" t="str">
            <v/>
          </cell>
          <cell r="E8521">
            <v>0</v>
          </cell>
          <cell r="F8521">
            <v>0</v>
          </cell>
          <cell r="G8521">
            <v>0</v>
          </cell>
        </row>
        <row r="8522">
          <cell r="A8522" t="str">
            <v/>
          </cell>
          <cell r="B8522" t="str">
            <v/>
          </cell>
          <cell r="C8522">
            <v>0</v>
          </cell>
          <cell r="D8522" t="str">
            <v/>
          </cell>
          <cell r="E8522">
            <v>0</v>
          </cell>
          <cell r="F8522">
            <v>0</v>
          </cell>
          <cell r="G8522">
            <v>0</v>
          </cell>
        </row>
        <row r="8523">
          <cell r="A8523" t="str">
            <v/>
          </cell>
          <cell r="B8523" t="str">
            <v/>
          </cell>
          <cell r="C8523">
            <v>0</v>
          </cell>
          <cell r="D8523" t="str">
            <v/>
          </cell>
          <cell r="E8523">
            <v>0</v>
          </cell>
          <cell r="F8523">
            <v>0</v>
          </cell>
          <cell r="G8523">
            <v>0</v>
          </cell>
        </row>
        <row r="8524">
          <cell r="A8524" t="str">
            <v/>
          </cell>
          <cell r="B8524" t="str">
            <v/>
          </cell>
          <cell r="C8524">
            <v>0</v>
          </cell>
          <cell r="D8524" t="str">
            <v/>
          </cell>
          <cell r="E8524">
            <v>0</v>
          </cell>
          <cell r="F8524">
            <v>0</v>
          </cell>
          <cell r="G8524">
            <v>0</v>
          </cell>
        </row>
        <row r="8525">
          <cell r="A8525" t="str">
            <v/>
          </cell>
          <cell r="B8525" t="str">
            <v/>
          </cell>
          <cell r="C8525">
            <v>0</v>
          </cell>
          <cell r="D8525" t="str">
            <v/>
          </cell>
          <cell r="E8525">
            <v>0</v>
          </cell>
          <cell r="F8525">
            <v>0</v>
          </cell>
          <cell r="G8525">
            <v>0</v>
          </cell>
        </row>
        <row r="8526">
          <cell r="A8526">
            <v>0</v>
          </cell>
          <cell r="B8526">
            <v>0</v>
          </cell>
          <cell r="C8526">
            <v>0</v>
          </cell>
          <cell r="D8526">
            <v>0</v>
          </cell>
          <cell r="E8526">
            <v>0</v>
          </cell>
          <cell r="F8526" t="str">
            <v>Total A</v>
          </cell>
          <cell r="G8526">
            <v>0</v>
          </cell>
        </row>
        <row r="8527">
          <cell r="A8527">
            <v>0</v>
          </cell>
          <cell r="B8527">
            <v>0</v>
          </cell>
          <cell r="C8527" t="str">
            <v>B - MANO DE OBRA</v>
          </cell>
          <cell r="D8527">
            <v>0</v>
          </cell>
          <cell r="E8527">
            <v>0</v>
          </cell>
          <cell r="F8527">
            <v>0</v>
          </cell>
          <cell r="G8527">
            <v>0</v>
          </cell>
        </row>
        <row r="8528">
          <cell r="A8528" t="str">
            <v/>
          </cell>
          <cell r="B8528">
            <v>0</v>
          </cell>
          <cell r="C8528">
            <v>0</v>
          </cell>
          <cell r="D8528" t="str">
            <v/>
          </cell>
          <cell r="E8528">
            <v>0</v>
          </cell>
          <cell r="F8528">
            <v>0</v>
          </cell>
          <cell r="G8528">
            <v>0</v>
          </cell>
        </row>
        <row r="8529">
          <cell r="A8529" t="str">
            <v/>
          </cell>
          <cell r="B8529">
            <v>0</v>
          </cell>
          <cell r="C8529">
            <v>0</v>
          </cell>
          <cell r="D8529" t="str">
            <v/>
          </cell>
          <cell r="E8529">
            <v>0</v>
          </cell>
          <cell r="F8529">
            <v>0</v>
          </cell>
          <cell r="G8529">
            <v>0</v>
          </cell>
        </row>
        <row r="8530">
          <cell r="A8530" t="str">
            <v/>
          </cell>
          <cell r="B8530">
            <v>0</v>
          </cell>
          <cell r="C8530">
            <v>0</v>
          </cell>
          <cell r="D8530" t="str">
            <v/>
          </cell>
          <cell r="E8530">
            <v>0</v>
          </cell>
          <cell r="F8530">
            <v>0</v>
          </cell>
          <cell r="G8530">
            <v>0</v>
          </cell>
        </row>
        <row r="8531">
          <cell r="A8531" t="str">
            <v/>
          </cell>
          <cell r="B8531">
            <v>0</v>
          </cell>
          <cell r="C8531">
            <v>0</v>
          </cell>
          <cell r="D8531" t="str">
            <v/>
          </cell>
          <cell r="E8531">
            <v>0</v>
          </cell>
          <cell r="F8531">
            <v>0</v>
          </cell>
          <cell r="G8531">
            <v>0</v>
          </cell>
        </row>
        <row r="8532">
          <cell r="A8532" t="str">
            <v/>
          </cell>
          <cell r="B8532">
            <v>0</v>
          </cell>
          <cell r="C8532">
            <v>0</v>
          </cell>
          <cell r="D8532" t="str">
            <v/>
          </cell>
          <cell r="E8532">
            <v>0</v>
          </cell>
          <cell r="F8532">
            <v>0</v>
          </cell>
          <cell r="G8532">
            <v>0</v>
          </cell>
        </row>
        <row r="8533">
          <cell r="A8533" t="str">
            <v/>
          </cell>
          <cell r="B8533">
            <v>0</v>
          </cell>
          <cell r="C8533">
            <v>0</v>
          </cell>
          <cell r="D8533" t="str">
            <v/>
          </cell>
          <cell r="E8533">
            <v>0</v>
          </cell>
          <cell r="F8533">
            <v>0</v>
          </cell>
          <cell r="G8533">
            <v>0</v>
          </cell>
        </row>
        <row r="8534">
          <cell r="A8534" t="str">
            <v/>
          </cell>
          <cell r="B8534">
            <v>0</v>
          </cell>
          <cell r="C8534">
            <v>0</v>
          </cell>
          <cell r="D8534" t="str">
            <v/>
          </cell>
          <cell r="E8534">
            <v>0</v>
          </cell>
          <cell r="F8534">
            <v>0</v>
          </cell>
          <cell r="G8534">
            <v>0</v>
          </cell>
        </row>
        <row r="8535">
          <cell r="A8535" t="str">
            <v/>
          </cell>
          <cell r="B8535">
            <v>0</v>
          </cell>
          <cell r="C8535">
            <v>0</v>
          </cell>
          <cell r="D8535" t="str">
            <v/>
          </cell>
          <cell r="E8535">
            <v>0</v>
          </cell>
          <cell r="F8535">
            <v>0</v>
          </cell>
          <cell r="G8535">
            <v>0</v>
          </cell>
        </row>
        <row r="8536">
          <cell r="A8536">
            <v>0</v>
          </cell>
          <cell r="B8536">
            <v>0</v>
          </cell>
          <cell r="C8536">
            <v>0</v>
          </cell>
          <cell r="D8536">
            <v>0</v>
          </cell>
          <cell r="E8536">
            <v>0</v>
          </cell>
          <cell r="F8536" t="str">
            <v>Total B</v>
          </cell>
          <cell r="G8536">
            <v>0</v>
          </cell>
        </row>
        <row r="8537">
          <cell r="A8537">
            <v>0</v>
          </cell>
          <cell r="B8537">
            <v>0</v>
          </cell>
          <cell r="C8537" t="str">
            <v>C - EQUIPOS</v>
          </cell>
          <cell r="D8537">
            <v>0</v>
          </cell>
          <cell r="E8537">
            <v>0</v>
          </cell>
          <cell r="F8537">
            <v>0</v>
          </cell>
          <cell r="G8537">
            <v>0</v>
          </cell>
        </row>
        <row r="8538">
          <cell r="A8538" t="str">
            <v/>
          </cell>
          <cell r="B8538" t="str">
            <v/>
          </cell>
          <cell r="C8538">
            <v>0</v>
          </cell>
          <cell r="D8538" t="str">
            <v/>
          </cell>
          <cell r="E8538">
            <v>0</v>
          </cell>
          <cell r="F8538">
            <v>0</v>
          </cell>
          <cell r="G8538">
            <v>0</v>
          </cell>
        </row>
        <row r="8539">
          <cell r="A8539" t="str">
            <v/>
          </cell>
          <cell r="B8539" t="str">
            <v/>
          </cell>
          <cell r="C8539">
            <v>0</v>
          </cell>
          <cell r="D8539" t="str">
            <v/>
          </cell>
          <cell r="E8539">
            <v>0</v>
          </cell>
          <cell r="F8539">
            <v>0</v>
          </cell>
          <cell r="G8539">
            <v>0</v>
          </cell>
        </row>
        <row r="8540">
          <cell r="A8540" t="str">
            <v/>
          </cell>
          <cell r="B8540" t="str">
            <v/>
          </cell>
          <cell r="C8540">
            <v>0</v>
          </cell>
          <cell r="D8540" t="str">
            <v/>
          </cell>
          <cell r="E8540">
            <v>0</v>
          </cell>
          <cell r="F8540">
            <v>0</v>
          </cell>
          <cell r="G8540">
            <v>0</v>
          </cell>
        </row>
        <row r="8541">
          <cell r="A8541" t="str">
            <v/>
          </cell>
          <cell r="B8541" t="str">
            <v/>
          </cell>
          <cell r="C8541">
            <v>0</v>
          </cell>
          <cell r="D8541" t="str">
            <v/>
          </cell>
          <cell r="E8541">
            <v>0</v>
          </cell>
          <cell r="F8541">
            <v>0</v>
          </cell>
          <cell r="G8541">
            <v>0</v>
          </cell>
        </row>
        <row r="8542">
          <cell r="A8542" t="str">
            <v/>
          </cell>
          <cell r="B8542" t="str">
            <v/>
          </cell>
          <cell r="C8542">
            <v>0</v>
          </cell>
          <cell r="D8542" t="str">
            <v/>
          </cell>
          <cell r="E8542">
            <v>0</v>
          </cell>
          <cell r="F8542">
            <v>0</v>
          </cell>
          <cell r="G8542">
            <v>0</v>
          </cell>
        </row>
        <row r="8543">
          <cell r="A8543" t="str">
            <v/>
          </cell>
          <cell r="B8543" t="str">
            <v/>
          </cell>
          <cell r="C8543">
            <v>0</v>
          </cell>
          <cell r="D8543" t="str">
            <v/>
          </cell>
          <cell r="E8543">
            <v>0</v>
          </cell>
          <cell r="F8543">
            <v>0</v>
          </cell>
          <cell r="G8543">
            <v>0</v>
          </cell>
        </row>
        <row r="8544">
          <cell r="A8544" t="str">
            <v/>
          </cell>
          <cell r="B8544" t="str">
            <v/>
          </cell>
          <cell r="C8544">
            <v>0</v>
          </cell>
          <cell r="D8544" t="str">
            <v/>
          </cell>
          <cell r="E8544">
            <v>0</v>
          </cell>
          <cell r="F8544">
            <v>0</v>
          </cell>
          <cell r="G8544">
            <v>0</v>
          </cell>
        </row>
        <row r="8545">
          <cell r="A8545" t="str">
            <v/>
          </cell>
          <cell r="B8545" t="str">
            <v/>
          </cell>
          <cell r="C8545">
            <v>0</v>
          </cell>
          <cell r="D8545" t="str">
            <v/>
          </cell>
          <cell r="E8545">
            <v>0</v>
          </cell>
          <cell r="F8545">
            <v>0</v>
          </cell>
          <cell r="G8545">
            <v>0</v>
          </cell>
        </row>
        <row r="8546">
          <cell r="A8546" t="str">
            <v/>
          </cell>
          <cell r="B8546" t="str">
            <v/>
          </cell>
          <cell r="C8546">
            <v>0</v>
          </cell>
          <cell r="D8546" t="str">
            <v/>
          </cell>
          <cell r="E8546">
            <v>0</v>
          </cell>
          <cell r="F8546">
            <v>0</v>
          </cell>
          <cell r="G8546">
            <v>0</v>
          </cell>
        </row>
        <row r="8547">
          <cell r="A8547">
            <v>0</v>
          </cell>
          <cell r="B8547">
            <v>0</v>
          </cell>
          <cell r="C8547">
            <v>0</v>
          </cell>
          <cell r="D8547">
            <v>0</v>
          </cell>
          <cell r="E8547">
            <v>0</v>
          </cell>
          <cell r="F8547" t="str">
            <v>Total C</v>
          </cell>
          <cell r="G8547">
            <v>0</v>
          </cell>
        </row>
        <row r="8548">
          <cell r="A8548">
            <v>0</v>
          </cell>
          <cell r="B8548">
            <v>0</v>
          </cell>
          <cell r="C8548">
            <v>0</v>
          </cell>
          <cell r="D8548">
            <v>0</v>
          </cell>
          <cell r="E8548">
            <v>0</v>
          </cell>
          <cell r="F8548">
            <v>0</v>
          </cell>
          <cell r="G8548">
            <v>0</v>
          </cell>
        </row>
        <row r="8549">
          <cell r="A8549" t="str">
            <v/>
          </cell>
          <cell r="B8549" t="str">
            <v/>
          </cell>
          <cell r="C8549">
            <v>0</v>
          </cell>
          <cell r="D8549" t="str">
            <v>Costo  Neto</v>
          </cell>
          <cell r="E8549">
            <v>0</v>
          </cell>
          <cell r="F8549" t="str">
            <v>Total D=A+B+C</v>
          </cell>
          <cell r="G8549">
            <v>0</v>
          </cell>
        </row>
        <row r="8551">
          <cell r="A8551" t="str">
            <v>ANALISIS DE PRECIOS</v>
          </cell>
          <cell r="B8551">
            <v>0</v>
          </cell>
          <cell r="C8551">
            <v>0</v>
          </cell>
          <cell r="D8551">
            <v>0</v>
          </cell>
          <cell r="E8551">
            <v>0</v>
          </cell>
          <cell r="F8551">
            <v>0</v>
          </cell>
          <cell r="G8551">
            <v>0</v>
          </cell>
        </row>
        <row r="8552">
          <cell r="A8552" t="str">
            <v>COMITENTE:</v>
          </cell>
          <cell r="B8552" t="str">
            <v>DIRECCIÓN DE ARQUITECTURA</v>
          </cell>
          <cell r="C8552">
            <v>0</v>
          </cell>
          <cell r="D8552">
            <v>0</v>
          </cell>
          <cell r="E8552">
            <v>0</v>
          </cell>
          <cell r="F8552">
            <v>0</v>
          </cell>
          <cell r="G8552">
            <v>0</v>
          </cell>
        </row>
        <row r="8553">
          <cell r="A8553" t="str">
            <v>CONTRATISTA:</v>
          </cell>
          <cell r="B8553" t="str">
            <v>FUNCIONALES SIGOP</v>
          </cell>
          <cell r="C8553">
            <v>0</v>
          </cell>
          <cell r="D8553">
            <v>0</v>
          </cell>
          <cell r="E8553">
            <v>0</v>
          </cell>
          <cell r="F8553">
            <v>0</v>
          </cell>
          <cell r="G8553">
            <v>0</v>
          </cell>
        </row>
        <row r="8554">
          <cell r="A8554" t="str">
            <v>OBRA:</v>
          </cell>
          <cell r="B8554" t="str">
            <v>PRUEBA PLANILLA DE MEDICION</v>
          </cell>
          <cell r="C8554">
            <v>0</v>
          </cell>
          <cell r="D8554">
            <v>0</v>
          </cell>
          <cell r="E8554">
            <v>0</v>
          </cell>
          <cell r="F8554" t="str">
            <v>PRECIOS A:</v>
          </cell>
          <cell r="G8554">
            <v>0</v>
          </cell>
        </row>
        <row r="8555">
          <cell r="A8555" t="str">
            <v>UBICACIÓN:</v>
          </cell>
          <cell r="B8555" t="str">
            <v>CENTRO CIVICO</v>
          </cell>
          <cell r="C8555">
            <v>0</v>
          </cell>
          <cell r="D8555">
            <v>0</v>
          </cell>
          <cell r="E8555">
            <v>0</v>
          </cell>
          <cell r="F8555">
            <v>0</v>
          </cell>
          <cell r="G8555">
            <v>0</v>
          </cell>
        </row>
        <row r="8556">
          <cell r="A8556" t="str">
            <v>RUBRO:</v>
          </cell>
          <cell r="B8556" t="str">
            <v/>
          </cell>
          <cell r="C8556" t="str">
            <v/>
          </cell>
          <cell r="D8556">
            <v>0</v>
          </cell>
          <cell r="E8556">
            <v>0</v>
          </cell>
          <cell r="F8556">
            <v>0</v>
          </cell>
          <cell r="G8556">
            <v>0</v>
          </cell>
        </row>
        <row r="8557">
          <cell r="A8557" t="str">
            <v>ITEM:</v>
          </cell>
          <cell r="B8557" t="str">
            <v/>
          </cell>
          <cell r="C8557" t="str">
            <v/>
          </cell>
          <cell r="D8557">
            <v>0</v>
          </cell>
          <cell r="E8557">
            <v>0</v>
          </cell>
          <cell r="F8557" t="str">
            <v>UNIDAD:</v>
          </cell>
          <cell r="G8557" t="str">
            <v/>
          </cell>
        </row>
        <row r="8558">
          <cell r="A8558">
            <v>0</v>
          </cell>
          <cell r="B8558">
            <v>0</v>
          </cell>
          <cell r="C8558">
            <v>0</v>
          </cell>
          <cell r="D8558">
            <v>0</v>
          </cell>
          <cell r="E8558">
            <v>0</v>
          </cell>
          <cell r="F8558">
            <v>0</v>
          </cell>
          <cell r="G8558">
            <v>0</v>
          </cell>
        </row>
        <row r="8559">
          <cell r="A8559" t="str">
            <v>DATOS REDETERMINACION</v>
          </cell>
          <cell r="B8559">
            <v>0</v>
          </cell>
          <cell r="C8559" t="str">
            <v>DESIGNACION</v>
          </cell>
          <cell r="D8559" t="str">
            <v>U</v>
          </cell>
          <cell r="E8559" t="str">
            <v>Cantidad</v>
          </cell>
          <cell r="F8559" t="str">
            <v>$ Unitarios</v>
          </cell>
          <cell r="G8559" t="str">
            <v>$ Parcial</v>
          </cell>
        </row>
        <row r="8560">
          <cell r="A8560" t="str">
            <v>CÓDIGO</v>
          </cell>
          <cell r="B8560" t="str">
            <v>DESCRIPCIÓN</v>
          </cell>
          <cell r="C8560">
            <v>0</v>
          </cell>
          <cell r="D8560">
            <v>0</v>
          </cell>
          <cell r="E8560">
            <v>0</v>
          </cell>
          <cell r="F8560">
            <v>0</v>
          </cell>
          <cell r="G8560">
            <v>0</v>
          </cell>
        </row>
        <row r="8561">
          <cell r="A8561">
            <v>0</v>
          </cell>
          <cell r="B8561">
            <v>0</v>
          </cell>
          <cell r="C8561" t="str">
            <v>A - MATERIALES</v>
          </cell>
          <cell r="D8561">
            <v>0</v>
          </cell>
          <cell r="E8561">
            <v>0</v>
          </cell>
          <cell r="F8561">
            <v>0</v>
          </cell>
          <cell r="G8561">
            <v>0</v>
          </cell>
        </row>
        <row r="8562">
          <cell r="A8562" t="str">
            <v/>
          </cell>
          <cell r="B8562" t="str">
            <v/>
          </cell>
          <cell r="C8562">
            <v>0</v>
          </cell>
          <cell r="D8562" t="str">
            <v/>
          </cell>
          <cell r="E8562">
            <v>0</v>
          </cell>
          <cell r="F8562">
            <v>0</v>
          </cell>
          <cell r="G8562">
            <v>0</v>
          </cell>
        </row>
        <row r="8563">
          <cell r="A8563" t="str">
            <v/>
          </cell>
          <cell r="B8563" t="str">
            <v/>
          </cell>
          <cell r="C8563">
            <v>0</v>
          </cell>
          <cell r="D8563" t="str">
            <v/>
          </cell>
          <cell r="E8563">
            <v>0</v>
          </cell>
          <cell r="F8563">
            <v>0</v>
          </cell>
          <cell r="G8563">
            <v>0</v>
          </cell>
        </row>
        <row r="8564">
          <cell r="A8564" t="str">
            <v/>
          </cell>
          <cell r="B8564" t="str">
            <v/>
          </cell>
          <cell r="C8564">
            <v>0</v>
          </cell>
          <cell r="D8564" t="str">
            <v/>
          </cell>
          <cell r="E8564">
            <v>0</v>
          </cell>
          <cell r="F8564">
            <v>0</v>
          </cell>
          <cell r="G8564">
            <v>0</v>
          </cell>
        </row>
        <row r="8565">
          <cell r="A8565" t="str">
            <v/>
          </cell>
          <cell r="B8565" t="str">
            <v/>
          </cell>
          <cell r="C8565">
            <v>0</v>
          </cell>
          <cell r="D8565" t="str">
            <v/>
          </cell>
          <cell r="E8565">
            <v>0</v>
          </cell>
          <cell r="F8565">
            <v>0</v>
          </cell>
          <cell r="G8565">
            <v>0</v>
          </cell>
        </row>
        <row r="8566">
          <cell r="A8566" t="str">
            <v/>
          </cell>
          <cell r="B8566" t="str">
            <v/>
          </cell>
          <cell r="C8566">
            <v>0</v>
          </cell>
          <cell r="D8566" t="str">
            <v/>
          </cell>
          <cell r="E8566">
            <v>0</v>
          </cell>
          <cell r="F8566">
            <v>0</v>
          </cell>
          <cell r="G8566">
            <v>0</v>
          </cell>
        </row>
        <row r="8567">
          <cell r="A8567" t="str">
            <v/>
          </cell>
          <cell r="B8567" t="str">
            <v/>
          </cell>
          <cell r="C8567">
            <v>0</v>
          </cell>
          <cell r="D8567" t="str">
            <v/>
          </cell>
          <cell r="E8567">
            <v>0</v>
          </cell>
          <cell r="F8567">
            <v>0</v>
          </cell>
          <cell r="G8567">
            <v>0</v>
          </cell>
        </row>
        <row r="8568">
          <cell r="A8568" t="str">
            <v/>
          </cell>
          <cell r="B8568" t="str">
            <v/>
          </cell>
          <cell r="C8568">
            <v>0</v>
          </cell>
          <cell r="D8568" t="str">
            <v/>
          </cell>
          <cell r="E8568">
            <v>0</v>
          </cell>
          <cell r="F8568">
            <v>0</v>
          </cell>
          <cell r="G8568">
            <v>0</v>
          </cell>
        </row>
        <row r="8569">
          <cell r="A8569" t="str">
            <v/>
          </cell>
          <cell r="B8569" t="str">
            <v/>
          </cell>
          <cell r="C8569">
            <v>0</v>
          </cell>
          <cell r="D8569" t="str">
            <v/>
          </cell>
          <cell r="E8569">
            <v>0</v>
          </cell>
          <cell r="F8569">
            <v>0</v>
          </cell>
          <cell r="G8569">
            <v>0</v>
          </cell>
        </row>
        <row r="8570">
          <cell r="A8570" t="str">
            <v/>
          </cell>
          <cell r="B8570" t="str">
            <v/>
          </cell>
          <cell r="C8570">
            <v>0</v>
          </cell>
          <cell r="D8570" t="str">
            <v/>
          </cell>
          <cell r="E8570">
            <v>0</v>
          </cell>
          <cell r="F8570">
            <v>0</v>
          </cell>
          <cell r="G8570">
            <v>0</v>
          </cell>
        </row>
        <row r="8571">
          <cell r="A8571" t="str">
            <v/>
          </cell>
          <cell r="B8571" t="str">
            <v/>
          </cell>
          <cell r="C8571">
            <v>0</v>
          </cell>
          <cell r="D8571" t="str">
            <v/>
          </cell>
          <cell r="E8571">
            <v>0</v>
          </cell>
          <cell r="F8571">
            <v>0</v>
          </cell>
          <cell r="G8571">
            <v>0</v>
          </cell>
        </row>
        <row r="8572">
          <cell r="A8572" t="str">
            <v/>
          </cell>
          <cell r="B8572" t="str">
            <v/>
          </cell>
          <cell r="C8572">
            <v>0</v>
          </cell>
          <cell r="D8572" t="str">
            <v/>
          </cell>
          <cell r="E8572">
            <v>0</v>
          </cell>
          <cell r="F8572">
            <v>0</v>
          </cell>
          <cell r="G8572">
            <v>0</v>
          </cell>
        </row>
        <row r="8573">
          <cell r="A8573" t="str">
            <v/>
          </cell>
          <cell r="B8573" t="str">
            <v/>
          </cell>
          <cell r="C8573">
            <v>0</v>
          </cell>
          <cell r="D8573" t="str">
            <v/>
          </cell>
          <cell r="E8573">
            <v>0</v>
          </cell>
          <cell r="F8573">
            <v>0</v>
          </cell>
          <cell r="G8573">
            <v>0</v>
          </cell>
        </row>
        <row r="8574">
          <cell r="A8574" t="str">
            <v/>
          </cell>
          <cell r="B8574" t="str">
            <v/>
          </cell>
          <cell r="C8574">
            <v>0</v>
          </cell>
          <cell r="D8574" t="str">
            <v/>
          </cell>
          <cell r="E8574">
            <v>0</v>
          </cell>
          <cell r="F8574">
            <v>0</v>
          </cell>
          <cell r="G8574">
            <v>0</v>
          </cell>
        </row>
        <row r="8575">
          <cell r="A8575" t="str">
            <v/>
          </cell>
          <cell r="B8575" t="str">
            <v/>
          </cell>
          <cell r="C8575">
            <v>0</v>
          </cell>
          <cell r="D8575" t="str">
            <v/>
          </cell>
          <cell r="E8575">
            <v>0</v>
          </cell>
          <cell r="F8575">
            <v>0</v>
          </cell>
          <cell r="G8575">
            <v>0</v>
          </cell>
        </row>
        <row r="8576">
          <cell r="A8576">
            <v>0</v>
          </cell>
          <cell r="B8576">
            <v>0</v>
          </cell>
          <cell r="C8576">
            <v>0</v>
          </cell>
          <cell r="D8576">
            <v>0</v>
          </cell>
          <cell r="E8576">
            <v>0</v>
          </cell>
          <cell r="F8576" t="str">
            <v>Total A</v>
          </cell>
          <cell r="G8576">
            <v>0</v>
          </cell>
        </row>
        <row r="8577">
          <cell r="A8577">
            <v>0</v>
          </cell>
          <cell r="B8577">
            <v>0</v>
          </cell>
          <cell r="C8577" t="str">
            <v>B - MANO DE OBRA</v>
          </cell>
          <cell r="D8577">
            <v>0</v>
          </cell>
          <cell r="E8577">
            <v>0</v>
          </cell>
          <cell r="F8577">
            <v>0</v>
          </cell>
          <cell r="G8577">
            <v>0</v>
          </cell>
        </row>
        <row r="8578">
          <cell r="A8578" t="str">
            <v/>
          </cell>
          <cell r="B8578">
            <v>0</v>
          </cell>
          <cell r="C8578">
            <v>0</v>
          </cell>
          <cell r="D8578" t="str">
            <v/>
          </cell>
          <cell r="E8578">
            <v>0</v>
          </cell>
          <cell r="F8578">
            <v>0</v>
          </cell>
          <cell r="G8578">
            <v>0</v>
          </cell>
        </row>
        <row r="8579">
          <cell r="A8579" t="str">
            <v/>
          </cell>
          <cell r="B8579">
            <v>0</v>
          </cell>
          <cell r="C8579">
            <v>0</v>
          </cell>
          <cell r="D8579" t="str">
            <v/>
          </cell>
          <cell r="E8579">
            <v>0</v>
          </cell>
          <cell r="F8579">
            <v>0</v>
          </cell>
          <cell r="G8579">
            <v>0</v>
          </cell>
        </row>
        <row r="8580">
          <cell r="A8580" t="str">
            <v/>
          </cell>
          <cell r="B8580">
            <v>0</v>
          </cell>
          <cell r="C8580">
            <v>0</v>
          </cell>
          <cell r="D8580" t="str">
            <v/>
          </cell>
          <cell r="E8580">
            <v>0</v>
          </cell>
          <cell r="F8580">
            <v>0</v>
          </cell>
          <cell r="G8580">
            <v>0</v>
          </cell>
        </row>
        <row r="8581">
          <cell r="A8581" t="str">
            <v/>
          </cell>
          <cell r="B8581">
            <v>0</v>
          </cell>
          <cell r="C8581">
            <v>0</v>
          </cell>
          <cell r="D8581" t="str">
            <v/>
          </cell>
          <cell r="E8581">
            <v>0</v>
          </cell>
          <cell r="F8581">
            <v>0</v>
          </cell>
          <cell r="G8581">
            <v>0</v>
          </cell>
        </row>
        <row r="8582">
          <cell r="A8582" t="str">
            <v/>
          </cell>
          <cell r="B8582">
            <v>0</v>
          </cell>
          <cell r="C8582">
            <v>0</v>
          </cell>
          <cell r="D8582" t="str">
            <v/>
          </cell>
          <cell r="E8582">
            <v>0</v>
          </cell>
          <cell r="F8582">
            <v>0</v>
          </cell>
          <cell r="G8582">
            <v>0</v>
          </cell>
        </row>
        <row r="8583">
          <cell r="A8583" t="str">
            <v/>
          </cell>
          <cell r="B8583">
            <v>0</v>
          </cell>
          <cell r="C8583">
            <v>0</v>
          </cell>
          <cell r="D8583" t="str">
            <v/>
          </cell>
          <cell r="E8583">
            <v>0</v>
          </cell>
          <cell r="F8583">
            <v>0</v>
          </cell>
          <cell r="G8583">
            <v>0</v>
          </cell>
        </row>
        <row r="8584">
          <cell r="A8584" t="str">
            <v/>
          </cell>
          <cell r="B8584">
            <v>0</v>
          </cell>
          <cell r="C8584">
            <v>0</v>
          </cell>
          <cell r="D8584" t="str">
            <v/>
          </cell>
          <cell r="E8584">
            <v>0</v>
          </cell>
          <cell r="F8584">
            <v>0</v>
          </cell>
          <cell r="G8584">
            <v>0</v>
          </cell>
        </row>
        <row r="8585">
          <cell r="A8585" t="str">
            <v/>
          </cell>
          <cell r="B8585">
            <v>0</v>
          </cell>
          <cell r="C8585">
            <v>0</v>
          </cell>
          <cell r="D8585" t="str">
            <v/>
          </cell>
          <cell r="E8585">
            <v>0</v>
          </cell>
          <cell r="F8585">
            <v>0</v>
          </cell>
          <cell r="G8585">
            <v>0</v>
          </cell>
        </row>
        <row r="8586">
          <cell r="A8586">
            <v>0</v>
          </cell>
          <cell r="B8586">
            <v>0</v>
          </cell>
          <cell r="C8586">
            <v>0</v>
          </cell>
          <cell r="D8586">
            <v>0</v>
          </cell>
          <cell r="E8586">
            <v>0</v>
          </cell>
          <cell r="F8586" t="str">
            <v>Total B</v>
          </cell>
          <cell r="G8586">
            <v>0</v>
          </cell>
        </row>
        <row r="8587">
          <cell r="A8587">
            <v>0</v>
          </cell>
          <cell r="B8587">
            <v>0</v>
          </cell>
          <cell r="C8587" t="str">
            <v>C - EQUIPOS</v>
          </cell>
          <cell r="D8587">
            <v>0</v>
          </cell>
          <cell r="E8587">
            <v>0</v>
          </cell>
          <cell r="F8587">
            <v>0</v>
          </cell>
          <cell r="G8587">
            <v>0</v>
          </cell>
        </row>
        <row r="8588">
          <cell r="A8588" t="str">
            <v/>
          </cell>
          <cell r="B8588" t="str">
            <v/>
          </cell>
          <cell r="C8588">
            <v>0</v>
          </cell>
          <cell r="D8588" t="str">
            <v/>
          </cell>
          <cell r="E8588">
            <v>0</v>
          </cell>
          <cell r="F8588">
            <v>0</v>
          </cell>
          <cell r="G8588">
            <v>0</v>
          </cell>
        </row>
        <row r="8589">
          <cell r="A8589" t="str">
            <v/>
          </cell>
          <cell r="B8589" t="str">
            <v/>
          </cell>
          <cell r="C8589">
            <v>0</v>
          </cell>
          <cell r="D8589" t="str">
            <v/>
          </cell>
          <cell r="E8589">
            <v>0</v>
          </cell>
          <cell r="F8589">
            <v>0</v>
          </cell>
          <cell r="G8589">
            <v>0</v>
          </cell>
        </row>
        <row r="8590">
          <cell r="A8590" t="str">
            <v/>
          </cell>
          <cell r="B8590" t="str">
            <v/>
          </cell>
          <cell r="C8590">
            <v>0</v>
          </cell>
          <cell r="D8590" t="str">
            <v/>
          </cell>
          <cell r="E8590">
            <v>0</v>
          </cell>
          <cell r="F8590">
            <v>0</v>
          </cell>
          <cell r="G8590">
            <v>0</v>
          </cell>
        </row>
        <row r="8591">
          <cell r="A8591" t="str">
            <v/>
          </cell>
          <cell r="B8591" t="str">
            <v/>
          </cell>
          <cell r="C8591">
            <v>0</v>
          </cell>
          <cell r="D8591" t="str">
            <v/>
          </cell>
          <cell r="E8591">
            <v>0</v>
          </cell>
          <cell r="F8591">
            <v>0</v>
          </cell>
          <cell r="G8591">
            <v>0</v>
          </cell>
        </row>
        <row r="8592">
          <cell r="A8592" t="str">
            <v/>
          </cell>
          <cell r="B8592" t="str">
            <v/>
          </cell>
          <cell r="C8592">
            <v>0</v>
          </cell>
          <cell r="D8592" t="str">
            <v/>
          </cell>
          <cell r="E8592">
            <v>0</v>
          </cell>
          <cell r="F8592">
            <v>0</v>
          </cell>
          <cell r="G8592">
            <v>0</v>
          </cell>
        </row>
        <row r="8593">
          <cell r="A8593" t="str">
            <v/>
          </cell>
          <cell r="B8593" t="str">
            <v/>
          </cell>
          <cell r="C8593">
            <v>0</v>
          </cell>
          <cell r="D8593" t="str">
            <v/>
          </cell>
          <cell r="E8593">
            <v>0</v>
          </cell>
          <cell r="F8593">
            <v>0</v>
          </cell>
          <cell r="G8593">
            <v>0</v>
          </cell>
        </row>
        <row r="8594">
          <cell r="A8594" t="str">
            <v/>
          </cell>
          <cell r="B8594" t="str">
            <v/>
          </cell>
          <cell r="C8594">
            <v>0</v>
          </cell>
          <cell r="D8594" t="str">
            <v/>
          </cell>
          <cell r="E8594">
            <v>0</v>
          </cell>
          <cell r="F8594">
            <v>0</v>
          </cell>
          <cell r="G8594">
            <v>0</v>
          </cell>
        </row>
        <row r="8595">
          <cell r="A8595" t="str">
            <v/>
          </cell>
          <cell r="B8595" t="str">
            <v/>
          </cell>
          <cell r="C8595">
            <v>0</v>
          </cell>
          <cell r="D8595" t="str">
            <v/>
          </cell>
          <cell r="E8595">
            <v>0</v>
          </cell>
          <cell r="F8595">
            <v>0</v>
          </cell>
          <cell r="G8595">
            <v>0</v>
          </cell>
        </row>
        <row r="8596">
          <cell r="A8596" t="str">
            <v/>
          </cell>
          <cell r="B8596" t="str">
            <v/>
          </cell>
          <cell r="C8596">
            <v>0</v>
          </cell>
          <cell r="D8596" t="str">
            <v/>
          </cell>
          <cell r="E8596">
            <v>0</v>
          </cell>
          <cell r="F8596">
            <v>0</v>
          </cell>
          <cell r="G8596">
            <v>0</v>
          </cell>
        </row>
        <row r="8597">
          <cell r="A8597">
            <v>0</v>
          </cell>
          <cell r="B8597">
            <v>0</v>
          </cell>
          <cell r="C8597">
            <v>0</v>
          </cell>
          <cell r="D8597">
            <v>0</v>
          </cell>
          <cell r="E8597">
            <v>0</v>
          </cell>
          <cell r="F8597" t="str">
            <v>Total C</v>
          </cell>
          <cell r="G8597">
            <v>0</v>
          </cell>
        </row>
        <row r="8598">
          <cell r="A8598">
            <v>0</v>
          </cell>
          <cell r="B8598">
            <v>0</v>
          </cell>
          <cell r="C8598">
            <v>0</v>
          </cell>
          <cell r="D8598">
            <v>0</v>
          </cell>
          <cell r="E8598">
            <v>0</v>
          </cell>
          <cell r="F8598">
            <v>0</v>
          </cell>
          <cell r="G8598">
            <v>0</v>
          </cell>
        </row>
        <row r="8599">
          <cell r="A8599" t="str">
            <v/>
          </cell>
          <cell r="B8599" t="str">
            <v/>
          </cell>
          <cell r="C8599">
            <v>0</v>
          </cell>
          <cell r="D8599" t="str">
            <v>Costo  Neto</v>
          </cell>
          <cell r="E8599">
            <v>0</v>
          </cell>
          <cell r="F8599" t="str">
            <v>Total D=A+B+C</v>
          </cell>
          <cell r="G8599">
            <v>0</v>
          </cell>
        </row>
        <row r="8601">
          <cell r="A8601" t="str">
            <v>ANALISIS DE PRECIOS</v>
          </cell>
          <cell r="B8601">
            <v>0</v>
          </cell>
          <cell r="C8601">
            <v>0</v>
          </cell>
          <cell r="D8601">
            <v>0</v>
          </cell>
          <cell r="E8601">
            <v>0</v>
          </cell>
          <cell r="F8601">
            <v>0</v>
          </cell>
          <cell r="G8601">
            <v>0</v>
          </cell>
        </row>
        <row r="8602">
          <cell r="A8602" t="str">
            <v>COMITENTE:</v>
          </cell>
          <cell r="B8602" t="str">
            <v>DIRECCIÓN DE ARQUITECTURA</v>
          </cell>
          <cell r="C8602">
            <v>0</v>
          </cell>
          <cell r="D8602">
            <v>0</v>
          </cell>
          <cell r="E8602">
            <v>0</v>
          </cell>
          <cell r="F8602">
            <v>0</v>
          </cell>
          <cell r="G8602">
            <v>0</v>
          </cell>
        </row>
        <row r="8603">
          <cell r="A8603" t="str">
            <v>CONTRATISTA:</v>
          </cell>
          <cell r="B8603" t="str">
            <v>FUNCIONALES SIGOP</v>
          </cell>
          <cell r="C8603">
            <v>0</v>
          </cell>
          <cell r="D8603">
            <v>0</v>
          </cell>
          <cell r="E8603">
            <v>0</v>
          </cell>
          <cell r="F8603">
            <v>0</v>
          </cell>
          <cell r="G8603">
            <v>0</v>
          </cell>
        </row>
        <row r="8604">
          <cell r="A8604" t="str">
            <v>OBRA:</v>
          </cell>
          <cell r="B8604" t="str">
            <v>PRUEBA PLANILLA DE MEDICION</v>
          </cell>
          <cell r="C8604">
            <v>0</v>
          </cell>
          <cell r="D8604">
            <v>0</v>
          </cell>
          <cell r="E8604">
            <v>0</v>
          </cell>
          <cell r="F8604" t="str">
            <v>PRECIOS A:</v>
          </cell>
          <cell r="G8604">
            <v>0</v>
          </cell>
        </row>
        <row r="8605">
          <cell r="A8605" t="str">
            <v>UBICACIÓN:</v>
          </cell>
          <cell r="B8605" t="str">
            <v>CENTRO CIVICO</v>
          </cell>
          <cell r="C8605">
            <v>0</v>
          </cell>
          <cell r="D8605">
            <v>0</v>
          </cell>
          <cell r="E8605">
            <v>0</v>
          </cell>
          <cell r="F8605">
            <v>0</v>
          </cell>
          <cell r="G8605">
            <v>0</v>
          </cell>
        </row>
        <row r="8606">
          <cell r="A8606" t="str">
            <v>RUBRO:</v>
          </cell>
          <cell r="B8606" t="str">
            <v/>
          </cell>
          <cell r="C8606" t="str">
            <v/>
          </cell>
          <cell r="D8606">
            <v>0</v>
          </cell>
          <cell r="E8606">
            <v>0</v>
          </cell>
          <cell r="F8606">
            <v>0</v>
          </cell>
          <cell r="G8606">
            <v>0</v>
          </cell>
        </row>
        <row r="8607">
          <cell r="A8607" t="str">
            <v>ITEM:</v>
          </cell>
          <cell r="B8607" t="str">
            <v/>
          </cell>
          <cell r="C8607" t="str">
            <v/>
          </cell>
          <cell r="D8607">
            <v>0</v>
          </cell>
          <cell r="E8607">
            <v>0</v>
          </cell>
          <cell r="F8607" t="str">
            <v>UNIDAD:</v>
          </cell>
          <cell r="G8607" t="str">
            <v/>
          </cell>
        </row>
        <row r="8608">
          <cell r="A8608">
            <v>0</v>
          </cell>
          <cell r="B8608">
            <v>0</v>
          </cell>
          <cell r="C8608">
            <v>0</v>
          </cell>
          <cell r="D8608">
            <v>0</v>
          </cell>
          <cell r="E8608">
            <v>0</v>
          </cell>
          <cell r="F8608">
            <v>0</v>
          </cell>
          <cell r="G8608">
            <v>0</v>
          </cell>
        </row>
        <row r="8609">
          <cell r="A8609" t="str">
            <v>DATOS REDETERMINACION</v>
          </cell>
          <cell r="B8609">
            <v>0</v>
          </cell>
          <cell r="C8609" t="str">
            <v>DESIGNACION</v>
          </cell>
          <cell r="D8609" t="str">
            <v>U</v>
          </cell>
          <cell r="E8609" t="str">
            <v>Cantidad</v>
          </cell>
          <cell r="F8609" t="str">
            <v>$ Unitarios</v>
          </cell>
          <cell r="G8609" t="str">
            <v>$ Parcial</v>
          </cell>
        </row>
        <row r="8610">
          <cell r="A8610" t="str">
            <v>CÓDIGO</v>
          </cell>
          <cell r="B8610" t="str">
            <v>DESCRIPCIÓN</v>
          </cell>
          <cell r="C8610">
            <v>0</v>
          </cell>
          <cell r="D8610">
            <v>0</v>
          </cell>
          <cell r="E8610">
            <v>0</v>
          </cell>
          <cell r="F8610">
            <v>0</v>
          </cell>
          <cell r="G8610">
            <v>0</v>
          </cell>
        </row>
        <row r="8611">
          <cell r="A8611">
            <v>0</v>
          </cell>
          <cell r="B8611">
            <v>0</v>
          </cell>
          <cell r="C8611" t="str">
            <v>A - MATERIALES</v>
          </cell>
          <cell r="D8611">
            <v>0</v>
          </cell>
          <cell r="E8611">
            <v>0</v>
          </cell>
          <cell r="F8611">
            <v>0</v>
          </cell>
          <cell r="G8611">
            <v>0</v>
          </cell>
        </row>
        <row r="8612">
          <cell r="A8612" t="str">
            <v/>
          </cell>
          <cell r="B8612" t="str">
            <v/>
          </cell>
          <cell r="C8612">
            <v>0</v>
          </cell>
          <cell r="D8612" t="str">
            <v/>
          </cell>
          <cell r="E8612">
            <v>0</v>
          </cell>
          <cell r="F8612">
            <v>0</v>
          </cell>
          <cell r="G8612">
            <v>0</v>
          </cell>
        </row>
        <row r="8613">
          <cell r="A8613" t="str">
            <v/>
          </cell>
          <cell r="B8613" t="str">
            <v/>
          </cell>
          <cell r="C8613">
            <v>0</v>
          </cell>
          <cell r="D8613" t="str">
            <v/>
          </cell>
          <cell r="E8613">
            <v>0</v>
          </cell>
          <cell r="F8613">
            <v>0</v>
          </cell>
          <cell r="G8613">
            <v>0</v>
          </cell>
        </row>
        <row r="8614">
          <cell r="A8614" t="str">
            <v/>
          </cell>
          <cell r="B8614" t="str">
            <v/>
          </cell>
          <cell r="C8614">
            <v>0</v>
          </cell>
          <cell r="D8614" t="str">
            <v/>
          </cell>
          <cell r="E8614">
            <v>0</v>
          </cell>
          <cell r="F8614">
            <v>0</v>
          </cell>
          <cell r="G8614">
            <v>0</v>
          </cell>
        </row>
        <row r="8615">
          <cell r="A8615" t="str">
            <v/>
          </cell>
          <cell r="B8615" t="str">
            <v/>
          </cell>
          <cell r="C8615">
            <v>0</v>
          </cell>
          <cell r="D8615" t="str">
            <v/>
          </cell>
          <cell r="E8615">
            <v>0</v>
          </cell>
          <cell r="F8615">
            <v>0</v>
          </cell>
          <cell r="G8615">
            <v>0</v>
          </cell>
        </row>
        <row r="8616">
          <cell r="A8616" t="str">
            <v/>
          </cell>
          <cell r="B8616" t="str">
            <v/>
          </cell>
          <cell r="C8616">
            <v>0</v>
          </cell>
          <cell r="D8616" t="str">
            <v/>
          </cell>
          <cell r="E8616">
            <v>0</v>
          </cell>
          <cell r="F8616">
            <v>0</v>
          </cell>
          <cell r="G8616">
            <v>0</v>
          </cell>
        </row>
        <row r="8617">
          <cell r="A8617" t="str">
            <v/>
          </cell>
          <cell r="B8617" t="str">
            <v/>
          </cell>
          <cell r="C8617">
            <v>0</v>
          </cell>
          <cell r="D8617" t="str">
            <v/>
          </cell>
          <cell r="E8617">
            <v>0</v>
          </cell>
          <cell r="F8617">
            <v>0</v>
          </cell>
          <cell r="G8617">
            <v>0</v>
          </cell>
        </row>
        <row r="8618">
          <cell r="A8618" t="str">
            <v/>
          </cell>
          <cell r="B8618" t="str">
            <v/>
          </cell>
          <cell r="C8618">
            <v>0</v>
          </cell>
          <cell r="D8618" t="str">
            <v/>
          </cell>
          <cell r="E8618">
            <v>0</v>
          </cell>
          <cell r="F8618">
            <v>0</v>
          </cell>
          <cell r="G8618">
            <v>0</v>
          </cell>
        </row>
        <row r="8619">
          <cell r="A8619" t="str">
            <v/>
          </cell>
          <cell r="B8619" t="str">
            <v/>
          </cell>
          <cell r="C8619">
            <v>0</v>
          </cell>
          <cell r="D8619" t="str">
            <v/>
          </cell>
          <cell r="E8619">
            <v>0</v>
          </cell>
          <cell r="F8619">
            <v>0</v>
          </cell>
          <cell r="G8619">
            <v>0</v>
          </cell>
        </row>
        <row r="8620">
          <cell r="A8620" t="str">
            <v/>
          </cell>
          <cell r="B8620" t="str">
            <v/>
          </cell>
          <cell r="C8620">
            <v>0</v>
          </cell>
          <cell r="D8620" t="str">
            <v/>
          </cell>
          <cell r="E8620">
            <v>0</v>
          </cell>
          <cell r="F8620">
            <v>0</v>
          </cell>
          <cell r="G8620">
            <v>0</v>
          </cell>
        </row>
        <row r="8621">
          <cell r="A8621" t="str">
            <v/>
          </cell>
          <cell r="B8621" t="str">
            <v/>
          </cell>
          <cell r="C8621">
            <v>0</v>
          </cell>
          <cell r="D8621" t="str">
            <v/>
          </cell>
          <cell r="E8621">
            <v>0</v>
          </cell>
          <cell r="F8621">
            <v>0</v>
          </cell>
          <cell r="G8621">
            <v>0</v>
          </cell>
        </row>
        <row r="8622">
          <cell r="A8622" t="str">
            <v/>
          </cell>
          <cell r="B8622" t="str">
            <v/>
          </cell>
          <cell r="C8622">
            <v>0</v>
          </cell>
          <cell r="D8622" t="str">
            <v/>
          </cell>
          <cell r="E8622">
            <v>0</v>
          </cell>
          <cell r="F8622">
            <v>0</v>
          </cell>
          <cell r="G8622">
            <v>0</v>
          </cell>
        </row>
        <row r="8623">
          <cell r="A8623" t="str">
            <v/>
          </cell>
          <cell r="B8623" t="str">
            <v/>
          </cell>
          <cell r="C8623">
            <v>0</v>
          </cell>
          <cell r="D8623" t="str">
            <v/>
          </cell>
          <cell r="E8623">
            <v>0</v>
          </cell>
          <cell r="F8623">
            <v>0</v>
          </cell>
          <cell r="G8623">
            <v>0</v>
          </cell>
        </row>
        <row r="8624">
          <cell r="A8624" t="str">
            <v/>
          </cell>
          <cell r="B8624" t="str">
            <v/>
          </cell>
          <cell r="C8624">
            <v>0</v>
          </cell>
          <cell r="D8624" t="str">
            <v/>
          </cell>
          <cell r="E8624">
            <v>0</v>
          </cell>
          <cell r="F8624">
            <v>0</v>
          </cell>
          <cell r="G8624">
            <v>0</v>
          </cell>
        </row>
        <row r="8625">
          <cell r="A8625" t="str">
            <v/>
          </cell>
          <cell r="B8625" t="str">
            <v/>
          </cell>
          <cell r="C8625">
            <v>0</v>
          </cell>
          <cell r="D8625" t="str">
            <v/>
          </cell>
          <cell r="E8625">
            <v>0</v>
          </cell>
          <cell r="F8625">
            <v>0</v>
          </cell>
          <cell r="G8625">
            <v>0</v>
          </cell>
        </row>
        <row r="8626">
          <cell r="A8626">
            <v>0</v>
          </cell>
          <cell r="B8626">
            <v>0</v>
          </cell>
          <cell r="C8626">
            <v>0</v>
          </cell>
          <cell r="D8626">
            <v>0</v>
          </cell>
          <cell r="E8626">
            <v>0</v>
          </cell>
          <cell r="F8626" t="str">
            <v>Total A</v>
          </cell>
          <cell r="G8626">
            <v>0</v>
          </cell>
        </row>
        <row r="8627">
          <cell r="A8627">
            <v>0</v>
          </cell>
          <cell r="B8627">
            <v>0</v>
          </cell>
          <cell r="C8627" t="str">
            <v>B - MANO DE OBRA</v>
          </cell>
          <cell r="D8627">
            <v>0</v>
          </cell>
          <cell r="E8627">
            <v>0</v>
          </cell>
          <cell r="F8627">
            <v>0</v>
          </cell>
          <cell r="G8627">
            <v>0</v>
          </cell>
        </row>
        <row r="8628">
          <cell r="A8628" t="str">
            <v/>
          </cell>
          <cell r="B8628">
            <v>0</v>
          </cell>
          <cell r="C8628">
            <v>0</v>
          </cell>
          <cell r="D8628" t="str">
            <v/>
          </cell>
          <cell r="E8628">
            <v>0</v>
          </cell>
          <cell r="F8628">
            <v>0</v>
          </cell>
          <cell r="G8628">
            <v>0</v>
          </cell>
        </row>
        <row r="8629">
          <cell r="A8629" t="str">
            <v/>
          </cell>
          <cell r="B8629">
            <v>0</v>
          </cell>
          <cell r="C8629">
            <v>0</v>
          </cell>
          <cell r="D8629" t="str">
            <v/>
          </cell>
          <cell r="E8629">
            <v>0</v>
          </cell>
          <cell r="F8629">
            <v>0</v>
          </cell>
          <cell r="G8629">
            <v>0</v>
          </cell>
        </row>
        <row r="8630">
          <cell r="A8630" t="str">
            <v/>
          </cell>
          <cell r="B8630">
            <v>0</v>
          </cell>
          <cell r="C8630">
            <v>0</v>
          </cell>
          <cell r="D8630" t="str">
            <v/>
          </cell>
          <cell r="E8630">
            <v>0</v>
          </cell>
          <cell r="F8630">
            <v>0</v>
          </cell>
          <cell r="G8630">
            <v>0</v>
          </cell>
        </row>
        <row r="8631">
          <cell r="A8631" t="str">
            <v/>
          </cell>
          <cell r="B8631">
            <v>0</v>
          </cell>
          <cell r="C8631">
            <v>0</v>
          </cell>
          <cell r="D8631" t="str">
            <v/>
          </cell>
          <cell r="E8631">
            <v>0</v>
          </cell>
          <cell r="F8631">
            <v>0</v>
          </cell>
          <cell r="G8631">
            <v>0</v>
          </cell>
        </row>
        <row r="8632">
          <cell r="A8632" t="str">
            <v/>
          </cell>
          <cell r="B8632">
            <v>0</v>
          </cell>
          <cell r="C8632">
            <v>0</v>
          </cell>
          <cell r="D8632" t="str">
            <v/>
          </cell>
          <cell r="E8632">
            <v>0</v>
          </cell>
          <cell r="F8632">
            <v>0</v>
          </cell>
          <cell r="G8632">
            <v>0</v>
          </cell>
        </row>
        <row r="8633">
          <cell r="A8633" t="str">
            <v/>
          </cell>
          <cell r="B8633">
            <v>0</v>
          </cell>
          <cell r="C8633">
            <v>0</v>
          </cell>
          <cell r="D8633" t="str">
            <v/>
          </cell>
          <cell r="E8633">
            <v>0</v>
          </cell>
          <cell r="F8633">
            <v>0</v>
          </cell>
          <cell r="G8633">
            <v>0</v>
          </cell>
        </row>
        <row r="8634">
          <cell r="A8634" t="str">
            <v/>
          </cell>
          <cell r="B8634">
            <v>0</v>
          </cell>
          <cell r="C8634">
            <v>0</v>
          </cell>
          <cell r="D8634" t="str">
            <v/>
          </cell>
          <cell r="E8634">
            <v>0</v>
          </cell>
          <cell r="F8634">
            <v>0</v>
          </cell>
          <cell r="G8634">
            <v>0</v>
          </cell>
        </row>
        <row r="8635">
          <cell r="A8635" t="str">
            <v/>
          </cell>
          <cell r="B8635">
            <v>0</v>
          </cell>
          <cell r="C8635">
            <v>0</v>
          </cell>
          <cell r="D8635" t="str">
            <v/>
          </cell>
          <cell r="E8635">
            <v>0</v>
          </cell>
          <cell r="F8635">
            <v>0</v>
          </cell>
          <cell r="G8635">
            <v>0</v>
          </cell>
        </row>
        <row r="8636">
          <cell r="A8636">
            <v>0</v>
          </cell>
          <cell r="B8636">
            <v>0</v>
          </cell>
          <cell r="C8636">
            <v>0</v>
          </cell>
          <cell r="D8636">
            <v>0</v>
          </cell>
          <cell r="E8636">
            <v>0</v>
          </cell>
          <cell r="F8636" t="str">
            <v>Total B</v>
          </cell>
          <cell r="G8636">
            <v>0</v>
          </cell>
        </row>
        <row r="8637">
          <cell r="A8637">
            <v>0</v>
          </cell>
          <cell r="B8637">
            <v>0</v>
          </cell>
          <cell r="C8637" t="str">
            <v>C - EQUIPOS</v>
          </cell>
          <cell r="D8637">
            <v>0</v>
          </cell>
          <cell r="E8637">
            <v>0</v>
          </cell>
          <cell r="F8637">
            <v>0</v>
          </cell>
          <cell r="G8637">
            <v>0</v>
          </cell>
        </row>
        <row r="8638">
          <cell r="A8638" t="str">
            <v/>
          </cell>
          <cell r="B8638" t="str">
            <v/>
          </cell>
          <cell r="C8638">
            <v>0</v>
          </cell>
          <cell r="D8638" t="str">
            <v/>
          </cell>
          <cell r="E8638">
            <v>0</v>
          </cell>
          <cell r="F8638">
            <v>0</v>
          </cell>
          <cell r="G8638">
            <v>0</v>
          </cell>
        </row>
        <row r="8639">
          <cell r="A8639" t="str">
            <v/>
          </cell>
          <cell r="B8639" t="str">
            <v/>
          </cell>
          <cell r="C8639">
            <v>0</v>
          </cell>
          <cell r="D8639" t="str">
            <v/>
          </cell>
          <cell r="E8639">
            <v>0</v>
          </cell>
          <cell r="F8639">
            <v>0</v>
          </cell>
          <cell r="G8639">
            <v>0</v>
          </cell>
        </row>
        <row r="8640">
          <cell r="A8640" t="str">
            <v/>
          </cell>
          <cell r="B8640" t="str">
            <v/>
          </cell>
          <cell r="C8640">
            <v>0</v>
          </cell>
          <cell r="D8640" t="str">
            <v/>
          </cell>
          <cell r="E8640">
            <v>0</v>
          </cell>
          <cell r="F8640">
            <v>0</v>
          </cell>
          <cell r="G8640">
            <v>0</v>
          </cell>
        </row>
        <row r="8641">
          <cell r="A8641" t="str">
            <v/>
          </cell>
          <cell r="B8641" t="str">
            <v/>
          </cell>
          <cell r="C8641">
            <v>0</v>
          </cell>
          <cell r="D8641" t="str">
            <v/>
          </cell>
          <cell r="E8641">
            <v>0</v>
          </cell>
          <cell r="F8641">
            <v>0</v>
          </cell>
          <cell r="G8641">
            <v>0</v>
          </cell>
        </row>
        <row r="8642">
          <cell r="A8642" t="str">
            <v/>
          </cell>
          <cell r="B8642" t="str">
            <v/>
          </cell>
          <cell r="C8642">
            <v>0</v>
          </cell>
          <cell r="D8642" t="str">
            <v/>
          </cell>
          <cell r="E8642">
            <v>0</v>
          </cell>
          <cell r="F8642">
            <v>0</v>
          </cell>
          <cell r="G8642">
            <v>0</v>
          </cell>
        </row>
        <row r="8643">
          <cell r="A8643" t="str">
            <v/>
          </cell>
          <cell r="B8643" t="str">
            <v/>
          </cell>
          <cell r="C8643">
            <v>0</v>
          </cell>
          <cell r="D8643" t="str">
            <v/>
          </cell>
          <cell r="E8643">
            <v>0</v>
          </cell>
          <cell r="F8643">
            <v>0</v>
          </cell>
          <cell r="G8643">
            <v>0</v>
          </cell>
        </row>
        <row r="8644">
          <cell r="A8644" t="str">
            <v/>
          </cell>
          <cell r="B8644" t="str">
            <v/>
          </cell>
          <cell r="C8644">
            <v>0</v>
          </cell>
          <cell r="D8644" t="str">
            <v/>
          </cell>
          <cell r="E8644">
            <v>0</v>
          </cell>
          <cell r="F8644">
            <v>0</v>
          </cell>
          <cell r="G8644">
            <v>0</v>
          </cell>
        </row>
        <row r="8645">
          <cell r="A8645" t="str">
            <v/>
          </cell>
          <cell r="B8645" t="str">
            <v/>
          </cell>
          <cell r="C8645">
            <v>0</v>
          </cell>
          <cell r="D8645" t="str">
            <v/>
          </cell>
          <cell r="E8645">
            <v>0</v>
          </cell>
          <cell r="F8645">
            <v>0</v>
          </cell>
          <cell r="G8645">
            <v>0</v>
          </cell>
        </row>
        <row r="8646">
          <cell r="A8646" t="str">
            <v/>
          </cell>
          <cell r="B8646" t="str">
            <v/>
          </cell>
          <cell r="C8646">
            <v>0</v>
          </cell>
          <cell r="D8646" t="str">
            <v/>
          </cell>
          <cell r="E8646">
            <v>0</v>
          </cell>
          <cell r="F8646">
            <v>0</v>
          </cell>
          <cell r="G8646">
            <v>0</v>
          </cell>
        </row>
        <row r="8647">
          <cell r="A8647">
            <v>0</v>
          </cell>
          <cell r="B8647">
            <v>0</v>
          </cell>
          <cell r="C8647">
            <v>0</v>
          </cell>
          <cell r="D8647">
            <v>0</v>
          </cell>
          <cell r="E8647">
            <v>0</v>
          </cell>
          <cell r="F8647" t="str">
            <v>Total C</v>
          </cell>
          <cell r="G8647">
            <v>0</v>
          </cell>
        </row>
        <row r="8648">
          <cell r="A8648">
            <v>0</v>
          </cell>
          <cell r="B8648">
            <v>0</v>
          </cell>
          <cell r="C8648">
            <v>0</v>
          </cell>
          <cell r="D8648">
            <v>0</v>
          </cell>
          <cell r="E8648">
            <v>0</v>
          </cell>
          <cell r="F8648">
            <v>0</v>
          </cell>
          <cell r="G8648">
            <v>0</v>
          </cell>
        </row>
        <row r="8649">
          <cell r="A8649" t="str">
            <v/>
          </cell>
          <cell r="B8649" t="str">
            <v/>
          </cell>
          <cell r="C8649">
            <v>0</v>
          </cell>
          <cell r="D8649" t="str">
            <v>Costo  Neto</v>
          </cell>
          <cell r="E8649">
            <v>0</v>
          </cell>
          <cell r="F8649" t="str">
            <v>Total D=A+B+C</v>
          </cell>
          <cell r="G8649">
            <v>0</v>
          </cell>
        </row>
        <row r="8651">
          <cell r="A8651" t="str">
            <v>ANALISIS DE PRECIOS</v>
          </cell>
          <cell r="B8651">
            <v>0</v>
          </cell>
          <cell r="C8651">
            <v>0</v>
          </cell>
          <cell r="D8651">
            <v>0</v>
          </cell>
          <cell r="E8651">
            <v>0</v>
          </cell>
          <cell r="F8651">
            <v>0</v>
          </cell>
          <cell r="G8651">
            <v>0</v>
          </cell>
        </row>
        <row r="8652">
          <cell r="A8652" t="str">
            <v>COMITENTE:</v>
          </cell>
          <cell r="B8652" t="str">
            <v>DIRECCIÓN DE ARQUITECTURA</v>
          </cell>
          <cell r="C8652">
            <v>0</v>
          </cell>
          <cell r="D8652">
            <v>0</v>
          </cell>
          <cell r="E8652">
            <v>0</v>
          </cell>
          <cell r="F8652">
            <v>0</v>
          </cell>
          <cell r="G8652">
            <v>0</v>
          </cell>
        </row>
        <row r="8653">
          <cell r="A8653" t="str">
            <v>CONTRATISTA:</v>
          </cell>
          <cell r="B8653" t="str">
            <v>FUNCIONALES SIGOP</v>
          </cell>
          <cell r="C8653">
            <v>0</v>
          </cell>
          <cell r="D8653">
            <v>0</v>
          </cell>
          <cell r="E8653">
            <v>0</v>
          </cell>
          <cell r="F8653">
            <v>0</v>
          </cell>
          <cell r="G8653">
            <v>0</v>
          </cell>
        </row>
        <row r="8654">
          <cell r="A8654" t="str">
            <v>OBRA:</v>
          </cell>
          <cell r="B8654" t="str">
            <v>PRUEBA PLANILLA DE MEDICION</v>
          </cell>
          <cell r="C8654">
            <v>0</v>
          </cell>
          <cell r="D8654">
            <v>0</v>
          </cell>
          <cell r="E8654">
            <v>0</v>
          </cell>
          <cell r="F8654" t="str">
            <v>PRECIOS A:</v>
          </cell>
          <cell r="G8654">
            <v>0</v>
          </cell>
        </row>
        <row r="8655">
          <cell r="A8655" t="str">
            <v>UBICACIÓN:</v>
          </cell>
          <cell r="B8655" t="str">
            <v>CENTRO CIVICO</v>
          </cell>
          <cell r="C8655">
            <v>0</v>
          </cell>
          <cell r="D8655">
            <v>0</v>
          </cell>
          <cell r="E8655">
            <v>0</v>
          </cell>
          <cell r="F8655">
            <v>0</v>
          </cell>
          <cell r="G8655">
            <v>0</v>
          </cell>
        </row>
        <row r="8656">
          <cell r="A8656" t="str">
            <v>RUBRO:</v>
          </cell>
          <cell r="B8656" t="str">
            <v/>
          </cell>
          <cell r="C8656" t="str">
            <v/>
          </cell>
          <cell r="D8656">
            <v>0</v>
          </cell>
          <cell r="E8656">
            <v>0</v>
          </cell>
          <cell r="F8656">
            <v>0</v>
          </cell>
          <cell r="G8656">
            <v>0</v>
          </cell>
        </row>
        <row r="8657">
          <cell r="A8657" t="str">
            <v>ITEM:</v>
          </cell>
          <cell r="B8657" t="str">
            <v/>
          </cell>
          <cell r="C8657" t="str">
            <v/>
          </cell>
          <cell r="D8657">
            <v>0</v>
          </cell>
          <cell r="E8657">
            <v>0</v>
          </cell>
          <cell r="F8657" t="str">
            <v>UNIDAD:</v>
          </cell>
          <cell r="G8657" t="str">
            <v/>
          </cell>
        </row>
        <row r="8658">
          <cell r="A8658">
            <v>0</v>
          </cell>
          <cell r="B8658">
            <v>0</v>
          </cell>
          <cell r="C8658">
            <v>0</v>
          </cell>
          <cell r="D8658">
            <v>0</v>
          </cell>
          <cell r="E8658">
            <v>0</v>
          </cell>
          <cell r="F8658">
            <v>0</v>
          </cell>
          <cell r="G8658">
            <v>0</v>
          </cell>
        </row>
        <row r="8659">
          <cell r="A8659" t="str">
            <v>DATOS REDETERMINACION</v>
          </cell>
          <cell r="B8659">
            <v>0</v>
          </cell>
          <cell r="C8659" t="str">
            <v>DESIGNACION</v>
          </cell>
          <cell r="D8659" t="str">
            <v>U</v>
          </cell>
          <cell r="E8659" t="str">
            <v>Cantidad</v>
          </cell>
          <cell r="F8659" t="str">
            <v>$ Unitarios</v>
          </cell>
          <cell r="G8659" t="str">
            <v>$ Parcial</v>
          </cell>
        </row>
        <row r="8660">
          <cell r="A8660" t="str">
            <v>CÓDIGO</v>
          </cell>
          <cell r="B8660" t="str">
            <v>DESCRIPCIÓN</v>
          </cell>
          <cell r="C8660">
            <v>0</v>
          </cell>
          <cell r="D8660">
            <v>0</v>
          </cell>
          <cell r="E8660">
            <v>0</v>
          </cell>
          <cell r="F8660">
            <v>0</v>
          </cell>
          <cell r="G8660">
            <v>0</v>
          </cell>
        </row>
        <row r="8661">
          <cell r="A8661">
            <v>0</v>
          </cell>
          <cell r="B8661">
            <v>0</v>
          </cell>
          <cell r="C8661" t="str">
            <v>A - MATERIALES</v>
          </cell>
          <cell r="D8661">
            <v>0</v>
          </cell>
          <cell r="E8661">
            <v>0</v>
          </cell>
          <cell r="F8661">
            <v>0</v>
          </cell>
          <cell r="G8661">
            <v>0</v>
          </cell>
        </row>
        <row r="8662">
          <cell r="A8662" t="str">
            <v/>
          </cell>
          <cell r="B8662" t="str">
            <v/>
          </cell>
          <cell r="C8662">
            <v>0</v>
          </cell>
          <cell r="D8662" t="str">
            <v/>
          </cell>
          <cell r="E8662">
            <v>0</v>
          </cell>
          <cell r="F8662">
            <v>0</v>
          </cell>
          <cell r="G8662">
            <v>0</v>
          </cell>
        </row>
        <row r="8663">
          <cell r="A8663" t="str">
            <v/>
          </cell>
          <cell r="B8663" t="str">
            <v/>
          </cell>
          <cell r="C8663">
            <v>0</v>
          </cell>
          <cell r="D8663" t="str">
            <v/>
          </cell>
          <cell r="E8663">
            <v>0</v>
          </cell>
          <cell r="F8663">
            <v>0</v>
          </cell>
          <cell r="G8663">
            <v>0</v>
          </cell>
        </row>
        <row r="8664">
          <cell r="A8664" t="str">
            <v/>
          </cell>
          <cell r="B8664" t="str">
            <v/>
          </cell>
          <cell r="C8664">
            <v>0</v>
          </cell>
          <cell r="D8664" t="str">
            <v/>
          </cell>
          <cell r="E8664">
            <v>0</v>
          </cell>
          <cell r="F8664">
            <v>0</v>
          </cell>
          <cell r="G8664">
            <v>0</v>
          </cell>
        </row>
        <row r="8665">
          <cell r="A8665" t="str">
            <v/>
          </cell>
          <cell r="B8665" t="str">
            <v/>
          </cell>
          <cell r="C8665">
            <v>0</v>
          </cell>
          <cell r="D8665" t="str">
            <v/>
          </cell>
          <cell r="E8665">
            <v>0</v>
          </cell>
          <cell r="F8665">
            <v>0</v>
          </cell>
          <cell r="G8665">
            <v>0</v>
          </cell>
        </row>
        <row r="8666">
          <cell r="A8666" t="str">
            <v/>
          </cell>
          <cell r="B8666" t="str">
            <v/>
          </cell>
          <cell r="C8666">
            <v>0</v>
          </cell>
          <cell r="D8666" t="str">
            <v/>
          </cell>
          <cell r="E8666">
            <v>0</v>
          </cell>
          <cell r="F8666">
            <v>0</v>
          </cell>
          <cell r="G8666">
            <v>0</v>
          </cell>
        </row>
        <row r="8667">
          <cell r="A8667" t="str">
            <v/>
          </cell>
          <cell r="B8667" t="str">
            <v/>
          </cell>
          <cell r="C8667">
            <v>0</v>
          </cell>
          <cell r="D8667" t="str">
            <v/>
          </cell>
          <cell r="E8667">
            <v>0</v>
          </cell>
          <cell r="F8667">
            <v>0</v>
          </cell>
          <cell r="G8667">
            <v>0</v>
          </cell>
        </row>
        <row r="8668">
          <cell r="A8668" t="str">
            <v/>
          </cell>
          <cell r="B8668" t="str">
            <v/>
          </cell>
          <cell r="C8668">
            <v>0</v>
          </cell>
          <cell r="D8668" t="str">
            <v/>
          </cell>
          <cell r="E8668">
            <v>0</v>
          </cell>
          <cell r="F8668">
            <v>0</v>
          </cell>
          <cell r="G8668">
            <v>0</v>
          </cell>
        </row>
        <row r="8669">
          <cell r="A8669" t="str">
            <v/>
          </cell>
          <cell r="B8669" t="str">
            <v/>
          </cell>
          <cell r="C8669">
            <v>0</v>
          </cell>
          <cell r="D8669" t="str">
            <v/>
          </cell>
          <cell r="E8669">
            <v>0</v>
          </cell>
          <cell r="F8669">
            <v>0</v>
          </cell>
          <cell r="G8669">
            <v>0</v>
          </cell>
        </row>
        <row r="8670">
          <cell r="A8670" t="str">
            <v/>
          </cell>
          <cell r="B8670" t="str">
            <v/>
          </cell>
          <cell r="C8670">
            <v>0</v>
          </cell>
          <cell r="D8670" t="str">
            <v/>
          </cell>
          <cell r="E8670">
            <v>0</v>
          </cell>
          <cell r="F8670">
            <v>0</v>
          </cell>
          <cell r="G8670">
            <v>0</v>
          </cell>
        </row>
        <row r="8671">
          <cell r="A8671" t="str">
            <v/>
          </cell>
          <cell r="B8671" t="str">
            <v/>
          </cell>
          <cell r="C8671">
            <v>0</v>
          </cell>
          <cell r="D8671" t="str">
            <v/>
          </cell>
          <cell r="E8671">
            <v>0</v>
          </cell>
          <cell r="F8671">
            <v>0</v>
          </cell>
          <cell r="G8671">
            <v>0</v>
          </cell>
        </row>
        <row r="8672">
          <cell r="A8672" t="str">
            <v/>
          </cell>
          <cell r="B8672" t="str">
            <v/>
          </cell>
          <cell r="C8672">
            <v>0</v>
          </cell>
          <cell r="D8672" t="str">
            <v/>
          </cell>
          <cell r="E8672">
            <v>0</v>
          </cell>
          <cell r="F8672">
            <v>0</v>
          </cell>
          <cell r="G8672">
            <v>0</v>
          </cell>
        </row>
        <row r="8673">
          <cell r="A8673" t="str">
            <v/>
          </cell>
          <cell r="B8673" t="str">
            <v/>
          </cell>
          <cell r="C8673">
            <v>0</v>
          </cell>
          <cell r="D8673" t="str">
            <v/>
          </cell>
          <cell r="E8673">
            <v>0</v>
          </cell>
          <cell r="F8673">
            <v>0</v>
          </cell>
          <cell r="G8673">
            <v>0</v>
          </cell>
        </row>
        <row r="8674">
          <cell r="A8674" t="str">
            <v/>
          </cell>
          <cell r="B8674" t="str">
            <v/>
          </cell>
          <cell r="C8674">
            <v>0</v>
          </cell>
          <cell r="D8674" t="str">
            <v/>
          </cell>
          <cell r="E8674">
            <v>0</v>
          </cell>
          <cell r="F8674">
            <v>0</v>
          </cell>
          <cell r="G8674">
            <v>0</v>
          </cell>
        </row>
        <row r="8675">
          <cell r="A8675" t="str">
            <v/>
          </cell>
          <cell r="B8675" t="str">
            <v/>
          </cell>
          <cell r="C8675">
            <v>0</v>
          </cell>
          <cell r="D8675" t="str">
            <v/>
          </cell>
          <cell r="E8675">
            <v>0</v>
          </cell>
          <cell r="F8675">
            <v>0</v>
          </cell>
          <cell r="G8675">
            <v>0</v>
          </cell>
        </row>
        <row r="8676">
          <cell r="A8676">
            <v>0</v>
          </cell>
          <cell r="B8676">
            <v>0</v>
          </cell>
          <cell r="C8676">
            <v>0</v>
          </cell>
          <cell r="D8676">
            <v>0</v>
          </cell>
          <cell r="E8676">
            <v>0</v>
          </cell>
          <cell r="F8676" t="str">
            <v>Total A</v>
          </cell>
          <cell r="G8676">
            <v>0</v>
          </cell>
        </row>
        <row r="8677">
          <cell r="A8677">
            <v>0</v>
          </cell>
          <cell r="B8677">
            <v>0</v>
          </cell>
          <cell r="C8677" t="str">
            <v>B - MANO DE OBRA</v>
          </cell>
          <cell r="D8677">
            <v>0</v>
          </cell>
          <cell r="E8677">
            <v>0</v>
          </cell>
          <cell r="F8677">
            <v>0</v>
          </cell>
          <cell r="G8677">
            <v>0</v>
          </cell>
        </row>
        <row r="8678">
          <cell r="A8678" t="str">
            <v/>
          </cell>
          <cell r="B8678">
            <v>0</v>
          </cell>
          <cell r="C8678">
            <v>0</v>
          </cell>
          <cell r="D8678" t="str">
            <v/>
          </cell>
          <cell r="E8678">
            <v>0</v>
          </cell>
          <cell r="F8678">
            <v>0</v>
          </cell>
          <cell r="G8678">
            <v>0</v>
          </cell>
        </row>
        <row r="8679">
          <cell r="A8679" t="str">
            <v/>
          </cell>
          <cell r="B8679">
            <v>0</v>
          </cell>
          <cell r="C8679">
            <v>0</v>
          </cell>
          <cell r="D8679" t="str">
            <v/>
          </cell>
          <cell r="E8679">
            <v>0</v>
          </cell>
          <cell r="F8679">
            <v>0</v>
          </cell>
          <cell r="G8679">
            <v>0</v>
          </cell>
        </row>
        <row r="8680">
          <cell r="A8680" t="str">
            <v/>
          </cell>
          <cell r="B8680">
            <v>0</v>
          </cell>
          <cell r="C8680">
            <v>0</v>
          </cell>
          <cell r="D8680" t="str">
            <v/>
          </cell>
          <cell r="E8680">
            <v>0</v>
          </cell>
          <cell r="F8680">
            <v>0</v>
          </cell>
          <cell r="G8680">
            <v>0</v>
          </cell>
        </row>
        <row r="8681">
          <cell r="A8681" t="str">
            <v/>
          </cell>
          <cell r="B8681">
            <v>0</v>
          </cell>
          <cell r="C8681">
            <v>0</v>
          </cell>
          <cell r="D8681" t="str">
            <v/>
          </cell>
          <cell r="E8681">
            <v>0</v>
          </cell>
          <cell r="F8681">
            <v>0</v>
          </cell>
          <cell r="G8681">
            <v>0</v>
          </cell>
        </row>
        <row r="8682">
          <cell r="A8682" t="str">
            <v/>
          </cell>
          <cell r="B8682">
            <v>0</v>
          </cell>
          <cell r="C8682">
            <v>0</v>
          </cell>
          <cell r="D8682" t="str">
            <v/>
          </cell>
          <cell r="E8682">
            <v>0</v>
          </cell>
          <cell r="F8682">
            <v>0</v>
          </cell>
          <cell r="G8682">
            <v>0</v>
          </cell>
        </row>
        <row r="8683">
          <cell r="A8683" t="str">
            <v/>
          </cell>
          <cell r="B8683">
            <v>0</v>
          </cell>
          <cell r="C8683">
            <v>0</v>
          </cell>
          <cell r="D8683" t="str">
            <v/>
          </cell>
          <cell r="E8683">
            <v>0</v>
          </cell>
          <cell r="F8683">
            <v>0</v>
          </cell>
          <cell r="G8683">
            <v>0</v>
          </cell>
        </row>
        <row r="8684">
          <cell r="A8684" t="str">
            <v/>
          </cell>
          <cell r="B8684">
            <v>0</v>
          </cell>
          <cell r="C8684">
            <v>0</v>
          </cell>
          <cell r="D8684" t="str">
            <v/>
          </cell>
          <cell r="E8684">
            <v>0</v>
          </cell>
          <cell r="F8684">
            <v>0</v>
          </cell>
          <cell r="G8684">
            <v>0</v>
          </cell>
        </row>
        <row r="8685">
          <cell r="A8685" t="str">
            <v/>
          </cell>
          <cell r="B8685">
            <v>0</v>
          </cell>
          <cell r="C8685">
            <v>0</v>
          </cell>
          <cell r="D8685" t="str">
            <v/>
          </cell>
          <cell r="E8685">
            <v>0</v>
          </cell>
          <cell r="F8685">
            <v>0</v>
          </cell>
          <cell r="G8685">
            <v>0</v>
          </cell>
        </row>
        <row r="8686">
          <cell r="A8686">
            <v>0</v>
          </cell>
          <cell r="B8686">
            <v>0</v>
          </cell>
          <cell r="C8686">
            <v>0</v>
          </cell>
          <cell r="D8686">
            <v>0</v>
          </cell>
          <cell r="E8686">
            <v>0</v>
          </cell>
          <cell r="F8686" t="str">
            <v>Total B</v>
          </cell>
          <cell r="G8686">
            <v>0</v>
          </cell>
        </row>
        <row r="8687">
          <cell r="A8687">
            <v>0</v>
          </cell>
          <cell r="B8687">
            <v>0</v>
          </cell>
          <cell r="C8687" t="str">
            <v>C - EQUIPOS</v>
          </cell>
          <cell r="D8687">
            <v>0</v>
          </cell>
          <cell r="E8687">
            <v>0</v>
          </cell>
          <cell r="F8687">
            <v>0</v>
          </cell>
          <cell r="G8687">
            <v>0</v>
          </cell>
        </row>
        <row r="8688">
          <cell r="A8688" t="str">
            <v/>
          </cell>
          <cell r="B8688" t="str">
            <v/>
          </cell>
          <cell r="C8688">
            <v>0</v>
          </cell>
          <cell r="D8688" t="str">
            <v/>
          </cell>
          <cell r="E8688">
            <v>0</v>
          </cell>
          <cell r="F8688">
            <v>0</v>
          </cell>
          <cell r="G8688">
            <v>0</v>
          </cell>
        </row>
        <row r="8689">
          <cell r="A8689" t="str">
            <v/>
          </cell>
          <cell r="B8689" t="str">
            <v/>
          </cell>
          <cell r="C8689">
            <v>0</v>
          </cell>
          <cell r="D8689" t="str">
            <v/>
          </cell>
          <cell r="E8689">
            <v>0</v>
          </cell>
          <cell r="F8689">
            <v>0</v>
          </cell>
          <cell r="G8689">
            <v>0</v>
          </cell>
        </row>
        <row r="8690">
          <cell r="A8690" t="str">
            <v/>
          </cell>
          <cell r="B8690" t="str">
            <v/>
          </cell>
          <cell r="C8690">
            <v>0</v>
          </cell>
          <cell r="D8690" t="str">
            <v/>
          </cell>
          <cell r="E8690">
            <v>0</v>
          </cell>
          <cell r="F8690">
            <v>0</v>
          </cell>
          <cell r="G8690">
            <v>0</v>
          </cell>
        </row>
        <row r="8691">
          <cell r="A8691" t="str">
            <v/>
          </cell>
          <cell r="B8691" t="str">
            <v/>
          </cell>
          <cell r="C8691">
            <v>0</v>
          </cell>
          <cell r="D8691" t="str">
            <v/>
          </cell>
          <cell r="E8691">
            <v>0</v>
          </cell>
          <cell r="F8691">
            <v>0</v>
          </cell>
          <cell r="G8691">
            <v>0</v>
          </cell>
        </row>
        <row r="8692">
          <cell r="A8692" t="str">
            <v/>
          </cell>
          <cell r="B8692" t="str">
            <v/>
          </cell>
          <cell r="C8692">
            <v>0</v>
          </cell>
          <cell r="D8692" t="str">
            <v/>
          </cell>
          <cell r="E8692">
            <v>0</v>
          </cell>
          <cell r="F8692">
            <v>0</v>
          </cell>
          <cell r="G8692">
            <v>0</v>
          </cell>
        </row>
        <row r="8693">
          <cell r="A8693" t="str">
            <v/>
          </cell>
          <cell r="B8693" t="str">
            <v/>
          </cell>
          <cell r="C8693">
            <v>0</v>
          </cell>
          <cell r="D8693" t="str">
            <v/>
          </cell>
          <cell r="E8693">
            <v>0</v>
          </cell>
          <cell r="F8693">
            <v>0</v>
          </cell>
          <cell r="G8693">
            <v>0</v>
          </cell>
        </row>
        <row r="8694">
          <cell r="A8694" t="str">
            <v/>
          </cell>
          <cell r="B8694" t="str">
            <v/>
          </cell>
          <cell r="C8694">
            <v>0</v>
          </cell>
          <cell r="D8694" t="str">
            <v/>
          </cell>
          <cell r="E8694">
            <v>0</v>
          </cell>
          <cell r="F8694">
            <v>0</v>
          </cell>
          <cell r="G8694">
            <v>0</v>
          </cell>
        </row>
        <row r="8695">
          <cell r="A8695" t="str">
            <v/>
          </cell>
          <cell r="B8695" t="str">
            <v/>
          </cell>
          <cell r="C8695">
            <v>0</v>
          </cell>
          <cell r="D8695" t="str">
            <v/>
          </cell>
          <cell r="E8695">
            <v>0</v>
          </cell>
          <cell r="F8695">
            <v>0</v>
          </cell>
          <cell r="G8695">
            <v>0</v>
          </cell>
        </row>
        <row r="8696">
          <cell r="A8696" t="str">
            <v/>
          </cell>
          <cell r="B8696" t="str">
            <v/>
          </cell>
          <cell r="C8696">
            <v>0</v>
          </cell>
          <cell r="D8696" t="str">
            <v/>
          </cell>
          <cell r="E8696">
            <v>0</v>
          </cell>
          <cell r="F8696">
            <v>0</v>
          </cell>
          <cell r="G8696">
            <v>0</v>
          </cell>
        </row>
        <row r="8697">
          <cell r="A8697">
            <v>0</v>
          </cell>
          <cell r="B8697">
            <v>0</v>
          </cell>
          <cell r="C8697">
            <v>0</v>
          </cell>
          <cell r="D8697">
            <v>0</v>
          </cell>
          <cell r="E8697">
            <v>0</v>
          </cell>
          <cell r="F8697" t="str">
            <v>Total C</v>
          </cell>
          <cell r="G8697">
            <v>0</v>
          </cell>
        </row>
        <row r="8698">
          <cell r="A8698">
            <v>0</v>
          </cell>
          <cell r="B8698">
            <v>0</v>
          </cell>
          <cell r="C8698">
            <v>0</v>
          </cell>
          <cell r="D8698">
            <v>0</v>
          </cell>
          <cell r="E8698">
            <v>0</v>
          </cell>
          <cell r="F8698">
            <v>0</v>
          </cell>
          <cell r="G8698">
            <v>0</v>
          </cell>
        </row>
        <row r="8699">
          <cell r="A8699" t="str">
            <v/>
          </cell>
          <cell r="B8699" t="str">
            <v/>
          </cell>
          <cell r="C8699">
            <v>0</v>
          </cell>
          <cell r="D8699" t="str">
            <v>Costo  Neto</v>
          </cell>
          <cell r="E8699">
            <v>0</v>
          </cell>
          <cell r="F8699" t="str">
            <v>Total D=A+B+C</v>
          </cell>
          <cell r="G8699">
            <v>0</v>
          </cell>
        </row>
        <row r="8701">
          <cell r="A8701" t="str">
            <v>ANALISIS DE PRECIOS</v>
          </cell>
          <cell r="B8701">
            <v>0</v>
          </cell>
          <cell r="C8701">
            <v>0</v>
          </cell>
          <cell r="D8701">
            <v>0</v>
          </cell>
          <cell r="E8701">
            <v>0</v>
          </cell>
          <cell r="F8701">
            <v>0</v>
          </cell>
          <cell r="G8701">
            <v>0</v>
          </cell>
        </row>
        <row r="8702">
          <cell r="A8702" t="str">
            <v>COMITENTE:</v>
          </cell>
          <cell r="B8702" t="str">
            <v>DIRECCIÓN DE ARQUITECTURA</v>
          </cell>
          <cell r="C8702">
            <v>0</v>
          </cell>
          <cell r="D8702">
            <v>0</v>
          </cell>
          <cell r="E8702">
            <v>0</v>
          </cell>
          <cell r="F8702">
            <v>0</v>
          </cell>
          <cell r="G8702">
            <v>0</v>
          </cell>
        </row>
        <row r="8703">
          <cell r="A8703" t="str">
            <v>CONTRATISTA:</v>
          </cell>
          <cell r="B8703" t="str">
            <v>FUNCIONALES SIGOP</v>
          </cell>
          <cell r="C8703">
            <v>0</v>
          </cell>
          <cell r="D8703">
            <v>0</v>
          </cell>
          <cell r="E8703">
            <v>0</v>
          </cell>
          <cell r="F8703">
            <v>0</v>
          </cell>
          <cell r="G8703">
            <v>0</v>
          </cell>
        </row>
        <row r="8704">
          <cell r="A8704" t="str">
            <v>OBRA:</v>
          </cell>
          <cell r="B8704" t="str">
            <v>PRUEBA PLANILLA DE MEDICION</v>
          </cell>
          <cell r="C8704">
            <v>0</v>
          </cell>
          <cell r="D8704">
            <v>0</v>
          </cell>
          <cell r="E8704">
            <v>0</v>
          </cell>
          <cell r="F8704" t="str">
            <v>PRECIOS A:</v>
          </cell>
          <cell r="G8704">
            <v>0</v>
          </cell>
        </row>
        <row r="8705">
          <cell r="A8705" t="str">
            <v>UBICACIÓN:</v>
          </cell>
          <cell r="B8705" t="str">
            <v>CENTRO CIVICO</v>
          </cell>
          <cell r="C8705">
            <v>0</v>
          </cell>
          <cell r="D8705">
            <v>0</v>
          </cell>
          <cell r="E8705">
            <v>0</v>
          </cell>
          <cell r="F8705">
            <v>0</v>
          </cell>
          <cell r="G8705">
            <v>0</v>
          </cell>
        </row>
        <row r="8706">
          <cell r="A8706" t="str">
            <v>RUBRO:</v>
          </cell>
          <cell r="B8706" t="str">
            <v/>
          </cell>
          <cell r="C8706" t="str">
            <v/>
          </cell>
          <cell r="D8706">
            <v>0</v>
          </cell>
          <cell r="E8706">
            <v>0</v>
          </cell>
          <cell r="F8706">
            <v>0</v>
          </cell>
          <cell r="G8706">
            <v>0</v>
          </cell>
        </row>
        <row r="8707">
          <cell r="A8707" t="str">
            <v>ITEM:</v>
          </cell>
          <cell r="B8707" t="str">
            <v/>
          </cell>
          <cell r="C8707" t="str">
            <v/>
          </cell>
          <cell r="D8707">
            <v>0</v>
          </cell>
          <cell r="E8707">
            <v>0</v>
          </cell>
          <cell r="F8707" t="str">
            <v>UNIDAD:</v>
          </cell>
          <cell r="G8707" t="str">
            <v/>
          </cell>
        </row>
        <row r="8708">
          <cell r="A8708">
            <v>0</v>
          </cell>
          <cell r="B8708">
            <v>0</v>
          </cell>
          <cell r="C8708">
            <v>0</v>
          </cell>
          <cell r="D8708">
            <v>0</v>
          </cell>
          <cell r="E8708">
            <v>0</v>
          </cell>
          <cell r="F8708">
            <v>0</v>
          </cell>
          <cell r="G8708">
            <v>0</v>
          </cell>
        </row>
        <row r="8709">
          <cell r="A8709" t="str">
            <v>DATOS REDETERMINACION</v>
          </cell>
          <cell r="B8709">
            <v>0</v>
          </cell>
          <cell r="C8709" t="str">
            <v>DESIGNACION</v>
          </cell>
          <cell r="D8709" t="str">
            <v>U</v>
          </cell>
          <cell r="E8709" t="str">
            <v>Cantidad</v>
          </cell>
          <cell r="F8709" t="str">
            <v>$ Unitarios</v>
          </cell>
          <cell r="G8709" t="str">
            <v>$ Parcial</v>
          </cell>
        </row>
        <row r="8710">
          <cell r="A8710" t="str">
            <v>CÓDIGO</v>
          </cell>
          <cell r="B8710" t="str">
            <v>DESCRIPCIÓN</v>
          </cell>
          <cell r="C8710">
            <v>0</v>
          </cell>
          <cell r="D8710">
            <v>0</v>
          </cell>
          <cell r="E8710">
            <v>0</v>
          </cell>
          <cell r="F8710">
            <v>0</v>
          </cell>
          <cell r="G8710">
            <v>0</v>
          </cell>
        </row>
        <row r="8711">
          <cell r="A8711">
            <v>0</v>
          </cell>
          <cell r="B8711">
            <v>0</v>
          </cell>
          <cell r="C8711" t="str">
            <v>A - MATERIALES</v>
          </cell>
          <cell r="D8711">
            <v>0</v>
          </cell>
          <cell r="E8711">
            <v>0</v>
          </cell>
          <cell r="F8711">
            <v>0</v>
          </cell>
          <cell r="G8711">
            <v>0</v>
          </cell>
        </row>
        <row r="8712">
          <cell r="A8712" t="str">
            <v/>
          </cell>
          <cell r="B8712" t="str">
            <v/>
          </cell>
          <cell r="C8712">
            <v>0</v>
          </cell>
          <cell r="D8712" t="str">
            <v/>
          </cell>
          <cell r="E8712">
            <v>0</v>
          </cell>
          <cell r="F8712">
            <v>0</v>
          </cell>
          <cell r="G8712">
            <v>0</v>
          </cell>
        </row>
        <row r="8713">
          <cell r="A8713" t="str">
            <v/>
          </cell>
          <cell r="B8713" t="str">
            <v/>
          </cell>
          <cell r="C8713">
            <v>0</v>
          </cell>
          <cell r="D8713" t="str">
            <v/>
          </cell>
          <cell r="E8713">
            <v>0</v>
          </cell>
          <cell r="F8713">
            <v>0</v>
          </cell>
          <cell r="G8713">
            <v>0</v>
          </cell>
        </row>
        <row r="8714">
          <cell r="A8714" t="str">
            <v/>
          </cell>
          <cell r="B8714" t="str">
            <v/>
          </cell>
          <cell r="C8714">
            <v>0</v>
          </cell>
          <cell r="D8714" t="str">
            <v/>
          </cell>
          <cell r="E8714">
            <v>0</v>
          </cell>
          <cell r="F8714">
            <v>0</v>
          </cell>
          <cell r="G8714">
            <v>0</v>
          </cell>
        </row>
        <row r="8715">
          <cell r="A8715" t="str">
            <v/>
          </cell>
          <cell r="B8715" t="str">
            <v/>
          </cell>
          <cell r="C8715">
            <v>0</v>
          </cell>
          <cell r="D8715" t="str">
            <v/>
          </cell>
          <cell r="E8715">
            <v>0</v>
          </cell>
          <cell r="F8715">
            <v>0</v>
          </cell>
          <cell r="G8715">
            <v>0</v>
          </cell>
        </row>
        <row r="8716">
          <cell r="A8716" t="str">
            <v/>
          </cell>
          <cell r="B8716" t="str">
            <v/>
          </cell>
          <cell r="C8716">
            <v>0</v>
          </cell>
          <cell r="D8716" t="str">
            <v/>
          </cell>
          <cell r="E8716">
            <v>0</v>
          </cell>
          <cell r="F8716">
            <v>0</v>
          </cell>
          <cell r="G8716">
            <v>0</v>
          </cell>
        </row>
        <row r="8717">
          <cell r="A8717" t="str">
            <v/>
          </cell>
          <cell r="B8717" t="str">
            <v/>
          </cell>
          <cell r="C8717">
            <v>0</v>
          </cell>
          <cell r="D8717" t="str">
            <v/>
          </cell>
          <cell r="E8717">
            <v>0</v>
          </cell>
          <cell r="F8717">
            <v>0</v>
          </cell>
          <cell r="G8717">
            <v>0</v>
          </cell>
        </row>
        <row r="8718">
          <cell r="A8718" t="str">
            <v/>
          </cell>
          <cell r="B8718" t="str">
            <v/>
          </cell>
          <cell r="C8718">
            <v>0</v>
          </cell>
          <cell r="D8718" t="str">
            <v/>
          </cell>
          <cell r="E8718">
            <v>0</v>
          </cell>
          <cell r="F8718">
            <v>0</v>
          </cell>
          <cell r="G8718">
            <v>0</v>
          </cell>
        </row>
        <row r="8719">
          <cell r="A8719" t="str">
            <v/>
          </cell>
          <cell r="B8719" t="str">
            <v/>
          </cell>
          <cell r="C8719">
            <v>0</v>
          </cell>
          <cell r="D8719" t="str">
            <v/>
          </cell>
          <cell r="E8719">
            <v>0</v>
          </cell>
          <cell r="F8719">
            <v>0</v>
          </cell>
          <cell r="G8719">
            <v>0</v>
          </cell>
        </row>
        <row r="8720">
          <cell r="A8720" t="str">
            <v/>
          </cell>
          <cell r="B8720" t="str">
            <v/>
          </cell>
          <cell r="C8720">
            <v>0</v>
          </cell>
          <cell r="D8720" t="str">
            <v/>
          </cell>
          <cell r="E8720">
            <v>0</v>
          </cell>
          <cell r="F8720">
            <v>0</v>
          </cell>
          <cell r="G8720">
            <v>0</v>
          </cell>
        </row>
        <row r="8721">
          <cell r="A8721" t="str">
            <v/>
          </cell>
          <cell r="B8721" t="str">
            <v/>
          </cell>
          <cell r="C8721">
            <v>0</v>
          </cell>
          <cell r="D8721" t="str">
            <v/>
          </cell>
          <cell r="E8721">
            <v>0</v>
          </cell>
          <cell r="F8721">
            <v>0</v>
          </cell>
          <cell r="G8721">
            <v>0</v>
          </cell>
        </row>
        <row r="8722">
          <cell r="A8722" t="str">
            <v/>
          </cell>
          <cell r="B8722" t="str">
            <v/>
          </cell>
          <cell r="C8722">
            <v>0</v>
          </cell>
          <cell r="D8722" t="str">
            <v/>
          </cell>
          <cell r="E8722">
            <v>0</v>
          </cell>
          <cell r="F8722">
            <v>0</v>
          </cell>
          <cell r="G8722">
            <v>0</v>
          </cell>
        </row>
        <row r="8723">
          <cell r="A8723" t="str">
            <v/>
          </cell>
          <cell r="B8723" t="str">
            <v/>
          </cell>
          <cell r="C8723">
            <v>0</v>
          </cell>
          <cell r="D8723" t="str">
            <v/>
          </cell>
          <cell r="E8723">
            <v>0</v>
          </cell>
          <cell r="F8723">
            <v>0</v>
          </cell>
          <cell r="G8723">
            <v>0</v>
          </cell>
        </row>
        <row r="8724">
          <cell r="A8724" t="str">
            <v/>
          </cell>
          <cell r="B8724" t="str">
            <v/>
          </cell>
          <cell r="C8724">
            <v>0</v>
          </cell>
          <cell r="D8724" t="str">
            <v/>
          </cell>
          <cell r="E8724">
            <v>0</v>
          </cell>
          <cell r="F8724">
            <v>0</v>
          </cell>
          <cell r="G8724">
            <v>0</v>
          </cell>
        </row>
        <row r="8725">
          <cell r="A8725" t="str">
            <v/>
          </cell>
          <cell r="B8725" t="str">
            <v/>
          </cell>
          <cell r="C8725">
            <v>0</v>
          </cell>
          <cell r="D8725" t="str">
            <v/>
          </cell>
          <cell r="E8725">
            <v>0</v>
          </cell>
          <cell r="F8725">
            <v>0</v>
          </cell>
          <cell r="G8725">
            <v>0</v>
          </cell>
        </row>
        <row r="8726">
          <cell r="A8726">
            <v>0</v>
          </cell>
          <cell r="B8726">
            <v>0</v>
          </cell>
          <cell r="C8726">
            <v>0</v>
          </cell>
          <cell r="D8726">
            <v>0</v>
          </cell>
          <cell r="E8726">
            <v>0</v>
          </cell>
          <cell r="F8726" t="str">
            <v>Total A</v>
          </cell>
          <cell r="G8726">
            <v>0</v>
          </cell>
        </row>
        <row r="8727">
          <cell r="A8727">
            <v>0</v>
          </cell>
          <cell r="B8727">
            <v>0</v>
          </cell>
          <cell r="C8727" t="str">
            <v>B - MANO DE OBRA</v>
          </cell>
          <cell r="D8727">
            <v>0</v>
          </cell>
          <cell r="E8727">
            <v>0</v>
          </cell>
          <cell r="F8727">
            <v>0</v>
          </cell>
          <cell r="G8727">
            <v>0</v>
          </cell>
        </row>
        <row r="8728">
          <cell r="A8728" t="str">
            <v/>
          </cell>
          <cell r="B8728">
            <v>0</v>
          </cell>
          <cell r="C8728">
            <v>0</v>
          </cell>
          <cell r="D8728" t="str">
            <v/>
          </cell>
          <cell r="E8728">
            <v>0</v>
          </cell>
          <cell r="F8728">
            <v>0</v>
          </cell>
          <cell r="G8728">
            <v>0</v>
          </cell>
        </row>
        <row r="8729">
          <cell r="A8729" t="str">
            <v/>
          </cell>
          <cell r="B8729">
            <v>0</v>
          </cell>
          <cell r="C8729">
            <v>0</v>
          </cell>
          <cell r="D8729" t="str">
            <v/>
          </cell>
          <cell r="E8729">
            <v>0</v>
          </cell>
          <cell r="F8729">
            <v>0</v>
          </cell>
          <cell r="G8729">
            <v>0</v>
          </cell>
        </row>
        <row r="8730">
          <cell r="A8730" t="str">
            <v/>
          </cell>
          <cell r="B8730">
            <v>0</v>
          </cell>
          <cell r="C8730">
            <v>0</v>
          </cell>
          <cell r="D8730" t="str">
            <v/>
          </cell>
          <cell r="E8730">
            <v>0</v>
          </cell>
          <cell r="F8730">
            <v>0</v>
          </cell>
          <cell r="G8730">
            <v>0</v>
          </cell>
        </row>
        <row r="8731">
          <cell r="A8731" t="str">
            <v/>
          </cell>
          <cell r="B8731">
            <v>0</v>
          </cell>
          <cell r="C8731">
            <v>0</v>
          </cell>
          <cell r="D8731" t="str">
            <v/>
          </cell>
          <cell r="E8731">
            <v>0</v>
          </cell>
          <cell r="F8731">
            <v>0</v>
          </cell>
          <cell r="G8731">
            <v>0</v>
          </cell>
        </row>
        <row r="8732">
          <cell r="A8732" t="str">
            <v/>
          </cell>
          <cell r="B8732">
            <v>0</v>
          </cell>
          <cell r="C8732">
            <v>0</v>
          </cell>
          <cell r="D8732" t="str">
            <v/>
          </cell>
          <cell r="E8732">
            <v>0</v>
          </cell>
          <cell r="F8732">
            <v>0</v>
          </cell>
          <cell r="G8732">
            <v>0</v>
          </cell>
        </row>
        <row r="8733">
          <cell r="A8733" t="str">
            <v/>
          </cell>
          <cell r="B8733">
            <v>0</v>
          </cell>
          <cell r="C8733">
            <v>0</v>
          </cell>
          <cell r="D8733" t="str">
            <v/>
          </cell>
          <cell r="E8733">
            <v>0</v>
          </cell>
          <cell r="F8733">
            <v>0</v>
          </cell>
          <cell r="G8733">
            <v>0</v>
          </cell>
        </row>
        <row r="8734">
          <cell r="A8734" t="str">
            <v/>
          </cell>
          <cell r="B8734">
            <v>0</v>
          </cell>
          <cell r="C8734">
            <v>0</v>
          </cell>
          <cell r="D8734" t="str">
            <v/>
          </cell>
          <cell r="E8734">
            <v>0</v>
          </cell>
          <cell r="F8734">
            <v>0</v>
          </cell>
          <cell r="G8734">
            <v>0</v>
          </cell>
        </row>
        <row r="8735">
          <cell r="A8735" t="str">
            <v/>
          </cell>
          <cell r="B8735">
            <v>0</v>
          </cell>
          <cell r="C8735">
            <v>0</v>
          </cell>
          <cell r="D8735" t="str">
            <v/>
          </cell>
          <cell r="E8735">
            <v>0</v>
          </cell>
          <cell r="F8735">
            <v>0</v>
          </cell>
          <cell r="G8735">
            <v>0</v>
          </cell>
        </row>
        <row r="8736">
          <cell r="A8736">
            <v>0</v>
          </cell>
          <cell r="B8736">
            <v>0</v>
          </cell>
          <cell r="C8736">
            <v>0</v>
          </cell>
          <cell r="D8736">
            <v>0</v>
          </cell>
          <cell r="E8736">
            <v>0</v>
          </cell>
          <cell r="F8736" t="str">
            <v>Total B</v>
          </cell>
          <cell r="G8736">
            <v>0</v>
          </cell>
        </row>
        <row r="8737">
          <cell r="A8737">
            <v>0</v>
          </cell>
          <cell r="B8737">
            <v>0</v>
          </cell>
          <cell r="C8737" t="str">
            <v>C - EQUIPOS</v>
          </cell>
          <cell r="D8737">
            <v>0</v>
          </cell>
          <cell r="E8737">
            <v>0</v>
          </cell>
          <cell r="F8737">
            <v>0</v>
          </cell>
          <cell r="G8737">
            <v>0</v>
          </cell>
        </row>
        <row r="8738">
          <cell r="A8738" t="str">
            <v/>
          </cell>
          <cell r="B8738" t="str">
            <v/>
          </cell>
          <cell r="C8738">
            <v>0</v>
          </cell>
          <cell r="D8738" t="str">
            <v/>
          </cell>
          <cell r="E8738">
            <v>0</v>
          </cell>
          <cell r="F8738">
            <v>0</v>
          </cell>
          <cell r="G8738">
            <v>0</v>
          </cell>
        </row>
        <row r="8739">
          <cell r="A8739" t="str">
            <v/>
          </cell>
          <cell r="B8739" t="str">
            <v/>
          </cell>
          <cell r="C8739">
            <v>0</v>
          </cell>
          <cell r="D8739" t="str">
            <v/>
          </cell>
          <cell r="E8739">
            <v>0</v>
          </cell>
          <cell r="F8739">
            <v>0</v>
          </cell>
          <cell r="G8739">
            <v>0</v>
          </cell>
        </row>
        <row r="8740">
          <cell r="A8740" t="str">
            <v/>
          </cell>
          <cell r="B8740" t="str">
            <v/>
          </cell>
          <cell r="C8740">
            <v>0</v>
          </cell>
          <cell r="D8740" t="str">
            <v/>
          </cell>
          <cell r="E8740">
            <v>0</v>
          </cell>
          <cell r="F8740">
            <v>0</v>
          </cell>
          <cell r="G8740">
            <v>0</v>
          </cell>
        </row>
        <row r="8741">
          <cell r="A8741" t="str">
            <v/>
          </cell>
          <cell r="B8741" t="str">
            <v/>
          </cell>
          <cell r="C8741">
            <v>0</v>
          </cell>
          <cell r="D8741" t="str">
            <v/>
          </cell>
          <cell r="E8741">
            <v>0</v>
          </cell>
          <cell r="F8741">
            <v>0</v>
          </cell>
          <cell r="G8741">
            <v>0</v>
          </cell>
        </row>
        <row r="8742">
          <cell r="A8742" t="str">
            <v/>
          </cell>
          <cell r="B8742" t="str">
            <v/>
          </cell>
          <cell r="C8742">
            <v>0</v>
          </cell>
          <cell r="D8742" t="str">
            <v/>
          </cell>
          <cell r="E8742">
            <v>0</v>
          </cell>
          <cell r="F8742">
            <v>0</v>
          </cell>
          <cell r="G8742">
            <v>0</v>
          </cell>
        </row>
        <row r="8743">
          <cell r="A8743" t="str">
            <v/>
          </cell>
          <cell r="B8743" t="str">
            <v/>
          </cell>
          <cell r="C8743">
            <v>0</v>
          </cell>
          <cell r="D8743" t="str">
            <v/>
          </cell>
          <cell r="E8743">
            <v>0</v>
          </cell>
          <cell r="F8743">
            <v>0</v>
          </cell>
          <cell r="G8743">
            <v>0</v>
          </cell>
        </row>
        <row r="8744">
          <cell r="A8744" t="str">
            <v/>
          </cell>
          <cell r="B8744" t="str">
            <v/>
          </cell>
          <cell r="C8744">
            <v>0</v>
          </cell>
          <cell r="D8744" t="str">
            <v/>
          </cell>
          <cell r="E8744">
            <v>0</v>
          </cell>
          <cell r="F8744">
            <v>0</v>
          </cell>
          <cell r="G8744">
            <v>0</v>
          </cell>
        </row>
        <row r="8745">
          <cell r="A8745" t="str">
            <v/>
          </cell>
          <cell r="B8745" t="str">
            <v/>
          </cell>
          <cell r="C8745">
            <v>0</v>
          </cell>
          <cell r="D8745" t="str">
            <v/>
          </cell>
          <cell r="E8745">
            <v>0</v>
          </cell>
          <cell r="F8745">
            <v>0</v>
          </cell>
          <cell r="G8745">
            <v>0</v>
          </cell>
        </row>
        <row r="8746">
          <cell r="A8746" t="str">
            <v/>
          </cell>
          <cell r="B8746" t="str">
            <v/>
          </cell>
          <cell r="C8746">
            <v>0</v>
          </cell>
          <cell r="D8746" t="str">
            <v/>
          </cell>
          <cell r="E8746">
            <v>0</v>
          </cell>
          <cell r="F8746">
            <v>0</v>
          </cell>
          <cell r="G8746">
            <v>0</v>
          </cell>
        </row>
        <row r="8747">
          <cell r="A8747">
            <v>0</v>
          </cell>
          <cell r="B8747">
            <v>0</v>
          </cell>
          <cell r="C8747">
            <v>0</v>
          </cell>
          <cell r="D8747">
            <v>0</v>
          </cell>
          <cell r="E8747">
            <v>0</v>
          </cell>
          <cell r="F8747" t="str">
            <v>Total C</v>
          </cell>
          <cell r="G8747">
            <v>0</v>
          </cell>
        </row>
        <row r="8748">
          <cell r="A8748">
            <v>0</v>
          </cell>
          <cell r="B8748">
            <v>0</v>
          </cell>
          <cell r="C8748">
            <v>0</v>
          </cell>
          <cell r="D8748">
            <v>0</v>
          </cell>
          <cell r="E8748">
            <v>0</v>
          </cell>
          <cell r="F8748">
            <v>0</v>
          </cell>
          <cell r="G8748">
            <v>0</v>
          </cell>
        </row>
        <row r="8749">
          <cell r="A8749" t="str">
            <v/>
          </cell>
          <cell r="B8749" t="str">
            <v/>
          </cell>
          <cell r="C8749">
            <v>0</v>
          </cell>
          <cell r="D8749" t="str">
            <v>Costo  Neto</v>
          </cell>
          <cell r="E8749">
            <v>0</v>
          </cell>
          <cell r="F8749" t="str">
            <v>Total D=A+B+C</v>
          </cell>
          <cell r="G8749">
            <v>0</v>
          </cell>
        </row>
        <row r="8751">
          <cell r="A8751" t="str">
            <v>ANALISIS DE PRECIOS</v>
          </cell>
          <cell r="B8751">
            <v>0</v>
          </cell>
          <cell r="C8751">
            <v>0</v>
          </cell>
          <cell r="D8751">
            <v>0</v>
          </cell>
          <cell r="E8751">
            <v>0</v>
          </cell>
          <cell r="F8751">
            <v>0</v>
          </cell>
          <cell r="G8751">
            <v>0</v>
          </cell>
        </row>
        <row r="8752">
          <cell r="A8752" t="str">
            <v>COMITENTE:</v>
          </cell>
          <cell r="B8752" t="str">
            <v>DIRECCIÓN DE ARQUITECTURA</v>
          </cell>
          <cell r="C8752">
            <v>0</v>
          </cell>
          <cell r="D8752">
            <v>0</v>
          </cell>
          <cell r="E8752">
            <v>0</v>
          </cell>
          <cell r="F8752">
            <v>0</v>
          </cell>
          <cell r="G8752">
            <v>0</v>
          </cell>
        </row>
        <row r="8753">
          <cell r="A8753" t="str">
            <v>CONTRATISTA:</v>
          </cell>
          <cell r="B8753" t="str">
            <v>FUNCIONALES SIGOP</v>
          </cell>
          <cell r="C8753">
            <v>0</v>
          </cell>
          <cell r="D8753">
            <v>0</v>
          </cell>
          <cell r="E8753">
            <v>0</v>
          </cell>
          <cell r="F8753">
            <v>0</v>
          </cell>
          <cell r="G8753">
            <v>0</v>
          </cell>
        </row>
        <row r="8754">
          <cell r="A8754" t="str">
            <v>OBRA:</v>
          </cell>
          <cell r="B8754" t="str">
            <v>PRUEBA PLANILLA DE MEDICION</v>
          </cell>
          <cell r="C8754">
            <v>0</v>
          </cell>
          <cell r="D8754">
            <v>0</v>
          </cell>
          <cell r="E8754">
            <v>0</v>
          </cell>
          <cell r="F8754" t="str">
            <v>PRECIOS A:</v>
          </cell>
          <cell r="G8754">
            <v>0</v>
          </cell>
        </row>
        <row r="8755">
          <cell r="A8755" t="str">
            <v>UBICACIÓN:</v>
          </cell>
          <cell r="B8755" t="str">
            <v>CENTRO CIVICO</v>
          </cell>
          <cell r="C8755">
            <v>0</v>
          </cell>
          <cell r="D8755">
            <v>0</v>
          </cell>
          <cell r="E8755">
            <v>0</v>
          </cell>
          <cell r="F8755">
            <v>0</v>
          </cell>
          <cell r="G8755">
            <v>0</v>
          </cell>
        </row>
        <row r="8756">
          <cell r="A8756" t="str">
            <v>RUBRO:</v>
          </cell>
          <cell r="B8756" t="str">
            <v/>
          </cell>
          <cell r="C8756" t="str">
            <v/>
          </cell>
          <cell r="D8756">
            <v>0</v>
          </cell>
          <cell r="E8756">
            <v>0</v>
          </cell>
          <cell r="F8756">
            <v>0</v>
          </cell>
          <cell r="G8756">
            <v>0</v>
          </cell>
        </row>
        <row r="8757">
          <cell r="A8757" t="str">
            <v>ITEM:</v>
          </cell>
          <cell r="B8757" t="str">
            <v/>
          </cell>
          <cell r="C8757" t="str">
            <v/>
          </cell>
          <cell r="D8757">
            <v>0</v>
          </cell>
          <cell r="E8757">
            <v>0</v>
          </cell>
          <cell r="F8757" t="str">
            <v>UNIDAD:</v>
          </cell>
          <cell r="G8757" t="str">
            <v/>
          </cell>
        </row>
        <row r="8758">
          <cell r="A8758">
            <v>0</v>
          </cell>
          <cell r="B8758">
            <v>0</v>
          </cell>
          <cell r="C8758">
            <v>0</v>
          </cell>
          <cell r="D8758">
            <v>0</v>
          </cell>
          <cell r="E8758">
            <v>0</v>
          </cell>
          <cell r="F8758">
            <v>0</v>
          </cell>
          <cell r="G8758">
            <v>0</v>
          </cell>
        </row>
        <row r="8759">
          <cell r="A8759" t="str">
            <v>DATOS REDETERMINACION</v>
          </cell>
          <cell r="B8759">
            <v>0</v>
          </cell>
          <cell r="C8759" t="str">
            <v>DESIGNACION</v>
          </cell>
          <cell r="D8759" t="str">
            <v>U</v>
          </cell>
          <cell r="E8759" t="str">
            <v>Cantidad</v>
          </cell>
          <cell r="F8759" t="str">
            <v>$ Unitarios</v>
          </cell>
          <cell r="G8759" t="str">
            <v>$ Parcial</v>
          </cell>
        </row>
        <row r="8760">
          <cell r="A8760" t="str">
            <v>CÓDIGO</v>
          </cell>
          <cell r="B8760" t="str">
            <v>DESCRIPCIÓN</v>
          </cell>
          <cell r="C8760">
            <v>0</v>
          </cell>
          <cell r="D8760">
            <v>0</v>
          </cell>
          <cell r="E8760">
            <v>0</v>
          </cell>
          <cell r="F8760">
            <v>0</v>
          </cell>
          <cell r="G8760">
            <v>0</v>
          </cell>
        </row>
        <row r="8761">
          <cell r="A8761">
            <v>0</v>
          </cell>
          <cell r="B8761">
            <v>0</v>
          </cell>
          <cell r="C8761" t="str">
            <v>A - MATERIALES</v>
          </cell>
          <cell r="D8761">
            <v>0</v>
          </cell>
          <cell r="E8761">
            <v>0</v>
          </cell>
          <cell r="F8761">
            <v>0</v>
          </cell>
          <cell r="G8761">
            <v>0</v>
          </cell>
        </row>
        <row r="8762">
          <cell r="A8762" t="str">
            <v/>
          </cell>
          <cell r="B8762" t="str">
            <v/>
          </cell>
          <cell r="C8762">
            <v>0</v>
          </cell>
          <cell r="D8762" t="str">
            <v/>
          </cell>
          <cell r="E8762">
            <v>0</v>
          </cell>
          <cell r="F8762">
            <v>0</v>
          </cell>
          <cell r="G8762">
            <v>0</v>
          </cell>
        </row>
        <row r="8763">
          <cell r="A8763" t="str">
            <v/>
          </cell>
          <cell r="B8763" t="str">
            <v/>
          </cell>
          <cell r="C8763">
            <v>0</v>
          </cell>
          <cell r="D8763" t="str">
            <v/>
          </cell>
          <cell r="E8763">
            <v>0</v>
          </cell>
          <cell r="F8763">
            <v>0</v>
          </cell>
          <cell r="G8763">
            <v>0</v>
          </cell>
        </row>
        <row r="8764">
          <cell r="A8764" t="str">
            <v/>
          </cell>
          <cell r="B8764" t="str">
            <v/>
          </cell>
          <cell r="C8764">
            <v>0</v>
          </cell>
          <cell r="D8764" t="str">
            <v/>
          </cell>
          <cell r="E8764">
            <v>0</v>
          </cell>
          <cell r="F8764">
            <v>0</v>
          </cell>
          <cell r="G8764">
            <v>0</v>
          </cell>
        </row>
        <row r="8765">
          <cell r="A8765" t="str">
            <v/>
          </cell>
          <cell r="B8765" t="str">
            <v/>
          </cell>
          <cell r="C8765">
            <v>0</v>
          </cell>
          <cell r="D8765" t="str">
            <v/>
          </cell>
          <cell r="E8765">
            <v>0</v>
          </cell>
          <cell r="F8765">
            <v>0</v>
          </cell>
          <cell r="G8765">
            <v>0</v>
          </cell>
        </row>
        <row r="8766">
          <cell r="A8766" t="str">
            <v/>
          </cell>
          <cell r="B8766" t="str">
            <v/>
          </cell>
          <cell r="C8766">
            <v>0</v>
          </cell>
          <cell r="D8766" t="str">
            <v/>
          </cell>
          <cell r="E8766">
            <v>0</v>
          </cell>
          <cell r="F8766">
            <v>0</v>
          </cell>
          <cell r="G8766">
            <v>0</v>
          </cell>
        </row>
        <row r="8767">
          <cell r="A8767" t="str">
            <v/>
          </cell>
          <cell r="B8767" t="str">
            <v/>
          </cell>
          <cell r="C8767">
            <v>0</v>
          </cell>
          <cell r="D8767" t="str">
            <v/>
          </cell>
          <cell r="E8767">
            <v>0</v>
          </cell>
          <cell r="F8767">
            <v>0</v>
          </cell>
          <cell r="G8767">
            <v>0</v>
          </cell>
        </row>
        <row r="8768">
          <cell r="A8768" t="str">
            <v/>
          </cell>
          <cell r="B8768" t="str">
            <v/>
          </cell>
          <cell r="C8768">
            <v>0</v>
          </cell>
          <cell r="D8768" t="str">
            <v/>
          </cell>
          <cell r="E8768">
            <v>0</v>
          </cell>
          <cell r="F8768">
            <v>0</v>
          </cell>
          <cell r="G8768">
            <v>0</v>
          </cell>
        </row>
        <row r="8769">
          <cell r="A8769" t="str">
            <v/>
          </cell>
          <cell r="B8769" t="str">
            <v/>
          </cell>
          <cell r="C8769">
            <v>0</v>
          </cell>
          <cell r="D8769" t="str">
            <v/>
          </cell>
          <cell r="E8769">
            <v>0</v>
          </cell>
          <cell r="F8769">
            <v>0</v>
          </cell>
          <cell r="G8769">
            <v>0</v>
          </cell>
        </row>
        <row r="8770">
          <cell r="A8770" t="str">
            <v/>
          </cell>
          <cell r="B8770" t="str">
            <v/>
          </cell>
          <cell r="C8770">
            <v>0</v>
          </cell>
          <cell r="D8770" t="str">
            <v/>
          </cell>
          <cell r="E8770">
            <v>0</v>
          </cell>
          <cell r="F8770">
            <v>0</v>
          </cell>
          <cell r="G8770">
            <v>0</v>
          </cell>
        </row>
        <row r="8771">
          <cell r="A8771" t="str">
            <v/>
          </cell>
          <cell r="B8771" t="str">
            <v/>
          </cell>
          <cell r="C8771">
            <v>0</v>
          </cell>
          <cell r="D8771" t="str">
            <v/>
          </cell>
          <cell r="E8771">
            <v>0</v>
          </cell>
          <cell r="F8771">
            <v>0</v>
          </cell>
          <cell r="G8771">
            <v>0</v>
          </cell>
        </row>
        <row r="8772">
          <cell r="A8772" t="str">
            <v/>
          </cell>
          <cell r="B8772" t="str">
            <v/>
          </cell>
          <cell r="C8772">
            <v>0</v>
          </cell>
          <cell r="D8772" t="str">
            <v/>
          </cell>
          <cell r="E8772">
            <v>0</v>
          </cell>
          <cell r="F8772">
            <v>0</v>
          </cell>
          <cell r="G8772">
            <v>0</v>
          </cell>
        </row>
        <row r="8773">
          <cell r="A8773" t="str">
            <v/>
          </cell>
          <cell r="B8773" t="str">
            <v/>
          </cell>
          <cell r="C8773">
            <v>0</v>
          </cell>
          <cell r="D8773" t="str">
            <v/>
          </cell>
          <cell r="E8773">
            <v>0</v>
          </cell>
          <cell r="F8773">
            <v>0</v>
          </cell>
          <cell r="G8773">
            <v>0</v>
          </cell>
        </row>
        <row r="8774">
          <cell r="A8774" t="str">
            <v/>
          </cell>
          <cell r="B8774" t="str">
            <v/>
          </cell>
          <cell r="C8774">
            <v>0</v>
          </cell>
          <cell r="D8774" t="str">
            <v/>
          </cell>
          <cell r="E8774">
            <v>0</v>
          </cell>
          <cell r="F8774">
            <v>0</v>
          </cell>
          <cell r="G8774">
            <v>0</v>
          </cell>
        </row>
        <row r="8775">
          <cell r="A8775" t="str">
            <v/>
          </cell>
          <cell r="B8775" t="str">
            <v/>
          </cell>
          <cell r="C8775">
            <v>0</v>
          </cell>
          <cell r="D8775" t="str">
            <v/>
          </cell>
          <cell r="E8775">
            <v>0</v>
          </cell>
          <cell r="F8775">
            <v>0</v>
          </cell>
          <cell r="G8775">
            <v>0</v>
          </cell>
        </row>
        <row r="8776">
          <cell r="A8776">
            <v>0</v>
          </cell>
          <cell r="B8776">
            <v>0</v>
          </cell>
          <cell r="C8776">
            <v>0</v>
          </cell>
          <cell r="D8776">
            <v>0</v>
          </cell>
          <cell r="E8776">
            <v>0</v>
          </cell>
          <cell r="F8776" t="str">
            <v>Total A</v>
          </cell>
          <cell r="G8776">
            <v>0</v>
          </cell>
        </row>
        <row r="8777">
          <cell r="A8777">
            <v>0</v>
          </cell>
          <cell r="B8777">
            <v>0</v>
          </cell>
          <cell r="C8777" t="str">
            <v>B - MANO DE OBRA</v>
          </cell>
          <cell r="D8777">
            <v>0</v>
          </cell>
          <cell r="E8777">
            <v>0</v>
          </cell>
          <cell r="F8777">
            <v>0</v>
          </cell>
          <cell r="G8777">
            <v>0</v>
          </cell>
        </row>
        <row r="8778">
          <cell r="A8778" t="str">
            <v/>
          </cell>
          <cell r="B8778">
            <v>0</v>
          </cell>
          <cell r="C8778">
            <v>0</v>
          </cell>
          <cell r="D8778" t="str">
            <v/>
          </cell>
          <cell r="E8778">
            <v>0</v>
          </cell>
          <cell r="F8778">
            <v>0</v>
          </cell>
          <cell r="G8778">
            <v>0</v>
          </cell>
        </row>
        <row r="8779">
          <cell r="A8779" t="str">
            <v/>
          </cell>
          <cell r="B8779">
            <v>0</v>
          </cell>
          <cell r="C8779">
            <v>0</v>
          </cell>
          <cell r="D8779" t="str">
            <v/>
          </cell>
          <cell r="E8779">
            <v>0</v>
          </cell>
          <cell r="F8779">
            <v>0</v>
          </cell>
          <cell r="G8779">
            <v>0</v>
          </cell>
        </row>
        <row r="8780">
          <cell r="A8780" t="str">
            <v/>
          </cell>
          <cell r="B8780">
            <v>0</v>
          </cell>
          <cell r="C8780">
            <v>0</v>
          </cell>
          <cell r="D8780" t="str">
            <v/>
          </cell>
          <cell r="E8780">
            <v>0</v>
          </cell>
          <cell r="F8780">
            <v>0</v>
          </cell>
          <cell r="G8780">
            <v>0</v>
          </cell>
        </row>
        <row r="8781">
          <cell r="A8781" t="str">
            <v/>
          </cell>
          <cell r="B8781">
            <v>0</v>
          </cell>
          <cell r="C8781">
            <v>0</v>
          </cell>
          <cell r="D8781" t="str">
            <v/>
          </cell>
          <cell r="E8781">
            <v>0</v>
          </cell>
          <cell r="F8781">
            <v>0</v>
          </cell>
          <cell r="G8781">
            <v>0</v>
          </cell>
        </row>
        <row r="8782">
          <cell r="A8782" t="str">
            <v/>
          </cell>
          <cell r="B8782">
            <v>0</v>
          </cell>
          <cell r="C8782">
            <v>0</v>
          </cell>
          <cell r="D8782" t="str">
            <v/>
          </cell>
          <cell r="E8782">
            <v>0</v>
          </cell>
          <cell r="F8782">
            <v>0</v>
          </cell>
          <cell r="G8782">
            <v>0</v>
          </cell>
        </row>
        <row r="8783">
          <cell r="A8783" t="str">
            <v/>
          </cell>
          <cell r="B8783">
            <v>0</v>
          </cell>
          <cell r="C8783">
            <v>0</v>
          </cell>
          <cell r="D8783" t="str">
            <v/>
          </cell>
          <cell r="E8783">
            <v>0</v>
          </cell>
          <cell r="F8783">
            <v>0</v>
          </cell>
          <cell r="G8783">
            <v>0</v>
          </cell>
        </row>
        <row r="8784">
          <cell r="A8784" t="str">
            <v/>
          </cell>
          <cell r="B8784">
            <v>0</v>
          </cell>
          <cell r="C8784">
            <v>0</v>
          </cell>
          <cell r="D8784" t="str">
            <v/>
          </cell>
          <cell r="E8784">
            <v>0</v>
          </cell>
          <cell r="F8784">
            <v>0</v>
          </cell>
          <cell r="G8784">
            <v>0</v>
          </cell>
        </row>
        <row r="8785">
          <cell r="A8785" t="str">
            <v/>
          </cell>
          <cell r="B8785">
            <v>0</v>
          </cell>
          <cell r="C8785">
            <v>0</v>
          </cell>
          <cell r="D8785" t="str">
            <v/>
          </cell>
          <cell r="E8785">
            <v>0</v>
          </cell>
          <cell r="F8785">
            <v>0</v>
          </cell>
          <cell r="G8785">
            <v>0</v>
          </cell>
        </row>
        <row r="8786">
          <cell r="A8786">
            <v>0</v>
          </cell>
          <cell r="B8786">
            <v>0</v>
          </cell>
          <cell r="C8786">
            <v>0</v>
          </cell>
          <cell r="D8786">
            <v>0</v>
          </cell>
          <cell r="E8786">
            <v>0</v>
          </cell>
          <cell r="F8786" t="str">
            <v>Total B</v>
          </cell>
          <cell r="G8786">
            <v>0</v>
          </cell>
        </row>
        <row r="8787">
          <cell r="A8787">
            <v>0</v>
          </cell>
          <cell r="B8787">
            <v>0</v>
          </cell>
          <cell r="C8787" t="str">
            <v>C - EQUIPOS</v>
          </cell>
          <cell r="D8787">
            <v>0</v>
          </cell>
          <cell r="E8787">
            <v>0</v>
          </cell>
          <cell r="F8787">
            <v>0</v>
          </cell>
          <cell r="G8787">
            <v>0</v>
          </cell>
        </row>
        <row r="8788">
          <cell r="A8788" t="str">
            <v/>
          </cell>
          <cell r="B8788" t="str">
            <v/>
          </cell>
          <cell r="C8788">
            <v>0</v>
          </cell>
          <cell r="D8788" t="str">
            <v/>
          </cell>
          <cell r="E8788">
            <v>0</v>
          </cell>
          <cell r="F8788">
            <v>0</v>
          </cell>
          <cell r="G8788">
            <v>0</v>
          </cell>
        </row>
        <row r="8789">
          <cell r="A8789" t="str">
            <v/>
          </cell>
          <cell r="B8789" t="str">
            <v/>
          </cell>
          <cell r="C8789">
            <v>0</v>
          </cell>
          <cell r="D8789" t="str">
            <v/>
          </cell>
          <cell r="E8789">
            <v>0</v>
          </cell>
          <cell r="F8789">
            <v>0</v>
          </cell>
          <cell r="G8789">
            <v>0</v>
          </cell>
        </row>
        <row r="8790">
          <cell r="A8790" t="str">
            <v/>
          </cell>
          <cell r="B8790" t="str">
            <v/>
          </cell>
          <cell r="C8790">
            <v>0</v>
          </cell>
          <cell r="D8790" t="str">
            <v/>
          </cell>
          <cell r="E8790">
            <v>0</v>
          </cell>
          <cell r="F8790">
            <v>0</v>
          </cell>
          <cell r="G8790">
            <v>0</v>
          </cell>
        </row>
        <row r="8791">
          <cell r="A8791" t="str">
            <v/>
          </cell>
          <cell r="B8791" t="str">
            <v/>
          </cell>
          <cell r="C8791">
            <v>0</v>
          </cell>
          <cell r="D8791" t="str">
            <v/>
          </cell>
          <cell r="E8791">
            <v>0</v>
          </cell>
          <cell r="F8791">
            <v>0</v>
          </cell>
          <cell r="G8791">
            <v>0</v>
          </cell>
        </row>
        <row r="8792">
          <cell r="A8792" t="str">
            <v/>
          </cell>
          <cell r="B8792" t="str">
            <v/>
          </cell>
          <cell r="C8792">
            <v>0</v>
          </cell>
          <cell r="D8792" t="str">
            <v/>
          </cell>
          <cell r="E8792">
            <v>0</v>
          </cell>
          <cell r="F8792">
            <v>0</v>
          </cell>
          <cell r="G8792">
            <v>0</v>
          </cell>
        </row>
        <row r="8793">
          <cell r="A8793" t="str">
            <v/>
          </cell>
          <cell r="B8793" t="str">
            <v/>
          </cell>
          <cell r="C8793">
            <v>0</v>
          </cell>
          <cell r="D8793" t="str">
            <v/>
          </cell>
          <cell r="E8793">
            <v>0</v>
          </cell>
          <cell r="F8793">
            <v>0</v>
          </cell>
          <cell r="G8793">
            <v>0</v>
          </cell>
        </row>
        <row r="8794">
          <cell r="A8794" t="str">
            <v/>
          </cell>
          <cell r="B8794" t="str">
            <v/>
          </cell>
          <cell r="C8794">
            <v>0</v>
          </cell>
          <cell r="D8794" t="str">
            <v/>
          </cell>
          <cell r="E8794">
            <v>0</v>
          </cell>
          <cell r="F8794">
            <v>0</v>
          </cell>
          <cell r="G8794">
            <v>0</v>
          </cell>
        </row>
        <row r="8795">
          <cell r="A8795" t="str">
            <v/>
          </cell>
          <cell r="B8795" t="str">
            <v/>
          </cell>
          <cell r="C8795">
            <v>0</v>
          </cell>
          <cell r="D8795" t="str">
            <v/>
          </cell>
          <cell r="E8795">
            <v>0</v>
          </cell>
          <cell r="F8795">
            <v>0</v>
          </cell>
          <cell r="G8795">
            <v>0</v>
          </cell>
        </row>
        <row r="8796">
          <cell r="A8796" t="str">
            <v/>
          </cell>
          <cell r="B8796" t="str">
            <v/>
          </cell>
          <cell r="C8796">
            <v>0</v>
          </cell>
          <cell r="D8796" t="str">
            <v/>
          </cell>
          <cell r="E8796">
            <v>0</v>
          </cell>
          <cell r="F8796">
            <v>0</v>
          </cell>
          <cell r="G8796">
            <v>0</v>
          </cell>
        </row>
        <row r="8797">
          <cell r="A8797">
            <v>0</v>
          </cell>
          <cell r="B8797">
            <v>0</v>
          </cell>
          <cell r="C8797">
            <v>0</v>
          </cell>
          <cell r="D8797">
            <v>0</v>
          </cell>
          <cell r="E8797">
            <v>0</v>
          </cell>
          <cell r="F8797" t="str">
            <v>Total C</v>
          </cell>
          <cell r="G8797">
            <v>0</v>
          </cell>
        </row>
        <row r="8798">
          <cell r="A8798">
            <v>0</v>
          </cell>
          <cell r="B8798">
            <v>0</v>
          </cell>
          <cell r="C8798">
            <v>0</v>
          </cell>
          <cell r="D8798">
            <v>0</v>
          </cell>
          <cell r="E8798">
            <v>0</v>
          </cell>
          <cell r="F8798">
            <v>0</v>
          </cell>
          <cell r="G8798">
            <v>0</v>
          </cell>
        </row>
        <row r="8799">
          <cell r="A8799" t="str">
            <v/>
          </cell>
          <cell r="B8799" t="str">
            <v/>
          </cell>
          <cell r="C8799">
            <v>0</v>
          </cell>
          <cell r="D8799" t="str">
            <v>Costo  Neto</v>
          </cell>
          <cell r="E8799">
            <v>0</v>
          </cell>
          <cell r="F8799" t="str">
            <v>Total D=A+B+C</v>
          </cell>
          <cell r="G8799">
            <v>0</v>
          </cell>
        </row>
        <row r="8801">
          <cell r="A8801" t="str">
            <v>ANALISIS DE PRECIOS</v>
          </cell>
          <cell r="B8801">
            <v>0</v>
          </cell>
          <cell r="C8801">
            <v>0</v>
          </cell>
          <cell r="D8801">
            <v>0</v>
          </cell>
          <cell r="E8801">
            <v>0</v>
          </cell>
          <cell r="F8801">
            <v>0</v>
          </cell>
          <cell r="G8801">
            <v>0</v>
          </cell>
        </row>
        <row r="8802">
          <cell r="A8802" t="str">
            <v>COMITENTE:</v>
          </cell>
          <cell r="B8802" t="str">
            <v>DIRECCIÓN DE ARQUITECTURA</v>
          </cell>
          <cell r="C8802">
            <v>0</v>
          </cell>
          <cell r="D8802">
            <v>0</v>
          </cell>
          <cell r="E8802">
            <v>0</v>
          </cell>
          <cell r="F8802">
            <v>0</v>
          </cell>
          <cell r="G8802">
            <v>0</v>
          </cell>
        </row>
        <row r="8803">
          <cell r="A8803" t="str">
            <v>CONTRATISTA:</v>
          </cell>
          <cell r="B8803" t="str">
            <v>FUNCIONALES SIGOP</v>
          </cell>
          <cell r="C8803">
            <v>0</v>
          </cell>
          <cell r="D8803">
            <v>0</v>
          </cell>
          <cell r="E8803">
            <v>0</v>
          </cell>
          <cell r="F8803">
            <v>0</v>
          </cell>
          <cell r="G8803">
            <v>0</v>
          </cell>
        </row>
        <row r="8804">
          <cell r="A8804" t="str">
            <v>OBRA:</v>
          </cell>
          <cell r="B8804" t="str">
            <v>PRUEBA PLANILLA DE MEDICION</v>
          </cell>
          <cell r="C8804">
            <v>0</v>
          </cell>
          <cell r="D8804">
            <v>0</v>
          </cell>
          <cell r="E8804">
            <v>0</v>
          </cell>
          <cell r="F8804" t="str">
            <v>PRECIOS A:</v>
          </cell>
          <cell r="G8804">
            <v>0</v>
          </cell>
        </row>
        <row r="8805">
          <cell r="A8805" t="str">
            <v>UBICACIÓN:</v>
          </cell>
          <cell r="B8805" t="str">
            <v>CENTRO CIVICO</v>
          </cell>
          <cell r="C8805">
            <v>0</v>
          </cell>
          <cell r="D8805">
            <v>0</v>
          </cell>
          <cell r="E8805">
            <v>0</v>
          </cell>
          <cell r="F8805">
            <v>0</v>
          </cell>
          <cell r="G8805">
            <v>0</v>
          </cell>
        </row>
        <row r="8806">
          <cell r="A8806" t="str">
            <v>RUBRO:</v>
          </cell>
          <cell r="B8806" t="str">
            <v/>
          </cell>
          <cell r="C8806" t="str">
            <v/>
          </cell>
          <cell r="D8806">
            <v>0</v>
          </cell>
          <cell r="E8806">
            <v>0</v>
          </cell>
          <cell r="F8806">
            <v>0</v>
          </cell>
          <cell r="G8806">
            <v>0</v>
          </cell>
        </row>
        <row r="8807">
          <cell r="A8807" t="str">
            <v>ITEM:</v>
          </cell>
          <cell r="B8807" t="str">
            <v/>
          </cell>
          <cell r="C8807" t="str">
            <v/>
          </cell>
          <cell r="D8807">
            <v>0</v>
          </cell>
          <cell r="E8807">
            <v>0</v>
          </cell>
          <cell r="F8807" t="str">
            <v>UNIDAD:</v>
          </cell>
          <cell r="G8807" t="str">
            <v/>
          </cell>
        </row>
        <row r="8808">
          <cell r="A8808">
            <v>0</v>
          </cell>
          <cell r="B8808">
            <v>0</v>
          </cell>
          <cell r="C8808">
            <v>0</v>
          </cell>
          <cell r="D8808">
            <v>0</v>
          </cell>
          <cell r="E8808">
            <v>0</v>
          </cell>
          <cell r="F8808">
            <v>0</v>
          </cell>
          <cell r="G8808">
            <v>0</v>
          </cell>
        </row>
        <row r="8809">
          <cell r="A8809" t="str">
            <v>DATOS REDETERMINACION</v>
          </cell>
          <cell r="B8809">
            <v>0</v>
          </cell>
          <cell r="C8809" t="str">
            <v>DESIGNACION</v>
          </cell>
          <cell r="D8809" t="str">
            <v>U</v>
          </cell>
          <cell r="E8809" t="str">
            <v>Cantidad</v>
          </cell>
          <cell r="F8809" t="str">
            <v>$ Unitarios</v>
          </cell>
          <cell r="G8809" t="str">
            <v>$ Parcial</v>
          </cell>
        </row>
        <row r="8810">
          <cell r="A8810" t="str">
            <v>CÓDIGO</v>
          </cell>
          <cell r="B8810" t="str">
            <v>DESCRIPCIÓN</v>
          </cell>
          <cell r="C8810">
            <v>0</v>
          </cell>
          <cell r="D8810">
            <v>0</v>
          </cell>
          <cell r="E8810">
            <v>0</v>
          </cell>
          <cell r="F8810">
            <v>0</v>
          </cell>
          <cell r="G8810">
            <v>0</v>
          </cell>
        </row>
        <row r="8811">
          <cell r="A8811">
            <v>0</v>
          </cell>
          <cell r="B8811">
            <v>0</v>
          </cell>
          <cell r="C8811" t="str">
            <v>A - MATERIALES</v>
          </cell>
          <cell r="D8811">
            <v>0</v>
          </cell>
          <cell r="E8811">
            <v>0</v>
          </cell>
          <cell r="F8811">
            <v>0</v>
          </cell>
          <cell r="G8811">
            <v>0</v>
          </cell>
        </row>
        <row r="8812">
          <cell r="A8812" t="str">
            <v/>
          </cell>
          <cell r="B8812" t="str">
            <v/>
          </cell>
          <cell r="C8812">
            <v>0</v>
          </cell>
          <cell r="D8812" t="str">
            <v/>
          </cell>
          <cell r="E8812">
            <v>0</v>
          </cell>
          <cell r="F8812">
            <v>0</v>
          </cell>
          <cell r="G8812">
            <v>0</v>
          </cell>
        </row>
        <row r="8813">
          <cell r="A8813" t="str">
            <v/>
          </cell>
          <cell r="B8813" t="str">
            <v/>
          </cell>
          <cell r="C8813">
            <v>0</v>
          </cell>
          <cell r="D8813" t="str">
            <v/>
          </cell>
          <cell r="E8813">
            <v>0</v>
          </cell>
          <cell r="F8813">
            <v>0</v>
          </cell>
          <cell r="G8813">
            <v>0</v>
          </cell>
        </row>
        <row r="8814">
          <cell r="A8814" t="str">
            <v/>
          </cell>
          <cell r="B8814" t="str">
            <v/>
          </cell>
          <cell r="C8814">
            <v>0</v>
          </cell>
          <cell r="D8814" t="str">
            <v/>
          </cell>
          <cell r="E8814">
            <v>0</v>
          </cell>
          <cell r="F8814">
            <v>0</v>
          </cell>
          <cell r="G8814">
            <v>0</v>
          </cell>
        </row>
        <row r="8815">
          <cell r="A8815" t="str">
            <v/>
          </cell>
          <cell r="B8815" t="str">
            <v/>
          </cell>
          <cell r="C8815">
            <v>0</v>
          </cell>
          <cell r="D8815" t="str">
            <v/>
          </cell>
          <cell r="E8815">
            <v>0</v>
          </cell>
          <cell r="F8815">
            <v>0</v>
          </cell>
          <cell r="G8815">
            <v>0</v>
          </cell>
        </row>
        <row r="8816">
          <cell r="A8816" t="str">
            <v/>
          </cell>
          <cell r="B8816" t="str">
            <v/>
          </cell>
          <cell r="C8816">
            <v>0</v>
          </cell>
          <cell r="D8816" t="str">
            <v/>
          </cell>
          <cell r="E8816">
            <v>0</v>
          </cell>
          <cell r="F8816">
            <v>0</v>
          </cell>
          <cell r="G8816">
            <v>0</v>
          </cell>
        </row>
        <row r="8817">
          <cell r="A8817" t="str">
            <v/>
          </cell>
          <cell r="B8817" t="str">
            <v/>
          </cell>
          <cell r="C8817">
            <v>0</v>
          </cell>
          <cell r="D8817" t="str">
            <v/>
          </cell>
          <cell r="E8817">
            <v>0</v>
          </cell>
          <cell r="F8817">
            <v>0</v>
          </cell>
          <cell r="G8817">
            <v>0</v>
          </cell>
        </row>
        <row r="8818">
          <cell r="A8818" t="str">
            <v/>
          </cell>
          <cell r="B8818" t="str">
            <v/>
          </cell>
          <cell r="C8818">
            <v>0</v>
          </cell>
          <cell r="D8818" t="str">
            <v/>
          </cell>
          <cell r="E8818">
            <v>0</v>
          </cell>
          <cell r="F8818">
            <v>0</v>
          </cell>
          <cell r="G8818">
            <v>0</v>
          </cell>
        </row>
        <row r="8819">
          <cell r="A8819" t="str">
            <v/>
          </cell>
          <cell r="B8819" t="str">
            <v/>
          </cell>
          <cell r="C8819">
            <v>0</v>
          </cell>
          <cell r="D8819" t="str">
            <v/>
          </cell>
          <cell r="E8819">
            <v>0</v>
          </cell>
          <cell r="F8819">
            <v>0</v>
          </cell>
          <cell r="G8819">
            <v>0</v>
          </cell>
        </row>
        <row r="8820">
          <cell r="A8820" t="str">
            <v/>
          </cell>
          <cell r="B8820" t="str">
            <v/>
          </cell>
          <cell r="C8820">
            <v>0</v>
          </cell>
          <cell r="D8820" t="str">
            <v/>
          </cell>
          <cell r="E8820">
            <v>0</v>
          </cell>
          <cell r="F8820">
            <v>0</v>
          </cell>
          <cell r="G8820">
            <v>0</v>
          </cell>
        </row>
        <row r="8821">
          <cell r="A8821" t="str">
            <v/>
          </cell>
          <cell r="B8821" t="str">
            <v/>
          </cell>
          <cell r="C8821">
            <v>0</v>
          </cell>
          <cell r="D8821" t="str">
            <v/>
          </cell>
          <cell r="E8821">
            <v>0</v>
          </cell>
          <cell r="F8821">
            <v>0</v>
          </cell>
          <cell r="G8821">
            <v>0</v>
          </cell>
        </row>
        <row r="8822">
          <cell r="A8822" t="str">
            <v/>
          </cell>
          <cell r="B8822" t="str">
            <v/>
          </cell>
          <cell r="C8822">
            <v>0</v>
          </cell>
          <cell r="D8822" t="str">
            <v/>
          </cell>
          <cell r="E8822">
            <v>0</v>
          </cell>
          <cell r="F8822">
            <v>0</v>
          </cell>
          <cell r="G8822">
            <v>0</v>
          </cell>
        </row>
        <row r="8823">
          <cell r="A8823" t="str">
            <v/>
          </cell>
          <cell r="B8823" t="str">
            <v/>
          </cell>
          <cell r="C8823">
            <v>0</v>
          </cell>
          <cell r="D8823" t="str">
            <v/>
          </cell>
          <cell r="E8823">
            <v>0</v>
          </cell>
          <cell r="F8823">
            <v>0</v>
          </cell>
          <cell r="G8823">
            <v>0</v>
          </cell>
        </row>
        <row r="8824">
          <cell r="A8824" t="str">
            <v/>
          </cell>
          <cell r="B8824" t="str">
            <v/>
          </cell>
          <cell r="C8824">
            <v>0</v>
          </cell>
          <cell r="D8824" t="str">
            <v/>
          </cell>
          <cell r="E8824">
            <v>0</v>
          </cell>
          <cell r="F8824">
            <v>0</v>
          </cell>
          <cell r="G8824">
            <v>0</v>
          </cell>
        </row>
        <row r="8825">
          <cell r="A8825" t="str">
            <v/>
          </cell>
          <cell r="B8825" t="str">
            <v/>
          </cell>
          <cell r="C8825">
            <v>0</v>
          </cell>
          <cell r="D8825" t="str">
            <v/>
          </cell>
          <cell r="E8825">
            <v>0</v>
          </cell>
          <cell r="F8825">
            <v>0</v>
          </cell>
          <cell r="G8825">
            <v>0</v>
          </cell>
        </row>
        <row r="8826">
          <cell r="A8826">
            <v>0</v>
          </cell>
          <cell r="B8826">
            <v>0</v>
          </cell>
          <cell r="C8826">
            <v>0</v>
          </cell>
          <cell r="D8826">
            <v>0</v>
          </cell>
          <cell r="E8826">
            <v>0</v>
          </cell>
          <cell r="F8826" t="str">
            <v>Total A</v>
          </cell>
          <cell r="G8826">
            <v>0</v>
          </cell>
        </row>
        <row r="8827">
          <cell r="A8827">
            <v>0</v>
          </cell>
          <cell r="B8827">
            <v>0</v>
          </cell>
          <cell r="C8827" t="str">
            <v>B - MANO DE OBRA</v>
          </cell>
          <cell r="D8827">
            <v>0</v>
          </cell>
          <cell r="E8827">
            <v>0</v>
          </cell>
          <cell r="F8827">
            <v>0</v>
          </cell>
          <cell r="G8827">
            <v>0</v>
          </cell>
        </row>
        <row r="8828">
          <cell r="A8828" t="str">
            <v/>
          </cell>
          <cell r="B8828">
            <v>0</v>
          </cell>
          <cell r="C8828">
            <v>0</v>
          </cell>
          <cell r="D8828" t="str">
            <v/>
          </cell>
          <cell r="E8828">
            <v>0</v>
          </cell>
          <cell r="F8828">
            <v>0</v>
          </cell>
          <cell r="G8828">
            <v>0</v>
          </cell>
        </row>
        <row r="8829">
          <cell r="A8829" t="str">
            <v/>
          </cell>
          <cell r="B8829">
            <v>0</v>
          </cell>
          <cell r="C8829">
            <v>0</v>
          </cell>
          <cell r="D8829" t="str">
            <v/>
          </cell>
          <cell r="E8829">
            <v>0</v>
          </cell>
          <cell r="F8829">
            <v>0</v>
          </cell>
          <cell r="G8829">
            <v>0</v>
          </cell>
        </row>
        <row r="8830">
          <cell r="A8830" t="str">
            <v/>
          </cell>
          <cell r="B8830">
            <v>0</v>
          </cell>
          <cell r="C8830">
            <v>0</v>
          </cell>
          <cell r="D8830" t="str">
            <v/>
          </cell>
          <cell r="E8830">
            <v>0</v>
          </cell>
          <cell r="F8830">
            <v>0</v>
          </cell>
          <cell r="G8830">
            <v>0</v>
          </cell>
        </row>
        <row r="8831">
          <cell r="A8831" t="str">
            <v/>
          </cell>
          <cell r="B8831">
            <v>0</v>
          </cell>
          <cell r="C8831">
            <v>0</v>
          </cell>
          <cell r="D8831" t="str">
            <v/>
          </cell>
          <cell r="E8831">
            <v>0</v>
          </cell>
          <cell r="F8831">
            <v>0</v>
          </cell>
          <cell r="G8831">
            <v>0</v>
          </cell>
        </row>
        <row r="8832">
          <cell r="A8832" t="str">
            <v/>
          </cell>
          <cell r="B8832">
            <v>0</v>
          </cell>
          <cell r="C8832">
            <v>0</v>
          </cell>
          <cell r="D8832" t="str">
            <v/>
          </cell>
          <cell r="E8832">
            <v>0</v>
          </cell>
          <cell r="F8832">
            <v>0</v>
          </cell>
          <cell r="G8832">
            <v>0</v>
          </cell>
        </row>
        <row r="8833">
          <cell r="A8833" t="str">
            <v/>
          </cell>
          <cell r="B8833">
            <v>0</v>
          </cell>
          <cell r="C8833">
            <v>0</v>
          </cell>
          <cell r="D8833" t="str">
            <v/>
          </cell>
          <cell r="E8833">
            <v>0</v>
          </cell>
          <cell r="F8833">
            <v>0</v>
          </cell>
          <cell r="G8833">
            <v>0</v>
          </cell>
        </row>
        <row r="8834">
          <cell r="A8834" t="str">
            <v/>
          </cell>
          <cell r="B8834">
            <v>0</v>
          </cell>
          <cell r="C8834">
            <v>0</v>
          </cell>
          <cell r="D8834" t="str">
            <v/>
          </cell>
          <cell r="E8834">
            <v>0</v>
          </cell>
          <cell r="F8834">
            <v>0</v>
          </cell>
          <cell r="G8834">
            <v>0</v>
          </cell>
        </row>
        <row r="8835">
          <cell r="A8835" t="str">
            <v/>
          </cell>
          <cell r="B8835">
            <v>0</v>
          </cell>
          <cell r="C8835">
            <v>0</v>
          </cell>
          <cell r="D8835" t="str">
            <v/>
          </cell>
          <cell r="E8835">
            <v>0</v>
          </cell>
          <cell r="F8835">
            <v>0</v>
          </cell>
          <cell r="G8835">
            <v>0</v>
          </cell>
        </row>
        <row r="8836">
          <cell r="A8836">
            <v>0</v>
          </cell>
          <cell r="B8836">
            <v>0</v>
          </cell>
          <cell r="C8836">
            <v>0</v>
          </cell>
          <cell r="D8836">
            <v>0</v>
          </cell>
          <cell r="E8836">
            <v>0</v>
          </cell>
          <cell r="F8836" t="str">
            <v>Total B</v>
          </cell>
          <cell r="G8836">
            <v>0</v>
          </cell>
        </row>
        <row r="8837">
          <cell r="A8837">
            <v>0</v>
          </cell>
          <cell r="B8837">
            <v>0</v>
          </cell>
          <cell r="C8837" t="str">
            <v>C - EQUIPOS</v>
          </cell>
          <cell r="D8837">
            <v>0</v>
          </cell>
          <cell r="E8837">
            <v>0</v>
          </cell>
          <cell r="F8837">
            <v>0</v>
          </cell>
          <cell r="G8837">
            <v>0</v>
          </cell>
        </row>
        <row r="8838">
          <cell r="A8838" t="str">
            <v/>
          </cell>
          <cell r="B8838" t="str">
            <v/>
          </cell>
          <cell r="C8838">
            <v>0</v>
          </cell>
          <cell r="D8838" t="str">
            <v/>
          </cell>
          <cell r="E8838">
            <v>0</v>
          </cell>
          <cell r="F8838">
            <v>0</v>
          </cell>
          <cell r="G8838">
            <v>0</v>
          </cell>
        </row>
        <row r="8839">
          <cell r="A8839" t="str">
            <v/>
          </cell>
          <cell r="B8839" t="str">
            <v/>
          </cell>
          <cell r="C8839">
            <v>0</v>
          </cell>
          <cell r="D8839" t="str">
            <v/>
          </cell>
          <cell r="E8839">
            <v>0</v>
          </cell>
          <cell r="F8839">
            <v>0</v>
          </cell>
          <cell r="G8839">
            <v>0</v>
          </cell>
        </row>
        <row r="8840">
          <cell r="A8840" t="str">
            <v/>
          </cell>
          <cell r="B8840" t="str">
            <v/>
          </cell>
          <cell r="C8840">
            <v>0</v>
          </cell>
          <cell r="D8840" t="str">
            <v/>
          </cell>
          <cell r="E8840">
            <v>0</v>
          </cell>
          <cell r="F8840">
            <v>0</v>
          </cell>
          <cell r="G8840">
            <v>0</v>
          </cell>
        </row>
        <row r="8841">
          <cell r="A8841" t="str">
            <v/>
          </cell>
          <cell r="B8841" t="str">
            <v/>
          </cell>
          <cell r="C8841">
            <v>0</v>
          </cell>
          <cell r="D8841" t="str">
            <v/>
          </cell>
          <cell r="E8841">
            <v>0</v>
          </cell>
          <cell r="F8841">
            <v>0</v>
          </cell>
          <cell r="G8841">
            <v>0</v>
          </cell>
        </row>
        <row r="8842">
          <cell r="A8842" t="str">
            <v/>
          </cell>
          <cell r="B8842" t="str">
            <v/>
          </cell>
          <cell r="C8842">
            <v>0</v>
          </cell>
          <cell r="D8842" t="str">
            <v/>
          </cell>
          <cell r="E8842">
            <v>0</v>
          </cell>
          <cell r="F8842">
            <v>0</v>
          </cell>
          <cell r="G8842">
            <v>0</v>
          </cell>
        </row>
        <row r="8843">
          <cell r="A8843" t="str">
            <v/>
          </cell>
          <cell r="B8843" t="str">
            <v/>
          </cell>
          <cell r="C8843">
            <v>0</v>
          </cell>
          <cell r="D8843" t="str">
            <v/>
          </cell>
          <cell r="E8843">
            <v>0</v>
          </cell>
          <cell r="F8843">
            <v>0</v>
          </cell>
          <cell r="G8843">
            <v>0</v>
          </cell>
        </row>
        <row r="8844">
          <cell r="A8844" t="str">
            <v/>
          </cell>
          <cell r="B8844" t="str">
            <v/>
          </cell>
          <cell r="C8844">
            <v>0</v>
          </cell>
          <cell r="D8844" t="str">
            <v/>
          </cell>
          <cell r="E8844">
            <v>0</v>
          </cell>
          <cell r="F8844">
            <v>0</v>
          </cell>
          <cell r="G8844">
            <v>0</v>
          </cell>
        </row>
        <row r="8845">
          <cell r="A8845" t="str">
            <v/>
          </cell>
          <cell r="B8845" t="str">
            <v/>
          </cell>
          <cell r="C8845">
            <v>0</v>
          </cell>
          <cell r="D8845" t="str">
            <v/>
          </cell>
          <cell r="E8845">
            <v>0</v>
          </cell>
          <cell r="F8845">
            <v>0</v>
          </cell>
          <cell r="G8845">
            <v>0</v>
          </cell>
        </row>
        <row r="8846">
          <cell r="A8846" t="str">
            <v/>
          </cell>
          <cell r="B8846" t="str">
            <v/>
          </cell>
          <cell r="C8846">
            <v>0</v>
          </cell>
          <cell r="D8846" t="str">
            <v/>
          </cell>
          <cell r="E8846">
            <v>0</v>
          </cell>
          <cell r="F8846">
            <v>0</v>
          </cell>
          <cell r="G8846">
            <v>0</v>
          </cell>
        </row>
        <row r="8847">
          <cell r="A8847">
            <v>0</v>
          </cell>
          <cell r="B8847">
            <v>0</v>
          </cell>
          <cell r="C8847">
            <v>0</v>
          </cell>
          <cell r="D8847">
            <v>0</v>
          </cell>
          <cell r="E8847">
            <v>0</v>
          </cell>
          <cell r="F8847" t="str">
            <v>Total C</v>
          </cell>
          <cell r="G8847">
            <v>0</v>
          </cell>
        </row>
        <row r="8848">
          <cell r="A8848">
            <v>0</v>
          </cell>
          <cell r="B8848">
            <v>0</v>
          </cell>
          <cell r="C8848">
            <v>0</v>
          </cell>
          <cell r="D8848">
            <v>0</v>
          </cell>
          <cell r="E8848">
            <v>0</v>
          </cell>
          <cell r="F8848">
            <v>0</v>
          </cell>
          <cell r="G8848">
            <v>0</v>
          </cell>
        </row>
        <row r="8849">
          <cell r="A8849" t="str">
            <v/>
          </cell>
          <cell r="B8849" t="str">
            <v/>
          </cell>
          <cell r="C8849">
            <v>0</v>
          </cell>
          <cell r="D8849" t="str">
            <v>Costo  Neto</v>
          </cell>
          <cell r="E8849">
            <v>0</v>
          </cell>
          <cell r="F8849" t="str">
            <v>Total D=A+B+C</v>
          </cell>
          <cell r="G8849">
            <v>0</v>
          </cell>
        </row>
        <row r="8851">
          <cell r="A8851" t="str">
            <v>ANALISIS DE PRECIOS</v>
          </cell>
          <cell r="B8851">
            <v>0</v>
          </cell>
          <cell r="C8851">
            <v>0</v>
          </cell>
          <cell r="D8851">
            <v>0</v>
          </cell>
          <cell r="E8851">
            <v>0</v>
          </cell>
          <cell r="F8851">
            <v>0</v>
          </cell>
          <cell r="G8851">
            <v>0</v>
          </cell>
        </row>
        <row r="8852">
          <cell r="A8852" t="str">
            <v>COMITENTE:</v>
          </cell>
          <cell r="B8852" t="str">
            <v>DIRECCIÓN DE ARQUITECTURA</v>
          </cell>
          <cell r="C8852">
            <v>0</v>
          </cell>
          <cell r="D8852">
            <v>0</v>
          </cell>
          <cell r="E8852">
            <v>0</v>
          </cell>
          <cell r="F8852">
            <v>0</v>
          </cell>
          <cell r="G8852">
            <v>0</v>
          </cell>
        </row>
        <row r="8853">
          <cell r="A8853" t="str">
            <v>CONTRATISTA:</v>
          </cell>
          <cell r="B8853" t="str">
            <v>FUNCIONALES SIGOP</v>
          </cell>
          <cell r="C8853">
            <v>0</v>
          </cell>
          <cell r="D8853">
            <v>0</v>
          </cell>
          <cell r="E8853">
            <v>0</v>
          </cell>
          <cell r="F8853">
            <v>0</v>
          </cell>
          <cell r="G8853">
            <v>0</v>
          </cell>
        </row>
        <row r="8854">
          <cell r="A8854" t="str">
            <v>OBRA:</v>
          </cell>
          <cell r="B8854" t="str">
            <v>PRUEBA PLANILLA DE MEDICION</v>
          </cell>
          <cell r="C8854">
            <v>0</v>
          </cell>
          <cell r="D8854">
            <v>0</v>
          </cell>
          <cell r="E8854">
            <v>0</v>
          </cell>
          <cell r="F8854" t="str">
            <v>PRECIOS A:</v>
          </cell>
          <cell r="G8854">
            <v>0</v>
          </cell>
        </row>
        <row r="8855">
          <cell r="A8855" t="str">
            <v>UBICACIÓN:</v>
          </cell>
          <cell r="B8855" t="str">
            <v>CENTRO CIVICO</v>
          </cell>
          <cell r="C8855">
            <v>0</v>
          </cell>
          <cell r="D8855">
            <v>0</v>
          </cell>
          <cell r="E8855">
            <v>0</v>
          </cell>
          <cell r="F8855">
            <v>0</v>
          </cell>
          <cell r="G8855">
            <v>0</v>
          </cell>
        </row>
        <row r="8856">
          <cell r="A8856" t="str">
            <v>RUBRO:</v>
          </cell>
          <cell r="B8856" t="str">
            <v/>
          </cell>
          <cell r="C8856" t="str">
            <v/>
          </cell>
          <cell r="D8856">
            <v>0</v>
          </cell>
          <cell r="E8856">
            <v>0</v>
          </cell>
          <cell r="F8856">
            <v>0</v>
          </cell>
          <cell r="G8856">
            <v>0</v>
          </cell>
        </row>
        <row r="8857">
          <cell r="A8857" t="str">
            <v>ITEM:</v>
          </cell>
          <cell r="B8857" t="str">
            <v/>
          </cell>
          <cell r="C8857" t="str">
            <v/>
          </cell>
          <cell r="D8857">
            <v>0</v>
          </cell>
          <cell r="E8857">
            <v>0</v>
          </cell>
          <cell r="F8857" t="str">
            <v>UNIDAD:</v>
          </cell>
          <cell r="G8857" t="str">
            <v/>
          </cell>
        </row>
        <row r="8858">
          <cell r="A8858">
            <v>0</v>
          </cell>
          <cell r="B8858">
            <v>0</v>
          </cell>
          <cell r="C8858">
            <v>0</v>
          </cell>
          <cell r="D8858">
            <v>0</v>
          </cell>
          <cell r="E8858">
            <v>0</v>
          </cell>
          <cell r="F8858">
            <v>0</v>
          </cell>
          <cell r="G8858">
            <v>0</v>
          </cell>
        </row>
        <row r="8859">
          <cell r="A8859" t="str">
            <v>DATOS REDETERMINACION</v>
          </cell>
          <cell r="B8859">
            <v>0</v>
          </cell>
          <cell r="C8859" t="str">
            <v>DESIGNACION</v>
          </cell>
          <cell r="D8859" t="str">
            <v>U</v>
          </cell>
          <cell r="E8859" t="str">
            <v>Cantidad</v>
          </cell>
          <cell r="F8859" t="str">
            <v>$ Unitarios</v>
          </cell>
          <cell r="G8859" t="str">
            <v>$ Parcial</v>
          </cell>
        </row>
        <row r="8860">
          <cell r="A8860" t="str">
            <v>CÓDIGO</v>
          </cell>
          <cell r="B8860" t="str">
            <v>DESCRIPCIÓN</v>
          </cell>
          <cell r="C8860">
            <v>0</v>
          </cell>
          <cell r="D8860">
            <v>0</v>
          </cell>
          <cell r="E8860">
            <v>0</v>
          </cell>
          <cell r="F8860">
            <v>0</v>
          </cell>
          <cell r="G8860">
            <v>0</v>
          </cell>
        </row>
        <row r="8861">
          <cell r="A8861">
            <v>0</v>
          </cell>
          <cell r="B8861">
            <v>0</v>
          </cell>
          <cell r="C8861" t="str">
            <v>A - MATERIALES</v>
          </cell>
          <cell r="D8861">
            <v>0</v>
          </cell>
          <cell r="E8861">
            <v>0</v>
          </cell>
          <cell r="F8861">
            <v>0</v>
          </cell>
          <cell r="G8861">
            <v>0</v>
          </cell>
        </row>
        <row r="8862">
          <cell r="A8862" t="str">
            <v/>
          </cell>
          <cell r="B8862" t="str">
            <v/>
          </cell>
          <cell r="C8862">
            <v>0</v>
          </cell>
          <cell r="D8862" t="str">
            <v/>
          </cell>
          <cell r="E8862">
            <v>0</v>
          </cell>
          <cell r="F8862">
            <v>0</v>
          </cell>
          <cell r="G8862">
            <v>0</v>
          </cell>
        </row>
        <row r="8863">
          <cell r="A8863" t="str">
            <v/>
          </cell>
          <cell r="B8863" t="str">
            <v/>
          </cell>
          <cell r="C8863">
            <v>0</v>
          </cell>
          <cell r="D8863" t="str">
            <v/>
          </cell>
          <cell r="E8863">
            <v>0</v>
          </cell>
          <cell r="F8863">
            <v>0</v>
          </cell>
          <cell r="G8863">
            <v>0</v>
          </cell>
        </row>
        <row r="8864">
          <cell r="A8864" t="str">
            <v/>
          </cell>
          <cell r="B8864" t="str">
            <v/>
          </cell>
          <cell r="C8864">
            <v>0</v>
          </cell>
          <cell r="D8864" t="str">
            <v/>
          </cell>
          <cell r="E8864">
            <v>0</v>
          </cell>
          <cell r="F8864">
            <v>0</v>
          </cell>
          <cell r="G8864">
            <v>0</v>
          </cell>
        </row>
        <row r="8865">
          <cell r="A8865" t="str">
            <v/>
          </cell>
          <cell r="B8865" t="str">
            <v/>
          </cell>
          <cell r="C8865">
            <v>0</v>
          </cell>
          <cell r="D8865" t="str">
            <v/>
          </cell>
          <cell r="E8865">
            <v>0</v>
          </cell>
          <cell r="F8865">
            <v>0</v>
          </cell>
          <cell r="G8865">
            <v>0</v>
          </cell>
        </row>
        <row r="8866">
          <cell r="A8866" t="str">
            <v/>
          </cell>
          <cell r="B8866" t="str">
            <v/>
          </cell>
          <cell r="C8866">
            <v>0</v>
          </cell>
          <cell r="D8866" t="str">
            <v/>
          </cell>
          <cell r="E8866">
            <v>0</v>
          </cell>
          <cell r="F8866">
            <v>0</v>
          </cell>
          <cell r="G8866">
            <v>0</v>
          </cell>
        </row>
        <row r="8867">
          <cell r="A8867" t="str">
            <v/>
          </cell>
          <cell r="B8867" t="str">
            <v/>
          </cell>
          <cell r="C8867">
            <v>0</v>
          </cell>
          <cell r="D8867" t="str">
            <v/>
          </cell>
          <cell r="E8867">
            <v>0</v>
          </cell>
          <cell r="F8867">
            <v>0</v>
          </cell>
          <cell r="G8867">
            <v>0</v>
          </cell>
        </row>
        <row r="8868">
          <cell r="A8868" t="str">
            <v/>
          </cell>
          <cell r="B8868" t="str">
            <v/>
          </cell>
          <cell r="C8868">
            <v>0</v>
          </cell>
          <cell r="D8868" t="str">
            <v/>
          </cell>
          <cell r="E8868">
            <v>0</v>
          </cell>
          <cell r="F8868">
            <v>0</v>
          </cell>
          <cell r="G8868">
            <v>0</v>
          </cell>
        </row>
        <row r="8869">
          <cell r="A8869" t="str">
            <v/>
          </cell>
          <cell r="B8869" t="str">
            <v/>
          </cell>
          <cell r="C8869">
            <v>0</v>
          </cell>
          <cell r="D8869" t="str">
            <v/>
          </cell>
          <cell r="E8869">
            <v>0</v>
          </cell>
          <cell r="F8869">
            <v>0</v>
          </cell>
          <cell r="G8869">
            <v>0</v>
          </cell>
        </row>
        <row r="8870">
          <cell r="A8870" t="str">
            <v/>
          </cell>
          <cell r="B8870" t="str">
            <v/>
          </cell>
          <cell r="C8870">
            <v>0</v>
          </cell>
          <cell r="D8870" t="str">
            <v/>
          </cell>
          <cell r="E8870">
            <v>0</v>
          </cell>
          <cell r="F8870">
            <v>0</v>
          </cell>
          <cell r="G8870">
            <v>0</v>
          </cell>
        </row>
        <row r="8871">
          <cell r="A8871" t="str">
            <v/>
          </cell>
          <cell r="B8871" t="str">
            <v/>
          </cell>
          <cell r="C8871">
            <v>0</v>
          </cell>
          <cell r="D8871" t="str">
            <v/>
          </cell>
          <cell r="E8871">
            <v>0</v>
          </cell>
          <cell r="F8871">
            <v>0</v>
          </cell>
          <cell r="G8871">
            <v>0</v>
          </cell>
        </row>
        <row r="8872">
          <cell r="A8872" t="str">
            <v/>
          </cell>
          <cell r="B8872" t="str">
            <v/>
          </cell>
          <cell r="C8872">
            <v>0</v>
          </cell>
          <cell r="D8872" t="str">
            <v/>
          </cell>
          <cell r="E8872">
            <v>0</v>
          </cell>
          <cell r="F8872">
            <v>0</v>
          </cell>
          <cell r="G8872">
            <v>0</v>
          </cell>
        </row>
        <row r="8873">
          <cell r="A8873" t="str">
            <v/>
          </cell>
          <cell r="B8873" t="str">
            <v/>
          </cell>
          <cell r="C8873">
            <v>0</v>
          </cell>
          <cell r="D8873" t="str">
            <v/>
          </cell>
          <cell r="E8873">
            <v>0</v>
          </cell>
          <cell r="F8873">
            <v>0</v>
          </cell>
          <cell r="G8873">
            <v>0</v>
          </cell>
        </row>
        <row r="8874">
          <cell r="A8874" t="str">
            <v/>
          </cell>
          <cell r="B8874" t="str">
            <v/>
          </cell>
          <cell r="C8874">
            <v>0</v>
          </cell>
          <cell r="D8874" t="str">
            <v/>
          </cell>
          <cell r="E8874">
            <v>0</v>
          </cell>
          <cell r="F8874">
            <v>0</v>
          </cell>
          <cell r="G8874">
            <v>0</v>
          </cell>
        </row>
        <row r="8875">
          <cell r="A8875" t="str">
            <v/>
          </cell>
          <cell r="B8875" t="str">
            <v/>
          </cell>
          <cell r="C8875">
            <v>0</v>
          </cell>
          <cell r="D8875" t="str">
            <v/>
          </cell>
          <cell r="E8875">
            <v>0</v>
          </cell>
          <cell r="F8875">
            <v>0</v>
          </cell>
          <cell r="G8875">
            <v>0</v>
          </cell>
        </row>
        <row r="8876">
          <cell r="A8876">
            <v>0</v>
          </cell>
          <cell r="B8876">
            <v>0</v>
          </cell>
          <cell r="C8876">
            <v>0</v>
          </cell>
          <cell r="D8876">
            <v>0</v>
          </cell>
          <cell r="E8876">
            <v>0</v>
          </cell>
          <cell r="F8876" t="str">
            <v>Total A</v>
          </cell>
          <cell r="G8876">
            <v>0</v>
          </cell>
        </row>
        <row r="8877">
          <cell r="A8877">
            <v>0</v>
          </cell>
          <cell r="B8877">
            <v>0</v>
          </cell>
          <cell r="C8877" t="str">
            <v>B - MANO DE OBRA</v>
          </cell>
          <cell r="D8877">
            <v>0</v>
          </cell>
          <cell r="E8877">
            <v>0</v>
          </cell>
          <cell r="F8877">
            <v>0</v>
          </cell>
          <cell r="G8877">
            <v>0</v>
          </cell>
        </row>
        <row r="8878">
          <cell r="A8878" t="str">
            <v/>
          </cell>
          <cell r="B8878">
            <v>0</v>
          </cell>
          <cell r="C8878">
            <v>0</v>
          </cell>
          <cell r="D8878" t="str">
            <v/>
          </cell>
          <cell r="E8878">
            <v>0</v>
          </cell>
          <cell r="F8878">
            <v>0</v>
          </cell>
          <cell r="G8878">
            <v>0</v>
          </cell>
        </row>
        <row r="8879">
          <cell r="A8879" t="str">
            <v/>
          </cell>
          <cell r="B8879">
            <v>0</v>
          </cell>
          <cell r="C8879">
            <v>0</v>
          </cell>
          <cell r="D8879" t="str">
            <v/>
          </cell>
          <cell r="E8879">
            <v>0</v>
          </cell>
          <cell r="F8879">
            <v>0</v>
          </cell>
          <cell r="G8879">
            <v>0</v>
          </cell>
        </row>
        <row r="8880">
          <cell r="A8880" t="str">
            <v/>
          </cell>
          <cell r="B8880">
            <v>0</v>
          </cell>
          <cell r="C8880">
            <v>0</v>
          </cell>
          <cell r="D8880" t="str">
            <v/>
          </cell>
          <cell r="E8880">
            <v>0</v>
          </cell>
          <cell r="F8880">
            <v>0</v>
          </cell>
          <cell r="G8880">
            <v>0</v>
          </cell>
        </row>
        <row r="8881">
          <cell r="A8881" t="str">
            <v/>
          </cell>
          <cell r="B8881">
            <v>0</v>
          </cell>
          <cell r="C8881">
            <v>0</v>
          </cell>
          <cell r="D8881" t="str">
            <v/>
          </cell>
          <cell r="E8881">
            <v>0</v>
          </cell>
          <cell r="F8881">
            <v>0</v>
          </cell>
          <cell r="G8881">
            <v>0</v>
          </cell>
        </row>
        <row r="8882">
          <cell r="A8882" t="str">
            <v/>
          </cell>
          <cell r="B8882">
            <v>0</v>
          </cell>
          <cell r="C8882">
            <v>0</v>
          </cell>
          <cell r="D8882" t="str">
            <v/>
          </cell>
          <cell r="E8882">
            <v>0</v>
          </cell>
          <cell r="F8882">
            <v>0</v>
          </cell>
          <cell r="G8882">
            <v>0</v>
          </cell>
        </row>
        <row r="8883">
          <cell r="A8883" t="str">
            <v/>
          </cell>
          <cell r="B8883">
            <v>0</v>
          </cell>
          <cell r="C8883">
            <v>0</v>
          </cell>
          <cell r="D8883" t="str">
            <v/>
          </cell>
          <cell r="E8883">
            <v>0</v>
          </cell>
          <cell r="F8883">
            <v>0</v>
          </cell>
          <cell r="G8883">
            <v>0</v>
          </cell>
        </row>
        <row r="8884">
          <cell r="A8884" t="str">
            <v/>
          </cell>
          <cell r="B8884">
            <v>0</v>
          </cell>
          <cell r="C8884">
            <v>0</v>
          </cell>
          <cell r="D8884" t="str">
            <v/>
          </cell>
          <cell r="E8884">
            <v>0</v>
          </cell>
          <cell r="F8884">
            <v>0</v>
          </cell>
          <cell r="G8884">
            <v>0</v>
          </cell>
        </row>
        <row r="8885">
          <cell r="A8885" t="str">
            <v/>
          </cell>
          <cell r="B8885">
            <v>0</v>
          </cell>
          <cell r="C8885">
            <v>0</v>
          </cell>
          <cell r="D8885" t="str">
            <v/>
          </cell>
          <cell r="E8885">
            <v>0</v>
          </cell>
          <cell r="F8885">
            <v>0</v>
          </cell>
          <cell r="G8885">
            <v>0</v>
          </cell>
        </row>
        <row r="8886">
          <cell r="A8886">
            <v>0</v>
          </cell>
          <cell r="B8886">
            <v>0</v>
          </cell>
          <cell r="C8886">
            <v>0</v>
          </cell>
          <cell r="D8886">
            <v>0</v>
          </cell>
          <cell r="E8886">
            <v>0</v>
          </cell>
          <cell r="F8886" t="str">
            <v>Total B</v>
          </cell>
          <cell r="G8886">
            <v>0</v>
          </cell>
        </row>
        <row r="8887">
          <cell r="A8887">
            <v>0</v>
          </cell>
          <cell r="B8887">
            <v>0</v>
          </cell>
          <cell r="C8887" t="str">
            <v>C - EQUIPOS</v>
          </cell>
          <cell r="D8887">
            <v>0</v>
          </cell>
          <cell r="E8887">
            <v>0</v>
          </cell>
          <cell r="F8887">
            <v>0</v>
          </cell>
          <cell r="G8887">
            <v>0</v>
          </cell>
        </row>
        <row r="8888">
          <cell r="A8888" t="str">
            <v/>
          </cell>
          <cell r="B8888" t="str">
            <v/>
          </cell>
          <cell r="C8888">
            <v>0</v>
          </cell>
          <cell r="D8888" t="str">
            <v/>
          </cell>
          <cell r="E8888">
            <v>0</v>
          </cell>
          <cell r="F8888">
            <v>0</v>
          </cell>
          <cell r="G8888">
            <v>0</v>
          </cell>
        </row>
        <row r="8889">
          <cell r="A8889" t="str">
            <v/>
          </cell>
          <cell r="B8889" t="str">
            <v/>
          </cell>
          <cell r="C8889">
            <v>0</v>
          </cell>
          <cell r="D8889" t="str">
            <v/>
          </cell>
          <cell r="E8889">
            <v>0</v>
          </cell>
          <cell r="F8889">
            <v>0</v>
          </cell>
          <cell r="G8889">
            <v>0</v>
          </cell>
        </row>
        <row r="8890">
          <cell r="A8890" t="str">
            <v/>
          </cell>
          <cell r="B8890" t="str">
            <v/>
          </cell>
          <cell r="C8890">
            <v>0</v>
          </cell>
          <cell r="D8890" t="str">
            <v/>
          </cell>
          <cell r="E8890">
            <v>0</v>
          </cell>
          <cell r="F8890">
            <v>0</v>
          </cell>
          <cell r="G8890">
            <v>0</v>
          </cell>
        </row>
        <row r="8891">
          <cell r="A8891" t="str">
            <v/>
          </cell>
          <cell r="B8891" t="str">
            <v/>
          </cell>
          <cell r="C8891">
            <v>0</v>
          </cell>
          <cell r="D8891" t="str">
            <v/>
          </cell>
          <cell r="E8891">
            <v>0</v>
          </cell>
          <cell r="F8891">
            <v>0</v>
          </cell>
          <cell r="G8891">
            <v>0</v>
          </cell>
        </row>
        <row r="8892">
          <cell r="A8892" t="str">
            <v/>
          </cell>
          <cell r="B8892" t="str">
            <v/>
          </cell>
          <cell r="C8892">
            <v>0</v>
          </cell>
          <cell r="D8892" t="str">
            <v/>
          </cell>
          <cell r="E8892">
            <v>0</v>
          </cell>
          <cell r="F8892">
            <v>0</v>
          </cell>
          <cell r="G8892">
            <v>0</v>
          </cell>
        </row>
        <row r="8893">
          <cell r="A8893" t="str">
            <v/>
          </cell>
          <cell r="B8893" t="str">
            <v/>
          </cell>
          <cell r="C8893">
            <v>0</v>
          </cell>
          <cell r="D8893" t="str">
            <v/>
          </cell>
          <cell r="E8893">
            <v>0</v>
          </cell>
          <cell r="F8893">
            <v>0</v>
          </cell>
          <cell r="G8893">
            <v>0</v>
          </cell>
        </row>
        <row r="8894">
          <cell r="A8894" t="str">
            <v/>
          </cell>
          <cell r="B8894" t="str">
            <v/>
          </cell>
          <cell r="C8894">
            <v>0</v>
          </cell>
          <cell r="D8894" t="str">
            <v/>
          </cell>
          <cell r="E8894">
            <v>0</v>
          </cell>
          <cell r="F8894">
            <v>0</v>
          </cell>
          <cell r="G8894">
            <v>0</v>
          </cell>
        </row>
        <row r="8895">
          <cell r="A8895" t="str">
            <v/>
          </cell>
          <cell r="B8895" t="str">
            <v/>
          </cell>
          <cell r="C8895">
            <v>0</v>
          </cell>
          <cell r="D8895" t="str">
            <v/>
          </cell>
          <cell r="E8895">
            <v>0</v>
          </cell>
          <cell r="F8895">
            <v>0</v>
          </cell>
          <cell r="G8895">
            <v>0</v>
          </cell>
        </row>
        <row r="8896">
          <cell r="A8896" t="str">
            <v/>
          </cell>
          <cell r="B8896" t="str">
            <v/>
          </cell>
          <cell r="C8896">
            <v>0</v>
          </cell>
          <cell r="D8896" t="str">
            <v/>
          </cell>
          <cell r="E8896">
            <v>0</v>
          </cell>
          <cell r="F8896">
            <v>0</v>
          </cell>
          <cell r="G8896">
            <v>0</v>
          </cell>
        </row>
        <row r="8897">
          <cell r="A8897">
            <v>0</v>
          </cell>
          <cell r="B8897">
            <v>0</v>
          </cell>
          <cell r="C8897">
            <v>0</v>
          </cell>
          <cell r="D8897">
            <v>0</v>
          </cell>
          <cell r="E8897">
            <v>0</v>
          </cell>
          <cell r="F8897" t="str">
            <v>Total C</v>
          </cell>
          <cell r="G8897">
            <v>0</v>
          </cell>
        </row>
        <row r="8898">
          <cell r="A8898">
            <v>0</v>
          </cell>
          <cell r="B8898">
            <v>0</v>
          </cell>
          <cell r="C8898">
            <v>0</v>
          </cell>
          <cell r="D8898">
            <v>0</v>
          </cell>
          <cell r="E8898">
            <v>0</v>
          </cell>
          <cell r="F8898">
            <v>0</v>
          </cell>
          <cell r="G8898">
            <v>0</v>
          </cell>
        </row>
        <row r="8899">
          <cell r="A8899" t="str">
            <v/>
          </cell>
          <cell r="B8899" t="str">
            <v/>
          </cell>
          <cell r="C8899">
            <v>0</v>
          </cell>
          <cell r="D8899" t="str">
            <v>Costo  Neto</v>
          </cell>
          <cell r="E8899">
            <v>0</v>
          </cell>
          <cell r="F8899" t="str">
            <v>Total D=A+B+C</v>
          </cell>
          <cell r="G8899">
            <v>0</v>
          </cell>
        </row>
        <row r="8901">
          <cell r="A8901" t="str">
            <v>ANALISIS DE PRECIOS</v>
          </cell>
          <cell r="B8901">
            <v>0</v>
          </cell>
          <cell r="C8901">
            <v>0</v>
          </cell>
          <cell r="D8901">
            <v>0</v>
          </cell>
          <cell r="E8901">
            <v>0</v>
          </cell>
          <cell r="F8901">
            <v>0</v>
          </cell>
          <cell r="G8901">
            <v>0</v>
          </cell>
        </row>
        <row r="8902">
          <cell r="A8902" t="str">
            <v>COMITENTE:</v>
          </cell>
          <cell r="B8902" t="str">
            <v>DIRECCIÓN DE ARQUITECTURA</v>
          </cell>
          <cell r="C8902">
            <v>0</v>
          </cell>
          <cell r="D8902">
            <v>0</v>
          </cell>
          <cell r="E8902">
            <v>0</v>
          </cell>
          <cell r="F8902">
            <v>0</v>
          </cell>
          <cell r="G8902">
            <v>0</v>
          </cell>
        </row>
        <row r="8903">
          <cell r="A8903" t="str">
            <v>CONTRATISTA:</v>
          </cell>
          <cell r="B8903" t="str">
            <v>FUNCIONALES SIGOP</v>
          </cell>
          <cell r="C8903">
            <v>0</v>
          </cell>
          <cell r="D8903">
            <v>0</v>
          </cell>
          <cell r="E8903">
            <v>0</v>
          </cell>
          <cell r="F8903">
            <v>0</v>
          </cell>
          <cell r="G8903">
            <v>0</v>
          </cell>
        </row>
        <row r="8904">
          <cell r="A8904" t="str">
            <v>OBRA:</v>
          </cell>
          <cell r="B8904" t="str">
            <v>PRUEBA PLANILLA DE MEDICION</v>
          </cell>
          <cell r="C8904">
            <v>0</v>
          </cell>
          <cell r="D8904">
            <v>0</v>
          </cell>
          <cell r="E8904">
            <v>0</v>
          </cell>
          <cell r="F8904" t="str">
            <v>PRECIOS A:</v>
          </cell>
          <cell r="G8904">
            <v>0</v>
          </cell>
        </row>
        <row r="8905">
          <cell r="A8905" t="str">
            <v>UBICACIÓN:</v>
          </cell>
          <cell r="B8905" t="str">
            <v>CENTRO CIVICO</v>
          </cell>
          <cell r="C8905">
            <v>0</v>
          </cell>
          <cell r="D8905">
            <v>0</v>
          </cell>
          <cell r="E8905">
            <v>0</v>
          </cell>
          <cell r="F8905">
            <v>0</v>
          </cell>
          <cell r="G8905">
            <v>0</v>
          </cell>
        </row>
        <row r="8906">
          <cell r="A8906" t="str">
            <v>RUBRO:</v>
          </cell>
          <cell r="B8906" t="str">
            <v/>
          </cell>
          <cell r="C8906" t="str">
            <v/>
          </cell>
          <cell r="D8906">
            <v>0</v>
          </cell>
          <cell r="E8906">
            <v>0</v>
          </cell>
          <cell r="F8906">
            <v>0</v>
          </cell>
          <cell r="G8906">
            <v>0</v>
          </cell>
        </row>
        <row r="8907">
          <cell r="A8907" t="str">
            <v>ITEM:</v>
          </cell>
          <cell r="B8907" t="str">
            <v/>
          </cell>
          <cell r="C8907" t="str">
            <v/>
          </cell>
          <cell r="D8907">
            <v>0</v>
          </cell>
          <cell r="E8907">
            <v>0</v>
          </cell>
          <cell r="F8907" t="str">
            <v>UNIDAD:</v>
          </cell>
          <cell r="G8907" t="str">
            <v/>
          </cell>
        </row>
        <row r="8908">
          <cell r="A8908">
            <v>0</v>
          </cell>
          <cell r="B8908">
            <v>0</v>
          </cell>
          <cell r="C8908">
            <v>0</v>
          </cell>
          <cell r="D8908">
            <v>0</v>
          </cell>
          <cell r="E8908">
            <v>0</v>
          </cell>
          <cell r="F8908">
            <v>0</v>
          </cell>
          <cell r="G8908">
            <v>0</v>
          </cell>
        </row>
        <row r="8909">
          <cell r="A8909" t="str">
            <v>DATOS REDETERMINACION</v>
          </cell>
          <cell r="B8909">
            <v>0</v>
          </cell>
          <cell r="C8909" t="str">
            <v>DESIGNACION</v>
          </cell>
          <cell r="D8909" t="str">
            <v>U</v>
          </cell>
          <cell r="E8909" t="str">
            <v>Cantidad</v>
          </cell>
          <cell r="F8909" t="str">
            <v>$ Unitarios</v>
          </cell>
          <cell r="G8909" t="str">
            <v>$ Parcial</v>
          </cell>
        </row>
        <row r="8910">
          <cell r="A8910" t="str">
            <v>CÓDIGO</v>
          </cell>
          <cell r="B8910" t="str">
            <v>DESCRIPCIÓN</v>
          </cell>
          <cell r="C8910">
            <v>0</v>
          </cell>
          <cell r="D8910">
            <v>0</v>
          </cell>
          <cell r="E8910">
            <v>0</v>
          </cell>
          <cell r="F8910">
            <v>0</v>
          </cell>
          <cell r="G8910">
            <v>0</v>
          </cell>
        </row>
        <row r="8911">
          <cell r="A8911">
            <v>0</v>
          </cell>
          <cell r="B8911">
            <v>0</v>
          </cell>
          <cell r="C8911" t="str">
            <v>A - MATERIALES</v>
          </cell>
          <cell r="D8911">
            <v>0</v>
          </cell>
          <cell r="E8911">
            <v>0</v>
          </cell>
          <cell r="F8911">
            <v>0</v>
          </cell>
          <cell r="G8911">
            <v>0</v>
          </cell>
        </row>
        <row r="8912">
          <cell r="A8912" t="str">
            <v/>
          </cell>
          <cell r="B8912" t="str">
            <v/>
          </cell>
          <cell r="C8912">
            <v>0</v>
          </cell>
          <cell r="D8912" t="str">
            <v/>
          </cell>
          <cell r="E8912">
            <v>0</v>
          </cell>
          <cell r="F8912">
            <v>0</v>
          </cell>
          <cell r="G8912">
            <v>0</v>
          </cell>
        </row>
        <row r="8913">
          <cell r="A8913" t="str">
            <v/>
          </cell>
          <cell r="B8913" t="str">
            <v/>
          </cell>
          <cell r="C8913">
            <v>0</v>
          </cell>
          <cell r="D8913" t="str">
            <v/>
          </cell>
          <cell r="E8913">
            <v>0</v>
          </cell>
          <cell r="F8913">
            <v>0</v>
          </cell>
          <cell r="G8913">
            <v>0</v>
          </cell>
        </row>
        <row r="8914">
          <cell r="A8914" t="str">
            <v/>
          </cell>
          <cell r="B8914" t="str">
            <v/>
          </cell>
          <cell r="C8914">
            <v>0</v>
          </cell>
          <cell r="D8914" t="str">
            <v/>
          </cell>
          <cell r="E8914">
            <v>0</v>
          </cell>
          <cell r="F8914">
            <v>0</v>
          </cell>
          <cell r="G8914">
            <v>0</v>
          </cell>
        </row>
        <row r="8915">
          <cell r="A8915" t="str">
            <v/>
          </cell>
          <cell r="B8915" t="str">
            <v/>
          </cell>
          <cell r="C8915">
            <v>0</v>
          </cell>
          <cell r="D8915" t="str">
            <v/>
          </cell>
          <cell r="E8915">
            <v>0</v>
          </cell>
          <cell r="F8915">
            <v>0</v>
          </cell>
          <cell r="G8915">
            <v>0</v>
          </cell>
        </row>
        <row r="8916">
          <cell r="A8916" t="str">
            <v/>
          </cell>
          <cell r="B8916" t="str">
            <v/>
          </cell>
          <cell r="C8916">
            <v>0</v>
          </cell>
          <cell r="D8916" t="str">
            <v/>
          </cell>
          <cell r="E8916">
            <v>0</v>
          </cell>
          <cell r="F8916">
            <v>0</v>
          </cell>
          <cell r="G8916">
            <v>0</v>
          </cell>
        </row>
        <row r="8917">
          <cell r="A8917" t="str">
            <v/>
          </cell>
          <cell r="B8917" t="str">
            <v/>
          </cell>
          <cell r="C8917">
            <v>0</v>
          </cell>
          <cell r="D8917" t="str">
            <v/>
          </cell>
          <cell r="E8917">
            <v>0</v>
          </cell>
          <cell r="F8917">
            <v>0</v>
          </cell>
          <cell r="G8917">
            <v>0</v>
          </cell>
        </row>
        <row r="8918">
          <cell r="A8918" t="str">
            <v/>
          </cell>
          <cell r="B8918" t="str">
            <v/>
          </cell>
          <cell r="C8918">
            <v>0</v>
          </cell>
          <cell r="D8918" t="str">
            <v/>
          </cell>
          <cell r="E8918">
            <v>0</v>
          </cell>
          <cell r="F8918">
            <v>0</v>
          </cell>
          <cell r="G8918">
            <v>0</v>
          </cell>
        </row>
        <row r="8919">
          <cell r="A8919" t="str">
            <v/>
          </cell>
          <cell r="B8919" t="str">
            <v/>
          </cell>
          <cell r="C8919">
            <v>0</v>
          </cell>
          <cell r="D8919" t="str">
            <v/>
          </cell>
          <cell r="E8919">
            <v>0</v>
          </cell>
          <cell r="F8919">
            <v>0</v>
          </cell>
          <cell r="G8919">
            <v>0</v>
          </cell>
        </row>
        <row r="8920">
          <cell r="A8920" t="str">
            <v/>
          </cell>
          <cell r="B8920" t="str">
            <v/>
          </cell>
          <cell r="C8920">
            <v>0</v>
          </cell>
          <cell r="D8920" t="str">
            <v/>
          </cell>
          <cell r="E8920">
            <v>0</v>
          </cell>
          <cell r="F8920">
            <v>0</v>
          </cell>
          <cell r="G8920">
            <v>0</v>
          </cell>
        </row>
        <row r="8921">
          <cell r="A8921" t="str">
            <v/>
          </cell>
          <cell r="B8921" t="str">
            <v/>
          </cell>
          <cell r="C8921">
            <v>0</v>
          </cell>
          <cell r="D8921" t="str">
            <v/>
          </cell>
          <cell r="E8921">
            <v>0</v>
          </cell>
          <cell r="F8921">
            <v>0</v>
          </cell>
          <cell r="G8921">
            <v>0</v>
          </cell>
        </row>
        <row r="8922">
          <cell r="A8922" t="str">
            <v/>
          </cell>
          <cell r="B8922" t="str">
            <v/>
          </cell>
          <cell r="C8922">
            <v>0</v>
          </cell>
          <cell r="D8922" t="str">
            <v/>
          </cell>
          <cell r="E8922">
            <v>0</v>
          </cell>
          <cell r="F8922">
            <v>0</v>
          </cell>
          <cell r="G8922">
            <v>0</v>
          </cell>
        </row>
        <row r="8923">
          <cell r="A8923" t="str">
            <v/>
          </cell>
          <cell r="B8923" t="str">
            <v/>
          </cell>
          <cell r="C8923">
            <v>0</v>
          </cell>
          <cell r="D8923" t="str">
            <v/>
          </cell>
          <cell r="E8923">
            <v>0</v>
          </cell>
          <cell r="F8923">
            <v>0</v>
          </cell>
          <cell r="G8923">
            <v>0</v>
          </cell>
        </row>
        <row r="8924">
          <cell r="A8924" t="str">
            <v/>
          </cell>
          <cell r="B8924" t="str">
            <v/>
          </cell>
          <cell r="C8924">
            <v>0</v>
          </cell>
          <cell r="D8924" t="str">
            <v/>
          </cell>
          <cell r="E8924">
            <v>0</v>
          </cell>
          <cell r="F8924">
            <v>0</v>
          </cell>
          <cell r="G8924">
            <v>0</v>
          </cell>
        </row>
        <row r="8925">
          <cell r="A8925" t="str">
            <v/>
          </cell>
          <cell r="B8925" t="str">
            <v/>
          </cell>
          <cell r="C8925">
            <v>0</v>
          </cell>
          <cell r="D8925" t="str">
            <v/>
          </cell>
          <cell r="E8925">
            <v>0</v>
          </cell>
          <cell r="F8925">
            <v>0</v>
          </cell>
          <cell r="G8925">
            <v>0</v>
          </cell>
        </row>
        <row r="8926">
          <cell r="A8926">
            <v>0</v>
          </cell>
          <cell r="B8926">
            <v>0</v>
          </cell>
          <cell r="C8926">
            <v>0</v>
          </cell>
          <cell r="D8926">
            <v>0</v>
          </cell>
          <cell r="E8926">
            <v>0</v>
          </cell>
          <cell r="F8926" t="str">
            <v>Total A</v>
          </cell>
          <cell r="G8926">
            <v>0</v>
          </cell>
        </row>
        <row r="8927">
          <cell r="A8927">
            <v>0</v>
          </cell>
          <cell r="B8927">
            <v>0</v>
          </cell>
          <cell r="C8927" t="str">
            <v>B - MANO DE OBRA</v>
          </cell>
          <cell r="D8927">
            <v>0</v>
          </cell>
          <cell r="E8927">
            <v>0</v>
          </cell>
          <cell r="F8927">
            <v>0</v>
          </cell>
          <cell r="G8927">
            <v>0</v>
          </cell>
        </row>
        <row r="8928">
          <cell r="A8928" t="str">
            <v/>
          </cell>
          <cell r="B8928">
            <v>0</v>
          </cell>
          <cell r="C8928">
            <v>0</v>
          </cell>
          <cell r="D8928" t="str">
            <v/>
          </cell>
          <cell r="E8928">
            <v>0</v>
          </cell>
          <cell r="F8928">
            <v>0</v>
          </cell>
          <cell r="G8928">
            <v>0</v>
          </cell>
        </row>
        <row r="8929">
          <cell r="A8929" t="str">
            <v/>
          </cell>
          <cell r="B8929">
            <v>0</v>
          </cell>
          <cell r="C8929">
            <v>0</v>
          </cell>
          <cell r="D8929" t="str">
            <v/>
          </cell>
          <cell r="E8929">
            <v>0</v>
          </cell>
          <cell r="F8929">
            <v>0</v>
          </cell>
          <cell r="G8929">
            <v>0</v>
          </cell>
        </row>
        <row r="8930">
          <cell r="A8930" t="str">
            <v/>
          </cell>
          <cell r="B8930">
            <v>0</v>
          </cell>
          <cell r="C8930">
            <v>0</v>
          </cell>
          <cell r="D8930" t="str">
            <v/>
          </cell>
          <cell r="E8930">
            <v>0</v>
          </cell>
          <cell r="F8930">
            <v>0</v>
          </cell>
          <cell r="G8930">
            <v>0</v>
          </cell>
        </row>
        <row r="8931">
          <cell r="A8931" t="str">
            <v/>
          </cell>
          <cell r="B8931">
            <v>0</v>
          </cell>
          <cell r="C8931">
            <v>0</v>
          </cell>
          <cell r="D8931" t="str">
            <v/>
          </cell>
          <cell r="E8931">
            <v>0</v>
          </cell>
          <cell r="F8931">
            <v>0</v>
          </cell>
          <cell r="G8931">
            <v>0</v>
          </cell>
        </row>
        <row r="8932">
          <cell r="A8932" t="str">
            <v/>
          </cell>
          <cell r="B8932">
            <v>0</v>
          </cell>
          <cell r="C8932">
            <v>0</v>
          </cell>
          <cell r="D8932" t="str">
            <v/>
          </cell>
          <cell r="E8932">
            <v>0</v>
          </cell>
          <cell r="F8932">
            <v>0</v>
          </cell>
          <cell r="G8932">
            <v>0</v>
          </cell>
        </row>
        <row r="8933">
          <cell r="A8933" t="str">
            <v/>
          </cell>
          <cell r="B8933">
            <v>0</v>
          </cell>
          <cell r="C8933">
            <v>0</v>
          </cell>
          <cell r="D8933" t="str">
            <v/>
          </cell>
          <cell r="E8933">
            <v>0</v>
          </cell>
          <cell r="F8933">
            <v>0</v>
          </cell>
          <cell r="G8933">
            <v>0</v>
          </cell>
        </row>
        <row r="8934">
          <cell r="A8934" t="str">
            <v/>
          </cell>
          <cell r="B8934">
            <v>0</v>
          </cell>
          <cell r="C8934">
            <v>0</v>
          </cell>
          <cell r="D8934" t="str">
            <v/>
          </cell>
          <cell r="E8934">
            <v>0</v>
          </cell>
          <cell r="F8934">
            <v>0</v>
          </cell>
          <cell r="G8934">
            <v>0</v>
          </cell>
        </row>
        <row r="8935">
          <cell r="A8935" t="str">
            <v/>
          </cell>
          <cell r="B8935">
            <v>0</v>
          </cell>
          <cell r="C8935">
            <v>0</v>
          </cell>
          <cell r="D8935" t="str">
            <v/>
          </cell>
          <cell r="E8935">
            <v>0</v>
          </cell>
          <cell r="F8935">
            <v>0</v>
          </cell>
          <cell r="G8935">
            <v>0</v>
          </cell>
        </row>
        <row r="8936">
          <cell r="A8936">
            <v>0</v>
          </cell>
          <cell r="B8936">
            <v>0</v>
          </cell>
          <cell r="C8936">
            <v>0</v>
          </cell>
          <cell r="D8936">
            <v>0</v>
          </cell>
          <cell r="E8936">
            <v>0</v>
          </cell>
          <cell r="F8936" t="str">
            <v>Total B</v>
          </cell>
          <cell r="G8936">
            <v>0</v>
          </cell>
        </row>
        <row r="8937">
          <cell r="A8937">
            <v>0</v>
          </cell>
          <cell r="B8937">
            <v>0</v>
          </cell>
          <cell r="C8937" t="str">
            <v>C - EQUIPOS</v>
          </cell>
          <cell r="D8937">
            <v>0</v>
          </cell>
          <cell r="E8937">
            <v>0</v>
          </cell>
          <cell r="F8937">
            <v>0</v>
          </cell>
          <cell r="G8937">
            <v>0</v>
          </cell>
        </row>
        <row r="8938">
          <cell r="A8938" t="str">
            <v/>
          </cell>
          <cell r="B8938" t="str">
            <v/>
          </cell>
          <cell r="C8938">
            <v>0</v>
          </cell>
          <cell r="D8938" t="str">
            <v/>
          </cell>
          <cell r="E8938">
            <v>0</v>
          </cell>
          <cell r="F8938">
            <v>0</v>
          </cell>
          <cell r="G8938">
            <v>0</v>
          </cell>
        </row>
        <row r="8939">
          <cell r="A8939" t="str">
            <v/>
          </cell>
          <cell r="B8939" t="str">
            <v/>
          </cell>
          <cell r="C8939">
            <v>0</v>
          </cell>
          <cell r="D8939" t="str">
            <v/>
          </cell>
          <cell r="E8939">
            <v>0</v>
          </cell>
          <cell r="F8939">
            <v>0</v>
          </cell>
          <cell r="G8939">
            <v>0</v>
          </cell>
        </row>
        <row r="8940">
          <cell r="A8940" t="str">
            <v/>
          </cell>
          <cell r="B8940" t="str">
            <v/>
          </cell>
          <cell r="C8940">
            <v>0</v>
          </cell>
          <cell r="D8940" t="str">
            <v/>
          </cell>
          <cell r="E8940">
            <v>0</v>
          </cell>
          <cell r="F8940">
            <v>0</v>
          </cell>
          <cell r="G8940">
            <v>0</v>
          </cell>
        </row>
        <row r="8941">
          <cell r="A8941" t="str">
            <v/>
          </cell>
          <cell r="B8941" t="str">
            <v/>
          </cell>
          <cell r="C8941">
            <v>0</v>
          </cell>
          <cell r="D8941" t="str">
            <v/>
          </cell>
          <cell r="E8941">
            <v>0</v>
          </cell>
          <cell r="F8941">
            <v>0</v>
          </cell>
          <cell r="G8941">
            <v>0</v>
          </cell>
        </row>
        <row r="8942">
          <cell r="A8942" t="str">
            <v/>
          </cell>
          <cell r="B8942" t="str">
            <v/>
          </cell>
          <cell r="C8942">
            <v>0</v>
          </cell>
          <cell r="D8942" t="str">
            <v/>
          </cell>
          <cell r="E8942">
            <v>0</v>
          </cell>
          <cell r="F8942">
            <v>0</v>
          </cell>
          <cell r="G8942">
            <v>0</v>
          </cell>
        </row>
        <row r="8943">
          <cell r="A8943" t="str">
            <v/>
          </cell>
          <cell r="B8943" t="str">
            <v/>
          </cell>
          <cell r="C8943">
            <v>0</v>
          </cell>
          <cell r="D8943" t="str">
            <v/>
          </cell>
          <cell r="E8943">
            <v>0</v>
          </cell>
          <cell r="F8943">
            <v>0</v>
          </cell>
          <cell r="G8943">
            <v>0</v>
          </cell>
        </row>
        <row r="8944">
          <cell r="A8944" t="str">
            <v/>
          </cell>
          <cell r="B8944" t="str">
            <v/>
          </cell>
          <cell r="C8944">
            <v>0</v>
          </cell>
          <cell r="D8944" t="str">
            <v/>
          </cell>
          <cell r="E8944">
            <v>0</v>
          </cell>
          <cell r="F8944">
            <v>0</v>
          </cell>
          <cell r="G8944">
            <v>0</v>
          </cell>
        </row>
        <row r="8945">
          <cell r="A8945" t="str">
            <v/>
          </cell>
          <cell r="B8945" t="str">
            <v/>
          </cell>
          <cell r="C8945">
            <v>0</v>
          </cell>
          <cell r="D8945" t="str">
            <v/>
          </cell>
          <cell r="E8945">
            <v>0</v>
          </cell>
          <cell r="F8945">
            <v>0</v>
          </cell>
          <cell r="G8945">
            <v>0</v>
          </cell>
        </row>
        <row r="8946">
          <cell r="A8946" t="str">
            <v/>
          </cell>
          <cell r="B8946" t="str">
            <v/>
          </cell>
          <cell r="C8946">
            <v>0</v>
          </cell>
          <cell r="D8946" t="str">
            <v/>
          </cell>
          <cell r="E8946">
            <v>0</v>
          </cell>
          <cell r="F8946">
            <v>0</v>
          </cell>
          <cell r="G8946">
            <v>0</v>
          </cell>
        </row>
        <row r="8947">
          <cell r="A8947">
            <v>0</v>
          </cell>
          <cell r="B8947">
            <v>0</v>
          </cell>
          <cell r="C8947">
            <v>0</v>
          </cell>
          <cell r="D8947">
            <v>0</v>
          </cell>
          <cell r="E8947">
            <v>0</v>
          </cell>
          <cell r="F8947" t="str">
            <v>Total C</v>
          </cell>
          <cell r="G8947">
            <v>0</v>
          </cell>
        </row>
        <row r="8948">
          <cell r="A8948">
            <v>0</v>
          </cell>
          <cell r="B8948">
            <v>0</v>
          </cell>
          <cell r="C8948">
            <v>0</v>
          </cell>
          <cell r="D8948">
            <v>0</v>
          </cell>
          <cell r="E8948">
            <v>0</v>
          </cell>
          <cell r="F8948">
            <v>0</v>
          </cell>
          <cell r="G8948">
            <v>0</v>
          </cell>
        </row>
        <row r="8949">
          <cell r="A8949" t="str">
            <v/>
          </cell>
          <cell r="B8949" t="str">
            <v/>
          </cell>
          <cell r="C8949">
            <v>0</v>
          </cell>
          <cell r="D8949" t="str">
            <v>Costo  Neto</v>
          </cell>
          <cell r="E8949">
            <v>0</v>
          </cell>
          <cell r="F8949" t="str">
            <v>Total D=A+B+C</v>
          </cell>
          <cell r="G8949">
            <v>0</v>
          </cell>
        </row>
        <row r="8951">
          <cell r="A8951" t="str">
            <v>ANALISIS DE PRECIOS</v>
          </cell>
          <cell r="B8951">
            <v>0</v>
          </cell>
          <cell r="C8951">
            <v>0</v>
          </cell>
          <cell r="D8951">
            <v>0</v>
          </cell>
          <cell r="E8951">
            <v>0</v>
          </cell>
          <cell r="F8951">
            <v>0</v>
          </cell>
          <cell r="G8951">
            <v>0</v>
          </cell>
        </row>
        <row r="8952">
          <cell r="A8952" t="str">
            <v>COMITENTE:</v>
          </cell>
          <cell r="B8952" t="str">
            <v>DIRECCIÓN DE ARQUITECTURA</v>
          </cell>
          <cell r="C8952">
            <v>0</v>
          </cell>
          <cell r="D8952">
            <v>0</v>
          </cell>
          <cell r="E8952">
            <v>0</v>
          </cell>
          <cell r="F8952">
            <v>0</v>
          </cell>
          <cell r="G8952">
            <v>0</v>
          </cell>
        </row>
        <row r="8953">
          <cell r="A8953" t="str">
            <v>CONTRATISTA:</v>
          </cell>
          <cell r="B8953" t="str">
            <v>FUNCIONALES SIGOP</v>
          </cell>
          <cell r="C8953">
            <v>0</v>
          </cell>
          <cell r="D8953">
            <v>0</v>
          </cell>
          <cell r="E8953">
            <v>0</v>
          </cell>
          <cell r="F8953">
            <v>0</v>
          </cell>
          <cell r="G8953">
            <v>0</v>
          </cell>
        </row>
        <row r="8954">
          <cell r="A8954" t="str">
            <v>OBRA:</v>
          </cell>
          <cell r="B8954" t="str">
            <v>PRUEBA PLANILLA DE MEDICION</v>
          </cell>
          <cell r="C8954">
            <v>0</v>
          </cell>
          <cell r="D8954">
            <v>0</v>
          </cell>
          <cell r="E8954">
            <v>0</v>
          </cell>
          <cell r="F8954" t="str">
            <v>PRECIOS A:</v>
          </cell>
          <cell r="G8954">
            <v>0</v>
          </cell>
        </row>
        <row r="8955">
          <cell r="A8955" t="str">
            <v>UBICACIÓN:</v>
          </cell>
          <cell r="B8955" t="str">
            <v>CENTRO CIVICO</v>
          </cell>
          <cell r="C8955">
            <v>0</v>
          </cell>
          <cell r="D8955">
            <v>0</v>
          </cell>
          <cell r="E8955">
            <v>0</v>
          </cell>
          <cell r="F8955">
            <v>0</v>
          </cell>
          <cell r="G8955">
            <v>0</v>
          </cell>
        </row>
        <row r="8956">
          <cell r="A8956" t="str">
            <v>RUBRO:</v>
          </cell>
          <cell r="B8956" t="str">
            <v/>
          </cell>
          <cell r="C8956" t="str">
            <v/>
          </cell>
          <cell r="D8956">
            <v>0</v>
          </cell>
          <cell r="E8956">
            <v>0</v>
          </cell>
          <cell r="F8956">
            <v>0</v>
          </cell>
          <cell r="G8956">
            <v>0</v>
          </cell>
        </row>
        <row r="8957">
          <cell r="A8957" t="str">
            <v>ITEM:</v>
          </cell>
          <cell r="B8957" t="str">
            <v/>
          </cell>
          <cell r="C8957" t="str">
            <v/>
          </cell>
          <cell r="D8957">
            <v>0</v>
          </cell>
          <cell r="E8957">
            <v>0</v>
          </cell>
          <cell r="F8957" t="str">
            <v>UNIDAD:</v>
          </cell>
          <cell r="G8957" t="str">
            <v/>
          </cell>
        </row>
        <row r="8958">
          <cell r="A8958">
            <v>0</v>
          </cell>
          <cell r="B8958">
            <v>0</v>
          </cell>
          <cell r="C8958">
            <v>0</v>
          </cell>
          <cell r="D8958">
            <v>0</v>
          </cell>
          <cell r="E8958">
            <v>0</v>
          </cell>
          <cell r="F8958">
            <v>0</v>
          </cell>
          <cell r="G8958">
            <v>0</v>
          </cell>
        </row>
        <row r="8959">
          <cell r="A8959" t="str">
            <v>DATOS REDETERMINACION</v>
          </cell>
          <cell r="B8959">
            <v>0</v>
          </cell>
          <cell r="C8959" t="str">
            <v>DESIGNACION</v>
          </cell>
          <cell r="D8959" t="str">
            <v>U</v>
          </cell>
          <cell r="E8959" t="str">
            <v>Cantidad</v>
          </cell>
          <cell r="F8959" t="str">
            <v>$ Unitarios</v>
          </cell>
          <cell r="G8959" t="str">
            <v>$ Parcial</v>
          </cell>
        </row>
        <row r="8960">
          <cell r="A8960" t="str">
            <v>CÓDIGO</v>
          </cell>
          <cell r="B8960" t="str">
            <v>DESCRIPCIÓN</v>
          </cell>
          <cell r="C8960">
            <v>0</v>
          </cell>
          <cell r="D8960">
            <v>0</v>
          </cell>
          <cell r="E8960">
            <v>0</v>
          </cell>
          <cell r="F8960">
            <v>0</v>
          </cell>
          <cell r="G8960">
            <v>0</v>
          </cell>
        </row>
        <row r="8961">
          <cell r="A8961">
            <v>0</v>
          </cell>
          <cell r="B8961">
            <v>0</v>
          </cell>
          <cell r="C8961" t="str">
            <v>A - MATERIALES</v>
          </cell>
          <cell r="D8961">
            <v>0</v>
          </cell>
          <cell r="E8961">
            <v>0</v>
          </cell>
          <cell r="F8961">
            <v>0</v>
          </cell>
          <cell r="G8961">
            <v>0</v>
          </cell>
        </row>
        <row r="8962">
          <cell r="A8962" t="str">
            <v/>
          </cell>
          <cell r="B8962" t="str">
            <v/>
          </cell>
          <cell r="C8962">
            <v>0</v>
          </cell>
          <cell r="D8962" t="str">
            <v/>
          </cell>
          <cell r="E8962">
            <v>0</v>
          </cell>
          <cell r="F8962">
            <v>0</v>
          </cell>
          <cell r="G8962">
            <v>0</v>
          </cell>
        </row>
        <row r="8963">
          <cell r="A8963" t="str">
            <v/>
          </cell>
          <cell r="B8963" t="str">
            <v/>
          </cell>
          <cell r="C8963">
            <v>0</v>
          </cell>
          <cell r="D8963" t="str">
            <v/>
          </cell>
          <cell r="E8963">
            <v>0</v>
          </cell>
          <cell r="F8963">
            <v>0</v>
          </cell>
          <cell r="G8963">
            <v>0</v>
          </cell>
        </row>
        <row r="8964">
          <cell r="A8964" t="str">
            <v/>
          </cell>
          <cell r="B8964" t="str">
            <v/>
          </cell>
          <cell r="C8964">
            <v>0</v>
          </cell>
          <cell r="D8964" t="str">
            <v/>
          </cell>
          <cell r="E8964">
            <v>0</v>
          </cell>
          <cell r="F8964">
            <v>0</v>
          </cell>
          <cell r="G8964">
            <v>0</v>
          </cell>
        </row>
        <row r="8965">
          <cell r="A8965" t="str">
            <v/>
          </cell>
          <cell r="B8965" t="str">
            <v/>
          </cell>
          <cell r="C8965">
            <v>0</v>
          </cell>
          <cell r="D8965" t="str">
            <v/>
          </cell>
          <cell r="E8965">
            <v>0</v>
          </cell>
          <cell r="F8965">
            <v>0</v>
          </cell>
          <cell r="G8965">
            <v>0</v>
          </cell>
        </row>
        <row r="8966">
          <cell r="A8966" t="str">
            <v/>
          </cell>
          <cell r="B8966" t="str">
            <v/>
          </cell>
          <cell r="C8966">
            <v>0</v>
          </cell>
          <cell r="D8966" t="str">
            <v/>
          </cell>
          <cell r="E8966">
            <v>0</v>
          </cell>
          <cell r="F8966">
            <v>0</v>
          </cell>
          <cell r="G8966">
            <v>0</v>
          </cell>
        </row>
        <row r="8967">
          <cell r="A8967" t="str">
            <v/>
          </cell>
          <cell r="B8967" t="str">
            <v/>
          </cell>
          <cell r="C8967">
            <v>0</v>
          </cell>
          <cell r="D8967" t="str">
            <v/>
          </cell>
          <cell r="E8967">
            <v>0</v>
          </cell>
          <cell r="F8967">
            <v>0</v>
          </cell>
          <cell r="G8967">
            <v>0</v>
          </cell>
        </row>
        <row r="8968">
          <cell r="A8968" t="str">
            <v/>
          </cell>
          <cell r="B8968" t="str">
            <v/>
          </cell>
          <cell r="C8968">
            <v>0</v>
          </cell>
          <cell r="D8968" t="str">
            <v/>
          </cell>
          <cell r="E8968">
            <v>0</v>
          </cell>
          <cell r="F8968">
            <v>0</v>
          </cell>
          <cell r="G8968">
            <v>0</v>
          </cell>
        </row>
        <row r="8969">
          <cell r="A8969" t="str">
            <v/>
          </cell>
          <cell r="B8969" t="str">
            <v/>
          </cell>
          <cell r="C8969">
            <v>0</v>
          </cell>
          <cell r="D8969" t="str">
            <v/>
          </cell>
          <cell r="E8969">
            <v>0</v>
          </cell>
          <cell r="F8969">
            <v>0</v>
          </cell>
          <cell r="G8969">
            <v>0</v>
          </cell>
        </row>
        <row r="8970">
          <cell r="A8970" t="str">
            <v/>
          </cell>
          <cell r="B8970" t="str">
            <v/>
          </cell>
          <cell r="C8970">
            <v>0</v>
          </cell>
          <cell r="D8970" t="str">
            <v/>
          </cell>
          <cell r="E8970">
            <v>0</v>
          </cell>
          <cell r="F8970">
            <v>0</v>
          </cell>
          <cell r="G8970">
            <v>0</v>
          </cell>
        </row>
        <row r="8971">
          <cell r="A8971" t="str">
            <v/>
          </cell>
          <cell r="B8971" t="str">
            <v/>
          </cell>
          <cell r="C8971">
            <v>0</v>
          </cell>
          <cell r="D8971" t="str">
            <v/>
          </cell>
          <cell r="E8971">
            <v>0</v>
          </cell>
          <cell r="F8971">
            <v>0</v>
          </cell>
          <cell r="G8971">
            <v>0</v>
          </cell>
        </row>
        <row r="8972">
          <cell r="A8972" t="str">
            <v/>
          </cell>
          <cell r="B8972" t="str">
            <v/>
          </cell>
          <cell r="C8972">
            <v>0</v>
          </cell>
          <cell r="D8972" t="str">
            <v/>
          </cell>
          <cell r="E8972">
            <v>0</v>
          </cell>
          <cell r="F8972">
            <v>0</v>
          </cell>
          <cell r="G8972">
            <v>0</v>
          </cell>
        </row>
        <row r="8973">
          <cell r="A8973" t="str">
            <v/>
          </cell>
          <cell r="B8973" t="str">
            <v/>
          </cell>
          <cell r="C8973">
            <v>0</v>
          </cell>
          <cell r="D8973" t="str">
            <v/>
          </cell>
          <cell r="E8973">
            <v>0</v>
          </cell>
          <cell r="F8973">
            <v>0</v>
          </cell>
          <cell r="G8973">
            <v>0</v>
          </cell>
        </row>
        <row r="8974">
          <cell r="A8974" t="str">
            <v/>
          </cell>
          <cell r="B8974" t="str">
            <v/>
          </cell>
          <cell r="C8974">
            <v>0</v>
          </cell>
          <cell r="D8974" t="str">
            <v/>
          </cell>
          <cell r="E8974">
            <v>0</v>
          </cell>
          <cell r="F8974">
            <v>0</v>
          </cell>
          <cell r="G8974">
            <v>0</v>
          </cell>
        </row>
        <row r="8975">
          <cell r="A8975" t="str">
            <v/>
          </cell>
          <cell r="B8975" t="str">
            <v/>
          </cell>
          <cell r="C8975">
            <v>0</v>
          </cell>
          <cell r="D8975" t="str">
            <v/>
          </cell>
          <cell r="E8975">
            <v>0</v>
          </cell>
          <cell r="F8975">
            <v>0</v>
          </cell>
          <cell r="G8975">
            <v>0</v>
          </cell>
        </row>
        <row r="8976">
          <cell r="A8976">
            <v>0</v>
          </cell>
          <cell r="B8976">
            <v>0</v>
          </cell>
          <cell r="C8976">
            <v>0</v>
          </cell>
          <cell r="D8976">
            <v>0</v>
          </cell>
          <cell r="E8976">
            <v>0</v>
          </cell>
          <cell r="F8976" t="str">
            <v>Total A</v>
          </cell>
          <cell r="G8976">
            <v>0</v>
          </cell>
        </row>
        <row r="8977">
          <cell r="A8977">
            <v>0</v>
          </cell>
          <cell r="B8977">
            <v>0</v>
          </cell>
          <cell r="C8977" t="str">
            <v>B - MANO DE OBRA</v>
          </cell>
          <cell r="D8977">
            <v>0</v>
          </cell>
          <cell r="E8977">
            <v>0</v>
          </cell>
          <cell r="F8977">
            <v>0</v>
          </cell>
          <cell r="G8977">
            <v>0</v>
          </cell>
        </row>
        <row r="8978">
          <cell r="A8978" t="str">
            <v/>
          </cell>
          <cell r="B8978">
            <v>0</v>
          </cell>
          <cell r="C8978">
            <v>0</v>
          </cell>
          <cell r="D8978" t="str">
            <v/>
          </cell>
          <cell r="E8978">
            <v>0</v>
          </cell>
          <cell r="F8978">
            <v>0</v>
          </cell>
          <cell r="G8978">
            <v>0</v>
          </cell>
        </row>
        <row r="8979">
          <cell r="A8979" t="str">
            <v/>
          </cell>
          <cell r="B8979">
            <v>0</v>
          </cell>
          <cell r="C8979">
            <v>0</v>
          </cell>
          <cell r="D8979" t="str">
            <v/>
          </cell>
          <cell r="E8979">
            <v>0</v>
          </cell>
          <cell r="F8979">
            <v>0</v>
          </cell>
          <cell r="G8979">
            <v>0</v>
          </cell>
        </row>
        <row r="8980">
          <cell r="A8980" t="str">
            <v/>
          </cell>
          <cell r="B8980">
            <v>0</v>
          </cell>
          <cell r="C8980">
            <v>0</v>
          </cell>
          <cell r="D8980" t="str">
            <v/>
          </cell>
          <cell r="E8980">
            <v>0</v>
          </cell>
          <cell r="F8980">
            <v>0</v>
          </cell>
          <cell r="G8980">
            <v>0</v>
          </cell>
        </row>
        <row r="8981">
          <cell r="A8981" t="str">
            <v/>
          </cell>
          <cell r="B8981">
            <v>0</v>
          </cell>
          <cell r="C8981">
            <v>0</v>
          </cell>
          <cell r="D8981" t="str">
            <v/>
          </cell>
          <cell r="E8981">
            <v>0</v>
          </cell>
          <cell r="F8981">
            <v>0</v>
          </cell>
          <cell r="G8981">
            <v>0</v>
          </cell>
        </row>
        <row r="8982">
          <cell r="A8982" t="str">
            <v/>
          </cell>
          <cell r="B8982">
            <v>0</v>
          </cell>
          <cell r="C8982">
            <v>0</v>
          </cell>
          <cell r="D8982" t="str">
            <v/>
          </cell>
          <cell r="E8982">
            <v>0</v>
          </cell>
          <cell r="F8982">
            <v>0</v>
          </cell>
          <cell r="G8982">
            <v>0</v>
          </cell>
        </row>
        <row r="8983">
          <cell r="A8983" t="str">
            <v/>
          </cell>
          <cell r="B8983">
            <v>0</v>
          </cell>
          <cell r="C8983">
            <v>0</v>
          </cell>
          <cell r="D8983" t="str">
            <v/>
          </cell>
          <cell r="E8983">
            <v>0</v>
          </cell>
          <cell r="F8983">
            <v>0</v>
          </cell>
          <cell r="G8983">
            <v>0</v>
          </cell>
        </row>
        <row r="8984">
          <cell r="A8984" t="str">
            <v/>
          </cell>
          <cell r="B8984">
            <v>0</v>
          </cell>
          <cell r="C8984">
            <v>0</v>
          </cell>
          <cell r="D8984" t="str">
            <v/>
          </cell>
          <cell r="E8984">
            <v>0</v>
          </cell>
          <cell r="F8984">
            <v>0</v>
          </cell>
          <cell r="G8984">
            <v>0</v>
          </cell>
        </row>
        <row r="8985">
          <cell r="A8985" t="str">
            <v/>
          </cell>
          <cell r="B8985">
            <v>0</v>
          </cell>
          <cell r="C8985">
            <v>0</v>
          </cell>
          <cell r="D8985" t="str">
            <v/>
          </cell>
          <cell r="E8985">
            <v>0</v>
          </cell>
          <cell r="F8985">
            <v>0</v>
          </cell>
          <cell r="G8985">
            <v>0</v>
          </cell>
        </row>
        <row r="8986">
          <cell r="A8986">
            <v>0</v>
          </cell>
          <cell r="B8986">
            <v>0</v>
          </cell>
          <cell r="C8986">
            <v>0</v>
          </cell>
          <cell r="D8986">
            <v>0</v>
          </cell>
          <cell r="E8986">
            <v>0</v>
          </cell>
          <cell r="F8986" t="str">
            <v>Total B</v>
          </cell>
          <cell r="G8986">
            <v>0</v>
          </cell>
        </row>
        <row r="8987">
          <cell r="A8987">
            <v>0</v>
          </cell>
          <cell r="B8987">
            <v>0</v>
          </cell>
          <cell r="C8987" t="str">
            <v>C - EQUIPOS</v>
          </cell>
          <cell r="D8987">
            <v>0</v>
          </cell>
          <cell r="E8987">
            <v>0</v>
          </cell>
          <cell r="F8987">
            <v>0</v>
          </cell>
          <cell r="G8987">
            <v>0</v>
          </cell>
        </row>
        <row r="8988">
          <cell r="A8988" t="str">
            <v/>
          </cell>
          <cell r="B8988" t="str">
            <v/>
          </cell>
          <cell r="C8988">
            <v>0</v>
          </cell>
          <cell r="D8988" t="str">
            <v/>
          </cell>
          <cell r="E8988">
            <v>0</v>
          </cell>
          <cell r="F8988">
            <v>0</v>
          </cell>
          <cell r="G8988">
            <v>0</v>
          </cell>
        </row>
        <row r="8989">
          <cell r="A8989" t="str">
            <v/>
          </cell>
          <cell r="B8989" t="str">
            <v/>
          </cell>
          <cell r="C8989">
            <v>0</v>
          </cell>
          <cell r="D8989" t="str">
            <v/>
          </cell>
          <cell r="E8989">
            <v>0</v>
          </cell>
          <cell r="F8989">
            <v>0</v>
          </cell>
          <cell r="G8989">
            <v>0</v>
          </cell>
        </row>
        <row r="8990">
          <cell r="A8990" t="str">
            <v/>
          </cell>
          <cell r="B8990" t="str">
            <v/>
          </cell>
          <cell r="C8990">
            <v>0</v>
          </cell>
          <cell r="D8990" t="str">
            <v/>
          </cell>
          <cell r="E8990">
            <v>0</v>
          </cell>
          <cell r="F8990">
            <v>0</v>
          </cell>
          <cell r="G8990">
            <v>0</v>
          </cell>
        </row>
        <row r="8991">
          <cell r="A8991" t="str">
            <v/>
          </cell>
          <cell r="B8991" t="str">
            <v/>
          </cell>
          <cell r="C8991">
            <v>0</v>
          </cell>
          <cell r="D8991" t="str">
            <v/>
          </cell>
          <cell r="E8991">
            <v>0</v>
          </cell>
          <cell r="F8991">
            <v>0</v>
          </cell>
          <cell r="G8991">
            <v>0</v>
          </cell>
        </row>
        <row r="8992">
          <cell r="A8992" t="str">
            <v/>
          </cell>
          <cell r="B8992" t="str">
            <v/>
          </cell>
          <cell r="C8992">
            <v>0</v>
          </cell>
          <cell r="D8992" t="str">
            <v/>
          </cell>
          <cell r="E8992">
            <v>0</v>
          </cell>
          <cell r="F8992">
            <v>0</v>
          </cell>
          <cell r="G8992">
            <v>0</v>
          </cell>
        </row>
        <row r="8993">
          <cell r="A8993" t="str">
            <v/>
          </cell>
          <cell r="B8993" t="str">
            <v/>
          </cell>
          <cell r="C8993">
            <v>0</v>
          </cell>
          <cell r="D8993" t="str">
            <v/>
          </cell>
          <cell r="E8993">
            <v>0</v>
          </cell>
          <cell r="F8993">
            <v>0</v>
          </cell>
          <cell r="G8993">
            <v>0</v>
          </cell>
        </row>
        <row r="8994">
          <cell r="A8994" t="str">
            <v/>
          </cell>
          <cell r="B8994" t="str">
            <v/>
          </cell>
          <cell r="C8994">
            <v>0</v>
          </cell>
          <cell r="D8994" t="str">
            <v/>
          </cell>
          <cell r="E8994">
            <v>0</v>
          </cell>
          <cell r="F8994">
            <v>0</v>
          </cell>
          <cell r="G8994">
            <v>0</v>
          </cell>
        </row>
        <row r="8995">
          <cell r="A8995" t="str">
            <v/>
          </cell>
          <cell r="B8995" t="str">
            <v/>
          </cell>
          <cell r="C8995">
            <v>0</v>
          </cell>
          <cell r="D8995" t="str">
            <v/>
          </cell>
          <cell r="E8995">
            <v>0</v>
          </cell>
          <cell r="F8995">
            <v>0</v>
          </cell>
          <cell r="G8995">
            <v>0</v>
          </cell>
        </row>
        <row r="8996">
          <cell r="A8996" t="str">
            <v/>
          </cell>
          <cell r="B8996" t="str">
            <v/>
          </cell>
          <cell r="C8996">
            <v>0</v>
          </cell>
          <cell r="D8996" t="str">
            <v/>
          </cell>
          <cell r="E8996">
            <v>0</v>
          </cell>
          <cell r="F8996">
            <v>0</v>
          </cell>
          <cell r="G8996">
            <v>0</v>
          </cell>
        </row>
        <row r="8997">
          <cell r="A8997">
            <v>0</v>
          </cell>
          <cell r="B8997">
            <v>0</v>
          </cell>
          <cell r="C8997">
            <v>0</v>
          </cell>
          <cell r="D8997">
            <v>0</v>
          </cell>
          <cell r="E8997">
            <v>0</v>
          </cell>
          <cell r="F8997" t="str">
            <v>Total C</v>
          </cell>
          <cell r="G8997">
            <v>0</v>
          </cell>
        </row>
        <row r="8998">
          <cell r="A8998">
            <v>0</v>
          </cell>
          <cell r="B8998">
            <v>0</v>
          </cell>
          <cell r="C8998">
            <v>0</v>
          </cell>
          <cell r="D8998">
            <v>0</v>
          </cell>
          <cell r="E8998">
            <v>0</v>
          </cell>
          <cell r="F8998">
            <v>0</v>
          </cell>
          <cell r="G8998">
            <v>0</v>
          </cell>
        </row>
        <row r="8999">
          <cell r="A8999" t="str">
            <v/>
          </cell>
          <cell r="B8999" t="str">
            <v/>
          </cell>
          <cell r="C8999">
            <v>0</v>
          </cell>
          <cell r="D8999" t="str">
            <v>Costo  Neto</v>
          </cell>
          <cell r="E8999">
            <v>0</v>
          </cell>
          <cell r="F8999" t="str">
            <v>Total D=A+B+C</v>
          </cell>
          <cell r="G8999">
            <v>0</v>
          </cell>
        </row>
        <row r="9001">
          <cell r="A9001" t="str">
            <v>ANALISIS DE PRECIOS</v>
          </cell>
          <cell r="B9001">
            <v>0</v>
          </cell>
          <cell r="C9001">
            <v>0</v>
          </cell>
          <cell r="D9001">
            <v>0</v>
          </cell>
          <cell r="E9001">
            <v>0</v>
          </cell>
          <cell r="F9001">
            <v>0</v>
          </cell>
          <cell r="G9001">
            <v>0</v>
          </cell>
        </row>
        <row r="9002">
          <cell r="A9002" t="str">
            <v>COMITENTE:</v>
          </cell>
          <cell r="B9002" t="str">
            <v>DIRECCIÓN DE ARQUITECTURA</v>
          </cell>
          <cell r="C9002">
            <v>0</v>
          </cell>
          <cell r="D9002">
            <v>0</v>
          </cell>
          <cell r="E9002">
            <v>0</v>
          </cell>
          <cell r="F9002">
            <v>0</v>
          </cell>
          <cell r="G9002">
            <v>0</v>
          </cell>
        </row>
        <row r="9003">
          <cell r="A9003" t="str">
            <v>CONTRATISTA:</v>
          </cell>
          <cell r="B9003" t="str">
            <v>FUNCIONALES SIGOP</v>
          </cell>
          <cell r="C9003">
            <v>0</v>
          </cell>
          <cell r="D9003">
            <v>0</v>
          </cell>
          <cell r="E9003">
            <v>0</v>
          </cell>
          <cell r="F9003">
            <v>0</v>
          </cell>
          <cell r="G9003">
            <v>0</v>
          </cell>
        </row>
        <row r="9004">
          <cell r="A9004" t="str">
            <v>OBRA:</v>
          </cell>
          <cell r="B9004" t="str">
            <v>PRUEBA PLANILLA DE MEDICION</v>
          </cell>
          <cell r="C9004">
            <v>0</v>
          </cell>
          <cell r="D9004">
            <v>0</v>
          </cell>
          <cell r="E9004">
            <v>0</v>
          </cell>
          <cell r="F9004" t="str">
            <v>PRECIOS A:</v>
          </cell>
          <cell r="G9004">
            <v>0</v>
          </cell>
        </row>
        <row r="9005">
          <cell r="A9005" t="str">
            <v>UBICACIÓN:</v>
          </cell>
          <cell r="B9005" t="str">
            <v>CENTRO CIVICO</v>
          </cell>
          <cell r="C9005">
            <v>0</v>
          </cell>
          <cell r="D9005">
            <v>0</v>
          </cell>
          <cell r="E9005">
            <v>0</v>
          </cell>
          <cell r="F9005">
            <v>0</v>
          </cell>
          <cell r="G9005">
            <v>0</v>
          </cell>
        </row>
        <row r="9006">
          <cell r="A9006" t="str">
            <v>RUBRO:</v>
          </cell>
          <cell r="B9006" t="str">
            <v/>
          </cell>
          <cell r="C9006" t="str">
            <v/>
          </cell>
          <cell r="D9006">
            <v>0</v>
          </cell>
          <cell r="E9006">
            <v>0</v>
          </cell>
          <cell r="F9006">
            <v>0</v>
          </cell>
          <cell r="G9006">
            <v>0</v>
          </cell>
        </row>
        <row r="9007">
          <cell r="A9007" t="str">
            <v>ITEM:</v>
          </cell>
          <cell r="B9007" t="str">
            <v/>
          </cell>
          <cell r="C9007" t="str">
            <v/>
          </cell>
          <cell r="D9007">
            <v>0</v>
          </cell>
          <cell r="E9007">
            <v>0</v>
          </cell>
          <cell r="F9007" t="str">
            <v>UNIDAD:</v>
          </cell>
          <cell r="G9007" t="str">
            <v/>
          </cell>
        </row>
        <row r="9008">
          <cell r="A9008">
            <v>0</v>
          </cell>
          <cell r="B9008">
            <v>0</v>
          </cell>
          <cell r="C9008">
            <v>0</v>
          </cell>
          <cell r="D9008">
            <v>0</v>
          </cell>
          <cell r="E9008">
            <v>0</v>
          </cell>
          <cell r="F9008">
            <v>0</v>
          </cell>
          <cell r="G9008">
            <v>0</v>
          </cell>
        </row>
        <row r="9009">
          <cell r="A9009" t="str">
            <v>DATOS REDETERMINACION</v>
          </cell>
          <cell r="B9009">
            <v>0</v>
          </cell>
          <cell r="C9009" t="str">
            <v>DESIGNACION</v>
          </cell>
          <cell r="D9009" t="str">
            <v>U</v>
          </cell>
          <cell r="E9009" t="str">
            <v>Cantidad</v>
          </cell>
          <cell r="F9009" t="str">
            <v>$ Unitarios</v>
          </cell>
          <cell r="G9009" t="str">
            <v>$ Parcial</v>
          </cell>
        </row>
        <row r="9010">
          <cell r="A9010" t="str">
            <v>CÓDIGO</v>
          </cell>
          <cell r="B9010" t="str">
            <v>DESCRIPCIÓN</v>
          </cell>
          <cell r="C9010">
            <v>0</v>
          </cell>
          <cell r="D9010">
            <v>0</v>
          </cell>
          <cell r="E9010">
            <v>0</v>
          </cell>
          <cell r="F9010">
            <v>0</v>
          </cell>
          <cell r="G9010">
            <v>0</v>
          </cell>
        </row>
        <row r="9011">
          <cell r="A9011">
            <v>0</v>
          </cell>
          <cell r="B9011">
            <v>0</v>
          </cell>
          <cell r="C9011" t="str">
            <v>A - MATERIALES</v>
          </cell>
          <cell r="D9011">
            <v>0</v>
          </cell>
          <cell r="E9011">
            <v>0</v>
          </cell>
          <cell r="F9011">
            <v>0</v>
          </cell>
          <cell r="G9011">
            <v>0</v>
          </cell>
        </row>
        <row r="9012">
          <cell r="A9012" t="str">
            <v/>
          </cell>
          <cell r="B9012" t="str">
            <v/>
          </cell>
          <cell r="C9012">
            <v>0</v>
          </cell>
          <cell r="D9012" t="str">
            <v/>
          </cell>
          <cell r="E9012">
            <v>0</v>
          </cell>
          <cell r="F9012">
            <v>0</v>
          </cell>
          <cell r="G9012">
            <v>0</v>
          </cell>
        </row>
        <row r="9013">
          <cell r="A9013" t="str">
            <v/>
          </cell>
          <cell r="B9013" t="str">
            <v/>
          </cell>
          <cell r="C9013">
            <v>0</v>
          </cell>
          <cell r="D9013" t="str">
            <v/>
          </cell>
          <cell r="E9013">
            <v>0</v>
          </cell>
          <cell r="F9013">
            <v>0</v>
          </cell>
          <cell r="G9013">
            <v>0</v>
          </cell>
        </row>
        <row r="9014">
          <cell r="A9014" t="str">
            <v/>
          </cell>
          <cell r="B9014" t="str">
            <v/>
          </cell>
          <cell r="C9014">
            <v>0</v>
          </cell>
          <cell r="D9014" t="str">
            <v/>
          </cell>
          <cell r="E9014">
            <v>0</v>
          </cell>
          <cell r="F9014">
            <v>0</v>
          </cell>
          <cell r="G9014">
            <v>0</v>
          </cell>
        </row>
        <row r="9015">
          <cell r="A9015" t="str">
            <v/>
          </cell>
          <cell r="B9015" t="str">
            <v/>
          </cell>
          <cell r="C9015">
            <v>0</v>
          </cell>
          <cell r="D9015" t="str">
            <v/>
          </cell>
          <cell r="E9015">
            <v>0</v>
          </cell>
          <cell r="F9015">
            <v>0</v>
          </cell>
          <cell r="G9015">
            <v>0</v>
          </cell>
        </row>
        <row r="9016">
          <cell r="A9016" t="str">
            <v/>
          </cell>
          <cell r="B9016" t="str">
            <v/>
          </cell>
          <cell r="C9016">
            <v>0</v>
          </cell>
          <cell r="D9016" t="str">
            <v/>
          </cell>
          <cell r="E9016">
            <v>0</v>
          </cell>
          <cell r="F9016">
            <v>0</v>
          </cell>
          <cell r="G9016">
            <v>0</v>
          </cell>
        </row>
        <row r="9017">
          <cell r="A9017" t="str">
            <v/>
          </cell>
          <cell r="B9017" t="str">
            <v/>
          </cell>
          <cell r="C9017">
            <v>0</v>
          </cell>
          <cell r="D9017" t="str">
            <v/>
          </cell>
          <cell r="E9017">
            <v>0</v>
          </cell>
          <cell r="F9017">
            <v>0</v>
          </cell>
          <cell r="G9017">
            <v>0</v>
          </cell>
        </row>
        <row r="9018">
          <cell r="A9018" t="str">
            <v/>
          </cell>
          <cell r="B9018" t="str">
            <v/>
          </cell>
          <cell r="C9018">
            <v>0</v>
          </cell>
          <cell r="D9018" t="str">
            <v/>
          </cell>
          <cell r="E9018">
            <v>0</v>
          </cell>
          <cell r="F9018">
            <v>0</v>
          </cell>
          <cell r="G9018">
            <v>0</v>
          </cell>
        </row>
        <row r="9019">
          <cell r="A9019" t="str">
            <v/>
          </cell>
          <cell r="B9019" t="str">
            <v/>
          </cell>
          <cell r="C9019">
            <v>0</v>
          </cell>
          <cell r="D9019" t="str">
            <v/>
          </cell>
          <cell r="E9019">
            <v>0</v>
          </cell>
          <cell r="F9019">
            <v>0</v>
          </cell>
          <cell r="G9019">
            <v>0</v>
          </cell>
        </row>
        <row r="9020">
          <cell r="A9020" t="str">
            <v/>
          </cell>
          <cell r="B9020" t="str">
            <v/>
          </cell>
          <cell r="C9020">
            <v>0</v>
          </cell>
          <cell r="D9020" t="str">
            <v/>
          </cell>
          <cell r="E9020">
            <v>0</v>
          </cell>
          <cell r="F9020">
            <v>0</v>
          </cell>
          <cell r="G9020">
            <v>0</v>
          </cell>
        </row>
        <row r="9021">
          <cell r="A9021" t="str">
            <v/>
          </cell>
          <cell r="B9021" t="str">
            <v/>
          </cell>
          <cell r="C9021">
            <v>0</v>
          </cell>
          <cell r="D9021" t="str">
            <v/>
          </cell>
          <cell r="E9021">
            <v>0</v>
          </cell>
          <cell r="F9021">
            <v>0</v>
          </cell>
          <cell r="G9021">
            <v>0</v>
          </cell>
        </row>
        <row r="9022">
          <cell r="A9022" t="str">
            <v/>
          </cell>
          <cell r="B9022" t="str">
            <v/>
          </cell>
          <cell r="C9022">
            <v>0</v>
          </cell>
          <cell r="D9022" t="str">
            <v/>
          </cell>
          <cell r="E9022">
            <v>0</v>
          </cell>
          <cell r="F9022">
            <v>0</v>
          </cell>
          <cell r="G9022">
            <v>0</v>
          </cell>
        </row>
        <row r="9023">
          <cell r="A9023" t="str">
            <v/>
          </cell>
          <cell r="B9023" t="str">
            <v/>
          </cell>
          <cell r="C9023">
            <v>0</v>
          </cell>
          <cell r="D9023" t="str">
            <v/>
          </cell>
          <cell r="E9023">
            <v>0</v>
          </cell>
          <cell r="F9023">
            <v>0</v>
          </cell>
          <cell r="G9023">
            <v>0</v>
          </cell>
        </row>
        <row r="9024">
          <cell r="A9024" t="str">
            <v/>
          </cell>
          <cell r="B9024" t="str">
            <v/>
          </cell>
          <cell r="C9024">
            <v>0</v>
          </cell>
          <cell r="D9024" t="str">
            <v/>
          </cell>
          <cell r="E9024">
            <v>0</v>
          </cell>
          <cell r="F9024">
            <v>0</v>
          </cell>
          <cell r="G9024">
            <v>0</v>
          </cell>
        </row>
        <row r="9025">
          <cell r="A9025" t="str">
            <v/>
          </cell>
          <cell r="B9025" t="str">
            <v/>
          </cell>
          <cell r="C9025">
            <v>0</v>
          </cell>
          <cell r="D9025" t="str">
            <v/>
          </cell>
          <cell r="E9025">
            <v>0</v>
          </cell>
          <cell r="F9025">
            <v>0</v>
          </cell>
          <cell r="G9025">
            <v>0</v>
          </cell>
        </row>
        <row r="9026">
          <cell r="A9026">
            <v>0</v>
          </cell>
          <cell r="B9026">
            <v>0</v>
          </cell>
          <cell r="C9026">
            <v>0</v>
          </cell>
          <cell r="D9026">
            <v>0</v>
          </cell>
          <cell r="E9026">
            <v>0</v>
          </cell>
          <cell r="F9026" t="str">
            <v>Total A</v>
          </cell>
          <cell r="G9026">
            <v>0</v>
          </cell>
        </row>
        <row r="9027">
          <cell r="A9027">
            <v>0</v>
          </cell>
          <cell r="B9027">
            <v>0</v>
          </cell>
          <cell r="C9027" t="str">
            <v>B - MANO DE OBRA</v>
          </cell>
          <cell r="D9027">
            <v>0</v>
          </cell>
          <cell r="E9027">
            <v>0</v>
          </cell>
          <cell r="F9027">
            <v>0</v>
          </cell>
          <cell r="G9027">
            <v>0</v>
          </cell>
        </row>
        <row r="9028">
          <cell r="A9028" t="str">
            <v/>
          </cell>
          <cell r="B9028">
            <v>0</v>
          </cell>
          <cell r="C9028">
            <v>0</v>
          </cell>
          <cell r="D9028" t="str">
            <v/>
          </cell>
          <cell r="E9028">
            <v>0</v>
          </cell>
          <cell r="F9028">
            <v>0</v>
          </cell>
          <cell r="G9028">
            <v>0</v>
          </cell>
        </row>
        <row r="9029">
          <cell r="A9029" t="str">
            <v/>
          </cell>
          <cell r="B9029">
            <v>0</v>
          </cell>
          <cell r="C9029">
            <v>0</v>
          </cell>
          <cell r="D9029" t="str">
            <v/>
          </cell>
          <cell r="E9029">
            <v>0</v>
          </cell>
          <cell r="F9029">
            <v>0</v>
          </cell>
          <cell r="G9029">
            <v>0</v>
          </cell>
        </row>
        <row r="9030">
          <cell r="A9030" t="str">
            <v/>
          </cell>
          <cell r="B9030">
            <v>0</v>
          </cell>
          <cell r="C9030">
            <v>0</v>
          </cell>
          <cell r="D9030" t="str">
            <v/>
          </cell>
          <cell r="E9030">
            <v>0</v>
          </cell>
          <cell r="F9030">
            <v>0</v>
          </cell>
          <cell r="G9030">
            <v>0</v>
          </cell>
        </row>
        <row r="9031">
          <cell r="A9031" t="str">
            <v/>
          </cell>
          <cell r="B9031">
            <v>0</v>
          </cell>
          <cell r="C9031">
            <v>0</v>
          </cell>
          <cell r="D9031" t="str">
            <v/>
          </cell>
          <cell r="E9031">
            <v>0</v>
          </cell>
          <cell r="F9031">
            <v>0</v>
          </cell>
          <cell r="G9031">
            <v>0</v>
          </cell>
        </row>
        <row r="9032">
          <cell r="A9032" t="str">
            <v/>
          </cell>
          <cell r="B9032">
            <v>0</v>
          </cell>
          <cell r="C9032">
            <v>0</v>
          </cell>
          <cell r="D9032" t="str">
            <v/>
          </cell>
          <cell r="E9032">
            <v>0</v>
          </cell>
          <cell r="F9032">
            <v>0</v>
          </cell>
          <cell r="G9032">
            <v>0</v>
          </cell>
        </row>
        <row r="9033">
          <cell r="A9033" t="str">
            <v/>
          </cell>
          <cell r="B9033">
            <v>0</v>
          </cell>
          <cell r="C9033">
            <v>0</v>
          </cell>
          <cell r="D9033" t="str">
            <v/>
          </cell>
          <cell r="E9033">
            <v>0</v>
          </cell>
          <cell r="F9033">
            <v>0</v>
          </cell>
          <cell r="G9033">
            <v>0</v>
          </cell>
        </row>
        <row r="9034">
          <cell r="A9034" t="str">
            <v/>
          </cell>
          <cell r="B9034">
            <v>0</v>
          </cell>
          <cell r="C9034">
            <v>0</v>
          </cell>
          <cell r="D9034" t="str">
            <v/>
          </cell>
          <cell r="E9034">
            <v>0</v>
          </cell>
          <cell r="F9034">
            <v>0</v>
          </cell>
          <cell r="G9034">
            <v>0</v>
          </cell>
        </row>
        <row r="9035">
          <cell r="A9035" t="str">
            <v/>
          </cell>
          <cell r="B9035">
            <v>0</v>
          </cell>
          <cell r="C9035">
            <v>0</v>
          </cell>
          <cell r="D9035" t="str">
            <v/>
          </cell>
          <cell r="E9035">
            <v>0</v>
          </cell>
          <cell r="F9035">
            <v>0</v>
          </cell>
          <cell r="G9035">
            <v>0</v>
          </cell>
        </row>
        <row r="9036">
          <cell r="A9036">
            <v>0</v>
          </cell>
          <cell r="B9036">
            <v>0</v>
          </cell>
          <cell r="C9036">
            <v>0</v>
          </cell>
          <cell r="D9036">
            <v>0</v>
          </cell>
          <cell r="E9036">
            <v>0</v>
          </cell>
          <cell r="F9036" t="str">
            <v>Total B</v>
          </cell>
          <cell r="G9036">
            <v>0</v>
          </cell>
        </row>
        <row r="9037">
          <cell r="A9037">
            <v>0</v>
          </cell>
          <cell r="B9037">
            <v>0</v>
          </cell>
          <cell r="C9037" t="str">
            <v>C - EQUIPOS</v>
          </cell>
          <cell r="D9037">
            <v>0</v>
          </cell>
          <cell r="E9037">
            <v>0</v>
          </cell>
          <cell r="F9037">
            <v>0</v>
          </cell>
          <cell r="G9037">
            <v>0</v>
          </cell>
        </row>
        <row r="9038">
          <cell r="A9038" t="str">
            <v/>
          </cell>
          <cell r="B9038" t="str">
            <v/>
          </cell>
          <cell r="C9038">
            <v>0</v>
          </cell>
          <cell r="D9038" t="str">
            <v/>
          </cell>
          <cell r="E9038">
            <v>0</v>
          </cell>
          <cell r="F9038">
            <v>0</v>
          </cell>
          <cell r="G9038">
            <v>0</v>
          </cell>
        </row>
        <row r="9039">
          <cell r="A9039" t="str">
            <v/>
          </cell>
          <cell r="B9039" t="str">
            <v/>
          </cell>
          <cell r="C9039">
            <v>0</v>
          </cell>
          <cell r="D9039" t="str">
            <v/>
          </cell>
          <cell r="E9039">
            <v>0</v>
          </cell>
          <cell r="F9039">
            <v>0</v>
          </cell>
          <cell r="G9039">
            <v>0</v>
          </cell>
        </row>
        <row r="9040">
          <cell r="A9040" t="str">
            <v/>
          </cell>
          <cell r="B9040" t="str">
            <v/>
          </cell>
          <cell r="C9040">
            <v>0</v>
          </cell>
          <cell r="D9040" t="str">
            <v/>
          </cell>
          <cell r="E9040">
            <v>0</v>
          </cell>
          <cell r="F9040">
            <v>0</v>
          </cell>
          <cell r="G9040">
            <v>0</v>
          </cell>
        </row>
        <row r="9041">
          <cell r="A9041" t="str">
            <v/>
          </cell>
          <cell r="B9041" t="str">
            <v/>
          </cell>
          <cell r="C9041">
            <v>0</v>
          </cell>
          <cell r="D9041" t="str">
            <v/>
          </cell>
          <cell r="E9041">
            <v>0</v>
          </cell>
          <cell r="F9041">
            <v>0</v>
          </cell>
          <cell r="G9041">
            <v>0</v>
          </cell>
        </row>
        <row r="9042">
          <cell r="A9042" t="str">
            <v/>
          </cell>
          <cell r="B9042" t="str">
            <v/>
          </cell>
          <cell r="C9042">
            <v>0</v>
          </cell>
          <cell r="D9042" t="str">
            <v/>
          </cell>
          <cell r="E9042">
            <v>0</v>
          </cell>
          <cell r="F9042">
            <v>0</v>
          </cell>
          <cell r="G9042">
            <v>0</v>
          </cell>
        </row>
        <row r="9043">
          <cell r="A9043" t="str">
            <v/>
          </cell>
          <cell r="B9043" t="str">
            <v/>
          </cell>
          <cell r="C9043">
            <v>0</v>
          </cell>
          <cell r="D9043" t="str">
            <v/>
          </cell>
          <cell r="E9043">
            <v>0</v>
          </cell>
          <cell r="F9043">
            <v>0</v>
          </cell>
          <cell r="G9043">
            <v>0</v>
          </cell>
        </row>
        <row r="9044">
          <cell r="A9044" t="str">
            <v/>
          </cell>
          <cell r="B9044" t="str">
            <v/>
          </cell>
          <cell r="C9044">
            <v>0</v>
          </cell>
          <cell r="D9044" t="str">
            <v/>
          </cell>
          <cell r="E9044">
            <v>0</v>
          </cell>
          <cell r="F9044">
            <v>0</v>
          </cell>
          <cell r="G9044">
            <v>0</v>
          </cell>
        </row>
        <row r="9045">
          <cell r="A9045" t="str">
            <v/>
          </cell>
          <cell r="B9045" t="str">
            <v/>
          </cell>
          <cell r="C9045">
            <v>0</v>
          </cell>
          <cell r="D9045" t="str">
            <v/>
          </cell>
          <cell r="E9045">
            <v>0</v>
          </cell>
          <cell r="F9045">
            <v>0</v>
          </cell>
          <cell r="G9045">
            <v>0</v>
          </cell>
        </row>
        <row r="9046">
          <cell r="A9046" t="str">
            <v/>
          </cell>
          <cell r="B9046" t="str">
            <v/>
          </cell>
          <cell r="C9046">
            <v>0</v>
          </cell>
          <cell r="D9046" t="str">
            <v/>
          </cell>
          <cell r="E9046">
            <v>0</v>
          </cell>
          <cell r="F9046">
            <v>0</v>
          </cell>
          <cell r="G9046">
            <v>0</v>
          </cell>
        </row>
        <row r="9047">
          <cell r="A9047">
            <v>0</v>
          </cell>
          <cell r="B9047">
            <v>0</v>
          </cell>
          <cell r="C9047">
            <v>0</v>
          </cell>
          <cell r="D9047">
            <v>0</v>
          </cell>
          <cell r="E9047">
            <v>0</v>
          </cell>
          <cell r="F9047" t="str">
            <v>Total C</v>
          </cell>
          <cell r="G9047">
            <v>0</v>
          </cell>
        </row>
        <row r="9048">
          <cell r="A9048">
            <v>0</v>
          </cell>
          <cell r="B9048">
            <v>0</v>
          </cell>
          <cell r="C9048">
            <v>0</v>
          </cell>
          <cell r="D9048">
            <v>0</v>
          </cell>
          <cell r="E9048">
            <v>0</v>
          </cell>
          <cell r="F9048">
            <v>0</v>
          </cell>
          <cell r="G9048">
            <v>0</v>
          </cell>
        </row>
        <row r="9049">
          <cell r="A9049" t="str">
            <v/>
          </cell>
          <cell r="B9049" t="str">
            <v/>
          </cell>
          <cell r="C9049">
            <v>0</v>
          </cell>
          <cell r="D9049" t="str">
            <v>Costo  Neto</v>
          </cell>
          <cell r="E9049">
            <v>0</v>
          </cell>
          <cell r="F9049" t="str">
            <v>Total D=A+B+C</v>
          </cell>
          <cell r="G9049">
            <v>0</v>
          </cell>
        </row>
        <row r="9051">
          <cell r="A9051" t="str">
            <v>ANALISIS DE PRECIOS</v>
          </cell>
          <cell r="B9051">
            <v>0</v>
          </cell>
          <cell r="C9051">
            <v>0</v>
          </cell>
          <cell r="D9051">
            <v>0</v>
          </cell>
          <cell r="E9051">
            <v>0</v>
          </cell>
          <cell r="F9051">
            <v>0</v>
          </cell>
          <cell r="G9051">
            <v>0</v>
          </cell>
        </row>
        <row r="9052">
          <cell r="A9052" t="str">
            <v>COMITENTE:</v>
          </cell>
          <cell r="B9052" t="str">
            <v>DIRECCIÓN DE ARQUITECTURA</v>
          </cell>
          <cell r="C9052">
            <v>0</v>
          </cell>
          <cell r="D9052">
            <v>0</v>
          </cell>
          <cell r="E9052">
            <v>0</v>
          </cell>
          <cell r="F9052">
            <v>0</v>
          </cell>
          <cell r="G9052">
            <v>0</v>
          </cell>
        </row>
        <row r="9053">
          <cell r="A9053" t="str">
            <v>CONTRATISTA:</v>
          </cell>
          <cell r="B9053" t="str">
            <v>FUNCIONALES SIGOP</v>
          </cell>
          <cell r="C9053">
            <v>0</v>
          </cell>
          <cell r="D9053">
            <v>0</v>
          </cell>
          <cell r="E9053">
            <v>0</v>
          </cell>
          <cell r="F9053">
            <v>0</v>
          </cell>
          <cell r="G9053">
            <v>0</v>
          </cell>
        </row>
        <row r="9054">
          <cell r="A9054" t="str">
            <v>OBRA:</v>
          </cell>
          <cell r="B9054" t="str">
            <v>PRUEBA PLANILLA DE MEDICION</v>
          </cell>
          <cell r="C9054">
            <v>0</v>
          </cell>
          <cell r="D9054">
            <v>0</v>
          </cell>
          <cell r="E9054">
            <v>0</v>
          </cell>
          <cell r="F9054" t="str">
            <v>PRECIOS A:</v>
          </cell>
          <cell r="G9054">
            <v>0</v>
          </cell>
        </row>
        <row r="9055">
          <cell r="A9055" t="str">
            <v>UBICACIÓN:</v>
          </cell>
          <cell r="B9055" t="str">
            <v>CENTRO CIVICO</v>
          </cell>
          <cell r="C9055">
            <v>0</v>
          </cell>
          <cell r="D9055">
            <v>0</v>
          </cell>
          <cell r="E9055">
            <v>0</v>
          </cell>
          <cell r="F9055">
            <v>0</v>
          </cell>
          <cell r="G9055">
            <v>0</v>
          </cell>
        </row>
        <row r="9056">
          <cell r="A9056" t="str">
            <v>RUBRO:</v>
          </cell>
          <cell r="B9056" t="str">
            <v/>
          </cell>
          <cell r="C9056" t="str">
            <v/>
          </cell>
          <cell r="D9056">
            <v>0</v>
          </cell>
          <cell r="E9056">
            <v>0</v>
          </cell>
          <cell r="F9056">
            <v>0</v>
          </cell>
          <cell r="G9056">
            <v>0</v>
          </cell>
        </row>
        <row r="9057">
          <cell r="A9057" t="str">
            <v>ITEM:</v>
          </cell>
          <cell r="B9057" t="str">
            <v/>
          </cell>
          <cell r="C9057" t="str">
            <v/>
          </cell>
          <cell r="D9057">
            <v>0</v>
          </cell>
          <cell r="E9057">
            <v>0</v>
          </cell>
          <cell r="F9057" t="str">
            <v>UNIDAD:</v>
          </cell>
          <cell r="G9057" t="str">
            <v/>
          </cell>
        </row>
        <row r="9058">
          <cell r="A9058">
            <v>0</v>
          </cell>
          <cell r="B9058">
            <v>0</v>
          </cell>
          <cell r="C9058">
            <v>0</v>
          </cell>
          <cell r="D9058">
            <v>0</v>
          </cell>
          <cell r="E9058">
            <v>0</v>
          </cell>
          <cell r="F9058">
            <v>0</v>
          </cell>
          <cell r="G9058">
            <v>0</v>
          </cell>
        </row>
        <row r="9059">
          <cell r="A9059" t="str">
            <v>DATOS REDETERMINACION</v>
          </cell>
          <cell r="B9059">
            <v>0</v>
          </cell>
          <cell r="C9059" t="str">
            <v>DESIGNACION</v>
          </cell>
          <cell r="D9059" t="str">
            <v>U</v>
          </cell>
          <cell r="E9059" t="str">
            <v>Cantidad</v>
          </cell>
          <cell r="F9059" t="str">
            <v>$ Unitarios</v>
          </cell>
          <cell r="G9059" t="str">
            <v>$ Parcial</v>
          </cell>
        </row>
        <row r="9060">
          <cell r="A9060" t="str">
            <v>CÓDIGO</v>
          </cell>
          <cell r="B9060" t="str">
            <v>DESCRIPCIÓN</v>
          </cell>
          <cell r="C9060">
            <v>0</v>
          </cell>
          <cell r="D9060">
            <v>0</v>
          </cell>
          <cell r="E9060">
            <v>0</v>
          </cell>
          <cell r="F9060">
            <v>0</v>
          </cell>
          <cell r="G9060">
            <v>0</v>
          </cell>
        </row>
        <row r="9061">
          <cell r="A9061">
            <v>0</v>
          </cell>
          <cell r="B9061">
            <v>0</v>
          </cell>
          <cell r="C9061" t="str">
            <v>A - MATERIALES</v>
          </cell>
          <cell r="D9061">
            <v>0</v>
          </cell>
          <cell r="E9061">
            <v>0</v>
          </cell>
          <cell r="F9061">
            <v>0</v>
          </cell>
          <cell r="G9061">
            <v>0</v>
          </cell>
        </row>
        <row r="9062">
          <cell r="A9062" t="str">
            <v/>
          </cell>
          <cell r="B9062" t="str">
            <v/>
          </cell>
          <cell r="C9062">
            <v>0</v>
          </cell>
          <cell r="D9062" t="str">
            <v/>
          </cell>
          <cell r="E9062">
            <v>0</v>
          </cell>
          <cell r="F9062">
            <v>0</v>
          </cell>
          <cell r="G9062">
            <v>0</v>
          </cell>
        </row>
        <row r="9063">
          <cell r="A9063" t="str">
            <v/>
          </cell>
          <cell r="B9063" t="str">
            <v/>
          </cell>
          <cell r="C9063">
            <v>0</v>
          </cell>
          <cell r="D9063" t="str">
            <v/>
          </cell>
          <cell r="E9063">
            <v>0</v>
          </cell>
          <cell r="F9063">
            <v>0</v>
          </cell>
          <cell r="G9063">
            <v>0</v>
          </cell>
        </row>
        <row r="9064">
          <cell r="A9064" t="str">
            <v/>
          </cell>
          <cell r="B9064" t="str">
            <v/>
          </cell>
          <cell r="C9064">
            <v>0</v>
          </cell>
          <cell r="D9064" t="str">
            <v/>
          </cell>
          <cell r="E9064">
            <v>0</v>
          </cell>
          <cell r="F9064">
            <v>0</v>
          </cell>
          <cell r="G9064">
            <v>0</v>
          </cell>
        </row>
        <row r="9065">
          <cell r="A9065" t="str">
            <v/>
          </cell>
          <cell r="B9065" t="str">
            <v/>
          </cell>
          <cell r="C9065">
            <v>0</v>
          </cell>
          <cell r="D9065" t="str">
            <v/>
          </cell>
          <cell r="E9065">
            <v>0</v>
          </cell>
          <cell r="F9065">
            <v>0</v>
          </cell>
          <cell r="G9065">
            <v>0</v>
          </cell>
        </row>
        <row r="9066">
          <cell r="A9066" t="str">
            <v/>
          </cell>
          <cell r="B9066" t="str">
            <v/>
          </cell>
          <cell r="C9066">
            <v>0</v>
          </cell>
          <cell r="D9066" t="str">
            <v/>
          </cell>
          <cell r="E9066">
            <v>0</v>
          </cell>
          <cell r="F9066">
            <v>0</v>
          </cell>
          <cell r="G9066">
            <v>0</v>
          </cell>
        </row>
        <row r="9067">
          <cell r="A9067" t="str">
            <v/>
          </cell>
          <cell r="B9067" t="str">
            <v/>
          </cell>
          <cell r="C9067">
            <v>0</v>
          </cell>
          <cell r="D9067" t="str">
            <v/>
          </cell>
          <cell r="E9067">
            <v>0</v>
          </cell>
          <cell r="F9067">
            <v>0</v>
          </cell>
          <cell r="G9067">
            <v>0</v>
          </cell>
        </row>
        <row r="9068">
          <cell r="A9068" t="str">
            <v/>
          </cell>
          <cell r="B9068" t="str">
            <v/>
          </cell>
          <cell r="C9068">
            <v>0</v>
          </cell>
          <cell r="D9068" t="str">
            <v/>
          </cell>
          <cell r="E9068">
            <v>0</v>
          </cell>
          <cell r="F9068">
            <v>0</v>
          </cell>
          <cell r="G9068">
            <v>0</v>
          </cell>
        </row>
        <row r="9069">
          <cell r="A9069" t="str">
            <v/>
          </cell>
          <cell r="B9069" t="str">
            <v/>
          </cell>
          <cell r="C9069">
            <v>0</v>
          </cell>
          <cell r="D9069" t="str">
            <v/>
          </cell>
          <cell r="E9069">
            <v>0</v>
          </cell>
          <cell r="F9069">
            <v>0</v>
          </cell>
          <cell r="G9069">
            <v>0</v>
          </cell>
        </row>
        <row r="9070">
          <cell r="A9070" t="str">
            <v/>
          </cell>
          <cell r="B9070" t="str">
            <v/>
          </cell>
          <cell r="C9070">
            <v>0</v>
          </cell>
          <cell r="D9070" t="str">
            <v/>
          </cell>
          <cell r="E9070">
            <v>0</v>
          </cell>
          <cell r="F9070">
            <v>0</v>
          </cell>
          <cell r="G9070">
            <v>0</v>
          </cell>
        </row>
        <row r="9071">
          <cell r="A9071" t="str">
            <v/>
          </cell>
          <cell r="B9071" t="str">
            <v/>
          </cell>
          <cell r="C9071">
            <v>0</v>
          </cell>
          <cell r="D9071" t="str">
            <v/>
          </cell>
          <cell r="E9071">
            <v>0</v>
          </cell>
          <cell r="F9071">
            <v>0</v>
          </cell>
          <cell r="G9071">
            <v>0</v>
          </cell>
        </row>
        <row r="9072">
          <cell r="A9072" t="str">
            <v/>
          </cell>
          <cell r="B9072" t="str">
            <v/>
          </cell>
          <cell r="C9072">
            <v>0</v>
          </cell>
          <cell r="D9072" t="str">
            <v/>
          </cell>
          <cell r="E9072">
            <v>0</v>
          </cell>
          <cell r="F9072">
            <v>0</v>
          </cell>
          <cell r="G9072">
            <v>0</v>
          </cell>
        </row>
        <row r="9073">
          <cell r="A9073" t="str">
            <v/>
          </cell>
          <cell r="B9073" t="str">
            <v/>
          </cell>
          <cell r="C9073">
            <v>0</v>
          </cell>
          <cell r="D9073" t="str">
            <v/>
          </cell>
          <cell r="E9073">
            <v>0</v>
          </cell>
          <cell r="F9073">
            <v>0</v>
          </cell>
          <cell r="G9073">
            <v>0</v>
          </cell>
        </row>
        <row r="9074">
          <cell r="A9074" t="str">
            <v/>
          </cell>
          <cell r="B9074" t="str">
            <v/>
          </cell>
          <cell r="C9074">
            <v>0</v>
          </cell>
          <cell r="D9074" t="str">
            <v/>
          </cell>
          <cell r="E9074">
            <v>0</v>
          </cell>
          <cell r="F9074">
            <v>0</v>
          </cell>
          <cell r="G9074">
            <v>0</v>
          </cell>
        </row>
        <row r="9075">
          <cell r="A9075" t="str">
            <v/>
          </cell>
          <cell r="B9075" t="str">
            <v/>
          </cell>
          <cell r="C9075">
            <v>0</v>
          </cell>
          <cell r="D9075" t="str">
            <v/>
          </cell>
          <cell r="E9075">
            <v>0</v>
          </cell>
          <cell r="F9075">
            <v>0</v>
          </cell>
          <cell r="G9075">
            <v>0</v>
          </cell>
        </row>
        <row r="9076">
          <cell r="A9076">
            <v>0</v>
          </cell>
          <cell r="B9076">
            <v>0</v>
          </cell>
          <cell r="C9076">
            <v>0</v>
          </cell>
          <cell r="D9076">
            <v>0</v>
          </cell>
          <cell r="E9076">
            <v>0</v>
          </cell>
          <cell r="F9076" t="str">
            <v>Total A</v>
          </cell>
          <cell r="G9076">
            <v>0</v>
          </cell>
        </row>
        <row r="9077">
          <cell r="A9077">
            <v>0</v>
          </cell>
          <cell r="B9077">
            <v>0</v>
          </cell>
          <cell r="C9077" t="str">
            <v>B - MANO DE OBRA</v>
          </cell>
          <cell r="D9077">
            <v>0</v>
          </cell>
          <cell r="E9077">
            <v>0</v>
          </cell>
          <cell r="F9077">
            <v>0</v>
          </cell>
          <cell r="G9077">
            <v>0</v>
          </cell>
        </row>
        <row r="9078">
          <cell r="A9078" t="str">
            <v/>
          </cell>
          <cell r="B9078">
            <v>0</v>
          </cell>
          <cell r="C9078">
            <v>0</v>
          </cell>
          <cell r="D9078" t="str">
            <v/>
          </cell>
          <cell r="E9078">
            <v>0</v>
          </cell>
          <cell r="F9078">
            <v>0</v>
          </cell>
          <cell r="G9078">
            <v>0</v>
          </cell>
        </row>
        <row r="9079">
          <cell r="A9079" t="str">
            <v/>
          </cell>
          <cell r="B9079">
            <v>0</v>
          </cell>
          <cell r="C9079">
            <v>0</v>
          </cell>
          <cell r="D9079" t="str">
            <v/>
          </cell>
          <cell r="E9079">
            <v>0</v>
          </cell>
          <cell r="F9079">
            <v>0</v>
          </cell>
          <cell r="G9079">
            <v>0</v>
          </cell>
        </row>
        <row r="9080">
          <cell r="A9080" t="str">
            <v/>
          </cell>
          <cell r="B9080">
            <v>0</v>
          </cell>
          <cell r="C9080">
            <v>0</v>
          </cell>
          <cell r="D9080" t="str">
            <v/>
          </cell>
          <cell r="E9080">
            <v>0</v>
          </cell>
          <cell r="F9080">
            <v>0</v>
          </cell>
          <cell r="G9080">
            <v>0</v>
          </cell>
        </row>
        <row r="9081">
          <cell r="A9081" t="str">
            <v/>
          </cell>
          <cell r="B9081">
            <v>0</v>
          </cell>
          <cell r="C9081">
            <v>0</v>
          </cell>
          <cell r="D9081" t="str">
            <v/>
          </cell>
          <cell r="E9081">
            <v>0</v>
          </cell>
          <cell r="F9081">
            <v>0</v>
          </cell>
          <cell r="G9081">
            <v>0</v>
          </cell>
        </row>
        <row r="9082">
          <cell r="A9082" t="str">
            <v/>
          </cell>
          <cell r="B9082">
            <v>0</v>
          </cell>
          <cell r="C9082">
            <v>0</v>
          </cell>
          <cell r="D9082" t="str">
            <v/>
          </cell>
          <cell r="E9082">
            <v>0</v>
          </cell>
          <cell r="F9082">
            <v>0</v>
          </cell>
          <cell r="G9082">
            <v>0</v>
          </cell>
        </row>
        <row r="9083">
          <cell r="A9083" t="str">
            <v/>
          </cell>
          <cell r="B9083">
            <v>0</v>
          </cell>
          <cell r="C9083">
            <v>0</v>
          </cell>
          <cell r="D9083" t="str">
            <v/>
          </cell>
          <cell r="E9083">
            <v>0</v>
          </cell>
          <cell r="F9083">
            <v>0</v>
          </cell>
          <cell r="G9083">
            <v>0</v>
          </cell>
        </row>
        <row r="9084">
          <cell r="A9084" t="str">
            <v/>
          </cell>
          <cell r="B9084">
            <v>0</v>
          </cell>
          <cell r="C9084">
            <v>0</v>
          </cell>
          <cell r="D9084" t="str">
            <v/>
          </cell>
          <cell r="E9084">
            <v>0</v>
          </cell>
          <cell r="F9084">
            <v>0</v>
          </cell>
          <cell r="G9084">
            <v>0</v>
          </cell>
        </row>
        <row r="9085">
          <cell r="A9085" t="str">
            <v/>
          </cell>
          <cell r="B9085">
            <v>0</v>
          </cell>
          <cell r="C9085">
            <v>0</v>
          </cell>
          <cell r="D9085" t="str">
            <v/>
          </cell>
          <cell r="E9085">
            <v>0</v>
          </cell>
          <cell r="F9085">
            <v>0</v>
          </cell>
          <cell r="G9085">
            <v>0</v>
          </cell>
        </row>
        <row r="9086">
          <cell r="A9086">
            <v>0</v>
          </cell>
          <cell r="B9086">
            <v>0</v>
          </cell>
          <cell r="C9086">
            <v>0</v>
          </cell>
          <cell r="D9086">
            <v>0</v>
          </cell>
          <cell r="E9086">
            <v>0</v>
          </cell>
          <cell r="F9086" t="str">
            <v>Total B</v>
          </cell>
          <cell r="G9086">
            <v>0</v>
          </cell>
        </row>
        <row r="9087">
          <cell r="A9087">
            <v>0</v>
          </cell>
          <cell r="B9087">
            <v>0</v>
          </cell>
          <cell r="C9087" t="str">
            <v>C - EQUIPOS</v>
          </cell>
          <cell r="D9087">
            <v>0</v>
          </cell>
          <cell r="E9087">
            <v>0</v>
          </cell>
          <cell r="F9087">
            <v>0</v>
          </cell>
          <cell r="G9087">
            <v>0</v>
          </cell>
        </row>
        <row r="9088">
          <cell r="A9088" t="str">
            <v/>
          </cell>
          <cell r="B9088" t="str">
            <v/>
          </cell>
          <cell r="C9088">
            <v>0</v>
          </cell>
          <cell r="D9088" t="str">
            <v/>
          </cell>
          <cell r="E9088">
            <v>0</v>
          </cell>
          <cell r="F9088">
            <v>0</v>
          </cell>
          <cell r="G9088">
            <v>0</v>
          </cell>
        </row>
        <row r="9089">
          <cell r="A9089" t="str">
            <v/>
          </cell>
          <cell r="B9089" t="str">
            <v/>
          </cell>
          <cell r="C9089">
            <v>0</v>
          </cell>
          <cell r="D9089" t="str">
            <v/>
          </cell>
          <cell r="E9089">
            <v>0</v>
          </cell>
          <cell r="F9089">
            <v>0</v>
          </cell>
          <cell r="G9089">
            <v>0</v>
          </cell>
        </row>
        <row r="9090">
          <cell r="A9090" t="str">
            <v/>
          </cell>
          <cell r="B9090" t="str">
            <v/>
          </cell>
          <cell r="C9090">
            <v>0</v>
          </cell>
          <cell r="D9090" t="str">
            <v/>
          </cell>
          <cell r="E9090">
            <v>0</v>
          </cell>
          <cell r="F9090">
            <v>0</v>
          </cell>
          <cell r="G9090">
            <v>0</v>
          </cell>
        </row>
        <row r="9091">
          <cell r="A9091" t="str">
            <v/>
          </cell>
          <cell r="B9091" t="str">
            <v/>
          </cell>
          <cell r="C9091">
            <v>0</v>
          </cell>
          <cell r="D9091" t="str">
            <v/>
          </cell>
          <cell r="E9091">
            <v>0</v>
          </cell>
          <cell r="F9091">
            <v>0</v>
          </cell>
          <cell r="G9091">
            <v>0</v>
          </cell>
        </row>
        <row r="9092">
          <cell r="A9092" t="str">
            <v/>
          </cell>
          <cell r="B9092" t="str">
            <v/>
          </cell>
          <cell r="C9092">
            <v>0</v>
          </cell>
          <cell r="D9092" t="str">
            <v/>
          </cell>
          <cell r="E9092">
            <v>0</v>
          </cell>
          <cell r="F9092">
            <v>0</v>
          </cell>
          <cell r="G9092">
            <v>0</v>
          </cell>
        </row>
        <row r="9093">
          <cell r="A9093" t="str">
            <v/>
          </cell>
          <cell r="B9093" t="str">
            <v/>
          </cell>
          <cell r="C9093">
            <v>0</v>
          </cell>
          <cell r="D9093" t="str">
            <v/>
          </cell>
          <cell r="E9093">
            <v>0</v>
          </cell>
          <cell r="F9093">
            <v>0</v>
          </cell>
          <cell r="G9093">
            <v>0</v>
          </cell>
        </row>
        <row r="9094">
          <cell r="A9094" t="str">
            <v/>
          </cell>
          <cell r="B9094" t="str">
            <v/>
          </cell>
          <cell r="C9094">
            <v>0</v>
          </cell>
          <cell r="D9094" t="str">
            <v/>
          </cell>
          <cell r="E9094">
            <v>0</v>
          </cell>
          <cell r="F9094">
            <v>0</v>
          </cell>
          <cell r="G9094">
            <v>0</v>
          </cell>
        </row>
        <row r="9095">
          <cell r="A9095" t="str">
            <v/>
          </cell>
          <cell r="B9095" t="str">
            <v/>
          </cell>
          <cell r="C9095">
            <v>0</v>
          </cell>
          <cell r="D9095" t="str">
            <v/>
          </cell>
          <cell r="E9095">
            <v>0</v>
          </cell>
          <cell r="F9095">
            <v>0</v>
          </cell>
          <cell r="G9095">
            <v>0</v>
          </cell>
        </row>
        <row r="9096">
          <cell r="A9096" t="str">
            <v/>
          </cell>
          <cell r="B9096" t="str">
            <v/>
          </cell>
          <cell r="C9096">
            <v>0</v>
          </cell>
          <cell r="D9096" t="str">
            <v/>
          </cell>
          <cell r="E9096">
            <v>0</v>
          </cell>
          <cell r="F9096">
            <v>0</v>
          </cell>
          <cell r="G9096">
            <v>0</v>
          </cell>
        </row>
        <row r="9097">
          <cell r="A9097">
            <v>0</v>
          </cell>
          <cell r="B9097">
            <v>0</v>
          </cell>
          <cell r="C9097">
            <v>0</v>
          </cell>
          <cell r="D9097">
            <v>0</v>
          </cell>
          <cell r="E9097">
            <v>0</v>
          </cell>
          <cell r="F9097" t="str">
            <v>Total C</v>
          </cell>
          <cell r="G9097">
            <v>0</v>
          </cell>
        </row>
        <row r="9098">
          <cell r="A9098">
            <v>0</v>
          </cell>
          <cell r="B9098">
            <v>0</v>
          </cell>
          <cell r="C9098">
            <v>0</v>
          </cell>
          <cell r="D9098">
            <v>0</v>
          </cell>
          <cell r="E9098">
            <v>0</v>
          </cell>
          <cell r="F9098">
            <v>0</v>
          </cell>
          <cell r="G9098">
            <v>0</v>
          </cell>
        </row>
        <row r="9099">
          <cell r="A9099" t="str">
            <v/>
          </cell>
          <cell r="B9099" t="str">
            <v/>
          </cell>
          <cell r="C9099">
            <v>0</v>
          </cell>
          <cell r="D9099" t="str">
            <v>Costo  Neto</v>
          </cell>
          <cell r="E9099">
            <v>0</v>
          </cell>
          <cell r="F9099" t="str">
            <v>Total D=A+B+C</v>
          </cell>
          <cell r="G9099">
            <v>0</v>
          </cell>
        </row>
        <row r="9101">
          <cell r="A9101" t="str">
            <v>ANALISIS DE PRECIOS</v>
          </cell>
          <cell r="B9101">
            <v>0</v>
          </cell>
          <cell r="C9101">
            <v>0</v>
          </cell>
          <cell r="D9101">
            <v>0</v>
          </cell>
          <cell r="E9101">
            <v>0</v>
          </cell>
          <cell r="F9101">
            <v>0</v>
          </cell>
          <cell r="G9101">
            <v>0</v>
          </cell>
        </row>
        <row r="9102">
          <cell r="A9102" t="str">
            <v>COMITENTE:</v>
          </cell>
          <cell r="B9102" t="str">
            <v>DIRECCIÓN DE ARQUITECTURA</v>
          </cell>
          <cell r="C9102">
            <v>0</v>
          </cell>
          <cell r="D9102">
            <v>0</v>
          </cell>
          <cell r="E9102">
            <v>0</v>
          </cell>
          <cell r="F9102">
            <v>0</v>
          </cell>
          <cell r="G9102">
            <v>0</v>
          </cell>
        </row>
        <row r="9103">
          <cell r="A9103" t="str">
            <v>CONTRATISTA:</v>
          </cell>
          <cell r="B9103" t="str">
            <v>FUNCIONALES SIGOP</v>
          </cell>
          <cell r="C9103">
            <v>0</v>
          </cell>
          <cell r="D9103">
            <v>0</v>
          </cell>
          <cell r="E9103">
            <v>0</v>
          </cell>
          <cell r="F9103">
            <v>0</v>
          </cell>
          <cell r="G9103">
            <v>0</v>
          </cell>
        </row>
        <row r="9104">
          <cell r="A9104" t="str">
            <v>OBRA:</v>
          </cell>
          <cell r="B9104" t="str">
            <v>PRUEBA PLANILLA DE MEDICION</v>
          </cell>
          <cell r="C9104">
            <v>0</v>
          </cell>
          <cell r="D9104">
            <v>0</v>
          </cell>
          <cell r="E9104">
            <v>0</v>
          </cell>
          <cell r="F9104" t="str">
            <v>PRECIOS A:</v>
          </cell>
          <cell r="G9104">
            <v>0</v>
          </cell>
        </row>
        <row r="9105">
          <cell r="A9105" t="str">
            <v>UBICACIÓN:</v>
          </cell>
          <cell r="B9105" t="str">
            <v>CENTRO CIVICO</v>
          </cell>
          <cell r="C9105">
            <v>0</v>
          </cell>
          <cell r="D9105">
            <v>0</v>
          </cell>
          <cell r="E9105">
            <v>0</v>
          </cell>
          <cell r="F9105">
            <v>0</v>
          </cell>
          <cell r="G9105">
            <v>0</v>
          </cell>
        </row>
        <row r="9106">
          <cell r="A9106" t="str">
            <v>RUBRO:</v>
          </cell>
          <cell r="B9106" t="str">
            <v/>
          </cell>
          <cell r="C9106" t="str">
            <v/>
          </cell>
          <cell r="D9106">
            <v>0</v>
          </cell>
          <cell r="E9106">
            <v>0</v>
          </cell>
          <cell r="F9106">
            <v>0</v>
          </cell>
          <cell r="G9106">
            <v>0</v>
          </cell>
        </row>
        <row r="9107">
          <cell r="A9107" t="str">
            <v>ITEM:</v>
          </cell>
          <cell r="B9107" t="str">
            <v/>
          </cell>
          <cell r="C9107" t="str">
            <v/>
          </cell>
          <cell r="D9107">
            <v>0</v>
          </cell>
          <cell r="E9107">
            <v>0</v>
          </cell>
          <cell r="F9107" t="str">
            <v>UNIDAD:</v>
          </cell>
          <cell r="G9107" t="str">
            <v/>
          </cell>
        </row>
        <row r="9108">
          <cell r="A9108">
            <v>0</v>
          </cell>
          <cell r="B9108">
            <v>0</v>
          </cell>
          <cell r="C9108">
            <v>0</v>
          </cell>
          <cell r="D9108">
            <v>0</v>
          </cell>
          <cell r="E9108">
            <v>0</v>
          </cell>
          <cell r="F9108">
            <v>0</v>
          </cell>
          <cell r="G9108">
            <v>0</v>
          </cell>
        </row>
        <row r="9109">
          <cell r="A9109" t="str">
            <v>DATOS REDETERMINACION</v>
          </cell>
          <cell r="B9109">
            <v>0</v>
          </cell>
          <cell r="C9109" t="str">
            <v>DESIGNACION</v>
          </cell>
          <cell r="D9109" t="str">
            <v>U</v>
          </cell>
          <cell r="E9109" t="str">
            <v>Cantidad</v>
          </cell>
          <cell r="F9109" t="str">
            <v>$ Unitarios</v>
          </cell>
          <cell r="G9109" t="str">
            <v>$ Parcial</v>
          </cell>
        </row>
        <row r="9110">
          <cell r="A9110" t="str">
            <v>CÓDIGO</v>
          </cell>
          <cell r="B9110" t="str">
            <v>DESCRIPCIÓN</v>
          </cell>
          <cell r="C9110">
            <v>0</v>
          </cell>
          <cell r="D9110">
            <v>0</v>
          </cell>
          <cell r="E9110">
            <v>0</v>
          </cell>
          <cell r="F9110">
            <v>0</v>
          </cell>
          <cell r="G9110">
            <v>0</v>
          </cell>
        </row>
        <row r="9111">
          <cell r="A9111">
            <v>0</v>
          </cell>
          <cell r="B9111">
            <v>0</v>
          </cell>
          <cell r="C9111" t="str">
            <v>A - MATERIALES</v>
          </cell>
          <cell r="D9111">
            <v>0</v>
          </cell>
          <cell r="E9111">
            <v>0</v>
          </cell>
          <cell r="F9111">
            <v>0</v>
          </cell>
          <cell r="G9111">
            <v>0</v>
          </cell>
        </row>
        <row r="9112">
          <cell r="A9112" t="str">
            <v/>
          </cell>
          <cell r="B9112" t="str">
            <v/>
          </cell>
          <cell r="C9112">
            <v>0</v>
          </cell>
          <cell r="D9112" t="str">
            <v/>
          </cell>
          <cell r="E9112">
            <v>0</v>
          </cell>
          <cell r="F9112">
            <v>0</v>
          </cell>
          <cell r="G9112">
            <v>0</v>
          </cell>
        </row>
        <row r="9113">
          <cell r="A9113" t="str">
            <v/>
          </cell>
          <cell r="B9113" t="str">
            <v/>
          </cell>
          <cell r="C9113">
            <v>0</v>
          </cell>
          <cell r="D9113" t="str">
            <v/>
          </cell>
          <cell r="E9113">
            <v>0</v>
          </cell>
          <cell r="F9113">
            <v>0</v>
          </cell>
          <cell r="G9113">
            <v>0</v>
          </cell>
        </row>
        <row r="9114">
          <cell r="A9114" t="str">
            <v/>
          </cell>
          <cell r="B9114" t="str">
            <v/>
          </cell>
          <cell r="C9114">
            <v>0</v>
          </cell>
          <cell r="D9114" t="str">
            <v/>
          </cell>
          <cell r="E9114">
            <v>0</v>
          </cell>
          <cell r="F9114">
            <v>0</v>
          </cell>
          <cell r="G9114">
            <v>0</v>
          </cell>
        </row>
        <row r="9115">
          <cell r="A9115" t="str">
            <v/>
          </cell>
          <cell r="B9115" t="str">
            <v/>
          </cell>
          <cell r="C9115">
            <v>0</v>
          </cell>
          <cell r="D9115" t="str">
            <v/>
          </cell>
          <cell r="E9115">
            <v>0</v>
          </cell>
          <cell r="F9115">
            <v>0</v>
          </cell>
          <cell r="G9115">
            <v>0</v>
          </cell>
        </row>
        <row r="9116">
          <cell r="A9116" t="str">
            <v/>
          </cell>
          <cell r="B9116" t="str">
            <v/>
          </cell>
          <cell r="C9116">
            <v>0</v>
          </cell>
          <cell r="D9116" t="str">
            <v/>
          </cell>
          <cell r="E9116">
            <v>0</v>
          </cell>
          <cell r="F9116">
            <v>0</v>
          </cell>
          <cell r="G9116">
            <v>0</v>
          </cell>
        </row>
        <row r="9117">
          <cell r="A9117" t="str">
            <v/>
          </cell>
          <cell r="B9117" t="str">
            <v/>
          </cell>
          <cell r="C9117">
            <v>0</v>
          </cell>
          <cell r="D9117" t="str">
            <v/>
          </cell>
          <cell r="E9117">
            <v>0</v>
          </cell>
          <cell r="F9117">
            <v>0</v>
          </cell>
          <cell r="G9117">
            <v>0</v>
          </cell>
        </row>
        <row r="9118">
          <cell r="A9118" t="str">
            <v/>
          </cell>
          <cell r="B9118" t="str">
            <v/>
          </cell>
          <cell r="C9118">
            <v>0</v>
          </cell>
          <cell r="D9118" t="str">
            <v/>
          </cell>
          <cell r="E9118">
            <v>0</v>
          </cell>
          <cell r="F9118">
            <v>0</v>
          </cell>
          <cell r="G9118">
            <v>0</v>
          </cell>
        </row>
        <row r="9119">
          <cell r="A9119" t="str">
            <v/>
          </cell>
          <cell r="B9119" t="str">
            <v/>
          </cell>
          <cell r="C9119">
            <v>0</v>
          </cell>
          <cell r="D9119" t="str">
            <v/>
          </cell>
          <cell r="E9119">
            <v>0</v>
          </cell>
          <cell r="F9119">
            <v>0</v>
          </cell>
          <cell r="G9119">
            <v>0</v>
          </cell>
        </row>
        <row r="9120">
          <cell r="A9120" t="str">
            <v/>
          </cell>
          <cell r="B9120" t="str">
            <v/>
          </cell>
          <cell r="C9120">
            <v>0</v>
          </cell>
          <cell r="D9120" t="str">
            <v/>
          </cell>
          <cell r="E9120">
            <v>0</v>
          </cell>
          <cell r="F9120">
            <v>0</v>
          </cell>
          <cell r="G9120">
            <v>0</v>
          </cell>
        </row>
        <row r="9121">
          <cell r="A9121" t="str">
            <v/>
          </cell>
          <cell r="B9121" t="str">
            <v/>
          </cell>
          <cell r="C9121">
            <v>0</v>
          </cell>
          <cell r="D9121" t="str">
            <v/>
          </cell>
          <cell r="E9121">
            <v>0</v>
          </cell>
          <cell r="F9121">
            <v>0</v>
          </cell>
          <cell r="G9121">
            <v>0</v>
          </cell>
        </row>
        <row r="9122">
          <cell r="A9122" t="str">
            <v/>
          </cell>
          <cell r="B9122" t="str">
            <v/>
          </cell>
          <cell r="C9122">
            <v>0</v>
          </cell>
          <cell r="D9122" t="str">
            <v/>
          </cell>
          <cell r="E9122">
            <v>0</v>
          </cell>
          <cell r="F9122">
            <v>0</v>
          </cell>
          <cell r="G9122">
            <v>0</v>
          </cell>
        </row>
        <row r="9123">
          <cell r="A9123" t="str">
            <v/>
          </cell>
          <cell r="B9123" t="str">
            <v/>
          </cell>
          <cell r="C9123">
            <v>0</v>
          </cell>
          <cell r="D9123" t="str">
            <v/>
          </cell>
          <cell r="E9123">
            <v>0</v>
          </cell>
          <cell r="F9123">
            <v>0</v>
          </cell>
          <cell r="G9123">
            <v>0</v>
          </cell>
        </row>
        <row r="9124">
          <cell r="A9124" t="str">
            <v/>
          </cell>
          <cell r="B9124" t="str">
            <v/>
          </cell>
          <cell r="C9124">
            <v>0</v>
          </cell>
          <cell r="D9124" t="str">
            <v/>
          </cell>
          <cell r="E9124">
            <v>0</v>
          </cell>
          <cell r="F9124">
            <v>0</v>
          </cell>
          <cell r="G9124">
            <v>0</v>
          </cell>
        </row>
        <row r="9125">
          <cell r="A9125" t="str">
            <v/>
          </cell>
          <cell r="B9125" t="str">
            <v/>
          </cell>
          <cell r="C9125">
            <v>0</v>
          </cell>
          <cell r="D9125" t="str">
            <v/>
          </cell>
          <cell r="E9125">
            <v>0</v>
          </cell>
          <cell r="F9125">
            <v>0</v>
          </cell>
          <cell r="G9125">
            <v>0</v>
          </cell>
        </row>
        <row r="9126">
          <cell r="A9126">
            <v>0</v>
          </cell>
          <cell r="B9126">
            <v>0</v>
          </cell>
          <cell r="C9126">
            <v>0</v>
          </cell>
          <cell r="D9126">
            <v>0</v>
          </cell>
          <cell r="E9126">
            <v>0</v>
          </cell>
          <cell r="F9126" t="str">
            <v>Total A</v>
          </cell>
          <cell r="G9126">
            <v>0</v>
          </cell>
        </row>
        <row r="9127">
          <cell r="A9127">
            <v>0</v>
          </cell>
          <cell r="B9127">
            <v>0</v>
          </cell>
          <cell r="C9127" t="str">
            <v>B - MANO DE OBRA</v>
          </cell>
          <cell r="D9127">
            <v>0</v>
          </cell>
          <cell r="E9127">
            <v>0</v>
          </cell>
          <cell r="F9127">
            <v>0</v>
          </cell>
          <cell r="G9127">
            <v>0</v>
          </cell>
        </row>
        <row r="9128">
          <cell r="A9128" t="str">
            <v/>
          </cell>
          <cell r="B9128">
            <v>0</v>
          </cell>
          <cell r="C9128">
            <v>0</v>
          </cell>
          <cell r="D9128" t="str">
            <v/>
          </cell>
          <cell r="E9128">
            <v>0</v>
          </cell>
          <cell r="F9128">
            <v>0</v>
          </cell>
          <cell r="G9128">
            <v>0</v>
          </cell>
        </row>
        <row r="9129">
          <cell r="A9129" t="str">
            <v/>
          </cell>
          <cell r="B9129">
            <v>0</v>
          </cell>
          <cell r="C9129">
            <v>0</v>
          </cell>
          <cell r="D9129" t="str">
            <v/>
          </cell>
          <cell r="E9129">
            <v>0</v>
          </cell>
          <cell r="F9129">
            <v>0</v>
          </cell>
          <cell r="G9129">
            <v>0</v>
          </cell>
        </row>
        <row r="9130">
          <cell r="A9130" t="str">
            <v/>
          </cell>
          <cell r="B9130">
            <v>0</v>
          </cell>
          <cell r="C9130">
            <v>0</v>
          </cell>
          <cell r="D9130" t="str">
            <v/>
          </cell>
          <cell r="E9130">
            <v>0</v>
          </cell>
          <cell r="F9130">
            <v>0</v>
          </cell>
          <cell r="G9130">
            <v>0</v>
          </cell>
        </row>
        <row r="9131">
          <cell r="A9131" t="str">
            <v/>
          </cell>
          <cell r="B9131">
            <v>0</v>
          </cell>
          <cell r="C9131">
            <v>0</v>
          </cell>
          <cell r="D9131" t="str">
            <v/>
          </cell>
          <cell r="E9131">
            <v>0</v>
          </cell>
          <cell r="F9131">
            <v>0</v>
          </cell>
          <cell r="G9131">
            <v>0</v>
          </cell>
        </row>
        <row r="9132">
          <cell r="A9132" t="str">
            <v/>
          </cell>
          <cell r="B9132">
            <v>0</v>
          </cell>
          <cell r="C9132">
            <v>0</v>
          </cell>
          <cell r="D9132" t="str">
            <v/>
          </cell>
          <cell r="E9132">
            <v>0</v>
          </cell>
          <cell r="F9132">
            <v>0</v>
          </cell>
          <cell r="G9132">
            <v>0</v>
          </cell>
        </row>
        <row r="9133">
          <cell r="A9133" t="str">
            <v/>
          </cell>
          <cell r="B9133">
            <v>0</v>
          </cell>
          <cell r="C9133">
            <v>0</v>
          </cell>
          <cell r="D9133" t="str">
            <v/>
          </cell>
          <cell r="E9133">
            <v>0</v>
          </cell>
          <cell r="F9133">
            <v>0</v>
          </cell>
          <cell r="G9133">
            <v>0</v>
          </cell>
        </row>
        <row r="9134">
          <cell r="A9134" t="str">
            <v/>
          </cell>
          <cell r="B9134">
            <v>0</v>
          </cell>
          <cell r="C9134">
            <v>0</v>
          </cell>
          <cell r="D9134" t="str">
            <v/>
          </cell>
          <cell r="E9134">
            <v>0</v>
          </cell>
          <cell r="F9134">
            <v>0</v>
          </cell>
          <cell r="G9134">
            <v>0</v>
          </cell>
        </row>
        <row r="9135">
          <cell r="A9135" t="str">
            <v/>
          </cell>
          <cell r="B9135">
            <v>0</v>
          </cell>
          <cell r="C9135">
            <v>0</v>
          </cell>
          <cell r="D9135" t="str">
            <v/>
          </cell>
          <cell r="E9135">
            <v>0</v>
          </cell>
          <cell r="F9135">
            <v>0</v>
          </cell>
          <cell r="G9135">
            <v>0</v>
          </cell>
        </row>
        <row r="9136">
          <cell r="A9136">
            <v>0</v>
          </cell>
          <cell r="B9136">
            <v>0</v>
          </cell>
          <cell r="C9136">
            <v>0</v>
          </cell>
          <cell r="D9136">
            <v>0</v>
          </cell>
          <cell r="E9136">
            <v>0</v>
          </cell>
          <cell r="F9136" t="str">
            <v>Total B</v>
          </cell>
          <cell r="G9136">
            <v>0</v>
          </cell>
        </row>
        <row r="9137">
          <cell r="A9137">
            <v>0</v>
          </cell>
          <cell r="B9137">
            <v>0</v>
          </cell>
          <cell r="C9137" t="str">
            <v>C - EQUIPOS</v>
          </cell>
          <cell r="D9137">
            <v>0</v>
          </cell>
          <cell r="E9137">
            <v>0</v>
          </cell>
          <cell r="F9137">
            <v>0</v>
          </cell>
          <cell r="G9137">
            <v>0</v>
          </cell>
        </row>
        <row r="9138">
          <cell r="A9138" t="str">
            <v/>
          </cell>
          <cell r="B9138" t="str">
            <v/>
          </cell>
          <cell r="C9138">
            <v>0</v>
          </cell>
          <cell r="D9138" t="str">
            <v/>
          </cell>
          <cell r="E9138">
            <v>0</v>
          </cell>
          <cell r="F9138">
            <v>0</v>
          </cell>
          <cell r="G9138">
            <v>0</v>
          </cell>
        </row>
        <row r="9139">
          <cell r="A9139" t="str">
            <v/>
          </cell>
          <cell r="B9139" t="str">
            <v/>
          </cell>
          <cell r="C9139">
            <v>0</v>
          </cell>
          <cell r="D9139" t="str">
            <v/>
          </cell>
          <cell r="E9139">
            <v>0</v>
          </cell>
          <cell r="F9139">
            <v>0</v>
          </cell>
          <cell r="G9139">
            <v>0</v>
          </cell>
        </row>
        <row r="9140">
          <cell r="A9140" t="str">
            <v/>
          </cell>
          <cell r="B9140" t="str">
            <v/>
          </cell>
          <cell r="C9140">
            <v>0</v>
          </cell>
          <cell r="D9140" t="str">
            <v/>
          </cell>
          <cell r="E9140">
            <v>0</v>
          </cell>
          <cell r="F9140">
            <v>0</v>
          </cell>
          <cell r="G9140">
            <v>0</v>
          </cell>
        </row>
        <row r="9141">
          <cell r="A9141" t="str">
            <v/>
          </cell>
          <cell r="B9141" t="str">
            <v/>
          </cell>
          <cell r="C9141">
            <v>0</v>
          </cell>
          <cell r="D9141" t="str">
            <v/>
          </cell>
          <cell r="E9141">
            <v>0</v>
          </cell>
          <cell r="F9141">
            <v>0</v>
          </cell>
          <cell r="G9141">
            <v>0</v>
          </cell>
        </row>
        <row r="9142">
          <cell r="A9142" t="str">
            <v/>
          </cell>
          <cell r="B9142" t="str">
            <v/>
          </cell>
          <cell r="C9142">
            <v>0</v>
          </cell>
          <cell r="D9142" t="str">
            <v/>
          </cell>
          <cell r="E9142">
            <v>0</v>
          </cell>
          <cell r="F9142">
            <v>0</v>
          </cell>
          <cell r="G9142">
            <v>0</v>
          </cell>
        </row>
        <row r="9143">
          <cell r="A9143" t="str">
            <v/>
          </cell>
          <cell r="B9143" t="str">
            <v/>
          </cell>
          <cell r="C9143">
            <v>0</v>
          </cell>
          <cell r="D9143" t="str">
            <v/>
          </cell>
          <cell r="E9143">
            <v>0</v>
          </cell>
          <cell r="F9143">
            <v>0</v>
          </cell>
          <cell r="G9143">
            <v>0</v>
          </cell>
        </row>
        <row r="9144">
          <cell r="A9144" t="str">
            <v/>
          </cell>
          <cell r="B9144" t="str">
            <v/>
          </cell>
          <cell r="C9144">
            <v>0</v>
          </cell>
          <cell r="D9144" t="str">
            <v/>
          </cell>
          <cell r="E9144">
            <v>0</v>
          </cell>
          <cell r="F9144">
            <v>0</v>
          </cell>
          <cell r="G9144">
            <v>0</v>
          </cell>
        </row>
        <row r="9145">
          <cell r="A9145" t="str">
            <v/>
          </cell>
          <cell r="B9145" t="str">
            <v/>
          </cell>
          <cell r="C9145">
            <v>0</v>
          </cell>
          <cell r="D9145" t="str">
            <v/>
          </cell>
          <cell r="E9145">
            <v>0</v>
          </cell>
          <cell r="F9145">
            <v>0</v>
          </cell>
          <cell r="G9145">
            <v>0</v>
          </cell>
        </row>
        <row r="9146">
          <cell r="A9146" t="str">
            <v/>
          </cell>
          <cell r="B9146" t="str">
            <v/>
          </cell>
          <cell r="C9146">
            <v>0</v>
          </cell>
          <cell r="D9146" t="str">
            <v/>
          </cell>
          <cell r="E9146">
            <v>0</v>
          </cell>
          <cell r="F9146">
            <v>0</v>
          </cell>
          <cell r="G9146">
            <v>0</v>
          </cell>
        </row>
        <row r="9147">
          <cell r="A9147">
            <v>0</v>
          </cell>
          <cell r="B9147">
            <v>0</v>
          </cell>
          <cell r="C9147">
            <v>0</v>
          </cell>
          <cell r="D9147">
            <v>0</v>
          </cell>
          <cell r="E9147">
            <v>0</v>
          </cell>
          <cell r="F9147" t="str">
            <v>Total C</v>
          </cell>
          <cell r="G9147">
            <v>0</v>
          </cell>
        </row>
        <row r="9148">
          <cell r="A9148">
            <v>0</v>
          </cell>
          <cell r="B9148">
            <v>0</v>
          </cell>
          <cell r="C9148">
            <v>0</v>
          </cell>
          <cell r="D9148">
            <v>0</v>
          </cell>
          <cell r="E9148">
            <v>0</v>
          </cell>
          <cell r="F9148">
            <v>0</v>
          </cell>
          <cell r="G9148">
            <v>0</v>
          </cell>
        </row>
        <row r="9149">
          <cell r="A9149" t="str">
            <v/>
          </cell>
          <cell r="B9149" t="str">
            <v/>
          </cell>
          <cell r="C9149">
            <v>0</v>
          </cell>
          <cell r="D9149" t="str">
            <v>Costo  Neto</v>
          </cell>
          <cell r="E9149">
            <v>0</v>
          </cell>
          <cell r="F9149" t="str">
            <v>Total D=A+B+C</v>
          </cell>
          <cell r="G9149">
            <v>0</v>
          </cell>
        </row>
        <row r="9151">
          <cell r="A9151" t="str">
            <v>ANALISIS DE PRECIOS</v>
          </cell>
          <cell r="B9151">
            <v>0</v>
          </cell>
          <cell r="C9151">
            <v>0</v>
          </cell>
          <cell r="D9151">
            <v>0</v>
          </cell>
          <cell r="E9151">
            <v>0</v>
          </cell>
          <cell r="F9151">
            <v>0</v>
          </cell>
          <cell r="G9151">
            <v>0</v>
          </cell>
        </row>
        <row r="9152">
          <cell r="A9152" t="str">
            <v>COMITENTE:</v>
          </cell>
          <cell r="B9152" t="str">
            <v>DIRECCIÓN DE ARQUITECTURA</v>
          </cell>
          <cell r="C9152">
            <v>0</v>
          </cell>
          <cell r="D9152">
            <v>0</v>
          </cell>
          <cell r="E9152">
            <v>0</v>
          </cell>
          <cell r="F9152">
            <v>0</v>
          </cell>
          <cell r="G9152">
            <v>0</v>
          </cell>
        </row>
        <row r="9153">
          <cell r="A9153" t="str">
            <v>CONTRATISTA:</v>
          </cell>
          <cell r="B9153" t="str">
            <v>FUNCIONALES SIGOP</v>
          </cell>
          <cell r="C9153">
            <v>0</v>
          </cell>
          <cell r="D9153">
            <v>0</v>
          </cell>
          <cell r="E9153">
            <v>0</v>
          </cell>
          <cell r="F9153">
            <v>0</v>
          </cell>
          <cell r="G9153">
            <v>0</v>
          </cell>
        </row>
        <row r="9154">
          <cell r="A9154" t="str">
            <v>OBRA:</v>
          </cell>
          <cell r="B9154" t="str">
            <v>PRUEBA PLANILLA DE MEDICION</v>
          </cell>
          <cell r="C9154">
            <v>0</v>
          </cell>
          <cell r="D9154">
            <v>0</v>
          </cell>
          <cell r="E9154">
            <v>0</v>
          </cell>
          <cell r="F9154" t="str">
            <v>PRECIOS A:</v>
          </cell>
          <cell r="G9154">
            <v>0</v>
          </cell>
        </row>
        <row r="9155">
          <cell r="A9155" t="str">
            <v>UBICACIÓN:</v>
          </cell>
          <cell r="B9155" t="str">
            <v>CENTRO CIVICO</v>
          </cell>
          <cell r="C9155">
            <v>0</v>
          </cell>
          <cell r="D9155">
            <v>0</v>
          </cell>
          <cell r="E9155">
            <v>0</v>
          </cell>
          <cell r="F9155">
            <v>0</v>
          </cell>
          <cell r="G9155">
            <v>0</v>
          </cell>
        </row>
        <row r="9156">
          <cell r="A9156" t="str">
            <v>RUBRO:</v>
          </cell>
          <cell r="B9156" t="str">
            <v/>
          </cell>
          <cell r="C9156" t="str">
            <v/>
          </cell>
          <cell r="D9156">
            <v>0</v>
          </cell>
          <cell r="E9156">
            <v>0</v>
          </cell>
          <cell r="F9156">
            <v>0</v>
          </cell>
          <cell r="G9156">
            <v>0</v>
          </cell>
        </row>
        <row r="9157">
          <cell r="A9157" t="str">
            <v>ITEM:</v>
          </cell>
          <cell r="B9157" t="str">
            <v/>
          </cell>
          <cell r="C9157" t="str">
            <v/>
          </cell>
          <cell r="D9157">
            <v>0</v>
          </cell>
          <cell r="E9157">
            <v>0</v>
          </cell>
          <cell r="F9157" t="str">
            <v>UNIDAD:</v>
          </cell>
          <cell r="G9157" t="str">
            <v/>
          </cell>
        </row>
        <row r="9158">
          <cell r="A9158">
            <v>0</v>
          </cell>
          <cell r="B9158">
            <v>0</v>
          </cell>
          <cell r="C9158">
            <v>0</v>
          </cell>
          <cell r="D9158">
            <v>0</v>
          </cell>
          <cell r="E9158">
            <v>0</v>
          </cell>
          <cell r="F9158">
            <v>0</v>
          </cell>
          <cell r="G9158">
            <v>0</v>
          </cell>
        </row>
        <row r="9159">
          <cell r="A9159" t="str">
            <v>DATOS REDETERMINACION</v>
          </cell>
          <cell r="B9159">
            <v>0</v>
          </cell>
          <cell r="C9159" t="str">
            <v>DESIGNACION</v>
          </cell>
          <cell r="D9159" t="str">
            <v>U</v>
          </cell>
          <cell r="E9159" t="str">
            <v>Cantidad</v>
          </cell>
          <cell r="F9159" t="str">
            <v>$ Unitarios</v>
          </cell>
          <cell r="G9159" t="str">
            <v>$ Parcial</v>
          </cell>
        </row>
        <row r="9160">
          <cell r="A9160" t="str">
            <v>CÓDIGO</v>
          </cell>
          <cell r="B9160" t="str">
            <v>DESCRIPCIÓN</v>
          </cell>
          <cell r="C9160">
            <v>0</v>
          </cell>
          <cell r="D9160">
            <v>0</v>
          </cell>
          <cell r="E9160">
            <v>0</v>
          </cell>
          <cell r="F9160">
            <v>0</v>
          </cell>
          <cell r="G9160">
            <v>0</v>
          </cell>
        </row>
        <row r="9161">
          <cell r="A9161">
            <v>0</v>
          </cell>
          <cell r="B9161">
            <v>0</v>
          </cell>
          <cell r="C9161" t="str">
            <v>A - MATERIALES</v>
          </cell>
          <cell r="D9161">
            <v>0</v>
          </cell>
          <cell r="E9161">
            <v>0</v>
          </cell>
          <cell r="F9161">
            <v>0</v>
          </cell>
          <cell r="G9161">
            <v>0</v>
          </cell>
        </row>
        <row r="9162">
          <cell r="A9162" t="str">
            <v/>
          </cell>
          <cell r="B9162" t="str">
            <v/>
          </cell>
          <cell r="C9162">
            <v>0</v>
          </cell>
          <cell r="D9162" t="str">
            <v/>
          </cell>
          <cell r="E9162">
            <v>0</v>
          </cell>
          <cell r="F9162">
            <v>0</v>
          </cell>
          <cell r="G9162">
            <v>0</v>
          </cell>
        </row>
        <row r="9163">
          <cell r="A9163" t="str">
            <v/>
          </cell>
          <cell r="B9163" t="str">
            <v/>
          </cell>
          <cell r="C9163">
            <v>0</v>
          </cell>
          <cell r="D9163" t="str">
            <v/>
          </cell>
          <cell r="E9163">
            <v>0</v>
          </cell>
          <cell r="F9163">
            <v>0</v>
          </cell>
          <cell r="G9163">
            <v>0</v>
          </cell>
        </row>
        <row r="9164">
          <cell r="A9164" t="str">
            <v/>
          </cell>
          <cell r="B9164" t="str">
            <v/>
          </cell>
          <cell r="C9164">
            <v>0</v>
          </cell>
          <cell r="D9164" t="str">
            <v/>
          </cell>
          <cell r="E9164">
            <v>0</v>
          </cell>
          <cell r="F9164">
            <v>0</v>
          </cell>
          <cell r="G9164">
            <v>0</v>
          </cell>
        </row>
        <row r="9165">
          <cell r="A9165" t="str">
            <v/>
          </cell>
          <cell r="B9165" t="str">
            <v/>
          </cell>
          <cell r="C9165">
            <v>0</v>
          </cell>
          <cell r="D9165" t="str">
            <v/>
          </cell>
          <cell r="E9165">
            <v>0</v>
          </cell>
          <cell r="F9165">
            <v>0</v>
          </cell>
          <cell r="G9165">
            <v>0</v>
          </cell>
        </row>
        <row r="9166">
          <cell r="A9166" t="str">
            <v/>
          </cell>
          <cell r="B9166" t="str">
            <v/>
          </cell>
          <cell r="C9166">
            <v>0</v>
          </cell>
          <cell r="D9166" t="str">
            <v/>
          </cell>
          <cell r="E9166">
            <v>0</v>
          </cell>
          <cell r="F9166">
            <v>0</v>
          </cell>
          <cell r="G9166">
            <v>0</v>
          </cell>
        </row>
        <row r="9167">
          <cell r="A9167" t="str">
            <v/>
          </cell>
          <cell r="B9167" t="str">
            <v/>
          </cell>
          <cell r="C9167">
            <v>0</v>
          </cell>
          <cell r="D9167" t="str">
            <v/>
          </cell>
          <cell r="E9167">
            <v>0</v>
          </cell>
          <cell r="F9167">
            <v>0</v>
          </cell>
          <cell r="G9167">
            <v>0</v>
          </cell>
        </row>
        <row r="9168">
          <cell r="A9168" t="str">
            <v/>
          </cell>
          <cell r="B9168" t="str">
            <v/>
          </cell>
          <cell r="C9168">
            <v>0</v>
          </cell>
          <cell r="D9168" t="str">
            <v/>
          </cell>
          <cell r="E9168">
            <v>0</v>
          </cell>
          <cell r="F9168">
            <v>0</v>
          </cell>
          <cell r="G9168">
            <v>0</v>
          </cell>
        </row>
        <row r="9169">
          <cell r="A9169" t="str">
            <v/>
          </cell>
          <cell r="B9169" t="str">
            <v/>
          </cell>
          <cell r="C9169">
            <v>0</v>
          </cell>
          <cell r="D9169" t="str">
            <v/>
          </cell>
          <cell r="E9169">
            <v>0</v>
          </cell>
          <cell r="F9169">
            <v>0</v>
          </cell>
          <cell r="G9169">
            <v>0</v>
          </cell>
        </row>
        <row r="9170">
          <cell r="A9170" t="str">
            <v/>
          </cell>
          <cell r="B9170" t="str">
            <v/>
          </cell>
          <cell r="C9170">
            <v>0</v>
          </cell>
          <cell r="D9170" t="str">
            <v/>
          </cell>
          <cell r="E9170">
            <v>0</v>
          </cell>
          <cell r="F9170">
            <v>0</v>
          </cell>
          <cell r="G9170">
            <v>0</v>
          </cell>
        </row>
        <row r="9171">
          <cell r="A9171" t="str">
            <v/>
          </cell>
          <cell r="B9171" t="str">
            <v/>
          </cell>
          <cell r="C9171">
            <v>0</v>
          </cell>
          <cell r="D9171" t="str">
            <v/>
          </cell>
          <cell r="E9171">
            <v>0</v>
          </cell>
          <cell r="F9171">
            <v>0</v>
          </cell>
          <cell r="G9171">
            <v>0</v>
          </cell>
        </row>
        <row r="9172">
          <cell r="A9172" t="str">
            <v/>
          </cell>
          <cell r="B9172" t="str">
            <v/>
          </cell>
          <cell r="C9172">
            <v>0</v>
          </cell>
          <cell r="D9172" t="str">
            <v/>
          </cell>
          <cell r="E9172">
            <v>0</v>
          </cell>
          <cell r="F9172">
            <v>0</v>
          </cell>
          <cell r="G9172">
            <v>0</v>
          </cell>
        </row>
        <row r="9173">
          <cell r="A9173" t="str">
            <v/>
          </cell>
          <cell r="B9173" t="str">
            <v/>
          </cell>
          <cell r="C9173">
            <v>0</v>
          </cell>
          <cell r="D9173" t="str">
            <v/>
          </cell>
          <cell r="E9173">
            <v>0</v>
          </cell>
          <cell r="F9173">
            <v>0</v>
          </cell>
          <cell r="G9173">
            <v>0</v>
          </cell>
        </row>
        <row r="9174">
          <cell r="A9174" t="str">
            <v/>
          </cell>
          <cell r="B9174" t="str">
            <v/>
          </cell>
          <cell r="C9174">
            <v>0</v>
          </cell>
          <cell r="D9174" t="str">
            <v/>
          </cell>
          <cell r="E9174">
            <v>0</v>
          </cell>
          <cell r="F9174">
            <v>0</v>
          </cell>
          <cell r="G9174">
            <v>0</v>
          </cell>
        </row>
        <row r="9175">
          <cell r="A9175" t="str">
            <v/>
          </cell>
          <cell r="B9175" t="str">
            <v/>
          </cell>
          <cell r="C9175">
            <v>0</v>
          </cell>
          <cell r="D9175" t="str">
            <v/>
          </cell>
          <cell r="E9175">
            <v>0</v>
          </cell>
          <cell r="F9175">
            <v>0</v>
          </cell>
          <cell r="G9175">
            <v>0</v>
          </cell>
        </row>
        <row r="9176">
          <cell r="A9176">
            <v>0</v>
          </cell>
          <cell r="B9176">
            <v>0</v>
          </cell>
          <cell r="C9176">
            <v>0</v>
          </cell>
          <cell r="D9176">
            <v>0</v>
          </cell>
          <cell r="E9176">
            <v>0</v>
          </cell>
          <cell r="F9176" t="str">
            <v>Total A</v>
          </cell>
          <cell r="G9176">
            <v>0</v>
          </cell>
        </row>
        <row r="9177">
          <cell r="A9177">
            <v>0</v>
          </cell>
          <cell r="B9177">
            <v>0</v>
          </cell>
          <cell r="C9177" t="str">
            <v>B - MANO DE OBRA</v>
          </cell>
          <cell r="D9177">
            <v>0</v>
          </cell>
          <cell r="E9177">
            <v>0</v>
          </cell>
          <cell r="F9177">
            <v>0</v>
          </cell>
          <cell r="G9177">
            <v>0</v>
          </cell>
        </row>
        <row r="9178">
          <cell r="A9178" t="str">
            <v/>
          </cell>
          <cell r="B9178">
            <v>0</v>
          </cell>
          <cell r="C9178">
            <v>0</v>
          </cell>
          <cell r="D9178" t="str">
            <v/>
          </cell>
          <cell r="E9178">
            <v>0</v>
          </cell>
          <cell r="F9178">
            <v>0</v>
          </cell>
          <cell r="G9178">
            <v>0</v>
          </cell>
        </row>
        <row r="9179">
          <cell r="A9179" t="str">
            <v/>
          </cell>
          <cell r="B9179">
            <v>0</v>
          </cell>
          <cell r="C9179">
            <v>0</v>
          </cell>
          <cell r="D9179" t="str">
            <v/>
          </cell>
          <cell r="E9179">
            <v>0</v>
          </cell>
          <cell r="F9179">
            <v>0</v>
          </cell>
          <cell r="G9179">
            <v>0</v>
          </cell>
        </row>
        <row r="9180">
          <cell r="A9180" t="str">
            <v/>
          </cell>
          <cell r="B9180">
            <v>0</v>
          </cell>
          <cell r="C9180">
            <v>0</v>
          </cell>
          <cell r="D9180" t="str">
            <v/>
          </cell>
          <cell r="E9180">
            <v>0</v>
          </cell>
          <cell r="F9180">
            <v>0</v>
          </cell>
          <cell r="G9180">
            <v>0</v>
          </cell>
        </row>
        <row r="9181">
          <cell r="A9181" t="str">
            <v/>
          </cell>
          <cell r="B9181">
            <v>0</v>
          </cell>
          <cell r="C9181">
            <v>0</v>
          </cell>
          <cell r="D9181" t="str">
            <v/>
          </cell>
          <cell r="E9181">
            <v>0</v>
          </cell>
          <cell r="F9181">
            <v>0</v>
          </cell>
          <cell r="G9181">
            <v>0</v>
          </cell>
        </row>
        <row r="9182">
          <cell r="A9182" t="str">
            <v/>
          </cell>
          <cell r="B9182">
            <v>0</v>
          </cell>
          <cell r="C9182">
            <v>0</v>
          </cell>
          <cell r="D9182" t="str">
            <v/>
          </cell>
          <cell r="E9182">
            <v>0</v>
          </cell>
          <cell r="F9182">
            <v>0</v>
          </cell>
          <cell r="G9182">
            <v>0</v>
          </cell>
        </row>
        <row r="9183">
          <cell r="A9183" t="str">
            <v/>
          </cell>
          <cell r="B9183">
            <v>0</v>
          </cell>
          <cell r="C9183">
            <v>0</v>
          </cell>
          <cell r="D9183" t="str">
            <v/>
          </cell>
          <cell r="E9183">
            <v>0</v>
          </cell>
          <cell r="F9183">
            <v>0</v>
          </cell>
          <cell r="G9183">
            <v>0</v>
          </cell>
        </row>
        <row r="9184">
          <cell r="A9184" t="str">
            <v/>
          </cell>
          <cell r="B9184">
            <v>0</v>
          </cell>
          <cell r="C9184">
            <v>0</v>
          </cell>
          <cell r="D9184" t="str">
            <v/>
          </cell>
          <cell r="E9184">
            <v>0</v>
          </cell>
          <cell r="F9184">
            <v>0</v>
          </cell>
          <cell r="G9184">
            <v>0</v>
          </cell>
        </row>
        <row r="9185">
          <cell r="A9185" t="str">
            <v/>
          </cell>
          <cell r="B9185">
            <v>0</v>
          </cell>
          <cell r="C9185">
            <v>0</v>
          </cell>
          <cell r="D9185" t="str">
            <v/>
          </cell>
          <cell r="E9185">
            <v>0</v>
          </cell>
          <cell r="F9185">
            <v>0</v>
          </cell>
          <cell r="G9185">
            <v>0</v>
          </cell>
        </row>
        <row r="9186">
          <cell r="A9186">
            <v>0</v>
          </cell>
          <cell r="B9186">
            <v>0</v>
          </cell>
          <cell r="C9186">
            <v>0</v>
          </cell>
          <cell r="D9186">
            <v>0</v>
          </cell>
          <cell r="E9186">
            <v>0</v>
          </cell>
          <cell r="F9186" t="str">
            <v>Total B</v>
          </cell>
          <cell r="G9186">
            <v>0</v>
          </cell>
        </row>
        <row r="9187">
          <cell r="A9187">
            <v>0</v>
          </cell>
          <cell r="B9187">
            <v>0</v>
          </cell>
          <cell r="C9187" t="str">
            <v>C - EQUIPOS</v>
          </cell>
          <cell r="D9187">
            <v>0</v>
          </cell>
          <cell r="E9187">
            <v>0</v>
          </cell>
          <cell r="F9187">
            <v>0</v>
          </cell>
          <cell r="G9187">
            <v>0</v>
          </cell>
        </row>
        <row r="9188">
          <cell r="A9188" t="str">
            <v/>
          </cell>
          <cell r="B9188" t="str">
            <v/>
          </cell>
          <cell r="C9188">
            <v>0</v>
          </cell>
          <cell r="D9188" t="str">
            <v/>
          </cell>
          <cell r="E9188">
            <v>0</v>
          </cell>
          <cell r="F9188">
            <v>0</v>
          </cell>
          <cell r="G9188">
            <v>0</v>
          </cell>
        </row>
        <row r="9189">
          <cell r="A9189" t="str">
            <v/>
          </cell>
          <cell r="B9189" t="str">
            <v/>
          </cell>
          <cell r="C9189">
            <v>0</v>
          </cell>
          <cell r="D9189" t="str">
            <v/>
          </cell>
          <cell r="E9189">
            <v>0</v>
          </cell>
          <cell r="F9189">
            <v>0</v>
          </cell>
          <cell r="G9189">
            <v>0</v>
          </cell>
        </row>
        <row r="9190">
          <cell r="A9190" t="str">
            <v/>
          </cell>
          <cell r="B9190" t="str">
            <v/>
          </cell>
          <cell r="C9190">
            <v>0</v>
          </cell>
          <cell r="D9190" t="str">
            <v/>
          </cell>
          <cell r="E9190">
            <v>0</v>
          </cell>
          <cell r="F9190">
            <v>0</v>
          </cell>
          <cell r="G9190">
            <v>0</v>
          </cell>
        </row>
        <row r="9191">
          <cell r="A9191" t="str">
            <v/>
          </cell>
          <cell r="B9191" t="str">
            <v/>
          </cell>
          <cell r="C9191">
            <v>0</v>
          </cell>
          <cell r="D9191" t="str">
            <v/>
          </cell>
          <cell r="E9191">
            <v>0</v>
          </cell>
          <cell r="F9191">
            <v>0</v>
          </cell>
          <cell r="G9191">
            <v>0</v>
          </cell>
        </row>
        <row r="9192">
          <cell r="A9192" t="str">
            <v/>
          </cell>
          <cell r="B9192" t="str">
            <v/>
          </cell>
          <cell r="C9192">
            <v>0</v>
          </cell>
          <cell r="D9192" t="str">
            <v/>
          </cell>
          <cell r="E9192">
            <v>0</v>
          </cell>
          <cell r="F9192">
            <v>0</v>
          </cell>
          <cell r="G9192">
            <v>0</v>
          </cell>
        </row>
        <row r="9193">
          <cell r="A9193" t="str">
            <v/>
          </cell>
          <cell r="B9193" t="str">
            <v/>
          </cell>
          <cell r="C9193">
            <v>0</v>
          </cell>
          <cell r="D9193" t="str">
            <v/>
          </cell>
          <cell r="E9193">
            <v>0</v>
          </cell>
          <cell r="F9193">
            <v>0</v>
          </cell>
          <cell r="G9193">
            <v>0</v>
          </cell>
        </row>
        <row r="9194">
          <cell r="A9194" t="str">
            <v/>
          </cell>
          <cell r="B9194" t="str">
            <v/>
          </cell>
          <cell r="C9194">
            <v>0</v>
          </cell>
          <cell r="D9194" t="str">
            <v/>
          </cell>
          <cell r="E9194">
            <v>0</v>
          </cell>
          <cell r="F9194">
            <v>0</v>
          </cell>
          <cell r="G9194">
            <v>0</v>
          </cell>
        </row>
        <row r="9195">
          <cell r="A9195" t="str">
            <v/>
          </cell>
          <cell r="B9195" t="str">
            <v/>
          </cell>
          <cell r="C9195">
            <v>0</v>
          </cell>
          <cell r="D9195" t="str">
            <v/>
          </cell>
          <cell r="E9195">
            <v>0</v>
          </cell>
          <cell r="F9195">
            <v>0</v>
          </cell>
          <cell r="G9195">
            <v>0</v>
          </cell>
        </row>
        <row r="9196">
          <cell r="A9196" t="str">
            <v/>
          </cell>
          <cell r="B9196" t="str">
            <v/>
          </cell>
          <cell r="C9196">
            <v>0</v>
          </cell>
          <cell r="D9196" t="str">
            <v/>
          </cell>
          <cell r="E9196">
            <v>0</v>
          </cell>
          <cell r="F9196">
            <v>0</v>
          </cell>
          <cell r="G9196">
            <v>0</v>
          </cell>
        </row>
        <row r="9197">
          <cell r="A9197">
            <v>0</v>
          </cell>
          <cell r="B9197">
            <v>0</v>
          </cell>
          <cell r="C9197">
            <v>0</v>
          </cell>
          <cell r="D9197">
            <v>0</v>
          </cell>
          <cell r="E9197">
            <v>0</v>
          </cell>
          <cell r="F9197" t="str">
            <v>Total C</v>
          </cell>
          <cell r="G9197">
            <v>0</v>
          </cell>
        </row>
        <row r="9198">
          <cell r="A9198">
            <v>0</v>
          </cell>
          <cell r="B9198">
            <v>0</v>
          </cell>
          <cell r="C9198">
            <v>0</v>
          </cell>
          <cell r="D9198">
            <v>0</v>
          </cell>
          <cell r="E9198">
            <v>0</v>
          </cell>
          <cell r="F9198">
            <v>0</v>
          </cell>
          <cell r="G9198">
            <v>0</v>
          </cell>
        </row>
        <row r="9199">
          <cell r="A9199" t="str">
            <v/>
          </cell>
          <cell r="B9199" t="str">
            <v/>
          </cell>
          <cell r="C9199">
            <v>0</v>
          </cell>
          <cell r="D9199" t="str">
            <v>Costo  Neto</v>
          </cell>
          <cell r="E9199">
            <v>0</v>
          </cell>
          <cell r="F9199" t="str">
            <v>Total D=A+B+C</v>
          </cell>
          <cell r="G9199">
            <v>0</v>
          </cell>
        </row>
        <row r="9201">
          <cell r="A9201" t="str">
            <v>ANALISIS DE PRECIOS</v>
          </cell>
          <cell r="B9201">
            <v>0</v>
          </cell>
          <cell r="C9201">
            <v>0</v>
          </cell>
          <cell r="D9201">
            <v>0</v>
          </cell>
          <cell r="E9201">
            <v>0</v>
          </cell>
          <cell r="F9201">
            <v>0</v>
          </cell>
          <cell r="G9201">
            <v>0</v>
          </cell>
        </row>
        <row r="9202">
          <cell r="A9202" t="str">
            <v>COMITENTE:</v>
          </cell>
          <cell r="B9202" t="str">
            <v>DIRECCIÓN DE ARQUITECTURA</v>
          </cell>
          <cell r="C9202">
            <v>0</v>
          </cell>
          <cell r="D9202">
            <v>0</v>
          </cell>
          <cell r="E9202">
            <v>0</v>
          </cell>
          <cell r="F9202">
            <v>0</v>
          </cell>
          <cell r="G9202">
            <v>0</v>
          </cell>
        </row>
        <row r="9203">
          <cell r="A9203" t="str">
            <v>CONTRATISTA:</v>
          </cell>
          <cell r="B9203" t="str">
            <v>FUNCIONALES SIGOP</v>
          </cell>
          <cell r="C9203">
            <v>0</v>
          </cell>
          <cell r="D9203">
            <v>0</v>
          </cell>
          <cell r="E9203">
            <v>0</v>
          </cell>
          <cell r="F9203">
            <v>0</v>
          </cell>
          <cell r="G9203">
            <v>0</v>
          </cell>
        </row>
        <row r="9204">
          <cell r="A9204" t="str">
            <v>OBRA:</v>
          </cell>
          <cell r="B9204" t="str">
            <v>PRUEBA PLANILLA DE MEDICION</v>
          </cell>
          <cell r="C9204">
            <v>0</v>
          </cell>
          <cell r="D9204">
            <v>0</v>
          </cell>
          <cell r="E9204">
            <v>0</v>
          </cell>
          <cell r="F9204" t="str">
            <v>PRECIOS A:</v>
          </cell>
          <cell r="G9204">
            <v>0</v>
          </cell>
        </row>
        <row r="9205">
          <cell r="A9205" t="str">
            <v>UBICACIÓN:</v>
          </cell>
          <cell r="B9205" t="str">
            <v>CENTRO CIVICO</v>
          </cell>
          <cell r="C9205">
            <v>0</v>
          </cell>
          <cell r="D9205">
            <v>0</v>
          </cell>
          <cell r="E9205">
            <v>0</v>
          </cell>
          <cell r="F9205">
            <v>0</v>
          </cell>
          <cell r="G9205">
            <v>0</v>
          </cell>
        </row>
        <row r="9206">
          <cell r="A9206" t="str">
            <v>RUBRO:</v>
          </cell>
          <cell r="B9206" t="str">
            <v/>
          </cell>
          <cell r="C9206" t="str">
            <v/>
          </cell>
          <cell r="D9206">
            <v>0</v>
          </cell>
          <cell r="E9206">
            <v>0</v>
          </cell>
          <cell r="F9206">
            <v>0</v>
          </cell>
          <cell r="G9206">
            <v>0</v>
          </cell>
        </row>
        <row r="9207">
          <cell r="A9207" t="str">
            <v>ITEM:</v>
          </cell>
          <cell r="B9207" t="str">
            <v/>
          </cell>
          <cell r="C9207" t="str">
            <v/>
          </cell>
          <cell r="D9207">
            <v>0</v>
          </cell>
          <cell r="E9207">
            <v>0</v>
          </cell>
          <cell r="F9207" t="str">
            <v>UNIDAD:</v>
          </cell>
          <cell r="G9207" t="str">
            <v/>
          </cell>
        </row>
        <row r="9208">
          <cell r="A9208">
            <v>0</v>
          </cell>
          <cell r="B9208">
            <v>0</v>
          </cell>
          <cell r="C9208">
            <v>0</v>
          </cell>
          <cell r="D9208">
            <v>0</v>
          </cell>
          <cell r="E9208">
            <v>0</v>
          </cell>
          <cell r="F9208">
            <v>0</v>
          </cell>
          <cell r="G9208">
            <v>0</v>
          </cell>
        </row>
        <row r="9209">
          <cell r="A9209" t="str">
            <v>DATOS REDETERMINACION</v>
          </cell>
          <cell r="B9209">
            <v>0</v>
          </cell>
          <cell r="C9209" t="str">
            <v>DESIGNACION</v>
          </cell>
          <cell r="D9209" t="str">
            <v>U</v>
          </cell>
          <cell r="E9209" t="str">
            <v>Cantidad</v>
          </cell>
          <cell r="F9209" t="str">
            <v>$ Unitarios</v>
          </cell>
          <cell r="G9209" t="str">
            <v>$ Parcial</v>
          </cell>
        </row>
        <row r="9210">
          <cell r="A9210" t="str">
            <v>CÓDIGO</v>
          </cell>
          <cell r="B9210" t="str">
            <v>DESCRIPCIÓN</v>
          </cell>
          <cell r="C9210">
            <v>0</v>
          </cell>
          <cell r="D9210">
            <v>0</v>
          </cell>
          <cell r="E9210">
            <v>0</v>
          </cell>
          <cell r="F9210">
            <v>0</v>
          </cell>
          <cell r="G9210">
            <v>0</v>
          </cell>
        </row>
        <row r="9211">
          <cell r="A9211">
            <v>0</v>
          </cell>
          <cell r="B9211">
            <v>0</v>
          </cell>
          <cell r="C9211" t="str">
            <v>A - MATERIALES</v>
          </cell>
          <cell r="D9211">
            <v>0</v>
          </cell>
          <cell r="E9211">
            <v>0</v>
          </cell>
          <cell r="F9211">
            <v>0</v>
          </cell>
          <cell r="G9211">
            <v>0</v>
          </cell>
        </row>
        <row r="9212">
          <cell r="A9212" t="str">
            <v/>
          </cell>
          <cell r="B9212" t="str">
            <v/>
          </cell>
          <cell r="C9212">
            <v>0</v>
          </cell>
          <cell r="D9212" t="str">
            <v/>
          </cell>
          <cell r="E9212">
            <v>0</v>
          </cell>
          <cell r="F9212">
            <v>0</v>
          </cell>
          <cell r="G9212">
            <v>0</v>
          </cell>
        </row>
        <row r="9213">
          <cell r="A9213" t="str">
            <v/>
          </cell>
          <cell r="B9213" t="str">
            <v/>
          </cell>
          <cell r="C9213">
            <v>0</v>
          </cell>
          <cell r="D9213" t="str">
            <v/>
          </cell>
          <cell r="E9213">
            <v>0</v>
          </cell>
          <cell r="F9213">
            <v>0</v>
          </cell>
          <cell r="G9213">
            <v>0</v>
          </cell>
        </row>
        <row r="9214">
          <cell r="A9214" t="str">
            <v/>
          </cell>
          <cell r="B9214" t="str">
            <v/>
          </cell>
          <cell r="C9214">
            <v>0</v>
          </cell>
          <cell r="D9214" t="str">
            <v/>
          </cell>
          <cell r="E9214">
            <v>0</v>
          </cell>
          <cell r="F9214">
            <v>0</v>
          </cell>
          <cell r="G9214">
            <v>0</v>
          </cell>
        </row>
        <row r="9215">
          <cell r="A9215" t="str">
            <v/>
          </cell>
          <cell r="B9215" t="str">
            <v/>
          </cell>
          <cell r="C9215">
            <v>0</v>
          </cell>
          <cell r="D9215" t="str">
            <v/>
          </cell>
          <cell r="E9215">
            <v>0</v>
          </cell>
          <cell r="F9215">
            <v>0</v>
          </cell>
          <cell r="G9215">
            <v>0</v>
          </cell>
        </row>
        <row r="9216">
          <cell r="A9216" t="str">
            <v/>
          </cell>
          <cell r="B9216" t="str">
            <v/>
          </cell>
          <cell r="C9216">
            <v>0</v>
          </cell>
          <cell r="D9216" t="str">
            <v/>
          </cell>
          <cell r="E9216">
            <v>0</v>
          </cell>
          <cell r="F9216">
            <v>0</v>
          </cell>
          <cell r="G9216">
            <v>0</v>
          </cell>
        </row>
        <row r="9217">
          <cell r="A9217" t="str">
            <v/>
          </cell>
          <cell r="B9217" t="str">
            <v/>
          </cell>
          <cell r="C9217">
            <v>0</v>
          </cell>
          <cell r="D9217" t="str">
            <v/>
          </cell>
          <cell r="E9217">
            <v>0</v>
          </cell>
          <cell r="F9217">
            <v>0</v>
          </cell>
          <cell r="G9217">
            <v>0</v>
          </cell>
        </row>
        <row r="9218">
          <cell r="A9218" t="str">
            <v/>
          </cell>
          <cell r="B9218" t="str">
            <v/>
          </cell>
          <cell r="C9218">
            <v>0</v>
          </cell>
          <cell r="D9218" t="str">
            <v/>
          </cell>
          <cell r="E9218">
            <v>0</v>
          </cell>
          <cell r="F9218">
            <v>0</v>
          </cell>
          <cell r="G9218">
            <v>0</v>
          </cell>
        </row>
        <row r="9219">
          <cell r="A9219" t="str">
            <v/>
          </cell>
          <cell r="B9219" t="str">
            <v/>
          </cell>
          <cell r="C9219">
            <v>0</v>
          </cell>
          <cell r="D9219" t="str">
            <v/>
          </cell>
          <cell r="E9219">
            <v>0</v>
          </cell>
          <cell r="F9219">
            <v>0</v>
          </cell>
          <cell r="G9219">
            <v>0</v>
          </cell>
        </row>
        <row r="9220">
          <cell r="A9220" t="str">
            <v/>
          </cell>
          <cell r="B9220" t="str">
            <v/>
          </cell>
          <cell r="C9220">
            <v>0</v>
          </cell>
          <cell r="D9220" t="str">
            <v/>
          </cell>
          <cell r="E9220">
            <v>0</v>
          </cell>
          <cell r="F9220">
            <v>0</v>
          </cell>
          <cell r="G9220">
            <v>0</v>
          </cell>
        </row>
        <row r="9221">
          <cell r="A9221" t="str">
            <v/>
          </cell>
          <cell r="B9221" t="str">
            <v/>
          </cell>
          <cell r="C9221">
            <v>0</v>
          </cell>
          <cell r="D9221" t="str">
            <v/>
          </cell>
          <cell r="E9221">
            <v>0</v>
          </cell>
          <cell r="F9221">
            <v>0</v>
          </cell>
          <cell r="G9221">
            <v>0</v>
          </cell>
        </row>
        <row r="9222">
          <cell r="A9222" t="str">
            <v/>
          </cell>
          <cell r="B9222" t="str">
            <v/>
          </cell>
          <cell r="C9222">
            <v>0</v>
          </cell>
          <cell r="D9222" t="str">
            <v/>
          </cell>
          <cell r="E9222">
            <v>0</v>
          </cell>
          <cell r="F9222">
            <v>0</v>
          </cell>
          <cell r="G9222">
            <v>0</v>
          </cell>
        </row>
        <row r="9223">
          <cell r="A9223" t="str">
            <v/>
          </cell>
          <cell r="B9223" t="str">
            <v/>
          </cell>
          <cell r="C9223">
            <v>0</v>
          </cell>
          <cell r="D9223" t="str">
            <v/>
          </cell>
          <cell r="E9223">
            <v>0</v>
          </cell>
          <cell r="F9223">
            <v>0</v>
          </cell>
          <cell r="G9223">
            <v>0</v>
          </cell>
        </row>
        <row r="9224">
          <cell r="A9224" t="str">
            <v/>
          </cell>
          <cell r="B9224" t="str">
            <v/>
          </cell>
          <cell r="C9224">
            <v>0</v>
          </cell>
          <cell r="D9224" t="str">
            <v/>
          </cell>
          <cell r="E9224">
            <v>0</v>
          </cell>
          <cell r="F9224">
            <v>0</v>
          </cell>
          <cell r="G9224">
            <v>0</v>
          </cell>
        </row>
        <row r="9225">
          <cell r="A9225" t="str">
            <v/>
          </cell>
          <cell r="B9225" t="str">
            <v/>
          </cell>
          <cell r="C9225">
            <v>0</v>
          </cell>
          <cell r="D9225" t="str">
            <v/>
          </cell>
          <cell r="E9225">
            <v>0</v>
          </cell>
          <cell r="F9225">
            <v>0</v>
          </cell>
          <cell r="G9225">
            <v>0</v>
          </cell>
        </row>
        <row r="9226">
          <cell r="A9226">
            <v>0</v>
          </cell>
          <cell r="B9226">
            <v>0</v>
          </cell>
          <cell r="C9226">
            <v>0</v>
          </cell>
          <cell r="D9226">
            <v>0</v>
          </cell>
          <cell r="E9226">
            <v>0</v>
          </cell>
          <cell r="F9226" t="str">
            <v>Total A</v>
          </cell>
          <cell r="G9226">
            <v>0</v>
          </cell>
        </row>
        <row r="9227">
          <cell r="A9227">
            <v>0</v>
          </cell>
          <cell r="B9227">
            <v>0</v>
          </cell>
          <cell r="C9227" t="str">
            <v>B - MANO DE OBRA</v>
          </cell>
          <cell r="D9227">
            <v>0</v>
          </cell>
          <cell r="E9227">
            <v>0</v>
          </cell>
          <cell r="F9227">
            <v>0</v>
          </cell>
          <cell r="G9227">
            <v>0</v>
          </cell>
        </row>
        <row r="9228">
          <cell r="A9228" t="str">
            <v/>
          </cell>
          <cell r="B9228">
            <v>0</v>
          </cell>
          <cell r="C9228">
            <v>0</v>
          </cell>
          <cell r="D9228" t="str">
            <v/>
          </cell>
          <cell r="E9228">
            <v>0</v>
          </cell>
          <cell r="F9228">
            <v>0</v>
          </cell>
          <cell r="G9228">
            <v>0</v>
          </cell>
        </row>
        <row r="9229">
          <cell r="A9229" t="str">
            <v/>
          </cell>
          <cell r="B9229">
            <v>0</v>
          </cell>
          <cell r="C9229">
            <v>0</v>
          </cell>
          <cell r="D9229" t="str">
            <v/>
          </cell>
          <cell r="E9229">
            <v>0</v>
          </cell>
          <cell r="F9229">
            <v>0</v>
          </cell>
          <cell r="G9229">
            <v>0</v>
          </cell>
        </row>
        <row r="9230">
          <cell r="A9230" t="str">
            <v/>
          </cell>
          <cell r="B9230">
            <v>0</v>
          </cell>
          <cell r="C9230">
            <v>0</v>
          </cell>
          <cell r="D9230" t="str">
            <v/>
          </cell>
          <cell r="E9230">
            <v>0</v>
          </cell>
          <cell r="F9230">
            <v>0</v>
          </cell>
          <cell r="G9230">
            <v>0</v>
          </cell>
        </row>
        <row r="9231">
          <cell r="A9231" t="str">
            <v/>
          </cell>
          <cell r="B9231">
            <v>0</v>
          </cell>
          <cell r="C9231">
            <v>0</v>
          </cell>
          <cell r="D9231" t="str">
            <v/>
          </cell>
          <cell r="E9231">
            <v>0</v>
          </cell>
          <cell r="F9231">
            <v>0</v>
          </cell>
          <cell r="G9231">
            <v>0</v>
          </cell>
        </row>
        <row r="9232">
          <cell r="A9232" t="str">
            <v/>
          </cell>
          <cell r="B9232">
            <v>0</v>
          </cell>
          <cell r="C9232">
            <v>0</v>
          </cell>
          <cell r="D9232" t="str">
            <v/>
          </cell>
          <cell r="E9232">
            <v>0</v>
          </cell>
          <cell r="F9232">
            <v>0</v>
          </cell>
          <cell r="G9232">
            <v>0</v>
          </cell>
        </row>
        <row r="9233">
          <cell r="A9233" t="str">
            <v/>
          </cell>
          <cell r="B9233">
            <v>0</v>
          </cell>
          <cell r="C9233">
            <v>0</v>
          </cell>
          <cell r="D9233" t="str">
            <v/>
          </cell>
          <cell r="E9233">
            <v>0</v>
          </cell>
          <cell r="F9233">
            <v>0</v>
          </cell>
          <cell r="G9233">
            <v>0</v>
          </cell>
        </row>
        <row r="9234">
          <cell r="A9234" t="str">
            <v/>
          </cell>
          <cell r="B9234">
            <v>0</v>
          </cell>
          <cell r="C9234">
            <v>0</v>
          </cell>
          <cell r="D9234" t="str">
            <v/>
          </cell>
          <cell r="E9234">
            <v>0</v>
          </cell>
          <cell r="F9234">
            <v>0</v>
          </cell>
          <cell r="G9234">
            <v>0</v>
          </cell>
        </row>
        <row r="9235">
          <cell r="A9235" t="str">
            <v/>
          </cell>
          <cell r="B9235">
            <v>0</v>
          </cell>
          <cell r="C9235">
            <v>0</v>
          </cell>
          <cell r="D9235" t="str">
            <v/>
          </cell>
          <cell r="E9235">
            <v>0</v>
          </cell>
          <cell r="F9235">
            <v>0</v>
          </cell>
          <cell r="G9235">
            <v>0</v>
          </cell>
        </row>
        <row r="9236">
          <cell r="A9236">
            <v>0</v>
          </cell>
          <cell r="B9236">
            <v>0</v>
          </cell>
          <cell r="C9236">
            <v>0</v>
          </cell>
          <cell r="D9236">
            <v>0</v>
          </cell>
          <cell r="E9236">
            <v>0</v>
          </cell>
          <cell r="F9236" t="str">
            <v>Total B</v>
          </cell>
          <cell r="G9236">
            <v>0</v>
          </cell>
        </row>
        <row r="9237">
          <cell r="A9237">
            <v>0</v>
          </cell>
          <cell r="B9237">
            <v>0</v>
          </cell>
          <cell r="C9237" t="str">
            <v>C - EQUIPOS</v>
          </cell>
          <cell r="D9237">
            <v>0</v>
          </cell>
          <cell r="E9237">
            <v>0</v>
          </cell>
          <cell r="F9237">
            <v>0</v>
          </cell>
          <cell r="G9237">
            <v>0</v>
          </cell>
        </row>
        <row r="9238">
          <cell r="A9238" t="str">
            <v/>
          </cell>
          <cell r="B9238" t="str">
            <v/>
          </cell>
          <cell r="C9238">
            <v>0</v>
          </cell>
          <cell r="D9238" t="str">
            <v/>
          </cell>
          <cell r="E9238">
            <v>0</v>
          </cell>
          <cell r="F9238">
            <v>0</v>
          </cell>
          <cell r="G9238">
            <v>0</v>
          </cell>
        </row>
        <row r="9239">
          <cell r="A9239" t="str">
            <v/>
          </cell>
          <cell r="B9239" t="str">
            <v/>
          </cell>
          <cell r="C9239">
            <v>0</v>
          </cell>
          <cell r="D9239" t="str">
            <v/>
          </cell>
          <cell r="E9239">
            <v>0</v>
          </cell>
          <cell r="F9239">
            <v>0</v>
          </cell>
          <cell r="G9239">
            <v>0</v>
          </cell>
        </row>
        <row r="9240">
          <cell r="A9240" t="str">
            <v/>
          </cell>
          <cell r="B9240" t="str">
            <v/>
          </cell>
          <cell r="C9240">
            <v>0</v>
          </cell>
          <cell r="D9240" t="str">
            <v/>
          </cell>
          <cell r="E9240">
            <v>0</v>
          </cell>
          <cell r="F9240">
            <v>0</v>
          </cell>
          <cell r="G9240">
            <v>0</v>
          </cell>
        </row>
        <row r="9241">
          <cell r="A9241" t="str">
            <v/>
          </cell>
          <cell r="B9241" t="str">
            <v/>
          </cell>
          <cell r="C9241">
            <v>0</v>
          </cell>
          <cell r="D9241" t="str">
            <v/>
          </cell>
          <cell r="E9241">
            <v>0</v>
          </cell>
          <cell r="F9241">
            <v>0</v>
          </cell>
          <cell r="G9241">
            <v>0</v>
          </cell>
        </row>
        <row r="9242">
          <cell r="A9242" t="str">
            <v/>
          </cell>
          <cell r="B9242" t="str">
            <v/>
          </cell>
          <cell r="C9242">
            <v>0</v>
          </cell>
          <cell r="D9242" t="str">
            <v/>
          </cell>
          <cell r="E9242">
            <v>0</v>
          </cell>
          <cell r="F9242">
            <v>0</v>
          </cell>
          <cell r="G9242">
            <v>0</v>
          </cell>
        </row>
        <row r="9243">
          <cell r="A9243" t="str">
            <v/>
          </cell>
          <cell r="B9243" t="str">
            <v/>
          </cell>
          <cell r="C9243">
            <v>0</v>
          </cell>
          <cell r="D9243" t="str">
            <v/>
          </cell>
          <cell r="E9243">
            <v>0</v>
          </cell>
          <cell r="F9243">
            <v>0</v>
          </cell>
          <cell r="G9243">
            <v>0</v>
          </cell>
        </row>
        <row r="9244">
          <cell r="A9244" t="str">
            <v/>
          </cell>
          <cell r="B9244" t="str">
            <v/>
          </cell>
          <cell r="C9244">
            <v>0</v>
          </cell>
          <cell r="D9244" t="str">
            <v/>
          </cell>
          <cell r="E9244">
            <v>0</v>
          </cell>
          <cell r="F9244">
            <v>0</v>
          </cell>
          <cell r="G9244">
            <v>0</v>
          </cell>
        </row>
        <row r="9245">
          <cell r="A9245" t="str">
            <v/>
          </cell>
          <cell r="B9245" t="str">
            <v/>
          </cell>
          <cell r="C9245">
            <v>0</v>
          </cell>
          <cell r="D9245" t="str">
            <v/>
          </cell>
          <cell r="E9245">
            <v>0</v>
          </cell>
          <cell r="F9245">
            <v>0</v>
          </cell>
          <cell r="G9245">
            <v>0</v>
          </cell>
        </row>
        <row r="9246">
          <cell r="A9246" t="str">
            <v/>
          </cell>
          <cell r="B9246" t="str">
            <v/>
          </cell>
          <cell r="C9246">
            <v>0</v>
          </cell>
          <cell r="D9246" t="str">
            <v/>
          </cell>
          <cell r="E9246">
            <v>0</v>
          </cell>
          <cell r="F9246">
            <v>0</v>
          </cell>
          <cell r="G9246">
            <v>0</v>
          </cell>
        </row>
        <row r="9247">
          <cell r="A9247">
            <v>0</v>
          </cell>
          <cell r="B9247">
            <v>0</v>
          </cell>
          <cell r="C9247">
            <v>0</v>
          </cell>
          <cell r="D9247">
            <v>0</v>
          </cell>
          <cell r="E9247">
            <v>0</v>
          </cell>
          <cell r="F9247" t="str">
            <v>Total C</v>
          </cell>
          <cell r="G9247">
            <v>0</v>
          </cell>
        </row>
        <row r="9248">
          <cell r="A9248">
            <v>0</v>
          </cell>
          <cell r="B9248">
            <v>0</v>
          </cell>
          <cell r="C9248">
            <v>0</v>
          </cell>
          <cell r="D9248">
            <v>0</v>
          </cell>
          <cell r="E9248">
            <v>0</v>
          </cell>
          <cell r="F9248">
            <v>0</v>
          </cell>
          <cell r="G9248">
            <v>0</v>
          </cell>
        </row>
        <row r="9249">
          <cell r="A9249" t="str">
            <v/>
          </cell>
          <cell r="B9249" t="str">
            <v/>
          </cell>
          <cell r="C9249">
            <v>0</v>
          </cell>
          <cell r="D9249" t="str">
            <v>Costo  Neto</v>
          </cell>
          <cell r="E9249">
            <v>0</v>
          </cell>
          <cell r="F9249" t="str">
            <v>Total D=A+B+C</v>
          </cell>
          <cell r="G9249">
            <v>0</v>
          </cell>
        </row>
        <row r="9251">
          <cell r="A9251" t="str">
            <v>ANALISIS DE PRECIOS</v>
          </cell>
          <cell r="B9251">
            <v>0</v>
          </cell>
          <cell r="C9251">
            <v>0</v>
          </cell>
          <cell r="D9251">
            <v>0</v>
          </cell>
          <cell r="E9251">
            <v>0</v>
          </cell>
          <cell r="F9251">
            <v>0</v>
          </cell>
          <cell r="G9251">
            <v>0</v>
          </cell>
        </row>
        <row r="9252">
          <cell r="A9252" t="str">
            <v>COMITENTE:</v>
          </cell>
          <cell r="B9252" t="str">
            <v>DIRECCIÓN DE ARQUITECTURA</v>
          </cell>
          <cell r="C9252">
            <v>0</v>
          </cell>
          <cell r="D9252">
            <v>0</v>
          </cell>
          <cell r="E9252">
            <v>0</v>
          </cell>
          <cell r="F9252">
            <v>0</v>
          </cell>
          <cell r="G9252">
            <v>0</v>
          </cell>
        </row>
        <row r="9253">
          <cell r="A9253" t="str">
            <v>CONTRATISTA:</v>
          </cell>
          <cell r="B9253" t="str">
            <v>FUNCIONALES SIGOP</v>
          </cell>
          <cell r="C9253">
            <v>0</v>
          </cell>
          <cell r="D9253">
            <v>0</v>
          </cell>
          <cell r="E9253">
            <v>0</v>
          </cell>
          <cell r="F9253">
            <v>0</v>
          </cell>
          <cell r="G9253">
            <v>0</v>
          </cell>
        </row>
        <row r="9254">
          <cell r="A9254" t="str">
            <v>OBRA:</v>
          </cell>
          <cell r="B9254" t="str">
            <v>PRUEBA PLANILLA DE MEDICION</v>
          </cell>
          <cell r="C9254">
            <v>0</v>
          </cell>
          <cell r="D9254">
            <v>0</v>
          </cell>
          <cell r="E9254">
            <v>0</v>
          </cell>
          <cell r="F9254" t="str">
            <v>PRECIOS A:</v>
          </cell>
          <cell r="G9254">
            <v>0</v>
          </cell>
        </row>
        <row r="9255">
          <cell r="A9255" t="str">
            <v>UBICACIÓN:</v>
          </cell>
          <cell r="B9255" t="str">
            <v>CENTRO CIVICO</v>
          </cell>
          <cell r="C9255">
            <v>0</v>
          </cell>
          <cell r="D9255">
            <v>0</v>
          </cell>
          <cell r="E9255">
            <v>0</v>
          </cell>
          <cell r="F9255">
            <v>0</v>
          </cell>
          <cell r="G9255">
            <v>0</v>
          </cell>
        </row>
        <row r="9256">
          <cell r="A9256" t="str">
            <v>RUBRO:</v>
          </cell>
          <cell r="B9256" t="str">
            <v/>
          </cell>
          <cell r="C9256" t="str">
            <v/>
          </cell>
          <cell r="D9256">
            <v>0</v>
          </cell>
          <cell r="E9256">
            <v>0</v>
          </cell>
          <cell r="F9256">
            <v>0</v>
          </cell>
          <cell r="G9256">
            <v>0</v>
          </cell>
        </row>
        <row r="9257">
          <cell r="A9257" t="str">
            <v>ITEM:</v>
          </cell>
          <cell r="B9257" t="str">
            <v/>
          </cell>
          <cell r="C9257" t="str">
            <v/>
          </cell>
          <cell r="D9257">
            <v>0</v>
          </cell>
          <cell r="E9257">
            <v>0</v>
          </cell>
          <cell r="F9257" t="str">
            <v>UNIDAD:</v>
          </cell>
          <cell r="G9257" t="str">
            <v/>
          </cell>
        </row>
        <row r="9258">
          <cell r="A9258">
            <v>0</v>
          </cell>
          <cell r="B9258">
            <v>0</v>
          </cell>
          <cell r="C9258">
            <v>0</v>
          </cell>
          <cell r="D9258">
            <v>0</v>
          </cell>
          <cell r="E9258">
            <v>0</v>
          </cell>
          <cell r="F9258">
            <v>0</v>
          </cell>
          <cell r="G9258">
            <v>0</v>
          </cell>
        </row>
        <row r="9259">
          <cell r="A9259" t="str">
            <v>DATOS REDETERMINACION</v>
          </cell>
          <cell r="B9259">
            <v>0</v>
          </cell>
          <cell r="C9259" t="str">
            <v>DESIGNACION</v>
          </cell>
          <cell r="D9259" t="str">
            <v>U</v>
          </cell>
          <cell r="E9259" t="str">
            <v>Cantidad</v>
          </cell>
          <cell r="F9259" t="str">
            <v>$ Unitarios</v>
          </cell>
          <cell r="G9259" t="str">
            <v>$ Parcial</v>
          </cell>
        </row>
        <row r="9260">
          <cell r="A9260" t="str">
            <v>CÓDIGO</v>
          </cell>
          <cell r="B9260" t="str">
            <v>DESCRIPCIÓN</v>
          </cell>
          <cell r="C9260">
            <v>0</v>
          </cell>
          <cell r="D9260">
            <v>0</v>
          </cell>
          <cell r="E9260">
            <v>0</v>
          </cell>
          <cell r="F9260">
            <v>0</v>
          </cell>
          <cell r="G9260">
            <v>0</v>
          </cell>
        </row>
        <row r="9261">
          <cell r="A9261">
            <v>0</v>
          </cell>
          <cell r="B9261">
            <v>0</v>
          </cell>
          <cell r="C9261" t="str">
            <v>A - MATERIALES</v>
          </cell>
          <cell r="D9261">
            <v>0</v>
          </cell>
          <cell r="E9261">
            <v>0</v>
          </cell>
          <cell r="F9261">
            <v>0</v>
          </cell>
          <cell r="G9261">
            <v>0</v>
          </cell>
        </row>
        <row r="9262">
          <cell r="A9262" t="str">
            <v/>
          </cell>
          <cell r="B9262" t="str">
            <v/>
          </cell>
          <cell r="C9262">
            <v>0</v>
          </cell>
          <cell r="D9262" t="str">
            <v/>
          </cell>
          <cell r="E9262">
            <v>0</v>
          </cell>
          <cell r="F9262">
            <v>0</v>
          </cell>
          <cell r="G9262">
            <v>0</v>
          </cell>
        </row>
        <row r="9263">
          <cell r="A9263" t="str">
            <v/>
          </cell>
          <cell r="B9263" t="str">
            <v/>
          </cell>
          <cell r="C9263">
            <v>0</v>
          </cell>
          <cell r="D9263" t="str">
            <v/>
          </cell>
          <cell r="E9263">
            <v>0</v>
          </cell>
          <cell r="F9263">
            <v>0</v>
          </cell>
          <cell r="G9263">
            <v>0</v>
          </cell>
        </row>
        <row r="9264">
          <cell r="A9264" t="str">
            <v/>
          </cell>
          <cell r="B9264" t="str">
            <v/>
          </cell>
          <cell r="C9264">
            <v>0</v>
          </cell>
          <cell r="D9264" t="str">
            <v/>
          </cell>
          <cell r="E9264">
            <v>0</v>
          </cell>
          <cell r="F9264">
            <v>0</v>
          </cell>
          <cell r="G9264">
            <v>0</v>
          </cell>
        </row>
        <row r="9265">
          <cell r="A9265" t="str">
            <v/>
          </cell>
          <cell r="B9265" t="str">
            <v/>
          </cell>
          <cell r="C9265">
            <v>0</v>
          </cell>
          <cell r="D9265" t="str">
            <v/>
          </cell>
          <cell r="E9265">
            <v>0</v>
          </cell>
          <cell r="F9265">
            <v>0</v>
          </cell>
          <cell r="G9265">
            <v>0</v>
          </cell>
        </row>
        <row r="9266">
          <cell r="A9266" t="str">
            <v/>
          </cell>
          <cell r="B9266" t="str">
            <v/>
          </cell>
          <cell r="C9266">
            <v>0</v>
          </cell>
          <cell r="D9266" t="str">
            <v/>
          </cell>
          <cell r="E9266">
            <v>0</v>
          </cell>
          <cell r="F9266">
            <v>0</v>
          </cell>
          <cell r="G9266">
            <v>0</v>
          </cell>
        </row>
        <row r="9267">
          <cell r="A9267" t="str">
            <v/>
          </cell>
          <cell r="B9267" t="str">
            <v/>
          </cell>
          <cell r="C9267">
            <v>0</v>
          </cell>
          <cell r="D9267" t="str">
            <v/>
          </cell>
          <cell r="E9267">
            <v>0</v>
          </cell>
          <cell r="F9267">
            <v>0</v>
          </cell>
          <cell r="G9267">
            <v>0</v>
          </cell>
        </row>
        <row r="9268">
          <cell r="A9268" t="str">
            <v/>
          </cell>
          <cell r="B9268" t="str">
            <v/>
          </cell>
          <cell r="C9268">
            <v>0</v>
          </cell>
          <cell r="D9268" t="str">
            <v/>
          </cell>
          <cell r="E9268">
            <v>0</v>
          </cell>
          <cell r="F9268">
            <v>0</v>
          </cell>
          <cell r="G9268">
            <v>0</v>
          </cell>
        </row>
        <row r="9269">
          <cell r="A9269" t="str">
            <v/>
          </cell>
          <cell r="B9269" t="str">
            <v/>
          </cell>
          <cell r="C9269">
            <v>0</v>
          </cell>
          <cell r="D9269" t="str">
            <v/>
          </cell>
          <cell r="E9269">
            <v>0</v>
          </cell>
          <cell r="F9269">
            <v>0</v>
          </cell>
          <cell r="G9269">
            <v>0</v>
          </cell>
        </row>
        <row r="9270">
          <cell r="A9270" t="str">
            <v/>
          </cell>
          <cell r="B9270" t="str">
            <v/>
          </cell>
          <cell r="C9270">
            <v>0</v>
          </cell>
          <cell r="D9270" t="str">
            <v/>
          </cell>
          <cell r="E9270">
            <v>0</v>
          </cell>
          <cell r="F9270">
            <v>0</v>
          </cell>
          <cell r="G9270">
            <v>0</v>
          </cell>
        </row>
        <row r="9271">
          <cell r="A9271" t="str">
            <v/>
          </cell>
          <cell r="B9271" t="str">
            <v/>
          </cell>
          <cell r="C9271">
            <v>0</v>
          </cell>
          <cell r="D9271" t="str">
            <v/>
          </cell>
          <cell r="E9271">
            <v>0</v>
          </cell>
          <cell r="F9271">
            <v>0</v>
          </cell>
          <cell r="G9271">
            <v>0</v>
          </cell>
        </row>
        <row r="9272">
          <cell r="A9272" t="str">
            <v/>
          </cell>
          <cell r="B9272" t="str">
            <v/>
          </cell>
          <cell r="C9272">
            <v>0</v>
          </cell>
          <cell r="D9272" t="str">
            <v/>
          </cell>
          <cell r="E9272">
            <v>0</v>
          </cell>
          <cell r="F9272">
            <v>0</v>
          </cell>
          <cell r="G9272">
            <v>0</v>
          </cell>
        </row>
        <row r="9273">
          <cell r="A9273" t="str">
            <v/>
          </cell>
          <cell r="B9273" t="str">
            <v/>
          </cell>
          <cell r="C9273">
            <v>0</v>
          </cell>
          <cell r="D9273" t="str">
            <v/>
          </cell>
          <cell r="E9273">
            <v>0</v>
          </cell>
          <cell r="F9273">
            <v>0</v>
          </cell>
          <cell r="G9273">
            <v>0</v>
          </cell>
        </row>
        <row r="9274">
          <cell r="A9274" t="str">
            <v/>
          </cell>
          <cell r="B9274" t="str">
            <v/>
          </cell>
          <cell r="C9274">
            <v>0</v>
          </cell>
          <cell r="D9274" t="str">
            <v/>
          </cell>
          <cell r="E9274">
            <v>0</v>
          </cell>
          <cell r="F9274">
            <v>0</v>
          </cell>
          <cell r="G9274">
            <v>0</v>
          </cell>
        </row>
        <row r="9275">
          <cell r="A9275" t="str">
            <v/>
          </cell>
          <cell r="B9275" t="str">
            <v/>
          </cell>
          <cell r="C9275">
            <v>0</v>
          </cell>
          <cell r="D9275" t="str">
            <v/>
          </cell>
          <cell r="E9275">
            <v>0</v>
          </cell>
          <cell r="F9275">
            <v>0</v>
          </cell>
          <cell r="G9275">
            <v>0</v>
          </cell>
        </row>
        <row r="9276">
          <cell r="A9276">
            <v>0</v>
          </cell>
          <cell r="B9276">
            <v>0</v>
          </cell>
          <cell r="C9276">
            <v>0</v>
          </cell>
          <cell r="D9276">
            <v>0</v>
          </cell>
          <cell r="E9276">
            <v>0</v>
          </cell>
          <cell r="F9276" t="str">
            <v>Total A</v>
          </cell>
          <cell r="G9276">
            <v>0</v>
          </cell>
        </row>
        <row r="9277">
          <cell r="A9277">
            <v>0</v>
          </cell>
          <cell r="B9277">
            <v>0</v>
          </cell>
          <cell r="C9277" t="str">
            <v>B - MANO DE OBRA</v>
          </cell>
          <cell r="D9277">
            <v>0</v>
          </cell>
          <cell r="E9277">
            <v>0</v>
          </cell>
          <cell r="F9277">
            <v>0</v>
          </cell>
          <cell r="G9277">
            <v>0</v>
          </cell>
        </row>
        <row r="9278">
          <cell r="A9278" t="str">
            <v/>
          </cell>
          <cell r="B9278">
            <v>0</v>
          </cell>
          <cell r="C9278">
            <v>0</v>
          </cell>
          <cell r="D9278" t="str">
            <v/>
          </cell>
          <cell r="E9278">
            <v>0</v>
          </cell>
          <cell r="F9278">
            <v>0</v>
          </cell>
          <cell r="G9278">
            <v>0</v>
          </cell>
        </row>
        <row r="9279">
          <cell r="A9279" t="str">
            <v/>
          </cell>
          <cell r="B9279">
            <v>0</v>
          </cell>
          <cell r="C9279">
            <v>0</v>
          </cell>
          <cell r="D9279" t="str">
            <v/>
          </cell>
          <cell r="E9279">
            <v>0</v>
          </cell>
          <cell r="F9279">
            <v>0</v>
          </cell>
          <cell r="G9279">
            <v>0</v>
          </cell>
        </row>
        <row r="9280">
          <cell r="A9280" t="str">
            <v/>
          </cell>
          <cell r="B9280">
            <v>0</v>
          </cell>
          <cell r="C9280">
            <v>0</v>
          </cell>
          <cell r="D9280" t="str">
            <v/>
          </cell>
          <cell r="E9280">
            <v>0</v>
          </cell>
          <cell r="F9280">
            <v>0</v>
          </cell>
          <cell r="G9280">
            <v>0</v>
          </cell>
        </row>
        <row r="9281">
          <cell r="A9281" t="str">
            <v/>
          </cell>
          <cell r="B9281">
            <v>0</v>
          </cell>
          <cell r="C9281">
            <v>0</v>
          </cell>
          <cell r="D9281" t="str">
            <v/>
          </cell>
          <cell r="E9281">
            <v>0</v>
          </cell>
          <cell r="F9281">
            <v>0</v>
          </cell>
          <cell r="G9281">
            <v>0</v>
          </cell>
        </row>
        <row r="9282">
          <cell r="A9282" t="str">
            <v/>
          </cell>
          <cell r="B9282">
            <v>0</v>
          </cell>
          <cell r="C9282">
            <v>0</v>
          </cell>
          <cell r="D9282" t="str">
            <v/>
          </cell>
          <cell r="E9282">
            <v>0</v>
          </cell>
          <cell r="F9282">
            <v>0</v>
          </cell>
          <cell r="G9282">
            <v>0</v>
          </cell>
        </row>
        <row r="9283">
          <cell r="A9283" t="str">
            <v/>
          </cell>
          <cell r="B9283">
            <v>0</v>
          </cell>
          <cell r="C9283">
            <v>0</v>
          </cell>
          <cell r="D9283" t="str">
            <v/>
          </cell>
          <cell r="E9283">
            <v>0</v>
          </cell>
          <cell r="F9283">
            <v>0</v>
          </cell>
          <cell r="G9283">
            <v>0</v>
          </cell>
        </row>
        <row r="9284">
          <cell r="A9284" t="str">
            <v/>
          </cell>
          <cell r="B9284">
            <v>0</v>
          </cell>
          <cell r="C9284">
            <v>0</v>
          </cell>
          <cell r="D9284" t="str">
            <v/>
          </cell>
          <cell r="E9284">
            <v>0</v>
          </cell>
          <cell r="F9284">
            <v>0</v>
          </cell>
          <cell r="G9284">
            <v>0</v>
          </cell>
        </row>
        <row r="9285">
          <cell r="A9285" t="str">
            <v/>
          </cell>
          <cell r="B9285">
            <v>0</v>
          </cell>
          <cell r="C9285">
            <v>0</v>
          </cell>
          <cell r="D9285" t="str">
            <v/>
          </cell>
          <cell r="E9285">
            <v>0</v>
          </cell>
          <cell r="F9285">
            <v>0</v>
          </cell>
          <cell r="G9285">
            <v>0</v>
          </cell>
        </row>
        <row r="9286">
          <cell r="A9286">
            <v>0</v>
          </cell>
          <cell r="B9286">
            <v>0</v>
          </cell>
          <cell r="C9286">
            <v>0</v>
          </cell>
          <cell r="D9286">
            <v>0</v>
          </cell>
          <cell r="E9286">
            <v>0</v>
          </cell>
          <cell r="F9286" t="str">
            <v>Total B</v>
          </cell>
          <cell r="G9286">
            <v>0</v>
          </cell>
        </row>
        <row r="9287">
          <cell r="A9287">
            <v>0</v>
          </cell>
          <cell r="B9287">
            <v>0</v>
          </cell>
          <cell r="C9287" t="str">
            <v>C - EQUIPOS</v>
          </cell>
          <cell r="D9287">
            <v>0</v>
          </cell>
          <cell r="E9287">
            <v>0</v>
          </cell>
          <cell r="F9287">
            <v>0</v>
          </cell>
          <cell r="G9287">
            <v>0</v>
          </cell>
        </row>
        <row r="9288">
          <cell r="A9288" t="str">
            <v/>
          </cell>
          <cell r="B9288" t="str">
            <v/>
          </cell>
          <cell r="C9288">
            <v>0</v>
          </cell>
          <cell r="D9288" t="str">
            <v/>
          </cell>
          <cell r="E9288">
            <v>0</v>
          </cell>
          <cell r="F9288">
            <v>0</v>
          </cell>
          <cell r="G9288">
            <v>0</v>
          </cell>
        </row>
        <row r="9289">
          <cell r="A9289" t="str">
            <v/>
          </cell>
          <cell r="B9289" t="str">
            <v/>
          </cell>
          <cell r="C9289">
            <v>0</v>
          </cell>
          <cell r="D9289" t="str">
            <v/>
          </cell>
          <cell r="E9289">
            <v>0</v>
          </cell>
          <cell r="F9289">
            <v>0</v>
          </cell>
          <cell r="G9289">
            <v>0</v>
          </cell>
        </row>
        <row r="9290">
          <cell r="A9290" t="str">
            <v/>
          </cell>
          <cell r="B9290" t="str">
            <v/>
          </cell>
          <cell r="C9290">
            <v>0</v>
          </cell>
          <cell r="D9290" t="str">
            <v/>
          </cell>
          <cell r="E9290">
            <v>0</v>
          </cell>
          <cell r="F9290">
            <v>0</v>
          </cell>
          <cell r="G9290">
            <v>0</v>
          </cell>
        </row>
        <row r="9291">
          <cell r="A9291" t="str">
            <v/>
          </cell>
          <cell r="B9291" t="str">
            <v/>
          </cell>
          <cell r="C9291">
            <v>0</v>
          </cell>
          <cell r="D9291" t="str">
            <v/>
          </cell>
          <cell r="E9291">
            <v>0</v>
          </cell>
          <cell r="F9291">
            <v>0</v>
          </cell>
          <cell r="G9291">
            <v>0</v>
          </cell>
        </row>
        <row r="9292">
          <cell r="A9292" t="str">
            <v/>
          </cell>
          <cell r="B9292" t="str">
            <v/>
          </cell>
          <cell r="C9292">
            <v>0</v>
          </cell>
          <cell r="D9292" t="str">
            <v/>
          </cell>
          <cell r="E9292">
            <v>0</v>
          </cell>
          <cell r="F9292">
            <v>0</v>
          </cell>
          <cell r="G9292">
            <v>0</v>
          </cell>
        </row>
        <row r="9293">
          <cell r="A9293" t="str">
            <v/>
          </cell>
          <cell r="B9293" t="str">
            <v/>
          </cell>
          <cell r="C9293">
            <v>0</v>
          </cell>
          <cell r="D9293" t="str">
            <v/>
          </cell>
          <cell r="E9293">
            <v>0</v>
          </cell>
          <cell r="F9293">
            <v>0</v>
          </cell>
          <cell r="G9293">
            <v>0</v>
          </cell>
        </row>
        <row r="9294">
          <cell r="A9294" t="str">
            <v/>
          </cell>
          <cell r="B9294" t="str">
            <v/>
          </cell>
          <cell r="C9294">
            <v>0</v>
          </cell>
          <cell r="D9294" t="str">
            <v/>
          </cell>
          <cell r="E9294">
            <v>0</v>
          </cell>
          <cell r="F9294">
            <v>0</v>
          </cell>
          <cell r="G9294">
            <v>0</v>
          </cell>
        </row>
        <row r="9295">
          <cell r="A9295" t="str">
            <v/>
          </cell>
          <cell r="B9295" t="str">
            <v/>
          </cell>
          <cell r="C9295">
            <v>0</v>
          </cell>
          <cell r="D9295" t="str">
            <v/>
          </cell>
          <cell r="E9295">
            <v>0</v>
          </cell>
          <cell r="F9295">
            <v>0</v>
          </cell>
          <cell r="G9295">
            <v>0</v>
          </cell>
        </row>
        <row r="9296">
          <cell r="A9296" t="str">
            <v/>
          </cell>
          <cell r="B9296" t="str">
            <v/>
          </cell>
          <cell r="C9296">
            <v>0</v>
          </cell>
          <cell r="D9296" t="str">
            <v/>
          </cell>
          <cell r="E9296">
            <v>0</v>
          </cell>
          <cell r="F9296">
            <v>0</v>
          </cell>
          <cell r="G9296">
            <v>0</v>
          </cell>
        </row>
        <row r="9297">
          <cell r="A9297">
            <v>0</v>
          </cell>
          <cell r="B9297">
            <v>0</v>
          </cell>
          <cell r="C9297">
            <v>0</v>
          </cell>
          <cell r="D9297">
            <v>0</v>
          </cell>
          <cell r="E9297">
            <v>0</v>
          </cell>
          <cell r="F9297" t="str">
            <v>Total C</v>
          </cell>
          <cell r="G9297">
            <v>0</v>
          </cell>
        </row>
        <row r="9298">
          <cell r="A9298">
            <v>0</v>
          </cell>
          <cell r="B9298">
            <v>0</v>
          </cell>
          <cell r="C9298">
            <v>0</v>
          </cell>
          <cell r="D9298">
            <v>0</v>
          </cell>
          <cell r="E9298">
            <v>0</v>
          </cell>
          <cell r="F9298">
            <v>0</v>
          </cell>
          <cell r="G9298">
            <v>0</v>
          </cell>
        </row>
        <row r="9299">
          <cell r="A9299" t="str">
            <v/>
          </cell>
          <cell r="B9299" t="str">
            <v/>
          </cell>
          <cell r="C9299">
            <v>0</v>
          </cell>
          <cell r="D9299" t="str">
            <v>Costo  Neto</v>
          </cell>
          <cell r="E9299">
            <v>0</v>
          </cell>
          <cell r="F9299" t="str">
            <v>Total D=A+B+C</v>
          </cell>
          <cell r="G9299">
            <v>0</v>
          </cell>
        </row>
        <row r="9301">
          <cell r="A9301" t="str">
            <v>ANALISIS DE PRECIOS</v>
          </cell>
          <cell r="B9301">
            <v>0</v>
          </cell>
          <cell r="C9301">
            <v>0</v>
          </cell>
          <cell r="D9301">
            <v>0</v>
          </cell>
          <cell r="E9301">
            <v>0</v>
          </cell>
          <cell r="F9301">
            <v>0</v>
          </cell>
          <cell r="G9301">
            <v>0</v>
          </cell>
        </row>
        <row r="9302">
          <cell r="A9302" t="str">
            <v>COMITENTE:</v>
          </cell>
          <cell r="B9302" t="str">
            <v>DIRECCIÓN DE ARQUITECTURA</v>
          </cell>
          <cell r="C9302">
            <v>0</v>
          </cell>
          <cell r="D9302">
            <v>0</v>
          </cell>
          <cell r="E9302">
            <v>0</v>
          </cell>
          <cell r="F9302">
            <v>0</v>
          </cell>
          <cell r="G9302">
            <v>0</v>
          </cell>
        </row>
        <row r="9303">
          <cell r="A9303" t="str">
            <v>CONTRATISTA:</v>
          </cell>
          <cell r="B9303" t="str">
            <v>FUNCIONALES SIGOP</v>
          </cell>
          <cell r="C9303">
            <v>0</v>
          </cell>
          <cell r="D9303">
            <v>0</v>
          </cell>
          <cell r="E9303">
            <v>0</v>
          </cell>
          <cell r="F9303">
            <v>0</v>
          </cell>
          <cell r="G9303">
            <v>0</v>
          </cell>
        </row>
        <row r="9304">
          <cell r="A9304" t="str">
            <v>OBRA:</v>
          </cell>
          <cell r="B9304" t="str">
            <v>PRUEBA PLANILLA DE MEDICION</v>
          </cell>
          <cell r="C9304">
            <v>0</v>
          </cell>
          <cell r="D9304">
            <v>0</v>
          </cell>
          <cell r="E9304">
            <v>0</v>
          </cell>
          <cell r="F9304" t="str">
            <v>PRECIOS A:</v>
          </cell>
          <cell r="G9304">
            <v>0</v>
          </cell>
        </row>
        <row r="9305">
          <cell r="A9305" t="str">
            <v>UBICACIÓN:</v>
          </cell>
          <cell r="B9305" t="str">
            <v>CENTRO CIVICO</v>
          </cell>
          <cell r="C9305">
            <v>0</v>
          </cell>
          <cell r="D9305">
            <v>0</v>
          </cell>
          <cell r="E9305">
            <v>0</v>
          </cell>
          <cell r="F9305">
            <v>0</v>
          </cell>
          <cell r="G9305">
            <v>0</v>
          </cell>
        </row>
        <row r="9306">
          <cell r="A9306" t="str">
            <v>RUBRO:</v>
          </cell>
          <cell r="B9306" t="str">
            <v/>
          </cell>
          <cell r="C9306" t="str">
            <v/>
          </cell>
          <cell r="D9306">
            <v>0</v>
          </cell>
          <cell r="E9306">
            <v>0</v>
          </cell>
          <cell r="F9306">
            <v>0</v>
          </cell>
          <cell r="G9306">
            <v>0</v>
          </cell>
        </row>
        <row r="9307">
          <cell r="A9307" t="str">
            <v>ITEM:</v>
          </cell>
          <cell r="B9307" t="str">
            <v/>
          </cell>
          <cell r="C9307" t="str">
            <v/>
          </cell>
          <cell r="D9307">
            <v>0</v>
          </cell>
          <cell r="E9307">
            <v>0</v>
          </cell>
          <cell r="F9307" t="str">
            <v>UNIDAD:</v>
          </cell>
          <cell r="G9307" t="str">
            <v/>
          </cell>
        </row>
        <row r="9308">
          <cell r="A9308">
            <v>0</v>
          </cell>
          <cell r="B9308">
            <v>0</v>
          </cell>
          <cell r="C9308">
            <v>0</v>
          </cell>
          <cell r="D9308">
            <v>0</v>
          </cell>
          <cell r="E9308">
            <v>0</v>
          </cell>
          <cell r="F9308">
            <v>0</v>
          </cell>
          <cell r="G9308">
            <v>0</v>
          </cell>
        </row>
        <row r="9309">
          <cell r="A9309" t="str">
            <v>DATOS REDETERMINACION</v>
          </cell>
          <cell r="B9309">
            <v>0</v>
          </cell>
          <cell r="C9309" t="str">
            <v>DESIGNACION</v>
          </cell>
          <cell r="D9309" t="str">
            <v>U</v>
          </cell>
          <cell r="E9309" t="str">
            <v>Cantidad</v>
          </cell>
          <cell r="F9309" t="str">
            <v>$ Unitarios</v>
          </cell>
          <cell r="G9309" t="str">
            <v>$ Parcial</v>
          </cell>
        </row>
        <row r="9310">
          <cell r="A9310" t="str">
            <v>CÓDIGO</v>
          </cell>
          <cell r="B9310" t="str">
            <v>DESCRIPCIÓN</v>
          </cell>
          <cell r="C9310">
            <v>0</v>
          </cell>
          <cell r="D9310">
            <v>0</v>
          </cell>
          <cell r="E9310">
            <v>0</v>
          </cell>
          <cell r="F9310">
            <v>0</v>
          </cell>
          <cell r="G9310">
            <v>0</v>
          </cell>
        </row>
        <row r="9311">
          <cell r="A9311">
            <v>0</v>
          </cell>
          <cell r="B9311">
            <v>0</v>
          </cell>
          <cell r="C9311" t="str">
            <v>A - MATERIALES</v>
          </cell>
          <cell r="D9311">
            <v>0</v>
          </cell>
          <cell r="E9311">
            <v>0</v>
          </cell>
          <cell r="F9311">
            <v>0</v>
          </cell>
          <cell r="G9311">
            <v>0</v>
          </cell>
        </row>
        <row r="9312">
          <cell r="A9312" t="str">
            <v/>
          </cell>
          <cell r="B9312" t="str">
            <v/>
          </cell>
          <cell r="C9312">
            <v>0</v>
          </cell>
          <cell r="D9312" t="str">
            <v/>
          </cell>
          <cell r="E9312">
            <v>0</v>
          </cell>
          <cell r="F9312">
            <v>0</v>
          </cell>
          <cell r="G9312">
            <v>0</v>
          </cell>
        </row>
        <row r="9313">
          <cell r="A9313" t="str">
            <v/>
          </cell>
          <cell r="B9313" t="str">
            <v/>
          </cell>
          <cell r="C9313">
            <v>0</v>
          </cell>
          <cell r="D9313" t="str">
            <v/>
          </cell>
          <cell r="E9313">
            <v>0</v>
          </cell>
          <cell r="F9313">
            <v>0</v>
          </cell>
          <cell r="G9313">
            <v>0</v>
          </cell>
        </row>
        <row r="9314">
          <cell r="A9314" t="str">
            <v/>
          </cell>
          <cell r="B9314" t="str">
            <v/>
          </cell>
          <cell r="C9314">
            <v>0</v>
          </cell>
          <cell r="D9314" t="str">
            <v/>
          </cell>
          <cell r="E9314">
            <v>0</v>
          </cell>
          <cell r="F9314">
            <v>0</v>
          </cell>
          <cell r="G9314">
            <v>0</v>
          </cell>
        </row>
        <row r="9315">
          <cell r="A9315" t="str">
            <v/>
          </cell>
          <cell r="B9315" t="str">
            <v/>
          </cell>
          <cell r="C9315">
            <v>0</v>
          </cell>
          <cell r="D9315" t="str">
            <v/>
          </cell>
          <cell r="E9315">
            <v>0</v>
          </cell>
          <cell r="F9315">
            <v>0</v>
          </cell>
          <cell r="G9315">
            <v>0</v>
          </cell>
        </row>
        <row r="9316">
          <cell r="A9316" t="str">
            <v/>
          </cell>
          <cell r="B9316" t="str">
            <v/>
          </cell>
          <cell r="C9316">
            <v>0</v>
          </cell>
          <cell r="D9316" t="str">
            <v/>
          </cell>
          <cell r="E9316">
            <v>0</v>
          </cell>
          <cell r="F9316">
            <v>0</v>
          </cell>
          <cell r="G9316">
            <v>0</v>
          </cell>
        </row>
        <row r="9317">
          <cell r="A9317" t="str">
            <v/>
          </cell>
          <cell r="B9317" t="str">
            <v/>
          </cell>
          <cell r="C9317">
            <v>0</v>
          </cell>
          <cell r="D9317" t="str">
            <v/>
          </cell>
          <cell r="E9317">
            <v>0</v>
          </cell>
          <cell r="F9317">
            <v>0</v>
          </cell>
          <cell r="G9317">
            <v>0</v>
          </cell>
        </row>
        <row r="9318">
          <cell r="A9318" t="str">
            <v/>
          </cell>
          <cell r="B9318" t="str">
            <v/>
          </cell>
          <cell r="C9318">
            <v>0</v>
          </cell>
          <cell r="D9318" t="str">
            <v/>
          </cell>
          <cell r="E9318">
            <v>0</v>
          </cell>
          <cell r="F9318">
            <v>0</v>
          </cell>
          <cell r="G9318">
            <v>0</v>
          </cell>
        </row>
        <row r="9319">
          <cell r="A9319" t="str">
            <v/>
          </cell>
          <cell r="B9319" t="str">
            <v/>
          </cell>
          <cell r="C9319">
            <v>0</v>
          </cell>
          <cell r="D9319" t="str">
            <v/>
          </cell>
          <cell r="E9319">
            <v>0</v>
          </cell>
          <cell r="F9319">
            <v>0</v>
          </cell>
          <cell r="G9319">
            <v>0</v>
          </cell>
        </row>
        <row r="9320">
          <cell r="A9320" t="str">
            <v/>
          </cell>
          <cell r="B9320" t="str">
            <v/>
          </cell>
          <cell r="C9320">
            <v>0</v>
          </cell>
          <cell r="D9320" t="str">
            <v/>
          </cell>
          <cell r="E9320">
            <v>0</v>
          </cell>
          <cell r="F9320">
            <v>0</v>
          </cell>
          <cell r="G9320">
            <v>0</v>
          </cell>
        </row>
        <row r="9321">
          <cell r="A9321" t="str">
            <v/>
          </cell>
          <cell r="B9321" t="str">
            <v/>
          </cell>
          <cell r="C9321">
            <v>0</v>
          </cell>
          <cell r="D9321" t="str">
            <v/>
          </cell>
          <cell r="E9321">
            <v>0</v>
          </cell>
          <cell r="F9321">
            <v>0</v>
          </cell>
          <cell r="G9321">
            <v>0</v>
          </cell>
        </row>
        <row r="9322">
          <cell r="A9322" t="str">
            <v/>
          </cell>
          <cell r="B9322" t="str">
            <v/>
          </cell>
          <cell r="C9322">
            <v>0</v>
          </cell>
          <cell r="D9322" t="str">
            <v/>
          </cell>
          <cell r="E9322">
            <v>0</v>
          </cell>
          <cell r="F9322">
            <v>0</v>
          </cell>
          <cell r="G9322">
            <v>0</v>
          </cell>
        </row>
        <row r="9323">
          <cell r="A9323" t="str">
            <v/>
          </cell>
          <cell r="B9323" t="str">
            <v/>
          </cell>
          <cell r="C9323">
            <v>0</v>
          </cell>
          <cell r="D9323" t="str">
            <v/>
          </cell>
          <cell r="E9323">
            <v>0</v>
          </cell>
          <cell r="F9323">
            <v>0</v>
          </cell>
          <cell r="G9323">
            <v>0</v>
          </cell>
        </row>
        <row r="9324">
          <cell r="A9324" t="str">
            <v/>
          </cell>
          <cell r="B9324" t="str">
            <v/>
          </cell>
          <cell r="C9324">
            <v>0</v>
          </cell>
          <cell r="D9324" t="str">
            <v/>
          </cell>
          <cell r="E9324">
            <v>0</v>
          </cell>
          <cell r="F9324">
            <v>0</v>
          </cell>
          <cell r="G9324">
            <v>0</v>
          </cell>
        </row>
        <row r="9325">
          <cell r="A9325" t="str">
            <v/>
          </cell>
          <cell r="B9325" t="str">
            <v/>
          </cell>
          <cell r="C9325">
            <v>0</v>
          </cell>
          <cell r="D9325" t="str">
            <v/>
          </cell>
          <cell r="E9325">
            <v>0</v>
          </cell>
          <cell r="F9325">
            <v>0</v>
          </cell>
          <cell r="G9325">
            <v>0</v>
          </cell>
        </row>
        <row r="9326">
          <cell r="A9326">
            <v>0</v>
          </cell>
          <cell r="B9326">
            <v>0</v>
          </cell>
          <cell r="C9326">
            <v>0</v>
          </cell>
          <cell r="D9326">
            <v>0</v>
          </cell>
          <cell r="E9326">
            <v>0</v>
          </cell>
          <cell r="F9326" t="str">
            <v>Total A</v>
          </cell>
          <cell r="G9326">
            <v>0</v>
          </cell>
        </row>
        <row r="9327">
          <cell r="A9327">
            <v>0</v>
          </cell>
          <cell r="B9327">
            <v>0</v>
          </cell>
          <cell r="C9327" t="str">
            <v>B - MANO DE OBRA</v>
          </cell>
          <cell r="D9327">
            <v>0</v>
          </cell>
          <cell r="E9327">
            <v>0</v>
          </cell>
          <cell r="F9327">
            <v>0</v>
          </cell>
          <cell r="G9327">
            <v>0</v>
          </cell>
        </row>
        <row r="9328">
          <cell r="A9328" t="str">
            <v/>
          </cell>
          <cell r="B9328">
            <v>0</v>
          </cell>
          <cell r="C9328">
            <v>0</v>
          </cell>
          <cell r="D9328" t="str">
            <v/>
          </cell>
          <cell r="E9328">
            <v>0</v>
          </cell>
          <cell r="F9328">
            <v>0</v>
          </cell>
          <cell r="G9328">
            <v>0</v>
          </cell>
        </row>
        <row r="9329">
          <cell r="A9329" t="str">
            <v/>
          </cell>
          <cell r="B9329">
            <v>0</v>
          </cell>
          <cell r="C9329">
            <v>0</v>
          </cell>
          <cell r="D9329" t="str">
            <v/>
          </cell>
          <cell r="E9329">
            <v>0</v>
          </cell>
          <cell r="F9329">
            <v>0</v>
          </cell>
          <cell r="G9329">
            <v>0</v>
          </cell>
        </row>
        <row r="9330">
          <cell r="A9330" t="str">
            <v/>
          </cell>
          <cell r="B9330">
            <v>0</v>
          </cell>
          <cell r="C9330">
            <v>0</v>
          </cell>
          <cell r="D9330" t="str">
            <v/>
          </cell>
          <cell r="E9330">
            <v>0</v>
          </cell>
          <cell r="F9330">
            <v>0</v>
          </cell>
          <cell r="G9330">
            <v>0</v>
          </cell>
        </row>
        <row r="9331">
          <cell r="A9331" t="str">
            <v/>
          </cell>
          <cell r="B9331">
            <v>0</v>
          </cell>
          <cell r="C9331">
            <v>0</v>
          </cell>
          <cell r="D9331" t="str">
            <v/>
          </cell>
          <cell r="E9331">
            <v>0</v>
          </cell>
          <cell r="F9331">
            <v>0</v>
          </cell>
          <cell r="G9331">
            <v>0</v>
          </cell>
        </row>
        <row r="9332">
          <cell r="A9332" t="str">
            <v/>
          </cell>
          <cell r="B9332">
            <v>0</v>
          </cell>
          <cell r="C9332">
            <v>0</v>
          </cell>
          <cell r="D9332" t="str">
            <v/>
          </cell>
          <cell r="E9332">
            <v>0</v>
          </cell>
          <cell r="F9332">
            <v>0</v>
          </cell>
          <cell r="G9332">
            <v>0</v>
          </cell>
        </row>
        <row r="9333">
          <cell r="A9333" t="str">
            <v/>
          </cell>
          <cell r="B9333">
            <v>0</v>
          </cell>
          <cell r="C9333">
            <v>0</v>
          </cell>
          <cell r="D9333" t="str">
            <v/>
          </cell>
          <cell r="E9333">
            <v>0</v>
          </cell>
          <cell r="F9333">
            <v>0</v>
          </cell>
          <cell r="G9333">
            <v>0</v>
          </cell>
        </row>
        <row r="9334">
          <cell r="A9334" t="str">
            <v/>
          </cell>
          <cell r="B9334">
            <v>0</v>
          </cell>
          <cell r="C9334">
            <v>0</v>
          </cell>
          <cell r="D9334" t="str">
            <v/>
          </cell>
          <cell r="E9334">
            <v>0</v>
          </cell>
          <cell r="F9334">
            <v>0</v>
          </cell>
          <cell r="G9334">
            <v>0</v>
          </cell>
        </row>
        <row r="9335">
          <cell r="A9335" t="str">
            <v/>
          </cell>
          <cell r="B9335">
            <v>0</v>
          </cell>
          <cell r="C9335">
            <v>0</v>
          </cell>
          <cell r="D9335" t="str">
            <v/>
          </cell>
          <cell r="E9335">
            <v>0</v>
          </cell>
          <cell r="F9335">
            <v>0</v>
          </cell>
          <cell r="G9335">
            <v>0</v>
          </cell>
        </row>
        <row r="9336">
          <cell r="A9336">
            <v>0</v>
          </cell>
          <cell r="B9336">
            <v>0</v>
          </cell>
          <cell r="C9336">
            <v>0</v>
          </cell>
          <cell r="D9336">
            <v>0</v>
          </cell>
          <cell r="E9336">
            <v>0</v>
          </cell>
          <cell r="F9336" t="str">
            <v>Total B</v>
          </cell>
          <cell r="G9336">
            <v>0</v>
          </cell>
        </row>
        <row r="9337">
          <cell r="A9337">
            <v>0</v>
          </cell>
          <cell r="B9337">
            <v>0</v>
          </cell>
          <cell r="C9337" t="str">
            <v>C - EQUIPOS</v>
          </cell>
          <cell r="D9337">
            <v>0</v>
          </cell>
          <cell r="E9337">
            <v>0</v>
          </cell>
          <cell r="F9337">
            <v>0</v>
          </cell>
          <cell r="G9337">
            <v>0</v>
          </cell>
        </row>
        <row r="9338">
          <cell r="A9338" t="str">
            <v/>
          </cell>
          <cell r="B9338" t="str">
            <v/>
          </cell>
          <cell r="C9338">
            <v>0</v>
          </cell>
          <cell r="D9338" t="str">
            <v/>
          </cell>
          <cell r="E9338">
            <v>0</v>
          </cell>
          <cell r="F9338">
            <v>0</v>
          </cell>
          <cell r="G9338">
            <v>0</v>
          </cell>
        </row>
        <row r="9339">
          <cell r="A9339" t="str">
            <v/>
          </cell>
          <cell r="B9339" t="str">
            <v/>
          </cell>
          <cell r="C9339">
            <v>0</v>
          </cell>
          <cell r="D9339" t="str">
            <v/>
          </cell>
          <cell r="E9339">
            <v>0</v>
          </cell>
          <cell r="F9339">
            <v>0</v>
          </cell>
          <cell r="G9339">
            <v>0</v>
          </cell>
        </row>
        <row r="9340">
          <cell r="A9340" t="str">
            <v/>
          </cell>
          <cell r="B9340" t="str">
            <v/>
          </cell>
          <cell r="C9340">
            <v>0</v>
          </cell>
          <cell r="D9340" t="str">
            <v/>
          </cell>
          <cell r="E9340">
            <v>0</v>
          </cell>
          <cell r="F9340">
            <v>0</v>
          </cell>
          <cell r="G9340">
            <v>0</v>
          </cell>
        </row>
        <row r="9341">
          <cell r="A9341" t="str">
            <v/>
          </cell>
          <cell r="B9341" t="str">
            <v/>
          </cell>
          <cell r="C9341">
            <v>0</v>
          </cell>
          <cell r="D9341" t="str">
            <v/>
          </cell>
          <cell r="E9341">
            <v>0</v>
          </cell>
          <cell r="F9341">
            <v>0</v>
          </cell>
          <cell r="G9341">
            <v>0</v>
          </cell>
        </row>
        <row r="9342">
          <cell r="A9342" t="str">
            <v/>
          </cell>
          <cell r="B9342" t="str">
            <v/>
          </cell>
          <cell r="C9342">
            <v>0</v>
          </cell>
          <cell r="D9342" t="str">
            <v/>
          </cell>
          <cell r="E9342">
            <v>0</v>
          </cell>
          <cell r="F9342">
            <v>0</v>
          </cell>
          <cell r="G9342">
            <v>0</v>
          </cell>
        </row>
        <row r="9343">
          <cell r="A9343" t="str">
            <v/>
          </cell>
          <cell r="B9343" t="str">
            <v/>
          </cell>
          <cell r="C9343">
            <v>0</v>
          </cell>
          <cell r="D9343" t="str">
            <v/>
          </cell>
          <cell r="E9343">
            <v>0</v>
          </cell>
          <cell r="F9343">
            <v>0</v>
          </cell>
          <cell r="G9343">
            <v>0</v>
          </cell>
        </row>
        <row r="9344">
          <cell r="A9344" t="str">
            <v/>
          </cell>
          <cell r="B9344" t="str">
            <v/>
          </cell>
          <cell r="C9344">
            <v>0</v>
          </cell>
          <cell r="D9344" t="str">
            <v/>
          </cell>
          <cell r="E9344">
            <v>0</v>
          </cell>
          <cell r="F9344">
            <v>0</v>
          </cell>
          <cell r="G9344">
            <v>0</v>
          </cell>
        </row>
        <row r="9345">
          <cell r="A9345" t="str">
            <v/>
          </cell>
          <cell r="B9345" t="str">
            <v/>
          </cell>
          <cell r="C9345">
            <v>0</v>
          </cell>
          <cell r="D9345" t="str">
            <v/>
          </cell>
          <cell r="E9345">
            <v>0</v>
          </cell>
          <cell r="F9345">
            <v>0</v>
          </cell>
          <cell r="G9345">
            <v>0</v>
          </cell>
        </row>
        <row r="9346">
          <cell r="A9346" t="str">
            <v/>
          </cell>
          <cell r="B9346" t="str">
            <v/>
          </cell>
          <cell r="C9346">
            <v>0</v>
          </cell>
          <cell r="D9346" t="str">
            <v/>
          </cell>
          <cell r="E9346">
            <v>0</v>
          </cell>
          <cell r="F9346">
            <v>0</v>
          </cell>
          <cell r="G9346">
            <v>0</v>
          </cell>
        </row>
        <row r="9347">
          <cell r="A9347">
            <v>0</v>
          </cell>
          <cell r="B9347">
            <v>0</v>
          </cell>
          <cell r="C9347">
            <v>0</v>
          </cell>
          <cell r="D9347">
            <v>0</v>
          </cell>
          <cell r="E9347">
            <v>0</v>
          </cell>
          <cell r="F9347" t="str">
            <v>Total C</v>
          </cell>
          <cell r="G9347">
            <v>0</v>
          </cell>
        </row>
        <row r="9348">
          <cell r="A9348">
            <v>0</v>
          </cell>
          <cell r="B9348">
            <v>0</v>
          </cell>
          <cell r="C9348">
            <v>0</v>
          </cell>
          <cell r="D9348">
            <v>0</v>
          </cell>
          <cell r="E9348">
            <v>0</v>
          </cell>
          <cell r="F9348">
            <v>0</v>
          </cell>
          <cell r="G9348">
            <v>0</v>
          </cell>
        </row>
        <row r="9349">
          <cell r="A9349" t="str">
            <v/>
          </cell>
          <cell r="B9349" t="str">
            <v/>
          </cell>
          <cell r="C9349">
            <v>0</v>
          </cell>
          <cell r="D9349" t="str">
            <v>Costo  Neto</v>
          </cell>
          <cell r="E9349">
            <v>0</v>
          </cell>
          <cell r="F9349" t="str">
            <v>Total D=A+B+C</v>
          </cell>
          <cell r="G9349">
            <v>0</v>
          </cell>
        </row>
        <row r="9351">
          <cell r="A9351" t="str">
            <v>ANALISIS DE PRECIOS</v>
          </cell>
          <cell r="B9351">
            <v>0</v>
          </cell>
          <cell r="C9351">
            <v>0</v>
          </cell>
          <cell r="D9351">
            <v>0</v>
          </cell>
          <cell r="E9351">
            <v>0</v>
          </cell>
          <cell r="F9351">
            <v>0</v>
          </cell>
          <cell r="G9351">
            <v>0</v>
          </cell>
        </row>
        <row r="9352">
          <cell r="A9352" t="str">
            <v>COMITENTE:</v>
          </cell>
          <cell r="B9352" t="str">
            <v>DIRECCIÓN DE ARQUITECTURA</v>
          </cell>
          <cell r="C9352">
            <v>0</v>
          </cell>
          <cell r="D9352">
            <v>0</v>
          </cell>
          <cell r="E9352">
            <v>0</v>
          </cell>
          <cell r="F9352">
            <v>0</v>
          </cell>
          <cell r="G9352">
            <v>0</v>
          </cell>
        </row>
        <row r="9353">
          <cell r="A9353" t="str">
            <v>CONTRATISTA:</v>
          </cell>
          <cell r="B9353" t="str">
            <v>FUNCIONALES SIGOP</v>
          </cell>
          <cell r="C9353">
            <v>0</v>
          </cell>
          <cell r="D9353">
            <v>0</v>
          </cell>
          <cell r="E9353">
            <v>0</v>
          </cell>
          <cell r="F9353">
            <v>0</v>
          </cell>
          <cell r="G9353">
            <v>0</v>
          </cell>
        </row>
        <row r="9354">
          <cell r="A9354" t="str">
            <v>OBRA:</v>
          </cell>
          <cell r="B9354" t="str">
            <v>PRUEBA PLANILLA DE MEDICION</v>
          </cell>
          <cell r="C9354">
            <v>0</v>
          </cell>
          <cell r="D9354">
            <v>0</v>
          </cell>
          <cell r="E9354">
            <v>0</v>
          </cell>
          <cell r="F9354" t="str">
            <v>PRECIOS A:</v>
          </cell>
          <cell r="G9354">
            <v>0</v>
          </cell>
        </row>
        <row r="9355">
          <cell r="A9355" t="str">
            <v>UBICACIÓN:</v>
          </cell>
          <cell r="B9355" t="str">
            <v>CENTRO CIVICO</v>
          </cell>
          <cell r="C9355">
            <v>0</v>
          </cell>
          <cell r="D9355">
            <v>0</v>
          </cell>
          <cell r="E9355">
            <v>0</v>
          </cell>
          <cell r="F9355">
            <v>0</v>
          </cell>
          <cell r="G9355">
            <v>0</v>
          </cell>
        </row>
        <row r="9356">
          <cell r="A9356" t="str">
            <v>RUBRO:</v>
          </cell>
          <cell r="B9356" t="str">
            <v/>
          </cell>
          <cell r="C9356" t="str">
            <v/>
          </cell>
          <cell r="D9356">
            <v>0</v>
          </cell>
          <cell r="E9356">
            <v>0</v>
          </cell>
          <cell r="F9356">
            <v>0</v>
          </cell>
          <cell r="G9356">
            <v>0</v>
          </cell>
        </row>
        <row r="9357">
          <cell r="A9357" t="str">
            <v>ITEM:</v>
          </cell>
          <cell r="B9357" t="str">
            <v/>
          </cell>
          <cell r="C9357" t="str">
            <v/>
          </cell>
          <cell r="D9357">
            <v>0</v>
          </cell>
          <cell r="E9357">
            <v>0</v>
          </cell>
          <cell r="F9357" t="str">
            <v>UNIDAD:</v>
          </cell>
          <cell r="G9357" t="str">
            <v/>
          </cell>
        </row>
        <row r="9358">
          <cell r="A9358">
            <v>0</v>
          </cell>
          <cell r="B9358">
            <v>0</v>
          </cell>
          <cell r="C9358">
            <v>0</v>
          </cell>
          <cell r="D9358">
            <v>0</v>
          </cell>
          <cell r="E9358">
            <v>0</v>
          </cell>
          <cell r="F9358">
            <v>0</v>
          </cell>
          <cell r="G9358">
            <v>0</v>
          </cell>
        </row>
        <row r="9359">
          <cell r="A9359" t="str">
            <v>DATOS REDETERMINACION</v>
          </cell>
          <cell r="B9359">
            <v>0</v>
          </cell>
          <cell r="C9359" t="str">
            <v>DESIGNACION</v>
          </cell>
          <cell r="D9359" t="str">
            <v>U</v>
          </cell>
          <cell r="E9359" t="str">
            <v>Cantidad</v>
          </cell>
          <cell r="F9359" t="str">
            <v>$ Unitarios</v>
          </cell>
          <cell r="G9359" t="str">
            <v>$ Parcial</v>
          </cell>
        </row>
        <row r="9360">
          <cell r="A9360" t="str">
            <v>CÓDIGO</v>
          </cell>
          <cell r="B9360" t="str">
            <v>DESCRIPCIÓN</v>
          </cell>
          <cell r="C9360">
            <v>0</v>
          </cell>
          <cell r="D9360">
            <v>0</v>
          </cell>
          <cell r="E9360">
            <v>0</v>
          </cell>
          <cell r="F9360">
            <v>0</v>
          </cell>
          <cell r="G9360">
            <v>0</v>
          </cell>
        </row>
        <row r="9361">
          <cell r="A9361">
            <v>0</v>
          </cell>
          <cell r="B9361">
            <v>0</v>
          </cell>
          <cell r="C9361" t="str">
            <v>A - MATERIALES</v>
          </cell>
          <cell r="D9361">
            <v>0</v>
          </cell>
          <cell r="E9361">
            <v>0</v>
          </cell>
          <cell r="F9361">
            <v>0</v>
          </cell>
          <cell r="G9361">
            <v>0</v>
          </cell>
        </row>
        <row r="9362">
          <cell r="A9362" t="str">
            <v/>
          </cell>
          <cell r="B9362" t="str">
            <v/>
          </cell>
          <cell r="C9362">
            <v>0</v>
          </cell>
          <cell r="D9362" t="str">
            <v/>
          </cell>
          <cell r="E9362">
            <v>0</v>
          </cell>
          <cell r="F9362">
            <v>0</v>
          </cell>
          <cell r="G9362">
            <v>0</v>
          </cell>
        </row>
        <row r="9363">
          <cell r="A9363" t="str">
            <v/>
          </cell>
          <cell r="B9363" t="str">
            <v/>
          </cell>
          <cell r="C9363">
            <v>0</v>
          </cell>
          <cell r="D9363" t="str">
            <v/>
          </cell>
          <cell r="E9363">
            <v>0</v>
          </cell>
          <cell r="F9363">
            <v>0</v>
          </cell>
          <cell r="G9363">
            <v>0</v>
          </cell>
        </row>
        <row r="9364">
          <cell r="A9364" t="str">
            <v/>
          </cell>
          <cell r="B9364" t="str">
            <v/>
          </cell>
          <cell r="C9364">
            <v>0</v>
          </cell>
          <cell r="D9364" t="str">
            <v/>
          </cell>
          <cell r="E9364">
            <v>0</v>
          </cell>
          <cell r="F9364">
            <v>0</v>
          </cell>
          <cell r="G9364">
            <v>0</v>
          </cell>
        </row>
        <row r="9365">
          <cell r="A9365" t="str">
            <v/>
          </cell>
          <cell r="B9365" t="str">
            <v/>
          </cell>
          <cell r="C9365">
            <v>0</v>
          </cell>
          <cell r="D9365" t="str">
            <v/>
          </cell>
          <cell r="E9365">
            <v>0</v>
          </cell>
          <cell r="F9365">
            <v>0</v>
          </cell>
          <cell r="G9365">
            <v>0</v>
          </cell>
        </row>
        <row r="9366">
          <cell r="A9366" t="str">
            <v/>
          </cell>
          <cell r="B9366" t="str">
            <v/>
          </cell>
          <cell r="C9366">
            <v>0</v>
          </cell>
          <cell r="D9366" t="str">
            <v/>
          </cell>
          <cell r="E9366">
            <v>0</v>
          </cell>
          <cell r="F9366">
            <v>0</v>
          </cell>
          <cell r="G9366">
            <v>0</v>
          </cell>
        </row>
        <row r="9367">
          <cell r="A9367" t="str">
            <v/>
          </cell>
          <cell r="B9367" t="str">
            <v/>
          </cell>
          <cell r="C9367">
            <v>0</v>
          </cell>
          <cell r="D9367" t="str">
            <v/>
          </cell>
          <cell r="E9367">
            <v>0</v>
          </cell>
          <cell r="F9367">
            <v>0</v>
          </cell>
          <cell r="G9367">
            <v>0</v>
          </cell>
        </row>
        <row r="9368">
          <cell r="A9368" t="str">
            <v/>
          </cell>
          <cell r="B9368" t="str">
            <v/>
          </cell>
          <cell r="C9368">
            <v>0</v>
          </cell>
          <cell r="D9368" t="str">
            <v/>
          </cell>
          <cell r="E9368">
            <v>0</v>
          </cell>
          <cell r="F9368">
            <v>0</v>
          </cell>
          <cell r="G9368">
            <v>0</v>
          </cell>
        </row>
        <row r="9369">
          <cell r="A9369" t="str">
            <v/>
          </cell>
          <cell r="B9369" t="str">
            <v/>
          </cell>
          <cell r="C9369">
            <v>0</v>
          </cell>
          <cell r="D9369" t="str">
            <v/>
          </cell>
          <cell r="E9369">
            <v>0</v>
          </cell>
          <cell r="F9369">
            <v>0</v>
          </cell>
          <cell r="G9369">
            <v>0</v>
          </cell>
        </row>
        <row r="9370">
          <cell r="A9370" t="str">
            <v/>
          </cell>
          <cell r="B9370" t="str">
            <v/>
          </cell>
          <cell r="C9370">
            <v>0</v>
          </cell>
          <cell r="D9370" t="str">
            <v/>
          </cell>
          <cell r="E9370">
            <v>0</v>
          </cell>
          <cell r="F9370">
            <v>0</v>
          </cell>
          <cell r="G9370">
            <v>0</v>
          </cell>
        </row>
        <row r="9371">
          <cell r="A9371" t="str">
            <v/>
          </cell>
          <cell r="B9371" t="str">
            <v/>
          </cell>
          <cell r="C9371">
            <v>0</v>
          </cell>
          <cell r="D9371" t="str">
            <v/>
          </cell>
          <cell r="E9371">
            <v>0</v>
          </cell>
          <cell r="F9371">
            <v>0</v>
          </cell>
          <cell r="G9371">
            <v>0</v>
          </cell>
        </row>
        <row r="9372">
          <cell r="A9372" t="str">
            <v/>
          </cell>
          <cell r="B9372" t="str">
            <v/>
          </cell>
          <cell r="C9372">
            <v>0</v>
          </cell>
          <cell r="D9372" t="str">
            <v/>
          </cell>
          <cell r="E9372">
            <v>0</v>
          </cell>
          <cell r="F9372">
            <v>0</v>
          </cell>
          <cell r="G9372">
            <v>0</v>
          </cell>
        </row>
        <row r="9373">
          <cell r="A9373" t="str">
            <v/>
          </cell>
          <cell r="B9373" t="str">
            <v/>
          </cell>
          <cell r="C9373">
            <v>0</v>
          </cell>
          <cell r="D9373" t="str">
            <v/>
          </cell>
          <cell r="E9373">
            <v>0</v>
          </cell>
          <cell r="F9373">
            <v>0</v>
          </cell>
          <cell r="G9373">
            <v>0</v>
          </cell>
        </row>
        <row r="9374">
          <cell r="A9374" t="str">
            <v/>
          </cell>
          <cell r="B9374" t="str">
            <v/>
          </cell>
          <cell r="C9374">
            <v>0</v>
          </cell>
          <cell r="D9374" t="str">
            <v/>
          </cell>
          <cell r="E9374">
            <v>0</v>
          </cell>
          <cell r="F9374">
            <v>0</v>
          </cell>
          <cell r="G9374">
            <v>0</v>
          </cell>
        </row>
        <row r="9375">
          <cell r="A9375" t="str">
            <v/>
          </cell>
          <cell r="B9375" t="str">
            <v/>
          </cell>
          <cell r="C9375">
            <v>0</v>
          </cell>
          <cell r="D9375" t="str">
            <v/>
          </cell>
          <cell r="E9375">
            <v>0</v>
          </cell>
          <cell r="F9375">
            <v>0</v>
          </cell>
          <cell r="G9375">
            <v>0</v>
          </cell>
        </row>
        <row r="9376">
          <cell r="A9376">
            <v>0</v>
          </cell>
          <cell r="B9376">
            <v>0</v>
          </cell>
          <cell r="C9376">
            <v>0</v>
          </cell>
          <cell r="D9376">
            <v>0</v>
          </cell>
          <cell r="E9376">
            <v>0</v>
          </cell>
          <cell r="F9376" t="str">
            <v>Total A</v>
          </cell>
          <cell r="G9376">
            <v>0</v>
          </cell>
        </row>
        <row r="9377">
          <cell r="A9377">
            <v>0</v>
          </cell>
          <cell r="B9377">
            <v>0</v>
          </cell>
          <cell r="C9377" t="str">
            <v>B - MANO DE OBRA</v>
          </cell>
          <cell r="D9377">
            <v>0</v>
          </cell>
          <cell r="E9377">
            <v>0</v>
          </cell>
          <cell r="F9377">
            <v>0</v>
          </cell>
          <cell r="G9377">
            <v>0</v>
          </cell>
        </row>
        <row r="9378">
          <cell r="A9378" t="str">
            <v/>
          </cell>
          <cell r="B9378">
            <v>0</v>
          </cell>
          <cell r="C9378">
            <v>0</v>
          </cell>
          <cell r="D9378" t="str">
            <v/>
          </cell>
          <cell r="E9378">
            <v>0</v>
          </cell>
          <cell r="F9378">
            <v>0</v>
          </cell>
          <cell r="G9378">
            <v>0</v>
          </cell>
        </row>
        <row r="9379">
          <cell r="A9379" t="str">
            <v/>
          </cell>
          <cell r="B9379">
            <v>0</v>
          </cell>
          <cell r="C9379">
            <v>0</v>
          </cell>
          <cell r="D9379" t="str">
            <v/>
          </cell>
          <cell r="E9379">
            <v>0</v>
          </cell>
          <cell r="F9379">
            <v>0</v>
          </cell>
          <cell r="G9379">
            <v>0</v>
          </cell>
        </row>
        <row r="9380">
          <cell r="A9380" t="str">
            <v/>
          </cell>
          <cell r="B9380">
            <v>0</v>
          </cell>
          <cell r="C9380">
            <v>0</v>
          </cell>
          <cell r="D9380" t="str">
            <v/>
          </cell>
          <cell r="E9380">
            <v>0</v>
          </cell>
          <cell r="F9380">
            <v>0</v>
          </cell>
          <cell r="G9380">
            <v>0</v>
          </cell>
        </row>
        <row r="9381">
          <cell r="A9381" t="str">
            <v/>
          </cell>
          <cell r="B9381">
            <v>0</v>
          </cell>
          <cell r="C9381">
            <v>0</v>
          </cell>
          <cell r="D9381" t="str">
            <v/>
          </cell>
          <cell r="E9381">
            <v>0</v>
          </cell>
          <cell r="F9381">
            <v>0</v>
          </cell>
          <cell r="G9381">
            <v>0</v>
          </cell>
        </row>
        <row r="9382">
          <cell r="A9382" t="str">
            <v/>
          </cell>
          <cell r="B9382">
            <v>0</v>
          </cell>
          <cell r="C9382">
            <v>0</v>
          </cell>
          <cell r="D9382" t="str">
            <v/>
          </cell>
          <cell r="E9382">
            <v>0</v>
          </cell>
          <cell r="F9382">
            <v>0</v>
          </cell>
          <cell r="G9382">
            <v>0</v>
          </cell>
        </row>
        <row r="9383">
          <cell r="A9383" t="str">
            <v/>
          </cell>
          <cell r="B9383">
            <v>0</v>
          </cell>
          <cell r="C9383">
            <v>0</v>
          </cell>
          <cell r="D9383" t="str">
            <v/>
          </cell>
          <cell r="E9383">
            <v>0</v>
          </cell>
          <cell r="F9383">
            <v>0</v>
          </cell>
          <cell r="G9383">
            <v>0</v>
          </cell>
        </row>
        <row r="9384">
          <cell r="A9384" t="str">
            <v/>
          </cell>
          <cell r="B9384">
            <v>0</v>
          </cell>
          <cell r="C9384">
            <v>0</v>
          </cell>
          <cell r="D9384" t="str">
            <v/>
          </cell>
          <cell r="E9384">
            <v>0</v>
          </cell>
          <cell r="F9384">
            <v>0</v>
          </cell>
          <cell r="G9384">
            <v>0</v>
          </cell>
        </row>
        <row r="9385">
          <cell r="A9385" t="str">
            <v/>
          </cell>
          <cell r="B9385">
            <v>0</v>
          </cell>
          <cell r="C9385">
            <v>0</v>
          </cell>
          <cell r="D9385" t="str">
            <v/>
          </cell>
          <cell r="E9385">
            <v>0</v>
          </cell>
          <cell r="F9385">
            <v>0</v>
          </cell>
          <cell r="G9385">
            <v>0</v>
          </cell>
        </row>
        <row r="9386">
          <cell r="A9386">
            <v>0</v>
          </cell>
          <cell r="B9386">
            <v>0</v>
          </cell>
          <cell r="C9386">
            <v>0</v>
          </cell>
          <cell r="D9386">
            <v>0</v>
          </cell>
          <cell r="E9386">
            <v>0</v>
          </cell>
          <cell r="F9386" t="str">
            <v>Total B</v>
          </cell>
          <cell r="G9386">
            <v>0</v>
          </cell>
        </row>
        <row r="9387">
          <cell r="A9387">
            <v>0</v>
          </cell>
          <cell r="B9387">
            <v>0</v>
          </cell>
          <cell r="C9387" t="str">
            <v>C - EQUIPOS</v>
          </cell>
          <cell r="D9387">
            <v>0</v>
          </cell>
          <cell r="E9387">
            <v>0</v>
          </cell>
          <cell r="F9387">
            <v>0</v>
          </cell>
          <cell r="G9387">
            <v>0</v>
          </cell>
        </row>
        <row r="9388">
          <cell r="A9388" t="str">
            <v/>
          </cell>
          <cell r="B9388" t="str">
            <v/>
          </cell>
          <cell r="C9388">
            <v>0</v>
          </cell>
          <cell r="D9388" t="str">
            <v/>
          </cell>
          <cell r="E9388">
            <v>0</v>
          </cell>
          <cell r="F9388">
            <v>0</v>
          </cell>
          <cell r="G9388">
            <v>0</v>
          </cell>
        </row>
        <row r="9389">
          <cell r="A9389" t="str">
            <v/>
          </cell>
          <cell r="B9389" t="str">
            <v/>
          </cell>
          <cell r="C9389">
            <v>0</v>
          </cell>
          <cell r="D9389" t="str">
            <v/>
          </cell>
          <cell r="E9389">
            <v>0</v>
          </cell>
          <cell r="F9389">
            <v>0</v>
          </cell>
          <cell r="G9389">
            <v>0</v>
          </cell>
        </row>
        <row r="9390">
          <cell r="A9390" t="str">
            <v/>
          </cell>
          <cell r="B9390" t="str">
            <v/>
          </cell>
          <cell r="C9390">
            <v>0</v>
          </cell>
          <cell r="D9390" t="str">
            <v/>
          </cell>
          <cell r="E9390">
            <v>0</v>
          </cell>
          <cell r="F9390">
            <v>0</v>
          </cell>
          <cell r="G9390">
            <v>0</v>
          </cell>
        </row>
        <row r="9391">
          <cell r="A9391" t="str">
            <v/>
          </cell>
          <cell r="B9391" t="str">
            <v/>
          </cell>
          <cell r="C9391">
            <v>0</v>
          </cell>
          <cell r="D9391" t="str">
            <v/>
          </cell>
          <cell r="E9391">
            <v>0</v>
          </cell>
          <cell r="F9391">
            <v>0</v>
          </cell>
          <cell r="G9391">
            <v>0</v>
          </cell>
        </row>
        <row r="9392">
          <cell r="A9392" t="str">
            <v/>
          </cell>
          <cell r="B9392" t="str">
            <v/>
          </cell>
          <cell r="C9392">
            <v>0</v>
          </cell>
          <cell r="D9392" t="str">
            <v/>
          </cell>
          <cell r="E9392">
            <v>0</v>
          </cell>
          <cell r="F9392">
            <v>0</v>
          </cell>
          <cell r="G9392">
            <v>0</v>
          </cell>
        </row>
        <row r="9393">
          <cell r="A9393" t="str">
            <v/>
          </cell>
          <cell r="B9393" t="str">
            <v/>
          </cell>
          <cell r="C9393">
            <v>0</v>
          </cell>
          <cell r="D9393" t="str">
            <v/>
          </cell>
          <cell r="E9393">
            <v>0</v>
          </cell>
          <cell r="F9393">
            <v>0</v>
          </cell>
          <cell r="G9393">
            <v>0</v>
          </cell>
        </row>
        <row r="9394">
          <cell r="A9394" t="str">
            <v/>
          </cell>
          <cell r="B9394" t="str">
            <v/>
          </cell>
          <cell r="C9394">
            <v>0</v>
          </cell>
          <cell r="D9394" t="str">
            <v/>
          </cell>
          <cell r="E9394">
            <v>0</v>
          </cell>
          <cell r="F9394">
            <v>0</v>
          </cell>
          <cell r="G9394">
            <v>0</v>
          </cell>
        </row>
        <row r="9395">
          <cell r="A9395" t="str">
            <v/>
          </cell>
          <cell r="B9395" t="str">
            <v/>
          </cell>
          <cell r="C9395">
            <v>0</v>
          </cell>
          <cell r="D9395" t="str">
            <v/>
          </cell>
          <cell r="E9395">
            <v>0</v>
          </cell>
          <cell r="F9395">
            <v>0</v>
          </cell>
          <cell r="G9395">
            <v>0</v>
          </cell>
        </row>
        <row r="9396">
          <cell r="A9396" t="str">
            <v/>
          </cell>
          <cell r="B9396" t="str">
            <v/>
          </cell>
          <cell r="C9396">
            <v>0</v>
          </cell>
          <cell r="D9396" t="str">
            <v/>
          </cell>
          <cell r="E9396">
            <v>0</v>
          </cell>
          <cell r="F9396">
            <v>0</v>
          </cell>
          <cell r="G9396">
            <v>0</v>
          </cell>
        </row>
        <row r="9397">
          <cell r="A9397">
            <v>0</v>
          </cell>
          <cell r="B9397">
            <v>0</v>
          </cell>
          <cell r="C9397">
            <v>0</v>
          </cell>
          <cell r="D9397">
            <v>0</v>
          </cell>
          <cell r="E9397">
            <v>0</v>
          </cell>
          <cell r="F9397" t="str">
            <v>Total C</v>
          </cell>
          <cell r="G9397">
            <v>0</v>
          </cell>
        </row>
        <row r="9398">
          <cell r="A9398">
            <v>0</v>
          </cell>
          <cell r="B9398">
            <v>0</v>
          </cell>
          <cell r="C9398">
            <v>0</v>
          </cell>
          <cell r="D9398">
            <v>0</v>
          </cell>
          <cell r="E9398">
            <v>0</v>
          </cell>
          <cell r="F9398">
            <v>0</v>
          </cell>
          <cell r="G9398">
            <v>0</v>
          </cell>
        </row>
        <row r="9399">
          <cell r="A9399" t="str">
            <v/>
          </cell>
          <cell r="B9399" t="str">
            <v/>
          </cell>
          <cell r="C9399">
            <v>0</v>
          </cell>
          <cell r="D9399" t="str">
            <v>Costo  Neto</v>
          </cell>
          <cell r="E9399">
            <v>0</v>
          </cell>
          <cell r="F9399" t="str">
            <v>Total D=A+B+C</v>
          </cell>
          <cell r="G9399">
            <v>0</v>
          </cell>
        </row>
        <row r="9401">
          <cell r="A9401" t="str">
            <v>ANALISIS DE PRECIOS</v>
          </cell>
          <cell r="B9401">
            <v>0</v>
          </cell>
          <cell r="C9401">
            <v>0</v>
          </cell>
          <cell r="D9401">
            <v>0</v>
          </cell>
          <cell r="E9401">
            <v>0</v>
          </cell>
          <cell r="F9401">
            <v>0</v>
          </cell>
          <cell r="G9401">
            <v>0</v>
          </cell>
        </row>
        <row r="9402">
          <cell r="A9402" t="str">
            <v>COMITENTE:</v>
          </cell>
          <cell r="B9402" t="str">
            <v>DIRECCIÓN DE ARQUITECTURA</v>
          </cell>
          <cell r="C9402">
            <v>0</v>
          </cell>
          <cell r="D9402">
            <v>0</v>
          </cell>
          <cell r="E9402">
            <v>0</v>
          </cell>
          <cell r="F9402">
            <v>0</v>
          </cell>
          <cell r="G9402">
            <v>0</v>
          </cell>
        </row>
        <row r="9403">
          <cell r="A9403" t="str">
            <v>CONTRATISTA:</v>
          </cell>
          <cell r="B9403" t="str">
            <v>FUNCIONALES SIGOP</v>
          </cell>
          <cell r="C9403">
            <v>0</v>
          </cell>
          <cell r="D9403">
            <v>0</v>
          </cell>
          <cell r="E9403">
            <v>0</v>
          </cell>
          <cell r="F9403">
            <v>0</v>
          </cell>
          <cell r="G9403">
            <v>0</v>
          </cell>
        </row>
        <row r="9404">
          <cell r="A9404" t="str">
            <v>OBRA:</v>
          </cell>
          <cell r="B9404" t="str">
            <v>PRUEBA PLANILLA DE MEDICION</v>
          </cell>
          <cell r="C9404">
            <v>0</v>
          </cell>
          <cell r="D9404">
            <v>0</v>
          </cell>
          <cell r="E9404">
            <v>0</v>
          </cell>
          <cell r="F9404" t="str">
            <v>PRECIOS A:</v>
          </cell>
          <cell r="G9404">
            <v>0</v>
          </cell>
        </row>
        <row r="9405">
          <cell r="A9405" t="str">
            <v>UBICACIÓN:</v>
          </cell>
          <cell r="B9405" t="str">
            <v>CENTRO CIVICO</v>
          </cell>
          <cell r="C9405">
            <v>0</v>
          </cell>
          <cell r="D9405">
            <v>0</v>
          </cell>
          <cell r="E9405">
            <v>0</v>
          </cell>
          <cell r="F9405">
            <v>0</v>
          </cell>
          <cell r="G9405">
            <v>0</v>
          </cell>
        </row>
        <row r="9406">
          <cell r="A9406" t="str">
            <v>RUBRO:</v>
          </cell>
          <cell r="B9406" t="str">
            <v/>
          </cell>
          <cell r="C9406" t="str">
            <v/>
          </cell>
          <cell r="D9406">
            <v>0</v>
          </cell>
          <cell r="E9406">
            <v>0</v>
          </cell>
          <cell r="F9406">
            <v>0</v>
          </cell>
          <cell r="G9406">
            <v>0</v>
          </cell>
        </row>
        <row r="9407">
          <cell r="A9407" t="str">
            <v>ITEM:</v>
          </cell>
          <cell r="B9407" t="str">
            <v/>
          </cell>
          <cell r="C9407" t="str">
            <v/>
          </cell>
          <cell r="D9407">
            <v>0</v>
          </cell>
          <cell r="E9407">
            <v>0</v>
          </cell>
          <cell r="F9407" t="str">
            <v>UNIDAD:</v>
          </cell>
          <cell r="G9407" t="str">
            <v/>
          </cell>
        </row>
        <row r="9408">
          <cell r="A9408">
            <v>0</v>
          </cell>
          <cell r="B9408">
            <v>0</v>
          </cell>
          <cell r="C9408">
            <v>0</v>
          </cell>
          <cell r="D9408">
            <v>0</v>
          </cell>
          <cell r="E9408">
            <v>0</v>
          </cell>
          <cell r="F9408">
            <v>0</v>
          </cell>
          <cell r="G9408">
            <v>0</v>
          </cell>
        </row>
        <row r="9409">
          <cell r="A9409" t="str">
            <v>DATOS REDETERMINACION</v>
          </cell>
          <cell r="B9409">
            <v>0</v>
          </cell>
          <cell r="C9409" t="str">
            <v>DESIGNACION</v>
          </cell>
          <cell r="D9409" t="str">
            <v>U</v>
          </cell>
          <cell r="E9409" t="str">
            <v>Cantidad</v>
          </cell>
          <cell r="F9409" t="str">
            <v>$ Unitarios</v>
          </cell>
          <cell r="G9409" t="str">
            <v>$ Parcial</v>
          </cell>
        </row>
        <row r="9410">
          <cell r="A9410" t="str">
            <v>CÓDIGO</v>
          </cell>
          <cell r="B9410" t="str">
            <v>DESCRIPCIÓN</v>
          </cell>
          <cell r="C9410">
            <v>0</v>
          </cell>
          <cell r="D9410">
            <v>0</v>
          </cell>
          <cell r="E9410">
            <v>0</v>
          </cell>
          <cell r="F9410">
            <v>0</v>
          </cell>
          <cell r="G9410">
            <v>0</v>
          </cell>
        </row>
        <row r="9411">
          <cell r="A9411">
            <v>0</v>
          </cell>
          <cell r="B9411">
            <v>0</v>
          </cell>
          <cell r="C9411" t="str">
            <v>A - MATERIALES</v>
          </cell>
          <cell r="D9411">
            <v>0</v>
          </cell>
          <cell r="E9411">
            <v>0</v>
          </cell>
          <cell r="F9411">
            <v>0</v>
          </cell>
          <cell r="G9411">
            <v>0</v>
          </cell>
        </row>
        <row r="9412">
          <cell r="A9412" t="str">
            <v/>
          </cell>
          <cell r="B9412" t="str">
            <v/>
          </cell>
          <cell r="C9412">
            <v>0</v>
          </cell>
          <cell r="D9412" t="str">
            <v/>
          </cell>
          <cell r="E9412">
            <v>0</v>
          </cell>
          <cell r="F9412">
            <v>0</v>
          </cell>
          <cell r="G9412">
            <v>0</v>
          </cell>
        </row>
        <row r="9413">
          <cell r="A9413" t="str">
            <v/>
          </cell>
          <cell r="B9413" t="str">
            <v/>
          </cell>
          <cell r="C9413">
            <v>0</v>
          </cell>
          <cell r="D9413" t="str">
            <v/>
          </cell>
          <cell r="E9413">
            <v>0</v>
          </cell>
          <cell r="F9413">
            <v>0</v>
          </cell>
          <cell r="G9413">
            <v>0</v>
          </cell>
        </row>
        <row r="9414">
          <cell r="A9414" t="str">
            <v/>
          </cell>
          <cell r="B9414" t="str">
            <v/>
          </cell>
          <cell r="C9414">
            <v>0</v>
          </cell>
          <cell r="D9414" t="str">
            <v/>
          </cell>
          <cell r="E9414">
            <v>0</v>
          </cell>
          <cell r="F9414">
            <v>0</v>
          </cell>
          <cell r="G9414">
            <v>0</v>
          </cell>
        </row>
        <row r="9415">
          <cell r="A9415" t="str">
            <v/>
          </cell>
          <cell r="B9415" t="str">
            <v/>
          </cell>
          <cell r="C9415">
            <v>0</v>
          </cell>
          <cell r="D9415" t="str">
            <v/>
          </cell>
          <cell r="E9415">
            <v>0</v>
          </cell>
          <cell r="F9415">
            <v>0</v>
          </cell>
          <cell r="G9415">
            <v>0</v>
          </cell>
        </row>
        <row r="9416">
          <cell r="A9416" t="str">
            <v/>
          </cell>
          <cell r="B9416" t="str">
            <v/>
          </cell>
          <cell r="C9416">
            <v>0</v>
          </cell>
          <cell r="D9416" t="str">
            <v/>
          </cell>
          <cell r="E9416">
            <v>0</v>
          </cell>
          <cell r="F9416">
            <v>0</v>
          </cell>
          <cell r="G9416">
            <v>0</v>
          </cell>
        </row>
        <row r="9417">
          <cell r="A9417" t="str">
            <v/>
          </cell>
          <cell r="B9417" t="str">
            <v/>
          </cell>
          <cell r="C9417">
            <v>0</v>
          </cell>
          <cell r="D9417" t="str">
            <v/>
          </cell>
          <cell r="E9417">
            <v>0</v>
          </cell>
          <cell r="F9417">
            <v>0</v>
          </cell>
          <cell r="G9417">
            <v>0</v>
          </cell>
        </row>
        <row r="9418">
          <cell r="A9418" t="str">
            <v/>
          </cell>
          <cell r="B9418" t="str">
            <v/>
          </cell>
          <cell r="C9418">
            <v>0</v>
          </cell>
          <cell r="D9418" t="str">
            <v/>
          </cell>
          <cell r="E9418">
            <v>0</v>
          </cell>
          <cell r="F9418">
            <v>0</v>
          </cell>
          <cell r="G9418">
            <v>0</v>
          </cell>
        </row>
        <row r="9419">
          <cell r="A9419" t="str">
            <v/>
          </cell>
          <cell r="B9419" t="str">
            <v/>
          </cell>
          <cell r="C9419">
            <v>0</v>
          </cell>
          <cell r="D9419" t="str">
            <v/>
          </cell>
          <cell r="E9419">
            <v>0</v>
          </cell>
          <cell r="F9419">
            <v>0</v>
          </cell>
          <cell r="G9419">
            <v>0</v>
          </cell>
        </row>
        <row r="9420">
          <cell r="A9420" t="str">
            <v/>
          </cell>
          <cell r="B9420" t="str">
            <v/>
          </cell>
          <cell r="C9420">
            <v>0</v>
          </cell>
          <cell r="D9420" t="str">
            <v/>
          </cell>
          <cell r="E9420">
            <v>0</v>
          </cell>
          <cell r="F9420">
            <v>0</v>
          </cell>
          <cell r="G9420">
            <v>0</v>
          </cell>
        </row>
        <row r="9421">
          <cell r="A9421" t="str">
            <v/>
          </cell>
          <cell r="B9421" t="str">
            <v/>
          </cell>
          <cell r="C9421">
            <v>0</v>
          </cell>
          <cell r="D9421" t="str">
            <v/>
          </cell>
          <cell r="E9421">
            <v>0</v>
          </cell>
          <cell r="F9421">
            <v>0</v>
          </cell>
          <cell r="G9421">
            <v>0</v>
          </cell>
        </row>
        <row r="9422">
          <cell r="A9422" t="str">
            <v/>
          </cell>
          <cell r="B9422" t="str">
            <v/>
          </cell>
          <cell r="C9422">
            <v>0</v>
          </cell>
          <cell r="D9422" t="str">
            <v/>
          </cell>
          <cell r="E9422">
            <v>0</v>
          </cell>
          <cell r="F9422">
            <v>0</v>
          </cell>
          <cell r="G9422">
            <v>0</v>
          </cell>
        </row>
        <row r="9423">
          <cell r="A9423" t="str">
            <v/>
          </cell>
          <cell r="B9423" t="str">
            <v/>
          </cell>
          <cell r="C9423">
            <v>0</v>
          </cell>
          <cell r="D9423" t="str">
            <v/>
          </cell>
          <cell r="E9423">
            <v>0</v>
          </cell>
          <cell r="F9423">
            <v>0</v>
          </cell>
          <cell r="G9423">
            <v>0</v>
          </cell>
        </row>
        <row r="9424">
          <cell r="A9424" t="str">
            <v/>
          </cell>
          <cell r="B9424" t="str">
            <v/>
          </cell>
          <cell r="C9424">
            <v>0</v>
          </cell>
          <cell r="D9424" t="str">
            <v/>
          </cell>
          <cell r="E9424">
            <v>0</v>
          </cell>
          <cell r="F9424">
            <v>0</v>
          </cell>
          <cell r="G9424">
            <v>0</v>
          </cell>
        </row>
        <row r="9425">
          <cell r="A9425" t="str">
            <v/>
          </cell>
          <cell r="B9425" t="str">
            <v/>
          </cell>
          <cell r="C9425">
            <v>0</v>
          </cell>
          <cell r="D9425" t="str">
            <v/>
          </cell>
          <cell r="E9425">
            <v>0</v>
          </cell>
          <cell r="F9425">
            <v>0</v>
          </cell>
          <cell r="G9425">
            <v>0</v>
          </cell>
        </row>
        <row r="9426">
          <cell r="A9426">
            <v>0</v>
          </cell>
          <cell r="B9426">
            <v>0</v>
          </cell>
          <cell r="C9426">
            <v>0</v>
          </cell>
          <cell r="D9426">
            <v>0</v>
          </cell>
          <cell r="E9426">
            <v>0</v>
          </cell>
          <cell r="F9426" t="str">
            <v>Total A</v>
          </cell>
          <cell r="G9426">
            <v>0</v>
          </cell>
        </row>
        <row r="9427">
          <cell r="A9427">
            <v>0</v>
          </cell>
          <cell r="B9427">
            <v>0</v>
          </cell>
          <cell r="C9427" t="str">
            <v>B - MANO DE OBRA</v>
          </cell>
          <cell r="D9427">
            <v>0</v>
          </cell>
          <cell r="E9427">
            <v>0</v>
          </cell>
          <cell r="F9427">
            <v>0</v>
          </cell>
          <cell r="G9427">
            <v>0</v>
          </cell>
        </row>
        <row r="9428">
          <cell r="A9428" t="str">
            <v/>
          </cell>
          <cell r="B9428">
            <v>0</v>
          </cell>
          <cell r="C9428">
            <v>0</v>
          </cell>
          <cell r="D9428" t="str">
            <v/>
          </cell>
          <cell r="E9428">
            <v>0</v>
          </cell>
          <cell r="F9428">
            <v>0</v>
          </cell>
          <cell r="G9428">
            <v>0</v>
          </cell>
        </row>
        <row r="9429">
          <cell r="A9429" t="str">
            <v/>
          </cell>
          <cell r="B9429">
            <v>0</v>
          </cell>
          <cell r="C9429">
            <v>0</v>
          </cell>
          <cell r="D9429" t="str">
            <v/>
          </cell>
          <cell r="E9429">
            <v>0</v>
          </cell>
          <cell r="F9429">
            <v>0</v>
          </cell>
          <cell r="G9429">
            <v>0</v>
          </cell>
        </row>
        <row r="9430">
          <cell r="A9430" t="str">
            <v/>
          </cell>
          <cell r="B9430">
            <v>0</v>
          </cell>
          <cell r="C9430">
            <v>0</v>
          </cell>
          <cell r="D9430" t="str">
            <v/>
          </cell>
          <cell r="E9430">
            <v>0</v>
          </cell>
          <cell r="F9430">
            <v>0</v>
          </cell>
          <cell r="G9430">
            <v>0</v>
          </cell>
        </row>
        <row r="9431">
          <cell r="A9431" t="str">
            <v/>
          </cell>
          <cell r="B9431">
            <v>0</v>
          </cell>
          <cell r="C9431">
            <v>0</v>
          </cell>
          <cell r="D9431" t="str">
            <v/>
          </cell>
          <cell r="E9431">
            <v>0</v>
          </cell>
          <cell r="F9431">
            <v>0</v>
          </cell>
          <cell r="G9431">
            <v>0</v>
          </cell>
        </row>
        <row r="9432">
          <cell r="A9432" t="str">
            <v/>
          </cell>
          <cell r="B9432">
            <v>0</v>
          </cell>
          <cell r="C9432">
            <v>0</v>
          </cell>
          <cell r="D9432" t="str">
            <v/>
          </cell>
          <cell r="E9432">
            <v>0</v>
          </cell>
          <cell r="F9432">
            <v>0</v>
          </cell>
          <cell r="G9432">
            <v>0</v>
          </cell>
        </row>
        <row r="9433">
          <cell r="A9433" t="str">
            <v/>
          </cell>
          <cell r="B9433">
            <v>0</v>
          </cell>
          <cell r="C9433">
            <v>0</v>
          </cell>
          <cell r="D9433" t="str">
            <v/>
          </cell>
          <cell r="E9433">
            <v>0</v>
          </cell>
          <cell r="F9433">
            <v>0</v>
          </cell>
          <cell r="G9433">
            <v>0</v>
          </cell>
        </row>
        <row r="9434">
          <cell r="A9434" t="str">
            <v/>
          </cell>
          <cell r="B9434">
            <v>0</v>
          </cell>
          <cell r="C9434">
            <v>0</v>
          </cell>
          <cell r="D9434" t="str">
            <v/>
          </cell>
          <cell r="E9434">
            <v>0</v>
          </cell>
          <cell r="F9434">
            <v>0</v>
          </cell>
          <cell r="G9434">
            <v>0</v>
          </cell>
        </row>
        <row r="9435">
          <cell r="A9435" t="str">
            <v/>
          </cell>
          <cell r="B9435">
            <v>0</v>
          </cell>
          <cell r="C9435">
            <v>0</v>
          </cell>
          <cell r="D9435" t="str">
            <v/>
          </cell>
          <cell r="E9435">
            <v>0</v>
          </cell>
          <cell r="F9435">
            <v>0</v>
          </cell>
          <cell r="G9435">
            <v>0</v>
          </cell>
        </row>
        <row r="9436">
          <cell r="A9436">
            <v>0</v>
          </cell>
          <cell r="B9436">
            <v>0</v>
          </cell>
          <cell r="C9436">
            <v>0</v>
          </cell>
          <cell r="D9436">
            <v>0</v>
          </cell>
          <cell r="E9436">
            <v>0</v>
          </cell>
          <cell r="F9436" t="str">
            <v>Total B</v>
          </cell>
          <cell r="G9436">
            <v>0</v>
          </cell>
        </row>
        <row r="9437">
          <cell r="A9437">
            <v>0</v>
          </cell>
          <cell r="B9437">
            <v>0</v>
          </cell>
          <cell r="C9437" t="str">
            <v>C - EQUIPOS</v>
          </cell>
          <cell r="D9437">
            <v>0</v>
          </cell>
          <cell r="E9437">
            <v>0</v>
          </cell>
          <cell r="F9437">
            <v>0</v>
          </cell>
          <cell r="G9437">
            <v>0</v>
          </cell>
        </row>
        <row r="9438">
          <cell r="A9438" t="str">
            <v/>
          </cell>
          <cell r="B9438" t="str">
            <v/>
          </cell>
          <cell r="C9438">
            <v>0</v>
          </cell>
          <cell r="D9438" t="str">
            <v/>
          </cell>
          <cell r="E9438">
            <v>0</v>
          </cell>
          <cell r="F9438">
            <v>0</v>
          </cell>
          <cell r="G9438">
            <v>0</v>
          </cell>
        </row>
        <row r="9439">
          <cell r="A9439" t="str">
            <v/>
          </cell>
          <cell r="B9439" t="str">
            <v/>
          </cell>
          <cell r="C9439">
            <v>0</v>
          </cell>
          <cell r="D9439" t="str">
            <v/>
          </cell>
          <cell r="E9439">
            <v>0</v>
          </cell>
          <cell r="F9439">
            <v>0</v>
          </cell>
          <cell r="G9439">
            <v>0</v>
          </cell>
        </row>
        <row r="9440">
          <cell r="A9440" t="str">
            <v/>
          </cell>
          <cell r="B9440" t="str">
            <v/>
          </cell>
          <cell r="C9440">
            <v>0</v>
          </cell>
          <cell r="D9440" t="str">
            <v/>
          </cell>
          <cell r="E9440">
            <v>0</v>
          </cell>
          <cell r="F9440">
            <v>0</v>
          </cell>
          <cell r="G9440">
            <v>0</v>
          </cell>
        </row>
        <row r="9441">
          <cell r="A9441" t="str">
            <v/>
          </cell>
          <cell r="B9441" t="str">
            <v/>
          </cell>
          <cell r="C9441">
            <v>0</v>
          </cell>
          <cell r="D9441" t="str">
            <v/>
          </cell>
          <cell r="E9441">
            <v>0</v>
          </cell>
          <cell r="F9441">
            <v>0</v>
          </cell>
          <cell r="G9441">
            <v>0</v>
          </cell>
        </row>
        <row r="9442">
          <cell r="A9442" t="str">
            <v/>
          </cell>
          <cell r="B9442" t="str">
            <v/>
          </cell>
          <cell r="C9442">
            <v>0</v>
          </cell>
          <cell r="D9442" t="str">
            <v/>
          </cell>
          <cell r="E9442">
            <v>0</v>
          </cell>
          <cell r="F9442">
            <v>0</v>
          </cell>
          <cell r="G9442">
            <v>0</v>
          </cell>
        </row>
        <row r="9443">
          <cell r="A9443" t="str">
            <v/>
          </cell>
          <cell r="B9443" t="str">
            <v/>
          </cell>
          <cell r="C9443">
            <v>0</v>
          </cell>
          <cell r="D9443" t="str">
            <v/>
          </cell>
          <cell r="E9443">
            <v>0</v>
          </cell>
          <cell r="F9443">
            <v>0</v>
          </cell>
          <cell r="G9443">
            <v>0</v>
          </cell>
        </row>
        <row r="9444">
          <cell r="A9444" t="str">
            <v/>
          </cell>
          <cell r="B9444" t="str">
            <v/>
          </cell>
          <cell r="C9444">
            <v>0</v>
          </cell>
          <cell r="D9444" t="str">
            <v/>
          </cell>
          <cell r="E9444">
            <v>0</v>
          </cell>
          <cell r="F9444">
            <v>0</v>
          </cell>
          <cell r="G9444">
            <v>0</v>
          </cell>
        </row>
        <row r="9445">
          <cell r="A9445" t="str">
            <v/>
          </cell>
          <cell r="B9445" t="str">
            <v/>
          </cell>
          <cell r="C9445">
            <v>0</v>
          </cell>
          <cell r="D9445" t="str">
            <v/>
          </cell>
          <cell r="E9445">
            <v>0</v>
          </cell>
          <cell r="F9445">
            <v>0</v>
          </cell>
          <cell r="G9445">
            <v>0</v>
          </cell>
        </row>
        <row r="9446">
          <cell r="A9446" t="str">
            <v/>
          </cell>
          <cell r="B9446" t="str">
            <v/>
          </cell>
          <cell r="C9446">
            <v>0</v>
          </cell>
          <cell r="D9446" t="str">
            <v/>
          </cell>
          <cell r="E9446">
            <v>0</v>
          </cell>
          <cell r="F9446">
            <v>0</v>
          </cell>
          <cell r="G9446">
            <v>0</v>
          </cell>
        </row>
        <row r="9447">
          <cell r="A9447">
            <v>0</v>
          </cell>
          <cell r="B9447">
            <v>0</v>
          </cell>
          <cell r="C9447">
            <v>0</v>
          </cell>
          <cell r="D9447">
            <v>0</v>
          </cell>
          <cell r="E9447">
            <v>0</v>
          </cell>
          <cell r="F9447" t="str">
            <v>Total C</v>
          </cell>
          <cell r="G9447">
            <v>0</v>
          </cell>
        </row>
        <row r="9448">
          <cell r="A9448">
            <v>0</v>
          </cell>
          <cell r="B9448">
            <v>0</v>
          </cell>
          <cell r="C9448">
            <v>0</v>
          </cell>
          <cell r="D9448">
            <v>0</v>
          </cell>
          <cell r="E9448">
            <v>0</v>
          </cell>
          <cell r="F9448">
            <v>0</v>
          </cell>
          <cell r="G9448">
            <v>0</v>
          </cell>
        </row>
        <row r="9449">
          <cell r="A9449" t="str">
            <v/>
          </cell>
          <cell r="B9449" t="str">
            <v/>
          </cell>
          <cell r="C9449">
            <v>0</v>
          </cell>
          <cell r="D9449" t="str">
            <v>Costo  Neto</v>
          </cell>
          <cell r="E9449">
            <v>0</v>
          </cell>
          <cell r="F9449" t="str">
            <v>Total D=A+B+C</v>
          </cell>
          <cell r="G9449">
            <v>0</v>
          </cell>
        </row>
        <row r="9451">
          <cell r="A9451" t="str">
            <v>ANALISIS DE PRECIOS</v>
          </cell>
          <cell r="B9451">
            <v>0</v>
          </cell>
          <cell r="C9451">
            <v>0</v>
          </cell>
          <cell r="D9451">
            <v>0</v>
          </cell>
          <cell r="E9451">
            <v>0</v>
          </cell>
          <cell r="F9451">
            <v>0</v>
          </cell>
          <cell r="G9451">
            <v>0</v>
          </cell>
        </row>
        <row r="9452">
          <cell r="A9452" t="str">
            <v>COMITENTE:</v>
          </cell>
          <cell r="B9452" t="str">
            <v>DIRECCIÓN DE ARQUITECTURA</v>
          </cell>
          <cell r="C9452">
            <v>0</v>
          </cell>
          <cell r="D9452">
            <v>0</v>
          </cell>
          <cell r="E9452">
            <v>0</v>
          </cell>
          <cell r="F9452">
            <v>0</v>
          </cell>
          <cell r="G9452">
            <v>0</v>
          </cell>
        </row>
        <row r="9453">
          <cell r="A9453" t="str">
            <v>CONTRATISTA:</v>
          </cell>
          <cell r="B9453" t="str">
            <v>FUNCIONALES SIGOP</v>
          </cell>
          <cell r="C9453">
            <v>0</v>
          </cell>
          <cell r="D9453">
            <v>0</v>
          </cell>
          <cell r="E9453">
            <v>0</v>
          </cell>
          <cell r="F9453">
            <v>0</v>
          </cell>
          <cell r="G9453">
            <v>0</v>
          </cell>
        </row>
        <row r="9454">
          <cell r="A9454" t="str">
            <v>OBRA:</v>
          </cell>
          <cell r="B9454" t="str">
            <v>PRUEBA PLANILLA DE MEDICION</v>
          </cell>
          <cell r="C9454">
            <v>0</v>
          </cell>
          <cell r="D9454">
            <v>0</v>
          </cell>
          <cell r="E9454">
            <v>0</v>
          </cell>
          <cell r="F9454" t="str">
            <v>PRECIOS A:</v>
          </cell>
          <cell r="G9454">
            <v>0</v>
          </cell>
        </row>
        <row r="9455">
          <cell r="A9455" t="str">
            <v>UBICACIÓN:</v>
          </cell>
          <cell r="B9455" t="str">
            <v>CENTRO CIVICO</v>
          </cell>
          <cell r="C9455">
            <v>0</v>
          </cell>
          <cell r="D9455">
            <v>0</v>
          </cell>
          <cell r="E9455">
            <v>0</v>
          </cell>
          <cell r="F9455">
            <v>0</v>
          </cell>
          <cell r="G9455">
            <v>0</v>
          </cell>
        </row>
        <row r="9456">
          <cell r="A9456" t="str">
            <v>RUBRO:</v>
          </cell>
          <cell r="B9456" t="str">
            <v/>
          </cell>
          <cell r="C9456" t="str">
            <v/>
          </cell>
          <cell r="D9456">
            <v>0</v>
          </cell>
          <cell r="E9456">
            <v>0</v>
          </cell>
          <cell r="F9456">
            <v>0</v>
          </cell>
          <cell r="G9456">
            <v>0</v>
          </cell>
        </row>
        <row r="9457">
          <cell r="A9457" t="str">
            <v>ITEM:</v>
          </cell>
          <cell r="B9457" t="str">
            <v/>
          </cell>
          <cell r="C9457" t="str">
            <v/>
          </cell>
          <cell r="D9457">
            <v>0</v>
          </cell>
          <cell r="E9457">
            <v>0</v>
          </cell>
          <cell r="F9457" t="str">
            <v>UNIDAD:</v>
          </cell>
          <cell r="G9457" t="str">
            <v/>
          </cell>
        </row>
        <row r="9458">
          <cell r="A9458">
            <v>0</v>
          </cell>
          <cell r="B9458">
            <v>0</v>
          </cell>
          <cell r="C9458">
            <v>0</v>
          </cell>
          <cell r="D9458">
            <v>0</v>
          </cell>
          <cell r="E9458">
            <v>0</v>
          </cell>
          <cell r="F9458">
            <v>0</v>
          </cell>
          <cell r="G9458">
            <v>0</v>
          </cell>
        </row>
        <row r="9459">
          <cell r="A9459" t="str">
            <v>DATOS REDETERMINACION</v>
          </cell>
          <cell r="B9459">
            <v>0</v>
          </cell>
          <cell r="C9459" t="str">
            <v>DESIGNACION</v>
          </cell>
          <cell r="D9459" t="str">
            <v>U</v>
          </cell>
          <cell r="E9459" t="str">
            <v>Cantidad</v>
          </cell>
          <cell r="F9459" t="str">
            <v>$ Unitarios</v>
          </cell>
          <cell r="G9459" t="str">
            <v>$ Parcial</v>
          </cell>
        </row>
        <row r="9460">
          <cell r="A9460" t="str">
            <v>CÓDIGO</v>
          </cell>
          <cell r="B9460" t="str">
            <v>DESCRIPCIÓN</v>
          </cell>
          <cell r="C9460">
            <v>0</v>
          </cell>
          <cell r="D9460">
            <v>0</v>
          </cell>
          <cell r="E9460">
            <v>0</v>
          </cell>
          <cell r="F9460">
            <v>0</v>
          </cell>
          <cell r="G9460">
            <v>0</v>
          </cell>
        </row>
        <row r="9461">
          <cell r="A9461">
            <v>0</v>
          </cell>
          <cell r="B9461">
            <v>0</v>
          </cell>
          <cell r="C9461" t="str">
            <v>A - MATERIALES</v>
          </cell>
          <cell r="D9461">
            <v>0</v>
          </cell>
          <cell r="E9461">
            <v>0</v>
          </cell>
          <cell r="F9461">
            <v>0</v>
          </cell>
          <cell r="G9461">
            <v>0</v>
          </cell>
        </row>
        <row r="9462">
          <cell r="A9462" t="str">
            <v/>
          </cell>
          <cell r="B9462" t="str">
            <v/>
          </cell>
          <cell r="C9462">
            <v>0</v>
          </cell>
          <cell r="D9462" t="str">
            <v/>
          </cell>
          <cell r="E9462">
            <v>0</v>
          </cell>
          <cell r="F9462">
            <v>0</v>
          </cell>
          <cell r="G9462">
            <v>0</v>
          </cell>
        </row>
        <row r="9463">
          <cell r="A9463" t="str">
            <v/>
          </cell>
          <cell r="B9463" t="str">
            <v/>
          </cell>
          <cell r="C9463">
            <v>0</v>
          </cell>
          <cell r="D9463" t="str">
            <v/>
          </cell>
          <cell r="E9463">
            <v>0</v>
          </cell>
          <cell r="F9463">
            <v>0</v>
          </cell>
          <cell r="G9463">
            <v>0</v>
          </cell>
        </row>
        <row r="9464">
          <cell r="A9464" t="str">
            <v/>
          </cell>
          <cell r="B9464" t="str">
            <v/>
          </cell>
          <cell r="C9464">
            <v>0</v>
          </cell>
          <cell r="D9464" t="str">
            <v/>
          </cell>
          <cell r="E9464">
            <v>0</v>
          </cell>
          <cell r="F9464">
            <v>0</v>
          </cell>
          <cell r="G9464">
            <v>0</v>
          </cell>
        </row>
        <row r="9465">
          <cell r="A9465" t="str">
            <v/>
          </cell>
          <cell r="B9465" t="str">
            <v/>
          </cell>
          <cell r="C9465">
            <v>0</v>
          </cell>
          <cell r="D9465" t="str">
            <v/>
          </cell>
          <cell r="E9465">
            <v>0</v>
          </cell>
          <cell r="F9465">
            <v>0</v>
          </cell>
          <cell r="G9465">
            <v>0</v>
          </cell>
        </row>
        <row r="9466">
          <cell r="A9466" t="str">
            <v/>
          </cell>
          <cell r="B9466" t="str">
            <v/>
          </cell>
          <cell r="C9466">
            <v>0</v>
          </cell>
          <cell r="D9466" t="str">
            <v/>
          </cell>
          <cell r="E9466">
            <v>0</v>
          </cell>
          <cell r="F9466">
            <v>0</v>
          </cell>
          <cell r="G9466">
            <v>0</v>
          </cell>
        </row>
        <row r="9467">
          <cell r="A9467" t="str">
            <v/>
          </cell>
          <cell r="B9467" t="str">
            <v/>
          </cell>
          <cell r="C9467">
            <v>0</v>
          </cell>
          <cell r="D9467" t="str">
            <v/>
          </cell>
          <cell r="E9467">
            <v>0</v>
          </cell>
          <cell r="F9467">
            <v>0</v>
          </cell>
          <cell r="G9467">
            <v>0</v>
          </cell>
        </row>
        <row r="9468">
          <cell r="A9468" t="str">
            <v/>
          </cell>
          <cell r="B9468" t="str">
            <v/>
          </cell>
          <cell r="C9468">
            <v>0</v>
          </cell>
          <cell r="D9468" t="str">
            <v/>
          </cell>
          <cell r="E9468">
            <v>0</v>
          </cell>
          <cell r="F9468">
            <v>0</v>
          </cell>
          <cell r="G9468">
            <v>0</v>
          </cell>
        </row>
        <row r="9469">
          <cell r="A9469" t="str">
            <v/>
          </cell>
          <cell r="B9469" t="str">
            <v/>
          </cell>
          <cell r="C9469">
            <v>0</v>
          </cell>
          <cell r="D9469" t="str">
            <v/>
          </cell>
          <cell r="E9469">
            <v>0</v>
          </cell>
          <cell r="F9469">
            <v>0</v>
          </cell>
          <cell r="G9469">
            <v>0</v>
          </cell>
        </row>
        <row r="9470">
          <cell r="A9470" t="str">
            <v/>
          </cell>
          <cell r="B9470" t="str">
            <v/>
          </cell>
          <cell r="C9470">
            <v>0</v>
          </cell>
          <cell r="D9470" t="str">
            <v/>
          </cell>
          <cell r="E9470">
            <v>0</v>
          </cell>
          <cell r="F9470">
            <v>0</v>
          </cell>
          <cell r="G9470">
            <v>0</v>
          </cell>
        </row>
        <row r="9471">
          <cell r="A9471" t="str">
            <v/>
          </cell>
          <cell r="B9471" t="str">
            <v/>
          </cell>
          <cell r="C9471">
            <v>0</v>
          </cell>
          <cell r="D9471" t="str">
            <v/>
          </cell>
          <cell r="E9471">
            <v>0</v>
          </cell>
          <cell r="F9471">
            <v>0</v>
          </cell>
          <cell r="G9471">
            <v>0</v>
          </cell>
        </row>
        <row r="9472">
          <cell r="A9472" t="str">
            <v/>
          </cell>
          <cell r="B9472" t="str">
            <v/>
          </cell>
          <cell r="C9472">
            <v>0</v>
          </cell>
          <cell r="D9472" t="str">
            <v/>
          </cell>
          <cell r="E9472">
            <v>0</v>
          </cell>
          <cell r="F9472">
            <v>0</v>
          </cell>
          <cell r="G9472">
            <v>0</v>
          </cell>
        </row>
        <row r="9473">
          <cell r="A9473" t="str">
            <v/>
          </cell>
          <cell r="B9473" t="str">
            <v/>
          </cell>
          <cell r="C9473">
            <v>0</v>
          </cell>
          <cell r="D9473" t="str">
            <v/>
          </cell>
          <cell r="E9473">
            <v>0</v>
          </cell>
          <cell r="F9473">
            <v>0</v>
          </cell>
          <cell r="G9473">
            <v>0</v>
          </cell>
        </row>
        <row r="9474">
          <cell r="A9474" t="str">
            <v/>
          </cell>
          <cell r="B9474" t="str">
            <v/>
          </cell>
          <cell r="C9474">
            <v>0</v>
          </cell>
          <cell r="D9474" t="str">
            <v/>
          </cell>
          <cell r="E9474">
            <v>0</v>
          </cell>
          <cell r="F9474">
            <v>0</v>
          </cell>
          <cell r="G9474">
            <v>0</v>
          </cell>
        </row>
        <row r="9475">
          <cell r="A9475" t="str">
            <v/>
          </cell>
          <cell r="B9475" t="str">
            <v/>
          </cell>
          <cell r="C9475">
            <v>0</v>
          </cell>
          <cell r="D9475" t="str">
            <v/>
          </cell>
          <cell r="E9475">
            <v>0</v>
          </cell>
          <cell r="F9475">
            <v>0</v>
          </cell>
          <cell r="G9475">
            <v>0</v>
          </cell>
        </row>
        <row r="9476">
          <cell r="A9476">
            <v>0</v>
          </cell>
          <cell r="B9476">
            <v>0</v>
          </cell>
          <cell r="C9476">
            <v>0</v>
          </cell>
          <cell r="D9476">
            <v>0</v>
          </cell>
          <cell r="E9476">
            <v>0</v>
          </cell>
          <cell r="F9476" t="str">
            <v>Total A</v>
          </cell>
          <cell r="G9476">
            <v>0</v>
          </cell>
        </row>
        <row r="9477">
          <cell r="A9477">
            <v>0</v>
          </cell>
          <cell r="B9477">
            <v>0</v>
          </cell>
          <cell r="C9477" t="str">
            <v>B - MANO DE OBRA</v>
          </cell>
          <cell r="D9477">
            <v>0</v>
          </cell>
          <cell r="E9477">
            <v>0</v>
          </cell>
          <cell r="F9477">
            <v>0</v>
          </cell>
          <cell r="G9477">
            <v>0</v>
          </cell>
        </row>
        <row r="9478">
          <cell r="A9478" t="str">
            <v/>
          </cell>
          <cell r="B9478">
            <v>0</v>
          </cell>
          <cell r="C9478">
            <v>0</v>
          </cell>
          <cell r="D9478" t="str">
            <v/>
          </cell>
          <cell r="E9478">
            <v>0</v>
          </cell>
          <cell r="F9478">
            <v>0</v>
          </cell>
          <cell r="G9478">
            <v>0</v>
          </cell>
        </row>
        <row r="9479">
          <cell r="A9479" t="str">
            <v/>
          </cell>
          <cell r="B9479">
            <v>0</v>
          </cell>
          <cell r="C9479">
            <v>0</v>
          </cell>
          <cell r="D9479" t="str">
            <v/>
          </cell>
          <cell r="E9479">
            <v>0</v>
          </cell>
          <cell r="F9479">
            <v>0</v>
          </cell>
          <cell r="G9479">
            <v>0</v>
          </cell>
        </row>
        <row r="9480">
          <cell r="A9480" t="str">
            <v/>
          </cell>
          <cell r="B9480">
            <v>0</v>
          </cell>
          <cell r="C9480">
            <v>0</v>
          </cell>
          <cell r="D9480" t="str">
            <v/>
          </cell>
          <cell r="E9480">
            <v>0</v>
          </cell>
          <cell r="F9480">
            <v>0</v>
          </cell>
          <cell r="G9480">
            <v>0</v>
          </cell>
        </row>
        <row r="9481">
          <cell r="A9481" t="str">
            <v/>
          </cell>
          <cell r="B9481">
            <v>0</v>
          </cell>
          <cell r="C9481">
            <v>0</v>
          </cell>
          <cell r="D9481" t="str">
            <v/>
          </cell>
          <cell r="E9481">
            <v>0</v>
          </cell>
          <cell r="F9481">
            <v>0</v>
          </cell>
          <cell r="G9481">
            <v>0</v>
          </cell>
        </row>
        <row r="9482">
          <cell r="A9482" t="str">
            <v/>
          </cell>
          <cell r="B9482">
            <v>0</v>
          </cell>
          <cell r="C9482">
            <v>0</v>
          </cell>
          <cell r="D9482" t="str">
            <v/>
          </cell>
          <cell r="E9482">
            <v>0</v>
          </cell>
          <cell r="F9482">
            <v>0</v>
          </cell>
          <cell r="G9482">
            <v>0</v>
          </cell>
        </row>
        <row r="9483">
          <cell r="A9483" t="str">
            <v/>
          </cell>
          <cell r="B9483">
            <v>0</v>
          </cell>
          <cell r="C9483">
            <v>0</v>
          </cell>
          <cell r="D9483" t="str">
            <v/>
          </cell>
          <cell r="E9483">
            <v>0</v>
          </cell>
          <cell r="F9483">
            <v>0</v>
          </cell>
          <cell r="G9483">
            <v>0</v>
          </cell>
        </row>
        <row r="9484">
          <cell r="A9484" t="str">
            <v/>
          </cell>
          <cell r="B9484">
            <v>0</v>
          </cell>
          <cell r="C9484">
            <v>0</v>
          </cell>
          <cell r="D9484" t="str">
            <v/>
          </cell>
          <cell r="E9484">
            <v>0</v>
          </cell>
          <cell r="F9484">
            <v>0</v>
          </cell>
          <cell r="G9484">
            <v>0</v>
          </cell>
        </row>
        <row r="9485">
          <cell r="A9485" t="str">
            <v/>
          </cell>
          <cell r="B9485">
            <v>0</v>
          </cell>
          <cell r="C9485">
            <v>0</v>
          </cell>
          <cell r="D9485" t="str">
            <v/>
          </cell>
          <cell r="E9485">
            <v>0</v>
          </cell>
          <cell r="F9485">
            <v>0</v>
          </cell>
          <cell r="G9485">
            <v>0</v>
          </cell>
        </row>
        <row r="9486">
          <cell r="A9486">
            <v>0</v>
          </cell>
          <cell r="B9486">
            <v>0</v>
          </cell>
          <cell r="C9486">
            <v>0</v>
          </cell>
          <cell r="D9486">
            <v>0</v>
          </cell>
          <cell r="E9486">
            <v>0</v>
          </cell>
          <cell r="F9486" t="str">
            <v>Total B</v>
          </cell>
          <cell r="G9486">
            <v>0</v>
          </cell>
        </row>
        <row r="9487">
          <cell r="A9487">
            <v>0</v>
          </cell>
          <cell r="B9487">
            <v>0</v>
          </cell>
          <cell r="C9487" t="str">
            <v>C - EQUIPOS</v>
          </cell>
          <cell r="D9487">
            <v>0</v>
          </cell>
          <cell r="E9487">
            <v>0</v>
          </cell>
          <cell r="F9487">
            <v>0</v>
          </cell>
          <cell r="G9487">
            <v>0</v>
          </cell>
        </row>
        <row r="9488">
          <cell r="A9488" t="str">
            <v/>
          </cell>
          <cell r="B9488" t="str">
            <v/>
          </cell>
          <cell r="C9488">
            <v>0</v>
          </cell>
          <cell r="D9488" t="str">
            <v/>
          </cell>
          <cell r="E9488">
            <v>0</v>
          </cell>
          <cell r="F9488">
            <v>0</v>
          </cell>
          <cell r="G9488">
            <v>0</v>
          </cell>
        </row>
        <row r="9489">
          <cell r="A9489" t="str">
            <v/>
          </cell>
          <cell r="B9489" t="str">
            <v/>
          </cell>
          <cell r="C9489">
            <v>0</v>
          </cell>
          <cell r="D9489" t="str">
            <v/>
          </cell>
          <cell r="E9489">
            <v>0</v>
          </cell>
          <cell r="F9489">
            <v>0</v>
          </cell>
          <cell r="G9489">
            <v>0</v>
          </cell>
        </row>
        <row r="9490">
          <cell r="A9490" t="str">
            <v/>
          </cell>
          <cell r="B9490" t="str">
            <v/>
          </cell>
          <cell r="C9490">
            <v>0</v>
          </cell>
          <cell r="D9490" t="str">
            <v/>
          </cell>
          <cell r="E9490">
            <v>0</v>
          </cell>
          <cell r="F9490">
            <v>0</v>
          </cell>
          <cell r="G9490">
            <v>0</v>
          </cell>
        </row>
        <row r="9491">
          <cell r="A9491" t="str">
            <v/>
          </cell>
          <cell r="B9491" t="str">
            <v/>
          </cell>
          <cell r="C9491">
            <v>0</v>
          </cell>
          <cell r="D9491" t="str">
            <v/>
          </cell>
          <cell r="E9491">
            <v>0</v>
          </cell>
          <cell r="F9491">
            <v>0</v>
          </cell>
          <cell r="G9491">
            <v>0</v>
          </cell>
        </row>
        <row r="9492">
          <cell r="A9492" t="str">
            <v/>
          </cell>
          <cell r="B9492" t="str">
            <v/>
          </cell>
          <cell r="C9492">
            <v>0</v>
          </cell>
          <cell r="D9492" t="str">
            <v/>
          </cell>
          <cell r="E9492">
            <v>0</v>
          </cell>
          <cell r="F9492">
            <v>0</v>
          </cell>
          <cell r="G9492">
            <v>0</v>
          </cell>
        </row>
        <row r="9493">
          <cell r="A9493" t="str">
            <v/>
          </cell>
          <cell r="B9493" t="str">
            <v/>
          </cell>
          <cell r="C9493">
            <v>0</v>
          </cell>
          <cell r="D9493" t="str">
            <v/>
          </cell>
          <cell r="E9493">
            <v>0</v>
          </cell>
          <cell r="F9493">
            <v>0</v>
          </cell>
          <cell r="G9493">
            <v>0</v>
          </cell>
        </row>
        <row r="9494">
          <cell r="A9494" t="str">
            <v/>
          </cell>
          <cell r="B9494" t="str">
            <v/>
          </cell>
          <cell r="C9494">
            <v>0</v>
          </cell>
          <cell r="D9494" t="str">
            <v/>
          </cell>
          <cell r="E9494">
            <v>0</v>
          </cell>
          <cell r="F9494">
            <v>0</v>
          </cell>
          <cell r="G9494">
            <v>0</v>
          </cell>
        </row>
        <row r="9495">
          <cell r="A9495" t="str">
            <v/>
          </cell>
          <cell r="B9495" t="str">
            <v/>
          </cell>
          <cell r="C9495">
            <v>0</v>
          </cell>
          <cell r="D9495" t="str">
            <v/>
          </cell>
          <cell r="E9495">
            <v>0</v>
          </cell>
          <cell r="F9495">
            <v>0</v>
          </cell>
          <cell r="G9495">
            <v>0</v>
          </cell>
        </row>
        <row r="9496">
          <cell r="A9496" t="str">
            <v/>
          </cell>
          <cell r="B9496" t="str">
            <v/>
          </cell>
          <cell r="C9496">
            <v>0</v>
          </cell>
          <cell r="D9496" t="str">
            <v/>
          </cell>
          <cell r="E9496">
            <v>0</v>
          </cell>
          <cell r="F9496">
            <v>0</v>
          </cell>
          <cell r="G9496">
            <v>0</v>
          </cell>
        </row>
        <row r="9497">
          <cell r="A9497">
            <v>0</v>
          </cell>
          <cell r="B9497">
            <v>0</v>
          </cell>
          <cell r="C9497">
            <v>0</v>
          </cell>
          <cell r="D9497">
            <v>0</v>
          </cell>
          <cell r="E9497">
            <v>0</v>
          </cell>
          <cell r="F9497" t="str">
            <v>Total C</v>
          </cell>
          <cell r="G9497">
            <v>0</v>
          </cell>
        </row>
        <row r="9498">
          <cell r="A9498">
            <v>0</v>
          </cell>
          <cell r="B9498">
            <v>0</v>
          </cell>
          <cell r="C9498">
            <v>0</v>
          </cell>
          <cell r="D9498">
            <v>0</v>
          </cell>
          <cell r="E9498">
            <v>0</v>
          </cell>
          <cell r="F9498">
            <v>0</v>
          </cell>
          <cell r="G9498">
            <v>0</v>
          </cell>
        </row>
        <row r="9499">
          <cell r="A9499" t="str">
            <v/>
          </cell>
          <cell r="B9499" t="str">
            <v/>
          </cell>
          <cell r="C9499">
            <v>0</v>
          </cell>
          <cell r="D9499" t="str">
            <v>Costo  Neto</v>
          </cell>
          <cell r="E9499">
            <v>0</v>
          </cell>
          <cell r="F9499" t="str">
            <v>Total D=A+B+C</v>
          </cell>
          <cell r="G9499">
            <v>0</v>
          </cell>
        </row>
        <row r="9501">
          <cell r="A9501" t="str">
            <v>ANALISIS DE PRECIOS</v>
          </cell>
          <cell r="B9501">
            <v>0</v>
          </cell>
          <cell r="C9501">
            <v>0</v>
          </cell>
          <cell r="D9501">
            <v>0</v>
          </cell>
          <cell r="E9501">
            <v>0</v>
          </cell>
          <cell r="F9501">
            <v>0</v>
          </cell>
          <cell r="G9501">
            <v>0</v>
          </cell>
        </row>
        <row r="9502">
          <cell r="A9502" t="str">
            <v>COMITENTE:</v>
          </cell>
          <cell r="B9502" t="str">
            <v>DIRECCIÓN DE ARQUITECTURA</v>
          </cell>
          <cell r="C9502">
            <v>0</v>
          </cell>
          <cell r="D9502">
            <v>0</v>
          </cell>
          <cell r="E9502">
            <v>0</v>
          </cell>
          <cell r="F9502">
            <v>0</v>
          </cell>
          <cell r="G9502">
            <v>0</v>
          </cell>
        </row>
        <row r="9503">
          <cell r="A9503" t="str">
            <v>CONTRATISTA:</v>
          </cell>
          <cell r="B9503" t="str">
            <v>FUNCIONALES SIGOP</v>
          </cell>
          <cell r="C9503">
            <v>0</v>
          </cell>
          <cell r="D9503">
            <v>0</v>
          </cell>
          <cell r="E9503">
            <v>0</v>
          </cell>
          <cell r="F9503">
            <v>0</v>
          </cell>
          <cell r="G9503">
            <v>0</v>
          </cell>
        </row>
        <row r="9504">
          <cell r="A9504" t="str">
            <v>OBRA:</v>
          </cell>
          <cell r="B9504" t="str">
            <v>PRUEBA PLANILLA DE MEDICION</v>
          </cell>
          <cell r="C9504">
            <v>0</v>
          </cell>
          <cell r="D9504">
            <v>0</v>
          </cell>
          <cell r="E9504">
            <v>0</v>
          </cell>
          <cell r="F9504" t="str">
            <v>PRECIOS A:</v>
          </cell>
          <cell r="G9504">
            <v>0</v>
          </cell>
        </row>
        <row r="9505">
          <cell r="A9505" t="str">
            <v>UBICACIÓN:</v>
          </cell>
          <cell r="B9505" t="str">
            <v>CENTRO CIVICO</v>
          </cell>
          <cell r="C9505">
            <v>0</v>
          </cell>
          <cell r="D9505">
            <v>0</v>
          </cell>
          <cell r="E9505">
            <v>0</v>
          </cell>
          <cell r="F9505">
            <v>0</v>
          </cell>
          <cell r="G9505">
            <v>0</v>
          </cell>
        </row>
        <row r="9506">
          <cell r="A9506" t="str">
            <v>RUBRO:</v>
          </cell>
          <cell r="B9506" t="str">
            <v/>
          </cell>
          <cell r="C9506" t="str">
            <v/>
          </cell>
          <cell r="D9506">
            <v>0</v>
          </cell>
          <cell r="E9506">
            <v>0</v>
          </cell>
          <cell r="F9506">
            <v>0</v>
          </cell>
          <cell r="G9506">
            <v>0</v>
          </cell>
        </row>
        <row r="9507">
          <cell r="A9507" t="str">
            <v>ITEM:</v>
          </cell>
          <cell r="B9507" t="str">
            <v/>
          </cell>
          <cell r="C9507" t="str">
            <v/>
          </cell>
          <cell r="D9507">
            <v>0</v>
          </cell>
          <cell r="E9507">
            <v>0</v>
          </cell>
          <cell r="F9507" t="str">
            <v>UNIDAD:</v>
          </cell>
          <cell r="G9507" t="str">
            <v/>
          </cell>
        </row>
        <row r="9508">
          <cell r="A9508">
            <v>0</v>
          </cell>
          <cell r="B9508">
            <v>0</v>
          </cell>
          <cell r="C9508">
            <v>0</v>
          </cell>
          <cell r="D9508">
            <v>0</v>
          </cell>
          <cell r="E9508">
            <v>0</v>
          </cell>
          <cell r="F9508">
            <v>0</v>
          </cell>
          <cell r="G9508">
            <v>0</v>
          </cell>
        </row>
        <row r="9509">
          <cell r="A9509" t="str">
            <v>DATOS REDETERMINACION</v>
          </cell>
          <cell r="B9509">
            <v>0</v>
          </cell>
          <cell r="C9509" t="str">
            <v>DESIGNACION</v>
          </cell>
          <cell r="D9509" t="str">
            <v>U</v>
          </cell>
          <cell r="E9509" t="str">
            <v>Cantidad</v>
          </cell>
          <cell r="F9509" t="str">
            <v>$ Unitarios</v>
          </cell>
          <cell r="G9509" t="str">
            <v>$ Parcial</v>
          </cell>
        </row>
        <row r="9510">
          <cell r="A9510" t="str">
            <v>CÓDIGO</v>
          </cell>
          <cell r="B9510" t="str">
            <v>DESCRIPCIÓN</v>
          </cell>
          <cell r="C9510">
            <v>0</v>
          </cell>
          <cell r="D9510">
            <v>0</v>
          </cell>
          <cell r="E9510">
            <v>0</v>
          </cell>
          <cell r="F9510">
            <v>0</v>
          </cell>
          <cell r="G9510">
            <v>0</v>
          </cell>
        </row>
        <row r="9511">
          <cell r="A9511">
            <v>0</v>
          </cell>
          <cell r="B9511">
            <v>0</v>
          </cell>
          <cell r="C9511" t="str">
            <v>A - MATERIALES</v>
          </cell>
          <cell r="D9511">
            <v>0</v>
          </cell>
          <cell r="E9511">
            <v>0</v>
          </cell>
          <cell r="F9511">
            <v>0</v>
          </cell>
          <cell r="G9511">
            <v>0</v>
          </cell>
        </row>
        <row r="9512">
          <cell r="A9512" t="str">
            <v/>
          </cell>
          <cell r="B9512" t="str">
            <v/>
          </cell>
          <cell r="C9512">
            <v>0</v>
          </cell>
          <cell r="D9512" t="str">
            <v/>
          </cell>
          <cell r="E9512">
            <v>0</v>
          </cell>
          <cell r="F9512">
            <v>0</v>
          </cell>
          <cell r="G9512">
            <v>0</v>
          </cell>
        </row>
        <row r="9513">
          <cell r="A9513" t="str">
            <v/>
          </cell>
          <cell r="B9513" t="str">
            <v/>
          </cell>
          <cell r="C9513">
            <v>0</v>
          </cell>
          <cell r="D9513" t="str">
            <v/>
          </cell>
          <cell r="E9513">
            <v>0</v>
          </cell>
          <cell r="F9513">
            <v>0</v>
          </cell>
          <cell r="G9513">
            <v>0</v>
          </cell>
        </row>
        <row r="9514">
          <cell r="A9514" t="str">
            <v/>
          </cell>
          <cell r="B9514" t="str">
            <v/>
          </cell>
          <cell r="C9514">
            <v>0</v>
          </cell>
          <cell r="D9514" t="str">
            <v/>
          </cell>
          <cell r="E9514">
            <v>0</v>
          </cell>
          <cell r="F9514">
            <v>0</v>
          </cell>
          <cell r="G9514">
            <v>0</v>
          </cell>
        </row>
        <row r="9515">
          <cell r="A9515" t="str">
            <v/>
          </cell>
          <cell r="B9515" t="str">
            <v/>
          </cell>
          <cell r="C9515">
            <v>0</v>
          </cell>
          <cell r="D9515" t="str">
            <v/>
          </cell>
          <cell r="E9515">
            <v>0</v>
          </cell>
          <cell r="F9515">
            <v>0</v>
          </cell>
          <cell r="G9515">
            <v>0</v>
          </cell>
        </row>
        <row r="9516">
          <cell r="A9516" t="str">
            <v/>
          </cell>
          <cell r="B9516" t="str">
            <v/>
          </cell>
          <cell r="C9516">
            <v>0</v>
          </cell>
          <cell r="D9516" t="str">
            <v/>
          </cell>
          <cell r="E9516">
            <v>0</v>
          </cell>
          <cell r="F9516">
            <v>0</v>
          </cell>
          <cell r="G9516">
            <v>0</v>
          </cell>
        </row>
        <row r="9517">
          <cell r="A9517" t="str">
            <v/>
          </cell>
          <cell r="B9517" t="str">
            <v/>
          </cell>
          <cell r="C9517">
            <v>0</v>
          </cell>
          <cell r="D9517" t="str">
            <v/>
          </cell>
          <cell r="E9517">
            <v>0</v>
          </cell>
          <cell r="F9517">
            <v>0</v>
          </cell>
          <cell r="G9517">
            <v>0</v>
          </cell>
        </row>
        <row r="9518">
          <cell r="A9518" t="str">
            <v/>
          </cell>
          <cell r="B9518" t="str">
            <v/>
          </cell>
          <cell r="C9518">
            <v>0</v>
          </cell>
          <cell r="D9518" t="str">
            <v/>
          </cell>
          <cell r="E9518">
            <v>0</v>
          </cell>
          <cell r="F9518">
            <v>0</v>
          </cell>
          <cell r="G9518">
            <v>0</v>
          </cell>
        </row>
        <row r="9519">
          <cell r="A9519" t="str">
            <v/>
          </cell>
          <cell r="B9519" t="str">
            <v/>
          </cell>
          <cell r="C9519">
            <v>0</v>
          </cell>
          <cell r="D9519" t="str">
            <v/>
          </cell>
          <cell r="E9519">
            <v>0</v>
          </cell>
          <cell r="F9519">
            <v>0</v>
          </cell>
          <cell r="G9519">
            <v>0</v>
          </cell>
        </row>
        <row r="9520">
          <cell r="A9520" t="str">
            <v/>
          </cell>
          <cell r="B9520" t="str">
            <v/>
          </cell>
          <cell r="C9520">
            <v>0</v>
          </cell>
          <cell r="D9520" t="str">
            <v/>
          </cell>
          <cell r="E9520">
            <v>0</v>
          </cell>
          <cell r="F9520">
            <v>0</v>
          </cell>
          <cell r="G9520">
            <v>0</v>
          </cell>
        </row>
        <row r="9521">
          <cell r="A9521" t="str">
            <v/>
          </cell>
          <cell r="B9521" t="str">
            <v/>
          </cell>
          <cell r="C9521">
            <v>0</v>
          </cell>
          <cell r="D9521" t="str">
            <v/>
          </cell>
          <cell r="E9521">
            <v>0</v>
          </cell>
          <cell r="F9521">
            <v>0</v>
          </cell>
          <cell r="G9521">
            <v>0</v>
          </cell>
        </row>
        <row r="9522">
          <cell r="A9522" t="str">
            <v/>
          </cell>
          <cell r="B9522" t="str">
            <v/>
          </cell>
          <cell r="C9522">
            <v>0</v>
          </cell>
          <cell r="D9522" t="str">
            <v/>
          </cell>
          <cell r="E9522">
            <v>0</v>
          </cell>
          <cell r="F9522">
            <v>0</v>
          </cell>
          <cell r="G9522">
            <v>0</v>
          </cell>
        </row>
        <row r="9523">
          <cell r="A9523" t="str">
            <v/>
          </cell>
          <cell r="B9523" t="str">
            <v/>
          </cell>
          <cell r="C9523">
            <v>0</v>
          </cell>
          <cell r="D9523" t="str">
            <v/>
          </cell>
          <cell r="E9523">
            <v>0</v>
          </cell>
          <cell r="F9523">
            <v>0</v>
          </cell>
          <cell r="G9523">
            <v>0</v>
          </cell>
        </row>
        <row r="9524">
          <cell r="A9524" t="str">
            <v/>
          </cell>
          <cell r="B9524" t="str">
            <v/>
          </cell>
          <cell r="C9524">
            <v>0</v>
          </cell>
          <cell r="D9524" t="str">
            <v/>
          </cell>
          <cell r="E9524">
            <v>0</v>
          </cell>
          <cell r="F9524">
            <v>0</v>
          </cell>
          <cell r="G9524">
            <v>0</v>
          </cell>
        </row>
        <row r="9525">
          <cell r="A9525" t="str">
            <v/>
          </cell>
          <cell r="B9525" t="str">
            <v/>
          </cell>
          <cell r="C9525">
            <v>0</v>
          </cell>
          <cell r="D9525" t="str">
            <v/>
          </cell>
          <cell r="E9525">
            <v>0</v>
          </cell>
          <cell r="F9525">
            <v>0</v>
          </cell>
          <cell r="G9525">
            <v>0</v>
          </cell>
        </row>
        <row r="9526">
          <cell r="A9526">
            <v>0</v>
          </cell>
          <cell r="B9526">
            <v>0</v>
          </cell>
          <cell r="C9526">
            <v>0</v>
          </cell>
          <cell r="D9526">
            <v>0</v>
          </cell>
          <cell r="E9526">
            <v>0</v>
          </cell>
          <cell r="F9526" t="str">
            <v>Total A</v>
          </cell>
          <cell r="G9526">
            <v>0</v>
          </cell>
        </row>
        <row r="9527">
          <cell r="A9527">
            <v>0</v>
          </cell>
          <cell r="B9527">
            <v>0</v>
          </cell>
          <cell r="C9527" t="str">
            <v>B - MANO DE OBRA</v>
          </cell>
          <cell r="D9527">
            <v>0</v>
          </cell>
          <cell r="E9527">
            <v>0</v>
          </cell>
          <cell r="F9527">
            <v>0</v>
          </cell>
          <cell r="G9527">
            <v>0</v>
          </cell>
        </row>
        <row r="9528">
          <cell r="A9528" t="str">
            <v/>
          </cell>
          <cell r="B9528">
            <v>0</v>
          </cell>
          <cell r="C9528">
            <v>0</v>
          </cell>
          <cell r="D9528" t="str">
            <v/>
          </cell>
          <cell r="E9528">
            <v>0</v>
          </cell>
          <cell r="F9528">
            <v>0</v>
          </cell>
          <cell r="G9528">
            <v>0</v>
          </cell>
        </row>
        <row r="9529">
          <cell r="A9529" t="str">
            <v/>
          </cell>
          <cell r="B9529">
            <v>0</v>
          </cell>
          <cell r="C9529">
            <v>0</v>
          </cell>
          <cell r="D9529" t="str">
            <v/>
          </cell>
          <cell r="E9529">
            <v>0</v>
          </cell>
          <cell r="F9529">
            <v>0</v>
          </cell>
          <cell r="G9529">
            <v>0</v>
          </cell>
        </row>
        <row r="9530">
          <cell r="A9530" t="str">
            <v/>
          </cell>
          <cell r="B9530">
            <v>0</v>
          </cell>
          <cell r="C9530">
            <v>0</v>
          </cell>
          <cell r="D9530" t="str">
            <v/>
          </cell>
          <cell r="E9530">
            <v>0</v>
          </cell>
          <cell r="F9530">
            <v>0</v>
          </cell>
          <cell r="G9530">
            <v>0</v>
          </cell>
        </row>
        <row r="9531">
          <cell r="A9531" t="str">
            <v/>
          </cell>
          <cell r="B9531">
            <v>0</v>
          </cell>
          <cell r="C9531">
            <v>0</v>
          </cell>
          <cell r="D9531" t="str">
            <v/>
          </cell>
          <cell r="E9531">
            <v>0</v>
          </cell>
          <cell r="F9531">
            <v>0</v>
          </cell>
          <cell r="G9531">
            <v>0</v>
          </cell>
        </row>
        <row r="9532">
          <cell r="A9532" t="str">
            <v/>
          </cell>
          <cell r="B9532">
            <v>0</v>
          </cell>
          <cell r="C9532">
            <v>0</v>
          </cell>
          <cell r="D9532" t="str">
            <v/>
          </cell>
          <cell r="E9532">
            <v>0</v>
          </cell>
          <cell r="F9532">
            <v>0</v>
          </cell>
          <cell r="G9532">
            <v>0</v>
          </cell>
        </row>
        <row r="9533">
          <cell r="A9533" t="str">
            <v/>
          </cell>
          <cell r="B9533">
            <v>0</v>
          </cell>
          <cell r="C9533">
            <v>0</v>
          </cell>
          <cell r="D9533" t="str">
            <v/>
          </cell>
          <cell r="E9533">
            <v>0</v>
          </cell>
          <cell r="F9533">
            <v>0</v>
          </cell>
          <cell r="G9533">
            <v>0</v>
          </cell>
        </row>
        <row r="9534">
          <cell r="A9534" t="str">
            <v/>
          </cell>
          <cell r="B9534">
            <v>0</v>
          </cell>
          <cell r="C9534">
            <v>0</v>
          </cell>
          <cell r="D9534" t="str">
            <v/>
          </cell>
          <cell r="E9534">
            <v>0</v>
          </cell>
          <cell r="F9534">
            <v>0</v>
          </cell>
          <cell r="G9534">
            <v>0</v>
          </cell>
        </row>
        <row r="9535">
          <cell r="A9535" t="str">
            <v/>
          </cell>
          <cell r="B9535">
            <v>0</v>
          </cell>
          <cell r="C9535">
            <v>0</v>
          </cell>
          <cell r="D9535" t="str">
            <v/>
          </cell>
          <cell r="E9535">
            <v>0</v>
          </cell>
          <cell r="F9535">
            <v>0</v>
          </cell>
          <cell r="G9535">
            <v>0</v>
          </cell>
        </row>
        <row r="9536">
          <cell r="A9536">
            <v>0</v>
          </cell>
          <cell r="B9536">
            <v>0</v>
          </cell>
          <cell r="C9536">
            <v>0</v>
          </cell>
          <cell r="D9536">
            <v>0</v>
          </cell>
          <cell r="E9536">
            <v>0</v>
          </cell>
          <cell r="F9536" t="str">
            <v>Total B</v>
          </cell>
          <cell r="G9536">
            <v>0</v>
          </cell>
        </row>
        <row r="9537">
          <cell r="A9537">
            <v>0</v>
          </cell>
          <cell r="B9537">
            <v>0</v>
          </cell>
          <cell r="C9537" t="str">
            <v>C - EQUIPOS</v>
          </cell>
          <cell r="D9537">
            <v>0</v>
          </cell>
          <cell r="E9537">
            <v>0</v>
          </cell>
          <cell r="F9537">
            <v>0</v>
          </cell>
          <cell r="G9537">
            <v>0</v>
          </cell>
        </row>
        <row r="9538">
          <cell r="A9538" t="str">
            <v/>
          </cell>
          <cell r="B9538" t="str">
            <v/>
          </cell>
          <cell r="C9538">
            <v>0</v>
          </cell>
          <cell r="D9538" t="str">
            <v/>
          </cell>
          <cell r="E9538">
            <v>0</v>
          </cell>
          <cell r="F9538">
            <v>0</v>
          </cell>
          <cell r="G9538">
            <v>0</v>
          </cell>
        </row>
        <row r="9539">
          <cell r="A9539" t="str">
            <v/>
          </cell>
          <cell r="B9539" t="str">
            <v/>
          </cell>
          <cell r="C9539">
            <v>0</v>
          </cell>
          <cell r="D9539" t="str">
            <v/>
          </cell>
          <cell r="E9539">
            <v>0</v>
          </cell>
          <cell r="F9539">
            <v>0</v>
          </cell>
          <cell r="G9539">
            <v>0</v>
          </cell>
        </row>
        <row r="9540">
          <cell r="A9540" t="str">
            <v/>
          </cell>
          <cell r="B9540" t="str">
            <v/>
          </cell>
          <cell r="C9540">
            <v>0</v>
          </cell>
          <cell r="D9540" t="str">
            <v/>
          </cell>
          <cell r="E9540">
            <v>0</v>
          </cell>
          <cell r="F9540">
            <v>0</v>
          </cell>
          <cell r="G9540">
            <v>0</v>
          </cell>
        </row>
        <row r="9541">
          <cell r="A9541" t="str">
            <v/>
          </cell>
          <cell r="B9541" t="str">
            <v/>
          </cell>
          <cell r="C9541">
            <v>0</v>
          </cell>
          <cell r="D9541" t="str">
            <v/>
          </cell>
          <cell r="E9541">
            <v>0</v>
          </cell>
          <cell r="F9541">
            <v>0</v>
          </cell>
          <cell r="G9541">
            <v>0</v>
          </cell>
        </row>
        <row r="9542">
          <cell r="A9542" t="str">
            <v/>
          </cell>
          <cell r="B9542" t="str">
            <v/>
          </cell>
          <cell r="C9542">
            <v>0</v>
          </cell>
          <cell r="D9542" t="str">
            <v/>
          </cell>
          <cell r="E9542">
            <v>0</v>
          </cell>
          <cell r="F9542">
            <v>0</v>
          </cell>
          <cell r="G9542">
            <v>0</v>
          </cell>
        </row>
        <row r="9543">
          <cell r="A9543" t="str">
            <v/>
          </cell>
          <cell r="B9543" t="str">
            <v/>
          </cell>
          <cell r="C9543">
            <v>0</v>
          </cell>
          <cell r="D9543" t="str">
            <v/>
          </cell>
          <cell r="E9543">
            <v>0</v>
          </cell>
          <cell r="F9543">
            <v>0</v>
          </cell>
          <cell r="G9543">
            <v>0</v>
          </cell>
        </row>
        <row r="9544">
          <cell r="A9544" t="str">
            <v/>
          </cell>
          <cell r="B9544" t="str">
            <v/>
          </cell>
          <cell r="C9544">
            <v>0</v>
          </cell>
          <cell r="D9544" t="str">
            <v/>
          </cell>
          <cell r="E9544">
            <v>0</v>
          </cell>
          <cell r="F9544">
            <v>0</v>
          </cell>
          <cell r="G9544">
            <v>0</v>
          </cell>
        </row>
        <row r="9545">
          <cell r="A9545" t="str">
            <v/>
          </cell>
          <cell r="B9545" t="str">
            <v/>
          </cell>
          <cell r="C9545">
            <v>0</v>
          </cell>
          <cell r="D9545" t="str">
            <v/>
          </cell>
          <cell r="E9545">
            <v>0</v>
          </cell>
          <cell r="F9545">
            <v>0</v>
          </cell>
          <cell r="G9545">
            <v>0</v>
          </cell>
        </row>
        <row r="9546">
          <cell r="A9546" t="str">
            <v/>
          </cell>
          <cell r="B9546" t="str">
            <v/>
          </cell>
          <cell r="C9546">
            <v>0</v>
          </cell>
          <cell r="D9546" t="str">
            <v/>
          </cell>
          <cell r="E9546">
            <v>0</v>
          </cell>
          <cell r="F9546">
            <v>0</v>
          </cell>
          <cell r="G9546">
            <v>0</v>
          </cell>
        </row>
        <row r="9547">
          <cell r="A9547">
            <v>0</v>
          </cell>
          <cell r="B9547">
            <v>0</v>
          </cell>
          <cell r="C9547">
            <v>0</v>
          </cell>
          <cell r="D9547">
            <v>0</v>
          </cell>
          <cell r="E9547">
            <v>0</v>
          </cell>
          <cell r="F9547" t="str">
            <v>Total C</v>
          </cell>
          <cell r="G9547">
            <v>0</v>
          </cell>
        </row>
        <row r="9548">
          <cell r="A9548">
            <v>0</v>
          </cell>
          <cell r="B9548">
            <v>0</v>
          </cell>
          <cell r="C9548">
            <v>0</v>
          </cell>
          <cell r="D9548">
            <v>0</v>
          </cell>
          <cell r="E9548">
            <v>0</v>
          </cell>
          <cell r="F9548">
            <v>0</v>
          </cell>
          <cell r="G9548">
            <v>0</v>
          </cell>
        </row>
        <row r="9549">
          <cell r="A9549" t="str">
            <v/>
          </cell>
          <cell r="B9549" t="str">
            <v/>
          </cell>
          <cell r="C9549">
            <v>0</v>
          </cell>
          <cell r="D9549" t="str">
            <v>Costo  Neto</v>
          </cell>
          <cell r="E9549">
            <v>0</v>
          </cell>
          <cell r="F9549" t="str">
            <v>Total D=A+B+C</v>
          </cell>
          <cell r="G9549">
            <v>0</v>
          </cell>
        </row>
        <row r="9551">
          <cell r="A9551" t="str">
            <v>ANALISIS DE PRECIOS</v>
          </cell>
          <cell r="B9551">
            <v>0</v>
          </cell>
          <cell r="C9551">
            <v>0</v>
          </cell>
          <cell r="D9551">
            <v>0</v>
          </cell>
          <cell r="E9551">
            <v>0</v>
          </cell>
          <cell r="F9551">
            <v>0</v>
          </cell>
          <cell r="G9551">
            <v>0</v>
          </cell>
        </row>
        <row r="9552">
          <cell r="A9552" t="str">
            <v>COMITENTE:</v>
          </cell>
          <cell r="B9552" t="str">
            <v>DIRECCIÓN DE ARQUITECTURA</v>
          </cell>
          <cell r="C9552">
            <v>0</v>
          </cell>
          <cell r="D9552">
            <v>0</v>
          </cell>
          <cell r="E9552">
            <v>0</v>
          </cell>
          <cell r="F9552">
            <v>0</v>
          </cell>
          <cell r="G9552">
            <v>0</v>
          </cell>
        </row>
        <row r="9553">
          <cell r="A9553" t="str">
            <v>CONTRATISTA:</v>
          </cell>
          <cell r="B9553" t="str">
            <v>FUNCIONALES SIGOP</v>
          </cell>
          <cell r="C9553">
            <v>0</v>
          </cell>
          <cell r="D9553">
            <v>0</v>
          </cell>
          <cell r="E9553">
            <v>0</v>
          </cell>
          <cell r="F9553">
            <v>0</v>
          </cell>
          <cell r="G9553">
            <v>0</v>
          </cell>
        </row>
        <row r="9554">
          <cell r="A9554" t="str">
            <v>OBRA:</v>
          </cell>
          <cell r="B9554" t="str">
            <v>PRUEBA PLANILLA DE MEDICION</v>
          </cell>
          <cell r="C9554">
            <v>0</v>
          </cell>
          <cell r="D9554">
            <v>0</v>
          </cell>
          <cell r="E9554">
            <v>0</v>
          </cell>
          <cell r="F9554" t="str">
            <v>PRECIOS A:</v>
          </cell>
          <cell r="G9554">
            <v>0</v>
          </cell>
        </row>
        <row r="9555">
          <cell r="A9555" t="str">
            <v>UBICACIÓN:</v>
          </cell>
          <cell r="B9555" t="str">
            <v>CENTRO CIVICO</v>
          </cell>
          <cell r="C9555">
            <v>0</v>
          </cell>
          <cell r="D9555">
            <v>0</v>
          </cell>
          <cell r="E9555">
            <v>0</v>
          </cell>
          <cell r="F9555">
            <v>0</v>
          </cell>
          <cell r="G9555">
            <v>0</v>
          </cell>
        </row>
        <row r="9556">
          <cell r="A9556" t="str">
            <v>RUBRO:</v>
          </cell>
          <cell r="B9556" t="str">
            <v/>
          </cell>
          <cell r="C9556" t="str">
            <v/>
          </cell>
          <cell r="D9556">
            <v>0</v>
          </cell>
          <cell r="E9556">
            <v>0</v>
          </cell>
          <cell r="F9556">
            <v>0</v>
          </cell>
          <cell r="G9556">
            <v>0</v>
          </cell>
        </row>
        <row r="9557">
          <cell r="A9557" t="str">
            <v>ITEM:</v>
          </cell>
          <cell r="B9557" t="str">
            <v/>
          </cell>
          <cell r="C9557" t="str">
            <v/>
          </cell>
          <cell r="D9557">
            <v>0</v>
          </cell>
          <cell r="E9557">
            <v>0</v>
          </cell>
          <cell r="F9557" t="str">
            <v>UNIDAD:</v>
          </cell>
          <cell r="G9557" t="str">
            <v/>
          </cell>
        </row>
        <row r="9558">
          <cell r="A9558">
            <v>0</v>
          </cell>
          <cell r="B9558">
            <v>0</v>
          </cell>
          <cell r="C9558">
            <v>0</v>
          </cell>
          <cell r="D9558">
            <v>0</v>
          </cell>
          <cell r="E9558">
            <v>0</v>
          </cell>
          <cell r="F9558">
            <v>0</v>
          </cell>
          <cell r="G9558">
            <v>0</v>
          </cell>
        </row>
        <row r="9559">
          <cell r="A9559" t="str">
            <v>DATOS REDETERMINACION</v>
          </cell>
          <cell r="B9559">
            <v>0</v>
          </cell>
          <cell r="C9559" t="str">
            <v>DESIGNACION</v>
          </cell>
          <cell r="D9559" t="str">
            <v>U</v>
          </cell>
          <cell r="E9559" t="str">
            <v>Cantidad</v>
          </cell>
          <cell r="F9559" t="str">
            <v>$ Unitarios</v>
          </cell>
          <cell r="G9559" t="str">
            <v>$ Parcial</v>
          </cell>
        </row>
        <row r="9560">
          <cell r="A9560" t="str">
            <v>CÓDIGO</v>
          </cell>
          <cell r="B9560" t="str">
            <v>DESCRIPCIÓN</v>
          </cell>
          <cell r="C9560">
            <v>0</v>
          </cell>
          <cell r="D9560">
            <v>0</v>
          </cell>
          <cell r="E9560">
            <v>0</v>
          </cell>
          <cell r="F9560">
            <v>0</v>
          </cell>
          <cell r="G9560">
            <v>0</v>
          </cell>
        </row>
        <row r="9561">
          <cell r="A9561">
            <v>0</v>
          </cell>
          <cell r="B9561">
            <v>0</v>
          </cell>
          <cell r="C9561" t="str">
            <v>A - MATERIALES</v>
          </cell>
          <cell r="D9561">
            <v>0</v>
          </cell>
          <cell r="E9561">
            <v>0</v>
          </cell>
          <cell r="F9561">
            <v>0</v>
          </cell>
          <cell r="G9561">
            <v>0</v>
          </cell>
        </row>
        <row r="9562">
          <cell r="A9562" t="str">
            <v/>
          </cell>
          <cell r="B9562" t="str">
            <v/>
          </cell>
          <cell r="C9562">
            <v>0</v>
          </cell>
          <cell r="D9562" t="str">
            <v/>
          </cell>
          <cell r="E9562">
            <v>0</v>
          </cell>
          <cell r="F9562">
            <v>0</v>
          </cell>
          <cell r="G9562">
            <v>0</v>
          </cell>
        </row>
        <row r="9563">
          <cell r="A9563" t="str">
            <v/>
          </cell>
          <cell r="B9563" t="str">
            <v/>
          </cell>
          <cell r="C9563">
            <v>0</v>
          </cell>
          <cell r="D9563" t="str">
            <v/>
          </cell>
          <cell r="E9563">
            <v>0</v>
          </cell>
          <cell r="F9563">
            <v>0</v>
          </cell>
          <cell r="G9563">
            <v>0</v>
          </cell>
        </row>
        <row r="9564">
          <cell r="A9564" t="str">
            <v/>
          </cell>
          <cell r="B9564" t="str">
            <v/>
          </cell>
          <cell r="C9564">
            <v>0</v>
          </cell>
          <cell r="D9564" t="str">
            <v/>
          </cell>
          <cell r="E9564">
            <v>0</v>
          </cell>
          <cell r="F9564">
            <v>0</v>
          </cell>
          <cell r="G9564">
            <v>0</v>
          </cell>
        </row>
        <row r="9565">
          <cell r="A9565" t="str">
            <v/>
          </cell>
          <cell r="B9565" t="str">
            <v/>
          </cell>
          <cell r="C9565">
            <v>0</v>
          </cell>
          <cell r="D9565" t="str">
            <v/>
          </cell>
          <cell r="E9565">
            <v>0</v>
          </cell>
          <cell r="F9565">
            <v>0</v>
          </cell>
          <cell r="G9565">
            <v>0</v>
          </cell>
        </row>
        <row r="9566">
          <cell r="A9566" t="str">
            <v/>
          </cell>
          <cell r="B9566" t="str">
            <v/>
          </cell>
          <cell r="C9566">
            <v>0</v>
          </cell>
          <cell r="D9566" t="str">
            <v/>
          </cell>
          <cell r="E9566">
            <v>0</v>
          </cell>
          <cell r="F9566">
            <v>0</v>
          </cell>
          <cell r="G9566">
            <v>0</v>
          </cell>
        </row>
        <row r="9567">
          <cell r="A9567" t="str">
            <v/>
          </cell>
          <cell r="B9567" t="str">
            <v/>
          </cell>
          <cell r="C9567">
            <v>0</v>
          </cell>
          <cell r="D9567" t="str">
            <v/>
          </cell>
          <cell r="E9567">
            <v>0</v>
          </cell>
          <cell r="F9567">
            <v>0</v>
          </cell>
          <cell r="G9567">
            <v>0</v>
          </cell>
        </row>
        <row r="9568">
          <cell r="A9568" t="str">
            <v/>
          </cell>
          <cell r="B9568" t="str">
            <v/>
          </cell>
          <cell r="C9568">
            <v>0</v>
          </cell>
          <cell r="D9568" t="str">
            <v/>
          </cell>
          <cell r="E9568">
            <v>0</v>
          </cell>
          <cell r="F9568">
            <v>0</v>
          </cell>
          <cell r="G9568">
            <v>0</v>
          </cell>
        </row>
        <row r="9569">
          <cell r="A9569" t="str">
            <v/>
          </cell>
          <cell r="B9569" t="str">
            <v/>
          </cell>
          <cell r="C9569">
            <v>0</v>
          </cell>
          <cell r="D9569" t="str">
            <v/>
          </cell>
          <cell r="E9569">
            <v>0</v>
          </cell>
          <cell r="F9569">
            <v>0</v>
          </cell>
          <cell r="G9569">
            <v>0</v>
          </cell>
        </row>
        <row r="9570">
          <cell r="A9570" t="str">
            <v/>
          </cell>
          <cell r="B9570" t="str">
            <v/>
          </cell>
          <cell r="C9570">
            <v>0</v>
          </cell>
          <cell r="D9570" t="str">
            <v/>
          </cell>
          <cell r="E9570">
            <v>0</v>
          </cell>
          <cell r="F9570">
            <v>0</v>
          </cell>
          <cell r="G9570">
            <v>0</v>
          </cell>
        </row>
        <row r="9571">
          <cell r="A9571" t="str">
            <v/>
          </cell>
          <cell r="B9571" t="str">
            <v/>
          </cell>
          <cell r="C9571">
            <v>0</v>
          </cell>
          <cell r="D9571" t="str">
            <v/>
          </cell>
          <cell r="E9571">
            <v>0</v>
          </cell>
          <cell r="F9571">
            <v>0</v>
          </cell>
          <cell r="G9571">
            <v>0</v>
          </cell>
        </row>
        <row r="9572">
          <cell r="A9572" t="str">
            <v/>
          </cell>
          <cell r="B9572" t="str">
            <v/>
          </cell>
          <cell r="C9572">
            <v>0</v>
          </cell>
          <cell r="D9572" t="str">
            <v/>
          </cell>
          <cell r="E9572">
            <v>0</v>
          </cell>
          <cell r="F9572">
            <v>0</v>
          </cell>
          <cell r="G9572">
            <v>0</v>
          </cell>
        </row>
        <row r="9573">
          <cell r="A9573" t="str">
            <v/>
          </cell>
          <cell r="B9573" t="str">
            <v/>
          </cell>
          <cell r="C9573">
            <v>0</v>
          </cell>
          <cell r="D9573" t="str">
            <v/>
          </cell>
          <cell r="E9573">
            <v>0</v>
          </cell>
          <cell r="F9573">
            <v>0</v>
          </cell>
          <cell r="G9573">
            <v>0</v>
          </cell>
        </row>
        <row r="9574">
          <cell r="A9574" t="str">
            <v/>
          </cell>
          <cell r="B9574" t="str">
            <v/>
          </cell>
          <cell r="C9574">
            <v>0</v>
          </cell>
          <cell r="D9574" t="str">
            <v/>
          </cell>
          <cell r="E9574">
            <v>0</v>
          </cell>
          <cell r="F9574">
            <v>0</v>
          </cell>
          <cell r="G9574">
            <v>0</v>
          </cell>
        </row>
        <row r="9575">
          <cell r="A9575" t="str">
            <v/>
          </cell>
          <cell r="B9575" t="str">
            <v/>
          </cell>
          <cell r="C9575">
            <v>0</v>
          </cell>
          <cell r="D9575" t="str">
            <v/>
          </cell>
          <cell r="E9575">
            <v>0</v>
          </cell>
          <cell r="F9575">
            <v>0</v>
          </cell>
          <cell r="G9575">
            <v>0</v>
          </cell>
        </row>
        <row r="9576">
          <cell r="A9576">
            <v>0</v>
          </cell>
          <cell r="B9576">
            <v>0</v>
          </cell>
          <cell r="C9576">
            <v>0</v>
          </cell>
          <cell r="D9576">
            <v>0</v>
          </cell>
          <cell r="E9576">
            <v>0</v>
          </cell>
          <cell r="F9576" t="str">
            <v>Total A</v>
          </cell>
          <cell r="G9576">
            <v>0</v>
          </cell>
        </row>
        <row r="9577">
          <cell r="A9577">
            <v>0</v>
          </cell>
          <cell r="B9577">
            <v>0</v>
          </cell>
          <cell r="C9577" t="str">
            <v>B - MANO DE OBRA</v>
          </cell>
          <cell r="D9577">
            <v>0</v>
          </cell>
          <cell r="E9577">
            <v>0</v>
          </cell>
          <cell r="F9577">
            <v>0</v>
          </cell>
          <cell r="G9577">
            <v>0</v>
          </cell>
        </row>
        <row r="9578">
          <cell r="A9578" t="str">
            <v/>
          </cell>
          <cell r="B9578">
            <v>0</v>
          </cell>
          <cell r="C9578">
            <v>0</v>
          </cell>
          <cell r="D9578" t="str">
            <v/>
          </cell>
          <cell r="E9578">
            <v>0</v>
          </cell>
          <cell r="F9578">
            <v>0</v>
          </cell>
          <cell r="G9578">
            <v>0</v>
          </cell>
        </row>
        <row r="9579">
          <cell r="A9579" t="str">
            <v/>
          </cell>
          <cell r="B9579">
            <v>0</v>
          </cell>
          <cell r="C9579">
            <v>0</v>
          </cell>
          <cell r="D9579" t="str">
            <v/>
          </cell>
          <cell r="E9579">
            <v>0</v>
          </cell>
          <cell r="F9579">
            <v>0</v>
          </cell>
          <cell r="G9579">
            <v>0</v>
          </cell>
        </row>
        <row r="9580">
          <cell r="A9580" t="str">
            <v/>
          </cell>
          <cell r="B9580">
            <v>0</v>
          </cell>
          <cell r="C9580">
            <v>0</v>
          </cell>
          <cell r="D9580" t="str">
            <v/>
          </cell>
          <cell r="E9580">
            <v>0</v>
          </cell>
          <cell r="F9580">
            <v>0</v>
          </cell>
          <cell r="G9580">
            <v>0</v>
          </cell>
        </row>
        <row r="9581">
          <cell r="A9581" t="str">
            <v/>
          </cell>
          <cell r="B9581">
            <v>0</v>
          </cell>
          <cell r="C9581">
            <v>0</v>
          </cell>
          <cell r="D9581" t="str">
            <v/>
          </cell>
          <cell r="E9581">
            <v>0</v>
          </cell>
          <cell r="F9581">
            <v>0</v>
          </cell>
          <cell r="G9581">
            <v>0</v>
          </cell>
        </row>
        <row r="9582">
          <cell r="A9582" t="str">
            <v/>
          </cell>
          <cell r="B9582">
            <v>0</v>
          </cell>
          <cell r="C9582">
            <v>0</v>
          </cell>
          <cell r="D9582" t="str">
            <v/>
          </cell>
          <cell r="E9582">
            <v>0</v>
          </cell>
          <cell r="F9582">
            <v>0</v>
          </cell>
          <cell r="G9582">
            <v>0</v>
          </cell>
        </row>
        <row r="9583">
          <cell r="A9583" t="str">
            <v/>
          </cell>
          <cell r="B9583">
            <v>0</v>
          </cell>
          <cell r="C9583">
            <v>0</v>
          </cell>
          <cell r="D9583" t="str">
            <v/>
          </cell>
          <cell r="E9583">
            <v>0</v>
          </cell>
          <cell r="F9583">
            <v>0</v>
          </cell>
          <cell r="G9583">
            <v>0</v>
          </cell>
        </row>
        <row r="9584">
          <cell r="A9584" t="str">
            <v/>
          </cell>
          <cell r="B9584">
            <v>0</v>
          </cell>
          <cell r="C9584">
            <v>0</v>
          </cell>
          <cell r="D9584" t="str">
            <v/>
          </cell>
          <cell r="E9584">
            <v>0</v>
          </cell>
          <cell r="F9584">
            <v>0</v>
          </cell>
          <cell r="G9584">
            <v>0</v>
          </cell>
        </row>
        <row r="9585">
          <cell r="A9585" t="str">
            <v/>
          </cell>
          <cell r="B9585">
            <v>0</v>
          </cell>
          <cell r="C9585">
            <v>0</v>
          </cell>
          <cell r="D9585" t="str">
            <v/>
          </cell>
          <cell r="E9585">
            <v>0</v>
          </cell>
          <cell r="F9585">
            <v>0</v>
          </cell>
          <cell r="G9585">
            <v>0</v>
          </cell>
        </row>
        <row r="9586">
          <cell r="A9586">
            <v>0</v>
          </cell>
          <cell r="B9586">
            <v>0</v>
          </cell>
          <cell r="C9586">
            <v>0</v>
          </cell>
          <cell r="D9586">
            <v>0</v>
          </cell>
          <cell r="E9586">
            <v>0</v>
          </cell>
          <cell r="F9586" t="str">
            <v>Total B</v>
          </cell>
          <cell r="G9586">
            <v>0</v>
          </cell>
        </row>
        <row r="9587">
          <cell r="A9587">
            <v>0</v>
          </cell>
          <cell r="B9587">
            <v>0</v>
          </cell>
          <cell r="C9587" t="str">
            <v>C - EQUIPOS</v>
          </cell>
          <cell r="D9587">
            <v>0</v>
          </cell>
          <cell r="E9587">
            <v>0</v>
          </cell>
          <cell r="F9587">
            <v>0</v>
          </cell>
          <cell r="G9587">
            <v>0</v>
          </cell>
        </row>
        <row r="9588">
          <cell r="A9588" t="str">
            <v/>
          </cell>
          <cell r="B9588" t="str">
            <v/>
          </cell>
          <cell r="C9588">
            <v>0</v>
          </cell>
          <cell r="D9588" t="str">
            <v/>
          </cell>
          <cell r="E9588">
            <v>0</v>
          </cell>
          <cell r="F9588">
            <v>0</v>
          </cell>
          <cell r="G9588">
            <v>0</v>
          </cell>
        </row>
        <row r="9589">
          <cell r="A9589" t="str">
            <v/>
          </cell>
          <cell r="B9589" t="str">
            <v/>
          </cell>
          <cell r="C9589">
            <v>0</v>
          </cell>
          <cell r="D9589" t="str">
            <v/>
          </cell>
          <cell r="E9589">
            <v>0</v>
          </cell>
          <cell r="F9589">
            <v>0</v>
          </cell>
          <cell r="G9589">
            <v>0</v>
          </cell>
        </row>
        <row r="9590">
          <cell r="A9590" t="str">
            <v/>
          </cell>
          <cell r="B9590" t="str">
            <v/>
          </cell>
          <cell r="C9590">
            <v>0</v>
          </cell>
          <cell r="D9590" t="str">
            <v/>
          </cell>
          <cell r="E9590">
            <v>0</v>
          </cell>
          <cell r="F9590">
            <v>0</v>
          </cell>
          <cell r="G9590">
            <v>0</v>
          </cell>
        </row>
        <row r="9591">
          <cell r="A9591" t="str">
            <v/>
          </cell>
          <cell r="B9591" t="str">
            <v/>
          </cell>
          <cell r="C9591">
            <v>0</v>
          </cell>
          <cell r="D9591" t="str">
            <v/>
          </cell>
          <cell r="E9591">
            <v>0</v>
          </cell>
          <cell r="F9591">
            <v>0</v>
          </cell>
          <cell r="G9591">
            <v>0</v>
          </cell>
        </row>
        <row r="9592">
          <cell r="A9592" t="str">
            <v/>
          </cell>
          <cell r="B9592" t="str">
            <v/>
          </cell>
          <cell r="C9592">
            <v>0</v>
          </cell>
          <cell r="D9592" t="str">
            <v/>
          </cell>
          <cell r="E9592">
            <v>0</v>
          </cell>
          <cell r="F9592">
            <v>0</v>
          </cell>
          <cell r="G9592">
            <v>0</v>
          </cell>
        </row>
        <row r="9593">
          <cell r="A9593" t="str">
            <v/>
          </cell>
          <cell r="B9593" t="str">
            <v/>
          </cell>
          <cell r="C9593">
            <v>0</v>
          </cell>
          <cell r="D9593" t="str">
            <v/>
          </cell>
          <cell r="E9593">
            <v>0</v>
          </cell>
          <cell r="F9593">
            <v>0</v>
          </cell>
          <cell r="G9593">
            <v>0</v>
          </cell>
        </row>
        <row r="9594">
          <cell r="A9594" t="str">
            <v/>
          </cell>
          <cell r="B9594" t="str">
            <v/>
          </cell>
          <cell r="C9594">
            <v>0</v>
          </cell>
          <cell r="D9594" t="str">
            <v/>
          </cell>
          <cell r="E9594">
            <v>0</v>
          </cell>
          <cell r="F9594">
            <v>0</v>
          </cell>
          <cell r="G9594">
            <v>0</v>
          </cell>
        </row>
        <row r="9595">
          <cell r="A9595" t="str">
            <v/>
          </cell>
          <cell r="B9595" t="str">
            <v/>
          </cell>
          <cell r="C9595">
            <v>0</v>
          </cell>
          <cell r="D9595" t="str">
            <v/>
          </cell>
          <cell r="E9595">
            <v>0</v>
          </cell>
          <cell r="F9595">
            <v>0</v>
          </cell>
          <cell r="G9595">
            <v>0</v>
          </cell>
        </row>
        <row r="9596">
          <cell r="A9596" t="str">
            <v/>
          </cell>
          <cell r="B9596" t="str">
            <v/>
          </cell>
          <cell r="C9596">
            <v>0</v>
          </cell>
          <cell r="D9596" t="str">
            <v/>
          </cell>
          <cell r="E9596">
            <v>0</v>
          </cell>
          <cell r="F9596">
            <v>0</v>
          </cell>
          <cell r="G9596">
            <v>0</v>
          </cell>
        </row>
        <row r="9597">
          <cell r="A9597">
            <v>0</v>
          </cell>
          <cell r="B9597">
            <v>0</v>
          </cell>
          <cell r="C9597">
            <v>0</v>
          </cell>
          <cell r="D9597">
            <v>0</v>
          </cell>
          <cell r="E9597">
            <v>0</v>
          </cell>
          <cell r="F9597" t="str">
            <v>Total C</v>
          </cell>
          <cell r="G9597">
            <v>0</v>
          </cell>
        </row>
        <row r="9598">
          <cell r="A9598">
            <v>0</v>
          </cell>
          <cell r="B9598">
            <v>0</v>
          </cell>
          <cell r="C9598">
            <v>0</v>
          </cell>
          <cell r="D9598">
            <v>0</v>
          </cell>
          <cell r="E9598">
            <v>0</v>
          </cell>
          <cell r="F9598">
            <v>0</v>
          </cell>
          <cell r="G9598">
            <v>0</v>
          </cell>
        </row>
        <row r="9599">
          <cell r="A9599" t="str">
            <v/>
          </cell>
          <cell r="B9599" t="str">
            <v/>
          </cell>
          <cell r="C9599">
            <v>0</v>
          </cell>
          <cell r="D9599" t="str">
            <v>Costo  Neto</v>
          </cell>
          <cell r="E9599">
            <v>0</v>
          </cell>
          <cell r="F9599" t="str">
            <v>Total D=A+B+C</v>
          </cell>
          <cell r="G9599">
            <v>0</v>
          </cell>
        </row>
        <row r="9601">
          <cell r="A9601" t="str">
            <v>ANALISIS DE PRECIOS</v>
          </cell>
          <cell r="B9601">
            <v>0</v>
          </cell>
          <cell r="C9601">
            <v>0</v>
          </cell>
          <cell r="D9601">
            <v>0</v>
          </cell>
          <cell r="E9601">
            <v>0</v>
          </cell>
          <cell r="F9601">
            <v>0</v>
          </cell>
          <cell r="G9601">
            <v>0</v>
          </cell>
        </row>
        <row r="9602">
          <cell r="A9602" t="str">
            <v>COMITENTE:</v>
          </cell>
          <cell r="B9602" t="str">
            <v>DIRECCIÓN DE ARQUITECTURA</v>
          </cell>
          <cell r="C9602">
            <v>0</v>
          </cell>
          <cell r="D9602">
            <v>0</v>
          </cell>
          <cell r="E9602">
            <v>0</v>
          </cell>
          <cell r="F9602">
            <v>0</v>
          </cell>
          <cell r="G9602">
            <v>0</v>
          </cell>
        </row>
        <row r="9603">
          <cell r="A9603" t="str">
            <v>CONTRATISTA:</v>
          </cell>
          <cell r="B9603" t="str">
            <v>FUNCIONALES SIGOP</v>
          </cell>
          <cell r="C9603">
            <v>0</v>
          </cell>
          <cell r="D9603">
            <v>0</v>
          </cell>
          <cell r="E9603">
            <v>0</v>
          </cell>
          <cell r="F9603">
            <v>0</v>
          </cell>
          <cell r="G9603">
            <v>0</v>
          </cell>
        </row>
        <row r="9604">
          <cell r="A9604" t="str">
            <v>OBRA:</v>
          </cell>
          <cell r="B9604" t="str">
            <v>PRUEBA PLANILLA DE MEDICION</v>
          </cell>
          <cell r="C9604">
            <v>0</v>
          </cell>
          <cell r="D9604">
            <v>0</v>
          </cell>
          <cell r="E9604">
            <v>0</v>
          </cell>
          <cell r="F9604" t="str">
            <v>PRECIOS A:</v>
          </cell>
          <cell r="G9604">
            <v>0</v>
          </cell>
        </row>
        <row r="9605">
          <cell r="A9605" t="str">
            <v>UBICACIÓN:</v>
          </cell>
          <cell r="B9605" t="str">
            <v>CENTRO CIVICO</v>
          </cell>
          <cell r="C9605">
            <v>0</v>
          </cell>
          <cell r="D9605">
            <v>0</v>
          </cell>
          <cell r="E9605">
            <v>0</v>
          </cell>
          <cell r="F9605">
            <v>0</v>
          </cell>
          <cell r="G9605">
            <v>0</v>
          </cell>
        </row>
        <row r="9606">
          <cell r="A9606" t="str">
            <v>RUBRO:</v>
          </cell>
          <cell r="B9606" t="str">
            <v/>
          </cell>
          <cell r="C9606" t="str">
            <v/>
          </cell>
          <cell r="D9606">
            <v>0</v>
          </cell>
          <cell r="E9606">
            <v>0</v>
          </cell>
          <cell r="F9606">
            <v>0</v>
          </cell>
          <cell r="G9606">
            <v>0</v>
          </cell>
        </row>
        <row r="9607">
          <cell r="A9607" t="str">
            <v>ITEM:</v>
          </cell>
          <cell r="B9607" t="str">
            <v/>
          </cell>
          <cell r="C9607" t="str">
            <v/>
          </cell>
          <cell r="D9607">
            <v>0</v>
          </cell>
          <cell r="E9607">
            <v>0</v>
          </cell>
          <cell r="F9607" t="str">
            <v>UNIDAD:</v>
          </cell>
          <cell r="G9607" t="str">
            <v/>
          </cell>
        </row>
        <row r="9608">
          <cell r="A9608">
            <v>0</v>
          </cell>
          <cell r="B9608">
            <v>0</v>
          </cell>
          <cell r="C9608">
            <v>0</v>
          </cell>
          <cell r="D9608">
            <v>0</v>
          </cell>
          <cell r="E9608">
            <v>0</v>
          </cell>
          <cell r="F9608">
            <v>0</v>
          </cell>
          <cell r="G9608">
            <v>0</v>
          </cell>
        </row>
        <row r="9609">
          <cell r="A9609" t="str">
            <v>DATOS REDETERMINACION</v>
          </cell>
          <cell r="B9609">
            <v>0</v>
          </cell>
          <cell r="C9609" t="str">
            <v>DESIGNACION</v>
          </cell>
          <cell r="D9609" t="str">
            <v>U</v>
          </cell>
          <cell r="E9609" t="str">
            <v>Cantidad</v>
          </cell>
          <cell r="F9609" t="str">
            <v>$ Unitarios</v>
          </cell>
          <cell r="G9609" t="str">
            <v>$ Parcial</v>
          </cell>
        </row>
        <row r="9610">
          <cell r="A9610" t="str">
            <v>CÓDIGO</v>
          </cell>
          <cell r="B9610" t="str">
            <v>DESCRIPCIÓN</v>
          </cell>
          <cell r="C9610">
            <v>0</v>
          </cell>
          <cell r="D9610">
            <v>0</v>
          </cell>
          <cell r="E9610">
            <v>0</v>
          </cell>
          <cell r="F9610">
            <v>0</v>
          </cell>
          <cell r="G9610">
            <v>0</v>
          </cell>
        </row>
        <row r="9611">
          <cell r="A9611">
            <v>0</v>
          </cell>
          <cell r="B9611">
            <v>0</v>
          </cell>
          <cell r="C9611" t="str">
            <v>A - MATERIALES</v>
          </cell>
          <cell r="D9611">
            <v>0</v>
          </cell>
          <cell r="E9611">
            <v>0</v>
          </cell>
          <cell r="F9611">
            <v>0</v>
          </cell>
          <cell r="G9611">
            <v>0</v>
          </cell>
        </row>
        <row r="9612">
          <cell r="A9612" t="str">
            <v/>
          </cell>
          <cell r="B9612" t="str">
            <v/>
          </cell>
          <cell r="C9612">
            <v>0</v>
          </cell>
          <cell r="D9612" t="str">
            <v/>
          </cell>
          <cell r="E9612">
            <v>0</v>
          </cell>
          <cell r="F9612">
            <v>0</v>
          </cell>
          <cell r="G9612">
            <v>0</v>
          </cell>
        </row>
        <row r="9613">
          <cell r="A9613" t="str">
            <v/>
          </cell>
          <cell r="B9613" t="str">
            <v/>
          </cell>
          <cell r="C9613">
            <v>0</v>
          </cell>
          <cell r="D9613" t="str">
            <v/>
          </cell>
          <cell r="E9613">
            <v>0</v>
          </cell>
          <cell r="F9613">
            <v>0</v>
          </cell>
          <cell r="G9613">
            <v>0</v>
          </cell>
        </row>
        <row r="9614">
          <cell r="A9614" t="str">
            <v/>
          </cell>
          <cell r="B9614" t="str">
            <v/>
          </cell>
          <cell r="C9614">
            <v>0</v>
          </cell>
          <cell r="D9614" t="str">
            <v/>
          </cell>
          <cell r="E9614">
            <v>0</v>
          </cell>
          <cell r="F9614">
            <v>0</v>
          </cell>
          <cell r="G9614">
            <v>0</v>
          </cell>
        </row>
        <row r="9615">
          <cell r="A9615" t="str">
            <v/>
          </cell>
          <cell r="B9615" t="str">
            <v/>
          </cell>
          <cell r="C9615">
            <v>0</v>
          </cell>
          <cell r="D9615" t="str">
            <v/>
          </cell>
          <cell r="E9615">
            <v>0</v>
          </cell>
          <cell r="F9615">
            <v>0</v>
          </cell>
          <cell r="G9615">
            <v>0</v>
          </cell>
        </row>
        <row r="9616">
          <cell r="A9616" t="str">
            <v/>
          </cell>
          <cell r="B9616" t="str">
            <v/>
          </cell>
          <cell r="C9616">
            <v>0</v>
          </cell>
          <cell r="D9616" t="str">
            <v/>
          </cell>
          <cell r="E9616">
            <v>0</v>
          </cell>
          <cell r="F9616">
            <v>0</v>
          </cell>
          <cell r="G9616">
            <v>0</v>
          </cell>
        </row>
        <row r="9617">
          <cell r="A9617" t="str">
            <v/>
          </cell>
          <cell r="B9617" t="str">
            <v/>
          </cell>
          <cell r="C9617">
            <v>0</v>
          </cell>
          <cell r="D9617" t="str">
            <v/>
          </cell>
          <cell r="E9617">
            <v>0</v>
          </cell>
          <cell r="F9617">
            <v>0</v>
          </cell>
          <cell r="G9617">
            <v>0</v>
          </cell>
        </row>
        <row r="9618">
          <cell r="A9618" t="str">
            <v/>
          </cell>
          <cell r="B9618" t="str">
            <v/>
          </cell>
          <cell r="C9618">
            <v>0</v>
          </cell>
          <cell r="D9618" t="str">
            <v/>
          </cell>
          <cell r="E9618">
            <v>0</v>
          </cell>
          <cell r="F9618">
            <v>0</v>
          </cell>
          <cell r="G9618">
            <v>0</v>
          </cell>
        </row>
        <row r="9619">
          <cell r="A9619" t="str">
            <v/>
          </cell>
          <cell r="B9619" t="str">
            <v/>
          </cell>
          <cell r="C9619">
            <v>0</v>
          </cell>
          <cell r="D9619" t="str">
            <v/>
          </cell>
          <cell r="E9619">
            <v>0</v>
          </cell>
          <cell r="F9619">
            <v>0</v>
          </cell>
          <cell r="G9619">
            <v>0</v>
          </cell>
        </row>
        <row r="9620">
          <cell r="A9620" t="str">
            <v/>
          </cell>
          <cell r="B9620" t="str">
            <v/>
          </cell>
          <cell r="C9620">
            <v>0</v>
          </cell>
          <cell r="D9620" t="str">
            <v/>
          </cell>
          <cell r="E9620">
            <v>0</v>
          </cell>
          <cell r="F9620">
            <v>0</v>
          </cell>
          <cell r="G9620">
            <v>0</v>
          </cell>
        </row>
        <row r="9621">
          <cell r="A9621" t="str">
            <v/>
          </cell>
          <cell r="B9621" t="str">
            <v/>
          </cell>
          <cell r="C9621">
            <v>0</v>
          </cell>
          <cell r="D9621" t="str">
            <v/>
          </cell>
          <cell r="E9621">
            <v>0</v>
          </cell>
          <cell r="F9621">
            <v>0</v>
          </cell>
          <cell r="G9621">
            <v>0</v>
          </cell>
        </row>
        <row r="9622">
          <cell r="A9622" t="str">
            <v/>
          </cell>
          <cell r="B9622" t="str">
            <v/>
          </cell>
          <cell r="C9622">
            <v>0</v>
          </cell>
          <cell r="D9622" t="str">
            <v/>
          </cell>
          <cell r="E9622">
            <v>0</v>
          </cell>
          <cell r="F9622">
            <v>0</v>
          </cell>
          <cell r="G9622">
            <v>0</v>
          </cell>
        </row>
        <row r="9623">
          <cell r="A9623" t="str">
            <v/>
          </cell>
          <cell r="B9623" t="str">
            <v/>
          </cell>
          <cell r="C9623">
            <v>0</v>
          </cell>
          <cell r="D9623" t="str">
            <v/>
          </cell>
          <cell r="E9623">
            <v>0</v>
          </cell>
          <cell r="F9623">
            <v>0</v>
          </cell>
          <cell r="G9623">
            <v>0</v>
          </cell>
        </row>
        <row r="9624">
          <cell r="A9624" t="str">
            <v/>
          </cell>
          <cell r="B9624" t="str">
            <v/>
          </cell>
          <cell r="C9624">
            <v>0</v>
          </cell>
          <cell r="D9624" t="str">
            <v/>
          </cell>
          <cell r="E9624">
            <v>0</v>
          </cell>
          <cell r="F9624">
            <v>0</v>
          </cell>
          <cell r="G9624">
            <v>0</v>
          </cell>
        </row>
        <row r="9625">
          <cell r="A9625" t="str">
            <v/>
          </cell>
          <cell r="B9625" t="str">
            <v/>
          </cell>
          <cell r="C9625">
            <v>0</v>
          </cell>
          <cell r="D9625" t="str">
            <v/>
          </cell>
          <cell r="E9625">
            <v>0</v>
          </cell>
          <cell r="F9625">
            <v>0</v>
          </cell>
          <cell r="G9625">
            <v>0</v>
          </cell>
        </row>
        <row r="9626">
          <cell r="A9626">
            <v>0</v>
          </cell>
          <cell r="B9626">
            <v>0</v>
          </cell>
          <cell r="C9626">
            <v>0</v>
          </cell>
          <cell r="D9626">
            <v>0</v>
          </cell>
          <cell r="E9626">
            <v>0</v>
          </cell>
          <cell r="F9626" t="str">
            <v>Total A</v>
          </cell>
          <cell r="G9626">
            <v>0</v>
          </cell>
        </row>
        <row r="9627">
          <cell r="A9627">
            <v>0</v>
          </cell>
          <cell r="B9627">
            <v>0</v>
          </cell>
          <cell r="C9627" t="str">
            <v>B - MANO DE OBRA</v>
          </cell>
          <cell r="D9627">
            <v>0</v>
          </cell>
          <cell r="E9627">
            <v>0</v>
          </cell>
          <cell r="F9627">
            <v>0</v>
          </cell>
          <cell r="G9627">
            <v>0</v>
          </cell>
        </row>
        <row r="9628">
          <cell r="A9628" t="str">
            <v/>
          </cell>
          <cell r="B9628">
            <v>0</v>
          </cell>
          <cell r="C9628">
            <v>0</v>
          </cell>
          <cell r="D9628" t="str">
            <v/>
          </cell>
          <cell r="E9628">
            <v>0</v>
          </cell>
          <cell r="F9628">
            <v>0</v>
          </cell>
          <cell r="G9628">
            <v>0</v>
          </cell>
        </row>
        <row r="9629">
          <cell r="A9629" t="str">
            <v/>
          </cell>
          <cell r="B9629">
            <v>0</v>
          </cell>
          <cell r="C9629">
            <v>0</v>
          </cell>
          <cell r="D9629" t="str">
            <v/>
          </cell>
          <cell r="E9629">
            <v>0</v>
          </cell>
          <cell r="F9629">
            <v>0</v>
          </cell>
          <cell r="G9629">
            <v>0</v>
          </cell>
        </row>
        <row r="9630">
          <cell r="A9630" t="str">
            <v/>
          </cell>
          <cell r="B9630">
            <v>0</v>
          </cell>
          <cell r="C9630">
            <v>0</v>
          </cell>
          <cell r="D9630" t="str">
            <v/>
          </cell>
          <cell r="E9630">
            <v>0</v>
          </cell>
          <cell r="F9630">
            <v>0</v>
          </cell>
          <cell r="G9630">
            <v>0</v>
          </cell>
        </row>
        <row r="9631">
          <cell r="A9631" t="str">
            <v/>
          </cell>
          <cell r="B9631">
            <v>0</v>
          </cell>
          <cell r="C9631">
            <v>0</v>
          </cell>
          <cell r="D9631" t="str">
            <v/>
          </cell>
          <cell r="E9631">
            <v>0</v>
          </cell>
          <cell r="F9631">
            <v>0</v>
          </cell>
          <cell r="G9631">
            <v>0</v>
          </cell>
        </row>
        <row r="9632">
          <cell r="A9632" t="str">
            <v/>
          </cell>
          <cell r="B9632">
            <v>0</v>
          </cell>
          <cell r="C9632">
            <v>0</v>
          </cell>
          <cell r="D9632" t="str">
            <v/>
          </cell>
          <cell r="E9632">
            <v>0</v>
          </cell>
          <cell r="F9632">
            <v>0</v>
          </cell>
          <cell r="G9632">
            <v>0</v>
          </cell>
        </row>
        <row r="9633">
          <cell r="A9633" t="str">
            <v/>
          </cell>
          <cell r="B9633">
            <v>0</v>
          </cell>
          <cell r="C9633">
            <v>0</v>
          </cell>
          <cell r="D9633" t="str">
            <v/>
          </cell>
          <cell r="E9633">
            <v>0</v>
          </cell>
          <cell r="F9633">
            <v>0</v>
          </cell>
          <cell r="G9633">
            <v>0</v>
          </cell>
        </row>
        <row r="9634">
          <cell r="A9634" t="str">
            <v/>
          </cell>
          <cell r="B9634">
            <v>0</v>
          </cell>
          <cell r="C9634">
            <v>0</v>
          </cell>
          <cell r="D9634" t="str">
            <v/>
          </cell>
          <cell r="E9634">
            <v>0</v>
          </cell>
          <cell r="F9634">
            <v>0</v>
          </cell>
          <cell r="G9634">
            <v>0</v>
          </cell>
        </row>
        <row r="9635">
          <cell r="A9635" t="str">
            <v/>
          </cell>
          <cell r="B9635">
            <v>0</v>
          </cell>
          <cell r="C9635">
            <v>0</v>
          </cell>
          <cell r="D9635" t="str">
            <v/>
          </cell>
          <cell r="E9635">
            <v>0</v>
          </cell>
          <cell r="F9635">
            <v>0</v>
          </cell>
          <cell r="G9635">
            <v>0</v>
          </cell>
        </row>
        <row r="9636">
          <cell r="A9636">
            <v>0</v>
          </cell>
          <cell r="B9636">
            <v>0</v>
          </cell>
          <cell r="C9636">
            <v>0</v>
          </cell>
          <cell r="D9636">
            <v>0</v>
          </cell>
          <cell r="E9636">
            <v>0</v>
          </cell>
          <cell r="F9636" t="str">
            <v>Total B</v>
          </cell>
          <cell r="G9636">
            <v>0</v>
          </cell>
        </row>
        <row r="9637">
          <cell r="A9637">
            <v>0</v>
          </cell>
          <cell r="B9637">
            <v>0</v>
          </cell>
          <cell r="C9637" t="str">
            <v>C - EQUIPOS</v>
          </cell>
          <cell r="D9637">
            <v>0</v>
          </cell>
          <cell r="E9637">
            <v>0</v>
          </cell>
          <cell r="F9637">
            <v>0</v>
          </cell>
          <cell r="G9637">
            <v>0</v>
          </cell>
        </row>
        <row r="9638">
          <cell r="A9638" t="str">
            <v/>
          </cell>
          <cell r="B9638" t="str">
            <v/>
          </cell>
          <cell r="C9638">
            <v>0</v>
          </cell>
          <cell r="D9638" t="str">
            <v/>
          </cell>
          <cell r="E9638">
            <v>0</v>
          </cell>
          <cell r="F9638">
            <v>0</v>
          </cell>
          <cell r="G9638">
            <v>0</v>
          </cell>
        </row>
        <row r="9639">
          <cell r="A9639" t="str">
            <v/>
          </cell>
          <cell r="B9639" t="str">
            <v/>
          </cell>
          <cell r="C9639">
            <v>0</v>
          </cell>
          <cell r="D9639" t="str">
            <v/>
          </cell>
          <cell r="E9639">
            <v>0</v>
          </cell>
          <cell r="F9639">
            <v>0</v>
          </cell>
          <cell r="G9639">
            <v>0</v>
          </cell>
        </row>
        <row r="9640">
          <cell r="A9640" t="str">
            <v/>
          </cell>
          <cell r="B9640" t="str">
            <v/>
          </cell>
          <cell r="C9640">
            <v>0</v>
          </cell>
          <cell r="D9640" t="str">
            <v/>
          </cell>
          <cell r="E9640">
            <v>0</v>
          </cell>
          <cell r="F9640">
            <v>0</v>
          </cell>
          <cell r="G9640">
            <v>0</v>
          </cell>
        </row>
        <row r="9641">
          <cell r="A9641" t="str">
            <v/>
          </cell>
          <cell r="B9641" t="str">
            <v/>
          </cell>
          <cell r="C9641">
            <v>0</v>
          </cell>
          <cell r="D9641" t="str">
            <v/>
          </cell>
          <cell r="E9641">
            <v>0</v>
          </cell>
          <cell r="F9641">
            <v>0</v>
          </cell>
          <cell r="G9641">
            <v>0</v>
          </cell>
        </row>
        <row r="9642">
          <cell r="A9642" t="str">
            <v/>
          </cell>
          <cell r="B9642" t="str">
            <v/>
          </cell>
          <cell r="C9642">
            <v>0</v>
          </cell>
          <cell r="D9642" t="str">
            <v/>
          </cell>
          <cell r="E9642">
            <v>0</v>
          </cell>
          <cell r="F9642">
            <v>0</v>
          </cell>
          <cell r="G9642">
            <v>0</v>
          </cell>
        </row>
        <row r="9643">
          <cell r="A9643" t="str">
            <v/>
          </cell>
          <cell r="B9643" t="str">
            <v/>
          </cell>
          <cell r="C9643">
            <v>0</v>
          </cell>
          <cell r="D9643" t="str">
            <v/>
          </cell>
          <cell r="E9643">
            <v>0</v>
          </cell>
          <cell r="F9643">
            <v>0</v>
          </cell>
          <cell r="G9643">
            <v>0</v>
          </cell>
        </row>
        <row r="9644">
          <cell r="A9644" t="str">
            <v/>
          </cell>
          <cell r="B9644" t="str">
            <v/>
          </cell>
          <cell r="C9644">
            <v>0</v>
          </cell>
          <cell r="D9644" t="str">
            <v/>
          </cell>
          <cell r="E9644">
            <v>0</v>
          </cell>
          <cell r="F9644">
            <v>0</v>
          </cell>
          <cell r="G9644">
            <v>0</v>
          </cell>
        </row>
        <row r="9645">
          <cell r="A9645" t="str">
            <v/>
          </cell>
          <cell r="B9645" t="str">
            <v/>
          </cell>
          <cell r="C9645">
            <v>0</v>
          </cell>
          <cell r="D9645" t="str">
            <v/>
          </cell>
          <cell r="E9645">
            <v>0</v>
          </cell>
          <cell r="F9645">
            <v>0</v>
          </cell>
          <cell r="G9645">
            <v>0</v>
          </cell>
        </row>
        <row r="9646">
          <cell r="A9646" t="str">
            <v/>
          </cell>
          <cell r="B9646" t="str">
            <v/>
          </cell>
          <cell r="C9646">
            <v>0</v>
          </cell>
          <cell r="D9646" t="str">
            <v/>
          </cell>
          <cell r="E9646">
            <v>0</v>
          </cell>
          <cell r="F9646">
            <v>0</v>
          </cell>
          <cell r="G9646">
            <v>0</v>
          </cell>
        </row>
        <row r="9647">
          <cell r="A9647">
            <v>0</v>
          </cell>
          <cell r="B9647">
            <v>0</v>
          </cell>
          <cell r="C9647">
            <v>0</v>
          </cell>
          <cell r="D9647">
            <v>0</v>
          </cell>
          <cell r="E9647">
            <v>0</v>
          </cell>
          <cell r="F9647" t="str">
            <v>Total C</v>
          </cell>
          <cell r="G9647">
            <v>0</v>
          </cell>
        </row>
        <row r="9648">
          <cell r="A9648">
            <v>0</v>
          </cell>
          <cell r="B9648">
            <v>0</v>
          </cell>
          <cell r="C9648">
            <v>0</v>
          </cell>
          <cell r="D9648">
            <v>0</v>
          </cell>
          <cell r="E9648">
            <v>0</v>
          </cell>
          <cell r="F9648">
            <v>0</v>
          </cell>
          <cell r="G9648">
            <v>0</v>
          </cell>
        </row>
        <row r="9649">
          <cell r="A9649" t="str">
            <v/>
          </cell>
          <cell r="B9649" t="str">
            <v/>
          </cell>
          <cell r="C9649">
            <v>0</v>
          </cell>
          <cell r="D9649" t="str">
            <v>Costo  Neto</v>
          </cell>
          <cell r="E9649">
            <v>0</v>
          </cell>
          <cell r="F9649" t="str">
            <v>Total D=A+B+C</v>
          </cell>
          <cell r="G9649">
            <v>0</v>
          </cell>
        </row>
        <row r="9651">
          <cell r="A9651" t="str">
            <v>ANALISIS DE PRECIOS</v>
          </cell>
          <cell r="B9651">
            <v>0</v>
          </cell>
          <cell r="C9651">
            <v>0</v>
          </cell>
          <cell r="D9651">
            <v>0</v>
          </cell>
          <cell r="E9651">
            <v>0</v>
          </cell>
          <cell r="F9651">
            <v>0</v>
          </cell>
          <cell r="G9651">
            <v>0</v>
          </cell>
        </row>
        <row r="9652">
          <cell r="A9652" t="str">
            <v>COMITENTE:</v>
          </cell>
          <cell r="B9652" t="str">
            <v>DIRECCIÓN DE ARQUITECTURA</v>
          </cell>
          <cell r="C9652">
            <v>0</v>
          </cell>
          <cell r="D9652">
            <v>0</v>
          </cell>
          <cell r="E9652">
            <v>0</v>
          </cell>
          <cell r="F9652">
            <v>0</v>
          </cell>
          <cell r="G9652">
            <v>0</v>
          </cell>
        </row>
        <row r="9653">
          <cell r="A9653" t="str">
            <v>CONTRATISTA:</v>
          </cell>
          <cell r="B9653" t="str">
            <v>FUNCIONALES SIGOP</v>
          </cell>
          <cell r="C9653">
            <v>0</v>
          </cell>
          <cell r="D9653">
            <v>0</v>
          </cell>
          <cell r="E9653">
            <v>0</v>
          </cell>
          <cell r="F9653">
            <v>0</v>
          </cell>
          <cell r="G9653">
            <v>0</v>
          </cell>
        </row>
        <row r="9654">
          <cell r="A9654" t="str">
            <v>OBRA:</v>
          </cell>
          <cell r="B9654" t="str">
            <v>PRUEBA PLANILLA DE MEDICION</v>
          </cell>
          <cell r="C9654">
            <v>0</v>
          </cell>
          <cell r="D9654">
            <v>0</v>
          </cell>
          <cell r="E9654">
            <v>0</v>
          </cell>
          <cell r="F9654" t="str">
            <v>PRECIOS A:</v>
          </cell>
          <cell r="G9654">
            <v>0</v>
          </cell>
        </row>
        <row r="9655">
          <cell r="A9655" t="str">
            <v>UBICACIÓN:</v>
          </cell>
          <cell r="B9655" t="str">
            <v>CENTRO CIVICO</v>
          </cell>
          <cell r="C9655">
            <v>0</v>
          </cell>
          <cell r="D9655">
            <v>0</v>
          </cell>
          <cell r="E9655">
            <v>0</v>
          </cell>
          <cell r="F9655">
            <v>0</v>
          </cell>
          <cell r="G9655">
            <v>0</v>
          </cell>
        </row>
        <row r="9656">
          <cell r="A9656" t="str">
            <v>RUBRO:</v>
          </cell>
          <cell r="B9656" t="str">
            <v/>
          </cell>
          <cell r="C9656" t="str">
            <v/>
          </cell>
          <cell r="D9656">
            <v>0</v>
          </cell>
          <cell r="E9656">
            <v>0</v>
          </cell>
          <cell r="F9656">
            <v>0</v>
          </cell>
          <cell r="G9656">
            <v>0</v>
          </cell>
        </row>
        <row r="9657">
          <cell r="A9657" t="str">
            <v>ITEM:</v>
          </cell>
          <cell r="B9657" t="str">
            <v/>
          </cell>
          <cell r="C9657" t="str">
            <v/>
          </cell>
          <cell r="D9657">
            <v>0</v>
          </cell>
          <cell r="E9657">
            <v>0</v>
          </cell>
          <cell r="F9657" t="str">
            <v>UNIDAD:</v>
          </cell>
          <cell r="G9657" t="str">
            <v/>
          </cell>
        </row>
        <row r="9658">
          <cell r="A9658">
            <v>0</v>
          </cell>
          <cell r="B9658">
            <v>0</v>
          </cell>
          <cell r="C9658">
            <v>0</v>
          </cell>
          <cell r="D9658">
            <v>0</v>
          </cell>
          <cell r="E9658">
            <v>0</v>
          </cell>
          <cell r="F9658">
            <v>0</v>
          </cell>
          <cell r="G9658">
            <v>0</v>
          </cell>
        </row>
        <row r="9659">
          <cell r="A9659" t="str">
            <v>DATOS REDETERMINACION</v>
          </cell>
          <cell r="B9659">
            <v>0</v>
          </cell>
          <cell r="C9659" t="str">
            <v>DESIGNACION</v>
          </cell>
          <cell r="D9659" t="str">
            <v>U</v>
          </cell>
          <cell r="E9659" t="str">
            <v>Cantidad</v>
          </cell>
          <cell r="F9659" t="str">
            <v>$ Unitarios</v>
          </cell>
          <cell r="G9659" t="str">
            <v>$ Parcial</v>
          </cell>
        </row>
        <row r="9660">
          <cell r="A9660" t="str">
            <v>CÓDIGO</v>
          </cell>
          <cell r="B9660" t="str">
            <v>DESCRIPCIÓN</v>
          </cell>
          <cell r="C9660">
            <v>0</v>
          </cell>
          <cell r="D9660">
            <v>0</v>
          </cell>
          <cell r="E9660">
            <v>0</v>
          </cell>
          <cell r="F9660">
            <v>0</v>
          </cell>
          <cell r="G9660">
            <v>0</v>
          </cell>
        </row>
        <row r="9661">
          <cell r="A9661">
            <v>0</v>
          </cell>
          <cell r="B9661">
            <v>0</v>
          </cell>
          <cell r="C9661" t="str">
            <v>A - MATERIALES</v>
          </cell>
          <cell r="D9661">
            <v>0</v>
          </cell>
          <cell r="E9661">
            <v>0</v>
          </cell>
          <cell r="F9661">
            <v>0</v>
          </cell>
          <cell r="G9661">
            <v>0</v>
          </cell>
        </row>
        <row r="9662">
          <cell r="A9662" t="str">
            <v/>
          </cell>
          <cell r="B9662" t="str">
            <v/>
          </cell>
          <cell r="C9662">
            <v>0</v>
          </cell>
          <cell r="D9662" t="str">
            <v/>
          </cell>
          <cell r="E9662">
            <v>0</v>
          </cell>
          <cell r="F9662">
            <v>0</v>
          </cell>
          <cell r="G9662">
            <v>0</v>
          </cell>
        </row>
        <row r="9663">
          <cell r="A9663" t="str">
            <v/>
          </cell>
          <cell r="B9663" t="str">
            <v/>
          </cell>
          <cell r="C9663">
            <v>0</v>
          </cell>
          <cell r="D9663" t="str">
            <v/>
          </cell>
          <cell r="E9663">
            <v>0</v>
          </cell>
          <cell r="F9663">
            <v>0</v>
          </cell>
          <cell r="G9663">
            <v>0</v>
          </cell>
        </row>
        <row r="9664">
          <cell r="A9664" t="str">
            <v/>
          </cell>
          <cell r="B9664" t="str">
            <v/>
          </cell>
          <cell r="C9664">
            <v>0</v>
          </cell>
          <cell r="D9664" t="str">
            <v/>
          </cell>
          <cell r="E9664">
            <v>0</v>
          </cell>
          <cell r="F9664">
            <v>0</v>
          </cell>
          <cell r="G9664">
            <v>0</v>
          </cell>
        </row>
        <row r="9665">
          <cell r="A9665" t="str">
            <v/>
          </cell>
          <cell r="B9665" t="str">
            <v/>
          </cell>
          <cell r="C9665">
            <v>0</v>
          </cell>
          <cell r="D9665" t="str">
            <v/>
          </cell>
          <cell r="E9665">
            <v>0</v>
          </cell>
          <cell r="F9665">
            <v>0</v>
          </cell>
          <cell r="G9665">
            <v>0</v>
          </cell>
        </row>
        <row r="9666">
          <cell r="A9666" t="str">
            <v/>
          </cell>
          <cell r="B9666" t="str">
            <v/>
          </cell>
          <cell r="C9666">
            <v>0</v>
          </cell>
          <cell r="D9666" t="str">
            <v/>
          </cell>
          <cell r="E9666">
            <v>0</v>
          </cell>
          <cell r="F9666">
            <v>0</v>
          </cell>
          <cell r="G9666">
            <v>0</v>
          </cell>
        </row>
        <row r="9667">
          <cell r="A9667" t="str">
            <v/>
          </cell>
          <cell r="B9667" t="str">
            <v/>
          </cell>
          <cell r="C9667">
            <v>0</v>
          </cell>
          <cell r="D9667" t="str">
            <v/>
          </cell>
          <cell r="E9667">
            <v>0</v>
          </cell>
          <cell r="F9667">
            <v>0</v>
          </cell>
          <cell r="G9667">
            <v>0</v>
          </cell>
        </row>
        <row r="9668">
          <cell r="A9668" t="str">
            <v/>
          </cell>
          <cell r="B9668" t="str">
            <v/>
          </cell>
          <cell r="C9668">
            <v>0</v>
          </cell>
          <cell r="D9668" t="str">
            <v/>
          </cell>
          <cell r="E9668">
            <v>0</v>
          </cell>
          <cell r="F9668">
            <v>0</v>
          </cell>
          <cell r="G9668">
            <v>0</v>
          </cell>
        </row>
        <row r="9669">
          <cell r="A9669" t="str">
            <v/>
          </cell>
          <cell r="B9669" t="str">
            <v/>
          </cell>
          <cell r="C9669">
            <v>0</v>
          </cell>
          <cell r="D9669" t="str">
            <v/>
          </cell>
          <cell r="E9669">
            <v>0</v>
          </cell>
          <cell r="F9669">
            <v>0</v>
          </cell>
          <cell r="G9669">
            <v>0</v>
          </cell>
        </row>
        <row r="9670">
          <cell r="A9670" t="str">
            <v/>
          </cell>
          <cell r="B9670" t="str">
            <v/>
          </cell>
          <cell r="C9670">
            <v>0</v>
          </cell>
          <cell r="D9670" t="str">
            <v/>
          </cell>
          <cell r="E9670">
            <v>0</v>
          </cell>
          <cell r="F9670">
            <v>0</v>
          </cell>
          <cell r="G9670">
            <v>0</v>
          </cell>
        </row>
        <row r="9671">
          <cell r="A9671" t="str">
            <v/>
          </cell>
          <cell r="B9671" t="str">
            <v/>
          </cell>
          <cell r="C9671">
            <v>0</v>
          </cell>
          <cell r="D9671" t="str">
            <v/>
          </cell>
          <cell r="E9671">
            <v>0</v>
          </cell>
          <cell r="F9671">
            <v>0</v>
          </cell>
          <cell r="G9671">
            <v>0</v>
          </cell>
        </row>
        <row r="9672">
          <cell r="A9672" t="str">
            <v/>
          </cell>
          <cell r="B9672" t="str">
            <v/>
          </cell>
          <cell r="C9672">
            <v>0</v>
          </cell>
          <cell r="D9672" t="str">
            <v/>
          </cell>
          <cell r="E9672">
            <v>0</v>
          </cell>
          <cell r="F9672">
            <v>0</v>
          </cell>
          <cell r="G9672">
            <v>0</v>
          </cell>
        </row>
        <row r="9673">
          <cell r="A9673" t="str">
            <v/>
          </cell>
          <cell r="B9673" t="str">
            <v/>
          </cell>
          <cell r="C9673">
            <v>0</v>
          </cell>
          <cell r="D9673" t="str">
            <v/>
          </cell>
          <cell r="E9673">
            <v>0</v>
          </cell>
          <cell r="F9673">
            <v>0</v>
          </cell>
          <cell r="G9673">
            <v>0</v>
          </cell>
        </row>
        <row r="9674">
          <cell r="A9674" t="str">
            <v/>
          </cell>
          <cell r="B9674" t="str">
            <v/>
          </cell>
          <cell r="C9674">
            <v>0</v>
          </cell>
          <cell r="D9674" t="str">
            <v/>
          </cell>
          <cell r="E9674">
            <v>0</v>
          </cell>
          <cell r="F9674">
            <v>0</v>
          </cell>
          <cell r="G9674">
            <v>0</v>
          </cell>
        </row>
        <row r="9675">
          <cell r="A9675" t="str">
            <v/>
          </cell>
          <cell r="B9675" t="str">
            <v/>
          </cell>
          <cell r="C9675">
            <v>0</v>
          </cell>
          <cell r="D9675" t="str">
            <v/>
          </cell>
          <cell r="E9675">
            <v>0</v>
          </cell>
          <cell r="F9675">
            <v>0</v>
          </cell>
          <cell r="G9675">
            <v>0</v>
          </cell>
        </row>
        <row r="9676">
          <cell r="A9676">
            <v>0</v>
          </cell>
          <cell r="B9676">
            <v>0</v>
          </cell>
          <cell r="C9676">
            <v>0</v>
          </cell>
          <cell r="D9676">
            <v>0</v>
          </cell>
          <cell r="E9676">
            <v>0</v>
          </cell>
          <cell r="F9676" t="str">
            <v>Total A</v>
          </cell>
          <cell r="G9676">
            <v>0</v>
          </cell>
        </row>
        <row r="9677">
          <cell r="A9677">
            <v>0</v>
          </cell>
          <cell r="B9677">
            <v>0</v>
          </cell>
          <cell r="C9677" t="str">
            <v>B - MANO DE OBRA</v>
          </cell>
          <cell r="D9677">
            <v>0</v>
          </cell>
          <cell r="E9677">
            <v>0</v>
          </cell>
          <cell r="F9677">
            <v>0</v>
          </cell>
          <cell r="G9677">
            <v>0</v>
          </cell>
        </row>
        <row r="9678">
          <cell r="A9678" t="str">
            <v/>
          </cell>
          <cell r="B9678">
            <v>0</v>
          </cell>
          <cell r="C9678">
            <v>0</v>
          </cell>
          <cell r="D9678" t="str">
            <v/>
          </cell>
          <cell r="E9678">
            <v>0</v>
          </cell>
          <cell r="F9678">
            <v>0</v>
          </cell>
          <cell r="G9678">
            <v>0</v>
          </cell>
        </row>
        <row r="9679">
          <cell r="A9679" t="str">
            <v/>
          </cell>
          <cell r="B9679">
            <v>0</v>
          </cell>
          <cell r="C9679">
            <v>0</v>
          </cell>
          <cell r="D9679" t="str">
            <v/>
          </cell>
          <cell r="E9679">
            <v>0</v>
          </cell>
          <cell r="F9679">
            <v>0</v>
          </cell>
          <cell r="G9679">
            <v>0</v>
          </cell>
        </row>
        <row r="9680">
          <cell r="A9680" t="str">
            <v/>
          </cell>
          <cell r="B9680">
            <v>0</v>
          </cell>
          <cell r="C9680">
            <v>0</v>
          </cell>
          <cell r="D9680" t="str">
            <v/>
          </cell>
          <cell r="E9680">
            <v>0</v>
          </cell>
          <cell r="F9680">
            <v>0</v>
          </cell>
          <cell r="G9680">
            <v>0</v>
          </cell>
        </row>
        <row r="9681">
          <cell r="A9681" t="str">
            <v/>
          </cell>
          <cell r="B9681">
            <v>0</v>
          </cell>
          <cell r="C9681">
            <v>0</v>
          </cell>
          <cell r="D9681" t="str">
            <v/>
          </cell>
          <cell r="E9681">
            <v>0</v>
          </cell>
          <cell r="F9681">
            <v>0</v>
          </cell>
          <cell r="G9681">
            <v>0</v>
          </cell>
        </row>
        <row r="9682">
          <cell r="A9682" t="str">
            <v/>
          </cell>
          <cell r="B9682">
            <v>0</v>
          </cell>
          <cell r="C9682">
            <v>0</v>
          </cell>
          <cell r="D9682" t="str">
            <v/>
          </cell>
          <cell r="E9682">
            <v>0</v>
          </cell>
          <cell r="F9682">
            <v>0</v>
          </cell>
          <cell r="G9682">
            <v>0</v>
          </cell>
        </row>
        <row r="9683">
          <cell r="A9683" t="str">
            <v/>
          </cell>
          <cell r="B9683">
            <v>0</v>
          </cell>
          <cell r="C9683">
            <v>0</v>
          </cell>
          <cell r="D9683" t="str">
            <v/>
          </cell>
          <cell r="E9683">
            <v>0</v>
          </cell>
          <cell r="F9683">
            <v>0</v>
          </cell>
          <cell r="G9683">
            <v>0</v>
          </cell>
        </row>
        <row r="9684">
          <cell r="A9684" t="str">
            <v/>
          </cell>
          <cell r="B9684">
            <v>0</v>
          </cell>
          <cell r="C9684">
            <v>0</v>
          </cell>
          <cell r="D9684" t="str">
            <v/>
          </cell>
          <cell r="E9684">
            <v>0</v>
          </cell>
          <cell r="F9684">
            <v>0</v>
          </cell>
          <cell r="G9684">
            <v>0</v>
          </cell>
        </row>
        <row r="9685">
          <cell r="A9685" t="str">
            <v/>
          </cell>
          <cell r="B9685">
            <v>0</v>
          </cell>
          <cell r="C9685">
            <v>0</v>
          </cell>
          <cell r="D9685" t="str">
            <v/>
          </cell>
          <cell r="E9685">
            <v>0</v>
          </cell>
          <cell r="F9685">
            <v>0</v>
          </cell>
          <cell r="G9685">
            <v>0</v>
          </cell>
        </row>
        <row r="9686">
          <cell r="A9686">
            <v>0</v>
          </cell>
          <cell r="B9686">
            <v>0</v>
          </cell>
          <cell r="C9686">
            <v>0</v>
          </cell>
          <cell r="D9686">
            <v>0</v>
          </cell>
          <cell r="E9686">
            <v>0</v>
          </cell>
          <cell r="F9686" t="str">
            <v>Total B</v>
          </cell>
          <cell r="G9686">
            <v>0</v>
          </cell>
        </row>
        <row r="9687">
          <cell r="A9687">
            <v>0</v>
          </cell>
          <cell r="B9687">
            <v>0</v>
          </cell>
          <cell r="C9687" t="str">
            <v>C - EQUIPOS</v>
          </cell>
          <cell r="D9687">
            <v>0</v>
          </cell>
          <cell r="E9687">
            <v>0</v>
          </cell>
          <cell r="F9687">
            <v>0</v>
          </cell>
          <cell r="G9687">
            <v>0</v>
          </cell>
        </row>
        <row r="9688">
          <cell r="A9688" t="str">
            <v/>
          </cell>
          <cell r="B9688" t="str">
            <v/>
          </cell>
          <cell r="C9688">
            <v>0</v>
          </cell>
          <cell r="D9688" t="str">
            <v/>
          </cell>
          <cell r="E9688">
            <v>0</v>
          </cell>
          <cell r="F9688">
            <v>0</v>
          </cell>
          <cell r="G9688">
            <v>0</v>
          </cell>
        </row>
        <row r="9689">
          <cell r="A9689" t="str">
            <v/>
          </cell>
          <cell r="B9689" t="str">
            <v/>
          </cell>
          <cell r="C9689">
            <v>0</v>
          </cell>
          <cell r="D9689" t="str">
            <v/>
          </cell>
          <cell r="E9689">
            <v>0</v>
          </cell>
          <cell r="F9689">
            <v>0</v>
          </cell>
          <cell r="G9689">
            <v>0</v>
          </cell>
        </row>
        <row r="9690">
          <cell r="A9690" t="str">
            <v/>
          </cell>
          <cell r="B9690" t="str">
            <v/>
          </cell>
          <cell r="C9690">
            <v>0</v>
          </cell>
          <cell r="D9690" t="str">
            <v/>
          </cell>
          <cell r="E9690">
            <v>0</v>
          </cell>
          <cell r="F9690">
            <v>0</v>
          </cell>
          <cell r="G9690">
            <v>0</v>
          </cell>
        </row>
        <row r="9691">
          <cell r="A9691" t="str">
            <v/>
          </cell>
          <cell r="B9691" t="str">
            <v/>
          </cell>
          <cell r="C9691">
            <v>0</v>
          </cell>
          <cell r="D9691" t="str">
            <v/>
          </cell>
          <cell r="E9691">
            <v>0</v>
          </cell>
          <cell r="F9691">
            <v>0</v>
          </cell>
          <cell r="G9691">
            <v>0</v>
          </cell>
        </row>
        <row r="9692">
          <cell r="A9692" t="str">
            <v/>
          </cell>
          <cell r="B9692" t="str">
            <v/>
          </cell>
          <cell r="C9692">
            <v>0</v>
          </cell>
          <cell r="D9692" t="str">
            <v/>
          </cell>
          <cell r="E9692">
            <v>0</v>
          </cell>
          <cell r="F9692">
            <v>0</v>
          </cell>
          <cell r="G9692">
            <v>0</v>
          </cell>
        </row>
        <row r="9693">
          <cell r="A9693" t="str">
            <v/>
          </cell>
          <cell r="B9693" t="str">
            <v/>
          </cell>
          <cell r="C9693">
            <v>0</v>
          </cell>
          <cell r="D9693" t="str">
            <v/>
          </cell>
          <cell r="E9693">
            <v>0</v>
          </cell>
          <cell r="F9693">
            <v>0</v>
          </cell>
          <cell r="G9693">
            <v>0</v>
          </cell>
        </row>
        <row r="9694">
          <cell r="A9694" t="str">
            <v/>
          </cell>
          <cell r="B9694" t="str">
            <v/>
          </cell>
          <cell r="C9694">
            <v>0</v>
          </cell>
          <cell r="D9694" t="str">
            <v/>
          </cell>
          <cell r="E9694">
            <v>0</v>
          </cell>
          <cell r="F9694">
            <v>0</v>
          </cell>
          <cell r="G9694">
            <v>0</v>
          </cell>
        </row>
        <row r="9695">
          <cell r="A9695" t="str">
            <v/>
          </cell>
          <cell r="B9695" t="str">
            <v/>
          </cell>
          <cell r="C9695">
            <v>0</v>
          </cell>
          <cell r="D9695" t="str">
            <v/>
          </cell>
          <cell r="E9695">
            <v>0</v>
          </cell>
          <cell r="F9695">
            <v>0</v>
          </cell>
          <cell r="G9695">
            <v>0</v>
          </cell>
        </row>
        <row r="9696">
          <cell r="A9696" t="str">
            <v/>
          </cell>
          <cell r="B9696" t="str">
            <v/>
          </cell>
          <cell r="C9696">
            <v>0</v>
          </cell>
          <cell r="D9696" t="str">
            <v/>
          </cell>
          <cell r="E9696">
            <v>0</v>
          </cell>
          <cell r="F9696">
            <v>0</v>
          </cell>
          <cell r="G9696">
            <v>0</v>
          </cell>
        </row>
        <row r="9697">
          <cell r="A9697">
            <v>0</v>
          </cell>
          <cell r="B9697">
            <v>0</v>
          </cell>
          <cell r="C9697">
            <v>0</v>
          </cell>
          <cell r="D9697">
            <v>0</v>
          </cell>
          <cell r="E9697">
            <v>0</v>
          </cell>
          <cell r="F9697" t="str">
            <v>Total C</v>
          </cell>
          <cell r="G9697">
            <v>0</v>
          </cell>
        </row>
        <row r="9698">
          <cell r="A9698">
            <v>0</v>
          </cell>
          <cell r="B9698">
            <v>0</v>
          </cell>
          <cell r="C9698">
            <v>0</v>
          </cell>
          <cell r="D9698">
            <v>0</v>
          </cell>
          <cell r="E9698">
            <v>0</v>
          </cell>
          <cell r="F9698">
            <v>0</v>
          </cell>
          <cell r="G9698">
            <v>0</v>
          </cell>
        </row>
        <row r="9699">
          <cell r="A9699" t="str">
            <v/>
          </cell>
          <cell r="B9699" t="str">
            <v/>
          </cell>
          <cell r="C9699">
            <v>0</v>
          </cell>
          <cell r="D9699" t="str">
            <v>Costo  Neto</v>
          </cell>
          <cell r="E9699">
            <v>0</v>
          </cell>
          <cell r="F9699" t="str">
            <v>Total D=A+B+C</v>
          </cell>
          <cell r="G9699">
            <v>0</v>
          </cell>
        </row>
        <row r="9701">
          <cell r="A9701" t="str">
            <v>ANALISIS DE PRECIOS</v>
          </cell>
          <cell r="B9701">
            <v>0</v>
          </cell>
          <cell r="C9701">
            <v>0</v>
          </cell>
          <cell r="D9701">
            <v>0</v>
          </cell>
          <cell r="E9701">
            <v>0</v>
          </cell>
          <cell r="F9701">
            <v>0</v>
          </cell>
          <cell r="G9701">
            <v>0</v>
          </cell>
        </row>
        <row r="9702">
          <cell r="A9702" t="str">
            <v>COMITENTE:</v>
          </cell>
          <cell r="B9702" t="str">
            <v>DIRECCIÓN DE ARQUITECTURA</v>
          </cell>
          <cell r="C9702">
            <v>0</v>
          </cell>
          <cell r="D9702">
            <v>0</v>
          </cell>
          <cell r="E9702">
            <v>0</v>
          </cell>
          <cell r="F9702">
            <v>0</v>
          </cell>
          <cell r="G9702">
            <v>0</v>
          </cell>
        </row>
        <row r="9703">
          <cell r="A9703" t="str">
            <v>CONTRATISTA:</v>
          </cell>
          <cell r="B9703" t="str">
            <v>FUNCIONALES SIGOP</v>
          </cell>
          <cell r="C9703">
            <v>0</v>
          </cell>
          <cell r="D9703">
            <v>0</v>
          </cell>
          <cell r="E9703">
            <v>0</v>
          </cell>
          <cell r="F9703">
            <v>0</v>
          </cell>
          <cell r="G9703">
            <v>0</v>
          </cell>
        </row>
        <row r="9704">
          <cell r="A9704" t="str">
            <v>OBRA:</v>
          </cell>
          <cell r="B9704" t="str">
            <v>PRUEBA PLANILLA DE MEDICION</v>
          </cell>
          <cell r="C9704">
            <v>0</v>
          </cell>
          <cell r="D9704">
            <v>0</v>
          </cell>
          <cell r="E9704">
            <v>0</v>
          </cell>
          <cell r="F9704" t="str">
            <v>PRECIOS A:</v>
          </cell>
          <cell r="G9704">
            <v>0</v>
          </cell>
        </row>
        <row r="9705">
          <cell r="A9705" t="str">
            <v>UBICACIÓN:</v>
          </cell>
          <cell r="B9705" t="str">
            <v>CENTRO CIVICO</v>
          </cell>
          <cell r="C9705">
            <v>0</v>
          </cell>
          <cell r="D9705">
            <v>0</v>
          </cell>
          <cell r="E9705">
            <v>0</v>
          </cell>
          <cell r="F9705">
            <v>0</v>
          </cell>
          <cell r="G9705">
            <v>0</v>
          </cell>
        </row>
        <row r="9706">
          <cell r="A9706" t="str">
            <v>RUBRO:</v>
          </cell>
          <cell r="B9706" t="str">
            <v/>
          </cell>
          <cell r="C9706" t="str">
            <v/>
          </cell>
          <cell r="D9706">
            <v>0</v>
          </cell>
          <cell r="E9706">
            <v>0</v>
          </cell>
          <cell r="F9706">
            <v>0</v>
          </cell>
          <cell r="G9706">
            <v>0</v>
          </cell>
        </row>
        <row r="9707">
          <cell r="A9707" t="str">
            <v>ITEM:</v>
          </cell>
          <cell r="B9707" t="str">
            <v/>
          </cell>
          <cell r="C9707" t="str">
            <v/>
          </cell>
          <cell r="D9707">
            <v>0</v>
          </cell>
          <cell r="E9707">
            <v>0</v>
          </cell>
          <cell r="F9707" t="str">
            <v>UNIDAD:</v>
          </cell>
          <cell r="G9707" t="str">
            <v/>
          </cell>
        </row>
        <row r="9708">
          <cell r="A9708">
            <v>0</v>
          </cell>
          <cell r="B9708">
            <v>0</v>
          </cell>
          <cell r="C9708">
            <v>0</v>
          </cell>
          <cell r="D9708">
            <v>0</v>
          </cell>
          <cell r="E9708">
            <v>0</v>
          </cell>
          <cell r="F9708">
            <v>0</v>
          </cell>
          <cell r="G9708">
            <v>0</v>
          </cell>
        </row>
        <row r="9709">
          <cell r="A9709" t="str">
            <v>DATOS REDETERMINACION</v>
          </cell>
          <cell r="B9709">
            <v>0</v>
          </cell>
          <cell r="C9709" t="str">
            <v>DESIGNACION</v>
          </cell>
          <cell r="D9709" t="str">
            <v>U</v>
          </cell>
          <cell r="E9709" t="str">
            <v>Cantidad</v>
          </cell>
          <cell r="F9709" t="str">
            <v>$ Unitarios</v>
          </cell>
          <cell r="G9709" t="str">
            <v>$ Parcial</v>
          </cell>
        </row>
        <row r="9710">
          <cell r="A9710" t="str">
            <v>CÓDIGO</v>
          </cell>
          <cell r="B9710" t="str">
            <v>DESCRIPCIÓN</v>
          </cell>
          <cell r="C9710">
            <v>0</v>
          </cell>
          <cell r="D9710">
            <v>0</v>
          </cell>
          <cell r="E9710">
            <v>0</v>
          </cell>
          <cell r="F9710">
            <v>0</v>
          </cell>
          <cell r="G9710">
            <v>0</v>
          </cell>
        </row>
        <row r="9711">
          <cell r="A9711">
            <v>0</v>
          </cell>
          <cell r="B9711">
            <v>0</v>
          </cell>
          <cell r="C9711" t="str">
            <v>A - MATERIALES</v>
          </cell>
          <cell r="D9711">
            <v>0</v>
          </cell>
          <cell r="E9711">
            <v>0</v>
          </cell>
          <cell r="F9711">
            <v>0</v>
          </cell>
          <cell r="G9711">
            <v>0</v>
          </cell>
        </row>
        <row r="9712">
          <cell r="A9712" t="str">
            <v/>
          </cell>
          <cell r="B9712" t="str">
            <v/>
          </cell>
          <cell r="C9712">
            <v>0</v>
          </cell>
          <cell r="D9712" t="str">
            <v/>
          </cell>
          <cell r="E9712">
            <v>0</v>
          </cell>
          <cell r="F9712">
            <v>0</v>
          </cell>
          <cell r="G9712">
            <v>0</v>
          </cell>
        </row>
        <row r="9713">
          <cell r="A9713" t="str">
            <v/>
          </cell>
          <cell r="B9713" t="str">
            <v/>
          </cell>
          <cell r="C9713">
            <v>0</v>
          </cell>
          <cell r="D9713" t="str">
            <v/>
          </cell>
          <cell r="E9713">
            <v>0</v>
          </cell>
          <cell r="F9713">
            <v>0</v>
          </cell>
          <cell r="G9713">
            <v>0</v>
          </cell>
        </row>
        <row r="9714">
          <cell r="A9714" t="str">
            <v/>
          </cell>
          <cell r="B9714" t="str">
            <v/>
          </cell>
          <cell r="C9714">
            <v>0</v>
          </cell>
          <cell r="D9714" t="str">
            <v/>
          </cell>
          <cell r="E9714">
            <v>0</v>
          </cell>
          <cell r="F9714">
            <v>0</v>
          </cell>
          <cell r="G9714">
            <v>0</v>
          </cell>
        </row>
        <row r="9715">
          <cell r="A9715" t="str">
            <v/>
          </cell>
          <cell r="B9715" t="str">
            <v/>
          </cell>
          <cell r="C9715">
            <v>0</v>
          </cell>
          <cell r="D9715" t="str">
            <v/>
          </cell>
          <cell r="E9715">
            <v>0</v>
          </cell>
          <cell r="F9715">
            <v>0</v>
          </cell>
          <cell r="G9715">
            <v>0</v>
          </cell>
        </row>
        <row r="9716">
          <cell r="A9716" t="str">
            <v/>
          </cell>
          <cell r="B9716" t="str">
            <v/>
          </cell>
          <cell r="C9716">
            <v>0</v>
          </cell>
          <cell r="D9716" t="str">
            <v/>
          </cell>
          <cell r="E9716">
            <v>0</v>
          </cell>
          <cell r="F9716">
            <v>0</v>
          </cell>
          <cell r="G9716">
            <v>0</v>
          </cell>
        </row>
        <row r="9717">
          <cell r="A9717" t="str">
            <v/>
          </cell>
          <cell r="B9717" t="str">
            <v/>
          </cell>
          <cell r="C9717">
            <v>0</v>
          </cell>
          <cell r="D9717" t="str">
            <v/>
          </cell>
          <cell r="E9717">
            <v>0</v>
          </cell>
          <cell r="F9717">
            <v>0</v>
          </cell>
          <cell r="G9717">
            <v>0</v>
          </cell>
        </row>
        <row r="9718">
          <cell r="A9718" t="str">
            <v/>
          </cell>
          <cell r="B9718" t="str">
            <v/>
          </cell>
          <cell r="C9718">
            <v>0</v>
          </cell>
          <cell r="D9718" t="str">
            <v/>
          </cell>
          <cell r="E9718">
            <v>0</v>
          </cell>
          <cell r="F9718">
            <v>0</v>
          </cell>
          <cell r="G9718">
            <v>0</v>
          </cell>
        </row>
        <row r="9719">
          <cell r="A9719" t="str">
            <v/>
          </cell>
          <cell r="B9719" t="str">
            <v/>
          </cell>
          <cell r="C9719">
            <v>0</v>
          </cell>
          <cell r="D9719" t="str">
            <v/>
          </cell>
          <cell r="E9719">
            <v>0</v>
          </cell>
          <cell r="F9719">
            <v>0</v>
          </cell>
          <cell r="G9719">
            <v>0</v>
          </cell>
        </row>
        <row r="9720">
          <cell r="A9720" t="str">
            <v/>
          </cell>
          <cell r="B9720" t="str">
            <v/>
          </cell>
          <cell r="C9720">
            <v>0</v>
          </cell>
          <cell r="D9720" t="str">
            <v/>
          </cell>
          <cell r="E9720">
            <v>0</v>
          </cell>
          <cell r="F9720">
            <v>0</v>
          </cell>
          <cell r="G9720">
            <v>0</v>
          </cell>
        </row>
        <row r="9721">
          <cell r="A9721" t="str">
            <v/>
          </cell>
          <cell r="B9721" t="str">
            <v/>
          </cell>
          <cell r="C9721">
            <v>0</v>
          </cell>
          <cell r="D9721" t="str">
            <v/>
          </cell>
          <cell r="E9721">
            <v>0</v>
          </cell>
          <cell r="F9721">
            <v>0</v>
          </cell>
          <cell r="G9721">
            <v>0</v>
          </cell>
        </row>
        <row r="9722">
          <cell r="A9722" t="str">
            <v/>
          </cell>
          <cell r="B9722" t="str">
            <v/>
          </cell>
          <cell r="C9722">
            <v>0</v>
          </cell>
          <cell r="D9722" t="str">
            <v/>
          </cell>
          <cell r="E9722">
            <v>0</v>
          </cell>
          <cell r="F9722">
            <v>0</v>
          </cell>
          <cell r="G9722">
            <v>0</v>
          </cell>
        </row>
        <row r="9723">
          <cell r="A9723" t="str">
            <v/>
          </cell>
          <cell r="B9723" t="str">
            <v/>
          </cell>
          <cell r="C9723">
            <v>0</v>
          </cell>
          <cell r="D9723" t="str">
            <v/>
          </cell>
          <cell r="E9723">
            <v>0</v>
          </cell>
          <cell r="F9723">
            <v>0</v>
          </cell>
          <cell r="G9723">
            <v>0</v>
          </cell>
        </row>
        <row r="9724">
          <cell r="A9724" t="str">
            <v/>
          </cell>
          <cell r="B9724" t="str">
            <v/>
          </cell>
          <cell r="C9724">
            <v>0</v>
          </cell>
          <cell r="D9724" t="str">
            <v/>
          </cell>
          <cell r="E9724">
            <v>0</v>
          </cell>
          <cell r="F9724">
            <v>0</v>
          </cell>
          <cell r="G9724">
            <v>0</v>
          </cell>
        </row>
        <row r="9725">
          <cell r="A9725" t="str">
            <v/>
          </cell>
          <cell r="B9725" t="str">
            <v/>
          </cell>
          <cell r="C9725">
            <v>0</v>
          </cell>
          <cell r="D9725" t="str">
            <v/>
          </cell>
          <cell r="E9725">
            <v>0</v>
          </cell>
          <cell r="F9725">
            <v>0</v>
          </cell>
          <cell r="G9725">
            <v>0</v>
          </cell>
        </row>
        <row r="9726">
          <cell r="A9726">
            <v>0</v>
          </cell>
          <cell r="B9726">
            <v>0</v>
          </cell>
          <cell r="C9726">
            <v>0</v>
          </cell>
          <cell r="D9726">
            <v>0</v>
          </cell>
          <cell r="E9726">
            <v>0</v>
          </cell>
          <cell r="F9726" t="str">
            <v>Total A</v>
          </cell>
          <cell r="G9726">
            <v>0</v>
          </cell>
        </row>
        <row r="9727">
          <cell r="A9727">
            <v>0</v>
          </cell>
          <cell r="B9727">
            <v>0</v>
          </cell>
          <cell r="C9727" t="str">
            <v>B - MANO DE OBRA</v>
          </cell>
          <cell r="D9727">
            <v>0</v>
          </cell>
          <cell r="E9727">
            <v>0</v>
          </cell>
          <cell r="F9727">
            <v>0</v>
          </cell>
          <cell r="G9727">
            <v>0</v>
          </cell>
        </row>
        <row r="9728">
          <cell r="A9728" t="str">
            <v/>
          </cell>
          <cell r="B9728">
            <v>0</v>
          </cell>
          <cell r="C9728">
            <v>0</v>
          </cell>
          <cell r="D9728" t="str">
            <v/>
          </cell>
          <cell r="E9728">
            <v>0</v>
          </cell>
          <cell r="F9728">
            <v>0</v>
          </cell>
          <cell r="G9728">
            <v>0</v>
          </cell>
        </row>
        <row r="9729">
          <cell r="A9729" t="str">
            <v/>
          </cell>
          <cell r="B9729">
            <v>0</v>
          </cell>
          <cell r="C9729">
            <v>0</v>
          </cell>
          <cell r="D9729" t="str">
            <v/>
          </cell>
          <cell r="E9729">
            <v>0</v>
          </cell>
          <cell r="F9729">
            <v>0</v>
          </cell>
          <cell r="G9729">
            <v>0</v>
          </cell>
        </row>
        <row r="9730">
          <cell r="A9730" t="str">
            <v/>
          </cell>
          <cell r="B9730">
            <v>0</v>
          </cell>
          <cell r="C9730">
            <v>0</v>
          </cell>
          <cell r="D9730" t="str">
            <v/>
          </cell>
          <cell r="E9730">
            <v>0</v>
          </cell>
          <cell r="F9730">
            <v>0</v>
          </cell>
          <cell r="G9730">
            <v>0</v>
          </cell>
        </row>
        <row r="9731">
          <cell r="A9731" t="str">
            <v/>
          </cell>
          <cell r="B9731">
            <v>0</v>
          </cell>
          <cell r="C9731">
            <v>0</v>
          </cell>
          <cell r="D9731" t="str">
            <v/>
          </cell>
          <cell r="E9731">
            <v>0</v>
          </cell>
          <cell r="F9731">
            <v>0</v>
          </cell>
          <cell r="G9731">
            <v>0</v>
          </cell>
        </row>
        <row r="9732">
          <cell r="A9732" t="str">
            <v/>
          </cell>
          <cell r="B9732">
            <v>0</v>
          </cell>
          <cell r="C9732">
            <v>0</v>
          </cell>
          <cell r="D9732" t="str">
            <v/>
          </cell>
          <cell r="E9732">
            <v>0</v>
          </cell>
          <cell r="F9732">
            <v>0</v>
          </cell>
          <cell r="G9732">
            <v>0</v>
          </cell>
        </row>
        <row r="9733">
          <cell r="A9733" t="str">
            <v/>
          </cell>
          <cell r="B9733">
            <v>0</v>
          </cell>
          <cell r="C9733">
            <v>0</v>
          </cell>
          <cell r="D9733" t="str">
            <v/>
          </cell>
          <cell r="E9733">
            <v>0</v>
          </cell>
          <cell r="F9733">
            <v>0</v>
          </cell>
          <cell r="G9733">
            <v>0</v>
          </cell>
        </row>
        <row r="9734">
          <cell r="A9734" t="str">
            <v/>
          </cell>
          <cell r="B9734">
            <v>0</v>
          </cell>
          <cell r="C9734">
            <v>0</v>
          </cell>
          <cell r="D9734" t="str">
            <v/>
          </cell>
          <cell r="E9734">
            <v>0</v>
          </cell>
          <cell r="F9734">
            <v>0</v>
          </cell>
          <cell r="G9734">
            <v>0</v>
          </cell>
        </row>
        <row r="9735">
          <cell r="A9735" t="str">
            <v/>
          </cell>
          <cell r="B9735">
            <v>0</v>
          </cell>
          <cell r="C9735">
            <v>0</v>
          </cell>
          <cell r="D9735" t="str">
            <v/>
          </cell>
          <cell r="E9735">
            <v>0</v>
          </cell>
          <cell r="F9735">
            <v>0</v>
          </cell>
          <cell r="G9735">
            <v>0</v>
          </cell>
        </row>
        <row r="9736">
          <cell r="A9736">
            <v>0</v>
          </cell>
          <cell r="B9736">
            <v>0</v>
          </cell>
          <cell r="C9736">
            <v>0</v>
          </cell>
          <cell r="D9736">
            <v>0</v>
          </cell>
          <cell r="E9736">
            <v>0</v>
          </cell>
          <cell r="F9736" t="str">
            <v>Total B</v>
          </cell>
          <cell r="G9736">
            <v>0</v>
          </cell>
        </row>
        <row r="9737">
          <cell r="A9737">
            <v>0</v>
          </cell>
          <cell r="B9737">
            <v>0</v>
          </cell>
          <cell r="C9737" t="str">
            <v>C - EQUIPOS</v>
          </cell>
          <cell r="D9737">
            <v>0</v>
          </cell>
          <cell r="E9737">
            <v>0</v>
          </cell>
          <cell r="F9737">
            <v>0</v>
          </cell>
          <cell r="G9737">
            <v>0</v>
          </cell>
        </row>
        <row r="9738">
          <cell r="A9738" t="str">
            <v/>
          </cell>
          <cell r="B9738" t="str">
            <v/>
          </cell>
          <cell r="C9738">
            <v>0</v>
          </cell>
          <cell r="D9738" t="str">
            <v/>
          </cell>
          <cell r="E9738">
            <v>0</v>
          </cell>
          <cell r="F9738">
            <v>0</v>
          </cell>
          <cell r="G9738">
            <v>0</v>
          </cell>
        </row>
        <row r="9739">
          <cell r="A9739" t="str">
            <v/>
          </cell>
          <cell r="B9739" t="str">
            <v/>
          </cell>
          <cell r="C9739">
            <v>0</v>
          </cell>
          <cell r="D9739" t="str">
            <v/>
          </cell>
          <cell r="E9739">
            <v>0</v>
          </cell>
          <cell r="F9739">
            <v>0</v>
          </cell>
          <cell r="G9739">
            <v>0</v>
          </cell>
        </row>
        <row r="9740">
          <cell r="A9740" t="str">
            <v/>
          </cell>
          <cell r="B9740" t="str">
            <v/>
          </cell>
          <cell r="C9740">
            <v>0</v>
          </cell>
          <cell r="D9740" t="str">
            <v/>
          </cell>
          <cell r="E9740">
            <v>0</v>
          </cell>
          <cell r="F9740">
            <v>0</v>
          </cell>
          <cell r="G9740">
            <v>0</v>
          </cell>
        </row>
        <row r="9741">
          <cell r="A9741" t="str">
            <v/>
          </cell>
          <cell r="B9741" t="str">
            <v/>
          </cell>
          <cell r="C9741">
            <v>0</v>
          </cell>
          <cell r="D9741" t="str">
            <v/>
          </cell>
          <cell r="E9741">
            <v>0</v>
          </cell>
          <cell r="F9741">
            <v>0</v>
          </cell>
          <cell r="G9741">
            <v>0</v>
          </cell>
        </row>
        <row r="9742">
          <cell r="A9742" t="str">
            <v/>
          </cell>
          <cell r="B9742" t="str">
            <v/>
          </cell>
          <cell r="C9742">
            <v>0</v>
          </cell>
          <cell r="D9742" t="str">
            <v/>
          </cell>
          <cell r="E9742">
            <v>0</v>
          </cell>
          <cell r="F9742">
            <v>0</v>
          </cell>
          <cell r="G9742">
            <v>0</v>
          </cell>
        </row>
        <row r="9743">
          <cell r="A9743" t="str">
            <v/>
          </cell>
          <cell r="B9743" t="str">
            <v/>
          </cell>
          <cell r="C9743">
            <v>0</v>
          </cell>
          <cell r="D9743" t="str">
            <v/>
          </cell>
          <cell r="E9743">
            <v>0</v>
          </cell>
          <cell r="F9743">
            <v>0</v>
          </cell>
          <cell r="G9743">
            <v>0</v>
          </cell>
        </row>
        <row r="9744">
          <cell r="A9744" t="str">
            <v/>
          </cell>
          <cell r="B9744" t="str">
            <v/>
          </cell>
          <cell r="C9744">
            <v>0</v>
          </cell>
          <cell r="D9744" t="str">
            <v/>
          </cell>
          <cell r="E9744">
            <v>0</v>
          </cell>
          <cell r="F9744">
            <v>0</v>
          </cell>
          <cell r="G9744">
            <v>0</v>
          </cell>
        </row>
        <row r="9745">
          <cell r="A9745" t="str">
            <v/>
          </cell>
          <cell r="B9745" t="str">
            <v/>
          </cell>
          <cell r="C9745">
            <v>0</v>
          </cell>
          <cell r="D9745" t="str">
            <v/>
          </cell>
          <cell r="E9745">
            <v>0</v>
          </cell>
          <cell r="F9745">
            <v>0</v>
          </cell>
          <cell r="G9745">
            <v>0</v>
          </cell>
        </row>
        <row r="9746">
          <cell r="A9746" t="str">
            <v/>
          </cell>
          <cell r="B9746" t="str">
            <v/>
          </cell>
          <cell r="C9746">
            <v>0</v>
          </cell>
          <cell r="D9746" t="str">
            <v/>
          </cell>
          <cell r="E9746">
            <v>0</v>
          </cell>
          <cell r="F9746">
            <v>0</v>
          </cell>
          <cell r="G9746">
            <v>0</v>
          </cell>
        </row>
        <row r="9747">
          <cell r="A9747">
            <v>0</v>
          </cell>
          <cell r="B9747">
            <v>0</v>
          </cell>
          <cell r="C9747">
            <v>0</v>
          </cell>
          <cell r="D9747">
            <v>0</v>
          </cell>
          <cell r="E9747">
            <v>0</v>
          </cell>
          <cell r="F9747" t="str">
            <v>Total C</v>
          </cell>
          <cell r="G9747">
            <v>0</v>
          </cell>
        </row>
        <row r="9748">
          <cell r="A9748">
            <v>0</v>
          </cell>
          <cell r="B9748">
            <v>0</v>
          </cell>
          <cell r="C9748">
            <v>0</v>
          </cell>
          <cell r="D9748">
            <v>0</v>
          </cell>
          <cell r="E9748">
            <v>0</v>
          </cell>
          <cell r="F9748">
            <v>0</v>
          </cell>
          <cell r="G9748">
            <v>0</v>
          </cell>
        </row>
        <row r="9749">
          <cell r="A9749" t="str">
            <v/>
          </cell>
          <cell r="B9749" t="str">
            <v/>
          </cell>
          <cell r="C9749">
            <v>0</v>
          </cell>
          <cell r="D9749" t="str">
            <v>Costo  Neto</v>
          </cell>
          <cell r="E9749">
            <v>0</v>
          </cell>
          <cell r="F9749" t="str">
            <v>Total D=A+B+C</v>
          </cell>
          <cell r="G9749">
            <v>0</v>
          </cell>
        </row>
        <row r="9751">
          <cell r="A9751" t="str">
            <v>ANALISIS DE PRECIOS</v>
          </cell>
          <cell r="B9751">
            <v>0</v>
          </cell>
          <cell r="C9751">
            <v>0</v>
          </cell>
          <cell r="D9751">
            <v>0</v>
          </cell>
          <cell r="E9751">
            <v>0</v>
          </cell>
          <cell r="F9751">
            <v>0</v>
          </cell>
          <cell r="G9751">
            <v>0</v>
          </cell>
        </row>
        <row r="9752">
          <cell r="A9752" t="str">
            <v>COMITENTE:</v>
          </cell>
          <cell r="B9752" t="str">
            <v>DIRECCIÓN DE ARQUITECTURA</v>
          </cell>
          <cell r="C9752">
            <v>0</v>
          </cell>
          <cell r="D9752">
            <v>0</v>
          </cell>
          <cell r="E9752">
            <v>0</v>
          </cell>
          <cell r="F9752">
            <v>0</v>
          </cell>
          <cell r="G9752">
            <v>0</v>
          </cell>
        </row>
        <row r="9753">
          <cell r="A9753" t="str">
            <v>CONTRATISTA:</v>
          </cell>
          <cell r="B9753" t="str">
            <v>FUNCIONALES SIGOP</v>
          </cell>
          <cell r="C9753">
            <v>0</v>
          </cell>
          <cell r="D9753">
            <v>0</v>
          </cell>
          <cell r="E9753">
            <v>0</v>
          </cell>
          <cell r="F9753">
            <v>0</v>
          </cell>
          <cell r="G9753">
            <v>0</v>
          </cell>
        </row>
        <row r="9754">
          <cell r="A9754" t="str">
            <v>OBRA:</v>
          </cell>
          <cell r="B9754" t="str">
            <v>PRUEBA PLANILLA DE MEDICION</v>
          </cell>
          <cell r="C9754">
            <v>0</v>
          </cell>
          <cell r="D9754">
            <v>0</v>
          </cell>
          <cell r="E9754">
            <v>0</v>
          </cell>
          <cell r="F9754" t="str">
            <v>PRECIOS A:</v>
          </cell>
          <cell r="G9754">
            <v>0</v>
          </cell>
        </row>
        <row r="9755">
          <cell r="A9755" t="str">
            <v>UBICACIÓN:</v>
          </cell>
          <cell r="B9755" t="str">
            <v>CENTRO CIVICO</v>
          </cell>
          <cell r="C9755">
            <v>0</v>
          </cell>
          <cell r="D9755">
            <v>0</v>
          </cell>
          <cell r="E9755">
            <v>0</v>
          </cell>
          <cell r="F9755">
            <v>0</v>
          </cell>
          <cell r="G9755">
            <v>0</v>
          </cell>
        </row>
        <row r="9756">
          <cell r="A9756" t="str">
            <v>RUBRO:</v>
          </cell>
          <cell r="B9756" t="str">
            <v/>
          </cell>
          <cell r="C9756" t="str">
            <v/>
          </cell>
          <cell r="D9756">
            <v>0</v>
          </cell>
          <cell r="E9756">
            <v>0</v>
          </cell>
          <cell r="F9756">
            <v>0</v>
          </cell>
          <cell r="G9756">
            <v>0</v>
          </cell>
        </row>
        <row r="9757">
          <cell r="A9757" t="str">
            <v>ITEM:</v>
          </cell>
          <cell r="B9757" t="str">
            <v/>
          </cell>
          <cell r="C9757" t="str">
            <v/>
          </cell>
          <cell r="D9757">
            <v>0</v>
          </cell>
          <cell r="E9757">
            <v>0</v>
          </cell>
          <cell r="F9757" t="str">
            <v>UNIDAD:</v>
          </cell>
          <cell r="G9757" t="str">
            <v/>
          </cell>
        </row>
        <row r="9758">
          <cell r="A9758">
            <v>0</v>
          </cell>
          <cell r="B9758">
            <v>0</v>
          </cell>
          <cell r="C9758">
            <v>0</v>
          </cell>
          <cell r="D9758">
            <v>0</v>
          </cell>
          <cell r="E9758">
            <v>0</v>
          </cell>
          <cell r="F9758">
            <v>0</v>
          </cell>
          <cell r="G9758">
            <v>0</v>
          </cell>
        </row>
        <row r="9759">
          <cell r="A9759" t="str">
            <v>DATOS REDETERMINACION</v>
          </cell>
          <cell r="B9759">
            <v>0</v>
          </cell>
          <cell r="C9759" t="str">
            <v>DESIGNACION</v>
          </cell>
          <cell r="D9759" t="str">
            <v>U</v>
          </cell>
          <cell r="E9759" t="str">
            <v>Cantidad</v>
          </cell>
          <cell r="F9759" t="str">
            <v>$ Unitarios</v>
          </cell>
          <cell r="G9759" t="str">
            <v>$ Parcial</v>
          </cell>
        </row>
        <row r="9760">
          <cell r="A9760" t="str">
            <v>CÓDIGO</v>
          </cell>
          <cell r="B9760" t="str">
            <v>DESCRIPCIÓN</v>
          </cell>
          <cell r="C9760">
            <v>0</v>
          </cell>
          <cell r="D9760">
            <v>0</v>
          </cell>
          <cell r="E9760">
            <v>0</v>
          </cell>
          <cell r="F9760">
            <v>0</v>
          </cell>
          <cell r="G9760">
            <v>0</v>
          </cell>
        </row>
        <row r="9761">
          <cell r="A9761">
            <v>0</v>
          </cell>
          <cell r="B9761">
            <v>0</v>
          </cell>
          <cell r="C9761" t="str">
            <v>A - MATERIALES</v>
          </cell>
          <cell r="D9761">
            <v>0</v>
          </cell>
          <cell r="E9761">
            <v>0</v>
          </cell>
          <cell r="F9761">
            <v>0</v>
          </cell>
          <cell r="G9761">
            <v>0</v>
          </cell>
        </row>
        <row r="9762">
          <cell r="A9762" t="str">
            <v/>
          </cell>
          <cell r="B9762" t="str">
            <v/>
          </cell>
          <cell r="C9762">
            <v>0</v>
          </cell>
          <cell r="D9762" t="str">
            <v/>
          </cell>
          <cell r="E9762">
            <v>0</v>
          </cell>
          <cell r="F9762">
            <v>0</v>
          </cell>
          <cell r="G9762">
            <v>0</v>
          </cell>
        </row>
        <row r="9763">
          <cell r="A9763" t="str">
            <v/>
          </cell>
          <cell r="B9763" t="str">
            <v/>
          </cell>
          <cell r="C9763">
            <v>0</v>
          </cell>
          <cell r="D9763" t="str">
            <v/>
          </cell>
          <cell r="E9763">
            <v>0</v>
          </cell>
          <cell r="F9763">
            <v>0</v>
          </cell>
          <cell r="G9763">
            <v>0</v>
          </cell>
        </row>
        <row r="9764">
          <cell r="A9764" t="str">
            <v/>
          </cell>
          <cell r="B9764" t="str">
            <v/>
          </cell>
          <cell r="C9764">
            <v>0</v>
          </cell>
          <cell r="D9764" t="str">
            <v/>
          </cell>
          <cell r="E9764">
            <v>0</v>
          </cell>
          <cell r="F9764">
            <v>0</v>
          </cell>
          <cell r="G9764">
            <v>0</v>
          </cell>
        </row>
        <row r="9765">
          <cell r="A9765" t="str">
            <v/>
          </cell>
          <cell r="B9765" t="str">
            <v/>
          </cell>
          <cell r="C9765">
            <v>0</v>
          </cell>
          <cell r="D9765" t="str">
            <v/>
          </cell>
          <cell r="E9765">
            <v>0</v>
          </cell>
          <cell r="F9765">
            <v>0</v>
          </cell>
          <cell r="G9765">
            <v>0</v>
          </cell>
        </row>
        <row r="9766">
          <cell r="A9766" t="str">
            <v/>
          </cell>
          <cell r="B9766" t="str">
            <v/>
          </cell>
          <cell r="C9766">
            <v>0</v>
          </cell>
          <cell r="D9766" t="str">
            <v/>
          </cell>
          <cell r="E9766">
            <v>0</v>
          </cell>
          <cell r="F9766">
            <v>0</v>
          </cell>
          <cell r="G9766">
            <v>0</v>
          </cell>
        </row>
        <row r="9767">
          <cell r="A9767" t="str">
            <v/>
          </cell>
          <cell r="B9767" t="str">
            <v/>
          </cell>
          <cell r="C9767">
            <v>0</v>
          </cell>
          <cell r="D9767" t="str">
            <v/>
          </cell>
          <cell r="E9767">
            <v>0</v>
          </cell>
          <cell r="F9767">
            <v>0</v>
          </cell>
          <cell r="G9767">
            <v>0</v>
          </cell>
        </row>
        <row r="9768">
          <cell r="A9768" t="str">
            <v/>
          </cell>
          <cell r="B9768" t="str">
            <v/>
          </cell>
          <cell r="C9768">
            <v>0</v>
          </cell>
          <cell r="D9768" t="str">
            <v/>
          </cell>
          <cell r="E9768">
            <v>0</v>
          </cell>
          <cell r="F9768">
            <v>0</v>
          </cell>
          <cell r="G9768">
            <v>0</v>
          </cell>
        </row>
        <row r="9769">
          <cell r="A9769" t="str">
            <v/>
          </cell>
          <cell r="B9769" t="str">
            <v/>
          </cell>
          <cell r="C9769">
            <v>0</v>
          </cell>
          <cell r="D9769" t="str">
            <v/>
          </cell>
          <cell r="E9769">
            <v>0</v>
          </cell>
          <cell r="F9769">
            <v>0</v>
          </cell>
          <cell r="G9769">
            <v>0</v>
          </cell>
        </row>
        <row r="9770">
          <cell r="A9770" t="str">
            <v/>
          </cell>
          <cell r="B9770" t="str">
            <v/>
          </cell>
          <cell r="C9770">
            <v>0</v>
          </cell>
          <cell r="D9770" t="str">
            <v/>
          </cell>
          <cell r="E9770">
            <v>0</v>
          </cell>
          <cell r="F9770">
            <v>0</v>
          </cell>
          <cell r="G9770">
            <v>0</v>
          </cell>
        </row>
        <row r="9771">
          <cell r="A9771" t="str">
            <v/>
          </cell>
          <cell r="B9771" t="str">
            <v/>
          </cell>
          <cell r="C9771">
            <v>0</v>
          </cell>
          <cell r="D9771" t="str">
            <v/>
          </cell>
          <cell r="E9771">
            <v>0</v>
          </cell>
          <cell r="F9771">
            <v>0</v>
          </cell>
          <cell r="G9771">
            <v>0</v>
          </cell>
        </row>
        <row r="9772">
          <cell r="A9772" t="str">
            <v/>
          </cell>
          <cell r="B9772" t="str">
            <v/>
          </cell>
          <cell r="C9772">
            <v>0</v>
          </cell>
          <cell r="D9772" t="str">
            <v/>
          </cell>
          <cell r="E9772">
            <v>0</v>
          </cell>
          <cell r="F9772">
            <v>0</v>
          </cell>
          <cell r="G9772">
            <v>0</v>
          </cell>
        </row>
        <row r="9773">
          <cell r="A9773" t="str">
            <v/>
          </cell>
          <cell r="B9773" t="str">
            <v/>
          </cell>
          <cell r="C9773">
            <v>0</v>
          </cell>
          <cell r="D9773" t="str">
            <v/>
          </cell>
          <cell r="E9773">
            <v>0</v>
          </cell>
          <cell r="F9773">
            <v>0</v>
          </cell>
          <cell r="G9773">
            <v>0</v>
          </cell>
        </row>
        <row r="9774">
          <cell r="A9774" t="str">
            <v/>
          </cell>
          <cell r="B9774" t="str">
            <v/>
          </cell>
          <cell r="C9774">
            <v>0</v>
          </cell>
          <cell r="D9774" t="str">
            <v/>
          </cell>
          <cell r="E9774">
            <v>0</v>
          </cell>
          <cell r="F9774">
            <v>0</v>
          </cell>
          <cell r="G9774">
            <v>0</v>
          </cell>
        </row>
        <row r="9775">
          <cell r="A9775" t="str">
            <v/>
          </cell>
          <cell r="B9775" t="str">
            <v/>
          </cell>
          <cell r="C9775">
            <v>0</v>
          </cell>
          <cell r="D9775" t="str">
            <v/>
          </cell>
          <cell r="E9775">
            <v>0</v>
          </cell>
          <cell r="F9775">
            <v>0</v>
          </cell>
          <cell r="G9775">
            <v>0</v>
          </cell>
        </row>
        <row r="9776">
          <cell r="A9776">
            <v>0</v>
          </cell>
          <cell r="B9776">
            <v>0</v>
          </cell>
          <cell r="C9776">
            <v>0</v>
          </cell>
          <cell r="D9776">
            <v>0</v>
          </cell>
          <cell r="E9776">
            <v>0</v>
          </cell>
          <cell r="F9776" t="str">
            <v>Total A</v>
          </cell>
          <cell r="G9776">
            <v>0</v>
          </cell>
        </row>
        <row r="9777">
          <cell r="A9777">
            <v>0</v>
          </cell>
          <cell r="B9777">
            <v>0</v>
          </cell>
          <cell r="C9777" t="str">
            <v>B - MANO DE OBRA</v>
          </cell>
          <cell r="D9777">
            <v>0</v>
          </cell>
          <cell r="E9777">
            <v>0</v>
          </cell>
          <cell r="F9777">
            <v>0</v>
          </cell>
          <cell r="G9777">
            <v>0</v>
          </cell>
        </row>
        <row r="9778">
          <cell r="A9778" t="str">
            <v/>
          </cell>
          <cell r="B9778">
            <v>0</v>
          </cell>
          <cell r="C9778">
            <v>0</v>
          </cell>
          <cell r="D9778" t="str">
            <v/>
          </cell>
          <cell r="E9778">
            <v>0</v>
          </cell>
          <cell r="F9778">
            <v>0</v>
          </cell>
          <cell r="G9778">
            <v>0</v>
          </cell>
        </row>
        <row r="9779">
          <cell r="A9779" t="str">
            <v/>
          </cell>
          <cell r="B9779">
            <v>0</v>
          </cell>
          <cell r="C9779">
            <v>0</v>
          </cell>
          <cell r="D9779" t="str">
            <v/>
          </cell>
          <cell r="E9779">
            <v>0</v>
          </cell>
          <cell r="F9779">
            <v>0</v>
          </cell>
          <cell r="G9779">
            <v>0</v>
          </cell>
        </row>
        <row r="9780">
          <cell r="A9780" t="str">
            <v/>
          </cell>
          <cell r="B9780">
            <v>0</v>
          </cell>
          <cell r="C9780">
            <v>0</v>
          </cell>
          <cell r="D9780" t="str">
            <v/>
          </cell>
          <cell r="E9780">
            <v>0</v>
          </cell>
          <cell r="F9780">
            <v>0</v>
          </cell>
          <cell r="G9780">
            <v>0</v>
          </cell>
        </row>
        <row r="9781">
          <cell r="A9781" t="str">
            <v/>
          </cell>
          <cell r="B9781">
            <v>0</v>
          </cell>
          <cell r="C9781">
            <v>0</v>
          </cell>
          <cell r="D9781" t="str">
            <v/>
          </cell>
          <cell r="E9781">
            <v>0</v>
          </cell>
          <cell r="F9781">
            <v>0</v>
          </cell>
          <cell r="G9781">
            <v>0</v>
          </cell>
        </row>
        <row r="9782">
          <cell r="A9782" t="str">
            <v/>
          </cell>
          <cell r="B9782">
            <v>0</v>
          </cell>
          <cell r="C9782">
            <v>0</v>
          </cell>
          <cell r="D9782" t="str">
            <v/>
          </cell>
          <cell r="E9782">
            <v>0</v>
          </cell>
          <cell r="F9782">
            <v>0</v>
          </cell>
          <cell r="G9782">
            <v>0</v>
          </cell>
        </row>
        <row r="9783">
          <cell r="A9783" t="str">
            <v/>
          </cell>
          <cell r="B9783">
            <v>0</v>
          </cell>
          <cell r="C9783">
            <v>0</v>
          </cell>
          <cell r="D9783" t="str">
            <v/>
          </cell>
          <cell r="E9783">
            <v>0</v>
          </cell>
          <cell r="F9783">
            <v>0</v>
          </cell>
          <cell r="G9783">
            <v>0</v>
          </cell>
        </row>
        <row r="9784">
          <cell r="A9784" t="str">
            <v/>
          </cell>
          <cell r="B9784">
            <v>0</v>
          </cell>
          <cell r="C9784">
            <v>0</v>
          </cell>
          <cell r="D9784" t="str">
            <v/>
          </cell>
          <cell r="E9784">
            <v>0</v>
          </cell>
          <cell r="F9784">
            <v>0</v>
          </cell>
          <cell r="G9784">
            <v>0</v>
          </cell>
        </row>
        <row r="9785">
          <cell r="A9785" t="str">
            <v/>
          </cell>
          <cell r="B9785">
            <v>0</v>
          </cell>
          <cell r="C9785">
            <v>0</v>
          </cell>
          <cell r="D9785" t="str">
            <v/>
          </cell>
          <cell r="E9785">
            <v>0</v>
          </cell>
          <cell r="F9785">
            <v>0</v>
          </cell>
          <cell r="G9785">
            <v>0</v>
          </cell>
        </row>
        <row r="9786">
          <cell r="A9786">
            <v>0</v>
          </cell>
          <cell r="B9786">
            <v>0</v>
          </cell>
          <cell r="C9786">
            <v>0</v>
          </cell>
          <cell r="D9786">
            <v>0</v>
          </cell>
          <cell r="E9786">
            <v>0</v>
          </cell>
          <cell r="F9786" t="str">
            <v>Total B</v>
          </cell>
          <cell r="G9786">
            <v>0</v>
          </cell>
        </row>
        <row r="9787">
          <cell r="A9787">
            <v>0</v>
          </cell>
          <cell r="B9787">
            <v>0</v>
          </cell>
          <cell r="C9787" t="str">
            <v>C - EQUIPOS</v>
          </cell>
          <cell r="D9787">
            <v>0</v>
          </cell>
          <cell r="E9787">
            <v>0</v>
          </cell>
          <cell r="F9787">
            <v>0</v>
          </cell>
          <cell r="G9787">
            <v>0</v>
          </cell>
        </row>
        <row r="9788">
          <cell r="A9788" t="str">
            <v/>
          </cell>
          <cell r="B9788" t="str">
            <v/>
          </cell>
          <cell r="C9788">
            <v>0</v>
          </cell>
          <cell r="D9788" t="str">
            <v/>
          </cell>
          <cell r="E9788">
            <v>0</v>
          </cell>
          <cell r="F9788">
            <v>0</v>
          </cell>
          <cell r="G9788">
            <v>0</v>
          </cell>
        </row>
        <row r="9789">
          <cell r="A9789" t="str">
            <v/>
          </cell>
          <cell r="B9789" t="str">
            <v/>
          </cell>
          <cell r="C9789">
            <v>0</v>
          </cell>
          <cell r="D9789" t="str">
            <v/>
          </cell>
          <cell r="E9789">
            <v>0</v>
          </cell>
          <cell r="F9789">
            <v>0</v>
          </cell>
          <cell r="G9789">
            <v>0</v>
          </cell>
        </row>
        <row r="9790">
          <cell r="A9790" t="str">
            <v/>
          </cell>
          <cell r="B9790" t="str">
            <v/>
          </cell>
          <cell r="C9790">
            <v>0</v>
          </cell>
          <cell r="D9790" t="str">
            <v/>
          </cell>
          <cell r="E9790">
            <v>0</v>
          </cell>
          <cell r="F9790">
            <v>0</v>
          </cell>
          <cell r="G9790">
            <v>0</v>
          </cell>
        </row>
        <row r="9791">
          <cell r="A9791" t="str">
            <v/>
          </cell>
          <cell r="B9791" t="str">
            <v/>
          </cell>
          <cell r="C9791">
            <v>0</v>
          </cell>
          <cell r="D9791" t="str">
            <v/>
          </cell>
          <cell r="E9791">
            <v>0</v>
          </cell>
          <cell r="F9791">
            <v>0</v>
          </cell>
          <cell r="G9791">
            <v>0</v>
          </cell>
        </row>
        <row r="9792">
          <cell r="A9792" t="str">
            <v/>
          </cell>
          <cell r="B9792" t="str">
            <v/>
          </cell>
          <cell r="C9792">
            <v>0</v>
          </cell>
          <cell r="D9792" t="str">
            <v/>
          </cell>
          <cell r="E9792">
            <v>0</v>
          </cell>
          <cell r="F9792">
            <v>0</v>
          </cell>
          <cell r="G9792">
            <v>0</v>
          </cell>
        </row>
        <row r="9793">
          <cell r="A9793" t="str">
            <v/>
          </cell>
          <cell r="B9793" t="str">
            <v/>
          </cell>
          <cell r="C9793">
            <v>0</v>
          </cell>
          <cell r="D9793" t="str">
            <v/>
          </cell>
          <cell r="E9793">
            <v>0</v>
          </cell>
          <cell r="F9793">
            <v>0</v>
          </cell>
          <cell r="G9793">
            <v>0</v>
          </cell>
        </row>
        <row r="9794">
          <cell r="A9794" t="str">
            <v/>
          </cell>
          <cell r="B9794" t="str">
            <v/>
          </cell>
          <cell r="C9794">
            <v>0</v>
          </cell>
          <cell r="D9794" t="str">
            <v/>
          </cell>
          <cell r="E9794">
            <v>0</v>
          </cell>
          <cell r="F9794">
            <v>0</v>
          </cell>
          <cell r="G9794">
            <v>0</v>
          </cell>
        </row>
        <row r="9795">
          <cell r="A9795" t="str">
            <v/>
          </cell>
          <cell r="B9795" t="str">
            <v/>
          </cell>
          <cell r="C9795">
            <v>0</v>
          </cell>
          <cell r="D9795" t="str">
            <v/>
          </cell>
          <cell r="E9795">
            <v>0</v>
          </cell>
          <cell r="F9795">
            <v>0</v>
          </cell>
          <cell r="G9795">
            <v>0</v>
          </cell>
        </row>
        <row r="9796">
          <cell r="A9796" t="str">
            <v/>
          </cell>
          <cell r="B9796" t="str">
            <v/>
          </cell>
          <cell r="C9796">
            <v>0</v>
          </cell>
          <cell r="D9796" t="str">
            <v/>
          </cell>
          <cell r="E9796">
            <v>0</v>
          </cell>
          <cell r="F9796">
            <v>0</v>
          </cell>
          <cell r="G9796">
            <v>0</v>
          </cell>
        </row>
        <row r="9797">
          <cell r="A9797">
            <v>0</v>
          </cell>
          <cell r="B9797">
            <v>0</v>
          </cell>
          <cell r="C9797">
            <v>0</v>
          </cell>
          <cell r="D9797">
            <v>0</v>
          </cell>
          <cell r="E9797">
            <v>0</v>
          </cell>
          <cell r="F9797" t="str">
            <v>Total C</v>
          </cell>
          <cell r="G9797">
            <v>0</v>
          </cell>
        </row>
        <row r="9798">
          <cell r="A9798">
            <v>0</v>
          </cell>
          <cell r="B9798">
            <v>0</v>
          </cell>
          <cell r="C9798">
            <v>0</v>
          </cell>
          <cell r="D9798">
            <v>0</v>
          </cell>
          <cell r="E9798">
            <v>0</v>
          </cell>
          <cell r="F9798">
            <v>0</v>
          </cell>
          <cell r="G9798">
            <v>0</v>
          </cell>
        </row>
        <row r="9799">
          <cell r="A9799" t="str">
            <v/>
          </cell>
          <cell r="B9799" t="str">
            <v/>
          </cell>
          <cell r="C9799">
            <v>0</v>
          </cell>
          <cell r="D9799" t="str">
            <v>Costo  Neto</v>
          </cell>
          <cell r="E9799">
            <v>0</v>
          </cell>
          <cell r="F9799" t="str">
            <v>Total D=A+B+C</v>
          </cell>
          <cell r="G9799">
            <v>0</v>
          </cell>
        </row>
        <row r="9801">
          <cell r="A9801" t="str">
            <v>ANALISIS DE PRECIOS</v>
          </cell>
          <cell r="B9801">
            <v>0</v>
          </cell>
          <cell r="C9801">
            <v>0</v>
          </cell>
          <cell r="D9801">
            <v>0</v>
          </cell>
          <cell r="E9801">
            <v>0</v>
          </cell>
          <cell r="F9801">
            <v>0</v>
          </cell>
          <cell r="G9801">
            <v>0</v>
          </cell>
        </row>
        <row r="9802">
          <cell r="A9802" t="str">
            <v>COMITENTE:</v>
          </cell>
          <cell r="B9802" t="str">
            <v>DIRECCIÓN DE ARQUITECTURA</v>
          </cell>
          <cell r="C9802">
            <v>0</v>
          </cell>
          <cell r="D9802">
            <v>0</v>
          </cell>
          <cell r="E9802">
            <v>0</v>
          </cell>
          <cell r="F9802">
            <v>0</v>
          </cell>
          <cell r="G9802">
            <v>0</v>
          </cell>
        </row>
        <row r="9803">
          <cell r="A9803" t="str">
            <v>CONTRATISTA:</v>
          </cell>
          <cell r="B9803" t="str">
            <v>FUNCIONALES SIGOP</v>
          </cell>
          <cell r="C9803">
            <v>0</v>
          </cell>
          <cell r="D9803">
            <v>0</v>
          </cell>
          <cell r="E9803">
            <v>0</v>
          </cell>
          <cell r="F9803">
            <v>0</v>
          </cell>
          <cell r="G9803">
            <v>0</v>
          </cell>
        </row>
        <row r="9804">
          <cell r="A9804" t="str">
            <v>OBRA:</v>
          </cell>
          <cell r="B9804" t="str">
            <v>PRUEBA PLANILLA DE MEDICION</v>
          </cell>
          <cell r="C9804">
            <v>0</v>
          </cell>
          <cell r="D9804">
            <v>0</v>
          </cell>
          <cell r="E9804">
            <v>0</v>
          </cell>
          <cell r="F9804" t="str">
            <v>PRECIOS A:</v>
          </cell>
          <cell r="G9804">
            <v>0</v>
          </cell>
        </row>
        <row r="9805">
          <cell r="A9805" t="str">
            <v>UBICACIÓN:</v>
          </cell>
          <cell r="B9805" t="str">
            <v>CENTRO CIVICO</v>
          </cell>
          <cell r="C9805">
            <v>0</v>
          </cell>
          <cell r="D9805">
            <v>0</v>
          </cell>
          <cell r="E9805">
            <v>0</v>
          </cell>
          <cell r="F9805">
            <v>0</v>
          </cell>
          <cell r="G9805">
            <v>0</v>
          </cell>
        </row>
        <row r="9806">
          <cell r="A9806" t="str">
            <v>RUBRO:</v>
          </cell>
          <cell r="B9806" t="str">
            <v/>
          </cell>
          <cell r="C9806" t="str">
            <v/>
          </cell>
          <cell r="D9806">
            <v>0</v>
          </cell>
          <cell r="E9806">
            <v>0</v>
          </cell>
          <cell r="F9806">
            <v>0</v>
          </cell>
          <cell r="G9806">
            <v>0</v>
          </cell>
        </row>
        <row r="9807">
          <cell r="A9807" t="str">
            <v>ITEM:</v>
          </cell>
          <cell r="B9807" t="str">
            <v/>
          </cell>
          <cell r="C9807" t="str">
            <v/>
          </cell>
          <cell r="D9807">
            <v>0</v>
          </cell>
          <cell r="E9807">
            <v>0</v>
          </cell>
          <cell r="F9807" t="str">
            <v>UNIDAD:</v>
          </cell>
          <cell r="G9807" t="str">
            <v/>
          </cell>
        </row>
        <row r="9808">
          <cell r="A9808">
            <v>0</v>
          </cell>
          <cell r="B9808">
            <v>0</v>
          </cell>
          <cell r="C9808">
            <v>0</v>
          </cell>
          <cell r="D9808">
            <v>0</v>
          </cell>
          <cell r="E9808">
            <v>0</v>
          </cell>
          <cell r="F9808">
            <v>0</v>
          </cell>
          <cell r="G9808">
            <v>0</v>
          </cell>
        </row>
        <row r="9809">
          <cell r="A9809" t="str">
            <v>DATOS REDETERMINACION</v>
          </cell>
          <cell r="B9809">
            <v>0</v>
          </cell>
          <cell r="C9809" t="str">
            <v>DESIGNACION</v>
          </cell>
          <cell r="D9809" t="str">
            <v>U</v>
          </cell>
          <cell r="E9809" t="str">
            <v>Cantidad</v>
          </cell>
          <cell r="F9809" t="str">
            <v>$ Unitarios</v>
          </cell>
          <cell r="G9809" t="str">
            <v>$ Parcial</v>
          </cell>
        </row>
        <row r="9810">
          <cell r="A9810" t="str">
            <v>CÓDIGO</v>
          </cell>
          <cell r="B9810" t="str">
            <v>DESCRIPCIÓN</v>
          </cell>
          <cell r="C9810">
            <v>0</v>
          </cell>
          <cell r="D9810">
            <v>0</v>
          </cell>
          <cell r="E9810">
            <v>0</v>
          </cell>
          <cell r="F9810">
            <v>0</v>
          </cell>
          <cell r="G9810">
            <v>0</v>
          </cell>
        </row>
        <row r="9811">
          <cell r="A9811">
            <v>0</v>
          </cell>
          <cell r="B9811">
            <v>0</v>
          </cell>
          <cell r="C9811" t="str">
            <v>A - MATERIALES</v>
          </cell>
          <cell r="D9811">
            <v>0</v>
          </cell>
          <cell r="E9811">
            <v>0</v>
          </cell>
          <cell r="F9811">
            <v>0</v>
          </cell>
          <cell r="G9811">
            <v>0</v>
          </cell>
        </row>
        <row r="9812">
          <cell r="A9812" t="str">
            <v/>
          </cell>
          <cell r="B9812" t="str">
            <v/>
          </cell>
          <cell r="C9812">
            <v>0</v>
          </cell>
          <cell r="D9812" t="str">
            <v/>
          </cell>
          <cell r="E9812">
            <v>0</v>
          </cell>
          <cell r="F9812">
            <v>0</v>
          </cell>
          <cell r="G9812">
            <v>0</v>
          </cell>
        </row>
        <row r="9813">
          <cell r="A9813" t="str">
            <v/>
          </cell>
          <cell r="B9813" t="str">
            <v/>
          </cell>
          <cell r="C9813">
            <v>0</v>
          </cell>
          <cell r="D9813" t="str">
            <v/>
          </cell>
          <cell r="E9813">
            <v>0</v>
          </cell>
          <cell r="F9813">
            <v>0</v>
          </cell>
          <cell r="G9813">
            <v>0</v>
          </cell>
        </row>
        <row r="9814">
          <cell r="A9814" t="str">
            <v/>
          </cell>
          <cell r="B9814" t="str">
            <v/>
          </cell>
          <cell r="C9814">
            <v>0</v>
          </cell>
          <cell r="D9814" t="str">
            <v/>
          </cell>
          <cell r="E9814">
            <v>0</v>
          </cell>
          <cell r="F9814">
            <v>0</v>
          </cell>
          <cell r="G9814">
            <v>0</v>
          </cell>
        </row>
        <row r="9815">
          <cell r="A9815" t="str">
            <v/>
          </cell>
          <cell r="B9815" t="str">
            <v/>
          </cell>
          <cell r="C9815">
            <v>0</v>
          </cell>
          <cell r="D9815" t="str">
            <v/>
          </cell>
          <cell r="E9815">
            <v>0</v>
          </cell>
          <cell r="F9815">
            <v>0</v>
          </cell>
          <cell r="G9815">
            <v>0</v>
          </cell>
        </row>
        <row r="9816">
          <cell r="A9816" t="str">
            <v/>
          </cell>
          <cell r="B9816" t="str">
            <v/>
          </cell>
          <cell r="C9816">
            <v>0</v>
          </cell>
          <cell r="D9816" t="str">
            <v/>
          </cell>
          <cell r="E9816">
            <v>0</v>
          </cell>
          <cell r="F9816">
            <v>0</v>
          </cell>
          <cell r="G9816">
            <v>0</v>
          </cell>
        </row>
        <row r="9817">
          <cell r="A9817" t="str">
            <v/>
          </cell>
          <cell r="B9817" t="str">
            <v/>
          </cell>
          <cell r="C9817">
            <v>0</v>
          </cell>
          <cell r="D9817" t="str">
            <v/>
          </cell>
          <cell r="E9817">
            <v>0</v>
          </cell>
          <cell r="F9817">
            <v>0</v>
          </cell>
          <cell r="G9817">
            <v>0</v>
          </cell>
        </row>
        <row r="9818">
          <cell r="A9818" t="str">
            <v/>
          </cell>
          <cell r="B9818" t="str">
            <v/>
          </cell>
          <cell r="C9818">
            <v>0</v>
          </cell>
          <cell r="D9818" t="str">
            <v/>
          </cell>
          <cell r="E9818">
            <v>0</v>
          </cell>
          <cell r="F9818">
            <v>0</v>
          </cell>
          <cell r="G9818">
            <v>0</v>
          </cell>
        </row>
        <row r="9819">
          <cell r="A9819" t="str">
            <v/>
          </cell>
          <cell r="B9819" t="str">
            <v/>
          </cell>
          <cell r="C9819">
            <v>0</v>
          </cell>
          <cell r="D9819" t="str">
            <v/>
          </cell>
          <cell r="E9819">
            <v>0</v>
          </cell>
          <cell r="F9819">
            <v>0</v>
          </cell>
          <cell r="G9819">
            <v>0</v>
          </cell>
        </row>
        <row r="9820">
          <cell r="A9820" t="str">
            <v/>
          </cell>
          <cell r="B9820" t="str">
            <v/>
          </cell>
          <cell r="C9820">
            <v>0</v>
          </cell>
          <cell r="D9820" t="str">
            <v/>
          </cell>
          <cell r="E9820">
            <v>0</v>
          </cell>
          <cell r="F9820">
            <v>0</v>
          </cell>
          <cell r="G9820">
            <v>0</v>
          </cell>
        </row>
        <row r="9821">
          <cell r="A9821" t="str">
            <v/>
          </cell>
          <cell r="B9821" t="str">
            <v/>
          </cell>
          <cell r="C9821">
            <v>0</v>
          </cell>
          <cell r="D9821" t="str">
            <v/>
          </cell>
          <cell r="E9821">
            <v>0</v>
          </cell>
          <cell r="F9821">
            <v>0</v>
          </cell>
          <cell r="G9821">
            <v>0</v>
          </cell>
        </row>
        <row r="9822">
          <cell r="A9822" t="str">
            <v/>
          </cell>
          <cell r="B9822" t="str">
            <v/>
          </cell>
          <cell r="C9822">
            <v>0</v>
          </cell>
          <cell r="D9822" t="str">
            <v/>
          </cell>
          <cell r="E9822">
            <v>0</v>
          </cell>
          <cell r="F9822">
            <v>0</v>
          </cell>
          <cell r="G9822">
            <v>0</v>
          </cell>
        </row>
        <row r="9823">
          <cell r="A9823" t="str">
            <v/>
          </cell>
          <cell r="B9823" t="str">
            <v/>
          </cell>
          <cell r="C9823">
            <v>0</v>
          </cell>
          <cell r="D9823" t="str">
            <v/>
          </cell>
          <cell r="E9823">
            <v>0</v>
          </cell>
          <cell r="F9823">
            <v>0</v>
          </cell>
          <cell r="G9823">
            <v>0</v>
          </cell>
        </row>
        <row r="9824">
          <cell r="A9824" t="str">
            <v/>
          </cell>
          <cell r="B9824" t="str">
            <v/>
          </cell>
          <cell r="C9824">
            <v>0</v>
          </cell>
          <cell r="D9824" t="str">
            <v/>
          </cell>
          <cell r="E9824">
            <v>0</v>
          </cell>
          <cell r="F9824">
            <v>0</v>
          </cell>
          <cell r="G9824">
            <v>0</v>
          </cell>
        </row>
        <row r="9825">
          <cell r="A9825" t="str">
            <v/>
          </cell>
          <cell r="B9825" t="str">
            <v/>
          </cell>
          <cell r="C9825">
            <v>0</v>
          </cell>
          <cell r="D9825" t="str">
            <v/>
          </cell>
          <cell r="E9825">
            <v>0</v>
          </cell>
          <cell r="F9825">
            <v>0</v>
          </cell>
          <cell r="G9825">
            <v>0</v>
          </cell>
        </row>
        <row r="9826">
          <cell r="A9826">
            <v>0</v>
          </cell>
          <cell r="B9826">
            <v>0</v>
          </cell>
          <cell r="C9826">
            <v>0</v>
          </cell>
          <cell r="D9826">
            <v>0</v>
          </cell>
          <cell r="E9826">
            <v>0</v>
          </cell>
          <cell r="F9826" t="str">
            <v>Total A</v>
          </cell>
          <cell r="G9826">
            <v>0</v>
          </cell>
        </row>
        <row r="9827">
          <cell r="A9827">
            <v>0</v>
          </cell>
          <cell r="B9827">
            <v>0</v>
          </cell>
          <cell r="C9827" t="str">
            <v>B - MANO DE OBRA</v>
          </cell>
          <cell r="D9827">
            <v>0</v>
          </cell>
          <cell r="E9827">
            <v>0</v>
          </cell>
          <cell r="F9827">
            <v>0</v>
          </cell>
          <cell r="G9827">
            <v>0</v>
          </cell>
        </row>
        <row r="9828">
          <cell r="A9828" t="str">
            <v/>
          </cell>
          <cell r="B9828">
            <v>0</v>
          </cell>
          <cell r="C9828">
            <v>0</v>
          </cell>
          <cell r="D9828" t="str">
            <v/>
          </cell>
          <cell r="E9828">
            <v>0</v>
          </cell>
          <cell r="F9828">
            <v>0</v>
          </cell>
          <cell r="G9828">
            <v>0</v>
          </cell>
        </row>
        <row r="9829">
          <cell r="A9829" t="str">
            <v/>
          </cell>
          <cell r="B9829">
            <v>0</v>
          </cell>
          <cell r="C9829">
            <v>0</v>
          </cell>
          <cell r="D9829" t="str">
            <v/>
          </cell>
          <cell r="E9829">
            <v>0</v>
          </cell>
          <cell r="F9829">
            <v>0</v>
          </cell>
          <cell r="G9829">
            <v>0</v>
          </cell>
        </row>
        <row r="9830">
          <cell r="A9830" t="str">
            <v/>
          </cell>
          <cell r="B9830">
            <v>0</v>
          </cell>
          <cell r="C9830">
            <v>0</v>
          </cell>
          <cell r="D9830" t="str">
            <v/>
          </cell>
          <cell r="E9830">
            <v>0</v>
          </cell>
          <cell r="F9830">
            <v>0</v>
          </cell>
          <cell r="G9830">
            <v>0</v>
          </cell>
        </row>
        <row r="9831">
          <cell r="A9831" t="str">
            <v/>
          </cell>
          <cell r="B9831">
            <v>0</v>
          </cell>
          <cell r="C9831">
            <v>0</v>
          </cell>
          <cell r="D9831" t="str">
            <v/>
          </cell>
          <cell r="E9831">
            <v>0</v>
          </cell>
          <cell r="F9831">
            <v>0</v>
          </cell>
          <cell r="G9831">
            <v>0</v>
          </cell>
        </row>
        <row r="9832">
          <cell r="A9832" t="str">
            <v/>
          </cell>
          <cell r="B9832">
            <v>0</v>
          </cell>
          <cell r="C9832">
            <v>0</v>
          </cell>
          <cell r="D9832" t="str">
            <v/>
          </cell>
          <cell r="E9832">
            <v>0</v>
          </cell>
          <cell r="F9832">
            <v>0</v>
          </cell>
          <cell r="G9832">
            <v>0</v>
          </cell>
        </row>
        <row r="9833">
          <cell r="A9833" t="str">
            <v/>
          </cell>
          <cell r="B9833">
            <v>0</v>
          </cell>
          <cell r="C9833">
            <v>0</v>
          </cell>
          <cell r="D9833" t="str">
            <v/>
          </cell>
          <cell r="E9833">
            <v>0</v>
          </cell>
          <cell r="F9833">
            <v>0</v>
          </cell>
          <cell r="G9833">
            <v>0</v>
          </cell>
        </row>
        <row r="9834">
          <cell r="A9834" t="str">
            <v/>
          </cell>
          <cell r="B9834">
            <v>0</v>
          </cell>
          <cell r="C9834">
            <v>0</v>
          </cell>
          <cell r="D9834" t="str">
            <v/>
          </cell>
          <cell r="E9834">
            <v>0</v>
          </cell>
          <cell r="F9834">
            <v>0</v>
          </cell>
          <cell r="G9834">
            <v>0</v>
          </cell>
        </row>
        <row r="9835">
          <cell r="A9835" t="str">
            <v/>
          </cell>
          <cell r="B9835">
            <v>0</v>
          </cell>
          <cell r="C9835">
            <v>0</v>
          </cell>
          <cell r="D9835" t="str">
            <v/>
          </cell>
          <cell r="E9835">
            <v>0</v>
          </cell>
          <cell r="F9835">
            <v>0</v>
          </cell>
          <cell r="G9835">
            <v>0</v>
          </cell>
        </row>
        <row r="9836">
          <cell r="A9836">
            <v>0</v>
          </cell>
          <cell r="B9836">
            <v>0</v>
          </cell>
          <cell r="C9836">
            <v>0</v>
          </cell>
          <cell r="D9836">
            <v>0</v>
          </cell>
          <cell r="E9836">
            <v>0</v>
          </cell>
          <cell r="F9836" t="str">
            <v>Total B</v>
          </cell>
          <cell r="G9836">
            <v>0</v>
          </cell>
        </row>
        <row r="9837">
          <cell r="A9837">
            <v>0</v>
          </cell>
          <cell r="B9837">
            <v>0</v>
          </cell>
          <cell r="C9837" t="str">
            <v>C - EQUIPOS</v>
          </cell>
          <cell r="D9837">
            <v>0</v>
          </cell>
          <cell r="E9837">
            <v>0</v>
          </cell>
          <cell r="F9837">
            <v>0</v>
          </cell>
          <cell r="G9837">
            <v>0</v>
          </cell>
        </row>
        <row r="9838">
          <cell r="A9838" t="str">
            <v/>
          </cell>
          <cell r="B9838" t="str">
            <v/>
          </cell>
          <cell r="C9838">
            <v>0</v>
          </cell>
          <cell r="D9838" t="str">
            <v/>
          </cell>
          <cell r="E9838">
            <v>0</v>
          </cell>
          <cell r="F9838">
            <v>0</v>
          </cell>
          <cell r="G9838">
            <v>0</v>
          </cell>
        </row>
        <row r="9839">
          <cell r="A9839" t="str">
            <v/>
          </cell>
          <cell r="B9839" t="str">
            <v/>
          </cell>
          <cell r="C9839">
            <v>0</v>
          </cell>
          <cell r="D9839" t="str">
            <v/>
          </cell>
          <cell r="E9839">
            <v>0</v>
          </cell>
          <cell r="F9839">
            <v>0</v>
          </cell>
          <cell r="G9839">
            <v>0</v>
          </cell>
        </row>
        <row r="9840">
          <cell r="A9840" t="str">
            <v/>
          </cell>
          <cell r="B9840" t="str">
            <v/>
          </cell>
          <cell r="C9840">
            <v>0</v>
          </cell>
          <cell r="D9840" t="str">
            <v/>
          </cell>
          <cell r="E9840">
            <v>0</v>
          </cell>
          <cell r="F9840">
            <v>0</v>
          </cell>
          <cell r="G9840">
            <v>0</v>
          </cell>
        </row>
        <row r="9841">
          <cell r="A9841" t="str">
            <v/>
          </cell>
          <cell r="B9841" t="str">
            <v/>
          </cell>
          <cell r="C9841">
            <v>0</v>
          </cell>
          <cell r="D9841" t="str">
            <v/>
          </cell>
          <cell r="E9841">
            <v>0</v>
          </cell>
          <cell r="F9841">
            <v>0</v>
          </cell>
          <cell r="G9841">
            <v>0</v>
          </cell>
        </row>
        <row r="9842">
          <cell r="A9842" t="str">
            <v/>
          </cell>
          <cell r="B9842" t="str">
            <v/>
          </cell>
          <cell r="C9842">
            <v>0</v>
          </cell>
          <cell r="D9842" t="str">
            <v/>
          </cell>
          <cell r="E9842">
            <v>0</v>
          </cell>
          <cell r="F9842">
            <v>0</v>
          </cell>
          <cell r="G9842">
            <v>0</v>
          </cell>
        </row>
        <row r="9843">
          <cell r="A9843" t="str">
            <v/>
          </cell>
          <cell r="B9843" t="str">
            <v/>
          </cell>
          <cell r="C9843">
            <v>0</v>
          </cell>
          <cell r="D9843" t="str">
            <v/>
          </cell>
          <cell r="E9843">
            <v>0</v>
          </cell>
          <cell r="F9843">
            <v>0</v>
          </cell>
          <cell r="G9843">
            <v>0</v>
          </cell>
        </row>
        <row r="9844">
          <cell r="A9844" t="str">
            <v/>
          </cell>
          <cell r="B9844" t="str">
            <v/>
          </cell>
          <cell r="C9844">
            <v>0</v>
          </cell>
          <cell r="D9844" t="str">
            <v/>
          </cell>
          <cell r="E9844">
            <v>0</v>
          </cell>
          <cell r="F9844">
            <v>0</v>
          </cell>
          <cell r="G9844">
            <v>0</v>
          </cell>
        </row>
        <row r="9845">
          <cell r="A9845" t="str">
            <v/>
          </cell>
          <cell r="B9845" t="str">
            <v/>
          </cell>
          <cell r="C9845">
            <v>0</v>
          </cell>
          <cell r="D9845" t="str">
            <v/>
          </cell>
          <cell r="E9845">
            <v>0</v>
          </cell>
          <cell r="F9845">
            <v>0</v>
          </cell>
          <cell r="G9845">
            <v>0</v>
          </cell>
        </row>
        <row r="9846">
          <cell r="A9846" t="str">
            <v/>
          </cell>
          <cell r="B9846" t="str">
            <v/>
          </cell>
          <cell r="C9846">
            <v>0</v>
          </cell>
          <cell r="D9846" t="str">
            <v/>
          </cell>
          <cell r="E9846">
            <v>0</v>
          </cell>
          <cell r="F9846">
            <v>0</v>
          </cell>
          <cell r="G9846">
            <v>0</v>
          </cell>
        </row>
        <row r="9847">
          <cell r="A9847">
            <v>0</v>
          </cell>
          <cell r="B9847">
            <v>0</v>
          </cell>
          <cell r="C9847">
            <v>0</v>
          </cell>
          <cell r="D9847">
            <v>0</v>
          </cell>
          <cell r="E9847">
            <v>0</v>
          </cell>
          <cell r="F9847" t="str">
            <v>Total C</v>
          </cell>
          <cell r="G9847">
            <v>0</v>
          </cell>
        </row>
        <row r="9848">
          <cell r="A9848">
            <v>0</v>
          </cell>
          <cell r="B9848">
            <v>0</v>
          </cell>
          <cell r="C9848">
            <v>0</v>
          </cell>
          <cell r="D9848">
            <v>0</v>
          </cell>
          <cell r="E9848">
            <v>0</v>
          </cell>
          <cell r="F9848">
            <v>0</v>
          </cell>
          <cell r="G9848">
            <v>0</v>
          </cell>
        </row>
        <row r="9849">
          <cell r="A9849" t="str">
            <v/>
          </cell>
          <cell r="B9849" t="str">
            <v/>
          </cell>
          <cell r="C9849">
            <v>0</v>
          </cell>
          <cell r="D9849" t="str">
            <v>Costo  Neto</v>
          </cell>
          <cell r="E9849">
            <v>0</v>
          </cell>
          <cell r="F9849" t="str">
            <v>Total D=A+B+C</v>
          </cell>
          <cell r="G9849">
            <v>0</v>
          </cell>
        </row>
        <row r="9851">
          <cell r="A9851" t="str">
            <v>ANALISIS DE PRECIOS</v>
          </cell>
          <cell r="B9851">
            <v>0</v>
          </cell>
          <cell r="C9851">
            <v>0</v>
          </cell>
          <cell r="D9851">
            <v>0</v>
          </cell>
          <cell r="E9851">
            <v>0</v>
          </cell>
          <cell r="F9851">
            <v>0</v>
          </cell>
          <cell r="G9851">
            <v>0</v>
          </cell>
        </row>
        <row r="9852">
          <cell r="A9852" t="str">
            <v>COMITENTE:</v>
          </cell>
          <cell r="B9852" t="str">
            <v>DIRECCIÓN DE ARQUITECTURA</v>
          </cell>
          <cell r="C9852">
            <v>0</v>
          </cell>
          <cell r="D9852">
            <v>0</v>
          </cell>
          <cell r="E9852">
            <v>0</v>
          </cell>
          <cell r="F9852">
            <v>0</v>
          </cell>
          <cell r="G9852">
            <v>0</v>
          </cell>
        </row>
        <row r="9853">
          <cell r="A9853" t="str">
            <v>CONTRATISTA:</v>
          </cell>
          <cell r="B9853" t="str">
            <v>FUNCIONALES SIGOP</v>
          </cell>
          <cell r="C9853">
            <v>0</v>
          </cell>
          <cell r="D9853">
            <v>0</v>
          </cell>
          <cell r="E9853">
            <v>0</v>
          </cell>
          <cell r="F9853">
            <v>0</v>
          </cell>
          <cell r="G9853">
            <v>0</v>
          </cell>
        </row>
        <row r="9854">
          <cell r="A9854" t="str">
            <v>OBRA:</v>
          </cell>
          <cell r="B9854" t="str">
            <v>PRUEBA PLANILLA DE MEDICION</v>
          </cell>
          <cell r="C9854">
            <v>0</v>
          </cell>
          <cell r="D9854">
            <v>0</v>
          </cell>
          <cell r="E9854">
            <v>0</v>
          </cell>
          <cell r="F9854" t="str">
            <v>PRECIOS A:</v>
          </cell>
          <cell r="G9854">
            <v>0</v>
          </cell>
        </row>
        <row r="9855">
          <cell r="A9855" t="str">
            <v>UBICACIÓN:</v>
          </cell>
          <cell r="B9855" t="str">
            <v>CENTRO CIVICO</v>
          </cell>
          <cell r="C9855">
            <v>0</v>
          </cell>
          <cell r="D9855">
            <v>0</v>
          </cell>
          <cell r="E9855">
            <v>0</v>
          </cell>
          <cell r="F9855">
            <v>0</v>
          </cell>
          <cell r="G9855">
            <v>0</v>
          </cell>
        </row>
        <row r="9856">
          <cell r="A9856" t="str">
            <v>RUBRO:</v>
          </cell>
          <cell r="B9856" t="str">
            <v/>
          </cell>
          <cell r="C9856" t="str">
            <v/>
          </cell>
          <cell r="D9856">
            <v>0</v>
          </cell>
          <cell r="E9856">
            <v>0</v>
          </cell>
          <cell r="F9856">
            <v>0</v>
          </cell>
          <cell r="G9856">
            <v>0</v>
          </cell>
        </row>
        <row r="9857">
          <cell r="A9857" t="str">
            <v>ITEM:</v>
          </cell>
          <cell r="B9857" t="str">
            <v/>
          </cell>
          <cell r="C9857" t="str">
            <v/>
          </cell>
          <cell r="D9857">
            <v>0</v>
          </cell>
          <cell r="E9857">
            <v>0</v>
          </cell>
          <cell r="F9857" t="str">
            <v>UNIDAD:</v>
          </cell>
          <cell r="G9857" t="str">
            <v/>
          </cell>
        </row>
        <row r="9858">
          <cell r="A9858">
            <v>0</v>
          </cell>
          <cell r="B9858">
            <v>0</v>
          </cell>
          <cell r="C9858">
            <v>0</v>
          </cell>
          <cell r="D9858">
            <v>0</v>
          </cell>
          <cell r="E9858">
            <v>0</v>
          </cell>
          <cell r="F9858">
            <v>0</v>
          </cell>
          <cell r="G9858">
            <v>0</v>
          </cell>
        </row>
        <row r="9859">
          <cell r="A9859" t="str">
            <v>DATOS REDETERMINACION</v>
          </cell>
          <cell r="B9859">
            <v>0</v>
          </cell>
          <cell r="C9859" t="str">
            <v>DESIGNACION</v>
          </cell>
          <cell r="D9859" t="str">
            <v>U</v>
          </cell>
          <cell r="E9859" t="str">
            <v>Cantidad</v>
          </cell>
          <cell r="F9859" t="str">
            <v>$ Unitarios</v>
          </cell>
          <cell r="G9859" t="str">
            <v>$ Parcial</v>
          </cell>
        </row>
        <row r="9860">
          <cell r="A9860" t="str">
            <v>CÓDIGO</v>
          </cell>
          <cell r="B9860" t="str">
            <v>DESCRIPCIÓN</v>
          </cell>
          <cell r="C9860">
            <v>0</v>
          </cell>
          <cell r="D9860">
            <v>0</v>
          </cell>
          <cell r="E9860">
            <v>0</v>
          </cell>
          <cell r="F9860">
            <v>0</v>
          </cell>
          <cell r="G9860">
            <v>0</v>
          </cell>
        </row>
        <row r="9861">
          <cell r="A9861">
            <v>0</v>
          </cell>
          <cell r="B9861">
            <v>0</v>
          </cell>
          <cell r="C9861" t="str">
            <v>A - MATERIALES</v>
          </cell>
          <cell r="D9861">
            <v>0</v>
          </cell>
          <cell r="E9861">
            <v>0</v>
          </cell>
          <cell r="F9861">
            <v>0</v>
          </cell>
          <cell r="G9861">
            <v>0</v>
          </cell>
        </row>
        <row r="9862">
          <cell r="A9862" t="str">
            <v/>
          </cell>
          <cell r="B9862" t="str">
            <v/>
          </cell>
          <cell r="C9862">
            <v>0</v>
          </cell>
          <cell r="D9862" t="str">
            <v/>
          </cell>
          <cell r="E9862">
            <v>0</v>
          </cell>
          <cell r="F9862">
            <v>0</v>
          </cell>
          <cell r="G9862">
            <v>0</v>
          </cell>
        </row>
        <row r="9863">
          <cell r="A9863" t="str">
            <v/>
          </cell>
          <cell r="B9863" t="str">
            <v/>
          </cell>
          <cell r="C9863">
            <v>0</v>
          </cell>
          <cell r="D9863" t="str">
            <v/>
          </cell>
          <cell r="E9863">
            <v>0</v>
          </cell>
          <cell r="F9863">
            <v>0</v>
          </cell>
          <cell r="G9863">
            <v>0</v>
          </cell>
        </row>
        <row r="9864">
          <cell r="A9864" t="str">
            <v/>
          </cell>
          <cell r="B9864" t="str">
            <v/>
          </cell>
          <cell r="C9864">
            <v>0</v>
          </cell>
          <cell r="D9864" t="str">
            <v/>
          </cell>
          <cell r="E9864">
            <v>0</v>
          </cell>
          <cell r="F9864">
            <v>0</v>
          </cell>
          <cell r="G9864">
            <v>0</v>
          </cell>
        </row>
        <row r="9865">
          <cell r="A9865" t="str">
            <v/>
          </cell>
          <cell r="B9865" t="str">
            <v/>
          </cell>
          <cell r="C9865">
            <v>0</v>
          </cell>
          <cell r="D9865" t="str">
            <v/>
          </cell>
          <cell r="E9865">
            <v>0</v>
          </cell>
          <cell r="F9865">
            <v>0</v>
          </cell>
          <cell r="G9865">
            <v>0</v>
          </cell>
        </row>
        <row r="9866">
          <cell r="A9866" t="str">
            <v/>
          </cell>
          <cell r="B9866" t="str">
            <v/>
          </cell>
          <cell r="C9866">
            <v>0</v>
          </cell>
          <cell r="D9866" t="str">
            <v/>
          </cell>
          <cell r="E9866">
            <v>0</v>
          </cell>
          <cell r="F9866">
            <v>0</v>
          </cell>
          <cell r="G9866">
            <v>0</v>
          </cell>
        </row>
        <row r="9867">
          <cell r="A9867" t="str">
            <v/>
          </cell>
          <cell r="B9867" t="str">
            <v/>
          </cell>
          <cell r="C9867">
            <v>0</v>
          </cell>
          <cell r="D9867" t="str">
            <v/>
          </cell>
          <cell r="E9867">
            <v>0</v>
          </cell>
          <cell r="F9867">
            <v>0</v>
          </cell>
          <cell r="G9867">
            <v>0</v>
          </cell>
        </row>
        <row r="9868">
          <cell r="A9868" t="str">
            <v/>
          </cell>
          <cell r="B9868" t="str">
            <v/>
          </cell>
          <cell r="C9868">
            <v>0</v>
          </cell>
          <cell r="D9868" t="str">
            <v/>
          </cell>
          <cell r="E9868">
            <v>0</v>
          </cell>
          <cell r="F9868">
            <v>0</v>
          </cell>
          <cell r="G9868">
            <v>0</v>
          </cell>
        </row>
        <row r="9869">
          <cell r="A9869" t="str">
            <v/>
          </cell>
          <cell r="B9869" t="str">
            <v/>
          </cell>
          <cell r="C9869">
            <v>0</v>
          </cell>
          <cell r="D9869" t="str">
            <v/>
          </cell>
          <cell r="E9869">
            <v>0</v>
          </cell>
          <cell r="F9869">
            <v>0</v>
          </cell>
          <cell r="G9869">
            <v>0</v>
          </cell>
        </row>
        <row r="9870">
          <cell r="A9870" t="str">
            <v/>
          </cell>
          <cell r="B9870" t="str">
            <v/>
          </cell>
          <cell r="C9870">
            <v>0</v>
          </cell>
          <cell r="D9870" t="str">
            <v/>
          </cell>
          <cell r="E9870">
            <v>0</v>
          </cell>
          <cell r="F9870">
            <v>0</v>
          </cell>
          <cell r="G9870">
            <v>0</v>
          </cell>
        </row>
        <row r="9871">
          <cell r="A9871" t="str">
            <v/>
          </cell>
          <cell r="B9871" t="str">
            <v/>
          </cell>
          <cell r="C9871">
            <v>0</v>
          </cell>
          <cell r="D9871" t="str">
            <v/>
          </cell>
          <cell r="E9871">
            <v>0</v>
          </cell>
          <cell r="F9871">
            <v>0</v>
          </cell>
          <cell r="G9871">
            <v>0</v>
          </cell>
        </row>
        <row r="9872">
          <cell r="A9872" t="str">
            <v/>
          </cell>
          <cell r="B9872" t="str">
            <v/>
          </cell>
          <cell r="C9872">
            <v>0</v>
          </cell>
          <cell r="D9872" t="str">
            <v/>
          </cell>
          <cell r="E9872">
            <v>0</v>
          </cell>
          <cell r="F9872">
            <v>0</v>
          </cell>
          <cell r="G9872">
            <v>0</v>
          </cell>
        </row>
        <row r="9873">
          <cell r="A9873" t="str">
            <v/>
          </cell>
          <cell r="B9873" t="str">
            <v/>
          </cell>
          <cell r="C9873">
            <v>0</v>
          </cell>
          <cell r="D9873" t="str">
            <v/>
          </cell>
          <cell r="E9873">
            <v>0</v>
          </cell>
          <cell r="F9873">
            <v>0</v>
          </cell>
          <cell r="G9873">
            <v>0</v>
          </cell>
        </row>
        <row r="9874">
          <cell r="A9874" t="str">
            <v/>
          </cell>
          <cell r="B9874" t="str">
            <v/>
          </cell>
          <cell r="C9874">
            <v>0</v>
          </cell>
          <cell r="D9874" t="str">
            <v/>
          </cell>
          <cell r="E9874">
            <v>0</v>
          </cell>
          <cell r="F9874">
            <v>0</v>
          </cell>
          <cell r="G9874">
            <v>0</v>
          </cell>
        </row>
        <row r="9875">
          <cell r="A9875" t="str">
            <v/>
          </cell>
          <cell r="B9875" t="str">
            <v/>
          </cell>
          <cell r="C9875">
            <v>0</v>
          </cell>
          <cell r="D9875" t="str">
            <v/>
          </cell>
          <cell r="E9875">
            <v>0</v>
          </cell>
          <cell r="F9875">
            <v>0</v>
          </cell>
          <cell r="G9875">
            <v>0</v>
          </cell>
        </row>
        <row r="9876">
          <cell r="A9876">
            <v>0</v>
          </cell>
          <cell r="B9876">
            <v>0</v>
          </cell>
          <cell r="C9876">
            <v>0</v>
          </cell>
          <cell r="D9876">
            <v>0</v>
          </cell>
          <cell r="E9876">
            <v>0</v>
          </cell>
          <cell r="F9876" t="str">
            <v>Total A</v>
          </cell>
          <cell r="G9876">
            <v>0</v>
          </cell>
        </row>
        <row r="9877">
          <cell r="A9877">
            <v>0</v>
          </cell>
          <cell r="B9877">
            <v>0</v>
          </cell>
          <cell r="C9877" t="str">
            <v>B - MANO DE OBRA</v>
          </cell>
          <cell r="D9877">
            <v>0</v>
          </cell>
          <cell r="E9877">
            <v>0</v>
          </cell>
          <cell r="F9877">
            <v>0</v>
          </cell>
          <cell r="G9877">
            <v>0</v>
          </cell>
        </row>
        <row r="9878">
          <cell r="A9878" t="str">
            <v/>
          </cell>
          <cell r="B9878">
            <v>0</v>
          </cell>
          <cell r="C9878">
            <v>0</v>
          </cell>
          <cell r="D9878" t="str">
            <v/>
          </cell>
          <cell r="E9878">
            <v>0</v>
          </cell>
          <cell r="F9878">
            <v>0</v>
          </cell>
          <cell r="G9878">
            <v>0</v>
          </cell>
        </row>
        <row r="9879">
          <cell r="A9879" t="str">
            <v/>
          </cell>
          <cell r="B9879">
            <v>0</v>
          </cell>
          <cell r="C9879">
            <v>0</v>
          </cell>
          <cell r="D9879" t="str">
            <v/>
          </cell>
          <cell r="E9879">
            <v>0</v>
          </cell>
          <cell r="F9879">
            <v>0</v>
          </cell>
          <cell r="G9879">
            <v>0</v>
          </cell>
        </row>
        <row r="9880">
          <cell r="A9880" t="str">
            <v/>
          </cell>
          <cell r="B9880">
            <v>0</v>
          </cell>
          <cell r="C9880">
            <v>0</v>
          </cell>
          <cell r="D9880" t="str">
            <v/>
          </cell>
          <cell r="E9880">
            <v>0</v>
          </cell>
          <cell r="F9880">
            <v>0</v>
          </cell>
          <cell r="G9880">
            <v>0</v>
          </cell>
        </row>
        <row r="9881">
          <cell r="A9881" t="str">
            <v/>
          </cell>
          <cell r="B9881">
            <v>0</v>
          </cell>
          <cell r="C9881">
            <v>0</v>
          </cell>
          <cell r="D9881" t="str">
            <v/>
          </cell>
          <cell r="E9881">
            <v>0</v>
          </cell>
          <cell r="F9881">
            <v>0</v>
          </cell>
          <cell r="G9881">
            <v>0</v>
          </cell>
        </row>
        <row r="9882">
          <cell r="A9882" t="str">
            <v/>
          </cell>
          <cell r="B9882">
            <v>0</v>
          </cell>
          <cell r="C9882">
            <v>0</v>
          </cell>
          <cell r="D9882" t="str">
            <v/>
          </cell>
          <cell r="E9882">
            <v>0</v>
          </cell>
          <cell r="F9882">
            <v>0</v>
          </cell>
          <cell r="G9882">
            <v>0</v>
          </cell>
        </row>
        <row r="9883">
          <cell r="A9883" t="str">
            <v/>
          </cell>
          <cell r="B9883">
            <v>0</v>
          </cell>
          <cell r="C9883">
            <v>0</v>
          </cell>
          <cell r="D9883" t="str">
            <v/>
          </cell>
          <cell r="E9883">
            <v>0</v>
          </cell>
          <cell r="F9883">
            <v>0</v>
          </cell>
          <cell r="G9883">
            <v>0</v>
          </cell>
        </row>
        <row r="9884">
          <cell r="A9884" t="str">
            <v/>
          </cell>
          <cell r="B9884">
            <v>0</v>
          </cell>
          <cell r="C9884">
            <v>0</v>
          </cell>
          <cell r="D9884" t="str">
            <v/>
          </cell>
          <cell r="E9884">
            <v>0</v>
          </cell>
          <cell r="F9884">
            <v>0</v>
          </cell>
          <cell r="G9884">
            <v>0</v>
          </cell>
        </row>
        <row r="9885">
          <cell r="A9885" t="str">
            <v/>
          </cell>
          <cell r="B9885">
            <v>0</v>
          </cell>
          <cell r="C9885">
            <v>0</v>
          </cell>
          <cell r="D9885" t="str">
            <v/>
          </cell>
          <cell r="E9885">
            <v>0</v>
          </cell>
          <cell r="F9885">
            <v>0</v>
          </cell>
          <cell r="G9885">
            <v>0</v>
          </cell>
        </row>
        <row r="9886">
          <cell r="A9886">
            <v>0</v>
          </cell>
          <cell r="B9886">
            <v>0</v>
          </cell>
          <cell r="C9886">
            <v>0</v>
          </cell>
          <cell r="D9886">
            <v>0</v>
          </cell>
          <cell r="E9886">
            <v>0</v>
          </cell>
          <cell r="F9886" t="str">
            <v>Total B</v>
          </cell>
          <cell r="G9886">
            <v>0</v>
          </cell>
        </row>
        <row r="9887">
          <cell r="A9887">
            <v>0</v>
          </cell>
          <cell r="B9887">
            <v>0</v>
          </cell>
          <cell r="C9887" t="str">
            <v>C - EQUIPOS</v>
          </cell>
          <cell r="D9887">
            <v>0</v>
          </cell>
          <cell r="E9887">
            <v>0</v>
          </cell>
          <cell r="F9887">
            <v>0</v>
          </cell>
          <cell r="G9887">
            <v>0</v>
          </cell>
        </row>
        <row r="9888">
          <cell r="A9888" t="str">
            <v/>
          </cell>
          <cell r="B9888" t="str">
            <v/>
          </cell>
          <cell r="C9888">
            <v>0</v>
          </cell>
          <cell r="D9888" t="str">
            <v/>
          </cell>
          <cell r="E9888">
            <v>0</v>
          </cell>
          <cell r="F9888">
            <v>0</v>
          </cell>
          <cell r="G9888">
            <v>0</v>
          </cell>
        </row>
        <row r="9889">
          <cell r="A9889" t="str">
            <v/>
          </cell>
          <cell r="B9889" t="str">
            <v/>
          </cell>
          <cell r="C9889">
            <v>0</v>
          </cell>
          <cell r="D9889" t="str">
            <v/>
          </cell>
          <cell r="E9889">
            <v>0</v>
          </cell>
          <cell r="F9889">
            <v>0</v>
          </cell>
          <cell r="G9889">
            <v>0</v>
          </cell>
        </row>
        <row r="9890">
          <cell r="A9890" t="str">
            <v/>
          </cell>
          <cell r="B9890" t="str">
            <v/>
          </cell>
          <cell r="C9890">
            <v>0</v>
          </cell>
          <cell r="D9890" t="str">
            <v/>
          </cell>
          <cell r="E9890">
            <v>0</v>
          </cell>
          <cell r="F9890">
            <v>0</v>
          </cell>
          <cell r="G9890">
            <v>0</v>
          </cell>
        </row>
        <row r="9891">
          <cell r="A9891" t="str">
            <v/>
          </cell>
          <cell r="B9891" t="str">
            <v/>
          </cell>
          <cell r="C9891">
            <v>0</v>
          </cell>
          <cell r="D9891" t="str">
            <v/>
          </cell>
          <cell r="E9891">
            <v>0</v>
          </cell>
          <cell r="F9891">
            <v>0</v>
          </cell>
          <cell r="G9891">
            <v>0</v>
          </cell>
        </row>
        <row r="9892">
          <cell r="A9892" t="str">
            <v/>
          </cell>
          <cell r="B9892" t="str">
            <v/>
          </cell>
          <cell r="C9892">
            <v>0</v>
          </cell>
          <cell r="D9892" t="str">
            <v/>
          </cell>
          <cell r="E9892">
            <v>0</v>
          </cell>
          <cell r="F9892">
            <v>0</v>
          </cell>
          <cell r="G9892">
            <v>0</v>
          </cell>
        </row>
        <row r="9893">
          <cell r="A9893" t="str">
            <v/>
          </cell>
          <cell r="B9893" t="str">
            <v/>
          </cell>
          <cell r="C9893">
            <v>0</v>
          </cell>
          <cell r="D9893" t="str">
            <v/>
          </cell>
          <cell r="E9893">
            <v>0</v>
          </cell>
          <cell r="F9893">
            <v>0</v>
          </cell>
          <cell r="G9893">
            <v>0</v>
          </cell>
        </row>
        <row r="9894">
          <cell r="A9894" t="str">
            <v/>
          </cell>
          <cell r="B9894" t="str">
            <v/>
          </cell>
          <cell r="C9894">
            <v>0</v>
          </cell>
          <cell r="D9894" t="str">
            <v/>
          </cell>
          <cell r="E9894">
            <v>0</v>
          </cell>
          <cell r="F9894">
            <v>0</v>
          </cell>
          <cell r="G9894">
            <v>0</v>
          </cell>
        </row>
        <row r="9895">
          <cell r="A9895" t="str">
            <v/>
          </cell>
          <cell r="B9895" t="str">
            <v/>
          </cell>
          <cell r="C9895">
            <v>0</v>
          </cell>
          <cell r="D9895" t="str">
            <v/>
          </cell>
          <cell r="E9895">
            <v>0</v>
          </cell>
          <cell r="F9895">
            <v>0</v>
          </cell>
          <cell r="G9895">
            <v>0</v>
          </cell>
        </row>
        <row r="9896">
          <cell r="A9896" t="str">
            <v/>
          </cell>
          <cell r="B9896" t="str">
            <v/>
          </cell>
          <cell r="C9896">
            <v>0</v>
          </cell>
          <cell r="D9896" t="str">
            <v/>
          </cell>
          <cell r="E9896">
            <v>0</v>
          </cell>
          <cell r="F9896">
            <v>0</v>
          </cell>
          <cell r="G9896">
            <v>0</v>
          </cell>
        </row>
        <row r="9897">
          <cell r="A9897">
            <v>0</v>
          </cell>
          <cell r="B9897">
            <v>0</v>
          </cell>
          <cell r="C9897">
            <v>0</v>
          </cell>
          <cell r="D9897">
            <v>0</v>
          </cell>
          <cell r="E9897">
            <v>0</v>
          </cell>
          <cell r="F9897" t="str">
            <v>Total C</v>
          </cell>
          <cell r="G9897">
            <v>0</v>
          </cell>
        </row>
        <row r="9898">
          <cell r="A9898">
            <v>0</v>
          </cell>
          <cell r="B9898">
            <v>0</v>
          </cell>
          <cell r="C9898">
            <v>0</v>
          </cell>
          <cell r="D9898">
            <v>0</v>
          </cell>
          <cell r="E9898">
            <v>0</v>
          </cell>
          <cell r="F9898">
            <v>0</v>
          </cell>
          <cell r="G9898">
            <v>0</v>
          </cell>
        </row>
        <row r="9899">
          <cell r="A9899" t="str">
            <v/>
          </cell>
          <cell r="B9899" t="str">
            <v/>
          </cell>
          <cell r="C9899">
            <v>0</v>
          </cell>
          <cell r="D9899" t="str">
            <v>Costo  Neto</v>
          </cell>
          <cell r="E9899">
            <v>0</v>
          </cell>
          <cell r="F9899" t="str">
            <v>Total D=A+B+C</v>
          </cell>
          <cell r="G9899">
            <v>0</v>
          </cell>
        </row>
        <row r="9901">
          <cell r="A9901" t="str">
            <v>ANALISIS DE PRECIOS</v>
          </cell>
          <cell r="B9901">
            <v>0</v>
          </cell>
          <cell r="C9901">
            <v>0</v>
          </cell>
          <cell r="D9901">
            <v>0</v>
          </cell>
          <cell r="E9901">
            <v>0</v>
          </cell>
          <cell r="F9901">
            <v>0</v>
          </cell>
          <cell r="G9901">
            <v>0</v>
          </cell>
        </row>
        <row r="9902">
          <cell r="A9902" t="str">
            <v>COMITENTE:</v>
          </cell>
          <cell r="B9902" t="str">
            <v>DIRECCIÓN DE ARQUITECTURA</v>
          </cell>
          <cell r="C9902">
            <v>0</v>
          </cell>
          <cell r="D9902">
            <v>0</v>
          </cell>
          <cell r="E9902">
            <v>0</v>
          </cell>
          <cell r="F9902">
            <v>0</v>
          </cell>
          <cell r="G9902">
            <v>0</v>
          </cell>
        </row>
        <row r="9903">
          <cell r="A9903" t="str">
            <v>CONTRATISTA:</v>
          </cell>
          <cell r="B9903" t="str">
            <v>FUNCIONALES SIGOP</v>
          </cell>
          <cell r="C9903">
            <v>0</v>
          </cell>
          <cell r="D9903">
            <v>0</v>
          </cell>
          <cell r="E9903">
            <v>0</v>
          </cell>
          <cell r="F9903">
            <v>0</v>
          </cell>
          <cell r="G9903">
            <v>0</v>
          </cell>
        </row>
        <row r="9904">
          <cell r="A9904" t="str">
            <v>OBRA:</v>
          </cell>
          <cell r="B9904" t="str">
            <v>PRUEBA PLANILLA DE MEDICION</v>
          </cell>
          <cell r="C9904">
            <v>0</v>
          </cell>
          <cell r="D9904">
            <v>0</v>
          </cell>
          <cell r="E9904">
            <v>0</v>
          </cell>
          <cell r="F9904" t="str">
            <v>PRECIOS A:</v>
          </cell>
          <cell r="G9904">
            <v>0</v>
          </cell>
        </row>
        <row r="9905">
          <cell r="A9905" t="str">
            <v>UBICACIÓN:</v>
          </cell>
          <cell r="B9905" t="str">
            <v>CENTRO CIVICO</v>
          </cell>
          <cell r="C9905">
            <v>0</v>
          </cell>
          <cell r="D9905">
            <v>0</v>
          </cell>
          <cell r="E9905">
            <v>0</v>
          </cell>
          <cell r="F9905">
            <v>0</v>
          </cell>
          <cell r="G9905">
            <v>0</v>
          </cell>
        </row>
        <row r="9906">
          <cell r="A9906" t="str">
            <v>RUBRO:</v>
          </cell>
          <cell r="B9906" t="str">
            <v/>
          </cell>
          <cell r="C9906" t="str">
            <v/>
          </cell>
          <cell r="D9906">
            <v>0</v>
          </cell>
          <cell r="E9906">
            <v>0</v>
          </cell>
          <cell r="F9906">
            <v>0</v>
          </cell>
          <cell r="G9906">
            <v>0</v>
          </cell>
        </row>
        <row r="9907">
          <cell r="A9907" t="str">
            <v>ITEM:</v>
          </cell>
          <cell r="B9907" t="str">
            <v/>
          </cell>
          <cell r="C9907" t="str">
            <v/>
          </cell>
          <cell r="D9907">
            <v>0</v>
          </cell>
          <cell r="E9907">
            <v>0</v>
          </cell>
          <cell r="F9907" t="str">
            <v>UNIDAD:</v>
          </cell>
          <cell r="G9907" t="str">
            <v/>
          </cell>
        </row>
        <row r="9908">
          <cell r="A9908">
            <v>0</v>
          </cell>
          <cell r="B9908">
            <v>0</v>
          </cell>
          <cell r="C9908">
            <v>0</v>
          </cell>
          <cell r="D9908">
            <v>0</v>
          </cell>
          <cell r="E9908">
            <v>0</v>
          </cell>
          <cell r="F9908">
            <v>0</v>
          </cell>
          <cell r="G9908">
            <v>0</v>
          </cell>
        </row>
        <row r="9909">
          <cell r="A9909" t="str">
            <v>DATOS REDETERMINACION</v>
          </cell>
          <cell r="B9909">
            <v>0</v>
          </cell>
          <cell r="C9909" t="str">
            <v>DESIGNACION</v>
          </cell>
          <cell r="D9909" t="str">
            <v>U</v>
          </cell>
          <cell r="E9909" t="str">
            <v>Cantidad</v>
          </cell>
          <cell r="F9909" t="str">
            <v>$ Unitarios</v>
          </cell>
          <cell r="G9909" t="str">
            <v>$ Parcial</v>
          </cell>
        </row>
        <row r="9910">
          <cell r="A9910" t="str">
            <v>CÓDIGO</v>
          </cell>
          <cell r="B9910" t="str">
            <v>DESCRIPCIÓN</v>
          </cell>
          <cell r="C9910">
            <v>0</v>
          </cell>
          <cell r="D9910">
            <v>0</v>
          </cell>
          <cell r="E9910">
            <v>0</v>
          </cell>
          <cell r="F9910">
            <v>0</v>
          </cell>
          <cell r="G9910">
            <v>0</v>
          </cell>
        </row>
        <row r="9911">
          <cell r="A9911">
            <v>0</v>
          </cell>
          <cell r="B9911">
            <v>0</v>
          </cell>
          <cell r="C9911" t="str">
            <v>A - MATERIALES</v>
          </cell>
          <cell r="D9911">
            <v>0</v>
          </cell>
          <cell r="E9911">
            <v>0</v>
          </cell>
          <cell r="F9911">
            <v>0</v>
          </cell>
          <cell r="G9911">
            <v>0</v>
          </cell>
        </row>
        <row r="9912">
          <cell r="A9912" t="str">
            <v/>
          </cell>
          <cell r="B9912" t="str">
            <v/>
          </cell>
          <cell r="C9912">
            <v>0</v>
          </cell>
          <cell r="D9912" t="str">
            <v/>
          </cell>
          <cell r="E9912">
            <v>0</v>
          </cell>
          <cell r="F9912">
            <v>0</v>
          </cell>
          <cell r="G9912">
            <v>0</v>
          </cell>
        </row>
        <row r="9913">
          <cell r="A9913" t="str">
            <v/>
          </cell>
          <cell r="B9913" t="str">
            <v/>
          </cell>
          <cell r="C9913">
            <v>0</v>
          </cell>
          <cell r="D9913" t="str">
            <v/>
          </cell>
          <cell r="E9913">
            <v>0</v>
          </cell>
          <cell r="F9913">
            <v>0</v>
          </cell>
          <cell r="G9913">
            <v>0</v>
          </cell>
        </row>
        <row r="9914">
          <cell r="A9914" t="str">
            <v/>
          </cell>
          <cell r="B9914" t="str">
            <v/>
          </cell>
          <cell r="C9914">
            <v>0</v>
          </cell>
          <cell r="D9914" t="str">
            <v/>
          </cell>
          <cell r="E9914">
            <v>0</v>
          </cell>
          <cell r="F9914">
            <v>0</v>
          </cell>
          <cell r="G9914">
            <v>0</v>
          </cell>
        </row>
        <row r="9915">
          <cell r="A9915" t="str">
            <v/>
          </cell>
          <cell r="B9915" t="str">
            <v/>
          </cell>
          <cell r="C9915">
            <v>0</v>
          </cell>
          <cell r="D9915" t="str">
            <v/>
          </cell>
          <cell r="E9915">
            <v>0</v>
          </cell>
          <cell r="F9915">
            <v>0</v>
          </cell>
          <cell r="G9915">
            <v>0</v>
          </cell>
        </row>
        <row r="9916">
          <cell r="A9916" t="str">
            <v/>
          </cell>
          <cell r="B9916" t="str">
            <v/>
          </cell>
          <cell r="C9916">
            <v>0</v>
          </cell>
          <cell r="D9916" t="str">
            <v/>
          </cell>
          <cell r="E9916">
            <v>0</v>
          </cell>
          <cell r="F9916">
            <v>0</v>
          </cell>
          <cell r="G9916">
            <v>0</v>
          </cell>
        </row>
        <row r="9917">
          <cell r="A9917" t="str">
            <v/>
          </cell>
          <cell r="B9917" t="str">
            <v/>
          </cell>
          <cell r="C9917">
            <v>0</v>
          </cell>
          <cell r="D9917" t="str">
            <v/>
          </cell>
          <cell r="E9917">
            <v>0</v>
          </cell>
          <cell r="F9917">
            <v>0</v>
          </cell>
          <cell r="G9917">
            <v>0</v>
          </cell>
        </row>
        <row r="9918">
          <cell r="A9918" t="str">
            <v/>
          </cell>
          <cell r="B9918" t="str">
            <v/>
          </cell>
          <cell r="C9918">
            <v>0</v>
          </cell>
          <cell r="D9918" t="str">
            <v/>
          </cell>
          <cell r="E9918">
            <v>0</v>
          </cell>
          <cell r="F9918">
            <v>0</v>
          </cell>
          <cell r="G9918">
            <v>0</v>
          </cell>
        </row>
        <row r="9919">
          <cell r="A9919" t="str">
            <v/>
          </cell>
          <cell r="B9919" t="str">
            <v/>
          </cell>
          <cell r="C9919">
            <v>0</v>
          </cell>
          <cell r="D9919" t="str">
            <v/>
          </cell>
          <cell r="E9919">
            <v>0</v>
          </cell>
          <cell r="F9919">
            <v>0</v>
          </cell>
          <cell r="G9919">
            <v>0</v>
          </cell>
        </row>
        <row r="9920">
          <cell r="A9920" t="str">
            <v/>
          </cell>
          <cell r="B9920" t="str">
            <v/>
          </cell>
          <cell r="C9920">
            <v>0</v>
          </cell>
          <cell r="D9920" t="str">
            <v/>
          </cell>
          <cell r="E9920">
            <v>0</v>
          </cell>
          <cell r="F9920">
            <v>0</v>
          </cell>
          <cell r="G9920">
            <v>0</v>
          </cell>
        </row>
        <row r="9921">
          <cell r="A9921" t="str">
            <v/>
          </cell>
          <cell r="B9921" t="str">
            <v/>
          </cell>
          <cell r="C9921">
            <v>0</v>
          </cell>
          <cell r="D9921" t="str">
            <v/>
          </cell>
          <cell r="E9921">
            <v>0</v>
          </cell>
          <cell r="F9921">
            <v>0</v>
          </cell>
          <cell r="G9921">
            <v>0</v>
          </cell>
        </row>
        <row r="9922">
          <cell r="A9922" t="str">
            <v/>
          </cell>
          <cell r="B9922" t="str">
            <v/>
          </cell>
          <cell r="C9922">
            <v>0</v>
          </cell>
          <cell r="D9922" t="str">
            <v/>
          </cell>
          <cell r="E9922">
            <v>0</v>
          </cell>
          <cell r="F9922">
            <v>0</v>
          </cell>
          <cell r="G9922">
            <v>0</v>
          </cell>
        </row>
        <row r="9923">
          <cell r="A9923" t="str">
            <v/>
          </cell>
          <cell r="B9923" t="str">
            <v/>
          </cell>
          <cell r="C9923">
            <v>0</v>
          </cell>
          <cell r="D9923" t="str">
            <v/>
          </cell>
          <cell r="E9923">
            <v>0</v>
          </cell>
          <cell r="F9923">
            <v>0</v>
          </cell>
          <cell r="G9923">
            <v>0</v>
          </cell>
        </row>
        <row r="9924">
          <cell r="A9924" t="str">
            <v/>
          </cell>
          <cell r="B9924" t="str">
            <v/>
          </cell>
          <cell r="C9924">
            <v>0</v>
          </cell>
          <cell r="D9924" t="str">
            <v/>
          </cell>
          <cell r="E9924">
            <v>0</v>
          </cell>
          <cell r="F9924">
            <v>0</v>
          </cell>
          <cell r="G9924">
            <v>0</v>
          </cell>
        </row>
        <row r="9925">
          <cell r="A9925" t="str">
            <v/>
          </cell>
          <cell r="B9925" t="str">
            <v/>
          </cell>
          <cell r="C9925">
            <v>0</v>
          </cell>
          <cell r="D9925" t="str">
            <v/>
          </cell>
          <cell r="E9925">
            <v>0</v>
          </cell>
          <cell r="F9925">
            <v>0</v>
          </cell>
          <cell r="G9925">
            <v>0</v>
          </cell>
        </row>
        <row r="9926">
          <cell r="A9926">
            <v>0</v>
          </cell>
          <cell r="B9926">
            <v>0</v>
          </cell>
          <cell r="C9926">
            <v>0</v>
          </cell>
          <cell r="D9926">
            <v>0</v>
          </cell>
          <cell r="E9926">
            <v>0</v>
          </cell>
          <cell r="F9926" t="str">
            <v>Total A</v>
          </cell>
          <cell r="G9926">
            <v>0</v>
          </cell>
        </row>
        <row r="9927">
          <cell r="A9927">
            <v>0</v>
          </cell>
          <cell r="B9927">
            <v>0</v>
          </cell>
          <cell r="C9927" t="str">
            <v>B - MANO DE OBRA</v>
          </cell>
          <cell r="D9927">
            <v>0</v>
          </cell>
          <cell r="E9927">
            <v>0</v>
          </cell>
          <cell r="F9927">
            <v>0</v>
          </cell>
          <cell r="G9927">
            <v>0</v>
          </cell>
        </row>
        <row r="9928">
          <cell r="A9928" t="str">
            <v/>
          </cell>
          <cell r="B9928">
            <v>0</v>
          </cell>
          <cell r="C9928">
            <v>0</v>
          </cell>
          <cell r="D9928" t="str">
            <v/>
          </cell>
          <cell r="E9928">
            <v>0</v>
          </cell>
          <cell r="F9928">
            <v>0</v>
          </cell>
          <cell r="G9928">
            <v>0</v>
          </cell>
        </row>
        <row r="9929">
          <cell r="A9929" t="str">
            <v/>
          </cell>
          <cell r="B9929">
            <v>0</v>
          </cell>
          <cell r="C9929">
            <v>0</v>
          </cell>
          <cell r="D9929" t="str">
            <v/>
          </cell>
          <cell r="E9929">
            <v>0</v>
          </cell>
          <cell r="F9929">
            <v>0</v>
          </cell>
          <cell r="G9929">
            <v>0</v>
          </cell>
        </row>
        <row r="9930">
          <cell r="A9930" t="str">
            <v/>
          </cell>
          <cell r="B9930">
            <v>0</v>
          </cell>
          <cell r="C9930">
            <v>0</v>
          </cell>
          <cell r="D9930" t="str">
            <v/>
          </cell>
          <cell r="E9930">
            <v>0</v>
          </cell>
          <cell r="F9930">
            <v>0</v>
          </cell>
          <cell r="G9930">
            <v>0</v>
          </cell>
        </row>
        <row r="9931">
          <cell r="A9931" t="str">
            <v/>
          </cell>
          <cell r="B9931">
            <v>0</v>
          </cell>
          <cell r="C9931">
            <v>0</v>
          </cell>
          <cell r="D9931" t="str">
            <v/>
          </cell>
          <cell r="E9931">
            <v>0</v>
          </cell>
          <cell r="F9931">
            <v>0</v>
          </cell>
          <cell r="G9931">
            <v>0</v>
          </cell>
        </row>
        <row r="9932">
          <cell r="A9932" t="str">
            <v/>
          </cell>
          <cell r="B9932">
            <v>0</v>
          </cell>
          <cell r="C9932">
            <v>0</v>
          </cell>
          <cell r="D9932" t="str">
            <v/>
          </cell>
          <cell r="E9932">
            <v>0</v>
          </cell>
          <cell r="F9932">
            <v>0</v>
          </cell>
          <cell r="G9932">
            <v>0</v>
          </cell>
        </row>
        <row r="9933">
          <cell r="A9933" t="str">
            <v/>
          </cell>
          <cell r="B9933">
            <v>0</v>
          </cell>
          <cell r="C9933">
            <v>0</v>
          </cell>
          <cell r="D9933" t="str">
            <v/>
          </cell>
          <cell r="E9933">
            <v>0</v>
          </cell>
          <cell r="F9933">
            <v>0</v>
          </cell>
          <cell r="G9933">
            <v>0</v>
          </cell>
        </row>
        <row r="9934">
          <cell r="A9934" t="str">
            <v/>
          </cell>
          <cell r="B9934">
            <v>0</v>
          </cell>
          <cell r="C9934">
            <v>0</v>
          </cell>
          <cell r="D9934" t="str">
            <v/>
          </cell>
          <cell r="E9934">
            <v>0</v>
          </cell>
          <cell r="F9934">
            <v>0</v>
          </cell>
          <cell r="G9934">
            <v>0</v>
          </cell>
        </row>
        <row r="9935">
          <cell r="A9935" t="str">
            <v/>
          </cell>
          <cell r="B9935">
            <v>0</v>
          </cell>
          <cell r="C9935">
            <v>0</v>
          </cell>
          <cell r="D9935" t="str">
            <v/>
          </cell>
          <cell r="E9935">
            <v>0</v>
          </cell>
          <cell r="F9935">
            <v>0</v>
          </cell>
          <cell r="G9935">
            <v>0</v>
          </cell>
        </row>
        <row r="9936">
          <cell r="A9936">
            <v>0</v>
          </cell>
          <cell r="B9936">
            <v>0</v>
          </cell>
          <cell r="C9936">
            <v>0</v>
          </cell>
          <cell r="D9936">
            <v>0</v>
          </cell>
          <cell r="E9936">
            <v>0</v>
          </cell>
          <cell r="F9936" t="str">
            <v>Total B</v>
          </cell>
          <cell r="G9936">
            <v>0</v>
          </cell>
        </row>
        <row r="9937">
          <cell r="A9937">
            <v>0</v>
          </cell>
          <cell r="B9937">
            <v>0</v>
          </cell>
          <cell r="C9937" t="str">
            <v>C - EQUIPOS</v>
          </cell>
          <cell r="D9937">
            <v>0</v>
          </cell>
          <cell r="E9937">
            <v>0</v>
          </cell>
          <cell r="F9937">
            <v>0</v>
          </cell>
          <cell r="G9937">
            <v>0</v>
          </cell>
        </row>
        <row r="9938">
          <cell r="A9938" t="str">
            <v/>
          </cell>
          <cell r="B9938" t="str">
            <v/>
          </cell>
          <cell r="C9938">
            <v>0</v>
          </cell>
          <cell r="D9938" t="str">
            <v/>
          </cell>
          <cell r="E9938">
            <v>0</v>
          </cell>
          <cell r="F9938">
            <v>0</v>
          </cell>
          <cell r="G9938">
            <v>0</v>
          </cell>
        </row>
        <row r="9939">
          <cell r="A9939" t="str">
            <v/>
          </cell>
          <cell r="B9939" t="str">
            <v/>
          </cell>
          <cell r="C9939">
            <v>0</v>
          </cell>
          <cell r="D9939" t="str">
            <v/>
          </cell>
          <cell r="E9939">
            <v>0</v>
          </cell>
          <cell r="F9939">
            <v>0</v>
          </cell>
          <cell r="G9939">
            <v>0</v>
          </cell>
        </row>
        <row r="9940">
          <cell r="A9940" t="str">
            <v/>
          </cell>
          <cell r="B9940" t="str">
            <v/>
          </cell>
          <cell r="C9940">
            <v>0</v>
          </cell>
          <cell r="D9940" t="str">
            <v/>
          </cell>
          <cell r="E9940">
            <v>0</v>
          </cell>
          <cell r="F9940">
            <v>0</v>
          </cell>
          <cell r="G9940">
            <v>0</v>
          </cell>
        </row>
        <row r="9941">
          <cell r="A9941" t="str">
            <v/>
          </cell>
          <cell r="B9941" t="str">
            <v/>
          </cell>
          <cell r="C9941">
            <v>0</v>
          </cell>
          <cell r="D9941" t="str">
            <v/>
          </cell>
          <cell r="E9941">
            <v>0</v>
          </cell>
          <cell r="F9941">
            <v>0</v>
          </cell>
          <cell r="G9941">
            <v>0</v>
          </cell>
        </row>
        <row r="9942">
          <cell r="A9942" t="str">
            <v/>
          </cell>
          <cell r="B9942" t="str">
            <v/>
          </cell>
          <cell r="C9942">
            <v>0</v>
          </cell>
          <cell r="D9942" t="str">
            <v/>
          </cell>
          <cell r="E9942">
            <v>0</v>
          </cell>
          <cell r="F9942">
            <v>0</v>
          </cell>
          <cell r="G9942">
            <v>0</v>
          </cell>
        </row>
        <row r="9943">
          <cell r="A9943" t="str">
            <v/>
          </cell>
          <cell r="B9943" t="str">
            <v/>
          </cell>
          <cell r="C9943">
            <v>0</v>
          </cell>
          <cell r="D9943" t="str">
            <v/>
          </cell>
          <cell r="E9943">
            <v>0</v>
          </cell>
          <cell r="F9943">
            <v>0</v>
          </cell>
          <cell r="G9943">
            <v>0</v>
          </cell>
        </row>
        <row r="9944">
          <cell r="A9944" t="str">
            <v/>
          </cell>
          <cell r="B9944" t="str">
            <v/>
          </cell>
          <cell r="C9944">
            <v>0</v>
          </cell>
          <cell r="D9944" t="str">
            <v/>
          </cell>
          <cell r="E9944">
            <v>0</v>
          </cell>
          <cell r="F9944">
            <v>0</v>
          </cell>
          <cell r="G9944">
            <v>0</v>
          </cell>
        </row>
        <row r="9945">
          <cell r="A9945" t="str">
            <v/>
          </cell>
          <cell r="B9945" t="str">
            <v/>
          </cell>
          <cell r="C9945">
            <v>0</v>
          </cell>
          <cell r="D9945" t="str">
            <v/>
          </cell>
          <cell r="E9945">
            <v>0</v>
          </cell>
          <cell r="F9945">
            <v>0</v>
          </cell>
          <cell r="G9945">
            <v>0</v>
          </cell>
        </row>
        <row r="9946">
          <cell r="A9946" t="str">
            <v/>
          </cell>
          <cell r="B9946" t="str">
            <v/>
          </cell>
          <cell r="C9946">
            <v>0</v>
          </cell>
          <cell r="D9946" t="str">
            <v/>
          </cell>
          <cell r="E9946">
            <v>0</v>
          </cell>
          <cell r="F9946">
            <v>0</v>
          </cell>
          <cell r="G9946">
            <v>0</v>
          </cell>
        </row>
        <row r="9947">
          <cell r="A9947">
            <v>0</v>
          </cell>
          <cell r="B9947">
            <v>0</v>
          </cell>
          <cell r="C9947">
            <v>0</v>
          </cell>
          <cell r="D9947">
            <v>0</v>
          </cell>
          <cell r="E9947">
            <v>0</v>
          </cell>
          <cell r="F9947" t="str">
            <v>Total C</v>
          </cell>
          <cell r="G9947">
            <v>0</v>
          </cell>
        </row>
        <row r="9948">
          <cell r="A9948">
            <v>0</v>
          </cell>
          <cell r="B9948">
            <v>0</v>
          </cell>
          <cell r="C9948">
            <v>0</v>
          </cell>
          <cell r="D9948">
            <v>0</v>
          </cell>
          <cell r="E9948">
            <v>0</v>
          </cell>
          <cell r="F9948">
            <v>0</v>
          </cell>
          <cell r="G9948">
            <v>0</v>
          </cell>
        </row>
        <row r="9949">
          <cell r="A9949" t="str">
            <v/>
          </cell>
          <cell r="B9949" t="str">
            <v/>
          </cell>
          <cell r="C9949">
            <v>0</v>
          </cell>
          <cell r="D9949" t="str">
            <v>Costo  Neto</v>
          </cell>
          <cell r="E9949">
            <v>0</v>
          </cell>
          <cell r="F9949" t="str">
            <v>Total D=A+B+C</v>
          </cell>
          <cell r="G9949">
            <v>0</v>
          </cell>
        </row>
        <row r="9951">
          <cell r="A9951" t="str">
            <v>ANALISIS DE PRECIOS</v>
          </cell>
          <cell r="B9951">
            <v>0</v>
          </cell>
          <cell r="C9951">
            <v>0</v>
          </cell>
          <cell r="D9951">
            <v>0</v>
          </cell>
          <cell r="E9951">
            <v>0</v>
          </cell>
          <cell r="F9951">
            <v>0</v>
          </cell>
          <cell r="G9951">
            <v>0</v>
          </cell>
        </row>
        <row r="9952">
          <cell r="A9952" t="str">
            <v>COMITENTE:</v>
          </cell>
          <cell r="B9952" t="str">
            <v>DIRECCIÓN DE ARQUITECTURA</v>
          </cell>
          <cell r="C9952">
            <v>0</v>
          </cell>
          <cell r="D9952">
            <v>0</v>
          </cell>
          <cell r="E9952">
            <v>0</v>
          </cell>
          <cell r="F9952">
            <v>0</v>
          </cell>
          <cell r="G9952">
            <v>0</v>
          </cell>
        </row>
        <row r="9953">
          <cell r="A9953" t="str">
            <v>CONTRATISTA:</v>
          </cell>
          <cell r="B9953" t="str">
            <v>FUNCIONALES SIGOP</v>
          </cell>
          <cell r="C9953">
            <v>0</v>
          </cell>
          <cell r="D9953">
            <v>0</v>
          </cell>
          <cell r="E9953">
            <v>0</v>
          </cell>
          <cell r="F9953">
            <v>0</v>
          </cell>
          <cell r="G9953">
            <v>0</v>
          </cell>
        </row>
        <row r="9954">
          <cell r="A9954" t="str">
            <v>OBRA:</v>
          </cell>
          <cell r="B9954" t="str">
            <v>PRUEBA PLANILLA DE MEDICION</v>
          </cell>
          <cell r="C9954">
            <v>0</v>
          </cell>
          <cell r="D9954">
            <v>0</v>
          </cell>
          <cell r="E9954">
            <v>0</v>
          </cell>
          <cell r="F9954" t="str">
            <v>PRECIOS A:</v>
          </cell>
          <cell r="G9954">
            <v>0</v>
          </cell>
        </row>
        <row r="9955">
          <cell r="A9955" t="str">
            <v>UBICACIÓN:</v>
          </cell>
          <cell r="B9955" t="str">
            <v>CENTRO CIVICO</v>
          </cell>
          <cell r="C9955">
            <v>0</v>
          </cell>
          <cell r="D9955">
            <v>0</v>
          </cell>
          <cell r="E9955">
            <v>0</v>
          </cell>
          <cell r="F9955">
            <v>0</v>
          </cell>
          <cell r="G9955">
            <v>0</v>
          </cell>
        </row>
        <row r="9956">
          <cell r="A9956" t="str">
            <v>RUBRO:</v>
          </cell>
          <cell r="B9956" t="str">
            <v/>
          </cell>
          <cell r="C9956" t="str">
            <v/>
          </cell>
          <cell r="D9956">
            <v>0</v>
          </cell>
          <cell r="E9956">
            <v>0</v>
          </cell>
          <cell r="F9956">
            <v>0</v>
          </cell>
          <cell r="G9956">
            <v>0</v>
          </cell>
        </row>
        <row r="9957">
          <cell r="A9957" t="str">
            <v>ITEM:</v>
          </cell>
          <cell r="B9957" t="str">
            <v/>
          </cell>
          <cell r="C9957" t="str">
            <v/>
          </cell>
          <cell r="D9957">
            <v>0</v>
          </cell>
          <cell r="E9957">
            <v>0</v>
          </cell>
          <cell r="F9957" t="str">
            <v>UNIDAD:</v>
          </cell>
          <cell r="G9957" t="str">
            <v/>
          </cell>
        </row>
        <row r="9958">
          <cell r="A9958">
            <v>0</v>
          </cell>
          <cell r="B9958">
            <v>0</v>
          </cell>
          <cell r="C9958">
            <v>0</v>
          </cell>
          <cell r="D9958">
            <v>0</v>
          </cell>
          <cell r="E9958">
            <v>0</v>
          </cell>
          <cell r="F9958">
            <v>0</v>
          </cell>
          <cell r="G9958">
            <v>0</v>
          </cell>
        </row>
        <row r="9959">
          <cell r="A9959" t="str">
            <v>DATOS REDETERMINACION</v>
          </cell>
          <cell r="B9959">
            <v>0</v>
          </cell>
          <cell r="C9959" t="str">
            <v>DESIGNACION</v>
          </cell>
          <cell r="D9959" t="str">
            <v>U</v>
          </cell>
          <cell r="E9959" t="str">
            <v>Cantidad</v>
          </cell>
          <cell r="F9959" t="str">
            <v>$ Unitarios</v>
          </cell>
          <cell r="G9959" t="str">
            <v>$ Parcial</v>
          </cell>
        </row>
        <row r="9960">
          <cell r="A9960" t="str">
            <v>CÓDIGO</v>
          </cell>
          <cell r="B9960" t="str">
            <v>DESCRIPCIÓN</v>
          </cell>
          <cell r="C9960">
            <v>0</v>
          </cell>
          <cell r="D9960">
            <v>0</v>
          </cell>
          <cell r="E9960">
            <v>0</v>
          </cell>
          <cell r="F9960">
            <v>0</v>
          </cell>
          <cell r="G9960">
            <v>0</v>
          </cell>
        </row>
        <row r="9961">
          <cell r="A9961">
            <v>0</v>
          </cell>
          <cell r="B9961">
            <v>0</v>
          </cell>
          <cell r="C9961" t="str">
            <v>A - MATERIALES</v>
          </cell>
          <cell r="D9961">
            <v>0</v>
          </cell>
          <cell r="E9961">
            <v>0</v>
          </cell>
          <cell r="F9961">
            <v>0</v>
          </cell>
          <cell r="G9961">
            <v>0</v>
          </cell>
        </row>
        <row r="9962">
          <cell r="A9962" t="str">
            <v/>
          </cell>
          <cell r="B9962" t="str">
            <v/>
          </cell>
          <cell r="C9962">
            <v>0</v>
          </cell>
          <cell r="D9962" t="str">
            <v/>
          </cell>
          <cell r="E9962">
            <v>0</v>
          </cell>
          <cell r="F9962">
            <v>0</v>
          </cell>
          <cell r="G9962">
            <v>0</v>
          </cell>
        </row>
        <row r="9963">
          <cell r="A9963" t="str">
            <v/>
          </cell>
          <cell r="B9963" t="str">
            <v/>
          </cell>
          <cell r="C9963">
            <v>0</v>
          </cell>
          <cell r="D9963" t="str">
            <v/>
          </cell>
          <cell r="E9963">
            <v>0</v>
          </cell>
          <cell r="F9963">
            <v>0</v>
          </cell>
          <cell r="G9963">
            <v>0</v>
          </cell>
        </row>
        <row r="9964">
          <cell r="A9964" t="str">
            <v/>
          </cell>
          <cell r="B9964" t="str">
            <v/>
          </cell>
          <cell r="C9964">
            <v>0</v>
          </cell>
          <cell r="D9964" t="str">
            <v/>
          </cell>
          <cell r="E9964">
            <v>0</v>
          </cell>
          <cell r="F9964">
            <v>0</v>
          </cell>
          <cell r="G9964">
            <v>0</v>
          </cell>
        </row>
        <row r="9965">
          <cell r="A9965" t="str">
            <v/>
          </cell>
          <cell r="B9965" t="str">
            <v/>
          </cell>
          <cell r="C9965">
            <v>0</v>
          </cell>
          <cell r="D9965" t="str">
            <v/>
          </cell>
          <cell r="E9965">
            <v>0</v>
          </cell>
          <cell r="F9965">
            <v>0</v>
          </cell>
          <cell r="G9965">
            <v>0</v>
          </cell>
        </row>
        <row r="9966">
          <cell r="A9966" t="str">
            <v/>
          </cell>
          <cell r="B9966" t="str">
            <v/>
          </cell>
          <cell r="C9966">
            <v>0</v>
          </cell>
          <cell r="D9966" t="str">
            <v/>
          </cell>
          <cell r="E9966">
            <v>0</v>
          </cell>
          <cell r="F9966">
            <v>0</v>
          </cell>
          <cell r="G9966">
            <v>0</v>
          </cell>
        </row>
        <row r="9967">
          <cell r="A9967" t="str">
            <v/>
          </cell>
          <cell r="B9967" t="str">
            <v/>
          </cell>
          <cell r="C9967">
            <v>0</v>
          </cell>
          <cell r="D9967" t="str">
            <v/>
          </cell>
          <cell r="E9967">
            <v>0</v>
          </cell>
          <cell r="F9967">
            <v>0</v>
          </cell>
          <cell r="G9967">
            <v>0</v>
          </cell>
        </row>
        <row r="9968">
          <cell r="A9968" t="str">
            <v/>
          </cell>
          <cell r="B9968" t="str">
            <v/>
          </cell>
          <cell r="C9968">
            <v>0</v>
          </cell>
          <cell r="D9968" t="str">
            <v/>
          </cell>
          <cell r="E9968">
            <v>0</v>
          </cell>
          <cell r="F9968">
            <v>0</v>
          </cell>
          <cell r="G9968">
            <v>0</v>
          </cell>
        </row>
        <row r="9969">
          <cell r="A9969" t="str">
            <v/>
          </cell>
          <cell r="B9969" t="str">
            <v/>
          </cell>
          <cell r="C9969">
            <v>0</v>
          </cell>
          <cell r="D9969" t="str">
            <v/>
          </cell>
          <cell r="E9969">
            <v>0</v>
          </cell>
          <cell r="F9969">
            <v>0</v>
          </cell>
          <cell r="G9969">
            <v>0</v>
          </cell>
        </row>
        <row r="9970">
          <cell r="A9970" t="str">
            <v/>
          </cell>
          <cell r="B9970" t="str">
            <v/>
          </cell>
          <cell r="C9970">
            <v>0</v>
          </cell>
          <cell r="D9970" t="str">
            <v/>
          </cell>
          <cell r="E9970">
            <v>0</v>
          </cell>
          <cell r="F9970">
            <v>0</v>
          </cell>
          <cell r="G9970">
            <v>0</v>
          </cell>
        </row>
        <row r="9971">
          <cell r="A9971" t="str">
            <v/>
          </cell>
          <cell r="B9971" t="str">
            <v/>
          </cell>
          <cell r="C9971">
            <v>0</v>
          </cell>
          <cell r="D9971" t="str">
            <v/>
          </cell>
          <cell r="E9971">
            <v>0</v>
          </cell>
          <cell r="F9971">
            <v>0</v>
          </cell>
          <cell r="G9971">
            <v>0</v>
          </cell>
        </row>
        <row r="9972">
          <cell r="A9972" t="str">
            <v/>
          </cell>
          <cell r="B9972" t="str">
            <v/>
          </cell>
          <cell r="C9972">
            <v>0</v>
          </cell>
          <cell r="D9972" t="str">
            <v/>
          </cell>
          <cell r="E9972">
            <v>0</v>
          </cell>
          <cell r="F9972">
            <v>0</v>
          </cell>
          <cell r="G9972">
            <v>0</v>
          </cell>
        </row>
        <row r="9973">
          <cell r="A9973" t="str">
            <v/>
          </cell>
          <cell r="B9973" t="str">
            <v/>
          </cell>
          <cell r="C9973">
            <v>0</v>
          </cell>
          <cell r="D9973" t="str">
            <v/>
          </cell>
          <cell r="E9973">
            <v>0</v>
          </cell>
          <cell r="F9973">
            <v>0</v>
          </cell>
          <cell r="G9973">
            <v>0</v>
          </cell>
        </row>
        <row r="9974">
          <cell r="A9974" t="str">
            <v/>
          </cell>
          <cell r="B9974" t="str">
            <v/>
          </cell>
          <cell r="C9974">
            <v>0</v>
          </cell>
          <cell r="D9974" t="str">
            <v/>
          </cell>
          <cell r="E9974">
            <v>0</v>
          </cell>
          <cell r="F9974">
            <v>0</v>
          </cell>
          <cell r="G9974">
            <v>0</v>
          </cell>
        </row>
        <row r="9975">
          <cell r="A9975" t="str">
            <v/>
          </cell>
          <cell r="B9975" t="str">
            <v/>
          </cell>
          <cell r="C9975">
            <v>0</v>
          </cell>
          <cell r="D9975" t="str">
            <v/>
          </cell>
          <cell r="E9975">
            <v>0</v>
          </cell>
          <cell r="F9975">
            <v>0</v>
          </cell>
          <cell r="G9975">
            <v>0</v>
          </cell>
        </row>
        <row r="9976">
          <cell r="A9976">
            <v>0</v>
          </cell>
          <cell r="B9976">
            <v>0</v>
          </cell>
          <cell r="C9976">
            <v>0</v>
          </cell>
          <cell r="D9976">
            <v>0</v>
          </cell>
          <cell r="E9976">
            <v>0</v>
          </cell>
          <cell r="F9976" t="str">
            <v>Total A</v>
          </cell>
          <cell r="G9976">
            <v>0</v>
          </cell>
        </row>
        <row r="9977">
          <cell r="A9977">
            <v>0</v>
          </cell>
          <cell r="B9977">
            <v>0</v>
          </cell>
          <cell r="C9977" t="str">
            <v>B - MANO DE OBRA</v>
          </cell>
          <cell r="D9977">
            <v>0</v>
          </cell>
          <cell r="E9977">
            <v>0</v>
          </cell>
          <cell r="F9977">
            <v>0</v>
          </cell>
          <cell r="G9977">
            <v>0</v>
          </cell>
        </row>
        <row r="9978">
          <cell r="A9978" t="str">
            <v/>
          </cell>
          <cell r="B9978">
            <v>0</v>
          </cell>
          <cell r="C9978">
            <v>0</v>
          </cell>
          <cell r="D9978" t="str">
            <v/>
          </cell>
          <cell r="E9978">
            <v>0</v>
          </cell>
          <cell r="F9978">
            <v>0</v>
          </cell>
          <cell r="G9978">
            <v>0</v>
          </cell>
        </row>
        <row r="9979">
          <cell r="A9979" t="str">
            <v/>
          </cell>
          <cell r="B9979">
            <v>0</v>
          </cell>
          <cell r="C9979">
            <v>0</v>
          </cell>
          <cell r="D9979" t="str">
            <v/>
          </cell>
          <cell r="E9979">
            <v>0</v>
          </cell>
          <cell r="F9979">
            <v>0</v>
          </cell>
          <cell r="G9979">
            <v>0</v>
          </cell>
        </row>
        <row r="9980">
          <cell r="A9980" t="str">
            <v/>
          </cell>
          <cell r="B9980">
            <v>0</v>
          </cell>
          <cell r="C9980">
            <v>0</v>
          </cell>
          <cell r="D9980" t="str">
            <v/>
          </cell>
          <cell r="E9980">
            <v>0</v>
          </cell>
          <cell r="F9980">
            <v>0</v>
          </cell>
          <cell r="G9980">
            <v>0</v>
          </cell>
        </row>
        <row r="9981">
          <cell r="A9981" t="str">
            <v/>
          </cell>
          <cell r="B9981">
            <v>0</v>
          </cell>
          <cell r="C9981">
            <v>0</v>
          </cell>
          <cell r="D9981" t="str">
            <v/>
          </cell>
          <cell r="E9981">
            <v>0</v>
          </cell>
          <cell r="F9981">
            <v>0</v>
          </cell>
          <cell r="G9981">
            <v>0</v>
          </cell>
        </row>
        <row r="9982">
          <cell r="A9982" t="str">
            <v/>
          </cell>
          <cell r="B9982">
            <v>0</v>
          </cell>
          <cell r="C9982">
            <v>0</v>
          </cell>
          <cell r="D9982" t="str">
            <v/>
          </cell>
          <cell r="E9982">
            <v>0</v>
          </cell>
          <cell r="F9982">
            <v>0</v>
          </cell>
          <cell r="G9982">
            <v>0</v>
          </cell>
        </row>
        <row r="9983">
          <cell r="A9983" t="str">
            <v/>
          </cell>
          <cell r="B9983">
            <v>0</v>
          </cell>
          <cell r="C9983">
            <v>0</v>
          </cell>
          <cell r="D9983" t="str">
            <v/>
          </cell>
          <cell r="E9983">
            <v>0</v>
          </cell>
          <cell r="F9983">
            <v>0</v>
          </cell>
          <cell r="G9983">
            <v>0</v>
          </cell>
        </row>
        <row r="9984">
          <cell r="A9984" t="str">
            <v/>
          </cell>
          <cell r="B9984">
            <v>0</v>
          </cell>
          <cell r="C9984">
            <v>0</v>
          </cell>
          <cell r="D9984" t="str">
            <v/>
          </cell>
          <cell r="E9984">
            <v>0</v>
          </cell>
          <cell r="F9984">
            <v>0</v>
          </cell>
          <cell r="G9984">
            <v>0</v>
          </cell>
        </row>
        <row r="9985">
          <cell r="A9985" t="str">
            <v/>
          </cell>
          <cell r="B9985">
            <v>0</v>
          </cell>
          <cell r="C9985">
            <v>0</v>
          </cell>
          <cell r="D9985" t="str">
            <v/>
          </cell>
          <cell r="E9985">
            <v>0</v>
          </cell>
          <cell r="F9985">
            <v>0</v>
          </cell>
          <cell r="G9985">
            <v>0</v>
          </cell>
        </row>
        <row r="9986">
          <cell r="A9986">
            <v>0</v>
          </cell>
          <cell r="B9986">
            <v>0</v>
          </cell>
          <cell r="C9986">
            <v>0</v>
          </cell>
          <cell r="D9986">
            <v>0</v>
          </cell>
          <cell r="E9986">
            <v>0</v>
          </cell>
          <cell r="F9986" t="str">
            <v>Total B</v>
          </cell>
          <cell r="G9986">
            <v>0</v>
          </cell>
        </row>
        <row r="9987">
          <cell r="A9987">
            <v>0</v>
          </cell>
          <cell r="B9987">
            <v>0</v>
          </cell>
          <cell r="C9987" t="str">
            <v>C - EQUIPOS</v>
          </cell>
          <cell r="D9987">
            <v>0</v>
          </cell>
          <cell r="E9987">
            <v>0</v>
          </cell>
          <cell r="F9987">
            <v>0</v>
          </cell>
          <cell r="G9987">
            <v>0</v>
          </cell>
        </row>
        <row r="9988">
          <cell r="A9988" t="str">
            <v/>
          </cell>
          <cell r="B9988" t="str">
            <v/>
          </cell>
          <cell r="C9988">
            <v>0</v>
          </cell>
          <cell r="D9988" t="str">
            <v/>
          </cell>
          <cell r="E9988">
            <v>0</v>
          </cell>
          <cell r="F9988">
            <v>0</v>
          </cell>
          <cell r="G9988">
            <v>0</v>
          </cell>
        </row>
        <row r="9989">
          <cell r="A9989" t="str">
            <v/>
          </cell>
          <cell r="B9989" t="str">
            <v/>
          </cell>
          <cell r="C9989">
            <v>0</v>
          </cell>
          <cell r="D9989" t="str">
            <v/>
          </cell>
          <cell r="E9989">
            <v>0</v>
          </cell>
          <cell r="F9989">
            <v>0</v>
          </cell>
          <cell r="G9989">
            <v>0</v>
          </cell>
        </row>
        <row r="9990">
          <cell r="A9990" t="str">
            <v/>
          </cell>
          <cell r="B9990" t="str">
            <v/>
          </cell>
          <cell r="C9990">
            <v>0</v>
          </cell>
          <cell r="D9990" t="str">
            <v/>
          </cell>
          <cell r="E9990">
            <v>0</v>
          </cell>
          <cell r="F9990">
            <v>0</v>
          </cell>
          <cell r="G9990">
            <v>0</v>
          </cell>
        </row>
        <row r="9991">
          <cell r="A9991" t="str">
            <v/>
          </cell>
          <cell r="B9991" t="str">
            <v/>
          </cell>
          <cell r="C9991">
            <v>0</v>
          </cell>
          <cell r="D9991" t="str">
            <v/>
          </cell>
          <cell r="E9991">
            <v>0</v>
          </cell>
          <cell r="F9991">
            <v>0</v>
          </cell>
          <cell r="G9991">
            <v>0</v>
          </cell>
        </row>
        <row r="9992">
          <cell r="A9992" t="str">
            <v/>
          </cell>
          <cell r="B9992" t="str">
            <v/>
          </cell>
          <cell r="C9992">
            <v>0</v>
          </cell>
          <cell r="D9992" t="str">
            <v/>
          </cell>
          <cell r="E9992">
            <v>0</v>
          </cell>
          <cell r="F9992">
            <v>0</v>
          </cell>
          <cell r="G9992">
            <v>0</v>
          </cell>
        </row>
        <row r="9993">
          <cell r="A9993" t="str">
            <v/>
          </cell>
          <cell r="B9993" t="str">
            <v/>
          </cell>
          <cell r="C9993">
            <v>0</v>
          </cell>
          <cell r="D9993" t="str">
            <v/>
          </cell>
          <cell r="E9993">
            <v>0</v>
          </cell>
          <cell r="F9993">
            <v>0</v>
          </cell>
          <cell r="G9993">
            <v>0</v>
          </cell>
        </row>
        <row r="9994">
          <cell r="A9994" t="str">
            <v/>
          </cell>
          <cell r="B9994" t="str">
            <v/>
          </cell>
          <cell r="C9994">
            <v>0</v>
          </cell>
          <cell r="D9994" t="str">
            <v/>
          </cell>
          <cell r="E9994">
            <v>0</v>
          </cell>
          <cell r="F9994">
            <v>0</v>
          </cell>
          <cell r="G9994">
            <v>0</v>
          </cell>
        </row>
        <row r="9995">
          <cell r="A9995" t="str">
            <v/>
          </cell>
          <cell r="B9995" t="str">
            <v/>
          </cell>
          <cell r="C9995">
            <v>0</v>
          </cell>
          <cell r="D9995" t="str">
            <v/>
          </cell>
          <cell r="E9995">
            <v>0</v>
          </cell>
          <cell r="F9995">
            <v>0</v>
          </cell>
          <cell r="G9995">
            <v>0</v>
          </cell>
        </row>
        <row r="9996">
          <cell r="A9996" t="str">
            <v/>
          </cell>
          <cell r="B9996" t="str">
            <v/>
          </cell>
          <cell r="C9996">
            <v>0</v>
          </cell>
          <cell r="D9996" t="str">
            <v/>
          </cell>
          <cell r="E9996">
            <v>0</v>
          </cell>
          <cell r="F9996">
            <v>0</v>
          </cell>
          <cell r="G9996">
            <v>0</v>
          </cell>
        </row>
        <row r="9997">
          <cell r="A9997">
            <v>0</v>
          </cell>
          <cell r="B9997">
            <v>0</v>
          </cell>
          <cell r="C9997">
            <v>0</v>
          </cell>
          <cell r="D9997">
            <v>0</v>
          </cell>
          <cell r="E9997">
            <v>0</v>
          </cell>
          <cell r="F9997" t="str">
            <v>Total C</v>
          </cell>
          <cell r="G9997">
            <v>0</v>
          </cell>
        </row>
        <row r="9998">
          <cell r="A9998">
            <v>0</v>
          </cell>
          <cell r="B9998">
            <v>0</v>
          </cell>
          <cell r="C9998">
            <v>0</v>
          </cell>
          <cell r="D9998">
            <v>0</v>
          </cell>
          <cell r="E9998">
            <v>0</v>
          </cell>
          <cell r="F9998">
            <v>0</v>
          </cell>
          <cell r="G9998">
            <v>0</v>
          </cell>
        </row>
        <row r="9999">
          <cell r="A9999" t="str">
            <v/>
          </cell>
          <cell r="B9999" t="str">
            <v/>
          </cell>
          <cell r="C9999">
            <v>0</v>
          </cell>
          <cell r="D9999" t="str">
            <v>Costo  Neto</v>
          </cell>
          <cell r="E9999">
            <v>0</v>
          </cell>
          <cell r="F9999" t="str">
            <v>Total D=A+B+C</v>
          </cell>
          <cell r="G9999">
            <v>0</v>
          </cell>
        </row>
        <row r="10001">
          <cell r="A10001" t="str">
            <v>ANALISIS DE PRECIOS</v>
          </cell>
          <cell r="B10001">
            <v>0</v>
          </cell>
          <cell r="C10001">
            <v>0</v>
          </cell>
          <cell r="D10001">
            <v>0</v>
          </cell>
          <cell r="E10001">
            <v>0</v>
          </cell>
          <cell r="F10001">
            <v>0</v>
          </cell>
          <cell r="G10001">
            <v>0</v>
          </cell>
        </row>
        <row r="10002">
          <cell r="A10002" t="str">
            <v>COMITENTE:</v>
          </cell>
          <cell r="B10002" t="str">
            <v>DIRECCIÓN DE ARQUITECTURA</v>
          </cell>
          <cell r="C10002">
            <v>0</v>
          </cell>
          <cell r="D10002">
            <v>0</v>
          </cell>
          <cell r="E10002">
            <v>0</v>
          </cell>
          <cell r="F10002">
            <v>0</v>
          </cell>
          <cell r="G10002">
            <v>0</v>
          </cell>
        </row>
        <row r="10003">
          <cell r="A10003" t="str">
            <v>CONTRATISTA:</v>
          </cell>
          <cell r="B10003" t="str">
            <v>FUNCIONALES SIGOP</v>
          </cell>
          <cell r="C10003">
            <v>0</v>
          </cell>
          <cell r="D10003">
            <v>0</v>
          </cell>
          <cell r="E10003">
            <v>0</v>
          </cell>
          <cell r="F10003">
            <v>0</v>
          </cell>
          <cell r="G10003">
            <v>0</v>
          </cell>
        </row>
        <row r="10004">
          <cell r="A10004" t="str">
            <v>OBRA:</v>
          </cell>
          <cell r="B10004" t="str">
            <v>PRUEBA PLANILLA DE MEDICION</v>
          </cell>
          <cell r="C10004">
            <v>0</v>
          </cell>
          <cell r="D10004">
            <v>0</v>
          </cell>
          <cell r="E10004">
            <v>0</v>
          </cell>
          <cell r="F10004" t="str">
            <v>PRECIOS A:</v>
          </cell>
          <cell r="G10004">
            <v>0</v>
          </cell>
        </row>
        <row r="10005">
          <cell r="A10005" t="str">
            <v>UBICACIÓN:</v>
          </cell>
          <cell r="B10005" t="str">
            <v>CENTRO CIVICO</v>
          </cell>
          <cell r="C10005">
            <v>0</v>
          </cell>
          <cell r="D10005">
            <v>0</v>
          </cell>
          <cell r="E10005">
            <v>0</v>
          </cell>
          <cell r="F10005">
            <v>0</v>
          </cell>
          <cell r="G10005">
            <v>0</v>
          </cell>
        </row>
        <row r="10006">
          <cell r="A10006" t="str">
            <v>RUBRO:</v>
          </cell>
          <cell r="B10006" t="str">
            <v/>
          </cell>
          <cell r="C10006" t="str">
            <v/>
          </cell>
          <cell r="D10006">
            <v>0</v>
          </cell>
          <cell r="E10006">
            <v>0</v>
          </cell>
          <cell r="F10006">
            <v>0</v>
          </cell>
          <cell r="G10006">
            <v>0</v>
          </cell>
        </row>
        <row r="10007">
          <cell r="A10007" t="str">
            <v>ITEM:</v>
          </cell>
          <cell r="B10007" t="str">
            <v/>
          </cell>
          <cell r="C10007" t="str">
            <v/>
          </cell>
          <cell r="D10007">
            <v>0</v>
          </cell>
          <cell r="E10007">
            <v>0</v>
          </cell>
          <cell r="F10007" t="str">
            <v>UNIDAD:</v>
          </cell>
          <cell r="G10007" t="str">
            <v/>
          </cell>
        </row>
        <row r="10008">
          <cell r="A10008">
            <v>0</v>
          </cell>
          <cell r="B10008">
            <v>0</v>
          </cell>
          <cell r="C10008">
            <v>0</v>
          </cell>
          <cell r="D10008">
            <v>0</v>
          </cell>
          <cell r="E10008">
            <v>0</v>
          </cell>
          <cell r="F10008">
            <v>0</v>
          </cell>
          <cell r="G10008">
            <v>0</v>
          </cell>
        </row>
        <row r="10009">
          <cell r="A10009" t="str">
            <v>DATOS REDETERMINACION</v>
          </cell>
          <cell r="B10009">
            <v>0</v>
          </cell>
          <cell r="C10009" t="str">
            <v>DESIGNACION</v>
          </cell>
          <cell r="D10009" t="str">
            <v>U</v>
          </cell>
          <cell r="E10009" t="str">
            <v>Cantidad</v>
          </cell>
          <cell r="F10009" t="str">
            <v>$ Unitarios</v>
          </cell>
          <cell r="G10009" t="str">
            <v>$ Parcial</v>
          </cell>
        </row>
        <row r="10010">
          <cell r="A10010" t="str">
            <v>CÓDIGO</v>
          </cell>
          <cell r="B10010" t="str">
            <v>DESCRIPCIÓN</v>
          </cell>
          <cell r="C10010">
            <v>0</v>
          </cell>
          <cell r="D10010">
            <v>0</v>
          </cell>
          <cell r="E10010">
            <v>0</v>
          </cell>
          <cell r="F10010">
            <v>0</v>
          </cell>
          <cell r="G10010">
            <v>0</v>
          </cell>
        </row>
        <row r="10011">
          <cell r="A10011">
            <v>0</v>
          </cell>
          <cell r="B10011">
            <v>0</v>
          </cell>
          <cell r="C10011" t="str">
            <v>A - MATERIALES</v>
          </cell>
          <cell r="D10011">
            <v>0</v>
          </cell>
          <cell r="E10011">
            <v>0</v>
          </cell>
          <cell r="F10011">
            <v>0</v>
          </cell>
          <cell r="G10011">
            <v>0</v>
          </cell>
        </row>
        <row r="10012">
          <cell r="A10012" t="str">
            <v/>
          </cell>
          <cell r="B10012" t="str">
            <v/>
          </cell>
          <cell r="C10012">
            <v>0</v>
          </cell>
          <cell r="D10012" t="str">
            <v/>
          </cell>
          <cell r="E10012">
            <v>0</v>
          </cell>
          <cell r="F10012">
            <v>0</v>
          </cell>
          <cell r="G10012">
            <v>0</v>
          </cell>
        </row>
        <row r="10013">
          <cell r="A10013" t="str">
            <v/>
          </cell>
          <cell r="B10013" t="str">
            <v/>
          </cell>
          <cell r="C10013">
            <v>0</v>
          </cell>
          <cell r="D10013" t="str">
            <v/>
          </cell>
          <cell r="E10013">
            <v>0</v>
          </cell>
          <cell r="F10013">
            <v>0</v>
          </cell>
          <cell r="G10013">
            <v>0</v>
          </cell>
        </row>
        <row r="10014">
          <cell r="A10014" t="str">
            <v/>
          </cell>
          <cell r="B10014" t="str">
            <v/>
          </cell>
          <cell r="C10014">
            <v>0</v>
          </cell>
          <cell r="D10014" t="str">
            <v/>
          </cell>
          <cell r="E10014">
            <v>0</v>
          </cell>
          <cell r="F10014">
            <v>0</v>
          </cell>
          <cell r="G10014">
            <v>0</v>
          </cell>
        </row>
        <row r="10015">
          <cell r="A10015" t="str">
            <v/>
          </cell>
          <cell r="B10015" t="str">
            <v/>
          </cell>
          <cell r="C10015">
            <v>0</v>
          </cell>
          <cell r="D10015" t="str">
            <v/>
          </cell>
          <cell r="E10015">
            <v>0</v>
          </cell>
          <cell r="F10015">
            <v>0</v>
          </cell>
          <cell r="G10015">
            <v>0</v>
          </cell>
        </row>
        <row r="10016">
          <cell r="A10016" t="str">
            <v/>
          </cell>
          <cell r="B10016" t="str">
            <v/>
          </cell>
          <cell r="C10016">
            <v>0</v>
          </cell>
          <cell r="D10016" t="str">
            <v/>
          </cell>
          <cell r="E10016">
            <v>0</v>
          </cell>
          <cell r="F10016">
            <v>0</v>
          </cell>
          <cell r="G10016">
            <v>0</v>
          </cell>
        </row>
        <row r="10017">
          <cell r="A10017" t="str">
            <v/>
          </cell>
          <cell r="B10017" t="str">
            <v/>
          </cell>
          <cell r="C10017">
            <v>0</v>
          </cell>
          <cell r="D10017" t="str">
            <v/>
          </cell>
          <cell r="E10017">
            <v>0</v>
          </cell>
          <cell r="F10017">
            <v>0</v>
          </cell>
          <cell r="G10017">
            <v>0</v>
          </cell>
        </row>
        <row r="10018">
          <cell r="A10018" t="str">
            <v/>
          </cell>
          <cell r="B10018" t="str">
            <v/>
          </cell>
          <cell r="C10018">
            <v>0</v>
          </cell>
          <cell r="D10018" t="str">
            <v/>
          </cell>
          <cell r="E10018">
            <v>0</v>
          </cell>
          <cell r="F10018">
            <v>0</v>
          </cell>
          <cell r="G10018">
            <v>0</v>
          </cell>
        </row>
        <row r="10019">
          <cell r="A10019" t="str">
            <v/>
          </cell>
          <cell r="B10019" t="str">
            <v/>
          </cell>
          <cell r="C10019">
            <v>0</v>
          </cell>
          <cell r="D10019" t="str">
            <v/>
          </cell>
          <cell r="E10019">
            <v>0</v>
          </cell>
          <cell r="F10019">
            <v>0</v>
          </cell>
          <cell r="G10019">
            <v>0</v>
          </cell>
        </row>
        <row r="10020">
          <cell r="A10020" t="str">
            <v/>
          </cell>
          <cell r="B10020" t="str">
            <v/>
          </cell>
          <cell r="C10020">
            <v>0</v>
          </cell>
          <cell r="D10020" t="str">
            <v/>
          </cell>
          <cell r="E10020">
            <v>0</v>
          </cell>
          <cell r="F10020">
            <v>0</v>
          </cell>
          <cell r="G10020">
            <v>0</v>
          </cell>
        </row>
        <row r="10021">
          <cell r="A10021" t="str">
            <v/>
          </cell>
          <cell r="B10021" t="str">
            <v/>
          </cell>
          <cell r="C10021">
            <v>0</v>
          </cell>
          <cell r="D10021" t="str">
            <v/>
          </cell>
          <cell r="E10021">
            <v>0</v>
          </cell>
          <cell r="F10021">
            <v>0</v>
          </cell>
          <cell r="G10021">
            <v>0</v>
          </cell>
        </row>
        <row r="10022">
          <cell r="A10022" t="str">
            <v/>
          </cell>
          <cell r="B10022" t="str">
            <v/>
          </cell>
          <cell r="C10022">
            <v>0</v>
          </cell>
          <cell r="D10022" t="str">
            <v/>
          </cell>
          <cell r="E10022">
            <v>0</v>
          </cell>
          <cell r="F10022">
            <v>0</v>
          </cell>
          <cell r="G10022">
            <v>0</v>
          </cell>
        </row>
        <row r="10023">
          <cell r="A10023" t="str">
            <v/>
          </cell>
          <cell r="B10023" t="str">
            <v/>
          </cell>
          <cell r="C10023">
            <v>0</v>
          </cell>
          <cell r="D10023" t="str">
            <v/>
          </cell>
          <cell r="E10023">
            <v>0</v>
          </cell>
          <cell r="F10023">
            <v>0</v>
          </cell>
          <cell r="G10023">
            <v>0</v>
          </cell>
        </row>
        <row r="10024">
          <cell r="A10024" t="str">
            <v/>
          </cell>
          <cell r="B10024" t="str">
            <v/>
          </cell>
          <cell r="C10024">
            <v>0</v>
          </cell>
          <cell r="D10024" t="str">
            <v/>
          </cell>
          <cell r="E10024">
            <v>0</v>
          </cell>
          <cell r="F10024">
            <v>0</v>
          </cell>
          <cell r="G10024">
            <v>0</v>
          </cell>
        </row>
        <row r="10025">
          <cell r="A10025" t="str">
            <v/>
          </cell>
          <cell r="B10025" t="str">
            <v/>
          </cell>
          <cell r="C10025">
            <v>0</v>
          </cell>
          <cell r="D10025" t="str">
            <v/>
          </cell>
          <cell r="E10025">
            <v>0</v>
          </cell>
          <cell r="F10025">
            <v>0</v>
          </cell>
          <cell r="G10025">
            <v>0</v>
          </cell>
        </row>
        <row r="10026">
          <cell r="A10026">
            <v>0</v>
          </cell>
          <cell r="B10026">
            <v>0</v>
          </cell>
          <cell r="C10026">
            <v>0</v>
          </cell>
          <cell r="D10026">
            <v>0</v>
          </cell>
          <cell r="E10026">
            <v>0</v>
          </cell>
          <cell r="F10026" t="str">
            <v>Total A</v>
          </cell>
          <cell r="G10026">
            <v>0</v>
          </cell>
        </row>
        <row r="10027">
          <cell r="A10027">
            <v>0</v>
          </cell>
          <cell r="B10027">
            <v>0</v>
          </cell>
          <cell r="C10027" t="str">
            <v>B - MANO DE OBRA</v>
          </cell>
          <cell r="D10027">
            <v>0</v>
          </cell>
          <cell r="E10027">
            <v>0</v>
          </cell>
          <cell r="F10027">
            <v>0</v>
          </cell>
          <cell r="G10027">
            <v>0</v>
          </cell>
        </row>
        <row r="10028">
          <cell r="A10028" t="str">
            <v/>
          </cell>
          <cell r="B10028">
            <v>0</v>
          </cell>
          <cell r="C10028">
            <v>0</v>
          </cell>
          <cell r="D10028" t="str">
            <v/>
          </cell>
          <cell r="E10028">
            <v>0</v>
          </cell>
          <cell r="F10028">
            <v>0</v>
          </cell>
          <cell r="G10028">
            <v>0</v>
          </cell>
        </row>
        <row r="10029">
          <cell r="A10029" t="str">
            <v/>
          </cell>
          <cell r="B10029">
            <v>0</v>
          </cell>
          <cell r="C10029">
            <v>0</v>
          </cell>
          <cell r="D10029" t="str">
            <v/>
          </cell>
          <cell r="E10029">
            <v>0</v>
          </cell>
          <cell r="F10029">
            <v>0</v>
          </cell>
          <cell r="G10029">
            <v>0</v>
          </cell>
        </row>
        <row r="10030">
          <cell r="A10030" t="str">
            <v/>
          </cell>
          <cell r="B10030">
            <v>0</v>
          </cell>
          <cell r="C10030">
            <v>0</v>
          </cell>
          <cell r="D10030" t="str">
            <v/>
          </cell>
          <cell r="E10030">
            <v>0</v>
          </cell>
          <cell r="F10030">
            <v>0</v>
          </cell>
          <cell r="G10030">
            <v>0</v>
          </cell>
        </row>
        <row r="10031">
          <cell r="A10031" t="str">
            <v/>
          </cell>
          <cell r="B10031">
            <v>0</v>
          </cell>
          <cell r="C10031">
            <v>0</v>
          </cell>
          <cell r="D10031" t="str">
            <v/>
          </cell>
          <cell r="E10031">
            <v>0</v>
          </cell>
          <cell r="F10031">
            <v>0</v>
          </cell>
          <cell r="G10031">
            <v>0</v>
          </cell>
        </row>
        <row r="10032">
          <cell r="A10032" t="str">
            <v/>
          </cell>
          <cell r="B10032">
            <v>0</v>
          </cell>
          <cell r="C10032">
            <v>0</v>
          </cell>
          <cell r="D10032" t="str">
            <v/>
          </cell>
          <cell r="E10032">
            <v>0</v>
          </cell>
          <cell r="F10032">
            <v>0</v>
          </cell>
          <cell r="G10032">
            <v>0</v>
          </cell>
        </row>
        <row r="10033">
          <cell r="A10033" t="str">
            <v/>
          </cell>
          <cell r="B10033">
            <v>0</v>
          </cell>
          <cell r="C10033">
            <v>0</v>
          </cell>
          <cell r="D10033" t="str">
            <v/>
          </cell>
          <cell r="E10033">
            <v>0</v>
          </cell>
          <cell r="F10033">
            <v>0</v>
          </cell>
          <cell r="G10033">
            <v>0</v>
          </cell>
        </row>
        <row r="10034">
          <cell r="A10034" t="str">
            <v/>
          </cell>
          <cell r="B10034">
            <v>0</v>
          </cell>
          <cell r="C10034">
            <v>0</v>
          </cell>
          <cell r="D10034" t="str">
            <v/>
          </cell>
          <cell r="E10034">
            <v>0</v>
          </cell>
          <cell r="F10034">
            <v>0</v>
          </cell>
          <cell r="G10034">
            <v>0</v>
          </cell>
        </row>
        <row r="10035">
          <cell r="A10035" t="str">
            <v/>
          </cell>
          <cell r="B10035">
            <v>0</v>
          </cell>
          <cell r="C10035">
            <v>0</v>
          </cell>
          <cell r="D10035" t="str">
            <v/>
          </cell>
          <cell r="E10035">
            <v>0</v>
          </cell>
          <cell r="F10035">
            <v>0</v>
          </cell>
          <cell r="G10035">
            <v>0</v>
          </cell>
        </row>
        <row r="10036">
          <cell r="A10036">
            <v>0</v>
          </cell>
          <cell r="B10036">
            <v>0</v>
          </cell>
          <cell r="C10036">
            <v>0</v>
          </cell>
          <cell r="D10036">
            <v>0</v>
          </cell>
          <cell r="E10036">
            <v>0</v>
          </cell>
          <cell r="F10036" t="str">
            <v>Total B</v>
          </cell>
          <cell r="G10036">
            <v>0</v>
          </cell>
        </row>
        <row r="10037">
          <cell r="A10037">
            <v>0</v>
          </cell>
          <cell r="B10037">
            <v>0</v>
          </cell>
          <cell r="C10037" t="str">
            <v>C - EQUIPOS</v>
          </cell>
          <cell r="D10037">
            <v>0</v>
          </cell>
          <cell r="E10037">
            <v>0</v>
          </cell>
          <cell r="F10037">
            <v>0</v>
          </cell>
          <cell r="G10037">
            <v>0</v>
          </cell>
        </row>
        <row r="10038">
          <cell r="A10038" t="str">
            <v/>
          </cell>
          <cell r="B10038" t="str">
            <v/>
          </cell>
          <cell r="C10038">
            <v>0</v>
          </cell>
          <cell r="D10038" t="str">
            <v/>
          </cell>
          <cell r="E10038">
            <v>0</v>
          </cell>
          <cell r="F10038">
            <v>0</v>
          </cell>
          <cell r="G10038">
            <v>0</v>
          </cell>
        </row>
        <row r="10039">
          <cell r="A10039" t="str">
            <v/>
          </cell>
          <cell r="B10039" t="str">
            <v/>
          </cell>
          <cell r="C10039">
            <v>0</v>
          </cell>
          <cell r="D10039" t="str">
            <v/>
          </cell>
          <cell r="E10039">
            <v>0</v>
          </cell>
          <cell r="F10039">
            <v>0</v>
          </cell>
          <cell r="G10039">
            <v>0</v>
          </cell>
        </row>
        <row r="10040">
          <cell r="A10040" t="str">
            <v/>
          </cell>
          <cell r="B10040" t="str">
            <v/>
          </cell>
          <cell r="C10040">
            <v>0</v>
          </cell>
          <cell r="D10040" t="str">
            <v/>
          </cell>
          <cell r="E10040">
            <v>0</v>
          </cell>
          <cell r="F10040">
            <v>0</v>
          </cell>
          <cell r="G10040">
            <v>0</v>
          </cell>
        </row>
        <row r="10041">
          <cell r="A10041" t="str">
            <v/>
          </cell>
          <cell r="B10041" t="str">
            <v/>
          </cell>
          <cell r="C10041">
            <v>0</v>
          </cell>
          <cell r="D10041" t="str">
            <v/>
          </cell>
          <cell r="E10041">
            <v>0</v>
          </cell>
          <cell r="F10041">
            <v>0</v>
          </cell>
          <cell r="G10041">
            <v>0</v>
          </cell>
        </row>
        <row r="10042">
          <cell r="A10042" t="str">
            <v/>
          </cell>
          <cell r="B10042" t="str">
            <v/>
          </cell>
          <cell r="C10042">
            <v>0</v>
          </cell>
          <cell r="D10042" t="str">
            <v/>
          </cell>
          <cell r="E10042">
            <v>0</v>
          </cell>
          <cell r="F10042">
            <v>0</v>
          </cell>
          <cell r="G10042">
            <v>0</v>
          </cell>
        </row>
        <row r="10043">
          <cell r="A10043" t="str">
            <v/>
          </cell>
          <cell r="B10043" t="str">
            <v/>
          </cell>
          <cell r="C10043">
            <v>0</v>
          </cell>
          <cell r="D10043" t="str">
            <v/>
          </cell>
          <cell r="E10043">
            <v>0</v>
          </cell>
          <cell r="F10043">
            <v>0</v>
          </cell>
          <cell r="G10043">
            <v>0</v>
          </cell>
        </row>
        <row r="10044">
          <cell r="A10044" t="str">
            <v/>
          </cell>
          <cell r="B10044" t="str">
            <v/>
          </cell>
          <cell r="C10044">
            <v>0</v>
          </cell>
          <cell r="D10044" t="str">
            <v/>
          </cell>
          <cell r="E10044">
            <v>0</v>
          </cell>
          <cell r="F10044">
            <v>0</v>
          </cell>
          <cell r="G10044">
            <v>0</v>
          </cell>
        </row>
        <row r="10045">
          <cell r="A10045" t="str">
            <v/>
          </cell>
          <cell r="B10045" t="str">
            <v/>
          </cell>
          <cell r="C10045">
            <v>0</v>
          </cell>
          <cell r="D10045" t="str">
            <v/>
          </cell>
          <cell r="E10045">
            <v>0</v>
          </cell>
          <cell r="F10045">
            <v>0</v>
          </cell>
          <cell r="G10045">
            <v>0</v>
          </cell>
        </row>
        <row r="10046">
          <cell r="A10046" t="str">
            <v/>
          </cell>
          <cell r="B10046" t="str">
            <v/>
          </cell>
          <cell r="C10046">
            <v>0</v>
          </cell>
          <cell r="D10046" t="str">
            <v/>
          </cell>
          <cell r="E10046">
            <v>0</v>
          </cell>
          <cell r="F10046">
            <v>0</v>
          </cell>
          <cell r="G10046">
            <v>0</v>
          </cell>
        </row>
        <row r="10047">
          <cell r="A10047">
            <v>0</v>
          </cell>
          <cell r="B10047">
            <v>0</v>
          </cell>
          <cell r="C10047">
            <v>0</v>
          </cell>
          <cell r="D10047">
            <v>0</v>
          </cell>
          <cell r="E10047">
            <v>0</v>
          </cell>
          <cell r="F10047" t="str">
            <v>Total C</v>
          </cell>
          <cell r="G10047">
            <v>0</v>
          </cell>
        </row>
        <row r="10048">
          <cell r="A10048">
            <v>0</v>
          </cell>
          <cell r="B10048">
            <v>0</v>
          </cell>
          <cell r="C10048">
            <v>0</v>
          </cell>
          <cell r="D10048">
            <v>0</v>
          </cell>
          <cell r="E10048">
            <v>0</v>
          </cell>
          <cell r="F10048">
            <v>0</v>
          </cell>
          <cell r="G10048">
            <v>0</v>
          </cell>
        </row>
        <row r="10049">
          <cell r="A10049" t="str">
            <v/>
          </cell>
          <cell r="B10049" t="str">
            <v/>
          </cell>
          <cell r="C10049">
            <v>0</v>
          </cell>
          <cell r="D10049" t="str">
            <v>Costo  Neto</v>
          </cell>
          <cell r="E10049">
            <v>0</v>
          </cell>
          <cell r="F10049" t="str">
            <v>Total D=A+B+C</v>
          </cell>
          <cell r="G10049">
            <v>0</v>
          </cell>
        </row>
        <row r="10051">
          <cell r="A10051" t="str">
            <v>ANALISIS DE PRECIOS</v>
          </cell>
          <cell r="B10051">
            <v>0</v>
          </cell>
          <cell r="C10051">
            <v>0</v>
          </cell>
          <cell r="D10051">
            <v>0</v>
          </cell>
          <cell r="E10051">
            <v>0</v>
          </cell>
          <cell r="F10051">
            <v>0</v>
          </cell>
          <cell r="G10051">
            <v>0</v>
          </cell>
        </row>
        <row r="10052">
          <cell r="A10052" t="str">
            <v>COMITENTE:</v>
          </cell>
          <cell r="B10052" t="str">
            <v>DIRECCIÓN DE ARQUITECTURA</v>
          </cell>
          <cell r="C10052">
            <v>0</v>
          </cell>
          <cell r="D10052">
            <v>0</v>
          </cell>
          <cell r="E10052">
            <v>0</v>
          </cell>
          <cell r="F10052">
            <v>0</v>
          </cell>
          <cell r="G10052">
            <v>0</v>
          </cell>
        </row>
        <row r="10053">
          <cell r="A10053" t="str">
            <v>CONTRATISTA:</v>
          </cell>
          <cell r="B10053" t="str">
            <v>FUNCIONALES SIGOP</v>
          </cell>
          <cell r="C10053">
            <v>0</v>
          </cell>
          <cell r="D10053">
            <v>0</v>
          </cell>
          <cell r="E10053">
            <v>0</v>
          </cell>
          <cell r="F10053">
            <v>0</v>
          </cell>
          <cell r="G10053">
            <v>0</v>
          </cell>
        </row>
        <row r="10054">
          <cell r="A10054" t="str">
            <v>OBRA:</v>
          </cell>
          <cell r="B10054" t="str">
            <v>PRUEBA PLANILLA DE MEDICION</v>
          </cell>
          <cell r="C10054">
            <v>0</v>
          </cell>
          <cell r="D10054">
            <v>0</v>
          </cell>
          <cell r="E10054">
            <v>0</v>
          </cell>
          <cell r="F10054" t="str">
            <v>PRECIOS A:</v>
          </cell>
          <cell r="G10054">
            <v>0</v>
          </cell>
        </row>
        <row r="10055">
          <cell r="A10055" t="str">
            <v>UBICACIÓN:</v>
          </cell>
          <cell r="B10055" t="str">
            <v>CENTRO CIVICO</v>
          </cell>
          <cell r="C10055">
            <v>0</v>
          </cell>
          <cell r="D10055">
            <v>0</v>
          </cell>
          <cell r="E10055">
            <v>0</v>
          </cell>
          <cell r="F10055">
            <v>0</v>
          </cell>
          <cell r="G10055">
            <v>0</v>
          </cell>
        </row>
        <row r="10056">
          <cell r="A10056" t="str">
            <v>RUBRO:</v>
          </cell>
          <cell r="B10056" t="str">
            <v/>
          </cell>
          <cell r="C10056" t="str">
            <v/>
          </cell>
          <cell r="D10056">
            <v>0</v>
          </cell>
          <cell r="E10056">
            <v>0</v>
          </cell>
          <cell r="F10056">
            <v>0</v>
          </cell>
          <cell r="G10056">
            <v>0</v>
          </cell>
        </row>
        <row r="10057">
          <cell r="A10057" t="str">
            <v>ITEM:</v>
          </cell>
          <cell r="B10057" t="str">
            <v/>
          </cell>
          <cell r="C10057" t="str">
            <v/>
          </cell>
          <cell r="D10057">
            <v>0</v>
          </cell>
          <cell r="E10057">
            <v>0</v>
          </cell>
          <cell r="F10057" t="str">
            <v>UNIDAD:</v>
          </cell>
          <cell r="G10057" t="str">
            <v/>
          </cell>
        </row>
        <row r="10058">
          <cell r="A10058">
            <v>0</v>
          </cell>
          <cell r="B10058">
            <v>0</v>
          </cell>
          <cell r="C10058">
            <v>0</v>
          </cell>
          <cell r="D10058">
            <v>0</v>
          </cell>
          <cell r="E10058">
            <v>0</v>
          </cell>
          <cell r="F10058">
            <v>0</v>
          </cell>
          <cell r="G10058">
            <v>0</v>
          </cell>
        </row>
        <row r="10059">
          <cell r="A10059" t="str">
            <v>DATOS REDETERMINACION</v>
          </cell>
          <cell r="B10059">
            <v>0</v>
          </cell>
          <cell r="C10059" t="str">
            <v>DESIGNACION</v>
          </cell>
          <cell r="D10059" t="str">
            <v>U</v>
          </cell>
          <cell r="E10059" t="str">
            <v>Cantidad</v>
          </cell>
          <cell r="F10059" t="str">
            <v>$ Unitarios</v>
          </cell>
          <cell r="G10059" t="str">
            <v>$ Parcial</v>
          </cell>
        </row>
        <row r="10060">
          <cell r="A10060" t="str">
            <v>CÓDIGO</v>
          </cell>
          <cell r="B10060" t="str">
            <v>DESCRIPCIÓN</v>
          </cell>
          <cell r="C10060">
            <v>0</v>
          </cell>
          <cell r="D10060">
            <v>0</v>
          </cell>
          <cell r="E10060">
            <v>0</v>
          </cell>
          <cell r="F10060">
            <v>0</v>
          </cell>
          <cell r="G10060">
            <v>0</v>
          </cell>
        </row>
        <row r="10061">
          <cell r="A10061">
            <v>0</v>
          </cell>
          <cell r="B10061">
            <v>0</v>
          </cell>
          <cell r="C10061" t="str">
            <v>A - MATERIALES</v>
          </cell>
          <cell r="D10061">
            <v>0</v>
          </cell>
          <cell r="E10061">
            <v>0</v>
          </cell>
          <cell r="F10061">
            <v>0</v>
          </cell>
          <cell r="G10061">
            <v>0</v>
          </cell>
        </row>
        <row r="10062">
          <cell r="A10062" t="str">
            <v/>
          </cell>
          <cell r="B10062" t="str">
            <v/>
          </cell>
          <cell r="C10062">
            <v>0</v>
          </cell>
          <cell r="D10062" t="str">
            <v/>
          </cell>
          <cell r="E10062">
            <v>0</v>
          </cell>
          <cell r="F10062">
            <v>0</v>
          </cell>
          <cell r="G10062">
            <v>0</v>
          </cell>
        </row>
        <row r="10063">
          <cell r="A10063" t="str">
            <v/>
          </cell>
          <cell r="B10063" t="str">
            <v/>
          </cell>
          <cell r="C10063">
            <v>0</v>
          </cell>
          <cell r="D10063" t="str">
            <v/>
          </cell>
          <cell r="E10063">
            <v>0</v>
          </cell>
          <cell r="F10063">
            <v>0</v>
          </cell>
          <cell r="G10063">
            <v>0</v>
          </cell>
        </row>
        <row r="10064">
          <cell r="A10064" t="str">
            <v/>
          </cell>
          <cell r="B10064" t="str">
            <v/>
          </cell>
          <cell r="C10064">
            <v>0</v>
          </cell>
          <cell r="D10064" t="str">
            <v/>
          </cell>
          <cell r="E10064">
            <v>0</v>
          </cell>
          <cell r="F10064">
            <v>0</v>
          </cell>
          <cell r="G10064">
            <v>0</v>
          </cell>
        </row>
        <row r="10065">
          <cell r="A10065" t="str">
            <v/>
          </cell>
          <cell r="B10065" t="str">
            <v/>
          </cell>
          <cell r="C10065">
            <v>0</v>
          </cell>
          <cell r="D10065" t="str">
            <v/>
          </cell>
          <cell r="E10065">
            <v>0</v>
          </cell>
          <cell r="F10065">
            <v>0</v>
          </cell>
          <cell r="G10065">
            <v>0</v>
          </cell>
        </row>
        <row r="10066">
          <cell r="A10066" t="str">
            <v/>
          </cell>
          <cell r="B10066" t="str">
            <v/>
          </cell>
          <cell r="C10066">
            <v>0</v>
          </cell>
          <cell r="D10066" t="str">
            <v/>
          </cell>
          <cell r="E10066">
            <v>0</v>
          </cell>
          <cell r="F10066">
            <v>0</v>
          </cell>
          <cell r="G10066">
            <v>0</v>
          </cell>
        </row>
        <row r="10067">
          <cell r="A10067" t="str">
            <v/>
          </cell>
          <cell r="B10067" t="str">
            <v/>
          </cell>
          <cell r="C10067">
            <v>0</v>
          </cell>
          <cell r="D10067" t="str">
            <v/>
          </cell>
          <cell r="E10067">
            <v>0</v>
          </cell>
          <cell r="F10067">
            <v>0</v>
          </cell>
          <cell r="G10067">
            <v>0</v>
          </cell>
        </row>
        <row r="10068">
          <cell r="A10068" t="str">
            <v/>
          </cell>
          <cell r="B10068" t="str">
            <v/>
          </cell>
          <cell r="C10068">
            <v>0</v>
          </cell>
          <cell r="D10068" t="str">
            <v/>
          </cell>
          <cell r="E10068">
            <v>0</v>
          </cell>
          <cell r="F10068">
            <v>0</v>
          </cell>
          <cell r="G10068">
            <v>0</v>
          </cell>
        </row>
        <row r="10069">
          <cell r="A10069" t="str">
            <v/>
          </cell>
          <cell r="B10069" t="str">
            <v/>
          </cell>
          <cell r="C10069">
            <v>0</v>
          </cell>
          <cell r="D10069" t="str">
            <v/>
          </cell>
          <cell r="E10069">
            <v>0</v>
          </cell>
          <cell r="F10069">
            <v>0</v>
          </cell>
          <cell r="G10069">
            <v>0</v>
          </cell>
        </row>
        <row r="10070">
          <cell r="A10070" t="str">
            <v/>
          </cell>
          <cell r="B10070" t="str">
            <v/>
          </cell>
          <cell r="C10070">
            <v>0</v>
          </cell>
          <cell r="D10070" t="str">
            <v/>
          </cell>
          <cell r="E10070">
            <v>0</v>
          </cell>
          <cell r="F10070">
            <v>0</v>
          </cell>
          <cell r="G10070">
            <v>0</v>
          </cell>
        </row>
        <row r="10071">
          <cell r="A10071" t="str">
            <v/>
          </cell>
          <cell r="B10071" t="str">
            <v/>
          </cell>
          <cell r="C10071">
            <v>0</v>
          </cell>
          <cell r="D10071" t="str">
            <v/>
          </cell>
          <cell r="E10071">
            <v>0</v>
          </cell>
          <cell r="F10071">
            <v>0</v>
          </cell>
          <cell r="G10071">
            <v>0</v>
          </cell>
        </row>
        <row r="10072">
          <cell r="A10072" t="str">
            <v/>
          </cell>
          <cell r="B10072" t="str">
            <v/>
          </cell>
          <cell r="C10072">
            <v>0</v>
          </cell>
          <cell r="D10072" t="str">
            <v/>
          </cell>
          <cell r="E10072">
            <v>0</v>
          </cell>
          <cell r="F10072">
            <v>0</v>
          </cell>
          <cell r="G10072">
            <v>0</v>
          </cell>
        </row>
        <row r="10073">
          <cell r="A10073" t="str">
            <v/>
          </cell>
          <cell r="B10073" t="str">
            <v/>
          </cell>
          <cell r="C10073">
            <v>0</v>
          </cell>
          <cell r="D10073" t="str">
            <v/>
          </cell>
          <cell r="E10073">
            <v>0</v>
          </cell>
          <cell r="F10073">
            <v>0</v>
          </cell>
          <cell r="G10073">
            <v>0</v>
          </cell>
        </row>
        <row r="10074">
          <cell r="A10074" t="str">
            <v/>
          </cell>
          <cell r="B10074" t="str">
            <v/>
          </cell>
          <cell r="C10074">
            <v>0</v>
          </cell>
          <cell r="D10074" t="str">
            <v/>
          </cell>
          <cell r="E10074">
            <v>0</v>
          </cell>
          <cell r="F10074">
            <v>0</v>
          </cell>
          <cell r="G10074">
            <v>0</v>
          </cell>
        </row>
        <row r="10075">
          <cell r="A10075" t="str">
            <v/>
          </cell>
          <cell r="B10075" t="str">
            <v/>
          </cell>
          <cell r="C10075">
            <v>0</v>
          </cell>
          <cell r="D10075" t="str">
            <v/>
          </cell>
          <cell r="E10075">
            <v>0</v>
          </cell>
          <cell r="F10075">
            <v>0</v>
          </cell>
          <cell r="G10075">
            <v>0</v>
          </cell>
        </row>
        <row r="10076">
          <cell r="A10076">
            <v>0</v>
          </cell>
          <cell r="B10076">
            <v>0</v>
          </cell>
          <cell r="C10076">
            <v>0</v>
          </cell>
          <cell r="D10076">
            <v>0</v>
          </cell>
          <cell r="E10076">
            <v>0</v>
          </cell>
          <cell r="F10076" t="str">
            <v>Total A</v>
          </cell>
          <cell r="G10076">
            <v>0</v>
          </cell>
        </row>
        <row r="10077">
          <cell r="A10077">
            <v>0</v>
          </cell>
          <cell r="B10077">
            <v>0</v>
          </cell>
          <cell r="C10077" t="str">
            <v>B - MANO DE OBRA</v>
          </cell>
          <cell r="D10077">
            <v>0</v>
          </cell>
          <cell r="E10077">
            <v>0</v>
          </cell>
          <cell r="F10077">
            <v>0</v>
          </cell>
          <cell r="G10077">
            <v>0</v>
          </cell>
        </row>
        <row r="10078">
          <cell r="A10078" t="str">
            <v/>
          </cell>
          <cell r="B10078">
            <v>0</v>
          </cell>
          <cell r="C10078">
            <v>0</v>
          </cell>
          <cell r="D10078" t="str">
            <v/>
          </cell>
          <cell r="E10078">
            <v>0</v>
          </cell>
          <cell r="F10078">
            <v>0</v>
          </cell>
          <cell r="G10078">
            <v>0</v>
          </cell>
        </row>
        <row r="10079">
          <cell r="A10079" t="str">
            <v/>
          </cell>
          <cell r="B10079">
            <v>0</v>
          </cell>
          <cell r="C10079">
            <v>0</v>
          </cell>
          <cell r="D10079" t="str">
            <v/>
          </cell>
          <cell r="E10079">
            <v>0</v>
          </cell>
          <cell r="F10079">
            <v>0</v>
          </cell>
          <cell r="G10079">
            <v>0</v>
          </cell>
        </row>
        <row r="10080">
          <cell r="A10080" t="str">
            <v/>
          </cell>
          <cell r="B10080">
            <v>0</v>
          </cell>
          <cell r="C10080">
            <v>0</v>
          </cell>
          <cell r="D10080" t="str">
            <v/>
          </cell>
          <cell r="E10080">
            <v>0</v>
          </cell>
          <cell r="F10080">
            <v>0</v>
          </cell>
          <cell r="G10080">
            <v>0</v>
          </cell>
        </row>
        <row r="10081">
          <cell r="A10081" t="str">
            <v/>
          </cell>
          <cell r="B10081">
            <v>0</v>
          </cell>
          <cell r="C10081">
            <v>0</v>
          </cell>
          <cell r="D10081" t="str">
            <v/>
          </cell>
          <cell r="E10081">
            <v>0</v>
          </cell>
          <cell r="F10081">
            <v>0</v>
          </cell>
          <cell r="G10081">
            <v>0</v>
          </cell>
        </row>
        <row r="10082">
          <cell r="A10082" t="str">
            <v/>
          </cell>
          <cell r="B10082">
            <v>0</v>
          </cell>
          <cell r="C10082">
            <v>0</v>
          </cell>
          <cell r="D10082" t="str">
            <v/>
          </cell>
          <cell r="E10082">
            <v>0</v>
          </cell>
          <cell r="F10082">
            <v>0</v>
          </cell>
          <cell r="G10082">
            <v>0</v>
          </cell>
        </row>
        <row r="10083">
          <cell r="A10083" t="str">
            <v/>
          </cell>
          <cell r="B10083">
            <v>0</v>
          </cell>
          <cell r="C10083">
            <v>0</v>
          </cell>
          <cell r="D10083" t="str">
            <v/>
          </cell>
          <cell r="E10083">
            <v>0</v>
          </cell>
          <cell r="F10083">
            <v>0</v>
          </cell>
          <cell r="G10083">
            <v>0</v>
          </cell>
        </row>
        <row r="10084">
          <cell r="A10084" t="str">
            <v/>
          </cell>
          <cell r="B10084">
            <v>0</v>
          </cell>
          <cell r="C10084">
            <v>0</v>
          </cell>
          <cell r="D10084" t="str">
            <v/>
          </cell>
          <cell r="E10084">
            <v>0</v>
          </cell>
          <cell r="F10084">
            <v>0</v>
          </cell>
          <cell r="G10084">
            <v>0</v>
          </cell>
        </row>
        <row r="10085">
          <cell r="A10085" t="str">
            <v/>
          </cell>
          <cell r="B10085">
            <v>0</v>
          </cell>
          <cell r="C10085">
            <v>0</v>
          </cell>
          <cell r="D10085" t="str">
            <v/>
          </cell>
          <cell r="E10085">
            <v>0</v>
          </cell>
          <cell r="F10085">
            <v>0</v>
          </cell>
          <cell r="G10085">
            <v>0</v>
          </cell>
        </row>
        <row r="10086">
          <cell r="A10086">
            <v>0</v>
          </cell>
          <cell r="B10086">
            <v>0</v>
          </cell>
          <cell r="C10086">
            <v>0</v>
          </cell>
          <cell r="D10086">
            <v>0</v>
          </cell>
          <cell r="E10086">
            <v>0</v>
          </cell>
          <cell r="F10086" t="str">
            <v>Total B</v>
          </cell>
          <cell r="G10086">
            <v>0</v>
          </cell>
        </row>
        <row r="10087">
          <cell r="A10087">
            <v>0</v>
          </cell>
          <cell r="B10087">
            <v>0</v>
          </cell>
          <cell r="C10087" t="str">
            <v>C - EQUIPOS</v>
          </cell>
          <cell r="D10087">
            <v>0</v>
          </cell>
          <cell r="E10087">
            <v>0</v>
          </cell>
          <cell r="F10087">
            <v>0</v>
          </cell>
          <cell r="G10087">
            <v>0</v>
          </cell>
        </row>
        <row r="10088">
          <cell r="A10088" t="str">
            <v/>
          </cell>
          <cell r="B10088" t="str">
            <v/>
          </cell>
          <cell r="C10088">
            <v>0</v>
          </cell>
          <cell r="D10088" t="str">
            <v/>
          </cell>
          <cell r="E10088">
            <v>0</v>
          </cell>
          <cell r="F10088">
            <v>0</v>
          </cell>
          <cell r="G10088">
            <v>0</v>
          </cell>
        </row>
        <row r="10089">
          <cell r="A10089" t="str">
            <v/>
          </cell>
          <cell r="B10089" t="str">
            <v/>
          </cell>
          <cell r="C10089">
            <v>0</v>
          </cell>
          <cell r="D10089" t="str">
            <v/>
          </cell>
          <cell r="E10089">
            <v>0</v>
          </cell>
          <cell r="F10089">
            <v>0</v>
          </cell>
          <cell r="G10089">
            <v>0</v>
          </cell>
        </row>
        <row r="10090">
          <cell r="A10090" t="str">
            <v/>
          </cell>
          <cell r="B10090" t="str">
            <v/>
          </cell>
          <cell r="C10090">
            <v>0</v>
          </cell>
          <cell r="D10090" t="str">
            <v/>
          </cell>
          <cell r="E10090">
            <v>0</v>
          </cell>
          <cell r="F10090">
            <v>0</v>
          </cell>
          <cell r="G10090">
            <v>0</v>
          </cell>
        </row>
        <row r="10091">
          <cell r="A10091" t="str">
            <v/>
          </cell>
          <cell r="B10091" t="str">
            <v/>
          </cell>
          <cell r="C10091">
            <v>0</v>
          </cell>
          <cell r="D10091" t="str">
            <v/>
          </cell>
          <cell r="E10091">
            <v>0</v>
          </cell>
          <cell r="F10091">
            <v>0</v>
          </cell>
          <cell r="G10091">
            <v>0</v>
          </cell>
        </row>
        <row r="10092">
          <cell r="A10092" t="str">
            <v/>
          </cell>
          <cell r="B10092" t="str">
            <v/>
          </cell>
          <cell r="C10092">
            <v>0</v>
          </cell>
          <cell r="D10092" t="str">
            <v/>
          </cell>
          <cell r="E10092">
            <v>0</v>
          </cell>
          <cell r="F10092">
            <v>0</v>
          </cell>
          <cell r="G10092">
            <v>0</v>
          </cell>
        </row>
        <row r="10093">
          <cell r="A10093" t="str">
            <v/>
          </cell>
          <cell r="B10093" t="str">
            <v/>
          </cell>
          <cell r="C10093">
            <v>0</v>
          </cell>
          <cell r="D10093" t="str">
            <v/>
          </cell>
          <cell r="E10093">
            <v>0</v>
          </cell>
          <cell r="F10093">
            <v>0</v>
          </cell>
          <cell r="G10093">
            <v>0</v>
          </cell>
        </row>
        <row r="10094">
          <cell r="A10094" t="str">
            <v/>
          </cell>
          <cell r="B10094" t="str">
            <v/>
          </cell>
          <cell r="C10094">
            <v>0</v>
          </cell>
          <cell r="D10094" t="str">
            <v/>
          </cell>
          <cell r="E10094">
            <v>0</v>
          </cell>
          <cell r="F10094">
            <v>0</v>
          </cell>
          <cell r="G10094">
            <v>0</v>
          </cell>
        </row>
        <row r="10095">
          <cell r="A10095" t="str">
            <v/>
          </cell>
          <cell r="B10095" t="str">
            <v/>
          </cell>
          <cell r="C10095">
            <v>0</v>
          </cell>
          <cell r="D10095" t="str">
            <v/>
          </cell>
          <cell r="E10095">
            <v>0</v>
          </cell>
          <cell r="F10095">
            <v>0</v>
          </cell>
          <cell r="G10095">
            <v>0</v>
          </cell>
        </row>
        <row r="10096">
          <cell r="A10096" t="str">
            <v/>
          </cell>
          <cell r="B10096" t="str">
            <v/>
          </cell>
          <cell r="C10096">
            <v>0</v>
          </cell>
          <cell r="D10096" t="str">
            <v/>
          </cell>
          <cell r="E10096">
            <v>0</v>
          </cell>
          <cell r="F10096">
            <v>0</v>
          </cell>
          <cell r="G10096">
            <v>0</v>
          </cell>
        </row>
        <row r="10097">
          <cell r="A10097">
            <v>0</v>
          </cell>
          <cell r="B10097">
            <v>0</v>
          </cell>
          <cell r="C10097">
            <v>0</v>
          </cell>
          <cell r="D10097">
            <v>0</v>
          </cell>
          <cell r="E10097">
            <v>0</v>
          </cell>
          <cell r="F10097" t="str">
            <v>Total C</v>
          </cell>
          <cell r="G10097">
            <v>0</v>
          </cell>
        </row>
        <row r="10098">
          <cell r="A10098">
            <v>0</v>
          </cell>
          <cell r="B10098">
            <v>0</v>
          </cell>
          <cell r="C10098">
            <v>0</v>
          </cell>
          <cell r="D10098">
            <v>0</v>
          </cell>
          <cell r="E10098">
            <v>0</v>
          </cell>
          <cell r="F10098">
            <v>0</v>
          </cell>
          <cell r="G10098">
            <v>0</v>
          </cell>
        </row>
        <row r="10099">
          <cell r="A10099" t="str">
            <v/>
          </cell>
          <cell r="B10099" t="str">
            <v/>
          </cell>
          <cell r="C10099">
            <v>0</v>
          </cell>
          <cell r="D10099" t="str">
            <v>Costo  Neto</v>
          </cell>
          <cell r="E10099">
            <v>0</v>
          </cell>
          <cell r="F10099" t="str">
            <v>Total D=A+B+C</v>
          </cell>
          <cell r="G10099">
            <v>0</v>
          </cell>
        </row>
        <row r="10101">
          <cell r="A10101" t="str">
            <v>ANALISIS DE PRECIOS</v>
          </cell>
          <cell r="B10101">
            <v>0</v>
          </cell>
          <cell r="C10101">
            <v>0</v>
          </cell>
          <cell r="D10101">
            <v>0</v>
          </cell>
          <cell r="E10101">
            <v>0</v>
          </cell>
          <cell r="F10101">
            <v>0</v>
          </cell>
          <cell r="G10101">
            <v>0</v>
          </cell>
        </row>
        <row r="10102">
          <cell r="A10102" t="str">
            <v>COMITENTE:</v>
          </cell>
          <cell r="B10102" t="str">
            <v>DIRECCIÓN DE ARQUITECTURA</v>
          </cell>
          <cell r="C10102">
            <v>0</v>
          </cell>
          <cell r="D10102">
            <v>0</v>
          </cell>
          <cell r="E10102">
            <v>0</v>
          </cell>
          <cell r="F10102">
            <v>0</v>
          </cell>
          <cell r="G10102">
            <v>0</v>
          </cell>
        </row>
        <row r="10103">
          <cell r="A10103" t="str">
            <v>CONTRATISTA:</v>
          </cell>
          <cell r="B10103" t="str">
            <v>FUNCIONALES SIGOP</v>
          </cell>
          <cell r="C10103">
            <v>0</v>
          </cell>
          <cell r="D10103">
            <v>0</v>
          </cell>
          <cell r="E10103">
            <v>0</v>
          </cell>
          <cell r="F10103">
            <v>0</v>
          </cell>
          <cell r="G10103">
            <v>0</v>
          </cell>
        </row>
        <row r="10104">
          <cell r="A10104" t="str">
            <v>OBRA:</v>
          </cell>
          <cell r="B10104" t="str">
            <v>PRUEBA PLANILLA DE MEDICION</v>
          </cell>
          <cell r="C10104">
            <v>0</v>
          </cell>
          <cell r="D10104">
            <v>0</v>
          </cell>
          <cell r="E10104">
            <v>0</v>
          </cell>
          <cell r="F10104" t="str">
            <v>PRECIOS A:</v>
          </cell>
          <cell r="G10104">
            <v>0</v>
          </cell>
        </row>
        <row r="10105">
          <cell r="A10105" t="str">
            <v>UBICACIÓN:</v>
          </cell>
          <cell r="B10105" t="str">
            <v>CENTRO CIVICO</v>
          </cell>
          <cell r="C10105">
            <v>0</v>
          </cell>
          <cell r="D10105">
            <v>0</v>
          </cell>
          <cell r="E10105">
            <v>0</v>
          </cell>
          <cell r="F10105">
            <v>0</v>
          </cell>
          <cell r="G10105">
            <v>0</v>
          </cell>
        </row>
        <row r="10106">
          <cell r="A10106" t="str">
            <v>RUBRO:</v>
          </cell>
          <cell r="B10106" t="str">
            <v/>
          </cell>
          <cell r="C10106" t="str">
            <v/>
          </cell>
          <cell r="D10106">
            <v>0</v>
          </cell>
          <cell r="E10106">
            <v>0</v>
          </cell>
          <cell r="F10106">
            <v>0</v>
          </cell>
          <cell r="G10106">
            <v>0</v>
          </cell>
        </row>
        <row r="10107">
          <cell r="A10107" t="str">
            <v>ITEM:</v>
          </cell>
          <cell r="B10107" t="str">
            <v/>
          </cell>
          <cell r="C10107" t="str">
            <v/>
          </cell>
          <cell r="D10107">
            <v>0</v>
          </cell>
          <cell r="E10107">
            <v>0</v>
          </cell>
          <cell r="F10107" t="str">
            <v>UNIDAD:</v>
          </cell>
          <cell r="G10107" t="str">
            <v/>
          </cell>
        </row>
        <row r="10108">
          <cell r="A10108">
            <v>0</v>
          </cell>
          <cell r="B10108">
            <v>0</v>
          </cell>
          <cell r="C10108">
            <v>0</v>
          </cell>
          <cell r="D10108">
            <v>0</v>
          </cell>
          <cell r="E10108">
            <v>0</v>
          </cell>
          <cell r="F10108">
            <v>0</v>
          </cell>
          <cell r="G10108">
            <v>0</v>
          </cell>
        </row>
        <row r="10109">
          <cell r="A10109" t="str">
            <v>DATOS REDETERMINACION</v>
          </cell>
          <cell r="B10109">
            <v>0</v>
          </cell>
          <cell r="C10109" t="str">
            <v>DESIGNACION</v>
          </cell>
          <cell r="D10109" t="str">
            <v>U</v>
          </cell>
          <cell r="E10109" t="str">
            <v>Cantidad</v>
          </cell>
          <cell r="F10109" t="str">
            <v>$ Unitarios</v>
          </cell>
          <cell r="G10109" t="str">
            <v>$ Parcial</v>
          </cell>
        </row>
        <row r="10110">
          <cell r="A10110" t="str">
            <v>CÓDIGO</v>
          </cell>
          <cell r="B10110" t="str">
            <v>DESCRIPCIÓN</v>
          </cell>
          <cell r="C10110">
            <v>0</v>
          </cell>
          <cell r="D10110">
            <v>0</v>
          </cell>
          <cell r="E10110">
            <v>0</v>
          </cell>
          <cell r="F10110">
            <v>0</v>
          </cell>
          <cell r="G10110">
            <v>0</v>
          </cell>
        </row>
        <row r="10111">
          <cell r="A10111">
            <v>0</v>
          </cell>
          <cell r="B10111">
            <v>0</v>
          </cell>
          <cell r="C10111" t="str">
            <v>A - MATERIALES</v>
          </cell>
          <cell r="D10111">
            <v>0</v>
          </cell>
          <cell r="E10111">
            <v>0</v>
          </cell>
          <cell r="F10111">
            <v>0</v>
          </cell>
          <cell r="G10111">
            <v>0</v>
          </cell>
        </row>
        <row r="10112">
          <cell r="A10112" t="str">
            <v/>
          </cell>
          <cell r="B10112" t="str">
            <v/>
          </cell>
          <cell r="C10112">
            <v>0</v>
          </cell>
          <cell r="D10112" t="str">
            <v/>
          </cell>
          <cell r="E10112">
            <v>0</v>
          </cell>
          <cell r="F10112">
            <v>0</v>
          </cell>
          <cell r="G10112">
            <v>0</v>
          </cell>
        </row>
        <row r="10113">
          <cell r="A10113" t="str">
            <v/>
          </cell>
          <cell r="B10113" t="str">
            <v/>
          </cell>
          <cell r="C10113">
            <v>0</v>
          </cell>
          <cell r="D10113" t="str">
            <v/>
          </cell>
          <cell r="E10113">
            <v>0</v>
          </cell>
          <cell r="F10113">
            <v>0</v>
          </cell>
          <cell r="G10113">
            <v>0</v>
          </cell>
        </row>
        <row r="10114">
          <cell r="A10114" t="str">
            <v/>
          </cell>
          <cell r="B10114" t="str">
            <v/>
          </cell>
          <cell r="C10114">
            <v>0</v>
          </cell>
          <cell r="D10114" t="str">
            <v/>
          </cell>
          <cell r="E10114">
            <v>0</v>
          </cell>
          <cell r="F10114">
            <v>0</v>
          </cell>
          <cell r="G10114">
            <v>0</v>
          </cell>
        </row>
        <row r="10115">
          <cell r="A10115" t="str">
            <v/>
          </cell>
          <cell r="B10115" t="str">
            <v/>
          </cell>
          <cell r="C10115">
            <v>0</v>
          </cell>
          <cell r="D10115" t="str">
            <v/>
          </cell>
          <cell r="E10115">
            <v>0</v>
          </cell>
          <cell r="F10115">
            <v>0</v>
          </cell>
          <cell r="G10115">
            <v>0</v>
          </cell>
        </row>
        <row r="10116">
          <cell r="A10116" t="str">
            <v/>
          </cell>
          <cell r="B10116" t="str">
            <v/>
          </cell>
          <cell r="C10116">
            <v>0</v>
          </cell>
          <cell r="D10116" t="str">
            <v/>
          </cell>
          <cell r="E10116">
            <v>0</v>
          </cell>
          <cell r="F10116">
            <v>0</v>
          </cell>
          <cell r="G10116">
            <v>0</v>
          </cell>
        </row>
        <row r="10117">
          <cell r="A10117" t="str">
            <v/>
          </cell>
          <cell r="B10117" t="str">
            <v/>
          </cell>
          <cell r="C10117">
            <v>0</v>
          </cell>
          <cell r="D10117" t="str">
            <v/>
          </cell>
          <cell r="E10117">
            <v>0</v>
          </cell>
          <cell r="F10117">
            <v>0</v>
          </cell>
          <cell r="G10117">
            <v>0</v>
          </cell>
        </row>
        <row r="10118">
          <cell r="A10118" t="str">
            <v/>
          </cell>
          <cell r="B10118" t="str">
            <v/>
          </cell>
          <cell r="C10118">
            <v>0</v>
          </cell>
          <cell r="D10118" t="str">
            <v/>
          </cell>
          <cell r="E10118">
            <v>0</v>
          </cell>
          <cell r="F10118">
            <v>0</v>
          </cell>
          <cell r="G10118">
            <v>0</v>
          </cell>
        </row>
        <row r="10119">
          <cell r="A10119" t="str">
            <v/>
          </cell>
          <cell r="B10119" t="str">
            <v/>
          </cell>
          <cell r="C10119">
            <v>0</v>
          </cell>
          <cell r="D10119" t="str">
            <v/>
          </cell>
          <cell r="E10119">
            <v>0</v>
          </cell>
          <cell r="F10119">
            <v>0</v>
          </cell>
          <cell r="G10119">
            <v>0</v>
          </cell>
        </row>
        <row r="10120">
          <cell r="A10120" t="str">
            <v/>
          </cell>
          <cell r="B10120" t="str">
            <v/>
          </cell>
          <cell r="C10120">
            <v>0</v>
          </cell>
          <cell r="D10120" t="str">
            <v/>
          </cell>
          <cell r="E10120">
            <v>0</v>
          </cell>
          <cell r="F10120">
            <v>0</v>
          </cell>
          <cell r="G10120">
            <v>0</v>
          </cell>
        </row>
        <row r="10121">
          <cell r="A10121" t="str">
            <v/>
          </cell>
          <cell r="B10121" t="str">
            <v/>
          </cell>
          <cell r="C10121">
            <v>0</v>
          </cell>
          <cell r="D10121" t="str">
            <v/>
          </cell>
          <cell r="E10121">
            <v>0</v>
          </cell>
          <cell r="F10121">
            <v>0</v>
          </cell>
          <cell r="G10121">
            <v>0</v>
          </cell>
        </row>
        <row r="10122">
          <cell r="A10122" t="str">
            <v/>
          </cell>
          <cell r="B10122" t="str">
            <v/>
          </cell>
          <cell r="C10122">
            <v>0</v>
          </cell>
          <cell r="D10122" t="str">
            <v/>
          </cell>
          <cell r="E10122">
            <v>0</v>
          </cell>
          <cell r="F10122">
            <v>0</v>
          </cell>
          <cell r="G10122">
            <v>0</v>
          </cell>
        </row>
        <row r="10123">
          <cell r="A10123" t="str">
            <v/>
          </cell>
          <cell r="B10123" t="str">
            <v/>
          </cell>
          <cell r="C10123">
            <v>0</v>
          </cell>
          <cell r="D10123" t="str">
            <v/>
          </cell>
          <cell r="E10123">
            <v>0</v>
          </cell>
          <cell r="F10123">
            <v>0</v>
          </cell>
          <cell r="G10123">
            <v>0</v>
          </cell>
        </row>
        <row r="10124">
          <cell r="A10124" t="str">
            <v/>
          </cell>
          <cell r="B10124" t="str">
            <v/>
          </cell>
          <cell r="C10124">
            <v>0</v>
          </cell>
          <cell r="D10124" t="str">
            <v/>
          </cell>
          <cell r="E10124">
            <v>0</v>
          </cell>
          <cell r="F10124">
            <v>0</v>
          </cell>
          <cell r="G10124">
            <v>0</v>
          </cell>
        </row>
        <row r="10125">
          <cell r="A10125" t="str">
            <v/>
          </cell>
          <cell r="B10125" t="str">
            <v/>
          </cell>
          <cell r="C10125">
            <v>0</v>
          </cell>
          <cell r="D10125" t="str">
            <v/>
          </cell>
          <cell r="E10125">
            <v>0</v>
          </cell>
          <cell r="F10125">
            <v>0</v>
          </cell>
          <cell r="G10125">
            <v>0</v>
          </cell>
        </row>
        <row r="10126">
          <cell r="A10126">
            <v>0</v>
          </cell>
          <cell r="B10126">
            <v>0</v>
          </cell>
          <cell r="C10126">
            <v>0</v>
          </cell>
          <cell r="D10126">
            <v>0</v>
          </cell>
          <cell r="E10126">
            <v>0</v>
          </cell>
          <cell r="F10126" t="str">
            <v>Total A</v>
          </cell>
          <cell r="G10126">
            <v>0</v>
          </cell>
        </row>
        <row r="10127">
          <cell r="A10127">
            <v>0</v>
          </cell>
          <cell r="B10127">
            <v>0</v>
          </cell>
          <cell r="C10127" t="str">
            <v>B - MANO DE OBRA</v>
          </cell>
          <cell r="D10127">
            <v>0</v>
          </cell>
          <cell r="E10127">
            <v>0</v>
          </cell>
          <cell r="F10127">
            <v>0</v>
          </cell>
          <cell r="G10127">
            <v>0</v>
          </cell>
        </row>
        <row r="10128">
          <cell r="A10128" t="str">
            <v/>
          </cell>
          <cell r="B10128">
            <v>0</v>
          </cell>
          <cell r="C10128">
            <v>0</v>
          </cell>
          <cell r="D10128" t="str">
            <v/>
          </cell>
          <cell r="E10128">
            <v>0</v>
          </cell>
          <cell r="F10128">
            <v>0</v>
          </cell>
          <cell r="G10128">
            <v>0</v>
          </cell>
        </row>
        <row r="10129">
          <cell r="A10129" t="str">
            <v/>
          </cell>
          <cell r="B10129">
            <v>0</v>
          </cell>
          <cell r="C10129">
            <v>0</v>
          </cell>
          <cell r="D10129" t="str">
            <v/>
          </cell>
          <cell r="E10129">
            <v>0</v>
          </cell>
          <cell r="F10129">
            <v>0</v>
          </cell>
          <cell r="G10129">
            <v>0</v>
          </cell>
        </row>
        <row r="10130">
          <cell r="A10130" t="str">
            <v/>
          </cell>
          <cell r="B10130">
            <v>0</v>
          </cell>
          <cell r="C10130">
            <v>0</v>
          </cell>
          <cell r="D10130" t="str">
            <v/>
          </cell>
          <cell r="E10130">
            <v>0</v>
          </cell>
          <cell r="F10130">
            <v>0</v>
          </cell>
          <cell r="G10130">
            <v>0</v>
          </cell>
        </row>
        <row r="10131">
          <cell r="A10131" t="str">
            <v/>
          </cell>
          <cell r="B10131">
            <v>0</v>
          </cell>
          <cell r="C10131">
            <v>0</v>
          </cell>
          <cell r="D10131" t="str">
            <v/>
          </cell>
          <cell r="E10131">
            <v>0</v>
          </cell>
          <cell r="F10131">
            <v>0</v>
          </cell>
          <cell r="G10131">
            <v>0</v>
          </cell>
        </row>
        <row r="10132">
          <cell r="A10132" t="str">
            <v/>
          </cell>
          <cell r="B10132">
            <v>0</v>
          </cell>
          <cell r="C10132">
            <v>0</v>
          </cell>
          <cell r="D10132" t="str">
            <v/>
          </cell>
          <cell r="E10132">
            <v>0</v>
          </cell>
          <cell r="F10132">
            <v>0</v>
          </cell>
          <cell r="G10132">
            <v>0</v>
          </cell>
        </row>
        <row r="10133">
          <cell r="A10133" t="str">
            <v/>
          </cell>
          <cell r="B10133">
            <v>0</v>
          </cell>
          <cell r="C10133">
            <v>0</v>
          </cell>
          <cell r="D10133" t="str">
            <v/>
          </cell>
          <cell r="E10133">
            <v>0</v>
          </cell>
          <cell r="F10133">
            <v>0</v>
          </cell>
          <cell r="G10133">
            <v>0</v>
          </cell>
        </row>
        <row r="10134">
          <cell r="A10134" t="str">
            <v/>
          </cell>
          <cell r="B10134">
            <v>0</v>
          </cell>
          <cell r="C10134">
            <v>0</v>
          </cell>
          <cell r="D10134" t="str">
            <v/>
          </cell>
          <cell r="E10134">
            <v>0</v>
          </cell>
          <cell r="F10134">
            <v>0</v>
          </cell>
          <cell r="G10134">
            <v>0</v>
          </cell>
        </row>
        <row r="10135">
          <cell r="A10135" t="str">
            <v/>
          </cell>
          <cell r="B10135">
            <v>0</v>
          </cell>
          <cell r="C10135">
            <v>0</v>
          </cell>
          <cell r="D10135" t="str">
            <v/>
          </cell>
          <cell r="E10135">
            <v>0</v>
          </cell>
          <cell r="F10135">
            <v>0</v>
          </cell>
          <cell r="G10135">
            <v>0</v>
          </cell>
        </row>
        <row r="10136">
          <cell r="A10136">
            <v>0</v>
          </cell>
          <cell r="B10136">
            <v>0</v>
          </cell>
          <cell r="C10136">
            <v>0</v>
          </cell>
          <cell r="D10136">
            <v>0</v>
          </cell>
          <cell r="E10136">
            <v>0</v>
          </cell>
          <cell r="F10136" t="str">
            <v>Total B</v>
          </cell>
          <cell r="G10136">
            <v>0</v>
          </cell>
        </row>
        <row r="10137">
          <cell r="A10137">
            <v>0</v>
          </cell>
          <cell r="B10137">
            <v>0</v>
          </cell>
          <cell r="C10137" t="str">
            <v>C - EQUIPOS</v>
          </cell>
          <cell r="D10137">
            <v>0</v>
          </cell>
          <cell r="E10137">
            <v>0</v>
          </cell>
          <cell r="F10137">
            <v>0</v>
          </cell>
          <cell r="G10137">
            <v>0</v>
          </cell>
        </row>
        <row r="10138">
          <cell r="A10138" t="str">
            <v/>
          </cell>
          <cell r="B10138" t="str">
            <v/>
          </cell>
          <cell r="C10138">
            <v>0</v>
          </cell>
          <cell r="D10138" t="str">
            <v/>
          </cell>
          <cell r="E10138">
            <v>0</v>
          </cell>
          <cell r="F10138">
            <v>0</v>
          </cell>
          <cell r="G10138">
            <v>0</v>
          </cell>
        </row>
        <row r="10139">
          <cell r="A10139" t="str">
            <v/>
          </cell>
          <cell r="B10139" t="str">
            <v/>
          </cell>
          <cell r="C10139">
            <v>0</v>
          </cell>
          <cell r="D10139" t="str">
            <v/>
          </cell>
          <cell r="E10139">
            <v>0</v>
          </cell>
          <cell r="F10139">
            <v>0</v>
          </cell>
          <cell r="G10139">
            <v>0</v>
          </cell>
        </row>
        <row r="10140">
          <cell r="A10140" t="str">
            <v/>
          </cell>
          <cell r="B10140" t="str">
            <v/>
          </cell>
          <cell r="C10140">
            <v>0</v>
          </cell>
          <cell r="D10140" t="str">
            <v/>
          </cell>
          <cell r="E10140">
            <v>0</v>
          </cell>
          <cell r="F10140">
            <v>0</v>
          </cell>
          <cell r="G10140">
            <v>0</v>
          </cell>
        </row>
        <row r="10141">
          <cell r="A10141" t="str">
            <v/>
          </cell>
          <cell r="B10141" t="str">
            <v/>
          </cell>
          <cell r="C10141">
            <v>0</v>
          </cell>
          <cell r="D10141" t="str">
            <v/>
          </cell>
          <cell r="E10141">
            <v>0</v>
          </cell>
          <cell r="F10141">
            <v>0</v>
          </cell>
          <cell r="G10141">
            <v>0</v>
          </cell>
        </row>
        <row r="10142">
          <cell r="A10142" t="str">
            <v/>
          </cell>
          <cell r="B10142" t="str">
            <v/>
          </cell>
          <cell r="C10142">
            <v>0</v>
          </cell>
          <cell r="D10142" t="str">
            <v/>
          </cell>
          <cell r="E10142">
            <v>0</v>
          </cell>
          <cell r="F10142">
            <v>0</v>
          </cell>
          <cell r="G10142">
            <v>0</v>
          </cell>
        </row>
        <row r="10143">
          <cell r="A10143" t="str">
            <v/>
          </cell>
          <cell r="B10143" t="str">
            <v/>
          </cell>
          <cell r="C10143">
            <v>0</v>
          </cell>
          <cell r="D10143" t="str">
            <v/>
          </cell>
          <cell r="E10143">
            <v>0</v>
          </cell>
          <cell r="F10143">
            <v>0</v>
          </cell>
          <cell r="G10143">
            <v>0</v>
          </cell>
        </row>
        <row r="10144">
          <cell r="A10144" t="str">
            <v/>
          </cell>
          <cell r="B10144" t="str">
            <v/>
          </cell>
          <cell r="C10144">
            <v>0</v>
          </cell>
          <cell r="D10144" t="str">
            <v/>
          </cell>
          <cell r="E10144">
            <v>0</v>
          </cell>
          <cell r="F10144">
            <v>0</v>
          </cell>
          <cell r="G10144">
            <v>0</v>
          </cell>
        </row>
        <row r="10145">
          <cell r="A10145" t="str">
            <v/>
          </cell>
          <cell r="B10145" t="str">
            <v/>
          </cell>
          <cell r="C10145">
            <v>0</v>
          </cell>
          <cell r="D10145" t="str">
            <v/>
          </cell>
          <cell r="E10145">
            <v>0</v>
          </cell>
          <cell r="F10145">
            <v>0</v>
          </cell>
          <cell r="G10145">
            <v>0</v>
          </cell>
        </row>
        <row r="10146">
          <cell r="A10146" t="str">
            <v/>
          </cell>
          <cell r="B10146" t="str">
            <v/>
          </cell>
          <cell r="C10146">
            <v>0</v>
          </cell>
          <cell r="D10146" t="str">
            <v/>
          </cell>
          <cell r="E10146">
            <v>0</v>
          </cell>
          <cell r="F10146">
            <v>0</v>
          </cell>
          <cell r="G10146">
            <v>0</v>
          </cell>
        </row>
        <row r="10147">
          <cell r="A10147">
            <v>0</v>
          </cell>
          <cell r="B10147">
            <v>0</v>
          </cell>
          <cell r="C10147">
            <v>0</v>
          </cell>
          <cell r="D10147">
            <v>0</v>
          </cell>
          <cell r="E10147">
            <v>0</v>
          </cell>
          <cell r="F10147" t="str">
            <v>Total C</v>
          </cell>
          <cell r="G10147">
            <v>0</v>
          </cell>
        </row>
        <row r="10148">
          <cell r="A10148">
            <v>0</v>
          </cell>
          <cell r="B10148">
            <v>0</v>
          </cell>
          <cell r="C10148">
            <v>0</v>
          </cell>
          <cell r="D10148">
            <v>0</v>
          </cell>
          <cell r="E10148">
            <v>0</v>
          </cell>
          <cell r="F10148">
            <v>0</v>
          </cell>
          <cell r="G10148">
            <v>0</v>
          </cell>
        </row>
        <row r="10149">
          <cell r="A10149" t="str">
            <v/>
          </cell>
          <cell r="B10149" t="str">
            <v/>
          </cell>
          <cell r="C10149">
            <v>0</v>
          </cell>
          <cell r="D10149" t="str">
            <v>Costo  Neto</v>
          </cell>
          <cell r="E10149">
            <v>0</v>
          </cell>
          <cell r="F10149" t="str">
            <v>Total D=A+B+C</v>
          </cell>
          <cell r="G10149">
            <v>0</v>
          </cell>
        </row>
        <row r="10151">
          <cell r="A10151" t="str">
            <v>ANALISIS DE PRECIOS</v>
          </cell>
          <cell r="B10151">
            <v>0</v>
          </cell>
          <cell r="C10151">
            <v>0</v>
          </cell>
          <cell r="D10151">
            <v>0</v>
          </cell>
          <cell r="E10151">
            <v>0</v>
          </cell>
          <cell r="F10151">
            <v>0</v>
          </cell>
          <cell r="G10151">
            <v>0</v>
          </cell>
        </row>
        <row r="10152">
          <cell r="A10152" t="str">
            <v>COMITENTE:</v>
          </cell>
          <cell r="B10152" t="str">
            <v>DIRECCIÓN DE ARQUITECTURA</v>
          </cell>
          <cell r="C10152">
            <v>0</v>
          </cell>
          <cell r="D10152">
            <v>0</v>
          </cell>
          <cell r="E10152">
            <v>0</v>
          </cell>
          <cell r="F10152">
            <v>0</v>
          </cell>
          <cell r="G10152">
            <v>0</v>
          </cell>
        </row>
        <row r="10153">
          <cell r="A10153" t="str">
            <v>CONTRATISTA:</v>
          </cell>
          <cell r="B10153" t="str">
            <v>FUNCIONALES SIGOP</v>
          </cell>
          <cell r="C10153">
            <v>0</v>
          </cell>
          <cell r="D10153">
            <v>0</v>
          </cell>
          <cell r="E10153">
            <v>0</v>
          </cell>
          <cell r="F10153">
            <v>0</v>
          </cell>
          <cell r="G10153">
            <v>0</v>
          </cell>
        </row>
        <row r="10154">
          <cell r="A10154" t="str">
            <v>OBRA:</v>
          </cell>
          <cell r="B10154" t="str">
            <v>PRUEBA PLANILLA DE MEDICION</v>
          </cell>
          <cell r="C10154">
            <v>0</v>
          </cell>
          <cell r="D10154">
            <v>0</v>
          </cell>
          <cell r="E10154">
            <v>0</v>
          </cell>
          <cell r="F10154" t="str">
            <v>PRECIOS A:</v>
          </cell>
          <cell r="G10154">
            <v>0</v>
          </cell>
        </row>
        <row r="10155">
          <cell r="A10155" t="str">
            <v>UBICACIÓN:</v>
          </cell>
          <cell r="B10155" t="str">
            <v>CENTRO CIVICO</v>
          </cell>
          <cell r="C10155">
            <v>0</v>
          </cell>
          <cell r="D10155">
            <v>0</v>
          </cell>
          <cell r="E10155">
            <v>0</v>
          </cell>
          <cell r="F10155">
            <v>0</v>
          </cell>
          <cell r="G10155">
            <v>0</v>
          </cell>
        </row>
        <row r="10156">
          <cell r="A10156" t="str">
            <v>RUBRO:</v>
          </cell>
          <cell r="B10156" t="str">
            <v/>
          </cell>
          <cell r="C10156" t="str">
            <v/>
          </cell>
          <cell r="D10156">
            <v>0</v>
          </cell>
          <cell r="E10156">
            <v>0</v>
          </cell>
          <cell r="F10156">
            <v>0</v>
          </cell>
          <cell r="G10156">
            <v>0</v>
          </cell>
        </row>
        <row r="10157">
          <cell r="A10157" t="str">
            <v>ITEM:</v>
          </cell>
          <cell r="B10157" t="str">
            <v/>
          </cell>
          <cell r="C10157" t="str">
            <v/>
          </cell>
          <cell r="D10157">
            <v>0</v>
          </cell>
          <cell r="E10157">
            <v>0</v>
          </cell>
          <cell r="F10157" t="str">
            <v>UNIDAD:</v>
          </cell>
          <cell r="G10157" t="str">
            <v/>
          </cell>
        </row>
        <row r="10158">
          <cell r="A10158">
            <v>0</v>
          </cell>
          <cell r="B10158">
            <v>0</v>
          </cell>
          <cell r="C10158">
            <v>0</v>
          </cell>
          <cell r="D10158">
            <v>0</v>
          </cell>
          <cell r="E10158">
            <v>0</v>
          </cell>
          <cell r="F10158">
            <v>0</v>
          </cell>
          <cell r="G10158">
            <v>0</v>
          </cell>
        </row>
        <row r="10159">
          <cell r="A10159" t="str">
            <v>DATOS REDETERMINACION</v>
          </cell>
          <cell r="B10159">
            <v>0</v>
          </cell>
          <cell r="C10159" t="str">
            <v>DESIGNACION</v>
          </cell>
          <cell r="D10159" t="str">
            <v>U</v>
          </cell>
          <cell r="E10159" t="str">
            <v>Cantidad</v>
          </cell>
          <cell r="F10159" t="str">
            <v>$ Unitarios</v>
          </cell>
          <cell r="G10159" t="str">
            <v>$ Parcial</v>
          </cell>
        </row>
        <row r="10160">
          <cell r="A10160" t="str">
            <v>CÓDIGO</v>
          </cell>
          <cell r="B10160" t="str">
            <v>DESCRIPCIÓN</v>
          </cell>
          <cell r="C10160">
            <v>0</v>
          </cell>
          <cell r="D10160">
            <v>0</v>
          </cell>
          <cell r="E10160">
            <v>0</v>
          </cell>
          <cell r="F10160">
            <v>0</v>
          </cell>
          <cell r="G10160">
            <v>0</v>
          </cell>
        </row>
        <row r="10161">
          <cell r="A10161">
            <v>0</v>
          </cell>
          <cell r="B10161">
            <v>0</v>
          </cell>
          <cell r="C10161" t="str">
            <v>A - MATERIALES</v>
          </cell>
          <cell r="D10161">
            <v>0</v>
          </cell>
          <cell r="E10161">
            <v>0</v>
          </cell>
          <cell r="F10161">
            <v>0</v>
          </cell>
          <cell r="G10161">
            <v>0</v>
          </cell>
        </row>
        <row r="10162">
          <cell r="A10162" t="str">
            <v/>
          </cell>
          <cell r="B10162" t="str">
            <v/>
          </cell>
          <cell r="C10162">
            <v>0</v>
          </cell>
          <cell r="D10162" t="str">
            <v/>
          </cell>
          <cell r="E10162">
            <v>0</v>
          </cell>
          <cell r="F10162">
            <v>0</v>
          </cell>
          <cell r="G10162">
            <v>0</v>
          </cell>
        </row>
        <row r="10163">
          <cell r="A10163" t="str">
            <v/>
          </cell>
          <cell r="B10163" t="str">
            <v/>
          </cell>
          <cell r="C10163">
            <v>0</v>
          </cell>
          <cell r="D10163" t="str">
            <v/>
          </cell>
          <cell r="E10163">
            <v>0</v>
          </cell>
          <cell r="F10163">
            <v>0</v>
          </cell>
          <cell r="G10163">
            <v>0</v>
          </cell>
        </row>
        <row r="10164">
          <cell r="A10164" t="str">
            <v/>
          </cell>
          <cell r="B10164" t="str">
            <v/>
          </cell>
          <cell r="C10164">
            <v>0</v>
          </cell>
          <cell r="D10164" t="str">
            <v/>
          </cell>
          <cell r="E10164">
            <v>0</v>
          </cell>
          <cell r="F10164">
            <v>0</v>
          </cell>
          <cell r="G10164">
            <v>0</v>
          </cell>
        </row>
        <row r="10165">
          <cell r="A10165" t="str">
            <v/>
          </cell>
          <cell r="B10165" t="str">
            <v/>
          </cell>
          <cell r="C10165">
            <v>0</v>
          </cell>
          <cell r="D10165" t="str">
            <v/>
          </cell>
          <cell r="E10165">
            <v>0</v>
          </cell>
          <cell r="F10165">
            <v>0</v>
          </cell>
          <cell r="G10165">
            <v>0</v>
          </cell>
        </row>
        <row r="10166">
          <cell r="A10166" t="str">
            <v/>
          </cell>
          <cell r="B10166" t="str">
            <v/>
          </cell>
          <cell r="C10166">
            <v>0</v>
          </cell>
          <cell r="D10166" t="str">
            <v/>
          </cell>
          <cell r="E10166">
            <v>0</v>
          </cell>
          <cell r="F10166">
            <v>0</v>
          </cell>
          <cell r="G10166">
            <v>0</v>
          </cell>
        </row>
        <row r="10167">
          <cell r="A10167" t="str">
            <v/>
          </cell>
          <cell r="B10167" t="str">
            <v/>
          </cell>
          <cell r="C10167">
            <v>0</v>
          </cell>
          <cell r="D10167" t="str">
            <v/>
          </cell>
          <cell r="E10167">
            <v>0</v>
          </cell>
          <cell r="F10167">
            <v>0</v>
          </cell>
          <cell r="G10167">
            <v>0</v>
          </cell>
        </row>
        <row r="10168">
          <cell r="A10168" t="str">
            <v/>
          </cell>
          <cell r="B10168" t="str">
            <v/>
          </cell>
          <cell r="C10168">
            <v>0</v>
          </cell>
          <cell r="D10168" t="str">
            <v/>
          </cell>
          <cell r="E10168">
            <v>0</v>
          </cell>
          <cell r="F10168">
            <v>0</v>
          </cell>
          <cell r="G10168">
            <v>0</v>
          </cell>
        </row>
        <row r="10169">
          <cell r="A10169" t="str">
            <v/>
          </cell>
          <cell r="B10169" t="str">
            <v/>
          </cell>
          <cell r="C10169">
            <v>0</v>
          </cell>
          <cell r="D10169" t="str">
            <v/>
          </cell>
          <cell r="E10169">
            <v>0</v>
          </cell>
          <cell r="F10169">
            <v>0</v>
          </cell>
          <cell r="G10169">
            <v>0</v>
          </cell>
        </row>
        <row r="10170">
          <cell r="A10170" t="str">
            <v/>
          </cell>
          <cell r="B10170" t="str">
            <v/>
          </cell>
          <cell r="C10170">
            <v>0</v>
          </cell>
          <cell r="D10170" t="str">
            <v/>
          </cell>
          <cell r="E10170">
            <v>0</v>
          </cell>
          <cell r="F10170">
            <v>0</v>
          </cell>
          <cell r="G10170">
            <v>0</v>
          </cell>
        </row>
        <row r="10171">
          <cell r="A10171" t="str">
            <v/>
          </cell>
          <cell r="B10171" t="str">
            <v/>
          </cell>
          <cell r="C10171">
            <v>0</v>
          </cell>
          <cell r="D10171" t="str">
            <v/>
          </cell>
          <cell r="E10171">
            <v>0</v>
          </cell>
          <cell r="F10171">
            <v>0</v>
          </cell>
          <cell r="G10171">
            <v>0</v>
          </cell>
        </row>
        <row r="10172">
          <cell r="A10172" t="str">
            <v/>
          </cell>
          <cell r="B10172" t="str">
            <v/>
          </cell>
          <cell r="C10172">
            <v>0</v>
          </cell>
          <cell r="D10172" t="str">
            <v/>
          </cell>
          <cell r="E10172">
            <v>0</v>
          </cell>
          <cell r="F10172">
            <v>0</v>
          </cell>
          <cell r="G10172">
            <v>0</v>
          </cell>
        </row>
        <row r="10173">
          <cell r="A10173" t="str">
            <v/>
          </cell>
          <cell r="B10173" t="str">
            <v/>
          </cell>
          <cell r="C10173">
            <v>0</v>
          </cell>
          <cell r="D10173" t="str">
            <v/>
          </cell>
          <cell r="E10173">
            <v>0</v>
          </cell>
          <cell r="F10173">
            <v>0</v>
          </cell>
          <cell r="G10173">
            <v>0</v>
          </cell>
        </row>
        <row r="10174">
          <cell r="A10174" t="str">
            <v/>
          </cell>
          <cell r="B10174" t="str">
            <v/>
          </cell>
          <cell r="C10174">
            <v>0</v>
          </cell>
          <cell r="D10174" t="str">
            <v/>
          </cell>
          <cell r="E10174">
            <v>0</v>
          </cell>
          <cell r="F10174">
            <v>0</v>
          </cell>
          <cell r="G10174">
            <v>0</v>
          </cell>
        </row>
        <row r="10175">
          <cell r="A10175" t="str">
            <v/>
          </cell>
          <cell r="B10175" t="str">
            <v/>
          </cell>
          <cell r="C10175">
            <v>0</v>
          </cell>
          <cell r="D10175" t="str">
            <v/>
          </cell>
          <cell r="E10175">
            <v>0</v>
          </cell>
          <cell r="F10175">
            <v>0</v>
          </cell>
          <cell r="G10175">
            <v>0</v>
          </cell>
        </row>
        <row r="10176">
          <cell r="A10176">
            <v>0</v>
          </cell>
          <cell r="B10176">
            <v>0</v>
          </cell>
          <cell r="C10176">
            <v>0</v>
          </cell>
          <cell r="D10176">
            <v>0</v>
          </cell>
          <cell r="E10176">
            <v>0</v>
          </cell>
          <cell r="F10176" t="str">
            <v>Total A</v>
          </cell>
          <cell r="G10176">
            <v>0</v>
          </cell>
        </row>
        <row r="10177">
          <cell r="A10177">
            <v>0</v>
          </cell>
          <cell r="B10177">
            <v>0</v>
          </cell>
          <cell r="C10177" t="str">
            <v>B - MANO DE OBRA</v>
          </cell>
          <cell r="D10177">
            <v>0</v>
          </cell>
          <cell r="E10177">
            <v>0</v>
          </cell>
          <cell r="F10177">
            <v>0</v>
          </cell>
          <cell r="G10177">
            <v>0</v>
          </cell>
        </row>
        <row r="10178">
          <cell r="A10178" t="str">
            <v/>
          </cell>
          <cell r="B10178">
            <v>0</v>
          </cell>
          <cell r="C10178">
            <v>0</v>
          </cell>
          <cell r="D10178" t="str">
            <v/>
          </cell>
          <cell r="E10178">
            <v>0</v>
          </cell>
          <cell r="F10178">
            <v>0</v>
          </cell>
          <cell r="G10178">
            <v>0</v>
          </cell>
        </row>
        <row r="10179">
          <cell r="A10179" t="str">
            <v/>
          </cell>
          <cell r="B10179">
            <v>0</v>
          </cell>
          <cell r="C10179">
            <v>0</v>
          </cell>
          <cell r="D10179" t="str">
            <v/>
          </cell>
          <cell r="E10179">
            <v>0</v>
          </cell>
          <cell r="F10179">
            <v>0</v>
          </cell>
          <cell r="G10179">
            <v>0</v>
          </cell>
        </row>
        <row r="10180">
          <cell r="A10180" t="str">
            <v/>
          </cell>
          <cell r="B10180">
            <v>0</v>
          </cell>
          <cell r="C10180">
            <v>0</v>
          </cell>
          <cell r="D10180" t="str">
            <v/>
          </cell>
          <cell r="E10180">
            <v>0</v>
          </cell>
          <cell r="F10180">
            <v>0</v>
          </cell>
          <cell r="G10180">
            <v>0</v>
          </cell>
        </row>
        <row r="10181">
          <cell r="A10181" t="str">
            <v/>
          </cell>
          <cell r="B10181">
            <v>0</v>
          </cell>
          <cell r="C10181">
            <v>0</v>
          </cell>
          <cell r="D10181" t="str">
            <v/>
          </cell>
          <cell r="E10181">
            <v>0</v>
          </cell>
          <cell r="F10181">
            <v>0</v>
          </cell>
          <cell r="G10181">
            <v>0</v>
          </cell>
        </row>
        <row r="10182">
          <cell r="A10182" t="str">
            <v/>
          </cell>
          <cell r="B10182">
            <v>0</v>
          </cell>
          <cell r="C10182">
            <v>0</v>
          </cell>
          <cell r="D10182" t="str">
            <v/>
          </cell>
          <cell r="E10182">
            <v>0</v>
          </cell>
          <cell r="F10182">
            <v>0</v>
          </cell>
          <cell r="G10182">
            <v>0</v>
          </cell>
        </row>
        <row r="10183">
          <cell r="A10183" t="str">
            <v/>
          </cell>
          <cell r="B10183">
            <v>0</v>
          </cell>
          <cell r="C10183">
            <v>0</v>
          </cell>
          <cell r="D10183" t="str">
            <v/>
          </cell>
          <cell r="E10183">
            <v>0</v>
          </cell>
          <cell r="F10183">
            <v>0</v>
          </cell>
          <cell r="G10183">
            <v>0</v>
          </cell>
        </row>
        <row r="10184">
          <cell r="A10184" t="str">
            <v/>
          </cell>
          <cell r="B10184">
            <v>0</v>
          </cell>
          <cell r="C10184">
            <v>0</v>
          </cell>
          <cell r="D10184" t="str">
            <v/>
          </cell>
          <cell r="E10184">
            <v>0</v>
          </cell>
          <cell r="F10184">
            <v>0</v>
          </cell>
          <cell r="G10184">
            <v>0</v>
          </cell>
        </row>
        <row r="10185">
          <cell r="A10185" t="str">
            <v/>
          </cell>
          <cell r="B10185">
            <v>0</v>
          </cell>
          <cell r="C10185">
            <v>0</v>
          </cell>
          <cell r="D10185" t="str">
            <v/>
          </cell>
          <cell r="E10185">
            <v>0</v>
          </cell>
          <cell r="F10185">
            <v>0</v>
          </cell>
          <cell r="G10185">
            <v>0</v>
          </cell>
        </row>
        <row r="10186">
          <cell r="A10186">
            <v>0</v>
          </cell>
          <cell r="B10186">
            <v>0</v>
          </cell>
          <cell r="C10186">
            <v>0</v>
          </cell>
          <cell r="D10186">
            <v>0</v>
          </cell>
          <cell r="E10186">
            <v>0</v>
          </cell>
          <cell r="F10186" t="str">
            <v>Total B</v>
          </cell>
          <cell r="G10186">
            <v>0</v>
          </cell>
        </row>
        <row r="10187">
          <cell r="A10187">
            <v>0</v>
          </cell>
          <cell r="B10187">
            <v>0</v>
          </cell>
          <cell r="C10187" t="str">
            <v>C - EQUIPOS</v>
          </cell>
          <cell r="D10187">
            <v>0</v>
          </cell>
          <cell r="E10187">
            <v>0</v>
          </cell>
          <cell r="F10187">
            <v>0</v>
          </cell>
          <cell r="G10187">
            <v>0</v>
          </cell>
        </row>
        <row r="10188">
          <cell r="A10188" t="str">
            <v/>
          </cell>
          <cell r="B10188" t="str">
            <v/>
          </cell>
          <cell r="C10188">
            <v>0</v>
          </cell>
          <cell r="D10188" t="str">
            <v/>
          </cell>
          <cell r="E10188">
            <v>0</v>
          </cell>
          <cell r="F10188">
            <v>0</v>
          </cell>
          <cell r="G10188">
            <v>0</v>
          </cell>
        </row>
        <row r="10189">
          <cell r="A10189" t="str">
            <v/>
          </cell>
          <cell r="B10189" t="str">
            <v/>
          </cell>
          <cell r="C10189">
            <v>0</v>
          </cell>
          <cell r="D10189" t="str">
            <v/>
          </cell>
          <cell r="E10189">
            <v>0</v>
          </cell>
          <cell r="F10189">
            <v>0</v>
          </cell>
          <cell r="G10189">
            <v>0</v>
          </cell>
        </row>
        <row r="10190">
          <cell r="A10190" t="str">
            <v/>
          </cell>
          <cell r="B10190" t="str">
            <v/>
          </cell>
          <cell r="C10190">
            <v>0</v>
          </cell>
          <cell r="D10190" t="str">
            <v/>
          </cell>
          <cell r="E10190">
            <v>0</v>
          </cell>
          <cell r="F10190">
            <v>0</v>
          </cell>
          <cell r="G10190">
            <v>0</v>
          </cell>
        </row>
        <row r="10191">
          <cell r="A10191" t="str">
            <v/>
          </cell>
          <cell r="B10191" t="str">
            <v/>
          </cell>
          <cell r="C10191">
            <v>0</v>
          </cell>
          <cell r="D10191" t="str">
            <v/>
          </cell>
          <cell r="E10191">
            <v>0</v>
          </cell>
          <cell r="F10191">
            <v>0</v>
          </cell>
          <cell r="G10191">
            <v>0</v>
          </cell>
        </row>
        <row r="10192">
          <cell r="A10192" t="str">
            <v/>
          </cell>
          <cell r="B10192" t="str">
            <v/>
          </cell>
          <cell r="C10192">
            <v>0</v>
          </cell>
          <cell r="D10192" t="str">
            <v/>
          </cell>
          <cell r="E10192">
            <v>0</v>
          </cell>
          <cell r="F10192">
            <v>0</v>
          </cell>
          <cell r="G10192">
            <v>0</v>
          </cell>
        </row>
        <row r="10193">
          <cell r="A10193" t="str">
            <v/>
          </cell>
          <cell r="B10193" t="str">
            <v/>
          </cell>
          <cell r="C10193">
            <v>0</v>
          </cell>
          <cell r="D10193" t="str">
            <v/>
          </cell>
          <cell r="E10193">
            <v>0</v>
          </cell>
          <cell r="F10193">
            <v>0</v>
          </cell>
          <cell r="G10193">
            <v>0</v>
          </cell>
        </row>
        <row r="10194">
          <cell r="A10194" t="str">
            <v/>
          </cell>
          <cell r="B10194" t="str">
            <v/>
          </cell>
          <cell r="C10194">
            <v>0</v>
          </cell>
          <cell r="D10194" t="str">
            <v/>
          </cell>
          <cell r="E10194">
            <v>0</v>
          </cell>
          <cell r="F10194">
            <v>0</v>
          </cell>
          <cell r="G10194">
            <v>0</v>
          </cell>
        </row>
        <row r="10195">
          <cell r="A10195" t="str">
            <v/>
          </cell>
          <cell r="B10195" t="str">
            <v/>
          </cell>
          <cell r="C10195">
            <v>0</v>
          </cell>
          <cell r="D10195" t="str">
            <v/>
          </cell>
          <cell r="E10195">
            <v>0</v>
          </cell>
          <cell r="F10195">
            <v>0</v>
          </cell>
          <cell r="G10195">
            <v>0</v>
          </cell>
        </row>
        <row r="10196">
          <cell r="A10196" t="str">
            <v/>
          </cell>
          <cell r="B10196" t="str">
            <v/>
          </cell>
          <cell r="C10196">
            <v>0</v>
          </cell>
          <cell r="D10196" t="str">
            <v/>
          </cell>
          <cell r="E10196">
            <v>0</v>
          </cell>
          <cell r="F10196">
            <v>0</v>
          </cell>
          <cell r="G10196">
            <v>0</v>
          </cell>
        </row>
        <row r="10197">
          <cell r="A10197">
            <v>0</v>
          </cell>
          <cell r="B10197">
            <v>0</v>
          </cell>
          <cell r="C10197">
            <v>0</v>
          </cell>
          <cell r="D10197">
            <v>0</v>
          </cell>
          <cell r="E10197">
            <v>0</v>
          </cell>
          <cell r="F10197" t="str">
            <v>Total C</v>
          </cell>
          <cell r="G10197">
            <v>0</v>
          </cell>
        </row>
        <row r="10198">
          <cell r="A10198">
            <v>0</v>
          </cell>
          <cell r="B10198">
            <v>0</v>
          </cell>
          <cell r="C10198">
            <v>0</v>
          </cell>
          <cell r="D10198">
            <v>0</v>
          </cell>
          <cell r="E10198">
            <v>0</v>
          </cell>
          <cell r="F10198">
            <v>0</v>
          </cell>
          <cell r="G10198">
            <v>0</v>
          </cell>
        </row>
        <row r="10199">
          <cell r="A10199" t="str">
            <v/>
          </cell>
          <cell r="B10199" t="str">
            <v/>
          </cell>
          <cell r="C10199">
            <v>0</v>
          </cell>
          <cell r="D10199" t="str">
            <v>Costo  Neto</v>
          </cell>
          <cell r="E10199">
            <v>0</v>
          </cell>
          <cell r="F10199" t="str">
            <v>Total D=A+B+C</v>
          </cell>
          <cell r="G10199">
            <v>0</v>
          </cell>
        </row>
        <row r="10201">
          <cell r="A10201" t="str">
            <v>ANALISIS DE PRECIOS</v>
          </cell>
          <cell r="B10201">
            <v>0</v>
          </cell>
          <cell r="C10201">
            <v>0</v>
          </cell>
          <cell r="D10201">
            <v>0</v>
          </cell>
          <cell r="E10201">
            <v>0</v>
          </cell>
          <cell r="F10201">
            <v>0</v>
          </cell>
          <cell r="G10201">
            <v>0</v>
          </cell>
        </row>
        <row r="10202">
          <cell r="A10202" t="str">
            <v>COMITENTE:</v>
          </cell>
          <cell r="B10202" t="str">
            <v>DIRECCIÓN DE ARQUITECTURA</v>
          </cell>
          <cell r="C10202">
            <v>0</v>
          </cell>
          <cell r="D10202">
            <v>0</v>
          </cell>
          <cell r="E10202">
            <v>0</v>
          </cell>
          <cell r="F10202">
            <v>0</v>
          </cell>
          <cell r="G10202">
            <v>0</v>
          </cell>
        </row>
        <row r="10203">
          <cell r="A10203" t="str">
            <v>CONTRATISTA:</v>
          </cell>
          <cell r="B10203" t="str">
            <v>FUNCIONALES SIGOP</v>
          </cell>
          <cell r="C10203">
            <v>0</v>
          </cell>
          <cell r="D10203">
            <v>0</v>
          </cell>
          <cell r="E10203">
            <v>0</v>
          </cell>
          <cell r="F10203">
            <v>0</v>
          </cell>
          <cell r="G10203">
            <v>0</v>
          </cell>
        </row>
        <row r="10204">
          <cell r="A10204" t="str">
            <v>OBRA:</v>
          </cell>
          <cell r="B10204" t="str">
            <v>PRUEBA PLANILLA DE MEDICION</v>
          </cell>
          <cell r="C10204">
            <v>0</v>
          </cell>
          <cell r="D10204">
            <v>0</v>
          </cell>
          <cell r="E10204">
            <v>0</v>
          </cell>
          <cell r="F10204" t="str">
            <v>PRECIOS A:</v>
          </cell>
          <cell r="G10204">
            <v>0</v>
          </cell>
        </row>
        <row r="10205">
          <cell r="A10205" t="str">
            <v>UBICACIÓN:</v>
          </cell>
          <cell r="B10205" t="str">
            <v>CENTRO CIVICO</v>
          </cell>
          <cell r="C10205">
            <v>0</v>
          </cell>
          <cell r="D10205">
            <v>0</v>
          </cell>
          <cell r="E10205">
            <v>0</v>
          </cell>
          <cell r="F10205">
            <v>0</v>
          </cell>
          <cell r="G10205">
            <v>0</v>
          </cell>
        </row>
        <row r="10206">
          <cell r="A10206" t="str">
            <v>RUBRO:</v>
          </cell>
          <cell r="B10206" t="str">
            <v/>
          </cell>
          <cell r="C10206" t="str">
            <v/>
          </cell>
          <cell r="D10206">
            <v>0</v>
          </cell>
          <cell r="E10206">
            <v>0</v>
          </cell>
          <cell r="F10206">
            <v>0</v>
          </cell>
          <cell r="G10206">
            <v>0</v>
          </cell>
        </row>
        <row r="10207">
          <cell r="A10207" t="str">
            <v>ITEM:</v>
          </cell>
          <cell r="B10207" t="str">
            <v/>
          </cell>
          <cell r="C10207" t="str">
            <v/>
          </cell>
          <cell r="D10207">
            <v>0</v>
          </cell>
          <cell r="E10207">
            <v>0</v>
          </cell>
          <cell r="F10207" t="str">
            <v>UNIDAD:</v>
          </cell>
          <cell r="G10207" t="str">
            <v/>
          </cell>
        </row>
        <row r="10208">
          <cell r="A10208">
            <v>0</v>
          </cell>
          <cell r="B10208">
            <v>0</v>
          </cell>
          <cell r="C10208">
            <v>0</v>
          </cell>
          <cell r="D10208">
            <v>0</v>
          </cell>
          <cell r="E10208">
            <v>0</v>
          </cell>
          <cell r="F10208">
            <v>0</v>
          </cell>
          <cell r="G10208">
            <v>0</v>
          </cell>
        </row>
        <row r="10209">
          <cell r="A10209" t="str">
            <v>DATOS REDETERMINACION</v>
          </cell>
          <cell r="B10209">
            <v>0</v>
          </cell>
          <cell r="C10209" t="str">
            <v>DESIGNACION</v>
          </cell>
          <cell r="D10209" t="str">
            <v>U</v>
          </cell>
          <cell r="E10209" t="str">
            <v>Cantidad</v>
          </cell>
          <cell r="F10209" t="str">
            <v>$ Unitarios</v>
          </cell>
          <cell r="G10209" t="str">
            <v>$ Parcial</v>
          </cell>
        </row>
        <row r="10210">
          <cell r="A10210" t="str">
            <v>CÓDIGO</v>
          </cell>
          <cell r="B10210" t="str">
            <v>DESCRIPCIÓN</v>
          </cell>
          <cell r="C10210">
            <v>0</v>
          </cell>
          <cell r="D10210">
            <v>0</v>
          </cell>
          <cell r="E10210">
            <v>0</v>
          </cell>
          <cell r="F10210">
            <v>0</v>
          </cell>
          <cell r="G10210">
            <v>0</v>
          </cell>
        </row>
        <row r="10211">
          <cell r="A10211">
            <v>0</v>
          </cell>
          <cell r="B10211">
            <v>0</v>
          </cell>
          <cell r="C10211" t="str">
            <v>A - MATERIALES</v>
          </cell>
          <cell r="D10211">
            <v>0</v>
          </cell>
          <cell r="E10211">
            <v>0</v>
          </cell>
          <cell r="F10211">
            <v>0</v>
          </cell>
          <cell r="G10211">
            <v>0</v>
          </cell>
        </row>
        <row r="10212">
          <cell r="A10212" t="str">
            <v/>
          </cell>
          <cell r="B10212" t="str">
            <v/>
          </cell>
          <cell r="C10212">
            <v>0</v>
          </cell>
          <cell r="D10212" t="str">
            <v/>
          </cell>
          <cell r="E10212">
            <v>0</v>
          </cell>
          <cell r="F10212">
            <v>0</v>
          </cell>
          <cell r="G10212">
            <v>0</v>
          </cell>
        </row>
        <row r="10213">
          <cell r="A10213" t="str">
            <v/>
          </cell>
          <cell r="B10213" t="str">
            <v/>
          </cell>
          <cell r="C10213">
            <v>0</v>
          </cell>
          <cell r="D10213" t="str">
            <v/>
          </cell>
          <cell r="E10213">
            <v>0</v>
          </cell>
          <cell r="F10213">
            <v>0</v>
          </cell>
          <cell r="G10213">
            <v>0</v>
          </cell>
        </row>
        <row r="10214">
          <cell r="A10214" t="str">
            <v/>
          </cell>
          <cell r="B10214" t="str">
            <v/>
          </cell>
          <cell r="C10214">
            <v>0</v>
          </cell>
          <cell r="D10214" t="str">
            <v/>
          </cell>
          <cell r="E10214">
            <v>0</v>
          </cell>
          <cell r="F10214">
            <v>0</v>
          </cell>
          <cell r="G10214">
            <v>0</v>
          </cell>
        </row>
        <row r="10215">
          <cell r="A10215" t="str">
            <v/>
          </cell>
          <cell r="B10215" t="str">
            <v/>
          </cell>
          <cell r="C10215">
            <v>0</v>
          </cell>
          <cell r="D10215" t="str">
            <v/>
          </cell>
          <cell r="E10215">
            <v>0</v>
          </cell>
          <cell r="F10215">
            <v>0</v>
          </cell>
          <cell r="G10215">
            <v>0</v>
          </cell>
        </row>
        <row r="10216">
          <cell r="A10216" t="str">
            <v/>
          </cell>
          <cell r="B10216" t="str">
            <v/>
          </cell>
          <cell r="C10216">
            <v>0</v>
          </cell>
          <cell r="D10216" t="str">
            <v/>
          </cell>
          <cell r="E10216">
            <v>0</v>
          </cell>
          <cell r="F10216">
            <v>0</v>
          </cell>
          <cell r="G10216">
            <v>0</v>
          </cell>
        </row>
        <row r="10217">
          <cell r="A10217" t="str">
            <v/>
          </cell>
          <cell r="B10217" t="str">
            <v/>
          </cell>
          <cell r="C10217">
            <v>0</v>
          </cell>
          <cell r="D10217" t="str">
            <v/>
          </cell>
          <cell r="E10217">
            <v>0</v>
          </cell>
          <cell r="F10217">
            <v>0</v>
          </cell>
          <cell r="G10217">
            <v>0</v>
          </cell>
        </row>
        <row r="10218">
          <cell r="A10218" t="str">
            <v/>
          </cell>
          <cell r="B10218" t="str">
            <v/>
          </cell>
          <cell r="C10218">
            <v>0</v>
          </cell>
          <cell r="D10218" t="str">
            <v/>
          </cell>
          <cell r="E10218">
            <v>0</v>
          </cell>
          <cell r="F10218">
            <v>0</v>
          </cell>
          <cell r="G10218">
            <v>0</v>
          </cell>
        </row>
        <row r="10219">
          <cell r="A10219" t="str">
            <v/>
          </cell>
          <cell r="B10219" t="str">
            <v/>
          </cell>
          <cell r="C10219">
            <v>0</v>
          </cell>
          <cell r="D10219" t="str">
            <v/>
          </cell>
          <cell r="E10219">
            <v>0</v>
          </cell>
          <cell r="F10219">
            <v>0</v>
          </cell>
          <cell r="G10219">
            <v>0</v>
          </cell>
        </row>
        <row r="10220">
          <cell r="A10220" t="str">
            <v/>
          </cell>
          <cell r="B10220" t="str">
            <v/>
          </cell>
          <cell r="C10220">
            <v>0</v>
          </cell>
          <cell r="D10220" t="str">
            <v/>
          </cell>
          <cell r="E10220">
            <v>0</v>
          </cell>
          <cell r="F10220">
            <v>0</v>
          </cell>
          <cell r="G10220">
            <v>0</v>
          </cell>
        </row>
        <row r="10221">
          <cell r="A10221" t="str">
            <v/>
          </cell>
          <cell r="B10221" t="str">
            <v/>
          </cell>
          <cell r="C10221">
            <v>0</v>
          </cell>
          <cell r="D10221" t="str">
            <v/>
          </cell>
          <cell r="E10221">
            <v>0</v>
          </cell>
          <cell r="F10221">
            <v>0</v>
          </cell>
          <cell r="G10221">
            <v>0</v>
          </cell>
        </row>
        <row r="10222">
          <cell r="A10222" t="str">
            <v/>
          </cell>
          <cell r="B10222" t="str">
            <v/>
          </cell>
          <cell r="C10222">
            <v>0</v>
          </cell>
          <cell r="D10222" t="str">
            <v/>
          </cell>
          <cell r="E10222">
            <v>0</v>
          </cell>
          <cell r="F10222">
            <v>0</v>
          </cell>
          <cell r="G10222">
            <v>0</v>
          </cell>
        </row>
        <row r="10223">
          <cell r="A10223" t="str">
            <v/>
          </cell>
          <cell r="B10223" t="str">
            <v/>
          </cell>
          <cell r="C10223">
            <v>0</v>
          </cell>
          <cell r="D10223" t="str">
            <v/>
          </cell>
          <cell r="E10223">
            <v>0</v>
          </cell>
          <cell r="F10223">
            <v>0</v>
          </cell>
          <cell r="G10223">
            <v>0</v>
          </cell>
        </row>
        <row r="10224">
          <cell r="A10224" t="str">
            <v/>
          </cell>
          <cell r="B10224" t="str">
            <v/>
          </cell>
          <cell r="C10224">
            <v>0</v>
          </cell>
          <cell r="D10224" t="str">
            <v/>
          </cell>
          <cell r="E10224">
            <v>0</v>
          </cell>
          <cell r="F10224">
            <v>0</v>
          </cell>
          <cell r="G10224">
            <v>0</v>
          </cell>
        </row>
        <row r="10225">
          <cell r="A10225" t="str">
            <v/>
          </cell>
          <cell r="B10225" t="str">
            <v/>
          </cell>
          <cell r="C10225">
            <v>0</v>
          </cell>
          <cell r="D10225" t="str">
            <v/>
          </cell>
          <cell r="E10225">
            <v>0</v>
          </cell>
          <cell r="F10225">
            <v>0</v>
          </cell>
          <cell r="G10225">
            <v>0</v>
          </cell>
        </row>
        <row r="10226">
          <cell r="A10226">
            <v>0</v>
          </cell>
          <cell r="B10226">
            <v>0</v>
          </cell>
          <cell r="C10226">
            <v>0</v>
          </cell>
          <cell r="D10226">
            <v>0</v>
          </cell>
          <cell r="E10226">
            <v>0</v>
          </cell>
          <cell r="F10226" t="str">
            <v>Total A</v>
          </cell>
          <cell r="G10226">
            <v>0</v>
          </cell>
        </row>
        <row r="10227">
          <cell r="A10227">
            <v>0</v>
          </cell>
          <cell r="B10227">
            <v>0</v>
          </cell>
          <cell r="C10227" t="str">
            <v>B - MANO DE OBRA</v>
          </cell>
          <cell r="D10227">
            <v>0</v>
          </cell>
          <cell r="E10227">
            <v>0</v>
          </cell>
          <cell r="F10227">
            <v>0</v>
          </cell>
          <cell r="G10227">
            <v>0</v>
          </cell>
        </row>
        <row r="10228">
          <cell r="A10228" t="str">
            <v/>
          </cell>
          <cell r="B10228">
            <v>0</v>
          </cell>
          <cell r="C10228">
            <v>0</v>
          </cell>
          <cell r="D10228" t="str">
            <v/>
          </cell>
          <cell r="E10228">
            <v>0</v>
          </cell>
          <cell r="F10228">
            <v>0</v>
          </cell>
          <cell r="G10228">
            <v>0</v>
          </cell>
        </row>
        <row r="10229">
          <cell r="A10229" t="str">
            <v/>
          </cell>
          <cell r="B10229">
            <v>0</v>
          </cell>
          <cell r="C10229">
            <v>0</v>
          </cell>
          <cell r="D10229" t="str">
            <v/>
          </cell>
          <cell r="E10229">
            <v>0</v>
          </cell>
          <cell r="F10229">
            <v>0</v>
          </cell>
          <cell r="G10229">
            <v>0</v>
          </cell>
        </row>
        <row r="10230">
          <cell r="A10230" t="str">
            <v/>
          </cell>
          <cell r="B10230">
            <v>0</v>
          </cell>
          <cell r="C10230">
            <v>0</v>
          </cell>
          <cell r="D10230" t="str">
            <v/>
          </cell>
          <cell r="E10230">
            <v>0</v>
          </cell>
          <cell r="F10230">
            <v>0</v>
          </cell>
          <cell r="G10230">
            <v>0</v>
          </cell>
        </row>
        <row r="10231">
          <cell r="A10231" t="str">
            <v/>
          </cell>
          <cell r="B10231">
            <v>0</v>
          </cell>
          <cell r="C10231">
            <v>0</v>
          </cell>
          <cell r="D10231" t="str">
            <v/>
          </cell>
          <cell r="E10231">
            <v>0</v>
          </cell>
          <cell r="F10231">
            <v>0</v>
          </cell>
          <cell r="G10231">
            <v>0</v>
          </cell>
        </row>
        <row r="10232">
          <cell r="A10232" t="str">
            <v/>
          </cell>
          <cell r="B10232">
            <v>0</v>
          </cell>
          <cell r="C10232">
            <v>0</v>
          </cell>
          <cell r="D10232" t="str">
            <v/>
          </cell>
          <cell r="E10232">
            <v>0</v>
          </cell>
          <cell r="F10232">
            <v>0</v>
          </cell>
          <cell r="G10232">
            <v>0</v>
          </cell>
        </row>
        <row r="10233">
          <cell r="A10233" t="str">
            <v/>
          </cell>
          <cell r="B10233">
            <v>0</v>
          </cell>
          <cell r="C10233">
            <v>0</v>
          </cell>
          <cell r="D10233" t="str">
            <v/>
          </cell>
          <cell r="E10233">
            <v>0</v>
          </cell>
          <cell r="F10233">
            <v>0</v>
          </cell>
          <cell r="G10233">
            <v>0</v>
          </cell>
        </row>
        <row r="10234">
          <cell r="A10234" t="str">
            <v/>
          </cell>
          <cell r="B10234">
            <v>0</v>
          </cell>
          <cell r="C10234">
            <v>0</v>
          </cell>
          <cell r="D10234" t="str">
            <v/>
          </cell>
          <cell r="E10234">
            <v>0</v>
          </cell>
          <cell r="F10234">
            <v>0</v>
          </cell>
          <cell r="G10234">
            <v>0</v>
          </cell>
        </row>
        <row r="10235">
          <cell r="A10235" t="str">
            <v/>
          </cell>
          <cell r="B10235">
            <v>0</v>
          </cell>
          <cell r="C10235">
            <v>0</v>
          </cell>
          <cell r="D10235" t="str">
            <v/>
          </cell>
          <cell r="E10235">
            <v>0</v>
          </cell>
          <cell r="F10235">
            <v>0</v>
          </cell>
          <cell r="G10235">
            <v>0</v>
          </cell>
        </row>
        <row r="10236">
          <cell r="A10236">
            <v>0</v>
          </cell>
          <cell r="B10236">
            <v>0</v>
          </cell>
          <cell r="C10236">
            <v>0</v>
          </cell>
          <cell r="D10236">
            <v>0</v>
          </cell>
          <cell r="E10236">
            <v>0</v>
          </cell>
          <cell r="F10236" t="str">
            <v>Total B</v>
          </cell>
          <cell r="G10236">
            <v>0</v>
          </cell>
        </row>
        <row r="10237">
          <cell r="A10237">
            <v>0</v>
          </cell>
          <cell r="B10237">
            <v>0</v>
          </cell>
          <cell r="C10237" t="str">
            <v>C - EQUIPOS</v>
          </cell>
          <cell r="D10237">
            <v>0</v>
          </cell>
          <cell r="E10237">
            <v>0</v>
          </cell>
          <cell r="F10237">
            <v>0</v>
          </cell>
          <cell r="G10237">
            <v>0</v>
          </cell>
        </row>
        <row r="10238">
          <cell r="A10238" t="str">
            <v/>
          </cell>
          <cell r="B10238" t="str">
            <v/>
          </cell>
          <cell r="C10238">
            <v>0</v>
          </cell>
          <cell r="D10238" t="str">
            <v/>
          </cell>
          <cell r="E10238">
            <v>0</v>
          </cell>
          <cell r="F10238">
            <v>0</v>
          </cell>
          <cell r="G10238">
            <v>0</v>
          </cell>
        </row>
        <row r="10239">
          <cell r="A10239" t="str">
            <v/>
          </cell>
          <cell r="B10239" t="str">
            <v/>
          </cell>
          <cell r="C10239">
            <v>0</v>
          </cell>
          <cell r="D10239" t="str">
            <v/>
          </cell>
          <cell r="E10239">
            <v>0</v>
          </cell>
          <cell r="F10239">
            <v>0</v>
          </cell>
          <cell r="G10239">
            <v>0</v>
          </cell>
        </row>
        <row r="10240">
          <cell r="A10240" t="str">
            <v/>
          </cell>
          <cell r="B10240" t="str">
            <v/>
          </cell>
          <cell r="C10240">
            <v>0</v>
          </cell>
          <cell r="D10240" t="str">
            <v/>
          </cell>
          <cell r="E10240">
            <v>0</v>
          </cell>
          <cell r="F10240">
            <v>0</v>
          </cell>
          <cell r="G10240">
            <v>0</v>
          </cell>
        </row>
        <row r="10241">
          <cell r="A10241" t="str">
            <v/>
          </cell>
          <cell r="B10241" t="str">
            <v/>
          </cell>
          <cell r="C10241">
            <v>0</v>
          </cell>
          <cell r="D10241" t="str">
            <v/>
          </cell>
          <cell r="E10241">
            <v>0</v>
          </cell>
          <cell r="F10241">
            <v>0</v>
          </cell>
          <cell r="G10241">
            <v>0</v>
          </cell>
        </row>
        <row r="10242">
          <cell r="A10242" t="str">
            <v/>
          </cell>
          <cell r="B10242" t="str">
            <v/>
          </cell>
          <cell r="C10242">
            <v>0</v>
          </cell>
          <cell r="D10242" t="str">
            <v/>
          </cell>
          <cell r="E10242">
            <v>0</v>
          </cell>
          <cell r="F10242">
            <v>0</v>
          </cell>
          <cell r="G10242">
            <v>0</v>
          </cell>
        </row>
        <row r="10243">
          <cell r="A10243" t="str">
            <v/>
          </cell>
          <cell r="B10243" t="str">
            <v/>
          </cell>
          <cell r="C10243">
            <v>0</v>
          </cell>
          <cell r="D10243" t="str">
            <v/>
          </cell>
          <cell r="E10243">
            <v>0</v>
          </cell>
          <cell r="F10243">
            <v>0</v>
          </cell>
          <cell r="G10243">
            <v>0</v>
          </cell>
        </row>
        <row r="10244">
          <cell r="A10244" t="str">
            <v/>
          </cell>
          <cell r="B10244" t="str">
            <v/>
          </cell>
          <cell r="C10244">
            <v>0</v>
          </cell>
          <cell r="D10244" t="str">
            <v/>
          </cell>
          <cell r="E10244">
            <v>0</v>
          </cell>
          <cell r="F10244">
            <v>0</v>
          </cell>
          <cell r="G10244">
            <v>0</v>
          </cell>
        </row>
        <row r="10245">
          <cell r="A10245" t="str">
            <v/>
          </cell>
          <cell r="B10245" t="str">
            <v/>
          </cell>
          <cell r="C10245">
            <v>0</v>
          </cell>
          <cell r="D10245" t="str">
            <v/>
          </cell>
          <cell r="E10245">
            <v>0</v>
          </cell>
          <cell r="F10245">
            <v>0</v>
          </cell>
          <cell r="G10245">
            <v>0</v>
          </cell>
        </row>
        <row r="10246">
          <cell r="A10246" t="str">
            <v/>
          </cell>
          <cell r="B10246" t="str">
            <v/>
          </cell>
          <cell r="C10246">
            <v>0</v>
          </cell>
          <cell r="D10246" t="str">
            <v/>
          </cell>
          <cell r="E10246">
            <v>0</v>
          </cell>
          <cell r="F10246">
            <v>0</v>
          </cell>
          <cell r="G10246">
            <v>0</v>
          </cell>
        </row>
        <row r="10247">
          <cell r="A10247">
            <v>0</v>
          </cell>
          <cell r="B10247">
            <v>0</v>
          </cell>
          <cell r="C10247">
            <v>0</v>
          </cell>
          <cell r="D10247">
            <v>0</v>
          </cell>
          <cell r="E10247">
            <v>0</v>
          </cell>
          <cell r="F10247" t="str">
            <v>Total C</v>
          </cell>
          <cell r="G10247">
            <v>0</v>
          </cell>
        </row>
        <row r="10248">
          <cell r="A10248">
            <v>0</v>
          </cell>
          <cell r="B10248">
            <v>0</v>
          </cell>
          <cell r="C10248">
            <v>0</v>
          </cell>
          <cell r="D10248">
            <v>0</v>
          </cell>
          <cell r="E10248">
            <v>0</v>
          </cell>
          <cell r="F10248">
            <v>0</v>
          </cell>
          <cell r="G10248">
            <v>0</v>
          </cell>
        </row>
        <row r="10249">
          <cell r="A10249" t="str">
            <v/>
          </cell>
          <cell r="B10249" t="str">
            <v/>
          </cell>
          <cell r="C10249">
            <v>0</v>
          </cell>
          <cell r="D10249" t="str">
            <v>Costo  Neto</v>
          </cell>
          <cell r="E10249">
            <v>0</v>
          </cell>
          <cell r="F10249" t="str">
            <v>Total D=A+B+C</v>
          </cell>
          <cell r="G10249">
            <v>0</v>
          </cell>
        </row>
        <row r="10251">
          <cell r="A10251" t="str">
            <v>ANALISIS DE PRECIOS</v>
          </cell>
          <cell r="B10251">
            <v>0</v>
          </cell>
          <cell r="C10251">
            <v>0</v>
          </cell>
          <cell r="D10251">
            <v>0</v>
          </cell>
          <cell r="E10251">
            <v>0</v>
          </cell>
          <cell r="F10251">
            <v>0</v>
          </cell>
          <cell r="G10251">
            <v>0</v>
          </cell>
        </row>
        <row r="10252">
          <cell r="A10252" t="str">
            <v>COMITENTE:</v>
          </cell>
          <cell r="B10252" t="str">
            <v>DIRECCIÓN DE ARQUITECTURA</v>
          </cell>
          <cell r="C10252">
            <v>0</v>
          </cell>
          <cell r="D10252">
            <v>0</v>
          </cell>
          <cell r="E10252">
            <v>0</v>
          </cell>
          <cell r="F10252">
            <v>0</v>
          </cell>
          <cell r="G10252">
            <v>0</v>
          </cell>
        </row>
        <row r="10253">
          <cell r="A10253" t="str">
            <v>CONTRATISTA:</v>
          </cell>
          <cell r="B10253" t="str">
            <v>FUNCIONALES SIGOP</v>
          </cell>
          <cell r="C10253">
            <v>0</v>
          </cell>
          <cell r="D10253">
            <v>0</v>
          </cell>
          <cell r="E10253">
            <v>0</v>
          </cell>
          <cell r="F10253">
            <v>0</v>
          </cell>
          <cell r="G10253">
            <v>0</v>
          </cell>
        </row>
        <row r="10254">
          <cell r="A10254" t="str">
            <v>OBRA:</v>
          </cell>
          <cell r="B10254" t="str">
            <v>PRUEBA PLANILLA DE MEDICION</v>
          </cell>
          <cell r="C10254">
            <v>0</v>
          </cell>
          <cell r="D10254">
            <v>0</v>
          </cell>
          <cell r="E10254">
            <v>0</v>
          </cell>
          <cell r="F10254" t="str">
            <v>PRECIOS A:</v>
          </cell>
          <cell r="G10254">
            <v>0</v>
          </cell>
        </row>
        <row r="10255">
          <cell r="A10255" t="str">
            <v>UBICACIÓN:</v>
          </cell>
          <cell r="B10255" t="str">
            <v>CENTRO CIVICO</v>
          </cell>
          <cell r="C10255">
            <v>0</v>
          </cell>
          <cell r="D10255">
            <v>0</v>
          </cell>
          <cell r="E10255">
            <v>0</v>
          </cell>
          <cell r="F10255">
            <v>0</v>
          </cell>
          <cell r="G10255">
            <v>0</v>
          </cell>
        </row>
        <row r="10256">
          <cell r="A10256" t="str">
            <v>RUBRO:</v>
          </cell>
          <cell r="B10256" t="str">
            <v/>
          </cell>
          <cell r="C10256" t="str">
            <v/>
          </cell>
          <cell r="D10256">
            <v>0</v>
          </cell>
          <cell r="E10256">
            <v>0</v>
          </cell>
          <cell r="F10256">
            <v>0</v>
          </cell>
          <cell r="G10256">
            <v>0</v>
          </cell>
        </row>
        <row r="10257">
          <cell r="A10257" t="str">
            <v>ITEM:</v>
          </cell>
          <cell r="B10257" t="str">
            <v/>
          </cell>
          <cell r="C10257" t="str">
            <v/>
          </cell>
          <cell r="D10257">
            <v>0</v>
          </cell>
          <cell r="E10257">
            <v>0</v>
          </cell>
          <cell r="F10257" t="str">
            <v>UNIDAD:</v>
          </cell>
          <cell r="G10257" t="str">
            <v/>
          </cell>
        </row>
        <row r="10258">
          <cell r="A10258">
            <v>0</v>
          </cell>
          <cell r="B10258">
            <v>0</v>
          </cell>
          <cell r="C10258">
            <v>0</v>
          </cell>
          <cell r="D10258">
            <v>0</v>
          </cell>
          <cell r="E10258">
            <v>0</v>
          </cell>
          <cell r="F10258">
            <v>0</v>
          </cell>
          <cell r="G10258">
            <v>0</v>
          </cell>
        </row>
        <row r="10259">
          <cell r="A10259" t="str">
            <v>DATOS REDETERMINACION</v>
          </cell>
          <cell r="B10259">
            <v>0</v>
          </cell>
          <cell r="C10259" t="str">
            <v>DESIGNACION</v>
          </cell>
          <cell r="D10259" t="str">
            <v>U</v>
          </cell>
          <cell r="E10259" t="str">
            <v>Cantidad</v>
          </cell>
          <cell r="F10259" t="str">
            <v>$ Unitarios</v>
          </cell>
          <cell r="G10259" t="str">
            <v>$ Parcial</v>
          </cell>
        </row>
        <row r="10260">
          <cell r="A10260" t="str">
            <v>CÓDIGO</v>
          </cell>
          <cell r="B10260" t="str">
            <v>DESCRIPCIÓN</v>
          </cell>
          <cell r="C10260">
            <v>0</v>
          </cell>
          <cell r="D10260">
            <v>0</v>
          </cell>
          <cell r="E10260">
            <v>0</v>
          </cell>
          <cell r="F10260">
            <v>0</v>
          </cell>
          <cell r="G10260">
            <v>0</v>
          </cell>
        </row>
        <row r="10261">
          <cell r="A10261">
            <v>0</v>
          </cell>
          <cell r="B10261">
            <v>0</v>
          </cell>
          <cell r="C10261" t="str">
            <v>A - MATERIALES</v>
          </cell>
          <cell r="D10261">
            <v>0</v>
          </cell>
          <cell r="E10261">
            <v>0</v>
          </cell>
          <cell r="F10261">
            <v>0</v>
          </cell>
          <cell r="G10261">
            <v>0</v>
          </cell>
        </row>
        <row r="10262">
          <cell r="A10262" t="str">
            <v/>
          </cell>
          <cell r="B10262" t="str">
            <v/>
          </cell>
          <cell r="C10262">
            <v>0</v>
          </cell>
          <cell r="D10262" t="str">
            <v/>
          </cell>
          <cell r="E10262">
            <v>0</v>
          </cell>
          <cell r="F10262">
            <v>0</v>
          </cell>
          <cell r="G10262">
            <v>0</v>
          </cell>
        </row>
        <row r="10263">
          <cell r="A10263" t="str">
            <v/>
          </cell>
          <cell r="B10263" t="str">
            <v/>
          </cell>
          <cell r="C10263">
            <v>0</v>
          </cell>
          <cell r="D10263" t="str">
            <v/>
          </cell>
          <cell r="E10263">
            <v>0</v>
          </cell>
          <cell r="F10263">
            <v>0</v>
          </cell>
          <cell r="G10263">
            <v>0</v>
          </cell>
        </row>
        <row r="10264">
          <cell r="A10264" t="str">
            <v/>
          </cell>
          <cell r="B10264" t="str">
            <v/>
          </cell>
          <cell r="C10264">
            <v>0</v>
          </cell>
          <cell r="D10264" t="str">
            <v/>
          </cell>
          <cell r="E10264">
            <v>0</v>
          </cell>
          <cell r="F10264">
            <v>0</v>
          </cell>
          <cell r="G10264">
            <v>0</v>
          </cell>
        </row>
        <row r="10265">
          <cell r="A10265" t="str">
            <v/>
          </cell>
          <cell r="B10265" t="str">
            <v/>
          </cell>
          <cell r="C10265">
            <v>0</v>
          </cell>
          <cell r="D10265" t="str">
            <v/>
          </cell>
          <cell r="E10265">
            <v>0</v>
          </cell>
          <cell r="F10265">
            <v>0</v>
          </cell>
          <cell r="G10265">
            <v>0</v>
          </cell>
        </row>
        <row r="10266">
          <cell r="A10266" t="str">
            <v/>
          </cell>
          <cell r="B10266" t="str">
            <v/>
          </cell>
          <cell r="C10266">
            <v>0</v>
          </cell>
          <cell r="D10266" t="str">
            <v/>
          </cell>
          <cell r="E10266">
            <v>0</v>
          </cell>
          <cell r="F10266">
            <v>0</v>
          </cell>
          <cell r="G10266">
            <v>0</v>
          </cell>
        </row>
        <row r="10267">
          <cell r="A10267" t="str">
            <v/>
          </cell>
          <cell r="B10267" t="str">
            <v/>
          </cell>
          <cell r="C10267">
            <v>0</v>
          </cell>
          <cell r="D10267" t="str">
            <v/>
          </cell>
          <cell r="E10267">
            <v>0</v>
          </cell>
          <cell r="F10267">
            <v>0</v>
          </cell>
          <cell r="G10267">
            <v>0</v>
          </cell>
        </row>
        <row r="10268">
          <cell r="A10268" t="str">
            <v/>
          </cell>
          <cell r="B10268" t="str">
            <v/>
          </cell>
          <cell r="C10268">
            <v>0</v>
          </cell>
          <cell r="D10268" t="str">
            <v/>
          </cell>
          <cell r="E10268">
            <v>0</v>
          </cell>
          <cell r="F10268">
            <v>0</v>
          </cell>
          <cell r="G10268">
            <v>0</v>
          </cell>
        </row>
        <row r="10269">
          <cell r="A10269" t="str">
            <v/>
          </cell>
          <cell r="B10269" t="str">
            <v/>
          </cell>
          <cell r="C10269">
            <v>0</v>
          </cell>
          <cell r="D10269" t="str">
            <v/>
          </cell>
          <cell r="E10269">
            <v>0</v>
          </cell>
          <cell r="F10269">
            <v>0</v>
          </cell>
          <cell r="G10269">
            <v>0</v>
          </cell>
        </row>
        <row r="10270">
          <cell r="A10270" t="str">
            <v/>
          </cell>
          <cell r="B10270" t="str">
            <v/>
          </cell>
          <cell r="C10270">
            <v>0</v>
          </cell>
          <cell r="D10270" t="str">
            <v/>
          </cell>
          <cell r="E10270">
            <v>0</v>
          </cell>
          <cell r="F10270">
            <v>0</v>
          </cell>
          <cell r="G10270">
            <v>0</v>
          </cell>
        </row>
        <row r="10271">
          <cell r="A10271" t="str">
            <v/>
          </cell>
          <cell r="B10271" t="str">
            <v/>
          </cell>
          <cell r="C10271">
            <v>0</v>
          </cell>
          <cell r="D10271" t="str">
            <v/>
          </cell>
          <cell r="E10271">
            <v>0</v>
          </cell>
          <cell r="F10271">
            <v>0</v>
          </cell>
          <cell r="G10271">
            <v>0</v>
          </cell>
        </row>
        <row r="10272">
          <cell r="A10272" t="str">
            <v/>
          </cell>
          <cell r="B10272" t="str">
            <v/>
          </cell>
          <cell r="C10272">
            <v>0</v>
          </cell>
          <cell r="D10272" t="str">
            <v/>
          </cell>
          <cell r="E10272">
            <v>0</v>
          </cell>
          <cell r="F10272">
            <v>0</v>
          </cell>
          <cell r="G10272">
            <v>0</v>
          </cell>
        </row>
        <row r="10273">
          <cell r="A10273" t="str">
            <v/>
          </cell>
          <cell r="B10273" t="str">
            <v/>
          </cell>
          <cell r="C10273">
            <v>0</v>
          </cell>
          <cell r="D10273" t="str">
            <v/>
          </cell>
          <cell r="E10273">
            <v>0</v>
          </cell>
          <cell r="F10273">
            <v>0</v>
          </cell>
          <cell r="G10273">
            <v>0</v>
          </cell>
        </row>
        <row r="10274">
          <cell r="A10274" t="str">
            <v/>
          </cell>
          <cell r="B10274" t="str">
            <v/>
          </cell>
          <cell r="C10274">
            <v>0</v>
          </cell>
          <cell r="D10274" t="str">
            <v/>
          </cell>
          <cell r="E10274">
            <v>0</v>
          </cell>
          <cell r="F10274">
            <v>0</v>
          </cell>
          <cell r="G10274">
            <v>0</v>
          </cell>
        </row>
        <row r="10275">
          <cell r="A10275" t="str">
            <v/>
          </cell>
          <cell r="B10275" t="str">
            <v/>
          </cell>
          <cell r="C10275">
            <v>0</v>
          </cell>
          <cell r="D10275" t="str">
            <v/>
          </cell>
          <cell r="E10275">
            <v>0</v>
          </cell>
          <cell r="F10275">
            <v>0</v>
          </cell>
          <cell r="G10275">
            <v>0</v>
          </cell>
        </row>
        <row r="10276">
          <cell r="A10276">
            <v>0</v>
          </cell>
          <cell r="B10276">
            <v>0</v>
          </cell>
          <cell r="C10276">
            <v>0</v>
          </cell>
          <cell r="D10276">
            <v>0</v>
          </cell>
          <cell r="E10276">
            <v>0</v>
          </cell>
          <cell r="F10276" t="str">
            <v>Total A</v>
          </cell>
          <cell r="G10276">
            <v>0</v>
          </cell>
        </row>
        <row r="10277">
          <cell r="A10277">
            <v>0</v>
          </cell>
          <cell r="B10277">
            <v>0</v>
          </cell>
          <cell r="C10277" t="str">
            <v>B - MANO DE OBRA</v>
          </cell>
          <cell r="D10277">
            <v>0</v>
          </cell>
          <cell r="E10277">
            <v>0</v>
          </cell>
          <cell r="F10277">
            <v>0</v>
          </cell>
          <cell r="G10277">
            <v>0</v>
          </cell>
        </row>
        <row r="10278">
          <cell r="A10278" t="str">
            <v/>
          </cell>
          <cell r="B10278">
            <v>0</v>
          </cell>
          <cell r="C10278">
            <v>0</v>
          </cell>
          <cell r="D10278" t="str">
            <v/>
          </cell>
          <cell r="E10278">
            <v>0</v>
          </cell>
          <cell r="F10278">
            <v>0</v>
          </cell>
          <cell r="G10278">
            <v>0</v>
          </cell>
        </row>
        <row r="10279">
          <cell r="A10279" t="str">
            <v/>
          </cell>
          <cell r="B10279">
            <v>0</v>
          </cell>
          <cell r="C10279">
            <v>0</v>
          </cell>
          <cell r="D10279" t="str">
            <v/>
          </cell>
          <cell r="E10279">
            <v>0</v>
          </cell>
          <cell r="F10279">
            <v>0</v>
          </cell>
          <cell r="G10279">
            <v>0</v>
          </cell>
        </row>
        <row r="10280">
          <cell r="A10280" t="str">
            <v/>
          </cell>
          <cell r="B10280">
            <v>0</v>
          </cell>
          <cell r="C10280">
            <v>0</v>
          </cell>
          <cell r="D10280" t="str">
            <v/>
          </cell>
          <cell r="E10280">
            <v>0</v>
          </cell>
          <cell r="F10280">
            <v>0</v>
          </cell>
          <cell r="G10280">
            <v>0</v>
          </cell>
        </row>
        <row r="10281">
          <cell r="A10281" t="str">
            <v/>
          </cell>
          <cell r="B10281">
            <v>0</v>
          </cell>
          <cell r="C10281">
            <v>0</v>
          </cell>
          <cell r="D10281" t="str">
            <v/>
          </cell>
          <cell r="E10281">
            <v>0</v>
          </cell>
          <cell r="F10281">
            <v>0</v>
          </cell>
          <cell r="G10281">
            <v>0</v>
          </cell>
        </row>
        <row r="10282">
          <cell r="A10282" t="str">
            <v/>
          </cell>
          <cell r="B10282">
            <v>0</v>
          </cell>
          <cell r="C10282">
            <v>0</v>
          </cell>
          <cell r="D10282" t="str">
            <v/>
          </cell>
          <cell r="E10282">
            <v>0</v>
          </cell>
          <cell r="F10282">
            <v>0</v>
          </cell>
          <cell r="G10282">
            <v>0</v>
          </cell>
        </row>
        <row r="10283">
          <cell r="A10283" t="str">
            <v/>
          </cell>
          <cell r="B10283">
            <v>0</v>
          </cell>
          <cell r="C10283">
            <v>0</v>
          </cell>
          <cell r="D10283" t="str">
            <v/>
          </cell>
          <cell r="E10283">
            <v>0</v>
          </cell>
          <cell r="F10283">
            <v>0</v>
          </cell>
          <cell r="G10283">
            <v>0</v>
          </cell>
        </row>
        <row r="10284">
          <cell r="A10284" t="str">
            <v/>
          </cell>
          <cell r="B10284">
            <v>0</v>
          </cell>
          <cell r="C10284">
            <v>0</v>
          </cell>
          <cell r="D10284" t="str">
            <v/>
          </cell>
          <cell r="E10284">
            <v>0</v>
          </cell>
          <cell r="F10284">
            <v>0</v>
          </cell>
          <cell r="G10284">
            <v>0</v>
          </cell>
        </row>
        <row r="10285">
          <cell r="A10285" t="str">
            <v/>
          </cell>
          <cell r="B10285">
            <v>0</v>
          </cell>
          <cell r="C10285">
            <v>0</v>
          </cell>
          <cell r="D10285" t="str">
            <v/>
          </cell>
          <cell r="E10285">
            <v>0</v>
          </cell>
          <cell r="F10285">
            <v>0</v>
          </cell>
          <cell r="G10285">
            <v>0</v>
          </cell>
        </row>
        <row r="10286">
          <cell r="A10286">
            <v>0</v>
          </cell>
          <cell r="B10286">
            <v>0</v>
          </cell>
          <cell r="C10286">
            <v>0</v>
          </cell>
          <cell r="D10286">
            <v>0</v>
          </cell>
          <cell r="E10286">
            <v>0</v>
          </cell>
          <cell r="F10286" t="str">
            <v>Total B</v>
          </cell>
          <cell r="G10286">
            <v>0</v>
          </cell>
        </row>
        <row r="10287">
          <cell r="A10287">
            <v>0</v>
          </cell>
          <cell r="B10287">
            <v>0</v>
          </cell>
          <cell r="C10287" t="str">
            <v>C - EQUIPOS</v>
          </cell>
          <cell r="D10287">
            <v>0</v>
          </cell>
          <cell r="E10287">
            <v>0</v>
          </cell>
          <cell r="F10287">
            <v>0</v>
          </cell>
          <cell r="G10287">
            <v>0</v>
          </cell>
        </row>
        <row r="10288">
          <cell r="A10288" t="str">
            <v/>
          </cell>
          <cell r="B10288" t="str">
            <v/>
          </cell>
          <cell r="C10288">
            <v>0</v>
          </cell>
          <cell r="D10288" t="str">
            <v/>
          </cell>
          <cell r="E10288">
            <v>0</v>
          </cell>
          <cell r="F10288">
            <v>0</v>
          </cell>
          <cell r="G10288">
            <v>0</v>
          </cell>
        </row>
        <row r="10289">
          <cell r="A10289" t="str">
            <v/>
          </cell>
          <cell r="B10289" t="str">
            <v/>
          </cell>
          <cell r="C10289">
            <v>0</v>
          </cell>
          <cell r="D10289" t="str">
            <v/>
          </cell>
          <cell r="E10289">
            <v>0</v>
          </cell>
          <cell r="F10289">
            <v>0</v>
          </cell>
          <cell r="G10289">
            <v>0</v>
          </cell>
        </row>
        <row r="10290">
          <cell r="A10290" t="str">
            <v/>
          </cell>
          <cell r="B10290" t="str">
            <v/>
          </cell>
          <cell r="C10290">
            <v>0</v>
          </cell>
          <cell r="D10290" t="str">
            <v/>
          </cell>
          <cell r="E10290">
            <v>0</v>
          </cell>
          <cell r="F10290">
            <v>0</v>
          </cell>
          <cell r="G10290">
            <v>0</v>
          </cell>
        </row>
        <row r="10291">
          <cell r="A10291" t="str">
            <v/>
          </cell>
          <cell r="B10291" t="str">
            <v/>
          </cell>
          <cell r="C10291">
            <v>0</v>
          </cell>
          <cell r="D10291" t="str">
            <v/>
          </cell>
          <cell r="E10291">
            <v>0</v>
          </cell>
          <cell r="F10291">
            <v>0</v>
          </cell>
          <cell r="G10291">
            <v>0</v>
          </cell>
        </row>
        <row r="10292">
          <cell r="A10292" t="str">
            <v/>
          </cell>
          <cell r="B10292" t="str">
            <v/>
          </cell>
          <cell r="C10292">
            <v>0</v>
          </cell>
          <cell r="D10292" t="str">
            <v/>
          </cell>
          <cell r="E10292">
            <v>0</v>
          </cell>
          <cell r="F10292">
            <v>0</v>
          </cell>
          <cell r="G10292">
            <v>0</v>
          </cell>
        </row>
        <row r="10293">
          <cell r="A10293" t="str">
            <v/>
          </cell>
          <cell r="B10293" t="str">
            <v/>
          </cell>
          <cell r="C10293">
            <v>0</v>
          </cell>
          <cell r="D10293" t="str">
            <v/>
          </cell>
          <cell r="E10293">
            <v>0</v>
          </cell>
          <cell r="F10293">
            <v>0</v>
          </cell>
          <cell r="G10293">
            <v>0</v>
          </cell>
        </row>
        <row r="10294">
          <cell r="A10294" t="str">
            <v/>
          </cell>
          <cell r="B10294" t="str">
            <v/>
          </cell>
          <cell r="C10294">
            <v>0</v>
          </cell>
          <cell r="D10294" t="str">
            <v/>
          </cell>
          <cell r="E10294">
            <v>0</v>
          </cell>
          <cell r="F10294">
            <v>0</v>
          </cell>
          <cell r="G10294">
            <v>0</v>
          </cell>
        </row>
        <row r="10295">
          <cell r="A10295" t="str">
            <v/>
          </cell>
          <cell r="B10295" t="str">
            <v/>
          </cell>
          <cell r="C10295">
            <v>0</v>
          </cell>
          <cell r="D10295" t="str">
            <v/>
          </cell>
          <cell r="E10295">
            <v>0</v>
          </cell>
          <cell r="F10295">
            <v>0</v>
          </cell>
          <cell r="G10295">
            <v>0</v>
          </cell>
        </row>
        <row r="10296">
          <cell r="A10296" t="str">
            <v/>
          </cell>
          <cell r="B10296" t="str">
            <v/>
          </cell>
          <cell r="C10296">
            <v>0</v>
          </cell>
          <cell r="D10296" t="str">
            <v/>
          </cell>
          <cell r="E10296">
            <v>0</v>
          </cell>
          <cell r="F10296">
            <v>0</v>
          </cell>
          <cell r="G10296">
            <v>0</v>
          </cell>
        </row>
        <row r="10297">
          <cell r="A10297">
            <v>0</v>
          </cell>
          <cell r="B10297">
            <v>0</v>
          </cell>
          <cell r="C10297">
            <v>0</v>
          </cell>
          <cell r="D10297">
            <v>0</v>
          </cell>
          <cell r="E10297">
            <v>0</v>
          </cell>
          <cell r="F10297" t="str">
            <v>Total C</v>
          </cell>
          <cell r="G10297">
            <v>0</v>
          </cell>
        </row>
        <row r="10298">
          <cell r="A10298">
            <v>0</v>
          </cell>
          <cell r="B10298">
            <v>0</v>
          </cell>
          <cell r="C10298">
            <v>0</v>
          </cell>
          <cell r="D10298">
            <v>0</v>
          </cell>
          <cell r="E10298">
            <v>0</v>
          </cell>
          <cell r="F10298">
            <v>0</v>
          </cell>
          <cell r="G10298">
            <v>0</v>
          </cell>
        </row>
        <row r="10299">
          <cell r="A10299" t="str">
            <v/>
          </cell>
          <cell r="B10299" t="str">
            <v/>
          </cell>
          <cell r="C10299">
            <v>0</v>
          </cell>
          <cell r="D10299" t="str">
            <v>Costo  Neto</v>
          </cell>
          <cell r="E10299">
            <v>0</v>
          </cell>
          <cell r="F10299" t="str">
            <v>Total D=A+B+C</v>
          </cell>
          <cell r="G10299">
            <v>0</v>
          </cell>
        </row>
        <row r="10301">
          <cell r="A10301" t="str">
            <v>ANALISIS DE PRECIOS</v>
          </cell>
          <cell r="B10301">
            <v>0</v>
          </cell>
          <cell r="C10301">
            <v>0</v>
          </cell>
          <cell r="D10301">
            <v>0</v>
          </cell>
          <cell r="E10301">
            <v>0</v>
          </cell>
          <cell r="F10301">
            <v>0</v>
          </cell>
          <cell r="G10301">
            <v>0</v>
          </cell>
        </row>
        <row r="10302">
          <cell r="A10302" t="str">
            <v>COMITENTE:</v>
          </cell>
          <cell r="B10302" t="str">
            <v>DIRECCIÓN DE ARQUITECTURA</v>
          </cell>
          <cell r="C10302">
            <v>0</v>
          </cell>
          <cell r="D10302">
            <v>0</v>
          </cell>
          <cell r="E10302">
            <v>0</v>
          </cell>
          <cell r="F10302">
            <v>0</v>
          </cell>
          <cell r="G10302">
            <v>0</v>
          </cell>
        </row>
        <row r="10303">
          <cell r="A10303" t="str">
            <v>CONTRATISTA:</v>
          </cell>
          <cell r="B10303" t="str">
            <v>FUNCIONALES SIGOP</v>
          </cell>
          <cell r="C10303">
            <v>0</v>
          </cell>
          <cell r="D10303">
            <v>0</v>
          </cell>
          <cell r="E10303">
            <v>0</v>
          </cell>
          <cell r="F10303">
            <v>0</v>
          </cell>
          <cell r="G10303">
            <v>0</v>
          </cell>
        </row>
        <row r="10304">
          <cell r="A10304" t="str">
            <v>OBRA:</v>
          </cell>
          <cell r="B10304" t="str">
            <v>PRUEBA PLANILLA DE MEDICION</v>
          </cell>
          <cell r="C10304">
            <v>0</v>
          </cell>
          <cell r="D10304">
            <v>0</v>
          </cell>
          <cell r="E10304">
            <v>0</v>
          </cell>
          <cell r="F10304" t="str">
            <v>PRECIOS A:</v>
          </cell>
          <cell r="G10304">
            <v>0</v>
          </cell>
        </row>
        <row r="10305">
          <cell r="A10305" t="str">
            <v>UBICACIÓN:</v>
          </cell>
          <cell r="B10305" t="str">
            <v>CENTRO CIVICO</v>
          </cell>
          <cell r="C10305">
            <v>0</v>
          </cell>
          <cell r="D10305">
            <v>0</v>
          </cell>
          <cell r="E10305">
            <v>0</v>
          </cell>
          <cell r="F10305">
            <v>0</v>
          </cell>
          <cell r="G10305">
            <v>0</v>
          </cell>
        </row>
        <row r="10306">
          <cell r="A10306" t="str">
            <v>RUBRO:</v>
          </cell>
          <cell r="B10306" t="str">
            <v/>
          </cell>
          <cell r="C10306" t="str">
            <v/>
          </cell>
          <cell r="D10306">
            <v>0</v>
          </cell>
          <cell r="E10306">
            <v>0</v>
          </cell>
          <cell r="F10306">
            <v>0</v>
          </cell>
          <cell r="G10306">
            <v>0</v>
          </cell>
        </row>
        <row r="10307">
          <cell r="A10307" t="str">
            <v>ITEM:</v>
          </cell>
          <cell r="B10307" t="str">
            <v/>
          </cell>
          <cell r="C10307" t="str">
            <v/>
          </cell>
          <cell r="D10307">
            <v>0</v>
          </cell>
          <cell r="E10307">
            <v>0</v>
          </cell>
          <cell r="F10307" t="str">
            <v>UNIDAD:</v>
          </cell>
          <cell r="G10307" t="str">
            <v/>
          </cell>
        </row>
        <row r="10308">
          <cell r="A10308">
            <v>0</v>
          </cell>
          <cell r="B10308">
            <v>0</v>
          </cell>
          <cell r="C10308">
            <v>0</v>
          </cell>
          <cell r="D10308">
            <v>0</v>
          </cell>
          <cell r="E10308">
            <v>0</v>
          </cell>
          <cell r="F10308">
            <v>0</v>
          </cell>
          <cell r="G10308">
            <v>0</v>
          </cell>
        </row>
        <row r="10309">
          <cell r="A10309" t="str">
            <v>DATOS REDETERMINACION</v>
          </cell>
          <cell r="B10309">
            <v>0</v>
          </cell>
          <cell r="C10309" t="str">
            <v>DESIGNACION</v>
          </cell>
          <cell r="D10309" t="str">
            <v>U</v>
          </cell>
          <cell r="E10309" t="str">
            <v>Cantidad</v>
          </cell>
          <cell r="F10309" t="str">
            <v>$ Unitarios</v>
          </cell>
          <cell r="G10309" t="str">
            <v>$ Parcial</v>
          </cell>
        </row>
        <row r="10310">
          <cell r="A10310" t="str">
            <v>CÓDIGO</v>
          </cell>
          <cell r="B10310" t="str">
            <v>DESCRIPCIÓN</v>
          </cell>
          <cell r="C10310">
            <v>0</v>
          </cell>
          <cell r="D10310">
            <v>0</v>
          </cell>
          <cell r="E10310">
            <v>0</v>
          </cell>
          <cell r="F10310">
            <v>0</v>
          </cell>
          <cell r="G10310">
            <v>0</v>
          </cell>
        </row>
        <row r="10311">
          <cell r="A10311">
            <v>0</v>
          </cell>
          <cell r="B10311">
            <v>0</v>
          </cell>
          <cell r="C10311" t="str">
            <v>A - MATERIALES</v>
          </cell>
          <cell r="D10311">
            <v>0</v>
          </cell>
          <cell r="E10311">
            <v>0</v>
          </cell>
          <cell r="F10311">
            <v>0</v>
          </cell>
          <cell r="G10311">
            <v>0</v>
          </cell>
        </row>
        <row r="10312">
          <cell r="A10312" t="str">
            <v/>
          </cell>
          <cell r="B10312" t="str">
            <v/>
          </cell>
          <cell r="C10312">
            <v>0</v>
          </cell>
          <cell r="D10312" t="str">
            <v/>
          </cell>
          <cell r="E10312">
            <v>0</v>
          </cell>
          <cell r="F10312">
            <v>0</v>
          </cell>
          <cell r="G10312">
            <v>0</v>
          </cell>
        </row>
        <row r="10313">
          <cell r="A10313" t="str">
            <v/>
          </cell>
          <cell r="B10313" t="str">
            <v/>
          </cell>
          <cell r="C10313">
            <v>0</v>
          </cell>
          <cell r="D10313" t="str">
            <v/>
          </cell>
          <cell r="E10313">
            <v>0</v>
          </cell>
          <cell r="F10313">
            <v>0</v>
          </cell>
          <cell r="G10313">
            <v>0</v>
          </cell>
        </row>
        <row r="10314">
          <cell r="A10314" t="str">
            <v/>
          </cell>
          <cell r="B10314" t="str">
            <v/>
          </cell>
          <cell r="C10314">
            <v>0</v>
          </cell>
          <cell r="D10314" t="str">
            <v/>
          </cell>
          <cell r="E10314">
            <v>0</v>
          </cell>
          <cell r="F10314">
            <v>0</v>
          </cell>
          <cell r="G10314">
            <v>0</v>
          </cell>
        </row>
        <row r="10315">
          <cell r="A10315" t="str">
            <v/>
          </cell>
          <cell r="B10315" t="str">
            <v/>
          </cell>
          <cell r="C10315">
            <v>0</v>
          </cell>
          <cell r="D10315" t="str">
            <v/>
          </cell>
          <cell r="E10315">
            <v>0</v>
          </cell>
          <cell r="F10315">
            <v>0</v>
          </cell>
          <cell r="G10315">
            <v>0</v>
          </cell>
        </row>
        <row r="10316">
          <cell r="A10316" t="str">
            <v/>
          </cell>
          <cell r="B10316" t="str">
            <v/>
          </cell>
          <cell r="C10316">
            <v>0</v>
          </cell>
          <cell r="D10316" t="str">
            <v/>
          </cell>
          <cell r="E10316">
            <v>0</v>
          </cell>
          <cell r="F10316">
            <v>0</v>
          </cell>
          <cell r="G10316">
            <v>0</v>
          </cell>
        </row>
        <row r="10317">
          <cell r="A10317" t="str">
            <v/>
          </cell>
          <cell r="B10317" t="str">
            <v/>
          </cell>
          <cell r="C10317">
            <v>0</v>
          </cell>
          <cell r="D10317" t="str">
            <v/>
          </cell>
          <cell r="E10317">
            <v>0</v>
          </cell>
          <cell r="F10317">
            <v>0</v>
          </cell>
          <cell r="G10317">
            <v>0</v>
          </cell>
        </row>
        <row r="10318">
          <cell r="A10318" t="str">
            <v/>
          </cell>
          <cell r="B10318" t="str">
            <v/>
          </cell>
          <cell r="C10318">
            <v>0</v>
          </cell>
          <cell r="D10318" t="str">
            <v/>
          </cell>
          <cell r="E10318">
            <v>0</v>
          </cell>
          <cell r="F10318">
            <v>0</v>
          </cell>
          <cell r="G10318">
            <v>0</v>
          </cell>
        </row>
        <row r="10319">
          <cell r="A10319" t="str">
            <v/>
          </cell>
          <cell r="B10319" t="str">
            <v/>
          </cell>
          <cell r="C10319">
            <v>0</v>
          </cell>
          <cell r="D10319" t="str">
            <v/>
          </cell>
          <cell r="E10319">
            <v>0</v>
          </cell>
          <cell r="F10319">
            <v>0</v>
          </cell>
          <cell r="G10319">
            <v>0</v>
          </cell>
        </row>
        <row r="10320">
          <cell r="A10320" t="str">
            <v/>
          </cell>
          <cell r="B10320" t="str">
            <v/>
          </cell>
          <cell r="C10320">
            <v>0</v>
          </cell>
          <cell r="D10320" t="str">
            <v/>
          </cell>
          <cell r="E10320">
            <v>0</v>
          </cell>
          <cell r="F10320">
            <v>0</v>
          </cell>
          <cell r="G10320">
            <v>0</v>
          </cell>
        </row>
        <row r="10321">
          <cell r="A10321" t="str">
            <v/>
          </cell>
          <cell r="B10321" t="str">
            <v/>
          </cell>
          <cell r="C10321">
            <v>0</v>
          </cell>
          <cell r="D10321" t="str">
            <v/>
          </cell>
          <cell r="E10321">
            <v>0</v>
          </cell>
          <cell r="F10321">
            <v>0</v>
          </cell>
          <cell r="G10321">
            <v>0</v>
          </cell>
        </row>
        <row r="10322">
          <cell r="A10322" t="str">
            <v/>
          </cell>
          <cell r="B10322" t="str">
            <v/>
          </cell>
          <cell r="C10322">
            <v>0</v>
          </cell>
          <cell r="D10322" t="str">
            <v/>
          </cell>
          <cell r="E10322">
            <v>0</v>
          </cell>
          <cell r="F10322">
            <v>0</v>
          </cell>
          <cell r="G10322">
            <v>0</v>
          </cell>
        </row>
        <row r="10323">
          <cell r="A10323" t="str">
            <v/>
          </cell>
          <cell r="B10323" t="str">
            <v/>
          </cell>
          <cell r="C10323">
            <v>0</v>
          </cell>
          <cell r="D10323" t="str">
            <v/>
          </cell>
          <cell r="E10323">
            <v>0</v>
          </cell>
          <cell r="F10323">
            <v>0</v>
          </cell>
          <cell r="G10323">
            <v>0</v>
          </cell>
        </row>
        <row r="10324">
          <cell r="A10324" t="str">
            <v/>
          </cell>
          <cell r="B10324" t="str">
            <v/>
          </cell>
          <cell r="C10324">
            <v>0</v>
          </cell>
          <cell r="D10324" t="str">
            <v/>
          </cell>
          <cell r="E10324">
            <v>0</v>
          </cell>
          <cell r="F10324">
            <v>0</v>
          </cell>
          <cell r="G10324">
            <v>0</v>
          </cell>
        </row>
        <row r="10325">
          <cell r="A10325" t="str">
            <v/>
          </cell>
          <cell r="B10325" t="str">
            <v/>
          </cell>
          <cell r="C10325">
            <v>0</v>
          </cell>
          <cell r="D10325" t="str">
            <v/>
          </cell>
          <cell r="E10325">
            <v>0</v>
          </cell>
          <cell r="F10325">
            <v>0</v>
          </cell>
          <cell r="G10325">
            <v>0</v>
          </cell>
        </row>
        <row r="10326">
          <cell r="A10326">
            <v>0</v>
          </cell>
          <cell r="B10326">
            <v>0</v>
          </cell>
          <cell r="C10326">
            <v>0</v>
          </cell>
          <cell r="D10326">
            <v>0</v>
          </cell>
          <cell r="E10326">
            <v>0</v>
          </cell>
          <cell r="F10326" t="str">
            <v>Total A</v>
          </cell>
          <cell r="G10326">
            <v>0</v>
          </cell>
        </row>
        <row r="10327">
          <cell r="A10327">
            <v>0</v>
          </cell>
          <cell r="B10327">
            <v>0</v>
          </cell>
          <cell r="C10327" t="str">
            <v>B - MANO DE OBRA</v>
          </cell>
          <cell r="D10327">
            <v>0</v>
          </cell>
          <cell r="E10327">
            <v>0</v>
          </cell>
          <cell r="F10327">
            <v>0</v>
          </cell>
          <cell r="G10327">
            <v>0</v>
          </cell>
        </row>
        <row r="10328">
          <cell r="A10328" t="str">
            <v/>
          </cell>
          <cell r="B10328">
            <v>0</v>
          </cell>
          <cell r="C10328">
            <v>0</v>
          </cell>
          <cell r="D10328" t="str">
            <v/>
          </cell>
          <cell r="E10328">
            <v>0</v>
          </cell>
          <cell r="F10328">
            <v>0</v>
          </cell>
          <cell r="G10328">
            <v>0</v>
          </cell>
        </row>
        <row r="10329">
          <cell r="A10329" t="str">
            <v/>
          </cell>
          <cell r="B10329">
            <v>0</v>
          </cell>
          <cell r="C10329">
            <v>0</v>
          </cell>
          <cell r="D10329" t="str">
            <v/>
          </cell>
          <cell r="E10329">
            <v>0</v>
          </cell>
          <cell r="F10329">
            <v>0</v>
          </cell>
          <cell r="G10329">
            <v>0</v>
          </cell>
        </row>
        <row r="10330">
          <cell r="A10330" t="str">
            <v/>
          </cell>
          <cell r="B10330">
            <v>0</v>
          </cell>
          <cell r="C10330">
            <v>0</v>
          </cell>
          <cell r="D10330" t="str">
            <v/>
          </cell>
          <cell r="E10330">
            <v>0</v>
          </cell>
          <cell r="F10330">
            <v>0</v>
          </cell>
          <cell r="G10330">
            <v>0</v>
          </cell>
        </row>
        <row r="10331">
          <cell r="A10331" t="str">
            <v/>
          </cell>
          <cell r="B10331">
            <v>0</v>
          </cell>
          <cell r="C10331">
            <v>0</v>
          </cell>
          <cell r="D10331" t="str">
            <v/>
          </cell>
          <cell r="E10331">
            <v>0</v>
          </cell>
          <cell r="F10331">
            <v>0</v>
          </cell>
          <cell r="G10331">
            <v>0</v>
          </cell>
        </row>
        <row r="10332">
          <cell r="A10332" t="str">
            <v/>
          </cell>
          <cell r="B10332">
            <v>0</v>
          </cell>
          <cell r="C10332">
            <v>0</v>
          </cell>
          <cell r="D10332" t="str">
            <v/>
          </cell>
          <cell r="E10332">
            <v>0</v>
          </cell>
          <cell r="F10332">
            <v>0</v>
          </cell>
          <cell r="G10332">
            <v>0</v>
          </cell>
        </row>
        <row r="10333">
          <cell r="A10333" t="str">
            <v/>
          </cell>
          <cell r="B10333">
            <v>0</v>
          </cell>
          <cell r="C10333">
            <v>0</v>
          </cell>
          <cell r="D10333" t="str">
            <v/>
          </cell>
          <cell r="E10333">
            <v>0</v>
          </cell>
          <cell r="F10333">
            <v>0</v>
          </cell>
          <cell r="G10333">
            <v>0</v>
          </cell>
        </row>
        <row r="10334">
          <cell r="A10334" t="str">
            <v/>
          </cell>
          <cell r="B10334">
            <v>0</v>
          </cell>
          <cell r="C10334">
            <v>0</v>
          </cell>
          <cell r="D10334" t="str">
            <v/>
          </cell>
          <cell r="E10334">
            <v>0</v>
          </cell>
          <cell r="F10334">
            <v>0</v>
          </cell>
          <cell r="G10334">
            <v>0</v>
          </cell>
        </row>
        <row r="10335">
          <cell r="A10335" t="str">
            <v/>
          </cell>
          <cell r="B10335">
            <v>0</v>
          </cell>
          <cell r="C10335">
            <v>0</v>
          </cell>
          <cell r="D10335" t="str">
            <v/>
          </cell>
          <cell r="E10335">
            <v>0</v>
          </cell>
          <cell r="F10335">
            <v>0</v>
          </cell>
          <cell r="G10335">
            <v>0</v>
          </cell>
        </row>
        <row r="10336">
          <cell r="A10336">
            <v>0</v>
          </cell>
          <cell r="B10336">
            <v>0</v>
          </cell>
          <cell r="C10336">
            <v>0</v>
          </cell>
          <cell r="D10336">
            <v>0</v>
          </cell>
          <cell r="E10336">
            <v>0</v>
          </cell>
          <cell r="F10336" t="str">
            <v>Total B</v>
          </cell>
          <cell r="G10336">
            <v>0</v>
          </cell>
        </row>
        <row r="10337">
          <cell r="A10337">
            <v>0</v>
          </cell>
          <cell r="B10337">
            <v>0</v>
          </cell>
          <cell r="C10337" t="str">
            <v>C - EQUIPOS</v>
          </cell>
          <cell r="D10337">
            <v>0</v>
          </cell>
          <cell r="E10337">
            <v>0</v>
          </cell>
          <cell r="F10337">
            <v>0</v>
          </cell>
          <cell r="G10337">
            <v>0</v>
          </cell>
        </row>
        <row r="10338">
          <cell r="A10338" t="str">
            <v/>
          </cell>
          <cell r="B10338" t="str">
            <v/>
          </cell>
          <cell r="C10338">
            <v>0</v>
          </cell>
          <cell r="D10338" t="str">
            <v/>
          </cell>
          <cell r="E10338">
            <v>0</v>
          </cell>
          <cell r="F10338">
            <v>0</v>
          </cell>
          <cell r="G10338">
            <v>0</v>
          </cell>
        </row>
        <row r="10339">
          <cell r="A10339" t="str">
            <v/>
          </cell>
          <cell r="B10339" t="str">
            <v/>
          </cell>
          <cell r="C10339">
            <v>0</v>
          </cell>
          <cell r="D10339" t="str">
            <v/>
          </cell>
          <cell r="E10339">
            <v>0</v>
          </cell>
          <cell r="F10339">
            <v>0</v>
          </cell>
          <cell r="G10339">
            <v>0</v>
          </cell>
        </row>
        <row r="10340">
          <cell r="A10340" t="str">
            <v/>
          </cell>
          <cell r="B10340" t="str">
            <v/>
          </cell>
          <cell r="C10340">
            <v>0</v>
          </cell>
          <cell r="D10340" t="str">
            <v/>
          </cell>
          <cell r="E10340">
            <v>0</v>
          </cell>
          <cell r="F10340">
            <v>0</v>
          </cell>
          <cell r="G10340">
            <v>0</v>
          </cell>
        </row>
        <row r="10341">
          <cell r="A10341" t="str">
            <v/>
          </cell>
          <cell r="B10341" t="str">
            <v/>
          </cell>
          <cell r="C10341">
            <v>0</v>
          </cell>
          <cell r="D10341" t="str">
            <v/>
          </cell>
          <cell r="E10341">
            <v>0</v>
          </cell>
          <cell r="F10341">
            <v>0</v>
          </cell>
          <cell r="G10341">
            <v>0</v>
          </cell>
        </row>
        <row r="10342">
          <cell r="A10342" t="str">
            <v/>
          </cell>
          <cell r="B10342" t="str">
            <v/>
          </cell>
          <cell r="C10342">
            <v>0</v>
          </cell>
          <cell r="D10342" t="str">
            <v/>
          </cell>
          <cell r="E10342">
            <v>0</v>
          </cell>
          <cell r="F10342">
            <v>0</v>
          </cell>
          <cell r="G10342">
            <v>0</v>
          </cell>
        </row>
        <row r="10343">
          <cell r="A10343" t="str">
            <v/>
          </cell>
          <cell r="B10343" t="str">
            <v/>
          </cell>
          <cell r="C10343">
            <v>0</v>
          </cell>
          <cell r="D10343" t="str">
            <v/>
          </cell>
          <cell r="E10343">
            <v>0</v>
          </cell>
          <cell r="F10343">
            <v>0</v>
          </cell>
          <cell r="G10343">
            <v>0</v>
          </cell>
        </row>
        <row r="10344">
          <cell r="A10344" t="str">
            <v/>
          </cell>
          <cell r="B10344" t="str">
            <v/>
          </cell>
          <cell r="C10344">
            <v>0</v>
          </cell>
          <cell r="D10344" t="str">
            <v/>
          </cell>
          <cell r="E10344">
            <v>0</v>
          </cell>
          <cell r="F10344">
            <v>0</v>
          </cell>
          <cell r="G10344">
            <v>0</v>
          </cell>
        </row>
        <row r="10345">
          <cell r="A10345" t="str">
            <v/>
          </cell>
          <cell r="B10345" t="str">
            <v/>
          </cell>
          <cell r="C10345">
            <v>0</v>
          </cell>
          <cell r="D10345" t="str">
            <v/>
          </cell>
          <cell r="E10345">
            <v>0</v>
          </cell>
          <cell r="F10345">
            <v>0</v>
          </cell>
          <cell r="G10345">
            <v>0</v>
          </cell>
        </row>
        <row r="10346">
          <cell r="A10346" t="str">
            <v/>
          </cell>
          <cell r="B10346" t="str">
            <v/>
          </cell>
          <cell r="C10346">
            <v>0</v>
          </cell>
          <cell r="D10346" t="str">
            <v/>
          </cell>
          <cell r="E10346">
            <v>0</v>
          </cell>
          <cell r="F10346">
            <v>0</v>
          </cell>
          <cell r="G10346">
            <v>0</v>
          </cell>
        </row>
        <row r="10347">
          <cell r="A10347">
            <v>0</v>
          </cell>
          <cell r="B10347">
            <v>0</v>
          </cell>
          <cell r="C10347">
            <v>0</v>
          </cell>
          <cell r="D10347">
            <v>0</v>
          </cell>
          <cell r="E10347">
            <v>0</v>
          </cell>
          <cell r="F10347" t="str">
            <v>Total C</v>
          </cell>
          <cell r="G10347">
            <v>0</v>
          </cell>
        </row>
        <row r="10348">
          <cell r="A10348">
            <v>0</v>
          </cell>
          <cell r="B10348">
            <v>0</v>
          </cell>
          <cell r="C10348">
            <v>0</v>
          </cell>
          <cell r="D10348">
            <v>0</v>
          </cell>
          <cell r="E10348">
            <v>0</v>
          </cell>
          <cell r="F10348">
            <v>0</v>
          </cell>
          <cell r="G10348">
            <v>0</v>
          </cell>
        </row>
        <row r="10349">
          <cell r="A10349" t="str">
            <v/>
          </cell>
          <cell r="B10349" t="str">
            <v/>
          </cell>
          <cell r="C10349">
            <v>0</v>
          </cell>
          <cell r="D10349" t="str">
            <v>Costo  Neto</v>
          </cell>
          <cell r="E10349">
            <v>0</v>
          </cell>
          <cell r="F10349" t="str">
            <v>Total D=A+B+C</v>
          </cell>
          <cell r="G10349">
            <v>0</v>
          </cell>
        </row>
        <row r="10351">
          <cell r="A10351" t="str">
            <v>ANALISIS DE PRECIOS</v>
          </cell>
          <cell r="B10351">
            <v>0</v>
          </cell>
          <cell r="C10351">
            <v>0</v>
          </cell>
          <cell r="D10351">
            <v>0</v>
          </cell>
          <cell r="E10351">
            <v>0</v>
          </cell>
          <cell r="F10351">
            <v>0</v>
          </cell>
          <cell r="G10351">
            <v>0</v>
          </cell>
        </row>
        <row r="10352">
          <cell r="A10352" t="str">
            <v>COMITENTE:</v>
          </cell>
          <cell r="B10352" t="str">
            <v>DIRECCIÓN DE ARQUITECTURA</v>
          </cell>
          <cell r="C10352">
            <v>0</v>
          </cell>
          <cell r="D10352">
            <v>0</v>
          </cell>
          <cell r="E10352">
            <v>0</v>
          </cell>
          <cell r="F10352">
            <v>0</v>
          </cell>
          <cell r="G10352">
            <v>0</v>
          </cell>
        </row>
        <row r="10353">
          <cell r="A10353" t="str">
            <v>CONTRATISTA:</v>
          </cell>
          <cell r="B10353" t="str">
            <v>FUNCIONALES SIGOP</v>
          </cell>
          <cell r="C10353">
            <v>0</v>
          </cell>
          <cell r="D10353">
            <v>0</v>
          </cell>
          <cell r="E10353">
            <v>0</v>
          </cell>
          <cell r="F10353">
            <v>0</v>
          </cell>
          <cell r="G10353">
            <v>0</v>
          </cell>
        </row>
        <row r="10354">
          <cell r="A10354" t="str">
            <v>OBRA:</v>
          </cell>
          <cell r="B10354" t="str">
            <v>PRUEBA PLANILLA DE MEDICION</v>
          </cell>
          <cell r="C10354">
            <v>0</v>
          </cell>
          <cell r="D10354">
            <v>0</v>
          </cell>
          <cell r="E10354">
            <v>0</v>
          </cell>
          <cell r="F10354" t="str">
            <v>PRECIOS A:</v>
          </cell>
          <cell r="G10354">
            <v>0</v>
          </cell>
        </row>
        <row r="10355">
          <cell r="A10355" t="str">
            <v>UBICACIÓN:</v>
          </cell>
          <cell r="B10355" t="str">
            <v>CENTRO CIVICO</v>
          </cell>
          <cell r="C10355">
            <v>0</v>
          </cell>
          <cell r="D10355">
            <v>0</v>
          </cell>
          <cell r="E10355">
            <v>0</v>
          </cell>
          <cell r="F10355">
            <v>0</v>
          </cell>
          <cell r="G10355">
            <v>0</v>
          </cell>
        </row>
        <row r="10356">
          <cell r="A10356" t="str">
            <v>RUBRO:</v>
          </cell>
          <cell r="B10356" t="str">
            <v/>
          </cell>
          <cell r="C10356" t="str">
            <v/>
          </cell>
          <cell r="D10356">
            <v>0</v>
          </cell>
          <cell r="E10356">
            <v>0</v>
          </cell>
          <cell r="F10356">
            <v>0</v>
          </cell>
          <cell r="G10356">
            <v>0</v>
          </cell>
        </row>
        <row r="10357">
          <cell r="A10357" t="str">
            <v>ITEM:</v>
          </cell>
          <cell r="B10357" t="str">
            <v/>
          </cell>
          <cell r="C10357" t="str">
            <v/>
          </cell>
          <cell r="D10357">
            <v>0</v>
          </cell>
          <cell r="E10357">
            <v>0</v>
          </cell>
          <cell r="F10357" t="str">
            <v>UNIDAD:</v>
          </cell>
          <cell r="G10357" t="str">
            <v/>
          </cell>
        </row>
        <row r="10358">
          <cell r="A10358">
            <v>0</v>
          </cell>
          <cell r="B10358">
            <v>0</v>
          </cell>
          <cell r="C10358">
            <v>0</v>
          </cell>
          <cell r="D10358">
            <v>0</v>
          </cell>
          <cell r="E10358">
            <v>0</v>
          </cell>
          <cell r="F10358">
            <v>0</v>
          </cell>
          <cell r="G10358">
            <v>0</v>
          </cell>
        </row>
        <row r="10359">
          <cell r="A10359" t="str">
            <v>DATOS REDETERMINACION</v>
          </cell>
          <cell r="B10359">
            <v>0</v>
          </cell>
          <cell r="C10359" t="str">
            <v>DESIGNACION</v>
          </cell>
          <cell r="D10359" t="str">
            <v>U</v>
          </cell>
          <cell r="E10359" t="str">
            <v>Cantidad</v>
          </cell>
          <cell r="F10359" t="str">
            <v>$ Unitarios</v>
          </cell>
          <cell r="G10359" t="str">
            <v>$ Parcial</v>
          </cell>
        </row>
        <row r="10360">
          <cell r="A10360" t="str">
            <v>CÓDIGO</v>
          </cell>
          <cell r="B10360" t="str">
            <v>DESCRIPCIÓN</v>
          </cell>
          <cell r="C10360">
            <v>0</v>
          </cell>
          <cell r="D10360">
            <v>0</v>
          </cell>
          <cell r="E10360">
            <v>0</v>
          </cell>
          <cell r="F10360">
            <v>0</v>
          </cell>
          <cell r="G10360">
            <v>0</v>
          </cell>
        </row>
        <row r="10361">
          <cell r="A10361">
            <v>0</v>
          </cell>
          <cell r="B10361">
            <v>0</v>
          </cell>
          <cell r="C10361" t="str">
            <v>A - MATERIALES</v>
          </cell>
          <cell r="D10361">
            <v>0</v>
          </cell>
          <cell r="E10361">
            <v>0</v>
          </cell>
          <cell r="F10361">
            <v>0</v>
          </cell>
          <cell r="G10361">
            <v>0</v>
          </cell>
        </row>
        <row r="10362">
          <cell r="A10362" t="str">
            <v/>
          </cell>
          <cell r="B10362" t="str">
            <v/>
          </cell>
          <cell r="C10362">
            <v>0</v>
          </cell>
          <cell r="D10362" t="str">
            <v/>
          </cell>
          <cell r="E10362">
            <v>0</v>
          </cell>
          <cell r="F10362">
            <v>0</v>
          </cell>
          <cell r="G10362">
            <v>0</v>
          </cell>
        </row>
        <row r="10363">
          <cell r="A10363" t="str">
            <v/>
          </cell>
          <cell r="B10363" t="str">
            <v/>
          </cell>
          <cell r="C10363">
            <v>0</v>
          </cell>
          <cell r="D10363" t="str">
            <v/>
          </cell>
          <cell r="E10363">
            <v>0</v>
          </cell>
          <cell r="F10363">
            <v>0</v>
          </cell>
          <cell r="G10363">
            <v>0</v>
          </cell>
        </row>
        <row r="10364">
          <cell r="A10364" t="str">
            <v/>
          </cell>
          <cell r="B10364" t="str">
            <v/>
          </cell>
          <cell r="C10364">
            <v>0</v>
          </cell>
          <cell r="D10364" t="str">
            <v/>
          </cell>
          <cell r="E10364">
            <v>0</v>
          </cell>
          <cell r="F10364">
            <v>0</v>
          </cell>
          <cell r="G10364">
            <v>0</v>
          </cell>
        </row>
        <row r="10365">
          <cell r="A10365" t="str">
            <v/>
          </cell>
          <cell r="B10365" t="str">
            <v/>
          </cell>
          <cell r="C10365">
            <v>0</v>
          </cell>
          <cell r="D10365" t="str">
            <v/>
          </cell>
          <cell r="E10365">
            <v>0</v>
          </cell>
          <cell r="F10365">
            <v>0</v>
          </cell>
          <cell r="G10365">
            <v>0</v>
          </cell>
        </row>
        <row r="10366">
          <cell r="A10366" t="str">
            <v/>
          </cell>
          <cell r="B10366" t="str">
            <v/>
          </cell>
          <cell r="C10366">
            <v>0</v>
          </cell>
          <cell r="D10366" t="str">
            <v/>
          </cell>
          <cell r="E10366">
            <v>0</v>
          </cell>
          <cell r="F10366">
            <v>0</v>
          </cell>
          <cell r="G10366">
            <v>0</v>
          </cell>
        </row>
        <row r="10367">
          <cell r="A10367" t="str">
            <v/>
          </cell>
          <cell r="B10367" t="str">
            <v/>
          </cell>
          <cell r="C10367">
            <v>0</v>
          </cell>
          <cell r="D10367" t="str">
            <v/>
          </cell>
          <cell r="E10367">
            <v>0</v>
          </cell>
          <cell r="F10367">
            <v>0</v>
          </cell>
          <cell r="G10367">
            <v>0</v>
          </cell>
        </row>
        <row r="10368">
          <cell r="A10368" t="str">
            <v/>
          </cell>
          <cell r="B10368" t="str">
            <v/>
          </cell>
          <cell r="C10368">
            <v>0</v>
          </cell>
          <cell r="D10368" t="str">
            <v/>
          </cell>
          <cell r="E10368">
            <v>0</v>
          </cell>
          <cell r="F10368">
            <v>0</v>
          </cell>
          <cell r="G10368">
            <v>0</v>
          </cell>
        </row>
        <row r="10369">
          <cell r="A10369" t="str">
            <v/>
          </cell>
          <cell r="B10369" t="str">
            <v/>
          </cell>
          <cell r="C10369">
            <v>0</v>
          </cell>
          <cell r="D10369" t="str">
            <v/>
          </cell>
          <cell r="E10369">
            <v>0</v>
          </cell>
          <cell r="F10369">
            <v>0</v>
          </cell>
          <cell r="G10369">
            <v>0</v>
          </cell>
        </row>
        <row r="10370">
          <cell r="A10370" t="str">
            <v/>
          </cell>
          <cell r="B10370" t="str">
            <v/>
          </cell>
          <cell r="C10370">
            <v>0</v>
          </cell>
          <cell r="D10370" t="str">
            <v/>
          </cell>
          <cell r="E10370">
            <v>0</v>
          </cell>
          <cell r="F10370">
            <v>0</v>
          </cell>
          <cell r="G10370">
            <v>0</v>
          </cell>
        </row>
        <row r="10371">
          <cell r="A10371" t="str">
            <v/>
          </cell>
          <cell r="B10371" t="str">
            <v/>
          </cell>
          <cell r="C10371">
            <v>0</v>
          </cell>
          <cell r="D10371" t="str">
            <v/>
          </cell>
          <cell r="E10371">
            <v>0</v>
          </cell>
          <cell r="F10371">
            <v>0</v>
          </cell>
          <cell r="G10371">
            <v>0</v>
          </cell>
        </row>
        <row r="10372">
          <cell r="A10372" t="str">
            <v/>
          </cell>
          <cell r="B10372" t="str">
            <v/>
          </cell>
          <cell r="C10372">
            <v>0</v>
          </cell>
          <cell r="D10372" t="str">
            <v/>
          </cell>
          <cell r="E10372">
            <v>0</v>
          </cell>
          <cell r="F10372">
            <v>0</v>
          </cell>
          <cell r="G10372">
            <v>0</v>
          </cell>
        </row>
        <row r="10373">
          <cell r="A10373" t="str">
            <v/>
          </cell>
          <cell r="B10373" t="str">
            <v/>
          </cell>
          <cell r="C10373">
            <v>0</v>
          </cell>
          <cell r="D10373" t="str">
            <v/>
          </cell>
          <cell r="E10373">
            <v>0</v>
          </cell>
          <cell r="F10373">
            <v>0</v>
          </cell>
          <cell r="G10373">
            <v>0</v>
          </cell>
        </row>
        <row r="10374">
          <cell r="A10374" t="str">
            <v/>
          </cell>
          <cell r="B10374" t="str">
            <v/>
          </cell>
          <cell r="C10374">
            <v>0</v>
          </cell>
          <cell r="D10374" t="str">
            <v/>
          </cell>
          <cell r="E10374">
            <v>0</v>
          </cell>
          <cell r="F10374">
            <v>0</v>
          </cell>
          <cell r="G10374">
            <v>0</v>
          </cell>
        </row>
        <row r="10375">
          <cell r="A10375" t="str">
            <v/>
          </cell>
          <cell r="B10375" t="str">
            <v/>
          </cell>
          <cell r="C10375">
            <v>0</v>
          </cell>
          <cell r="D10375" t="str">
            <v/>
          </cell>
          <cell r="E10375">
            <v>0</v>
          </cell>
          <cell r="F10375">
            <v>0</v>
          </cell>
          <cell r="G10375">
            <v>0</v>
          </cell>
        </row>
        <row r="10376">
          <cell r="A10376">
            <v>0</v>
          </cell>
          <cell r="B10376">
            <v>0</v>
          </cell>
          <cell r="C10376">
            <v>0</v>
          </cell>
          <cell r="D10376">
            <v>0</v>
          </cell>
          <cell r="E10376">
            <v>0</v>
          </cell>
          <cell r="F10376" t="str">
            <v>Total A</v>
          </cell>
          <cell r="G10376">
            <v>0</v>
          </cell>
        </row>
        <row r="10377">
          <cell r="A10377">
            <v>0</v>
          </cell>
          <cell r="B10377">
            <v>0</v>
          </cell>
          <cell r="C10377" t="str">
            <v>B - MANO DE OBRA</v>
          </cell>
          <cell r="D10377">
            <v>0</v>
          </cell>
          <cell r="E10377">
            <v>0</v>
          </cell>
          <cell r="F10377">
            <v>0</v>
          </cell>
          <cell r="G10377">
            <v>0</v>
          </cell>
        </row>
        <row r="10378">
          <cell r="A10378" t="str">
            <v/>
          </cell>
          <cell r="B10378">
            <v>0</v>
          </cell>
          <cell r="C10378">
            <v>0</v>
          </cell>
          <cell r="D10378" t="str">
            <v/>
          </cell>
          <cell r="E10378">
            <v>0</v>
          </cell>
          <cell r="F10378">
            <v>0</v>
          </cell>
          <cell r="G10378">
            <v>0</v>
          </cell>
        </row>
        <row r="10379">
          <cell r="A10379" t="str">
            <v/>
          </cell>
          <cell r="B10379">
            <v>0</v>
          </cell>
          <cell r="C10379">
            <v>0</v>
          </cell>
          <cell r="D10379" t="str">
            <v/>
          </cell>
          <cell r="E10379">
            <v>0</v>
          </cell>
          <cell r="F10379">
            <v>0</v>
          </cell>
          <cell r="G10379">
            <v>0</v>
          </cell>
        </row>
        <row r="10380">
          <cell r="A10380" t="str">
            <v/>
          </cell>
          <cell r="B10380">
            <v>0</v>
          </cell>
          <cell r="C10380">
            <v>0</v>
          </cell>
          <cell r="D10380" t="str">
            <v/>
          </cell>
          <cell r="E10380">
            <v>0</v>
          </cell>
          <cell r="F10380">
            <v>0</v>
          </cell>
          <cell r="G10380">
            <v>0</v>
          </cell>
        </row>
        <row r="10381">
          <cell r="A10381" t="str">
            <v/>
          </cell>
          <cell r="B10381">
            <v>0</v>
          </cell>
          <cell r="C10381">
            <v>0</v>
          </cell>
          <cell r="D10381" t="str">
            <v/>
          </cell>
          <cell r="E10381">
            <v>0</v>
          </cell>
          <cell r="F10381">
            <v>0</v>
          </cell>
          <cell r="G10381">
            <v>0</v>
          </cell>
        </row>
        <row r="10382">
          <cell r="A10382" t="str">
            <v/>
          </cell>
          <cell r="B10382">
            <v>0</v>
          </cell>
          <cell r="C10382">
            <v>0</v>
          </cell>
          <cell r="D10382" t="str">
            <v/>
          </cell>
          <cell r="E10382">
            <v>0</v>
          </cell>
          <cell r="F10382">
            <v>0</v>
          </cell>
          <cell r="G10382">
            <v>0</v>
          </cell>
        </row>
        <row r="10383">
          <cell r="A10383" t="str">
            <v/>
          </cell>
          <cell r="B10383">
            <v>0</v>
          </cell>
          <cell r="C10383">
            <v>0</v>
          </cell>
          <cell r="D10383" t="str">
            <v/>
          </cell>
          <cell r="E10383">
            <v>0</v>
          </cell>
          <cell r="F10383">
            <v>0</v>
          </cell>
          <cell r="G10383">
            <v>0</v>
          </cell>
        </row>
        <row r="10384">
          <cell r="A10384" t="str">
            <v/>
          </cell>
          <cell r="B10384">
            <v>0</v>
          </cell>
          <cell r="C10384">
            <v>0</v>
          </cell>
          <cell r="D10384" t="str">
            <v/>
          </cell>
          <cell r="E10384">
            <v>0</v>
          </cell>
          <cell r="F10384">
            <v>0</v>
          </cell>
          <cell r="G10384">
            <v>0</v>
          </cell>
        </row>
        <row r="10385">
          <cell r="A10385" t="str">
            <v/>
          </cell>
          <cell r="B10385">
            <v>0</v>
          </cell>
          <cell r="C10385">
            <v>0</v>
          </cell>
          <cell r="D10385" t="str">
            <v/>
          </cell>
          <cell r="E10385">
            <v>0</v>
          </cell>
          <cell r="F10385">
            <v>0</v>
          </cell>
          <cell r="G10385">
            <v>0</v>
          </cell>
        </row>
        <row r="10386">
          <cell r="A10386">
            <v>0</v>
          </cell>
          <cell r="B10386">
            <v>0</v>
          </cell>
          <cell r="C10386">
            <v>0</v>
          </cell>
          <cell r="D10386">
            <v>0</v>
          </cell>
          <cell r="E10386">
            <v>0</v>
          </cell>
          <cell r="F10386" t="str">
            <v>Total B</v>
          </cell>
          <cell r="G10386">
            <v>0</v>
          </cell>
        </row>
        <row r="10387">
          <cell r="A10387">
            <v>0</v>
          </cell>
          <cell r="B10387">
            <v>0</v>
          </cell>
          <cell r="C10387" t="str">
            <v>C - EQUIPOS</v>
          </cell>
          <cell r="D10387">
            <v>0</v>
          </cell>
          <cell r="E10387">
            <v>0</v>
          </cell>
          <cell r="F10387">
            <v>0</v>
          </cell>
          <cell r="G10387">
            <v>0</v>
          </cell>
        </row>
        <row r="10388">
          <cell r="A10388" t="str">
            <v/>
          </cell>
          <cell r="B10388" t="str">
            <v/>
          </cell>
          <cell r="C10388">
            <v>0</v>
          </cell>
          <cell r="D10388" t="str">
            <v/>
          </cell>
          <cell r="E10388">
            <v>0</v>
          </cell>
          <cell r="F10388">
            <v>0</v>
          </cell>
          <cell r="G10388">
            <v>0</v>
          </cell>
        </row>
        <row r="10389">
          <cell r="A10389" t="str">
            <v/>
          </cell>
          <cell r="B10389" t="str">
            <v/>
          </cell>
          <cell r="C10389">
            <v>0</v>
          </cell>
          <cell r="D10389" t="str">
            <v/>
          </cell>
          <cell r="E10389">
            <v>0</v>
          </cell>
          <cell r="F10389">
            <v>0</v>
          </cell>
          <cell r="G10389">
            <v>0</v>
          </cell>
        </row>
        <row r="10390">
          <cell r="A10390" t="str">
            <v/>
          </cell>
          <cell r="B10390" t="str">
            <v/>
          </cell>
          <cell r="C10390">
            <v>0</v>
          </cell>
          <cell r="D10390" t="str">
            <v/>
          </cell>
          <cell r="E10390">
            <v>0</v>
          </cell>
          <cell r="F10390">
            <v>0</v>
          </cell>
          <cell r="G10390">
            <v>0</v>
          </cell>
        </row>
        <row r="10391">
          <cell r="A10391" t="str">
            <v/>
          </cell>
          <cell r="B10391" t="str">
            <v/>
          </cell>
          <cell r="C10391">
            <v>0</v>
          </cell>
          <cell r="D10391" t="str">
            <v/>
          </cell>
          <cell r="E10391">
            <v>0</v>
          </cell>
          <cell r="F10391">
            <v>0</v>
          </cell>
          <cell r="G10391">
            <v>0</v>
          </cell>
        </row>
        <row r="10392">
          <cell r="A10392" t="str">
            <v/>
          </cell>
          <cell r="B10392" t="str">
            <v/>
          </cell>
          <cell r="C10392">
            <v>0</v>
          </cell>
          <cell r="D10392" t="str">
            <v/>
          </cell>
          <cell r="E10392">
            <v>0</v>
          </cell>
          <cell r="F10392">
            <v>0</v>
          </cell>
          <cell r="G10392">
            <v>0</v>
          </cell>
        </row>
        <row r="10393">
          <cell r="A10393" t="str">
            <v/>
          </cell>
          <cell r="B10393" t="str">
            <v/>
          </cell>
          <cell r="C10393">
            <v>0</v>
          </cell>
          <cell r="D10393" t="str">
            <v/>
          </cell>
          <cell r="E10393">
            <v>0</v>
          </cell>
          <cell r="F10393">
            <v>0</v>
          </cell>
          <cell r="G10393">
            <v>0</v>
          </cell>
        </row>
        <row r="10394">
          <cell r="A10394" t="str">
            <v/>
          </cell>
          <cell r="B10394" t="str">
            <v/>
          </cell>
          <cell r="C10394">
            <v>0</v>
          </cell>
          <cell r="D10394" t="str">
            <v/>
          </cell>
          <cell r="E10394">
            <v>0</v>
          </cell>
          <cell r="F10394">
            <v>0</v>
          </cell>
          <cell r="G10394">
            <v>0</v>
          </cell>
        </row>
        <row r="10395">
          <cell r="A10395" t="str">
            <v/>
          </cell>
          <cell r="B10395" t="str">
            <v/>
          </cell>
          <cell r="C10395">
            <v>0</v>
          </cell>
          <cell r="D10395" t="str">
            <v/>
          </cell>
          <cell r="E10395">
            <v>0</v>
          </cell>
          <cell r="F10395">
            <v>0</v>
          </cell>
          <cell r="G10395">
            <v>0</v>
          </cell>
        </row>
        <row r="10396">
          <cell r="A10396" t="str">
            <v/>
          </cell>
          <cell r="B10396" t="str">
            <v/>
          </cell>
          <cell r="C10396">
            <v>0</v>
          </cell>
          <cell r="D10396" t="str">
            <v/>
          </cell>
          <cell r="E10396">
            <v>0</v>
          </cell>
          <cell r="F10396">
            <v>0</v>
          </cell>
          <cell r="G10396">
            <v>0</v>
          </cell>
        </row>
        <row r="10397">
          <cell r="A10397">
            <v>0</v>
          </cell>
          <cell r="B10397">
            <v>0</v>
          </cell>
          <cell r="C10397">
            <v>0</v>
          </cell>
          <cell r="D10397">
            <v>0</v>
          </cell>
          <cell r="E10397">
            <v>0</v>
          </cell>
          <cell r="F10397" t="str">
            <v>Total C</v>
          </cell>
          <cell r="G10397">
            <v>0</v>
          </cell>
        </row>
        <row r="10398">
          <cell r="A10398">
            <v>0</v>
          </cell>
          <cell r="B10398">
            <v>0</v>
          </cell>
          <cell r="C10398">
            <v>0</v>
          </cell>
          <cell r="D10398">
            <v>0</v>
          </cell>
          <cell r="E10398">
            <v>0</v>
          </cell>
          <cell r="F10398">
            <v>0</v>
          </cell>
          <cell r="G10398">
            <v>0</v>
          </cell>
        </row>
        <row r="10399">
          <cell r="A10399" t="str">
            <v/>
          </cell>
          <cell r="B10399" t="str">
            <v/>
          </cell>
          <cell r="C10399">
            <v>0</v>
          </cell>
          <cell r="D10399" t="str">
            <v>Costo  Neto</v>
          </cell>
          <cell r="E10399">
            <v>0</v>
          </cell>
          <cell r="F10399" t="str">
            <v>Total D=A+B+C</v>
          </cell>
          <cell r="G10399">
            <v>0</v>
          </cell>
        </row>
        <row r="10401">
          <cell r="A10401" t="str">
            <v>ANALISIS DE PRECIOS</v>
          </cell>
          <cell r="B10401">
            <v>0</v>
          </cell>
          <cell r="C10401">
            <v>0</v>
          </cell>
          <cell r="D10401">
            <v>0</v>
          </cell>
          <cell r="E10401">
            <v>0</v>
          </cell>
          <cell r="F10401">
            <v>0</v>
          </cell>
          <cell r="G10401">
            <v>0</v>
          </cell>
        </row>
        <row r="10402">
          <cell r="A10402" t="str">
            <v>COMITENTE:</v>
          </cell>
          <cell r="B10402" t="str">
            <v>DIRECCIÓN DE ARQUITECTURA</v>
          </cell>
          <cell r="C10402">
            <v>0</v>
          </cell>
          <cell r="D10402">
            <v>0</v>
          </cell>
          <cell r="E10402">
            <v>0</v>
          </cell>
          <cell r="F10402">
            <v>0</v>
          </cell>
          <cell r="G10402">
            <v>0</v>
          </cell>
        </row>
        <row r="10403">
          <cell r="A10403" t="str">
            <v>CONTRATISTA:</v>
          </cell>
          <cell r="B10403" t="str">
            <v>FUNCIONALES SIGOP</v>
          </cell>
          <cell r="C10403">
            <v>0</v>
          </cell>
          <cell r="D10403">
            <v>0</v>
          </cell>
          <cell r="E10403">
            <v>0</v>
          </cell>
          <cell r="F10403">
            <v>0</v>
          </cell>
          <cell r="G10403">
            <v>0</v>
          </cell>
        </row>
        <row r="10404">
          <cell r="A10404" t="str">
            <v>OBRA:</v>
          </cell>
          <cell r="B10404" t="str">
            <v>PRUEBA PLANILLA DE MEDICION</v>
          </cell>
          <cell r="C10404">
            <v>0</v>
          </cell>
          <cell r="D10404">
            <v>0</v>
          </cell>
          <cell r="E10404">
            <v>0</v>
          </cell>
          <cell r="F10404" t="str">
            <v>PRECIOS A:</v>
          </cell>
          <cell r="G10404">
            <v>0</v>
          </cell>
        </row>
        <row r="10405">
          <cell r="A10405" t="str">
            <v>UBICACIÓN:</v>
          </cell>
          <cell r="B10405" t="str">
            <v>CENTRO CIVICO</v>
          </cell>
          <cell r="C10405">
            <v>0</v>
          </cell>
          <cell r="D10405">
            <v>0</v>
          </cell>
          <cell r="E10405">
            <v>0</v>
          </cell>
          <cell r="F10405">
            <v>0</v>
          </cell>
          <cell r="G10405">
            <v>0</v>
          </cell>
        </row>
        <row r="10406">
          <cell r="A10406" t="str">
            <v>RUBRO:</v>
          </cell>
          <cell r="B10406" t="str">
            <v/>
          </cell>
          <cell r="C10406" t="str">
            <v/>
          </cell>
          <cell r="D10406">
            <v>0</v>
          </cell>
          <cell r="E10406">
            <v>0</v>
          </cell>
          <cell r="F10406">
            <v>0</v>
          </cell>
          <cell r="G10406">
            <v>0</v>
          </cell>
        </row>
        <row r="10407">
          <cell r="A10407" t="str">
            <v>ITEM:</v>
          </cell>
          <cell r="B10407" t="str">
            <v/>
          </cell>
          <cell r="C10407" t="str">
            <v/>
          </cell>
          <cell r="D10407">
            <v>0</v>
          </cell>
          <cell r="E10407">
            <v>0</v>
          </cell>
          <cell r="F10407" t="str">
            <v>UNIDAD:</v>
          </cell>
          <cell r="G10407" t="str">
            <v/>
          </cell>
        </row>
        <row r="10408">
          <cell r="A10408">
            <v>0</v>
          </cell>
          <cell r="B10408">
            <v>0</v>
          </cell>
          <cell r="C10408">
            <v>0</v>
          </cell>
          <cell r="D10408">
            <v>0</v>
          </cell>
          <cell r="E10408">
            <v>0</v>
          </cell>
          <cell r="F10408">
            <v>0</v>
          </cell>
          <cell r="G10408">
            <v>0</v>
          </cell>
        </row>
        <row r="10409">
          <cell r="A10409" t="str">
            <v>DATOS REDETERMINACION</v>
          </cell>
          <cell r="B10409">
            <v>0</v>
          </cell>
          <cell r="C10409" t="str">
            <v>DESIGNACION</v>
          </cell>
          <cell r="D10409" t="str">
            <v>U</v>
          </cell>
          <cell r="E10409" t="str">
            <v>Cantidad</v>
          </cell>
          <cell r="F10409" t="str">
            <v>$ Unitarios</v>
          </cell>
          <cell r="G10409" t="str">
            <v>$ Parcial</v>
          </cell>
        </row>
        <row r="10410">
          <cell r="A10410" t="str">
            <v>CÓDIGO</v>
          </cell>
          <cell r="B10410" t="str">
            <v>DESCRIPCIÓN</v>
          </cell>
          <cell r="C10410">
            <v>0</v>
          </cell>
          <cell r="D10410">
            <v>0</v>
          </cell>
          <cell r="E10410">
            <v>0</v>
          </cell>
          <cell r="F10410">
            <v>0</v>
          </cell>
          <cell r="G10410">
            <v>0</v>
          </cell>
        </row>
        <row r="10411">
          <cell r="A10411">
            <v>0</v>
          </cell>
          <cell r="B10411">
            <v>0</v>
          </cell>
          <cell r="C10411" t="str">
            <v>A - MATERIALES</v>
          </cell>
          <cell r="D10411">
            <v>0</v>
          </cell>
          <cell r="E10411">
            <v>0</v>
          </cell>
          <cell r="F10411">
            <v>0</v>
          </cell>
          <cell r="G10411">
            <v>0</v>
          </cell>
        </row>
        <row r="10412">
          <cell r="A10412" t="str">
            <v/>
          </cell>
          <cell r="B10412" t="str">
            <v/>
          </cell>
          <cell r="C10412">
            <v>0</v>
          </cell>
          <cell r="D10412" t="str">
            <v/>
          </cell>
          <cell r="E10412">
            <v>0</v>
          </cell>
          <cell r="F10412">
            <v>0</v>
          </cell>
          <cell r="G10412">
            <v>0</v>
          </cell>
        </row>
        <row r="10413">
          <cell r="A10413" t="str">
            <v/>
          </cell>
          <cell r="B10413" t="str">
            <v/>
          </cell>
          <cell r="C10413">
            <v>0</v>
          </cell>
          <cell r="D10413" t="str">
            <v/>
          </cell>
          <cell r="E10413">
            <v>0</v>
          </cell>
          <cell r="F10413">
            <v>0</v>
          </cell>
          <cell r="G10413">
            <v>0</v>
          </cell>
        </row>
        <row r="10414">
          <cell r="A10414" t="str">
            <v/>
          </cell>
          <cell r="B10414" t="str">
            <v/>
          </cell>
          <cell r="C10414">
            <v>0</v>
          </cell>
          <cell r="D10414" t="str">
            <v/>
          </cell>
          <cell r="E10414">
            <v>0</v>
          </cell>
          <cell r="F10414">
            <v>0</v>
          </cell>
          <cell r="G10414">
            <v>0</v>
          </cell>
        </row>
        <row r="10415">
          <cell r="A10415" t="str">
            <v/>
          </cell>
          <cell r="B10415" t="str">
            <v/>
          </cell>
          <cell r="C10415">
            <v>0</v>
          </cell>
          <cell r="D10415" t="str">
            <v/>
          </cell>
          <cell r="E10415">
            <v>0</v>
          </cell>
          <cell r="F10415">
            <v>0</v>
          </cell>
          <cell r="G10415">
            <v>0</v>
          </cell>
        </row>
        <row r="10416">
          <cell r="A10416" t="str">
            <v/>
          </cell>
          <cell r="B10416" t="str">
            <v/>
          </cell>
          <cell r="C10416">
            <v>0</v>
          </cell>
          <cell r="D10416" t="str">
            <v/>
          </cell>
          <cell r="E10416">
            <v>0</v>
          </cell>
          <cell r="F10416">
            <v>0</v>
          </cell>
          <cell r="G10416">
            <v>0</v>
          </cell>
        </row>
        <row r="10417">
          <cell r="A10417" t="str">
            <v/>
          </cell>
          <cell r="B10417" t="str">
            <v/>
          </cell>
          <cell r="C10417">
            <v>0</v>
          </cell>
          <cell r="D10417" t="str">
            <v/>
          </cell>
          <cell r="E10417">
            <v>0</v>
          </cell>
          <cell r="F10417">
            <v>0</v>
          </cell>
          <cell r="G10417">
            <v>0</v>
          </cell>
        </row>
        <row r="10418">
          <cell r="A10418" t="str">
            <v/>
          </cell>
          <cell r="B10418" t="str">
            <v/>
          </cell>
          <cell r="C10418">
            <v>0</v>
          </cell>
          <cell r="D10418" t="str">
            <v/>
          </cell>
          <cell r="E10418">
            <v>0</v>
          </cell>
          <cell r="F10418">
            <v>0</v>
          </cell>
          <cell r="G10418">
            <v>0</v>
          </cell>
        </row>
        <row r="10419">
          <cell r="A10419" t="str">
            <v/>
          </cell>
          <cell r="B10419" t="str">
            <v/>
          </cell>
          <cell r="C10419">
            <v>0</v>
          </cell>
          <cell r="D10419" t="str">
            <v/>
          </cell>
          <cell r="E10419">
            <v>0</v>
          </cell>
          <cell r="F10419">
            <v>0</v>
          </cell>
          <cell r="G10419">
            <v>0</v>
          </cell>
        </row>
        <row r="10420">
          <cell r="A10420" t="str">
            <v/>
          </cell>
          <cell r="B10420" t="str">
            <v/>
          </cell>
          <cell r="C10420">
            <v>0</v>
          </cell>
          <cell r="D10420" t="str">
            <v/>
          </cell>
          <cell r="E10420">
            <v>0</v>
          </cell>
          <cell r="F10420">
            <v>0</v>
          </cell>
          <cell r="G10420">
            <v>0</v>
          </cell>
        </row>
        <row r="10421">
          <cell r="A10421" t="str">
            <v/>
          </cell>
          <cell r="B10421" t="str">
            <v/>
          </cell>
          <cell r="C10421">
            <v>0</v>
          </cell>
          <cell r="D10421" t="str">
            <v/>
          </cell>
          <cell r="E10421">
            <v>0</v>
          </cell>
          <cell r="F10421">
            <v>0</v>
          </cell>
          <cell r="G10421">
            <v>0</v>
          </cell>
        </row>
        <row r="10422">
          <cell r="A10422" t="str">
            <v/>
          </cell>
          <cell r="B10422" t="str">
            <v/>
          </cell>
          <cell r="C10422">
            <v>0</v>
          </cell>
          <cell r="D10422" t="str">
            <v/>
          </cell>
          <cell r="E10422">
            <v>0</v>
          </cell>
          <cell r="F10422">
            <v>0</v>
          </cell>
          <cell r="G10422">
            <v>0</v>
          </cell>
        </row>
        <row r="10423">
          <cell r="A10423" t="str">
            <v/>
          </cell>
          <cell r="B10423" t="str">
            <v/>
          </cell>
          <cell r="C10423">
            <v>0</v>
          </cell>
          <cell r="D10423" t="str">
            <v/>
          </cell>
          <cell r="E10423">
            <v>0</v>
          </cell>
          <cell r="F10423">
            <v>0</v>
          </cell>
          <cell r="G10423">
            <v>0</v>
          </cell>
        </row>
        <row r="10424">
          <cell r="A10424" t="str">
            <v/>
          </cell>
          <cell r="B10424" t="str">
            <v/>
          </cell>
          <cell r="C10424">
            <v>0</v>
          </cell>
          <cell r="D10424" t="str">
            <v/>
          </cell>
          <cell r="E10424">
            <v>0</v>
          </cell>
          <cell r="F10424">
            <v>0</v>
          </cell>
          <cell r="G10424">
            <v>0</v>
          </cell>
        </row>
        <row r="10425">
          <cell r="A10425" t="str">
            <v/>
          </cell>
          <cell r="B10425" t="str">
            <v/>
          </cell>
          <cell r="C10425">
            <v>0</v>
          </cell>
          <cell r="D10425" t="str">
            <v/>
          </cell>
          <cell r="E10425">
            <v>0</v>
          </cell>
          <cell r="F10425">
            <v>0</v>
          </cell>
          <cell r="G10425">
            <v>0</v>
          </cell>
        </row>
        <row r="10426">
          <cell r="A10426">
            <v>0</v>
          </cell>
          <cell r="B10426">
            <v>0</v>
          </cell>
          <cell r="C10426">
            <v>0</v>
          </cell>
          <cell r="D10426">
            <v>0</v>
          </cell>
          <cell r="E10426">
            <v>0</v>
          </cell>
          <cell r="F10426" t="str">
            <v>Total A</v>
          </cell>
          <cell r="G10426">
            <v>0</v>
          </cell>
        </row>
        <row r="10427">
          <cell r="A10427">
            <v>0</v>
          </cell>
          <cell r="B10427">
            <v>0</v>
          </cell>
          <cell r="C10427" t="str">
            <v>B - MANO DE OBRA</v>
          </cell>
          <cell r="D10427">
            <v>0</v>
          </cell>
          <cell r="E10427">
            <v>0</v>
          </cell>
          <cell r="F10427">
            <v>0</v>
          </cell>
          <cell r="G10427">
            <v>0</v>
          </cell>
        </row>
        <row r="10428">
          <cell r="A10428" t="str">
            <v/>
          </cell>
          <cell r="B10428">
            <v>0</v>
          </cell>
          <cell r="C10428">
            <v>0</v>
          </cell>
          <cell r="D10428" t="str">
            <v/>
          </cell>
          <cell r="E10428">
            <v>0</v>
          </cell>
          <cell r="F10428">
            <v>0</v>
          </cell>
          <cell r="G10428">
            <v>0</v>
          </cell>
        </row>
        <row r="10429">
          <cell r="A10429" t="str">
            <v/>
          </cell>
          <cell r="B10429">
            <v>0</v>
          </cell>
          <cell r="C10429">
            <v>0</v>
          </cell>
          <cell r="D10429" t="str">
            <v/>
          </cell>
          <cell r="E10429">
            <v>0</v>
          </cell>
          <cell r="F10429">
            <v>0</v>
          </cell>
          <cell r="G10429">
            <v>0</v>
          </cell>
        </row>
        <row r="10430">
          <cell r="A10430" t="str">
            <v/>
          </cell>
          <cell r="B10430">
            <v>0</v>
          </cell>
          <cell r="C10430">
            <v>0</v>
          </cell>
          <cell r="D10430" t="str">
            <v/>
          </cell>
          <cell r="E10430">
            <v>0</v>
          </cell>
          <cell r="F10430">
            <v>0</v>
          </cell>
          <cell r="G10430">
            <v>0</v>
          </cell>
        </row>
        <row r="10431">
          <cell r="A10431" t="str">
            <v/>
          </cell>
          <cell r="B10431">
            <v>0</v>
          </cell>
          <cell r="C10431">
            <v>0</v>
          </cell>
          <cell r="D10431" t="str">
            <v/>
          </cell>
          <cell r="E10431">
            <v>0</v>
          </cell>
          <cell r="F10431">
            <v>0</v>
          </cell>
          <cell r="G10431">
            <v>0</v>
          </cell>
        </row>
        <row r="10432">
          <cell r="A10432" t="str">
            <v/>
          </cell>
          <cell r="B10432">
            <v>0</v>
          </cell>
          <cell r="C10432">
            <v>0</v>
          </cell>
          <cell r="D10432" t="str">
            <v/>
          </cell>
          <cell r="E10432">
            <v>0</v>
          </cell>
          <cell r="F10432">
            <v>0</v>
          </cell>
          <cell r="G10432">
            <v>0</v>
          </cell>
        </row>
        <row r="10433">
          <cell r="A10433" t="str">
            <v/>
          </cell>
          <cell r="B10433">
            <v>0</v>
          </cell>
          <cell r="C10433">
            <v>0</v>
          </cell>
          <cell r="D10433" t="str">
            <v/>
          </cell>
          <cell r="E10433">
            <v>0</v>
          </cell>
          <cell r="F10433">
            <v>0</v>
          </cell>
          <cell r="G10433">
            <v>0</v>
          </cell>
        </row>
        <row r="10434">
          <cell r="A10434" t="str">
            <v/>
          </cell>
          <cell r="B10434">
            <v>0</v>
          </cell>
          <cell r="C10434">
            <v>0</v>
          </cell>
          <cell r="D10434" t="str">
            <v/>
          </cell>
          <cell r="E10434">
            <v>0</v>
          </cell>
          <cell r="F10434">
            <v>0</v>
          </cell>
          <cell r="G10434">
            <v>0</v>
          </cell>
        </row>
        <row r="10435">
          <cell r="A10435" t="str">
            <v/>
          </cell>
          <cell r="B10435">
            <v>0</v>
          </cell>
          <cell r="C10435">
            <v>0</v>
          </cell>
          <cell r="D10435" t="str">
            <v/>
          </cell>
          <cell r="E10435">
            <v>0</v>
          </cell>
          <cell r="F10435">
            <v>0</v>
          </cell>
          <cell r="G10435">
            <v>0</v>
          </cell>
        </row>
        <row r="10436">
          <cell r="A10436">
            <v>0</v>
          </cell>
          <cell r="B10436">
            <v>0</v>
          </cell>
          <cell r="C10436">
            <v>0</v>
          </cell>
          <cell r="D10436">
            <v>0</v>
          </cell>
          <cell r="E10436">
            <v>0</v>
          </cell>
          <cell r="F10436" t="str">
            <v>Total B</v>
          </cell>
          <cell r="G10436">
            <v>0</v>
          </cell>
        </row>
        <row r="10437">
          <cell r="A10437">
            <v>0</v>
          </cell>
          <cell r="B10437">
            <v>0</v>
          </cell>
          <cell r="C10437" t="str">
            <v>C - EQUIPOS</v>
          </cell>
          <cell r="D10437">
            <v>0</v>
          </cell>
          <cell r="E10437">
            <v>0</v>
          </cell>
          <cell r="F10437">
            <v>0</v>
          </cell>
          <cell r="G10437">
            <v>0</v>
          </cell>
        </row>
        <row r="10438">
          <cell r="A10438" t="str">
            <v/>
          </cell>
          <cell r="B10438" t="str">
            <v/>
          </cell>
          <cell r="C10438">
            <v>0</v>
          </cell>
          <cell r="D10438" t="str">
            <v/>
          </cell>
          <cell r="E10438">
            <v>0</v>
          </cell>
          <cell r="F10438">
            <v>0</v>
          </cell>
          <cell r="G10438">
            <v>0</v>
          </cell>
        </row>
        <row r="10439">
          <cell r="A10439" t="str">
            <v/>
          </cell>
          <cell r="B10439" t="str">
            <v/>
          </cell>
          <cell r="C10439">
            <v>0</v>
          </cell>
          <cell r="D10439" t="str">
            <v/>
          </cell>
          <cell r="E10439">
            <v>0</v>
          </cell>
          <cell r="F10439">
            <v>0</v>
          </cell>
          <cell r="G10439">
            <v>0</v>
          </cell>
        </row>
        <row r="10440">
          <cell r="A10440" t="str">
            <v/>
          </cell>
          <cell r="B10440" t="str">
            <v/>
          </cell>
          <cell r="C10440">
            <v>0</v>
          </cell>
          <cell r="D10440" t="str">
            <v/>
          </cell>
          <cell r="E10440">
            <v>0</v>
          </cell>
          <cell r="F10440">
            <v>0</v>
          </cell>
          <cell r="G10440">
            <v>0</v>
          </cell>
        </row>
        <row r="10441">
          <cell r="A10441" t="str">
            <v/>
          </cell>
          <cell r="B10441" t="str">
            <v/>
          </cell>
          <cell r="C10441">
            <v>0</v>
          </cell>
          <cell r="D10441" t="str">
            <v/>
          </cell>
          <cell r="E10441">
            <v>0</v>
          </cell>
          <cell r="F10441">
            <v>0</v>
          </cell>
          <cell r="G10441">
            <v>0</v>
          </cell>
        </row>
        <row r="10442">
          <cell r="A10442" t="str">
            <v/>
          </cell>
          <cell r="B10442" t="str">
            <v/>
          </cell>
          <cell r="C10442">
            <v>0</v>
          </cell>
          <cell r="D10442" t="str">
            <v/>
          </cell>
          <cell r="E10442">
            <v>0</v>
          </cell>
          <cell r="F10442">
            <v>0</v>
          </cell>
          <cell r="G10442">
            <v>0</v>
          </cell>
        </row>
        <row r="10443">
          <cell r="A10443" t="str">
            <v/>
          </cell>
          <cell r="B10443" t="str">
            <v/>
          </cell>
          <cell r="C10443">
            <v>0</v>
          </cell>
          <cell r="D10443" t="str">
            <v/>
          </cell>
          <cell r="E10443">
            <v>0</v>
          </cell>
          <cell r="F10443">
            <v>0</v>
          </cell>
          <cell r="G10443">
            <v>0</v>
          </cell>
        </row>
        <row r="10444">
          <cell r="A10444" t="str">
            <v/>
          </cell>
          <cell r="B10444" t="str">
            <v/>
          </cell>
          <cell r="C10444">
            <v>0</v>
          </cell>
          <cell r="D10444" t="str">
            <v/>
          </cell>
          <cell r="E10444">
            <v>0</v>
          </cell>
          <cell r="F10444">
            <v>0</v>
          </cell>
          <cell r="G10444">
            <v>0</v>
          </cell>
        </row>
        <row r="10445">
          <cell r="A10445" t="str">
            <v/>
          </cell>
          <cell r="B10445" t="str">
            <v/>
          </cell>
          <cell r="C10445">
            <v>0</v>
          </cell>
          <cell r="D10445" t="str">
            <v/>
          </cell>
          <cell r="E10445">
            <v>0</v>
          </cell>
          <cell r="F10445">
            <v>0</v>
          </cell>
          <cell r="G10445">
            <v>0</v>
          </cell>
        </row>
        <row r="10446">
          <cell r="A10446" t="str">
            <v/>
          </cell>
          <cell r="B10446" t="str">
            <v/>
          </cell>
          <cell r="C10446">
            <v>0</v>
          </cell>
          <cell r="D10446" t="str">
            <v/>
          </cell>
          <cell r="E10446">
            <v>0</v>
          </cell>
          <cell r="F10446">
            <v>0</v>
          </cell>
          <cell r="G10446">
            <v>0</v>
          </cell>
        </row>
        <row r="10447">
          <cell r="A10447">
            <v>0</v>
          </cell>
          <cell r="B10447">
            <v>0</v>
          </cell>
          <cell r="C10447">
            <v>0</v>
          </cell>
          <cell r="D10447">
            <v>0</v>
          </cell>
          <cell r="E10447">
            <v>0</v>
          </cell>
          <cell r="F10447" t="str">
            <v>Total C</v>
          </cell>
          <cell r="G10447">
            <v>0</v>
          </cell>
        </row>
        <row r="10448">
          <cell r="A10448">
            <v>0</v>
          </cell>
          <cell r="B10448">
            <v>0</v>
          </cell>
          <cell r="C10448">
            <v>0</v>
          </cell>
          <cell r="D10448">
            <v>0</v>
          </cell>
          <cell r="E10448">
            <v>0</v>
          </cell>
          <cell r="F10448">
            <v>0</v>
          </cell>
          <cell r="G10448">
            <v>0</v>
          </cell>
        </row>
        <row r="10449">
          <cell r="A10449" t="str">
            <v/>
          </cell>
          <cell r="B10449" t="str">
            <v/>
          </cell>
          <cell r="C10449">
            <v>0</v>
          </cell>
          <cell r="D10449" t="str">
            <v>Costo  Neto</v>
          </cell>
          <cell r="E10449">
            <v>0</v>
          </cell>
          <cell r="F10449" t="str">
            <v>Total D=A+B+C</v>
          </cell>
          <cell r="G10449">
            <v>0</v>
          </cell>
        </row>
        <row r="10451">
          <cell r="A10451" t="str">
            <v>ANALISIS DE PRECIOS</v>
          </cell>
          <cell r="B10451">
            <v>0</v>
          </cell>
          <cell r="C10451">
            <v>0</v>
          </cell>
          <cell r="D10451">
            <v>0</v>
          </cell>
          <cell r="E10451">
            <v>0</v>
          </cell>
          <cell r="F10451">
            <v>0</v>
          </cell>
          <cell r="G10451">
            <v>0</v>
          </cell>
        </row>
        <row r="10452">
          <cell r="A10452" t="str">
            <v>COMITENTE:</v>
          </cell>
          <cell r="B10452" t="str">
            <v>DIRECCIÓN DE ARQUITECTURA</v>
          </cell>
          <cell r="C10452">
            <v>0</v>
          </cell>
          <cell r="D10452">
            <v>0</v>
          </cell>
          <cell r="E10452">
            <v>0</v>
          </cell>
          <cell r="F10452">
            <v>0</v>
          </cell>
          <cell r="G10452">
            <v>0</v>
          </cell>
        </row>
        <row r="10453">
          <cell r="A10453" t="str">
            <v>CONTRATISTA:</v>
          </cell>
          <cell r="B10453" t="str">
            <v>FUNCIONALES SIGOP</v>
          </cell>
          <cell r="C10453">
            <v>0</v>
          </cell>
          <cell r="D10453">
            <v>0</v>
          </cell>
          <cell r="E10453">
            <v>0</v>
          </cell>
          <cell r="F10453">
            <v>0</v>
          </cell>
          <cell r="G10453">
            <v>0</v>
          </cell>
        </row>
        <row r="10454">
          <cell r="A10454" t="str">
            <v>OBRA:</v>
          </cell>
          <cell r="B10454" t="str">
            <v>PRUEBA PLANILLA DE MEDICION</v>
          </cell>
          <cell r="C10454">
            <v>0</v>
          </cell>
          <cell r="D10454">
            <v>0</v>
          </cell>
          <cell r="E10454">
            <v>0</v>
          </cell>
          <cell r="F10454" t="str">
            <v>PRECIOS A:</v>
          </cell>
          <cell r="G10454">
            <v>0</v>
          </cell>
        </row>
        <row r="10455">
          <cell r="A10455" t="str">
            <v>UBICACIÓN:</v>
          </cell>
          <cell r="B10455" t="str">
            <v>CENTRO CIVICO</v>
          </cell>
          <cell r="C10455">
            <v>0</v>
          </cell>
          <cell r="D10455">
            <v>0</v>
          </cell>
          <cell r="E10455">
            <v>0</v>
          </cell>
          <cell r="F10455">
            <v>0</v>
          </cell>
          <cell r="G10455">
            <v>0</v>
          </cell>
        </row>
        <row r="10456">
          <cell r="A10456" t="str">
            <v>RUBRO:</v>
          </cell>
          <cell r="B10456" t="str">
            <v/>
          </cell>
          <cell r="C10456" t="str">
            <v/>
          </cell>
          <cell r="D10456">
            <v>0</v>
          </cell>
          <cell r="E10456">
            <v>0</v>
          </cell>
          <cell r="F10456">
            <v>0</v>
          </cell>
          <cell r="G10456">
            <v>0</v>
          </cell>
        </row>
        <row r="10457">
          <cell r="A10457" t="str">
            <v>ITEM:</v>
          </cell>
          <cell r="B10457" t="str">
            <v/>
          </cell>
          <cell r="C10457" t="str">
            <v/>
          </cell>
          <cell r="D10457">
            <v>0</v>
          </cell>
          <cell r="E10457">
            <v>0</v>
          </cell>
          <cell r="F10457" t="str">
            <v>UNIDAD:</v>
          </cell>
          <cell r="G10457" t="str">
            <v/>
          </cell>
        </row>
        <row r="10458">
          <cell r="A10458">
            <v>0</v>
          </cell>
          <cell r="B10458">
            <v>0</v>
          </cell>
          <cell r="C10458">
            <v>0</v>
          </cell>
          <cell r="D10458">
            <v>0</v>
          </cell>
          <cell r="E10458">
            <v>0</v>
          </cell>
          <cell r="F10458">
            <v>0</v>
          </cell>
          <cell r="G10458">
            <v>0</v>
          </cell>
        </row>
        <row r="10459">
          <cell r="A10459" t="str">
            <v>DATOS REDETERMINACION</v>
          </cell>
          <cell r="B10459">
            <v>0</v>
          </cell>
          <cell r="C10459" t="str">
            <v>DESIGNACION</v>
          </cell>
          <cell r="D10459" t="str">
            <v>U</v>
          </cell>
          <cell r="E10459" t="str">
            <v>Cantidad</v>
          </cell>
          <cell r="F10459" t="str">
            <v>$ Unitarios</v>
          </cell>
          <cell r="G10459" t="str">
            <v>$ Parcial</v>
          </cell>
        </row>
        <row r="10460">
          <cell r="A10460" t="str">
            <v>CÓDIGO</v>
          </cell>
          <cell r="B10460" t="str">
            <v>DESCRIPCIÓN</v>
          </cell>
          <cell r="C10460">
            <v>0</v>
          </cell>
          <cell r="D10460">
            <v>0</v>
          </cell>
          <cell r="E10460">
            <v>0</v>
          </cell>
          <cell r="F10460">
            <v>0</v>
          </cell>
          <cell r="G10460">
            <v>0</v>
          </cell>
        </row>
        <row r="10461">
          <cell r="A10461">
            <v>0</v>
          </cell>
          <cell r="B10461">
            <v>0</v>
          </cell>
          <cell r="C10461" t="str">
            <v>A - MATERIALES</v>
          </cell>
          <cell r="D10461">
            <v>0</v>
          </cell>
          <cell r="E10461">
            <v>0</v>
          </cell>
          <cell r="F10461">
            <v>0</v>
          </cell>
          <cell r="G10461">
            <v>0</v>
          </cell>
        </row>
        <row r="10462">
          <cell r="A10462" t="str">
            <v/>
          </cell>
          <cell r="B10462" t="str">
            <v/>
          </cell>
          <cell r="C10462">
            <v>0</v>
          </cell>
          <cell r="D10462" t="str">
            <v/>
          </cell>
          <cell r="E10462">
            <v>0</v>
          </cell>
          <cell r="F10462">
            <v>0</v>
          </cell>
          <cell r="G10462">
            <v>0</v>
          </cell>
        </row>
        <row r="10463">
          <cell r="A10463" t="str">
            <v/>
          </cell>
          <cell r="B10463" t="str">
            <v/>
          </cell>
          <cell r="C10463">
            <v>0</v>
          </cell>
          <cell r="D10463" t="str">
            <v/>
          </cell>
          <cell r="E10463">
            <v>0</v>
          </cell>
          <cell r="F10463">
            <v>0</v>
          </cell>
          <cell r="G10463">
            <v>0</v>
          </cell>
        </row>
        <row r="10464">
          <cell r="A10464" t="str">
            <v/>
          </cell>
          <cell r="B10464" t="str">
            <v/>
          </cell>
          <cell r="C10464">
            <v>0</v>
          </cell>
          <cell r="D10464" t="str">
            <v/>
          </cell>
          <cell r="E10464">
            <v>0</v>
          </cell>
          <cell r="F10464">
            <v>0</v>
          </cell>
          <cell r="G10464">
            <v>0</v>
          </cell>
        </row>
        <row r="10465">
          <cell r="A10465" t="str">
            <v/>
          </cell>
          <cell r="B10465" t="str">
            <v/>
          </cell>
          <cell r="C10465">
            <v>0</v>
          </cell>
          <cell r="D10465" t="str">
            <v/>
          </cell>
          <cell r="E10465">
            <v>0</v>
          </cell>
          <cell r="F10465">
            <v>0</v>
          </cell>
          <cell r="G10465">
            <v>0</v>
          </cell>
        </row>
        <row r="10466">
          <cell r="A10466" t="str">
            <v/>
          </cell>
          <cell r="B10466" t="str">
            <v/>
          </cell>
          <cell r="C10466">
            <v>0</v>
          </cell>
          <cell r="D10466" t="str">
            <v/>
          </cell>
          <cell r="E10466">
            <v>0</v>
          </cell>
          <cell r="F10466">
            <v>0</v>
          </cell>
          <cell r="G10466">
            <v>0</v>
          </cell>
        </row>
        <row r="10467">
          <cell r="A10467" t="str">
            <v/>
          </cell>
          <cell r="B10467" t="str">
            <v/>
          </cell>
          <cell r="C10467">
            <v>0</v>
          </cell>
          <cell r="D10467" t="str">
            <v/>
          </cell>
          <cell r="E10467">
            <v>0</v>
          </cell>
          <cell r="F10467">
            <v>0</v>
          </cell>
          <cell r="G10467">
            <v>0</v>
          </cell>
        </row>
        <row r="10468">
          <cell r="A10468" t="str">
            <v/>
          </cell>
          <cell r="B10468" t="str">
            <v/>
          </cell>
          <cell r="C10468">
            <v>0</v>
          </cell>
          <cell r="D10468" t="str">
            <v/>
          </cell>
          <cell r="E10468">
            <v>0</v>
          </cell>
          <cell r="F10468">
            <v>0</v>
          </cell>
          <cell r="G10468">
            <v>0</v>
          </cell>
        </row>
        <row r="10469">
          <cell r="A10469" t="str">
            <v/>
          </cell>
          <cell r="B10469" t="str">
            <v/>
          </cell>
          <cell r="C10469">
            <v>0</v>
          </cell>
          <cell r="D10469" t="str">
            <v/>
          </cell>
          <cell r="E10469">
            <v>0</v>
          </cell>
          <cell r="F10469">
            <v>0</v>
          </cell>
          <cell r="G10469">
            <v>0</v>
          </cell>
        </row>
        <row r="10470">
          <cell r="A10470" t="str">
            <v/>
          </cell>
          <cell r="B10470" t="str">
            <v/>
          </cell>
          <cell r="C10470">
            <v>0</v>
          </cell>
          <cell r="D10470" t="str">
            <v/>
          </cell>
          <cell r="E10470">
            <v>0</v>
          </cell>
          <cell r="F10470">
            <v>0</v>
          </cell>
          <cell r="G10470">
            <v>0</v>
          </cell>
        </row>
        <row r="10471">
          <cell r="A10471" t="str">
            <v/>
          </cell>
          <cell r="B10471" t="str">
            <v/>
          </cell>
          <cell r="C10471">
            <v>0</v>
          </cell>
          <cell r="D10471" t="str">
            <v/>
          </cell>
          <cell r="E10471">
            <v>0</v>
          </cell>
          <cell r="F10471">
            <v>0</v>
          </cell>
          <cell r="G10471">
            <v>0</v>
          </cell>
        </row>
        <row r="10472">
          <cell r="A10472" t="str">
            <v/>
          </cell>
          <cell r="B10472" t="str">
            <v/>
          </cell>
          <cell r="C10472">
            <v>0</v>
          </cell>
          <cell r="D10472" t="str">
            <v/>
          </cell>
          <cell r="E10472">
            <v>0</v>
          </cell>
          <cell r="F10472">
            <v>0</v>
          </cell>
          <cell r="G10472">
            <v>0</v>
          </cell>
        </row>
        <row r="10473">
          <cell r="A10473" t="str">
            <v/>
          </cell>
          <cell r="B10473" t="str">
            <v/>
          </cell>
          <cell r="C10473">
            <v>0</v>
          </cell>
          <cell r="D10473" t="str">
            <v/>
          </cell>
          <cell r="E10473">
            <v>0</v>
          </cell>
          <cell r="F10473">
            <v>0</v>
          </cell>
          <cell r="G10473">
            <v>0</v>
          </cell>
        </row>
        <row r="10474">
          <cell r="A10474" t="str">
            <v/>
          </cell>
          <cell r="B10474" t="str">
            <v/>
          </cell>
          <cell r="C10474">
            <v>0</v>
          </cell>
          <cell r="D10474" t="str">
            <v/>
          </cell>
          <cell r="E10474">
            <v>0</v>
          </cell>
          <cell r="F10474">
            <v>0</v>
          </cell>
          <cell r="G10474">
            <v>0</v>
          </cell>
        </row>
        <row r="10475">
          <cell r="A10475" t="str">
            <v/>
          </cell>
          <cell r="B10475" t="str">
            <v/>
          </cell>
          <cell r="C10475">
            <v>0</v>
          </cell>
          <cell r="D10475" t="str">
            <v/>
          </cell>
          <cell r="E10475">
            <v>0</v>
          </cell>
          <cell r="F10475">
            <v>0</v>
          </cell>
          <cell r="G10475">
            <v>0</v>
          </cell>
        </row>
        <row r="10476">
          <cell r="A10476">
            <v>0</v>
          </cell>
          <cell r="B10476">
            <v>0</v>
          </cell>
          <cell r="C10476">
            <v>0</v>
          </cell>
          <cell r="D10476">
            <v>0</v>
          </cell>
          <cell r="E10476">
            <v>0</v>
          </cell>
          <cell r="F10476" t="str">
            <v>Total A</v>
          </cell>
          <cell r="G10476">
            <v>0</v>
          </cell>
        </row>
        <row r="10477">
          <cell r="A10477">
            <v>0</v>
          </cell>
          <cell r="B10477">
            <v>0</v>
          </cell>
          <cell r="C10477" t="str">
            <v>B - MANO DE OBRA</v>
          </cell>
          <cell r="D10477">
            <v>0</v>
          </cell>
          <cell r="E10477">
            <v>0</v>
          </cell>
          <cell r="F10477">
            <v>0</v>
          </cell>
          <cell r="G10477">
            <v>0</v>
          </cell>
        </row>
        <row r="10478">
          <cell r="A10478" t="str">
            <v/>
          </cell>
          <cell r="B10478">
            <v>0</v>
          </cell>
          <cell r="C10478">
            <v>0</v>
          </cell>
          <cell r="D10478" t="str">
            <v/>
          </cell>
          <cell r="E10478">
            <v>0</v>
          </cell>
          <cell r="F10478">
            <v>0</v>
          </cell>
          <cell r="G10478">
            <v>0</v>
          </cell>
        </row>
        <row r="10479">
          <cell r="A10479" t="str">
            <v/>
          </cell>
          <cell r="B10479">
            <v>0</v>
          </cell>
          <cell r="C10479">
            <v>0</v>
          </cell>
          <cell r="D10479" t="str">
            <v/>
          </cell>
          <cell r="E10479">
            <v>0</v>
          </cell>
          <cell r="F10479">
            <v>0</v>
          </cell>
          <cell r="G10479">
            <v>0</v>
          </cell>
        </row>
        <row r="10480">
          <cell r="A10480" t="str">
            <v/>
          </cell>
          <cell r="B10480">
            <v>0</v>
          </cell>
          <cell r="C10480">
            <v>0</v>
          </cell>
          <cell r="D10480" t="str">
            <v/>
          </cell>
          <cell r="E10480">
            <v>0</v>
          </cell>
          <cell r="F10480">
            <v>0</v>
          </cell>
          <cell r="G10480">
            <v>0</v>
          </cell>
        </row>
        <row r="10481">
          <cell r="A10481" t="str">
            <v/>
          </cell>
          <cell r="B10481">
            <v>0</v>
          </cell>
          <cell r="C10481">
            <v>0</v>
          </cell>
          <cell r="D10481" t="str">
            <v/>
          </cell>
          <cell r="E10481">
            <v>0</v>
          </cell>
          <cell r="F10481">
            <v>0</v>
          </cell>
          <cell r="G10481">
            <v>0</v>
          </cell>
        </row>
        <row r="10482">
          <cell r="A10482" t="str">
            <v/>
          </cell>
          <cell r="B10482">
            <v>0</v>
          </cell>
          <cell r="C10482">
            <v>0</v>
          </cell>
          <cell r="D10482" t="str">
            <v/>
          </cell>
          <cell r="E10482">
            <v>0</v>
          </cell>
          <cell r="F10482">
            <v>0</v>
          </cell>
          <cell r="G10482">
            <v>0</v>
          </cell>
        </row>
        <row r="10483">
          <cell r="A10483" t="str">
            <v/>
          </cell>
          <cell r="B10483">
            <v>0</v>
          </cell>
          <cell r="C10483">
            <v>0</v>
          </cell>
          <cell r="D10483" t="str">
            <v/>
          </cell>
          <cell r="E10483">
            <v>0</v>
          </cell>
          <cell r="F10483">
            <v>0</v>
          </cell>
          <cell r="G10483">
            <v>0</v>
          </cell>
        </row>
        <row r="10484">
          <cell r="A10484" t="str">
            <v/>
          </cell>
          <cell r="B10484">
            <v>0</v>
          </cell>
          <cell r="C10484">
            <v>0</v>
          </cell>
          <cell r="D10484" t="str">
            <v/>
          </cell>
          <cell r="E10484">
            <v>0</v>
          </cell>
          <cell r="F10484">
            <v>0</v>
          </cell>
          <cell r="G10484">
            <v>0</v>
          </cell>
        </row>
        <row r="10485">
          <cell r="A10485" t="str">
            <v/>
          </cell>
          <cell r="B10485">
            <v>0</v>
          </cell>
          <cell r="C10485">
            <v>0</v>
          </cell>
          <cell r="D10485" t="str">
            <v/>
          </cell>
          <cell r="E10485">
            <v>0</v>
          </cell>
          <cell r="F10485">
            <v>0</v>
          </cell>
          <cell r="G10485">
            <v>0</v>
          </cell>
        </row>
        <row r="10486">
          <cell r="A10486">
            <v>0</v>
          </cell>
          <cell r="B10486">
            <v>0</v>
          </cell>
          <cell r="C10486">
            <v>0</v>
          </cell>
          <cell r="D10486">
            <v>0</v>
          </cell>
          <cell r="E10486">
            <v>0</v>
          </cell>
          <cell r="F10486" t="str">
            <v>Total B</v>
          </cell>
          <cell r="G10486">
            <v>0</v>
          </cell>
        </row>
        <row r="10487">
          <cell r="A10487">
            <v>0</v>
          </cell>
          <cell r="B10487">
            <v>0</v>
          </cell>
          <cell r="C10487" t="str">
            <v>C - EQUIPOS</v>
          </cell>
          <cell r="D10487">
            <v>0</v>
          </cell>
          <cell r="E10487">
            <v>0</v>
          </cell>
          <cell r="F10487">
            <v>0</v>
          </cell>
          <cell r="G10487">
            <v>0</v>
          </cell>
        </row>
        <row r="10488">
          <cell r="A10488" t="str">
            <v/>
          </cell>
          <cell r="B10488" t="str">
            <v/>
          </cell>
          <cell r="C10488">
            <v>0</v>
          </cell>
          <cell r="D10488" t="str">
            <v/>
          </cell>
          <cell r="E10488">
            <v>0</v>
          </cell>
          <cell r="F10488">
            <v>0</v>
          </cell>
          <cell r="G10488">
            <v>0</v>
          </cell>
        </row>
        <row r="10489">
          <cell r="A10489" t="str">
            <v/>
          </cell>
          <cell r="B10489" t="str">
            <v/>
          </cell>
          <cell r="C10489">
            <v>0</v>
          </cell>
          <cell r="D10489" t="str">
            <v/>
          </cell>
          <cell r="E10489">
            <v>0</v>
          </cell>
          <cell r="F10489">
            <v>0</v>
          </cell>
          <cell r="G10489">
            <v>0</v>
          </cell>
        </row>
        <row r="10490">
          <cell r="A10490" t="str">
            <v/>
          </cell>
          <cell r="B10490" t="str">
            <v/>
          </cell>
          <cell r="C10490">
            <v>0</v>
          </cell>
          <cell r="D10490" t="str">
            <v/>
          </cell>
          <cell r="E10490">
            <v>0</v>
          </cell>
          <cell r="F10490">
            <v>0</v>
          </cell>
          <cell r="G10490">
            <v>0</v>
          </cell>
        </row>
        <row r="10491">
          <cell r="A10491" t="str">
            <v/>
          </cell>
          <cell r="B10491" t="str">
            <v/>
          </cell>
          <cell r="C10491">
            <v>0</v>
          </cell>
          <cell r="D10491" t="str">
            <v/>
          </cell>
          <cell r="E10491">
            <v>0</v>
          </cell>
          <cell r="F10491">
            <v>0</v>
          </cell>
          <cell r="G10491">
            <v>0</v>
          </cell>
        </row>
        <row r="10492">
          <cell r="A10492" t="str">
            <v/>
          </cell>
          <cell r="B10492" t="str">
            <v/>
          </cell>
          <cell r="C10492">
            <v>0</v>
          </cell>
          <cell r="D10492" t="str">
            <v/>
          </cell>
          <cell r="E10492">
            <v>0</v>
          </cell>
          <cell r="F10492">
            <v>0</v>
          </cell>
          <cell r="G10492">
            <v>0</v>
          </cell>
        </row>
        <row r="10493">
          <cell r="A10493" t="str">
            <v/>
          </cell>
          <cell r="B10493" t="str">
            <v/>
          </cell>
          <cell r="C10493">
            <v>0</v>
          </cell>
          <cell r="D10493" t="str">
            <v/>
          </cell>
          <cell r="E10493">
            <v>0</v>
          </cell>
          <cell r="F10493">
            <v>0</v>
          </cell>
          <cell r="G10493">
            <v>0</v>
          </cell>
        </row>
        <row r="10494">
          <cell r="A10494" t="str">
            <v/>
          </cell>
          <cell r="B10494" t="str">
            <v/>
          </cell>
          <cell r="C10494">
            <v>0</v>
          </cell>
          <cell r="D10494" t="str">
            <v/>
          </cell>
          <cell r="E10494">
            <v>0</v>
          </cell>
          <cell r="F10494">
            <v>0</v>
          </cell>
          <cell r="G10494">
            <v>0</v>
          </cell>
        </row>
        <row r="10495">
          <cell r="A10495" t="str">
            <v/>
          </cell>
          <cell r="B10495" t="str">
            <v/>
          </cell>
          <cell r="C10495">
            <v>0</v>
          </cell>
          <cell r="D10495" t="str">
            <v/>
          </cell>
          <cell r="E10495">
            <v>0</v>
          </cell>
          <cell r="F10495">
            <v>0</v>
          </cell>
          <cell r="G10495">
            <v>0</v>
          </cell>
        </row>
        <row r="10496">
          <cell r="A10496" t="str">
            <v/>
          </cell>
          <cell r="B10496" t="str">
            <v/>
          </cell>
          <cell r="C10496">
            <v>0</v>
          </cell>
          <cell r="D10496" t="str">
            <v/>
          </cell>
          <cell r="E10496">
            <v>0</v>
          </cell>
          <cell r="F10496">
            <v>0</v>
          </cell>
          <cell r="G10496">
            <v>0</v>
          </cell>
        </row>
        <row r="10497">
          <cell r="A10497">
            <v>0</v>
          </cell>
          <cell r="B10497">
            <v>0</v>
          </cell>
          <cell r="C10497">
            <v>0</v>
          </cell>
          <cell r="D10497">
            <v>0</v>
          </cell>
          <cell r="E10497">
            <v>0</v>
          </cell>
          <cell r="F10497" t="str">
            <v>Total C</v>
          </cell>
          <cell r="G10497">
            <v>0</v>
          </cell>
        </row>
        <row r="10498">
          <cell r="A10498">
            <v>0</v>
          </cell>
          <cell r="B10498">
            <v>0</v>
          </cell>
          <cell r="C10498">
            <v>0</v>
          </cell>
          <cell r="D10498">
            <v>0</v>
          </cell>
          <cell r="E10498">
            <v>0</v>
          </cell>
          <cell r="F10498">
            <v>0</v>
          </cell>
          <cell r="G10498">
            <v>0</v>
          </cell>
        </row>
        <row r="10499">
          <cell r="A10499" t="str">
            <v/>
          </cell>
          <cell r="B10499" t="str">
            <v/>
          </cell>
          <cell r="C10499">
            <v>0</v>
          </cell>
          <cell r="D10499" t="str">
            <v>Costo  Neto</v>
          </cell>
          <cell r="E10499">
            <v>0</v>
          </cell>
          <cell r="F10499" t="str">
            <v>Total D=A+B+C</v>
          </cell>
          <cell r="G10499">
            <v>0</v>
          </cell>
        </row>
        <row r="10501">
          <cell r="A10501" t="str">
            <v>ANALISIS DE PRECIOS</v>
          </cell>
          <cell r="B10501">
            <v>0</v>
          </cell>
          <cell r="C10501">
            <v>0</v>
          </cell>
          <cell r="D10501">
            <v>0</v>
          </cell>
          <cell r="E10501">
            <v>0</v>
          </cell>
          <cell r="F10501">
            <v>0</v>
          </cell>
          <cell r="G10501">
            <v>0</v>
          </cell>
        </row>
        <row r="10502">
          <cell r="A10502" t="str">
            <v>COMITENTE:</v>
          </cell>
          <cell r="B10502" t="str">
            <v>DIRECCIÓN DE ARQUITECTURA</v>
          </cell>
          <cell r="C10502">
            <v>0</v>
          </cell>
          <cell r="D10502">
            <v>0</v>
          </cell>
          <cell r="E10502">
            <v>0</v>
          </cell>
          <cell r="F10502">
            <v>0</v>
          </cell>
          <cell r="G10502">
            <v>0</v>
          </cell>
        </row>
        <row r="10503">
          <cell r="A10503" t="str">
            <v>CONTRATISTA:</v>
          </cell>
          <cell r="B10503" t="str">
            <v>FUNCIONALES SIGOP</v>
          </cell>
          <cell r="C10503">
            <v>0</v>
          </cell>
          <cell r="D10503">
            <v>0</v>
          </cell>
          <cell r="E10503">
            <v>0</v>
          </cell>
          <cell r="F10503">
            <v>0</v>
          </cell>
          <cell r="G10503">
            <v>0</v>
          </cell>
        </row>
        <row r="10504">
          <cell r="A10504" t="str">
            <v>OBRA:</v>
          </cell>
          <cell r="B10504" t="str">
            <v>PRUEBA PLANILLA DE MEDICION</v>
          </cell>
          <cell r="C10504">
            <v>0</v>
          </cell>
          <cell r="D10504">
            <v>0</v>
          </cell>
          <cell r="E10504">
            <v>0</v>
          </cell>
          <cell r="F10504" t="str">
            <v>PRECIOS A:</v>
          </cell>
          <cell r="G10504">
            <v>0</v>
          </cell>
        </row>
        <row r="10505">
          <cell r="A10505" t="str">
            <v>UBICACIÓN:</v>
          </cell>
          <cell r="B10505" t="str">
            <v>CENTRO CIVICO</v>
          </cell>
          <cell r="C10505">
            <v>0</v>
          </cell>
          <cell r="D10505">
            <v>0</v>
          </cell>
          <cell r="E10505">
            <v>0</v>
          </cell>
          <cell r="F10505">
            <v>0</v>
          </cell>
          <cell r="G10505">
            <v>0</v>
          </cell>
        </row>
        <row r="10506">
          <cell r="A10506" t="str">
            <v>RUBRO:</v>
          </cell>
          <cell r="B10506" t="str">
            <v/>
          </cell>
          <cell r="C10506" t="str">
            <v/>
          </cell>
          <cell r="D10506">
            <v>0</v>
          </cell>
          <cell r="E10506">
            <v>0</v>
          </cell>
          <cell r="F10506">
            <v>0</v>
          </cell>
          <cell r="G10506">
            <v>0</v>
          </cell>
        </row>
        <row r="10507">
          <cell r="A10507" t="str">
            <v>ITEM:</v>
          </cell>
          <cell r="B10507" t="str">
            <v/>
          </cell>
          <cell r="C10507" t="str">
            <v/>
          </cell>
          <cell r="D10507">
            <v>0</v>
          </cell>
          <cell r="E10507">
            <v>0</v>
          </cell>
          <cell r="F10507" t="str">
            <v>UNIDAD:</v>
          </cell>
          <cell r="G10507" t="str">
            <v/>
          </cell>
        </row>
        <row r="10508">
          <cell r="A10508">
            <v>0</v>
          </cell>
          <cell r="B10508">
            <v>0</v>
          </cell>
          <cell r="C10508">
            <v>0</v>
          </cell>
          <cell r="D10508">
            <v>0</v>
          </cell>
          <cell r="E10508">
            <v>0</v>
          </cell>
          <cell r="F10508">
            <v>0</v>
          </cell>
          <cell r="G10508">
            <v>0</v>
          </cell>
        </row>
        <row r="10509">
          <cell r="A10509" t="str">
            <v>DATOS REDETERMINACION</v>
          </cell>
          <cell r="B10509">
            <v>0</v>
          </cell>
          <cell r="C10509" t="str">
            <v>DESIGNACION</v>
          </cell>
          <cell r="D10509" t="str">
            <v>U</v>
          </cell>
          <cell r="E10509" t="str">
            <v>Cantidad</v>
          </cell>
          <cell r="F10509" t="str">
            <v>$ Unitarios</v>
          </cell>
          <cell r="G10509" t="str">
            <v>$ Parcial</v>
          </cell>
        </row>
        <row r="10510">
          <cell r="A10510" t="str">
            <v>CÓDIGO</v>
          </cell>
          <cell r="B10510" t="str">
            <v>DESCRIPCIÓN</v>
          </cell>
          <cell r="C10510">
            <v>0</v>
          </cell>
          <cell r="D10510">
            <v>0</v>
          </cell>
          <cell r="E10510">
            <v>0</v>
          </cell>
          <cell r="F10510">
            <v>0</v>
          </cell>
          <cell r="G10510">
            <v>0</v>
          </cell>
        </row>
        <row r="10511">
          <cell r="A10511">
            <v>0</v>
          </cell>
          <cell r="B10511">
            <v>0</v>
          </cell>
          <cell r="C10511" t="str">
            <v>A - MATERIALES</v>
          </cell>
          <cell r="D10511">
            <v>0</v>
          </cell>
          <cell r="E10511">
            <v>0</v>
          </cell>
          <cell r="F10511">
            <v>0</v>
          </cell>
          <cell r="G10511">
            <v>0</v>
          </cell>
        </row>
        <row r="10512">
          <cell r="A10512" t="str">
            <v/>
          </cell>
          <cell r="B10512" t="str">
            <v/>
          </cell>
          <cell r="C10512">
            <v>0</v>
          </cell>
          <cell r="D10512" t="str">
            <v/>
          </cell>
          <cell r="E10512">
            <v>0</v>
          </cell>
          <cell r="F10512">
            <v>0</v>
          </cell>
          <cell r="G10512">
            <v>0</v>
          </cell>
        </row>
        <row r="10513">
          <cell r="A10513" t="str">
            <v/>
          </cell>
          <cell r="B10513" t="str">
            <v/>
          </cell>
          <cell r="C10513">
            <v>0</v>
          </cell>
          <cell r="D10513" t="str">
            <v/>
          </cell>
          <cell r="E10513">
            <v>0</v>
          </cell>
          <cell r="F10513">
            <v>0</v>
          </cell>
          <cell r="G10513">
            <v>0</v>
          </cell>
        </row>
        <row r="10514">
          <cell r="A10514" t="str">
            <v/>
          </cell>
          <cell r="B10514" t="str">
            <v/>
          </cell>
          <cell r="C10514">
            <v>0</v>
          </cell>
          <cell r="D10514" t="str">
            <v/>
          </cell>
          <cell r="E10514">
            <v>0</v>
          </cell>
          <cell r="F10514">
            <v>0</v>
          </cell>
          <cell r="G10514">
            <v>0</v>
          </cell>
        </row>
        <row r="10515">
          <cell r="A10515" t="str">
            <v/>
          </cell>
          <cell r="B10515" t="str">
            <v/>
          </cell>
          <cell r="C10515">
            <v>0</v>
          </cell>
          <cell r="D10515" t="str">
            <v/>
          </cell>
          <cell r="E10515">
            <v>0</v>
          </cell>
          <cell r="F10515">
            <v>0</v>
          </cell>
          <cell r="G10515">
            <v>0</v>
          </cell>
        </row>
        <row r="10516">
          <cell r="A10516" t="str">
            <v/>
          </cell>
          <cell r="B10516" t="str">
            <v/>
          </cell>
          <cell r="C10516">
            <v>0</v>
          </cell>
          <cell r="D10516" t="str">
            <v/>
          </cell>
          <cell r="E10516">
            <v>0</v>
          </cell>
          <cell r="F10516">
            <v>0</v>
          </cell>
          <cell r="G10516">
            <v>0</v>
          </cell>
        </row>
        <row r="10517">
          <cell r="A10517" t="str">
            <v/>
          </cell>
          <cell r="B10517" t="str">
            <v/>
          </cell>
          <cell r="C10517">
            <v>0</v>
          </cell>
          <cell r="D10517" t="str">
            <v/>
          </cell>
          <cell r="E10517">
            <v>0</v>
          </cell>
          <cell r="F10517">
            <v>0</v>
          </cell>
          <cell r="G10517">
            <v>0</v>
          </cell>
        </row>
        <row r="10518">
          <cell r="A10518" t="str">
            <v/>
          </cell>
          <cell r="B10518" t="str">
            <v/>
          </cell>
          <cell r="C10518">
            <v>0</v>
          </cell>
          <cell r="D10518" t="str">
            <v/>
          </cell>
          <cell r="E10518">
            <v>0</v>
          </cell>
          <cell r="F10518">
            <v>0</v>
          </cell>
          <cell r="G10518">
            <v>0</v>
          </cell>
        </row>
        <row r="10519">
          <cell r="A10519" t="str">
            <v/>
          </cell>
          <cell r="B10519" t="str">
            <v/>
          </cell>
          <cell r="C10519">
            <v>0</v>
          </cell>
          <cell r="D10519" t="str">
            <v/>
          </cell>
          <cell r="E10519">
            <v>0</v>
          </cell>
          <cell r="F10519">
            <v>0</v>
          </cell>
          <cell r="G10519">
            <v>0</v>
          </cell>
        </row>
        <row r="10520">
          <cell r="A10520" t="str">
            <v/>
          </cell>
          <cell r="B10520" t="str">
            <v/>
          </cell>
          <cell r="C10520">
            <v>0</v>
          </cell>
          <cell r="D10520" t="str">
            <v/>
          </cell>
          <cell r="E10520">
            <v>0</v>
          </cell>
          <cell r="F10520">
            <v>0</v>
          </cell>
          <cell r="G10520">
            <v>0</v>
          </cell>
        </row>
        <row r="10521">
          <cell r="A10521" t="str">
            <v/>
          </cell>
          <cell r="B10521" t="str">
            <v/>
          </cell>
          <cell r="C10521">
            <v>0</v>
          </cell>
          <cell r="D10521" t="str">
            <v/>
          </cell>
          <cell r="E10521">
            <v>0</v>
          </cell>
          <cell r="F10521">
            <v>0</v>
          </cell>
          <cell r="G10521">
            <v>0</v>
          </cell>
        </row>
        <row r="10522">
          <cell r="A10522" t="str">
            <v/>
          </cell>
          <cell r="B10522" t="str">
            <v/>
          </cell>
          <cell r="C10522">
            <v>0</v>
          </cell>
          <cell r="D10522" t="str">
            <v/>
          </cell>
          <cell r="E10522">
            <v>0</v>
          </cell>
          <cell r="F10522">
            <v>0</v>
          </cell>
          <cell r="G10522">
            <v>0</v>
          </cell>
        </row>
        <row r="10523">
          <cell r="A10523" t="str">
            <v/>
          </cell>
          <cell r="B10523" t="str">
            <v/>
          </cell>
          <cell r="C10523">
            <v>0</v>
          </cell>
          <cell r="D10523" t="str">
            <v/>
          </cell>
          <cell r="E10523">
            <v>0</v>
          </cell>
          <cell r="F10523">
            <v>0</v>
          </cell>
          <cell r="G10523">
            <v>0</v>
          </cell>
        </row>
        <row r="10524">
          <cell r="A10524" t="str">
            <v/>
          </cell>
          <cell r="B10524" t="str">
            <v/>
          </cell>
          <cell r="C10524">
            <v>0</v>
          </cell>
          <cell r="D10524" t="str">
            <v/>
          </cell>
          <cell r="E10524">
            <v>0</v>
          </cell>
          <cell r="F10524">
            <v>0</v>
          </cell>
          <cell r="G10524">
            <v>0</v>
          </cell>
        </row>
        <row r="10525">
          <cell r="A10525" t="str">
            <v/>
          </cell>
          <cell r="B10525" t="str">
            <v/>
          </cell>
          <cell r="C10525">
            <v>0</v>
          </cell>
          <cell r="D10525" t="str">
            <v/>
          </cell>
          <cell r="E10525">
            <v>0</v>
          </cell>
          <cell r="F10525">
            <v>0</v>
          </cell>
          <cell r="G10525">
            <v>0</v>
          </cell>
        </row>
        <row r="10526">
          <cell r="A10526">
            <v>0</v>
          </cell>
          <cell r="B10526">
            <v>0</v>
          </cell>
          <cell r="C10526">
            <v>0</v>
          </cell>
          <cell r="D10526">
            <v>0</v>
          </cell>
          <cell r="E10526">
            <v>0</v>
          </cell>
          <cell r="F10526" t="str">
            <v>Total A</v>
          </cell>
          <cell r="G10526">
            <v>0</v>
          </cell>
        </row>
        <row r="10527">
          <cell r="A10527">
            <v>0</v>
          </cell>
          <cell r="B10527">
            <v>0</v>
          </cell>
          <cell r="C10527" t="str">
            <v>B - MANO DE OBRA</v>
          </cell>
          <cell r="D10527">
            <v>0</v>
          </cell>
          <cell r="E10527">
            <v>0</v>
          </cell>
          <cell r="F10527">
            <v>0</v>
          </cell>
          <cell r="G10527">
            <v>0</v>
          </cell>
        </row>
        <row r="10528">
          <cell r="A10528" t="str">
            <v/>
          </cell>
          <cell r="B10528">
            <v>0</v>
          </cell>
          <cell r="C10528">
            <v>0</v>
          </cell>
          <cell r="D10528" t="str">
            <v/>
          </cell>
          <cell r="E10528">
            <v>0</v>
          </cell>
          <cell r="F10528">
            <v>0</v>
          </cell>
          <cell r="G10528">
            <v>0</v>
          </cell>
        </row>
        <row r="10529">
          <cell r="A10529" t="str">
            <v/>
          </cell>
          <cell r="B10529">
            <v>0</v>
          </cell>
          <cell r="C10529">
            <v>0</v>
          </cell>
          <cell r="D10529" t="str">
            <v/>
          </cell>
          <cell r="E10529">
            <v>0</v>
          </cell>
          <cell r="F10529">
            <v>0</v>
          </cell>
          <cell r="G10529">
            <v>0</v>
          </cell>
        </row>
        <row r="10530">
          <cell r="A10530" t="str">
            <v/>
          </cell>
          <cell r="B10530">
            <v>0</v>
          </cell>
          <cell r="C10530">
            <v>0</v>
          </cell>
          <cell r="D10530" t="str">
            <v/>
          </cell>
          <cell r="E10530">
            <v>0</v>
          </cell>
          <cell r="F10530">
            <v>0</v>
          </cell>
          <cell r="G10530">
            <v>0</v>
          </cell>
        </row>
        <row r="10531">
          <cell r="A10531" t="str">
            <v/>
          </cell>
          <cell r="B10531">
            <v>0</v>
          </cell>
          <cell r="C10531">
            <v>0</v>
          </cell>
          <cell r="D10531" t="str">
            <v/>
          </cell>
          <cell r="E10531">
            <v>0</v>
          </cell>
          <cell r="F10531">
            <v>0</v>
          </cell>
          <cell r="G10531">
            <v>0</v>
          </cell>
        </row>
        <row r="10532">
          <cell r="A10532" t="str">
            <v/>
          </cell>
          <cell r="B10532">
            <v>0</v>
          </cell>
          <cell r="C10532">
            <v>0</v>
          </cell>
          <cell r="D10532" t="str">
            <v/>
          </cell>
          <cell r="E10532">
            <v>0</v>
          </cell>
          <cell r="F10532">
            <v>0</v>
          </cell>
          <cell r="G10532">
            <v>0</v>
          </cell>
        </row>
        <row r="10533">
          <cell r="A10533" t="str">
            <v/>
          </cell>
          <cell r="B10533">
            <v>0</v>
          </cell>
          <cell r="C10533">
            <v>0</v>
          </cell>
          <cell r="D10533" t="str">
            <v/>
          </cell>
          <cell r="E10533">
            <v>0</v>
          </cell>
          <cell r="F10533">
            <v>0</v>
          </cell>
          <cell r="G10533">
            <v>0</v>
          </cell>
        </row>
        <row r="10534">
          <cell r="A10534" t="str">
            <v/>
          </cell>
          <cell r="B10534">
            <v>0</v>
          </cell>
          <cell r="C10534">
            <v>0</v>
          </cell>
          <cell r="D10534" t="str">
            <v/>
          </cell>
          <cell r="E10534">
            <v>0</v>
          </cell>
          <cell r="F10534">
            <v>0</v>
          </cell>
          <cell r="G10534">
            <v>0</v>
          </cell>
        </row>
        <row r="10535">
          <cell r="A10535" t="str">
            <v/>
          </cell>
          <cell r="B10535">
            <v>0</v>
          </cell>
          <cell r="C10535">
            <v>0</v>
          </cell>
          <cell r="D10535" t="str">
            <v/>
          </cell>
          <cell r="E10535">
            <v>0</v>
          </cell>
          <cell r="F10535">
            <v>0</v>
          </cell>
          <cell r="G10535">
            <v>0</v>
          </cell>
        </row>
        <row r="10536">
          <cell r="A10536">
            <v>0</v>
          </cell>
          <cell r="B10536">
            <v>0</v>
          </cell>
          <cell r="C10536">
            <v>0</v>
          </cell>
          <cell r="D10536">
            <v>0</v>
          </cell>
          <cell r="E10536">
            <v>0</v>
          </cell>
          <cell r="F10536" t="str">
            <v>Total B</v>
          </cell>
          <cell r="G10536">
            <v>0</v>
          </cell>
        </row>
        <row r="10537">
          <cell r="A10537">
            <v>0</v>
          </cell>
          <cell r="B10537">
            <v>0</v>
          </cell>
          <cell r="C10537" t="str">
            <v>C - EQUIPOS</v>
          </cell>
          <cell r="D10537">
            <v>0</v>
          </cell>
          <cell r="E10537">
            <v>0</v>
          </cell>
          <cell r="F10537">
            <v>0</v>
          </cell>
          <cell r="G10537">
            <v>0</v>
          </cell>
        </row>
        <row r="10538">
          <cell r="A10538" t="str">
            <v/>
          </cell>
          <cell r="B10538" t="str">
            <v/>
          </cell>
          <cell r="C10538">
            <v>0</v>
          </cell>
          <cell r="D10538" t="str">
            <v/>
          </cell>
          <cell r="E10538">
            <v>0</v>
          </cell>
          <cell r="F10538">
            <v>0</v>
          </cell>
          <cell r="G10538">
            <v>0</v>
          </cell>
        </row>
        <row r="10539">
          <cell r="A10539" t="str">
            <v/>
          </cell>
          <cell r="B10539" t="str">
            <v/>
          </cell>
          <cell r="C10539">
            <v>0</v>
          </cell>
          <cell r="D10539" t="str">
            <v/>
          </cell>
          <cell r="E10539">
            <v>0</v>
          </cell>
          <cell r="F10539">
            <v>0</v>
          </cell>
          <cell r="G10539">
            <v>0</v>
          </cell>
        </row>
        <row r="10540">
          <cell r="A10540" t="str">
            <v/>
          </cell>
          <cell r="B10540" t="str">
            <v/>
          </cell>
          <cell r="C10540">
            <v>0</v>
          </cell>
          <cell r="D10540" t="str">
            <v/>
          </cell>
          <cell r="E10540">
            <v>0</v>
          </cell>
          <cell r="F10540">
            <v>0</v>
          </cell>
          <cell r="G10540">
            <v>0</v>
          </cell>
        </row>
        <row r="10541">
          <cell r="A10541" t="str">
            <v/>
          </cell>
          <cell r="B10541" t="str">
            <v/>
          </cell>
          <cell r="C10541">
            <v>0</v>
          </cell>
          <cell r="D10541" t="str">
            <v/>
          </cell>
          <cell r="E10541">
            <v>0</v>
          </cell>
          <cell r="F10541">
            <v>0</v>
          </cell>
          <cell r="G10541">
            <v>0</v>
          </cell>
        </row>
        <row r="10542">
          <cell r="A10542" t="str">
            <v/>
          </cell>
          <cell r="B10542" t="str">
            <v/>
          </cell>
          <cell r="C10542">
            <v>0</v>
          </cell>
          <cell r="D10542" t="str">
            <v/>
          </cell>
          <cell r="E10542">
            <v>0</v>
          </cell>
          <cell r="F10542">
            <v>0</v>
          </cell>
          <cell r="G10542">
            <v>0</v>
          </cell>
        </row>
        <row r="10543">
          <cell r="A10543" t="str">
            <v/>
          </cell>
          <cell r="B10543" t="str">
            <v/>
          </cell>
          <cell r="C10543">
            <v>0</v>
          </cell>
          <cell r="D10543" t="str">
            <v/>
          </cell>
          <cell r="E10543">
            <v>0</v>
          </cell>
          <cell r="F10543">
            <v>0</v>
          </cell>
          <cell r="G10543">
            <v>0</v>
          </cell>
        </row>
        <row r="10544">
          <cell r="A10544" t="str">
            <v/>
          </cell>
          <cell r="B10544" t="str">
            <v/>
          </cell>
          <cell r="C10544">
            <v>0</v>
          </cell>
          <cell r="D10544" t="str">
            <v/>
          </cell>
          <cell r="E10544">
            <v>0</v>
          </cell>
          <cell r="F10544">
            <v>0</v>
          </cell>
          <cell r="G10544">
            <v>0</v>
          </cell>
        </row>
        <row r="10545">
          <cell r="A10545" t="str">
            <v/>
          </cell>
          <cell r="B10545" t="str">
            <v/>
          </cell>
          <cell r="C10545">
            <v>0</v>
          </cell>
          <cell r="D10545" t="str">
            <v/>
          </cell>
          <cell r="E10545">
            <v>0</v>
          </cell>
          <cell r="F10545">
            <v>0</v>
          </cell>
          <cell r="G10545">
            <v>0</v>
          </cell>
        </row>
        <row r="10546">
          <cell r="A10546" t="str">
            <v/>
          </cell>
          <cell r="B10546" t="str">
            <v/>
          </cell>
          <cell r="C10546">
            <v>0</v>
          </cell>
          <cell r="D10546" t="str">
            <v/>
          </cell>
          <cell r="E10546">
            <v>0</v>
          </cell>
          <cell r="F10546">
            <v>0</v>
          </cell>
          <cell r="G10546">
            <v>0</v>
          </cell>
        </row>
        <row r="10547">
          <cell r="A10547">
            <v>0</v>
          </cell>
          <cell r="B10547">
            <v>0</v>
          </cell>
          <cell r="C10547">
            <v>0</v>
          </cell>
          <cell r="D10547">
            <v>0</v>
          </cell>
          <cell r="E10547">
            <v>0</v>
          </cell>
          <cell r="F10547" t="str">
            <v>Total C</v>
          </cell>
          <cell r="G10547">
            <v>0</v>
          </cell>
        </row>
        <row r="10548">
          <cell r="A10548">
            <v>0</v>
          </cell>
          <cell r="B10548">
            <v>0</v>
          </cell>
          <cell r="C10548">
            <v>0</v>
          </cell>
          <cell r="D10548">
            <v>0</v>
          </cell>
          <cell r="E10548">
            <v>0</v>
          </cell>
          <cell r="F10548">
            <v>0</v>
          </cell>
          <cell r="G10548">
            <v>0</v>
          </cell>
        </row>
        <row r="10549">
          <cell r="A10549" t="str">
            <v/>
          </cell>
          <cell r="B10549" t="str">
            <v/>
          </cell>
          <cell r="C10549">
            <v>0</v>
          </cell>
          <cell r="D10549" t="str">
            <v>Costo  Neto</v>
          </cell>
          <cell r="E10549">
            <v>0</v>
          </cell>
          <cell r="F10549" t="str">
            <v>Total D=A+B+C</v>
          </cell>
          <cell r="G10549">
            <v>0</v>
          </cell>
        </row>
        <row r="10551">
          <cell r="A10551" t="str">
            <v>ANALISIS DE PRECIOS</v>
          </cell>
          <cell r="B10551">
            <v>0</v>
          </cell>
          <cell r="C10551">
            <v>0</v>
          </cell>
          <cell r="D10551">
            <v>0</v>
          </cell>
          <cell r="E10551">
            <v>0</v>
          </cell>
          <cell r="F10551">
            <v>0</v>
          </cell>
          <cell r="G10551">
            <v>0</v>
          </cell>
        </row>
        <row r="10552">
          <cell r="A10552" t="str">
            <v>COMITENTE:</v>
          </cell>
          <cell r="B10552" t="str">
            <v>DIRECCIÓN DE ARQUITECTURA</v>
          </cell>
          <cell r="C10552">
            <v>0</v>
          </cell>
          <cell r="D10552">
            <v>0</v>
          </cell>
          <cell r="E10552">
            <v>0</v>
          </cell>
          <cell r="F10552">
            <v>0</v>
          </cell>
          <cell r="G10552">
            <v>0</v>
          </cell>
        </row>
        <row r="10553">
          <cell r="A10553" t="str">
            <v>CONTRATISTA:</v>
          </cell>
          <cell r="B10553" t="str">
            <v>FUNCIONALES SIGOP</v>
          </cell>
          <cell r="C10553">
            <v>0</v>
          </cell>
          <cell r="D10553">
            <v>0</v>
          </cell>
          <cell r="E10553">
            <v>0</v>
          </cell>
          <cell r="F10553">
            <v>0</v>
          </cell>
          <cell r="G10553">
            <v>0</v>
          </cell>
        </row>
        <row r="10554">
          <cell r="A10554" t="str">
            <v>OBRA:</v>
          </cell>
          <cell r="B10554" t="str">
            <v>PRUEBA PLANILLA DE MEDICION</v>
          </cell>
          <cell r="C10554">
            <v>0</v>
          </cell>
          <cell r="D10554">
            <v>0</v>
          </cell>
          <cell r="E10554">
            <v>0</v>
          </cell>
          <cell r="F10554" t="str">
            <v>PRECIOS A:</v>
          </cell>
          <cell r="G10554">
            <v>0</v>
          </cell>
        </row>
        <row r="10555">
          <cell r="A10555" t="str">
            <v>UBICACIÓN:</v>
          </cell>
          <cell r="B10555" t="str">
            <v>CENTRO CIVICO</v>
          </cell>
          <cell r="C10555">
            <v>0</v>
          </cell>
          <cell r="D10555">
            <v>0</v>
          </cell>
          <cell r="E10555">
            <v>0</v>
          </cell>
          <cell r="F10555">
            <v>0</v>
          </cell>
          <cell r="G10555">
            <v>0</v>
          </cell>
        </row>
        <row r="10556">
          <cell r="A10556" t="str">
            <v>RUBRO:</v>
          </cell>
          <cell r="B10556" t="str">
            <v/>
          </cell>
          <cell r="C10556" t="str">
            <v/>
          </cell>
          <cell r="D10556">
            <v>0</v>
          </cell>
          <cell r="E10556">
            <v>0</v>
          </cell>
          <cell r="F10556">
            <v>0</v>
          </cell>
          <cell r="G10556">
            <v>0</v>
          </cell>
        </row>
        <row r="10557">
          <cell r="A10557" t="str">
            <v>ITEM:</v>
          </cell>
          <cell r="B10557" t="str">
            <v/>
          </cell>
          <cell r="C10557" t="str">
            <v/>
          </cell>
          <cell r="D10557">
            <v>0</v>
          </cell>
          <cell r="E10557">
            <v>0</v>
          </cell>
          <cell r="F10557" t="str">
            <v>UNIDAD:</v>
          </cell>
          <cell r="G10557" t="str">
            <v/>
          </cell>
        </row>
        <row r="10558">
          <cell r="A10558">
            <v>0</v>
          </cell>
          <cell r="B10558">
            <v>0</v>
          </cell>
          <cell r="C10558">
            <v>0</v>
          </cell>
          <cell r="D10558">
            <v>0</v>
          </cell>
          <cell r="E10558">
            <v>0</v>
          </cell>
          <cell r="F10558">
            <v>0</v>
          </cell>
          <cell r="G10558">
            <v>0</v>
          </cell>
        </row>
        <row r="10559">
          <cell r="A10559" t="str">
            <v>DATOS REDETERMINACION</v>
          </cell>
          <cell r="B10559">
            <v>0</v>
          </cell>
          <cell r="C10559" t="str">
            <v>DESIGNACION</v>
          </cell>
          <cell r="D10559" t="str">
            <v>U</v>
          </cell>
          <cell r="E10559" t="str">
            <v>Cantidad</v>
          </cell>
          <cell r="F10559" t="str">
            <v>$ Unitarios</v>
          </cell>
          <cell r="G10559" t="str">
            <v>$ Parcial</v>
          </cell>
        </row>
        <row r="10560">
          <cell r="A10560" t="str">
            <v>CÓDIGO</v>
          </cell>
          <cell r="B10560" t="str">
            <v>DESCRIPCIÓN</v>
          </cell>
          <cell r="C10560">
            <v>0</v>
          </cell>
          <cell r="D10560">
            <v>0</v>
          </cell>
          <cell r="E10560">
            <v>0</v>
          </cell>
          <cell r="F10560">
            <v>0</v>
          </cell>
          <cell r="G10560">
            <v>0</v>
          </cell>
        </row>
        <row r="10561">
          <cell r="A10561">
            <v>0</v>
          </cell>
          <cell r="B10561">
            <v>0</v>
          </cell>
          <cell r="C10561" t="str">
            <v>A - MATERIALES</v>
          </cell>
          <cell r="D10561">
            <v>0</v>
          </cell>
          <cell r="E10561">
            <v>0</v>
          </cell>
          <cell r="F10561">
            <v>0</v>
          </cell>
          <cell r="G10561">
            <v>0</v>
          </cell>
        </row>
        <row r="10562">
          <cell r="A10562" t="str">
            <v/>
          </cell>
          <cell r="B10562" t="str">
            <v/>
          </cell>
          <cell r="C10562">
            <v>0</v>
          </cell>
          <cell r="D10562" t="str">
            <v/>
          </cell>
          <cell r="E10562">
            <v>0</v>
          </cell>
          <cell r="F10562">
            <v>0</v>
          </cell>
          <cell r="G10562">
            <v>0</v>
          </cell>
        </row>
        <row r="10563">
          <cell r="A10563" t="str">
            <v/>
          </cell>
          <cell r="B10563" t="str">
            <v/>
          </cell>
          <cell r="C10563">
            <v>0</v>
          </cell>
          <cell r="D10563" t="str">
            <v/>
          </cell>
          <cell r="E10563">
            <v>0</v>
          </cell>
          <cell r="F10563">
            <v>0</v>
          </cell>
          <cell r="G10563">
            <v>0</v>
          </cell>
        </row>
        <row r="10564">
          <cell r="A10564" t="str">
            <v/>
          </cell>
          <cell r="B10564" t="str">
            <v/>
          </cell>
          <cell r="C10564">
            <v>0</v>
          </cell>
          <cell r="D10564" t="str">
            <v/>
          </cell>
          <cell r="E10564">
            <v>0</v>
          </cell>
          <cell r="F10564">
            <v>0</v>
          </cell>
          <cell r="G10564">
            <v>0</v>
          </cell>
        </row>
        <row r="10565">
          <cell r="A10565" t="str">
            <v/>
          </cell>
          <cell r="B10565" t="str">
            <v/>
          </cell>
          <cell r="C10565">
            <v>0</v>
          </cell>
          <cell r="D10565" t="str">
            <v/>
          </cell>
          <cell r="E10565">
            <v>0</v>
          </cell>
          <cell r="F10565">
            <v>0</v>
          </cell>
          <cell r="G10565">
            <v>0</v>
          </cell>
        </row>
        <row r="10566">
          <cell r="A10566" t="str">
            <v/>
          </cell>
          <cell r="B10566" t="str">
            <v/>
          </cell>
          <cell r="C10566">
            <v>0</v>
          </cell>
          <cell r="D10566" t="str">
            <v/>
          </cell>
          <cell r="E10566">
            <v>0</v>
          </cell>
          <cell r="F10566">
            <v>0</v>
          </cell>
          <cell r="G10566">
            <v>0</v>
          </cell>
        </row>
        <row r="10567">
          <cell r="A10567" t="str">
            <v/>
          </cell>
          <cell r="B10567" t="str">
            <v/>
          </cell>
          <cell r="C10567">
            <v>0</v>
          </cell>
          <cell r="D10567" t="str">
            <v/>
          </cell>
          <cell r="E10567">
            <v>0</v>
          </cell>
          <cell r="F10567">
            <v>0</v>
          </cell>
          <cell r="G10567">
            <v>0</v>
          </cell>
        </row>
        <row r="10568">
          <cell r="A10568" t="str">
            <v/>
          </cell>
          <cell r="B10568" t="str">
            <v/>
          </cell>
          <cell r="C10568">
            <v>0</v>
          </cell>
          <cell r="D10568" t="str">
            <v/>
          </cell>
          <cell r="E10568">
            <v>0</v>
          </cell>
          <cell r="F10568">
            <v>0</v>
          </cell>
          <cell r="G10568">
            <v>0</v>
          </cell>
        </row>
        <row r="10569">
          <cell r="A10569" t="str">
            <v/>
          </cell>
          <cell r="B10569" t="str">
            <v/>
          </cell>
          <cell r="C10569">
            <v>0</v>
          </cell>
          <cell r="D10569" t="str">
            <v/>
          </cell>
          <cell r="E10569">
            <v>0</v>
          </cell>
          <cell r="F10569">
            <v>0</v>
          </cell>
          <cell r="G10569">
            <v>0</v>
          </cell>
        </row>
        <row r="10570">
          <cell r="A10570" t="str">
            <v/>
          </cell>
          <cell r="B10570" t="str">
            <v/>
          </cell>
          <cell r="C10570">
            <v>0</v>
          </cell>
          <cell r="D10570" t="str">
            <v/>
          </cell>
          <cell r="E10570">
            <v>0</v>
          </cell>
          <cell r="F10570">
            <v>0</v>
          </cell>
          <cell r="G10570">
            <v>0</v>
          </cell>
        </row>
        <row r="10571">
          <cell r="A10571" t="str">
            <v/>
          </cell>
          <cell r="B10571" t="str">
            <v/>
          </cell>
          <cell r="C10571">
            <v>0</v>
          </cell>
          <cell r="D10571" t="str">
            <v/>
          </cell>
          <cell r="E10571">
            <v>0</v>
          </cell>
          <cell r="F10571">
            <v>0</v>
          </cell>
          <cell r="G10571">
            <v>0</v>
          </cell>
        </row>
        <row r="10572">
          <cell r="A10572" t="str">
            <v/>
          </cell>
          <cell r="B10572" t="str">
            <v/>
          </cell>
          <cell r="C10572">
            <v>0</v>
          </cell>
          <cell r="D10572" t="str">
            <v/>
          </cell>
          <cell r="E10572">
            <v>0</v>
          </cell>
          <cell r="F10572">
            <v>0</v>
          </cell>
          <cell r="G10572">
            <v>0</v>
          </cell>
        </row>
        <row r="10573">
          <cell r="A10573" t="str">
            <v/>
          </cell>
          <cell r="B10573" t="str">
            <v/>
          </cell>
          <cell r="C10573">
            <v>0</v>
          </cell>
          <cell r="D10573" t="str">
            <v/>
          </cell>
          <cell r="E10573">
            <v>0</v>
          </cell>
          <cell r="F10573">
            <v>0</v>
          </cell>
          <cell r="G10573">
            <v>0</v>
          </cell>
        </row>
        <row r="10574">
          <cell r="A10574" t="str">
            <v/>
          </cell>
          <cell r="B10574" t="str">
            <v/>
          </cell>
          <cell r="C10574">
            <v>0</v>
          </cell>
          <cell r="D10574" t="str">
            <v/>
          </cell>
          <cell r="E10574">
            <v>0</v>
          </cell>
          <cell r="F10574">
            <v>0</v>
          </cell>
          <cell r="G10574">
            <v>0</v>
          </cell>
        </row>
        <row r="10575">
          <cell r="A10575" t="str">
            <v/>
          </cell>
          <cell r="B10575" t="str">
            <v/>
          </cell>
          <cell r="C10575">
            <v>0</v>
          </cell>
          <cell r="D10575" t="str">
            <v/>
          </cell>
          <cell r="E10575">
            <v>0</v>
          </cell>
          <cell r="F10575">
            <v>0</v>
          </cell>
          <cell r="G10575">
            <v>0</v>
          </cell>
        </row>
        <row r="10576">
          <cell r="A10576">
            <v>0</v>
          </cell>
          <cell r="B10576">
            <v>0</v>
          </cell>
          <cell r="C10576">
            <v>0</v>
          </cell>
          <cell r="D10576">
            <v>0</v>
          </cell>
          <cell r="E10576">
            <v>0</v>
          </cell>
          <cell r="F10576" t="str">
            <v>Total A</v>
          </cell>
          <cell r="G10576">
            <v>0</v>
          </cell>
        </row>
        <row r="10577">
          <cell r="A10577">
            <v>0</v>
          </cell>
          <cell r="B10577">
            <v>0</v>
          </cell>
          <cell r="C10577" t="str">
            <v>B - MANO DE OBRA</v>
          </cell>
          <cell r="D10577">
            <v>0</v>
          </cell>
          <cell r="E10577">
            <v>0</v>
          </cell>
          <cell r="F10577">
            <v>0</v>
          </cell>
          <cell r="G10577">
            <v>0</v>
          </cell>
        </row>
        <row r="10578">
          <cell r="A10578" t="str">
            <v/>
          </cell>
          <cell r="B10578">
            <v>0</v>
          </cell>
          <cell r="C10578">
            <v>0</v>
          </cell>
          <cell r="D10578" t="str">
            <v/>
          </cell>
          <cell r="E10578">
            <v>0</v>
          </cell>
          <cell r="F10578">
            <v>0</v>
          </cell>
          <cell r="G10578">
            <v>0</v>
          </cell>
        </row>
        <row r="10579">
          <cell r="A10579" t="str">
            <v/>
          </cell>
          <cell r="B10579">
            <v>0</v>
          </cell>
          <cell r="C10579">
            <v>0</v>
          </cell>
          <cell r="D10579" t="str">
            <v/>
          </cell>
          <cell r="E10579">
            <v>0</v>
          </cell>
          <cell r="F10579">
            <v>0</v>
          </cell>
          <cell r="G10579">
            <v>0</v>
          </cell>
        </row>
        <row r="10580">
          <cell r="A10580" t="str">
            <v/>
          </cell>
          <cell r="B10580">
            <v>0</v>
          </cell>
          <cell r="C10580">
            <v>0</v>
          </cell>
          <cell r="D10580" t="str">
            <v/>
          </cell>
          <cell r="E10580">
            <v>0</v>
          </cell>
          <cell r="F10580">
            <v>0</v>
          </cell>
          <cell r="G10580">
            <v>0</v>
          </cell>
        </row>
        <row r="10581">
          <cell r="A10581" t="str">
            <v/>
          </cell>
          <cell r="B10581">
            <v>0</v>
          </cell>
          <cell r="C10581">
            <v>0</v>
          </cell>
          <cell r="D10581" t="str">
            <v/>
          </cell>
          <cell r="E10581">
            <v>0</v>
          </cell>
          <cell r="F10581">
            <v>0</v>
          </cell>
          <cell r="G10581">
            <v>0</v>
          </cell>
        </row>
        <row r="10582">
          <cell r="A10582" t="str">
            <v/>
          </cell>
          <cell r="B10582">
            <v>0</v>
          </cell>
          <cell r="C10582">
            <v>0</v>
          </cell>
          <cell r="D10582" t="str">
            <v/>
          </cell>
          <cell r="E10582">
            <v>0</v>
          </cell>
          <cell r="F10582">
            <v>0</v>
          </cell>
          <cell r="G10582">
            <v>0</v>
          </cell>
        </row>
        <row r="10583">
          <cell r="A10583" t="str">
            <v/>
          </cell>
          <cell r="B10583">
            <v>0</v>
          </cell>
          <cell r="C10583">
            <v>0</v>
          </cell>
          <cell r="D10583" t="str">
            <v/>
          </cell>
          <cell r="E10583">
            <v>0</v>
          </cell>
          <cell r="F10583">
            <v>0</v>
          </cell>
          <cell r="G10583">
            <v>0</v>
          </cell>
        </row>
        <row r="10584">
          <cell r="A10584" t="str">
            <v/>
          </cell>
          <cell r="B10584">
            <v>0</v>
          </cell>
          <cell r="C10584">
            <v>0</v>
          </cell>
          <cell r="D10584" t="str">
            <v/>
          </cell>
          <cell r="E10584">
            <v>0</v>
          </cell>
          <cell r="F10584">
            <v>0</v>
          </cell>
          <cell r="G10584">
            <v>0</v>
          </cell>
        </row>
        <row r="10585">
          <cell r="A10585" t="str">
            <v/>
          </cell>
          <cell r="B10585">
            <v>0</v>
          </cell>
          <cell r="C10585">
            <v>0</v>
          </cell>
          <cell r="D10585" t="str">
            <v/>
          </cell>
          <cell r="E10585">
            <v>0</v>
          </cell>
          <cell r="F10585">
            <v>0</v>
          </cell>
          <cell r="G10585">
            <v>0</v>
          </cell>
        </row>
        <row r="10586">
          <cell r="A10586">
            <v>0</v>
          </cell>
          <cell r="B10586">
            <v>0</v>
          </cell>
          <cell r="C10586">
            <v>0</v>
          </cell>
          <cell r="D10586">
            <v>0</v>
          </cell>
          <cell r="E10586">
            <v>0</v>
          </cell>
          <cell r="F10586" t="str">
            <v>Total B</v>
          </cell>
          <cell r="G10586">
            <v>0</v>
          </cell>
        </row>
        <row r="10587">
          <cell r="A10587">
            <v>0</v>
          </cell>
          <cell r="B10587">
            <v>0</v>
          </cell>
          <cell r="C10587" t="str">
            <v>C - EQUIPOS</v>
          </cell>
          <cell r="D10587">
            <v>0</v>
          </cell>
          <cell r="E10587">
            <v>0</v>
          </cell>
          <cell r="F10587">
            <v>0</v>
          </cell>
          <cell r="G10587">
            <v>0</v>
          </cell>
        </row>
        <row r="10588">
          <cell r="A10588" t="str">
            <v/>
          </cell>
          <cell r="B10588" t="str">
            <v/>
          </cell>
          <cell r="C10588">
            <v>0</v>
          </cell>
          <cell r="D10588" t="str">
            <v/>
          </cell>
          <cell r="E10588">
            <v>0</v>
          </cell>
          <cell r="F10588">
            <v>0</v>
          </cell>
          <cell r="G10588">
            <v>0</v>
          </cell>
        </row>
        <row r="10589">
          <cell r="A10589" t="str">
            <v/>
          </cell>
          <cell r="B10589" t="str">
            <v/>
          </cell>
          <cell r="C10589">
            <v>0</v>
          </cell>
          <cell r="D10589" t="str">
            <v/>
          </cell>
          <cell r="E10589">
            <v>0</v>
          </cell>
          <cell r="F10589">
            <v>0</v>
          </cell>
          <cell r="G10589">
            <v>0</v>
          </cell>
        </row>
        <row r="10590">
          <cell r="A10590" t="str">
            <v/>
          </cell>
          <cell r="B10590" t="str">
            <v/>
          </cell>
          <cell r="C10590">
            <v>0</v>
          </cell>
          <cell r="D10590" t="str">
            <v/>
          </cell>
          <cell r="E10590">
            <v>0</v>
          </cell>
          <cell r="F10590">
            <v>0</v>
          </cell>
          <cell r="G10590">
            <v>0</v>
          </cell>
        </row>
        <row r="10591">
          <cell r="A10591" t="str">
            <v/>
          </cell>
          <cell r="B10591" t="str">
            <v/>
          </cell>
          <cell r="C10591">
            <v>0</v>
          </cell>
          <cell r="D10591" t="str">
            <v/>
          </cell>
          <cell r="E10591">
            <v>0</v>
          </cell>
          <cell r="F10591">
            <v>0</v>
          </cell>
          <cell r="G10591">
            <v>0</v>
          </cell>
        </row>
        <row r="10592">
          <cell r="A10592" t="str">
            <v/>
          </cell>
          <cell r="B10592" t="str">
            <v/>
          </cell>
          <cell r="C10592">
            <v>0</v>
          </cell>
          <cell r="D10592" t="str">
            <v/>
          </cell>
          <cell r="E10592">
            <v>0</v>
          </cell>
          <cell r="F10592">
            <v>0</v>
          </cell>
          <cell r="G10592">
            <v>0</v>
          </cell>
        </row>
        <row r="10593">
          <cell r="A10593" t="str">
            <v/>
          </cell>
          <cell r="B10593" t="str">
            <v/>
          </cell>
          <cell r="C10593">
            <v>0</v>
          </cell>
          <cell r="D10593" t="str">
            <v/>
          </cell>
          <cell r="E10593">
            <v>0</v>
          </cell>
          <cell r="F10593">
            <v>0</v>
          </cell>
          <cell r="G10593">
            <v>0</v>
          </cell>
        </row>
        <row r="10594">
          <cell r="A10594" t="str">
            <v/>
          </cell>
          <cell r="B10594" t="str">
            <v/>
          </cell>
          <cell r="C10594">
            <v>0</v>
          </cell>
          <cell r="D10594" t="str">
            <v/>
          </cell>
          <cell r="E10594">
            <v>0</v>
          </cell>
          <cell r="F10594">
            <v>0</v>
          </cell>
          <cell r="G10594">
            <v>0</v>
          </cell>
        </row>
        <row r="10595">
          <cell r="A10595" t="str">
            <v/>
          </cell>
          <cell r="B10595" t="str">
            <v/>
          </cell>
          <cell r="C10595">
            <v>0</v>
          </cell>
          <cell r="D10595" t="str">
            <v/>
          </cell>
          <cell r="E10595">
            <v>0</v>
          </cell>
          <cell r="F10595">
            <v>0</v>
          </cell>
          <cell r="G10595">
            <v>0</v>
          </cell>
        </row>
        <row r="10596">
          <cell r="A10596" t="str">
            <v/>
          </cell>
          <cell r="B10596" t="str">
            <v/>
          </cell>
          <cell r="C10596">
            <v>0</v>
          </cell>
          <cell r="D10596" t="str">
            <v/>
          </cell>
          <cell r="E10596">
            <v>0</v>
          </cell>
          <cell r="F10596">
            <v>0</v>
          </cell>
          <cell r="G10596">
            <v>0</v>
          </cell>
        </row>
        <row r="10597">
          <cell r="A10597">
            <v>0</v>
          </cell>
          <cell r="B10597">
            <v>0</v>
          </cell>
          <cell r="C10597">
            <v>0</v>
          </cell>
          <cell r="D10597">
            <v>0</v>
          </cell>
          <cell r="E10597">
            <v>0</v>
          </cell>
          <cell r="F10597" t="str">
            <v>Total C</v>
          </cell>
          <cell r="G10597">
            <v>0</v>
          </cell>
        </row>
        <row r="10598">
          <cell r="A10598">
            <v>0</v>
          </cell>
          <cell r="B10598">
            <v>0</v>
          </cell>
          <cell r="C10598">
            <v>0</v>
          </cell>
          <cell r="D10598">
            <v>0</v>
          </cell>
          <cell r="E10598">
            <v>0</v>
          </cell>
          <cell r="F10598">
            <v>0</v>
          </cell>
          <cell r="G10598">
            <v>0</v>
          </cell>
        </row>
        <row r="10599">
          <cell r="A10599" t="str">
            <v/>
          </cell>
          <cell r="B10599" t="str">
            <v/>
          </cell>
          <cell r="C10599">
            <v>0</v>
          </cell>
          <cell r="D10599" t="str">
            <v>Costo  Neto</v>
          </cell>
          <cell r="E10599">
            <v>0</v>
          </cell>
          <cell r="F10599" t="str">
            <v>Total D=A+B+C</v>
          </cell>
          <cell r="G10599">
            <v>0</v>
          </cell>
        </row>
        <row r="10601">
          <cell r="A10601" t="str">
            <v>ANALISIS DE PRECIOS</v>
          </cell>
          <cell r="B10601">
            <v>0</v>
          </cell>
          <cell r="C10601">
            <v>0</v>
          </cell>
          <cell r="D10601">
            <v>0</v>
          </cell>
          <cell r="E10601">
            <v>0</v>
          </cell>
          <cell r="F10601">
            <v>0</v>
          </cell>
          <cell r="G10601">
            <v>0</v>
          </cell>
        </row>
        <row r="10602">
          <cell r="A10602" t="str">
            <v>COMITENTE:</v>
          </cell>
          <cell r="B10602" t="str">
            <v>DIRECCIÓN DE ARQUITECTURA</v>
          </cell>
          <cell r="C10602">
            <v>0</v>
          </cell>
          <cell r="D10602">
            <v>0</v>
          </cell>
          <cell r="E10602">
            <v>0</v>
          </cell>
          <cell r="F10602">
            <v>0</v>
          </cell>
          <cell r="G10602">
            <v>0</v>
          </cell>
        </row>
        <row r="10603">
          <cell r="A10603" t="str">
            <v>CONTRATISTA:</v>
          </cell>
          <cell r="B10603" t="str">
            <v>FUNCIONALES SIGOP</v>
          </cell>
          <cell r="C10603">
            <v>0</v>
          </cell>
          <cell r="D10603">
            <v>0</v>
          </cell>
          <cell r="E10603">
            <v>0</v>
          </cell>
          <cell r="F10603">
            <v>0</v>
          </cell>
          <cell r="G10603">
            <v>0</v>
          </cell>
        </row>
        <row r="10604">
          <cell r="A10604" t="str">
            <v>OBRA:</v>
          </cell>
          <cell r="B10604" t="str">
            <v>PRUEBA PLANILLA DE MEDICION</v>
          </cell>
          <cell r="C10604">
            <v>0</v>
          </cell>
          <cell r="D10604">
            <v>0</v>
          </cell>
          <cell r="E10604">
            <v>0</v>
          </cell>
          <cell r="F10604" t="str">
            <v>PRECIOS A:</v>
          </cell>
          <cell r="G10604">
            <v>0</v>
          </cell>
        </row>
        <row r="10605">
          <cell r="A10605" t="str">
            <v>UBICACIÓN:</v>
          </cell>
          <cell r="B10605" t="str">
            <v>CENTRO CIVICO</v>
          </cell>
          <cell r="C10605">
            <v>0</v>
          </cell>
          <cell r="D10605">
            <v>0</v>
          </cell>
          <cell r="E10605">
            <v>0</v>
          </cell>
          <cell r="F10605">
            <v>0</v>
          </cell>
          <cell r="G10605">
            <v>0</v>
          </cell>
        </row>
        <row r="10606">
          <cell r="A10606" t="str">
            <v>RUBRO:</v>
          </cell>
          <cell r="B10606" t="str">
            <v/>
          </cell>
          <cell r="C10606" t="str">
            <v/>
          </cell>
          <cell r="D10606">
            <v>0</v>
          </cell>
          <cell r="E10606">
            <v>0</v>
          </cell>
          <cell r="F10606">
            <v>0</v>
          </cell>
          <cell r="G10606">
            <v>0</v>
          </cell>
        </row>
        <row r="10607">
          <cell r="A10607" t="str">
            <v>ITEM:</v>
          </cell>
          <cell r="B10607" t="str">
            <v/>
          </cell>
          <cell r="C10607" t="str">
            <v/>
          </cell>
          <cell r="D10607">
            <v>0</v>
          </cell>
          <cell r="E10607">
            <v>0</v>
          </cell>
          <cell r="F10607" t="str">
            <v>UNIDAD:</v>
          </cell>
          <cell r="G10607" t="str">
            <v/>
          </cell>
        </row>
        <row r="10608">
          <cell r="A10608">
            <v>0</v>
          </cell>
          <cell r="B10608">
            <v>0</v>
          </cell>
          <cell r="C10608">
            <v>0</v>
          </cell>
          <cell r="D10608">
            <v>0</v>
          </cell>
          <cell r="E10608">
            <v>0</v>
          </cell>
          <cell r="F10608">
            <v>0</v>
          </cell>
          <cell r="G10608">
            <v>0</v>
          </cell>
        </row>
        <row r="10609">
          <cell r="A10609" t="str">
            <v>DATOS REDETERMINACION</v>
          </cell>
          <cell r="B10609">
            <v>0</v>
          </cell>
          <cell r="C10609" t="str">
            <v>DESIGNACION</v>
          </cell>
          <cell r="D10609" t="str">
            <v>U</v>
          </cell>
          <cell r="E10609" t="str">
            <v>Cantidad</v>
          </cell>
          <cell r="F10609" t="str">
            <v>$ Unitarios</v>
          </cell>
          <cell r="G10609" t="str">
            <v>$ Parcial</v>
          </cell>
        </row>
        <row r="10610">
          <cell r="A10610" t="str">
            <v>CÓDIGO</v>
          </cell>
          <cell r="B10610" t="str">
            <v>DESCRIPCIÓN</v>
          </cell>
          <cell r="C10610">
            <v>0</v>
          </cell>
          <cell r="D10610">
            <v>0</v>
          </cell>
          <cell r="E10610">
            <v>0</v>
          </cell>
          <cell r="F10610">
            <v>0</v>
          </cell>
          <cell r="G10610">
            <v>0</v>
          </cell>
        </row>
        <row r="10611">
          <cell r="A10611">
            <v>0</v>
          </cell>
          <cell r="B10611">
            <v>0</v>
          </cell>
          <cell r="C10611" t="str">
            <v>A - MATERIALES</v>
          </cell>
          <cell r="D10611">
            <v>0</v>
          </cell>
          <cell r="E10611">
            <v>0</v>
          </cell>
          <cell r="F10611">
            <v>0</v>
          </cell>
          <cell r="G10611">
            <v>0</v>
          </cell>
        </row>
        <row r="10612">
          <cell r="A10612" t="str">
            <v/>
          </cell>
          <cell r="B10612" t="str">
            <v/>
          </cell>
          <cell r="C10612">
            <v>0</v>
          </cell>
          <cell r="D10612" t="str">
            <v/>
          </cell>
          <cell r="E10612">
            <v>0</v>
          </cell>
          <cell r="F10612">
            <v>0</v>
          </cell>
          <cell r="G10612">
            <v>0</v>
          </cell>
        </row>
        <row r="10613">
          <cell r="A10613" t="str">
            <v/>
          </cell>
          <cell r="B10613" t="str">
            <v/>
          </cell>
          <cell r="C10613">
            <v>0</v>
          </cell>
          <cell r="D10613" t="str">
            <v/>
          </cell>
          <cell r="E10613">
            <v>0</v>
          </cell>
          <cell r="F10613">
            <v>0</v>
          </cell>
          <cell r="G10613">
            <v>0</v>
          </cell>
        </row>
        <row r="10614">
          <cell r="A10614" t="str">
            <v/>
          </cell>
          <cell r="B10614" t="str">
            <v/>
          </cell>
          <cell r="C10614">
            <v>0</v>
          </cell>
          <cell r="D10614" t="str">
            <v/>
          </cell>
          <cell r="E10614">
            <v>0</v>
          </cell>
          <cell r="F10614">
            <v>0</v>
          </cell>
          <cell r="G10614">
            <v>0</v>
          </cell>
        </row>
        <row r="10615">
          <cell r="A10615" t="str">
            <v/>
          </cell>
          <cell r="B10615" t="str">
            <v/>
          </cell>
          <cell r="C10615">
            <v>0</v>
          </cell>
          <cell r="D10615" t="str">
            <v/>
          </cell>
          <cell r="E10615">
            <v>0</v>
          </cell>
          <cell r="F10615">
            <v>0</v>
          </cell>
          <cell r="G10615">
            <v>0</v>
          </cell>
        </row>
        <row r="10616">
          <cell r="A10616" t="str">
            <v/>
          </cell>
          <cell r="B10616" t="str">
            <v/>
          </cell>
          <cell r="C10616">
            <v>0</v>
          </cell>
          <cell r="D10616" t="str">
            <v/>
          </cell>
          <cell r="E10616">
            <v>0</v>
          </cell>
          <cell r="F10616">
            <v>0</v>
          </cell>
          <cell r="G10616">
            <v>0</v>
          </cell>
        </row>
        <row r="10617">
          <cell r="A10617" t="str">
            <v/>
          </cell>
          <cell r="B10617" t="str">
            <v/>
          </cell>
          <cell r="C10617">
            <v>0</v>
          </cell>
          <cell r="D10617" t="str">
            <v/>
          </cell>
          <cell r="E10617">
            <v>0</v>
          </cell>
          <cell r="F10617">
            <v>0</v>
          </cell>
          <cell r="G10617">
            <v>0</v>
          </cell>
        </row>
        <row r="10618">
          <cell r="A10618" t="str">
            <v/>
          </cell>
          <cell r="B10618" t="str">
            <v/>
          </cell>
          <cell r="C10618">
            <v>0</v>
          </cell>
          <cell r="D10618" t="str">
            <v/>
          </cell>
          <cell r="E10618">
            <v>0</v>
          </cell>
          <cell r="F10618">
            <v>0</v>
          </cell>
          <cell r="G10618">
            <v>0</v>
          </cell>
        </row>
        <row r="10619">
          <cell r="A10619" t="str">
            <v/>
          </cell>
          <cell r="B10619" t="str">
            <v/>
          </cell>
          <cell r="C10619">
            <v>0</v>
          </cell>
          <cell r="D10619" t="str">
            <v/>
          </cell>
          <cell r="E10619">
            <v>0</v>
          </cell>
          <cell r="F10619">
            <v>0</v>
          </cell>
          <cell r="G10619">
            <v>0</v>
          </cell>
        </row>
        <row r="10620">
          <cell r="A10620" t="str">
            <v/>
          </cell>
          <cell r="B10620" t="str">
            <v/>
          </cell>
          <cell r="C10620">
            <v>0</v>
          </cell>
          <cell r="D10620" t="str">
            <v/>
          </cell>
          <cell r="E10620">
            <v>0</v>
          </cell>
          <cell r="F10620">
            <v>0</v>
          </cell>
          <cell r="G10620">
            <v>0</v>
          </cell>
        </row>
        <row r="10621">
          <cell r="A10621" t="str">
            <v/>
          </cell>
          <cell r="B10621" t="str">
            <v/>
          </cell>
          <cell r="C10621">
            <v>0</v>
          </cell>
          <cell r="D10621" t="str">
            <v/>
          </cell>
          <cell r="E10621">
            <v>0</v>
          </cell>
          <cell r="F10621">
            <v>0</v>
          </cell>
          <cell r="G10621">
            <v>0</v>
          </cell>
        </row>
        <row r="10622">
          <cell r="A10622" t="str">
            <v/>
          </cell>
          <cell r="B10622" t="str">
            <v/>
          </cell>
          <cell r="C10622">
            <v>0</v>
          </cell>
          <cell r="D10622" t="str">
            <v/>
          </cell>
          <cell r="E10622">
            <v>0</v>
          </cell>
          <cell r="F10622">
            <v>0</v>
          </cell>
          <cell r="G10622">
            <v>0</v>
          </cell>
        </row>
        <row r="10623">
          <cell r="A10623" t="str">
            <v/>
          </cell>
          <cell r="B10623" t="str">
            <v/>
          </cell>
          <cell r="C10623">
            <v>0</v>
          </cell>
          <cell r="D10623" t="str">
            <v/>
          </cell>
          <cell r="E10623">
            <v>0</v>
          </cell>
          <cell r="F10623">
            <v>0</v>
          </cell>
          <cell r="G10623">
            <v>0</v>
          </cell>
        </row>
        <row r="10624">
          <cell r="A10624" t="str">
            <v/>
          </cell>
          <cell r="B10624" t="str">
            <v/>
          </cell>
          <cell r="C10624">
            <v>0</v>
          </cell>
          <cell r="D10624" t="str">
            <v/>
          </cell>
          <cell r="E10624">
            <v>0</v>
          </cell>
          <cell r="F10624">
            <v>0</v>
          </cell>
          <cell r="G10624">
            <v>0</v>
          </cell>
        </row>
        <row r="10625">
          <cell r="A10625" t="str">
            <v/>
          </cell>
          <cell r="B10625" t="str">
            <v/>
          </cell>
          <cell r="C10625">
            <v>0</v>
          </cell>
          <cell r="D10625" t="str">
            <v/>
          </cell>
          <cell r="E10625">
            <v>0</v>
          </cell>
          <cell r="F10625">
            <v>0</v>
          </cell>
          <cell r="G10625">
            <v>0</v>
          </cell>
        </row>
        <row r="10626">
          <cell r="A10626">
            <v>0</v>
          </cell>
          <cell r="B10626">
            <v>0</v>
          </cell>
          <cell r="C10626">
            <v>0</v>
          </cell>
          <cell r="D10626">
            <v>0</v>
          </cell>
          <cell r="E10626">
            <v>0</v>
          </cell>
          <cell r="F10626" t="str">
            <v>Total A</v>
          </cell>
          <cell r="G10626">
            <v>0</v>
          </cell>
        </row>
        <row r="10627">
          <cell r="A10627">
            <v>0</v>
          </cell>
          <cell r="B10627">
            <v>0</v>
          </cell>
          <cell r="C10627" t="str">
            <v>B - MANO DE OBRA</v>
          </cell>
          <cell r="D10627">
            <v>0</v>
          </cell>
          <cell r="E10627">
            <v>0</v>
          </cell>
          <cell r="F10627">
            <v>0</v>
          </cell>
          <cell r="G10627">
            <v>0</v>
          </cell>
        </row>
        <row r="10628">
          <cell r="A10628" t="str">
            <v/>
          </cell>
          <cell r="B10628">
            <v>0</v>
          </cell>
          <cell r="C10628">
            <v>0</v>
          </cell>
          <cell r="D10628" t="str">
            <v/>
          </cell>
          <cell r="E10628">
            <v>0</v>
          </cell>
          <cell r="F10628">
            <v>0</v>
          </cell>
          <cell r="G10628">
            <v>0</v>
          </cell>
        </row>
        <row r="10629">
          <cell r="A10629" t="str">
            <v/>
          </cell>
          <cell r="B10629">
            <v>0</v>
          </cell>
          <cell r="C10629">
            <v>0</v>
          </cell>
          <cell r="D10629" t="str">
            <v/>
          </cell>
          <cell r="E10629">
            <v>0</v>
          </cell>
          <cell r="F10629">
            <v>0</v>
          </cell>
          <cell r="G10629">
            <v>0</v>
          </cell>
        </row>
        <row r="10630">
          <cell r="A10630" t="str">
            <v/>
          </cell>
          <cell r="B10630">
            <v>0</v>
          </cell>
          <cell r="C10630">
            <v>0</v>
          </cell>
          <cell r="D10630" t="str">
            <v/>
          </cell>
          <cell r="E10630">
            <v>0</v>
          </cell>
          <cell r="F10630">
            <v>0</v>
          </cell>
          <cell r="G10630">
            <v>0</v>
          </cell>
        </row>
        <row r="10631">
          <cell r="A10631" t="str">
            <v/>
          </cell>
          <cell r="B10631">
            <v>0</v>
          </cell>
          <cell r="C10631">
            <v>0</v>
          </cell>
          <cell r="D10631" t="str">
            <v/>
          </cell>
          <cell r="E10631">
            <v>0</v>
          </cell>
          <cell r="F10631">
            <v>0</v>
          </cell>
          <cell r="G10631">
            <v>0</v>
          </cell>
        </row>
        <row r="10632">
          <cell r="A10632" t="str">
            <v/>
          </cell>
          <cell r="B10632">
            <v>0</v>
          </cell>
          <cell r="C10632">
            <v>0</v>
          </cell>
          <cell r="D10632" t="str">
            <v/>
          </cell>
          <cell r="E10632">
            <v>0</v>
          </cell>
          <cell r="F10632">
            <v>0</v>
          </cell>
          <cell r="G10632">
            <v>0</v>
          </cell>
        </row>
        <row r="10633">
          <cell r="A10633" t="str">
            <v/>
          </cell>
          <cell r="B10633">
            <v>0</v>
          </cell>
          <cell r="C10633">
            <v>0</v>
          </cell>
          <cell r="D10633" t="str">
            <v/>
          </cell>
          <cell r="E10633">
            <v>0</v>
          </cell>
          <cell r="F10633">
            <v>0</v>
          </cell>
          <cell r="G10633">
            <v>0</v>
          </cell>
        </row>
        <row r="10634">
          <cell r="A10634" t="str">
            <v/>
          </cell>
          <cell r="B10634">
            <v>0</v>
          </cell>
          <cell r="C10634">
            <v>0</v>
          </cell>
          <cell r="D10634" t="str">
            <v/>
          </cell>
          <cell r="E10634">
            <v>0</v>
          </cell>
          <cell r="F10634">
            <v>0</v>
          </cell>
          <cell r="G10634">
            <v>0</v>
          </cell>
        </row>
        <row r="10635">
          <cell r="A10635" t="str">
            <v/>
          </cell>
          <cell r="B10635">
            <v>0</v>
          </cell>
          <cell r="C10635">
            <v>0</v>
          </cell>
          <cell r="D10635" t="str">
            <v/>
          </cell>
          <cell r="E10635">
            <v>0</v>
          </cell>
          <cell r="F10635">
            <v>0</v>
          </cell>
          <cell r="G10635">
            <v>0</v>
          </cell>
        </row>
        <row r="10636">
          <cell r="A10636">
            <v>0</v>
          </cell>
          <cell r="B10636">
            <v>0</v>
          </cell>
          <cell r="C10636">
            <v>0</v>
          </cell>
          <cell r="D10636">
            <v>0</v>
          </cell>
          <cell r="E10636">
            <v>0</v>
          </cell>
          <cell r="F10636" t="str">
            <v>Total B</v>
          </cell>
          <cell r="G10636">
            <v>0</v>
          </cell>
        </row>
        <row r="10637">
          <cell r="A10637">
            <v>0</v>
          </cell>
          <cell r="B10637">
            <v>0</v>
          </cell>
          <cell r="C10637" t="str">
            <v>C - EQUIPOS</v>
          </cell>
          <cell r="D10637">
            <v>0</v>
          </cell>
          <cell r="E10637">
            <v>0</v>
          </cell>
          <cell r="F10637">
            <v>0</v>
          </cell>
          <cell r="G10637">
            <v>0</v>
          </cell>
        </row>
        <row r="10638">
          <cell r="A10638" t="str">
            <v/>
          </cell>
          <cell r="B10638" t="str">
            <v/>
          </cell>
          <cell r="C10638">
            <v>0</v>
          </cell>
          <cell r="D10638" t="str">
            <v/>
          </cell>
          <cell r="E10638">
            <v>0</v>
          </cell>
          <cell r="F10638">
            <v>0</v>
          </cell>
          <cell r="G10638">
            <v>0</v>
          </cell>
        </row>
        <row r="10639">
          <cell r="A10639" t="str">
            <v/>
          </cell>
          <cell r="B10639" t="str">
            <v/>
          </cell>
          <cell r="C10639">
            <v>0</v>
          </cell>
          <cell r="D10639" t="str">
            <v/>
          </cell>
          <cell r="E10639">
            <v>0</v>
          </cell>
          <cell r="F10639">
            <v>0</v>
          </cell>
          <cell r="G10639">
            <v>0</v>
          </cell>
        </row>
        <row r="10640">
          <cell r="A10640" t="str">
            <v/>
          </cell>
          <cell r="B10640" t="str">
            <v/>
          </cell>
          <cell r="C10640">
            <v>0</v>
          </cell>
          <cell r="D10640" t="str">
            <v/>
          </cell>
          <cell r="E10640">
            <v>0</v>
          </cell>
          <cell r="F10640">
            <v>0</v>
          </cell>
          <cell r="G10640">
            <v>0</v>
          </cell>
        </row>
        <row r="10641">
          <cell r="A10641" t="str">
            <v/>
          </cell>
          <cell r="B10641" t="str">
            <v/>
          </cell>
          <cell r="C10641">
            <v>0</v>
          </cell>
          <cell r="D10641" t="str">
            <v/>
          </cell>
          <cell r="E10641">
            <v>0</v>
          </cell>
          <cell r="F10641">
            <v>0</v>
          </cell>
          <cell r="G10641">
            <v>0</v>
          </cell>
        </row>
        <row r="10642">
          <cell r="A10642" t="str">
            <v/>
          </cell>
          <cell r="B10642" t="str">
            <v/>
          </cell>
          <cell r="C10642">
            <v>0</v>
          </cell>
          <cell r="D10642" t="str">
            <v/>
          </cell>
          <cell r="E10642">
            <v>0</v>
          </cell>
          <cell r="F10642">
            <v>0</v>
          </cell>
          <cell r="G10642">
            <v>0</v>
          </cell>
        </row>
        <row r="10643">
          <cell r="A10643" t="str">
            <v/>
          </cell>
          <cell r="B10643" t="str">
            <v/>
          </cell>
          <cell r="C10643">
            <v>0</v>
          </cell>
          <cell r="D10643" t="str">
            <v/>
          </cell>
          <cell r="E10643">
            <v>0</v>
          </cell>
          <cell r="F10643">
            <v>0</v>
          </cell>
          <cell r="G10643">
            <v>0</v>
          </cell>
        </row>
        <row r="10644">
          <cell r="A10644" t="str">
            <v/>
          </cell>
          <cell r="B10644" t="str">
            <v/>
          </cell>
          <cell r="C10644">
            <v>0</v>
          </cell>
          <cell r="D10644" t="str">
            <v/>
          </cell>
          <cell r="E10644">
            <v>0</v>
          </cell>
          <cell r="F10644">
            <v>0</v>
          </cell>
          <cell r="G10644">
            <v>0</v>
          </cell>
        </row>
        <row r="10645">
          <cell r="A10645" t="str">
            <v/>
          </cell>
          <cell r="B10645" t="str">
            <v/>
          </cell>
          <cell r="C10645">
            <v>0</v>
          </cell>
          <cell r="D10645" t="str">
            <v/>
          </cell>
          <cell r="E10645">
            <v>0</v>
          </cell>
          <cell r="F10645">
            <v>0</v>
          </cell>
          <cell r="G10645">
            <v>0</v>
          </cell>
        </row>
        <row r="10646">
          <cell r="A10646" t="str">
            <v/>
          </cell>
          <cell r="B10646" t="str">
            <v/>
          </cell>
          <cell r="C10646">
            <v>0</v>
          </cell>
          <cell r="D10646" t="str">
            <v/>
          </cell>
          <cell r="E10646">
            <v>0</v>
          </cell>
          <cell r="F10646">
            <v>0</v>
          </cell>
          <cell r="G10646">
            <v>0</v>
          </cell>
        </row>
        <row r="10647">
          <cell r="A10647">
            <v>0</v>
          </cell>
          <cell r="B10647">
            <v>0</v>
          </cell>
          <cell r="C10647">
            <v>0</v>
          </cell>
          <cell r="D10647">
            <v>0</v>
          </cell>
          <cell r="E10647">
            <v>0</v>
          </cell>
          <cell r="F10647" t="str">
            <v>Total C</v>
          </cell>
          <cell r="G10647">
            <v>0</v>
          </cell>
        </row>
        <row r="10648">
          <cell r="A10648">
            <v>0</v>
          </cell>
          <cell r="B10648">
            <v>0</v>
          </cell>
          <cell r="C10648">
            <v>0</v>
          </cell>
          <cell r="D10648">
            <v>0</v>
          </cell>
          <cell r="E10648">
            <v>0</v>
          </cell>
          <cell r="F10648">
            <v>0</v>
          </cell>
          <cell r="G10648">
            <v>0</v>
          </cell>
        </row>
        <row r="10649">
          <cell r="A10649" t="str">
            <v/>
          </cell>
          <cell r="B10649" t="str">
            <v/>
          </cell>
          <cell r="C10649">
            <v>0</v>
          </cell>
          <cell r="D10649" t="str">
            <v>Costo  Neto</v>
          </cell>
          <cell r="E10649">
            <v>0</v>
          </cell>
          <cell r="F10649" t="str">
            <v>Total D=A+B+C</v>
          </cell>
          <cell r="G10649">
            <v>0</v>
          </cell>
        </row>
        <row r="10651">
          <cell r="A10651" t="str">
            <v>ANALISIS DE PRECIOS</v>
          </cell>
          <cell r="B10651">
            <v>0</v>
          </cell>
          <cell r="C10651">
            <v>0</v>
          </cell>
          <cell r="D10651">
            <v>0</v>
          </cell>
          <cell r="E10651">
            <v>0</v>
          </cell>
          <cell r="F10651">
            <v>0</v>
          </cell>
          <cell r="G10651">
            <v>0</v>
          </cell>
        </row>
        <row r="10652">
          <cell r="A10652" t="str">
            <v>COMITENTE:</v>
          </cell>
          <cell r="B10652" t="str">
            <v>DIRECCIÓN DE ARQUITECTURA</v>
          </cell>
          <cell r="C10652">
            <v>0</v>
          </cell>
          <cell r="D10652">
            <v>0</v>
          </cell>
          <cell r="E10652">
            <v>0</v>
          </cell>
          <cell r="F10652">
            <v>0</v>
          </cell>
          <cell r="G10652">
            <v>0</v>
          </cell>
        </row>
        <row r="10653">
          <cell r="A10653" t="str">
            <v>CONTRATISTA:</v>
          </cell>
          <cell r="B10653" t="str">
            <v>FUNCIONALES SIGOP</v>
          </cell>
          <cell r="C10653">
            <v>0</v>
          </cell>
          <cell r="D10653">
            <v>0</v>
          </cell>
          <cell r="E10653">
            <v>0</v>
          </cell>
          <cell r="F10653">
            <v>0</v>
          </cell>
          <cell r="G10653">
            <v>0</v>
          </cell>
        </row>
        <row r="10654">
          <cell r="A10654" t="str">
            <v>OBRA:</v>
          </cell>
          <cell r="B10654" t="str">
            <v>PRUEBA PLANILLA DE MEDICION</v>
          </cell>
          <cell r="C10654">
            <v>0</v>
          </cell>
          <cell r="D10654">
            <v>0</v>
          </cell>
          <cell r="E10654">
            <v>0</v>
          </cell>
          <cell r="F10654" t="str">
            <v>PRECIOS A:</v>
          </cell>
          <cell r="G10654">
            <v>0</v>
          </cell>
        </row>
        <row r="10655">
          <cell r="A10655" t="str">
            <v>UBICACIÓN:</v>
          </cell>
          <cell r="B10655" t="str">
            <v>CENTRO CIVICO</v>
          </cell>
          <cell r="C10655">
            <v>0</v>
          </cell>
          <cell r="D10655">
            <v>0</v>
          </cell>
          <cell r="E10655">
            <v>0</v>
          </cell>
          <cell r="F10655">
            <v>0</v>
          </cell>
          <cell r="G10655">
            <v>0</v>
          </cell>
        </row>
        <row r="10656">
          <cell r="A10656" t="str">
            <v>RUBRO:</v>
          </cell>
          <cell r="B10656" t="str">
            <v/>
          </cell>
          <cell r="C10656" t="str">
            <v/>
          </cell>
          <cell r="D10656">
            <v>0</v>
          </cell>
          <cell r="E10656">
            <v>0</v>
          </cell>
          <cell r="F10656">
            <v>0</v>
          </cell>
          <cell r="G10656">
            <v>0</v>
          </cell>
        </row>
        <row r="10657">
          <cell r="A10657" t="str">
            <v>ITEM:</v>
          </cell>
          <cell r="B10657" t="str">
            <v/>
          </cell>
          <cell r="C10657" t="str">
            <v/>
          </cell>
          <cell r="D10657">
            <v>0</v>
          </cell>
          <cell r="E10657">
            <v>0</v>
          </cell>
          <cell r="F10657" t="str">
            <v>UNIDAD:</v>
          </cell>
          <cell r="G10657" t="str">
            <v/>
          </cell>
        </row>
        <row r="10658">
          <cell r="A10658">
            <v>0</v>
          </cell>
          <cell r="B10658">
            <v>0</v>
          </cell>
          <cell r="C10658">
            <v>0</v>
          </cell>
          <cell r="D10658">
            <v>0</v>
          </cell>
          <cell r="E10658">
            <v>0</v>
          </cell>
          <cell r="F10658">
            <v>0</v>
          </cell>
          <cell r="G10658">
            <v>0</v>
          </cell>
        </row>
        <row r="10659">
          <cell r="A10659" t="str">
            <v>DATOS REDETERMINACION</v>
          </cell>
          <cell r="B10659">
            <v>0</v>
          </cell>
          <cell r="C10659" t="str">
            <v>DESIGNACION</v>
          </cell>
          <cell r="D10659" t="str">
            <v>U</v>
          </cell>
          <cell r="E10659" t="str">
            <v>Cantidad</v>
          </cell>
          <cell r="F10659" t="str">
            <v>$ Unitarios</v>
          </cell>
          <cell r="G10659" t="str">
            <v>$ Parcial</v>
          </cell>
        </row>
        <row r="10660">
          <cell r="A10660" t="str">
            <v>CÓDIGO</v>
          </cell>
          <cell r="B10660" t="str">
            <v>DESCRIPCIÓN</v>
          </cell>
          <cell r="C10660">
            <v>0</v>
          </cell>
          <cell r="D10660">
            <v>0</v>
          </cell>
          <cell r="E10660">
            <v>0</v>
          </cell>
          <cell r="F10660">
            <v>0</v>
          </cell>
          <cell r="G10660">
            <v>0</v>
          </cell>
        </row>
        <row r="10661">
          <cell r="A10661">
            <v>0</v>
          </cell>
          <cell r="B10661">
            <v>0</v>
          </cell>
          <cell r="C10661" t="str">
            <v>A - MATERIALES</v>
          </cell>
          <cell r="D10661">
            <v>0</v>
          </cell>
          <cell r="E10661">
            <v>0</v>
          </cell>
          <cell r="F10661">
            <v>0</v>
          </cell>
          <cell r="G10661">
            <v>0</v>
          </cell>
        </row>
        <row r="10662">
          <cell r="A10662" t="str">
            <v/>
          </cell>
          <cell r="B10662" t="str">
            <v/>
          </cell>
          <cell r="C10662">
            <v>0</v>
          </cell>
          <cell r="D10662" t="str">
            <v/>
          </cell>
          <cell r="E10662">
            <v>0</v>
          </cell>
          <cell r="F10662">
            <v>0</v>
          </cell>
          <cell r="G10662">
            <v>0</v>
          </cell>
        </row>
        <row r="10663">
          <cell r="A10663" t="str">
            <v/>
          </cell>
          <cell r="B10663" t="str">
            <v/>
          </cell>
          <cell r="C10663">
            <v>0</v>
          </cell>
          <cell r="D10663" t="str">
            <v/>
          </cell>
          <cell r="E10663">
            <v>0</v>
          </cell>
          <cell r="F10663">
            <v>0</v>
          </cell>
          <cell r="G10663">
            <v>0</v>
          </cell>
        </row>
        <row r="10664">
          <cell r="A10664" t="str">
            <v/>
          </cell>
          <cell r="B10664" t="str">
            <v/>
          </cell>
          <cell r="C10664">
            <v>0</v>
          </cell>
          <cell r="D10664" t="str">
            <v/>
          </cell>
          <cell r="E10664">
            <v>0</v>
          </cell>
          <cell r="F10664">
            <v>0</v>
          </cell>
          <cell r="G10664">
            <v>0</v>
          </cell>
        </row>
        <row r="10665">
          <cell r="A10665" t="str">
            <v/>
          </cell>
          <cell r="B10665" t="str">
            <v/>
          </cell>
          <cell r="C10665">
            <v>0</v>
          </cell>
          <cell r="D10665" t="str">
            <v/>
          </cell>
          <cell r="E10665">
            <v>0</v>
          </cell>
          <cell r="F10665">
            <v>0</v>
          </cell>
          <cell r="G10665">
            <v>0</v>
          </cell>
        </row>
        <row r="10666">
          <cell r="A10666" t="str">
            <v/>
          </cell>
          <cell r="B10666" t="str">
            <v/>
          </cell>
          <cell r="C10666">
            <v>0</v>
          </cell>
          <cell r="D10666" t="str">
            <v/>
          </cell>
          <cell r="E10666">
            <v>0</v>
          </cell>
          <cell r="F10666">
            <v>0</v>
          </cell>
          <cell r="G10666">
            <v>0</v>
          </cell>
        </row>
        <row r="10667">
          <cell r="A10667" t="str">
            <v/>
          </cell>
          <cell r="B10667" t="str">
            <v/>
          </cell>
          <cell r="C10667">
            <v>0</v>
          </cell>
          <cell r="D10667" t="str">
            <v/>
          </cell>
          <cell r="E10667">
            <v>0</v>
          </cell>
          <cell r="F10667">
            <v>0</v>
          </cell>
          <cell r="G10667">
            <v>0</v>
          </cell>
        </row>
        <row r="10668">
          <cell r="A10668" t="str">
            <v/>
          </cell>
          <cell r="B10668" t="str">
            <v/>
          </cell>
          <cell r="C10668">
            <v>0</v>
          </cell>
          <cell r="D10668" t="str">
            <v/>
          </cell>
          <cell r="E10668">
            <v>0</v>
          </cell>
          <cell r="F10668">
            <v>0</v>
          </cell>
          <cell r="G10668">
            <v>0</v>
          </cell>
        </row>
        <row r="10669">
          <cell r="A10669" t="str">
            <v/>
          </cell>
          <cell r="B10669" t="str">
            <v/>
          </cell>
          <cell r="C10669">
            <v>0</v>
          </cell>
          <cell r="D10669" t="str">
            <v/>
          </cell>
          <cell r="E10669">
            <v>0</v>
          </cell>
          <cell r="F10669">
            <v>0</v>
          </cell>
          <cell r="G10669">
            <v>0</v>
          </cell>
        </row>
        <row r="10670">
          <cell r="A10670" t="str">
            <v/>
          </cell>
          <cell r="B10670" t="str">
            <v/>
          </cell>
          <cell r="C10670">
            <v>0</v>
          </cell>
          <cell r="D10670" t="str">
            <v/>
          </cell>
          <cell r="E10670">
            <v>0</v>
          </cell>
          <cell r="F10670">
            <v>0</v>
          </cell>
          <cell r="G10670">
            <v>0</v>
          </cell>
        </row>
        <row r="10671">
          <cell r="A10671" t="str">
            <v/>
          </cell>
          <cell r="B10671" t="str">
            <v/>
          </cell>
          <cell r="C10671">
            <v>0</v>
          </cell>
          <cell r="D10671" t="str">
            <v/>
          </cell>
          <cell r="E10671">
            <v>0</v>
          </cell>
          <cell r="F10671">
            <v>0</v>
          </cell>
          <cell r="G10671">
            <v>0</v>
          </cell>
        </row>
        <row r="10672">
          <cell r="A10672" t="str">
            <v/>
          </cell>
          <cell r="B10672" t="str">
            <v/>
          </cell>
          <cell r="C10672">
            <v>0</v>
          </cell>
          <cell r="D10672" t="str">
            <v/>
          </cell>
          <cell r="E10672">
            <v>0</v>
          </cell>
          <cell r="F10672">
            <v>0</v>
          </cell>
          <cell r="G10672">
            <v>0</v>
          </cell>
        </row>
        <row r="10673">
          <cell r="A10673" t="str">
            <v/>
          </cell>
          <cell r="B10673" t="str">
            <v/>
          </cell>
          <cell r="C10673">
            <v>0</v>
          </cell>
          <cell r="D10673" t="str">
            <v/>
          </cell>
          <cell r="E10673">
            <v>0</v>
          </cell>
          <cell r="F10673">
            <v>0</v>
          </cell>
          <cell r="G10673">
            <v>0</v>
          </cell>
        </row>
        <row r="10674">
          <cell r="A10674" t="str">
            <v/>
          </cell>
          <cell r="B10674" t="str">
            <v/>
          </cell>
          <cell r="C10674">
            <v>0</v>
          </cell>
          <cell r="D10674" t="str">
            <v/>
          </cell>
          <cell r="E10674">
            <v>0</v>
          </cell>
          <cell r="F10674">
            <v>0</v>
          </cell>
          <cell r="G10674">
            <v>0</v>
          </cell>
        </row>
        <row r="10675">
          <cell r="A10675" t="str">
            <v/>
          </cell>
          <cell r="B10675" t="str">
            <v/>
          </cell>
          <cell r="C10675">
            <v>0</v>
          </cell>
          <cell r="D10675" t="str">
            <v/>
          </cell>
          <cell r="E10675">
            <v>0</v>
          </cell>
          <cell r="F10675">
            <v>0</v>
          </cell>
          <cell r="G10675">
            <v>0</v>
          </cell>
        </row>
        <row r="10676">
          <cell r="A10676">
            <v>0</v>
          </cell>
          <cell r="B10676">
            <v>0</v>
          </cell>
          <cell r="C10676">
            <v>0</v>
          </cell>
          <cell r="D10676">
            <v>0</v>
          </cell>
          <cell r="E10676">
            <v>0</v>
          </cell>
          <cell r="F10676" t="str">
            <v>Total A</v>
          </cell>
          <cell r="G10676">
            <v>0</v>
          </cell>
        </row>
        <row r="10677">
          <cell r="A10677">
            <v>0</v>
          </cell>
          <cell r="B10677">
            <v>0</v>
          </cell>
          <cell r="C10677" t="str">
            <v>B - MANO DE OBRA</v>
          </cell>
          <cell r="D10677">
            <v>0</v>
          </cell>
          <cell r="E10677">
            <v>0</v>
          </cell>
          <cell r="F10677">
            <v>0</v>
          </cell>
          <cell r="G10677">
            <v>0</v>
          </cell>
        </row>
        <row r="10678">
          <cell r="A10678" t="str">
            <v/>
          </cell>
          <cell r="B10678">
            <v>0</v>
          </cell>
          <cell r="C10678">
            <v>0</v>
          </cell>
          <cell r="D10678" t="str">
            <v/>
          </cell>
          <cell r="E10678">
            <v>0</v>
          </cell>
          <cell r="F10678">
            <v>0</v>
          </cell>
          <cell r="G10678">
            <v>0</v>
          </cell>
        </row>
        <row r="10679">
          <cell r="A10679" t="str">
            <v/>
          </cell>
          <cell r="B10679">
            <v>0</v>
          </cell>
          <cell r="C10679">
            <v>0</v>
          </cell>
          <cell r="D10679" t="str">
            <v/>
          </cell>
          <cell r="E10679">
            <v>0</v>
          </cell>
          <cell r="F10679">
            <v>0</v>
          </cell>
          <cell r="G10679">
            <v>0</v>
          </cell>
        </row>
        <row r="10680">
          <cell r="A10680" t="str">
            <v/>
          </cell>
          <cell r="B10680">
            <v>0</v>
          </cell>
          <cell r="C10680">
            <v>0</v>
          </cell>
          <cell r="D10680" t="str">
            <v/>
          </cell>
          <cell r="E10680">
            <v>0</v>
          </cell>
          <cell r="F10680">
            <v>0</v>
          </cell>
          <cell r="G10680">
            <v>0</v>
          </cell>
        </row>
        <row r="10681">
          <cell r="A10681" t="str">
            <v/>
          </cell>
          <cell r="B10681">
            <v>0</v>
          </cell>
          <cell r="C10681">
            <v>0</v>
          </cell>
          <cell r="D10681" t="str">
            <v/>
          </cell>
          <cell r="E10681">
            <v>0</v>
          </cell>
          <cell r="F10681">
            <v>0</v>
          </cell>
          <cell r="G10681">
            <v>0</v>
          </cell>
        </row>
        <row r="10682">
          <cell r="A10682" t="str">
            <v/>
          </cell>
          <cell r="B10682">
            <v>0</v>
          </cell>
          <cell r="C10682">
            <v>0</v>
          </cell>
          <cell r="D10682" t="str">
            <v/>
          </cell>
          <cell r="E10682">
            <v>0</v>
          </cell>
          <cell r="F10682">
            <v>0</v>
          </cell>
          <cell r="G10682">
            <v>0</v>
          </cell>
        </row>
        <row r="10683">
          <cell r="A10683" t="str">
            <v/>
          </cell>
          <cell r="B10683">
            <v>0</v>
          </cell>
          <cell r="C10683">
            <v>0</v>
          </cell>
          <cell r="D10683" t="str">
            <v/>
          </cell>
          <cell r="E10683">
            <v>0</v>
          </cell>
          <cell r="F10683">
            <v>0</v>
          </cell>
          <cell r="G10683">
            <v>0</v>
          </cell>
        </row>
        <row r="10684">
          <cell r="A10684" t="str">
            <v/>
          </cell>
          <cell r="B10684">
            <v>0</v>
          </cell>
          <cell r="C10684">
            <v>0</v>
          </cell>
          <cell r="D10684" t="str">
            <v/>
          </cell>
          <cell r="E10684">
            <v>0</v>
          </cell>
          <cell r="F10684">
            <v>0</v>
          </cell>
          <cell r="G10684">
            <v>0</v>
          </cell>
        </row>
        <row r="10685">
          <cell r="A10685" t="str">
            <v/>
          </cell>
          <cell r="B10685">
            <v>0</v>
          </cell>
          <cell r="C10685">
            <v>0</v>
          </cell>
          <cell r="D10685" t="str">
            <v/>
          </cell>
          <cell r="E10685">
            <v>0</v>
          </cell>
          <cell r="F10685">
            <v>0</v>
          </cell>
          <cell r="G10685">
            <v>0</v>
          </cell>
        </row>
        <row r="10686">
          <cell r="A10686">
            <v>0</v>
          </cell>
          <cell r="B10686">
            <v>0</v>
          </cell>
          <cell r="C10686">
            <v>0</v>
          </cell>
          <cell r="D10686">
            <v>0</v>
          </cell>
          <cell r="E10686">
            <v>0</v>
          </cell>
          <cell r="F10686" t="str">
            <v>Total B</v>
          </cell>
          <cell r="G10686">
            <v>0</v>
          </cell>
        </row>
        <row r="10687">
          <cell r="A10687">
            <v>0</v>
          </cell>
          <cell r="B10687">
            <v>0</v>
          </cell>
          <cell r="C10687" t="str">
            <v>C - EQUIPOS</v>
          </cell>
          <cell r="D10687">
            <v>0</v>
          </cell>
          <cell r="E10687">
            <v>0</v>
          </cell>
          <cell r="F10687">
            <v>0</v>
          </cell>
          <cell r="G10687">
            <v>0</v>
          </cell>
        </row>
        <row r="10688">
          <cell r="A10688" t="str">
            <v/>
          </cell>
          <cell r="B10688" t="str">
            <v/>
          </cell>
          <cell r="C10688">
            <v>0</v>
          </cell>
          <cell r="D10688" t="str">
            <v/>
          </cell>
          <cell r="E10688">
            <v>0</v>
          </cell>
          <cell r="F10688">
            <v>0</v>
          </cell>
          <cell r="G10688">
            <v>0</v>
          </cell>
        </row>
        <row r="10689">
          <cell r="A10689" t="str">
            <v/>
          </cell>
          <cell r="B10689" t="str">
            <v/>
          </cell>
          <cell r="C10689">
            <v>0</v>
          </cell>
          <cell r="D10689" t="str">
            <v/>
          </cell>
          <cell r="E10689">
            <v>0</v>
          </cell>
          <cell r="F10689">
            <v>0</v>
          </cell>
          <cell r="G10689">
            <v>0</v>
          </cell>
        </row>
        <row r="10690">
          <cell r="A10690" t="str">
            <v/>
          </cell>
          <cell r="B10690" t="str">
            <v/>
          </cell>
          <cell r="C10690">
            <v>0</v>
          </cell>
          <cell r="D10690" t="str">
            <v/>
          </cell>
          <cell r="E10690">
            <v>0</v>
          </cell>
          <cell r="F10690">
            <v>0</v>
          </cell>
          <cell r="G10690">
            <v>0</v>
          </cell>
        </row>
        <row r="10691">
          <cell r="A10691" t="str">
            <v/>
          </cell>
          <cell r="B10691" t="str">
            <v/>
          </cell>
          <cell r="C10691">
            <v>0</v>
          </cell>
          <cell r="D10691" t="str">
            <v/>
          </cell>
          <cell r="E10691">
            <v>0</v>
          </cell>
          <cell r="F10691">
            <v>0</v>
          </cell>
          <cell r="G10691">
            <v>0</v>
          </cell>
        </row>
        <row r="10692">
          <cell r="A10692" t="str">
            <v/>
          </cell>
          <cell r="B10692" t="str">
            <v/>
          </cell>
          <cell r="C10692">
            <v>0</v>
          </cell>
          <cell r="D10692" t="str">
            <v/>
          </cell>
          <cell r="E10692">
            <v>0</v>
          </cell>
          <cell r="F10692">
            <v>0</v>
          </cell>
          <cell r="G10692">
            <v>0</v>
          </cell>
        </row>
        <row r="10693">
          <cell r="A10693" t="str">
            <v/>
          </cell>
          <cell r="B10693" t="str">
            <v/>
          </cell>
          <cell r="C10693">
            <v>0</v>
          </cell>
          <cell r="D10693" t="str">
            <v/>
          </cell>
          <cell r="E10693">
            <v>0</v>
          </cell>
          <cell r="F10693">
            <v>0</v>
          </cell>
          <cell r="G10693">
            <v>0</v>
          </cell>
        </row>
        <row r="10694">
          <cell r="A10694" t="str">
            <v/>
          </cell>
          <cell r="B10694" t="str">
            <v/>
          </cell>
          <cell r="C10694">
            <v>0</v>
          </cell>
          <cell r="D10694" t="str">
            <v/>
          </cell>
          <cell r="E10694">
            <v>0</v>
          </cell>
          <cell r="F10694">
            <v>0</v>
          </cell>
          <cell r="G10694">
            <v>0</v>
          </cell>
        </row>
        <row r="10695">
          <cell r="A10695" t="str">
            <v/>
          </cell>
          <cell r="B10695" t="str">
            <v/>
          </cell>
          <cell r="C10695">
            <v>0</v>
          </cell>
          <cell r="D10695" t="str">
            <v/>
          </cell>
          <cell r="E10695">
            <v>0</v>
          </cell>
          <cell r="F10695">
            <v>0</v>
          </cell>
          <cell r="G10695">
            <v>0</v>
          </cell>
        </row>
        <row r="10696">
          <cell r="A10696" t="str">
            <v/>
          </cell>
          <cell r="B10696" t="str">
            <v/>
          </cell>
          <cell r="C10696">
            <v>0</v>
          </cell>
          <cell r="D10696" t="str">
            <v/>
          </cell>
          <cell r="E10696">
            <v>0</v>
          </cell>
          <cell r="F10696">
            <v>0</v>
          </cell>
          <cell r="G10696">
            <v>0</v>
          </cell>
        </row>
        <row r="10697">
          <cell r="A10697">
            <v>0</v>
          </cell>
          <cell r="B10697">
            <v>0</v>
          </cell>
          <cell r="C10697">
            <v>0</v>
          </cell>
          <cell r="D10697">
            <v>0</v>
          </cell>
          <cell r="E10697">
            <v>0</v>
          </cell>
          <cell r="F10697" t="str">
            <v>Total C</v>
          </cell>
          <cell r="G10697">
            <v>0</v>
          </cell>
        </row>
        <row r="10698">
          <cell r="A10698">
            <v>0</v>
          </cell>
          <cell r="B10698">
            <v>0</v>
          </cell>
          <cell r="C10698">
            <v>0</v>
          </cell>
          <cell r="D10698">
            <v>0</v>
          </cell>
          <cell r="E10698">
            <v>0</v>
          </cell>
          <cell r="F10698">
            <v>0</v>
          </cell>
          <cell r="G10698">
            <v>0</v>
          </cell>
        </row>
        <row r="10699">
          <cell r="A10699" t="str">
            <v/>
          </cell>
          <cell r="B10699" t="str">
            <v/>
          </cell>
          <cell r="C10699">
            <v>0</v>
          </cell>
          <cell r="D10699" t="str">
            <v>Costo  Neto</v>
          </cell>
          <cell r="E10699">
            <v>0</v>
          </cell>
          <cell r="F10699" t="str">
            <v>Total D=A+B+C</v>
          </cell>
          <cell r="G10699">
            <v>0</v>
          </cell>
        </row>
        <row r="10701">
          <cell r="A10701" t="str">
            <v>ANALISIS DE PRECIOS</v>
          </cell>
          <cell r="B10701">
            <v>0</v>
          </cell>
          <cell r="C10701">
            <v>0</v>
          </cell>
          <cell r="D10701">
            <v>0</v>
          </cell>
          <cell r="E10701">
            <v>0</v>
          </cell>
          <cell r="F10701">
            <v>0</v>
          </cell>
          <cell r="G10701">
            <v>0</v>
          </cell>
        </row>
        <row r="10702">
          <cell r="A10702" t="str">
            <v>COMITENTE:</v>
          </cell>
          <cell r="B10702" t="str">
            <v>DIRECCIÓN DE ARQUITECTURA</v>
          </cell>
          <cell r="C10702">
            <v>0</v>
          </cell>
          <cell r="D10702">
            <v>0</v>
          </cell>
          <cell r="E10702">
            <v>0</v>
          </cell>
          <cell r="F10702">
            <v>0</v>
          </cell>
          <cell r="G10702">
            <v>0</v>
          </cell>
        </row>
        <row r="10703">
          <cell r="A10703" t="str">
            <v>CONTRATISTA:</v>
          </cell>
          <cell r="B10703" t="str">
            <v>FUNCIONALES SIGOP</v>
          </cell>
          <cell r="C10703">
            <v>0</v>
          </cell>
          <cell r="D10703">
            <v>0</v>
          </cell>
          <cell r="E10703">
            <v>0</v>
          </cell>
          <cell r="F10703">
            <v>0</v>
          </cell>
          <cell r="G10703">
            <v>0</v>
          </cell>
        </row>
        <row r="10704">
          <cell r="A10704" t="str">
            <v>OBRA:</v>
          </cell>
          <cell r="B10704" t="str">
            <v>PRUEBA PLANILLA DE MEDICION</v>
          </cell>
          <cell r="C10704">
            <v>0</v>
          </cell>
          <cell r="D10704">
            <v>0</v>
          </cell>
          <cell r="E10704">
            <v>0</v>
          </cell>
          <cell r="F10704" t="str">
            <v>PRECIOS A:</v>
          </cell>
          <cell r="G10704">
            <v>0</v>
          </cell>
        </row>
        <row r="10705">
          <cell r="A10705" t="str">
            <v>UBICACIÓN:</v>
          </cell>
          <cell r="B10705" t="str">
            <v>CENTRO CIVICO</v>
          </cell>
          <cell r="C10705">
            <v>0</v>
          </cell>
          <cell r="D10705">
            <v>0</v>
          </cell>
          <cell r="E10705">
            <v>0</v>
          </cell>
          <cell r="F10705">
            <v>0</v>
          </cell>
          <cell r="G10705">
            <v>0</v>
          </cell>
        </row>
        <row r="10706">
          <cell r="A10706" t="str">
            <v>RUBRO:</v>
          </cell>
          <cell r="B10706" t="str">
            <v/>
          </cell>
          <cell r="C10706" t="str">
            <v/>
          </cell>
          <cell r="D10706">
            <v>0</v>
          </cell>
          <cell r="E10706">
            <v>0</v>
          </cell>
          <cell r="F10706">
            <v>0</v>
          </cell>
          <cell r="G10706">
            <v>0</v>
          </cell>
        </row>
        <row r="10707">
          <cell r="A10707" t="str">
            <v>ITEM:</v>
          </cell>
          <cell r="B10707" t="str">
            <v/>
          </cell>
          <cell r="C10707" t="str">
            <v/>
          </cell>
          <cell r="D10707">
            <v>0</v>
          </cell>
          <cell r="E10707">
            <v>0</v>
          </cell>
          <cell r="F10707" t="str">
            <v>UNIDAD:</v>
          </cell>
          <cell r="G10707" t="str">
            <v/>
          </cell>
        </row>
        <row r="10708">
          <cell r="A10708">
            <v>0</v>
          </cell>
          <cell r="B10708">
            <v>0</v>
          </cell>
          <cell r="C10708">
            <v>0</v>
          </cell>
          <cell r="D10708">
            <v>0</v>
          </cell>
          <cell r="E10708">
            <v>0</v>
          </cell>
          <cell r="F10708">
            <v>0</v>
          </cell>
          <cell r="G10708">
            <v>0</v>
          </cell>
        </row>
        <row r="10709">
          <cell r="A10709" t="str">
            <v>DATOS REDETERMINACION</v>
          </cell>
          <cell r="B10709">
            <v>0</v>
          </cell>
          <cell r="C10709" t="str">
            <v>DESIGNACION</v>
          </cell>
          <cell r="D10709" t="str">
            <v>U</v>
          </cell>
          <cell r="E10709" t="str">
            <v>Cantidad</v>
          </cell>
          <cell r="F10709" t="str">
            <v>$ Unitarios</v>
          </cell>
          <cell r="G10709" t="str">
            <v>$ Parcial</v>
          </cell>
        </row>
        <row r="10710">
          <cell r="A10710" t="str">
            <v>CÓDIGO</v>
          </cell>
          <cell r="B10710" t="str">
            <v>DESCRIPCIÓN</v>
          </cell>
          <cell r="C10710">
            <v>0</v>
          </cell>
          <cell r="D10710">
            <v>0</v>
          </cell>
          <cell r="E10710">
            <v>0</v>
          </cell>
          <cell r="F10710">
            <v>0</v>
          </cell>
          <cell r="G10710">
            <v>0</v>
          </cell>
        </row>
        <row r="10711">
          <cell r="A10711">
            <v>0</v>
          </cell>
          <cell r="B10711">
            <v>0</v>
          </cell>
          <cell r="C10711" t="str">
            <v>A - MATERIALES</v>
          </cell>
          <cell r="D10711">
            <v>0</v>
          </cell>
          <cell r="E10711">
            <v>0</v>
          </cell>
          <cell r="F10711">
            <v>0</v>
          </cell>
          <cell r="G10711">
            <v>0</v>
          </cell>
        </row>
        <row r="10712">
          <cell r="A10712" t="str">
            <v/>
          </cell>
          <cell r="B10712" t="str">
            <v/>
          </cell>
          <cell r="C10712">
            <v>0</v>
          </cell>
          <cell r="D10712" t="str">
            <v/>
          </cell>
          <cell r="E10712">
            <v>0</v>
          </cell>
          <cell r="F10712">
            <v>0</v>
          </cell>
          <cell r="G10712">
            <v>0</v>
          </cell>
        </row>
        <row r="10713">
          <cell r="A10713" t="str">
            <v/>
          </cell>
          <cell r="B10713" t="str">
            <v/>
          </cell>
          <cell r="C10713">
            <v>0</v>
          </cell>
          <cell r="D10713" t="str">
            <v/>
          </cell>
          <cell r="E10713">
            <v>0</v>
          </cell>
          <cell r="F10713">
            <v>0</v>
          </cell>
          <cell r="G10713">
            <v>0</v>
          </cell>
        </row>
        <row r="10714">
          <cell r="A10714" t="str">
            <v/>
          </cell>
          <cell r="B10714" t="str">
            <v/>
          </cell>
          <cell r="C10714">
            <v>0</v>
          </cell>
          <cell r="D10714" t="str">
            <v/>
          </cell>
          <cell r="E10714">
            <v>0</v>
          </cell>
          <cell r="F10714">
            <v>0</v>
          </cell>
          <cell r="G10714">
            <v>0</v>
          </cell>
        </row>
        <row r="10715">
          <cell r="A10715" t="str">
            <v/>
          </cell>
          <cell r="B10715" t="str">
            <v/>
          </cell>
          <cell r="C10715">
            <v>0</v>
          </cell>
          <cell r="D10715" t="str">
            <v/>
          </cell>
          <cell r="E10715">
            <v>0</v>
          </cell>
          <cell r="F10715">
            <v>0</v>
          </cell>
          <cell r="G10715">
            <v>0</v>
          </cell>
        </row>
        <row r="10716">
          <cell r="A10716" t="str">
            <v/>
          </cell>
          <cell r="B10716" t="str">
            <v/>
          </cell>
          <cell r="C10716">
            <v>0</v>
          </cell>
          <cell r="D10716" t="str">
            <v/>
          </cell>
          <cell r="E10716">
            <v>0</v>
          </cell>
          <cell r="F10716">
            <v>0</v>
          </cell>
          <cell r="G10716">
            <v>0</v>
          </cell>
        </row>
        <row r="10717">
          <cell r="A10717" t="str">
            <v/>
          </cell>
          <cell r="B10717" t="str">
            <v/>
          </cell>
          <cell r="C10717">
            <v>0</v>
          </cell>
          <cell r="D10717" t="str">
            <v/>
          </cell>
          <cell r="E10717">
            <v>0</v>
          </cell>
          <cell r="F10717">
            <v>0</v>
          </cell>
          <cell r="G10717">
            <v>0</v>
          </cell>
        </row>
        <row r="10718">
          <cell r="A10718" t="str">
            <v/>
          </cell>
          <cell r="B10718" t="str">
            <v/>
          </cell>
          <cell r="C10718">
            <v>0</v>
          </cell>
          <cell r="D10718" t="str">
            <v/>
          </cell>
          <cell r="E10718">
            <v>0</v>
          </cell>
          <cell r="F10718">
            <v>0</v>
          </cell>
          <cell r="G10718">
            <v>0</v>
          </cell>
        </row>
        <row r="10719">
          <cell r="A10719" t="str">
            <v/>
          </cell>
          <cell r="B10719" t="str">
            <v/>
          </cell>
          <cell r="C10719">
            <v>0</v>
          </cell>
          <cell r="D10719" t="str">
            <v/>
          </cell>
          <cell r="E10719">
            <v>0</v>
          </cell>
          <cell r="F10719">
            <v>0</v>
          </cell>
          <cell r="G10719">
            <v>0</v>
          </cell>
        </row>
        <row r="10720">
          <cell r="A10720" t="str">
            <v/>
          </cell>
          <cell r="B10720" t="str">
            <v/>
          </cell>
          <cell r="C10720">
            <v>0</v>
          </cell>
          <cell r="D10720" t="str">
            <v/>
          </cell>
          <cell r="E10720">
            <v>0</v>
          </cell>
          <cell r="F10720">
            <v>0</v>
          </cell>
          <cell r="G10720">
            <v>0</v>
          </cell>
        </row>
        <row r="10721">
          <cell r="A10721" t="str">
            <v/>
          </cell>
          <cell r="B10721" t="str">
            <v/>
          </cell>
          <cell r="C10721">
            <v>0</v>
          </cell>
          <cell r="D10721" t="str">
            <v/>
          </cell>
          <cell r="E10721">
            <v>0</v>
          </cell>
          <cell r="F10721">
            <v>0</v>
          </cell>
          <cell r="G10721">
            <v>0</v>
          </cell>
        </row>
        <row r="10722">
          <cell r="A10722" t="str">
            <v/>
          </cell>
          <cell r="B10722" t="str">
            <v/>
          </cell>
          <cell r="C10722">
            <v>0</v>
          </cell>
          <cell r="D10722" t="str">
            <v/>
          </cell>
          <cell r="E10722">
            <v>0</v>
          </cell>
          <cell r="F10722">
            <v>0</v>
          </cell>
          <cell r="G10722">
            <v>0</v>
          </cell>
        </row>
        <row r="10723">
          <cell r="A10723" t="str">
            <v/>
          </cell>
          <cell r="B10723" t="str">
            <v/>
          </cell>
          <cell r="C10723">
            <v>0</v>
          </cell>
          <cell r="D10723" t="str">
            <v/>
          </cell>
          <cell r="E10723">
            <v>0</v>
          </cell>
          <cell r="F10723">
            <v>0</v>
          </cell>
          <cell r="G10723">
            <v>0</v>
          </cell>
        </row>
        <row r="10724">
          <cell r="A10724" t="str">
            <v/>
          </cell>
          <cell r="B10724" t="str">
            <v/>
          </cell>
          <cell r="C10724">
            <v>0</v>
          </cell>
          <cell r="D10724" t="str">
            <v/>
          </cell>
          <cell r="E10724">
            <v>0</v>
          </cell>
          <cell r="F10724">
            <v>0</v>
          </cell>
          <cell r="G10724">
            <v>0</v>
          </cell>
        </row>
        <row r="10725">
          <cell r="A10725" t="str">
            <v/>
          </cell>
          <cell r="B10725" t="str">
            <v/>
          </cell>
          <cell r="C10725">
            <v>0</v>
          </cell>
          <cell r="D10725" t="str">
            <v/>
          </cell>
          <cell r="E10725">
            <v>0</v>
          </cell>
          <cell r="F10725">
            <v>0</v>
          </cell>
          <cell r="G10725">
            <v>0</v>
          </cell>
        </row>
        <row r="10726">
          <cell r="A10726">
            <v>0</v>
          </cell>
          <cell r="B10726">
            <v>0</v>
          </cell>
          <cell r="C10726">
            <v>0</v>
          </cell>
          <cell r="D10726">
            <v>0</v>
          </cell>
          <cell r="E10726">
            <v>0</v>
          </cell>
          <cell r="F10726" t="str">
            <v>Total A</v>
          </cell>
          <cell r="G10726">
            <v>0</v>
          </cell>
        </row>
        <row r="10727">
          <cell r="A10727">
            <v>0</v>
          </cell>
          <cell r="B10727">
            <v>0</v>
          </cell>
          <cell r="C10727" t="str">
            <v>B - MANO DE OBRA</v>
          </cell>
          <cell r="D10727">
            <v>0</v>
          </cell>
          <cell r="E10727">
            <v>0</v>
          </cell>
          <cell r="F10727">
            <v>0</v>
          </cell>
          <cell r="G10727">
            <v>0</v>
          </cell>
        </row>
        <row r="10728">
          <cell r="A10728" t="str">
            <v/>
          </cell>
          <cell r="B10728">
            <v>0</v>
          </cell>
          <cell r="C10728">
            <v>0</v>
          </cell>
          <cell r="D10728" t="str">
            <v/>
          </cell>
          <cell r="E10728">
            <v>0</v>
          </cell>
          <cell r="F10728">
            <v>0</v>
          </cell>
          <cell r="G10728">
            <v>0</v>
          </cell>
        </row>
        <row r="10729">
          <cell r="A10729" t="str">
            <v/>
          </cell>
          <cell r="B10729">
            <v>0</v>
          </cell>
          <cell r="C10729">
            <v>0</v>
          </cell>
          <cell r="D10729" t="str">
            <v/>
          </cell>
          <cell r="E10729">
            <v>0</v>
          </cell>
          <cell r="F10729">
            <v>0</v>
          </cell>
          <cell r="G10729">
            <v>0</v>
          </cell>
        </row>
        <row r="10730">
          <cell r="A10730" t="str">
            <v/>
          </cell>
          <cell r="B10730">
            <v>0</v>
          </cell>
          <cell r="C10730">
            <v>0</v>
          </cell>
          <cell r="D10730" t="str">
            <v/>
          </cell>
          <cell r="E10730">
            <v>0</v>
          </cell>
          <cell r="F10730">
            <v>0</v>
          </cell>
          <cell r="G10730">
            <v>0</v>
          </cell>
        </row>
        <row r="10731">
          <cell r="A10731" t="str">
            <v/>
          </cell>
          <cell r="B10731">
            <v>0</v>
          </cell>
          <cell r="C10731">
            <v>0</v>
          </cell>
          <cell r="D10731" t="str">
            <v/>
          </cell>
          <cell r="E10731">
            <v>0</v>
          </cell>
          <cell r="F10731">
            <v>0</v>
          </cell>
          <cell r="G10731">
            <v>0</v>
          </cell>
        </row>
        <row r="10732">
          <cell r="A10732" t="str">
            <v/>
          </cell>
          <cell r="B10732">
            <v>0</v>
          </cell>
          <cell r="C10732">
            <v>0</v>
          </cell>
          <cell r="D10732" t="str">
            <v/>
          </cell>
          <cell r="E10732">
            <v>0</v>
          </cell>
          <cell r="F10732">
            <v>0</v>
          </cell>
          <cell r="G10732">
            <v>0</v>
          </cell>
        </row>
        <row r="10733">
          <cell r="A10733" t="str">
            <v/>
          </cell>
          <cell r="B10733">
            <v>0</v>
          </cell>
          <cell r="C10733">
            <v>0</v>
          </cell>
          <cell r="D10733" t="str">
            <v/>
          </cell>
          <cell r="E10733">
            <v>0</v>
          </cell>
          <cell r="F10733">
            <v>0</v>
          </cell>
          <cell r="G10733">
            <v>0</v>
          </cell>
        </row>
        <row r="10734">
          <cell r="A10734" t="str">
            <v/>
          </cell>
          <cell r="B10734">
            <v>0</v>
          </cell>
          <cell r="C10734">
            <v>0</v>
          </cell>
          <cell r="D10734" t="str">
            <v/>
          </cell>
          <cell r="E10734">
            <v>0</v>
          </cell>
          <cell r="F10734">
            <v>0</v>
          </cell>
          <cell r="G10734">
            <v>0</v>
          </cell>
        </row>
        <row r="10735">
          <cell r="A10735" t="str">
            <v/>
          </cell>
          <cell r="B10735">
            <v>0</v>
          </cell>
          <cell r="C10735">
            <v>0</v>
          </cell>
          <cell r="D10735" t="str">
            <v/>
          </cell>
          <cell r="E10735">
            <v>0</v>
          </cell>
          <cell r="F10735">
            <v>0</v>
          </cell>
          <cell r="G10735">
            <v>0</v>
          </cell>
        </row>
        <row r="10736">
          <cell r="A10736">
            <v>0</v>
          </cell>
          <cell r="B10736">
            <v>0</v>
          </cell>
          <cell r="C10736">
            <v>0</v>
          </cell>
          <cell r="D10736">
            <v>0</v>
          </cell>
          <cell r="E10736">
            <v>0</v>
          </cell>
          <cell r="F10736" t="str">
            <v>Total B</v>
          </cell>
          <cell r="G10736">
            <v>0</v>
          </cell>
        </row>
        <row r="10737">
          <cell r="A10737">
            <v>0</v>
          </cell>
          <cell r="B10737">
            <v>0</v>
          </cell>
          <cell r="C10737" t="str">
            <v>C - EQUIPOS</v>
          </cell>
          <cell r="D10737">
            <v>0</v>
          </cell>
          <cell r="E10737">
            <v>0</v>
          </cell>
          <cell r="F10737">
            <v>0</v>
          </cell>
          <cell r="G10737">
            <v>0</v>
          </cell>
        </row>
        <row r="10738">
          <cell r="A10738" t="str">
            <v/>
          </cell>
          <cell r="B10738" t="str">
            <v/>
          </cell>
          <cell r="C10738">
            <v>0</v>
          </cell>
          <cell r="D10738" t="str">
            <v/>
          </cell>
          <cell r="E10738">
            <v>0</v>
          </cell>
          <cell r="F10738">
            <v>0</v>
          </cell>
          <cell r="G10738">
            <v>0</v>
          </cell>
        </row>
        <row r="10739">
          <cell r="A10739" t="str">
            <v/>
          </cell>
          <cell r="B10739" t="str">
            <v/>
          </cell>
          <cell r="C10739">
            <v>0</v>
          </cell>
          <cell r="D10739" t="str">
            <v/>
          </cell>
          <cell r="E10739">
            <v>0</v>
          </cell>
          <cell r="F10739">
            <v>0</v>
          </cell>
          <cell r="G10739">
            <v>0</v>
          </cell>
        </row>
        <row r="10740">
          <cell r="A10740" t="str">
            <v/>
          </cell>
          <cell r="B10740" t="str">
            <v/>
          </cell>
          <cell r="C10740">
            <v>0</v>
          </cell>
          <cell r="D10740" t="str">
            <v/>
          </cell>
          <cell r="E10740">
            <v>0</v>
          </cell>
          <cell r="F10740">
            <v>0</v>
          </cell>
          <cell r="G10740">
            <v>0</v>
          </cell>
        </row>
        <row r="10741">
          <cell r="A10741" t="str">
            <v/>
          </cell>
          <cell r="B10741" t="str">
            <v/>
          </cell>
          <cell r="C10741">
            <v>0</v>
          </cell>
          <cell r="D10741" t="str">
            <v/>
          </cell>
          <cell r="E10741">
            <v>0</v>
          </cell>
          <cell r="F10741">
            <v>0</v>
          </cell>
          <cell r="G10741">
            <v>0</v>
          </cell>
        </row>
        <row r="10742">
          <cell r="A10742" t="str">
            <v/>
          </cell>
          <cell r="B10742" t="str">
            <v/>
          </cell>
          <cell r="C10742">
            <v>0</v>
          </cell>
          <cell r="D10742" t="str">
            <v/>
          </cell>
          <cell r="E10742">
            <v>0</v>
          </cell>
          <cell r="F10742">
            <v>0</v>
          </cell>
          <cell r="G10742">
            <v>0</v>
          </cell>
        </row>
        <row r="10743">
          <cell r="A10743" t="str">
            <v/>
          </cell>
          <cell r="B10743" t="str">
            <v/>
          </cell>
          <cell r="C10743">
            <v>0</v>
          </cell>
          <cell r="D10743" t="str">
            <v/>
          </cell>
          <cell r="E10743">
            <v>0</v>
          </cell>
          <cell r="F10743">
            <v>0</v>
          </cell>
          <cell r="G10743">
            <v>0</v>
          </cell>
        </row>
        <row r="10744">
          <cell r="A10744" t="str">
            <v/>
          </cell>
          <cell r="B10744" t="str">
            <v/>
          </cell>
          <cell r="C10744">
            <v>0</v>
          </cell>
          <cell r="D10744" t="str">
            <v/>
          </cell>
          <cell r="E10744">
            <v>0</v>
          </cell>
          <cell r="F10744">
            <v>0</v>
          </cell>
          <cell r="G10744">
            <v>0</v>
          </cell>
        </row>
        <row r="10745">
          <cell r="A10745" t="str">
            <v/>
          </cell>
          <cell r="B10745" t="str">
            <v/>
          </cell>
          <cell r="C10745">
            <v>0</v>
          </cell>
          <cell r="D10745" t="str">
            <v/>
          </cell>
          <cell r="E10745">
            <v>0</v>
          </cell>
          <cell r="F10745">
            <v>0</v>
          </cell>
          <cell r="G10745">
            <v>0</v>
          </cell>
        </row>
        <row r="10746">
          <cell r="A10746" t="str">
            <v/>
          </cell>
          <cell r="B10746" t="str">
            <v/>
          </cell>
          <cell r="C10746">
            <v>0</v>
          </cell>
          <cell r="D10746" t="str">
            <v/>
          </cell>
          <cell r="E10746">
            <v>0</v>
          </cell>
          <cell r="F10746">
            <v>0</v>
          </cell>
          <cell r="G10746">
            <v>0</v>
          </cell>
        </row>
        <row r="10747">
          <cell r="A10747">
            <v>0</v>
          </cell>
          <cell r="B10747">
            <v>0</v>
          </cell>
          <cell r="C10747">
            <v>0</v>
          </cell>
          <cell r="D10747">
            <v>0</v>
          </cell>
          <cell r="E10747">
            <v>0</v>
          </cell>
          <cell r="F10747" t="str">
            <v>Total C</v>
          </cell>
          <cell r="G10747">
            <v>0</v>
          </cell>
        </row>
        <row r="10748">
          <cell r="A10748">
            <v>0</v>
          </cell>
          <cell r="B10748">
            <v>0</v>
          </cell>
          <cell r="C10748">
            <v>0</v>
          </cell>
          <cell r="D10748">
            <v>0</v>
          </cell>
          <cell r="E10748">
            <v>0</v>
          </cell>
          <cell r="F10748">
            <v>0</v>
          </cell>
          <cell r="G10748">
            <v>0</v>
          </cell>
        </row>
        <row r="10749">
          <cell r="A10749" t="str">
            <v/>
          </cell>
          <cell r="B10749" t="str">
            <v/>
          </cell>
          <cell r="C10749">
            <v>0</v>
          </cell>
          <cell r="D10749" t="str">
            <v>Costo  Neto</v>
          </cell>
          <cell r="E10749">
            <v>0</v>
          </cell>
          <cell r="F10749" t="str">
            <v>Total D=A+B+C</v>
          </cell>
          <cell r="G10749">
            <v>0</v>
          </cell>
        </row>
        <row r="10751">
          <cell r="A10751" t="str">
            <v>ANALISIS DE PRECIOS</v>
          </cell>
          <cell r="B10751">
            <v>0</v>
          </cell>
          <cell r="C10751">
            <v>0</v>
          </cell>
          <cell r="D10751">
            <v>0</v>
          </cell>
          <cell r="E10751">
            <v>0</v>
          </cell>
          <cell r="F10751">
            <v>0</v>
          </cell>
          <cell r="G10751">
            <v>0</v>
          </cell>
        </row>
        <row r="10752">
          <cell r="A10752" t="str">
            <v>COMITENTE:</v>
          </cell>
          <cell r="B10752" t="str">
            <v>DIRECCIÓN DE ARQUITECTURA</v>
          </cell>
          <cell r="C10752">
            <v>0</v>
          </cell>
          <cell r="D10752">
            <v>0</v>
          </cell>
          <cell r="E10752">
            <v>0</v>
          </cell>
          <cell r="F10752">
            <v>0</v>
          </cell>
          <cell r="G10752">
            <v>0</v>
          </cell>
        </row>
        <row r="10753">
          <cell r="A10753" t="str">
            <v>CONTRATISTA:</v>
          </cell>
          <cell r="B10753" t="str">
            <v>FUNCIONALES SIGOP</v>
          </cell>
          <cell r="C10753">
            <v>0</v>
          </cell>
          <cell r="D10753">
            <v>0</v>
          </cell>
          <cell r="E10753">
            <v>0</v>
          </cell>
          <cell r="F10753">
            <v>0</v>
          </cell>
          <cell r="G10753">
            <v>0</v>
          </cell>
        </row>
        <row r="10754">
          <cell r="A10754" t="str">
            <v>OBRA:</v>
          </cell>
          <cell r="B10754" t="str">
            <v>PRUEBA PLANILLA DE MEDICION</v>
          </cell>
          <cell r="C10754">
            <v>0</v>
          </cell>
          <cell r="D10754">
            <v>0</v>
          </cell>
          <cell r="E10754">
            <v>0</v>
          </cell>
          <cell r="F10754" t="str">
            <v>PRECIOS A:</v>
          </cell>
          <cell r="G10754">
            <v>0</v>
          </cell>
        </row>
        <row r="10755">
          <cell r="A10755" t="str">
            <v>UBICACIÓN:</v>
          </cell>
          <cell r="B10755" t="str">
            <v>CENTRO CIVICO</v>
          </cell>
          <cell r="C10755">
            <v>0</v>
          </cell>
          <cell r="D10755">
            <v>0</v>
          </cell>
          <cell r="E10755">
            <v>0</v>
          </cell>
          <cell r="F10755">
            <v>0</v>
          </cell>
          <cell r="G10755">
            <v>0</v>
          </cell>
        </row>
        <row r="10756">
          <cell r="A10756" t="str">
            <v>RUBRO:</v>
          </cell>
          <cell r="B10756" t="str">
            <v/>
          </cell>
          <cell r="C10756" t="str">
            <v/>
          </cell>
          <cell r="D10756">
            <v>0</v>
          </cell>
          <cell r="E10756">
            <v>0</v>
          </cell>
          <cell r="F10756">
            <v>0</v>
          </cell>
          <cell r="G10756">
            <v>0</v>
          </cell>
        </row>
        <row r="10757">
          <cell r="A10757" t="str">
            <v>ITEM:</v>
          </cell>
          <cell r="B10757" t="str">
            <v/>
          </cell>
          <cell r="C10757" t="str">
            <v/>
          </cell>
          <cell r="D10757">
            <v>0</v>
          </cell>
          <cell r="E10757">
            <v>0</v>
          </cell>
          <cell r="F10757" t="str">
            <v>UNIDAD:</v>
          </cell>
          <cell r="G10757" t="str">
            <v/>
          </cell>
        </row>
        <row r="10758">
          <cell r="A10758">
            <v>0</v>
          </cell>
          <cell r="B10758">
            <v>0</v>
          </cell>
          <cell r="C10758">
            <v>0</v>
          </cell>
          <cell r="D10758">
            <v>0</v>
          </cell>
          <cell r="E10758">
            <v>0</v>
          </cell>
          <cell r="F10758">
            <v>0</v>
          </cell>
          <cell r="G10758">
            <v>0</v>
          </cell>
        </row>
        <row r="10759">
          <cell r="A10759" t="str">
            <v>DATOS REDETERMINACION</v>
          </cell>
          <cell r="B10759">
            <v>0</v>
          </cell>
          <cell r="C10759" t="str">
            <v>DESIGNACION</v>
          </cell>
          <cell r="D10759" t="str">
            <v>U</v>
          </cell>
          <cell r="E10759" t="str">
            <v>Cantidad</v>
          </cell>
          <cell r="F10759" t="str">
            <v>$ Unitarios</v>
          </cell>
          <cell r="G10759" t="str">
            <v>$ Parcial</v>
          </cell>
        </row>
        <row r="10760">
          <cell r="A10760" t="str">
            <v>CÓDIGO</v>
          </cell>
          <cell r="B10760" t="str">
            <v>DESCRIPCIÓN</v>
          </cell>
          <cell r="C10760">
            <v>0</v>
          </cell>
          <cell r="D10760">
            <v>0</v>
          </cell>
          <cell r="E10760">
            <v>0</v>
          </cell>
          <cell r="F10760">
            <v>0</v>
          </cell>
          <cell r="G10760">
            <v>0</v>
          </cell>
        </row>
        <row r="10761">
          <cell r="A10761">
            <v>0</v>
          </cell>
          <cell r="B10761">
            <v>0</v>
          </cell>
          <cell r="C10761" t="str">
            <v>A - MATERIALES</v>
          </cell>
          <cell r="D10761">
            <v>0</v>
          </cell>
          <cell r="E10761">
            <v>0</v>
          </cell>
          <cell r="F10761">
            <v>0</v>
          </cell>
          <cell r="G10761">
            <v>0</v>
          </cell>
        </row>
        <row r="10762">
          <cell r="A10762" t="str">
            <v/>
          </cell>
          <cell r="B10762" t="str">
            <v/>
          </cell>
          <cell r="C10762">
            <v>0</v>
          </cell>
          <cell r="D10762" t="str">
            <v/>
          </cell>
          <cell r="E10762">
            <v>0</v>
          </cell>
          <cell r="F10762">
            <v>0</v>
          </cell>
          <cell r="G10762">
            <v>0</v>
          </cell>
        </row>
        <row r="10763">
          <cell r="A10763" t="str">
            <v/>
          </cell>
          <cell r="B10763" t="str">
            <v/>
          </cell>
          <cell r="C10763">
            <v>0</v>
          </cell>
          <cell r="D10763" t="str">
            <v/>
          </cell>
          <cell r="E10763">
            <v>0</v>
          </cell>
          <cell r="F10763">
            <v>0</v>
          </cell>
          <cell r="G10763">
            <v>0</v>
          </cell>
        </row>
        <row r="10764">
          <cell r="A10764" t="str">
            <v/>
          </cell>
          <cell r="B10764" t="str">
            <v/>
          </cell>
          <cell r="C10764">
            <v>0</v>
          </cell>
          <cell r="D10764" t="str">
            <v/>
          </cell>
          <cell r="E10764">
            <v>0</v>
          </cell>
          <cell r="F10764">
            <v>0</v>
          </cell>
          <cell r="G10764">
            <v>0</v>
          </cell>
        </row>
        <row r="10765">
          <cell r="A10765" t="str">
            <v/>
          </cell>
          <cell r="B10765" t="str">
            <v/>
          </cell>
          <cell r="C10765">
            <v>0</v>
          </cell>
          <cell r="D10765" t="str">
            <v/>
          </cell>
          <cell r="E10765">
            <v>0</v>
          </cell>
          <cell r="F10765">
            <v>0</v>
          </cell>
          <cell r="G10765">
            <v>0</v>
          </cell>
        </row>
        <row r="10766">
          <cell r="A10766" t="str">
            <v/>
          </cell>
          <cell r="B10766" t="str">
            <v/>
          </cell>
          <cell r="C10766">
            <v>0</v>
          </cell>
          <cell r="D10766" t="str">
            <v/>
          </cell>
          <cell r="E10766">
            <v>0</v>
          </cell>
          <cell r="F10766">
            <v>0</v>
          </cell>
          <cell r="G10766">
            <v>0</v>
          </cell>
        </row>
        <row r="10767">
          <cell r="A10767" t="str">
            <v/>
          </cell>
          <cell r="B10767" t="str">
            <v/>
          </cell>
          <cell r="C10767">
            <v>0</v>
          </cell>
          <cell r="D10767" t="str">
            <v/>
          </cell>
          <cell r="E10767">
            <v>0</v>
          </cell>
          <cell r="F10767">
            <v>0</v>
          </cell>
          <cell r="G10767">
            <v>0</v>
          </cell>
        </row>
        <row r="10768">
          <cell r="A10768" t="str">
            <v/>
          </cell>
          <cell r="B10768" t="str">
            <v/>
          </cell>
          <cell r="C10768">
            <v>0</v>
          </cell>
          <cell r="D10768" t="str">
            <v/>
          </cell>
          <cell r="E10768">
            <v>0</v>
          </cell>
          <cell r="F10768">
            <v>0</v>
          </cell>
          <cell r="G10768">
            <v>0</v>
          </cell>
        </row>
        <row r="10769">
          <cell r="A10769" t="str">
            <v/>
          </cell>
          <cell r="B10769" t="str">
            <v/>
          </cell>
          <cell r="C10769">
            <v>0</v>
          </cell>
          <cell r="D10769" t="str">
            <v/>
          </cell>
          <cell r="E10769">
            <v>0</v>
          </cell>
          <cell r="F10769">
            <v>0</v>
          </cell>
          <cell r="G10769">
            <v>0</v>
          </cell>
        </row>
        <row r="10770">
          <cell r="A10770" t="str">
            <v/>
          </cell>
          <cell r="B10770" t="str">
            <v/>
          </cell>
          <cell r="C10770">
            <v>0</v>
          </cell>
          <cell r="D10770" t="str">
            <v/>
          </cell>
          <cell r="E10770">
            <v>0</v>
          </cell>
          <cell r="F10770">
            <v>0</v>
          </cell>
          <cell r="G10770">
            <v>0</v>
          </cell>
        </row>
        <row r="10771">
          <cell r="A10771" t="str">
            <v/>
          </cell>
          <cell r="B10771" t="str">
            <v/>
          </cell>
          <cell r="C10771">
            <v>0</v>
          </cell>
          <cell r="D10771" t="str">
            <v/>
          </cell>
          <cell r="E10771">
            <v>0</v>
          </cell>
          <cell r="F10771">
            <v>0</v>
          </cell>
          <cell r="G10771">
            <v>0</v>
          </cell>
        </row>
        <row r="10772">
          <cell r="A10772" t="str">
            <v/>
          </cell>
          <cell r="B10772" t="str">
            <v/>
          </cell>
          <cell r="C10772">
            <v>0</v>
          </cell>
          <cell r="D10772" t="str">
            <v/>
          </cell>
          <cell r="E10772">
            <v>0</v>
          </cell>
          <cell r="F10772">
            <v>0</v>
          </cell>
          <cell r="G10772">
            <v>0</v>
          </cell>
        </row>
        <row r="10773">
          <cell r="A10773" t="str">
            <v/>
          </cell>
          <cell r="B10773" t="str">
            <v/>
          </cell>
          <cell r="C10773">
            <v>0</v>
          </cell>
          <cell r="D10773" t="str">
            <v/>
          </cell>
          <cell r="E10773">
            <v>0</v>
          </cell>
          <cell r="F10773">
            <v>0</v>
          </cell>
          <cell r="G10773">
            <v>0</v>
          </cell>
        </row>
        <row r="10774">
          <cell r="A10774" t="str">
            <v/>
          </cell>
          <cell r="B10774" t="str">
            <v/>
          </cell>
          <cell r="C10774">
            <v>0</v>
          </cell>
          <cell r="D10774" t="str">
            <v/>
          </cell>
          <cell r="E10774">
            <v>0</v>
          </cell>
          <cell r="F10774">
            <v>0</v>
          </cell>
          <cell r="G10774">
            <v>0</v>
          </cell>
        </row>
        <row r="10775">
          <cell r="A10775" t="str">
            <v/>
          </cell>
          <cell r="B10775" t="str">
            <v/>
          </cell>
          <cell r="C10775">
            <v>0</v>
          </cell>
          <cell r="D10775" t="str">
            <v/>
          </cell>
          <cell r="E10775">
            <v>0</v>
          </cell>
          <cell r="F10775">
            <v>0</v>
          </cell>
          <cell r="G10775">
            <v>0</v>
          </cell>
        </row>
        <row r="10776">
          <cell r="A10776">
            <v>0</v>
          </cell>
          <cell r="B10776">
            <v>0</v>
          </cell>
          <cell r="C10776">
            <v>0</v>
          </cell>
          <cell r="D10776">
            <v>0</v>
          </cell>
          <cell r="E10776">
            <v>0</v>
          </cell>
          <cell r="F10776" t="str">
            <v>Total A</v>
          </cell>
          <cell r="G10776">
            <v>0</v>
          </cell>
        </row>
        <row r="10777">
          <cell r="A10777">
            <v>0</v>
          </cell>
          <cell r="B10777">
            <v>0</v>
          </cell>
          <cell r="C10777" t="str">
            <v>B - MANO DE OBRA</v>
          </cell>
          <cell r="D10777">
            <v>0</v>
          </cell>
          <cell r="E10777">
            <v>0</v>
          </cell>
          <cell r="F10777">
            <v>0</v>
          </cell>
          <cell r="G10777">
            <v>0</v>
          </cell>
        </row>
        <row r="10778">
          <cell r="A10778" t="str">
            <v/>
          </cell>
          <cell r="B10778">
            <v>0</v>
          </cell>
          <cell r="C10778">
            <v>0</v>
          </cell>
          <cell r="D10778" t="str">
            <v/>
          </cell>
          <cell r="E10778">
            <v>0</v>
          </cell>
          <cell r="F10778">
            <v>0</v>
          </cell>
          <cell r="G10778">
            <v>0</v>
          </cell>
        </row>
        <row r="10779">
          <cell r="A10779" t="str">
            <v/>
          </cell>
          <cell r="B10779">
            <v>0</v>
          </cell>
          <cell r="C10779">
            <v>0</v>
          </cell>
          <cell r="D10779" t="str">
            <v/>
          </cell>
          <cell r="E10779">
            <v>0</v>
          </cell>
          <cell r="F10779">
            <v>0</v>
          </cell>
          <cell r="G10779">
            <v>0</v>
          </cell>
        </row>
        <row r="10780">
          <cell r="A10780" t="str">
            <v/>
          </cell>
          <cell r="B10780">
            <v>0</v>
          </cell>
          <cell r="C10780">
            <v>0</v>
          </cell>
          <cell r="D10780" t="str">
            <v/>
          </cell>
          <cell r="E10780">
            <v>0</v>
          </cell>
          <cell r="F10780">
            <v>0</v>
          </cell>
          <cell r="G10780">
            <v>0</v>
          </cell>
        </row>
        <row r="10781">
          <cell r="A10781" t="str">
            <v/>
          </cell>
          <cell r="B10781">
            <v>0</v>
          </cell>
          <cell r="C10781">
            <v>0</v>
          </cell>
          <cell r="D10781" t="str">
            <v/>
          </cell>
          <cell r="E10781">
            <v>0</v>
          </cell>
          <cell r="F10781">
            <v>0</v>
          </cell>
          <cell r="G10781">
            <v>0</v>
          </cell>
        </row>
        <row r="10782">
          <cell r="A10782" t="str">
            <v/>
          </cell>
          <cell r="B10782">
            <v>0</v>
          </cell>
          <cell r="C10782">
            <v>0</v>
          </cell>
          <cell r="D10782" t="str">
            <v/>
          </cell>
          <cell r="E10782">
            <v>0</v>
          </cell>
          <cell r="F10782">
            <v>0</v>
          </cell>
          <cell r="G10782">
            <v>0</v>
          </cell>
        </row>
        <row r="10783">
          <cell r="A10783" t="str">
            <v/>
          </cell>
          <cell r="B10783">
            <v>0</v>
          </cell>
          <cell r="C10783">
            <v>0</v>
          </cell>
          <cell r="D10783" t="str">
            <v/>
          </cell>
          <cell r="E10783">
            <v>0</v>
          </cell>
          <cell r="F10783">
            <v>0</v>
          </cell>
          <cell r="G10783">
            <v>0</v>
          </cell>
        </row>
        <row r="10784">
          <cell r="A10784" t="str">
            <v/>
          </cell>
          <cell r="B10784">
            <v>0</v>
          </cell>
          <cell r="C10784">
            <v>0</v>
          </cell>
          <cell r="D10784" t="str">
            <v/>
          </cell>
          <cell r="E10784">
            <v>0</v>
          </cell>
          <cell r="F10784">
            <v>0</v>
          </cell>
          <cell r="G10784">
            <v>0</v>
          </cell>
        </row>
        <row r="10785">
          <cell r="A10785" t="str">
            <v/>
          </cell>
          <cell r="B10785">
            <v>0</v>
          </cell>
          <cell r="C10785">
            <v>0</v>
          </cell>
          <cell r="D10785" t="str">
            <v/>
          </cell>
          <cell r="E10785">
            <v>0</v>
          </cell>
          <cell r="F10785">
            <v>0</v>
          </cell>
          <cell r="G10785">
            <v>0</v>
          </cell>
        </row>
        <row r="10786">
          <cell r="A10786">
            <v>0</v>
          </cell>
          <cell r="B10786">
            <v>0</v>
          </cell>
          <cell r="C10786">
            <v>0</v>
          </cell>
          <cell r="D10786">
            <v>0</v>
          </cell>
          <cell r="E10786">
            <v>0</v>
          </cell>
          <cell r="F10786" t="str">
            <v>Total B</v>
          </cell>
          <cell r="G10786">
            <v>0</v>
          </cell>
        </row>
        <row r="10787">
          <cell r="A10787">
            <v>0</v>
          </cell>
          <cell r="B10787">
            <v>0</v>
          </cell>
          <cell r="C10787" t="str">
            <v>C - EQUIPOS</v>
          </cell>
          <cell r="D10787">
            <v>0</v>
          </cell>
          <cell r="E10787">
            <v>0</v>
          </cell>
          <cell r="F10787">
            <v>0</v>
          </cell>
          <cell r="G10787">
            <v>0</v>
          </cell>
        </row>
        <row r="10788">
          <cell r="A10788" t="str">
            <v/>
          </cell>
          <cell r="B10788" t="str">
            <v/>
          </cell>
          <cell r="C10788">
            <v>0</v>
          </cell>
          <cell r="D10788" t="str">
            <v/>
          </cell>
          <cell r="E10788">
            <v>0</v>
          </cell>
          <cell r="F10788">
            <v>0</v>
          </cell>
          <cell r="G10788">
            <v>0</v>
          </cell>
        </row>
        <row r="10789">
          <cell r="A10789" t="str">
            <v/>
          </cell>
          <cell r="B10789" t="str">
            <v/>
          </cell>
          <cell r="C10789">
            <v>0</v>
          </cell>
          <cell r="D10789" t="str">
            <v/>
          </cell>
          <cell r="E10789">
            <v>0</v>
          </cell>
          <cell r="F10789">
            <v>0</v>
          </cell>
          <cell r="G10789">
            <v>0</v>
          </cell>
        </row>
        <row r="10790">
          <cell r="A10790" t="str">
            <v/>
          </cell>
          <cell r="B10790" t="str">
            <v/>
          </cell>
          <cell r="C10790">
            <v>0</v>
          </cell>
          <cell r="D10790" t="str">
            <v/>
          </cell>
          <cell r="E10790">
            <v>0</v>
          </cell>
          <cell r="F10790">
            <v>0</v>
          </cell>
          <cell r="G10790">
            <v>0</v>
          </cell>
        </row>
        <row r="10791">
          <cell r="A10791" t="str">
            <v/>
          </cell>
          <cell r="B10791" t="str">
            <v/>
          </cell>
          <cell r="C10791">
            <v>0</v>
          </cell>
          <cell r="D10791" t="str">
            <v/>
          </cell>
          <cell r="E10791">
            <v>0</v>
          </cell>
          <cell r="F10791">
            <v>0</v>
          </cell>
          <cell r="G10791">
            <v>0</v>
          </cell>
        </row>
        <row r="10792">
          <cell r="A10792" t="str">
            <v/>
          </cell>
          <cell r="B10792" t="str">
            <v/>
          </cell>
          <cell r="C10792">
            <v>0</v>
          </cell>
          <cell r="D10792" t="str">
            <v/>
          </cell>
          <cell r="E10792">
            <v>0</v>
          </cell>
          <cell r="F10792">
            <v>0</v>
          </cell>
          <cell r="G10792">
            <v>0</v>
          </cell>
        </row>
        <row r="10793">
          <cell r="A10793" t="str">
            <v/>
          </cell>
          <cell r="B10793" t="str">
            <v/>
          </cell>
          <cell r="C10793">
            <v>0</v>
          </cell>
          <cell r="D10793" t="str">
            <v/>
          </cell>
          <cell r="E10793">
            <v>0</v>
          </cell>
          <cell r="F10793">
            <v>0</v>
          </cell>
          <cell r="G10793">
            <v>0</v>
          </cell>
        </row>
        <row r="10794">
          <cell r="A10794" t="str">
            <v/>
          </cell>
          <cell r="B10794" t="str">
            <v/>
          </cell>
          <cell r="C10794">
            <v>0</v>
          </cell>
          <cell r="D10794" t="str">
            <v/>
          </cell>
          <cell r="E10794">
            <v>0</v>
          </cell>
          <cell r="F10794">
            <v>0</v>
          </cell>
          <cell r="G10794">
            <v>0</v>
          </cell>
        </row>
        <row r="10795">
          <cell r="A10795" t="str">
            <v/>
          </cell>
          <cell r="B10795" t="str">
            <v/>
          </cell>
          <cell r="C10795">
            <v>0</v>
          </cell>
          <cell r="D10795" t="str">
            <v/>
          </cell>
          <cell r="E10795">
            <v>0</v>
          </cell>
          <cell r="F10795">
            <v>0</v>
          </cell>
          <cell r="G10795">
            <v>0</v>
          </cell>
        </row>
        <row r="10796">
          <cell r="A10796" t="str">
            <v/>
          </cell>
          <cell r="B10796" t="str">
            <v/>
          </cell>
          <cell r="C10796">
            <v>0</v>
          </cell>
          <cell r="D10796" t="str">
            <v/>
          </cell>
          <cell r="E10796">
            <v>0</v>
          </cell>
          <cell r="F10796">
            <v>0</v>
          </cell>
          <cell r="G10796">
            <v>0</v>
          </cell>
        </row>
        <row r="10797">
          <cell r="A10797">
            <v>0</v>
          </cell>
          <cell r="B10797">
            <v>0</v>
          </cell>
          <cell r="C10797">
            <v>0</v>
          </cell>
          <cell r="D10797">
            <v>0</v>
          </cell>
          <cell r="E10797">
            <v>0</v>
          </cell>
          <cell r="F10797" t="str">
            <v>Total C</v>
          </cell>
          <cell r="G10797">
            <v>0</v>
          </cell>
        </row>
        <row r="10798">
          <cell r="A10798">
            <v>0</v>
          </cell>
          <cell r="B10798">
            <v>0</v>
          </cell>
          <cell r="C10798">
            <v>0</v>
          </cell>
          <cell r="D10798">
            <v>0</v>
          </cell>
          <cell r="E10798">
            <v>0</v>
          </cell>
          <cell r="F10798">
            <v>0</v>
          </cell>
          <cell r="G10798">
            <v>0</v>
          </cell>
        </row>
        <row r="10799">
          <cell r="A10799" t="str">
            <v/>
          </cell>
          <cell r="B10799" t="str">
            <v/>
          </cell>
          <cell r="C10799">
            <v>0</v>
          </cell>
          <cell r="D10799" t="str">
            <v>Costo  Neto</v>
          </cell>
          <cell r="E10799">
            <v>0</v>
          </cell>
          <cell r="F10799" t="str">
            <v>Total D=A+B+C</v>
          </cell>
          <cell r="G10799">
            <v>0</v>
          </cell>
        </row>
        <row r="10801">
          <cell r="A10801" t="str">
            <v>ANALISIS DE PRECIOS</v>
          </cell>
          <cell r="B10801">
            <v>0</v>
          </cell>
          <cell r="C10801">
            <v>0</v>
          </cell>
          <cell r="D10801">
            <v>0</v>
          </cell>
          <cell r="E10801">
            <v>0</v>
          </cell>
          <cell r="F10801">
            <v>0</v>
          </cell>
          <cell r="G10801">
            <v>0</v>
          </cell>
        </row>
        <row r="10802">
          <cell r="A10802" t="str">
            <v>COMITENTE:</v>
          </cell>
          <cell r="B10802" t="str">
            <v>DIRECCIÓN DE ARQUITECTURA</v>
          </cell>
          <cell r="C10802">
            <v>0</v>
          </cell>
          <cell r="D10802">
            <v>0</v>
          </cell>
          <cell r="E10802">
            <v>0</v>
          </cell>
          <cell r="F10802">
            <v>0</v>
          </cell>
          <cell r="G10802">
            <v>0</v>
          </cell>
        </row>
        <row r="10803">
          <cell r="A10803" t="str">
            <v>CONTRATISTA:</v>
          </cell>
          <cell r="B10803" t="str">
            <v>FUNCIONALES SIGOP</v>
          </cell>
          <cell r="C10803">
            <v>0</v>
          </cell>
          <cell r="D10803">
            <v>0</v>
          </cell>
          <cell r="E10803">
            <v>0</v>
          </cell>
          <cell r="F10803">
            <v>0</v>
          </cell>
          <cell r="G10803">
            <v>0</v>
          </cell>
        </row>
        <row r="10804">
          <cell r="A10804" t="str">
            <v>OBRA:</v>
          </cell>
          <cell r="B10804" t="str">
            <v>PRUEBA PLANILLA DE MEDICION</v>
          </cell>
          <cell r="C10804">
            <v>0</v>
          </cell>
          <cell r="D10804">
            <v>0</v>
          </cell>
          <cell r="E10804">
            <v>0</v>
          </cell>
          <cell r="F10804" t="str">
            <v>PRECIOS A:</v>
          </cell>
          <cell r="G10804">
            <v>0</v>
          </cell>
        </row>
        <row r="10805">
          <cell r="A10805" t="str">
            <v>UBICACIÓN:</v>
          </cell>
          <cell r="B10805" t="str">
            <v>CENTRO CIVICO</v>
          </cell>
          <cell r="C10805">
            <v>0</v>
          </cell>
          <cell r="D10805">
            <v>0</v>
          </cell>
          <cell r="E10805">
            <v>0</v>
          </cell>
          <cell r="F10805">
            <v>0</v>
          </cell>
          <cell r="G10805">
            <v>0</v>
          </cell>
        </row>
        <row r="10806">
          <cell r="A10806" t="str">
            <v>RUBRO:</v>
          </cell>
          <cell r="B10806" t="str">
            <v/>
          </cell>
          <cell r="C10806" t="str">
            <v/>
          </cell>
          <cell r="D10806">
            <v>0</v>
          </cell>
          <cell r="E10806">
            <v>0</v>
          </cell>
          <cell r="F10806">
            <v>0</v>
          </cell>
          <cell r="G10806">
            <v>0</v>
          </cell>
        </row>
        <row r="10807">
          <cell r="A10807" t="str">
            <v>ITEM:</v>
          </cell>
          <cell r="B10807" t="str">
            <v/>
          </cell>
          <cell r="C10807" t="str">
            <v/>
          </cell>
          <cell r="D10807">
            <v>0</v>
          </cell>
          <cell r="E10807">
            <v>0</v>
          </cell>
          <cell r="F10807" t="str">
            <v>UNIDAD:</v>
          </cell>
          <cell r="G10807" t="str">
            <v/>
          </cell>
        </row>
        <row r="10808">
          <cell r="A10808">
            <v>0</v>
          </cell>
          <cell r="B10808">
            <v>0</v>
          </cell>
          <cell r="C10808">
            <v>0</v>
          </cell>
          <cell r="D10808">
            <v>0</v>
          </cell>
          <cell r="E10808">
            <v>0</v>
          </cell>
          <cell r="F10808">
            <v>0</v>
          </cell>
          <cell r="G10808">
            <v>0</v>
          </cell>
        </row>
        <row r="10809">
          <cell r="A10809" t="str">
            <v>DATOS REDETERMINACION</v>
          </cell>
          <cell r="B10809">
            <v>0</v>
          </cell>
          <cell r="C10809" t="str">
            <v>DESIGNACION</v>
          </cell>
          <cell r="D10809" t="str">
            <v>U</v>
          </cell>
          <cell r="E10809" t="str">
            <v>Cantidad</v>
          </cell>
          <cell r="F10809" t="str">
            <v>$ Unitarios</v>
          </cell>
          <cell r="G10809" t="str">
            <v>$ Parcial</v>
          </cell>
        </row>
        <row r="10810">
          <cell r="A10810" t="str">
            <v>CÓDIGO</v>
          </cell>
          <cell r="B10810" t="str">
            <v>DESCRIPCIÓN</v>
          </cell>
          <cell r="C10810">
            <v>0</v>
          </cell>
          <cell r="D10810">
            <v>0</v>
          </cell>
          <cell r="E10810">
            <v>0</v>
          </cell>
          <cell r="F10810">
            <v>0</v>
          </cell>
          <cell r="G10810">
            <v>0</v>
          </cell>
        </row>
        <row r="10811">
          <cell r="A10811">
            <v>0</v>
          </cell>
          <cell r="B10811">
            <v>0</v>
          </cell>
          <cell r="C10811" t="str">
            <v>A - MATERIALES</v>
          </cell>
          <cell r="D10811">
            <v>0</v>
          </cell>
          <cell r="E10811">
            <v>0</v>
          </cell>
          <cell r="F10811">
            <v>0</v>
          </cell>
          <cell r="G10811">
            <v>0</v>
          </cell>
        </row>
        <row r="10812">
          <cell r="A10812" t="str">
            <v/>
          </cell>
          <cell r="B10812" t="str">
            <v/>
          </cell>
          <cell r="C10812">
            <v>0</v>
          </cell>
          <cell r="D10812" t="str">
            <v/>
          </cell>
          <cell r="E10812">
            <v>0</v>
          </cell>
          <cell r="F10812">
            <v>0</v>
          </cell>
          <cell r="G10812">
            <v>0</v>
          </cell>
        </row>
        <row r="10813">
          <cell r="A10813" t="str">
            <v/>
          </cell>
          <cell r="B10813" t="str">
            <v/>
          </cell>
          <cell r="C10813">
            <v>0</v>
          </cell>
          <cell r="D10813" t="str">
            <v/>
          </cell>
          <cell r="E10813">
            <v>0</v>
          </cell>
          <cell r="F10813">
            <v>0</v>
          </cell>
          <cell r="G10813">
            <v>0</v>
          </cell>
        </row>
        <row r="10814">
          <cell r="A10814" t="str">
            <v/>
          </cell>
          <cell r="B10814" t="str">
            <v/>
          </cell>
          <cell r="C10814">
            <v>0</v>
          </cell>
          <cell r="D10814" t="str">
            <v/>
          </cell>
          <cell r="E10814">
            <v>0</v>
          </cell>
          <cell r="F10814">
            <v>0</v>
          </cell>
          <cell r="G10814">
            <v>0</v>
          </cell>
        </row>
        <row r="10815">
          <cell r="A10815" t="str">
            <v/>
          </cell>
          <cell r="B10815" t="str">
            <v/>
          </cell>
          <cell r="C10815">
            <v>0</v>
          </cell>
          <cell r="D10815" t="str">
            <v/>
          </cell>
          <cell r="E10815">
            <v>0</v>
          </cell>
          <cell r="F10815">
            <v>0</v>
          </cell>
          <cell r="G10815">
            <v>0</v>
          </cell>
        </row>
        <row r="10816">
          <cell r="A10816" t="str">
            <v/>
          </cell>
          <cell r="B10816" t="str">
            <v/>
          </cell>
          <cell r="C10816">
            <v>0</v>
          </cell>
          <cell r="D10816" t="str">
            <v/>
          </cell>
          <cell r="E10816">
            <v>0</v>
          </cell>
          <cell r="F10816">
            <v>0</v>
          </cell>
          <cell r="G10816">
            <v>0</v>
          </cell>
        </row>
        <row r="10817">
          <cell r="A10817" t="str">
            <v/>
          </cell>
          <cell r="B10817" t="str">
            <v/>
          </cell>
          <cell r="C10817">
            <v>0</v>
          </cell>
          <cell r="D10817" t="str">
            <v/>
          </cell>
          <cell r="E10817">
            <v>0</v>
          </cell>
          <cell r="F10817">
            <v>0</v>
          </cell>
          <cell r="G10817">
            <v>0</v>
          </cell>
        </row>
        <row r="10818">
          <cell r="A10818" t="str">
            <v/>
          </cell>
          <cell r="B10818" t="str">
            <v/>
          </cell>
          <cell r="C10818">
            <v>0</v>
          </cell>
          <cell r="D10818" t="str">
            <v/>
          </cell>
          <cell r="E10818">
            <v>0</v>
          </cell>
          <cell r="F10818">
            <v>0</v>
          </cell>
          <cell r="G10818">
            <v>0</v>
          </cell>
        </row>
        <row r="10819">
          <cell r="A10819" t="str">
            <v/>
          </cell>
          <cell r="B10819" t="str">
            <v/>
          </cell>
          <cell r="C10819">
            <v>0</v>
          </cell>
          <cell r="D10819" t="str">
            <v/>
          </cell>
          <cell r="E10819">
            <v>0</v>
          </cell>
          <cell r="F10819">
            <v>0</v>
          </cell>
          <cell r="G10819">
            <v>0</v>
          </cell>
        </row>
        <row r="10820">
          <cell r="A10820" t="str">
            <v/>
          </cell>
          <cell r="B10820" t="str">
            <v/>
          </cell>
          <cell r="C10820">
            <v>0</v>
          </cell>
          <cell r="D10820" t="str">
            <v/>
          </cell>
          <cell r="E10820">
            <v>0</v>
          </cell>
          <cell r="F10820">
            <v>0</v>
          </cell>
          <cell r="G10820">
            <v>0</v>
          </cell>
        </row>
        <row r="10821">
          <cell r="A10821" t="str">
            <v/>
          </cell>
          <cell r="B10821" t="str">
            <v/>
          </cell>
          <cell r="C10821">
            <v>0</v>
          </cell>
          <cell r="D10821" t="str">
            <v/>
          </cell>
          <cell r="E10821">
            <v>0</v>
          </cell>
          <cell r="F10821">
            <v>0</v>
          </cell>
          <cell r="G10821">
            <v>0</v>
          </cell>
        </row>
        <row r="10822">
          <cell r="A10822" t="str">
            <v/>
          </cell>
          <cell r="B10822" t="str">
            <v/>
          </cell>
          <cell r="C10822">
            <v>0</v>
          </cell>
          <cell r="D10822" t="str">
            <v/>
          </cell>
          <cell r="E10822">
            <v>0</v>
          </cell>
          <cell r="F10822">
            <v>0</v>
          </cell>
          <cell r="G10822">
            <v>0</v>
          </cell>
        </row>
        <row r="10823">
          <cell r="A10823" t="str">
            <v/>
          </cell>
          <cell r="B10823" t="str">
            <v/>
          </cell>
          <cell r="C10823">
            <v>0</v>
          </cell>
          <cell r="D10823" t="str">
            <v/>
          </cell>
          <cell r="E10823">
            <v>0</v>
          </cell>
          <cell r="F10823">
            <v>0</v>
          </cell>
          <cell r="G10823">
            <v>0</v>
          </cell>
        </row>
        <row r="10824">
          <cell r="A10824" t="str">
            <v/>
          </cell>
          <cell r="B10824" t="str">
            <v/>
          </cell>
          <cell r="C10824">
            <v>0</v>
          </cell>
          <cell r="D10824" t="str">
            <v/>
          </cell>
          <cell r="E10824">
            <v>0</v>
          </cell>
          <cell r="F10824">
            <v>0</v>
          </cell>
          <cell r="G10824">
            <v>0</v>
          </cell>
        </row>
        <row r="10825">
          <cell r="A10825" t="str">
            <v/>
          </cell>
          <cell r="B10825" t="str">
            <v/>
          </cell>
          <cell r="C10825">
            <v>0</v>
          </cell>
          <cell r="D10825" t="str">
            <v/>
          </cell>
          <cell r="E10825">
            <v>0</v>
          </cell>
          <cell r="F10825">
            <v>0</v>
          </cell>
          <cell r="G10825">
            <v>0</v>
          </cell>
        </row>
        <row r="10826">
          <cell r="A10826">
            <v>0</v>
          </cell>
          <cell r="B10826">
            <v>0</v>
          </cell>
          <cell r="C10826">
            <v>0</v>
          </cell>
          <cell r="D10826">
            <v>0</v>
          </cell>
          <cell r="E10826">
            <v>0</v>
          </cell>
          <cell r="F10826" t="str">
            <v>Total A</v>
          </cell>
          <cell r="G10826">
            <v>0</v>
          </cell>
        </row>
        <row r="10827">
          <cell r="A10827">
            <v>0</v>
          </cell>
          <cell r="B10827">
            <v>0</v>
          </cell>
          <cell r="C10827" t="str">
            <v>B - MANO DE OBRA</v>
          </cell>
          <cell r="D10827">
            <v>0</v>
          </cell>
          <cell r="E10827">
            <v>0</v>
          </cell>
          <cell r="F10827">
            <v>0</v>
          </cell>
          <cell r="G10827">
            <v>0</v>
          </cell>
        </row>
        <row r="10828">
          <cell r="A10828" t="str">
            <v/>
          </cell>
          <cell r="B10828">
            <v>0</v>
          </cell>
          <cell r="C10828">
            <v>0</v>
          </cell>
          <cell r="D10828" t="str">
            <v/>
          </cell>
          <cell r="E10828">
            <v>0</v>
          </cell>
          <cell r="F10828">
            <v>0</v>
          </cell>
          <cell r="G10828">
            <v>0</v>
          </cell>
        </row>
        <row r="10829">
          <cell r="A10829" t="str">
            <v/>
          </cell>
          <cell r="B10829">
            <v>0</v>
          </cell>
          <cell r="C10829">
            <v>0</v>
          </cell>
          <cell r="D10829" t="str">
            <v/>
          </cell>
          <cell r="E10829">
            <v>0</v>
          </cell>
          <cell r="F10829">
            <v>0</v>
          </cell>
          <cell r="G10829">
            <v>0</v>
          </cell>
        </row>
        <row r="10830">
          <cell r="A10830" t="str">
            <v/>
          </cell>
          <cell r="B10830">
            <v>0</v>
          </cell>
          <cell r="C10830">
            <v>0</v>
          </cell>
          <cell r="D10830" t="str">
            <v/>
          </cell>
          <cell r="E10830">
            <v>0</v>
          </cell>
          <cell r="F10830">
            <v>0</v>
          </cell>
          <cell r="G10830">
            <v>0</v>
          </cell>
        </row>
        <row r="10831">
          <cell r="A10831" t="str">
            <v/>
          </cell>
          <cell r="B10831">
            <v>0</v>
          </cell>
          <cell r="C10831">
            <v>0</v>
          </cell>
          <cell r="D10831" t="str">
            <v/>
          </cell>
          <cell r="E10831">
            <v>0</v>
          </cell>
          <cell r="F10831">
            <v>0</v>
          </cell>
          <cell r="G10831">
            <v>0</v>
          </cell>
        </row>
        <row r="10832">
          <cell r="A10832" t="str">
            <v/>
          </cell>
          <cell r="B10832">
            <v>0</v>
          </cell>
          <cell r="C10832">
            <v>0</v>
          </cell>
          <cell r="D10832" t="str">
            <v/>
          </cell>
          <cell r="E10832">
            <v>0</v>
          </cell>
          <cell r="F10832">
            <v>0</v>
          </cell>
          <cell r="G10832">
            <v>0</v>
          </cell>
        </row>
        <row r="10833">
          <cell r="A10833" t="str">
            <v/>
          </cell>
          <cell r="B10833">
            <v>0</v>
          </cell>
          <cell r="C10833">
            <v>0</v>
          </cell>
          <cell r="D10833" t="str">
            <v/>
          </cell>
          <cell r="E10833">
            <v>0</v>
          </cell>
          <cell r="F10833">
            <v>0</v>
          </cell>
          <cell r="G10833">
            <v>0</v>
          </cell>
        </row>
        <row r="10834">
          <cell r="A10834" t="str">
            <v/>
          </cell>
          <cell r="B10834">
            <v>0</v>
          </cell>
          <cell r="C10834">
            <v>0</v>
          </cell>
          <cell r="D10834" t="str">
            <v/>
          </cell>
          <cell r="E10834">
            <v>0</v>
          </cell>
          <cell r="F10834">
            <v>0</v>
          </cell>
          <cell r="G10834">
            <v>0</v>
          </cell>
        </row>
        <row r="10835">
          <cell r="A10835" t="str">
            <v/>
          </cell>
          <cell r="B10835">
            <v>0</v>
          </cell>
          <cell r="C10835">
            <v>0</v>
          </cell>
          <cell r="D10835" t="str">
            <v/>
          </cell>
          <cell r="E10835">
            <v>0</v>
          </cell>
          <cell r="F10835">
            <v>0</v>
          </cell>
          <cell r="G10835">
            <v>0</v>
          </cell>
        </row>
        <row r="10836">
          <cell r="A10836">
            <v>0</v>
          </cell>
          <cell r="B10836">
            <v>0</v>
          </cell>
          <cell r="C10836">
            <v>0</v>
          </cell>
          <cell r="D10836">
            <v>0</v>
          </cell>
          <cell r="E10836">
            <v>0</v>
          </cell>
          <cell r="F10836" t="str">
            <v>Total B</v>
          </cell>
          <cell r="G10836">
            <v>0</v>
          </cell>
        </row>
        <row r="10837">
          <cell r="A10837">
            <v>0</v>
          </cell>
          <cell r="B10837">
            <v>0</v>
          </cell>
          <cell r="C10837" t="str">
            <v>C - EQUIPOS</v>
          </cell>
          <cell r="D10837">
            <v>0</v>
          </cell>
          <cell r="E10837">
            <v>0</v>
          </cell>
          <cell r="F10837">
            <v>0</v>
          </cell>
          <cell r="G10837">
            <v>0</v>
          </cell>
        </row>
        <row r="10838">
          <cell r="A10838" t="str">
            <v/>
          </cell>
          <cell r="B10838" t="str">
            <v/>
          </cell>
          <cell r="C10838">
            <v>0</v>
          </cell>
          <cell r="D10838" t="str">
            <v/>
          </cell>
          <cell r="E10838">
            <v>0</v>
          </cell>
          <cell r="F10838">
            <v>0</v>
          </cell>
          <cell r="G10838">
            <v>0</v>
          </cell>
        </row>
        <row r="10839">
          <cell r="A10839" t="str">
            <v/>
          </cell>
          <cell r="B10839" t="str">
            <v/>
          </cell>
          <cell r="C10839">
            <v>0</v>
          </cell>
          <cell r="D10839" t="str">
            <v/>
          </cell>
          <cell r="E10839">
            <v>0</v>
          </cell>
          <cell r="F10839">
            <v>0</v>
          </cell>
          <cell r="G10839">
            <v>0</v>
          </cell>
        </row>
        <row r="10840">
          <cell r="A10840" t="str">
            <v/>
          </cell>
          <cell r="B10840" t="str">
            <v/>
          </cell>
          <cell r="C10840">
            <v>0</v>
          </cell>
          <cell r="D10840" t="str">
            <v/>
          </cell>
          <cell r="E10840">
            <v>0</v>
          </cell>
          <cell r="F10840">
            <v>0</v>
          </cell>
          <cell r="G10840">
            <v>0</v>
          </cell>
        </row>
        <row r="10841">
          <cell r="A10841" t="str">
            <v/>
          </cell>
          <cell r="B10841" t="str">
            <v/>
          </cell>
          <cell r="C10841">
            <v>0</v>
          </cell>
          <cell r="D10841" t="str">
            <v/>
          </cell>
          <cell r="E10841">
            <v>0</v>
          </cell>
          <cell r="F10841">
            <v>0</v>
          </cell>
          <cell r="G10841">
            <v>0</v>
          </cell>
        </row>
        <row r="10842">
          <cell r="A10842" t="str">
            <v/>
          </cell>
          <cell r="B10842" t="str">
            <v/>
          </cell>
          <cell r="C10842">
            <v>0</v>
          </cell>
          <cell r="D10842" t="str">
            <v/>
          </cell>
          <cell r="E10842">
            <v>0</v>
          </cell>
          <cell r="F10842">
            <v>0</v>
          </cell>
          <cell r="G10842">
            <v>0</v>
          </cell>
        </row>
        <row r="10843">
          <cell r="A10843" t="str">
            <v/>
          </cell>
          <cell r="B10843" t="str">
            <v/>
          </cell>
          <cell r="C10843">
            <v>0</v>
          </cell>
          <cell r="D10843" t="str">
            <v/>
          </cell>
          <cell r="E10843">
            <v>0</v>
          </cell>
          <cell r="F10843">
            <v>0</v>
          </cell>
          <cell r="G10843">
            <v>0</v>
          </cell>
        </row>
        <row r="10844">
          <cell r="A10844" t="str">
            <v/>
          </cell>
          <cell r="B10844" t="str">
            <v/>
          </cell>
          <cell r="C10844">
            <v>0</v>
          </cell>
          <cell r="D10844" t="str">
            <v/>
          </cell>
          <cell r="E10844">
            <v>0</v>
          </cell>
          <cell r="F10844">
            <v>0</v>
          </cell>
          <cell r="G10844">
            <v>0</v>
          </cell>
        </row>
        <row r="10845">
          <cell r="A10845" t="str">
            <v/>
          </cell>
          <cell r="B10845" t="str">
            <v/>
          </cell>
          <cell r="C10845">
            <v>0</v>
          </cell>
          <cell r="D10845" t="str">
            <v/>
          </cell>
          <cell r="E10845">
            <v>0</v>
          </cell>
          <cell r="F10845">
            <v>0</v>
          </cell>
          <cell r="G10845">
            <v>0</v>
          </cell>
        </row>
        <row r="10846">
          <cell r="A10846" t="str">
            <v/>
          </cell>
          <cell r="B10846" t="str">
            <v/>
          </cell>
          <cell r="C10846">
            <v>0</v>
          </cell>
          <cell r="D10846" t="str">
            <v/>
          </cell>
          <cell r="E10846">
            <v>0</v>
          </cell>
          <cell r="F10846">
            <v>0</v>
          </cell>
          <cell r="G10846">
            <v>0</v>
          </cell>
        </row>
        <row r="10847">
          <cell r="A10847">
            <v>0</v>
          </cell>
          <cell r="B10847">
            <v>0</v>
          </cell>
          <cell r="C10847">
            <v>0</v>
          </cell>
          <cell r="D10847">
            <v>0</v>
          </cell>
          <cell r="E10847">
            <v>0</v>
          </cell>
          <cell r="F10847" t="str">
            <v>Total C</v>
          </cell>
          <cell r="G10847">
            <v>0</v>
          </cell>
        </row>
        <row r="10848">
          <cell r="A10848">
            <v>0</v>
          </cell>
          <cell r="B10848">
            <v>0</v>
          </cell>
          <cell r="C10848">
            <v>0</v>
          </cell>
          <cell r="D10848">
            <v>0</v>
          </cell>
          <cell r="E10848">
            <v>0</v>
          </cell>
          <cell r="F10848">
            <v>0</v>
          </cell>
          <cell r="G10848">
            <v>0</v>
          </cell>
        </row>
        <row r="10849">
          <cell r="A10849" t="str">
            <v/>
          </cell>
          <cell r="B10849" t="str">
            <v/>
          </cell>
          <cell r="C10849">
            <v>0</v>
          </cell>
          <cell r="D10849" t="str">
            <v>Costo  Neto</v>
          </cell>
          <cell r="E10849">
            <v>0</v>
          </cell>
          <cell r="F10849" t="str">
            <v>Total D=A+B+C</v>
          </cell>
          <cell r="G10849">
            <v>0</v>
          </cell>
        </row>
        <row r="10851">
          <cell r="A10851" t="str">
            <v>ANALISIS DE PRECIOS</v>
          </cell>
          <cell r="B10851">
            <v>0</v>
          </cell>
          <cell r="C10851">
            <v>0</v>
          </cell>
          <cell r="D10851">
            <v>0</v>
          </cell>
          <cell r="E10851">
            <v>0</v>
          </cell>
          <cell r="F10851">
            <v>0</v>
          </cell>
          <cell r="G10851">
            <v>0</v>
          </cell>
        </row>
        <row r="10852">
          <cell r="A10852" t="str">
            <v>COMITENTE:</v>
          </cell>
          <cell r="B10852" t="str">
            <v>DIRECCIÓN DE ARQUITECTURA</v>
          </cell>
          <cell r="C10852">
            <v>0</v>
          </cell>
          <cell r="D10852">
            <v>0</v>
          </cell>
          <cell r="E10852">
            <v>0</v>
          </cell>
          <cell r="F10852">
            <v>0</v>
          </cell>
          <cell r="G10852">
            <v>0</v>
          </cell>
        </row>
        <row r="10853">
          <cell r="A10853" t="str">
            <v>CONTRATISTA:</v>
          </cell>
          <cell r="B10853" t="str">
            <v>FUNCIONALES SIGOP</v>
          </cell>
          <cell r="C10853">
            <v>0</v>
          </cell>
          <cell r="D10853">
            <v>0</v>
          </cell>
          <cell r="E10853">
            <v>0</v>
          </cell>
          <cell r="F10853">
            <v>0</v>
          </cell>
          <cell r="G10853">
            <v>0</v>
          </cell>
        </row>
        <row r="10854">
          <cell r="A10854" t="str">
            <v>OBRA:</v>
          </cell>
          <cell r="B10854" t="str">
            <v>PRUEBA PLANILLA DE MEDICION</v>
          </cell>
          <cell r="C10854">
            <v>0</v>
          </cell>
          <cell r="D10854">
            <v>0</v>
          </cell>
          <cell r="E10854">
            <v>0</v>
          </cell>
          <cell r="F10854" t="str">
            <v>PRECIOS A:</v>
          </cell>
          <cell r="G10854">
            <v>0</v>
          </cell>
        </row>
        <row r="10855">
          <cell r="A10855" t="str">
            <v>UBICACIÓN:</v>
          </cell>
          <cell r="B10855" t="str">
            <v>CENTRO CIVICO</v>
          </cell>
          <cell r="C10855">
            <v>0</v>
          </cell>
          <cell r="D10855">
            <v>0</v>
          </cell>
          <cell r="E10855">
            <v>0</v>
          </cell>
          <cell r="F10855">
            <v>0</v>
          </cell>
          <cell r="G10855">
            <v>0</v>
          </cell>
        </row>
        <row r="10856">
          <cell r="A10856" t="str">
            <v>RUBRO:</v>
          </cell>
          <cell r="B10856" t="str">
            <v/>
          </cell>
          <cell r="C10856" t="str">
            <v/>
          </cell>
          <cell r="D10856">
            <v>0</v>
          </cell>
          <cell r="E10856">
            <v>0</v>
          </cell>
          <cell r="F10856">
            <v>0</v>
          </cell>
          <cell r="G10856">
            <v>0</v>
          </cell>
        </row>
        <row r="10857">
          <cell r="A10857" t="str">
            <v>ITEM:</v>
          </cell>
          <cell r="B10857" t="str">
            <v/>
          </cell>
          <cell r="C10857" t="str">
            <v/>
          </cell>
          <cell r="D10857">
            <v>0</v>
          </cell>
          <cell r="E10857">
            <v>0</v>
          </cell>
          <cell r="F10857" t="str">
            <v>UNIDAD:</v>
          </cell>
          <cell r="G10857" t="str">
            <v/>
          </cell>
        </row>
        <row r="10858">
          <cell r="A10858">
            <v>0</v>
          </cell>
          <cell r="B10858">
            <v>0</v>
          </cell>
          <cell r="C10858">
            <v>0</v>
          </cell>
          <cell r="D10858">
            <v>0</v>
          </cell>
          <cell r="E10858">
            <v>0</v>
          </cell>
          <cell r="F10858">
            <v>0</v>
          </cell>
          <cell r="G10858">
            <v>0</v>
          </cell>
        </row>
        <row r="10859">
          <cell r="A10859" t="str">
            <v>DATOS REDETERMINACION</v>
          </cell>
          <cell r="B10859">
            <v>0</v>
          </cell>
          <cell r="C10859" t="str">
            <v>DESIGNACION</v>
          </cell>
          <cell r="D10859" t="str">
            <v>U</v>
          </cell>
          <cell r="E10859" t="str">
            <v>Cantidad</v>
          </cell>
          <cell r="F10859" t="str">
            <v>$ Unitarios</v>
          </cell>
          <cell r="G10859" t="str">
            <v>$ Parcial</v>
          </cell>
        </row>
        <row r="10860">
          <cell r="A10860" t="str">
            <v>CÓDIGO</v>
          </cell>
          <cell r="B10860" t="str">
            <v>DESCRIPCIÓN</v>
          </cell>
          <cell r="C10860">
            <v>0</v>
          </cell>
          <cell r="D10860">
            <v>0</v>
          </cell>
          <cell r="E10860">
            <v>0</v>
          </cell>
          <cell r="F10860">
            <v>0</v>
          </cell>
          <cell r="G10860">
            <v>0</v>
          </cell>
        </row>
        <row r="10861">
          <cell r="A10861">
            <v>0</v>
          </cell>
          <cell r="B10861">
            <v>0</v>
          </cell>
          <cell r="C10861" t="str">
            <v>A - MATERIALES</v>
          </cell>
          <cell r="D10861">
            <v>0</v>
          </cell>
          <cell r="E10861">
            <v>0</v>
          </cell>
          <cell r="F10861">
            <v>0</v>
          </cell>
          <cell r="G10861">
            <v>0</v>
          </cell>
        </row>
        <row r="10862">
          <cell r="A10862" t="str">
            <v/>
          </cell>
          <cell r="B10862" t="str">
            <v/>
          </cell>
          <cell r="C10862">
            <v>0</v>
          </cell>
          <cell r="D10862" t="str">
            <v/>
          </cell>
          <cell r="E10862">
            <v>0</v>
          </cell>
          <cell r="F10862">
            <v>0</v>
          </cell>
          <cell r="G10862">
            <v>0</v>
          </cell>
        </row>
        <row r="10863">
          <cell r="A10863" t="str">
            <v/>
          </cell>
          <cell r="B10863" t="str">
            <v/>
          </cell>
          <cell r="C10863">
            <v>0</v>
          </cell>
          <cell r="D10863" t="str">
            <v/>
          </cell>
          <cell r="E10863">
            <v>0</v>
          </cell>
          <cell r="F10863">
            <v>0</v>
          </cell>
          <cell r="G10863">
            <v>0</v>
          </cell>
        </row>
        <row r="10864">
          <cell r="A10864" t="str">
            <v/>
          </cell>
          <cell r="B10864" t="str">
            <v/>
          </cell>
          <cell r="C10864">
            <v>0</v>
          </cell>
          <cell r="D10864" t="str">
            <v/>
          </cell>
          <cell r="E10864">
            <v>0</v>
          </cell>
          <cell r="F10864">
            <v>0</v>
          </cell>
          <cell r="G10864">
            <v>0</v>
          </cell>
        </row>
        <row r="10865">
          <cell r="A10865" t="str">
            <v/>
          </cell>
          <cell r="B10865" t="str">
            <v/>
          </cell>
          <cell r="C10865">
            <v>0</v>
          </cell>
          <cell r="D10865" t="str">
            <v/>
          </cell>
          <cell r="E10865">
            <v>0</v>
          </cell>
          <cell r="F10865">
            <v>0</v>
          </cell>
          <cell r="G10865">
            <v>0</v>
          </cell>
        </row>
        <row r="10866">
          <cell r="A10866" t="str">
            <v/>
          </cell>
          <cell r="B10866" t="str">
            <v/>
          </cell>
          <cell r="C10866">
            <v>0</v>
          </cell>
          <cell r="D10866" t="str">
            <v/>
          </cell>
          <cell r="E10866">
            <v>0</v>
          </cell>
          <cell r="F10866">
            <v>0</v>
          </cell>
          <cell r="G10866">
            <v>0</v>
          </cell>
        </row>
        <row r="10867">
          <cell r="A10867" t="str">
            <v/>
          </cell>
          <cell r="B10867" t="str">
            <v/>
          </cell>
          <cell r="C10867">
            <v>0</v>
          </cell>
          <cell r="D10867" t="str">
            <v/>
          </cell>
          <cell r="E10867">
            <v>0</v>
          </cell>
          <cell r="F10867">
            <v>0</v>
          </cell>
          <cell r="G10867">
            <v>0</v>
          </cell>
        </row>
        <row r="10868">
          <cell r="A10868" t="str">
            <v/>
          </cell>
          <cell r="B10868" t="str">
            <v/>
          </cell>
          <cell r="C10868">
            <v>0</v>
          </cell>
          <cell r="D10868" t="str">
            <v/>
          </cell>
          <cell r="E10868">
            <v>0</v>
          </cell>
          <cell r="F10868">
            <v>0</v>
          </cell>
          <cell r="G10868">
            <v>0</v>
          </cell>
        </row>
        <row r="10869">
          <cell r="A10869" t="str">
            <v/>
          </cell>
          <cell r="B10869" t="str">
            <v/>
          </cell>
          <cell r="C10869">
            <v>0</v>
          </cell>
          <cell r="D10869" t="str">
            <v/>
          </cell>
          <cell r="E10869">
            <v>0</v>
          </cell>
          <cell r="F10869">
            <v>0</v>
          </cell>
          <cell r="G10869">
            <v>0</v>
          </cell>
        </row>
        <row r="10870">
          <cell r="A10870" t="str">
            <v/>
          </cell>
          <cell r="B10870" t="str">
            <v/>
          </cell>
          <cell r="C10870">
            <v>0</v>
          </cell>
          <cell r="D10870" t="str">
            <v/>
          </cell>
          <cell r="E10870">
            <v>0</v>
          </cell>
          <cell r="F10870">
            <v>0</v>
          </cell>
          <cell r="G10870">
            <v>0</v>
          </cell>
        </row>
        <row r="10871">
          <cell r="A10871" t="str">
            <v/>
          </cell>
          <cell r="B10871" t="str">
            <v/>
          </cell>
          <cell r="C10871">
            <v>0</v>
          </cell>
          <cell r="D10871" t="str">
            <v/>
          </cell>
          <cell r="E10871">
            <v>0</v>
          </cell>
          <cell r="F10871">
            <v>0</v>
          </cell>
          <cell r="G10871">
            <v>0</v>
          </cell>
        </row>
        <row r="10872">
          <cell r="A10872" t="str">
            <v/>
          </cell>
          <cell r="B10872" t="str">
            <v/>
          </cell>
          <cell r="C10872">
            <v>0</v>
          </cell>
          <cell r="D10872" t="str">
            <v/>
          </cell>
          <cell r="E10872">
            <v>0</v>
          </cell>
          <cell r="F10872">
            <v>0</v>
          </cell>
          <cell r="G10872">
            <v>0</v>
          </cell>
        </row>
        <row r="10873">
          <cell r="A10873" t="str">
            <v/>
          </cell>
          <cell r="B10873" t="str">
            <v/>
          </cell>
          <cell r="C10873">
            <v>0</v>
          </cell>
          <cell r="D10873" t="str">
            <v/>
          </cell>
          <cell r="E10873">
            <v>0</v>
          </cell>
          <cell r="F10873">
            <v>0</v>
          </cell>
          <cell r="G10873">
            <v>0</v>
          </cell>
        </row>
        <row r="10874">
          <cell r="A10874" t="str">
            <v/>
          </cell>
          <cell r="B10874" t="str">
            <v/>
          </cell>
          <cell r="C10874">
            <v>0</v>
          </cell>
          <cell r="D10874" t="str">
            <v/>
          </cell>
          <cell r="E10874">
            <v>0</v>
          </cell>
          <cell r="F10874">
            <v>0</v>
          </cell>
          <cell r="G10874">
            <v>0</v>
          </cell>
        </row>
        <row r="10875">
          <cell r="A10875" t="str">
            <v/>
          </cell>
          <cell r="B10875" t="str">
            <v/>
          </cell>
          <cell r="C10875">
            <v>0</v>
          </cell>
          <cell r="D10875" t="str">
            <v/>
          </cell>
          <cell r="E10875">
            <v>0</v>
          </cell>
          <cell r="F10875">
            <v>0</v>
          </cell>
          <cell r="G10875">
            <v>0</v>
          </cell>
        </row>
        <row r="10876">
          <cell r="A10876">
            <v>0</v>
          </cell>
          <cell r="B10876">
            <v>0</v>
          </cell>
          <cell r="C10876">
            <v>0</v>
          </cell>
          <cell r="D10876">
            <v>0</v>
          </cell>
          <cell r="E10876">
            <v>0</v>
          </cell>
          <cell r="F10876" t="str">
            <v>Total A</v>
          </cell>
          <cell r="G10876">
            <v>0</v>
          </cell>
        </row>
        <row r="10877">
          <cell r="A10877">
            <v>0</v>
          </cell>
          <cell r="B10877">
            <v>0</v>
          </cell>
          <cell r="C10877" t="str">
            <v>B - MANO DE OBRA</v>
          </cell>
          <cell r="D10877">
            <v>0</v>
          </cell>
          <cell r="E10877">
            <v>0</v>
          </cell>
          <cell r="F10877">
            <v>0</v>
          </cell>
          <cell r="G10877">
            <v>0</v>
          </cell>
        </row>
        <row r="10878">
          <cell r="A10878" t="str">
            <v/>
          </cell>
          <cell r="B10878">
            <v>0</v>
          </cell>
          <cell r="C10878">
            <v>0</v>
          </cell>
          <cell r="D10878" t="str">
            <v/>
          </cell>
          <cell r="E10878">
            <v>0</v>
          </cell>
          <cell r="F10878">
            <v>0</v>
          </cell>
          <cell r="G10878">
            <v>0</v>
          </cell>
        </row>
        <row r="10879">
          <cell r="A10879" t="str">
            <v/>
          </cell>
          <cell r="B10879">
            <v>0</v>
          </cell>
          <cell r="C10879">
            <v>0</v>
          </cell>
          <cell r="D10879" t="str">
            <v/>
          </cell>
          <cell r="E10879">
            <v>0</v>
          </cell>
          <cell r="F10879">
            <v>0</v>
          </cell>
          <cell r="G10879">
            <v>0</v>
          </cell>
        </row>
        <row r="10880">
          <cell r="A10880" t="str">
            <v/>
          </cell>
          <cell r="B10880">
            <v>0</v>
          </cell>
          <cell r="C10880">
            <v>0</v>
          </cell>
          <cell r="D10880" t="str">
            <v/>
          </cell>
          <cell r="E10880">
            <v>0</v>
          </cell>
          <cell r="F10880">
            <v>0</v>
          </cell>
          <cell r="G10880">
            <v>0</v>
          </cell>
        </row>
        <row r="10881">
          <cell r="A10881" t="str">
            <v/>
          </cell>
          <cell r="B10881">
            <v>0</v>
          </cell>
          <cell r="C10881">
            <v>0</v>
          </cell>
          <cell r="D10881" t="str">
            <v/>
          </cell>
          <cell r="E10881">
            <v>0</v>
          </cell>
          <cell r="F10881">
            <v>0</v>
          </cell>
          <cell r="G10881">
            <v>0</v>
          </cell>
        </row>
        <row r="10882">
          <cell r="A10882" t="str">
            <v/>
          </cell>
          <cell r="B10882">
            <v>0</v>
          </cell>
          <cell r="C10882">
            <v>0</v>
          </cell>
          <cell r="D10882" t="str">
            <v/>
          </cell>
          <cell r="E10882">
            <v>0</v>
          </cell>
          <cell r="F10882">
            <v>0</v>
          </cell>
          <cell r="G10882">
            <v>0</v>
          </cell>
        </row>
        <row r="10883">
          <cell r="A10883" t="str">
            <v/>
          </cell>
          <cell r="B10883">
            <v>0</v>
          </cell>
          <cell r="C10883">
            <v>0</v>
          </cell>
          <cell r="D10883" t="str">
            <v/>
          </cell>
          <cell r="E10883">
            <v>0</v>
          </cell>
          <cell r="F10883">
            <v>0</v>
          </cell>
          <cell r="G10883">
            <v>0</v>
          </cell>
        </row>
        <row r="10884">
          <cell r="A10884" t="str">
            <v/>
          </cell>
          <cell r="B10884">
            <v>0</v>
          </cell>
          <cell r="C10884">
            <v>0</v>
          </cell>
          <cell r="D10884" t="str">
            <v/>
          </cell>
          <cell r="E10884">
            <v>0</v>
          </cell>
          <cell r="F10884">
            <v>0</v>
          </cell>
          <cell r="G10884">
            <v>0</v>
          </cell>
        </row>
        <row r="10885">
          <cell r="A10885" t="str">
            <v/>
          </cell>
          <cell r="B10885">
            <v>0</v>
          </cell>
          <cell r="C10885">
            <v>0</v>
          </cell>
          <cell r="D10885" t="str">
            <v/>
          </cell>
          <cell r="E10885">
            <v>0</v>
          </cell>
          <cell r="F10885">
            <v>0</v>
          </cell>
          <cell r="G10885">
            <v>0</v>
          </cell>
        </row>
        <row r="10886">
          <cell r="A10886">
            <v>0</v>
          </cell>
          <cell r="B10886">
            <v>0</v>
          </cell>
          <cell r="C10886">
            <v>0</v>
          </cell>
          <cell r="D10886">
            <v>0</v>
          </cell>
          <cell r="E10886">
            <v>0</v>
          </cell>
          <cell r="F10886" t="str">
            <v>Total B</v>
          </cell>
          <cell r="G10886">
            <v>0</v>
          </cell>
        </row>
        <row r="10887">
          <cell r="A10887">
            <v>0</v>
          </cell>
          <cell r="B10887">
            <v>0</v>
          </cell>
          <cell r="C10887" t="str">
            <v>C - EQUIPOS</v>
          </cell>
          <cell r="D10887">
            <v>0</v>
          </cell>
          <cell r="E10887">
            <v>0</v>
          </cell>
          <cell r="F10887">
            <v>0</v>
          </cell>
          <cell r="G10887">
            <v>0</v>
          </cell>
        </row>
        <row r="10888">
          <cell r="A10888" t="str">
            <v/>
          </cell>
          <cell r="B10888" t="str">
            <v/>
          </cell>
          <cell r="C10888">
            <v>0</v>
          </cell>
          <cell r="D10888" t="str">
            <v/>
          </cell>
          <cell r="E10888">
            <v>0</v>
          </cell>
          <cell r="F10888">
            <v>0</v>
          </cell>
          <cell r="G10888">
            <v>0</v>
          </cell>
        </row>
        <row r="10889">
          <cell r="A10889" t="str">
            <v/>
          </cell>
          <cell r="B10889" t="str">
            <v/>
          </cell>
          <cell r="C10889">
            <v>0</v>
          </cell>
          <cell r="D10889" t="str">
            <v/>
          </cell>
          <cell r="E10889">
            <v>0</v>
          </cell>
          <cell r="F10889">
            <v>0</v>
          </cell>
          <cell r="G10889">
            <v>0</v>
          </cell>
        </row>
        <row r="10890">
          <cell r="A10890" t="str">
            <v/>
          </cell>
          <cell r="B10890" t="str">
            <v/>
          </cell>
          <cell r="C10890">
            <v>0</v>
          </cell>
          <cell r="D10890" t="str">
            <v/>
          </cell>
          <cell r="E10890">
            <v>0</v>
          </cell>
          <cell r="F10890">
            <v>0</v>
          </cell>
          <cell r="G10890">
            <v>0</v>
          </cell>
        </row>
        <row r="10891">
          <cell r="A10891" t="str">
            <v/>
          </cell>
          <cell r="B10891" t="str">
            <v/>
          </cell>
          <cell r="C10891">
            <v>0</v>
          </cell>
          <cell r="D10891" t="str">
            <v/>
          </cell>
          <cell r="E10891">
            <v>0</v>
          </cell>
          <cell r="F10891">
            <v>0</v>
          </cell>
          <cell r="G10891">
            <v>0</v>
          </cell>
        </row>
        <row r="10892">
          <cell r="A10892" t="str">
            <v/>
          </cell>
          <cell r="B10892" t="str">
            <v/>
          </cell>
          <cell r="C10892">
            <v>0</v>
          </cell>
          <cell r="D10892" t="str">
            <v/>
          </cell>
          <cell r="E10892">
            <v>0</v>
          </cell>
          <cell r="F10892">
            <v>0</v>
          </cell>
          <cell r="G10892">
            <v>0</v>
          </cell>
        </row>
        <row r="10893">
          <cell r="A10893" t="str">
            <v/>
          </cell>
          <cell r="B10893" t="str">
            <v/>
          </cell>
          <cell r="C10893">
            <v>0</v>
          </cell>
          <cell r="D10893" t="str">
            <v/>
          </cell>
          <cell r="E10893">
            <v>0</v>
          </cell>
          <cell r="F10893">
            <v>0</v>
          </cell>
          <cell r="G10893">
            <v>0</v>
          </cell>
        </row>
        <row r="10894">
          <cell r="A10894" t="str">
            <v/>
          </cell>
          <cell r="B10894" t="str">
            <v/>
          </cell>
          <cell r="C10894">
            <v>0</v>
          </cell>
          <cell r="D10894" t="str">
            <v/>
          </cell>
          <cell r="E10894">
            <v>0</v>
          </cell>
          <cell r="F10894">
            <v>0</v>
          </cell>
          <cell r="G10894">
            <v>0</v>
          </cell>
        </row>
        <row r="10895">
          <cell r="A10895" t="str">
            <v/>
          </cell>
          <cell r="B10895" t="str">
            <v/>
          </cell>
          <cell r="C10895">
            <v>0</v>
          </cell>
          <cell r="D10895" t="str">
            <v/>
          </cell>
          <cell r="E10895">
            <v>0</v>
          </cell>
          <cell r="F10895">
            <v>0</v>
          </cell>
          <cell r="G10895">
            <v>0</v>
          </cell>
        </row>
        <row r="10896">
          <cell r="A10896" t="str">
            <v/>
          </cell>
          <cell r="B10896" t="str">
            <v/>
          </cell>
          <cell r="C10896">
            <v>0</v>
          </cell>
          <cell r="D10896" t="str">
            <v/>
          </cell>
          <cell r="E10896">
            <v>0</v>
          </cell>
          <cell r="F10896">
            <v>0</v>
          </cell>
          <cell r="G10896">
            <v>0</v>
          </cell>
        </row>
        <row r="10897">
          <cell r="A10897">
            <v>0</v>
          </cell>
          <cell r="B10897">
            <v>0</v>
          </cell>
          <cell r="C10897">
            <v>0</v>
          </cell>
          <cell r="D10897">
            <v>0</v>
          </cell>
          <cell r="E10897">
            <v>0</v>
          </cell>
          <cell r="F10897" t="str">
            <v>Total C</v>
          </cell>
          <cell r="G10897">
            <v>0</v>
          </cell>
        </row>
        <row r="10898">
          <cell r="A10898">
            <v>0</v>
          </cell>
          <cell r="B10898">
            <v>0</v>
          </cell>
          <cell r="C10898">
            <v>0</v>
          </cell>
          <cell r="D10898">
            <v>0</v>
          </cell>
          <cell r="E10898">
            <v>0</v>
          </cell>
          <cell r="F10898">
            <v>0</v>
          </cell>
          <cell r="G10898">
            <v>0</v>
          </cell>
        </row>
        <row r="10899">
          <cell r="A10899" t="str">
            <v/>
          </cell>
          <cell r="B10899" t="str">
            <v/>
          </cell>
          <cell r="C10899">
            <v>0</v>
          </cell>
          <cell r="D10899" t="str">
            <v>Costo  Neto</v>
          </cell>
          <cell r="E10899">
            <v>0</v>
          </cell>
          <cell r="F10899" t="str">
            <v>Total D=A+B+C</v>
          </cell>
          <cell r="G10899">
            <v>0</v>
          </cell>
        </row>
        <row r="10901">
          <cell r="A10901" t="str">
            <v>ANALISIS DE PRECIOS</v>
          </cell>
          <cell r="B10901">
            <v>0</v>
          </cell>
          <cell r="C10901">
            <v>0</v>
          </cell>
          <cell r="D10901">
            <v>0</v>
          </cell>
          <cell r="E10901">
            <v>0</v>
          </cell>
          <cell r="F10901">
            <v>0</v>
          </cell>
          <cell r="G10901">
            <v>0</v>
          </cell>
        </row>
        <row r="10902">
          <cell r="A10902" t="str">
            <v>COMITENTE:</v>
          </cell>
          <cell r="B10902" t="str">
            <v>DIRECCIÓN DE ARQUITECTURA</v>
          </cell>
          <cell r="C10902">
            <v>0</v>
          </cell>
          <cell r="D10902">
            <v>0</v>
          </cell>
          <cell r="E10902">
            <v>0</v>
          </cell>
          <cell r="F10902">
            <v>0</v>
          </cell>
          <cell r="G10902">
            <v>0</v>
          </cell>
        </row>
        <row r="10903">
          <cell r="A10903" t="str">
            <v>CONTRATISTA:</v>
          </cell>
          <cell r="B10903" t="str">
            <v>FUNCIONALES SIGOP</v>
          </cell>
          <cell r="C10903">
            <v>0</v>
          </cell>
          <cell r="D10903">
            <v>0</v>
          </cell>
          <cell r="E10903">
            <v>0</v>
          </cell>
          <cell r="F10903">
            <v>0</v>
          </cell>
          <cell r="G10903">
            <v>0</v>
          </cell>
        </row>
        <row r="10904">
          <cell r="A10904" t="str">
            <v>OBRA:</v>
          </cell>
          <cell r="B10904" t="str">
            <v>PRUEBA PLANILLA DE MEDICION</v>
          </cell>
          <cell r="C10904">
            <v>0</v>
          </cell>
          <cell r="D10904">
            <v>0</v>
          </cell>
          <cell r="E10904">
            <v>0</v>
          </cell>
          <cell r="F10904" t="str">
            <v>PRECIOS A:</v>
          </cell>
          <cell r="G10904">
            <v>0</v>
          </cell>
        </row>
        <row r="10905">
          <cell r="A10905" t="str">
            <v>UBICACIÓN:</v>
          </cell>
          <cell r="B10905" t="str">
            <v>CENTRO CIVICO</v>
          </cell>
          <cell r="C10905">
            <v>0</v>
          </cell>
          <cell r="D10905">
            <v>0</v>
          </cell>
          <cell r="E10905">
            <v>0</v>
          </cell>
          <cell r="F10905">
            <v>0</v>
          </cell>
          <cell r="G10905">
            <v>0</v>
          </cell>
        </row>
        <row r="10906">
          <cell r="A10906" t="str">
            <v>RUBRO:</v>
          </cell>
          <cell r="B10906" t="str">
            <v/>
          </cell>
          <cell r="C10906" t="str">
            <v/>
          </cell>
          <cell r="D10906">
            <v>0</v>
          </cell>
          <cell r="E10906">
            <v>0</v>
          </cell>
          <cell r="F10906">
            <v>0</v>
          </cell>
          <cell r="G10906">
            <v>0</v>
          </cell>
        </row>
        <row r="10907">
          <cell r="A10907" t="str">
            <v>ITEM:</v>
          </cell>
          <cell r="B10907" t="str">
            <v/>
          </cell>
          <cell r="C10907" t="str">
            <v/>
          </cell>
          <cell r="D10907">
            <v>0</v>
          </cell>
          <cell r="E10907">
            <v>0</v>
          </cell>
          <cell r="F10907" t="str">
            <v>UNIDAD:</v>
          </cell>
          <cell r="G10907" t="str">
            <v/>
          </cell>
        </row>
        <row r="10908">
          <cell r="A10908">
            <v>0</v>
          </cell>
          <cell r="B10908">
            <v>0</v>
          </cell>
          <cell r="C10908">
            <v>0</v>
          </cell>
          <cell r="D10908">
            <v>0</v>
          </cell>
          <cell r="E10908">
            <v>0</v>
          </cell>
          <cell r="F10908">
            <v>0</v>
          </cell>
          <cell r="G10908">
            <v>0</v>
          </cell>
        </row>
        <row r="10909">
          <cell r="A10909" t="str">
            <v>DATOS REDETERMINACION</v>
          </cell>
          <cell r="B10909">
            <v>0</v>
          </cell>
          <cell r="C10909" t="str">
            <v>DESIGNACION</v>
          </cell>
          <cell r="D10909" t="str">
            <v>U</v>
          </cell>
          <cell r="E10909" t="str">
            <v>Cantidad</v>
          </cell>
          <cell r="F10909" t="str">
            <v>$ Unitarios</v>
          </cell>
          <cell r="G10909" t="str">
            <v>$ Parcial</v>
          </cell>
        </row>
        <row r="10910">
          <cell r="A10910" t="str">
            <v>CÓDIGO</v>
          </cell>
          <cell r="B10910" t="str">
            <v>DESCRIPCIÓN</v>
          </cell>
          <cell r="C10910">
            <v>0</v>
          </cell>
          <cell r="D10910">
            <v>0</v>
          </cell>
          <cell r="E10910">
            <v>0</v>
          </cell>
          <cell r="F10910">
            <v>0</v>
          </cell>
          <cell r="G10910">
            <v>0</v>
          </cell>
        </row>
        <row r="10911">
          <cell r="A10911">
            <v>0</v>
          </cell>
          <cell r="B10911">
            <v>0</v>
          </cell>
          <cell r="C10911" t="str">
            <v>A - MATERIALES</v>
          </cell>
          <cell r="D10911">
            <v>0</v>
          </cell>
          <cell r="E10911">
            <v>0</v>
          </cell>
          <cell r="F10911">
            <v>0</v>
          </cell>
          <cell r="G10911">
            <v>0</v>
          </cell>
        </row>
        <row r="10912">
          <cell r="A10912" t="str">
            <v/>
          </cell>
          <cell r="B10912" t="str">
            <v/>
          </cell>
          <cell r="C10912">
            <v>0</v>
          </cell>
          <cell r="D10912" t="str">
            <v/>
          </cell>
          <cell r="E10912">
            <v>0</v>
          </cell>
          <cell r="F10912">
            <v>0</v>
          </cell>
          <cell r="G10912">
            <v>0</v>
          </cell>
        </row>
        <row r="10913">
          <cell r="A10913" t="str">
            <v/>
          </cell>
          <cell r="B10913" t="str">
            <v/>
          </cell>
          <cell r="C10913">
            <v>0</v>
          </cell>
          <cell r="D10913" t="str">
            <v/>
          </cell>
          <cell r="E10913">
            <v>0</v>
          </cell>
          <cell r="F10913">
            <v>0</v>
          </cell>
          <cell r="G10913">
            <v>0</v>
          </cell>
        </row>
        <row r="10914">
          <cell r="A10914" t="str">
            <v/>
          </cell>
          <cell r="B10914" t="str">
            <v/>
          </cell>
          <cell r="C10914">
            <v>0</v>
          </cell>
          <cell r="D10914" t="str">
            <v/>
          </cell>
          <cell r="E10914">
            <v>0</v>
          </cell>
          <cell r="F10914">
            <v>0</v>
          </cell>
          <cell r="G10914">
            <v>0</v>
          </cell>
        </row>
        <row r="10915">
          <cell r="A10915" t="str">
            <v/>
          </cell>
          <cell r="B10915" t="str">
            <v/>
          </cell>
          <cell r="C10915">
            <v>0</v>
          </cell>
          <cell r="D10915" t="str">
            <v/>
          </cell>
          <cell r="E10915">
            <v>0</v>
          </cell>
          <cell r="F10915">
            <v>0</v>
          </cell>
          <cell r="G10915">
            <v>0</v>
          </cell>
        </row>
        <row r="10916">
          <cell r="A10916" t="str">
            <v/>
          </cell>
          <cell r="B10916" t="str">
            <v/>
          </cell>
          <cell r="C10916">
            <v>0</v>
          </cell>
          <cell r="D10916" t="str">
            <v/>
          </cell>
          <cell r="E10916">
            <v>0</v>
          </cell>
          <cell r="F10916">
            <v>0</v>
          </cell>
          <cell r="G10916">
            <v>0</v>
          </cell>
        </row>
        <row r="10917">
          <cell r="A10917" t="str">
            <v/>
          </cell>
          <cell r="B10917" t="str">
            <v/>
          </cell>
          <cell r="C10917">
            <v>0</v>
          </cell>
          <cell r="D10917" t="str">
            <v/>
          </cell>
          <cell r="E10917">
            <v>0</v>
          </cell>
          <cell r="F10917">
            <v>0</v>
          </cell>
          <cell r="G10917">
            <v>0</v>
          </cell>
        </row>
        <row r="10918">
          <cell r="A10918" t="str">
            <v/>
          </cell>
          <cell r="B10918" t="str">
            <v/>
          </cell>
          <cell r="C10918">
            <v>0</v>
          </cell>
          <cell r="D10918" t="str">
            <v/>
          </cell>
          <cell r="E10918">
            <v>0</v>
          </cell>
          <cell r="F10918">
            <v>0</v>
          </cell>
          <cell r="G10918">
            <v>0</v>
          </cell>
        </row>
        <row r="10919">
          <cell r="A10919" t="str">
            <v/>
          </cell>
          <cell r="B10919" t="str">
            <v/>
          </cell>
          <cell r="C10919">
            <v>0</v>
          </cell>
          <cell r="D10919" t="str">
            <v/>
          </cell>
          <cell r="E10919">
            <v>0</v>
          </cell>
          <cell r="F10919">
            <v>0</v>
          </cell>
          <cell r="G10919">
            <v>0</v>
          </cell>
        </row>
        <row r="10920">
          <cell r="A10920" t="str">
            <v/>
          </cell>
          <cell r="B10920" t="str">
            <v/>
          </cell>
          <cell r="C10920">
            <v>0</v>
          </cell>
          <cell r="D10920" t="str">
            <v/>
          </cell>
          <cell r="E10920">
            <v>0</v>
          </cell>
          <cell r="F10920">
            <v>0</v>
          </cell>
          <cell r="G10920">
            <v>0</v>
          </cell>
        </row>
        <row r="10921">
          <cell r="A10921" t="str">
            <v/>
          </cell>
          <cell r="B10921" t="str">
            <v/>
          </cell>
          <cell r="C10921">
            <v>0</v>
          </cell>
          <cell r="D10921" t="str">
            <v/>
          </cell>
          <cell r="E10921">
            <v>0</v>
          </cell>
          <cell r="F10921">
            <v>0</v>
          </cell>
          <cell r="G10921">
            <v>0</v>
          </cell>
        </row>
        <row r="10922">
          <cell r="A10922" t="str">
            <v/>
          </cell>
          <cell r="B10922" t="str">
            <v/>
          </cell>
          <cell r="C10922">
            <v>0</v>
          </cell>
          <cell r="D10922" t="str">
            <v/>
          </cell>
          <cell r="E10922">
            <v>0</v>
          </cell>
          <cell r="F10922">
            <v>0</v>
          </cell>
          <cell r="G10922">
            <v>0</v>
          </cell>
        </row>
        <row r="10923">
          <cell r="A10923" t="str">
            <v/>
          </cell>
          <cell r="B10923" t="str">
            <v/>
          </cell>
          <cell r="C10923">
            <v>0</v>
          </cell>
          <cell r="D10923" t="str">
            <v/>
          </cell>
          <cell r="E10923">
            <v>0</v>
          </cell>
          <cell r="F10923">
            <v>0</v>
          </cell>
          <cell r="G10923">
            <v>0</v>
          </cell>
        </row>
        <row r="10924">
          <cell r="A10924" t="str">
            <v/>
          </cell>
          <cell r="B10924" t="str">
            <v/>
          </cell>
          <cell r="C10924">
            <v>0</v>
          </cell>
          <cell r="D10924" t="str">
            <v/>
          </cell>
          <cell r="E10924">
            <v>0</v>
          </cell>
          <cell r="F10924">
            <v>0</v>
          </cell>
          <cell r="G10924">
            <v>0</v>
          </cell>
        </row>
        <row r="10925">
          <cell r="A10925" t="str">
            <v/>
          </cell>
          <cell r="B10925" t="str">
            <v/>
          </cell>
          <cell r="C10925">
            <v>0</v>
          </cell>
          <cell r="D10925" t="str">
            <v/>
          </cell>
          <cell r="E10925">
            <v>0</v>
          </cell>
          <cell r="F10925">
            <v>0</v>
          </cell>
          <cell r="G10925">
            <v>0</v>
          </cell>
        </row>
        <row r="10926">
          <cell r="A10926">
            <v>0</v>
          </cell>
          <cell r="B10926">
            <v>0</v>
          </cell>
          <cell r="C10926">
            <v>0</v>
          </cell>
          <cell r="D10926">
            <v>0</v>
          </cell>
          <cell r="E10926">
            <v>0</v>
          </cell>
          <cell r="F10926" t="str">
            <v>Total A</v>
          </cell>
          <cell r="G10926">
            <v>0</v>
          </cell>
        </row>
        <row r="10927">
          <cell r="A10927">
            <v>0</v>
          </cell>
          <cell r="B10927">
            <v>0</v>
          </cell>
          <cell r="C10927" t="str">
            <v>B - MANO DE OBRA</v>
          </cell>
          <cell r="D10927">
            <v>0</v>
          </cell>
          <cell r="E10927">
            <v>0</v>
          </cell>
          <cell r="F10927">
            <v>0</v>
          </cell>
          <cell r="G10927">
            <v>0</v>
          </cell>
        </row>
        <row r="10928">
          <cell r="A10928" t="str">
            <v/>
          </cell>
          <cell r="B10928">
            <v>0</v>
          </cell>
          <cell r="C10928">
            <v>0</v>
          </cell>
          <cell r="D10928" t="str">
            <v/>
          </cell>
          <cell r="E10928">
            <v>0</v>
          </cell>
          <cell r="F10928">
            <v>0</v>
          </cell>
          <cell r="G10928">
            <v>0</v>
          </cell>
        </row>
        <row r="10929">
          <cell r="A10929" t="str">
            <v/>
          </cell>
          <cell r="B10929">
            <v>0</v>
          </cell>
          <cell r="C10929">
            <v>0</v>
          </cell>
          <cell r="D10929" t="str">
            <v/>
          </cell>
          <cell r="E10929">
            <v>0</v>
          </cell>
          <cell r="F10929">
            <v>0</v>
          </cell>
          <cell r="G10929">
            <v>0</v>
          </cell>
        </row>
        <row r="10930">
          <cell r="A10930" t="str">
            <v/>
          </cell>
          <cell r="B10930">
            <v>0</v>
          </cell>
          <cell r="C10930">
            <v>0</v>
          </cell>
          <cell r="D10930" t="str">
            <v/>
          </cell>
          <cell r="E10930">
            <v>0</v>
          </cell>
          <cell r="F10930">
            <v>0</v>
          </cell>
          <cell r="G10930">
            <v>0</v>
          </cell>
        </row>
        <row r="10931">
          <cell r="A10931" t="str">
            <v/>
          </cell>
          <cell r="B10931">
            <v>0</v>
          </cell>
          <cell r="C10931">
            <v>0</v>
          </cell>
          <cell r="D10931" t="str">
            <v/>
          </cell>
          <cell r="E10931">
            <v>0</v>
          </cell>
          <cell r="F10931">
            <v>0</v>
          </cell>
          <cell r="G10931">
            <v>0</v>
          </cell>
        </row>
        <row r="10932">
          <cell r="A10932" t="str">
            <v/>
          </cell>
          <cell r="B10932">
            <v>0</v>
          </cell>
          <cell r="C10932">
            <v>0</v>
          </cell>
          <cell r="D10932" t="str">
            <v/>
          </cell>
          <cell r="E10932">
            <v>0</v>
          </cell>
          <cell r="F10932">
            <v>0</v>
          </cell>
          <cell r="G10932">
            <v>0</v>
          </cell>
        </row>
        <row r="10933">
          <cell r="A10933" t="str">
            <v/>
          </cell>
          <cell r="B10933">
            <v>0</v>
          </cell>
          <cell r="C10933">
            <v>0</v>
          </cell>
          <cell r="D10933" t="str">
            <v/>
          </cell>
          <cell r="E10933">
            <v>0</v>
          </cell>
          <cell r="F10933">
            <v>0</v>
          </cell>
          <cell r="G10933">
            <v>0</v>
          </cell>
        </row>
        <row r="10934">
          <cell r="A10934" t="str">
            <v/>
          </cell>
          <cell r="B10934">
            <v>0</v>
          </cell>
          <cell r="C10934">
            <v>0</v>
          </cell>
          <cell r="D10934" t="str">
            <v/>
          </cell>
          <cell r="E10934">
            <v>0</v>
          </cell>
          <cell r="F10934">
            <v>0</v>
          </cell>
          <cell r="G10934">
            <v>0</v>
          </cell>
        </row>
        <row r="10935">
          <cell r="A10935" t="str">
            <v/>
          </cell>
          <cell r="B10935">
            <v>0</v>
          </cell>
          <cell r="C10935">
            <v>0</v>
          </cell>
          <cell r="D10935" t="str">
            <v/>
          </cell>
          <cell r="E10935">
            <v>0</v>
          </cell>
          <cell r="F10935">
            <v>0</v>
          </cell>
          <cell r="G10935">
            <v>0</v>
          </cell>
        </row>
        <row r="10936">
          <cell r="A10936">
            <v>0</v>
          </cell>
          <cell r="B10936">
            <v>0</v>
          </cell>
          <cell r="C10936">
            <v>0</v>
          </cell>
          <cell r="D10936">
            <v>0</v>
          </cell>
          <cell r="E10936">
            <v>0</v>
          </cell>
          <cell r="F10936" t="str">
            <v>Total B</v>
          </cell>
          <cell r="G10936">
            <v>0</v>
          </cell>
        </row>
        <row r="10937">
          <cell r="A10937">
            <v>0</v>
          </cell>
          <cell r="B10937">
            <v>0</v>
          </cell>
          <cell r="C10937" t="str">
            <v>C - EQUIPOS</v>
          </cell>
          <cell r="D10937">
            <v>0</v>
          </cell>
          <cell r="E10937">
            <v>0</v>
          </cell>
          <cell r="F10937">
            <v>0</v>
          </cell>
          <cell r="G10937">
            <v>0</v>
          </cell>
        </row>
        <row r="10938">
          <cell r="A10938" t="str">
            <v/>
          </cell>
          <cell r="B10938" t="str">
            <v/>
          </cell>
          <cell r="C10938">
            <v>0</v>
          </cell>
          <cell r="D10938" t="str">
            <v/>
          </cell>
          <cell r="E10938">
            <v>0</v>
          </cell>
          <cell r="F10938">
            <v>0</v>
          </cell>
          <cell r="G10938">
            <v>0</v>
          </cell>
        </row>
        <row r="10939">
          <cell r="A10939" t="str">
            <v/>
          </cell>
          <cell r="B10939" t="str">
            <v/>
          </cell>
          <cell r="C10939">
            <v>0</v>
          </cell>
          <cell r="D10939" t="str">
            <v/>
          </cell>
          <cell r="E10939">
            <v>0</v>
          </cell>
          <cell r="F10939">
            <v>0</v>
          </cell>
          <cell r="G10939">
            <v>0</v>
          </cell>
        </row>
        <row r="10940">
          <cell r="A10940" t="str">
            <v/>
          </cell>
          <cell r="B10940" t="str">
            <v/>
          </cell>
          <cell r="C10940">
            <v>0</v>
          </cell>
          <cell r="D10940" t="str">
            <v/>
          </cell>
          <cell r="E10940">
            <v>0</v>
          </cell>
          <cell r="F10940">
            <v>0</v>
          </cell>
          <cell r="G10940">
            <v>0</v>
          </cell>
        </row>
        <row r="10941">
          <cell r="A10941" t="str">
            <v/>
          </cell>
          <cell r="B10941" t="str">
            <v/>
          </cell>
          <cell r="C10941">
            <v>0</v>
          </cell>
          <cell r="D10941" t="str">
            <v/>
          </cell>
          <cell r="E10941">
            <v>0</v>
          </cell>
          <cell r="F10941">
            <v>0</v>
          </cell>
          <cell r="G10941">
            <v>0</v>
          </cell>
        </row>
        <row r="10942">
          <cell r="A10942" t="str">
            <v/>
          </cell>
          <cell r="B10942" t="str">
            <v/>
          </cell>
          <cell r="C10942">
            <v>0</v>
          </cell>
          <cell r="D10942" t="str">
            <v/>
          </cell>
          <cell r="E10942">
            <v>0</v>
          </cell>
          <cell r="F10942">
            <v>0</v>
          </cell>
          <cell r="G10942">
            <v>0</v>
          </cell>
        </row>
        <row r="10943">
          <cell r="A10943" t="str">
            <v/>
          </cell>
          <cell r="B10943" t="str">
            <v/>
          </cell>
          <cell r="C10943">
            <v>0</v>
          </cell>
          <cell r="D10943" t="str">
            <v/>
          </cell>
          <cell r="E10943">
            <v>0</v>
          </cell>
          <cell r="F10943">
            <v>0</v>
          </cell>
          <cell r="G10943">
            <v>0</v>
          </cell>
        </row>
        <row r="10944">
          <cell r="A10944" t="str">
            <v/>
          </cell>
          <cell r="B10944" t="str">
            <v/>
          </cell>
          <cell r="C10944">
            <v>0</v>
          </cell>
          <cell r="D10944" t="str">
            <v/>
          </cell>
          <cell r="E10944">
            <v>0</v>
          </cell>
          <cell r="F10944">
            <v>0</v>
          </cell>
          <cell r="G10944">
            <v>0</v>
          </cell>
        </row>
        <row r="10945">
          <cell r="A10945" t="str">
            <v/>
          </cell>
          <cell r="B10945" t="str">
            <v/>
          </cell>
          <cell r="C10945">
            <v>0</v>
          </cell>
          <cell r="D10945" t="str">
            <v/>
          </cell>
          <cell r="E10945">
            <v>0</v>
          </cell>
          <cell r="F10945">
            <v>0</v>
          </cell>
          <cell r="G10945">
            <v>0</v>
          </cell>
        </row>
        <row r="10946">
          <cell r="A10946" t="str">
            <v/>
          </cell>
          <cell r="B10946" t="str">
            <v/>
          </cell>
          <cell r="C10946">
            <v>0</v>
          </cell>
          <cell r="D10946" t="str">
            <v/>
          </cell>
          <cell r="E10946">
            <v>0</v>
          </cell>
          <cell r="F10946">
            <v>0</v>
          </cell>
          <cell r="G10946">
            <v>0</v>
          </cell>
        </row>
        <row r="10947">
          <cell r="A10947">
            <v>0</v>
          </cell>
          <cell r="B10947">
            <v>0</v>
          </cell>
          <cell r="C10947">
            <v>0</v>
          </cell>
          <cell r="D10947">
            <v>0</v>
          </cell>
          <cell r="E10947">
            <v>0</v>
          </cell>
          <cell r="F10947" t="str">
            <v>Total C</v>
          </cell>
          <cell r="G10947">
            <v>0</v>
          </cell>
        </row>
        <row r="10948">
          <cell r="A10948">
            <v>0</v>
          </cell>
          <cell r="B10948">
            <v>0</v>
          </cell>
          <cell r="C10948">
            <v>0</v>
          </cell>
          <cell r="D10948">
            <v>0</v>
          </cell>
          <cell r="E10948">
            <v>0</v>
          </cell>
          <cell r="F10948">
            <v>0</v>
          </cell>
          <cell r="G10948">
            <v>0</v>
          </cell>
        </row>
        <row r="10949">
          <cell r="A10949" t="str">
            <v/>
          </cell>
          <cell r="B10949" t="str">
            <v/>
          </cell>
          <cell r="C10949">
            <v>0</v>
          </cell>
          <cell r="D10949" t="str">
            <v>Costo  Neto</v>
          </cell>
          <cell r="E10949">
            <v>0</v>
          </cell>
          <cell r="F10949" t="str">
            <v>Total D=A+B+C</v>
          </cell>
          <cell r="G10949">
            <v>0</v>
          </cell>
        </row>
        <row r="10951">
          <cell r="A10951" t="str">
            <v>ANALISIS DE PRECIOS</v>
          </cell>
          <cell r="B10951">
            <v>0</v>
          </cell>
          <cell r="C10951">
            <v>0</v>
          </cell>
          <cell r="D10951">
            <v>0</v>
          </cell>
          <cell r="E10951">
            <v>0</v>
          </cell>
          <cell r="F10951">
            <v>0</v>
          </cell>
          <cell r="G10951">
            <v>0</v>
          </cell>
        </row>
        <row r="10952">
          <cell r="A10952" t="str">
            <v>COMITENTE:</v>
          </cell>
          <cell r="B10952" t="str">
            <v>DIRECCIÓN DE ARQUITECTURA</v>
          </cell>
          <cell r="C10952">
            <v>0</v>
          </cell>
          <cell r="D10952">
            <v>0</v>
          </cell>
          <cell r="E10952">
            <v>0</v>
          </cell>
          <cell r="F10952">
            <v>0</v>
          </cell>
          <cell r="G10952">
            <v>0</v>
          </cell>
        </row>
        <row r="10953">
          <cell r="A10953" t="str">
            <v>CONTRATISTA:</v>
          </cell>
          <cell r="B10953" t="str">
            <v>FUNCIONALES SIGOP</v>
          </cell>
          <cell r="C10953">
            <v>0</v>
          </cell>
          <cell r="D10953">
            <v>0</v>
          </cell>
          <cell r="E10953">
            <v>0</v>
          </cell>
          <cell r="F10953">
            <v>0</v>
          </cell>
          <cell r="G10953">
            <v>0</v>
          </cell>
        </row>
        <row r="10954">
          <cell r="A10954" t="str">
            <v>OBRA:</v>
          </cell>
          <cell r="B10954" t="str">
            <v>PRUEBA PLANILLA DE MEDICION</v>
          </cell>
          <cell r="C10954">
            <v>0</v>
          </cell>
          <cell r="D10954">
            <v>0</v>
          </cell>
          <cell r="E10954">
            <v>0</v>
          </cell>
          <cell r="F10954" t="str">
            <v>PRECIOS A:</v>
          </cell>
          <cell r="G10954">
            <v>0</v>
          </cell>
        </row>
        <row r="10955">
          <cell r="A10955" t="str">
            <v>UBICACIÓN:</v>
          </cell>
          <cell r="B10955" t="str">
            <v>CENTRO CIVICO</v>
          </cell>
          <cell r="C10955">
            <v>0</v>
          </cell>
          <cell r="D10955">
            <v>0</v>
          </cell>
          <cell r="E10955">
            <v>0</v>
          </cell>
          <cell r="F10955">
            <v>0</v>
          </cell>
          <cell r="G10955">
            <v>0</v>
          </cell>
        </row>
        <row r="10956">
          <cell r="A10956" t="str">
            <v>RUBRO:</v>
          </cell>
          <cell r="B10956" t="str">
            <v/>
          </cell>
          <cell r="C10956" t="str">
            <v/>
          </cell>
          <cell r="D10956">
            <v>0</v>
          </cell>
          <cell r="E10956">
            <v>0</v>
          </cell>
          <cell r="F10956">
            <v>0</v>
          </cell>
          <cell r="G10956">
            <v>0</v>
          </cell>
        </row>
        <row r="10957">
          <cell r="A10957" t="str">
            <v>ITEM:</v>
          </cell>
          <cell r="B10957" t="str">
            <v/>
          </cell>
          <cell r="C10957" t="str">
            <v/>
          </cell>
          <cell r="D10957">
            <v>0</v>
          </cell>
          <cell r="E10957">
            <v>0</v>
          </cell>
          <cell r="F10957" t="str">
            <v>UNIDAD:</v>
          </cell>
          <cell r="G10957" t="str">
            <v/>
          </cell>
        </row>
        <row r="10958">
          <cell r="A10958">
            <v>0</v>
          </cell>
          <cell r="B10958">
            <v>0</v>
          </cell>
          <cell r="C10958">
            <v>0</v>
          </cell>
          <cell r="D10958">
            <v>0</v>
          </cell>
          <cell r="E10958">
            <v>0</v>
          </cell>
          <cell r="F10958">
            <v>0</v>
          </cell>
          <cell r="G10958">
            <v>0</v>
          </cell>
        </row>
        <row r="10959">
          <cell r="A10959" t="str">
            <v>DATOS REDETERMINACION</v>
          </cell>
          <cell r="B10959">
            <v>0</v>
          </cell>
          <cell r="C10959" t="str">
            <v>DESIGNACION</v>
          </cell>
          <cell r="D10959" t="str">
            <v>U</v>
          </cell>
          <cell r="E10959" t="str">
            <v>Cantidad</v>
          </cell>
          <cell r="F10959" t="str">
            <v>$ Unitarios</v>
          </cell>
          <cell r="G10959" t="str">
            <v>$ Parcial</v>
          </cell>
        </row>
        <row r="10960">
          <cell r="A10960" t="str">
            <v>CÓDIGO</v>
          </cell>
          <cell r="B10960" t="str">
            <v>DESCRIPCIÓN</v>
          </cell>
          <cell r="C10960">
            <v>0</v>
          </cell>
          <cell r="D10960">
            <v>0</v>
          </cell>
          <cell r="E10960">
            <v>0</v>
          </cell>
          <cell r="F10960">
            <v>0</v>
          </cell>
          <cell r="G10960">
            <v>0</v>
          </cell>
        </row>
        <row r="10961">
          <cell r="A10961">
            <v>0</v>
          </cell>
          <cell r="B10961">
            <v>0</v>
          </cell>
          <cell r="C10961" t="str">
            <v>A - MATERIALES</v>
          </cell>
          <cell r="D10961">
            <v>0</v>
          </cell>
          <cell r="E10961">
            <v>0</v>
          </cell>
          <cell r="F10961">
            <v>0</v>
          </cell>
          <cell r="G10961">
            <v>0</v>
          </cell>
        </row>
        <row r="10962">
          <cell r="A10962" t="str">
            <v/>
          </cell>
          <cell r="B10962" t="str">
            <v/>
          </cell>
          <cell r="C10962">
            <v>0</v>
          </cell>
          <cell r="D10962" t="str">
            <v/>
          </cell>
          <cell r="E10962">
            <v>0</v>
          </cell>
          <cell r="F10962">
            <v>0</v>
          </cell>
          <cell r="G10962">
            <v>0</v>
          </cell>
        </row>
        <row r="10963">
          <cell r="A10963" t="str">
            <v/>
          </cell>
          <cell r="B10963" t="str">
            <v/>
          </cell>
          <cell r="C10963">
            <v>0</v>
          </cell>
          <cell r="D10963" t="str">
            <v/>
          </cell>
          <cell r="E10963">
            <v>0</v>
          </cell>
          <cell r="F10963">
            <v>0</v>
          </cell>
          <cell r="G10963">
            <v>0</v>
          </cell>
        </row>
        <row r="10964">
          <cell r="A10964" t="str">
            <v/>
          </cell>
          <cell r="B10964" t="str">
            <v/>
          </cell>
          <cell r="C10964">
            <v>0</v>
          </cell>
          <cell r="D10964" t="str">
            <v/>
          </cell>
          <cell r="E10964">
            <v>0</v>
          </cell>
          <cell r="F10964">
            <v>0</v>
          </cell>
          <cell r="G10964">
            <v>0</v>
          </cell>
        </row>
        <row r="10965">
          <cell r="A10965" t="str">
            <v/>
          </cell>
          <cell r="B10965" t="str">
            <v/>
          </cell>
          <cell r="C10965">
            <v>0</v>
          </cell>
          <cell r="D10965" t="str">
            <v/>
          </cell>
          <cell r="E10965">
            <v>0</v>
          </cell>
          <cell r="F10965">
            <v>0</v>
          </cell>
          <cell r="G10965">
            <v>0</v>
          </cell>
        </row>
        <row r="10966">
          <cell r="A10966" t="str">
            <v/>
          </cell>
          <cell r="B10966" t="str">
            <v/>
          </cell>
          <cell r="C10966">
            <v>0</v>
          </cell>
          <cell r="D10966" t="str">
            <v/>
          </cell>
          <cell r="E10966">
            <v>0</v>
          </cell>
          <cell r="F10966">
            <v>0</v>
          </cell>
          <cell r="G10966">
            <v>0</v>
          </cell>
        </row>
        <row r="10967">
          <cell r="A10967" t="str">
            <v/>
          </cell>
          <cell r="B10967" t="str">
            <v/>
          </cell>
          <cell r="C10967">
            <v>0</v>
          </cell>
          <cell r="D10967" t="str">
            <v/>
          </cell>
          <cell r="E10967">
            <v>0</v>
          </cell>
          <cell r="F10967">
            <v>0</v>
          </cell>
          <cell r="G10967">
            <v>0</v>
          </cell>
        </row>
        <row r="10968">
          <cell r="A10968" t="str">
            <v/>
          </cell>
          <cell r="B10968" t="str">
            <v/>
          </cell>
          <cell r="C10968">
            <v>0</v>
          </cell>
          <cell r="D10968" t="str">
            <v/>
          </cell>
          <cell r="E10968">
            <v>0</v>
          </cell>
          <cell r="F10968">
            <v>0</v>
          </cell>
          <cell r="G10968">
            <v>0</v>
          </cell>
        </row>
        <row r="10969">
          <cell r="A10969" t="str">
            <v/>
          </cell>
          <cell r="B10969" t="str">
            <v/>
          </cell>
          <cell r="C10969">
            <v>0</v>
          </cell>
          <cell r="D10969" t="str">
            <v/>
          </cell>
          <cell r="E10969">
            <v>0</v>
          </cell>
          <cell r="F10969">
            <v>0</v>
          </cell>
          <cell r="G10969">
            <v>0</v>
          </cell>
        </row>
        <row r="10970">
          <cell r="A10970" t="str">
            <v/>
          </cell>
          <cell r="B10970" t="str">
            <v/>
          </cell>
          <cell r="C10970">
            <v>0</v>
          </cell>
          <cell r="D10970" t="str">
            <v/>
          </cell>
          <cell r="E10970">
            <v>0</v>
          </cell>
          <cell r="F10970">
            <v>0</v>
          </cell>
          <cell r="G10970">
            <v>0</v>
          </cell>
        </row>
        <row r="10971">
          <cell r="A10971" t="str">
            <v/>
          </cell>
          <cell r="B10971" t="str">
            <v/>
          </cell>
          <cell r="C10971">
            <v>0</v>
          </cell>
          <cell r="D10971" t="str">
            <v/>
          </cell>
          <cell r="E10971">
            <v>0</v>
          </cell>
          <cell r="F10971">
            <v>0</v>
          </cell>
          <cell r="G10971">
            <v>0</v>
          </cell>
        </row>
        <row r="10972">
          <cell r="A10972" t="str">
            <v/>
          </cell>
          <cell r="B10972" t="str">
            <v/>
          </cell>
          <cell r="C10972">
            <v>0</v>
          </cell>
          <cell r="D10972" t="str">
            <v/>
          </cell>
          <cell r="E10972">
            <v>0</v>
          </cell>
          <cell r="F10972">
            <v>0</v>
          </cell>
          <cell r="G10972">
            <v>0</v>
          </cell>
        </row>
        <row r="10973">
          <cell r="A10973" t="str">
            <v/>
          </cell>
          <cell r="B10973" t="str">
            <v/>
          </cell>
          <cell r="C10973">
            <v>0</v>
          </cell>
          <cell r="D10973" t="str">
            <v/>
          </cell>
          <cell r="E10973">
            <v>0</v>
          </cell>
          <cell r="F10973">
            <v>0</v>
          </cell>
          <cell r="G10973">
            <v>0</v>
          </cell>
        </row>
        <row r="10974">
          <cell r="A10974" t="str">
            <v/>
          </cell>
          <cell r="B10974" t="str">
            <v/>
          </cell>
          <cell r="C10974">
            <v>0</v>
          </cell>
          <cell r="D10974" t="str">
            <v/>
          </cell>
          <cell r="E10974">
            <v>0</v>
          </cell>
          <cell r="F10974">
            <v>0</v>
          </cell>
          <cell r="G10974">
            <v>0</v>
          </cell>
        </row>
        <row r="10975">
          <cell r="A10975" t="str">
            <v/>
          </cell>
          <cell r="B10975" t="str">
            <v/>
          </cell>
          <cell r="C10975">
            <v>0</v>
          </cell>
          <cell r="D10975" t="str">
            <v/>
          </cell>
          <cell r="E10975">
            <v>0</v>
          </cell>
          <cell r="F10975">
            <v>0</v>
          </cell>
          <cell r="G10975">
            <v>0</v>
          </cell>
        </row>
        <row r="10976">
          <cell r="A10976">
            <v>0</v>
          </cell>
          <cell r="B10976">
            <v>0</v>
          </cell>
          <cell r="C10976">
            <v>0</v>
          </cell>
          <cell r="D10976">
            <v>0</v>
          </cell>
          <cell r="E10976">
            <v>0</v>
          </cell>
          <cell r="F10976" t="str">
            <v>Total A</v>
          </cell>
          <cell r="G10976">
            <v>0</v>
          </cell>
        </row>
        <row r="10977">
          <cell r="A10977">
            <v>0</v>
          </cell>
          <cell r="B10977">
            <v>0</v>
          </cell>
          <cell r="C10977" t="str">
            <v>B - MANO DE OBRA</v>
          </cell>
          <cell r="D10977">
            <v>0</v>
          </cell>
          <cell r="E10977">
            <v>0</v>
          </cell>
          <cell r="F10977">
            <v>0</v>
          </cell>
          <cell r="G10977">
            <v>0</v>
          </cell>
        </row>
        <row r="10978">
          <cell r="A10978" t="str">
            <v/>
          </cell>
          <cell r="B10978">
            <v>0</v>
          </cell>
          <cell r="C10978">
            <v>0</v>
          </cell>
          <cell r="D10978" t="str">
            <v/>
          </cell>
          <cell r="E10978">
            <v>0</v>
          </cell>
          <cell r="F10978">
            <v>0</v>
          </cell>
          <cell r="G10978">
            <v>0</v>
          </cell>
        </row>
        <row r="10979">
          <cell r="A10979" t="str">
            <v/>
          </cell>
          <cell r="B10979">
            <v>0</v>
          </cell>
          <cell r="C10979">
            <v>0</v>
          </cell>
          <cell r="D10979" t="str">
            <v/>
          </cell>
          <cell r="E10979">
            <v>0</v>
          </cell>
          <cell r="F10979">
            <v>0</v>
          </cell>
          <cell r="G10979">
            <v>0</v>
          </cell>
        </row>
        <row r="10980">
          <cell r="A10980" t="str">
            <v/>
          </cell>
          <cell r="B10980">
            <v>0</v>
          </cell>
          <cell r="C10980">
            <v>0</v>
          </cell>
          <cell r="D10980" t="str">
            <v/>
          </cell>
          <cell r="E10980">
            <v>0</v>
          </cell>
          <cell r="F10980">
            <v>0</v>
          </cell>
          <cell r="G10980">
            <v>0</v>
          </cell>
        </row>
        <row r="10981">
          <cell r="A10981" t="str">
            <v/>
          </cell>
          <cell r="B10981">
            <v>0</v>
          </cell>
          <cell r="C10981">
            <v>0</v>
          </cell>
          <cell r="D10981" t="str">
            <v/>
          </cell>
          <cell r="E10981">
            <v>0</v>
          </cell>
          <cell r="F10981">
            <v>0</v>
          </cell>
          <cell r="G10981">
            <v>0</v>
          </cell>
        </row>
        <row r="10982">
          <cell r="A10982" t="str">
            <v/>
          </cell>
          <cell r="B10982">
            <v>0</v>
          </cell>
          <cell r="C10982">
            <v>0</v>
          </cell>
          <cell r="D10982" t="str">
            <v/>
          </cell>
          <cell r="E10982">
            <v>0</v>
          </cell>
          <cell r="F10982">
            <v>0</v>
          </cell>
          <cell r="G10982">
            <v>0</v>
          </cell>
        </row>
        <row r="10983">
          <cell r="A10983" t="str">
            <v/>
          </cell>
          <cell r="B10983">
            <v>0</v>
          </cell>
          <cell r="C10983">
            <v>0</v>
          </cell>
          <cell r="D10983" t="str">
            <v/>
          </cell>
          <cell r="E10983">
            <v>0</v>
          </cell>
          <cell r="F10983">
            <v>0</v>
          </cell>
          <cell r="G10983">
            <v>0</v>
          </cell>
        </row>
        <row r="10984">
          <cell r="A10984" t="str">
            <v/>
          </cell>
          <cell r="B10984">
            <v>0</v>
          </cell>
          <cell r="C10984">
            <v>0</v>
          </cell>
          <cell r="D10984" t="str">
            <v/>
          </cell>
          <cell r="E10984">
            <v>0</v>
          </cell>
          <cell r="F10984">
            <v>0</v>
          </cell>
          <cell r="G10984">
            <v>0</v>
          </cell>
        </row>
        <row r="10985">
          <cell r="A10985" t="str">
            <v/>
          </cell>
          <cell r="B10985">
            <v>0</v>
          </cell>
          <cell r="C10985">
            <v>0</v>
          </cell>
          <cell r="D10985" t="str">
            <v/>
          </cell>
          <cell r="E10985">
            <v>0</v>
          </cell>
          <cell r="F10985">
            <v>0</v>
          </cell>
          <cell r="G10985">
            <v>0</v>
          </cell>
        </row>
        <row r="10986">
          <cell r="A10986">
            <v>0</v>
          </cell>
          <cell r="B10986">
            <v>0</v>
          </cell>
          <cell r="C10986">
            <v>0</v>
          </cell>
          <cell r="D10986">
            <v>0</v>
          </cell>
          <cell r="E10986">
            <v>0</v>
          </cell>
          <cell r="F10986" t="str">
            <v>Total B</v>
          </cell>
          <cell r="G10986">
            <v>0</v>
          </cell>
        </row>
        <row r="10987">
          <cell r="A10987">
            <v>0</v>
          </cell>
          <cell r="B10987">
            <v>0</v>
          </cell>
          <cell r="C10987" t="str">
            <v>C - EQUIPOS</v>
          </cell>
          <cell r="D10987">
            <v>0</v>
          </cell>
          <cell r="E10987">
            <v>0</v>
          </cell>
          <cell r="F10987">
            <v>0</v>
          </cell>
          <cell r="G10987">
            <v>0</v>
          </cell>
        </row>
        <row r="10988">
          <cell r="A10988" t="str">
            <v/>
          </cell>
          <cell r="B10988" t="str">
            <v/>
          </cell>
          <cell r="C10988">
            <v>0</v>
          </cell>
          <cell r="D10988" t="str">
            <v/>
          </cell>
          <cell r="E10988">
            <v>0</v>
          </cell>
          <cell r="F10988">
            <v>0</v>
          </cell>
          <cell r="G10988">
            <v>0</v>
          </cell>
        </row>
        <row r="10989">
          <cell r="A10989" t="str">
            <v/>
          </cell>
          <cell r="B10989" t="str">
            <v/>
          </cell>
          <cell r="C10989">
            <v>0</v>
          </cell>
          <cell r="D10989" t="str">
            <v/>
          </cell>
          <cell r="E10989">
            <v>0</v>
          </cell>
          <cell r="F10989">
            <v>0</v>
          </cell>
          <cell r="G10989">
            <v>0</v>
          </cell>
        </row>
        <row r="10990">
          <cell r="A10990" t="str">
            <v/>
          </cell>
          <cell r="B10990" t="str">
            <v/>
          </cell>
          <cell r="C10990">
            <v>0</v>
          </cell>
          <cell r="D10990" t="str">
            <v/>
          </cell>
          <cell r="E10990">
            <v>0</v>
          </cell>
          <cell r="F10990">
            <v>0</v>
          </cell>
          <cell r="G10990">
            <v>0</v>
          </cell>
        </row>
        <row r="10991">
          <cell r="A10991" t="str">
            <v/>
          </cell>
          <cell r="B10991" t="str">
            <v/>
          </cell>
          <cell r="C10991">
            <v>0</v>
          </cell>
          <cell r="D10991" t="str">
            <v/>
          </cell>
          <cell r="E10991">
            <v>0</v>
          </cell>
          <cell r="F10991">
            <v>0</v>
          </cell>
          <cell r="G10991">
            <v>0</v>
          </cell>
        </row>
        <row r="10992">
          <cell r="A10992" t="str">
            <v/>
          </cell>
          <cell r="B10992" t="str">
            <v/>
          </cell>
          <cell r="C10992">
            <v>0</v>
          </cell>
          <cell r="D10992" t="str">
            <v/>
          </cell>
          <cell r="E10992">
            <v>0</v>
          </cell>
          <cell r="F10992">
            <v>0</v>
          </cell>
          <cell r="G10992">
            <v>0</v>
          </cell>
        </row>
        <row r="10993">
          <cell r="A10993" t="str">
            <v/>
          </cell>
          <cell r="B10993" t="str">
            <v/>
          </cell>
          <cell r="C10993">
            <v>0</v>
          </cell>
          <cell r="D10993" t="str">
            <v/>
          </cell>
          <cell r="E10993">
            <v>0</v>
          </cell>
          <cell r="F10993">
            <v>0</v>
          </cell>
          <cell r="G10993">
            <v>0</v>
          </cell>
        </row>
        <row r="10994">
          <cell r="A10994" t="str">
            <v/>
          </cell>
          <cell r="B10994" t="str">
            <v/>
          </cell>
          <cell r="C10994">
            <v>0</v>
          </cell>
          <cell r="D10994" t="str">
            <v/>
          </cell>
          <cell r="E10994">
            <v>0</v>
          </cell>
          <cell r="F10994">
            <v>0</v>
          </cell>
          <cell r="G10994">
            <v>0</v>
          </cell>
        </row>
        <row r="10995">
          <cell r="A10995" t="str">
            <v/>
          </cell>
          <cell r="B10995" t="str">
            <v/>
          </cell>
          <cell r="C10995">
            <v>0</v>
          </cell>
          <cell r="D10995" t="str">
            <v/>
          </cell>
          <cell r="E10995">
            <v>0</v>
          </cell>
          <cell r="F10995">
            <v>0</v>
          </cell>
          <cell r="G10995">
            <v>0</v>
          </cell>
        </row>
        <row r="10996">
          <cell r="A10996" t="str">
            <v/>
          </cell>
          <cell r="B10996" t="str">
            <v/>
          </cell>
          <cell r="C10996">
            <v>0</v>
          </cell>
          <cell r="D10996" t="str">
            <v/>
          </cell>
          <cell r="E10996">
            <v>0</v>
          </cell>
          <cell r="F10996">
            <v>0</v>
          </cell>
          <cell r="G10996">
            <v>0</v>
          </cell>
        </row>
        <row r="10997">
          <cell r="A10997">
            <v>0</v>
          </cell>
          <cell r="B10997">
            <v>0</v>
          </cell>
          <cell r="C10997">
            <v>0</v>
          </cell>
          <cell r="D10997">
            <v>0</v>
          </cell>
          <cell r="E10997">
            <v>0</v>
          </cell>
          <cell r="F10997" t="str">
            <v>Total C</v>
          </cell>
          <cell r="G10997">
            <v>0</v>
          </cell>
        </row>
        <row r="10998">
          <cell r="A10998">
            <v>0</v>
          </cell>
          <cell r="B10998">
            <v>0</v>
          </cell>
          <cell r="C10998">
            <v>0</v>
          </cell>
          <cell r="D10998">
            <v>0</v>
          </cell>
          <cell r="E10998">
            <v>0</v>
          </cell>
          <cell r="F10998">
            <v>0</v>
          </cell>
          <cell r="G10998">
            <v>0</v>
          </cell>
        </row>
        <row r="10999">
          <cell r="A10999" t="str">
            <v/>
          </cell>
          <cell r="B10999" t="str">
            <v/>
          </cell>
          <cell r="C10999">
            <v>0</v>
          </cell>
          <cell r="D10999" t="str">
            <v>Costo  Neto</v>
          </cell>
          <cell r="E10999">
            <v>0</v>
          </cell>
          <cell r="F10999" t="str">
            <v>Total D=A+B+C</v>
          </cell>
          <cell r="G10999">
            <v>0</v>
          </cell>
        </row>
        <row r="11001">
          <cell r="A11001" t="str">
            <v>ANALISIS DE PRECIOS</v>
          </cell>
          <cell r="B11001">
            <v>0</v>
          </cell>
          <cell r="C11001">
            <v>0</v>
          </cell>
          <cell r="D11001">
            <v>0</v>
          </cell>
          <cell r="E11001">
            <v>0</v>
          </cell>
          <cell r="F11001">
            <v>0</v>
          </cell>
          <cell r="G11001">
            <v>0</v>
          </cell>
        </row>
        <row r="11002">
          <cell r="A11002" t="str">
            <v>COMITENTE:</v>
          </cell>
          <cell r="B11002" t="str">
            <v>DIRECCIÓN DE ARQUITECTURA</v>
          </cell>
          <cell r="C11002">
            <v>0</v>
          </cell>
          <cell r="D11002">
            <v>0</v>
          </cell>
          <cell r="E11002">
            <v>0</v>
          </cell>
          <cell r="F11002">
            <v>0</v>
          </cell>
          <cell r="G11002">
            <v>0</v>
          </cell>
        </row>
        <row r="11003">
          <cell r="A11003" t="str">
            <v>CONTRATISTA:</v>
          </cell>
          <cell r="B11003" t="str">
            <v>FUNCIONALES SIGOP</v>
          </cell>
          <cell r="C11003">
            <v>0</v>
          </cell>
          <cell r="D11003">
            <v>0</v>
          </cell>
          <cell r="E11003">
            <v>0</v>
          </cell>
          <cell r="F11003">
            <v>0</v>
          </cell>
          <cell r="G11003">
            <v>0</v>
          </cell>
        </row>
        <row r="11004">
          <cell r="A11004" t="str">
            <v>OBRA:</v>
          </cell>
          <cell r="B11004" t="str">
            <v>PRUEBA PLANILLA DE MEDICION</v>
          </cell>
          <cell r="C11004">
            <v>0</v>
          </cell>
          <cell r="D11004">
            <v>0</v>
          </cell>
          <cell r="E11004">
            <v>0</v>
          </cell>
          <cell r="F11004" t="str">
            <v>PRECIOS A:</v>
          </cell>
          <cell r="G11004">
            <v>0</v>
          </cell>
        </row>
        <row r="11005">
          <cell r="A11005" t="str">
            <v>UBICACIÓN:</v>
          </cell>
          <cell r="B11005" t="str">
            <v>CENTRO CIVICO</v>
          </cell>
          <cell r="C11005">
            <v>0</v>
          </cell>
          <cell r="D11005">
            <v>0</v>
          </cell>
          <cell r="E11005">
            <v>0</v>
          </cell>
          <cell r="F11005">
            <v>0</v>
          </cell>
          <cell r="G11005">
            <v>0</v>
          </cell>
        </row>
        <row r="11006">
          <cell r="A11006" t="str">
            <v>RUBRO:</v>
          </cell>
          <cell r="B11006" t="str">
            <v/>
          </cell>
          <cell r="C11006" t="str">
            <v/>
          </cell>
          <cell r="D11006">
            <v>0</v>
          </cell>
          <cell r="E11006">
            <v>0</v>
          </cell>
          <cell r="F11006">
            <v>0</v>
          </cell>
          <cell r="G11006">
            <v>0</v>
          </cell>
        </row>
        <row r="11007">
          <cell r="A11007" t="str">
            <v>ITEM:</v>
          </cell>
          <cell r="B11007" t="str">
            <v/>
          </cell>
          <cell r="C11007" t="str">
            <v/>
          </cell>
          <cell r="D11007">
            <v>0</v>
          </cell>
          <cell r="E11007">
            <v>0</v>
          </cell>
          <cell r="F11007" t="str">
            <v>UNIDAD:</v>
          </cell>
          <cell r="G11007" t="str">
            <v/>
          </cell>
        </row>
        <row r="11008">
          <cell r="A11008">
            <v>0</v>
          </cell>
          <cell r="B11008">
            <v>0</v>
          </cell>
          <cell r="C11008">
            <v>0</v>
          </cell>
          <cell r="D11008">
            <v>0</v>
          </cell>
          <cell r="E11008">
            <v>0</v>
          </cell>
          <cell r="F11008">
            <v>0</v>
          </cell>
          <cell r="G11008">
            <v>0</v>
          </cell>
        </row>
        <row r="11009">
          <cell r="A11009" t="str">
            <v>DATOS REDETERMINACION</v>
          </cell>
          <cell r="B11009">
            <v>0</v>
          </cell>
          <cell r="C11009" t="str">
            <v>DESIGNACION</v>
          </cell>
          <cell r="D11009" t="str">
            <v>U</v>
          </cell>
          <cell r="E11009" t="str">
            <v>Cantidad</v>
          </cell>
          <cell r="F11009" t="str">
            <v>$ Unitarios</v>
          </cell>
          <cell r="G11009" t="str">
            <v>$ Parcial</v>
          </cell>
        </row>
        <row r="11010">
          <cell r="A11010" t="str">
            <v>CÓDIGO</v>
          </cell>
          <cell r="B11010" t="str">
            <v>DESCRIPCIÓN</v>
          </cell>
          <cell r="C11010">
            <v>0</v>
          </cell>
          <cell r="D11010">
            <v>0</v>
          </cell>
          <cell r="E11010">
            <v>0</v>
          </cell>
          <cell r="F11010">
            <v>0</v>
          </cell>
          <cell r="G11010">
            <v>0</v>
          </cell>
        </row>
        <row r="11011">
          <cell r="A11011">
            <v>0</v>
          </cell>
          <cell r="B11011">
            <v>0</v>
          </cell>
          <cell r="C11011" t="str">
            <v>A - MATERIALES</v>
          </cell>
          <cell r="D11011">
            <v>0</v>
          </cell>
          <cell r="E11011">
            <v>0</v>
          </cell>
          <cell r="F11011">
            <v>0</v>
          </cell>
          <cell r="G11011">
            <v>0</v>
          </cell>
        </row>
        <row r="11012">
          <cell r="A11012" t="str">
            <v/>
          </cell>
          <cell r="B11012" t="str">
            <v/>
          </cell>
          <cell r="C11012">
            <v>0</v>
          </cell>
          <cell r="D11012" t="str">
            <v/>
          </cell>
          <cell r="E11012">
            <v>0</v>
          </cell>
          <cell r="F11012">
            <v>0</v>
          </cell>
          <cell r="G11012">
            <v>0</v>
          </cell>
        </row>
        <row r="11013">
          <cell r="A11013" t="str">
            <v/>
          </cell>
          <cell r="B11013" t="str">
            <v/>
          </cell>
          <cell r="C11013">
            <v>0</v>
          </cell>
          <cell r="D11013" t="str">
            <v/>
          </cell>
          <cell r="E11013">
            <v>0</v>
          </cell>
          <cell r="F11013">
            <v>0</v>
          </cell>
          <cell r="G11013">
            <v>0</v>
          </cell>
        </row>
        <row r="11014">
          <cell r="A11014" t="str">
            <v/>
          </cell>
          <cell r="B11014" t="str">
            <v/>
          </cell>
          <cell r="C11014">
            <v>0</v>
          </cell>
          <cell r="D11014" t="str">
            <v/>
          </cell>
          <cell r="E11014">
            <v>0</v>
          </cell>
          <cell r="F11014">
            <v>0</v>
          </cell>
          <cell r="G11014">
            <v>0</v>
          </cell>
        </row>
        <row r="11015">
          <cell r="A11015" t="str">
            <v/>
          </cell>
          <cell r="B11015" t="str">
            <v/>
          </cell>
          <cell r="C11015">
            <v>0</v>
          </cell>
          <cell r="D11015" t="str">
            <v/>
          </cell>
          <cell r="E11015">
            <v>0</v>
          </cell>
          <cell r="F11015">
            <v>0</v>
          </cell>
          <cell r="G11015">
            <v>0</v>
          </cell>
        </row>
        <row r="11016">
          <cell r="A11016" t="str">
            <v/>
          </cell>
          <cell r="B11016" t="str">
            <v/>
          </cell>
          <cell r="C11016">
            <v>0</v>
          </cell>
          <cell r="D11016" t="str">
            <v/>
          </cell>
          <cell r="E11016">
            <v>0</v>
          </cell>
          <cell r="F11016">
            <v>0</v>
          </cell>
          <cell r="G11016">
            <v>0</v>
          </cell>
        </row>
        <row r="11017">
          <cell r="A11017" t="str">
            <v/>
          </cell>
          <cell r="B11017" t="str">
            <v/>
          </cell>
          <cell r="C11017">
            <v>0</v>
          </cell>
          <cell r="D11017" t="str">
            <v/>
          </cell>
          <cell r="E11017">
            <v>0</v>
          </cell>
          <cell r="F11017">
            <v>0</v>
          </cell>
          <cell r="G11017">
            <v>0</v>
          </cell>
        </row>
        <row r="11018">
          <cell r="A11018" t="str">
            <v/>
          </cell>
          <cell r="B11018" t="str">
            <v/>
          </cell>
          <cell r="C11018">
            <v>0</v>
          </cell>
          <cell r="D11018" t="str">
            <v/>
          </cell>
          <cell r="E11018">
            <v>0</v>
          </cell>
          <cell r="F11018">
            <v>0</v>
          </cell>
          <cell r="G11018">
            <v>0</v>
          </cell>
        </row>
        <row r="11019">
          <cell r="A11019" t="str">
            <v/>
          </cell>
          <cell r="B11019" t="str">
            <v/>
          </cell>
          <cell r="C11019">
            <v>0</v>
          </cell>
          <cell r="D11019" t="str">
            <v/>
          </cell>
          <cell r="E11019">
            <v>0</v>
          </cell>
          <cell r="F11019">
            <v>0</v>
          </cell>
          <cell r="G11019">
            <v>0</v>
          </cell>
        </row>
        <row r="11020">
          <cell r="A11020" t="str">
            <v/>
          </cell>
          <cell r="B11020" t="str">
            <v/>
          </cell>
          <cell r="C11020">
            <v>0</v>
          </cell>
          <cell r="D11020" t="str">
            <v/>
          </cell>
          <cell r="E11020">
            <v>0</v>
          </cell>
          <cell r="F11020">
            <v>0</v>
          </cell>
          <cell r="G11020">
            <v>0</v>
          </cell>
        </row>
        <row r="11021">
          <cell r="A11021" t="str">
            <v/>
          </cell>
          <cell r="B11021" t="str">
            <v/>
          </cell>
          <cell r="C11021">
            <v>0</v>
          </cell>
          <cell r="D11021" t="str">
            <v/>
          </cell>
          <cell r="E11021">
            <v>0</v>
          </cell>
          <cell r="F11021">
            <v>0</v>
          </cell>
          <cell r="G11021">
            <v>0</v>
          </cell>
        </row>
        <row r="11022">
          <cell r="A11022" t="str">
            <v/>
          </cell>
          <cell r="B11022" t="str">
            <v/>
          </cell>
          <cell r="C11022">
            <v>0</v>
          </cell>
          <cell r="D11022" t="str">
            <v/>
          </cell>
          <cell r="E11022">
            <v>0</v>
          </cell>
          <cell r="F11022">
            <v>0</v>
          </cell>
          <cell r="G11022">
            <v>0</v>
          </cell>
        </row>
        <row r="11023">
          <cell r="A11023" t="str">
            <v/>
          </cell>
          <cell r="B11023" t="str">
            <v/>
          </cell>
          <cell r="C11023">
            <v>0</v>
          </cell>
          <cell r="D11023" t="str">
            <v/>
          </cell>
          <cell r="E11023">
            <v>0</v>
          </cell>
          <cell r="F11023">
            <v>0</v>
          </cell>
          <cell r="G11023">
            <v>0</v>
          </cell>
        </row>
        <row r="11024">
          <cell r="A11024" t="str">
            <v/>
          </cell>
          <cell r="B11024" t="str">
            <v/>
          </cell>
          <cell r="C11024">
            <v>0</v>
          </cell>
          <cell r="D11024" t="str">
            <v/>
          </cell>
          <cell r="E11024">
            <v>0</v>
          </cell>
          <cell r="F11024">
            <v>0</v>
          </cell>
          <cell r="G11024">
            <v>0</v>
          </cell>
        </row>
        <row r="11025">
          <cell r="A11025" t="str">
            <v/>
          </cell>
          <cell r="B11025" t="str">
            <v/>
          </cell>
          <cell r="C11025">
            <v>0</v>
          </cell>
          <cell r="D11025" t="str">
            <v/>
          </cell>
          <cell r="E11025">
            <v>0</v>
          </cell>
          <cell r="F11025">
            <v>0</v>
          </cell>
          <cell r="G11025">
            <v>0</v>
          </cell>
        </row>
        <row r="11026">
          <cell r="A11026">
            <v>0</v>
          </cell>
          <cell r="B11026">
            <v>0</v>
          </cell>
          <cell r="C11026">
            <v>0</v>
          </cell>
          <cell r="D11026">
            <v>0</v>
          </cell>
          <cell r="E11026">
            <v>0</v>
          </cell>
          <cell r="F11026" t="str">
            <v>Total A</v>
          </cell>
          <cell r="G11026">
            <v>0</v>
          </cell>
        </row>
        <row r="11027">
          <cell r="A11027">
            <v>0</v>
          </cell>
          <cell r="B11027">
            <v>0</v>
          </cell>
          <cell r="C11027" t="str">
            <v>B - MANO DE OBRA</v>
          </cell>
          <cell r="D11027">
            <v>0</v>
          </cell>
          <cell r="E11027">
            <v>0</v>
          </cell>
          <cell r="F11027">
            <v>0</v>
          </cell>
          <cell r="G11027">
            <v>0</v>
          </cell>
        </row>
        <row r="11028">
          <cell r="A11028" t="str">
            <v/>
          </cell>
          <cell r="B11028">
            <v>0</v>
          </cell>
          <cell r="C11028">
            <v>0</v>
          </cell>
          <cell r="D11028" t="str">
            <v/>
          </cell>
          <cell r="E11028">
            <v>0</v>
          </cell>
          <cell r="F11028">
            <v>0</v>
          </cell>
          <cell r="G11028">
            <v>0</v>
          </cell>
        </row>
        <row r="11029">
          <cell r="A11029" t="str">
            <v/>
          </cell>
          <cell r="B11029">
            <v>0</v>
          </cell>
          <cell r="C11029">
            <v>0</v>
          </cell>
          <cell r="D11029" t="str">
            <v/>
          </cell>
          <cell r="E11029">
            <v>0</v>
          </cell>
          <cell r="F11029">
            <v>0</v>
          </cell>
          <cell r="G11029">
            <v>0</v>
          </cell>
        </row>
        <row r="11030">
          <cell r="A11030" t="str">
            <v/>
          </cell>
          <cell r="B11030">
            <v>0</v>
          </cell>
          <cell r="C11030">
            <v>0</v>
          </cell>
          <cell r="D11030" t="str">
            <v/>
          </cell>
          <cell r="E11030">
            <v>0</v>
          </cell>
          <cell r="F11030">
            <v>0</v>
          </cell>
          <cell r="G11030">
            <v>0</v>
          </cell>
        </row>
        <row r="11031">
          <cell r="A11031" t="str">
            <v/>
          </cell>
          <cell r="B11031">
            <v>0</v>
          </cell>
          <cell r="C11031">
            <v>0</v>
          </cell>
          <cell r="D11031" t="str">
            <v/>
          </cell>
          <cell r="E11031">
            <v>0</v>
          </cell>
          <cell r="F11031">
            <v>0</v>
          </cell>
          <cell r="G11031">
            <v>0</v>
          </cell>
        </row>
        <row r="11032">
          <cell r="A11032" t="str">
            <v/>
          </cell>
          <cell r="B11032">
            <v>0</v>
          </cell>
          <cell r="C11032">
            <v>0</v>
          </cell>
          <cell r="D11032" t="str">
            <v/>
          </cell>
          <cell r="E11032">
            <v>0</v>
          </cell>
          <cell r="F11032">
            <v>0</v>
          </cell>
          <cell r="G11032">
            <v>0</v>
          </cell>
        </row>
        <row r="11033">
          <cell r="A11033" t="str">
            <v/>
          </cell>
          <cell r="B11033">
            <v>0</v>
          </cell>
          <cell r="C11033">
            <v>0</v>
          </cell>
          <cell r="D11033" t="str">
            <v/>
          </cell>
          <cell r="E11033">
            <v>0</v>
          </cell>
          <cell r="F11033">
            <v>0</v>
          </cell>
          <cell r="G11033">
            <v>0</v>
          </cell>
        </row>
        <row r="11034">
          <cell r="A11034" t="str">
            <v/>
          </cell>
          <cell r="B11034">
            <v>0</v>
          </cell>
          <cell r="C11034">
            <v>0</v>
          </cell>
          <cell r="D11034" t="str">
            <v/>
          </cell>
          <cell r="E11034">
            <v>0</v>
          </cell>
          <cell r="F11034">
            <v>0</v>
          </cell>
          <cell r="G11034">
            <v>0</v>
          </cell>
        </row>
        <row r="11035">
          <cell r="A11035" t="str">
            <v/>
          </cell>
          <cell r="B11035">
            <v>0</v>
          </cell>
          <cell r="C11035">
            <v>0</v>
          </cell>
          <cell r="D11035" t="str">
            <v/>
          </cell>
          <cell r="E11035">
            <v>0</v>
          </cell>
          <cell r="F11035">
            <v>0</v>
          </cell>
          <cell r="G11035">
            <v>0</v>
          </cell>
        </row>
        <row r="11036">
          <cell r="A11036">
            <v>0</v>
          </cell>
          <cell r="B11036">
            <v>0</v>
          </cell>
          <cell r="C11036">
            <v>0</v>
          </cell>
          <cell r="D11036">
            <v>0</v>
          </cell>
          <cell r="E11036">
            <v>0</v>
          </cell>
          <cell r="F11036" t="str">
            <v>Total B</v>
          </cell>
          <cell r="G11036">
            <v>0</v>
          </cell>
        </row>
        <row r="11037">
          <cell r="A11037">
            <v>0</v>
          </cell>
          <cell r="B11037">
            <v>0</v>
          </cell>
          <cell r="C11037" t="str">
            <v>C - EQUIPOS</v>
          </cell>
          <cell r="D11037">
            <v>0</v>
          </cell>
          <cell r="E11037">
            <v>0</v>
          </cell>
          <cell r="F11037">
            <v>0</v>
          </cell>
          <cell r="G11037">
            <v>0</v>
          </cell>
        </row>
        <row r="11038">
          <cell r="A11038" t="str">
            <v/>
          </cell>
          <cell r="B11038" t="str">
            <v/>
          </cell>
          <cell r="C11038">
            <v>0</v>
          </cell>
          <cell r="D11038" t="str">
            <v/>
          </cell>
          <cell r="E11038">
            <v>0</v>
          </cell>
          <cell r="F11038">
            <v>0</v>
          </cell>
          <cell r="G11038">
            <v>0</v>
          </cell>
        </row>
        <row r="11039">
          <cell r="A11039" t="str">
            <v/>
          </cell>
          <cell r="B11039" t="str">
            <v/>
          </cell>
          <cell r="C11039">
            <v>0</v>
          </cell>
          <cell r="D11039" t="str">
            <v/>
          </cell>
          <cell r="E11039">
            <v>0</v>
          </cell>
          <cell r="F11039">
            <v>0</v>
          </cell>
          <cell r="G11039">
            <v>0</v>
          </cell>
        </row>
        <row r="11040">
          <cell r="A11040" t="str">
            <v/>
          </cell>
          <cell r="B11040" t="str">
            <v/>
          </cell>
          <cell r="C11040">
            <v>0</v>
          </cell>
          <cell r="D11040" t="str">
            <v/>
          </cell>
          <cell r="E11040">
            <v>0</v>
          </cell>
          <cell r="F11040">
            <v>0</v>
          </cell>
          <cell r="G11040">
            <v>0</v>
          </cell>
        </row>
        <row r="11041">
          <cell r="A11041" t="str">
            <v/>
          </cell>
          <cell r="B11041" t="str">
            <v/>
          </cell>
          <cell r="C11041">
            <v>0</v>
          </cell>
          <cell r="D11041" t="str">
            <v/>
          </cell>
          <cell r="E11041">
            <v>0</v>
          </cell>
          <cell r="F11041">
            <v>0</v>
          </cell>
          <cell r="G11041">
            <v>0</v>
          </cell>
        </row>
        <row r="11042">
          <cell r="A11042" t="str">
            <v/>
          </cell>
          <cell r="B11042" t="str">
            <v/>
          </cell>
          <cell r="C11042">
            <v>0</v>
          </cell>
          <cell r="D11042" t="str">
            <v/>
          </cell>
          <cell r="E11042">
            <v>0</v>
          </cell>
          <cell r="F11042">
            <v>0</v>
          </cell>
          <cell r="G11042">
            <v>0</v>
          </cell>
        </row>
        <row r="11043">
          <cell r="A11043" t="str">
            <v/>
          </cell>
          <cell r="B11043" t="str">
            <v/>
          </cell>
          <cell r="C11043">
            <v>0</v>
          </cell>
          <cell r="D11043" t="str">
            <v/>
          </cell>
          <cell r="E11043">
            <v>0</v>
          </cell>
          <cell r="F11043">
            <v>0</v>
          </cell>
          <cell r="G11043">
            <v>0</v>
          </cell>
        </row>
        <row r="11044">
          <cell r="A11044" t="str">
            <v/>
          </cell>
          <cell r="B11044" t="str">
            <v/>
          </cell>
          <cell r="C11044">
            <v>0</v>
          </cell>
          <cell r="D11044" t="str">
            <v/>
          </cell>
          <cell r="E11044">
            <v>0</v>
          </cell>
          <cell r="F11044">
            <v>0</v>
          </cell>
          <cell r="G11044">
            <v>0</v>
          </cell>
        </row>
        <row r="11045">
          <cell r="A11045" t="str">
            <v/>
          </cell>
          <cell r="B11045" t="str">
            <v/>
          </cell>
          <cell r="C11045">
            <v>0</v>
          </cell>
          <cell r="D11045" t="str">
            <v/>
          </cell>
          <cell r="E11045">
            <v>0</v>
          </cell>
          <cell r="F11045">
            <v>0</v>
          </cell>
          <cell r="G11045">
            <v>0</v>
          </cell>
        </row>
        <row r="11046">
          <cell r="A11046" t="str">
            <v/>
          </cell>
          <cell r="B11046" t="str">
            <v/>
          </cell>
          <cell r="C11046">
            <v>0</v>
          </cell>
          <cell r="D11046" t="str">
            <v/>
          </cell>
          <cell r="E11046">
            <v>0</v>
          </cell>
          <cell r="F11046">
            <v>0</v>
          </cell>
          <cell r="G11046">
            <v>0</v>
          </cell>
        </row>
        <row r="11047">
          <cell r="A11047">
            <v>0</v>
          </cell>
          <cell r="B11047">
            <v>0</v>
          </cell>
          <cell r="C11047">
            <v>0</v>
          </cell>
          <cell r="D11047">
            <v>0</v>
          </cell>
          <cell r="E11047">
            <v>0</v>
          </cell>
          <cell r="F11047" t="str">
            <v>Total C</v>
          </cell>
          <cell r="G11047">
            <v>0</v>
          </cell>
        </row>
        <row r="11048">
          <cell r="A11048">
            <v>0</v>
          </cell>
          <cell r="B11048">
            <v>0</v>
          </cell>
          <cell r="C11048">
            <v>0</v>
          </cell>
          <cell r="D11048">
            <v>0</v>
          </cell>
          <cell r="E11048">
            <v>0</v>
          </cell>
          <cell r="F11048">
            <v>0</v>
          </cell>
          <cell r="G11048">
            <v>0</v>
          </cell>
        </row>
        <row r="11049">
          <cell r="A11049" t="str">
            <v/>
          </cell>
          <cell r="B11049" t="str">
            <v/>
          </cell>
          <cell r="C11049">
            <v>0</v>
          </cell>
          <cell r="D11049" t="str">
            <v>Costo  Neto</v>
          </cell>
          <cell r="E11049">
            <v>0</v>
          </cell>
          <cell r="F11049" t="str">
            <v>Total D=A+B+C</v>
          </cell>
          <cell r="G11049">
            <v>0</v>
          </cell>
        </row>
        <row r="11051">
          <cell r="A11051" t="str">
            <v>ANALISIS DE PRECIOS</v>
          </cell>
          <cell r="B11051">
            <v>0</v>
          </cell>
          <cell r="C11051">
            <v>0</v>
          </cell>
          <cell r="D11051">
            <v>0</v>
          </cell>
          <cell r="E11051">
            <v>0</v>
          </cell>
          <cell r="F11051">
            <v>0</v>
          </cell>
          <cell r="G11051">
            <v>0</v>
          </cell>
        </row>
        <row r="11052">
          <cell r="A11052" t="str">
            <v>COMITENTE:</v>
          </cell>
          <cell r="B11052" t="str">
            <v>DIRECCIÓN DE ARQUITECTURA</v>
          </cell>
          <cell r="C11052">
            <v>0</v>
          </cell>
          <cell r="D11052">
            <v>0</v>
          </cell>
          <cell r="E11052">
            <v>0</v>
          </cell>
          <cell r="F11052">
            <v>0</v>
          </cell>
          <cell r="G11052">
            <v>0</v>
          </cell>
        </row>
        <row r="11053">
          <cell r="A11053" t="str">
            <v>CONTRATISTA:</v>
          </cell>
          <cell r="B11053" t="str">
            <v>FUNCIONALES SIGOP</v>
          </cell>
          <cell r="C11053">
            <v>0</v>
          </cell>
          <cell r="D11053">
            <v>0</v>
          </cell>
          <cell r="E11053">
            <v>0</v>
          </cell>
          <cell r="F11053">
            <v>0</v>
          </cell>
          <cell r="G11053">
            <v>0</v>
          </cell>
        </row>
        <row r="11054">
          <cell r="A11054" t="str">
            <v>OBRA:</v>
          </cell>
          <cell r="B11054" t="str">
            <v>PRUEBA PLANILLA DE MEDICION</v>
          </cell>
          <cell r="C11054">
            <v>0</v>
          </cell>
          <cell r="D11054">
            <v>0</v>
          </cell>
          <cell r="E11054">
            <v>0</v>
          </cell>
          <cell r="F11054" t="str">
            <v>PRECIOS A:</v>
          </cell>
          <cell r="G11054">
            <v>0</v>
          </cell>
        </row>
        <row r="11055">
          <cell r="A11055" t="str">
            <v>UBICACIÓN:</v>
          </cell>
          <cell r="B11055" t="str">
            <v>CENTRO CIVICO</v>
          </cell>
          <cell r="C11055">
            <v>0</v>
          </cell>
          <cell r="D11055">
            <v>0</v>
          </cell>
          <cell r="E11055">
            <v>0</v>
          </cell>
          <cell r="F11055">
            <v>0</v>
          </cell>
          <cell r="G11055">
            <v>0</v>
          </cell>
        </row>
        <row r="11056">
          <cell r="A11056" t="str">
            <v>RUBRO:</v>
          </cell>
          <cell r="B11056" t="str">
            <v/>
          </cell>
          <cell r="C11056" t="str">
            <v/>
          </cell>
          <cell r="D11056">
            <v>0</v>
          </cell>
          <cell r="E11056">
            <v>0</v>
          </cell>
          <cell r="F11056">
            <v>0</v>
          </cell>
          <cell r="G11056">
            <v>0</v>
          </cell>
        </row>
        <row r="11057">
          <cell r="A11057" t="str">
            <v>ITEM:</v>
          </cell>
          <cell r="B11057" t="str">
            <v/>
          </cell>
          <cell r="C11057" t="str">
            <v/>
          </cell>
          <cell r="D11057">
            <v>0</v>
          </cell>
          <cell r="E11057">
            <v>0</v>
          </cell>
          <cell r="F11057" t="str">
            <v>UNIDAD:</v>
          </cell>
          <cell r="G11057" t="str">
            <v/>
          </cell>
        </row>
        <row r="11058">
          <cell r="A11058">
            <v>0</v>
          </cell>
          <cell r="B11058">
            <v>0</v>
          </cell>
          <cell r="C11058">
            <v>0</v>
          </cell>
          <cell r="D11058">
            <v>0</v>
          </cell>
          <cell r="E11058">
            <v>0</v>
          </cell>
          <cell r="F11058">
            <v>0</v>
          </cell>
          <cell r="G11058">
            <v>0</v>
          </cell>
        </row>
        <row r="11059">
          <cell r="A11059" t="str">
            <v>DATOS REDETERMINACION</v>
          </cell>
          <cell r="B11059">
            <v>0</v>
          </cell>
          <cell r="C11059" t="str">
            <v>DESIGNACION</v>
          </cell>
          <cell r="D11059" t="str">
            <v>U</v>
          </cell>
          <cell r="E11059" t="str">
            <v>Cantidad</v>
          </cell>
          <cell r="F11059" t="str">
            <v>$ Unitarios</v>
          </cell>
          <cell r="G11059" t="str">
            <v>$ Parcial</v>
          </cell>
        </row>
        <row r="11060">
          <cell r="A11060" t="str">
            <v>CÓDIGO</v>
          </cell>
          <cell r="B11060" t="str">
            <v>DESCRIPCIÓN</v>
          </cell>
          <cell r="C11060">
            <v>0</v>
          </cell>
          <cell r="D11060">
            <v>0</v>
          </cell>
          <cell r="E11060">
            <v>0</v>
          </cell>
          <cell r="F11060">
            <v>0</v>
          </cell>
          <cell r="G11060">
            <v>0</v>
          </cell>
        </row>
        <row r="11061">
          <cell r="A11061">
            <v>0</v>
          </cell>
          <cell r="B11061">
            <v>0</v>
          </cell>
          <cell r="C11061" t="str">
            <v>A - MATERIALES</v>
          </cell>
          <cell r="D11061">
            <v>0</v>
          </cell>
          <cell r="E11061">
            <v>0</v>
          </cell>
          <cell r="F11061">
            <v>0</v>
          </cell>
          <cell r="G11061">
            <v>0</v>
          </cell>
        </row>
        <row r="11062">
          <cell r="A11062" t="str">
            <v/>
          </cell>
          <cell r="B11062" t="str">
            <v/>
          </cell>
          <cell r="C11062">
            <v>0</v>
          </cell>
          <cell r="D11062" t="str">
            <v/>
          </cell>
          <cell r="E11062">
            <v>0</v>
          </cell>
          <cell r="F11062">
            <v>0</v>
          </cell>
          <cell r="G11062">
            <v>0</v>
          </cell>
        </row>
        <row r="11063">
          <cell r="A11063" t="str">
            <v/>
          </cell>
          <cell r="B11063" t="str">
            <v/>
          </cell>
          <cell r="C11063">
            <v>0</v>
          </cell>
          <cell r="D11063" t="str">
            <v/>
          </cell>
          <cell r="E11063">
            <v>0</v>
          </cell>
          <cell r="F11063">
            <v>0</v>
          </cell>
          <cell r="G11063">
            <v>0</v>
          </cell>
        </row>
        <row r="11064">
          <cell r="A11064" t="str">
            <v/>
          </cell>
          <cell r="B11064" t="str">
            <v/>
          </cell>
          <cell r="C11064">
            <v>0</v>
          </cell>
          <cell r="D11064" t="str">
            <v/>
          </cell>
          <cell r="E11064">
            <v>0</v>
          </cell>
          <cell r="F11064">
            <v>0</v>
          </cell>
          <cell r="G11064">
            <v>0</v>
          </cell>
        </row>
        <row r="11065">
          <cell r="A11065" t="str">
            <v/>
          </cell>
          <cell r="B11065" t="str">
            <v/>
          </cell>
          <cell r="C11065">
            <v>0</v>
          </cell>
          <cell r="D11065" t="str">
            <v/>
          </cell>
          <cell r="E11065">
            <v>0</v>
          </cell>
          <cell r="F11065">
            <v>0</v>
          </cell>
          <cell r="G11065">
            <v>0</v>
          </cell>
        </row>
        <row r="11066">
          <cell r="A11066" t="str">
            <v/>
          </cell>
          <cell r="B11066" t="str">
            <v/>
          </cell>
          <cell r="C11066">
            <v>0</v>
          </cell>
          <cell r="D11066" t="str">
            <v/>
          </cell>
          <cell r="E11066">
            <v>0</v>
          </cell>
          <cell r="F11066">
            <v>0</v>
          </cell>
          <cell r="G11066">
            <v>0</v>
          </cell>
        </row>
        <row r="11067">
          <cell r="A11067" t="str">
            <v/>
          </cell>
          <cell r="B11067" t="str">
            <v/>
          </cell>
          <cell r="C11067">
            <v>0</v>
          </cell>
          <cell r="D11067" t="str">
            <v/>
          </cell>
          <cell r="E11067">
            <v>0</v>
          </cell>
          <cell r="F11067">
            <v>0</v>
          </cell>
          <cell r="G11067">
            <v>0</v>
          </cell>
        </row>
        <row r="11068">
          <cell r="A11068" t="str">
            <v/>
          </cell>
          <cell r="B11068" t="str">
            <v/>
          </cell>
          <cell r="C11068">
            <v>0</v>
          </cell>
          <cell r="D11068" t="str">
            <v/>
          </cell>
          <cell r="E11068">
            <v>0</v>
          </cell>
          <cell r="F11068">
            <v>0</v>
          </cell>
          <cell r="G11068">
            <v>0</v>
          </cell>
        </row>
        <row r="11069">
          <cell r="A11069" t="str">
            <v/>
          </cell>
          <cell r="B11069" t="str">
            <v/>
          </cell>
          <cell r="C11069">
            <v>0</v>
          </cell>
          <cell r="D11069" t="str">
            <v/>
          </cell>
          <cell r="E11069">
            <v>0</v>
          </cell>
          <cell r="F11069">
            <v>0</v>
          </cell>
          <cell r="G11069">
            <v>0</v>
          </cell>
        </row>
        <row r="11070">
          <cell r="A11070" t="str">
            <v/>
          </cell>
          <cell r="B11070" t="str">
            <v/>
          </cell>
          <cell r="C11070">
            <v>0</v>
          </cell>
          <cell r="D11070" t="str">
            <v/>
          </cell>
          <cell r="E11070">
            <v>0</v>
          </cell>
          <cell r="F11070">
            <v>0</v>
          </cell>
          <cell r="G11070">
            <v>0</v>
          </cell>
        </row>
        <row r="11071">
          <cell r="A11071" t="str">
            <v/>
          </cell>
          <cell r="B11071" t="str">
            <v/>
          </cell>
          <cell r="C11071">
            <v>0</v>
          </cell>
          <cell r="D11071" t="str">
            <v/>
          </cell>
          <cell r="E11071">
            <v>0</v>
          </cell>
          <cell r="F11071">
            <v>0</v>
          </cell>
          <cell r="G11071">
            <v>0</v>
          </cell>
        </row>
        <row r="11072">
          <cell r="A11072" t="str">
            <v/>
          </cell>
          <cell r="B11072" t="str">
            <v/>
          </cell>
          <cell r="C11072">
            <v>0</v>
          </cell>
          <cell r="D11072" t="str">
            <v/>
          </cell>
          <cell r="E11072">
            <v>0</v>
          </cell>
          <cell r="F11072">
            <v>0</v>
          </cell>
          <cell r="G11072">
            <v>0</v>
          </cell>
        </row>
        <row r="11073">
          <cell r="A11073" t="str">
            <v/>
          </cell>
          <cell r="B11073" t="str">
            <v/>
          </cell>
          <cell r="C11073">
            <v>0</v>
          </cell>
          <cell r="D11073" t="str">
            <v/>
          </cell>
          <cell r="E11073">
            <v>0</v>
          </cell>
          <cell r="F11073">
            <v>0</v>
          </cell>
          <cell r="G11073">
            <v>0</v>
          </cell>
        </row>
        <row r="11074">
          <cell r="A11074" t="str">
            <v/>
          </cell>
          <cell r="B11074" t="str">
            <v/>
          </cell>
          <cell r="C11074">
            <v>0</v>
          </cell>
          <cell r="D11074" t="str">
            <v/>
          </cell>
          <cell r="E11074">
            <v>0</v>
          </cell>
          <cell r="F11074">
            <v>0</v>
          </cell>
          <cell r="G11074">
            <v>0</v>
          </cell>
        </row>
        <row r="11075">
          <cell r="A11075" t="str">
            <v/>
          </cell>
          <cell r="B11075" t="str">
            <v/>
          </cell>
          <cell r="C11075">
            <v>0</v>
          </cell>
          <cell r="D11075" t="str">
            <v/>
          </cell>
          <cell r="E11075">
            <v>0</v>
          </cell>
          <cell r="F11075">
            <v>0</v>
          </cell>
          <cell r="G11075">
            <v>0</v>
          </cell>
        </row>
        <row r="11076">
          <cell r="A11076">
            <v>0</v>
          </cell>
          <cell r="B11076">
            <v>0</v>
          </cell>
          <cell r="C11076">
            <v>0</v>
          </cell>
          <cell r="D11076">
            <v>0</v>
          </cell>
          <cell r="E11076">
            <v>0</v>
          </cell>
          <cell r="F11076" t="str">
            <v>Total A</v>
          </cell>
          <cell r="G11076">
            <v>0</v>
          </cell>
        </row>
        <row r="11077">
          <cell r="A11077">
            <v>0</v>
          </cell>
          <cell r="B11077">
            <v>0</v>
          </cell>
          <cell r="C11077" t="str">
            <v>B - MANO DE OBRA</v>
          </cell>
          <cell r="D11077">
            <v>0</v>
          </cell>
          <cell r="E11077">
            <v>0</v>
          </cell>
          <cell r="F11077">
            <v>0</v>
          </cell>
          <cell r="G11077">
            <v>0</v>
          </cell>
        </row>
        <row r="11078">
          <cell r="A11078" t="str">
            <v/>
          </cell>
          <cell r="B11078">
            <v>0</v>
          </cell>
          <cell r="C11078">
            <v>0</v>
          </cell>
          <cell r="D11078" t="str">
            <v/>
          </cell>
          <cell r="E11078">
            <v>0</v>
          </cell>
          <cell r="F11078">
            <v>0</v>
          </cell>
          <cell r="G11078">
            <v>0</v>
          </cell>
        </row>
        <row r="11079">
          <cell r="A11079" t="str">
            <v/>
          </cell>
          <cell r="B11079">
            <v>0</v>
          </cell>
          <cell r="C11079">
            <v>0</v>
          </cell>
          <cell r="D11079" t="str">
            <v/>
          </cell>
          <cell r="E11079">
            <v>0</v>
          </cell>
          <cell r="F11079">
            <v>0</v>
          </cell>
          <cell r="G11079">
            <v>0</v>
          </cell>
        </row>
        <row r="11080">
          <cell r="A11080" t="str">
            <v/>
          </cell>
          <cell r="B11080">
            <v>0</v>
          </cell>
          <cell r="C11080">
            <v>0</v>
          </cell>
          <cell r="D11080" t="str">
            <v/>
          </cell>
          <cell r="E11080">
            <v>0</v>
          </cell>
          <cell r="F11080">
            <v>0</v>
          </cell>
          <cell r="G11080">
            <v>0</v>
          </cell>
        </row>
        <row r="11081">
          <cell r="A11081" t="str">
            <v/>
          </cell>
          <cell r="B11081">
            <v>0</v>
          </cell>
          <cell r="C11081">
            <v>0</v>
          </cell>
          <cell r="D11081" t="str">
            <v/>
          </cell>
          <cell r="E11081">
            <v>0</v>
          </cell>
          <cell r="F11081">
            <v>0</v>
          </cell>
          <cell r="G11081">
            <v>0</v>
          </cell>
        </row>
        <row r="11082">
          <cell r="A11082" t="str">
            <v/>
          </cell>
          <cell r="B11082">
            <v>0</v>
          </cell>
          <cell r="C11082">
            <v>0</v>
          </cell>
          <cell r="D11082" t="str">
            <v/>
          </cell>
          <cell r="E11082">
            <v>0</v>
          </cell>
          <cell r="F11082">
            <v>0</v>
          </cell>
          <cell r="G11082">
            <v>0</v>
          </cell>
        </row>
        <row r="11083">
          <cell r="A11083" t="str">
            <v/>
          </cell>
          <cell r="B11083">
            <v>0</v>
          </cell>
          <cell r="C11083">
            <v>0</v>
          </cell>
          <cell r="D11083" t="str">
            <v/>
          </cell>
          <cell r="E11083">
            <v>0</v>
          </cell>
          <cell r="F11083">
            <v>0</v>
          </cell>
          <cell r="G11083">
            <v>0</v>
          </cell>
        </row>
        <row r="11084">
          <cell r="A11084" t="str">
            <v/>
          </cell>
          <cell r="B11084">
            <v>0</v>
          </cell>
          <cell r="C11084">
            <v>0</v>
          </cell>
          <cell r="D11084" t="str">
            <v/>
          </cell>
          <cell r="E11084">
            <v>0</v>
          </cell>
          <cell r="F11084">
            <v>0</v>
          </cell>
          <cell r="G11084">
            <v>0</v>
          </cell>
        </row>
        <row r="11085">
          <cell r="A11085" t="str">
            <v/>
          </cell>
          <cell r="B11085">
            <v>0</v>
          </cell>
          <cell r="C11085">
            <v>0</v>
          </cell>
          <cell r="D11085" t="str">
            <v/>
          </cell>
          <cell r="E11085">
            <v>0</v>
          </cell>
          <cell r="F11085">
            <v>0</v>
          </cell>
          <cell r="G11085">
            <v>0</v>
          </cell>
        </row>
        <row r="11086">
          <cell r="A11086">
            <v>0</v>
          </cell>
          <cell r="B11086">
            <v>0</v>
          </cell>
          <cell r="C11086">
            <v>0</v>
          </cell>
          <cell r="D11086">
            <v>0</v>
          </cell>
          <cell r="E11086">
            <v>0</v>
          </cell>
          <cell r="F11086" t="str">
            <v>Total B</v>
          </cell>
          <cell r="G11086">
            <v>0</v>
          </cell>
        </row>
        <row r="11087">
          <cell r="A11087">
            <v>0</v>
          </cell>
          <cell r="B11087">
            <v>0</v>
          </cell>
          <cell r="C11087" t="str">
            <v>C - EQUIPOS</v>
          </cell>
          <cell r="D11087">
            <v>0</v>
          </cell>
          <cell r="E11087">
            <v>0</v>
          </cell>
          <cell r="F11087">
            <v>0</v>
          </cell>
          <cell r="G11087">
            <v>0</v>
          </cell>
        </row>
        <row r="11088">
          <cell r="A11088" t="str">
            <v/>
          </cell>
          <cell r="B11088" t="str">
            <v/>
          </cell>
          <cell r="C11088">
            <v>0</v>
          </cell>
          <cell r="D11088" t="str">
            <v/>
          </cell>
          <cell r="E11088">
            <v>0</v>
          </cell>
          <cell r="F11088">
            <v>0</v>
          </cell>
          <cell r="G11088">
            <v>0</v>
          </cell>
        </row>
        <row r="11089">
          <cell r="A11089" t="str">
            <v/>
          </cell>
          <cell r="B11089" t="str">
            <v/>
          </cell>
          <cell r="C11089">
            <v>0</v>
          </cell>
          <cell r="D11089" t="str">
            <v/>
          </cell>
          <cell r="E11089">
            <v>0</v>
          </cell>
          <cell r="F11089">
            <v>0</v>
          </cell>
          <cell r="G11089">
            <v>0</v>
          </cell>
        </row>
        <row r="11090">
          <cell r="A11090" t="str">
            <v/>
          </cell>
          <cell r="B11090" t="str">
            <v/>
          </cell>
          <cell r="C11090">
            <v>0</v>
          </cell>
          <cell r="D11090" t="str">
            <v/>
          </cell>
          <cell r="E11090">
            <v>0</v>
          </cell>
          <cell r="F11090">
            <v>0</v>
          </cell>
          <cell r="G11090">
            <v>0</v>
          </cell>
        </row>
        <row r="11091">
          <cell r="A11091" t="str">
            <v/>
          </cell>
          <cell r="B11091" t="str">
            <v/>
          </cell>
          <cell r="C11091">
            <v>0</v>
          </cell>
          <cell r="D11091" t="str">
            <v/>
          </cell>
          <cell r="E11091">
            <v>0</v>
          </cell>
          <cell r="F11091">
            <v>0</v>
          </cell>
          <cell r="G11091">
            <v>0</v>
          </cell>
        </row>
        <row r="11092">
          <cell r="A11092" t="str">
            <v/>
          </cell>
          <cell r="B11092" t="str">
            <v/>
          </cell>
          <cell r="C11092">
            <v>0</v>
          </cell>
          <cell r="D11092" t="str">
            <v/>
          </cell>
          <cell r="E11092">
            <v>0</v>
          </cell>
          <cell r="F11092">
            <v>0</v>
          </cell>
          <cell r="G11092">
            <v>0</v>
          </cell>
        </row>
        <row r="11093">
          <cell r="A11093" t="str">
            <v/>
          </cell>
          <cell r="B11093" t="str">
            <v/>
          </cell>
          <cell r="C11093">
            <v>0</v>
          </cell>
          <cell r="D11093" t="str">
            <v/>
          </cell>
          <cell r="E11093">
            <v>0</v>
          </cell>
          <cell r="F11093">
            <v>0</v>
          </cell>
          <cell r="G11093">
            <v>0</v>
          </cell>
        </row>
        <row r="11094">
          <cell r="A11094" t="str">
            <v/>
          </cell>
          <cell r="B11094" t="str">
            <v/>
          </cell>
          <cell r="C11094">
            <v>0</v>
          </cell>
          <cell r="D11094" t="str">
            <v/>
          </cell>
          <cell r="E11094">
            <v>0</v>
          </cell>
          <cell r="F11094">
            <v>0</v>
          </cell>
          <cell r="G11094">
            <v>0</v>
          </cell>
        </row>
        <row r="11095">
          <cell r="A11095" t="str">
            <v/>
          </cell>
          <cell r="B11095" t="str">
            <v/>
          </cell>
          <cell r="C11095">
            <v>0</v>
          </cell>
          <cell r="D11095" t="str">
            <v/>
          </cell>
          <cell r="E11095">
            <v>0</v>
          </cell>
          <cell r="F11095">
            <v>0</v>
          </cell>
          <cell r="G11095">
            <v>0</v>
          </cell>
        </row>
        <row r="11096">
          <cell r="A11096" t="str">
            <v/>
          </cell>
          <cell r="B11096" t="str">
            <v/>
          </cell>
          <cell r="C11096">
            <v>0</v>
          </cell>
          <cell r="D11096" t="str">
            <v/>
          </cell>
          <cell r="E11096">
            <v>0</v>
          </cell>
          <cell r="F11096">
            <v>0</v>
          </cell>
          <cell r="G11096">
            <v>0</v>
          </cell>
        </row>
        <row r="11097">
          <cell r="A11097">
            <v>0</v>
          </cell>
          <cell r="B11097">
            <v>0</v>
          </cell>
          <cell r="C11097">
            <v>0</v>
          </cell>
          <cell r="D11097">
            <v>0</v>
          </cell>
          <cell r="E11097">
            <v>0</v>
          </cell>
          <cell r="F11097" t="str">
            <v>Total C</v>
          </cell>
          <cell r="G11097">
            <v>0</v>
          </cell>
        </row>
        <row r="11098">
          <cell r="A11098">
            <v>0</v>
          </cell>
          <cell r="B11098">
            <v>0</v>
          </cell>
          <cell r="C11098">
            <v>0</v>
          </cell>
          <cell r="D11098">
            <v>0</v>
          </cell>
          <cell r="E11098">
            <v>0</v>
          </cell>
          <cell r="F11098">
            <v>0</v>
          </cell>
          <cell r="G11098">
            <v>0</v>
          </cell>
        </row>
        <row r="11099">
          <cell r="A11099" t="str">
            <v/>
          </cell>
          <cell r="B11099" t="str">
            <v/>
          </cell>
          <cell r="C11099">
            <v>0</v>
          </cell>
          <cell r="D11099" t="str">
            <v>Costo  Neto</v>
          </cell>
          <cell r="E11099">
            <v>0</v>
          </cell>
          <cell r="F11099" t="str">
            <v>Total D=A+B+C</v>
          </cell>
          <cell r="G11099">
            <v>0</v>
          </cell>
        </row>
        <row r="11101">
          <cell r="A11101" t="str">
            <v>ANALISIS DE PRECIOS</v>
          </cell>
          <cell r="B11101">
            <v>0</v>
          </cell>
          <cell r="C11101">
            <v>0</v>
          </cell>
          <cell r="D11101">
            <v>0</v>
          </cell>
          <cell r="E11101">
            <v>0</v>
          </cell>
          <cell r="F11101">
            <v>0</v>
          </cell>
          <cell r="G11101">
            <v>0</v>
          </cell>
        </row>
        <row r="11102">
          <cell r="A11102" t="str">
            <v>COMITENTE:</v>
          </cell>
          <cell r="B11102" t="str">
            <v>DIRECCIÓN DE ARQUITECTURA</v>
          </cell>
          <cell r="C11102">
            <v>0</v>
          </cell>
          <cell r="D11102">
            <v>0</v>
          </cell>
          <cell r="E11102">
            <v>0</v>
          </cell>
          <cell r="F11102">
            <v>0</v>
          </cell>
          <cell r="G11102">
            <v>0</v>
          </cell>
        </row>
        <row r="11103">
          <cell r="A11103" t="str">
            <v>CONTRATISTA:</v>
          </cell>
          <cell r="B11103" t="str">
            <v>FUNCIONALES SIGOP</v>
          </cell>
          <cell r="C11103">
            <v>0</v>
          </cell>
          <cell r="D11103">
            <v>0</v>
          </cell>
          <cell r="E11103">
            <v>0</v>
          </cell>
          <cell r="F11103">
            <v>0</v>
          </cell>
          <cell r="G11103">
            <v>0</v>
          </cell>
        </row>
        <row r="11104">
          <cell r="A11104" t="str">
            <v>OBRA:</v>
          </cell>
          <cell r="B11104" t="str">
            <v>PRUEBA PLANILLA DE MEDICION</v>
          </cell>
          <cell r="C11104">
            <v>0</v>
          </cell>
          <cell r="D11104">
            <v>0</v>
          </cell>
          <cell r="E11104">
            <v>0</v>
          </cell>
          <cell r="F11104" t="str">
            <v>PRECIOS A:</v>
          </cell>
          <cell r="G11104">
            <v>0</v>
          </cell>
        </row>
        <row r="11105">
          <cell r="A11105" t="str">
            <v>UBICACIÓN:</v>
          </cell>
          <cell r="B11105" t="str">
            <v>CENTRO CIVICO</v>
          </cell>
          <cell r="C11105">
            <v>0</v>
          </cell>
          <cell r="D11105">
            <v>0</v>
          </cell>
          <cell r="E11105">
            <v>0</v>
          </cell>
          <cell r="F11105">
            <v>0</v>
          </cell>
          <cell r="G11105">
            <v>0</v>
          </cell>
        </row>
        <row r="11106">
          <cell r="A11106" t="str">
            <v>RUBRO:</v>
          </cell>
          <cell r="B11106" t="str">
            <v/>
          </cell>
          <cell r="C11106" t="str">
            <v/>
          </cell>
          <cell r="D11106">
            <v>0</v>
          </cell>
          <cell r="E11106">
            <v>0</v>
          </cell>
          <cell r="F11106">
            <v>0</v>
          </cell>
          <cell r="G11106">
            <v>0</v>
          </cell>
        </row>
        <row r="11107">
          <cell r="A11107" t="str">
            <v>ITEM:</v>
          </cell>
          <cell r="B11107" t="str">
            <v/>
          </cell>
          <cell r="C11107" t="str">
            <v/>
          </cell>
          <cell r="D11107">
            <v>0</v>
          </cell>
          <cell r="E11107">
            <v>0</v>
          </cell>
          <cell r="F11107" t="str">
            <v>UNIDAD:</v>
          </cell>
          <cell r="G11107" t="str">
            <v/>
          </cell>
        </row>
        <row r="11108">
          <cell r="A11108">
            <v>0</v>
          </cell>
          <cell r="B11108">
            <v>0</v>
          </cell>
          <cell r="C11108">
            <v>0</v>
          </cell>
          <cell r="D11108">
            <v>0</v>
          </cell>
          <cell r="E11108">
            <v>0</v>
          </cell>
          <cell r="F11108">
            <v>0</v>
          </cell>
          <cell r="G11108">
            <v>0</v>
          </cell>
        </row>
        <row r="11109">
          <cell r="A11109" t="str">
            <v>DATOS REDETERMINACION</v>
          </cell>
          <cell r="B11109">
            <v>0</v>
          </cell>
          <cell r="C11109" t="str">
            <v>DESIGNACION</v>
          </cell>
          <cell r="D11109" t="str">
            <v>U</v>
          </cell>
          <cell r="E11109" t="str">
            <v>Cantidad</v>
          </cell>
          <cell r="F11109" t="str">
            <v>$ Unitarios</v>
          </cell>
          <cell r="G11109" t="str">
            <v>$ Parcial</v>
          </cell>
        </row>
        <row r="11110">
          <cell r="A11110" t="str">
            <v>CÓDIGO</v>
          </cell>
          <cell r="B11110" t="str">
            <v>DESCRIPCIÓN</v>
          </cell>
          <cell r="C11110">
            <v>0</v>
          </cell>
          <cell r="D11110">
            <v>0</v>
          </cell>
          <cell r="E11110">
            <v>0</v>
          </cell>
          <cell r="F11110">
            <v>0</v>
          </cell>
          <cell r="G11110">
            <v>0</v>
          </cell>
        </row>
        <row r="11111">
          <cell r="A11111">
            <v>0</v>
          </cell>
          <cell r="B11111">
            <v>0</v>
          </cell>
          <cell r="C11111" t="str">
            <v>A - MATERIALES</v>
          </cell>
          <cell r="D11111">
            <v>0</v>
          </cell>
          <cell r="E11111">
            <v>0</v>
          </cell>
          <cell r="F11111">
            <v>0</v>
          </cell>
          <cell r="G11111">
            <v>0</v>
          </cell>
        </row>
        <row r="11112">
          <cell r="A11112" t="str">
            <v/>
          </cell>
          <cell r="B11112" t="str">
            <v/>
          </cell>
          <cell r="C11112">
            <v>0</v>
          </cell>
          <cell r="D11112" t="str">
            <v/>
          </cell>
          <cell r="E11112">
            <v>0</v>
          </cell>
          <cell r="F11112">
            <v>0</v>
          </cell>
          <cell r="G11112">
            <v>0</v>
          </cell>
        </row>
        <row r="11113">
          <cell r="A11113" t="str">
            <v/>
          </cell>
          <cell r="B11113" t="str">
            <v/>
          </cell>
          <cell r="C11113">
            <v>0</v>
          </cell>
          <cell r="D11113" t="str">
            <v/>
          </cell>
          <cell r="E11113">
            <v>0</v>
          </cell>
          <cell r="F11113">
            <v>0</v>
          </cell>
          <cell r="G11113">
            <v>0</v>
          </cell>
        </row>
        <row r="11114">
          <cell r="A11114" t="str">
            <v/>
          </cell>
          <cell r="B11114" t="str">
            <v/>
          </cell>
          <cell r="C11114">
            <v>0</v>
          </cell>
          <cell r="D11114" t="str">
            <v/>
          </cell>
          <cell r="E11114">
            <v>0</v>
          </cell>
          <cell r="F11114">
            <v>0</v>
          </cell>
          <cell r="G11114">
            <v>0</v>
          </cell>
        </row>
        <row r="11115">
          <cell r="A11115" t="str">
            <v/>
          </cell>
          <cell r="B11115" t="str">
            <v/>
          </cell>
          <cell r="C11115">
            <v>0</v>
          </cell>
          <cell r="D11115" t="str">
            <v/>
          </cell>
          <cell r="E11115">
            <v>0</v>
          </cell>
          <cell r="F11115">
            <v>0</v>
          </cell>
          <cell r="G11115">
            <v>0</v>
          </cell>
        </row>
        <row r="11116">
          <cell r="A11116" t="str">
            <v/>
          </cell>
          <cell r="B11116" t="str">
            <v/>
          </cell>
          <cell r="C11116">
            <v>0</v>
          </cell>
          <cell r="D11116" t="str">
            <v/>
          </cell>
          <cell r="E11116">
            <v>0</v>
          </cell>
          <cell r="F11116">
            <v>0</v>
          </cell>
          <cell r="G11116">
            <v>0</v>
          </cell>
        </row>
        <row r="11117">
          <cell r="A11117" t="str">
            <v/>
          </cell>
          <cell r="B11117" t="str">
            <v/>
          </cell>
          <cell r="C11117">
            <v>0</v>
          </cell>
          <cell r="D11117" t="str">
            <v/>
          </cell>
          <cell r="E11117">
            <v>0</v>
          </cell>
          <cell r="F11117">
            <v>0</v>
          </cell>
          <cell r="G11117">
            <v>0</v>
          </cell>
        </row>
        <row r="11118">
          <cell r="A11118" t="str">
            <v/>
          </cell>
          <cell r="B11118" t="str">
            <v/>
          </cell>
          <cell r="C11118">
            <v>0</v>
          </cell>
          <cell r="D11118" t="str">
            <v/>
          </cell>
          <cell r="E11118">
            <v>0</v>
          </cell>
          <cell r="F11118">
            <v>0</v>
          </cell>
          <cell r="G11118">
            <v>0</v>
          </cell>
        </row>
        <row r="11119">
          <cell r="A11119" t="str">
            <v/>
          </cell>
          <cell r="B11119" t="str">
            <v/>
          </cell>
          <cell r="C11119">
            <v>0</v>
          </cell>
          <cell r="D11119" t="str">
            <v/>
          </cell>
          <cell r="E11119">
            <v>0</v>
          </cell>
          <cell r="F11119">
            <v>0</v>
          </cell>
          <cell r="G11119">
            <v>0</v>
          </cell>
        </row>
        <row r="11120">
          <cell r="A11120" t="str">
            <v/>
          </cell>
          <cell r="B11120" t="str">
            <v/>
          </cell>
          <cell r="C11120">
            <v>0</v>
          </cell>
          <cell r="D11120" t="str">
            <v/>
          </cell>
          <cell r="E11120">
            <v>0</v>
          </cell>
          <cell r="F11120">
            <v>0</v>
          </cell>
          <cell r="G11120">
            <v>0</v>
          </cell>
        </row>
        <row r="11121">
          <cell r="A11121" t="str">
            <v/>
          </cell>
          <cell r="B11121" t="str">
            <v/>
          </cell>
          <cell r="C11121">
            <v>0</v>
          </cell>
          <cell r="D11121" t="str">
            <v/>
          </cell>
          <cell r="E11121">
            <v>0</v>
          </cell>
          <cell r="F11121">
            <v>0</v>
          </cell>
          <cell r="G11121">
            <v>0</v>
          </cell>
        </row>
        <row r="11122">
          <cell r="A11122" t="str">
            <v/>
          </cell>
          <cell r="B11122" t="str">
            <v/>
          </cell>
          <cell r="C11122">
            <v>0</v>
          </cell>
          <cell r="D11122" t="str">
            <v/>
          </cell>
          <cell r="E11122">
            <v>0</v>
          </cell>
          <cell r="F11122">
            <v>0</v>
          </cell>
          <cell r="G11122">
            <v>0</v>
          </cell>
        </row>
        <row r="11123">
          <cell r="A11123" t="str">
            <v/>
          </cell>
          <cell r="B11123" t="str">
            <v/>
          </cell>
          <cell r="C11123">
            <v>0</v>
          </cell>
          <cell r="D11123" t="str">
            <v/>
          </cell>
          <cell r="E11123">
            <v>0</v>
          </cell>
          <cell r="F11123">
            <v>0</v>
          </cell>
          <cell r="G11123">
            <v>0</v>
          </cell>
        </row>
        <row r="11124">
          <cell r="A11124" t="str">
            <v/>
          </cell>
          <cell r="B11124" t="str">
            <v/>
          </cell>
          <cell r="C11124">
            <v>0</v>
          </cell>
          <cell r="D11124" t="str">
            <v/>
          </cell>
          <cell r="E11124">
            <v>0</v>
          </cell>
          <cell r="F11124">
            <v>0</v>
          </cell>
          <cell r="G11124">
            <v>0</v>
          </cell>
        </row>
        <row r="11125">
          <cell r="A11125" t="str">
            <v/>
          </cell>
          <cell r="B11125" t="str">
            <v/>
          </cell>
          <cell r="C11125">
            <v>0</v>
          </cell>
          <cell r="D11125" t="str">
            <v/>
          </cell>
          <cell r="E11125">
            <v>0</v>
          </cell>
          <cell r="F11125">
            <v>0</v>
          </cell>
          <cell r="G11125">
            <v>0</v>
          </cell>
        </row>
        <row r="11126">
          <cell r="A11126">
            <v>0</v>
          </cell>
          <cell r="B11126">
            <v>0</v>
          </cell>
          <cell r="C11126">
            <v>0</v>
          </cell>
          <cell r="D11126">
            <v>0</v>
          </cell>
          <cell r="E11126">
            <v>0</v>
          </cell>
          <cell r="F11126" t="str">
            <v>Total A</v>
          </cell>
          <cell r="G11126">
            <v>0</v>
          </cell>
        </row>
        <row r="11127">
          <cell r="A11127">
            <v>0</v>
          </cell>
          <cell r="B11127">
            <v>0</v>
          </cell>
          <cell r="C11127" t="str">
            <v>B - MANO DE OBRA</v>
          </cell>
          <cell r="D11127">
            <v>0</v>
          </cell>
          <cell r="E11127">
            <v>0</v>
          </cell>
          <cell r="F11127">
            <v>0</v>
          </cell>
          <cell r="G11127">
            <v>0</v>
          </cell>
        </row>
        <row r="11128">
          <cell r="A11128" t="str">
            <v/>
          </cell>
          <cell r="B11128">
            <v>0</v>
          </cell>
          <cell r="C11128">
            <v>0</v>
          </cell>
          <cell r="D11128" t="str">
            <v/>
          </cell>
          <cell r="E11128">
            <v>0</v>
          </cell>
          <cell r="F11128">
            <v>0</v>
          </cell>
          <cell r="G11128">
            <v>0</v>
          </cell>
        </row>
        <row r="11129">
          <cell r="A11129" t="str">
            <v/>
          </cell>
          <cell r="B11129">
            <v>0</v>
          </cell>
          <cell r="C11129">
            <v>0</v>
          </cell>
          <cell r="D11129" t="str">
            <v/>
          </cell>
          <cell r="E11129">
            <v>0</v>
          </cell>
          <cell r="F11129">
            <v>0</v>
          </cell>
          <cell r="G11129">
            <v>0</v>
          </cell>
        </row>
        <row r="11130">
          <cell r="A11130" t="str">
            <v/>
          </cell>
          <cell r="B11130">
            <v>0</v>
          </cell>
          <cell r="C11130">
            <v>0</v>
          </cell>
          <cell r="D11130" t="str">
            <v/>
          </cell>
          <cell r="E11130">
            <v>0</v>
          </cell>
          <cell r="F11130">
            <v>0</v>
          </cell>
          <cell r="G11130">
            <v>0</v>
          </cell>
        </row>
        <row r="11131">
          <cell r="A11131" t="str">
            <v/>
          </cell>
          <cell r="B11131">
            <v>0</v>
          </cell>
          <cell r="C11131">
            <v>0</v>
          </cell>
          <cell r="D11131" t="str">
            <v/>
          </cell>
          <cell r="E11131">
            <v>0</v>
          </cell>
          <cell r="F11131">
            <v>0</v>
          </cell>
          <cell r="G11131">
            <v>0</v>
          </cell>
        </row>
        <row r="11132">
          <cell r="A11132" t="str">
            <v/>
          </cell>
          <cell r="B11132">
            <v>0</v>
          </cell>
          <cell r="C11132">
            <v>0</v>
          </cell>
          <cell r="D11132" t="str">
            <v/>
          </cell>
          <cell r="E11132">
            <v>0</v>
          </cell>
          <cell r="F11132">
            <v>0</v>
          </cell>
          <cell r="G11132">
            <v>0</v>
          </cell>
        </row>
        <row r="11133">
          <cell r="A11133" t="str">
            <v/>
          </cell>
          <cell r="B11133">
            <v>0</v>
          </cell>
          <cell r="C11133">
            <v>0</v>
          </cell>
          <cell r="D11133" t="str">
            <v/>
          </cell>
          <cell r="E11133">
            <v>0</v>
          </cell>
          <cell r="F11133">
            <v>0</v>
          </cell>
          <cell r="G11133">
            <v>0</v>
          </cell>
        </row>
        <row r="11134">
          <cell r="A11134" t="str">
            <v/>
          </cell>
          <cell r="B11134">
            <v>0</v>
          </cell>
          <cell r="C11134">
            <v>0</v>
          </cell>
          <cell r="D11134" t="str">
            <v/>
          </cell>
          <cell r="E11134">
            <v>0</v>
          </cell>
          <cell r="F11134">
            <v>0</v>
          </cell>
          <cell r="G11134">
            <v>0</v>
          </cell>
        </row>
        <row r="11135">
          <cell r="A11135" t="str">
            <v/>
          </cell>
          <cell r="B11135">
            <v>0</v>
          </cell>
          <cell r="C11135">
            <v>0</v>
          </cell>
          <cell r="D11135" t="str">
            <v/>
          </cell>
          <cell r="E11135">
            <v>0</v>
          </cell>
          <cell r="F11135">
            <v>0</v>
          </cell>
          <cell r="G11135">
            <v>0</v>
          </cell>
        </row>
        <row r="11136">
          <cell r="A11136">
            <v>0</v>
          </cell>
          <cell r="B11136">
            <v>0</v>
          </cell>
          <cell r="C11136">
            <v>0</v>
          </cell>
          <cell r="D11136">
            <v>0</v>
          </cell>
          <cell r="E11136">
            <v>0</v>
          </cell>
          <cell r="F11136" t="str">
            <v>Total B</v>
          </cell>
          <cell r="G11136">
            <v>0</v>
          </cell>
        </row>
        <row r="11137">
          <cell r="A11137">
            <v>0</v>
          </cell>
          <cell r="B11137">
            <v>0</v>
          </cell>
          <cell r="C11137" t="str">
            <v>C - EQUIPOS</v>
          </cell>
          <cell r="D11137">
            <v>0</v>
          </cell>
          <cell r="E11137">
            <v>0</v>
          </cell>
          <cell r="F11137">
            <v>0</v>
          </cell>
          <cell r="G11137">
            <v>0</v>
          </cell>
        </row>
        <row r="11138">
          <cell r="A11138" t="str">
            <v/>
          </cell>
          <cell r="B11138" t="str">
            <v/>
          </cell>
          <cell r="C11138">
            <v>0</v>
          </cell>
          <cell r="D11138" t="str">
            <v/>
          </cell>
          <cell r="E11138">
            <v>0</v>
          </cell>
          <cell r="F11138">
            <v>0</v>
          </cell>
          <cell r="G11138">
            <v>0</v>
          </cell>
        </row>
        <row r="11139">
          <cell r="A11139" t="str">
            <v/>
          </cell>
          <cell r="B11139" t="str">
            <v/>
          </cell>
          <cell r="C11139">
            <v>0</v>
          </cell>
          <cell r="D11139" t="str">
            <v/>
          </cell>
          <cell r="E11139">
            <v>0</v>
          </cell>
          <cell r="F11139">
            <v>0</v>
          </cell>
          <cell r="G11139">
            <v>0</v>
          </cell>
        </row>
        <row r="11140">
          <cell r="A11140" t="str">
            <v/>
          </cell>
          <cell r="B11140" t="str">
            <v/>
          </cell>
          <cell r="C11140">
            <v>0</v>
          </cell>
          <cell r="D11140" t="str">
            <v/>
          </cell>
          <cell r="E11140">
            <v>0</v>
          </cell>
          <cell r="F11140">
            <v>0</v>
          </cell>
          <cell r="G11140">
            <v>0</v>
          </cell>
        </row>
        <row r="11141">
          <cell r="A11141" t="str">
            <v/>
          </cell>
          <cell r="B11141" t="str">
            <v/>
          </cell>
          <cell r="C11141">
            <v>0</v>
          </cell>
          <cell r="D11141" t="str">
            <v/>
          </cell>
          <cell r="E11141">
            <v>0</v>
          </cell>
          <cell r="F11141">
            <v>0</v>
          </cell>
          <cell r="G11141">
            <v>0</v>
          </cell>
        </row>
        <row r="11142">
          <cell r="A11142" t="str">
            <v/>
          </cell>
          <cell r="B11142" t="str">
            <v/>
          </cell>
          <cell r="C11142">
            <v>0</v>
          </cell>
          <cell r="D11142" t="str">
            <v/>
          </cell>
          <cell r="E11142">
            <v>0</v>
          </cell>
          <cell r="F11142">
            <v>0</v>
          </cell>
          <cell r="G11142">
            <v>0</v>
          </cell>
        </row>
        <row r="11143">
          <cell r="A11143" t="str">
            <v/>
          </cell>
          <cell r="B11143" t="str">
            <v/>
          </cell>
          <cell r="C11143">
            <v>0</v>
          </cell>
          <cell r="D11143" t="str">
            <v/>
          </cell>
          <cell r="E11143">
            <v>0</v>
          </cell>
          <cell r="F11143">
            <v>0</v>
          </cell>
          <cell r="G11143">
            <v>0</v>
          </cell>
        </row>
        <row r="11144">
          <cell r="A11144" t="str">
            <v/>
          </cell>
          <cell r="B11144" t="str">
            <v/>
          </cell>
          <cell r="C11144">
            <v>0</v>
          </cell>
          <cell r="D11144" t="str">
            <v/>
          </cell>
          <cell r="E11144">
            <v>0</v>
          </cell>
          <cell r="F11144">
            <v>0</v>
          </cell>
          <cell r="G11144">
            <v>0</v>
          </cell>
        </row>
        <row r="11145">
          <cell r="A11145" t="str">
            <v/>
          </cell>
          <cell r="B11145" t="str">
            <v/>
          </cell>
          <cell r="C11145">
            <v>0</v>
          </cell>
          <cell r="D11145" t="str">
            <v/>
          </cell>
          <cell r="E11145">
            <v>0</v>
          </cell>
          <cell r="F11145">
            <v>0</v>
          </cell>
          <cell r="G11145">
            <v>0</v>
          </cell>
        </row>
        <row r="11146">
          <cell r="A11146" t="str">
            <v/>
          </cell>
          <cell r="B11146" t="str">
            <v/>
          </cell>
          <cell r="C11146">
            <v>0</v>
          </cell>
          <cell r="D11146" t="str">
            <v/>
          </cell>
          <cell r="E11146">
            <v>0</v>
          </cell>
          <cell r="F11146">
            <v>0</v>
          </cell>
          <cell r="G11146">
            <v>0</v>
          </cell>
        </row>
        <row r="11147">
          <cell r="A11147">
            <v>0</v>
          </cell>
          <cell r="B11147">
            <v>0</v>
          </cell>
          <cell r="C11147">
            <v>0</v>
          </cell>
          <cell r="D11147">
            <v>0</v>
          </cell>
          <cell r="E11147">
            <v>0</v>
          </cell>
          <cell r="F11147" t="str">
            <v>Total C</v>
          </cell>
          <cell r="G11147">
            <v>0</v>
          </cell>
        </row>
        <row r="11148">
          <cell r="A11148">
            <v>0</v>
          </cell>
          <cell r="B11148">
            <v>0</v>
          </cell>
          <cell r="C11148">
            <v>0</v>
          </cell>
          <cell r="D11148">
            <v>0</v>
          </cell>
          <cell r="E11148">
            <v>0</v>
          </cell>
          <cell r="F11148">
            <v>0</v>
          </cell>
          <cell r="G11148">
            <v>0</v>
          </cell>
        </row>
        <row r="11149">
          <cell r="A11149" t="str">
            <v/>
          </cell>
          <cell r="B11149" t="str">
            <v/>
          </cell>
          <cell r="C11149">
            <v>0</v>
          </cell>
          <cell r="D11149" t="str">
            <v>Costo  Neto</v>
          </cell>
          <cell r="E11149">
            <v>0</v>
          </cell>
          <cell r="F11149" t="str">
            <v>Total D=A+B+C</v>
          </cell>
          <cell r="G11149">
            <v>0</v>
          </cell>
        </row>
        <row r="11151">
          <cell r="A11151" t="str">
            <v>ANALISIS DE PRECIOS</v>
          </cell>
          <cell r="B11151">
            <v>0</v>
          </cell>
          <cell r="C11151">
            <v>0</v>
          </cell>
          <cell r="D11151">
            <v>0</v>
          </cell>
          <cell r="E11151">
            <v>0</v>
          </cell>
          <cell r="F11151">
            <v>0</v>
          </cell>
          <cell r="G11151">
            <v>0</v>
          </cell>
        </row>
        <row r="11152">
          <cell r="A11152" t="str">
            <v>COMITENTE:</v>
          </cell>
          <cell r="B11152" t="str">
            <v>DIRECCIÓN DE ARQUITECTURA</v>
          </cell>
          <cell r="C11152">
            <v>0</v>
          </cell>
          <cell r="D11152">
            <v>0</v>
          </cell>
          <cell r="E11152">
            <v>0</v>
          </cell>
          <cell r="F11152">
            <v>0</v>
          </cell>
          <cell r="G11152">
            <v>0</v>
          </cell>
        </row>
        <row r="11153">
          <cell r="A11153" t="str">
            <v>CONTRATISTA:</v>
          </cell>
          <cell r="B11153" t="str">
            <v>FUNCIONALES SIGOP</v>
          </cell>
          <cell r="C11153">
            <v>0</v>
          </cell>
          <cell r="D11153">
            <v>0</v>
          </cell>
          <cell r="E11153">
            <v>0</v>
          </cell>
          <cell r="F11153">
            <v>0</v>
          </cell>
          <cell r="G11153">
            <v>0</v>
          </cell>
        </row>
        <row r="11154">
          <cell r="A11154" t="str">
            <v>OBRA:</v>
          </cell>
          <cell r="B11154" t="str">
            <v>PRUEBA PLANILLA DE MEDICION</v>
          </cell>
          <cell r="C11154">
            <v>0</v>
          </cell>
          <cell r="D11154">
            <v>0</v>
          </cell>
          <cell r="E11154">
            <v>0</v>
          </cell>
          <cell r="F11154" t="str">
            <v>PRECIOS A:</v>
          </cell>
          <cell r="G11154">
            <v>0</v>
          </cell>
        </row>
        <row r="11155">
          <cell r="A11155" t="str">
            <v>UBICACIÓN:</v>
          </cell>
          <cell r="B11155" t="str">
            <v>CENTRO CIVICO</v>
          </cell>
          <cell r="C11155">
            <v>0</v>
          </cell>
          <cell r="D11155">
            <v>0</v>
          </cell>
          <cell r="E11155">
            <v>0</v>
          </cell>
          <cell r="F11155">
            <v>0</v>
          </cell>
          <cell r="G11155">
            <v>0</v>
          </cell>
        </row>
        <row r="11156">
          <cell r="A11156" t="str">
            <v>RUBRO:</v>
          </cell>
          <cell r="B11156" t="str">
            <v/>
          </cell>
          <cell r="C11156" t="str">
            <v/>
          </cell>
          <cell r="D11156">
            <v>0</v>
          </cell>
          <cell r="E11156">
            <v>0</v>
          </cell>
          <cell r="F11156">
            <v>0</v>
          </cell>
          <cell r="G11156">
            <v>0</v>
          </cell>
        </row>
        <row r="11157">
          <cell r="A11157" t="str">
            <v>ITEM:</v>
          </cell>
          <cell r="B11157" t="str">
            <v/>
          </cell>
          <cell r="C11157" t="str">
            <v/>
          </cell>
          <cell r="D11157">
            <v>0</v>
          </cell>
          <cell r="E11157">
            <v>0</v>
          </cell>
          <cell r="F11157" t="str">
            <v>UNIDAD:</v>
          </cell>
          <cell r="G11157" t="str">
            <v/>
          </cell>
        </row>
        <row r="11158">
          <cell r="A11158">
            <v>0</v>
          </cell>
          <cell r="B11158">
            <v>0</v>
          </cell>
          <cell r="C11158">
            <v>0</v>
          </cell>
          <cell r="D11158">
            <v>0</v>
          </cell>
          <cell r="E11158">
            <v>0</v>
          </cell>
          <cell r="F11158">
            <v>0</v>
          </cell>
          <cell r="G11158">
            <v>0</v>
          </cell>
        </row>
        <row r="11159">
          <cell r="A11159" t="str">
            <v>DATOS REDETERMINACION</v>
          </cell>
          <cell r="B11159">
            <v>0</v>
          </cell>
          <cell r="C11159" t="str">
            <v>DESIGNACION</v>
          </cell>
          <cell r="D11159" t="str">
            <v>U</v>
          </cell>
          <cell r="E11159" t="str">
            <v>Cantidad</v>
          </cell>
          <cell r="F11159" t="str">
            <v>$ Unitarios</v>
          </cell>
          <cell r="G11159" t="str">
            <v>$ Parcial</v>
          </cell>
        </row>
        <row r="11160">
          <cell r="A11160" t="str">
            <v>CÓDIGO</v>
          </cell>
          <cell r="B11160" t="str">
            <v>DESCRIPCIÓN</v>
          </cell>
          <cell r="C11160">
            <v>0</v>
          </cell>
          <cell r="D11160">
            <v>0</v>
          </cell>
          <cell r="E11160">
            <v>0</v>
          </cell>
          <cell r="F11160">
            <v>0</v>
          </cell>
          <cell r="G11160">
            <v>0</v>
          </cell>
        </row>
        <row r="11161">
          <cell r="A11161">
            <v>0</v>
          </cell>
          <cell r="B11161">
            <v>0</v>
          </cell>
          <cell r="C11161" t="str">
            <v>A - MATERIALES</v>
          </cell>
          <cell r="D11161">
            <v>0</v>
          </cell>
          <cell r="E11161">
            <v>0</v>
          </cell>
          <cell r="F11161">
            <v>0</v>
          </cell>
          <cell r="G11161">
            <v>0</v>
          </cell>
        </row>
        <row r="11162">
          <cell r="A11162" t="str">
            <v/>
          </cell>
          <cell r="B11162" t="str">
            <v/>
          </cell>
          <cell r="C11162">
            <v>0</v>
          </cell>
          <cell r="D11162" t="str">
            <v/>
          </cell>
          <cell r="E11162">
            <v>0</v>
          </cell>
          <cell r="F11162">
            <v>0</v>
          </cell>
          <cell r="G11162">
            <v>0</v>
          </cell>
        </row>
        <row r="11163">
          <cell r="A11163" t="str">
            <v/>
          </cell>
          <cell r="B11163" t="str">
            <v/>
          </cell>
          <cell r="C11163">
            <v>0</v>
          </cell>
          <cell r="D11163" t="str">
            <v/>
          </cell>
          <cell r="E11163">
            <v>0</v>
          </cell>
          <cell r="F11163">
            <v>0</v>
          </cell>
          <cell r="G11163">
            <v>0</v>
          </cell>
        </row>
        <row r="11164">
          <cell r="A11164" t="str">
            <v/>
          </cell>
          <cell r="B11164" t="str">
            <v/>
          </cell>
          <cell r="C11164">
            <v>0</v>
          </cell>
          <cell r="D11164" t="str">
            <v/>
          </cell>
          <cell r="E11164">
            <v>0</v>
          </cell>
          <cell r="F11164">
            <v>0</v>
          </cell>
          <cell r="G11164">
            <v>0</v>
          </cell>
        </row>
        <row r="11165">
          <cell r="A11165" t="str">
            <v/>
          </cell>
          <cell r="B11165" t="str">
            <v/>
          </cell>
          <cell r="C11165">
            <v>0</v>
          </cell>
          <cell r="D11165" t="str">
            <v/>
          </cell>
          <cell r="E11165">
            <v>0</v>
          </cell>
          <cell r="F11165">
            <v>0</v>
          </cell>
          <cell r="G11165">
            <v>0</v>
          </cell>
        </row>
        <row r="11166">
          <cell r="A11166" t="str">
            <v/>
          </cell>
          <cell r="B11166" t="str">
            <v/>
          </cell>
          <cell r="C11166">
            <v>0</v>
          </cell>
          <cell r="D11166" t="str">
            <v/>
          </cell>
          <cell r="E11166">
            <v>0</v>
          </cell>
          <cell r="F11166">
            <v>0</v>
          </cell>
          <cell r="G11166">
            <v>0</v>
          </cell>
        </row>
        <row r="11167">
          <cell r="A11167" t="str">
            <v/>
          </cell>
          <cell r="B11167" t="str">
            <v/>
          </cell>
          <cell r="C11167">
            <v>0</v>
          </cell>
          <cell r="D11167" t="str">
            <v/>
          </cell>
          <cell r="E11167">
            <v>0</v>
          </cell>
          <cell r="F11167">
            <v>0</v>
          </cell>
          <cell r="G11167">
            <v>0</v>
          </cell>
        </row>
        <row r="11168">
          <cell r="A11168" t="str">
            <v/>
          </cell>
          <cell r="B11168" t="str">
            <v/>
          </cell>
          <cell r="C11168">
            <v>0</v>
          </cell>
          <cell r="D11168" t="str">
            <v/>
          </cell>
          <cell r="E11168">
            <v>0</v>
          </cell>
          <cell r="F11168">
            <v>0</v>
          </cell>
          <cell r="G11168">
            <v>0</v>
          </cell>
        </row>
        <row r="11169">
          <cell r="A11169" t="str">
            <v/>
          </cell>
          <cell r="B11169" t="str">
            <v/>
          </cell>
          <cell r="C11169">
            <v>0</v>
          </cell>
          <cell r="D11169" t="str">
            <v/>
          </cell>
          <cell r="E11169">
            <v>0</v>
          </cell>
          <cell r="F11169">
            <v>0</v>
          </cell>
          <cell r="G11169">
            <v>0</v>
          </cell>
        </row>
        <row r="11170">
          <cell r="A11170" t="str">
            <v/>
          </cell>
          <cell r="B11170" t="str">
            <v/>
          </cell>
          <cell r="C11170">
            <v>0</v>
          </cell>
          <cell r="D11170" t="str">
            <v/>
          </cell>
          <cell r="E11170">
            <v>0</v>
          </cell>
          <cell r="F11170">
            <v>0</v>
          </cell>
          <cell r="G11170">
            <v>0</v>
          </cell>
        </row>
        <row r="11171">
          <cell r="A11171" t="str">
            <v/>
          </cell>
          <cell r="B11171" t="str">
            <v/>
          </cell>
          <cell r="C11171">
            <v>0</v>
          </cell>
          <cell r="D11171" t="str">
            <v/>
          </cell>
          <cell r="E11171">
            <v>0</v>
          </cell>
          <cell r="F11171">
            <v>0</v>
          </cell>
          <cell r="G11171">
            <v>0</v>
          </cell>
        </row>
        <row r="11172">
          <cell r="A11172" t="str">
            <v/>
          </cell>
          <cell r="B11172" t="str">
            <v/>
          </cell>
          <cell r="C11172">
            <v>0</v>
          </cell>
          <cell r="D11172" t="str">
            <v/>
          </cell>
          <cell r="E11172">
            <v>0</v>
          </cell>
          <cell r="F11172">
            <v>0</v>
          </cell>
          <cell r="G11172">
            <v>0</v>
          </cell>
        </row>
        <row r="11173">
          <cell r="A11173" t="str">
            <v/>
          </cell>
          <cell r="B11173" t="str">
            <v/>
          </cell>
          <cell r="C11173">
            <v>0</v>
          </cell>
          <cell r="D11173" t="str">
            <v/>
          </cell>
          <cell r="E11173">
            <v>0</v>
          </cell>
          <cell r="F11173">
            <v>0</v>
          </cell>
          <cell r="G11173">
            <v>0</v>
          </cell>
        </row>
        <row r="11174">
          <cell r="A11174" t="str">
            <v/>
          </cell>
          <cell r="B11174" t="str">
            <v/>
          </cell>
          <cell r="C11174">
            <v>0</v>
          </cell>
          <cell r="D11174" t="str">
            <v/>
          </cell>
          <cell r="E11174">
            <v>0</v>
          </cell>
          <cell r="F11174">
            <v>0</v>
          </cell>
          <cell r="G11174">
            <v>0</v>
          </cell>
        </row>
        <row r="11175">
          <cell r="A11175" t="str">
            <v/>
          </cell>
          <cell r="B11175" t="str">
            <v/>
          </cell>
          <cell r="C11175">
            <v>0</v>
          </cell>
          <cell r="D11175" t="str">
            <v/>
          </cell>
          <cell r="E11175">
            <v>0</v>
          </cell>
          <cell r="F11175">
            <v>0</v>
          </cell>
          <cell r="G11175">
            <v>0</v>
          </cell>
        </row>
        <row r="11176">
          <cell r="A11176">
            <v>0</v>
          </cell>
          <cell r="B11176">
            <v>0</v>
          </cell>
          <cell r="C11176">
            <v>0</v>
          </cell>
          <cell r="D11176">
            <v>0</v>
          </cell>
          <cell r="E11176">
            <v>0</v>
          </cell>
          <cell r="F11176" t="str">
            <v>Total A</v>
          </cell>
          <cell r="G11176">
            <v>0</v>
          </cell>
        </row>
        <row r="11177">
          <cell r="A11177">
            <v>0</v>
          </cell>
          <cell r="B11177">
            <v>0</v>
          </cell>
          <cell r="C11177" t="str">
            <v>B - MANO DE OBRA</v>
          </cell>
          <cell r="D11177">
            <v>0</v>
          </cell>
          <cell r="E11177">
            <v>0</v>
          </cell>
          <cell r="F11177">
            <v>0</v>
          </cell>
          <cell r="G11177">
            <v>0</v>
          </cell>
        </row>
        <row r="11178">
          <cell r="A11178" t="str">
            <v/>
          </cell>
          <cell r="B11178">
            <v>0</v>
          </cell>
          <cell r="C11178">
            <v>0</v>
          </cell>
          <cell r="D11178" t="str">
            <v/>
          </cell>
          <cell r="E11178">
            <v>0</v>
          </cell>
          <cell r="F11178">
            <v>0</v>
          </cell>
          <cell r="G11178">
            <v>0</v>
          </cell>
        </row>
        <row r="11179">
          <cell r="A11179" t="str">
            <v/>
          </cell>
          <cell r="B11179">
            <v>0</v>
          </cell>
          <cell r="C11179">
            <v>0</v>
          </cell>
          <cell r="D11179" t="str">
            <v/>
          </cell>
          <cell r="E11179">
            <v>0</v>
          </cell>
          <cell r="F11179">
            <v>0</v>
          </cell>
          <cell r="G11179">
            <v>0</v>
          </cell>
        </row>
        <row r="11180">
          <cell r="A11180" t="str">
            <v/>
          </cell>
          <cell r="B11180">
            <v>0</v>
          </cell>
          <cell r="C11180">
            <v>0</v>
          </cell>
          <cell r="D11180" t="str">
            <v/>
          </cell>
          <cell r="E11180">
            <v>0</v>
          </cell>
          <cell r="F11180">
            <v>0</v>
          </cell>
          <cell r="G11180">
            <v>0</v>
          </cell>
        </row>
        <row r="11181">
          <cell r="A11181" t="str">
            <v/>
          </cell>
          <cell r="B11181">
            <v>0</v>
          </cell>
          <cell r="C11181">
            <v>0</v>
          </cell>
          <cell r="D11181" t="str">
            <v/>
          </cell>
          <cell r="E11181">
            <v>0</v>
          </cell>
          <cell r="F11181">
            <v>0</v>
          </cell>
          <cell r="G11181">
            <v>0</v>
          </cell>
        </row>
        <row r="11182">
          <cell r="A11182" t="str">
            <v/>
          </cell>
          <cell r="B11182">
            <v>0</v>
          </cell>
          <cell r="C11182">
            <v>0</v>
          </cell>
          <cell r="D11182" t="str">
            <v/>
          </cell>
          <cell r="E11182">
            <v>0</v>
          </cell>
          <cell r="F11182">
            <v>0</v>
          </cell>
          <cell r="G11182">
            <v>0</v>
          </cell>
        </row>
        <row r="11183">
          <cell r="A11183" t="str">
            <v/>
          </cell>
          <cell r="B11183">
            <v>0</v>
          </cell>
          <cell r="C11183">
            <v>0</v>
          </cell>
          <cell r="D11183" t="str">
            <v/>
          </cell>
          <cell r="E11183">
            <v>0</v>
          </cell>
          <cell r="F11183">
            <v>0</v>
          </cell>
          <cell r="G11183">
            <v>0</v>
          </cell>
        </row>
        <row r="11184">
          <cell r="A11184" t="str">
            <v/>
          </cell>
          <cell r="B11184">
            <v>0</v>
          </cell>
          <cell r="C11184">
            <v>0</v>
          </cell>
          <cell r="D11184" t="str">
            <v/>
          </cell>
          <cell r="E11184">
            <v>0</v>
          </cell>
          <cell r="F11184">
            <v>0</v>
          </cell>
          <cell r="G11184">
            <v>0</v>
          </cell>
        </row>
        <row r="11185">
          <cell r="A11185" t="str">
            <v/>
          </cell>
          <cell r="B11185">
            <v>0</v>
          </cell>
          <cell r="C11185">
            <v>0</v>
          </cell>
          <cell r="D11185" t="str">
            <v/>
          </cell>
          <cell r="E11185">
            <v>0</v>
          </cell>
          <cell r="F11185">
            <v>0</v>
          </cell>
          <cell r="G11185">
            <v>0</v>
          </cell>
        </row>
        <row r="11186">
          <cell r="A11186">
            <v>0</v>
          </cell>
          <cell r="B11186">
            <v>0</v>
          </cell>
          <cell r="C11186">
            <v>0</v>
          </cell>
          <cell r="D11186">
            <v>0</v>
          </cell>
          <cell r="E11186">
            <v>0</v>
          </cell>
          <cell r="F11186" t="str">
            <v>Total B</v>
          </cell>
          <cell r="G11186">
            <v>0</v>
          </cell>
        </row>
        <row r="11187">
          <cell r="A11187">
            <v>0</v>
          </cell>
          <cell r="B11187">
            <v>0</v>
          </cell>
          <cell r="C11187" t="str">
            <v>C - EQUIPOS</v>
          </cell>
          <cell r="D11187">
            <v>0</v>
          </cell>
          <cell r="E11187">
            <v>0</v>
          </cell>
          <cell r="F11187">
            <v>0</v>
          </cell>
          <cell r="G11187">
            <v>0</v>
          </cell>
        </row>
        <row r="11188">
          <cell r="A11188" t="str">
            <v/>
          </cell>
          <cell r="B11188" t="str">
            <v/>
          </cell>
          <cell r="C11188">
            <v>0</v>
          </cell>
          <cell r="D11188" t="str">
            <v/>
          </cell>
          <cell r="E11188">
            <v>0</v>
          </cell>
          <cell r="F11188">
            <v>0</v>
          </cell>
          <cell r="G11188">
            <v>0</v>
          </cell>
        </row>
        <row r="11189">
          <cell r="A11189" t="str">
            <v/>
          </cell>
          <cell r="B11189" t="str">
            <v/>
          </cell>
          <cell r="C11189">
            <v>0</v>
          </cell>
          <cell r="D11189" t="str">
            <v/>
          </cell>
          <cell r="E11189">
            <v>0</v>
          </cell>
          <cell r="F11189">
            <v>0</v>
          </cell>
          <cell r="G11189">
            <v>0</v>
          </cell>
        </row>
        <row r="11190">
          <cell r="A11190" t="str">
            <v/>
          </cell>
          <cell r="B11190" t="str">
            <v/>
          </cell>
          <cell r="C11190">
            <v>0</v>
          </cell>
          <cell r="D11190" t="str">
            <v/>
          </cell>
          <cell r="E11190">
            <v>0</v>
          </cell>
          <cell r="F11190">
            <v>0</v>
          </cell>
          <cell r="G11190">
            <v>0</v>
          </cell>
        </row>
        <row r="11191">
          <cell r="A11191" t="str">
            <v/>
          </cell>
          <cell r="B11191" t="str">
            <v/>
          </cell>
          <cell r="C11191">
            <v>0</v>
          </cell>
          <cell r="D11191" t="str">
            <v/>
          </cell>
          <cell r="E11191">
            <v>0</v>
          </cell>
          <cell r="F11191">
            <v>0</v>
          </cell>
          <cell r="G11191">
            <v>0</v>
          </cell>
        </row>
        <row r="11192">
          <cell r="A11192" t="str">
            <v/>
          </cell>
          <cell r="B11192" t="str">
            <v/>
          </cell>
          <cell r="C11192">
            <v>0</v>
          </cell>
          <cell r="D11192" t="str">
            <v/>
          </cell>
          <cell r="E11192">
            <v>0</v>
          </cell>
          <cell r="F11192">
            <v>0</v>
          </cell>
          <cell r="G11192">
            <v>0</v>
          </cell>
        </row>
        <row r="11193">
          <cell r="A11193" t="str">
            <v/>
          </cell>
          <cell r="B11193" t="str">
            <v/>
          </cell>
          <cell r="C11193">
            <v>0</v>
          </cell>
          <cell r="D11193" t="str">
            <v/>
          </cell>
          <cell r="E11193">
            <v>0</v>
          </cell>
          <cell r="F11193">
            <v>0</v>
          </cell>
          <cell r="G11193">
            <v>0</v>
          </cell>
        </row>
        <row r="11194">
          <cell r="A11194" t="str">
            <v/>
          </cell>
          <cell r="B11194" t="str">
            <v/>
          </cell>
          <cell r="C11194">
            <v>0</v>
          </cell>
          <cell r="D11194" t="str">
            <v/>
          </cell>
          <cell r="E11194">
            <v>0</v>
          </cell>
          <cell r="F11194">
            <v>0</v>
          </cell>
          <cell r="G11194">
            <v>0</v>
          </cell>
        </row>
        <row r="11195">
          <cell r="A11195" t="str">
            <v/>
          </cell>
          <cell r="B11195" t="str">
            <v/>
          </cell>
          <cell r="C11195">
            <v>0</v>
          </cell>
          <cell r="D11195" t="str">
            <v/>
          </cell>
          <cell r="E11195">
            <v>0</v>
          </cell>
          <cell r="F11195">
            <v>0</v>
          </cell>
          <cell r="G11195">
            <v>0</v>
          </cell>
        </row>
        <row r="11196">
          <cell r="A11196" t="str">
            <v/>
          </cell>
          <cell r="B11196" t="str">
            <v/>
          </cell>
          <cell r="C11196">
            <v>0</v>
          </cell>
          <cell r="D11196" t="str">
            <v/>
          </cell>
          <cell r="E11196">
            <v>0</v>
          </cell>
          <cell r="F11196">
            <v>0</v>
          </cell>
          <cell r="G11196">
            <v>0</v>
          </cell>
        </row>
        <row r="11197">
          <cell r="A11197">
            <v>0</v>
          </cell>
          <cell r="B11197">
            <v>0</v>
          </cell>
          <cell r="C11197">
            <v>0</v>
          </cell>
          <cell r="D11197">
            <v>0</v>
          </cell>
          <cell r="E11197">
            <v>0</v>
          </cell>
          <cell r="F11197" t="str">
            <v>Total C</v>
          </cell>
          <cell r="G11197">
            <v>0</v>
          </cell>
        </row>
        <row r="11198">
          <cell r="A11198">
            <v>0</v>
          </cell>
          <cell r="B11198">
            <v>0</v>
          </cell>
          <cell r="C11198">
            <v>0</v>
          </cell>
          <cell r="D11198">
            <v>0</v>
          </cell>
          <cell r="E11198">
            <v>0</v>
          </cell>
          <cell r="F11198">
            <v>0</v>
          </cell>
          <cell r="G11198">
            <v>0</v>
          </cell>
        </row>
        <row r="11199">
          <cell r="A11199" t="str">
            <v/>
          </cell>
          <cell r="B11199" t="str">
            <v/>
          </cell>
          <cell r="C11199">
            <v>0</v>
          </cell>
          <cell r="D11199" t="str">
            <v>Costo  Neto</v>
          </cell>
          <cell r="E11199">
            <v>0</v>
          </cell>
          <cell r="F11199" t="str">
            <v>Total D=A+B+C</v>
          </cell>
          <cell r="G11199">
            <v>0</v>
          </cell>
        </row>
        <row r="11201">
          <cell r="A11201" t="str">
            <v>ANALISIS DE PRECIOS</v>
          </cell>
          <cell r="B11201">
            <v>0</v>
          </cell>
          <cell r="C11201">
            <v>0</v>
          </cell>
          <cell r="D11201">
            <v>0</v>
          </cell>
          <cell r="E11201">
            <v>0</v>
          </cell>
          <cell r="F11201">
            <v>0</v>
          </cell>
          <cell r="G11201">
            <v>0</v>
          </cell>
        </row>
        <row r="11202">
          <cell r="A11202" t="str">
            <v>COMITENTE:</v>
          </cell>
          <cell r="B11202" t="str">
            <v>DIRECCIÓN DE ARQUITECTURA</v>
          </cell>
          <cell r="C11202">
            <v>0</v>
          </cell>
          <cell r="D11202">
            <v>0</v>
          </cell>
          <cell r="E11202">
            <v>0</v>
          </cell>
          <cell r="F11202">
            <v>0</v>
          </cell>
          <cell r="G11202">
            <v>0</v>
          </cell>
        </row>
        <row r="11203">
          <cell r="A11203" t="str">
            <v>CONTRATISTA:</v>
          </cell>
          <cell r="B11203" t="str">
            <v>FUNCIONALES SIGOP</v>
          </cell>
          <cell r="C11203">
            <v>0</v>
          </cell>
          <cell r="D11203">
            <v>0</v>
          </cell>
          <cell r="E11203">
            <v>0</v>
          </cell>
          <cell r="F11203">
            <v>0</v>
          </cell>
          <cell r="G11203">
            <v>0</v>
          </cell>
        </row>
        <row r="11204">
          <cell r="A11204" t="str">
            <v>OBRA:</v>
          </cell>
          <cell r="B11204" t="str">
            <v>PRUEBA PLANILLA DE MEDICION</v>
          </cell>
          <cell r="C11204">
            <v>0</v>
          </cell>
          <cell r="D11204">
            <v>0</v>
          </cell>
          <cell r="E11204">
            <v>0</v>
          </cell>
          <cell r="F11204" t="str">
            <v>PRECIOS A:</v>
          </cell>
          <cell r="G11204">
            <v>0</v>
          </cell>
        </row>
        <row r="11205">
          <cell r="A11205" t="str">
            <v>UBICACIÓN:</v>
          </cell>
          <cell r="B11205" t="str">
            <v>CENTRO CIVICO</v>
          </cell>
          <cell r="C11205">
            <v>0</v>
          </cell>
          <cell r="D11205">
            <v>0</v>
          </cell>
          <cell r="E11205">
            <v>0</v>
          </cell>
          <cell r="F11205">
            <v>0</v>
          </cell>
          <cell r="G11205">
            <v>0</v>
          </cell>
        </row>
        <row r="11206">
          <cell r="A11206" t="str">
            <v>RUBRO:</v>
          </cell>
          <cell r="B11206" t="str">
            <v/>
          </cell>
          <cell r="C11206" t="str">
            <v/>
          </cell>
          <cell r="D11206">
            <v>0</v>
          </cell>
          <cell r="E11206">
            <v>0</v>
          </cell>
          <cell r="F11206">
            <v>0</v>
          </cell>
          <cell r="G11206">
            <v>0</v>
          </cell>
        </row>
        <row r="11207">
          <cell r="A11207" t="str">
            <v>ITEM:</v>
          </cell>
          <cell r="B11207" t="str">
            <v/>
          </cell>
          <cell r="C11207" t="str">
            <v/>
          </cell>
          <cell r="D11207">
            <v>0</v>
          </cell>
          <cell r="E11207">
            <v>0</v>
          </cell>
          <cell r="F11207" t="str">
            <v>UNIDAD:</v>
          </cell>
          <cell r="G11207" t="str">
            <v/>
          </cell>
        </row>
        <row r="11208">
          <cell r="A11208">
            <v>0</v>
          </cell>
          <cell r="B11208">
            <v>0</v>
          </cell>
          <cell r="C11208">
            <v>0</v>
          </cell>
          <cell r="D11208">
            <v>0</v>
          </cell>
          <cell r="E11208">
            <v>0</v>
          </cell>
          <cell r="F11208">
            <v>0</v>
          </cell>
          <cell r="G11208">
            <v>0</v>
          </cell>
        </row>
        <row r="11209">
          <cell r="A11209" t="str">
            <v>DATOS REDETERMINACION</v>
          </cell>
          <cell r="B11209">
            <v>0</v>
          </cell>
          <cell r="C11209" t="str">
            <v>DESIGNACION</v>
          </cell>
          <cell r="D11209" t="str">
            <v>U</v>
          </cell>
          <cell r="E11209" t="str">
            <v>Cantidad</v>
          </cell>
          <cell r="F11209" t="str">
            <v>$ Unitarios</v>
          </cell>
          <cell r="G11209" t="str">
            <v>$ Parcial</v>
          </cell>
        </row>
        <row r="11210">
          <cell r="A11210" t="str">
            <v>CÓDIGO</v>
          </cell>
          <cell r="B11210" t="str">
            <v>DESCRIPCIÓN</v>
          </cell>
          <cell r="C11210">
            <v>0</v>
          </cell>
          <cell r="D11210">
            <v>0</v>
          </cell>
          <cell r="E11210">
            <v>0</v>
          </cell>
          <cell r="F11210">
            <v>0</v>
          </cell>
          <cell r="G11210">
            <v>0</v>
          </cell>
        </row>
        <row r="11211">
          <cell r="A11211">
            <v>0</v>
          </cell>
          <cell r="B11211">
            <v>0</v>
          </cell>
          <cell r="C11211" t="str">
            <v>A - MATERIALES</v>
          </cell>
          <cell r="D11211">
            <v>0</v>
          </cell>
          <cell r="E11211">
            <v>0</v>
          </cell>
          <cell r="F11211">
            <v>0</v>
          </cell>
          <cell r="G11211">
            <v>0</v>
          </cell>
        </row>
        <row r="11212">
          <cell r="A11212" t="str">
            <v/>
          </cell>
          <cell r="B11212" t="str">
            <v/>
          </cell>
          <cell r="C11212">
            <v>0</v>
          </cell>
          <cell r="D11212" t="str">
            <v/>
          </cell>
          <cell r="E11212">
            <v>0</v>
          </cell>
          <cell r="F11212">
            <v>0</v>
          </cell>
          <cell r="G11212">
            <v>0</v>
          </cell>
        </row>
        <row r="11213">
          <cell r="A11213" t="str">
            <v/>
          </cell>
          <cell r="B11213" t="str">
            <v/>
          </cell>
          <cell r="C11213">
            <v>0</v>
          </cell>
          <cell r="D11213" t="str">
            <v/>
          </cell>
          <cell r="E11213">
            <v>0</v>
          </cell>
          <cell r="F11213">
            <v>0</v>
          </cell>
          <cell r="G11213">
            <v>0</v>
          </cell>
        </row>
        <row r="11214">
          <cell r="A11214" t="str">
            <v/>
          </cell>
          <cell r="B11214" t="str">
            <v/>
          </cell>
          <cell r="C11214">
            <v>0</v>
          </cell>
          <cell r="D11214" t="str">
            <v/>
          </cell>
          <cell r="E11214">
            <v>0</v>
          </cell>
          <cell r="F11214">
            <v>0</v>
          </cell>
          <cell r="G11214">
            <v>0</v>
          </cell>
        </row>
        <row r="11215">
          <cell r="A11215" t="str">
            <v/>
          </cell>
          <cell r="B11215" t="str">
            <v/>
          </cell>
          <cell r="C11215">
            <v>0</v>
          </cell>
          <cell r="D11215" t="str">
            <v/>
          </cell>
          <cell r="E11215">
            <v>0</v>
          </cell>
          <cell r="F11215">
            <v>0</v>
          </cell>
          <cell r="G11215">
            <v>0</v>
          </cell>
        </row>
        <row r="11216">
          <cell r="A11216" t="str">
            <v/>
          </cell>
          <cell r="B11216" t="str">
            <v/>
          </cell>
          <cell r="C11216">
            <v>0</v>
          </cell>
          <cell r="D11216" t="str">
            <v/>
          </cell>
          <cell r="E11216">
            <v>0</v>
          </cell>
          <cell r="F11216">
            <v>0</v>
          </cell>
          <cell r="G11216">
            <v>0</v>
          </cell>
        </row>
        <row r="11217">
          <cell r="A11217" t="str">
            <v/>
          </cell>
          <cell r="B11217" t="str">
            <v/>
          </cell>
          <cell r="C11217">
            <v>0</v>
          </cell>
          <cell r="D11217" t="str">
            <v/>
          </cell>
          <cell r="E11217">
            <v>0</v>
          </cell>
          <cell r="F11217">
            <v>0</v>
          </cell>
          <cell r="G11217">
            <v>0</v>
          </cell>
        </row>
        <row r="11218">
          <cell r="A11218" t="str">
            <v/>
          </cell>
          <cell r="B11218" t="str">
            <v/>
          </cell>
          <cell r="C11218">
            <v>0</v>
          </cell>
          <cell r="D11218" t="str">
            <v/>
          </cell>
          <cell r="E11218">
            <v>0</v>
          </cell>
          <cell r="F11218">
            <v>0</v>
          </cell>
          <cell r="G11218">
            <v>0</v>
          </cell>
        </row>
        <row r="11219">
          <cell r="A11219" t="str">
            <v/>
          </cell>
          <cell r="B11219" t="str">
            <v/>
          </cell>
          <cell r="C11219">
            <v>0</v>
          </cell>
          <cell r="D11219" t="str">
            <v/>
          </cell>
          <cell r="E11219">
            <v>0</v>
          </cell>
          <cell r="F11219">
            <v>0</v>
          </cell>
          <cell r="G11219">
            <v>0</v>
          </cell>
        </row>
        <row r="11220">
          <cell r="A11220" t="str">
            <v/>
          </cell>
          <cell r="B11220" t="str">
            <v/>
          </cell>
          <cell r="C11220">
            <v>0</v>
          </cell>
          <cell r="D11220" t="str">
            <v/>
          </cell>
          <cell r="E11220">
            <v>0</v>
          </cell>
          <cell r="F11220">
            <v>0</v>
          </cell>
          <cell r="G11220">
            <v>0</v>
          </cell>
        </row>
        <row r="11221">
          <cell r="A11221" t="str">
            <v/>
          </cell>
          <cell r="B11221" t="str">
            <v/>
          </cell>
          <cell r="C11221">
            <v>0</v>
          </cell>
          <cell r="D11221" t="str">
            <v/>
          </cell>
          <cell r="E11221">
            <v>0</v>
          </cell>
          <cell r="F11221">
            <v>0</v>
          </cell>
          <cell r="G11221">
            <v>0</v>
          </cell>
        </row>
        <row r="11222">
          <cell r="A11222" t="str">
            <v/>
          </cell>
          <cell r="B11222" t="str">
            <v/>
          </cell>
          <cell r="C11222">
            <v>0</v>
          </cell>
          <cell r="D11222" t="str">
            <v/>
          </cell>
          <cell r="E11222">
            <v>0</v>
          </cell>
          <cell r="F11222">
            <v>0</v>
          </cell>
          <cell r="G11222">
            <v>0</v>
          </cell>
        </row>
        <row r="11223">
          <cell r="A11223" t="str">
            <v/>
          </cell>
          <cell r="B11223" t="str">
            <v/>
          </cell>
          <cell r="C11223">
            <v>0</v>
          </cell>
          <cell r="D11223" t="str">
            <v/>
          </cell>
          <cell r="E11223">
            <v>0</v>
          </cell>
          <cell r="F11223">
            <v>0</v>
          </cell>
          <cell r="G11223">
            <v>0</v>
          </cell>
        </row>
        <row r="11224">
          <cell r="A11224" t="str">
            <v/>
          </cell>
          <cell r="B11224" t="str">
            <v/>
          </cell>
          <cell r="C11224">
            <v>0</v>
          </cell>
          <cell r="D11224" t="str">
            <v/>
          </cell>
          <cell r="E11224">
            <v>0</v>
          </cell>
          <cell r="F11224">
            <v>0</v>
          </cell>
          <cell r="G11224">
            <v>0</v>
          </cell>
        </row>
        <row r="11225">
          <cell r="A11225" t="str">
            <v/>
          </cell>
          <cell r="B11225" t="str">
            <v/>
          </cell>
          <cell r="C11225">
            <v>0</v>
          </cell>
          <cell r="D11225" t="str">
            <v/>
          </cell>
          <cell r="E11225">
            <v>0</v>
          </cell>
          <cell r="F11225">
            <v>0</v>
          </cell>
          <cell r="G11225">
            <v>0</v>
          </cell>
        </row>
        <row r="11226">
          <cell r="A11226">
            <v>0</v>
          </cell>
          <cell r="B11226">
            <v>0</v>
          </cell>
          <cell r="C11226">
            <v>0</v>
          </cell>
          <cell r="D11226">
            <v>0</v>
          </cell>
          <cell r="E11226">
            <v>0</v>
          </cell>
          <cell r="F11226" t="str">
            <v>Total A</v>
          </cell>
          <cell r="G11226">
            <v>0</v>
          </cell>
        </row>
        <row r="11227">
          <cell r="A11227">
            <v>0</v>
          </cell>
          <cell r="B11227">
            <v>0</v>
          </cell>
          <cell r="C11227" t="str">
            <v>B - MANO DE OBRA</v>
          </cell>
          <cell r="D11227">
            <v>0</v>
          </cell>
          <cell r="E11227">
            <v>0</v>
          </cell>
          <cell r="F11227">
            <v>0</v>
          </cell>
          <cell r="G11227">
            <v>0</v>
          </cell>
        </row>
        <row r="11228">
          <cell r="A11228" t="str">
            <v/>
          </cell>
          <cell r="B11228">
            <v>0</v>
          </cell>
          <cell r="C11228">
            <v>0</v>
          </cell>
          <cell r="D11228" t="str">
            <v/>
          </cell>
          <cell r="E11228">
            <v>0</v>
          </cell>
          <cell r="F11228">
            <v>0</v>
          </cell>
          <cell r="G11228">
            <v>0</v>
          </cell>
        </row>
        <row r="11229">
          <cell r="A11229" t="str">
            <v/>
          </cell>
          <cell r="B11229">
            <v>0</v>
          </cell>
          <cell r="C11229">
            <v>0</v>
          </cell>
          <cell r="D11229" t="str">
            <v/>
          </cell>
          <cell r="E11229">
            <v>0</v>
          </cell>
          <cell r="F11229">
            <v>0</v>
          </cell>
          <cell r="G11229">
            <v>0</v>
          </cell>
        </row>
        <row r="11230">
          <cell r="A11230" t="str">
            <v/>
          </cell>
          <cell r="B11230">
            <v>0</v>
          </cell>
          <cell r="C11230">
            <v>0</v>
          </cell>
          <cell r="D11230" t="str">
            <v/>
          </cell>
          <cell r="E11230">
            <v>0</v>
          </cell>
          <cell r="F11230">
            <v>0</v>
          </cell>
          <cell r="G11230">
            <v>0</v>
          </cell>
        </row>
        <row r="11231">
          <cell r="A11231" t="str">
            <v/>
          </cell>
          <cell r="B11231">
            <v>0</v>
          </cell>
          <cell r="C11231">
            <v>0</v>
          </cell>
          <cell r="D11231" t="str">
            <v/>
          </cell>
          <cell r="E11231">
            <v>0</v>
          </cell>
          <cell r="F11231">
            <v>0</v>
          </cell>
          <cell r="G11231">
            <v>0</v>
          </cell>
        </row>
        <row r="11232">
          <cell r="A11232" t="str">
            <v/>
          </cell>
          <cell r="B11232">
            <v>0</v>
          </cell>
          <cell r="C11232">
            <v>0</v>
          </cell>
          <cell r="D11232" t="str">
            <v/>
          </cell>
          <cell r="E11232">
            <v>0</v>
          </cell>
          <cell r="F11232">
            <v>0</v>
          </cell>
          <cell r="G11232">
            <v>0</v>
          </cell>
        </row>
        <row r="11233">
          <cell r="A11233" t="str">
            <v/>
          </cell>
          <cell r="B11233">
            <v>0</v>
          </cell>
          <cell r="C11233">
            <v>0</v>
          </cell>
          <cell r="D11233" t="str">
            <v/>
          </cell>
          <cell r="E11233">
            <v>0</v>
          </cell>
          <cell r="F11233">
            <v>0</v>
          </cell>
          <cell r="G11233">
            <v>0</v>
          </cell>
        </row>
        <row r="11234">
          <cell r="A11234" t="str">
            <v/>
          </cell>
          <cell r="B11234">
            <v>0</v>
          </cell>
          <cell r="C11234">
            <v>0</v>
          </cell>
          <cell r="D11234" t="str">
            <v/>
          </cell>
          <cell r="E11234">
            <v>0</v>
          </cell>
          <cell r="F11234">
            <v>0</v>
          </cell>
          <cell r="G11234">
            <v>0</v>
          </cell>
        </row>
        <row r="11235">
          <cell r="A11235" t="str">
            <v/>
          </cell>
          <cell r="B11235">
            <v>0</v>
          </cell>
          <cell r="C11235">
            <v>0</v>
          </cell>
          <cell r="D11235" t="str">
            <v/>
          </cell>
          <cell r="E11235">
            <v>0</v>
          </cell>
          <cell r="F11235">
            <v>0</v>
          </cell>
          <cell r="G11235">
            <v>0</v>
          </cell>
        </row>
        <row r="11236">
          <cell r="A11236">
            <v>0</v>
          </cell>
          <cell r="B11236">
            <v>0</v>
          </cell>
          <cell r="C11236">
            <v>0</v>
          </cell>
          <cell r="D11236">
            <v>0</v>
          </cell>
          <cell r="E11236">
            <v>0</v>
          </cell>
          <cell r="F11236" t="str">
            <v>Total B</v>
          </cell>
          <cell r="G11236">
            <v>0</v>
          </cell>
        </row>
        <row r="11237">
          <cell r="A11237">
            <v>0</v>
          </cell>
          <cell r="B11237">
            <v>0</v>
          </cell>
          <cell r="C11237" t="str">
            <v>C - EQUIPOS</v>
          </cell>
          <cell r="D11237">
            <v>0</v>
          </cell>
          <cell r="E11237">
            <v>0</v>
          </cell>
          <cell r="F11237">
            <v>0</v>
          </cell>
          <cell r="G11237">
            <v>0</v>
          </cell>
        </row>
        <row r="11238">
          <cell r="A11238" t="str">
            <v/>
          </cell>
          <cell r="B11238" t="str">
            <v/>
          </cell>
          <cell r="C11238">
            <v>0</v>
          </cell>
          <cell r="D11238" t="str">
            <v/>
          </cell>
          <cell r="E11238">
            <v>0</v>
          </cell>
          <cell r="F11238">
            <v>0</v>
          </cell>
          <cell r="G11238">
            <v>0</v>
          </cell>
        </row>
        <row r="11239">
          <cell r="A11239" t="str">
            <v/>
          </cell>
          <cell r="B11239" t="str">
            <v/>
          </cell>
          <cell r="C11239">
            <v>0</v>
          </cell>
          <cell r="D11239" t="str">
            <v/>
          </cell>
          <cell r="E11239">
            <v>0</v>
          </cell>
          <cell r="F11239">
            <v>0</v>
          </cell>
          <cell r="G11239">
            <v>0</v>
          </cell>
        </row>
        <row r="11240">
          <cell r="A11240" t="str">
            <v/>
          </cell>
          <cell r="B11240" t="str">
            <v/>
          </cell>
          <cell r="C11240">
            <v>0</v>
          </cell>
          <cell r="D11240" t="str">
            <v/>
          </cell>
          <cell r="E11240">
            <v>0</v>
          </cell>
          <cell r="F11240">
            <v>0</v>
          </cell>
          <cell r="G11240">
            <v>0</v>
          </cell>
        </row>
        <row r="11241">
          <cell r="A11241" t="str">
            <v/>
          </cell>
          <cell r="B11241" t="str">
            <v/>
          </cell>
          <cell r="C11241">
            <v>0</v>
          </cell>
          <cell r="D11241" t="str">
            <v/>
          </cell>
          <cell r="E11241">
            <v>0</v>
          </cell>
          <cell r="F11241">
            <v>0</v>
          </cell>
          <cell r="G11241">
            <v>0</v>
          </cell>
        </row>
        <row r="11242">
          <cell r="A11242" t="str">
            <v/>
          </cell>
          <cell r="B11242" t="str">
            <v/>
          </cell>
          <cell r="C11242">
            <v>0</v>
          </cell>
          <cell r="D11242" t="str">
            <v/>
          </cell>
          <cell r="E11242">
            <v>0</v>
          </cell>
          <cell r="F11242">
            <v>0</v>
          </cell>
          <cell r="G11242">
            <v>0</v>
          </cell>
        </row>
        <row r="11243">
          <cell r="A11243" t="str">
            <v/>
          </cell>
          <cell r="B11243" t="str">
            <v/>
          </cell>
          <cell r="C11243">
            <v>0</v>
          </cell>
          <cell r="D11243" t="str">
            <v/>
          </cell>
          <cell r="E11243">
            <v>0</v>
          </cell>
          <cell r="F11243">
            <v>0</v>
          </cell>
          <cell r="G11243">
            <v>0</v>
          </cell>
        </row>
        <row r="11244">
          <cell r="A11244" t="str">
            <v/>
          </cell>
          <cell r="B11244" t="str">
            <v/>
          </cell>
          <cell r="C11244">
            <v>0</v>
          </cell>
          <cell r="D11244" t="str">
            <v/>
          </cell>
          <cell r="E11244">
            <v>0</v>
          </cell>
          <cell r="F11244">
            <v>0</v>
          </cell>
          <cell r="G11244">
            <v>0</v>
          </cell>
        </row>
        <row r="11245">
          <cell r="A11245" t="str">
            <v/>
          </cell>
          <cell r="B11245" t="str">
            <v/>
          </cell>
          <cell r="C11245">
            <v>0</v>
          </cell>
          <cell r="D11245" t="str">
            <v/>
          </cell>
          <cell r="E11245">
            <v>0</v>
          </cell>
          <cell r="F11245">
            <v>0</v>
          </cell>
          <cell r="G11245">
            <v>0</v>
          </cell>
        </row>
        <row r="11246">
          <cell r="A11246" t="str">
            <v/>
          </cell>
          <cell r="B11246" t="str">
            <v/>
          </cell>
          <cell r="C11246">
            <v>0</v>
          </cell>
          <cell r="D11246" t="str">
            <v/>
          </cell>
          <cell r="E11246">
            <v>0</v>
          </cell>
          <cell r="F11246">
            <v>0</v>
          </cell>
          <cell r="G11246">
            <v>0</v>
          </cell>
        </row>
        <row r="11247">
          <cell r="A11247">
            <v>0</v>
          </cell>
          <cell r="B11247">
            <v>0</v>
          </cell>
          <cell r="C11247">
            <v>0</v>
          </cell>
          <cell r="D11247">
            <v>0</v>
          </cell>
          <cell r="E11247">
            <v>0</v>
          </cell>
          <cell r="F11247" t="str">
            <v>Total C</v>
          </cell>
          <cell r="G11247">
            <v>0</v>
          </cell>
        </row>
        <row r="11248">
          <cell r="A11248">
            <v>0</v>
          </cell>
          <cell r="B11248">
            <v>0</v>
          </cell>
          <cell r="C11248">
            <v>0</v>
          </cell>
          <cell r="D11248">
            <v>0</v>
          </cell>
          <cell r="E11248">
            <v>0</v>
          </cell>
          <cell r="F11248">
            <v>0</v>
          </cell>
          <cell r="G11248">
            <v>0</v>
          </cell>
        </row>
        <row r="11249">
          <cell r="A11249" t="str">
            <v/>
          </cell>
          <cell r="B11249" t="str">
            <v/>
          </cell>
          <cell r="C11249">
            <v>0</v>
          </cell>
          <cell r="D11249" t="str">
            <v>Costo  Neto</v>
          </cell>
          <cell r="E11249">
            <v>0</v>
          </cell>
          <cell r="F11249" t="str">
            <v>Total D=A+B+C</v>
          </cell>
          <cell r="G11249">
            <v>0</v>
          </cell>
        </row>
        <row r="11251">
          <cell r="A11251" t="str">
            <v>ANALISIS DE PRECIOS</v>
          </cell>
          <cell r="B11251">
            <v>0</v>
          </cell>
          <cell r="C11251">
            <v>0</v>
          </cell>
          <cell r="D11251">
            <v>0</v>
          </cell>
          <cell r="E11251">
            <v>0</v>
          </cell>
          <cell r="F11251">
            <v>0</v>
          </cell>
          <cell r="G11251">
            <v>0</v>
          </cell>
        </row>
        <row r="11252">
          <cell r="A11252" t="str">
            <v>COMITENTE:</v>
          </cell>
          <cell r="B11252" t="str">
            <v>DIRECCIÓN DE ARQUITECTURA</v>
          </cell>
          <cell r="C11252">
            <v>0</v>
          </cell>
          <cell r="D11252">
            <v>0</v>
          </cell>
          <cell r="E11252">
            <v>0</v>
          </cell>
          <cell r="F11252">
            <v>0</v>
          </cell>
          <cell r="G11252">
            <v>0</v>
          </cell>
        </row>
        <row r="11253">
          <cell r="A11253" t="str">
            <v>CONTRATISTA:</v>
          </cell>
          <cell r="B11253" t="str">
            <v>FUNCIONALES SIGOP</v>
          </cell>
          <cell r="C11253">
            <v>0</v>
          </cell>
          <cell r="D11253">
            <v>0</v>
          </cell>
          <cell r="E11253">
            <v>0</v>
          </cell>
          <cell r="F11253">
            <v>0</v>
          </cell>
          <cell r="G11253">
            <v>0</v>
          </cell>
        </row>
        <row r="11254">
          <cell r="A11254" t="str">
            <v>OBRA:</v>
          </cell>
          <cell r="B11254" t="str">
            <v>PRUEBA PLANILLA DE MEDICION</v>
          </cell>
          <cell r="C11254">
            <v>0</v>
          </cell>
          <cell r="D11254">
            <v>0</v>
          </cell>
          <cell r="E11254">
            <v>0</v>
          </cell>
          <cell r="F11254" t="str">
            <v>PRECIOS A:</v>
          </cell>
          <cell r="G11254">
            <v>0</v>
          </cell>
        </row>
        <row r="11255">
          <cell r="A11255" t="str">
            <v>UBICACIÓN:</v>
          </cell>
          <cell r="B11255" t="str">
            <v>CENTRO CIVICO</v>
          </cell>
          <cell r="C11255">
            <v>0</v>
          </cell>
          <cell r="D11255">
            <v>0</v>
          </cell>
          <cell r="E11255">
            <v>0</v>
          </cell>
          <cell r="F11255">
            <v>0</v>
          </cell>
          <cell r="G11255">
            <v>0</v>
          </cell>
        </row>
        <row r="11256">
          <cell r="A11256" t="str">
            <v>RUBRO:</v>
          </cell>
          <cell r="B11256" t="str">
            <v/>
          </cell>
          <cell r="C11256" t="str">
            <v/>
          </cell>
          <cell r="D11256">
            <v>0</v>
          </cell>
          <cell r="E11256">
            <v>0</v>
          </cell>
          <cell r="F11256">
            <v>0</v>
          </cell>
          <cell r="G11256">
            <v>0</v>
          </cell>
        </row>
        <row r="11257">
          <cell r="A11257" t="str">
            <v>ITEM:</v>
          </cell>
          <cell r="B11257" t="str">
            <v/>
          </cell>
          <cell r="C11257" t="str">
            <v/>
          </cell>
          <cell r="D11257">
            <v>0</v>
          </cell>
          <cell r="E11257">
            <v>0</v>
          </cell>
          <cell r="F11257" t="str">
            <v>UNIDAD:</v>
          </cell>
          <cell r="G11257" t="str">
            <v/>
          </cell>
        </row>
        <row r="11258">
          <cell r="A11258">
            <v>0</v>
          </cell>
          <cell r="B11258">
            <v>0</v>
          </cell>
          <cell r="C11258">
            <v>0</v>
          </cell>
          <cell r="D11258">
            <v>0</v>
          </cell>
          <cell r="E11258">
            <v>0</v>
          </cell>
          <cell r="F11258">
            <v>0</v>
          </cell>
          <cell r="G11258">
            <v>0</v>
          </cell>
        </row>
        <row r="11259">
          <cell r="A11259" t="str">
            <v>DATOS REDETERMINACION</v>
          </cell>
          <cell r="B11259">
            <v>0</v>
          </cell>
          <cell r="C11259" t="str">
            <v>DESIGNACION</v>
          </cell>
          <cell r="D11259" t="str">
            <v>U</v>
          </cell>
          <cell r="E11259" t="str">
            <v>Cantidad</v>
          </cell>
          <cell r="F11259" t="str">
            <v>$ Unitarios</v>
          </cell>
          <cell r="G11259" t="str">
            <v>$ Parcial</v>
          </cell>
        </row>
        <row r="11260">
          <cell r="A11260" t="str">
            <v>CÓDIGO</v>
          </cell>
          <cell r="B11260" t="str">
            <v>DESCRIPCIÓN</v>
          </cell>
          <cell r="C11260">
            <v>0</v>
          </cell>
          <cell r="D11260">
            <v>0</v>
          </cell>
          <cell r="E11260">
            <v>0</v>
          </cell>
          <cell r="F11260">
            <v>0</v>
          </cell>
          <cell r="G11260">
            <v>0</v>
          </cell>
        </row>
        <row r="11261">
          <cell r="A11261">
            <v>0</v>
          </cell>
          <cell r="B11261">
            <v>0</v>
          </cell>
          <cell r="C11261" t="str">
            <v>A - MATERIALES</v>
          </cell>
          <cell r="D11261">
            <v>0</v>
          </cell>
          <cell r="E11261">
            <v>0</v>
          </cell>
          <cell r="F11261">
            <v>0</v>
          </cell>
          <cell r="G11261">
            <v>0</v>
          </cell>
        </row>
        <row r="11262">
          <cell r="A11262" t="str">
            <v/>
          </cell>
          <cell r="B11262" t="str">
            <v/>
          </cell>
          <cell r="C11262">
            <v>0</v>
          </cell>
          <cell r="D11262" t="str">
            <v/>
          </cell>
          <cell r="E11262">
            <v>0</v>
          </cell>
          <cell r="F11262">
            <v>0</v>
          </cell>
          <cell r="G11262">
            <v>0</v>
          </cell>
        </row>
        <row r="11263">
          <cell r="A11263" t="str">
            <v/>
          </cell>
          <cell r="B11263" t="str">
            <v/>
          </cell>
          <cell r="C11263">
            <v>0</v>
          </cell>
          <cell r="D11263" t="str">
            <v/>
          </cell>
          <cell r="E11263">
            <v>0</v>
          </cell>
          <cell r="F11263">
            <v>0</v>
          </cell>
          <cell r="G11263">
            <v>0</v>
          </cell>
        </row>
        <row r="11264">
          <cell r="A11264" t="str">
            <v/>
          </cell>
          <cell r="B11264" t="str">
            <v/>
          </cell>
          <cell r="C11264">
            <v>0</v>
          </cell>
          <cell r="D11264" t="str">
            <v/>
          </cell>
          <cell r="E11264">
            <v>0</v>
          </cell>
          <cell r="F11264">
            <v>0</v>
          </cell>
          <cell r="G11264">
            <v>0</v>
          </cell>
        </row>
        <row r="11265">
          <cell r="A11265" t="str">
            <v/>
          </cell>
          <cell r="B11265" t="str">
            <v/>
          </cell>
          <cell r="C11265">
            <v>0</v>
          </cell>
          <cell r="D11265" t="str">
            <v/>
          </cell>
          <cell r="E11265">
            <v>0</v>
          </cell>
          <cell r="F11265">
            <v>0</v>
          </cell>
          <cell r="G11265">
            <v>0</v>
          </cell>
        </row>
        <row r="11266">
          <cell r="A11266" t="str">
            <v/>
          </cell>
          <cell r="B11266" t="str">
            <v/>
          </cell>
          <cell r="C11266">
            <v>0</v>
          </cell>
          <cell r="D11266" t="str">
            <v/>
          </cell>
          <cell r="E11266">
            <v>0</v>
          </cell>
          <cell r="F11266">
            <v>0</v>
          </cell>
          <cell r="G11266">
            <v>0</v>
          </cell>
        </row>
        <row r="11267">
          <cell r="A11267" t="str">
            <v/>
          </cell>
          <cell r="B11267" t="str">
            <v/>
          </cell>
          <cell r="C11267">
            <v>0</v>
          </cell>
          <cell r="D11267" t="str">
            <v/>
          </cell>
          <cell r="E11267">
            <v>0</v>
          </cell>
          <cell r="F11267">
            <v>0</v>
          </cell>
          <cell r="G11267">
            <v>0</v>
          </cell>
        </row>
        <row r="11268">
          <cell r="A11268" t="str">
            <v/>
          </cell>
          <cell r="B11268" t="str">
            <v/>
          </cell>
          <cell r="C11268">
            <v>0</v>
          </cell>
          <cell r="D11268" t="str">
            <v/>
          </cell>
          <cell r="E11268">
            <v>0</v>
          </cell>
          <cell r="F11268">
            <v>0</v>
          </cell>
          <cell r="G11268">
            <v>0</v>
          </cell>
        </row>
        <row r="11269">
          <cell r="A11269" t="str">
            <v/>
          </cell>
          <cell r="B11269" t="str">
            <v/>
          </cell>
          <cell r="C11269">
            <v>0</v>
          </cell>
          <cell r="D11269" t="str">
            <v/>
          </cell>
          <cell r="E11269">
            <v>0</v>
          </cell>
          <cell r="F11269">
            <v>0</v>
          </cell>
          <cell r="G11269">
            <v>0</v>
          </cell>
        </row>
        <row r="11270">
          <cell r="A11270" t="str">
            <v/>
          </cell>
          <cell r="B11270" t="str">
            <v/>
          </cell>
          <cell r="C11270">
            <v>0</v>
          </cell>
          <cell r="D11270" t="str">
            <v/>
          </cell>
          <cell r="E11270">
            <v>0</v>
          </cell>
          <cell r="F11270">
            <v>0</v>
          </cell>
          <cell r="G11270">
            <v>0</v>
          </cell>
        </row>
        <row r="11271">
          <cell r="A11271" t="str">
            <v/>
          </cell>
          <cell r="B11271" t="str">
            <v/>
          </cell>
          <cell r="C11271">
            <v>0</v>
          </cell>
          <cell r="D11271" t="str">
            <v/>
          </cell>
          <cell r="E11271">
            <v>0</v>
          </cell>
          <cell r="F11271">
            <v>0</v>
          </cell>
          <cell r="G11271">
            <v>0</v>
          </cell>
        </row>
        <row r="11272">
          <cell r="A11272" t="str">
            <v/>
          </cell>
          <cell r="B11272" t="str">
            <v/>
          </cell>
          <cell r="C11272">
            <v>0</v>
          </cell>
          <cell r="D11272" t="str">
            <v/>
          </cell>
          <cell r="E11272">
            <v>0</v>
          </cell>
          <cell r="F11272">
            <v>0</v>
          </cell>
          <cell r="G11272">
            <v>0</v>
          </cell>
        </row>
        <row r="11273">
          <cell r="A11273" t="str">
            <v/>
          </cell>
          <cell r="B11273" t="str">
            <v/>
          </cell>
          <cell r="C11273">
            <v>0</v>
          </cell>
          <cell r="D11273" t="str">
            <v/>
          </cell>
          <cell r="E11273">
            <v>0</v>
          </cell>
          <cell r="F11273">
            <v>0</v>
          </cell>
          <cell r="G11273">
            <v>0</v>
          </cell>
        </row>
        <row r="11274">
          <cell r="A11274" t="str">
            <v/>
          </cell>
          <cell r="B11274" t="str">
            <v/>
          </cell>
          <cell r="C11274">
            <v>0</v>
          </cell>
          <cell r="D11274" t="str">
            <v/>
          </cell>
          <cell r="E11274">
            <v>0</v>
          </cell>
          <cell r="F11274">
            <v>0</v>
          </cell>
          <cell r="G11274">
            <v>0</v>
          </cell>
        </row>
        <row r="11275">
          <cell r="A11275" t="str">
            <v/>
          </cell>
          <cell r="B11275" t="str">
            <v/>
          </cell>
          <cell r="C11275">
            <v>0</v>
          </cell>
          <cell r="D11275" t="str">
            <v/>
          </cell>
          <cell r="E11275">
            <v>0</v>
          </cell>
          <cell r="F11275">
            <v>0</v>
          </cell>
          <cell r="G11275">
            <v>0</v>
          </cell>
        </row>
        <row r="11276">
          <cell r="A11276">
            <v>0</v>
          </cell>
          <cell r="B11276">
            <v>0</v>
          </cell>
          <cell r="C11276">
            <v>0</v>
          </cell>
          <cell r="D11276">
            <v>0</v>
          </cell>
          <cell r="E11276">
            <v>0</v>
          </cell>
          <cell r="F11276" t="str">
            <v>Total A</v>
          </cell>
          <cell r="G11276">
            <v>0</v>
          </cell>
        </row>
        <row r="11277">
          <cell r="A11277">
            <v>0</v>
          </cell>
          <cell r="B11277">
            <v>0</v>
          </cell>
          <cell r="C11277" t="str">
            <v>B - MANO DE OBRA</v>
          </cell>
          <cell r="D11277">
            <v>0</v>
          </cell>
          <cell r="E11277">
            <v>0</v>
          </cell>
          <cell r="F11277">
            <v>0</v>
          </cell>
          <cell r="G11277">
            <v>0</v>
          </cell>
        </row>
        <row r="11278">
          <cell r="A11278" t="str">
            <v/>
          </cell>
          <cell r="B11278">
            <v>0</v>
          </cell>
          <cell r="C11278">
            <v>0</v>
          </cell>
          <cell r="D11278" t="str">
            <v/>
          </cell>
          <cell r="E11278">
            <v>0</v>
          </cell>
          <cell r="F11278">
            <v>0</v>
          </cell>
          <cell r="G11278">
            <v>0</v>
          </cell>
        </row>
        <row r="11279">
          <cell r="A11279" t="str">
            <v/>
          </cell>
          <cell r="B11279">
            <v>0</v>
          </cell>
          <cell r="C11279">
            <v>0</v>
          </cell>
          <cell r="D11279" t="str">
            <v/>
          </cell>
          <cell r="E11279">
            <v>0</v>
          </cell>
          <cell r="F11279">
            <v>0</v>
          </cell>
          <cell r="G11279">
            <v>0</v>
          </cell>
        </row>
        <row r="11280">
          <cell r="A11280" t="str">
            <v/>
          </cell>
          <cell r="B11280">
            <v>0</v>
          </cell>
          <cell r="C11280">
            <v>0</v>
          </cell>
          <cell r="D11280" t="str">
            <v/>
          </cell>
          <cell r="E11280">
            <v>0</v>
          </cell>
          <cell r="F11280">
            <v>0</v>
          </cell>
          <cell r="G11280">
            <v>0</v>
          </cell>
        </row>
        <row r="11281">
          <cell r="A11281" t="str">
            <v/>
          </cell>
          <cell r="B11281">
            <v>0</v>
          </cell>
          <cell r="C11281">
            <v>0</v>
          </cell>
          <cell r="D11281" t="str">
            <v/>
          </cell>
          <cell r="E11281">
            <v>0</v>
          </cell>
          <cell r="F11281">
            <v>0</v>
          </cell>
          <cell r="G11281">
            <v>0</v>
          </cell>
        </row>
        <row r="11282">
          <cell r="A11282" t="str">
            <v/>
          </cell>
          <cell r="B11282">
            <v>0</v>
          </cell>
          <cell r="C11282">
            <v>0</v>
          </cell>
          <cell r="D11282" t="str">
            <v/>
          </cell>
          <cell r="E11282">
            <v>0</v>
          </cell>
          <cell r="F11282">
            <v>0</v>
          </cell>
          <cell r="G11282">
            <v>0</v>
          </cell>
        </row>
        <row r="11283">
          <cell r="A11283" t="str">
            <v/>
          </cell>
          <cell r="B11283">
            <v>0</v>
          </cell>
          <cell r="C11283">
            <v>0</v>
          </cell>
          <cell r="D11283" t="str">
            <v/>
          </cell>
          <cell r="E11283">
            <v>0</v>
          </cell>
          <cell r="F11283">
            <v>0</v>
          </cell>
          <cell r="G11283">
            <v>0</v>
          </cell>
        </row>
        <row r="11284">
          <cell r="A11284" t="str">
            <v/>
          </cell>
          <cell r="B11284">
            <v>0</v>
          </cell>
          <cell r="C11284">
            <v>0</v>
          </cell>
          <cell r="D11284" t="str">
            <v/>
          </cell>
          <cell r="E11284">
            <v>0</v>
          </cell>
          <cell r="F11284">
            <v>0</v>
          </cell>
          <cell r="G11284">
            <v>0</v>
          </cell>
        </row>
        <row r="11285">
          <cell r="A11285" t="str">
            <v/>
          </cell>
          <cell r="B11285">
            <v>0</v>
          </cell>
          <cell r="C11285">
            <v>0</v>
          </cell>
          <cell r="D11285" t="str">
            <v/>
          </cell>
          <cell r="E11285">
            <v>0</v>
          </cell>
          <cell r="F11285">
            <v>0</v>
          </cell>
          <cell r="G11285">
            <v>0</v>
          </cell>
        </row>
        <row r="11286">
          <cell r="A11286">
            <v>0</v>
          </cell>
          <cell r="B11286">
            <v>0</v>
          </cell>
          <cell r="C11286">
            <v>0</v>
          </cell>
          <cell r="D11286">
            <v>0</v>
          </cell>
          <cell r="E11286">
            <v>0</v>
          </cell>
          <cell r="F11286" t="str">
            <v>Total B</v>
          </cell>
          <cell r="G11286">
            <v>0</v>
          </cell>
        </row>
        <row r="11287">
          <cell r="A11287">
            <v>0</v>
          </cell>
          <cell r="B11287">
            <v>0</v>
          </cell>
          <cell r="C11287" t="str">
            <v>C - EQUIPOS</v>
          </cell>
          <cell r="D11287">
            <v>0</v>
          </cell>
          <cell r="E11287">
            <v>0</v>
          </cell>
          <cell r="F11287">
            <v>0</v>
          </cell>
          <cell r="G11287">
            <v>0</v>
          </cell>
        </row>
        <row r="11288">
          <cell r="A11288" t="str">
            <v/>
          </cell>
          <cell r="B11288" t="str">
            <v/>
          </cell>
          <cell r="C11288">
            <v>0</v>
          </cell>
          <cell r="D11288" t="str">
            <v/>
          </cell>
          <cell r="E11288">
            <v>0</v>
          </cell>
          <cell r="F11288">
            <v>0</v>
          </cell>
          <cell r="G11288">
            <v>0</v>
          </cell>
        </row>
        <row r="11289">
          <cell r="A11289" t="str">
            <v/>
          </cell>
          <cell r="B11289" t="str">
            <v/>
          </cell>
          <cell r="C11289">
            <v>0</v>
          </cell>
          <cell r="D11289" t="str">
            <v/>
          </cell>
          <cell r="E11289">
            <v>0</v>
          </cell>
          <cell r="F11289">
            <v>0</v>
          </cell>
          <cell r="G11289">
            <v>0</v>
          </cell>
        </row>
        <row r="11290">
          <cell r="A11290" t="str">
            <v/>
          </cell>
          <cell r="B11290" t="str">
            <v/>
          </cell>
          <cell r="C11290">
            <v>0</v>
          </cell>
          <cell r="D11290" t="str">
            <v/>
          </cell>
          <cell r="E11290">
            <v>0</v>
          </cell>
          <cell r="F11290">
            <v>0</v>
          </cell>
          <cell r="G11290">
            <v>0</v>
          </cell>
        </row>
        <row r="11291">
          <cell r="A11291" t="str">
            <v/>
          </cell>
          <cell r="B11291" t="str">
            <v/>
          </cell>
          <cell r="C11291">
            <v>0</v>
          </cell>
          <cell r="D11291" t="str">
            <v/>
          </cell>
          <cell r="E11291">
            <v>0</v>
          </cell>
          <cell r="F11291">
            <v>0</v>
          </cell>
          <cell r="G11291">
            <v>0</v>
          </cell>
        </row>
        <row r="11292">
          <cell r="A11292" t="str">
            <v/>
          </cell>
          <cell r="B11292" t="str">
            <v/>
          </cell>
          <cell r="C11292">
            <v>0</v>
          </cell>
          <cell r="D11292" t="str">
            <v/>
          </cell>
          <cell r="E11292">
            <v>0</v>
          </cell>
          <cell r="F11292">
            <v>0</v>
          </cell>
          <cell r="G11292">
            <v>0</v>
          </cell>
        </row>
        <row r="11293">
          <cell r="A11293" t="str">
            <v/>
          </cell>
          <cell r="B11293" t="str">
            <v/>
          </cell>
          <cell r="C11293">
            <v>0</v>
          </cell>
          <cell r="D11293" t="str">
            <v/>
          </cell>
          <cell r="E11293">
            <v>0</v>
          </cell>
          <cell r="F11293">
            <v>0</v>
          </cell>
          <cell r="G11293">
            <v>0</v>
          </cell>
        </row>
        <row r="11294">
          <cell r="A11294" t="str">
            <v/>
          </cell>
          <cell r="B11294" t="str">
            <v/>
          </cell>
          <cell r="C11294">
            <v>0</v>
          </cell>
          <cell r="D11294" t="str">
            <v/>
          </cell>
          <cell r="E11294">
            <v>0</v>
          </cell>
          <cell r="F11294">
            <v>0</v>
          </cell>
          <cell r="G11294">
            <v>0</v>
          </cell>
        </row>
        <row r="11295">
          <cell r="A11295" t="str">
            <v/>
          </cell>
          <cell r="B11295" t="str">
            <v/>
          </cell>
          <cell r="C11295">
            <v>0</v>
          </cell>
          <cell r="D11295" t="str">
            <v/>
          </cell>
          <cell r="E11295">
            <v>0</v>
          </cell>
          <cell r="F11295">
            <v>0</v>
          </cell>
          <cell r="G11295">
            <v>0</v>
          </cell>
        </row>
        <row r="11296">
          <cell r="A11296" t="str">
            <v/>
          </cell>
          <cell r="B11296" t="str">
            <v/>
          </cell>
          <cell r="C11296">
            <v>0</v>
          </cell>
          <cell r="D11296" t="str">
            <v/>
          </cell>
          <cell r="E11296">
            <v>0</v>
          </cell>
          <cell r="F11296">
            <v>0</v>
          </cell>
          <cell r="G11296">
            <v>0</v>
          </cell>
        </row>
        <row r="11297">
          <cell r="A11297">
            <v>0</v>
          </cell>
          <cell r="B11297">
            <v>0</v>
          </cell>
          <cell r="C11297">
            <v>0</v>
          </cell>
          <cell r="D11297">
            <v>0</v>
          </cell>
          <cell r="E11297">
            <v>0</v>
          </cell>
          <cell r="F11297" t="str">
            <v>Total C</v>
          </cell>
          <cell r="G11297">
            <v>0</v>
          </cell>
        </row>
        <row r="11298">
          <cell r="A11298">
            <v>0</v>
          </cell>
          <cell r="B11298">
            <v>0</v>
          </cell>
          <cell r="C11298">
            <v>0</v>
          </cell>
          <cell r="D11298">
            <v>0</v>
          </cell>
          <cell r="E11298">
            <v>0</v>
          </cell>
          <cell r="F11298">
            <v>0</v>
          </cell>
          <cell r="G11298">
            <v>0</v>
          </cell>
        </row>
        <row r="11299">
          <cell r="A11299" t="str">
            <v/>
          </cell>
          <cell r="B11299" t="str">
            <v/>
          </cell>
          <cell r="C11299">
            <v>0</v>
          </cell>
          <cell r="D11299" t="str">
            <v>Costo  Neto</v>
          </cell>
          <cell r="E11299">
            <v>0</v>
          </cell>
          <cell r="F11299" t="str">
            <v>Total D=A+B+C</v>
          </cell>
          <cell r="G11299">
            <v>0</v>
          </cell>
        </row>
        <row r="11301">
          <cell r="A11301" t="str">
            <v>ANALISIS DE PRECIOS</v>
          </cell>
          <cell r="B11301">
            <v>0</v>
          </cell>
          <cell r="C11301">
            <v>0</v>
          </cell>
          <cell r="D11301">
            <v>0</v>
          </cell>
          <cell r="E11301">
            <v>0</v>
          </cell>
          <cell r="F11301">
            <v>0</v>
          </cell>
          <cell r="G11301">
            <v>0</v>
          </cell>
        </row>
        <row r="11302">
          <cell r="A11302" t="str">
            <v>COMITENTE:</v>
          </cell>
          <cell r="B11302" t="str">
            <v>DIRECCIÓN DE ARQUITECTURA</v>
          </cell>
          <cell r="C11302">
            <v>0</v>
          </cell>
          <cell r="D11302">
            <v>0</v>
          </cell>
          <cell r="E11302">
            <v>0</v>
          </cell>
          <cell r="F11302">
            <v>0</v>
          </cell>
          <cell r="G11302">
            <v>0</v>
          </cell>
        </row>
        <row r="11303">
          <cell r="A11303" t="str">
            <v>CONTRATISTA:</v>
          </cell>
          <cell r="B11303" t="str">
            <v>FUNCIONALES SIGOP</v>
          </cell>
          <cell r="C11303">
            <v>0</v>
          </cell>
          <cell r="D11303">
            <v>0</v>
          </cell>
          <cell r="E11303">
            <v>0</v>
          </cell>
          <cell r="F11303">
            <v>0</v>
          </cell>
          <cell r="G11303">
            <v>0</v>
          </cell>
        </row>
        <row r="11304">
          <cell r="A11304" t="str">
            <v>OBRA:</v>
          </cell>
          <cell r="B11304" t="str">
            <v>PRUEBA PLANILLA DE MEDICION</v>
          </cell>
          <cell r="C11304">
            <v>0</v>
          </cell>
          <cell r="D11304">
            <v>0</v>
          </cell>
          <cell r="E11304">
            <v>0</v>
          </cell>
          <cell r="F11304" t="str">
            <v>PRECIOS A:</v>
          </cell>
          <cell r="G11304">
            <v>0</v>
          </cell>
        </row>
        <row r="11305">
          <cell r="A11305" t="str">
            <v>UBICACIÓN:</v>
          </cell>
          <cell r="B11305" t="str">
            <v>CENTRO CIVICO</v>
          </cell>
          <cell r="C11305">
            <v>0</v>
          </cell>
          <cell r="D11305">
            <v>0</v>
          </cell>
          <cell r="E11305">
            <v>0</v>
          </cell>
          <cell r="F11305">
            <v>0</v>
          </cell>
          <cell r="G11305">
            <v>0</v>
          </cell>
        </row>
        <row r="11306">
          <cell r="A11306" t="str">
            <v>RUBRO:</v>
          </cell>
          <cell r="B11306" t="str">
            <v/>
          </cell>
          <cell r="C11306" t="str">
            <v/>
          </cell>
          <cell r="D11306">
            <v>0</v>
          </cell>
          <cell r="E11306">
            <v>0</v>
          </cell>
          <cell r="F11306">
            <v>0</v>
          </cell>
          <cell r="G11306">
            <v>0</v>
          </cell>
        </row>
        <row r="11307">
          <cell r="A11307" t="str">
            <v>ITEM:</v>
          </cell>
          <cell r="B11307" t="str">
            <v/>
          </cell>
          <cell r="C11307" t="str">
            <v/>
          </cell>
          <cell r="D11307">
            <v>0</v>
          </cell>
          <cell r="E11307">
            <v>0</v>
          </cell>
          <cell r="F11307" t="str">
            <v>UNIDAD:</v>
          </cell>
          <cell r="G11307" t="str">
            <v/>
          </cell>
        </row>
        <row r="11308">
          <cell r="A11308">
            <v>0</v>
          </cell>
          <cell r="B11308">
            <v>0</v>
          </cell>
          <cell r="C11308">
            <v>0</v>
          </cell>
          <cell r="D11308">
            <v>0</v>
          </cell>
          <cell r="E11308">
            <v>0</v>
          </cell>
          <cell r="F11308">
            <v>0</v>
          </cell>
          <cell r="G11308">
            <v>0</v>
          </cell>
        </row>
        <row r="11309">
          <cell r="A11309" t="str">
            <v>DATOS REDETERMINACION</v>
          </cell>
          <cell r="B11309">
            <v>0</v>
          </cell>
          <cell r="C11309" t="str">
            <v>DESIGNACION</v>
          </cell>
          <cell r="D11309" t="str">
            <v>U</v>
          </cell>
          <cell r="E11309" t="str">
            <v>Cantidad</v>
          </cell>
          <cell r="F11309" t="str">
            <v>$ Unitarios</v>
          </cell>
          <cell r="G11309" t="str">
            <v>$ Parcial</v>
          </cell>
        </row>
        <row r="11310">
          <cell r="A11310" t="str">
            <v>CÓDIGO</v>
          </cell>
          <cell r="B11310" t="str">
            <v>DESCRIPCIÓN</v>
          </cell>
          <cell r="C11310">
            <v>0</v>
          </cell>
          <cell r="D11310">
            <v>0</v>
          </cell>
          <cell r="E11310">
            <v>0</v>
          </cell>
          <cell r="F11310">
            <v>0</v>
          </cell>
          <cell r="G11310">
            <v>0</v>
          </cell>
        </row>
        <row r="11311">
          <cell r="A11311">
            <v>0</v>
          </cell>
          <cell r="B11311">
            <v>0</v>
          </cell>
          <cell r="C11311" t="str">
            <v>A - MATERIALES</v>
          </cell>
          <cell r="D11311">
            <v>0</v>
          </cell>
          <cell r="E11311">
            <v>0</v>
          </cell>
          <cell r="F11311">
            <v>0</v>
          </cell>
          <cell r="G11311">
            <v>0</v>
          </cell>
        </row>
        <row r="11312">
          <cell r="A11312" t="str">
            <v/>
          </cell>
          <cell r="B11312" t="str">
            <v/>
          </cell>
          <cell r="C11312">
            <v>0</v>
          </cell>
          <cell r="D11312" t="str">
            <v/>
          </cell>
          <cell r="E11312">
            <v>0</v>
          </cell>
          <cell r="F11312">
            <v>0</v>
          </cell>
          <cell r="G11312">
            <v>0</v>
          </cell>
        </row>
        <row r="11313">
          <cell r="A11313" t="str">
            <v/>
          </cell>
          <cell r="B11313" t="str">
            <v/>
          </cell>
          <cell r="C11313">
            <v>0</v>
          </cell>
          <cell r="D11313" t="str">
            <v/>
          </cell>
          <cell r="E11313">
            <v>0</v>
          </cell>
          <cell r="F11313">
            <v>0</v>
          </cell>
          <cell r="G11313">
            <v>0</v>
          </cell>
        </row>
        <row r="11314">
          <cell r="A11314" t="str">
            <v/>
          </cell>
          <cell r="B11314" t="str">
            <v/>
          </cell>
          <cell r="C11314">
            <v>0</v>
          </cell>
          <cell r="D11314" t="str">
            <v/>
          </cell>
          <cell r="E11314">
            <v>0</v>
          </cell>
          <cell r="F11314">
            <v>0</v>
          </cell>
          <cell r="G11314">
            <v>0</v>
          </cell>
        </row>
        <row r="11315">
          <cell r="A11315" t="str">
            <v/>
          </cell>
          <cell r="B11315" t="str">
            <v/>
          </cell>
          <cell r="C11315">
            <v>0</v>
          </cell>
          <cell r="D11315" t="str">
            <v/>
          </cell>
          <cell r="E11315">
            <v>0</v>
          </cell>
          <cell r="F11315">
            <v>0</v>
          </cell>
          <cell r="G11315">
            <v>0</v>
          </cell>
        </row>
        <row r="11316">
          <cell r="A11316" t="str">
            <v/>
          </cell>
          <cell r="B11316" t="str">
            <v/>
          </cell>
          <cell r="C11316">
            <v>0</v>
          </cell>
          <cell r="D11316" t="str">
            <v/>
          </cell>
          <cell r="E11316">
            <v>0</v>
          </cell>
          <cell r="F11316">
            <v>0</v>
          </cell>
          <cell r="G11316">
            <v>0</v>
          </cell>
        </row>
        <row r="11317">
          <cell r="A11317" t="str">
            <v/>
          </cell>
          <cell r="B11317" t="str">
            <v/>
          </cell>
          <cell r="C11317">
            <v>0</v>
          </cell>
          <cell r="D11317" t="str">
            <v/>
          </cell>
          <cell r="E11317">
            <v>0</v>
          </cell>
          <cell r="F11317">
            <v>0</v>
          </cell>
          <cell r="G11317">
            <v>0</v>
          </cell>
        </row>
        <row r="11318">
          <cell r="A11318" t="str">
            <v/>
          </cell>
          <cell r="B11318" t="str">
            <v/>
          </cell>
          <cell r="C11318">
            <v>0</v>
          </cell>
          <cell r="D11318" t="str">
            <v/>
          </cell>
          <cell r="E11318">
            <v>0</v>
          </cell>
          <cell r="F11318">
            <v>0</v>
          </cell>
          <cell r="G11318">
            <v>0</v>
          </cell>
        </row>
        <row r="11319">
          <cell r="A11319" t="str">
            <v/>
          </cell>
          <cell r="B11319" t="str">
            <v/>
          </cell>
          <cell r="C11319">
            <v>0</v>
          </cell>
          <cell r="D11319" t="str">
            <v/>
          </cell>
          <cell r="E11319">
            <v>0</v>
          </cell>
          <cell r="F11319">
            <v>0</v>
          </cell>
          <cell r="G11319">
            <v>0</v>
          </cell>
        </row>
        <row r="11320">
          <cell r="A11320" t="str">
            <v/>
          </cell>
          <cell r="B11320" t="str">
            <v/>
          </cell>
          <cell r="C11320">
            <v>0</v>
          </cell>
          <cell r="D11320" t="str">
            <v/>
          </cell>
          <cell r="E11320">
            <v>0</v>
          </cell>
          <cell r="F11320">
            <v>0</v>
          </cell>
          <cell r="G11320">
            <v>0</v>
          </cell>
        </row>
        <row r="11321">
          <cell r="A11321" t="str">
            <v/>
          </cell>
          <cell r="B11321" t="str">
            <v/>
          </cell>
          <cell r="C11321">
            <v>0</v>
          </cell>
          <cell r="D11321" t="str">
            <v/>
          </cell>
          <cell r="E11321">
            <v>0</v>
          </cell>
          <cell r="F11321">
            <v>0</v>
          </cell>
          <cell r="G11321">
            <v>0</v>
          </cell>
        </row>
        <row r="11322">
          <cell r="A11322" t="str">
            <v/>
          </cell>
          <cell r="B11322" t="str">
            <v/>
          </cell>
          <cell r="C11322">
            <v>0</v>
          </cell>
          <cell r="D11322" t="str">
            <v/>
          </cell>
          <cell r="E11322">
            <v>0</v>
          </cell>
          <cell r="F11322">
            <v>0</v>
          </cell>
          <cell r="G11322">
            <v>0</v>
          </cell>
        </row>
        <row r="11323">
          <cell r="A11323" t="str">
            <v/>
          </cell>
          <cell r="B11323" t="str">
            <v/>
          </cell>
          <cell r="C11323">
            <v>0</v>
          </cell>
          <cell r="D11323" t="str">
            <v/>
          </cell>
          <cell r="E11323">
            <v>0</v>
          </cell>
          <cell r="F11323">
            <v>0</v>
          </cell>
          <cell r="G11323">
            <v>0</v>
          </cell>
        </row>
        <row r="11324">
          <cell r="A11324" t="str">
            <v/>
          </cell>
          <cell r="B11324" t="str">
            <v/>
          </cell>
          <cell r="C11324">
            <v>0</v>
          </cell>
          <cell r="D11324" t="str">
            <v/>
          </cell>
          <cell r="E11324">
            <v>0</v>
          </cell>
          <cell r="F11324">
            <v>0</v>
          </cell>
          <cell r="G11324">
            <v>0</v>
          </cell>
        </row>
        <row r="11325">
          <cell r="A11325" t="str">
            <v/>
          </cell>
          <cell r="B11325" t="str">
            <v/>
          </cell>
          <cell r="C11325">
            <v>0</v>
          </cell>
          <cell r="D11325" t="str">
            <v/>
          </cell>
          <cell r="E11325">
            <v>0</v>
          </cell>
          <cell r="F11325">
            <v>0</v>
          </cell>
          <cell r="G11325">
            <v>0</v>
          </cell>
        </row>
        <row r="11326">
          <cell r="A11326">
            <v>0</v>
          </cell>
          <cell r="B11326">
            <v>0</v>
          </cell>
          <cell r="C11326">
            <v>0</v>
          </cell>
          <cell r="D11326">
            <v>0</v>
          </cell>
          <cell r="E11326">
            <v>0</v>
          </cell>
          <cell r="F11326" t="str">
            <v>Total A</v>
          </cell>
          <cell r="G11326">
            <v>0</v>
          </cell>
        </row>
        <row r="11327">
          <cell r="A11327">
            <v>0</v>
          </cell>
          <cell r="B11327">
            <v>0</v>
          </cell>
          <cell r="C11327" t="str">
            <v>B - MANO DE OBRA</v>
          </cell>
          <cell r="D11327">
            <v>0</v>
          </cell>
          <cell r="E11327">
            <v>0</v>
          </cell>
          <cell r="F11327">
            <v>0</v>
          </cell>
          <cell r="G11327">
            <v>0</v>
          </cell>
        </row>
        <row r="11328">
          <cell r="A11328" t="str">
            <v/>
          </cell>
          <cell r="B11328">
            <v>0</v>
          </cell>
          <cell r="C11328">
            <v>0</v>
          </cell>
          <cell r="D11328" t="str">
            <v/>
          </cell>
          <cell r="E11328">
            <v>0</v>
          </cell>
          <cell r="F11328">
            <v>0</v>
          </cell>
          <cell r="G11328">
            <v>0</v>
          </cell>
        </row>
        <row r="11329">
          <cell r="A11329" t="str">
            <v/>
          </cell>
          <cell r="B11329">
            <v>0</v>
          </cell>
          <cell r="C11329">
            <v>0</v>
          </cell>
          <cell r="D11329" t="str">
            <v/>
          </cell>
          <cell r="E11329">
            <v>0</v>
          </cell>
          <cell r="F11329">
            <v>0</v>
          </cell>
          <cell r="G11329">
            <v>0</v>
          </cell>
        </row>
        <row r="11330">
          <cell r="A11330" t="str">
            <v/>
          </cell>
          <cell r="B11330">
            <v>0</v>
          </cell>
          <cell r="C11330">
            <v>0</v>
          </cell>
          <cell r="D11330" t="str">
            <v/>
          </cell>
          <cell r="E11330">
            <v>0</v>
          </cell>
          <cell r="F11330">
            <v>0</v>
          </cell>
          <cell r="G11330">
            <v>0</v>
          </cell>
        </row>
        <row r="11331">
          <cell r="A11331" t="str">
            <v/>
          </cell>
          <cell r="B11331">
            <v>0</v>
          </cell>
          <cell r="C11331">
            <v>0</v>
          </cell>
          <cell r="D11331" t="str">
            <v/>
          </cell>
          <cell r="E11331">
            <v>0</v>
          </cell>
          <cell r="F11331">
            <v>0</v>
          </cell>
          <cell r="G11331">
            <v>0</v>
          </cell>
        </row>
        <row r="11332">
          <cell r="A11332" t="str">
            <v/>
          </cell>
          <cell r="B11332">
            <v>0</v>
          </cell>
          <cell r="C11332">
            <v>0</v>
          </cell>
          <cell r="D11332" t="str">
            <v/>
          </cell>
          <cell r="E11332">
            <v>0</v>
          </cell>
          <cell r="F11332">
            <v>0</v>
          </cell>
          <cell r="G11332">
            <v>0</v>
          </cell>
        </row>
        <row r="11333">
          <cell r="A11333" t="str">
            <v/>
          </cell>
          <cell r="B11333">
            <v>0</v>
          </cell>
          <cell r="C11333">
            <v>0</v>
          </cell>
          <cell r="D11333" t="str">
            <v/>
          </cell>
          <cell r="E11333">
            <v>0</v>
          </cell>
          <cell r="F11333">
            <v>0</v>
          </cell>
          <cell r="G11333">
            <v>0</v>
          </cell>
        </row>
        <row r="11334">
          <cell r="A11334" t="str">
            <v/>
          </cell>
          <cell r="B11334">
            <v>0</v>
          </cell>
          <cell r="C11334">
            <v>0</v>
          </cell>
          <cell r="D11334" t="str">
            <v/>
          </cell>
          <cell r="E11334">
            <v>0</v>
          </cell>
          <cell r="F11334">
            <v>0</v>
          </cell>
          <cell r="G11334">
            <v>0</v>
          </cell>
        </row>
        <row r="11335">
          <cell r="A11335" t="str">
            <v/>
          </cell>
          <cell r="B11335">
            <v>0</v>
          </cell>
          <cell r="C11335">
            <v>0</v>
          </cell>
          <cell r="D11335" t="str">
            <v/>
          </cell>
          <cell r="E11335">
            <v>0</v>
          </cell>
          <cell r="F11335">
            <v>0</v>
          </cell>
          <cell r="G11335">
            <v>0</v>
          </cell>
        </row>
        <row r="11336">
          <cell r="A11336">
            <v>0</v>
          </cell>
          <cell r="B11336">
            <v>0</v>
          </cell>
          <cell r="C11336">
            <v>0</v>
          </cell>
          <cell r="D11336">
            <v>0</v>
          </cell>
          <cell r="E11336">
            <v>0</v>
          </cell>
          <cell r="F11336" t="str">
            <v>Total B</v>
          </cell>
          <cell r="G11336">
            <v>0</v>
          </cell>
        </row>
        <row r="11337">
          <cell r="A11337">
            <v>0</v>
          </cell>
          <cell r="B11337">
            <v>0</v>
          </cell>
          <cell r="C11337" t="str">
            <v>C - EQUIPOS</v>
          </cell>
          <cell r="D11337">
            <v>0</v>
          </cell>
          <cell r="E11337">
            <v>0</v>
          </cell>
          <cell r="F11337">
            <v>0</v>
          </cell>
          <cell r="G11337">
            <v>0</v>
          </cell>
        </row>
        <row r="11338">
          <cell r="A11338" t="str">
            <v/>
          </cell>
          <cell r="B11338" t="str">
            <v/>
          </cell>
          <cell r="C11338">
            <v>0</v>
          </cell>
          <cell r="D11338" t="str">
            <v/>
          </cell>
          <cell r="E11338">
            <v>0</v>
          </cell>
          <cell r="F11338">
            <v>0</v>
          </cell>
          <cell r="G11338">
            <v>0</v>
          </cell>
        </row>
        <row r="11339">
          <cell r="A11339" t="str">
            <v/>
          </cell>
          <cell r="B11339" t="str">
            <v/>
          </cell>
          <cell r="C11339">
            <v>0</v>
          </cell>
          <cell r="D11339" t="str">
            <v/>
          </cell>
          <cell r="E11339">
            <v>0</v>
          </cell>
          <cell r="F11339">
            <v>0</v>
          </cell>
          <cell r="G11339">
            <v>0</v>
          </cell>
        </row>
        <row r="11340">
          <cell r="A11340" t="str">
            <v/>
          </cell>
          <cell r="B11340" t="str">
            <v/>
          </cell>
          <cell r="C11340">
            <v>0</v>
          </cell>
          <cell r="D11340" t="str">
            <v/>
          </cell>
          <cell r="E11340">
            <v>0</v>
          </cell>
          <cell r="F11340">
            <v>0</v>
          </cell>
          <cell r="G11340">
            <v>0</v>
          </cell>
        </row>
        <row r="11341">
          <cell r="A11341" t="str">
            <v/>
          </cell>
          <cell r="B11341" t="str">
            <v/>
          </cell>
          <cell r="C11341">
            <v>0</v>
          </cell>
          <cell r="D11341" t="str">
            <v/>
          </cell>
          <cell r="E11341">
            <v>0</v>
          </cell>
          <cell r="F11341">
            <v>0</v>
          </cell>
          <cell r="G11341">
            <v>0</v>
          </cell>
        </row>
        <row r="11342">
          <cell r="A11342" t="str">
            <v/>
          </cell>
          <cell r="B11342" t="str">
            <v/>
          </cell>
          <cell r="C11342">
            <v>0</v>
          </cell>
          <cell r="D11342" t="str">
            <v/>
          </cell>
          <cell r="E11342">
            <v>0</v>
          </cell>
          <cell r="F11342">
            <v>0</v>
          </cell>
          <cell r="G11342">
            <v>0</v>
          </cell>
        </row>
        <row r="11343">
          <cell r="A11343" t="str">
            <v/>
          </cell>
          <cell r="B11343" t="str">
            <v/>
          </cell>
          <cell r="C11343">
            <v>0</v>
          </cell>
          <cell r="D11343" t="str">
            <v/>
          </cell>
          <cell r="E11343">
            <v>0</v>
          </cell>
          <cell r="F11343">
            <v>0</v>
          </cell>
          <cell r="G11343">
            <v>0</v>
          </cell>
        </row>
        <row r="11344">
          <cell r="A11344" t="str">
            <v/>
          </cell>
          <cell r="B11344" t="str">
            <v/>
          </cell>
          <cell r="C11344">
            <v>0</v>
          </cell>
          <cell r="D11344" t="str">
            <v/>
          </cell>
          <cell r="E11344">
            <v>0</v>
          </cell>
          <cell r="F11344">
            <v>0</v>
          </cell>
          <cell r="G11344">
            <v>0</v>
          </cell>
        </row>
        <row r="11345">
          <cell r="A11345" t="str">
            <v/>
          </cell>
          <cell r="B11345" t="str">
            <v/>
          </cell>
          <cell r="C11345">
            <v>0</v>
          </cell>
          <cell r="D11345" t="str">
            <v/>
          </cell>
          <cell r="E11345">
            <v>0</v>
          </cell>
          <cell r="F11345">
            <v>0</v>
          </cell>
          <cell r="G11345">
            <v>0</v>
          </cell>
        </row>
        <row r="11346">
          <cell r="A11346" t="str">
            <v/>
          </cell>
          <cell r="B11346" t="str">
            <v/>
          </cell>
          <cell r="C11346">
            <v>0</v>
          </cell>
          <cell r="D11346" t="str">
            <v/>
          </cell>
          <cell r="E11346">
            <v>0</v>
          </cell>
          <cell r="F11346">
            <v>0</v>
          </cell>
          <cell r="G11346">
            <v>0</v>
          </cell>
        </row>
        <row r="11347">
          <cell r="A11347">
            <v>0</v>
          </cell>
          <cell r="B11347">
            <v>0</v>
          </cell>
          <cell r="C11347">
            <v>0</v>
          </cell>
          <cell r="D11347">
            <v>0</v>
          </cell>
          <cell r="E11347">
            <v>0</v>
          </cell>
          <cell r="F11347" t="str">
            <v>Total C</v>
          </cell>
          <cell r="G11347">
            <v>0</v>
          </cell>
        </row>
        <row r="11348">
          <cell r="A11348">
            <v>0</v>
          </cell>
          <cell r="B11348">
            <v>0</v>
          </cell>
          <cell r="C11348">
            <v>0</v>
          </cell>
          <cell r="D11348">
            <v>0</v>
          </cell>
          <cell r="E11348">
            <v>0</v>
          </cell>
          <cell r="F11348">
            <v>0</v>
          </cell>
          <cell r="G11348">
            <v>0</v>
          </cell>
        </row>
        <row r="11349">
          <cell r="A11349" t="str">
            <v/>
          </cell>
          <cell r="B11349" t="str">
            <v/>
          </cell>
          <cell r="C11349">
            <v>0</v>
          </cell>
          <cell r="D11349" t="str">
            <v>Costo  Neto</v>
          </cell>
          <cell r="E11349">
            <v>0</v>
          </cell>
          <cell r="F11349" t="str">
            <v>Total D=A+B+C</v>
          </cell>
          <cell r="G11349">
            <v>0</v>
          </cell>
        </row>
        <row r="11351">
          <cell r="A11351" t="str">
            <v>ANALISIS DE PRECIOS</v>
          </cell>
          <cell r="B11351">
            <v>0</v>
          </cell>
          <cell r="C11351">
            <v>0</v>
          </cell>
          <cell r="D11351">
            <v>0</v>
          </cell>
          <cell r="E11351">
            <v>0</v>
          </cell>
          <cell r="F11351">
            <v>0</v>
          </cell>
          <cell r="G11351">
            <v>0</v>
          </cell>
        </row>
        <row r="11352">
          <cell r="A11352" t="str">
            <v>COMITENTE:</v>
          </cell>
          <cell r="B11352" t="str">
            <v>DIRECCIÓN DE ARQUITECTURA</v>
          </cell>
          <cell r="C11352">
            <v>0</v>
          </cell>
          <cell r="D11352">
            <v>0</v>
          </cell>
          <cell r="E11352">
            <v>0</v>
          </cell>
          <cell r="F11352">
            <v>0</v>
          </cell>
          <cell r="G11352">
            <v>0</v>
          </cell>
        </row>
        <row r="11353">
          <cell r="A11353" t="str">
            <v>CONTRATISTA:</v>
          </cell>
          <cell r="B11353" t="str">
            <v>FUNCIONALES SIGOP</v>
          </cell>
          <cell r="C11353">
            <v>0</v>
          </cell>
          <cell r="D11353">
            <v>0</v>
          </cell>
          <cell r="E11353">
            <v>0</v>
          </cell>
          <cell r="F11353">
            <v>0</v>
          </cell>
          <cell r="G11353">
            <v>0</v>
          </cell>
        </row>
        <row r="11354">
          <cell r="A11354" t="str">
            <v>OBRA:</v>
          </cell>
          <cell r="B11354" t="str">
            <v>PRUEBA PLANILLA DE MEDICION</v>
          </cell>
          <cell r="C11354">
            <v>0</v>
          </cell>
          <cell r="D11354">
            <v>0</v>
          </cell>
          <cell r="E11354">
            <v>0</v>
          </cell>
          <cell r="F11354" t="str">
            <v>PRECIOS A:</v>
          </cell>
          <cell r="G11354">
            <v>0</v>
          </cell>
        </row>
        <row r="11355">
          <cell r="A11355" t="str">
            <v>UBICACIÓN:</v>
          </cell>
          <cell r="B11355" t="str">
            <v>CENTRO CIVICO</v>
          </cell>
          <cell r="C11355">
            <v>0</v>
          </cell>
          <cell r="D11355">
            <v>0</v>
          </cell>
          <cell r="E11355">
            <v>0</v>
          </cell>
          <cell r="F11355">
            <v>0</v>
          </cell>
          <cell r="G11355">
            <v>0</v>
          </cell>
        </row>
        <row r="11356">
          <cell r="A11356" t="str">
            <v>RUBRO:</v>
          </cell>
          <cell r="B11356" t="str">
            <v/>
          </cell>
          <cell r="C11356" t="str">
            <v/>
          </cell>
          <cell r="D11356">
            <v>0</v>
          </cell>
          <cell r="E11356">
            <v>0</v>
          </cell>
          <cell r="F11356">
            <v>0</v>
          </cell>
          <cell r="G11356">
            <v>0</v>
          </cell>
        </row>
        <row r="11357">
          <cell r="A11357" t="str">
            <v>ITEM:</v>
          </cell>
          <cell r="B11357" t="str">
            <v/>
          </cell>
          <cell r="C11357" t="str">
            <v/>
          </cell>
          <cell r="D11357">
            <v>0</v>
          </cell>
          <cell r="E11357">
            <v>0</v>
          </cell>
          <cell r="F11357" t="str">
            <v>UNIDAD:</v>
          </cell>
          <cell r="G11357" t="str">
            <v/>
          </cell>
        </row>
        <row r="11358">
          <cell r="A11358">
            <v>0</v>
          </cell>
          <cell r="B11358">
            <v>0</v>
          </cell>
          <cell r="C11358">
            <v>0</v>
          </cell>
          <cell r="D11358">
            <v>0</v>
          </cell>
          <cell r="E11358">
            <v>0</v>
          </cell>
          <cell r="F11358">
            <v>0</v>
          </cell>
          <cell r="G11358">
            <v>0</v>
          </cell>
        </row>
        <row r="11359">
          <cell r="A11359" t="str">
            <v>DATOS REDETERMINACION</v>
          </cell>
          <cell r="B11359">
            <v>0</v>
          </cell>
          <cell r="C11359" t="str">
            <v>DESIGNACION</v>
          </cell>
          <cell r="D11359" t="str">
            <v>U</v>
          </cell>
          <cell r="E11359" t="str">
            <v>Cantidad</v>
          </cell>
          <cell r="F11359" t="str">
            <v>$ Unitarios</v>
          </cell>
          <cell r="G11359" t="str">
            <v>$ Parcial</v>
          </cell>
        </row>
        <row r="11360">
          <cell r="A11360" t="str">
            <v>CÓDIGO</v>
          </cell>
          <cell r="B11360" t="str">
            <v>DESCRIPCIÓN</v>
          </cell>
          <cell r="C11360">
            <v>0</v>
          </cell>
          <cell r="D11360">
            <v>0</v>
          </cell>
          <cell r="E11360">
            <v>0</v>
          </cell>
          <cell r="F11360">
            <v>0</v>
          </cell>
          <cell r="G11360">
            <v>0</v>
          </cell>
        </row>
        <row r="11361">
          <cell r="A11361">
            <v>0</v>
          </cell>
          <cell r="B11361">
            <v>0</v>
          </cell>
          <cell r="C11361" t="str">
            <v>A - MATERIALES</v>
          </cell>
          <cell r="D11361">
            <v>0</v>
          </cell>
          <cell r="E11361">
            <v>0</v>
          </cell>
          <cell r="F11361">
            <v>0</v>
          </cell>
          <cell r="G11361">
            <v>0</v>
          </cell>
        </row>
        <row r="11362">
          <cell r="A11362" t="str">
            <v/>
          </cell>
          <cell r="B11362" t="str">
            <v/>
          </cell>
          <cell r="C11362">
            <v>0</v>
          </cell>
          <cell r="D11362" t="str">
            <v/>
          </cell>
          <cell r="E11362">
            <v>0</v>
          </cell>
          <cell r="F11362">
            <v>0</v>
          </cell>
          <cell r="G11362">
            <v>0</v>
          </cell>
        </row>
        <row r="11363">
          <cell r="A11363" t="str">
            <v/>
          </cell>
          <cell r="B11363" t="str">
            <v/>
          </cell>
          <cell r="C11363">
            <v>0</v>
          </cell>
          <cell r="D11363" t="str">
            <v/>
          </cell>
          <cell r="E11363">
            <v>0</v>
          </cell>
          <cell r="F11363">
            <v>0</v>
          </cell>
          <cell r="G11363">
            <v>0</v>
          </cell>
        </row>
        <row r="11364">
          <cell r="A11364" t="str">
            <v/>
          </cell>
          <cell r="B11364" t="str">
            <v/>
          </cell>
          <cell r="C11364">
            <v>0</v>
          </cell>
          <cell r="D11364" t="str">
            <v/>
          </cell>
          <cell r="E11364">
            <v>0</v>
          </cell>
          <cell r="F11364">
            <v>0</v>
          </cell>
          <cell r="G11364">
            <v>0</v>
          </cell>
        </row>
        <row r="11365">
          <cell r="A11365" t="str">
            <v/>
          </cell>
          <cell r="B11365" t="str">
            <v/>
          </cell>
          <cell r="C11365">
            <v>0</v>
          </cell>
          <cell r="D11365" t="str">
            <v/>
          </cell>
          <cell r="E11365">
            <v>0</v>
          </cell>
          <cell r="F11365">
            <v>0</v>
          </cell>
          <cell r="G11365">
            <v>0</v>
          </cell>
        </row>
        <row r="11366">
          <cell r="A11366" t="str">
            <v/>
          </cell>
          <cell r="B11366" t="str">
            <v/>
          </cell>
          <cell r="C11366">
            <v>0</v>
          </cell>
          <cell r="D11366" t="str">
            <v/>
          </cell>
          <cell r="E11366">
            <v>0</v>
          </cell>
          <cell r="F11366">
            <v>0</v>
          </cell>
          <cell r="G11366">
            <v>0</v>
          </cell>
        </row>
        <row r="11367">
          <cell r="A11367" t="str">
            <v/>
          </cell>
          <cell r="B11367" t="str">
            <v/>
          </cell>
          <cell r="C11367">
            <v>0</v>
          </cell>
          <cell r="D11367" t="str">
            <v/>
          </cell>
          <cell r="E11367">
            <v>0</v>
          </cell>
          <cell r="F11367">
            <v>0</v>
          </cell>
          <cell r="G11367">
            <v>0</v>
          </cell>
        </row>
        <row r="11368">
          <cell r="A11368" t="str">
            <v/>
          </cell>
          <cell r="B11368" t="str">
            <v/>
          </cell>
          <cell r="C11368">
            <v>0</v>
          </cell>
          <cell r="D11368" t="str">
            <v/>
          </cell>
          <cell r="E11368">
            <v>0</v>
          </cell>
          <cell r="F11368">
            <v>0</v>
          </cell>
          <cell r="G11368">
            <v>0</v>
          </cell>
        </row>
        <row r="11369">
          <cell r="A11369" t="str">
            <v/>
          </cell>
          <cell r="B11369" t="str">
            <v/>
          </cell>
          <cell r="C11369">
            <v>0</v>
          </cell>
          <cell r="D11369" t="str">
            <v/>
          </cell>
          <cell r="E11369">
            <v>0</v>
          </cell>
          <cell r="F11369">
            <v>0</v>
          </cell>
          <cell r="G11369">
            <v>0</v>
          </cell>
        </row>
        <row r="11370">
          <cell r="A11370" t="str">
            <v/>
          </cell>
          <cell r="B11370" t="str">
            <v/>
          </cell>
          <cell r="C11370">
            <v>0</v>
          </cell>
          <cell r="D11370" t="str">
            <v/>
          </cell>
          <cell r="E11370">
            <v>0</v>
          </cell>
          <cell r="F11370">
            <v>0</v>
          </cell>
          <cell r="G11370">
            <v>0</v>
          </cell>
        </row>
        <row r="11371">
          <cell r="A11371" t="str">
            <v/>
          </cell>
          <cell r="B11371" t="str">
            <v/>
          </cell>
          <cell r="C11371">
            <v>0</v>
          </cell>
          <cell r="D11371" t="str">
            <v/>
          </cell>
          <cell r="E11371">
            <v>0</v>
          </cell>
          <cell r="F11371">
            <v>0</v>
          </cell>
          <cell r="G11371">
            <v>0</v>
          </cell>
        </row>
        <row r="11372">
          <cell r="A11372" t="str">
            <v/>
          </cell>
          <cell r="B11372" t="str">
            <v/>
          </cell>
          <cell r="C11372">
            <v>0</v>
          </cell>
          <cell r="D11372" t="str">
            <v/>
          </cell>
          <cell r="E11372">
            <v>0</v>
          </cell>
          <cell r="F11372">
            <v>0</v>
          </cell>
          <cell r="G11372">
            <v>0</v>
          </cell>
        </row>
        <row r="11373">
          <cell r="A11373" t="str">
            <v/>
          </cell>
          <cell r="B11373" t="str">
            <v/>
          </cell>
          <cell r="C11373">
            <v>0</v>
          </cell>
          <cell r="D11373" t="str">
            <v/>
          </cell>
          <cell r="E11373">
            <v>0</v>
          </cell>
          <cell r="F11373">
            <v>0</v>
          </cell>
          <cell r="G11373">
            <v>0</v>
          </cell>
        </row>
        <row r="11374">
          <cell r="A11374" t="str">
            <v/>
          </cell>
          <cell r="B11374" t="str">
            <v/>
          </cell>
          <cell r="C11374">
            <v>0</v>
          </cell>
          <cell r="D11374" t="str">
            <v/>
          </cell>
          <cell r="E11374">
            <v>0</v>
          </cell>
          <cell r="F11374">
            <v>0</v>
          </cell>
          <cell r="G11374">
            <v>0</v>
          </cell>
        </row>
        <row r="11375">
          <cell r="A11375" t="str">
            <v/>
          </cell>
          <cell r="B11375" t="str">
            <v/>
          </cell>
          <cell r="C11375">
            <v>0</v>
          </cell>
          <cell r="D11375" t="str">
            <v/>
          </cell>
          <cell r="E11375">
            <v>0</v>
          </cell>
          <cell r="F11375">
            <v>0</v>
          </cell>
          <cell r="G11375">
            <v>0</v>
          </cell>
        </row>
        <row r="11376">
          <cell r="A11376">
            <v>0</v>
          </cell>
          <cell r="B11376">
            <v>0</v>
          </cell>
          <cell r="C11376">
            <v>0</v>
          </cell>
          <cell r="D11376">
            <v>0</v>
          </cell>
          <cell r="E11376">
            <v>0</v>
          </cell>
          <cell r="F11376" t="str">
            <v>Total A</v>
          </cell>
          <cell r="G11376">
            <v>0</v>
          </cell>
        </row>
        <row r="11377">
          <cell r="A11377">
            <v>0</v>
          </cell>
          <cell r="B11377">
            <v>0</v>
          </cell>
          <cell r="C11377" t="str">
            <v>B - MANO DE OBRA</v>
          </cell>
          <cell r="D11377">
            <v>0</v>
          </cell>
          <cell r="E11377">
            <v>0</v>
          </cell>
          <cell r="F11377">
            <v>0</v>
          </cell>
          <cell r="G11377">
            <v>0</v>
          </cell>
        </row>
        <row r="11378">
          <cell r="A11378" t="str">
            <v/>
          </cell>
          <cell r="B11378">
            <v>0</v>
          </cell>
          <cell r="C11378">
            <v>0</v>
          </cell>
          <cell r="D11378" t="str">
            <v/>
          </cell>
          <cell r="E11378">
            <v>0</v>
          </cell>
          <cell r="F11378">
            <v>0</v>
          </cell>
          <cell r="G11378">
            <v>0</v>
          </cell>
        </row>
        <row r="11379">
          <cell r="A11379" t="str">
            <v/>
          </cell>
          <cell r="B11379">
            <v>0</v>
          </cell>
          <cell r="C11379">
            <v>0</v>
          </cell>
          <cell r="D11379" t="str">
            <v/>
          </cell>
          <cell r="E11379">
            <v>0</v>
          </cell>
          <cell r="F11379">
            <v>0</v>
          </cell>
          <cell r="G11379">
            <v>0</v>
          </cell>
        </row>
        <row r="11380">
          <cell r="A11380" t="str">
            <v/>
          </cell>
          <cell r="B11380">
            <v>0</v>
          </cell>
          <cell r="C11380">
            <v>0</v>
          </cell>
          <cell r="D11380" t="str">
            <v/>
          </cell>
          <cell r="E11380">
            <v>0</v>
          </cell>
          <cell r="F11380">
            <v>0</v>
          </cell>
          <cell r="G11380">
            <v>0</v>
          </cell>
        </row>
        <row r="11381">
          <cell r="A11381" t="str">
            <v/>
          </cell>
          <cell r="B11381">
            <v>0</v>
          </cell>
          <cell r="C11381">
            <v>0</v>
          </cell>
          <cell r="D11381" t="str">
            <v/>
          </cell>
          <cell r="E11381">
            <v>0</v>
          </cell>
          <cell r="F11381">
            <v>0</v>
          </cell>
          <cell r="G11381">
            <v>0</v>
          </cell>
        </row>
        <row r="11382">
          <cell r="A11382" t="str">
            <v/>
          </cell>
          <cell r="B11382">
            <v>0</v>
          </cell>
          <cell r="C11382">
            <v>0</v>
          </cell>
          <cell r="D11382" t="str">
            <v/>
          </cell>
          <cell r="E11382">
            <v>0</v>
          </cell>
          <cell r="F11382">
            <v>0</v>
          </cell>
          <cell r="G11382">
            <v>0</v>
          </cell>
        </row>
        <row r="11383">
          <cell r="A11383" t="str">
            <v/>
          </cell>
          <cell r="B11383">
            <v>0</v>
          </cell>
          <cell r="C11383">
            <v>0</v>
          </cell>
          <cell r="D11383" t="str">
            <v/>
          </cell>
          <cell r="E11383">
            <v>0</v>
          </cell>
          <cell r="F11383">
            <v>0</v>
          </cell>
          <cell r="G11383">
            <v>0</v>
          </cell>
        </row>
        <row r="11384">
          <cell r="A11384" t="str">
            <v/>
          </cell>
          <cell r="B11384">
            <v>0</v>
          </cell>
          <cell r="C11384">
            <v>0</v>
          </cell>
          <cell r="D11384" t="str">
            <v/>
          </cell>
          <cell r="E11384">
            <v>0</v>
          </cell>
          <cell r="F11384">
            <v>0</v>
          </cell>
          <cell r="G11384">
            <v>0</v>
          </cell>
        </row>
        <row r="11385">
          <cell r="A11385" t="str">
            <v/>
          </cell>
          <cell r="B11385">
            <v>0</v>
          </cell>
          <cell r="C11385">
            <v>0</v>
          </cell>
          <cell r="D11385" t="str">
            <v/>
          </cell>
          <cell r="E11385">
            <v>0</v>
          </cell>
          <cell r="F11385">
            <v>0</v>
          </cell>
          <cell r="G11385">
            <v>0</v>
          </cell>
        </row>
        <row r="11386">
          <cell r="A11386">
            <v>0</v>
          </cell>
          <cell r="B11386">
            <v>0</v>
          </cell>
          <cell r="C11386">
            <v>0</v>
          </cell>
          <cell r="D11386">
            <v>0</v>
          </cell>
          <cell r="E11386">
            <v>0</v>
          </cell>
          <cell r="F11386" t="str">
            <v>Total B</v>
          </cell>
          <cell r="G11386">
            <v>0</v>
          </cell>
        </row>
        <row r="11387">
          <cell r="A11387">
            <v>0</v>
          </cell>
          <cell r="B11387">
            <v>0</v>
          </cell>
          <cell r="C11387" t="str">
            <v>C - EQUIPOS</v>
          </cell>
          <cell r="D11387">
            <v>0</v>
          </cell>
          <cell r="E11387">
            <v>0</v>
          </cell>
          <cell r="F11387">
            <v>0</v>
          </cell>
          <cell r="G11387">
            <v>0</v>
          </cell>
        </row>
        <row r="11388">
          <cell r="A11388" t="str">
            <v/>
          </cell>
          <cell r="B11388" t="str">
            <v/>
          </cell>
          <cell r="C11388">
            <v>0</v>
          </cell>
          <cell r="D11388" t="str">
            <v/>
          </cell>
          <cell r="E11388">
            <v>0</v>
          </cell>
          <cell r="F11388">
            <v>0</v>
          </cell>
          <cell r="G11388">
            <v>0</v>
          </cell>
        </row>
        <row r="11389">
          <cell r="A11389" t="str">
            <v/>
          </cell>
          <cell r="B11389" t="str">
            <v/>
          </cell>
          <cell r="C11389">
            <v>0</v>
          </cell>
          <cell r="D11389" t="str">
            <v/>
          </cell>
          <cell r="E11389">
            <v>0</v>
          </cell>
          <cell r="F11389">
            <v>0</v>
          </cell>
          <cell r="G11389">
            <v>0</v>
          </cell>
        </row>
        <row r="11390">
          <cell r="A11390" t="str">
            <v/>
          </cell>
          <cell r="B11390" t="str">
            <v/>
          </cell>
          <cell r="C11390">
            <v>0</v>
          </cell>
          <cell r="D11390" t="str">
            <v/>
          </cell>
          <cell r="E11390">
            <v>0</v>
          </cell>
          <cell r="F11390">
            <v>0</v>
          </cell>
          <cell r="G11390">
            <v>0</v>
          </cell>
        </row>
        <row r="11391">
          <cell r="A11391" t="str">
            <v/>
          </cell>
          <cell r="B11391" t="str">
            <v/>
          </cell>
          <cell r="C11391">
            <v>0</v>
          </cell>
          <cell r="D11391" t="str">
            <v/>
          </cell>
          <cell r="E11391">
            <v>0</v>
          </cell>
          <cell r="F11391">
            <v>0</v>
          </cell>
          <cell r="G11391">
            <v>0</v>
          </cell>
        </row>
        <row r="11392">
          <cell r="A11392" t="str">
            <v/>
          </cell>
          <cell r="B11392" t="str">
            <v/>
          </cell>
          <cell r="C11392">
            <v>0</v>
          </cell>
          <cell r="D11392" t="str">
            <v/>
          </cell>
          <cell r="E11392">
            <v>0</v>
          </cell>
          <cell r="F11392">
            <v>0</v>
          </cell>
          <cell r="G11392">
            <v>0</v>
          </cell>
        </row>
        <row r="11393">
          <cell r="A11393" t="str">
            <v/>
          </cell>
          <cell r="B11393" t="str">
            <v/>
          </cell>
          <cell r="C11393">
            <v>0</v>
          </cell>
          <cell r="D11393" t="str">
            <v/>
          </cell>
          <cell r="E11393">
            <v>0</v>
          </cell>
          <cell r="F11393">
            <v>0</v>
          </cell>
          <cell r="G11393">
            <v>0</v>
          </cell>
        </row>
        <row r="11394">
          <cell r="A11394" t="str">
            <v/>
          </cell>
          <cell r="B11394" t="str">
            <v/>
          </cell>
          <cell r="C11394">
            <v>0</v>
          </cell>
          <cell r="D11394" t="str">
            <v/>
          </cell>
          <cell r="E11394">
            <v>0</v>
          </cell>
          <cell r="F11394">
            <v>0</v>
          </cell>
          <cell r="G11394">
            <v>0</v>
          </cell>
        </row>
        <row r="11395">
          <cell r="A11395" t="str">
            <v/>
          </cell>
          <cell r="B11395" t="str">
            <v/>
          </cell>
          <cell r="C11395">
            <v>0</v>
          </cell>
          <cell r="D11395" t="str">
            <v/>
          </cell>
          <cell r="E11395">
            <v>0</v>
          </cell>
          <cell r="F11395">
            <v>0</v>
          </cell>
          <cell r="G11395">
            <v>0</v>
          </cell>
        </row>
        <row r="11396">
          <cell r="A11396" t="str">
            <v/>
          </cell>
          <cell r="B11396" t="str">
            <v/>
          </cell>
          <cell r="C11396">
            <v>0</v>
          </cell>
          <cell r="D11396" t="str">
            <v/>
          </cell>
          <cell r="E11396">
            <v>0</v>
          </cell>
          <cell r="F11396">
            <v>0</v>
          </cell>
          <cell r="G11396">
            <v>0</v>
          </cell>
        </row>
        <row r="11397">
          <cell r="A11397">
            <v>0</v>
          </cell>
          <cell r="B11397">
            <v>0</v>
          </cell>
          <cell r="C11397">
            <v>0</v>
          </cell>
          <cell r="D11397">
            <v>0</v>
          </cell>
          <cell r="E11397">
            <v>0</v>
          </cell>
          <cell r="F11397" t="str">
            <v>Total C</v>
          </cell>
          <cell r="G11397">
            <v>0</v>
          </cell>
        </row>
        <row r="11398">
          <cell r="A11398">
            <v>0</v>
          </cell>
          <cell r="B11398">
            <v>0</v>
          </cell>
          <cell r="C11398">
            <v>0</v>
          </cell>
          <cell r="D11398">
            <v>0</v>
          </cell>
          <cell r="E11398">
            <v>0</v>
          </cell>
          <cell r="F11398">
            <v>0</v>
          </cell>
          <cell r="G11398">
            <v>0</v>
          </cell>
        </row>
        <row r="11399">
          <cell r="A11399" t="str">
            <v/>
          </cell>
          <cell r="B11399" t="str">
            <v/>
          </cell>
          <cell r="C11399">
            <v>0</v>
          </cell>
          <cell r="D11399" t="str">
            <v>Costo  Neto</v>
          </cell>
          <cell r="E11399">
            <v>0</v>
          </cell>
          <cell r="F11399" t="str">
            <v>Total D=A+B+C</v>
          </cell>
          <cell r="G11399">
            <v>0</v>
          </cell>
        </row>
        <row r="11401">
          <cell r="A11401" t="str">
            <v>ANALISIS DE PRECIOS</v>
          </cell>
          <cell r="B11401">
            <v>0</v>
          </cell>
          <cell r="C11401">
            <v>0</v>
          </cell>
          <cell r="D11401">
            <v>0</v>
          </cell>
          <cell r="E11401">
            <v>0</v>
          </cell>
          <cell r="F11401">
            <v>0</v>
          </cell>
          <cell r="G11401">
            <v>0</v>
          </cell>
        </row>
        <row r="11402">
          <cell r="A11402" t="str">
            <v>COMITENTE:</v>
          </cell>
          <cell r="B11402" t="str">
            <v>DIRECCIÓN DE ARQUITECTURA</v>
          </cell>
          <cell r="C11402">
            <v>0</v>
          </cell>
          <cell r="D11402">
            <v>0</v>
          </cell>
          <cell r="E11402">
            <v>0</v>
          </cell>
          <cell r="F11402">
            <v>0</v>
          </cell>
          <cell r="G11402">
            <v>0</v>
          </cell>
        </row>
        <row r="11403">
          <cell r="A11403" t="str">
            <v>CONTRATISTA:</v>
          </cell>
          <cell r="B11403" t="str">
            <v>FUNCIONALES SIGOP</v>
          </cell>
          <cell r="C11403">
            <v>0</v>
          </cell>
          <cell r="D11403">
            <v>0</v>
          </cell>
          <cell r="E11403">
            <v>0</v>
          </cell>
          <cell r="F11403">
            <v>0</v>
          </cell>
          <cell r="G11403">
            <v>0</v>
          </cell>
        </row>
        <row r="11404">
          <cell r="A11404" t="str">
            <v>OBRA:</v>
          </cell>
          <cell r="B11404" t="str">
            <v>PRUEBA PLANILLA DE MEDICION</v>
          </cell>
          <cell r="C11404">
            <v>0</v>
          </cell>
          <cell r="D11404">
            <v>0</v>
          </cell>
          <cell r="E11404">
            <v>0</v>
          </cell>
          <cell r="F11404" t="str">
            <v>PRECIOS A:</v>
          </cell>
          <cell r="G11404">
            <v>0</v>
          </cell>
        </row>
        <row r="11405">
          <cell r="A11405" t="str">
            <v>UBICACIÓN:</v>
          </cell>
          <cell r="B11405" t="str">
            <v>CENTRO CIVICO</v>
          </cell>
          <cell r="C11405">
            <v>0</v>
          </cell>
          <cell r="D11405">
            <v>0</v>
          </cell>
          <cell r="E11405">
            <v>0</v>
          </cell>
          <cell r="F11405">
            <v>0</v>
          </cell>
          <cell r="G11405">
            <v>0</v>
          </cell>
        </row>
        <row r="11406">
          <cell r="A11406" t="str">
            <v>RUBRO:</v>
          </cell>
          <cell r="B11406" t="str">
            <v/>
          </cell>
          <cell r="C11406" t="str">
            <v/>
          </cell>
          <cell r="D11406">
            <v>0</v>
          </cell>
          <cell r="E11406">
            <v>0</v>
          </cell>
          <cell r="F11406">
            <v>0</v>
          </cell>
          <cell r="G11406">
            <v>0</v>
          </cell>
        </row>
        <row r="11407">
          <cell r="A11407" t="str">
            <v>ITEM:</v>
          </cell>
          <cell r="B11407" t="str">
            <v/>
          </cell>
          <cell r="C11407" t="str">
            <v/>
          </cell>
          <cell r="D11407">
            <v>0</v>
          </cell>
          <cell r="E11407">
            <v>0</v>
          </cell>
          <cell r="F11407" t="str">
            <v>UNIDAD:</v>
          </cell>
          <cell r="G11407" t="str">
            <v/>
          </cell>
        </row>
        <row r="11408">
          <cell r="A11408">
            <v>0</v>
          </cell>
          <cell r="B11408">
            <v>0</v>
          </cell>
          <cell r="C11408">
            <v>0</v>
          </cell>
          <cell r="D11408">
            <v>0</v>
          </cell>
          <cell r="E11408">
            <v>0</v>
          </cell>
          <cell r="F11408">
            <v>0</v>
          </cell>
          <cell r="G11408">
            <v>0</v>
          </cell>
        </row>
        <row r="11409">
          <cell r="A11409" t="str">
            <v>DATOS REDETERMINACION</v>
          </cell>
          <cell r="B11409">
            <v>0</v>
          </cell>
          <cell r="C11409" t="str">
            <v>DESIGNACION</v>
          </cell>
          <cell r="D11409" t="str">
            <v>U</v>
          </cell>
          <cell r="E11409" t="str">
            <v>Cantidad</v>
          </cell>
          <cell r="F11409" t="str">
            <v>$ Unitarios</v>
          </cell>
          <cell r="G11409" t="str">
            <v>$ Parcial</v>
          </cell>
        </row>
        <row r="11410">
          <cell r="A11410" t="str">
            <v>CÓDIGO</v>
          </cell>
          <cell r="B11410" t="str">
            <v>DESCRIPCIÓN</v>
          </cell>
          <cell r="C11410">
            <v>0</v>
          </cell>
          <cell r="D11410">
            <v>0</v>
          </cell>
          <cell r="E11410">
            <v>0</v>
          </cell>
          <cell r="F11410">
            <v>0</v>
          </cell>
          <cell r="G11410">
            <v>0</v>
          </cell>
        </row>
        <row r="11411">
          <cell r="A11411">
            <v>0</v>
          </cell>
          <cell r="B11411">
            <v>0</v>
          </cell>
          <cell r="C11411" t="str">
            <v>A - MATERIALES</v>
          </cell>
          <cell r="D11411">
            <v>0</v>
          </cell>
          <cell r="E11411">
            <v>0</v>
          </cell>
          <cell r="F11411">
            <v>0</v>
          </cell>
          <cell r="G11411">
            <v>0</v>
          </cell>
        </row>
        <row r="11412">
          <cell r="A11412" t="str">
            <v/>
          </cell>
          <cell r="B11412" t="str">
            <v/>
          </cell>
          <cell r="C11412">
            <v>0</v>
          </cell>
          <cell r="D11412" t="str">
            <v/>
          </cell>
          <cell r="E11412">
            <v>0</v>
          </cell>
          <cell r="F11412">
            <v>0</v>
          </cell>
          <cell r="G11412">
            <v>0</v>
          </cell>
        </row>
        <row r="11413">
          <cell r="A11413" t="str">
            <v/>
          </cell>
          <cell r="B11413" t="str">
            <v/>
          </cell>
          <cell r="C11413">
            <v>0</v>
          </cell>
          <cell r="D11413" t="str">
            <v/>
          </cell>
          <cell r="E11413">
            <v>0</v>
          </cell>
          <cell r="F11413">
            <v>0</v>
          </cell>
          <cell r="G11413">
            <v>0</v>
          </cell>
        </row>
        <row r="11414">
          <cell r="A11414" t="str">
            <v/>
          </cell>
          <cell r="B11414" t="str">
            <v/>
          </cell>
          <cell r="C11414">
            <v>0</v>
          </cell>
          <cell r="D11414" t="str">
            <v/>
          </cell>
          <cell r="E11414">
            <v>0</v>
          </cell>
          <cell r="F11414">
            <v>0</v>
          </cell>
          <cell r="G11414">
            <v>0</v>
          </cell>
        </row>
        <row r="11415">
          <cell r="A11415" t="str">
            <v/>
          </cell>
          <cell r="B11415" t="str">
            <v/>
          </cell>
          <cell r="C11415">
            <v>0</v>
          </cell>
          <cell r="D11415" t="str">
            <v/>
          </cell>
          <cell r="E11415">
            <v>0</v>
          </cell>
          <cell r="F11415">
            <v>0</v>
          </cell>
          <cell r="G11415">
            <v>0</v>
          </cell>
        </row>
        <row r="11416">
          <cell r="A11416" t="str">
            <v/>
          </cell>
          <cell r="B11416" t="str">
            <v/>
          </cell>
          <cell r="C11416">
            <v>0</v>
          </cell>
          <cell r="D11416" t="str">
            <v/>
          </cell>
          <cell r="E11416">
            <v>0</v>
          </cell>
          <cell r="F11416">
            <v>0</v>
          </cell>
          <cell r="G11416">
            <v>0</v>
          </cell>
        </row>
        <row r="11417">
          <cell r="A11417" t="str">
            <v/>
          </cell>
          <cell r="B11417" t="str">
            <v/>
          </cell>
          <cell r="C11417">
            <v>0</v>
          </cell>
          <cell r="D11417" t="str">
            <v/>
          </cell>
          <cell r="E11417">
            <v>0</v>
          </cell>
          <cell r="F11417">
            <v>0</v>
          </cell>
          <cell r="G11417">
            <v>0</v>
          </cell>
        </row>
        <row r="11418">
          <cell r="A11418" t="str">
            <v/>
          </cell>
          <cell r="B11418" t="str">
            <v/>
          </cell>
          <cell r="C11418">
            <v>0</v>
          </cell>
          <cell r="D11418" t="str">
            <v/>
          </cell>
          <cell r="E11418">
            <v>0</v>
          </cell>
          <cell r="F11418">
            <v>0</v>
          </cell>
          <cell r="G11418">
            <v>0</v>
          </cell>
        </row>
        <row r="11419">
          <cell r="A11419" t="str">
            <v/>
          </cell>
          <cell r="B11419" t="str">
            <v/>
          </cell>
          <cell r="C11419">
            <v>0</v>
          </cell>
          <cell r="D11419" t="str">
            <v/>
          </cell>
          <cell r="E11419">
            <v>0</v>
          </cell>
          <cell r="F11419">
            <v>0</v>
          </cell>
          <cell r="G11419">
            <v>0</v>
          </cell>
        </row>
        <row r="11420">
          <cell r="A11420" t="str">
            <v/>
          </cell>
          <cell r="B11420" t="str">
            <v/>
          </cell>
          <cell r="C11420">
            <v>0</v>
          </cell>
          <cell r="D11420" t="str">
            <v/>
          </cell>
          <cell r="E11420">
            <v>0</v>
          </cell>
          <cell r="F11420">
            <v>0</v>
          </cell>
          <cell r="G11420">
            <v>0</v>
          </cell>
        </row>
        <row r="11421">
          <cell r="A11421" t="str">
            <v/>
          </cell>
          <cell r="B11421" t="str">
            <v/>
          </cell>
          <cell r="C11421">
            <v>0</v>
          </cell>
          <cell r="D11421" t="str">
            <v/>
          </cell>
          <cell r="E11421">
            <v>0</v>
          </cell>
          <cell r="F11421">
            <v>0</v>
          </cell>
          <cell r="G11421">
            <v>0</v>
          </cell>
        </row>
        <row r="11422">
          <cell r="A11422" t="str">
            <v/>
          </cell>
          <cell r="B11422" t="str">
            <v/>
          </cell>
          <cell r="C11422">
            <v>0</v>
          </cell>
          <cell r="D11422" t="str">
            <v/>
          </cell>
          <cell r="E11422">
            <v>0</v>
          </cell>
          <cell r="F11422">
            <v>0</v>
          </cell>
          <cell r="G11422">
            <v>0</v>
          </cell>
        </row>
        <row r="11423">
          <cell r="A11423" t="str">
            <v/>
          </cell>
          <cell r="B11423" t="str">
            <v/>
          </cell>
          <cell r="C11423">
            <v>0</v>
          </cell>
          <cell r="D11423" t="str">
            <v/>
          </cell>
          <cell r="E11423">
            <v>0</v>
          </cell>
          <cell r="F11423">
            <v>0</v>
          </cell>
          <cell r="G11423">
            <v>0</v>
          </cell>
        </row>
        <row r="11424">
          <cell r="A11424" t="str">
            <v/>
          </cell>
          <cell r="B11424" t="str">
            <v/>
          </cell>
          <cell r="C11424">
            <v>0</v>
          </cell>
          <cell r="D11424" t="str">
            <v/>
          </cell>
          <cell r="E11424">
            <v>0</v>
          </cell>
          <cell r="F11424">
            <v>0</v>
          </cell>
          <cell r="G11424">
            <v>0</v>
          </cell>
        </row>
        <row r="11425">
          <cell r="A11425" t="str">
            <v/>
          </cell>
          <cell r="B11425" t="str">
            <v/>
          </cell>
          <cell r="C11425">
            <v>0</v>
          </cell>
          <cell r="D11425" t="str">
            <v/>
          </cell>
          <cell r="E11425">
            <v>0</v>
          </cell>
          <cell r="F11425">
            <v>0</v>
          </cell>
          <cell r="G11425">
            <v>0</v>
          </cell>
        </row>
        <row r="11426">
          <cell r="A11426">
            <v>0</v>
          </cell>
          <cell r="B11426">
            <v>0</v>
          </cell>
          <cell r="C11426">
            <v>0</v>
          </cell>
          <cell r="D11426">
            <v>0</v>
          </cell>
          <cell r="E11426">
            <v>0</v>
          </cell>
          <cell r="F11426" t="str">
            <v>Total A</v>
          </cell>
          <cell r="G11426">
            <v>0</v>
          </cell>
        </row>
        <row r="11427">
          <cell r="A11427">
            <v>0</v>
          </cell>
          <cell r="B11427">
            <v>0</v>
          </cell>
          <cell r="C11427" t="str">
            <v>B - MANO DE OBRA</v>
          </cell>
          <cell r="D11427">
            <v>0</v>
          </cell>
          <cell r="E11427">
            <v>0</v>
          </cell>
          <cell r="F11427">
            <v>0</v>
          </cell>
          <cell r="G11427">
            <v>0</v>
          </cell>
        </row>
        <row r="11428">
          <cell r="A11428" t="str">
            <v/>
          </cell>
          <cell r="B11428">
            <v>0</v>
          </cell>
          <cell r="C11428">
            <v>0</v>
          </cell>
          <cell r="D11428" t="str">
            <v/>
          </cell>
          <cell r="E11428">
            <v>0</v>
          </cell>
          <cell r="F11428">
            <v>0</v>
          </cell>
          <cell r="G11428">
            <v>0</v>
          </cell>
        </row>
        <row r="11429">
          <cell r="A11429" t="str">
            <v/>
          </cell>
          <cell r="B11429">
            <v>0</v>
          </cell>
          <cell r="C11429">
            <v>0</v>
          </cell>
          <cell r="D11429" t="str">
            <v/>
          </cell>
          <cell r="E11429">
            <v>0</v>
          </cell>
          <cell r="F11429">
            <v>0</v>
          </cell>
          <cell r="G11429">
            <v>0</v>
          </cell>
        </row>
        <row r="11430">
          <cell r="A11430" t="str">
            <v/>
          </cell>
          <cell r="B11430">
            <v>0</v>
          </cell>
          <cell r="C11430">
            <v>0</v>
          </cell>
          <cell r="D11430" t="str">
            <v/>
          </cell>
          <cell r="E11430">
            <v>0</v>
          </cell>
          <cell r="F11430">
            <v>0</v>
          </cell>
          <cell r="G11430">
            <v>0</v>
          </cell>
        </row>
        <row r="11431">
          <cell r="A11431" t="str">
            <v/>
          </cell>
          <cell r="B11431">
            <v>0</v>
          </cell>
          <cell r="C11431">
            <v>0</v>
          </cell>
          <cell r="D11431" t="str">
            <v/>
          </cell>
          <cell r="E11431">
            <v>0</v>
          </cell>
          <cell r="F11431">
            <v>0</v>
          </cell>
          <cell r="G11431">
            <v>0</v>
          </cell>
        </row>
        <row r="11432">
          <cell r="A11432" t="str">
            <v/>
          </cell>
          <cell r="B11432">
            <v>0</v>
          </cell>
          <cell r="C11432">
            <v>0</v>
          </cell>
          <cell r="D11432" t="str">
            <v/>
          </cell>
          <cell r="E11432">
            <v>0</v>
          </cell>
          <cell r="F11432">
            <v>0</v>
          </cell>
          <cell r="G11432">
            <v>0</v>
          </cell>
        </row>
        <row r="11433">
          <cell r="A11433" t="str">
            <v/>
          </cell>
          <cell r="B11433">
            <v>0</v>
          </cell>
          <cell r="C11433">
            <v>0</v>
          </cell>
          <cell r="D11433" t="str">
            <v/>
          </cell>
          <cell r="E11433">
            <v>0</v>
          </cell>
          <cell r="F11433">
            <v>0</v>
          </cell>
          <cell r="G11433">
            <v>0</v>
          </cell>
        </row>
        <row r="11434">
          <cell r="A11434" t="str">
            <v/>
          </cell>
          <cell r="B11434">
            <v>0</v>
          </cell>
          <cell r="C11434">
            <v>0</v>
          </cell>
          <cell r="D11434" t="str">
            <v/>
          </cell>
          <cell r="E11434">
            <v>0</v>
          </cell>
          <cell r="F11434">
            <v>0</v>
          </cell>
          <cell r="G11434">
            <v>0</v>
          </cell>
        </row>
        <row r="11435">
          <cell r="A11435" t="str">
            <v/>
          </cell>
          <cell r="B11435">
            <v>0</v>
          </cell>
          <cell r="C11435">
            <v>0</v>
          </cell>
          <cell r="D11435" t="str">
            <v/>
          </cell>
          <cell r="E11435">
            <v>0</v>
          </cell>
          <cell r="F11435">
            <v>0</v>
          </cell>
          <cell r="G11435">
            <v>0</v>
          </cell>
        </row>
        <row r="11436">
          <cell r="A11436">
            <v>0</v>
          </cell>
          <cell r="B11436">
            <v>0</v>
          </cell>
          <cell r="C11436">
            <v>0</v>
          </cell>
          <cell r="D11436">
            <v>0</v>
          </cell>
          <cell r="E11436">
            <v>0</v>
          </cell>
          <cell r="F11436" t="str">
            <v>Total B</v>
          </cell>
          <cell r="G11436">
            <v>0</v>
          </cell>
        </row>
        <row r="11437">
          <cell r="A11437">
            <v>0</v>
          </cell>
          <cell r="B11437">
            <v>0</v>
          </cell>
          <cell r="C11437" t="str">
            <v>C - EQUIPOS</v>
          </cell>
          <cell r="D11437">
            <v>0</v>
          </cell>
          <cell r="E11437">
            <v>0</v>
          </cell>
          <cell r="F11437">
            <v>0</v>
          </cell>
          <cell r="G11437">
            <v>0</v>
          </cell>
        </row>
        <row r="11438">
          <cell r="A11438" t="str">
            <v/>
          </cell>
          <cell r="B11438" t="str">
            <v/>
          </cell>
          <cell r="C11438">
            <v>0</v>
          </cell>
          <cell r="D11438" t="str">
            <v/>
          </cell>
          <cell r="E11438">
            <v>0</v>
          </cell>
          <cell r="F11438">
            <v>0</v>
          </cell>
          <cell r="G11438">
            <v>0</v>
          </cell>
        </row>
        <row r="11439">
          <cell r="A11439" t="str">
            <v/>
          </cell>
          <cell r="B11439" t="str">
            <v/>
          </cell>
          <cell r="C11439">
            <v>0</v>
          </cell>
          <cell r="D11439" t="str">
            <v/>
          </cell>
          <cell r="E11439">
            <v>0</v>
          </cell>
          <cell r="F11439">
            <v>0</v>
          </cell>
          <cell r="G11439">
            <v>0</v>
          </cell>
        </row>
        <row r="11440">
          <cell r="A11440" t="str">
            <v/>
          </cell>
          <cell r="B11440" t="str">
            <v/>
          </cell>
          <cell r="C11440">
            <v>0</v>
          </cell>
          <cell r="D11440" t="str">
            <v/>
          </cell>
          <cell r="E11440">
            <v>0</v>
          </cell>
          <cell r="F11440">
            <v>0</v>
          </cell>
          <cell r="G11440">
            <v>0</v>
          </cell>
        </row>
        <row r="11441">
          <cell r="A11441" t="str">
            <v/>
          </cell>
          <cell r="B11441" t="str">
            <v/>
          </cell>
          <cell r="C11441">
            <v>0</v>
          </cell>
          <cell r="D11441" t="str">
            <v/>
          </cell>
          <cell r="E11441">
            <v>0</v>
          </cell>
          <cell r="F11441">
            <v>0</v>
          </cell>
          <cell r="G11441">
            <v>0</v>
          </cell>
        </row>
        <row r="11442">
          <cell r="A11442" t="str">
            <v/>
          </cell>
          <cell r="B11442" t="str">
            <v/>
          </cell>
          <cell r="C11442">
            <v>0</v>
          </cell>
          <cell r="D11442" t="str">
            <v/>
          </cell>
          <cell r="E11442">
            <v>0</v>
          </cell>
          <cell r="F11442">
            <v>0</v>
          </cell>
          <cell r="G11442">
            <v>0</v>
          </cell>
        </row>
        <row r="11443">
          <cell r="A11443" t="str">
            <v/>
          </cell>
          <cell r="B11443" t="str">
            <v/>
          </cell>
          <cell r="C11443">
            <v>0</v>
          </cell>
          <cell r="D11443" t="str">
            <v/>
          </cell>
          <cell r="E11443">
            <v>0</v>
          </cell>
          <cell r="F11443">
            <v>0</v>
          </cell>
          <cell r="G11443">
            <v>0</v>
          </cell>
        </row>
        <row r="11444">
          <cell r="A11444" t="str">
            <v/>
          </cell>
          <cell r="B11444" t="str">
            <v/>
          </cell>
          <cell r="C11444">
            <v>0</v>
          </cell>
          <cell r="D11444" t="str">
            <v/>
          </cell>
          <cell r="E11444">
            <v>0</v>
          </cell>
          <cell r="F11444">
            <v>0</v>
          </cell>
          <cell r="G11444">
            <v>0</v>
          </cell>
        </row>
        <row r="11445">
          <cell r="A11445" t="str">
            <v/>
          </cell>
          <cell r="B11445" t="str">
            <v/>
          </cell>
          <cell r="C11445">
            <v>0</v>
          </cell>
          <cell r="D11445" t="str">
            <v/>
          </cell>
          <cell r="E11445">
            <v>0</v>
          </cell>
          <cell r="F11445">
            <v>0</v>
          </cell>
          <cell r="G11445">
            <v>0</v>
          </cell>
        </row>
        <row r="11446">
          <cell r="A11446" t="str">
            <v/>
          </cell>
          <cell r="B11446" t="str">
            <v/>
          </cell>
          <cell r="C11446">
            <v>0</v>
          </cell>
          <cell r="D11446" t="str">
            <v/>
          </cell>
          <cell r="E11446">
            <v>0</v>
          </cell>
          <cell r="F11446">
            <v>0</v>
          </cell>
          <cell r="G11446">
            <v>0</v>
          </cell>
        </row>
        <row r="11447">
          <cell r="A11447">
            <v>0</v>
          </cell>
          <cell r="B11447">
            <v>0</v>
          </cell>
          <cell r="C11447">
            <v>0</v>
          </cell>
          <cell r="D11447">
            <v>0</v>
          </cell>
          <cell r="E11447">
            <v>0</v>
          </cell>
          <cell r="F11447" t="str">
            <v>Total C</v>
          </cell>
          <cell r="G11447">
            <v>0</v>
          </cell>
        </row>
        <row r="11448">
          <cell r="A11448">
            <v>0</v>
          </cell>
          <cell r="B11448">
            <v>0</v>
          </cell>
          <cell r="C11448">
            <v>0</v>
          </cell>
          <cell r="D11448">
            <v>0</v>
          </cell>
          <cell r="E11448">
            <v>0</v>
          </cell>
          <cell r="F11448">
            <v>0</v>
          </cell>
          <cell r="G11448">
            <v>0</v>
          </cell>
        </row>
        <row r="11449">
          <cell r="A11449" t="str">
            <v/>
          </cell>
          <cell r="B11449" t="str">
            <v/>
          </cell>
          <cell r="C11449">
            <v>0</v>
          </cell>
          <cell r="D11449" t="str">
            <v>Costo  Neto</v>
          </cell>
          <cell r="E11449">
            <v>0</v>
          </cell>
          <cell r="F11449" t="str">
            <v>Total D=A+B+C</v>
          </cell>
          <cell r="G11449">
            <v>0</v>
          </cell>
        </row>
        <row r="11451">
          <cell r="A11451" t="str">
            <v>ANALISIS DE PRECIOS</v>
          </cell>
          <cell r="B11451">
            <v>0</v>
          </cell>
          <cell r="C11451">
            <v>0</v>
          </cell>
          <cell r="D11451">
            <v>0</v>
          </cell>
          <cell r="E11451">
            <v>0</v>
          </cell>
          <cell r="F11451">
            <v>0</v>
          </cell>
          <cell r="G11451">
            <v>0</v>
          </cell>
        </row>
        <row r="11452">
          <cell r="A11452" t="str">
            <v>COMITENTE:</v>
          </cell>
          <cell r="B11452" t="str">
            <v>DIRECCIÓN DE ARQUITECTURA</v>
          </cell>
          <cell r="C11452">
            <v>0</v>
          </cell>
          <cell r="D11452">
            <v>0</v>
          </cell>
          <cell r="E11452">
            <v>0</v>
          </cell>
          <cell r="F11452">
            <v>0</v>
          </cell>
          <cell r="G11452">
            <v>0</v>
          </cell>
        </row>
        <row r="11453">
          <cell r="A11453" t="str">
            <v>CONTRATISTA:</v>
          </cell>
          <cell r="B11453" t="str">
            <v>FUNCIONALES SIGOP</v>
          </cell>
          <cell r="C11453">
            <v>0</v>
          </cell>
          <cell r="D11453">
            <v>0</v>
          </cell>
          <cell r="E11453">
            <v>0</v>
          </cell>
          <cell r="F11453">
            <v>0</v>
          </cell>
          <cell r="G11453">
            <v>0</v>
          </cell>
        </row>
        <row r="11454">
          <cell r="A11454" t="str">
            <v>OBRA:</v>
          </cell>
          <cell r="B11454" t="str">
            <v>PRUEBA PLANILLA DE MEDICION</v>
          </cell>
          <cell r="C11454">
            <v>0</v>
          </cell>
          <cell r="D11454">
            <v>0</v>
          </cell>
          <cell r="E11454">
            <v>0</v>
          </cell>
          <cell r="F11454" t="str">
            <v>PRECIOS A:</v>
          </cell>
          <cell r="G11454">
            <v>0</v>
          </cell>
        </row>
        <row r="11455">
          <cell r="A11455" t="str">
            <v>UBICACIÓN:</v>
          </cell>
          <cell r="B11455" t="str">
            <v>CENTRO CIVICO</v>
          </cell>
          <cell r="C11455">
            <v>0</v>
          </cell>
          <cell r="D11455">
            <v>0</v>
          </cell>
          <cell r="E11455">
            <v>0</v>
          </cell>
          <cell r="F11455">
            <v>0</v>
          </cell>
          <cell r="G11455">
            <v>0</v>
          </cell>
        </row>
        <row r="11456">
          <cell r="A11456" t="str">
            <v>RUBRO:</v>
          </cell>
          <cell r="B11456" t="str">
            <v/>
          </cell>
          <cell r="C11456" t="str">
            <v/>
          </cell>
          <cell r="D11456">
            <v>0</v>
          </cell>
          <cell r="E11456">
            <v>0</v>
          </cell>
          <cell r="F11456">
            <v>0</v>
          </cell>
          <cell r="G11456">
            <v>0</v>
          </cell>
        </row>
        <row r="11457">
          <cell r="A11457" t="str">
            <v>ITEM:</v>
          </cell>
          <cell r="B11457" t="str">
            <v/>
          </cell>
          <cell r="C11457" t="str">
            <v/>
          </cell>
          <cell r="D11457">
            <v>0</v>
          </cell>
          <cell r="E11457">
            <v>0</v>
          </cell>
          <cell r="F11457" t="str">
            <v>UNIDAD:</v>
          </cell>
          <cell r="G11457" t="str">
            <v/>
          </cell>
        </row>
        <row r="11458">
          <cell r="A11458">
            <v>0</v>
          </cell>
          <cell r="B11458">
            <v>0</v>
          </cell>
          <cell r="C11458">
            <v>0</v>
          </cell>
          <cell r="D11458">
            <v>0</v>
          </cell>
          <cell r="E11458">
            <v>0</v>
          </cell>
          <cell r="F11458">
            <v>0</v>
          </cell>
          <cell r="G11458">
            <v>0</v>
          </cell>
        </row>
        <row r="11459">
          <cell r="A11459" t="str">
            <v>DATOS REDETERMINACION</v>
          </cell>
          <cell r="B11459">
            <v>0</v>
          </cell>
          <cell r="C11459" t="str">
            <v>DESIGNACION</v>
          </cell>
          <cell r="D11459" t="str">
            <v>U</v>
          </cell>
          <cell r="E11459" t="str">
            <v>Cantidad</v>
          </cell>
          <cell r="F11459" t="str">
            <v>$ Unitarios</v>
          </cell>
          <cell r="G11459" t="str">
            <v>$ Parcial</v>
          </cell>
        </row>
        <row r="11460">
          <cell r="A11460" t="str">
            <v>CÓDIGO</v>
          </cell>
          <cell r="B11460" t="str">
            <v>DESCRIPCIÓN</v>
          </cell>
          <cell r="C11460">
            <v>0</v>
          </cell>
          <cell r="D11460">
            <v>0</v>
          </cell>
          <cell r="E11460">
            <v>0</v>
          </cell>
          <cell r="F11460">
            <v>0</v>
          </cell>
          <cell r="G11460">
            <v>0</v>
          </cell>
        </row>
        <row r="11461">
          <cell r="A11461">
            <v>0</v>
          </cell>
          <cell r="B11461">
            <v>0</v>
          </cell>
          <cell r="C11461" t="str">
            <v>A - MATERIALES</v>
          </cell>
          <cell r="D11461">
            <v>0</v>
          </cell>
          <cell r="E11461">
            <v>0</v>
          </cell>
          <cell r="F11461">
            <v>0</v>
          </cell>
          <cell r="G11461">
            <v>0</v>
          </cell>
        </row>
        <row r="11462">
          <cell r="A11462" t="str">
            <v/>
          </cell>
          <cell r="B11462" t="str">
            <v/>
          </cell>
          <cell r="C11462">
            <v>0</v>
          </cell>
          <cell r="D11462" t="str">
            <v/>
          </cell>
          <cell r="E11462">
            <v>0</v>
          </cell>
          <cell r="F11462">
            <v>0</v>
          </cell>
          <cell r="G11462">
            <v>0</v>
          </cell>
        </row>
        <row r="11463">
          <cell r="A11463" t="str">
            <v/>
          </cell>
          <cell r="B11463" t="str">
            <v/>
          </cell>
          <cell r="C11463">
            <v>0</v>
          </cell>
          <cell r="D11463" t="str">
            <v/>
          </cell>
          <cell r="E11463">
            <v>0</v>
          </cell>
          <cell r="F11463">
            <v>0</v>
          </cell>
          <cell r="G11463">
            <v>0</v>
          </cell>
        </row>
        <row r="11464">
          <cell r="A11464" t="str">
            <v/>
          </cell>
          <cell r="B11464" t="str">
            <v/>
          </cell>
          <cell r="C11464">
            <v>0</v>
          </cell>
          <cell r="D11464" t="str">
            <v/>
          </cell>
          <cell r="E11464">
            <v>0</v>
          </cell>
          <cell r="F11464">
            <v>0</v>
          </cell>
          <cell r="G11464">
            <v>0</v>
          </cell>
        </row>
        <row r="11465">
          <cell r="A11465" t="str">
            <v/>
          </cell>
          <cell r="B11465" t="str">
            <v/>
          </cell>
          <cell r="C11465">
            <v>0</v>
          </cell>
          <cell r="D11465" t="str">
            <v/>
          </cell>
          <cell r="E11465">
            <v>0</v>
          </cell>
          <cell r="F11465">
            <v>0</v>
          </cell>
          <cell r="G11465">
            <v>0</v>
          </cell>
        </row>
        <row r="11466">
          <cell r="A11466" t="str">
            <v/>
          </cell>
          <cell r="B11466" t="str">
            <v/>
          </cell>
          <cell r="C11466">
            <v>0</v>
          </cell>
          <cell r="D11466" t="str">
            <v/>
          </cell>
          <cell r="E11466">
            <v>0</v>
          </cell>
          <cell r="F11466">
            <v>0</v>
          </cell>
          <cell r="G11466">
            <v>0</v>
          </cell>
        </row>
        <row r="11467">
          <cell r="A11467" t="str">
            <v/>
          </cell>
          <cell r="B11467" t="str">
            <v/>
          </cell>
          <cell r="C11467">
            <v>0</v>
          </cell>
          <cell r="D11467" t="str">
            <v/>
          </cell>
          <cell r="E11467">
            <v>0</v>
          </cell>
          <cell r="F11467">
            <v>0</v>
          </cell>
          <cell r="G11467">
            <v>0</v>
          </cell>
        </row>
        <row r="11468">
          <cell r="A11468" t="str">
            <v/>
          </cell>
          <cell r="B11468" t="str">
            <v/>
          </cell>
          <cell r="C11468">
            <v>0</v>
          </cell>
          <cell r="D11468" t="str">
            <v/>
          </cell>
          <cell r="E11468">
            <v>0</v>
          </cell>
          <cell r="F11468">
            <v>0</v>
          </cell>
          <cell r="G11468">
            <v>0</v>
          </cell>
        </row>
        <row r="11469">
          <cell r="A11469" t="str">
            <v/>
          </cell>
          <cell r="B11469" t="str">
            <v/>
          </cell>
          <cell r="C11469">
            <v>0</v>
          </cell>
          <cell r="D11469" t="str">
            <v/>
          </cell>
          <cell r="E11469">
            <v>0</v>
          </cell>
          <cell r="F11469">
            <v>0</v>
          </cell>
          <cell r="G11469">
            <v>0</v>
          </cell>
        </row>
        <row r="11470">
          <cell r="A11470" t="str">
            <v/>
          </cell>
          <cell r="B11470" t="str">
            <v/>
          </cell>
          <cell r="C11470">
            <v>0</v>
          </cell>
          <cell r="D11470" t="str">
            <v/>
          </cell>
          <cell r="E11470">
            <v>0</v>
          </cell>
          <cell r="F11470">
            <v>0</v>
          </cell>
          <cell r="G11470">
            <v>0</v>
          </cell>
        </row>
        <row r="11471">
          <cell r="A11471" t="str">
            <v/>
          </cell>
          <cell r="B11471" t="str">
            <v/>
          </cell>
          <cell r="C11471">
            <v>0</v>
          </cell>
          <cell r="D11471" t="str">
            <v/>
          </cell>
          <cell r="E11471">
            <v>0</v>
          </cell>
          <cell r="F11471">
            <v>0</v>
          </cell>
          <cell r="G11471">
            <v>0</v>
          </cell>
        </row>
        <row r="11472">
          <cell r="A11472" t="str">
            <v/>
          </cell>
          <cell r="B11472" t="str">
            <v/>
          </cell>
          <cell r="C11472">
            <v>0</v>
          </cell>
          <cell r="D11472" t="str">
            <v/>
          </cell>
          <cell r="E11472">
            <v>0</v>
          </cell>
          <cell r="F11472">
            <v>0</v>
          </cell>
          <cell r="G11472">
            <v>0</v>
          </cell>
        </row>
        <row r="11473">
          <cell r="A11473" t="str">
            <v/>
          </cell>
          <cell r="B11473" t="str">
            <v/>
          </cell>
          <cell r="C11473">
            <v>0</v>
          </cell>
          <cell r="D11473" t="str">
            <v/>
          </cell>
          <cell r="E11473">
            <v>0</v>
          </cell>
          <cell r="F11473">
            <v>0</v>
          </cell>
          <cell r="G11473">
            <v>0</v>
          </cell>
        </row>
        <row r="11474">
          <cell r="A11474" t="str">
            <v/>
          </cell>
          <cell r="B11474" t="str">
            <v/>
          </cell>
          <cell r="C11474">
            <v>0</v>
          </cell>
          <cell r="D11474" t="str">
            <v/>
          </cell>
          <cell r="E11474">
            <v>0</v>
          </cell>
          <cell r="F11474">
            <v>0</v>
          </cell>
          <cell r="G11474">
            <v>0</v>
          </cell>
        </row>
        <row r="11475">
          <cell r="A11475" t="str">
            <v/>
          </cell>
          <cell r="B11475" t="str">
            <v/>
          </cell>
          <cell r="C11475">
            <v>0</v>
          </cell>
          <cell r="D11475" t="str">
            <v/>
          </cell>
          <cell r="E11475">
            <v>0</v>
          </cell>
          <cell r="F11475">
            <v>0</v>
          </cell>
          <cell r="G11475">
            <v>0</v>
          </cell>
        </row>
        <row r="11476">
          <cell r="A11476">
            <v>0</v>
          </cell>
          <cell r="B11476">
            <v>0</v>
          </cell>
          <cell r="C11476">
            <v>0</v>
          </cell>
          <cell r="D11476">
            <v>0</v>
          </cell>
          <cell r="E11476">
            <v>0</v>
          </cell>
          <cell r="F11476" t="str">
            <v>Total A</v>
          </cell>
          <cell r="G11476">
            <v>0</v>
          </cell>
        </row>
        <row r="11477">
          <cell r="A11477">
            <v>0</v>
          </cell>
          <cell r="B11477">
            <v>0</v>
          </cell>
          <cell r="C11477" t="str">
            <v>B - MANO DE OBRA</v>
          </cell>
          <cell r="D11477">
            <v>0</v>
          </cell>
          <cell r="E11477">
            <v>0</v>
          </cell>
          <cell r="F11477">
            <v>0</v>
          </cell>
          <cell r="G11477">
            <v>0</v>
          </cell>
        </row>
        <row r="11478">
          <cell r="A11478" t="str">
            <v/>
          </cell>
          <cell r="B11478">
            <v>0</v>
          </cell>
          <cell r="C11478">
            <v>0</v>
          </cell>
          <cell r="D11478" t="str">
            <v/>
          </cell>
          <cell r="E11478">
            <v>0</v>
          </cell>
          <cell r="F11478">
            <v>0</v>
          </cell>
          <cell r="G11478">
            <v>0</v>
          </cell>
        </row>
        <row r="11479">
          <cell r="A11479" t="str">
            <v/>
          </cell>
          <cell r="B11479">
            <v>0</v>
          </cell>
          <cell r="C11479">
            <v>0</v>
          </cell>
          <cell r="D11479" t="str">
            <v/>
          </cell>
          <cell r="E11479">
            <v>0</v>
          </cell>
          <cell r="F11479">
            <v>0</v>
          </cell>
          <cell r="G11479">
            <v>0</v>
          </cell>
        </row>
        <row r="11480">
          <cell r="A11480" t="str">
            <v/>
          </cell>
          <cell r="B11480">
            <v>0</v>
          </cell>
          <cell r="C11480">
            <v>0</v>
          </cell>
          <cell r="D11480" t="str">
            <v/>
          </cell>
          <cell r="E11480">
            <v>0</v>
          </cell>
          <cell r="F11480">
            <v>0</v>
          </cell>
          <cell r="G11480">
            <v>0</v>
          </cell>
        </row>
        <row r="11481">
          <cell r="A11481" t="str">
            <v/>
          </cell>
          <cell r="B11481">
            <v>0</v>
          </cell>
          <cell r="C11481">
            <v>0</v>
          </cell>
          <cell r="D11481" t="str">
            <v/>
          </cell>
          <cell r="E11481">
            <v>0</v>
          </cell>
          <cell r="F11481">
            <v>0</v>
          </cell>
          <cell r="G11481">
            <v>0</v>
          </cell>
        </row>
        <row r="11482">
          <cell r="A11482" t="str">
            <v/>
          </cell>
          <cell r="B11482">
            <v>0</v>
          </cell>
          <cell r="C11482">
            <v>0</v>
          </cell>
          <cell r="D11482" t="str">
            <v/>
          </cell>
          <cell r="E11482">
            <v>0</v>
          </cell>
          <cell r="F11482">
            <v>0</v>
          </cell>
          <cell r="G11482">
            <v>0</v>
          </cell>
        </row>
        <row r="11483">
          <cell r="A11483" t="str">
            <v/>
          </cell>
          <cell r="B11483">
            <v>0</v>
          </cell>
          <cell r="C11483">
            <v>0</v>
          </cell>
          <cell r="D11483" t="str">
            <v/>
          </cell>
          <cell r="E11483">
            <v>0</v>
          </cell>
          <cell r="F11483">
            <v>0</v>
          </cell>
          <cell r="G11483">
            <v>0</v>
          </cell>
        </row>
        <row r="11484">
          <cell r="A11484" t="str">
            <v/>
          </cell>
          <cell r="B11484">
            <v>0</v>
          </cell>
          <cell r="C11484">
            <v>0</v>
          </cell>
          <cell r="D11484" t="str">
            <v/>
          </cell>
          <cell r="E11484">
            <v>0</v>
          </cell>
          <cell r="F11484">
            <v>0</v>
          </cell>
          <cell r="G11484">
            <v>0</v>
          </cell>
        </row>
        <row r="11485">
          <cell r="A11485" t="str">
            <v/>
          </cell>
          <cell r="B11485">
            <v>0</v>
          </cell>
          <cell r="C11485">
            <v>0</v>
          </cell>
          <cell r="D11485" t="str">
            <v/>
          </cell>
          <cell r="E11485">
            <v>0</v>
          </cell>
          <cell r="F11485">
            <v>0</v>
          </cell>
          <cell r="G11485">
            <v>0</v>
          </cell>
        </row>
        <row r="11486">
          <cell r="A11486">
            <v>0</v>
          </cell>
          <cell r="B11486">
            <v>0</v>
          </cell>
          <cell r="C11486">
            <v>0</v>
          </cell>
          <cell r="D11486">
            <v>0</v>
          </cell>
          <cell r="E11486">
            <v>0</v>
          </cell>
          <cell r="F11486" t="str">
            <v>Total B</v>
          </cell>
          <cell r="G11486">
            <v>0</v>
          </cell>
        </row>
        <row r="11487">
          <cell r="A11487">
            <v>0</v>
          </cell>
          <cell r="B11487">
            <v>0</v>
          </cell>
          <cell r="C11487" t="str">
            <v>C - EQUIPOS</v>
          </cell>
          <cell r="D11487">
            <v>0</v>
          </cell>
          <cell r="E11487">
            <v>0</v>
          </cell>
          <cell r="F11487">
            <v>0</v>
          </cell>
          <cell r="G11487">
            <v>0</v>
          </cell>
        </row>
        <row r="11488">
          <cell r="A11488" t="str">
            <v/>
          </cell>
          <cell r="B11488" t="str">
            <v/>
          </cell>
          <cell r="C11488">
            <v>0</v>
          </cell>
          <cell r="D11488" t="str">
            <v/>
          </cell>
          <cell r="E11488">
            <v>0</v>
          </cell>
          <cell r="F11488">
            <v>0</v>
          </cell>
          <cell r="G11488">
            <v>0</v>
          </cell>
        </row>
        <row r="11489">
          <cell r="A11489" t="str">
            <v/>
          </cell>
          <cell r="B11489" t="str">
            <v/>
          </cell>
          <cell r="C11489">
            <v>0</v>
          </cell>
          <cell r="D11489" t="str">
            <v/>
          </cell>
          <cell r="E11489">
            <v>0</v>
          </cell>
          <cell r="F11489">
            <v>0</v>
          </cell>
          <cell r="G11489">
            <v>0</v>
          </cell>
        </row>
        <row r="11490">
          <cell r="A11490" t="str">
            <v/>
          </cell>
          <cell r="B11490" t="str">
            <v/>
          </cell>
          <cell r="C11490">
            <v>0</v>
          </cell>
          <cell r="D11490" t="str">
            <v/>
          </cell>
          <cell r="E11490">
            <v>0</v>
          </cell>
          <cell r="F11490">
            <v>0</v>
          </cell>
          <cell r="G11490">
            <v>0</v>
          </cell>
        </row>
        <row r="11491">
          <cell r="A11491" t="str">
            <v/>
          </cell>
          <cell r="B11491" t="str">
            <v/>
          </cell>
          <cell r="C11491">
            <v>0</v>
          </cell>
          <cell r="D11491" t="str">
            <v/>
          </cell>
          <cell r="E11491">
            <v>0</v>
          </cell>
          <cell r="F11491">
            <v>0</v>
          </cell>
          <cell r="G11491">
            <v>0</v>
          </cell>
        </row>
        <row r="11492">
          <cell r="A11492" t="str">
            <v/>
          </cell>
          <cell r="B11492" t="str">
            <v/>
          </cell>
          <cell r="C11492">
            <v>0</v>
          </cell>
          <cell r="D11492" t="str">
            <v/>
          </cell>
          <cell r="E11492">
            <v>0</v>
          </cell>
          <cell r="F11492">
            <v>0</v>
          </cell>
          <cell r="G11492">
            <v>0</v>
          </cell>
        </row>
        <row r="11493">
          <cell r="A11493" t="str">
            <v/>
          </cell>
          <cell r="B11493" t="str">
            <v/>
          </cell>
          <cell r="C11493">
            <v>0</v>
          </cell>
          <cell r="D11493" t="str">
            <v/>
          </cell>
          <cell r="E11493">
            <v>0</v>
          </cell>
          <cell r="F11493">
            <v>0</v>
          </cell>
          <cell r="G11493">
            <v>0</v>
          </cell>
        </row>
        <row r="11494">
          <cell r="A11494" t="str">
            <v/>
          </cell>
          <cell r="B11494" t="str">
            <v/>
          </cell>
          <cell r="C11494">
            <v>0</v>
          </cell>
          <cell r="D11494" t="str">
            <v/>
          </cell>
          <cell r="E11494">
            <v>0</v>
          </cell>
          <cell r="F11494">
            <v>0</v>
          </cell>
          <cell r="G11494">
            <v>0</v>
          </cell>
        </row>
        <row r="11495">
          <cell r="A11495" t="str">
            <v/>
          </cell>
          <cell r="B11495" t="str">
            <v/>
          </cell>
          <cell r="C11495">
            <v>0</v>
          </cell>
          <cell r="D11495" t="str">
            <v/>
          </cell>
          <cell r="E11495">
            <v>0</v>
          </cell>
          <cell r="F11495">
            <v>0</v>
          </cell>
          <cell r="G11495">
            <v>0</v>
          </cell>
        </row>
        <row r="11496">
          <cell r="A11496" t="str">
            <v/>
          </cell>
          <cell r="B11496" t="str">
            <v/>
          </cell>
          <cell r="C11496">
            <v>0</v>
          </cell>
          <cell r="D11496" t="str">
            <v/>
          </cell>
          <cell r="E11496">
            <v>0</v>
          </cell>
          <cell r="F11496">
            <v>0</v>
          </cell>
          <cell r="G11496">
            <v>0</v>
          </cell>
        </row>
        <row r="11497">
          <cell r="A11497">
            <v>0</v>
          </cell>
          <cell r="B11497">
            <v>0</v>
          </cell>
          <cell r="C11497">
            <v>0</v>
          </cell>
          <cell r="D11497">
            <v>0</v>
          </cell>
          <cell r="E11497">
            <v>0</v>
          </cell>
          <cell r="F11497" t="str">
            <v>Total C</v>
          </cell>
          <cell r="G11497">
            <v>0</v>
          </cell>
        </row>
        <row r="11498">
          <cell r="A11498">
            <v>0</v>
          </cell>
          <cell r="B11498">
            <v>0</v>
          </cell>
          <cell r="C11498">
            <v>0</v>
          </cell>
          <cell r="D11498">
            <v>0</v>
          </cell>
          <cell r="E11498">
            <v>0</v>
          </cell>
          <cell r="F11498">
            <v>0</v>
          </cell>
          <cell r="G11498">
            <v>0</v>
          </cell>
        </row>
        <row r="11499">
          <cell r="A11499" t="str">
            <v/>
          </cell>
          <cell r="B11499" t="str">
            <v/>
          </cell>
          <cell r="C11499">
            <v>0</v>
          </cell>
          <cell r="D11499" t="str">
            <v>Costo  Neto</v>
          </cell>
          <cell r="E11499">
            <v>0</v>
          </cell>
          <cell r="F11499" t="str">
            <v>Total D=A+B+C</v>
          </cell>
          <cell r="G11499">
            <v>0</v>
          </cell>
        </row>
        <row r="11501">
          <cell r="A11501" t="str">
            <v>ANALISIS DE PRECIOS</v>
          </cell>
          <cell r="B11501">
            <v>0</v>
          </cell>
          <cell r="C11501">
            <v>0</v>
          </cell>
          <cell r="D11501">
            <v>0</v>
          </cell>
          <cell r="E11501">
            <v>0</v>
          </cell>
          <cell r="F11501">
            <v>0</v>
          </cell>
          <cell r="G11501">
            <v>0</v>
          </cell>
        </row>
        <row r="11502">
          <cell r="A11502" t="str">
            <v>COMITENTE:</v>
          </cell>
          <cell r="B11502" t="str">
            <v>DIRECCIÓN DE ARQUITECTURA</v>
          </cell>
          <cell r="C11502">
            <v>0</v>
          </cell>
          <cell r="D11502">
            <v>0</v>
          </cell>
          <cell r="E11502">
            <v>0</v>
          </cell>
          <cell r="F11502">
            <v>0</v>
          </cell>
          <cell r="G11502">
            <v>0</v>
          </cell>
        </row>
        <row r="11503">
          <cell r="A11503" t="str">
            <v>CONTRATISTA:</v>
          </cell>
          <cell r="B11503" t="str">
            <v>FUNCIONALES SIGOP</v>
          </cell>
          <cell r="C11503">
            <v>0</v>
          </cell>
          <cell r="D11503">
            <v>0</v>
          </cell>
          <cell r="E11503">
            <v>0</v>
          </cell>
          <cell r="F11503">
            <v>0</v>
          </cell>
          <cell r="G11503">
            <v>0</v>
          </cell>
        </row>
        <row r="11504">
          <cell r="A11504" t="str">
            <v>OBRA:</v>
          </cell>
          <cell r="B11504" t="str">
            <v>PRUEBA PLANILLA DE MEDICION</v>
          </cell>
          <cell r="C11504">
            <v>0</v>
          </cell>
          <cell r="D11504">
            <v>0</v>
          </cell>
          <cell r="E11504">
            <v>0</v>
          </cell>
          <cell r="F11504" t="str">
            <v>PRECIOS A:</v>
          </cell>
          <cell r="G11504">
            <v>0</v>
          </cell>
        </row>
        <row r="11505">
          <cell r="A11505" t="str">
            <v>UBICACIÓN:</v>
          </cell>
          <cell r="B11505" t="str">
            <v>CENTRO CIVICO</v>
          </cell>
          <cell r="C11505">
            <v>0</v>
          </cell>
          <cell r="D11505">
            <v>0</v>
          </cell>
          <cell r="E11505">
            <v>0</v>
          </cell>
          <cell r="F11505">
            <v>0</v>
          </cell>
          <cell r="G11505">
            <v>0</v>
          </cell>
        </row>
        <row r="11506">
          <cell r="A11506" t="str">
            <v>RUBRO:</v>
          </cell>
          <cell r="B11506" t="str">
            <v/>
          </cell>
          <cell r="C11506" t="str">
            <v/>
          </cell>
          <cell r="D11506">
            <v>0</v>
          </cell>
          <cell r="E11506">
            <v>0</v>
          </cell>
          <cell r="F11506">
            <v>0</v>
          </cell>
          <cell r="G11506">
            <v>0</v>
          </cell>
        </row>
        <row r="11507">
          <cell r="A11507" t="str">
            <v>ITEM:</v>
          </cell>
          <cell r="B11507" t="str">
            <v/>
          </cell>
          <cell r="C11507" t="str">
            <v/>
          </cell>
          <cell r="D11507">
            <v>0</v>
          </cell>
          <cell r="E11507">
            <v>0</v>
          </cell>
          <cell r="F11507" t="str">
            <v>UNIDAD:</v>
          </cell>
          <cell r="G11507" t="str">
            <v/>
          </cell>
        </row>
        <row r="11508">
          <cell r="A11508">
            <v>0</v>
          </cell>
          <cell r="B11508">
            <v>0</v>
          </cell>
          <cell r="C11508">
            <v>0</v>
          </cell>
          <cell r="D11508">
            <v>0</v>
          </cell>
          <cell r="E11508">
            <v>0</v>
          </cell>
          <cell r="F11508">
            <v>0</v>
          </cell>
          <cell r="G11508">
            <v>0</v>
          </cell>
        </row>
        <row r="11509">
          <cell r="A11509" t="str">
            <v>DATOS REDETERMINACION</v>
          </cell>
          <cell r="B11509">
            <v>0</v>
          </cell>
          <cell r="C11509" t="str">
            <v>DESIGNACION</v>
          </cell>
          <cell r="D11509" t="str">
            <v>U</v>
          </cell>
          <cell r="E11509" t="str">
            <v>Cantidad</v>
          </cell>
          <cell r="F11509" t="str">
            <v>$ Unitarios</v>
          </cell>
          <cell r="G11509" t="str">
            <v>$ Parcial</v>
          </cell>
        </row>
        <row r="11510">
          <cell r="A11510" t="str">
            <v>CÓDIGO</v>
          </cell>
          <cell r="B11510" t="str">
            <v>DESCRIPCIÓN</v>
          </cell>
          <cell r="C11510">
            <v>0</v>
          </cell>
          <cell r="D11510">
            <v>0</v>
          </cell>
          <cell r="E11510">
            <v>0</v>
          </cell>
          <cell r="F11510">
            <v>0</v>
          </cell>
          <cell r="G11510">
            <v>0</v>
          </cell>
        </row>
        <row r="11511">
          <cell r="A11511">
            <v>0</v>
          </cell>
          <cell r="B11511">
            <v>0</v>
          </cell>
          <cell r="C11511" t="str">
            <v>A - MATERIALES</v>
          </cell>
          <cell r="D11511">
            <v>0</v>
          </cell>
          <cell r="E11511">
            <v>0</v>
          </cell>
          <cell r="F11511">
            <v>0</v>
          </cell>
          <cell r="G11511">
            <v>0</v>
          </cell>
        </row>
        <row r="11512">
          <cell r="A11512" t="str">
            <v/>
          </cell>
          <cell r="B11512" t="str">
            <v/>
          </cell>
          <cell r="C11512">
            <v>0</v>
          </cell>
          <cell r="D11512" t="str">
            <v/>
          </cell>
          <cell r="E11512">
            <v>0</v>
          </cell>
          <cell r="F11512">
            <v>0</v>
          </cell>
          <cell r="G11512">
            <v>0</v>
          </cell>
        </row>
        <row r="11513">
          <cell r="A11513" t="str">
            <v/>
          </cell>
          <cell r="B11513" t="str">
            <v/>
          </cell>
          <cell r="C11513">
            <v>0</v>
          </cell>
          <cell r="D11513" t="str">
            <v/>
          </cell>
          <cell r="E11513">
            <v>0</v>
          </cell>
          <cell r="F11513">
            <v>0</v>
          </cell>
          <cell r="G11513">
            <v>0</v>
          </cell>
        </row>
        <row r="11514">
          <cell r="A11514" t="str">
            <v/>
          </cell>
          <cell r="B11514" t="str">
            <v/>
          </cell>
          <cell r="C11514">
            <v>0</v>
          </cell>
          <cell r="D11514" t="str">
            <v/>
          </cell>
          <cell r="E11514">
            <v>0</v>
          </cell>
          <cell r="F11514">
            <v>0</v>
          </cell>
          <cell r="G11514">
            <v>0</v>
          </cell>
        </row>
        <row r="11515">
          <cell r="A11515" t="str">
            <v/>
          </cell>
          <cell r="B11515" t="str">
            <v/>
          </cell>
          <cell r="C11515">
            <v>0</v>
          </cell>
          <cell r="D11515" t="str">
            <v/>
          </cell>
          <cell r="E11515">
            <v>0</v>
          </cell>
          <cell r="F11515">
            <v>0</v>
          </cell>
          <cell r="G11515">
            <v>0</v>
          </cell>
        </row>
        <row r="11516">
          <cell r="A11516" t="str">
            <v/>
          </cell>
          <cell r="B11516" t="str">
            <v/>
          </cell>
          <cell r="C11516">
            <v>0</v>
          </cell>
          <cell r="D11516" t="str">
            <v/>
          </cell>
          <cell r="E11516">
            <v>0</v>
          </cell>
          <cell r="F11516">
            <v>0</v>
          </cell>
          <cell r="G11516">
            <v>0</v>
          </cell>
        </row>
        <row r="11517">
          <cell r="A11517" t="str">
            <v/>
          </cell>
          <cell r="B11517" t="str">
            <v/>
          </cell>
          <cell r="C11517">
            <v>0</v>
          </cell>
          <cell r="D11517" t="str">
            <v/>
          </cell>
          <cell r="E11517">
            <v>0</v>
          </cell>
          <cell r="F11517">
            <v>0</v>
          </cell>
          <cell r="G11517">
            <v>0</v>
          </cell>
        </row>
        <row r="11518">
          <cell r="A11518" t="str">
            <v/>
          </cell>
          <cell r="B11518" t="str">
            <v/>
          </cell>
          <cell r="C11518">
            <v>0</v>
          </cell>
          <cell r="D11518" t="str">
            <v/>
          </cell>
          <cell r="E11518">
            <v>0</v>
          </cell>
          <cell r="F11518">
            <v>0</v>
          </cell>
          <cell r="G11518">
            <v>0</v>
          </cell>
        </row>
        <row r="11519">
          <cell r="A11519" t="str">
            <v/>
          </cell>
          <cell r="B11519" t="str">
            <v/>
          </cell>
          <cell r="C11519">
            <v>0</v>
          </cell>
          <cell r="D11519" t="str">
            <v/>
          </cell>
          <cell r="E11519">
            <v>0</v>
          </cell>
          <cell r="F11519">
            <v>0</v>
          </cell>
          <cell r="G11519">
            <v>0</v>
          </cell>
        </row>
        <row r="11520">
          <cell r="A11520" t="str">
            <v/>
          </cell>
          <cell r="B11520" t="str">
            <v/>
          </cell>
          <cell r="C11520">
            <v>0</v>
          </cell>
          <cell r="D11520" t="str">
            <v/>
          </cell>
          <cell r="E11520">
            <v>0</v>
          </cell>
          <cell r="F11520">
            <v>0</v>
          </cell>
          <cell r="G11520">
            <v>0</v>
          </cell>
        </row>
        <row r="11521">
          <cell r="A11521" t="str">
            <v/>
          </cell>
          <cell r="B11521" t="str">
            <v/>
          </cell>
          <cell r="C11521">
            <v>0</v>
          </cell>
          <cell r="D11521" t="str">
            <v/>
          </cell>
          <cell r="E11521">
            <v>0</v>
          </cell>
          <cell r="F11521">
            <v>0</v>
          </cell>
          <cell r="G11521">
            <v>0</v>
          </cell>
        </row>
        <row r="11522">
          <cell r="A11522" t="str">
            <v/>
          </cell>
          <cell r="B11522" t="str">
            <v/>
          </cell>
          <cell r="C11522">
            <v>0</v>
          </cell>
          <cell r="D11522" t="str">
            <v/>
          </cell>
          <cell r="E11522">
            <v>0</v>
          </cell>
          <cell r="F11522">
            <v>0</v>
          </cell>
          <cell r="G11522">
            <v>0</v>
          </cell>
        </row>
        <row r="11523">
          <cell r="A11523" t="str">
            <v/>
          </cell>
          <cell r="B11523" t="str">
            <v/>
          </cell>
          <cell r="C11523">
            <v>0</v>
          </cell>
          <cell r="D11523" t="str">
            <v/>
          </cell>
          <cell r="E11523">
            <v>0</v>
          </cell>
          <cell r="F11523">
            <v>0</v>
          </cell>
          <cell r="G11523">
            <v>0</v>
          </cell>
        </row>
        <row r="11524">
          <cell r="A11524" t="str">
            <v/>
          </cell>
          <cell r="B11524" t="str">
            <v/>
          </cell>
          <cell r="C11524">
            <v>0</v>
          </cell>
          <cell r="D11524" t="str">
            <v/>
          </cell>
          <cell r="E11524">
            <v>0</v>
          </cell>
          <cell r="F11524">
            <v>0</v>
          </cell>
          <cell r="G11524">
            <v>0</v>
          </cell>
        </row>
        <row r="11525">
          <cell r="A11525" t="str">
            <v/>
          </cell>
          <cell r="B11525" t="str">
            <v/>
          </cell>
          <cell r="C11525">
            <v>0</v>
          </cell>
          <cell r="D11525" t="str">
            <v/>
          </cell>
          <cell r="E11525">
            <v>0</v>
          </cell>
          <cell r="F11525">
            <v>0</v>
          </cell>
          <cell r="G11525">
            <v>0</v>
          </cell>
        </row>
        <row r="11526">
          <cell r="A11526">
            <v>0</v>
          </cell>
          <cell r="B11526">
            <v>0</v>
          </cell>
          <cell r="C11526">
            <v>0</v>
          </cell>
          <cell r="D11526">
            <v>0</v>
          </cell>
          <cell r="E11526">
            <v>0</v>
          </cell>
          <cell r="F11526" t="str">
            <v>Total A</v>
          </cell>
          <cell r="G11526">
            <v>0</v>
          </cell>
        </row>
        <row r="11527">
          <cell r="A11527">
            <v>0</v>
          </cell>
          <cell r="B11527">
            <v>0</v>
          </cell>
          <cell r="C11527" t="str">
            <v>B - MANO DE OBRA</v>
          </cell>
          <cell r="D11527">
            <v>0</v>
          </cell>
          <cell r="E11527">
            <v>0</v>
          </cell>
          <cell r="F11527">
            <v>0</v>
          </cell>
          <cell r="G11527">
            <v>0</v>
          </cell>
        </row>
        <row r="11528">
          <cell r="A11528" t="str">
            <v/>
          </cell>
          <cell r="B11528">
            <v>0</v>
          </cell>
          <cell r="C11528">
            <v>0</v>
          </cell>
          <cell r="D11528" t="str">
            <v/>
          </cell>
          <cell r="E11528">
            <v>0</v>
          </cell>
          <cell r="F11528">
            <v>0</v>
          </cell>
          <cell r="G11528">
            <v>0</v>
          </cell>
        </row>
        <row r="11529">
          <cell r="A11529" t="str">
            <v/>
          </cell>
          <cell r="B11529">
            <v>0</v>
          </cell>
          <cell r="C11529">
            <v>0</v>
          </cell>
          <cell r="D11529" t="str">
            <v/>
          </cell>
          <cell r="E11529">
            <v>0</v>
          </cell>
          <cell r="F11529">
            <v>0</v>
          </cell>
          <cell r="G11529">
            <v>0</v>
          </cell>
        </row>
        <row r="11530">
          <cell r="A11530" t="str">
            <v/>
          </cell>
          <cell r="B11530">
            <v>0</v>
          </cell>
          <cell r="C11530">
            <v>0</v>
          </cell>
          <cell r="D11530" t="str">
            <v/>
          </cell>
          <cell r="E11530">
            <v>0</v>
          </cell>
          <cell r="F11530">
            <v>0</v>
          </cell>
          <cell r="G11530">
            <v>0</v>
          </cell>
        </row>
        <row r="11531">
          <cell r="A11531" t="str">
            <v/>
          </cell>
          <cell r="B11531">
            <v>0</v>
          </cell>
          <cell r="C11531">
            <v>0</v>
          </cell>
          <cell r="D11531" t="str">
            <v/>
          </cell>
          <cell r="E11531">
            <v>0</v>
          </cell>
          <cell r="F11531">
            <v>0</v>
          </cell>
          <cell r="G11531">
            <v>0</v>
          </cell>
        </row>
        <row r="11532">
          <cell r="A11532" t="str">
            <v/>
          </cell>
          <cell r="B11532">
            <v>0</v>
          </cell>
          <cell r="C11532">
            <v>0</v>
          </cell>
          <cell r="D11532" t="str">
            <v/>
          </cell>
          <cell r="E11532">
            <v>0</v>
          </cell>
          <cell r="F11532">
            <v>0</v>
          </cell>
          <cell r="G11532">
            <v>0</v>
          </cell>
        </row>
        <row r="11533">
          <cell r="A11533" t="str">
            <v/>
          </cell>
          <cell r="B11533">
            <v>0</v>
          </cell>
          <cell r="C11533">
            <v>0</v>
          </cell>
          <cell r="D11533" t="str">
            <v/>
          </cell>
          <cell r="E11533">
            <v>0</v>
          </cell>
          <cell r="F11533">
            <v>0</v>
          </cell>
          <cell r="G11533">
            <v>0</v>
          </cell>
        </row>
        <row r="11534">
          <cell r="A11534" t="str">
            <v/>
          </cell>
          <cell r="B11534">
            <v>0</v>
          </cell>
          <cell r="C11534">
            <v>0</v>
          </cell>
          <cell r="D11534" t="str">
            <v/>
          </cell>
          <cell r="E11534">
            <v>0</v>
          </cell>
          <cell r="F11534">
            <v>0</v>
          </cell>
          <cell r="G11534">
            <v>0</v>
          </cell>
        </row>
        <row r="11535">
          <cell r="A11535" t="str">
            <v/>
          </cell>
          <cell r="B11535">
            <v>0</v>
          </cell>
          <cell r="C11535">
            <v>0</v>
          </cell>
          <cell r="D11535" t="str">
            <v/>
          </cell>
          <cell r="E11535">
            <v>0</v>
          </cell>
          <cell r="F11535">
            <v>0</v>
          </cell>
          <cell r="G11535">
            <v>0</v>
          </cell>
        </row>
        <row r="11536">
          <cell r="A11536">
            <v>0</v>
          </cell>
          <cell r="B11536">
            <v>0</v>
          </cell>
          <cell r="C11536">
            <v>0</v>
          </cell>
          <cell r="D11536">
            <v>0</v>
          </cell>
          <cell r="E11536">
            <v>0</v>
          </cell>
          <cell r="F11536" t="str">
            <v>Total B</v>
          </cell>
          <cell r="G11536">
            <v>0</v>
          </cell>
        </row>
        <row r="11537">
          <cell r="A11537">
            <v>0</v>
          </cell>
          <cell r="B11537">
            <v>0</v>
          </cell>
          <cell r="C11537" t="str">
            <v>C - EQUIPOS</v>
          </cell>
          <cell r="D11537">
            <v>0</v>
          </cell>
          <cell r="E11537">
            <v>0</v>
          </cell>
          <cell r="F11537">
            <v>0</v>
          </cell>
          <cell r="G11537">
            <v>0</v>
          </cell>
        </row>
        <row r="11538">
          <cell r="A11538" t="str">
            <v/>
          </cell>
          <cell r="B11538" t="str">
            <v/>
          </cell>
          <cell r="C11538">
            <v>0</v>
          </cell>
          <cell r="D11538" t="str">
            <v/>
          </cell>
          <cell r="E11538">
            <v>0</v>
          </cell>
          <cell r="F11538">
            <v>0</v>
          </cell>
          <cell r="G11538">
            <v>0</v>
          </cell>
        </row>
        <row r="11539">
          <cell r="A11539" t="str">
            <v/>
          </cell>
          <cell r="B11539" t="str">
            <v/>
          </cell>
          <cell r="C11539">
            <v>0</v>
          </cell>
          <cell r="D11539" t="str">
            <v/>
          </cell>
          <cell r="E11539">
            <v>0</v>
          </cell>
          <cell r="F11539">
            <v>0</v>
          </cell>
          <cell r="G11539">
            <v>0</v>
          </cell>
        </row>
        <row r="11540">
          <cell r="A11540" t="str">
            <v/>
          </cell>
          <cell r="B11540" t="str">
            <v/>
          </cell>
          <cell r="C11540">
            <v>0</v>
          </cell>
          <cell r="D11540" t="str">
            <v/>
          </cell>
          <cell r="E11540">
            <v>0</v>
          </cell>
          <cell r="F11540">
            <v>0</v>
          </cell>
          <cell r="G11540">
            <v>0</v>
          </cell>
        </row>
        <row r="11541">
          <cell r="A11541" t="str">
            <v/>
          </cell>
          <cell r="B11541" t="str">
            <v/>
          </cell>
          <cell r="C11541">
            <v>0</v>
          </cell>
          <cell r="D11541" t="str">
            <v/>
          </cell>
          <cell r="E11541">
            <v>0</v>
          </cell>
          <cell r="F11541">
            <v>0</v>
          </cell>
          <cell r="G11541">
            <v>0</v>
          </cell>
        </row>
        <row r="11542">
          <cell r="A11542" t="str">
            <v/>
          </cell>
          <cell r="B11542" t="str">
            <v/>
          </cell>
          <cell r="C11542">
            <v>0</v>
          </cell>
          <cell r="D11542" t="str">
            <v/>
          </cell>
          <cell r="E11542">
            <v>0</v>
          </cell>
          <cell r="F11542">
            <v>0</v>
          </cell>
          <cell r="G11542">
            <v>0</v>
          </cell>
        </row>
        <row r="11543">
          <cell r="A11543" t="str">
            <v/>
          </cell>
          <cell r="B11543" t="str">
            <v/>
          </cell>
          <cell r="C11543">
            <v>0</v>
          </cell>
          <cell r="D11543" t="str">
            <v/>
          </cell>
          <cell r="E11543">
            <v>0</v>
          </cell>
          <cell r="F11543">
            <v>0</v>
          </cell>
          <cell r="G11543">
            <v>0</v>
          </cell>
        </row>
        <row r="11544">
          <cell r="A11544" t="str">
            <v/>
          </cell>
          <cell r="B11544" t="str">
            <v/>
          </cell>
          <cell r="C11544">
            <v>0</v>
          </cell>
          <cell r="D11544" t="str">
            <v/>
          </cell>
          <cell r="E11544">
            <v>0</v>
          </cell>
          <cell r="F11544">
            <v>0</v>
          </cell>
          <cell r="G11544">
            <v>0</v>
          </cell>
        </row>
        <row r="11545">
          <cell r="A11545" t="str">
            <v/>
          </cell>
          <cell r="B11545" t="str">
            <v/>
          </cell>
          <cell r="C11545">
            <v>0</v>
          </cell>
          <cell r="D11545" t="str">
            <v/>
          </cell>
          <cell r="E11545">
            <v>0</v>
          </cell>
          <cell r="F11545">
            <v>0</v>
          </cell>
          <cell r="G11545">
            <v>0</v>
          </cell>
        </row>
        <row r="11546">
          <cell r="A11546" t="str">
            <v/>
          </cell>
          <cell r="B11546" t="str">
            <v/>
          </cell>
          <cell r="C11546">
            <v>0</v>
          </cell>
          <cell r="D11546" t="str">
            <v/>
          </cell>
          <cell r="E11546">
            <v>0</v>
          </cell>
          <cell r="F11546">
            <v>0</v>
          </cell>
          <cell r="G11546">
            <v>0</v>
          </cell>
        </row>
        <row r="11547">
          <cell r="A11547">
            <v>0</v>
          </cell>
          <cell r="B11547">
            <v>0</v>
          </cell>
          <cell r="C11547">
            <v>0</v>
          </cell>
          <cell r="D11547">
            <v>0</v>
          </cell>
          <cell r="E11547">
            <v>0</v>
          </cell>
          <cell r="F11547" t="str">
            <v>Total C</v>
          </cell>
          <cell r="G11547">
            <v>0</v>
          </cell>
        </row>
        <row r="11548">
          <cell r="A11548">
            <v>0</v>
          </cell>
          <cell r="B11548">
            <v>0</v>
          </cell>
          <cell r="C11548">
            <v>0</v>
          </cell>
          <cell r="D11548">
            <v>0</v>
          </cell>
          <cell r="E11548">
            <v>0</v>
          </cell>
          <cell r="F11548">
            <v>0</v>
          </cell>
          <cell r="G11548">
            <v>0</v>
          </cell>
        </row>
        <row r="11549">
          <cell r="A11549" t="str">
            <v/>
          </cell>
          <cell r="B11549" t="str">
            <v/>
          </cell>
          <cell r="C11549">
            <v>0</v>
          </cell>
          <cell r="D11549" t="str">
            <v>Costo  Neto</v>
          </cell>
          <cell r="E11549">
            <v>0</v>
          </cell>
          <cell r="F11549" t="str">
            <v>Total D=A+B+C</v>
          </cell>
          <cell r="G11549">
            <v>0</v>
          </cell>
        </row>
        <row r="11551">
          <cell r="A11551" t="str">
            <v>ANALISIS DE PRECIOS</v>
          </cell>
          <cell r="B11551">
            <v>0</v>
          </cell>
          <cell r="C11551">
            <v>0</v>
          </cell>
          <cell r="D11551">
            <v>0</v>
          </cell>
          <cell r="E11551">
            <v>0</v>
          </cell>
          <cell r="F11551">
            <v>0</v>
          </cell>
          <cell r="G11551">
            <v>0</v>
          </cell>
        </row>
        <row r="11552">
          <cell r="A11552" t="str">
            <v>COMITENTE:</v>
          </cell>
          <cell r="B11552" t="str">
            <v>DIRECCIÓN DE ARQUITECTURA</v>
          </cell>
          <cell r="C11552">
            <v>0</v>
          </cell>
          <cell r="D11552">
            <v>0</v>
          </cell>
          <cell r="E11552">
            <v>0</v>
          </cell>
          <cell r="F11552">
            <v>0</v>
          </cell>
          <cell r="G11552">
            <v>0</v>
          </cell>
        </row>
        <row r="11553">
          <cell r="A11553" t="str">
            <v>CONTRATISTA:</v>
          </cell>
          <cell r="B11553" t="str">
            <v>FUNCIONALES SIGOP</v>
          </cell>
          <cell r="C11553">
            <v>0</v>
          </cell>
          <cell r="D11553">
            <v>0</v>
          </cell>
          <cell r="E11553">
            <v>0</v>
          </cell>
          <cell r="F11553">
            <v>0</v>
          </cell>
          <cell r="G11553">
            <v>0</v>
          </cell>
        </row>
        <row r="11554">
          <cell r="A11554" t="str">
            <v>OBRA:</v>
          </cell>
          <cell r="B11554" t="str">
            <v>PRUEBA PLANILLA DE MEDICION</v>
          </cell>
          <cell r="C11554">
            <v>0</v>
          </cell>
          <cell r="D11554">
            <v>0</v>
          </cell>
          <cell r="E11554">
            <v>0</v>
          </cell>
          <cell r="F11554" t="str">
            <v>PRECIOS A:</v>
          </cell>
          <cell r="G11554">
            <v>0</v>
          </cell>
        </row>
        <row r="11555">
          <cell r="A11555" t="str">
            <v>UBICACIÓN:</v>
          </cell>
          <cell r="B11555" t="str">
            <v>CENTRO CIVICO</v>
          </cell>
          <cell r="C11555">
            <v>0</v>
          </cell>
          <cell r="D11555">
            <v>0</v>
          </cell>
          <cell r="E11555">
            <v>0</v>
          </cell>
          <cell r="F11555">
            <v>0</v>
          </cell>
          <cell r="G11555">
            <v>0</v>
          </cell>
        </row>
        <row r="11556">
          <cell r="A11556" t="str">
            <v>RUBRO:</v>
          </cell>
          <cell r="B11556" t="str">
            <v/>
          </cell>
          <cell r="C11556" t="str">
            <v/>
          </cell>
          <cell r="D11556">
            <v>0</v>
          </cell>
          <cell r="E11556">
            <v>0</v>
          </cell>
          <cell r="F11556">
            <v>0</v>
          </cell>
          <cell r="G11556">
            <v>0</v>
          </cell>
        </row>
        <row r="11557">
          <cell r="A11557" t="str">
            <v>ITEM:</v>
          </cell>
          <cell r="B11557" t="str">
            <v/>
          </cell>
          <cell r="C11557" t="str">
            <v/>
          </cell>
          <cell r="D11557">
            <v>0</v>
          </cell>
          <cell r="E11557">
            <v>0</v>
          </cell>
          <cell r="F11557" t="str">
            <v>UNIDAD:</v>
          </cell>
          <cell r="G11557" t="str">
            <v/>
          </cell>
        </row>
        <row r="11558">
          <cell r="A11558">
            <v>0</v>
          </cell>
          <cell r="B11558">
            <v>0</v>
          </cell>
          <cell r="C11558">
            <v>0</v>
          </cell>
          <cell r="D11558">
            <v>0</v>
          </cell>
          <cell r="E11558">
            <v>0</v>
          </cell>
          <cell r="F11558">
            <v>0</v>
          </cell>
          <cell r="G11558">
            <v>0</v>
          </cell>
        </row>
        <row r="11559">
          <cell r="A11559" t="str">
            <v>DATOS REDETERMINACION</v>
          </cell>
          <cell r="B11559">
            <v>0</v>
          </cell>
          <cell r="C11559" t="str">
            <v>DESIGNACION</v>
          </cell>
          <cell r="D11559" t="str">
            <v>U</v>
          </cell>
          <cell r="E11559" t="str">
            <v>Cantidad</v>
          </cell>
          <cell r="F11559" t="str">
            <v>$ Unitarios</v>
          </cell>
          <cell r="G11559" t="str">
            <v>$ Parcial</v>
          </cell>
        </row>
        <row r="11560">
          <cell r="A11560" t="str">
            <v>CÓDIGO</v>
          </cell>
          <cell r="B11560" t="str">
            <v>DESCRIPCIÓN</v>
          </cell>
          <cell r="C11560">
            <v>0</v>
          </cell>
          <cell r="D11560">
            <v>0</v>
          </cell>
          <cell r="E11560">
            <v>0</v>
          </cell>
          <cell r="F11560">
            <v>0</v>
          </cell>
          <cell r="G11560">
            <v>0</v>
          </cell>
        </row>
        <row r="11561">
          <cell r="A11561">
            <v>0</v>
          </cell>
          <cell r="B11561">
            <v>0</v>
          </cell>
          <cell r="C11561" t="str">
            <v>A - MATERIALES</v>
          </cell>
          <cell r="D11561">
            <v>0</v>
          </cell>
          <cell r="E11561">
            <v>0</v>
          </cell>
          <cell r="F11561">
            <v>0</v>
          </cell>
          <cell r="G11561">
            <v>0</v>
          </cell>
        </row>
        <row r="11562">
          <cell r="A11562" t="str">
            <v/>
          </cell>
          <cell r="B11562" t="str">
            <v/>
          </cell>
          <cell r="C11562">
            <v>0</v>
          </cell>
          <cell r="D11562" t="str">
            <v/>
          </cell>
          <cell r="E11562">
            <v>0</v>
          </cell>
          <cell r="F11562">
            <v>0</v>
          </cell>
          <cell r="G11562">
            <v>0</v>
          </cell>
        </row>
        <row r="11563">
          <cell r="A11563" t="str">
            <v/>
          </cell>
          <cell r="B11563" t="str">
            <v/>
          </cell>
          <cell r="C11563">
            <v>0</v>
          </cell>
          <cell r="D11563" t="str">
            <v/>
          </cell>
          <cell r="E11563">
            <v>0</v>
          </cell>
          <cell r="F11563">
            <v>0</v>
          </cell>
          <cell r="G11563">
            <v>0</v>
          </cell>
        </row>
        <row r="11564">
          <cell r="A11564" t="str">
            <v/>
          </cell>
          <cell r="B11564" t="str">
            <v/>
          </cell>
          <cell r="C11564">
            <v>0</v>
          </cell>
          <cell r="D11564" t="str">
            <v/>
          </cell>
          <cell r="E11564">
            <v>0</v>
          </cell>
          <cell r="F11564">
            <v>0</v>
          </cell>
          <cell r="G11564">
            <v>0</v>
          </cell>
        </row>
        <row r="11565">
          <cell r="A11565" t="str">
            <v/>
          </cell>
          <cell r="B11565" t="str">
            <v/>
          </cell>
          <cell r="C11565">
            <v>0</v>
          </cell>
          <cell r="D11565" t="str">
            <v/>
          </cell>
          <cell r="E11565">
            <v>0</v>
          </cell>
          <cell r="F11565">
            <v>0</v>
          </cell>
          <cell r="G11565">
            <v>0</v>
          </cell>
        </row>
        <row r="11566">
          <cell r="A11566" t="str">
            <v/>
          </cell>
          <cell r="B11566" t="str">
            <v/>
          </cell>
          <cell r="C11566">
            <v>0</v>
          </cell>
          <cell r="D11566" t="str">
            <v/>
          </cell>
          <cell r="E11566">
            <v>0</v>
          </cell>
          <cell r="F11566">
            <v>0</v>
          </cell>
          <cell r="G11566">
            <v>0</v>
          </cell>
        </row>
        <row r="11567">
          <cell r="A11567" t="str">
            <v/>
          </cell>
          <cell r="B11567" t="str">
            <v/>
          </cell>
          <cell r="C11567">
            <v>0</v>
          </cell>
          <cell r="D11567" t="str">
            <v/>
          </cell>
          <cell r="E11567">
            <v>0</v>
          </cell>
          <cell r="F11567">
            <v>0</v>
          </cell>
          <cell r="G11567">
            <v>0</v>
          </cell>
        </row>
        <row r="11568">
          <cell r="A11568" t="str">
            <v/>
          </cell>
          <cell r="B11568" t="str">
            <v/>
          </cell>
          <cell r="C11568">
            <v>0</v>
          </cell>
          <cell r="D11568" t="str">
            <v/>
          </cell>
          <cell r="E11568">
            <v>0</v>
          </cell>
          <cell r="F11568">
            <v>0</v>
          </cell>
          <cell r="G11568">
            <v>0</v>
          </cell>
        </row>
        <row r="11569">
          <cell r="A11569" t="str">
            <v/>
          </cell>
          <cell r="B11569" t="str">
            <v/>
          </cell>
          <cell r="C11569">
            <v>0</v>
          </cell>
          <cell r="D11569" t="str">
            <v/>
          </cell>
          <cell r="E11569">
            <v>0</v>
          </cell>
          <cell r="F11569">
            <v>0</v>
          </cell>
          <cell r="G11569">
            <v>0</v>
          </cell>
        </row>
        <row r="11570">
          <cell r="A11570" t="str">
            <v/>
          </cell>
          <cell r="B11570" t="str">
            <v/>
          </cell>
          <cell r="C11570">
            <v>0</v>
          </cell>
          <cell r="D11570" t="str">
            <v/>
          </cell>
          <cell r="E11570">
            <v>0</v>
          </cell>
          <cell r="F11570">
            <v>0</v>
          </cell>
          <cell r="G11570">
            <v>0</v>
          </cell>
        </row>
        <row r="11571">
          <cell r="A11571" t="str">
            <v/>
          </cell>
          <cell r="B11571" t="str">
            <v/>
          </cell>
          <cell r="C11571">
            <v>0</v>
          </cell>
          <cell r="D11571" t="str">
            <v/>
          </cell>
          <cell r="E11571">
            <v>0</v>
          </cell>
          <cell r="F11571">
            <v>0</v>
          </cell>
          <cell r="G11571">
            <v>0</v>
          </cell>
        </row>
        <row r="11572">
          <cell r="A11572" t="str">
            <v/>
          </cell>
          <cell r="B11572" t="str">
            <v/>
          </cell>
          <cell r="C11572">
            <v>0</v>
          </cell>
          <cell r="D11572" t="str">
            <v/>
          </cell>
          <cell r="E11572">
            <v>0</v>
          </cell>
          <cell r="F11572">
            <v>0</v>
          </cell>
          <cell r="G11572">
            <v>0</v>
          </cell>
        </row>
        <row r="11573">
          <cell r="A11573" t="str">
            <v/>
          </cell>
          <cell r="B11573" t="str">
            <v/>
          </cell>
          <cell r="C11573">
            <v>0</v>
          </cell>
          <cell r="D11573" t="str">
            <v/>
          </cell>
          <cell r="E11573">
            <v>0</v>
          </cell>
          <cell r="F11573">
            <v>0</v>
          </cell>
          <cell r="G11573">
            <v>0</v>
          </cell>
        </row>
        <row r="11574">
          <cell r="A11574" t="str">
            <v/>
          </cell>
          <cell r="B11574" t="str">
            <v/>
          </cell>
          <cell r="C11574">
            <v>0</v>
          </cell>
          <cell r="D11574" t="str">
            <v/>
          </cell>
          <cell r="E11574">
            <v>0</v>
          </cell>
          <cell r="F11574">
            <v>0</v>
          </cell>
          <cell r="G11574">
            <v>0</v>
          </cell>
        </row>
        <row r="11575">
          <cell r="A11575" t="str">
            <v/>
          </cell>
          <cell r="B11575" t="str">
            <v/>
          </cell>
          <cell r="C11575">
            <v>0</v>
          </cell>
          <cell r="D11575" t="str">
            <v/>
          </cell>
          <cell r="E11575">
            <v>0</v>
          </cell>
          <cell r="F11575">
            <v>0</v>
          </cell>
          <cell r="G11575">
            <v>0</v>
          </cell>
        </row>
        <row r="11576">
          <cell r="A11576">
            <v>0</v>
          </cell>
          <cell r="B11576">
            <v>0</v>
          </cell>
          <cell r="C11576">
            <v>0</v>
          </cell>
          <cell r="D11576">
            <v>0</v>
          </cell>
          <cell r="E11576">
            <v>0</v>
          </cell>
          <cell r="F11576" t="str">
            <v>Total A</v>
          </cell>
          <cell r="G11576">
            <v>0</v>
          </cell>
        </row>
        <row r="11577">
          <cell r="A11577">
            <v>0</v>
          </cell>
          <cell r="B11577">
            <v>0</v>
          </cell>
          <cell r="C11577" t="str">
            <v>B - MANO DE OBRA</v>
          </cell>
          <cell r="D11577">
            <v>0</v>
          </cell>
          <cell r="E11577">
            <v>0</v>
          </cell>
          <cell r="F11577">
            <v>0</v>
          </cell>
          <cell r="G11577">
            <v>0</v>
          </cell>
        </row>
        <row r="11578">
          <cell r="A11578" t="str">
            <v/>
          </cell>
          <cell r="B11578">
            <v>0</v>
          </cell>
          <cell r="C11578">
            <v>0</v>
          </cell>
          <cell r="D11578" t="str">
            <v/>
          </cell>
          <cell r="E11578">
            <v>0</v>
          </cell>
          <cell r="F11578">
            <v>0</v>
          </cell>
          <cell r="G11578">
            <v>0</v>
          </cell>
        </row>
        <row r="11579">
          <cell r="A11579" t="str">
            <v/>
          </cell>
          <cell r="B11579">
            <v>0</v>
          </cell>
          <cell r="C11579">
            <v>0</v>
          </cell>
          <cell r="D11579" t="str">
            <v/>
          </cell>
          <cell r="E11579">
            <v>0</v>
          </cell>
          <cell r="F11579">
            <v>0</v>
          </cell>
          <cell r="G11579">
            <v>0</v>
          </cell>
        </row>
        <row r="11580">
          <cell r="A11580" t="str">
            <v/>
          </cell>
          <cell r="B11580">
            <v>0</v>
          </cell>
          <cell r="C11580">
            <v>0</v>
          </cell>
          <cell r="D11580" t="str">
            <v/>
          </cell>
          <cell r="E11580">
            <v>0</v>
          </cell>
          <cell r="F11580">
            <v>0</v>
          </cell>
          <cell r="G11580">
            <v>0</v>
          </cell>
        </row>
        <row r="11581">
          <cell r="A11581" t="str">
            <v/>
          </cell>
          <cell r="B11581">
            <v>0</v>
          </cell>
          <cell r="C11581">
            <v>0</v>
          </cell>
          <cell r="D11581" t="str">
            <v/>
          </cell>
          <cell r="E11581">
            <v>0</v>
          </cell>
          <cell r="F11581">
            <v>0</v>
          </cell>
          <cell r="G11581">
            <v>0</v>
          </cell>
        </row>
        <row r="11582">
          <cell r="A11582" t="str">
            <v/>
          </cell>
          <cell r="B11582">
            <v>0</v>
          </cell>
          <cell r="C11582">
            <v>0</v>
          </cell>
          <cell r="D11582" t="str">
            <v/>
          </cell>
          <cell r="E11582">
            <v>0</v>
          </cell>
          <cell r="F11582">
            <v>0</v>
          </cell>
          <cell r="G11582">
            <v>0</v>
          </cell>
        </row>
        <row r="11583">
          <cell r="A11583" t="str">
            <v/>
          </cell>
          <cell r="B11583">
            <v>0</v>
          </cell>
          <cell r="C11583">
            <v>0</v>
          </cell>
          <cell r="D11583" t="str">
            <v/>
          </cell>
          <cell r="E11583">
            <v>0</v>
          </cell>
          <cell r="F11583">
            <v>0</v>
          </cell>
          <cell r="G11583">
            <v>0</v>
          </cell>
        </row>
        <row r="11584">
          <cell r="A11584" t="str">
            <v/>
          </cell>
          <cell r="B11584">
            <v>0</v>
          </cell>
          <cell r="C11584">
            <v>0</v>
          </cell>
          <cell r="D11584" t="str">
            <v/>
          </cell>
          <cell r="E11584">
            <v>0</v>
          </cell>
          <cell r="F11584">
            <v>0</v>
          </cell>
          <cell r="G11584">
            <v>0</v>
          </cell>
        </row>
        <row r="11585">
          <cell r="A11585" t="str">
            <v/>
          </cell>
          <cell r="B11585">
            <v>0</v>
          </cell>
          <cell r="C11585">
            <v>0</v>
          </cell>
          <cell r="D11585" t="str">
            <v/>
          </cell>
          <cell r="E11585">
            <v>0</v>
          </cell>
          <cell r="F11585">
            <v>0</v>
          </cell>
          <cell r="G11585">
            <v>0</v>
          </cell>
        </row>
        <row r="11586">
          <cell r="A11586">
            <v>0</v>
          </cell>
          <cell r="B11586">
            <v>0</v>
          </cell>
          <cell r="C11586">
            <v>0</v>
          </cell>
          <cell r="D11586">
            <v>0</v>
          </cell>
          <cell r="E11586">
            <v>0</v>
          </cell>
          <cell r="F11586" t="str">
            <v>Total B</v>
          </cell>
          <cell r="G11586">
            <v>0</v>
          </cell>
        </row>
        <row r="11587">
          <cell r="A11587">
            <v>0</v>
          </cell>
          <cell r="B11587">
            <v>0</v>
          </cell>
          <cell r="C11587" t="str">
            <v>C - EQUIPOS</v>
          </cell>
          <cell r="D11587">
            <v>0</v>
          </cell>
          <cell r="E11587">
            <v>0</v>
          </cell>
          <cell r="F11587">
            <v>0</v>
          </cell>
          <cell r="G11587">
            <v>0</v>
          </cell>
        </row>
        <row r="11588">
          <cell r="A11588" t="str">
            <v/>
          </cell>
          <cell r="B11588" t="str">
            <v/>
          </cell>
          <cell r="C11588">
            <v>0</v>
          </cell>
          <cell r="D11588" t="str">
            <v/>
          </cell>
          <cell r="E11588">
            <v>0</v>
          </cell>
          <cell r="F11588">
            <v>0</v>
          </cell>
          <cell r="G11588">
            <v>0</v>
          </cell>
        </row>
        <row r="11589">
          <cell r="A11589" t="str">
            <v/>
          </cell>
          <cell r="B11589" t="str">
            <v/>
          </cell>
          <cell r="C11589">
            <v>0</v>
          </cell>
          <cell r="D11589" t="str">
            <v/>
          </cell>
          <cell r="E11589">
            <v>0</v>
          </cell>
          <cell r="F11589">
            <v>0</v>
          </cell>
          <cell r="G11589">
            <v>0</v>
          </cell>
        </row>
        <row r="11590">
          <cell r="A11590" t="str">
            <v/>
          </cell>
          <cell r="B11590" t="str">
            <v/>
          </cell>
          <cell r="C11590">
            <v>0</v>
          </cell>
          <cell r="D11590" t="str">
            <v/>
          </cell>
          <cell r="E11590">
            <v>0</v>
          </cell>
          <cell r="F11590">
            <v>0</v>
          </cell>
          <cell r="G11590">
            <v>0</v>
          </cell>
        </row>
        <row r="11591">
          <cell r="A11591" t="str">
            <v/>
          </cell>
          <cell r="B11591" t="str">
            <v/>
          </cell>
          <cell r="C11591">
            <v>0</v>
          </cell>
          <cell r="D11591" t="str">
            <v/>
          </cell>
          <cell r="E11591">
            <v>0</v>
          </cell>
          <cell r="F11591">
            <v>0</v>
          </cell>
          <cell r="G11591">
            <v>0</v>
          </cell>
        </row>
        <row r="11592">
          <cell r="A11592" t="str">
            <v/>
          </cell>
          <cell r="B11592" t="str">
            <v/>
          </cell>
          <cell r="C11592">
            <v>0</v>
          </cell>
          <cell r="D11592" t="str">
            <v/>
          </cell>
          <cell r="E11592">
            <v>0</v>
          </cell>
          <cell r="F11592">
            <v>0</v>
          </cell>
          <cell r="G11592">
            <v>0</v>
          </cell>
        </row>
        <row r="11593">
          <cell r="A11593" t="str">
            <v/>
          </cell>
          <cell r="B11593" t="str">
            <v/>
          </cell>
          <cell r="C11593">
            <v>0</v>
          </cell>
          <cell r="D11593" t="str">
            <v/>
          </cell>
          <cell r="E11593">
            <v>0</v>
          </cell>
          <cell r="F11593">
            <v>0</v>
          </cell>
          <cell r="G11593">
            <v>0</v>
          </cell>
        </row>
        <row r="11594">
          <cell r="A11594" t="str">
            <v/>
          </cell>
          <cell r="B11594" t="str">
            <v/>
          </cell>
          <cell r="C11594">
            <v>0</v>
          </cell>
          <cell r="D11594" t="str">
            <v/>
          </cell>
          <cell r="E11594">
            <v>0</v>
          </cell>
          <cell r="F11594">
            <v>0</v>
          </cell>
          <cell r="G11594">
            <v>0</v>
          </cell>
        </row>
        <row r="11595">
          <cell r="A11595" t="str">
            <v/>
          </cell>
          <cell r="B11595" t="str">
            <v/>
          </cell>
          <cell r="C11595">
            <v>0</v>
          </cell>
          <cell r="D11595" t="str">
            <v/>
          </cell>
          <cell r="E11595">
            <v>0</v>
          </cell>
          <cell r="F11595">
            <v>0</v>
          </cell>
          <cell r="G11595">
            <v>0</v>
          </cell>
        </row>
        <row r="11596">
          <cell r="A11596" t="str">
            <v/>
          </cell>
          <cell r="B11596" t="str">
            <v/>
          </cell>
          <cell r="C11596">
            <v>0</v>
          </cell>
          <cell r="D11596" t="str">
            <v/>
          </cell>
          <cell r="E11596">
            <v>0</v>
          </cell>
          <cell r="F11596">
            <v>0</v>
          </cell>
          <cell r="G11596">
            <v>0</v>
          </cell>
        </row>
        <row r="11597">
          <cell r="A11597">
            <v>0</v>
          </cell>
          <cell r="B11597">
            <v>0</v>
          </cell>
          <cell r="C11597">
            <v>0</v>
          </cell>
          <cell r="D11597">
            <v>0</v>
          </cell>
          <cell r="E11597">
            <v>0</v>
          </cell>
          <cell r="F11597" t="str">
            <v>Total C</v>
          </cell>
          <cell r="G11597">
            <v>0</v>
          </cell>
        </row>
        <row r="11598">
          <cell r="A11598">
            <v>0</v>
          </cell>
          <cell r="B11598">
            <v>0</v>
          </cell>
          <cell r="C11598">
            <v>0</v>
          </cell>
          <cell r="D11598">
            <v>0</v>
          </cell>
          <cell r="E11598">
            <v>0</v>
          </cell>
          <cell r="F11598">
            <v>0</v>
          </cell>
          <cell r="G11598">
            <v>0</v>
          </cell>
        </row>
        <row r="11599">
          <cell r="A11599" t="str">
            <v/>
          </cell>
          <cell r="B11599" t="str">
            <v/>
          </cell>
          <cell r="C11599">
            <v>0</v>
          </cell>
          <cell r="D11599" t="str">
            <v>Costo  Neto</v>
          </cell>
          <cell r="E11599">
            <v>0</v>
          </cell>
          <cell r="F11599" t="str">
            <v>Total D=A+B+C</v>
          </cell>
          <cell r="G11599">
            <v>0</v>
          </cell>
        </row>
        <row r="11601">
          <cell r="A11601" t="str">
            <v>ANALISIS DE PRECIOS</v>
          </cell>
          <cell r="B11601">
            <v>0</v>
          </cell>
          <cell r="C11601">
            <v>0</v>
          </cell>
          <cell r="D11601">
            <v>0</v>
          </cell>
          <cell r="E11601">
            <v>0</v>
          </cell>
          <cell r="F11601">
            <v>0</v>
          </cell>
          <cell r="G11601">
            <v>0</v>
          </cell>
        </row>
        <row r="11602">
          <cell r="A11602" t="str">
            <v>COMITENTE:</v>
          </cell>
          <cell r="B11602" t="str">
            <v>DIRECCIÓN DE ARQUITECTURA</v>
          </cell>
          <cell r="C11602">
            <v>0</v>
          </cell>
          <cell r="D11602">
            <v>0</v>
          </cell>
          <cell r="E11602">
            <v>0</v>
          </cell>
          <cell r="F11602">
            <v>0</v>
          </cell>
          <cell r="G11602">
            <v>0</v>
          </cell>
        </row>
        <row r="11603">
          <cell r="A11603" t="str">
            <v>CONTRATISTA:</v>
          </cell>
          <cell r="B11603" t="str">
            <v>FUNCIONALES SIGOP</v>
          </cell>
          <cell r="C11603">
            <v>0</v>
          </cell>
          <cell r="D11603">
            <v>0</v>
          </cell>
          <cell r="E11603">
            <v>0</v>
          </cell>
          <cell r="F11603">
            <v>0</v>
          </cell>
          <cell r="G11603">
            <v>0</v>
          </cell>
        </row>
        <row r="11604">
          <cell r="A11604" t="str">
            <v>OBRA:</v>
          </cell>
          <cell r="B11604" t="str">
            <v>PRUEBA PLANILLA DE MEDICION</v>
          </cell>
          <cell r="C11604">
            <v>0</v>
          </cell>
          <cell r="D11604">
            <v>0</v>
          </cell>
          <cell r="E11604">
            <v>0</v>
          </cell>
          <cell r="F11604" t="str">
            <v>PRECIOS A:</v>
          </cell>
          <cell r="G11604">
            <v>0</v>
          </cell>
        </row>
        <row r="11605">
          <cell r="A11605" t="str">
            <v>UBICACIÓN:</v>
          </cell>
          <cell r="B11605" t="str">
            <v>CENTRO CIVICO</v>
          </cell>
          <cell r="C11605">
            <v>0</v>
          </cell>
          <cell r="D11605">
            <v>0</v>
          </cell>
          <cell r="E11605">
            <v>0</v>
          </cell>
          <cell r="F11605">
            <v>0</v>
          </cell>
          <cell r="G11605">
            <v>0</v>
          </cell>
        </row>
        <row r="11606">
          <cell r="A11606" t="str">
            <v>RUBRO:</v>
          </cell>
          <cell r="B11606" t="str">
            <v/>
          </cell>
          <cell r="C11606" t="str">
            <v/>
          </cell>
          <cell r="D11606">
            <v>0</v>
          </cell>
          <cell r="E11606">
            <v>0</v>
          </cell>
          <cell r="F11606">
            <v>0</v>
          </cell>
          <cell r="G11606">
            <v>0</v>
          </cell>
        </row>
        <row r="11607">
          <cell r="A11607" t="str">
            <v>ITEM:</v>
          </cell>
          <cell r="B11607" t="str">
            <v/>
          </cell>
          <cell r="C11607" t="str">
            <v/>
          </cell>
          <cell r="D11607">
            <v>0</v>
          </cell>
          <cell r="E11607">
            <v>0</v>
          </cell>
          <cell r="F11607" t="str">
            <v>UNIDAD:</v>
          </cell>
          <cell r="G11607" t="str">
            <v/>
          </cell>
        </row>
        <row r="11608">
          <cell r="A11608">
            <v>0</v>
          </cell>
          <cell r="B11608">
            <v>0</v>
          </cell>
          <cell r="C11608">
            <v>0</v>
          </cell>
          <cell r="D11608">
            <v>0</v>
          </cell>
          <cell r="E11608">
            <v>0</v>
          </cell>
          <cell r="F11608">
            <v>0</v>
          </cell>
          <cell r="G11608">
            <v>0</v>
          </cell>
        </row>
        <row r="11609">
          <cell r="A11609" t="str">
            <v>DATOS REDETERMINACION</v>
          </cell>
          <cell r="B11609">
            <v>0</v>
          </cell>
          <cell r="C11609" t="str">
            <v>DESIGNACION</v>
          </cell>
          <cell r="D11609" t="str">
            <v>U</v>
          </cell>
          <cell r="E11609" t="str">
            <v>Cantidad</v>
          </cell>
          <cell r="F11609" t="str">
            <v>$ Unitarios</v>
          </cell>
          <cell r="G11609" t="str">
            <v>$ Parcial</v>
          </cell>
        </row>
        <row r="11610">
          <cell r="A11610" t="str">
            <v>CÓDIGO</v>
          </cell>
          <cell r="B11610" t="str">
            <v>DESCRIPCIÓN</v>
          </cell>
          <cell r="C11610">
            <v>0</v>
          </cell>
          <cell r="D11610">
            <v>0</v>
          </cell>
          <cell r="E11610">
            <v>0</v>
          </cell>
          <cell r="F11610">
            <v>0</v>
          </cell>
          <cell r="G11610">
            <v>0</v>
          </cell>
        </row>
        <row r="11611">
          <cell r="A11611">
            <v>0</v>
          </cell>
          <cell r="B11611">
            <v>0</v>
          </cell>
          <cell r="C11611" t="str">
            <v>A - MATERIALES</v>
          </cell>
          <cell r="D11611">
            <v>0</v>
          </cell>
          <cell r="E11611">
            <v>0</v>
          </cell>
          <cell r="F11611">
            <v>0</v>
          </cell>
          <cell r="G11611">
            <v>0</v>
          </cell>
        </row>
        <row r="11612">
          <cell r="A11612" t="str">
            <v/>
          </cell>
          <cell r="B11612" t="str">
            <v/>
          </cell>
          <cell r="C11612">
            <v>0</v>
          </cell>
          <cell r="D11612" t="str">
            <v/>
          </cell>
          <cell r="E11612">
            <v>0</v>
          </cell>
          <cell r="F11612">
            <v>0</v>
          </cell>
          <cell r="G11612">
            <v>0</v>
          </cell>
        </row>
        <row r="11613">
          <cell r="A11613" t="str">
            <v/>
          </cell>
          <cell r="B11613" t="str">
            <v/>
          </cell>
          <cell r="C11613">
            <v>0</v>
          </cell>
          <cell r="D11613" t="str">
            <v/>
          </cell>
          <cell r="E11613">
            <v>0</v>
          </cell>
          <cell r="F11613">
            <v>0</v>
          </cell>
          <cell r="G11613">
            <v>0</v>
          </cell>
        </row>
        <row r="11614">
          <cell r="A11614" t="str">
            <v/>
          </cell>
          <cell r="B11614" t="str">
            <v/>
          </cell>
          <cell r="C11614">
            <v>0</v>
          </cell>
          <cell r="D11614" t="str">
            <v/>
          </cell>
          <cell r="E11614">
            <v>0</v>
          </cell>
          <cell r="F11614">
            <v>0</v>
          </cell>
          <cell r="G11614">
            <v>0</v>
          </cell>
        </row>
        <row r="11615">
          <cell r="A11615" t="str">
            <v/>
          </cell>
          <cell r="B11615" t="str">
            <v/>
          </cell>
          <cell r="C11615">
            <v>0</v>
          </cell>
          <cell r="D11615" t="str">
            <v/>
          </cell>
          <cell r="E11615">
            <v>0</v>
          </cell>
          <cell r="F11615">
            <v>0</v>
          </cell>
          <cell r="G11615">
            <v>0</v>
          </cell>
        </row>
        <row r="11616">
          <cell r="A11616" t="str">
            <v/>
          </cell>
          <cell r="B11616" t="str">
            <v/>
          </cell>
          <cell r="C11616">
            <v>0</v>
          </cell>
          <cell r="D11616" t="str">
            <v/>
          </cell>
          <cell r="E11616">
            <v>0</v>
          </cell>
          <cell r="F11616">
            <v>0</v>
          </cell>
          <cell r="G11616">
            <v>0</v>
          </cell>
        </row>
        <row r="11617">
          <cell r="A11617" t="str">
            <v/>
          </cell>
          <cell r="B11617" t="str">
            <v/>
          </cell>
          <cell r="C11617">
            <v>0</v>
          </cell>
          <cell r="D11617" t="str">
            <v/>
          </cell>
          <cell r="E11617">
            <v>0</v>
          </cell>
          <cell r="F11617">
            <v>0</v>
          </cell>
          <cell r="G11617">
            <v>0</v>
          </cell>
        </row>
        <row r="11618">
          <cell r="A11618" t="str">
            <v/>
          </cell>
          <cell r="B11618" t="str">
            <v/>
          </cell>
          <cell r="C11618">
            <v>0</v>
          </cell>
          <cell r="D11618" t="str">
            <v/>
          </cell>
          <cell r="E11618">
            <v>0</v>
          </cell>
          <cell r="F11618">
            <v>0</v>
          </cell>
          <cell r="G11618">
            <v>0</v>
          </cell>
        </row>
        <row r="11619">
          <cell r="A11619" t="str">
            <v/>
          </cell>
          <cell r="B11619" t="str">
            <v/>
          </cell>
          <cell r="C11619">
            <v>0</v>
          </cell>
          <cell r="D11619" t="str">
            <v/>
          </cell>
          <cell r="E11619">
            <v>0</v>
          </cell>
          <cell r="F11619">
            <v>0</v>
          </cell>
          <cell r="G11619">
            <v>0</v>
          </cell>
        </row>
        <row r="11620">
          <cell r="A11620" t="str">
            <v/>
          </cell>
          <cell r="B11620" t="str">
            <v/>
          </cell>
          <cell r="C11620">
            <v>0</v>
          </cell>
          <cell r="D11620" t="str">
            <v/>
          </cell>
          <cell r="E11620">
            <v>0</v>
          </cell>
          <cell r="F11620">
            <v>0</v>
          </cell>
          <cell r="G11620">
            <v>0</v>
          </cell>
        </row>
        <row r="11621">
          <cell r="A11621" t="str">
            <v/>
          </cell>
          <cell r="B11621" t="str">
            <v/>
          </cell>
          <cell r="C11621">
            <v>0</v>
          </cell>
          <cell r="D11621" t="str">
            <v/>
          </cell>
          <cell r="E11621">
            <v>0</v>
          </cell>
          <cell r="F11621">
            <v>0</v>
          </cell>
          <cell r="G11621">
            <v>0</v>
          </cell>
        </row>
        <row r="11622">
          <cell r="A11622" t="str">
            <v/>
          </cell>
          <cell r="B11622" t="str">
            <v/>
          </cell>
          <cell r="C11622">
            <v>0</v>
          </cell>
          <cell r="D11622" t="str">
            <v/>
          </cell>
          <cell r="E11622">
            <v>0</v>
          </cell>
          <cell r="F11622">
            <v>0</v>
          </cell>
          <cell r="G11622">
            <v>0</v>
          </cell>
        </row>
        <row r="11623">
          <cell r="A11623" t="str">
            <v/>
          </cell>
          <cell r="B11623" t="str">
            <v/>
          </cell>
          <cell r="C11623">
            <v>0</v>
          </cell>
          <cell r="D11623" t="str">
            <v/>
          </cell>
          <cell r="E11623">
            <v>0</v>
          </cell>
          <cell r="F11623">
            <v>0</v>
          </cell>
          <cell r="G11623">
            <v>0</v>
          </cell>
        </row>
        <row r="11624">
          <cell r="A11624" t="str">
            <v/>
          </cell>
          <cell r="B11624" t="str">
            <v/>
          </cell>
          <cell r="C11624">
            <v>0</v>
          </cell>
          <cell r="D11624" t="str">
            <v/>
          </cell>
          <cell r="E11624">
            <v>0</v>
          </cell>
          <cell r="F11624">
            <v>0</v>
          </cell>
          <cell r="G11624">
            <v>0</v>
          </cell>
        </row>
        <row r="11625">
          <cell r="A11625" t="str">
            <v/>
          </cell>
          <cell r="B11625" t="str">
            <v/>
          </cell>
          <cell r="C11625">
            <v>0</v>
          </cell>
          <cell r="D11625" t="str">
            <v/>
          </cell>
          <cell r="E11625">
            <v>0</v>
          </cell>
          <cell r="F11625">
            <v>0</v>
          </cell>
          <cell r="G11625">
            <v>0</v>
          </cell>
        </row>
        <row r="11626">
          <cell r="A11626">
            <v>0</v>
          </cell>
          <cell r="B11626">
            <v>0</v>
          </cell>
          <cell r="C11626">
            <v>0</v>
          </cell>
          <cell r="D11626">
            <v>0</v>
          </cell>
          <cell r="E11626">
            <v>0</v>
          </cell>
          <cell r="F11626" t="str">
            <v>Total A</v>
          </cell>
          <cell r="G11626">
            <v>0</v>
          </cell>
        </row>
        <row r="11627">
          <cell r="A11627">
            <v>0</v>
          </cell>
          <cell r="B11627">
            <v>0</v>
          </cell>
          <cell r="C11627" t="str">
            <v>B - MANO DE OBRA</v>
          </cell>
          <cell r="D11627">
            <v>0</v>
          </cell>
          <cell r="E11627">
            <v>0</v>
          </cell>
          <cell r="F11627">
            <v>0</v>
          </cell>
          <cell r="G11627">
            <v>0</v>
          </cell>
        </row>
        <row r="11628">
          <cell r="A11628" t="str">
            <v/>
          </cell>
          <cell r="B11628">
            <v>0</v>
          </cell>
          <cell r="C11628">
            <v>0</v>
          </cell>
          <cell r="D11628" t="str">
            <v/>
          </cell>
          <cell r="E11628">
            <v>0</v>
          </cell>
          <cell r="F11628">
            <v>0</v>
          </cell>
          <cell r="G11628">
            <v>0</v>
          </cell>
        </row>
        <row r="11629">
          <cell r="A11629" t="str">
            <v/>
          </cell>
          <cell r="B11629">
            <v>0</v>
          </cell>
          <cell r="C11629">
            <v>0</v>
          </cell>
          <cell r="D11629" t="str">
            <v/>
          </cell>
          <cell r="E11629">
            <v>0</v>
          </cell>
          <cell r="F11629">
            <v>0</v>
          </cell>
          <cell r="G11629">
            <v>0</v>
          </cell>
        </row>
        <row r="11630">
          <cell r="A11630" t="str">
            <v/>
          </cell>
          <cell r="B11630">
            <v>0</v>
          </cell>
          <cell r="C11630">
            <v>0</v>
          </cell>
          <cell r="D11630" t="str">
            <v/>
          </cell>
          <cell r="E11630">
            <v>0</v>
          </cell>
          <cell r="F11630">
            <v>0</v>
          </cell>
          <cell r="G11630">
            <v>0</v>
          </cell>
        </row>
        <row r="11631">
          <cell r="A11631" t="str">
            <v/>
          </cell>
          <cell r="B11631">
            <v>0</v>
          </cell>
          <cell r="C11631">
            <v>0</v>
          </cell>
          <cell r="D11631" t="str">
            <v/>
          </cell>
          <cell r="E11631">
            <v>0</v>
          </cell>
          <cell r="F11631">
            <v>0</v>
          </cell>
          <cell r="G11631">
            <v>0</v>
          </cell>
        </row>
        <row r="11632">
          <cell r="A11632" t="str">
            <v/>
          </cell>
          <cell r="B11632">
            <v>0</v>
          </cell>
          <cell r="C11632">
            <v>0</v>
          </cell>
          <cell r="D11632" t="str">
            <v/>
          </cell>
          <cell r="E11632">
            <v>0</v>
          </cell>
          <cell r="F11632">
            <v>0</v>
          </cell>
          <cell r="G11632">
            <v>0</v>
          </cell>
        </row>
        <row r="11633">
          <cell r="A11633" t="str">
            <v/>
          </cell>
          <cell r="B11633">
            <v>0</v>
          </cell>
          <cell r="C11633">
            <v>0</v>
          </cell>
          <cell r="D11633" t="str">
            <v/>
          </cell>
          <cell r="E11633">
            <v>0</v>
          </cell>
          <cell r="F11633">
            <v>0</v>
          </cell>
          <cell r="G11633">
            <v>0</v>
          </cell>
        </row>
        <row r="11634">
          <cell r="A11634" t="str">
            <v/>
          </cell>
          <cell r="B11634">
            <v>0</v>
          </cell>
          <cell r="C11634">
            <v>0</v>
          </cell>
          <cell r="D11634" t="str">
            <v/>
          </cell>
          <cell r="E11634">
            <v>0</v>
          </cell>
          <cell r="F11634">
            <v>0</v>
          </cell>
          <cell r="G11634">
            <v>0</v>
          </cell>
        </row>
        <row r="11635">
          <cell r="A11635" t="str">
            <v/>
          </cell>
          <cell r="B11635">
            <v>0</v>
          </cell>
          <cell r="C11635">
            <v>0</v>
          </cell>
          <cell r="D11635" t="str">
            <v/>
          </cell>
          <cell r="E11635">
            <v>0</v>
          </cell>
          <cell r="F11635">
            <v>0</v>
          </cell>
          <cell r="G11635">
            <v>0</v>
          </cell>
        </row>
        <row r="11636">
          <cell r="A11636">
            <v>0</v>
          </cell>
          <cell r="B11636">
            <v>0</v>
          </cell>
          <cell r="C11636">
            <v>0</v>
          </cell>
          <cell r="D11636">
            <v>0</v>
          </cell>
          <cell r="E11636">
            <v>0</v>
          </cell>
          <cell r="F11636" t="str">
            <v>Total B</v>
          </cell>
          <cell r="G11636">
            <v>0</v>
          </cell>
        </row>
        <row r="11637">
          <cell r="A11637">
            <v>0</v>
          </cell>
          <cell r="B11637">
            <v>0</v>
          </cell>
          <cell r="C11637" t="str">
            <v>C - EQUIPOS</v>
          </cell>
          <cell r="D11637">
            <v>0</v>
          </cell>
          <cell r="E11637">
            <v>0</v>
          </cell>
          <cell r="F11637">
            <v>0</v>
          </cell>
          <cell r="G11637">
            <v>0</v>
          </cell>
        </row>
        <row r="11638">
          <cell r="A11638" t="str">
            <v/>
          </cell>
          <cell r="B11638" t="str">
            <v/>
          </cell>
          <cell r="C11638">
            <v>0</v>
          </cell>
          <cell r="D11638" t="str">
            <v/>
          </cell>
          <cell r="E11638">
            <v>0</v>
          </cell>
          <cell r="F11638">
            <v>0</v>
          </cell>
          <cell r="G11638">
            <v>0</v>
          </cell>
        </row>
        <row r="11639">
          <cell r="A11639" t="str">
            <v/>
          </cell>
          <cell r="B11639" t="str">
            <v/>
          </cell>
          <cell r="C11639">
            <v>0</v>
          </cell>
          <cell r="D11639" t="str">
            <v/>
          </cell>
          <cell r="E11639">
            <v>0</v>
          </cell>
          <cell r="F11639">
            <v>0</v>
          </cell>
          <cell r="G11639">
            <v>0</v>
          </cell>
        </row>
        <row r="11640">
          <cell r="A11640" t="str">
            <v/>
          </cell>
          <cell r="B11640" t="str">
            <v/>
          </cell>
          <cell r="C11640">
            <v>0</v>
          </cell>
          <cell r="D11640" t="str">
            <v/>
          </cell>
          <cell r="E11640">
            <v>0</v>
          </cell>
          <cell r="F11640">
            <v>0</v>
          </cell>
          <cell r="G11640">
            <v>0</v>
          </cell>
        </row>
        <row r="11641">
          <cell r="A11641" t="str">
            <v/>
          </cell>
          <cell r="B11641" t="str">
            <v/>
          </cell>
          <cell r="C11641">
            <v>0</v>
          </cell>
          <cell r="D11641" t="str">
            <v/>
          </cell>
          <cell r="E11641">
            <v>0</v>
          </cell>
          <cell r="F11641">
            <v>0</v>
          </cell>
          <cell r="G11641">
            <v>0</v>
          </cell>
        </row>
        <row r="11642">
          <cell r="A11642" t="str">
            <v/>
          </cell>
          <cell r="B11642" t="str">
            <v/>
          </cell>
          <cell r="C11642">
            <v>0</v>
          </cell>
          <cell r="D11642" t="str">
            <v/>
          </cell>
          <cell r="E11642">
            <v>0</v>
          </cell>
          <cell r="F11642">
            <v>0</v>
          </cell>
          <cell r="G11642">
            <v>0</v>
          </cell>
        </row>
        <row r="11643">
          <cell r="A11643" t="str">
            <v/>
          </cell>
          <cell r="B11643" t="str">
            <v/>
          </cell>
          <cell r="C11643">
            <v>0</v>
          </cell>
          <cell r="D11643" t="str">
            <v/>
          </cell>
          <cell r="E11643">
            <v>0</v>
          </cell>
          <cell r="F11643">
            <v>0</v>
          </cell>
          <cell r="G11643">
            <v>0</v>
          </cell>
        </row>
        <row r="11644">
          <cell r="A11644" t="str">
            <v/>
          </cell>
          <cell r="B11644" t="str">
            <v/>
          </cell>
          <cell r="C11644">
            <v>0</v>
          </cell>
          <cell r="D11644" t="str">
            <v/>
          </cell>
          <cell r="E11644">
            <v>0</v>
          </cell>
          <cell r="F11644">
            <v>0</v>
          </cell>
          <cell r="G11644">
            <v>0</v>
          </cell>
        </row>
        <row r="11645">
          <cell r="A11645" t="str">
            <v/>
          </cell>
          <cell r="B11645" t="str">
            <v/>
          </cell>
          <cell r="C11645">
            <v>0</v>
          </cell>
          <cell r="D11645" t="str">
            <v/>
          </cell>
          <cell r="E11645">
            <v>0</v>
          </cell>
          <cell r="F11645">
            <v>0</v>
          </cell>
          <cell r="G11645">
            <v>0</v>
          </cell>
        </row>
        <row r="11646">
          <cell r="A11646" t="str">
            <v/>
          </cell>
          <cell r="B11646" t="str">
            <v/>
          </cell>
          <cell r="C11646">
            <v>0</v>
          </cell>
          <cell r="D11646" t="str">
            <v/>
          </cell>
          <cell r="E11646">
            <v>0</v>
          </cell>
          <cell r="F11646">
            <v>0</v>
          </cell>
          <cell r="G11646">
            <v>0</v>
          </cell>
        </row>
        <row r="11647">
          <cell r="A11647">
            <v>0</v>
          </cell>
          <cell r="B11647">
            <v>0</v>
          </cell>
          <cell r="C11647">
            <v>0</v>
          </cell>
          <cell r="D11647">
            <v>0</v>
          </cell>
          <cell r="E11647">
            <v>0</v>
          </cell>
          <cell r="F11647" t="str">
            <v>Total C</v>
          </cell>
          <cell r="G11647">
            <v>0</v>
          </cell>
        </row>
        <row r="11648">
          <cell r="A11648">
            <v>0</v>
          </cell>
          <cell r="B11648">
            <v>0</v>
          </cell>
          <cell r="C11648">
            <v>0</v>
          </cell>
          <cell r="D11648">
            <v>0</v>
          </cell>
          <cell r="E11648">
            <v>0</v>
          </cell>
          <cell r="F11648">
            <v>0</v>
          </cell>
          <cell r="G11648">
            <v>0</v>
          </cell>
        </row>
        <row r="11649">
          <cell r="A11649" t="str">
            <v/>
          </cell>
          <cell r="B11649" t="str">
            <v/>
          </cell>
          <cell r="C11649">
            <v>0</v>
          </cell>
          <cell r="D11649" t="str">
            <v>Costo  Neto</v>
          </cell>
          <cell r="E11649">
            <v>0</v>
          </cell>
          <cell r="F11649" t="str">
            <v>Total D=A+B+C</v>
          </cell>
          <cell r="G11649">
            <v>0</v>
          </cell>
        </row>
        <row r="11651">
          <cell r="A11651" t="str">
            <v>ANALISIS DE PRECIOS</v>
          </cell>
          <cell r="B11651">
            <v>0</v>
          </cell>
          <cell r="C11651">
            <v>0</v>
          </cell>
          <cell r="D11651">
            <v>0</v>
          </cell>
          <cell r="E11651">
            <v>0</v>
          </cell>
          <cell r="F11651">
            <v>0</v>
          </cell>
          <cell r="G11651">
            <v>0</v>
          </cell>
        </row>
        <row r="11652">
          <cell r="A11652" t="str">
            <v>COMITENTE:</v>
          </cell>
          <cell r="B11652" t="str">
            <v>DIRECCIÓN DE ARQUITECTURA</v>
          </cell>
          <cell r="C11652">
            <v>0</v>
          </cell>
          <cell r="D11652">
            <v>0</v>
          </cell>
          <cell r="E11652">
            <v>0</v>
          </cell>
          <cell r="F11652">
            <v>0</v>
          </cell>
          <cell r="G11652">
            <v>0</v>
          </cell>
        </row>
        <row r="11653">
          <cell r="A11653" t="str">
            <v>CONTRATISTA:</v>
          </cell>
          <cell r="B11653" t="str">
            <v>FUNCIONALES SIGOP</v>
          </cell>
          <cell r="C11653">
            <v>0</v>
          </cell>
          <cell r="D11653">
            <v>0</v>
          </cell>
          <cell r="E11653">
            <v>0</v>
          </cell>
          <cell r="F11653">
            <v>0</v>
          </cell>
          <cell r="G11653">
            <v>0</v>
          </cell>
        </row>
        <row r="11654">
          <cell r="A11654" t="str">
            <v>OBRA:</v>
          </cell>
          <cell r="B11654" t="str">
            <v>PRUEBA PLANILLA DE MEDICION</v>
          </cell>
          <cell r="C11654">
            <v>0</v>
          </cell>
          <cell r="D11654">
            <v>0</v>
          </cell>
          <cell r="E11654">
            <v>0</v>
          </cell>
          <cell r="F11654" t="str">
            <v>PRECIOS A:</v>
          </cell>
          <cell r="G11654">
            <v>0</v>
          </cell>
        </row>
        <row r="11655">
          <cell r="A11655" t="str">
            <v>UBICACIÓN:</v>
          </cell>
          <cell r="B11655" t="str">
            <v>CENTRO CIVICO</v>
          </cell>
          <cell r="C11655">
            <v>0</v>
          </cell>
          <cell r="D11655">
            <v>0</v>
          </cell>
          <cell r="E11655">
            <v>0</v>
          </cell>
          <cell r="F11655">
            <v>0</v>
          </cell>
          <cell r="G11655">
            <v>0</v>
          </cell>
        </row>
        <row r="11656">
          <cell r="A11656" t="str">
            <v>RUBRO:</v>
          </cell>
          <cell r="B11656" t="str">
            <v/>
          </cell>
          <cell r="C11656" t="str">
            <v/>
          </cell>
          <cell r="D11656">
            <v>0</v>
          </cell>
          <cell r="E11656">
            <v>0</v>
          </cell>
          <cell r="F11656">
            <v>0</v>
          </cell>
          <cell r="G11656">
            <v>0</v>
          </cell>
        </row>
        <row r="11657">
          <cell r="A11657" t="str">
            <v>ITEM:</v>
          </cell>
          <cell r="B11657" t="str">
            <v/>
          </cell>
          <cell r="C11657" t="str">
            <v/>
          </cell>
          <cell r="D11657">
            <v>0</v>
          </cell>
          <cell r="E11657">
            <v>0</v>
          </cell>
          <cell r="F11657" t="str">
            <v>UNIDAD:</v>
          </cell>
          <cell r="G11657" t="str">
            <v/>
          </cell>
        </row>
        <row r="11658">
          <cell r="A11658">
            <v>0</v>
          </cell>
          <cell r="B11658">
            <v>0</v>
          </cell>
          <cell r="C11658">
            <v>0</v>
          </cell>
          <cell r="D11658">
            <v>0</v>
          </cell>
          <cell r="E11658">
            <v>0</v>
          </cell>
          <cell r="F11658">
            <v>0</v>
          </cell>
          <cell r="G11658">
            <v>0</v>
          </cell>
        </row>
        <row r="11659">
          <cell r="A11659" t="str">
            <v>DATOS REDETERMINACION</v>
          </cell>
          <cell r="B11659">
            <v>0</v>
          </cell>
          <cell r="C11659" t="str">
            <v>DESIGNACION</v>
          </cell>
          <cell r="D11659" t="str">
            <v>U</v>
          </cell>
          <cell r="E11659" t="str">
            <v>Cantidad</v>
          </cell>
          <cell r="F11659" t="str">
            <v>$ Unitarios</v>
          </cell>
          <cell r="G11659" t="str">
            <v>$ Parcial</v>
          </cell>
        </row>
        <row r="11660">
          <cell r="A11660" t="str">
            <v>CÓDIGO</v>
          </cell>
          <cell r="B11660" t="str">
            <v>DESCRIPCIÓN</v>
          </cell>
          <cell r="C11660">
            <v>0</v>
          </cell>
          <cell r="D11660">
            <v>0</v>
          </cell>
          <cell r="E11660">
            <v>0</v>
          </cell>
          <cell r="F11660">
            <v>0</v>
          </cell>
          <cell r="G11660">
            <v>0</v>
          </cell>
        </row>
        <row r="11661">
          <cell r="A11661">
            <v>0</v>
          </cell>
          <cell r="B11661">
            <v>0</v>
          </cell>
          <cell r="C11661" t="str">
            <v>A - MATERIALES</v>
          </cell>
          <cell r="D11661">
            <v>0</v>
          </cell>
          <cell r="E11661">
            <v>0</v>
          </cell>
          <cell r="F11661">
            <v>0</v>
          </cell>
          <cell r="G11661">
            <v>0</v>
          </cell>
        </row>
        <row r="11662">
          <cell r="A11662" t="str">
            <v/>
          </cell>
          <cell r="B11662" t="str">
            <v/>
          </cell>
          <cell r="C11662">
            <v>0</v>
          </cell>
          <cell r="D11662" t="str">
            <v/>
          </cell>
          <cell r="E11662">
            <v>0</v>
          </cell>
          <cell r="F11662">
            <v>0</v>
          </cell>
          <cell r="G11662">
            <v>0</v>
          </cell>
        </row>
        <row r="11663">
          <cell r="A11663" t="str">
            <v/>
          </cell>
          <cell r="B11663" t="str">
            <v/>
          </cell>
          <cell r="C11663">
            <v>0</v>
          </cell>
          <cell r="D11663" t="str">
            <v/>
          </cell>
          <cell r="E11663">
            <v>0</v>
          </cell>
          <cell r="F11663">
            <v>0</v>
          </cell>
          <cell r="G11663">
            <v>0</v>
          </cell>
        </row>
        <row r="11664">
          <cell r="A11664" t="str">
            <v/>
          </cell>
          <cell r="B11664" t="str">
            <v/>
          </cell>
          <cell r="C11664">
            <v>0</v>
          </cell>
          <cell r="D11664" t="str">
            <v/>
          </cell>
          <cell r="E11664">
            <v>0</v>
          </cell>
          <cell r="F11664">
            <v>0</v>
          </cell>
          <cell r="G11664">
            <v>0</v>
          </cell>
        </row>
        <row r="11665">
          <cell r="A11665" t="str">
            <v/>
          </cell>
          <cell r="B11665" t="str">
            <v/>
          </cell>
          <cell r="C11665">
            <v>0</v>
          </cell>
          <cell r="D11665" t="str">
            <v/>
          </cell>
          <cell r="E11665">
            <v>0</v>
          </cell>
          <cell r="F11665">
            <v>0</v>
          </cell>
          <cell r="G11665">
            <v>0</v>
          </cell>
        </row>
        <row r="11666">
          <cell r="A11666" t="str">
            <v/>
          </cell>
          <cell r="B11666" t="str">
            <v/>
          </cell>
          <cell r="C11666">
            <v>0</v>
          </cell>
          <cell r="D11666" t="str">
            <v/>
          </cell>
          <cell r="E11666">
            <v>0</v>
          </cell>
          <cell r="F11666">
            <v>0</v>
          </cell>
          <cell r="G11666">
            <v>0</v>
          </cell>
        </row>
        <row r="11667">
          <cell r="A11667" t="str">
            <v/>
          </cell>
          <cell r="B11667" t="str">
            <v/>
          </cell>
          <cell r="C11667">
            <v>0</v>
          </cell>
          <cell r="D11667" t="str">
            <v/>
          </cell>
          <cell r="E11667">
            <v>0</v>
          </cell>
          <cell r="F11667">
            <v>0</v>
          </cell>
          <cell r="G11667">
            <v>0</v>
          </cell>
        </row>
        <row r="11668">
          <cell r="A11668" t="str">
            <v/>
          </cell>
          <cell r="B11668" t="str">
            <v/>
          </cell>
          <cell r="C11668">
            <v>0</v>
          </cell>
          <cell r="D11668" t="str">
            <v/>
          </cell>
          <cell r="E11668">
            <v>0</v>
          </cell>
          <cell r="F11668">
            <v>0</v>
          </cell>
          <cell r="G11668">
            <v>0</v>
          </cell>
        </row>
        <row r="11669">
          <cell r="A11669" t="str">
            <v/>
          </cell>
          <cell r="B11669" t="str">
            <v/>
          </cell>
          <cell r="C11669">
            <v>0</v>
          </cell>
          <cell r="D11669" t="str">
            <v/>
          </cell>
          <cell r="E11669">
            <v>0</v>
          </cell>
          <cell r="F11669">
            <v>0</v>
          </cell>
          <cell r="G11669">
            <v>0</v>
          </cell>
        </row>
        <row r="11670">
          <cell r="A11670" t="str">
            <v/>
          </cell>
          <cell r="B11670" t="str">
            <v/>
          </cell>
          <cell r="C11670">
            <v>0</v>
          </cell>
          <cell r="D11670" t="str">
            <v/>
          </cell>
          <cell r="E11670">
            <v>0</v>
          </cell>
          <cell r="F11670">
            <v>0</v>
          </cell>
          <cell r="G11670">
            <v>0</v>
          </cell>
        </row>
        <row r="11671">
          <cell r="A11671" t="str">
            <v/>
          </cell>
          <cell r="B11671" t="str">
            <v/>
          </cell>
          <cell r="C11671">
            <v>0</v>
          </cell>
          <cell r="D11671" t="str">
            <v/>
          </cell>
          <cell r="E11671">
            <v>0</v>
          </cell>
          <cell r="F11671">
            <v>0</v>
          </cell>
          <cell r="G11671">
            <v>0</v>
          </cell>
        </row>
        <row r="11672">
          <cell r="A11672" t="str">
            <v/>
          </cell>
          <cell r="B11672" t="str">
            <v/>
          </cell>
          <cell r="C11672">
            <v>0</v>
          </cell>
          <cell r="D11672" t="str">
            <v/>
          </cell>
          <cell r="E11672">
            <v>0</v>
          </cell>
          <cell r="F11672">
            <v>0</v>
          </cell>
          <cell r="G11672">
            <v>0</v>
          </cell>
        </row>
        <row r="11673">
          <cell r="A11673" t="str">
            <v/>
          </cell>
          <cell r="B11673" t="str">
            <v/>
          </cell>
          <cell r="C11673">
            <v>0</v>
          </cell>
          <cell r="D11673" t="str">
            <v/>
          </cell>
          <cell r="E11673">
            <v>0</v>
          </cell>
          <cell r="F11673">
            <v>0</v>
          </cell>
          <cell r="G11673">
            <v>0</v>
          </cell>
        </row>
        <row r="11674">
          <cell r="A11674" t="str">
            <v/>
          </cell>
          <cell r="B11674" t="str">
            <v/>
          </cell>
          <cell r="C11674">
            <v>0</v>
          </cell>
          <cell r="D11674" t="str">
            <v/>
          </cell>
          <cell r="E11674">
            <v>0</v>
          </cell>
          <cell r="F11674">
            <v>0</v>
          </cell>
          <cell r="G11674">
            <v>0</v>
          </cell>
        </row>
        <row r="11675">
          <cell r="A11675" t="str">
            <v/>
          </cell>
          <cell r="B11675" t="str">
            <v/>
          </cell>
          <cell r="C11675">
            <v>0</v>
          </cell>
          <cell r="D11675" t="str">
            <v/>
          </cell>
          <cell r="E11675">
            <v>0</v>
          </cell>
          <cell r="F11675">
            <v>0</v>
          </cell>
          <cell r="G11675">
            <v>0</v>
          </cell>
        </row>
        <row r="11676">
          <cell r="A11676">
            <v>0</v>
          </cell>
          <cell r="B11676">
            <v>0</v>
          </cell>
          <cell r="C11676">
            <v>0</v>
          </cell>
          <cell r="D11676">
            <v>0</v>
          </cell>
          <cell r="E11676">
            <v>0</v>
          </cell>
          <cell r="F11676" t="str">
            <v>Total A</v>
          </cell>
          <cell r="G11676">
            <v>0</v>
          </cell>
        </row>
        <row r="11677">
          <cell r="A11677">
            <v>0</v>
          </cell>
          <cell r="B11677">
            <v>0</v>
          </cell>
          <cell r="C11677" t="str">
            <v>B - MANO DE OBRA</v>
          </cell>
          <cell r="D11677">
            <v>0</v>
          </cell>
          <cell r="E11677">
            <v>0</v>
          </cell>
          <cell r="F11677">
            <v>0</v>
          </cell>
          <cell r="G11677">
            <v>0</v>
          </cell>
        </row>
        <row r="11678">
          <cell r="A11678" t="str">
            <v/>
          </cell>
          <cell r="B11678">
            <v>0</v>
          </cell>
          <cell r="C11678">
            <v>0</v>
          </cell>
          <cell r="D11678" t="str">
            <v/>
          </cell>
          <cell r="E11678">
            <v>0</v>
          </cell>
          <cell r="F11678">
            <v>0</v>
          </cell>
          <cell r="G11678">
            <v>0</v>
          </cell>
        </row>
        <row r="11679">
          <cell r="A11679" t="str">
            <v/>
          </cell>
          <cell r="B11679">
            <v>0</v>
          </cell>
          <cell r="C11679">
            <v>0</v>
          </cell>
          <cell r="D11679" t="str">
            <v/>
          </cell>
          <cell r="E11679">
            <v>0</v>
          </cell>
          <cell r="F11679">
            <v>0</v>
          </cell>
          <cell r="G11679">
            <v>0</v>
          </cell>
        </row>
        <row r="11680">
          <cell r="A11680" t="str">
            <v/>
          </cell>
          <cell r="B11680">
            <v>0</v>
          </cell>
          <cell r="C11680">
            <v>0</v>
          </cell>
          <cell r="D11680" t="str">
            <v/>
          </cell>
          <cell r="E11680">
            <v>0</v>
          </cell>
          <cell r="F11680">
            <v>0</v>
          </cell>
          <cell r="G11680">
            <v>0</v>
          </cell>
        </row>
        <row r="11681">
          <cell r="A11681" t="str">
            <v/>
          </cell>
          <cell r="B11681">
            <v>0</v>
          </cell>
          <cell r="C11681">
            <v>0</v>
          </cell>
          <cell r="D11681" t="str">
            <v/>
          </cell>
          <cell r="E11681">
            <v>0</v>
          </cell>
          <cell r="F11681">
            <v>0</v>
          </cell>
          <cell r="G11681">
            <v>0</v>
          </cell>
        </row>
        <row r="11682">
          <cell r="A11682" t="str">
            <v/>
          </cell>
          <cell r="B11682">
            <v>0</v>
          </cell>
          <cell r="C11682">
            <v>0</v>
          </cell>
          <cell r="D11682" t="str">
            <v/>
          </cell>
          <cell r="E11682">
            <v>0</v>
          </cell>
          <cell r="F11682">
            <v>0</v>
          </cell>
          <cell r="G11682">
            <v>0</v>
          </cell>
        </row>
        <row r="11683">
          <cell r="A11683" t="str">
            <v/>
          </cell>
          <cell r="B11683">
            <v>0</v>
          </cell>
          <cell r="C11683">
            <v>0</v>
          </cell>
          <cell r="D11683" t="str">
            <v/>
          </cell>
          <cell r="E11683">
            <v>0</v>
          </cell>
          <cell r="F11683">
            <v>0</v>
          </cell>
          <cell r="G11683">
            <v>0</v>
          </cell>
        </row>
        <row r="11684">
          <cell r="A11684" t="str">
            <v/>
          </cell>
          <cell r="B11684">
            <v>0</v>
          </cell>
          <cell r="C11684">
            <v>0</v>
          </cell>
          <cell r="D11684" t="str">
            <v/>
          </cell>
          <cell r="E11684">
            <v>0</v>
          </cell>
          <cell r="F11684">
            <v>0</v>
          </cell>
          <cell r="G11684">
            <v>0</v>
          </cell>
        </row>
        <row r="11685">
          <cell r="A11685" t="str">
            <v/>
          </cell>
          <cell r="B11685">
            <v>0</v>
          </cell>
          <cell r="C11685">
            <v>0</v>
          </cell>
          <cell r="D11685" t="str">
            <v/>
          </cell>
          <cell r="E11685">
            <v>0</v>
          </cell>
          <cell r="F11685">
            <v>0</v>
          </cell>
          <cell r="G11685">
            <v>0</v>
          </cell>
        </row>
        <row r="11686">
          <cell r="A11686">
            <v>0</v>
          </cell>
          <cell r="B11686">
            <v>0</v>
          </cell>
          <cell r="C11686">
            <v>0</v>
          </cell>
          <cell r="D11686">
            <v>0</v>
          </cell>
          <cell r="E11686">
            <v>0</v>
          </cell>
          <cell r="F11686" t="str">
            <v>Total B</v>
          </cell>
          <cell r="G11686">
            <v>0</v>
          </cell>
        </row>
        <row r="11687">
          <cell r="A11687">
            <v>0</v>
          </cell>
          <cell r="B11687">
            <v>0</v>
          </cell>
          <cell r="C11687" t="str">
            <v>C - EQUIPOS</v>
          </cell>
          <cell r="D11687">
            <v>0</v>
          </cell>
          <cell r="E11687">
            <v>0</v>
          </cell>
          <cell r="F11687">
            <v>0</v>
          </cell>
          <cell r="G11687">
            <v>0</v>
          </cell>
        </row>
        <row r="11688">
          <cell r="A11688" t="str">
            <v/>
          </cell>
          <cell r="B11688" t="str">
            <v/>
          </cell>
          <cell r="C11688">
            <v>0</v>
          </cell>
          <cell r="D11688" t="str">
            <v/>
          </cell>
          <cell r="E11688">
            <v>0</v>
          </cell>
          <cell r="F11688">
            <v>0</v>
          </cell>
          <cell r="G11688">
            <v>0</v>
          </cell>
        </row>
        <row r="11689">
          <cell r="A11689" t="str">
            <v/>
          </cell>
          <cell r="B11689" t="str">
            <v/>
          </cell>
          <cell r="C11689">
            <v>0</v>
          </cell>
          <cell r="D11689" t="str">
            <v/>
          </cell>
          <cell r="E11689">
            <v>0</v>
          </cell>
          <cell r="F11689">
            <v>0</v>
          </cell>
          <cell r="G11689">
            <v>0</v>
          </cell>
        </row>
        <row r="11690">
          <cell r="A11690" t="str">
            <v/>
          </cell>
          <cell r="B11690" t="str">
            <v/>
          </cell>
          <cell r="C11690">
            <v>0</v>
          </cell>
          <cell r="D11690" t="str">
            <v/>
          </cell>
          <cell r="E11690">
            <v>0</v>
          </cell>
          <cell r="F11690">
            <v>0</v>
          </cell>
          <cell r="G11690">
            <v>0</v>
          </cell>
        </row>
        <row r="11691">
          <cell r="A11691" t="str">
            <v/>
          </cell>
          <cell r="B11691" t="str">
            <v/>
          </cell>
          <cell r="C11691">
            <v>0</v>
          </cell>
          <cell r="D11691" t="str">
            <v/>
          </cell>
          <cell r="E11691">
            <v>0</v>
          </cell>
          <cell r="F11691">
            <v>0</v>
          </cell>
          <cell r="G11691">
            <v>0</v>
          </cell>
        </row>
        <row r="11692">
          <cell r="A11692" t="str">
            <v/>
          </cell>
          <cell r="B11692" t="str">
            <v/>
          </cell>
          <cell r="C11692">
            <v>0</v>
          </cell>
          <cell r="D11692" t="str">
            <v/>
          </cell>
          <cell r="E11692">
            <v>0</v>
          </cell>
          <cell r="F11692">
            <v>0</v>
          </cell>
          <cell r="G11692">
            <v>0</v>
          </cell>
        </row>
        <row r="11693">
          <cell r="A11693" t="str">
            <v/>
          </cell>
          <cell r="B11693" t="str">
            <v/>
          </cell>
          <cell r="C11693">
            <v>0</v>
          </cell>
          <cell r="D11693" t="str">
            <v/>
          </cell>
          <cell r="E11693">
            <v>0</v>
          </cell>
          <cell r="F11693">
            <v>0</v>
          </cell>
          <cell r="G11693">
            <v>0</v>
          </cell>
        </row>
        <row r="11694">
          <cell r="A11694" t="str">
            <v/>
          </cell>
          <cell r="B11694" t="str">
            <v/>
          </cell>
          <cell r="C11694">
            <v>0</v>
          </cell>
          <cell r="D11694" t="str">
            <v/>
          </cell>
          <cell r="E11694">
            <v>0</v>
          </cell>
          <cell r="F11694">
            <v>0</v>
          </cell>
          <cell r="G11694">
            <v>0</v>
          </cell>
        </row>
        <row r="11695">
          <cell r="A11695" t="str">
            <v/>
          </cell>
          <cell r="B11695" t="str">
            <v/>
          </cell>
          <cell r="C11695">
            <v>0</v>
          </cell>
          <cell r="D11695" t="str">
            <v/>
          </cell>
          <cell r="E11695">
            <v>0</v>
          </cell>
          <cell r="F11695">
            <v>0</v>
          </cell>
          <cell r="G11695">
            <v>0</v>
          </cell>
        </row>
        <row r="11696">
          <cell r="A11696" t="str">
            <v/>
          </cell>
          <cell r="B11696" t="str">
            <v/>
          </cell>
          <cell r="C11696">
            <v>0</v>
          </cell>
          <cell r="D11696" t="str">
            <v/>
          </cell>
          <cell r="E11696">
            <v>0</v>
          </cell>
          <cell r="F11696">
            <v>0</v>
          </cell>
          <cell r="G11696">
            <v>0</v>
          </cell>
        </row>
        <row r="11697">
          <cell r="A11697">
            <v>0</v>
          </cell>
          <cell r="B11697">
            <v>0</v>
          </cell>
          <cell r="C11697">
            <v>0</v>
          </cell>
          <cell r="D11697">
            <v>0</v>
          </cell>
          <cell r="E11697">
            <v>0</v>
          </cell>
          <cell r="F11697" t="str">
            <v>Total C</v>
          </cell>
          <cell r="G11697">
            <v>0</v>
          </cell>
        </row>
        <row r="11698">
          <cell r="A11698">
            <v>0</v>
          </cell>
          <cell r="B11698">
            <v>0</v>
          </cell>
          <cell r="C11698">
            <v>0</v>
          </cell>
          <cell r="D11698">
            <v>0</v>
          </cell>
          <cell r="E11698">
            <v>0</v>
          </cell>
          <cell r="F11698">
            <v>0</v>
          </cell>
          <cell r="G11698">
            <v>0</v>
          </cell>
        </row>
        <row r="11699">
          <cell r="A11699" t="str">
            <v/>
          </cell>
          <cell r="B11699" t="str">
            <v/>
          </cell>
          <cell r="C11699">
            <v>0</v>
          </cell>
          <cell r="D11699" t="str">
            <v>Costo  Neto</v>
          </cell>
          <cell r="E11699">
            <v>0</v>
          </cell>
          <cell r="F11699" t="str">
            <v>Total D=A+B+C</v>
          </cell>
          <cell r="G11699">
            <v>0</v>
          </cell>
        </row>
        <row r="11701">
          <cell r="A11701" t="str">
            <v>ANALISIS DE PRECIOS</v>
          </cell>
          <cell r="B11701">
            <v>0</v>
          </cell>
          <cell r="C11701">
            <v>0</v>
          </cell>
          <cell r="D11701">
            <v>0</v>
          </cell>
          <cell r="E11701">
            <v>0</v>
          </cell>
          <cell r="F11701">
            <v>0</v>
          </cell>
          <cell r="G11701">
            <v>0</v>
          </cell>
        </row>
        <row r="11702">
          <cell r="A11702" t="str">
            <v>COMITENTE:</v>
          </cell>
          <cell r="B11702" t="str">
            <v>DIRECCIÓN DE ARQUITECTURA</v>
          </cell>
          <cell r="C11702">
            <v>0</v>
          </cell>
          <cell r="D11702">
            <v>0</v>
          </cell>
          <cell r="E11702">
            <v>0</v>
          </cell>
          <cell r="F11702">
            <v>0</v>
          </cell>
          <cell r="G11702">
            <v>0</v>
          </cell>
        </row>
        <row r="11703">
          <cell r="A11703" t="str">
            <v>CONTRATISTA:</v>
          </cell>
          <cell r="B11703" t="str">
            <v>FUNCIONALES SIGOP</v>
          </cell>
          <cell r="C11703">
            <v>0</v>
          </cell>
          <cell r="D11703">
            <v>0</v>
          </cell>
          <cell r="E11703">
            <v>0</v>
          </cell>
          <cell r="F11703">
            <v>0</v>
          </cell>
          <cell r="G11703">
            <v>0</v>
          </cell>
        </row>
        <row r="11704">
          <cell r="A11704" t="str">
            <v>OBRA:</v>
          </cell>
          <cell r="B11704" t="str">
            <v>PRUEBA PLANILLA DE MEDICION</v>
          </cell>
          <cell r="C11704">
            <v>0</v>
          </cell>
          <cell r="D11704">
            <v>0</v>
          </cell>
          <cell r="E11704">
            <v>0</v>
          </cell>
          <cell r="F11704" t="str">
            <v>PRECIOS A:</v>
          </cell>
          <cell r="G11704">
            <v>0</v>
          </cell>
        </row>
        <row r="11705">
          <cell r="A11705" t="str">
            <v>UBICACIÓN:</v>
          </cell>
          <cell r="B11705" t="str">
            <v>CENTRO CIVICO</v>
          </cell>
          <cell r="C11705">
            <v>0</v>
          </cell>
          <cell r="D11705">
            <v>0</v>
          </cell>
          <cell r="E11705">
            <v>0</v>
          </cell>
          <cell r="F11705">
            <v>0</v>
          </cell>
          <cell r="G11705">
            <v>0</v>
          </cell>
        </row>
        <row r="11706">
          <cell r="A11706" t="str">
            <v>RUBRO:</v>
          </cell>
          <cell r="B11706" t="str">
            <v/>
          </cell>
          <cell r="C11706" t="str">
            <v/>
          </cell>
          <cell r="D11706">
            <v>0</v>
          </cell>
          <cell r="E11706">
            <v>0</v>
          </cell>
          <cell r="F11706">
            <v>0</v>
          </cell>
          <cell r="G11706">
            <v>0</v>
          </cell>
        </row>
        <row r="11707">
          <cell r="A11707" t="str">
            <v>ITEM:</v>
          </cell>
          <cell r="B11707" t="str">
            <v/>
          </cell>
          <cell r="C11707" t="str">
            <v/>
          </cell>
          <cell r="D11707">
            <v>0</v>
          </cell>
          <cell r="E11707">
            <v>0</v>
          </cell>
          <cell r="F11707" t="str">
            <v>UNIDAD:</v>
          </cell>
          <cell r="G11707" t="str">
            <v/>
          </cell>
        </row>
        <row r="11708">
          <cell r="A11708">
            <v>0</v>
          </cell>
          <cell r="B11708">
            <v>0</v>
          </cell>
          <cell r="C11708">
            <v>0</v>
          </cell>
          <cell r="D11708">
            <v>0</v>
          </cell>
          <cell r="E11708">
            <v>0</v>
          </cell>
          <cell r="F11708">
            <v>0</v>
          </cell>
          <cell r="G11708">
            <v>0</v>
          </cell>
        </row>
        <row r="11709">
          <cell r="A11709" t="str">
            <v>DATOS REDETERMINACION</v>
          </cell>
          <cell r="B11709">
            <v>0</v>
          </cell>
          <cell r="C11709" t="str">
            <v>DESIGNACION</v>
          </cell>
          <cell r="D11709" t="str">
            <v>U</v>
          </cell>
          <cell r="E11709" t="str">
            <v>Cantidad</v>
          </cell>
          <cell r="F11709" t="str">
            <v>$ Unitarios</v>
          </cell>
          <cell r="G11709" t="str">
            <v>$ Parcial</v>
          </cell>
        </row>
        <row r="11710">
          <cell r="A11710" t="str">
            <v>CÓDIGO</v>
          </cell>
          <cell r="B11710" t="str">
            <v>DESCRIPCIÓN</v>
          </cell>
          <cell r="C11710">
            <v>0</v>
          </cell>
          <cell r="D11710">
            <v>0</v>
          </cell>
          <cell r="E11710">
            <v>0</v>
          </cell>
          <cell r="F11710">
            <v>0</v>
          </cell>
          <cell r="G11710">
            <v>0</v>
          </cell>
        </row>
        <row r="11711">
          <cell r="A11711">
            <v>0</v>
          </cell>
          <cell r="B11711">
            <v>0</v>
          </cell>
          <cell r="C11711" t="str">
            <v>A - MATERIALES</v>
          </cell>
          <cell r="D11711">
            <v>0</v>
          </cell>
          <cell r="E11711">
            <v>0</v>
          </cell>
          <cell r="F11711">
            <v>0</v>
          </cell>
          <cell r="G11711">
            <v>0</v>
          </cell>
        </row>
        <row r="11712">
          <cell r="A11712" t="str">
            <v/>
          </cell>
          <cell r="B11712" t="str">
            <v/>
          </cell>
          <cell r="C11712">
            <v>0</v>
          </cell>
          <cell r="D11712" t="str">
            <v/>
          </cell>
          <cell r="E11712">
            <v>0</v>
          </cell>
          <cell r="F11712">
            <v>0</v>
          </cell>
          <cell r="G11712">
            <v>0</v>
          </cell>
        </row>
        <row r="11713">
          <cell r="A11713" t="str">
            <v/>
          </cell>
          <cell r="B11713" t="str">
            <v/>
          </cell>
          <cell r="C11713">
            <v>0</v>
          </cell>
          <cell r="D11713" t="str">
            <v/>
          </cell>
          <cell r="E11713">
            <v>0</v>
          </cell>
          <cell r="F11713">
            <v>0</v>
          </cell>
          <cell r="G11713">
            <v>0</v>
          </cell>
        </row>
        <row r="11714">
          <cell r="A11714" t="str">
            <v/>
          </cell>
          <cell r="B11714" t="str">
            <v/>
          </cell>
          <cell r="C11714">
            <v>0</v>
          </cell>
          <cell r="D11714" t="str">
            <v/>
          </cell>
          <cell r="E11714">
            <v>0</v>
          </cell>
          <cell r="F11714">
            <v>0</v>
          </cell>
          <cell r="G11714">
            <v>0</v>
          </cell>
        </row>
        <row r="11715">
          <cell r="A11715" t="str">
            <v/>
          </cell>
          <cell r="B11715" t="str">
            <v/>
          </cell>
          <cell r="C11715">
            <v>0</v>
          </cell>
          <cell r="D11715" t="str">
            <v/>
          </cell>
          <cell r="E11715">
            <v>0</v>
          </cell>
          <cell r="F11715">
            <v>0</v>
          </cell>
          <cell r="G11715">
            <v>0</v>
          </cell>
        </row>
        <row r="11716">
          <cell r="A11716" t="str">
            <v/>
          </cell>
          <cell r="B11716" t="str">
            <v/>
          </cell>
          <cell r="C11716">
            <v>0</v>
          </cell>
          <cell r="D11716" t="str">
            <v/>
          </cell>
          <cell r="E11716">
            <v>0</v>
          </cell>
          <cell r="F11716">
            <v>0</v>
          </cell>
          <cell r="G11716">
            <v>0</v>
          </cell>
        </row>
        <row r="11717">
          <cell r="A11717" t="str">
            <v/>
          </cell>
          <cell r="B11717" t="str">
            <v/>
          </cell>
          <cell r="C11717">
            <v>0</v>
          </cell>
          <cell r="D11717" t="str">
            <v/>
          </cell>
          <cell r="E11717">
            <v>0</v>
          </cell>
          <cell r="F11717">
            <v>0</v>
          </cell>
          <cell r="G11717">
            <v>0</v>
          </cell>
        </row>
        <row r="11718">
          <cell r="A11718" t="str">
            <v/>
          </cell>
          <cell r="B11718" t="str">
            <v/>
          </cell>
          <cell r="C11718">
            <v>0</v>
          </cell>
          <cell r="D11718" t="str">
            <v/>
          </cell>
          <cell r="E11718">
            <v>0</v>
          </cell>
          <cell r="F11718">
            <v>0</v>
          </cell>
          <cell r="G11718">
            <v>0</v>
          </cell>
        </row>
        <row r="11719">
          <cell r="A11719" t="str">
            <v/>
          </cell>
          <cell r="B11719" t="str">
            <v/>
          </cell>
          <cell r="C11719">
            <v>0</v>
          </cell>
          <cell r="D11719" t="str">
            <v/>
          </cell>
          <cell r="E11719">
            <v>0</v>
          </cell>
          <cell r="F11719">
            <v>0</v>
          </cell>
          <cell r="G11719">
            <v>0</v>
          </cell>
        </row>
        <row r="11720">
          <cell r="A11720" t="str">
            <v/>
          </cell>
          <cell r="B11720" t="str">
            <v/>
          </cell>
          <cell r="C11720">
            <v>0</v>
          </cell>
          <cell r="D11720" t="str">
            <v/>
          </cell>
          <cell r="E11720">
            <v>0</v>
          </cell>
          <cell r="F11720">
            <v>0</v>
          </cell>
          <cell r="G11720">
            <v>0</v>
          </cell>
        </row>
        <row r="11721">
          <cell r="A11721" t="str">
            <v/>
          </cell>
          <cell r="B11721" t="str">
            <v/>
          </cell>
          <cell r="C11721">
            <v>0</v>
          </cell>
          <cell r="D11721" t="str">
            <v/>
          </cell>
          <cell r="E11721">
            <v>0</v>
          </cell>
          <cell r="F11721">
            <v>0</v>
          </cell>
          <cell r="G11721">
            <v>0</v>
          </cell>
        </row>
        <row r="11722">
          <cell r="A11722" t="str">
            <v/>
          </cell>
          <cell r="B11722" t="str">
            <v/>
          </cell>
          <cell r="C11722">
            <v>0</v>
          </cell>
          <cell r="D11722" t="str">
            <v/>
          </cell>
          <cell r="E11722">
            <v>0</v>
          </cell>
          <cell r="F11722">
            <v>0</v>
          </cell>
          <cell r="G11722">
            <v>0</v>
          </cell>
        </row>
        <row r="11723">
          <cell r="A11723" t="str">
            <v/>
          </cell>
          <cell r="B11723" t="str">
            <v/>
          </cell>
          <cell r="C11723">
            <v>0</v>
          </cell>
          <cell r="D11723" t="str">
            <v/>
          </cell>
          <cell r="E11723">
            <v>0</v>
          </cell>
          <cell r="F11723">
            <v>0</v>
          </cell>
          <cell r="G11723">
            <v>0</v>
          </cell>
        </row>
        <row r="11724">
          <cell r="A11724" t="str">
            <v/>
          </cell>
          <cell r="B11724" t="str">
            <v/>
          </cell>
          <cell r="C11724">
            <v>0</v>
          </cell>
          <cell r="D11724" t="str">
            <v/>
          </cell>
          <cell r="E11724">
            <v>0</v>
          </cell>
          <cell r="F11724">
            <v>0</v>
          </cell>
          <cell r="G11724">
            <v>0</v>
          </cell>
        </row>
        <row r="11725">
          <cell r="A11725" t="str">
            <v/>
          </cell>
          <cell r="B11725" t="str">
            <v/>
          </cell>
          <cell r="C11725">
            <v>0</v>
          </cell>
          <cell r="D11725" t="str">
            <v/>
          </cell>
          <cell r="E11725">
            <v>0</v>
          </cell>
          <cell r="F11725">
            <v>0</v>
          </cell>
          <cell r="G11725">
            <v>0</v>
          </cell>
        </row>
        <row r="11726">
          <cell r="A11726">
            <v>0</v>
          </cell>
          <cell r="B11726">
            <v>0</v>
          </cell>
          <cell r="C11726">
            <v>0</v>
          </cell>
          <cell r="D11726">
            <v>0</v>
          </cell>
          <cell r="E11726">
            <v>0</v>
          </cell>
          <cell r="F11726" t="str">
            <v>Total A</v>
          </cell>
          <cell r="G11726">
            <v>0</v>
          </cell>
        </row>
        <row r="11727">
          <cell r="A11727">
            <v>0</v>
          </cell>
          <cell r="B11727">
            <v>0</v>
          </cell>
          <cell r="C11727" t="str">
            <v>B - MANO DE OBRA</v>
          </cell>
          <cell r="D11727">
            <v>0</v>
          </cell>
          <cell r="E11727">
            <v>0</v>
          </cell>
          <cell r="F11727">
            <v>0</v>
          </cell>
          <cell r="G11727">
            <v>0</v>
          </cell>
        </row>
        <row r="11728">
          <cell r="A11728" t="str">
            <v/>
          </cell>
          <cell r="B11728">
            <v>0</v>
          </cell>
          <cell r="C11728">
            <v>0</v>
          </cell>
          <cell r="D11728" t="str">
            <v/>
          </cell>
          <cell r="E11728">
            <v>0</v>
          </cell>
          <cell r="F11728">
            <v>0</v>
          </cell>
          <cell r="G11728">
            <v>0</v>
          </cell>
        </row>
        <row r="11729">
          <cell r="A11729" t="str">
            <v/>
          </cell>
          <cell r="B11729">
            <v>0</v>
          </cell>
          <cell r="C11729">
            <v>0</v>
          </cell>
          <cell r="D11729" t="str">
            <v/>
          </cell>
          <cell r="E11729">
            <v>0</v>
          </cell>
          <cell r="F11729">
            <v>0</v>
          </cell>
          <cell r="G11729">
            <v>0</v>
          </cell>
        </row>
        <row r="11730">
          <cell r="A11730" t="str">
            <v/>
          </cell>
          <cell r="B11730">
            <v>0</v>
          </cell>
          <cell r="C11730">
            <v>0</v>
          </cell>
          <cell r="D11730" t="str">
            <v/>
          </cell>
          <cell r="E11730">
            <v>0</v>
          </cell>
          <cell r="F11730">
            <v>0</v>
          </cell>
          <cell r="G11730">
            <v>0</v>
          </cell>
        </row>
        <row r="11731">
          <cell r="A11731" t="str">
            <v/>
          </cell>
          <cell r="B11731">
            <v>0</v>
          </cell>
          <cell r="C11731">
            <v>0</v>
          </cell>
          <cell r="D11731" t="str">
            <v/>
          </cell>
          <cell r="E11731">
            <v>0</v>
          </cell>
          <cell r="F11731">
            <v>0</v>
          </cell>
          <cell r="G11731">
            <v>0</v>
          </cell>
        </row>
        <row r="11732">
          <cell r="A11732" t="str">
            <v/>
          </cell>
          <cell r="B11732">
            <v>0</v>
          </cell>
          <cell r="C11732">
            <v>0</v>
          </cell>
          <cell r="D11732" t="str">
            <v/>
          </cell>
          <cell r="E11732">
            <v>0</v>
          </cell>
          <cell r="F11732">
            <v>0</v>
          </cell>
          <cell r="G11732">
            <v>0</v>
          </cell>
        </row>
        <row r="11733">
          <cell r="A11733" t="str">
            <v/>
          </cell>
          <cell r="B11733">
            <v>0</v>
          </cell>
          <cell r="C11733">
            <v>0</v>
          </cell>
          <cell r="D11733" t="str">
            <v/>
          </cell>
          <cell r="E11733">
            <v>0</v>
          </cell>
          <cell r="F11733">
            <v>0</v>
          </cell>
          <cell r="G11733">
            <v>0</v>
          </cell>
        </row>
        <row r="11734">
          <cell r="A11734" t="str">
            <v/>
          </cell>
          <cell r="B11734">
            <v>0</v>
          </cell>
          <cell r="C11734">
            <v>0</v>
          </cell>
          <cell r="D11734" t="str">
            <v/>
          </cell>
          <cell r="E11734">
            <v>0</v>
          </cell>
          <cell r="F11734">
            <v>0</v>
          </cell>
          <cell r="G11734">
            <v>0</v>
          </cell>
        </row>
        <row r="11735">
          <cell r="A11735" t="str">
            <v/>
          </cell>
          <cell r="B11735">
            <v>0</v>
          </cell>
          <cell r="C11735">
            <v>0</v>
          </cell>
          <cell r="D11735" t="str">
            <v/>
          </cell>
          <cell r="E11735">
            <v>0</v>
          </cell>
          <cell r="F11735">
            <v>0</v>
          </cell>
          <cell r="G11735">
            <v>0</v>
          </cell>
        </row>
        <row r="11736">
          <cell r="A11736">
            <v>0</v>
          </cell>
          <cell r="B11736">
            <v>0</v>
          </cell>
          <cell r="C11736">
            <v>0</v>
          </cell>
          <cell r="D11736">
            <v>0</v>
          </cell>
          <cell r="E11736">
            <v>0</v>
          </cell>
          <cell r="F11736" t="str">
            <v>Total B</v>
          </cell>
          <cell r="G11736">
            <v>0</v>
          </cell>
        </row>
        <row r="11737">
          <cell r="A11737">
            <v>0</v>
          </cell>
          <cell r="B11737">
            <v>0</v>
          </cell>
          <cell r="C11737" t="str">
            <v>C - EQUIPOS</v>
          </cell>
          <cell r="D11737">
            <v>0</v>
          </cell>
          <cell r="E11737">
            <v>0</v>
          </cell>
          <cell r="F11737">
            <v>0</v>
          </cell>
          <cell r="G11737">
            <v>0</v>
          </cell>
        </row>
        <row r="11738">
          <cell r="A11738" t="str">
            <v/>
          </cell>
          <cell r="B11738" t="str">
            <v/>
          </cell>
          <cell r="C11738">
            <v>0</v>
          </cell>
          <cell r="D11738" t="str">
            <v/>
          </cell>
          <cell r="E11738">
            <v>0</v>
          </cell>
          <cell r="F11738">
            <v>0</v>
          </cell>
          <cell r="G11738">
            <v>0</v>
          </cell>
        </row>
        <row r="11739">
          <cell r="A11739" t="str">
            <v/>
          </cell>
          <cell r="B11739" t="str">
            <v/>
          </cell>
          <cell r="C11739">
            <v>0</v>
          </cell>
          <cell r="D11739" t="str">
            <v/>
          </cell>
          <cell r="E11739">
            <v>0</v>
          </cell>
          <cell r="F11739">
            <v>0</v>
          </cell>
          <cell r="G11739">
            <v>0</v>
          </cell>
        </row>
        <row r="11740">
          <cell r="A11740" t="str">
            <v/>
          </cell>
          <cell r="B11740" t="str">
            <v/>
          </cell>
          <cell r="C11740">
            <v>0</v>
          </cell>
          <cell r="D11740" t="str">
            <v/>
          </cell>
          <cell r="E11740">
            <v>0</v>
          </cell>
          <cell r="F11740">
            <v>0</v>
          </cell>
          <cell r="G11740">
            <v>0</v>
          </cell>
        </row>
        <row r="11741">
          <cell r="A11741" t="str">
            <v/>
          </cell>
          <cell r="B11741" t="str">
            <v/>
          </cell>
          <cell r="C11741">
            <v>0</v>
          </cell>
          <cell r="D11741" t="str">
            <v/>
          </cell>
          <cell r="E11741">
            <v>0</v>
          </cell>
          <cell r="F11741">
            <v>0</v>
          </cell>
          <cell r="G11741">
            <v>0</v>
          </cell>
        </row>
        <row r="11742">
          <cell r="A11742" t="str">
            <v/>
          </cell>
          <cell r="B11742" t="str">
            <v/>
          </cell>
          <cell r="C11742">
            <v>0</v>
          </cell>
          <cell r="D11742" t="str">
            <v/>
          </cell>
          <cell r="E11742">
            <v>0</v>
          </cell>
          <cell r="F11742">
            <v>0</v>
          </cell>
          <cell r="G11742">
            <v>0</v>
          </cell>
        </row>
        <row r="11743">
          <cell r="A11743" t="str">
            <v/>
          </cell>
          <cell r="B11743" t="str">
            <v/>
          </cell>
          <cell r="C11743">
            <v>0</v>
          </cell>
          <cell r="D11743" t="str">
            <v/>
          </cell>
          <cell r="E11743">
            <v>0</v>
          </cell>
          <cell r="F11743">
            <v>0</v>
          </cell>
          <cell r="G11743">
            <v>0</v>
          </cell>
        </row>
        <row r="11744">
          <cell r="A11744" t="str">
            <v/>
          </cell>
          <cell r="B11744" t="str">
            <v/>
          </cell>
          <cell r="C11744">
            <v>0</v>
          </cell>
          <cell r="D11744" t="str">
            <v/>
          </cell>
          <cell r="E11744">
            <v>0</v>
          </cell>
          <cell r="F11744">
            <v>0</v>
          </cell>
          <cell r="G11744">
            <v>0</v>
          </cell>
        </row>
        <row r="11745">
          <cell r="A11745" t="str">
            <v/>
          </cell>
          <cell r="B11745" t="str">
            <v/>
          </cell>
          <cell r="C11745">
            <v>0</v>
          </cell>
          <cell r="D11745" t="str">
            <v/>
          </cell>
          <cell r="E11745">
            <v>0</v>
          </cell>
          <cell r="F11745">
            <v>0</v>
          </cell>
          <cell r="G11745">
            <v>0</v>
          </cell>
        </row>
        <row r="11746">
          <cell r="A11746" t="str">
            <v/>
          </cell>
          <cell r="B11746" t="str">
            <v/>
          </cell>
          <cell r="C11746">
            <v>0</v>
          </cell>
          <cell r="D11746" t="str">
            <v/>
          </cell>
          <cell r="E11746">
            <v>0</v>
          </cell>
          <cell r="F11746">
            <v>0</v>
          </cell>
          <cell r="G11746">
            <v>0</v>
          </cell>
        </row>
        <row r="11747">
          <cell r="A11747">
            <v>0</v>
          </cell>
          <cell r="B11747">
            <v>0</v>
          </cell>
          <cell r="C11747">
            <v>0</v>
          </cell>
          <cell r="D11747">
            <v>0</v>
          </cell>
          <cell r="E11747">
            <v>0</v>
          </cell>
          <cell r="F11747" t="str">
            <v>Total C</v>
          </cell>
          <cell r="G11747">
            <v>0</v>
          </cell>
        </row>
        <row r="11748">
          <cell r="A11748">
            <v>0</v>
          </cell>
          <cell r="B11748">
            <v>0</v>
          </cell>
          <cell r="C11748">
            <v>0</v>
          </cell>
          <cell r="D11748">
            <v>0</v>
          </cell>
          <cell r="E11748">
            <v>0</v>
          </cell>
          <cell r="F11748">
            <v>0</v>
          </cell>
          <cell r="G11748">
            <v>0</v>
          </cell>
        </row>
        <row r="11749">
          <cell r="A11749" t="str">
            <v/>
          </cell>
          <cell r="B11749" t="str">
            <v/>
          </cell>
          <cell r="C11749">
            <v>0</v>
          </cell>
          <cell r="D11749" t="str">
            <v>Costo  Neto</v>
          </cell>
          <cell r="E11749">
            <v>0</v>
          </cell>
          <cell r="F11749" t="str">
            <v>Total D=A+B+C</v>
          </cell>
          <cell r="G11749">
            <v>0</v>
          </cell>
        </row>
        <row r="11751">
          <cell r="A11751" t="str">
            <v>ANALISIS DE PRECIOS</v>
          </cell>
          <cell r="B11751">
            <v>0</v>
          </cell>
          <cell r="C11751">
            <v>0</v>
          </cell>
          <cell r="D11751">
            <v>0</v>
          </cell>
          <cell r="E11751">
            <v>0</v>
          </cell>
          <cell r="F11751">
            <v>0</v>
          </cell>
          <cell r="G11751">
            <v>0</v>
          </cell>
        </row>
        <row r="11752">
          <cell r="A11752" t="str">
            <v>COMITENTE:</v>
          </cell>
          <cell r="B11752" t="str">
            <v>DIRECCIÓN DE ARQUITECTURA</v>
          </cell>
          <cell r="C11752">
            <v>0</v>
          </cell>
          <cell r="D11752">
            <v>0</v>
          </cell>
          <cell r="E11752">
            <v>0</v>
          </cell>
          <cell r="F11752">
            <v>0</v>
          </cell>
          <cell r="G11752">
            <v>0</v>
          </cell>
        </row>
        <row r="11753">
          <cell r="A11753" t="str">
            <v>CONTRATISTA:</v>
          </cell>
          <cell r="B11753" t="str">
            <v>FUNCIONALES SIGOP</v>
          </cell>
          <cell r="C11753">
            <v>0</v>
          </cell>
          <cell r="D11753">
            <v>0</v>
          </cell>
          <cell r="E11753">
            <v>0</v>
          </cell>
          <cell r="F11753">
            <v>0</v>
          </cell>
          <cell r="G11753">
            <v>0</v>
          </cell>
        </row>
        <row r="11754">
          <cell r="A11754" t="str">
            <v>OBRA:</v>
          </cell>
          <cell r="B11754" t="str">
            <v>PRUEBA PLANILLA DE MEDICION</v>
          </cell>
          <cell r="C11754">
            <v>0</v>
          </cell>
          <cell r="D11754">
            <v>0</v>
          </cell>
          <cell r="E11754">
            <v>0</v>
          </cell>
          <cell r="F11754" t="str">
            <v>PRECIOS A:</v>
          </cell>
          <cell r="G11754">
            <v>0</v>
          </cell>
        </row>
        <row r="11755">
          <cell r="A11755" t="str">
            <v>UBICACIÓN:</v>
          </cell>
          <cell r="B11755" t="str">
            <v>CENTRO CIVICO</v>
          </cell>
          <cell r="C11755">
            <v>0</v>
          </cell>
          <cell r="D11755">
            <v>0</v>
          </cell>
          <cell r="E11755">
            <v>0</v>
          </cell>
          <cell r="F11755">
            <v>0</v>
          </cell>
          <cell r="G11755">
            <v>0</v>
          </cell>
        </row>
        <row r="11756">
          <cell r="A11756" t="str">
            <v>RUBRO:</v>
          </cell>
          <cell r="B11756" t="str">
            <v/>
          </cell>
          <cell r="C11756" t="str">
            <v/>
          </cell>
          <cell r="D11756">
            <v>0</v>
          </cell>
          <cell r="E11756">
            <v>0</v>
          </cell>
          <cell r="F11756">
            <v>0</v>
          </cell>
          <cell r="G11756">
            <v>0</v>
          </cell>
        </row>
        <row r="11757">
          <cell r="A11757" t="str">
            <v>ITEM:</v>
          </cell>
          <cell r="B11757" t="str">
            <v/>
          </cell>
          <cell r="C11757" t="str">
            <v/>
          </cell>
          <cell r="D11757">
            <v>0</v>
          </cell>
          <cell r="E11757">
            <v>0</v>
          </cell>
          <cell r="F11757" t="str">
            <v>UNIDAD:</v>
          </cell>
          <cell r="G11757" t="str">
            <v/>
          </cell>
        </row>
        <row r="11758">
          <cell r="A11758">
            <v>0</v>
          </cell>
          <cell r="B11758">
            <v>0</v>
          </cell>
          <cell r="C11758">
            <v>0</v>
          </cell>
          <cell r="D11758">
            <v>0</v>
          </cell>
          <cell r="E11758">
            <v>0</v>
          </cell>
          <cell r="F11758">
            <v>0</v>
          </cell>
          <cell r="G11758">
            <v>0</v>
          </cell>
        </row>
        <row r="11759">
          <cell r="A11759" t="str">
            <v>DATOS REDETERMINACION</v>
          </cell>
          <cell r="B11759">
            <v>0</v>
          </cell>
          <cell r="C11759" t="str">
            <v>DESIGNACION</v>
          </cell>
          <cell r="D11759" t="str">
            <v>U</v>
          </cell>
          <cell r="E11759" t="str">
            <v>Cantidad</v>
          </cell>
          <cell r="F11759" t="str">
            <v>$ Unitarios</v>
          </cell>
          <cell r="G11759" t="str">
            <v>$ Parcial</v>
          </cell>
        </row>
        <row r="11760">
          <cell r="A11760" t="str">
            <v>CÓDIGO</v>
          </cell>
          <cell r="B11760" t="str">
            <v>DESCRIPCIÓN</v>
          </cell>
          <cell r="C11760">
            <v>0</v>
          </cell>
          <cell r="D11760">
            <v>0</v>
          </cell>
          <cell r="E11760">
            <v>0</v>
          </cell>
          <cell r="F11760">
            <v>0</v>
          </cell>
          <cell r="G11760">
            <v>0</v>
          </cell>
        </row>
        <row r="11761">
          <cell r="A11761">
            <v>0</v>
          </cell>
          <cell r="B11761">
            <v>0</v>
          </cell>
          <cell r="C11761" t="str">
            <v>A - MATERIALES</v>
          </cell>
          <cell r="D11761">
            <v>0</v>
          </cell>
          <cell r="E11761">
            <v>0</v>
          </cell>
          <cell r="F11761">
            <v>0</v>
          </cell>
          <cell r="G11761">
            <v>0</v>
          </cell>
        </row>
        <row r="11762">
          <cell r="A11762" t="str">
            <v/>
          </cell>
          <cell r="B11762" t="str">
            <v/>
          </cell>
          <cell r="C11762">
            <v>0</v>
          </cell>
          <cell r="D11762" t="str">
            <v/>
          </cell>
          <cell r="E11762">
            <v>0</v>
          </cell>
          <cell r="F11762">
            <v>0</v>
          </cell>
          <cell r="G11762">
            <v>0</v>
          </cell>
        </row>
        <row r="11763">
          <cell r="A11763" t="str">
            <v/>
          </cell>
          <cell r="B11763" t="str">
            <v/>
          </cell>
          <cell r="C11763">
            <v>0</v>
          </cell>
          <cell r="D11763" t="str">
            <v/>
          </cell>
          <cell r="E11763">
            <v>0</v>
          </cell>
          <cell r="F11763">
            <v>0</v>
          </cell>
          <cell r="G11763">
            <v>0</v>
          </cell>
        </row>
        <row r="11764">
          <cell r="A11764" t="str">
            <v/>
          </cell>
          <cell r="B11764" t="str">
            <v/>
          </cell>
          <cell r="C11764">
            <v>0</v>
          </cell>
          <cell r="D11764" t="str">
            <v/>
          </cell>
          <cell r="E11764">
            <v>0</v>
          </cell>
          <cell r="F11764">
            <v>0</v>
          </cell>
          <cell r="G11764">
            <v>0</v>
          </cell>
        </row>
        <row r="11765">
          <cell r="A11765" t="str">
            <v/>
          </cell>
          <cell r="B11765" t="str">
            <v/>
          </cell>
          <cell r="C11765">
            <v>0</v>
          </cell>
          <cell r="D11765" t="str">
            <v/>
          </cell>
          <cell r="E11765">
            <v>0</v>
          </cell>
          <cell r="F11765">
            <v>0</v>
          </cell>
          <cell r="G11765">
            <v>0</v>
          </cell>
        </row>
        <row r="11766">
          <cell r="A11766" t="str">
            <v/>
          </cell>
          <cell r="B11766" t="str">
            <v/>
          </cell>
          <cell r="C11766">
            <v>0</v>
          </cell>
          <cell r="D11766" t="str">
            <v/>
          </cell>
          <cell r="E11766">
            <v>0</v>
          </cell>
          <cell r="F11766">
            <v>0</v>
          </cell>
          <cell r="G11766">
            <v>0</v>
          </cell>
        </row>
        <row r="11767">
          <cell r="A11767" t="str">
            <v/>
          </cell>
          <cell r="B11767" t="str">
            <v/>
          </cell>
          <cell r="C11767">
            <v>0</v>
          </cell>
          <cell r="D11767" t="str">
            <v/>
          </cell>
          <cell r="E11767">
            <v>0</v>
          </cell>
          <cell r="F11767">
            <v>0</v>
          </cell>
          <cell r="G11767">
            <v>0</v>
          </cell>
        </row>
        <row r="11768">
          <cell r="A11768" t="str">
            <v/>
          </cell>
          <cell r="B11768" t="str">
            <v/>
          </cell>
          <cell r="C11768">
            <v>0</v>
          </cell>
          <cell r="D11768" t="str">
            <v/>
          </cell>
          <cell r="E11768">
            <v>0</v>
          </cell>
          <cell r="F11768">
            <v>0</v>
          </cell>
          <cell r="G11768">
            <v>0</v>
          </cell>
        </row>
        <row r="11769">
          <cell r="A11769" t="str">
            <v/>
          </cell>
          <cell r="B11769" t="str">
            <v/>
          </cell>
          <cell r="C11769">
            <v>0</v>
          </cell>
          <cell r="D11769" t="str">
            <v/>
          </cell>
          <cell r="E11769">
            <v>0</v>
          </cell>
          <cell r="F11769">
            <v>0</v>
          </cell>
          <cell r="G11769">
            <v>0</v>
          </cell>
        </row>
        <row r="11770">
          <cell r="A11770" t="str">
            <v/>
          </cell>
          <cell r="B11770" t="str">
            <v/>
          </cell>
          <cell r="C11770">
            <v>0</v>
          </cell>
          <cell r="D11770" t="str">
            <v/>
          </cell>
          <cell r="E11770">
            <v>0</v>
          </cell>
          <cell r="F11770">
            <v>0</v>
          </cell>
          <cell r="G11770">
            <v>0</v>
          </cell>
        </row>
        <row r="11771">
          <cell r="A11771" t="str">
            <v/>
          </cell>
          <cell r="B11771" t="str">
            <v/>
          </cell>
          <cell r="C11771">
            <v>0</v>
          </cell>
          <cell r="D11771" t="str">
            <v/>
          </cell>
          <cell r="E11771">
            <v>0</v>
          </cell>
          <cell r="F11771">
            <v>0</v>
          </cell>
          <cell r="G11771">
            <v>0</v>
          </cell>
        </row>
        <row r="11772">
          <cell r="A11772" t="str">
            <v/>
          </cell>
          <cell r="B11772" t="str">
            <v/>
          </cell>
          <cell r="C11772">
            <v>0</v>
          </cell>
          <cell r="D11772" t="str">
            <v/>
          </cell>
          <cell r="E11772">
            <v>0</v>
          </cell>
          <cell r="F11772">
            <v>0</v>
          </cell>
          <cell r="G11772">
            <v>0</v>
          </cell>
        </row>
        <row r="11773">
          <cell r="A11773" t="str">
            <v/>
          </cell>
          <cell r="B11773" t="str">
            <v/>
          </cell>
          <cell r="C11773">
            <v>0</v>
          </cell>
          <cell r="D11773" t="str">
            <v/>
          </cell>
          <cell r="E11773">
            <v>0</v>
          </cell>
          <cell r="F11773">
            <v>0</v>
          </cell>
          <cell r="G11773">
            <v>0</v>
          </cell>
        </row>
        <row r="11774">
          <cell r="A11774" t="str">
            <v/>
          </cell>
          <cell r="B11774" t="str">
            <v/>
          </cell>
          <cell r="C11774">
            <v>0</v>
          </cell>
          <cell r="D11774" t="str">
            <v/>
          </cell>
          <cell r="E11774">
            <v>0</v>
          </cell>
          <cell r="F11774">
            <v>0</v>
          </cell>
          <cell r="G11774">
            <v>0</v>
          </cell>
        </row>
        <row r="11775">
          <cell r="A11775" t="str">
            <v/>
          </cell>
          <cell r="B11775" t="str">
            <v/>
          </cell>
          <cell r="C11775">
            <v>0</v>
          </cell>
          <cell r="D11775" t="str">
            <v/>
          </cell>
          <cell r="E11775">
            <v>0</v>
          </cell>
          <cell r="F11775">
            <v>0</v>
          </cell>
          <cell r="G11775">
            <v>0</v>
          </cell>
        </row>
        <row r="11776">
          <cell r="A11776">
            <v>0</v>
          </cell>
          <cell r="B11776">
            <v>0</v>
          </cell>
          <cell r="C11776">
            <v>0</v>
          </cell>
          <cell r="D11776">
            <v>0</v>
          </cell>
          <cell r="E11776">
            <v>0</v>
          </cell>
          <cell r="F11776" t="str">
            <v>Total A</v>
          </cell>
          <cell r="G11776">
            <v>0</v>
          </cell>
        </row>
        <row r="11777">
          <cell r="A11777">
            <v>0</v>
          </cell>
          <cell r="B11777">
            <v>0</v>
          </cell>
          <cell r="C11777" t="str">
            <v>B - MANO DE OBRA</v>
          </cell>
          <cell r="D11777">
            <v>0</v>
          </cell>
          <cell r="E11777">
            <v>0</v>
          </cell>
          <cell r="F11777">
            <v>0</v>
          </cell>
          <cell r="G11777">
            <v>0</v>
          </cell>
        </row>
        <row r="11778">
          <cell r="A11778" t="str">
            <v/>
          </cell>
          <cell r="B11778">
            <v>0</v>
          </cell>
          <cell r="C11778">
            <v>0</v>
          </cell>
          <cell r="D11778" t="str">
            <v/>
          </cell>
          <cell r="E11778">
            <v>0</v>
          </cell>
          <cell r="F11778">
            <v>0</v>
          </cell>
          <cell r="G11778">
            <v>0</v>
          </cell>
        </row>
        <row r="11779">
          <cell r="A11779" t="str">
            <v/>
          </cell>
          <cell r="B11779">
            <v>0</v>
          </cell>
          <cell r="C11779">
            <v>0</v>
          </cell>
          <cell r="D11779" t="str">
            <v/>
          </cell>
          <cell r="E11779">
            <v>0</v>
          </cell>
          <cell r="F11779">
            <v>0</v>
          </cell>
          <cell r="G11779">
            <v>0</v>
          </cell>
        </row>
        <row r="11780">
          <cell r="A11780" t="str">
            <v/>
          </cell>
          <cell r="B11780">
            <v>0</v>
          </cell>
          <cell r="C11780">
            <v>0</v>
          </cell>
          <cell r="D11780" t="str">
            <v/>
          </cell>
          <cell r="E11780">
            <v>0</v>
          </cell>
          <cell r="F11780">
            <v>0</v>
          </cell>
          <cell r="G11780">
            <v>0</v>
          </cell>
        </row>
        <row r="11781">
          <cell r="A11781" t="str">
            <v/>
          </cell>
          <cell r="B11781">
            <v>0</v>
          </cell>
          <cell r="C11781">
            <v>0</v>
          </cell>
          <cell r="D11781" t="str">
            <v/>
          </cell>
          <cell r="E11781">
            <v>0</v>
          </cell>
          <cell r="F11781">
            <v>0</v>
          </cell>
          <cell r="G11781">
            <v>0</v>
          </cell>
        </row>
        <row r="11782">
          <cell r="A11782" t="str">
            <v/>
          </cell>
          <cell r="B11782">
            <v>0</v>
          </cell>
          <cell r="C11782">
            <v>0</v>
          </cell>
          <cell r="D11782" t="str">
            <v/>
          </cell>
          <cell r="E11782">
            <v>0</v>
          </cell>
          <cell r="F11782">
            <v>0</v>
          </cell>
          <cell r="G11782">
            <v>0</v>
          </cell>
        </row>
        <row r="11783">
          <cell r="A11783" t="str">
            <v/>
          </cell>
          <cell r="B11783">
            <v>0</v>
          </cell>
          <cell r="C11783">
            <v>0</v>
          </cell>
          <cell r="D11783" t="str">
            <v/>
          </cell>
          <cell r="E11783">
            <v>0</v>
          </cell>
          <cell r="F11783">
            <v>0</v>
          </cell>
          <cell r="G11783">
            <v>0</v>
          </cell>
        </row>
        <row r="11784">
          <cell r="A11784" t="str">
            <v/>
          </cell>
          <cell r="B11784">
            <v>0</v>
          </cell>
          <cell r="C11784">
            <v>0</v>
          </cell>
          <cell r="D11784" t="str">
            <v/>
          </cell>
          <cell r="E11784">
            <v>0</v>
          </cell>
          <cell r="F11784">
            <v>0</v>
          </cell>
          <cell r="G11784">
            <v>0</v>
          </cell>
        </row>
        <row r="11785">
          <cell r="A11785" t="str">
            <v/>
          </cell>
          <cell r="B11785">
            <v>0</v>
          </cell>
          <cell r="C11785">
            <v>0</v>
          </cell>
          <cell r="D11785" t="str">
            <v/>
          </cell>
          <cell r="E11785">
            <v>0</v>
          </cell>
          <cell r="F11785">
            <v>0</v>
          </cell>
          <cell r="G11785">
            <v>0</v>
          </cell>
        </row>
        <row r="11786">
          <cell r="A11786">
            <v>0</v>
          </cell>
          <cell r="B11786">
            <v>0</v>
          </cell>
          <cell r="C11786">
            <v>0</v>
          </cell>
          <cell r="D11786">
            <v>0</v>
          </cell>
          <cell r="E11786">
            <v>0</v>
          </cell>
          <cell r="F11786" t="str">
            <v>Total B</v>
          </cell>
          <cell r="G11786">
            <v>0</v>
          </cell>
        </row>
        <row r="11787">
          <cell r="A11787">
            <v>0</v>
          </cell>
          <cell r="B11787">
            <v>0</v>
          </cell>
          <cell r="C11787" t="str">
            <v>C - EQUIPOS</v>
          </cell>
          <cell r="D11787">
            <v>0</v>
          </cell>
          <cell r="E11787">
            <v>0</v>
          </cell>
          <cell r="F11787">
            <v>0</v>
          </cell>
          <cell r="G11787">
            <v>0</v>
          </cell>
        </row>
        <row r="11788">
          <cell r="A11788" t="str">
            <v/>
          </cell>
          <cell r="B11788" t="str">
            <v/>
          </cell>
          <cell r="C11788">
            <v>0</v>
          </cell>
          <cell r="D11788" t="str">
            <v/>
          </cell>
          <cell r="E11788">
            <v>0</v>
          </cell>
          <cell r="F11788">
            <v>0</v>
          </cell>
          <cell r="G11788">
            <v>0</v>
          </cell>
        </row>
        <row r="11789">
          <cell r="A11789" t="str">
            <v/>
          </cell>
          <cell r="B11789" t="str">
            <v/>
          </cell>
          <cell r="C11789">
            <v>0</v>
          </cell>
          <cell r="D11789" t="str">
            <v/>
          </cell>
          <cell r="E11789">
            <v>0</v>
          </cell>
          <cell r="F11789">
            <v>0</v>
          </cell>
          <cell r="G11789">
            <v>0</v>
          </cell>
        </row>
        <row r="11790">
          <cell r="A11790" t="str">
            <v/>
          </cell>
          <cell r="B11790" t="str">
            <v/>
          </cell>
          <cell r="C11790">
            <v>0</v>
          </cell>
          <cell r="D11790" t="str">
            <v/>
          </cell>
          <cell r="E11790">
            <v>0</v>
          </cell>
          <cell r="F11790">
            <v>0</v>
          </cell>
          <cell r="G11790">
            <v>0</v>
          </cell>
        </row>
        <row r="11791">
          <cell r="A11791" t="str">
            <v/>
          </cell>
          <cell r="B11791" t="str">
            <v/>
          </cell>
          <cell r="C11791">
            <v>0</v>
          </cell>
          <cell r="D11791" t="str">
            <v/>
          </cell>
          <cell r="E11791">
            <v>0</v>
          </cell>
          <cell r="F11791">
            <v>0</v>
          </cell>
          <cell r="G11791">
            <v>0</v>
          </cell>
        </row>
        <row r="11792">
          <cell r="A11792" t="str">
            <v/>
          </cell>
          <cell r="B11792" t="str">
            <v/>
          </cell>
          <cell r="C11792">
            <v>0</v>
          </cell>
          <cell r="D11792" t="str">
            <v/>
          </cell>
          <cell r="E11792">
            <v>0</v>
          </cell>
          <cell r="F11792">
            <v>0</v>
          </cell>
          <cell r="G11792">
            <v>0</v>
          </cell>
        </row>
        <row r="11793">
          <cell r="A11793" t="str">
            <v/>
          </cell>
          <cell r="B11793" t="str">
            <v/>
          </cell>
          <cell r="C11793">
            <v>0</v>
          </cell>
          <cell r="D11793" t="str">
            <v/>
          </cell>
          <cell r="E11793">
            <v>0</v>
          </cell>
          <cell r="F11793">
            <v>0</v>
          </cell>
          <cell r="G11793">
            <v>0</v>
          </cell>
        </row>
        <row r="11794">
          <cell r="A11794" t="str">
            <v/>
          </cell>
          <cell r="B11794" t="str">
            <v/>
          </cell>
          <cell r="C11794">
            <v>0</v>
          </cell>
          <cell r="D11794" t="str">
            <v/>
          </cell>
          <cell r="E11794">
            <v>0</v>
          </cell>
          <cell r="F11794">
            <v>0</v>
          </cell>
          <cell r="G11794">
            <v>0</v>
          </cell>
        </row>
        <row r="11795">
          <cell r="A11795" t="str">
            <v/>
          </cell>
          <cell r="B11795" t="str">
            <v/>
          </cell>
          <cell r="C11795">
            <v>0</v>
          </cell>
          <cell r="D11795" t="str">
            <v/>
          </cell>
          <cell r="E11795">
            <v>0</v>
          </cell>
          <cell r="F11795">
            <v>0</v>
          </cell>
          <cell r="G11795">
            <v>0</v>
          </cell>
        </row>
        <row r="11796">
          <cell r="A11796" t="str">
            <v/>
          </cell>
          <cell r="B11796" t="str">
            <v/>
          </cell>
          <cell r="C11796">
            <v>0</v>
          </cell>
          <cell r="D11796" t="str">
            <v/>
          </cell>
          <cell r="E11796">
            <v>0</v>
          </cell>
          <cell r="F11796">
            <v>0</v>
          </cell>
          <cell r="G11796">
            <v>0</v>
          </cell>
        </row>
        <row r="11797">
          <cell r="A11797">
            <v>0</v>
          </cell>
          <cell r="B11797">
            <v>0</v>
          </cell>
          <cell r="C11797">
            <v>0</v>
          </cell>
          <cell r="D11797">
            <v>0</v>
          </cell>
          <cell r="E11797">
            <v>0</v>
          </cell>
          <cell r="F11797" t="str">
            <v>Total C</v>
          </cell>
          <cell r="G11797">
            <v>0</v>
          </cell>
        </row>
        <row r="11798">
          <cell r="A11798">
            <v>0</v>
          </cell>
          <cell r="B11798">
            <v>0</v>
          </cell>
          <cell r="C11798">
            <v>0</v>
          </cell>
          <cell r="D11798">
            <v>0</v>
          </cell>
          <cell r="E11798">
            <v>0</v>
          </cell>
          <cell r="F11798">
            <v>0</v>
          </cell>
          <cell r="G11798">
            <v>0</v>
          </cell>
        </row>
        <row r="11799">
          <cell r="A11799" t="str">
            <v/>
          </cell>
          <cell r="B11799" t="str">
            <v/>
          </cell>
          <cell r="C11799">
            <v>0</v>
          </cell>
          <cell r="D11799" t="str">
            <v>Costo  Neto</v>
          </cell>
          <cell r="E11799">
            <v>0</v>
          </cell>
          <cell r="F11799" t="str">
            <v>Total D=A+B+C</v>
          </cell>
          <cell r="G11799">
            <v>0</v>
          </cell>
        </row>
        <row r="11801">
          <cell r="A11801" t="str">
            <v>ANALISIS DE PRECIOS</v>
          </cell>
          <cell r="B11801">
            <v>0</v>
          </cell>
          <cell r="C11801">
            <v>0</v>
          </cell>
          <cell r="D11801">
            <v>0</v>
          </cell>
          <cell r="E11801">
            <v>0</v>
          </cell>
          <cell r="F11801">
            <v>0</v>
          </cell>
          <cell r="G11801">
            <v>0</v>
          </cell>
        </row>
        <row r="11802">
          <cell r="A11802" t="str">
            <v>COMITENTE:</v>
          </cell>
          <cell r="B11802" t="str">
            <v>DIRECCIÓN DE ARQUITECTURA</v>
          </cell>
          <cell r="C11802">
            <v>0</v>
          </cell>
          <cell r="D11802">
            <v>0</v>
          </cell>
          <cell r="E11802">
            <v>0</v>
          </cell>
          <cell r="F11802">
            <v>0</v>
          </cell>
          <cell r="G11802">
            <v>0</v>
          </cell>
        </row>
        <row r="11803">
          <cell r="A11803" t="str">
            <v>CONTRATISTA:</v>
          </cell>
          <cell r="B11803" t="str">
            <v>FUNCIONALES SIGOP</v>
          </cell>
          <cell r="C11803">
            <v>0</v>
          </cell>
          <cell r="D11803">
            <v>0</v>
          </cell>
          <cell r="E11803">
            <v>0</v>
          </cell>
          <cell r="F11803">
            <v>0</v>
          </cell>
          <cell r="G11803">
            <v>0</v>
          </cell>
        </row>
        <row r="11804">
          <cell r="A11804" t="str">
            <v>OBRA:</v>
          </cell>
          <cell r="B11804" t="str">
            <v>PRUEBA PLANILLA DE MEDICION</v>
          </cell>
          <cell r="C11804">
            <v>0</v>
          </cell>
          <cell r="D11804">
            <v>0</v>
          </cell>
          <cell r="E11804">
            <v>0</v>
          </cell>
          <cell r="F11804" t="str">
            <v>PRECIOS A:</v>
          </cell>
          <cell r="G11804">
            <v>0</v>
          </cell>
        </row>
        <row r="11805">
          <cell r="A11805" t="str">
            <v>UBICACIÓN:</v>
          </cell>
          <cell r="B11805" t="str">
            <v>CENTRO CIVICO</v>
          </cell>
          <cell r="C11805">
            <v>0</v>
          </cell>
          <cell r="D11805">
            <v>0</v>
          </cell>
          <cell r="E11805">
            <v>0</v>
          </cell>
          <cell r="F11805">
            <v>0</v>
          </cell>
          <cell r="G11805">
            <v>0</v>
          </cell>
        </row>
        <row r="11806">
          <cell r="A11806" t="str">
            <v>RUBRO:</v>
          </cell>
          <cell r="B11806" t="str">
            <v/>
          </cell>
          <cell r="C11806" t="str">
            <v/>
          </cell>
          <cell r="D11806">
            <v>0</v>
          </cell>
          <cell r="E11806">
            <v>0</v>
          </cell>
          <cell r="F11806">
            <v>0</v>
          </cell>
          <cell r="G11806">
            <v>0</v>
          </cell>
        </row>
        <row r="11807">
          <cell r="A11807" t="str">
            <v>ITEM:</v>
          </cell>
          <cell r="B11807" t="str">
            <v/>
          </cell>
          <cell r="C11807" t="str">
            <v/>
          </cell>
          <cell r="D11807">
            <v>0</v>
          </cell>
          <cell r="E11807">
            <v>0</v>
          </cell>
          <cell r="F11807" t="str">
            <v>UNIDAD:</v>
          </cell>
          <cell r="G11807" t="str">
            <v/>
          </cell>
        </row>
        <row r="11808">
          <cell r="A11808">
            <v>0</v>
          </cell>
          <cell r="B11808">
            <v>0</v>
          </cell>
          <cell r="C11808">
            <v>0</v>
          </cell>
          <cell r="D11808">
            <v>0</v>
          </cell>
          <cell r="E11808">
            <v>0</v>
          </cell>
          <cell r="F11808">
            <v>0</v>
          </cell>
          <cell r="G11808">
            <v>0</v>
          </cell>
        </row>
        <row r="11809">
          <cell r="A11809" t="str">
            <v>DATOS REDETERMINACION</v>
          </cell>
          <cell r="B11809">
            <v>0</v>
          </cell>
          <cell r="C11809" t="str">
            <v>DESIGNACION</v>
          </cell>
          <cell r="D11809" t="str">
            <v>U</v>
          </cell>
          <cell r="E11809" t="str">
            <v>Cantidad</v>
          </cell>
          <cell r="F11809" t="str">
            <v>$ Unitarios</v>
          </cell>
          <cell r="G11809" t="str">
            <v>$ Parcial</v>
          </cell>
        </row>
        <row r="11810">
          <cell r="A11810" t="str">
            <v>CÓDIGO</v>
          </cell>
          <cell r="B11810" t="str">
            <v>DESCRIPCIÓN</v>
          </cell>
          <cell r="C11810">
            <v>0</v>
          </cell>
          <cell r="D11810">
            <v>0</v>
          </cell>
          <cell r="E11810">
            <v>0</v>
          </cell>
          <cell r="F11810">
            <v>0</v>
          </cell>
          <cell r="G11810">
            <v>0</v>
          </cell>
        </row>
        <row r="11811">
          <cell r="A11811">
            <v>0</v>
          </cell>
          <cell r="B11811">
            <v>0</v>
          </cell>
          <cell r="C11811" t="str">
            <v>A - MATERIALES</v>
          </cell>
          <cell r="D11811">
            <v>0</v>
          </cell>
          <cell r="E11811">
            <v>0</v>
          </cell>
          <cell r="F11811">
            <v>0</v>
          </cell>
          <cell r="G11811">
            <v>0</v>
          </cell>
        </row>
        <row r="11812">
          <cell r="A11812" t="str">
            <v/>
          </cell>
          <cell r="B11812" t="str">
            <v/>
          </cell>
          <cell r="C11812">
            <v>0</v>
          </cell>
          <cell r="D11812" t="str">
            <v/>
          </cell>
          <cell r="E11812">
            <v>0</v>
          </cell>
          <cell r="F11812">
            <v>0</v>
          </cell>
          <cell r="G11812">
            <v>0</v>
          </cell>
        </row>
        <row r="11813">
          <cell r="A11813" t="str">
            <v/>
          </cell>
          <cell r="B11813" t="str">
            <v/>
          </cell>
          <cell r="C11813">
            <v>0</v>
          </cell>
          <cell r="D11813" t="str">
            <v/>
          </cell>
          <cell r="E11813">
            <v>0</v>
          </cell>
          <cell r="F11813">
            <v>0</v>
          </cell>
          <cell r="G11813">
            <v>0</v>
          </cell>
        </row>
        <row r="11814">
          <cell r="A11814" t="str">
            <v/>
          </cell>
          <cell r="B11814" t="str">
            <v/>
          </cell>
          <cell r="C11814">
            <v>0</v>
          </cell>
          <cell r="D11814" t="str">
            <v/>
          </cell>
          <cell r="E11814">
            <v>0</v>
          </cell>
          <cell r="F11814">
            <v>0</v>
          </cell>
          <cell r="G11814">
            <v>0</v>
          </cell>
        </row>
        <row r="11815">
          <cell r="A11815" t="str">
            <v/>
          </cell>
          <cell r="B11815" t="str">
            <v/>
          </cell>
          <cell r="C11815">
            <v>0</v>
          </cell>
          <cell r="D11815" t="str">
            <v/>
          </cell>
          <cell r="E11815">
            <v>0</v>
          </cell>
          <cell r="F11815">
            <v>0</v>
          </cell>
          <cell r="G11815">
            <v>0</v>
          </cell>
        </row>
        <row r="11816">
          <cell r="A11816" t="str">
            <v/>
          </cell>
          <cell r="B11816" t="str">
            <v/>
          </cell>
          <cell r="C11816">
            <v>0</v>
          </cell>
          <cell r="D11816" t="str">
            <v/>
          </cell>
          <cell r="E11816">
            <v>0</v>
          </cell>
          <cell r="F11816">
            <v>0</v>
          </cell>
          <cell r="G11816">
            <v>0</v>
          </cell>
        </row>
        <row r="11817">
          <cell r="A11817" t="str">
            <v/>
          </cell>
          <cell r="B11817" t="str">
            <v/>
          </cell>
          <cell r="C11817">
            <v>0</v>
          </cell>
          <cell r="D11817" t="str">
            <v/>
          </cell>
          <cell r="E11817">
            <v>0</v>
          </cell>
          <cell r="F11817">
            <v>0</v>
          </cell>
          <cell r="G11817">
            <v>0</v>
          </cell>
        </row>
        <row r="11818">
          <cell r="A11818" t="str">
            <v/>
          </cell>
          <cell r="B11818" t="str">
            <v/>
          </cell>
          <cell r="C11818">
            <v>0</v>
          </cell>
          <cell r="D11818" t="str">
            <v/>
          </cell>
          <cell r="E11818">
            <v>0</v>
          </cell>
          <cell r="F11818">
            <v>0</v>
          </cell>
          <cell r="G11818">
            <v>0</v>
          </cell>
        </row>
        <row r="11819">
          <cell r="A11819" t="str">
            <v/>
          </cell>
          <cell r="B11819" t="str">
            <v/>
          </cell>
          <cell r="C11819">
            <v>0</v>
          </cell>
          <cell r="D11819" t="str">
            <v/>
          </cell>
          <cell r="E11819">
            <v>0</v>
          </cell>
          <cell r="F11819">
            <v>0</v>
          </cell>
          <cell r="G11819">
            <v>0</v>
          </cell>
        </row>
        <row r="11820">
          <cell r="A11820" t="str">
            <v/>
          </cell>
          <cell r="B11820" t="str">
            <v/>
          </cell>
          <cell r="C11820">
            <v>0</v>
          </cell>
          <cell r="D11820" t="str">
            <v/>
          </cell>
          <cell r="E11820">
            <v>0</v>
          </cell>
          <cell r="F11820">
            <v>0</v>
          </cell>
          <cell r="G11820">
            <v>0</v>
          </cell>
        </row>
        <row r="11821">
          <cell r="A11821" t="str">
            <v/>
          </cell>
          <cell r="B11821" t="str">
            <v/>
          </cell>
          <cell r="C11821">
            <v>0</v>
          </cell>
          <cell r="D11821" t="str">
            <v/>
          </cell>
          <cell r="E11821">
            <v>0</v>
          </cell>
          <cell r="F11821">
            <v>0</v>
          </cell>
          <cell r="G11821">
            <v>0</v>
          </cell>
        </row>
        <row r="11822">
          <cell r="A11822" t="str">
            <v/>
          </cell>
          <cell r="B11822" t="str">
            <v/>
          </cell>
          <cell r="C11822">
            <v>0</v>
          </cell>
          <cell r="D11822" t="str">
            <v/>
          </cell>
          <cell r="E11822">
            <v>0</v>
          </cell>
          <cell r="F11822">
            <v>0</v>
          </cell>
          <cell r="G11822">
            <v>0</v>
          </cell>
        </row>
        <row r="11823">
          <cell r="A11823" t="str">
            <v/>
          </cell>
          <cell r="B11823" t="str">
            <v/>
          </cell>
          <cell r="C11823">
            <v>0</v>
          </cell>
          <cell r="D11823" t="str">
            <v/>
          </cell>
          <cell r="E11823">
            <v>0</v>
          </cell>
          <cell r="F11823">
            <v>0</v>
          </cell>
          <cell r="G11823">
            <v>0</v>
          </cell>
        </row>
        <row r="11824">
          <cell r="A11824" t="str">
            <v/>
          </cell>
          <cell r="B11824" t="str">
            <v/>
          </cell>
          <cell r="C11824">
            <v>0</v>
          </cell>
          <cell r="D11824" t="str">
            <v/>
          </cell>
          <cell r="E11824">
            <v>0</v>
          </cell>
          <cell r="F11824">
            <v>0</v>
          </cell>
          <cell r="G11824">
            <v>0</v>
          </cell>
        </row>
        <row r="11825">
          <cell r="A11825" t="str">
            <v/>
          </cell>
          <cell r="B11825" t="str">
            <v/>
          </cell>
          <cell r="C11825">
            <v>0</v>
          </cell>
          <cell r="D11825" t="str">
            <v/>
          </cell>
          <cell r="E11825">
            <v>0</v>
          </cell>
          <cell r="F11825">
            <v>0</v>
          </cell>
          <cell r="G11825">
            <v>0</v>
          </cell>
        </row>
        <row r="11826">
          <cell r="A11826">
            <v>0</v>
          </cell>
          <cell r="B11826">
            <v>0</v>
          </cell>
          <cell r="C11826">
            <v>0</v>
          </cell>
          <cell r="D11826">
            <v>0</v>
          </cell>
          <cell r="E11826">
            <v>0</v>
          </cell>
          <cell r="F11826" t="str">
            <v>Total A</v>
          </cell>
          <cell r="G11826">
            <v>0</v>
          </cell>
        </row>
        <row r="11827">
          <cell r="A11827">
            <v>0</v>
          </cell>
          <cell r="B11827">
            <v>0</v>
          </cell>
          <cell r="C11827" t="str">
            <v>B - MANO DE OBRA</v>
          </cell>
          <cell r="D11827">
            <v>0</v>
          </cell>
          <cell r="E11827">
            <v>0</v>
          </cell>
          <cell r="F11827">
            <v>0</v>
          </cell>
          <cell r="G11827">
            <v>0</v>
          </cell>
        </row>
        <row r="11828">
          <cell r="A11828" t="str">
            <v/>
          </cell>
          <cell r="B11828">
            <v>0</v>
          </cell>
          <cell r="C11828">
            <v>0</v>
          </cell>
          <cell r="D11828" t="str">
            <v/>
          </cell>
          <cell r="E11828">
            <v>0</v>
          </cell>
          <cell r="F11828">
            <v>0</v>
          </cell>
          <cell r="G11828">
            <v>0</v>
          </cell>
        </row>
        <row r="11829">
          <cell r="A11829" t="str">
            <v/>
          </cell>
          <cell r="B11829">
            <v>0</v>
          </cell>
          <cell r="C11829">
            <v>0</v>
          </cell>
          <cell r="D11829" t="str">
            <v/>
          </cell>
          <cell r="E11829">
            <v>0</v>
          </cell>
          <cell r="F11829">
            <v>0</v>
          </cell>
          <cell r="G11829">
            <v>0</v>
          </cell>
        </row>
        <row r="11830">
          <cell r="A11830" t="str">
            <v/>
          </cell>
          <cell r="B11830">
            <v>0</v>
          </cell>
          <cell r="C11830">
            <v>0</v>
          </cell>
          <cell r="D11830" t="str">
            <v/>
          </cell>
          <cell r="E11830">
            <v>0</v>
          </cell>
          <cell r="F11830">
            <v>0</v>
          </cell>
          <cell r="G11830">
            <v>0</v>
          </cell>
        </row>
        <row r="11831">
          <cell r="A11831" t="str">
            <v/>
          </cell>
          <cell r="B11831">
            <v>0</v>
          </cell>
          <cell r="C11831">
            <v>0</v>
          </cell>
          <cell r="D11831" t="str">
            <v/>
          </cell>
          <cell r="E11831">
            <v>0</v>
          </cell>
          <cell r="F11831">
            <v>0</v>
          </cell>
          <cell r="G11831">
            <v>0</v>
          </cell>
        </row>
        <row r="11832">
          <cell r="A11832" t="str">
            <v/>
          </cell>
          <cell r="B11832">
            <v>0</v>
          </cell>
          <cell r="C11832">
            <v>0</v>
          </cell>
          <cell r="D11832" t="str">
            <v/>
          </cell>
          <cell r="E11832">
            <v>0</v>
          </cell>
          <cell r="F11832">
            <v>0</v>
          </cell>
          <cell r="G11832">
            <v>0</v>
          </cell>
        </row>
        <row r="11833">
          <cell r="A11833" t="str">
            <v/>
          </cell>
          <cell r="B11833">
            <v>0</v>
          </cell>
          <cell r="C11833">
            <v>0</v>
          </cell>
          <cell r="D11833" t="str">
            <v/>
          </cell>
          <cell r="E11833">
            <v>0</v>
          </cell>
          <cell r="F11833">
            <v>0</v>
          </cell>
          <cell r="G11833">
            <v>0</v>
          </cell>
        </row>
        <row r="11834">
          <cell r="A11834" t="str">
            <v/>
          </cell>
          <cell r="B11834">
            <v>0</v>
          </cell>
          <cell r="C11834">
            <v>0</v>
          </cell>
          <cell r="D11834" t="str">
            <v/>
          </cell>
          <cell r="E11834">
            <v>0</v>
          </cell>
          <cell r="F11834">
            <v>0</v>
          </cell>
          <cell r="G11834">
            <v>0</v>
          </cell>
        </row>
        <row r="11835">
          <cell r="A11835" t="str">
            <v/>
          </cell>
          <cell r="B11835">
            <v>0</v>
          </cell>
          <cell r="C11835">
            <v>0</v>
          </cell>
          <cell r="D11835" t="str">
            <v/>
          </cell>
          <cell r="E11835">
            <v>0</v>
          </cell>
          <cell r="F11835">
            <v>0</v>
          </cell>
          <cell r="G11835">
            <v>0</v>
          </cell>
        </row>
        <row r="11836">
          <cell r="A11836">
            <v>0</v>
          </cell>
          <cell r="B11836">
            <v>0</v>
          </cell>
          <cell r="C11836">
            <v>0</v>
          </cell>
          <cell r="D11836">
            <v>0</v>
          </cell>
          <cell r="E11836">
            <v>0</v>
          </cell>
          <cell r="F11836" t="str">
            <v>Total B</v>
          </cell>
          <cell r="G11836">
            <v>0</v>
          </cell>
        </row>
        <row r="11837">
          <cell r="A11837">
            <v>0</v>
          </cell>
          <cell r="B11837">
            <v>0</v>
          </cell>
          <cell r="C11837" t="str">
            <v>C - EQUIPOS</v>
          </cell>
          <cell r="D11837">
            <v>0</v>
          </cell>
          <cell r="E11837">
            <v>0</v>
          </cell>
          <cell r="F11837">
            <v>0</v>
          </cell>
          <cell r="G11837">
            <v>0</v>
          </cell>
        </row>
        <row r="11838">
          <cell r="A11838" t="str">
            <v/>
          </cell>
          <cell r="B11838" t="str">
            <v/>
          </cell>
          <cell r="C11838">
            <v>0</v>
          </cell>
          <cell r="D11838" t="str">
            <v/>
          </cell>
          <cell r="E11838">
            <v>0</v>
          </cell>
          <cell r="F11838">
            <v>0</v>
          </cell>
          <cell r="G11838">
            <v>0</v>
          </cell>
        </row>
        <row r="11839">
          <cell r="A11839" t="str">
            <v/>
          </cell>
          <cell r="B11839" t="str">
            <v/>
          </cell>
          <cell r="C11839">
            <v>0</v>
          </cell>
          <cell r="D11839" t="str">
            <v/>
          </cell>
          <cell r="E11839">
            <v>0</v>
          </cell>
          <cell r="F11839">
            <v>0</v>
          </cell>
          <cell r="G11839">
            <v>0</v>
          </cell>
        </row>
        <row r="11840">
          <cell r="A11840" t="str">
            <v/>
          </cell>
          <cell r="B11840" t="str">
            <v/>
          </cell>
          <cell r="C11840">
            <v>0</v>
          </cell>
          <cell r="D11840" t="str">
            <v/>
          </cell>
          <cell r="E11840">
            <v>0</v>
          </cell>
          <cell r="F11840">
            <v>0</v>
          </cell>
          <cell r="G11840">
            <v>0</v>
          </cell>
        </row>
        <row r="11841">
          <cell r="A11841" t="str">
            <v/>
          </cell>
          <cell r="B11841" t="str">
            <v/>
          </cell>
          <cell r="C11841">
            <v>0</v>
          </cell>
          <cell r="D11841" t="str">
            <v/>
          </cell>
          <cell r="E11841">
            <v>0</v>
          </cell>
          <cell r="F11841">
            <v>0</v>
          </cell>
          <cell r="G11841">
            <v>0</v>
          </cell>
        </row>
        <row r="11842">
          <cell r="A11842" t="str">
            <v/>
          </cell>
          <cell r="B11842" t="str">
            <v/>
          </cell>
          <cell r="C11842">
            <v>0</v>
          </cell>
          <cell r="D11842" t="str">
            <v/>
          </cell>
          <cell r="E11842">
            <v>0</v>
          </cell>
          <cell r="F11842">
            <v>0</v>
          </cell>
          <cell r="G11842">
            <v>0</v>
          </cell>
        </row>
        <row r="11843">
          <cell r="A11843" t="str">
            <v/>
          </cell>
          <cell r="B11843" t="str">
            <v/>
          </cell>
          <cell r="C11843">
            <v>0</v>
          </cell>
          <cell r="D11843" t="str">
            <v/>
          </cell>
          <cell r="E11843">
            <v>0</v>
          </cell>
          <cell r="F11843">
            <v>0</v>
          </cell>
          <cell r="G11843">
            <v>0</v>
          </cell>
        </row>
        <row r="11844">
          <cell r="A11844" t="str">
            <v/>
          </cell>
          <cell r="B11844" t="str">
            <v/>
          </cell>
          <cell r="C11844">
            <v>0</v>
          </cell>
          <cell r="D11844" t="str">
            <v/>
          </cell>
          <cell r="E11844">
            <v>0</v>
          </cell>
          <cell r="F11844">
            <v>0</v>
          </cell>
          <cell r="G11844">
            <v>0</v>
          </cell>
        </row>
        <row r="11845">
          <cell r="A11845" t="str">
            <v/>
          </cell>
          <cell r="B11845" t="str">
            <v/>
          </cell>
          <cell r="C11845">
            <v>0</v>
          </cell>
          <cell r="D11845" t="str">
            <v/>
          </cell>
          <cell r="E11845">
            <v>0</v>
          </cell>
          <cell r="F11845">
            <v>0</v>
          </cell>
          <cell r="G11845">
            <v>0</v>
          </cell>
        </row>
        <row r="11846">
          <cell r="A11846" t="str">
            <v/>
          </cell>
          <cell r="B11846" t="str">
            <v/>
          </cell>
          <cell r="C11846">
            <v>0</v>
          </cell>
          <cell r="D11846" t="str">
            <v/>
          </cell>
          <cell r="E11846">
            <v>0</v>
          </cell>
          <cell r="F11846">
            <v>0</v>
          </cell>
          <cell r="G11846">
            <v>0</v>
          </cell>
        </row>
        <row r="11847">
          <cell r="A11847">
            <v>0</v>
          </cell>
          <cell r="B11847">
            <v>0</v>
          </cell>
          <cell r="C11847">
            <v>0</v>
          </cell>
          <cell r="D11847">
            <v>0</v>
          </cell>
          <cell r="E11847">
            <v>0</v>
          </cell>
          <cell r="F11847" t="str">
            <v>Total C</v>
          </cell>
          <cell r="G11847">
            <v>0</v>
          </cell>
        </row>
        <row r="11848">
          <cell r="A11848">
            <v>0</v>
          </cell>
          <cell r="B11848">
            <v>0</v>
          </cell>
          <cell r="C11848">
            <v>0</v>
          </cell>
          <cell r="D11848">
            <v>0</v>
          </cell>
          <cell r="E11848">
            <v>0</v>
          </cell>
          <cell r="F11848">
            <v>0</v>
          </cell>
          <cell r="G11848">
            <v>0</v>
          </cell>
        </row>
        <row r="11849">
          <cell r="A11849" t="str">
            <v/>
          </cell>
          <cell r="B11849" t="str">
            <v/>
          </cell>
          <cell r="C11849">
            <v>0</v>
          </cell>
          <cell r="D11849" t="str">
            <v>Costo  Neto</v>
          </cell>
          <cell r="E11849">
            <v>0</v>
          </cell>
          <cell r="F11849" t="str">
            <v>Total D=A+B+C</v>
          </cell>
          <cell r="G11849">
            <v>0</v>
          </cell>
        </row>
        <row r="11851">
          <cell r="A11851" t="str">
            <v>ANALISIS DE PRECIOS</v>
          </cell>
          <cell r="B11851">
            <v>0</v>
          </cell>
          <cell r="C11851">
            <v>0</v>
          </cell>
          <cell r="D11851">
            <v>0</v>
          </cell>
          <cell r="E11851">
            <v>0</v>
          </cell>
          <cell r="F11851">
            <v>0</v>
          </cell>
          <cell r="G11851">
            <v>0</v>
          </cell>
        </row>
        <row r="11852">
          <cell r="A11852" t="str">
            <v>COMITENTE:</v>
          </cell>
          <cell r="B11852" t="str">
            <v>DIRECCIÓN DE ARQUITECTURA</v>
          </cell>
          <cell r="C11852">
            <v>0</v>
          </cell>
          <cell r="D11852">
            <v>0</v>
          </cell>
          <cell r="E11852">
            <v>0</v>
          </cell>
          <cell r="F11852">
            <v>0</v>
          </cell>
          <cell r="G11852">
            <v>0</v>
          </cell>
        </row>
        <row r="11853">
          <cell r="A11853" t="str">
            <v>CONTRATISTA:</v>
          </cell>
          <cell r="B11853" t="str">
            <v>FUNCIONALES SIGOP</v>
          </cell>
          <cell r="C11853">
            <v>0</v>
          </cell>
          <cell r="D11853">
            <v>0</v>
          </cell>
          <cell r="E11853">
            <v>0</v>
          </cell>
          <cell r="F11853">
            <v>0</v>
          </cell>
          <cell r="G11853">
            <v>0</v>
          </cell>
        </row>
        <row r="11854">
          <cell r="A11854" t="str">
            <v>OBRA:</v>
          </cell>
          <cell r="B11854" t="str">
            <v>PRUEBA PLANILLA DE MEDICION</v>
          </cell>
          <cell r="C11854">
            <v>0</v>
          </cell>
          <cell r="D11854">
            <v>0</v>
          </cell>
          <cell r="E11854">
            <v>0</v>
          </cell>
          <cell r="F11854" t="str">
            <v>PRECIOS A:</v>
          </cell>
          <cell r="G11854">
            <v>0</v>
          </cell>
        </row>
        <row r="11855">
          <cell r="A11855" t="str">
            <v>UBICACIÓN:</v>
          </cell>
          <cell r="B11855" t="str">
            <v>CENTRO CIVICO</v>
          </cell>
          <cell r="C11855">
            <v>0</v>
          </cell>
          <cell r="D11855">
            <v>0</v>
          </cell>
          <cell r="E11855">
            <v>0</v>
          </cell>
          <cell r="F11855">
            <v>0</v>
          </cell>
          <cell r="G11855">
            <v>0</v>
          </cell>
        </row>
        <row r="11856">
          <cell r="A11856" t="str">
            <v>RUBRO:</v>
          </cell>
          <cell r="B11856" t="str">
            <v/>
          </cell>
          <cell r="C11856" t="str">
            <v/>
          </cell>
          <cell r="D11856">
            <v>0</v>
          </cell>
          <cell r="E11856">
            <v>0</v>
          </cell>
          <cell r="F11856">
            <v>0</v>
          </cell>
          <cell r="G11856">
            <v>0</v>
          </cell>
        </row>
        <row r="11857">
          <cell r="A11857" t="str">
            <v>ITEM:</v>
          </cell>
          <cell r="B11857" t="str">
            <v/>
          </cell>
          <cell r="C11857" t="str">
            <v/>
          </cell>
          <cell r="D11857">
            <v>0</v>
          </cell>
          <cell r="E11857">
            <v>0</v>
          </cell>
          <cell r="F11857" t="str">
            <v>UNIDAD:</v>
          </cell>
          <cell r="G11857" t="str">
            <v/>
          </cell>
        </row>
        <row r="11858">
          <cell r="A11858">
            <v>0</v>
          </cell>
          <cell r="B11858">
            <v>0</v>
          </cell>
          <cell r="C11858">
            <v>0</v>
          </cell>
          <cell r="D11858">
            <v>0</v>
          </cell>
          <cell r="E11858">
            <v>0</v>
          </cell>
          <cell r="F11858">
            <v>0</v>
          </cell>
          <cell r="G11858">
            <v>0</v>
          </cell>
        </row>
        <row r="11859">
          <cell r="A11859" t="str">
            <v>DATOS REDETERMINACION</v>
          </cell>
          <cell r="B11859">
            <v>0</v>
          </cell>
          <cell r="C11859" t="str">
            <v>DESIGNACION</v>
          </cell>
          <cell r="D11859" t="str">
            <v>U</v>
          </cell>
          <cell r="E11859" t="str">
            <v>Cantidad</v>
          </cell>
          <cell r="F11859" t="str">
            <v>$ Unitarios</v>
          </cell>
          <cell r="G11859" t="str">
            <v>$ Parcial</v>
          </cell>
        </row>
        <row r="11860">
          <cell r="A11860" t="str">
            <v>CÓDIGO</v>
          </cell>
          <cell r="B11860" t="str">
            <v>DESCRIPCIÓN</v>
          </cell>
          <cell r="C11860">
            <v>0</v>
          </cell>
          <cell r="D11860">
            <v>0</v>
          </cell>
          <cell r="E11860">
            <v>0</v>
          </cell>
          <cell r="F11860">
            <v>0</v>
          </cell>
          <cell r="G11860">
            <v>0</v>
          </cell>
        </row>
        <row r="11861">
          <cell r="A11861">
            <v>0</v>
          </cell>
          <cell r="B11861">
            <v>0</v>
          </cell>
          <cell r="C11861" t="str">
            <v>A - MATERIALES</v>
          </cell>
          <cell r="D11861">
            <v>0</v>
          </cell>
          <cell r="E11861">
            <v>0</v>
          </cell>
          <cell r="F11861">
            <v>0</v>
          </cell>
          <cell r="G11861">
            <v>0</v>
          </cell>
        </row>
        <row r="11862">
          <cell r="A11862" t="str">
            <v/>
          </cell>
          <cell r="B11862" t="str">
            <v/>
          </cell>
          <cell r="C11862">
            <v>0</v>
          </cell>
          <cell r="D11862" t="str">
            <v/>
          </cell>
          <cell r="E11862">
            <v>0</v>
          </cell>
          <cell r="F11862">
            <v>0</v>
          </cell>
          <cell r="G11862">
            <v>0</v>
          </cell>
        </row>
        <row r="11863">
          <cell r="A11863" t="str">
            <v/>
          </cell>
          <cell r="B11863" t="str">
            <v/>
          </cell>
          <cell r="C11863">
            <v>0</v>
          </cell>
          <cell r="D11863" t="str">
            <v/>
          </cell>
          <cell r="E11863">
            <v>0</v>
          </cell>
          <cell r="F11863">
            <v>0</v>
          </cell>
          <cell r="G11863">
            <v>0</v>
          </cell>
        </row>
        <row r="11864">
          <cell r="A11864" t="str">
            <v/>
          </cell>
          <cell r="B11864" t="str">
            <v/>
          </cell>
          <cell r="C11864">
            <v>0</v>
          </cell>
          <cell r="D11864" t="str">
            <v/>
          </cell>
          <cell r="E11864">
            <v>0</v>
          </cell>
          <cell r="F11864">
            <v>0</v>
          </cell>
          <cell r="G11864">
            <v>0</v>
          </cell>
        </row>
        <row r="11865">
          <cell r="A11865" t="str">
            <v/>
          </cell>
          <cell r="B11865" t="str">
            <v/>
          </cell>
          <cell r="C11865">
            <v>0</v>
          </cell>
          <cell r="D11865" t="str">
            <v/>
          </cell>
          <cell r="E11865">
            <v>0</v>
          </cell>
          <cell r="F11865">
            <v>0</v>
          </cell>
          <cell r="G11865">
            <v>0</v>
          </cell>
        </row>
        <row r="11866">
          <cell r="A11866" t="str">
            <v/>
          </cell>
          <cell r="B11866" t="str">
            <v/>
          </cell>
          <cell r="C11866">
            <v>0</v>
          </cell>
          <cell r="D11866" t="str">
            <v/>
          </cell>
          <cell r="E11866">
            <v>0</v>
          </cell>
          <cell r="F11866">
            <v>0</v>
          </cell>
          <cell r="G11866">
            <v>0</v>
          </cell>
        </row>
        <row r="11867">
          <cell r="A11867" t="str">
            <v/>
          </cell>
          <cell r="B11867" t="str">
            <v/>
          </cell>
          <cell r="C11867">
            <v>0</v>
          </cell>
          <cell r="D11867" t="str">
            <v/>
          </cell>
          <cell r="E11867">
            <v>0</v>
          </cell>
          <cell r="F11867">
            <v>0</v>
          </cell>
          <cell r="G11867">
            <v>0</v>
          </cell>
        </row>
        <row r="11868">
          <cell r="A11868" t="str">
            <v/>
          </cell>
          <cell r="B11868" t="str">
            <v/>
          </cell>
          <cell r="C11868">
            <v>0</v>
          </cell>
          <cell r="D11868" t="str">
            <v/>
          </cell>
          <cell r="E11868">
            <v>0</v>
          </cell>
          <cell r="F11868">
            <v>0</v>
          </cell>
          <cell r="G11868">
            <v>0</v>
          </cell>
        </row>
        <row r="11869">
          <cell r="A11869" t="str">
            <v/>
          </cell>
          <cell r="B11869" t="str">
            <v/>
          </cell>
          <cell r="C11869">
            <v>0</v>
          </cell>
          <cell r="D11869" t="str">
            <v/>
          </cell>
          <cell r="E11869">
            <v>0</v>
          </cell>
          <cell r="F11869">
            <v>0</v>
          </cell>
          <cell r="G11869">
            <v>0</v>
          </cell>
        </row>
        <row r="11870">
          <cell r="A11870" t="str">
            <v/>
          </cell>
          <cell r="B11870" t="str">
            <v/>
          </cell>
          <cell r="C11870">
            <v>0</v>
          </cell>
          <cell r="D11870" t="str">
            <v/>
          </cell>
          <cell r="E11870">
            <v>0</v>
          </cell>
          <cell r="F11870">
            <v>0</v>
          </cell>
          <cell r="G11870">
            <v>0</v>
          </cell>
        </row>
        <row r="11871">
          <cell r="A11871" t="str">
            <v/>
          </cell>
          <cell r="B11871" t="str">
            <v/>
          </cell>
          <cell r="C11871">
            <v>0</v>
          </cell>
          <cell r="D11871" t="str">
            <v/>
          </cell>
          <cell r="E11871">
            <v>0</v>
          </cell>
          <cell r="F11871">
            <v>0</v>
          </cell>
          <cell r="G11871">
            <v>0</v>
          </cell>
        </row>
        <row r="11872">
          <cell r="A11872" t="str">
            <v/>
          </cell>
          <cell r="B11872" t="str">
            <v/>
          </cell>
          <cell r="C11872">
            <v>0</v>
          </cell>
          <cell r="D11872" t="str">
            <v/>
          </cell>
          <cell r="E11872">
            <v>0</v>
          </cell>
          <cell r="F11872">
            <v>0</v>
          </cell>
          <cell r="G11872">
            <v>0</v>
          </cell>
        </row>
        <row r="11873">
          <cell r="A11873" t="str">
            <v/>
          </cell>
          <cell r="B11873" t="str">
            <v/>
          </cell>
          <cell r="C11873">
            <v>0</v>
          </cell>
          <cell r="D11873" t="str">
            <v/>
          </cell>
          <cell r="E11873">
            <v>0</v>
          </cell>
          <cell r="F11873">
            <v>0</v>
          </cell>
          <cell r="G11873">
            <v>0</v>
          </cell>
        </row>
        <row r="11874">
          <cell r="A11874" t="str">
            <v/>
          </cell>
          <cell r="B11874" t="str">
            <v/>
          </cell>
          <cell r="C11874">
            <v>0</v>
          </cell>
          <cell r="D11874" t="str">
            <v/>
          </cell>
          <cell r="E11874">
            <v>0</v>
          </cell>
          <cell r="F11874">
            <v>0</v>
          </cell>
          <cell r="G11874">
            <v>0</v>
          </cell>
        </row>
        <row r="11875">
          <cell r="A11875" t="str">
            <v/>
          </cell>
          <cell r="B11875" t="str">
            <v/>
          </cell>
          <cell r="C11875">
            <v>0</v>
          </cell>
          <cell r="D11875" t="str">
            <v/>
          </cell>
          <cell r="E11875">
            <v>0</v>
          </cell>
          <cell r="F11875">
            <v>0</v>
          </cell>
          <cell r="G11875">
            <v>0</v>
          </cell>
        </row>
        <row r="11876">
          <cell r="A11876">
            <v>0</v>
          </cell>
          <cell r="B11876">
            <v>0</v>
          </cell>
          <cell r="C11876">
            <v>0</v>
          </cell>
          <cell r="D11876">
            <v>0</v>
          </cell>
          <cell r="E11876">
            <v>0</v>
          </cell>
          <cell r="F11876" t="str">
            <v>Total A</v>
          </cell>
          <cell r="G11876">
            <v>0</v>
          </cell>
        </row>
        <row r="11877">
          <cell r="A11877">
            <v>0</v>
          </cell>
          <cell r="B11877">
            <v>0</v>
          </cell>
          <cell r="C11877" t="str">
            <v>B - MANO DE OBRA</v>
          </cell>
          <cell r="D11877">
            <v>0</v>
          </cell>
          <cell r="E11877">
            <v>0</v>
          </cell>
          <cell r="F11877">
            <v>0</v>
          </cell>
          <cell r="G11877">
            <v>0</v>
          </cell>
        </row>
        <row r="11878">
          <cell r="A11878" t="str">
            <v/>
          </cell>
          <cell r="B11878">
            <v>0</v>
          </cell>
          <cell r="C11878">
            <v>0</v>
          </cell>
          <cell r="D11878" t="str">
            <v/>
          </cell>
          <cell r="E11878">
            <v>0</v>
          </cell>
          <cell r="F11878">
            <v>0</v>
          </cell>
          <cell r="G11878">
            <v>0</v>
          </cell>
        </row>
        <row r="11879">
          <cell r="A11879" t="str">
            <v/>
          </cell>
          <cell r="B11879">
            <v>0</v>
          </cell>
          <cell r="C11879">
            <v>0</v>
          </cell>
          <cell r="D11879" t="str">
            <v/>
          </cell>
          <cell r="E11879">
            <v>0</v>
          </cell>
          <cell r="F11879">
            <v>0</v>
          </cell>
          <cell r="G11879">
            <v>0</v>
          </cell>
        </row>
        <row r="11880">
          <cell r="A11880" t="str">
            <v/>
          </cell>
          <cell r="B11880">
            <v>0</v>
          </cell>
          <cell r="C11880">
            <v>0</v>
          </cell>
          <cell r="D11880" t="str">
            <v/>
          </cell>
          <cell r="E11880">
            <v>0</v>
          </cell>
          <cell r="F11880">
            <v>0</v>
          </cell>
          <cell r="G11880">
            <v>0</v>
          </cell>
        </row>
        <row r="11881">
          <cell r="A11881" t="str">
            <v/>
          </cell>
          <cell r="B11881">
            <v>0</v>
          </cell>
          <cell r="C11881">
            <v>0</v>
          </cell>
          <cell r="D11881" t="str">
            <v/>
          </cell>
          <cell r="E11881">
            <v>0</v>
          </cell>
          <cell r="F11881">
            <v>0</v>
          </cell>
          <cell r="G11881">
            <v>0</v>
          </cell>
        </row>
        <row r="11882">
          <cell r="A11882" t="str">
            <v/>
          </cell>
          <cell r="B11882">
            <v>0</v>
          </cell>
          <cell r="C11882">
            <v>0</v>
          </cell>
          <cell r="D11882" t="str">
            <v/>
          </cell>
          <cell r="E11882">
            <v>0</v>
          </cell>
          <cell r="F11882">
            <v>0</v>
          </cell>
          <cell r="G11882">
            <v>0</v>
          </cell>
        </row>
        <row r="11883">
          <cell r="A11883" t="str">
            <v/>
          </cell>
          <cell r="B11883">
            <v>0</v>
          </cell>
          <cell r="C11883">
            <v>0</v>
          </cell>
          <cell r="D11883" t="str">
            <v/>
          </cell>
          <cell r="E11883">
            <v>0</v>
          </cell>
          <cell r="F11883">
            <v>0</v>
          </cell>
          <cell r="G11883">
            <v>0</v>
          </cell>
        </row>
        <row r="11884">
          <cell r="A11884" t="str">
            <v/>
          </cell>
          <cell r="B11884">
            <v>0</v>
          </cell>
          <cell r="C11884">
            <v>0</v>
          </cell>
          <cell r="D11884" t="str">
            <v/>
          </cell>
          <cell r="E11884">
            <v>0</v>
          </cell>
          <cell r="F11884">
            <v>0</v>
          </cell>
          <cell r="G11884">
            <v>0</v>
          </cell>
        </row>
        <row r="11885">
          <cell r="A11885" t="str">
            <v/>
          </cell>
          <cell r="B11885">
            <v>0</v>
          </cell>
          <cell r="C11885">
            <v>0</v>
          </cell>
          <cell r="D11885" t="str">
            <v/>
          </cell>
          <cell r="E11885">
            <v>0</v>
          </cell>
          <cell r="F11885">
            <v>0</v>
          </cell>
          <cell r="G11885">
            <v>0</v>
          </cell>
        </row>
        <row r="11886">
          <cell r="A11886">
            <v>0</v>
          </cell>
          <cell r="B11886">
            <v>0</v>
          </cell>
          <cell r="C11886">
            <v>0</v>
          </cell>
          <cell r="D11886">
            <v>0</v>
          </cell>
          <cell r="E11886">
            <v>0</v>
          </cell>
          <cell r="F11886" t="str">
            <v>Total B</v>
          </cell>
          <cell r="G11886">
            <v>0</v>
          </cell>
        </row>
        <row r="11887">
          <cell r="A11887">
            <v>0</v>
          </cell>
          <cell r="B11887">
            <v>0</v>
          </cell>
          <cell r="C11887" t="str">
            <v>C - EQUIPOS</v>
          </cell>
          <cell r="D11887">
            <v>0</v>
          </cell>
          <cell r="E11887">
            <v>0</v>
          </cell>
          <cell r="F11887">
            <v>0</v>
          </cell>
          <cell r="G11887">
            <v>0</v>
          </cell>
        </row>
        <row r="11888">
          <cell r="A11888" t="str">
            <v/>
          </cell>
          <cell r="B11888" t="str">
            <v/>
          </cell>
          <cell r="C11888">
            <v>0</v>
          </cell>
          <cell r="D11888" t="str">
            <v/>
          </cell>
          <cell r="E11888">
            <v>0</v>
          </cell>
          <cell r="F11888">
            <v>0</v>
          </cell>
          <cell r="G11888">
            <v>0</v>
          </cell>
        </row>
        <row r="11889">
          <cell r="A11889" t="str">
            <v/>
          </cell>
          <cell r="B11889" t="str">
            <v/>
          </cell>
          <cell r="C11889">
            <v>0</v>
          </cell>
          <cell r="D11889" t="str">
            <v/>
          </cell>
          <cell r="E11889">
            <v>0</v>
          </cell>
          <cell r="F11889">
            <v>0</v>
          </cell>
          <cell r="G11889">
            <v>0</v>
          </cell>
        </row>
        <row r="11890">
          <cell r="A11890" t="str">
            <v/>
          </cell>
          <cell r="B11890" t="str">
            <v/>
          </cell>
          <cell r="C11890">
            <v>0</v>
          </cell>
          <cell r="D11890" t="str">
            <v/>
          </cell>
          <cell r="E11890">
            <v>0</v>
          </cell>
          <cell r="F11890">
            <v>0</v>
          </cell>
          <cell r="G11890">
            <v>0</v>
          </cell>
        </row>
        <row r="11891">
          <cell r="A11891" t="str">
            <v/>
          </cell>
          <cell r="B11891" t="str">
            <v/>
          </cell>
          <cell r="C11891">
            <v>0</v>
          </cell>
          <cell r="D11891" t="str">
            <v/>
          </cell>
          <cell r="E11891">
            <v>0</v>
          </cell>
          <cell r="F11891">
            <v>0</v>
          </cell>
          <cell r="G11891">
            <v>0</v>
          </cell>
        </row>
        <row r="11892">
          <cell r="A11892" t="str">
            <v/>
          </cell>
          <cell r="B11892" t="str">
            <v/>
          </cell>
          <cell r="C11892">
            <v>0</v>
          </cell>
          <cell r="D11892" t="str">
            <v/>
          </cell>
          <cell r="E11892">
            <v>0</v>
          </cell>
          <cell r="F11892">
            <v>0</v>
          </cell>
          <cell r="G11892">
            <v>0</v>
          </cell>
        </row>
        <row r="11893">
          <cell r="A11893" t="str">
            <v/>
          </cell>
          <cell r="B11893" t="str">
            <v/>
          </cell>
          <cell r="C11893">
            <v>0</v>
          </cell>
          <cell r="D11893" t="str">
            <v/>
          </cell>
          <cell r="E11893">
            <v>0</v>
          </cell>
          <cell r="F11893">
            <v>0</v>
          </cell>
          <cell r="G11893">
            <v>0</v>
          </cell>
        </row>
        <row r="11894">
          <cell r="A11894" t="str">
            <v/>
          </cell>
          <cell r="B11894" t="str">
            <v/>
          </cell>
          <cell r="C11894">
            <v>0</v>
          </cell>
          <cell r="D11894" t="str">
            <v/>
          </cell>
          <cell r="E11894">
            <v>0</v>
          </cell>
          <cell r="F11894">
            <v>0</v>
          </cell>
          <cell r="G11894">
            <v>0</v>
          </cell>
        </row>
        <row r="11895">
          <cell r="A11895" t="str">
            <v/>
          </cell>
          <cell r="B11895" t="str">
            <v/>
          </cell>
          <cell r="C11895">
            <v>0</v>
          </cell>
          <cell r="D11895" t="str">
            <v/>
          </cell>
          <cell r="E11895">
            <v>0</v>
          </cell>
          <cell r="F11895">
            <v>0</v>
          </cell>
          <cell r="G11895">
            <v>0</v>
          </cell>
        </row>
        <row r="11896">
          <cell r="A11896" t="str">
            <v/>
          </cell>
          <cell r="B11896" t="str">
            <v/>
          </cell>
          <cell r="C11896">
            <v>0</v>
          </cell>
          <cell r="D11896" t="str">
            <v/>
          </cell>
          <cell r="E11896">
            <v>0</v>
          </cell>
          <cell r="F11896">
            <v>0</v>
          </cell>
          <cell r="G11896">
            <v>0</v>
          </cell>
        </row>
        <row r="11897">
          <cell r="A11897">
            <v>0</v>
          </cell>
          <cell r="B11897">
            <v>0</v>
          </cell>
          <cell r="C11897">
            <v>0</v>
          </cell>
          <cell r="D11897">
            <v>0</v>
          </cell>
          <cell r="E11897">
            <v>0</v>
          </cell>
          <cell r="F11897" t="str">
            <v>Total C</v>
          </cell>
          <cell r="G11897">
            <v>0</v>
          </cell>
        </row>
        <row r="11898">
          <cell r="A11898">
            <v>0</v>
          </cell>
          <cell r="B11898">
            <v>0</v>
          </cell>
          <cell r="C11898">
            <v>0</v>
          </cell>
          <cell r="D11898">
            <v>0</v>
          </cell>
          <cell r="E11898">
            <v>0</v>
          </cell>
          <cell r="F11898">
            <v>0</v>
          </cell>
          <cell r="G11898">
            <v>0</v>
          </cell>
        </row>
        <row r="11899">
          <cell r="A11899" t="str">
            <v/>
          </cell>
          <cell r="B11899" t="str">
            <v/>
          </cell>
          <cell r="C11899">
            <v>0</v>
          </cell>
          <cell r="D11899" t="str">
            <v>Costo  Neto</v>
          </cell>
          <cell r="E11899">
            <v>0</v>
          </cell>
          <cell r="F11899" t="str">
            <v>Total D=A+B+C</v>
          </cell>
          <cell r="G11899">
            <v>0</v>
          </cell>
        </row>
        <row r="11901">
          <cell r="A11901" t="str">
            <v>ANALISIS DE PRECIOS</v>
          </cell>
          <cell r="B11901">
            <v>0</v>
          </cell>
          <cell r="C11901">
            <v>0</v>
          </cell>
          <cell r="D11901">
            <v>0</v>
          </cell>
          <cell r="E11901">
            <v>0</v>
          </cell>
          <cell r="F11901">
            <v>0</v>
          </cell>
          <cell r="G11901">
            <v>0</v>
          </cell>
        </row>
        <row r="11902">
          <cell r="A11902" t="str">
            <v>COMITENTE:</v>
          </cell>
          <cell r="B11902" t="str">
            <v>DIRECCIÓN DE ARQUITECTURA</v>
          </cell>
          <cell r="C11902">
            <v>0</v>
          </cell>
          <cell r="D11902">
            <v>0</v>
          </cell>
          <cell r="E11902">
            <v>0</v>
          </cell>
          <cell r="F11902">
            <v>0</v>
          </cell>
          <cell r="G11902">
            <v>0</v>
          </cell>
        </row>
        <row r="11903">
          <cell r="A11903" t="str">
            <v>CONTRATISTA:</v>
          </cell>
          <cell r="B11903" t="str">
            <v>FUNCIONALES SIGOP</v>
          </cell>
          <cell r="C11903">
            <v>0</v>
          </cell>
          <cell r="D11903">
            <v>0</v>
          </cell>
          <cell r="E11903">
            <v>0</v>
          </cell>
          <cell r="F11903">
            <v>0</v>
          </cell>
          <cell r="G11903">
            <v>0</v>
          </cell>
        </row>
        <row r="11904">
          <cell r="A11904" t="str">
            <v>OBRA:</v>
          </cell>
          <cell r="B11904" t="str">
            <v>PRUEBA PLANILLA DE MEDICION</v>
          </cell>
          <cell r="C11904">
            <v>0</v>
          </cell>
          <cell r="D11904">
            <v>0</v>
          </cell>
          <cell r="E11904">
            <v>0</v>
          </cell>
          <cell r="F11904" t="str">
            <v>PRECIOS A:</v>
          </cell>
          <cell r="G11904">
            <v>0</v>
          </cell>
        </row>
        <row r="11905">
          <cell r="A11905" t="str">
            <v>UBICACIÓN:</v>
          </cell>
          <cell r="B11905" t="str">
            <v>CENTRO CIVICO</v>
          </cell>
          <cell r="C11905">
            <v>0</v>
          </cell>
          <cell r="D11905">
            <v>0</v>
          </cell>
          <cell r="E11905">
            <v>0</v>
          </cell>
          <cell r="F11905">
            <v>0</v>
          </cell>
          <cell r="G11905">
            <v>0</v>
          </cell>
        </row>
        <row r="11906">
          <cell r="A11906" t="str">
            <v>RUBRO:</v>
          </cell>
          <cell r="B11906" t="str">
            <v/>
          </cell>
          <cell r="C11906" t="str">
            <v/>
          </cell>
          <cell r="D11906">
            <v>0</v>
          </cell>
          <cell r="E11906">
            <v>0</v>
          </cell>
          <cell r="F11906">
            <v>0</v>
          </cell>
          <cell r="G11906">
            <v>0</v>
          </cell>
        </row>
        <row r="11907">
          <cell r="A11907" t="str">
            <v>ITEM:</v>
          </cell>
          <cell r="B11907" t="str">
            <v/>
          </cell>
          <cell r="C11907" t="str">
            <v/>
          </cell>
          <cell r="D11907">
            <v>0</v>
          </cell>
          <cell r="E11907">
            <v>0</v>
          </cell>
          <cell r="F11907" t="str">
            <v>UNIDAD:</v>
          </cell>
          <cell r="G11907" t="str">
            <v/>
          </cell>
        </row>
        <row r="11908">
          <cell r="A11908">
            <v>0</v>
          </cell>
          <cell r="B11908">
            <v>0</v>
          </cell>
          <cell r="C11908">
            <v>0</v>
          </cell>
          <cell r="D11908">
            <v>0</v>
          </cell>
          <cell r="E11908">
            <v>0</v>
          </cell>
          <cell r="F11908">
            <v>0</v>
          </cell>
          <cell r="G11908">
            <v>0</v>
          </cell>
        </row>
        <row r="11909">
          <cell r="A11909" t="str">
            <v>DATOS REDETERMINACION</v>
          </cell>
          <cell r="B11909">
            <v>0</v>
          </cell>
          <cell r="C11909" t="str">
            <v>DESIGNACION</v>
          </cell>
          <cell r="D11909" t="str">
            <v>U</v>
          </cell>
          <cell r="E11909" t="str">
            <v>Cantidad</v>
          </cell>
          <cell r="F11909" t="str">
            <v>$ Unitarios</v>
          </cell>
          <cell r="G11909" t="str">
            <v>$ Parcial</v>
          </cell>
        </row>
        <row r="11910">
          <cell r="A11910" t="str">
            <v>CÓDIGO</v>
          </cell>
          <cell r="B11910" t="str">
            <v>DESCRIPCIÓN</v>
          </cell>
          <cell r="C11910">
            <v>0</v>
          </cell>
          <cell r="D11910">
            <v>0</v>
          </cell>
          <cell r="E11910">
            <v>0</v>
          </cell>
          <cell r="F11910">
            <v>0</v>
          </cell>
          <cell r="G11910">
            <v>0</v>
          </cell>
        </row>
        <row r="11911">
          <cell r="A11911">
            <v>0</v>
          </cell>
          <cell r="B11911">
            <v>0</v>
          </cell>
          <cell r="C11911" t="str">
            <v>A - MATERIALES</v>
          </cell>
          <cell r="D11911">
            <v>0</v>
          </cell>
          <cell r="E11911">
            <v>0</v>
          </cell>
          <cell r="F11911">
            <v>0</v>
          </cell>
          <cell r="G11911">
            <v>0</v>
          </cell>
        </row>
        <row r="11912">
          <cell r="A11912" t="str">
            <v/>
          </cell>
          <cell r="B11912" t="str">
            <v/>
          </cell>
          <cell r="C11912">
            <v>0</v>
          </cell>
          <cell r="D11912" t="str">
            <v/>
          </cell>
          <cell r="E11912">
            <v>0</v>
          </cell>
          <cell r="F11912">
            <v>0</v>
          </cell>
          <cell r="G11912">
            <v>0</v>
          </cell>
        </row>
        <row r="11913">
          <cell r="A11913" t="str">
            <v/>
          </cell>
          <cell r="B11913" t="str">
            <v/>
          </cell>
          <cell r="C11913">
            <v>0</v>
          </cell>
          <cell r="D11913" t="str">
            <v/>
          </cell>
          <cell r="E11913">
            <v>0</v>
          </cell>
          <cell r="F11913">
            <v>0</v>
          </cell>
          <cell r="G11913">
            <v>0</v>
          </cell>
        </row>
        <row r="11914">
          <cell r="A11914" t="str">
            <v/>
          </cell>
          <cell r="B11914" t="str">
            <v/>
          </cell>
          <cell r="C11914">
            <v>0</v>
          </cell>
          <cell r="D11914" t="str">
            <v/>
          </cell>
          <cell r="E11914">
            <v>0</v>
          </cell>
          <cell r="F11914">
            <v>0</v>
          </cell>
          <cell r="G11914">
            <v>0</v>
          </cell>
        </row>
        <row r="11915">
          <cell r="A11915" t="str">
            <v/>
          </cell>
          <cell r="B11915" t="str">
            <v/>
          </cell>
          <cell r="C11915">
            <v>0</v>
          </cell>
          <cell r="D11915" t="str">
            <v/>
          </cell>
          <cell r="E11915">
            <v>0</v>
          </cell>
          <cell r="F11915">
            <v>0</v>
          </cell>
          <cell r="G11915">
            <v>0</v>
          </cell>
        </row>
        <row r="11916">
          <cell r="A11916" t="str">
            <v/>
          </cell>
          <cell r="B11916" t="str">
            <v/>
          </cell>
          <cell r="C11916">
            <v>0</v>
          </cell>
          <cell r="D11916" t="str">
            <v/>
          </cell>
          <cell r="E11916">
            <v>0</v>
          </cell>
          <cell r="F11916">
            <v>0</v>
          </cell>
          <cell r="G11916">
            <v>0</v>
          </cell>
        </row>
        <row r="11917">
          <cell r="A11917" t="str">
            <v/>
          </cell>
          <cell r="B11917" t="str">
            <v/>
          </cell>
          <cell r="C11917">
            <v>0</v>
          </cell>
          <cell r="D11917" t="str">
            <v/>
          </cell>
          <cell r="E11917">
            <v>0</v>
          </cell>
          <cell r="F11917">
            <v>0</v>
          </cell>
          <cell r="G11917">
            <v>0</v>
          </cell>
        </row>
        <row r="11918">
          <cell r="A11918" t="str">
            <v/>
          </cell>
          <cell r="B11918" t="str">
            <v/>
          </cell>
          <cell r="C11918">
            <v>0</v>
          </cell>
          <cell r="D11918" t="str">
            <v/>
          </cell>
          <cell r="E11918">
            <v>0</v>
          </cell>
          <cell r="F11918">
            <v>0</v>
          </cell>
          <cell r="G11918">
            <v>0</v>
          </cell>
        </row>
        <row r="11919">
          <cell r="A11919" t="str">
            <v/>
          </cell>
          <cell r="B11919" t="str">
            <v/>
          </cell>
          <cell r="C11919">
            <v>0</v>
          </cell>
          <cell r="D11919" t="str">
            <v/>
          </cell>
          <cell r="E11919">
            <v>0</v>
          </cell>
          <cell r="F11919">
            <v>0</v>
          </cell>
          <cell r="G11919">
            <v>0</v>
          </cell>
        </row>
        <row r="11920">
          <cell r="A11920" t="str">
            <v/>
          </cell>
          <cell r="B11920" t="str">
            <v/>
          </cell>
          <cell r="C11920">
            <v>0</v>
          </cell>
          <cell r="D11920" t="str">
            <v/>
          </cell>
          <cell r="E11920">
            <v>0</v>
          </cell>
          <cell r="F11920">
            <v>0</v>
          </cell>
          <cell r="G11920">
            <v>0</v>
          </cell>
        </row>
        <row r="11921">
          <cell r="A11921" t="str">
            <v/>
          </cell>
          <cell r="B11921" t="str">
            <v/>
          </cell>
          <cell r="C11921">
            <v>0</v>
          </cell>
          <cell r="D11921" t="str">
            <v/>
          </cell>
          <cell r="E11921">
            <v>0</v>
          </cell>
          <cell r="F11921">
            <v>0</v>
          </cell>
          <cell r="G11921">
            <v>0</v>
          </cell>
        </row>
        <row r="11922">
          <cell r="A11922" t="str">
            <v/>
          </cell>
          <cell r="B11922" t="str">
            <v/>
          </cell>
          <cell r="C11922">
            <v>0</v>
          </cell>
          <cell r="D11922" t="str">
            <v/>
          </cell>
          <cell r="E11922">
            <v>0</v>
          </cell>
          <cell r="F11922">
            <v>0</v>
          </cell>
          <cell r="G11922">
            <v>0</v>
          </cell>
        </row>
        <row r="11923">
          <cell r="A11923" t="str">
            <v/>
          </cell>
          <cell r="B11923" t="str">
            <v/>
          </cell>
          <cell r="C11923">
            <v>0</v>
          </cell>
          <cell r="D11923" t="str">
            <v/>
          </cell>
          <cell r="E11923">
            <v>0</v>
          </cell>
          <cell r="F11923">
            <v>0</v>
          </cell>
          <cell r="G11923">
            <v>0</v>
          </cell>
        </row>
        <row r="11924">
          <cell r="A11924" t="str">
            <v/>
          </cell>
          <cell r="B11924" t="str">
            <v/>
          </cell>
          <cell r="C11924">
            <v>0</v>
          </cell>
          <cell r="D11924" t="str">
            <v/>
          </cell>
          <cell r="E11924">
            <v>0</v>
          </cell>
          <cell r="F11924">
            <v>0</v>
          </cell>
          <cell r="G11924">
            <v>0</v>
          </cell>
        </row>
        <row r="11925">
          <cell r="A11925" t="str">
            <v/>
          </cell>
          <cell r="B11925" t="str">
            <v/>
          </cell>
          <cell r="C11925">
            <v>0</v>
          </cell>
          <cell r="D11925" t="str">
            <v/>
          </cell>
          <cell r="E11925">
            <v>0</v>
          </cell>
          <cell r="F11925">
            <v>0</v>
          </cell>
          <cell r="G11925">
            <v>0</v>
          </cell>
        </row>
        <row r="11926">
          <cell r="A11926">
            <v>0</v>
          </cell>
          <cell r="B11926">
            <v>0</v>
          </cell>
          <cell r="C11926">
            <v>0</v>
          </cell>
          <cell r="D11926">
            <v>0</v>
          </cell>
          <cell r="E11926">
            <v>0</v>
          </cell>
          <cell r="F11926" t="str">
            <v>Total A</v>
          </cell>
          <cell r="G11926">
            <v>0</v>
          </cell>
        </row>
        <row r="11927">
          <cell r="A11927">
            <v>0</v>
          </cell>
          <cell r="B11927">
            <v>0</v>
          </cell>
          <cell r="C11927" t="str">
            <v>B - MANO DE OBRA</v>
          </cell>
          <cell r="D11927">
            <v>0</v>
          </cell>
          <cell r="E11927">
            <v>0</v>
          </cell>
          <cell r="F11927">
            <v>0</v>
          </cell>
          <cell r="G11927">
            <v>0</v>
          </cell>
        </row>
        <row r="11928">
          <cell r="A11928" t="str">
            <v/>
          </cell>
          <cell r="B11928">
            <v>0</v>
          </cell>
          <cell r="C11928">
            <v>0</v>
          </cell>
          <cell r="D11928" t="str">
            <v/>
          </cell>
          <cell r="E11928">
            <v>0</v>
          </cell>
          <cell r="F11928">
            <v>0</v>
          </cell>
          <cell r="G11928">
            <v>0</v>
          </cell>
        </row>
        <row r="11929">
          <cell r="A11929" t="str">
            <v/>
          </cell>
          <cell r="B11929">
            <v>0</v>
          </cell>
          <cell r="C11929">
            <v>0</v>
          </cell>
          <cell r="D11929" t="str">
            <v/>
          </cell>
          <cell r="E11929">
            <v>0</v>
          </cell>
          <cell r="F11929">
            <v>0</v>
          </cell>
          <cell r="G11929">
            <v>0</v>
          </cell>
        </row>
        <row r="11930">
          <cell r="A11930" t="str">
            <v/>
          </cell>
          <cell r="B11930">
            <v>0</v>
          </cell>
          <cell r="C11930">
            <v>0</v>
          </cell>
          <cell r="D11930" t="str">
            <v/>
          </cell>
          <cell r="E11930">
            <v>0</v>
          </cell>
          <cell r="F11930">
            <v>0</v>
          </cell>
          <cell r="G11930">
            <v>0</v>
          </cell>
        </row>
        <row r="11931">
          <cell r="A11931" t="str">
            <v/>
          </cell>
          <cell r="B11931">
            <v>0</v>
          </cell>
          <cell r="C11931">
            <v>0</v>
          </cell>
          <cell r="D11931" t="str">
            <v/>
          </cell>
          <cell r="E11931">
            <v>0</v>
          </cell>
          <cell r="F11931">
            <v>0</v>
          </cell>
          <cell r="G11931">
            <v>0</v>
          </cell>
        </row>
        <row r="11932">
          <cell r="A11932" t="str">
            <v/>
          </cell>
          <cell r="B11932">
            <v>0</v>
          </cell>
          <cell r="C11932">
            <v>0</v>
          </cell>
          <cell r="D11932" t="str">
            <v/>
          </cell>
          <cell r="E11932">
            <v>0</v>
          </cell>
          <cell r="F11932">
            <v>0</v>
          </cell>
          <cell r="G11932">
            <v>0</v>
          </cell>
        </row>
        <row r="11933">
          <cell r="A11933" t="str">
            <v/>
          </cell>
          <cell r="B11933">
            <v>0</v>
          </cell>
          <cell r="C11933">
            <v>0</v>
          </cell>
          <cell r="D11933" t="str">
            <v/>
          </cell>
          <cell r="E11933">
            <v>0</v>
          </cell>
          <cell r="F11933">
            <v>0</v>
          </cell>
          <cell r="G11933">
            <v>0</v>
          </cell>
        </row>
        <row r="11934">
          <cell r="A11934" t="str">
            <v/>
          </cell>
          <cell r="B11934">
            <v>0</v>
          </cell>
          <cell r="C11934">
            <v>0</v>
          </cell>
          <cell r="D11934" t="str">
            <v/>
          </cell>
          <cell r="E11934">
            <v>0</v>
          </cell>
          <cell r="F11934">
            <v>0</v>
          </cell>
          <cell r="G11934">
            <v>0</v>
          </cell>
        </row>
        <row r="11935">
          <cell r="A11935" t="str">
            <v/>
          </cell>
          <cell r="B11935">
            <v>0</v>
          </cell>
          <cell r="C11935">
            <v>0</v>
          </cell>
          <cell r="D11935" t="str">
            <v/>
          </cell>
          <cell r="E11935">
            <v>0</v>
          </cell>
          <cell r="F11935">
            <v>0</v>
          </cell>
          <cell r="G11935">
            <v>0</v>
          </cell>
        </row>
        <row r="11936">
          <cell r="A11936">
            <v>0</v>
          </cell>
          <cell r="B11936">
            <v>0</v>
          </cell>
          <cell r="C11936">
            <v>0</v>
          </cell>
          <cell r="D11936">
            <v>0</v>
          </cell>
          <cell r="E11936">
            <v>0</v>
          </cell>
          <cell r="F11936" t="str">
            <v>Total B</v>
          </cell>
          <cell r="G11936">
            <v>0</v>
          </cell>
        </row>
        <row r="11937">
          <cell r="A11937">
            <v>0</v>
          </cell>
          <cell r="B11937">
            <v>0</v>
          </cell>
          <cell r="C11937" t="str">
            <v>C - EQUIPOS</v>
          </cell>
          <cell r="D11937">
            <v>0</v>
          </cell>
          <cell r="E11937">
            <v>0</v>
          </cell>
          <cell r="F11937">
            <v>0</v>
          </cell>
          <cell r="G11937">
            <v>0</v>
          </cell>
        </row>
        <row r="11938">
          <cell r="A11938" t="str">
            <v/>
          </cell>
          <cell r="B11938" t="str">
            <v/>
          </cell>
          <cell r="C11938">
            <v>0</v>
          </cell>
          <cell r="D11938" t="str">
            <v/>
          </cell>
          <cell r="E11938">
            <v>0</v>
          </cell>
          <cell r="F11938">
            <v>0</v>
          </cell>
          <cell r="G11938">
            <v>0</v>
          </cell>
        </row>
        <row r="11939">
          <cell r="A11939" t="str">
            <v/>
          </cell>
          <cell r="B11939" t="str">
            <v/>
          </cell>
          <cell r="C11939">
            <v>0</v>
          </cell>
          <cell r="D11939" t="str">
            <v/>
          </cell>
          <cell r="E11939">
            <v>0</v>
          </cell>
          <cell r="F11939">
            <v>0</v>
          </cell>
          <cell r="G11939">
            <v>0</v>
          </cell>
        </row>
        <row r="11940">
          <cell r="A11940" t="str">
            <v/>
          </cell>
          <cell r="B11940" t="str">
            <v/>
          </cell>
          <cell r="C11940">
            <v>0</v>
          </cell>
          <cell r="D11940" t="str">
            <v/>
          </cell>
          <cell r="E11940">
            <v>0</v>
          </cell>
          <cell r="F11940">
            <v>0</v>
          </cell>
          <cell r="G11940">
            <v>0</v>
          </cell>
        </row>
        <row r="11941">
          <cell r="A11941" t="str">
            <v/>
          </cell>
          <cell r="B11941" t="str">
            <v/>
          </cell>
          <cell r="C11941">
            <v>0</v>
          </cell>
          <cell r="D11941" t="str">
            <v/>
          </cell>
          <cell r="E11941">
            <v>0</v>
          </cell>
          <cell r="F11941">
            <v>0</v>
          </cell>
          <cell r="G11941">
            <v>0</v>
          </cell>
        </row>
        <row r="11942">
          <cell r="A11942" t="str">
            <v/>
          </cell>
          <cell r="B11942" t="str">
            <v/>
          </cell>
          <cell r="C11942">
            <v>0</v>
          </cell>
          <cell r="D11942" t="str">
            <v/>
          </cell>
          <cell r="E11942">
            <v>0</v>
          </cell>
          <cell r="F11942">
            <v>0</v>
          </cell>
          <cell r="G11942">
            <v>0</v>
          </cell>
        </row>
        <row r="11943">
          <cell r="A11943" t="str">
            <v/>
          </cell>
          <cell r="B11943" t="str">
            <v/>
          </cell>
          <cell r="C11943">
            <v>0</v>
          </cell>
          <cell r="D11943" t="str">
            <v/>
          </cell>
          <cell r="E11943">
            <v>0</v>
          </cell>
          <cell r="F11943">
            <v>0</v>
          </cell>
          <cell r="G11943">
            <v>0</v>
          </cell>
        </row>
        <row r="11944">
          <cell r="A11944" t="str">
            <v/>
          </cell>
          <cell r="B11944" t="str">
            <v/>
          </cell>
          <cell r="C11944">
            <v>0</v>
          </cell>
          <cell r="D11944" t="str">
            <v/>
          </cell>
          <cell r="E11944">
            <v>0</v>
          </cell>
          <cell r="F11944">
            <v>0</v>
          </cell>
          <cell r="G11944">
            <v>0</v>
          </cell>
        </row>
        <row r="11945">
          <cell r="A11945" t="str">
            <v/>
          </cell>
          <cell r="B11945" t="str">
            <v/>
          </cell>
          <cell r="C11945">
            <v>0</v>
          </cell>
          <cell r="D11945" t="str">
            <v/>
          </cell>
          <cell r="E11945">
            <v>0</v>
          </cell>
          <cell r="F11945">
            <v>0</v>
          </cell>
          <cell r="G11945">
            <v>0</v>
          </cell>
        </row>
        <row r="11946">
          <cell r="A11946" t="str">
            <v/>
          </cell>
          <cell r="B11946" t="str">
            <v/>
          </cell>
          <cell r="C11946">
            <v>0</v>
          </cell>
          <cell r="D11946" t="str">
            <v/>
          </cell>
          <cell r="E11946">
            <v>0</v>
          </cell>
          <cell r="F11946">
            <v>0</v>
          </cell>
          <cell r="G11946">
            <v>0</v>
          </cell>
        </row>
        <row r="11947">
          <cell r="A11947">
            <v>0</v>
          </cell>
          <cell r="B11947">
            <v>0</v>
          </cell>
          <cell r="C11947">
            <v>0</v>
          </cell>
          <cell r="D11947">
            <v>0</v>
          </cell>
          <cell r="E11947">
            <v>0</v>
          </cell>
          <cell r="F11947" t="str">
            <v>Total C</v>
          </cell>
          <cell r="G11947">
            <v>0</v>
          </cell>
        </row>
        <row r="11948">
          <cell r="A11948">
            <v>0</v>
          </cell>
          <cell r="B11948">
            <v>0</v>
          </cell>
          <cell r="C11948">
            <v>0</v>
          </cell>
          <cell r="D11948">
            <v>0</v>
          </cell>
          <cell r="E11948">
            <v>0</v>
          </cell>
          <cell r="F11948">
            <v>0</v>
          </cell>
          <cell r="G11948">
            <v>0</v>
          </cell>
        </row>
        <row r="11949">
          <cell r="A11949" t="str">
            <v/>
          </cell>
          <cell r="B11949" t="str">
            <v/>
          </cell>
          <cell r="C11949">
            <v>0</v>
          </cell>
          <cell r="D11949" t="str">
            <v>Costo  Neto</v>
          </cell>
          <cell r="E11949">
            <v>0</v>
          </cell>
          <cell r="F11949" t="str">
            <v>Total D=A+B+C</v>
          </cell>
          <cell r="G11949">
            <v>0</v>
          </cell>
        </row>
        <row r="11951">
          <cell r="A11951" t="str">
            <v>ANALISIS DE PRECIOS</v>
          </cell>
          <cell r="B11951">
            <v>0</v>
          </cell>
          <cell r="C11951">
            <v>0</v>
          </cell>
          <cell r="D11951">
            <v>0</v>
          </cell>
          <cell r="E11951">
            <v>0</v>
          </cell>
          <cell r="F11951">
            <v>0</v>
          </cell>
          <cell r="G11951">
            <v>0</v>
          </cell>
        </row>
        <row r="11952">
          <cell r="A11952" t="str">
            <v>COMITENTE:</v>
          </cell>
          <cell r="B11952" t="str">
            <v>DIRECCIÓN DE ARQUITECTURA</v>
          </cell>
          <cell r="C11952">
            <v>0</v>
          </cell>
          <cell r="D11952">
            <v>0</v>
          </cell>
          <cell r="E11952">
            <v>0</v>
          </cell>
          <cell r="F11952">
            <v>0</v>
          </cell>
          <cell r="G11952">
            <v>0</v>
          </cell>
        </row>
        <row r="11953">
          <cell r="A11953" t="str">
            <v>CONTRATISTA:</v>
          </cell>
          <cell r="B11953" t="str">
            <v>FUNCIONALES SIGOP</v>
          </cell>
          <cell r="C11953">
            <v>0</v>
          </cell>
          <cell r="D11953">
            <v>0</v>
          </cell>
          <cell r="E11953">
            <v>0</v>
          </cell>
          <cell r="F11953">
            <v>0</v>
          </cell>
          <cell r="G11953">
            <v>0</v>
          </cell>
        </row>
        <row r="11954">
          <cell r="A11954" t="str">
            <v>OBRA:</v>
          </cell>
          <cell r="B11954" t="str">
            <v>PRUEBA PLANILLA DE MEDICION</v>
          </cell>
          <cell r="C11954">
            <v>0</v>
          </cell>
          <cell r="D11954">
            <v>0</v>
          </cell>
          <cell r="E11954">
            <v>0</v>
          </cell>
          <cell r="F11954" t="str">
            <v>PRECIOS A:</v>
          </cell>
          <cell r="G11954">
            <v>0</v>
          </cell>
        </row>
        <row r="11955">
          <cell r="A11955" t="str">
            <v>UBICACIÓN:</v>
          </cell>
          <cell r="B11955" t="str">
            <v>CENTRO CIVICO</v>
          </cell>
          <cell r="C11955">
            <v>0</v>
          </cell>
          <cell r="D11955">
            <v>0</v>
          </cell>
          <cell r="E11955">
            <v>0</v>
          </cell>
          <cell r="F11955">
            <v>0</v>
          </cell>
          <cell r="G11955">
            <v>0</v>
          </cell>
        </row>
        <row r="11956">
          <cell r="A11956" t="str">
            <v>RUBRO:</v>
          </cell>
          <cell r="B11956" t="str">
            <v/>
          </cell>
          <cell r="C11956" t="str">
            <v/>
          </cell>
          <cell r="D11956">
            <v>0</v>
          </cell>
          <cell r="E11956">
            <v>0</v>
          </cell>
          <cell r="F11956">
            <v>0</v>
          </cell>
          <cell r="G11956">
            <v>0</v>
          </cell>
        </row>
        <row r="11957">
          <cell r="A11957" t="str">
            <v>ITEM:</v>
          </cell>
          <cell r="B11957" t="str">
            <v/>
          </cell>
          <cell r="C11957" t="str">
            <v/>
          </cell>
          <cell r="D11957">
            <v>0</v>
          </cell>
          <cell r="E11957">
            <v>0</v>
          </cell>
          <cell r="F11957" t="str">
            <v>UNIDAD:</v>
          </cell>
          <cell r="G11957" t="str">
            <v/>
          </cell>
        </row>
        <row r="11958">
          <cell r="A11958">
            <v>0</v>
          </cell>
          <cell r="B11958">
            <v>0</v>
          </cell>
          <cell r="C11958">
            <v>0</v>
          </cell>
          <cell r="D11958">
            <v>0</v>
          </cell>
          <cell r="E11958">
            <v>0</v>
          </cell>
          <cell r="F11958">
            <v>0</v>
          </cell>
          <cell r="G11958">
            <v>0</v>
          </cell>
        </row>
        <row r="11959">
          <cell r="A11959" t="str">
            <v>DATOS REDETERMINACION</v>
          </cell>
          <cell r="B11959">
            <v>0</v>
          </cell>
          <cell r="C11959" t="str">
            <v>DESIGNACION</v>
          </cell>
          <cell r="D11959" t="str">
            <v>U</v>
          </cell>
          <cell r="E11959" t="str">
            <v>Cantidad</v>
          </cell>
          <cell r="F11959" t="str">
            <v>$ Unitarios</v>
          </cell>
          <cell r="G11959" t="str">
            <v>$ Parcial</v>
          </cell>
        </row>
        <row r="11960">
          <cell r="A11960" t="str">
            <v>CÓDIGO</v>
          </cell>
          <cell r="B11960" t="str">
            <v>DESCRIPCIÓN</v>
          </cell>
          <cell r="C11960">
            <v>0</v>
          </cell>
          <cell r="D11960">
            <v>0</v>
          </cell>
          <cell r="E11960">
            <v>0</v>
          </cell>
          <cell r="F11960">
            <v>0</v>
          </cell>
          <cell r="G11960">
            <v>0</v>
          </cell>
        </row>
        <row r="11961">
          <cell r="A11961">
            <v>0</v>
          </cell>
          <cell r="B11961">
            <v>0</v>
          </cell>
          <cell r="C11961" t="str">
            <v>A - MATERIALES</v>
          </cell>
          <cell r="D11961">
            <v>0</v>
          </cell>
          <cell r="E11961">
            <v>0</v>
          </cell>
          <cell r="F11961">
            <v>0</v>
          </cell>
          <cell r="G11961">
            <v>0</v>
          </cell>
        </row>
        <row r="11962">
          <cell r="A11962" t="str">
            <v/>
          </cell>
          <cell r="B11962" t="str">
            <v/>
          </cell>
          <cell r="C11962">
            <v>0</v>
          </cell>
          <cell r="D11962" t="str">
            <v/>
          </cell>
          <cell r="E11962">
            <v>0</v>
          </cell>
          <cell r="F11962">
            <v>0</v>
          </cell>
          <cell r="G11962">
            <v>0</v>
          </cell>
        </row>
        <row r="11963">
          <cell r="A11963" t="str">
            <v/>
          </cell>
          <cell r="B11963" t="str">
            <v/>
          </cell>
          <cell r="C11963">
            <v>0</v>
          </cell>
          <cell r="D11963" t="str">
            <v/>
          </cell>
          <cell r="E11963">
            <v>0</v>
          </cell>
          <cell r="F11963">
            <v>0</v>
          </cell>
          <cell r="G11963">
            <v>0</v>
          </cell>
        </row>
        <row r="11964">
          <cell r="A11964" t="str">
            <v/>
          </cell>
          <cell r="B11964" t="str">
            <v/>
          </cell>
          <cell r="C11964">
            <v>0</v>
          </cell>
          <cell r="D11964" t="str">
            <v/>
          </cell>
          <cell r="E11964">
            <v>0</v>
          </cell>
          <cell r="F11964">
            <v>0</v>
          </cell>
          <cell r="G11964">
            <v>0</v>
          </cell>
        </row>
        <row r="11965">
          <cell r="A11965" t="str">
            <v/>
          </cell>
          <cell r="B11965" t="str">
            <v/>
          </cell>
          <cell r="C11965">
            <v>0</v>
          </cell>
          <cell r="D11965" t="str">
            <v/>
          </cell>
          <cell r="E11965">
            <v>0</v>
          </cell>
          <cell r="F11965">
            <v>0</v>
          </cell>
          <cell r="G11965">
            <v>0</v>
          </cell>
        </row>
        <row r="11966">
          <cell r="A11966" t="str">
            <v/>
          </cell>
          <cell r="B11966" t="str">
            <v/>
          </cell>
          <cell r="C11966">
            <v>0</v>
          </cell>
          <cell r="D11966" t="str">
            <v/>
          </cell>
          <cell r="E11966">
            <v>0</v>
          </cell>
          <cell r="F11966">
            <v>0</v>
          </cell>
          <cell r="G11966">
            <v>0</v>
          </cell>
        </row>
        <row r="11967">
          <cell r="A11967" t="str">
            <v/>
          </cell>
          <cell r="B11967" t="str">
            <v/>
          </cell>
          <cell r="C11967">
            <v>0</v>
          </cell>
          <cell r="D11967" t="str">
            <v/>
          </cell>
          <cell r="E11967">
            <v>0</v>
          </cell>
          <cell r="F11967">
            <v>0</v>
          </cell>
          <cell r="G11967">
            <v>0</v>
          </cell>
        </row>
        <row r="11968">
          <cell r="A11968" t="str">
            <v/>
          </cell>
          <cell r="B11968" t="str">
            <v/>
          </cell>
          <cell r="C11968">
            <v>0</v>
          </cell>
          <cell r="D11968" t="str">
            <v/>
          </cell>
          <cell r="E11968">
            <v>0</v>
          </cell>
          <cell r="F11968">
            <v>0</v>
          </cell>
          <cell r="G11968">
            <v>0</v>
          </cell>
        </row>
        <row r="11969">
          <cell r="A11969" t="str">
            <v/>
          </cell>
          <cell r="B11969" t="str">
            <v/>
          </cell>
          <cell r="C11969">
            <v>0</v>
          </cell>
          <cell r="D11969" t="str">
            <v/>
          </cell>
          <cell r="E11969">
            <v>0</v>
          </cell>
          <cell r="F11969">
            <v>0</v>
          </cell>
          <cell r="G11969">
            <v>0</v>
          </cell>
        </row>
        <row r="11970">
          <cell r="A11970" t="str">
            <v/>
          </cell>
          <cell r="B11970" t="str">
            <v/>
          </cell>
          <cell r="C11970">
            <v>0</v>
          </cell>
          <cell r="D11970" t="str">
            <v/>
          </cell>
          <cell r="E11970">
            <v>0</v>
          </cell>
          <cell r="F11970">
            <v>0</v>
          </cell>
          <cell r="G11970">
            <v>0</v>
          </cell>
        </row>
        <row r="11971">
          <cell r="A11971" t="str">
            <v/>
          </cell>
          <cell r="B11971" t="str">
            <v/>
          </cell>
          <cell r="C11971">
            <v>0</v>
          </cell>
          <cell r="D11971" t="str">
            <v/>
          </cell>
          <cell r="E11971">
            <v>0</v>
          </cell>
          <cell r="F11971">
            <v>0</v>
          </cell>
          <cell r="G11971">
            <v>0</v>
          </cell>
        </row>
        <row r="11972">
          <cell r="A11972" t="str">
            <v/>
          </cell>
          <cell r="B11972" t="str">
            <v/>
          </cell>
          <cell r="C11972">
            <v>0</v>
          </cell>
          <cell r="D11972" t="str">
            <v/>
          </cell>
          <cell r="E11972">
            <v>0</v>
          </cell>
          <cell r="F11972">
            <v>0</v>
          </cell>
          <cell r="G11972">
            <v>0</v>
          </cell>
        </row>
        <row r="11973">
          <cell r="A11973" t="str">
            <v/>
          </cell>
          <cell r="B11973" t="str">
            <v/>
          </cell>
          <cell r="C11973">
            <v>0</v>
          </cell>
          <cell r="D11973" t="str">
            <v/>
          </cell>
          <cell r="E11973">
            <v>0</v>
          </cell>
          <cell r="F11973">
            <v>0</v>
          </cell>
          <cell r="G11973">
            <v>0</v>
          </cell>
        </row>
        <row r="11974">
          <cell r="A11974" t="str">
            <v/>
          </cell>
          <cell r="B11974" t="str">
            <v/>
          </cell>
          <cell r="C11974">
            <v>0</v>
          </cell>
          <cell r="D11974" t="str">
            <v/>
          </cell>
          <cell r="E11974">
            <v>0</v>
          </cell>
          <cell r="F11974">
            <v>0</v>
          </cell>
          <cell r="G11974">
            <v>0</v>
          </cell>
        </row>
        <row r="11975">
          <cell r="A11975" t="str">
            <v/>
          </cell>
          <cell r="B11975" t="str">
            <v/>
          </cell>
          <cell r="C11975">
            <v>0</v>
          </cell>
          <cell r="D11975" t="str">
            <v/>
          </cell>
          <cell r="E11975">
            <v>0</v>
          </cell>
          <cell r="F11975">
            <v>0</v>
          </cell>
          <cell r="G11975">
            <v>0</v>
          </cell>
        </row>
        <row r="11976">
          <cell r="A11976">
            <v>0</v>
          </cell>
          <cell r="B11976">
            <v>0</v>
          </cell>
          <cell r="C11976">
            <v>0</v>
          </cell>
          <cell r="D11976">
            <v>0</v>
          </cell>
          <cell r="E11976">
            <v>0</v>
          </cell>
          <cell r="F11976" t="str">
            <v>Total A</v>
          </cell>
          <cell r="G11976">
            <v>0</v>
          </cell>
        </row>
        <row r="11977">
          <cell r="A11977">
            <v>0</v>
          </cell>
          <cell r="B11977">
            <v>0</v>
          </cell>
          <cell r="C11977" t="str">
            <v>B - MANO DE OBRA</v>
          </cell>
          <cell r="D11977">
            <v>0</v>
          </cell>
          <cell r="E11977">
            <v>0</v>
          </cell>
          <cell r="F11977">
            <v>0</v>
          </cell>
          <cell r="G11977">
            <v>0</v>
          </cell>
        </row>
        <row r="11978">
          <cell r="A11978" t="str">
            <v/>
          </cell>
          <cell r="B11978">
            <v>0</v>
          </cell>
          <cell r="C11978">
            <v>0</v>
          </cell>
          <cell r="D11978" t="str">
            <v/>
          </cell>
          <cell r="E11978">
            <v>0</v>
          </cell>
          <cell r="F11978">
            <v>0</v>
          </cell>
          <cell r="G11978">
            <v>0</v>
          </cell>
        </row>
        <row r="11979">
          <cell r="A11979" t="str">
            <v/>
          </cell>
          <cell r="B11979">
            <v>0</v>
          </cell>
          <cell r="C11979">
            <v>0</v>
          </cell>
          <cell r="D11979" t="str">
            <v/>
          </cell>
          <cell r="E11979">
            <v>0</v>
          </cell>
          <cell r="F11979">
            <v>0</v>
          </cell>
          <cell r="G11979">
            <v>0</v>
          </cell>
        </row>
        <row r="11980">
          <cell r="A11980" t="str">
            <v/>
          </cell>
          <cell r="B11980">
            <v>0</v>
          </cell>
          <cell r="C11980">
            <v>0</v>
          </cell>
          <cell r="D11980" t="str">
            <v/>
          </cell>
          <cell r="E11980">
            <v>0</v>
          </cell>
          <cell r="F11980">
            <v>0</v>
          </cell>
          <cell r="G11980">
            <v>0</v>
          </cell>
        </row>
        <row r="11981">
          <cell r="A11981" t="str">
            <v/>
          </cell>
          <cell r="B11981">
            <v>0</v>
          </cell>
          <cell r="C11981">
            <v>0</v>
          </cell>
          <cell r="D11981" t="str">
            <v/>
          </cell>
          <cell r="E11981">
            <v>0</v>
          </cell>
          <cell r="F11981">
            <v>0</v>
          </cell>
          <cell r="G11981">
            <v>0</v>
          </cell>
        </row>
        <row r="11982">
          <cell r="A11982" t="str">
            <v/>
          </cell>
          <cell r="B11982">
            <v>0</v>
          </cell>
          <cell r="C11982">
            <v>0</v>
          </cell>
          <cell r="D11982" t="str">
            <v/>
          </cell>
          <cell r="E11982">
            <v>0</v>
          </cell>
          <cell r="F11982">
            <v>0</v>
          </cell>
          <cell r="G11982">
            <v>0</v>
          </cell>
        </row>
        <row r="11983">
          <cell r="A11983" t="str">
            <v/>
          </cell>
          <cell r="B11983">
            <v>0</v>
          </cell>
          <cell r="C11983">
            <v>0</v>
          </cell>
          <cell r="D11983" t="str">
            <v/>
          </cell>
          <cell r="E11983">
            <v>0</v>
          </cell>
          <cell r="F11983">
            <v>0</v>
          </cell>
          <cell r="G11983">
            <v>0</v>
          </cell>
        </row>
        <row r="11984">
          <cell r="A11984" t="str">
            <v/>
          </cell>
          <cell r="B11984">
            <v>0</v>
          </cell>
          <cell r="C11984">
            <v>0</v>
          </cell>
          <cell r="D11984" t="str">
            <v/>
          </cell>
          <cell r="E11984">
            <v>0</v>
          </cell>
          <cell r="F11984">
            <v>0</v>
          </cell>
          <cell r="G11984">
            <v>0</v>
          </cell>
        </row>
        <row r="11985">
          <cell r="A11985" t="str">
            <v/>
          </cell>
          <cell r="B11985">
            <v>0</v>
          </cell>
          <cell r="C11985">
            <v>0</v>
          </cell>
          <cell r="D11985" t="str">
            <v/>
          </cell>
          <cell r="E11985">
            <v>0</v>
          </cell>
          <cell r="F11985">
            <v>0</v>
          </cell>
          <cell r="G11985">
            <v>0</v>
          </cell>
        </row>
        <row r="11986">
          <cell r="A11986">
            <v>0</v>
          </cell>
          <cell r="B11986">
            <v>0</v>
          </cell>
          <cell r="C11986">
            <v>0</v>
          </cell>
          <cell r="D11986">
            <v>0</v>
          </cell>
          <cell r="E11986">
            <v>0</v>
          </cell>
          <cell r="F11986" t="str">
            <v>Total B</v>
          </cell>
          <cell r="G11986">
            <v>0</v>
          </cell>
        </row>
        <row r="11987">
          <cell r="A11987">
            <v>0</v>
          </cell>
          <cell r="B11987">
            <v>0</v>
          </cell>
          <cell r="C11987" t="str">
            <v>C - EQUIPOS</v>
          </cell>
          <cell r="D11987">
            <v>0</v>
          </cell>
          <cell r="E11987">
            <v>0</v>
          </cell>
          <cell r="F11987">
            <v>0</v>
          </cell>
          <cell r="G11987">
            <v>0</v>
          </cell>
        </row>
        <row r="11988">
          <cell r="A11988" t="str">
            <v/>
          </cell>
          <cell r="B11988" t="str">
            <v/>
          </cell>
          <cell r="C11988">
            <v>0</v>
          </cell>
          <cell r="D11988" t="str">
            <v/>
          </cell>
          <cell r="E11988">
            <v>0</v>
          </cell>
          <cell r="F11988">
            <v>0</v>
          </cell>
          <cell r="G11988">
            <v>0</v>
          </cell>
        </row>
        <row r="11989">
          <cell r="A11989" t="str">
            <v/>
          </cell>
          <cell r="B11989" t="str">
            <v/>
          </cell>
          <cell r="C11989">
            <v>0</v>
          </cell>
          <cell r="D11989" t="str">
            <v/>
          </cell>
          <cell r="E11989">
            <v>0</v>
          </cell>
          <cell r="F11989">
            <v>0</v>
          </cell>
          <cell r="G11989">
            <v>0</v>
          </cell>
        </row>
        <row r="11990">
          <cell r="A11990" t="str">
            <v/>
          </cell>
          <cell r="B11990" t="str">
            <v/>
          </cell>
          <cell r="C11990">
            <v>0</v>
          </cell>
          <cell r="D11990" t="str">
            <v/>
          </cell>
          <cell r="E11990">
            <v>0</v>
          </cell>
          <cell r="F11990">
            <v>0</v>
          </cell>
          <cell r="G11990">
            <v>0</v>
          </cell>
        </row>
        <row r="11991">
          <cell r="A11991" t="str">
            <v/>
          </cell>
          <cell r="B11991" t="str">
            <v/>
          </cell>
          <cell r="C11991">
            <v>0</v>
          </cell>
          <cell r="D11991" t="str">
            <v/>
          </cell>
          <cell r="E11991">
            <v>0</v>
          </cell>
          <cell r="F11991">
            <v>0</v>
          </cell>
          <cell r="G11991">
            <v>0</v>
          </cell>
        </row>
        <row r="11992">
          <cell r="A11992" t="str">
            <v/>
          </cell>
          <cell r="B11992" t="str">
            <v/>
          </cell>
          <cell r="C11992">
            <v>0</v>
          </cell>
          <cell r="D11992" t="str">
            <v/>
          </cell>
          <cell r="E11992">
            <v>0</v>
          </cell>
          <cell r="F11992">
            <v>0</v>
          </cell>
          <cell r="G11992">
            <v>0</v>
          </cell>
        </row>
        <row r="11993">
          <cell r="A11993" t="str">
            <v/>
          </cell>
          <cell r="B11993" t="str">
            <v/>
          </cell>
          <cell r="C11993">
            <v>0</v>
          </cell>
          <cell r="D11993" t="str">
            <v/>
          </cell>
          <cell r="E11993">
            <v>0</v>
          </cell>
          <cell r="F11993">
            <v>0</v>
          </cell>
          <cell r="G11993">
            <v>0</v>
          </cell>
        </row>
        <row r="11994">
          <cell r="A11994" t="str">
            <v/>
          </cell>
          <cell r="B11994" t="str">
            <v/>
          </cell>
          <cell r="C11994">
            <v>0</v>
          </cell>
          <cell r="D11994" t="str">
            <v/>
          </cell>
          <cell r="E11994">
            <v>0</v>
          </cell>
          <cell r="F11994">
            <v>0</v>
          </cell>
          <cell r="G11994">
            <v>0</v>
          </cell>
        </row>
        <row r="11995">
          <cell r="A11995" t="str">
            <v/>
          </cell>
          <cell r="B11995" t="str">
            <v/>
          </cell>
          <cell r="C11995">
            <v>0</v>
          </cell>
          <cell r="D11995" t="str">
            <v/>
          </cell>
          <cell r="E11995">
            <v>0</v>
          </cell>
          <cell r="F11995">
            <v>0</v>
          </cell>
          <cell r="G11995">
            <v>0</v>
          </cell>
        </row>
        <row r="11996">
          <cell r="A11996" t="str">
            <v/>
          </cell>
          <cell r="B11996" t="str">
            <v/>
          </cell>
          <cell r="C11996">
            <v>0</v>
          </cell>
          <cell r="D11996" t="str">
            <v/>
          </cell>
          <cell r="E11996">
            <v>0</v>
          </cell>
          <cell r="F11996">
            <v>0</v>
          </cell>
          <cell r="G11996">
            <v>0</v>
          </cell>
        </row>
        <row r="11997">
          <cell r="A11997">
            <v>0</v>
          </cell>
          <cell r="B11997">
            <v>0</v>
          </cell>
          <cell r="C11997">
            <v>0</v>
          </cell>
          <cell r="D11997">
            <v>0</v>
          </cell>
          <cell r="E11997">
            <v>0</v>
          </cell>
          <cell r="F11997" t="str">
            <v>Total C</v>
          </cell>
          <cell r="G11997">
            <v>0</v>
          </cell>
        </row>
        <row r="11998">
          <cell r="A11998">
            <v>0</v>
          </cell>
          <cell r="B11998">
            <v>0</v>
          </cell>
          <cell r="C11998">
            <v>0</v>
          </cell>
          <cell r="D11998">
            <v>0</v>
          </cell>
          <cell r="E11998">
            <v>0</v>
          </cell>
          <cell r="F11998">
            <v>0</v>
          </cell>
          <cell r="G11998">
            <v>0</v>
          </cell>
        </row>
        <row r="11999">
          <cell r="A11999" t="str">
            <v/>
          </cell>
          <cell r="B11999" t="str">
            <v/>
          </cell>
          <cell r="C11999">
            <v>0</v>
          </cell>
          <cell r="D11999" t="str">
            <v>Costo  Neto</v>
          </cell>
          <cell r="E11999">
            <v>0</v>
          </cell>
          <cell r="F11999" t="str">
            <v>Total D=A+B+C</v>
          </cell>
          <cell r="G11999">
            <v>0</v>
          </cell>
        </row>
        <row r="12001">
          <cell r="A12001" t="str">
            <v>ANALISIS DE PRECIOS</v>
          </cell>
          <cell r="B12001">
            <v>0</v>
          </cell>
          <cell r="C12001">
            <v>0</v>
          </cell>
          <cell r="D12001">
            <v>0</v>
          </cell>
          <cell r="E12001">
            <v>0</v>
          </cell>
          <cell r="F12001">
            <v>0</v>
          </cell>
          <cell r="G12001">
            <v>0</v>
          </cell>
        </row>
        <row r="12002">
          <cell r="A12002" t="str">
            <v>COMITENTE:</v>
          </cell>
          <cell r="B12002" t="str">
            <v>DIRECCIÓN DE ARQUITECTURA</v>
          </cell>
          <cell r="C12002">
            <v>0</v>
          </cell>
          <cell r="D12002">
            <v>0</v>
          </cell>
          <cell r="E12002">
            <v>0</v>
          </cell>
          <cell r="F12002">
            <v>0</v>
          </cell>
          <cell r="G12002">
            <v>0</v>
          </cell>
        </row>
        <row r="12003">
          <cell r="A12003" t="str">
            <v>CONTRATISTA:</v>
          </cell>
          <cell r="B12003" t="str">
            <v>FUNCIONALES SIGOP</v>
          </cell>
          <cell r="C12003">
            <v>0</v>
          </cell>
          <cell r="D12003">
            <v>0</v>
          </cell>
          <cell r="E12003">
            <v>0</v>
          </cell>
          <cell r="F12003">
            <v>0</v>
          </cell>
          <cell r="G12003">
            <v>0</v>
          </cell>
        </row>
        <row r="12004">
          <cell r="A12004" t="str">
            <v>OBRA:</v>
          </cell>
          <cell r="B12004" t="str">
            <v>PRUEBA PLANILLA DE MEDICION</v>
          </cell>
          <cell r="C12004">
            <v>0</v>
          </cell>
          <cell r="D12004">
            <v>0</v>
          </cell>
          <cell r="E12004">
            <v>0</v>
          </cell>
          <cell r="F12004" t="str">
            <v>PRECIOS A:</v>
          </cell>
          <cell r="G12004">
            <v>0</v>
          </cell>
        </row>
        <row r="12005">
          <cell r="A12005" t="str">
            <v>UBICACIÓN:</v>
          </cell>
          <cell r="B12005" t="str">
            <v>CENTRO CIVICO</v>
          </cell>
          <cell r="C12005">
            <v>0</v>
          </cell>
          <cell r="D12005">
            <v>0</v>
          </cell>
          <cell r="E12005">
            <v>0</v>
          </cell>
          <cell r="F12005">
            <v>0</v>
          </cell>
          <cell r="G12005">
            <v>0</v>
          </cell>
        </row>
        <row r="12006">
          <cell r="A12006" t="str">
            <v>RUBRO:</v>
          </cell>
          <cell r="B12006" t="str">
            <v/>
          </cell>
          <cell r="C12006" t="str">
            <v/>
          </cell>
          <cell r="D12006">
            <v>0</v>
          </cell>
          <cell r="E12006">
            <v>0</v>
          </cell>
          <cell r="F12006">
            <v>0</v>
          </cell>
          <cell r="G12006">
            <v>0</v>
          </cell>
        </row>
        <row r="12007">
          <cell r="A12007" t="str">
            <v>ITEM:</v>
          </cell>
          <cell r="B12007" t="str">
            <v/>
          </cell>
          <cell r="C12007" t="str">
            <v/>
          </cell>
          <cell r="D12007">
            <v>0</v>
          </cell>
          <cell r="E12007">
            <v>0</v>
          </cell>
          <cell r="F12007" t="str">
            <v>UNIDAD:</v>
          </cell>
          <cell r="G12007" t="str">
            <v/>
          </cell>
        </row>
        <row r="12008">
          <cell r="A12008">
            <v>0</v>
          </cell>
          <cell r="B12008">
            <v>0</v>
          </cell>
          <cell r="C12008">
            <v>0</v>
          </cell>
          <cell r="D12008">
            <v>0</v>
          </cell>
          <cell r="E12008">
            <v>0</v>
          </cell>
          <cell r="F12008">
            <v>0</v>
          </cell>
          <cell r="G12008">
            <v>0</v>
          </cell>
        </row>
        <row r="12009">
          <cell r="A12009" t="str">
            <v>DATOS REDETERMINACION</v>
          </cell>
          <cell r="B12009">
            <v>0</v>
          </cell>
          <cell r="C12009" t="str">
            <v>DESIGNACION</v>
          </cell>
          <cell r="D12009" t="str">
            <v>U</v>
          </cell>
          <cell r="E12009" t="str">
            <v>Cantidad</v>
          </cell>
          <cell r="F12009" t="str">
            <v>$ Unitarios</v>
          </cell>
          <cell r="G12009" t="str">
            <v>$ Parcial</v>
          </cell>
        </row>
        <row r="12010">
          <cell r="A12010" t="str">
            <v>CÓDIGO</v>
          </cell>
          <cell r="B12010" t="str">
            <v>DESCRIPCIÓN</v>
          </cell>
          <cell r="C12010">
            <v>0</v>
          </cell>
          <cell r="D12010">
            <v>0</v>
          </cell>
          <cell r="E12010">
            <v>0</v>
          </cell>
          <cell r="F12010">
            <v>0</v>
          </cell>
          <cell r="G12010">
            <v>0</v>
          </cell>
        </row>
        <row r="12011">
          <cell r="A12011">
            <v>0</v>
          </cell>
          <cell r="B12011">
            <v>0</v>
          </cell>
          <cell r="C12011" t="str">
            <v>A - MATERIALES</v>
          </cell>
          <cell r="D12011">
            <v>0</v>
          </cell>
          <cell r="E12011">
            <v>0</v>
          </cell>
          <cell r="F12011">
            <v>0</v>
          </cell>
          <cell r="G12011">
            <v>0</v>
          </cell>
        </row>
        <row r="12012">
          <cell r="A12012" t="str">
            <v/>
          </cell>
          <cell r="B12012" t="str">
            <v/>
          </cell>
          <cell r="C12012">
            <v>0</v>
          </cell>
          <cell r="D12012" t="str">
            <v/>
          </cell>
          <cell r="E12012">
            <v>0</v>
          </cell>
          <cell r="F12012">
            <v>0</v>
          </cell>
          <cell r="G12012">
            <v>0</v>
          </cell>
        </row>
        <row r="12013">
          <cell r="A12013" t="str">
            <v/>
          </cell>
          <cell r="B12013" t="str">
            <v/>
          </cell>
          <cell r="C12013">
            <v>0</v>
          </cell>
          <cell r="D12013" t="str">
            <v/>
          </cell>
          <cell r="E12013">
            <v>0</v>
          </cell>
          <cell r="F12013">
            <v>0</v>
          </cell>
          <cell r="G12013">
            <v>0</v>
          </cell>
        </row>
        <row r="12014">
          <cell r="A12014" t="str">
            <v/>
          </cell>
          <cell r="B12014" t="str">
            <v/>
          </cell>
          <cell r="C12014">
            <v>0</v>
          </cell>
          <cell r="D12014" t="str">
            <v/>
          </cell>
          <cell r="E12014">
            <v>0</v>
          </cell>
          <cell r="F12014">
            <v>0</v>
          </cell>
          <cell r="G12014">
            <v>0</v>
          </cell>
        </row>
        <row r="12015">
          <cell r="A12015" t="str">
            <v/>
          </cell>
          <cell r="B12015" t="str">
            <v/>
          </cell>
          <cell r="C12015">
            <v>0</v>
          </cell>
          <cell r="D12015" t="str">
            <v/>
          </cell>
          <cell r="E12015">
            <v>0</v>
          </cell>
          <cell r="F12015">
            <v>0</v>
          </cell>
          <cell r="G12015">
            <v>0</v>
          </cell>
        </row>
        <row r="12016">
          <cell r="A12016" t="str">
            <v/>
          </cell>
          <cell r="B12016" t="str">
            <v/>
          </cell>
          <cell r="C12016">
            <v>0</v>
          </cell>
          <cell r="D12016" t="str">
            <v/>
          </cell>
          <cell r="E12016">
            <v>0</v>
          </cell>
          <cell r="F12016">
            <v>0</v>
          </cell>
          <cell r="G12016">
            <v>0</v>
          </cell>
        </row>
        <row r="12017">
          <cell r="A12017" t="str">
            <v/>
          </cell>
          <cell r="B12017" t="str">
            <v/>
          </cell>
          <cell r="C12017">
            <v>0</v>
          </cell>
          <cell r="D12017" t="str">
            <v/>
          </cell>
          <cell r="E12017">
            <v>0</v>
          </cell>
          <cell r="F12017">
            <v>0</v>
          </cell>
          <cell r="G12017">
            <v>0</v>
          </cell>
        </row>
        <row r="12018">
          <cell r="A12018" t="str">
            <v/>
          </cell>
          <cell r="B12018" t="str">
            <v/>
          </cell>
          <cell r="C12018">
            <v>0</v>
          </cell>
          <cell r="D12018" t="str">
            <v/>
          </cell>
          <cell r="E12018">
            <v>0</v>
          </cell>
          <cell r="F12018">
            <v>0</v>
          </cell>
          <cell r="G12018">
            <v>0</v>
          </cell>
        </row>
        <row r="12019">
          <cell r="A12019" t="str">
            <v/>
          </cell>
          <cell r="B12019" t="str">
            <v/>
          </cell>
          <cell r="C12019">
            <v>0</v>
          </cell>
          <cell r="D12019" t="str">
            <v/>
          </cell>
          <cell r="E12019">
            <v>0</v>
          </cell>
          <cell r="F12019">
            <v>0</v>
          </cell>
          <cell r="G12019">
            <v>0</v>
          </cell>
        </row>
        <row r="12020">
          <cell r="A12020" t="str">
            <v/>
          </cell>
          <cell r="B12020" t="str">
            <v/>
          </cell>
          <cell r="C12020">
            <v>0</v>
          </cell>
          <cell r="D12020" t="str">
            <v/>
          </cell>
          <cell r="E12020">
            <v>0</v>
          </cell>
          <cell r="F12020">
            <v>0</v>
          </cell>
          <cell r="G12020">
            <v>0</v>
          </cell>
        </row>
        <row r="12021">
          <cell r="A12021" t="str">
            <v/>
          </cell>
          <cell r="B12021" t="str">
            <v/>
          </cell>
          <cell r="C12021">
            <v>0</v>
          </cell>
          <cell r="D12021" t="str">
            <v/>
          </cell>
          <cell r="E12021">
            <v>0</v>
          </cell>
          <cell r="F12021">
            <v>0</v>
          </cell>
          <cell r="G12021">
            <v>0</v>
          </cell>
        </row>
        <row r="12022">
          <cell r="A12022" t="str">
            <v/>
          </cell>
          <cell r="B12022" t="str">
            <v/>
          </cell>
          <cell r="C12022">
            <v>0</v>
          </cell>
          <cell r="D12022" t="str">
            <v/>
          </cell>
          <cell r="E12022">
            <v>0</v>
          </cell>
          <cell r="F12022">
            <v>0</v>
          </cell>
          <cell r="G12022">
            <v>0</v>
          </cell>
        </row>
        <row r="12023">
          <cell r="A12023" t="str">
            <v/>
          </cell>
          <cell r="B12023" t="str">
            <v/>
          </cell>
          <cell r="C12023">
            <v>0</v>
          </cell>
          <cell r="D12023" t="str">
            <v/>
          </cell>
          <cell r="E12023">
            <v>0</v>
          </cell>
          <cell r="F12023">
            <v>0</v>
          </cell>
          <cell r="G12023">
            <v>0</v>
          </cell>
        </row>
        <row r="12024">
          <cell r="A12024" t="str">
            <v/>
          </cell>
          <cell r="B12024" t="str">
            <v/>
          </cell>
          <cell r="C12024">
            <v>0</v>
          </cell>
          <cell r="D12024" t="str">
            <v/>
          </cell>
          <cell r="E12024">
            <v>0</v>
          </cell>
          <cell r="F12024">
            <v>0</v>
          </cell>
          <cell r="G12024">
            <v>0</v>
          </cell>
        </row>
        <row r="12025">
          <cell r="A12025" t="str">
            <v/>
          </cell>
          <cell r="B12025" t="str">
            <v/>
          </cell>
          <cell r="C12025">
            <v>0</v>
          </cell>
          <cell r="D12025" t="str">
            <v/>
          </cell>
          <cell r="E12025">
            <v>0</v>
          </cell>
          <cell r="F12025">
            <v>0</v>
          </cell>
          <cell r="G12025">
            <v>0</v>
          </cell>
        </row>
        <row r="12026">
          <cell r="A12026">
            <v>0</v>
          </cell>
          <cell r="B12026">
            <v>0</v>
          </cell>
          <cell r="C12026">
            <v>0</v>
          </cell>
          <cell r="D12026">
            <v>0</v>
          </cell>
          <cell r="E12026">
            <v>0</v>
          </cell>
          <cell r="F12026" t="str">
            <v>Total A</v>
          </cell>
          <cell r="G12026">
            <v>0</v>
          </cell>
        </row>
        <row r="12027">
          <cell r="A12027">
            <v>0</v>
          </cell>
          <cell r="B12027">
            <v>0</v>
          </cell>
          <cell r="C12027" t="str">
            <v>B - MANO DE OBRA</v>
          </cell>
          <cell r="D12027">
            <v>0</v>
          </cell>
          <cell r="E12027">
            <v>0</v>
          </cell>
          <cell r="F12027">
            <v>0</v>
          </cell>
          <cell r="G12027">
            <v>0</v>
          </cell>
        </row>
        <row r="12028">
          <cell r="A12028" t="str">
            <v/>
          </cell>
          <cell r="B12028">
            <v>0</v>
          </cell>
          <cell r="C12028">
            <v>0</v>
          </cell>
          <cell r="D12028" t="str">
            <v/>
          </cell>
          <cell r="E12028">
            <v>0</v>
          </cell>
          <cell r="F12028">
            <v>0</v>
          </cell>
          <cell r="G12028">
            <v>0</v>
          </cell>
        </row>
        <row r="12029">
          <cell r="A12029" t="str">
            <v/>
          </cell>
          <cell r="B12029">
            <v>0</v>
          </cell>
          <cell r="C12029">
            <v>0</v>
          </cell>
          <cell r="D12029" t="str">
            <v/>
          </cell>
          <cell r="E12029">
            <v>0</v>
          </cell>
          <cell r="F12029">
            <v>0</v>
          </cell>
          <cell r="G12029">
            <v>0</v>
          </cell>
        </row>
        <row r="12030">
          <cell r="A12030" t="str">
            <v/>
          </cell>
          <cell r="B12030">
            <v>0</v>
          </cell>
          <cell r="C12030">
            <v>0</v>
          </cell>
          <cell r="D12030" t="str">
            <v/>
          </cell>
          <cell r="E12030">
            <v>0</v>
          </cell>
          <cell r="F12030">
            <v>0</v>
          </cell>
          <cell r="G12030">
            <v>0</v>
          </cell>
        </row>
        <row r="12031">
          <cell r="A12031" t="str">
            <v/>
          </cell>
          <cell r="B12031">
            <v>0</v>
          </cell>
          <cell r="C12031">
            <v>0</v>
          </cell>
          <cell r="D12031" t="str">
            <v/>
          </cell>
          <cell r="E12031">
            <v>0</v>
          </cell>
          <cell r="F12031">
            <v>0</v>
          </cell>
          <cell r="G12031">
            <v>0</v>
          </cell>
        </row>
        <row r="12032">
          <cell r="A12032" t="str">
            <v/>
          </cell>
          <cell r="B12032">
            <v>0</v>
          </cell>
          <cell r="C12032">
            <v>0</v>
          </cell>
          <cell r="D12032" t="str">
            <v/>
          </cell>
          <cell r="E12032">
            <v>0</v>
          </cell>
          <cell r="F12032">
            <v>0</v>
          </cell>
          <cell r="G12032">
            <v>0</v>
          </cell>
        </row>
        <row r="12033">
          <cell r="A12033" t="str">
            <v/>
          </cell>
          <cell r="B12033">
            <v>0</v>
          </cell>
          <cell r="C12033">
            <v>0</v>
          </cell>
          <cell r="D12033" t="str">
            <v/>
          </cell>
          <cell r="E12033">
            <v>0</v>
          </cell>
          <cell r="F12033">
            <v>0</v>
          </cell>
          <cell r="G12033">
            <v>0</v>
          </cell>
        </row>
        <row r="12034">
          <cell r="A12034" t="str">
            <v/>
          </cell>
          <cell r="B12034">
            <v>0</v>
          </cell>
          <cell r="C12034">
            <v>0</v>
          </cell>
          <cell r="D12034" t="str">
            <v/>
          </cell>
          <cell r="E12034">
            <v>0</v>
          </cell>
          <cell r="F12034">
            <v>0</v>
          </cell>
          <cell r="G12034">
            <v>0</v>
          </cell>
        </row>
        <row r="12035">
          <cell r="A12035" t="str">
            <v/>
          </cell>
          <cell r="B12035">
            <v>0</v>
          </cell>
          <cell r="C12035">
            <v>0</v>
          </cell>
          <cell r="D12035" t="str">
            <v/>
          </cell>
          <cell r="E12035">
            <v>0</v>
          </cell>
          <cell r="F12035">
            <v>0</v>
          </cell>
          <cell r="G12035">
            <v>0</v>
          </cell>
        </row>
        <row r="12036">
          <cell r="A12036">
            <v>0</v>
          </cell>
          <cell r="B12036">
            <v>0</v>
          </cell>
          <cell r="C12036">
            <v>0</v>
          </cell>
          <cell r="D12036">
            <v>0</v>
          </cell>
          <cell r="E12036">
            <v>0</v>
          </cell>
          <cell r="F12036" t="str">
            <v>Total B</v>
          </cell>
          <cell r="G12036">
            <v>0</v>
          </cell>
        </row>
        <row r="12037">
          <cell r="A12037">
            <v>0</v>
          </cell>
          <cell r="B12037">
            <v>0</v>
          </cell>
          <cell r="C12037" t="str">
            <v>C - EQUIPOS</v>
          </cell>
          <cell r="D12037">
            <v>0</v>
          </cell>
          <cell r="E12037">
            <v>0</v>
          </cell>
          <cell r="F12037">
            <v>0</v>
          </cell>
          <cell r="G12037">
            <v>0</v>
          </cell>
        </row>
        <row r="12038">
          <cell r="A12038" t="str">
            <v/>
          </cell>
          <cell r="B12038" t="str">
            <v/>
          </cell>
          <cell r="C12038">
            <v>0</v>
          </cell>
          <cell r="D12038" t="str">
            <v/>
          </cell>
          <cell r="E12038">
            <v>0</v>
          </cell>
          <cell r="F12038">
            <v>0</v>
          </cell>
          <cell r="G12038">
            <v>0</v>
          </cell>
        </row>
        <row r="12039">
          <cell r="A12039" t="str">
            <v/>
          </cell>
          <cell r="B12039" t="str">
            <v/>
          </cell>
          <cell r="C12039">
            <v>0</v>
          </cell>
          <cell r="D12039" t="str">
            <v/>
          </cell>
          <cell r="E12039">
            <v>0</v>
          </cell>
          <cell r="F12039">
            <v>0</v>
          </cell>
          <cell r="G12039">
            <v>0</v>
          </cell>
        </row>
        <row r="12040">
          <cell r="A12040" t="str">
            <v/>
          </cell>
          <cell r="B12040" t="str">
            <v/>
          </cell>
          <cell r="C12040">
            <v>0</v>
          </cell>
          <cell r="D12040" t="str">
            <v/>
          </cell>
          <cell r="E12040">
            <v>0</v>
          </cell>
          <cell r="F12040">
            <v>0</v>
          </cell>
          <cell r="G12040">
            <v>0</v>
          </cell>
        </row>
        <row r="12041">
          <cell r="A12041" t="str">
            <v/>
          </cell>
          <cell r="B12041" t="str">
            <v/>
          </cell>
          <cell r="C12041">
            <v>0</v>
          </cell>
          <cell r="D12041" t="str">
            <v/>
          </cell>
          <cell r="E12041">
            <v>0</v>
          </cell>
          <cell r="F12041">
            <v>0</v>
          </cell>
          <cell r="G12041">
            <v>0</v>
          </cell>
        </row>
        <row r="12042">
          <cell r="A12042" t="str">
            <v/>
          </cell>
          <cell r="B12042" t="str">
            <v/>
          </cell>
          <cell r="C12042">
            <v>0</v>
          </cell>
          <cell r="D12042" t="str">
            <v/>
          </cell>
          <cell r="E12042">
            <v>0</v>
          </cell>
          <cell r="F12042">
            <v>0</v>
          </cell>
          <cell r="G12042">
            <v>0</v>
          </cell>
        </row>
        <row r="12043">
          <cell r="A12043" t="str">
            <v/>
          </cell>
          <cell r="B12043" t="str">
            <v/>
          </cell>
          <cell r="C12043">
            <v>0</v>
          </cell>
          <cell r="D12043" t="str">
            <v/>
          </cell>
          <cell r="E12043">
            <v>0</v>
          </cell>
          <cell r="F12043">
            <v>0</v>
          </cell>
          <cell r="G12043">
            <v>0</v>
          </cell>
        </row>
        <row r="12044">
          <cell r="A12044" t="str">
            <v/>
          </cell>
          <cell r="B12044" t="str">
            <v/>
          </cell>
          <cell r="C12044">
            <v>0</v>
          </cell>
          <cell r="D12044" t="str">
            <v/>
          </cell>
          <cell r="E12044">
            <v>0</v>
          </cell>
          <cell r="F12044">
            <v>0</v>
          </cell>
          <cell r="G12044">
            <v>0</v>
          </cell>
        </row>
        <row r="12045">
          <cell r="A12045" t="str">
            <v/>
          </cell>
          <cell r="B12045" t="str">
            <v/>
          </cell>
          <cell r="C12045">
            <v>0</v>
          </cell>
          <cell r="D12045" t="str">
            <v/>
          </cell>
          <cell r="E12045">
            <v>0</v>
          </cell>
          <cell r="F12045">
            <v>0</v>
          </cell>
          <cell r="G12045">
            <v>0</v>
          </cell>
        </row>
        <row r="12046">
          <cell r="A12046" t="str">
            <v/>
          </cell>
          <cell r="B12046" t="str">
            <v/>
          </cell>
          <cell r="C12046">
            <v>0</v>
          </cell>
          <cell r="D12046" t="str">
            <v/>
          </cell>
          <cell r="E12046">
            <v>0</v>
          </cell>
          <cell r="F12046">
            <v>0</v>
          </cell>
          <cell r="G12046">
            <v>0</v>
          </cell>
        </row>
        <row r="12047">
          <cell r="A12047">
            <v>0</v>
          </cell>
          <cell r="B12047">
            <v>0</v>
          </cell>
          <cell r="C12047">
            <v>0</v>
          </cell>
          <cell r="D12047">
            <v>0</v>
          </cell>
          <cell r="E12047">
            <v>0</v>
          </cell>
          <cell r="F12047" t="str">
            <v>Total C</v>
          </cell>
          <cell r="G12047">
            <v>0</v>
          </cell>
        </row>
        <row r="12048">
          <cell r="A12048">
            <v>0</v>
          </cell>
          <cell r="B12048">
            <v>0</v>
          </cell>
          <cell r="C12048">
            <v>0</v>
          </cell>
          <cell r="D12048">
            <v>0</v>
          </cell>
          <cell r="E12048">
            <v>0</v>
          </cell>
          <cell r="F12048">
            <v>0</v>
          </cell>
          <cell r="G12048">
            <v>0</v>
          </cell>
        </row>
        <row r="12049">
          <cell r="A12049" t="str">
            <v/>
          </cell>
          <cell r="B12049" t="str">
            <v/>
          </cell>
          <cell r="C12049">
            <v>0</v>
          </cell>
          <cell r="D12049" t="str">
            <v>Costo  Neto</v>
          </cell>
          <cell r="E12049">
            <v>0</v>
          </cell>
          <cell r="F12049" t="str">
            <v>Total D=A+B+C</v>
          </cell>
          <cell r="G12049">
            <v>0</v>
          </cell>
        </row>
        <row r="12051">
          <cell r="A12051" t="str">
            <v>ANALISIS DE PRECIOS</v>
          </cell>
          <cell r="B12051">
            <v>0</v>
          </cell>
          <cell r="C12051">
            <v>0</v>
          </cell>
          <cell r="D12051">
            <v>0</v>
          </cell>
          <cell r="E12051">
            <v>0</v>
          </cell>
          <cell r="F12051">
            <v>0</v>
          </cell>
          <cell r="G12051">
            <v>0</v>
          </cell>
        </row>
        <row r="12052">
          <cell r="A12052" t="str">
            <v>COMITENTE:</v>
          </cell>
          <cell r="B12052" t="str">
            <v>DIRECCIÓN DE ARQUITECTURA</v>
          </cell>
          <cell r="C12052">
            <v>0</v>
          </cell>
          <cell r="D12052">
            <v>0</v>
          </cell>
          <cell r="E12052">
            <v>0</v>
          </cell>
          <cell r="F12052">
            <v>0</v>
          </cell>
          <cell r="G12052">
            <v>0</v>
          </cell>
        </row>
        <row r="12053">
          <cell r="A12053" t="str">
            <v>CONTRATISTA:</v>
          </cell>
          <cell r="B12053" t="str">
            <v>FUNCIONALES SIGOP</v>
          </cell>
          <cell r="C12053">
            <v>0</v>
          </cell>
          <cell r="D12053">
            <v>0</v>
          </cell>
          <cell r="E12053">
            <v>0</v>
          </cell>
          <cell r="F12053">
            <v>0</v>
          </cell>
          <cell r="G12053">
            <v>0</v>
          </cell>
        </row>
        <row r="12054">
          <cell r="A12054" t="str">
            <v>OBRA:</v>
          </cell>
          <cell r="B12054" t="str">
            <v>PRUEBA PLANILLA DE MEDICION</v>
          </cell>
          <cell r="C12054">
            <v>0</v>
          </cell>
          <cell r="D12054">
            <v>0</v>
          </cell>
          <cell r="E12054">
            <v>0</v>
          </cell>
          <cell r="F12054" t="str">
            <v>PRECIOS A:</v>
          </cell>
          <cell r="G12054">
            <v>0</v>
          </cell>
        </row>
        <row r="12055">
          <cell r="A12055" t="str">
            <v>UBICACIÓN:</v>
          </cell>
          <cell r="B12055" t="str">
            <v>CENTRO CIVICO</v>
          </cell>
          <cell r="C12055">
            <v>0</v>
          </cell>
          <cell r="D12055">
            <v>0</v>
          </cell>
          <cell r="E12055">
            <v>0</v>
          </cell>
          <cell r="F12055">
            <v>0</v>
          </cell>
          <cell r="G12055">
            <v>0</v>
          </cell>
        </row>
        <row r="12056">
          <cell r="A12056" t="str">
            <v>RUBRO:</v>
          </cell>
          <cell r="B12056" t="str">
            <v/>
          </cell>
          <cell r="C12056" t="str">
            <v/>
          </cell>
          <cell r="D12056">
            <v>0</v>
          </cell>
          <cell r="E12056">
            <v>0</v>
          </cell>
          <cell r="F12056">
            <v>0</v>
          </cell>
          <cell r="G12056">
            <v>0</v>
          </cell>
        </row>
        <row r="12057">
          <cell r="A12057" t="str">
            <v>ITEM:</v>
          </cell>
          <cell r="B12057" t="str">
            <v/>
          </cell>
          <cell r="C12057" t="str">
            <v/>
          </cell>
          <cell r="D12057">
            <v>0</v>
          </cell>
          <cell r="E12057">
            <v>0</v>
          </cell>
          <cell r="F12057" t="str">
            <v>UNIDAD:</v>
          </cell>
          <cell r="G12057" t="str">
            <v/>
          </cell>
        </row>
        <row r="12058">
          <cell r="A12058">
            <v>0</v>
          </cell>
          <cell r="B12058">
            <v>0</v>
          </cell>
          <cell r="C12058">
            <v>0</v>
          </cell>
          <cell r="D12058">
            <v>0</v>
          </cell>
          <cell r="E12058">
            <v>0</v>
          </cell>
          <cell r="F12058">
            <v>0</v>
          </cell>
          <cell r="G12058">
            <v>0</v>
          </cell>
        </row>
        <row r="12059">
          <cell r="A12059" t="str">
            <v>DATOS REDETERMINACION</v>
          </cell>
          <cell r="B12059">
            <v>0</v>
          </cell>
          <cell r="C12059" t="str">
            <v>DESIGNACION</v>
          </cell>
          <cell r="D12059" t="str">
            <v>U</v>
          </cell>
          <cell r="E12059" t="str">
            <v>Cantidad</v>
          </cell>
          <cell r="F12059" t="str">
            <v>$ Unitarios</v>
          </cell>
          <cell r="G12059" t="str">
            <v>$ Parcial</v>
          </cell>
        </row>
        <row r="12060">
          <cell r="A12060" t="str">
            <v>CÓDIGO</v>
          </cell>
          <cell r="B12060" t="str">
            <v>DESCRIPCIÓN</v>
          </cell>
          <cell r="C12060">
            <v>0</v>
          </cell>
          <cell r="D12060">
            <v>0</v>
          </cell>
          <cell r="E12060">
            <v>0</v>
          </cell>
          <cell r="F12060">
            <v>0</v>
          </cell>
          <cell r="G12060">
            <v>0</v>
          </cell>
        </row>
        <row r="12061">
          <cell r="A12061">
            <v>0</v>
          </cell>
          <cell r="B12061">
            <v>0</v>
          </cell>
          <cell r="C12061" t="str">
            <v>A - MATERIALES</v>
          </cell>
          <cell r="D12061">
            <v>0</v>
          </cell>
          <cell r="E12061">
            <v>0</v>
          </cell>
          <cell r="F12061">
            <v>0</v>
          </cell>
          <cell r="G12061">
            <v>0</v>
          </cell>
        </row>
        <row r="12062">
          <cell r="A12062" t="str">
            <v/>
          </cell>
          <cell r="B12062" t="str">
            <v/>
          </cell>
          <cell r="C12062">
            <v>0</v>
          </cell>
          <cell r="D12062" t="str">
            <v/>
          </cell>
          <cell r="E12062">
            <v>0</v>
          </cell>
          <cell r="F12062">
            <v>0</v>
          </cell>
          <cell r="G12062">
            <v>0</v>
          </cell>
        </row>
        <row r="12063">
          <cell r="A12063" t="str">
            <v/>
          </cell>
          <cell r="B12063" t="str">
            <v/>
          </cell>
          <cell r="C12063">
            <v>0</v>
          </cell>
          <cell r="D12063" t="str">
            <v/>
          </cell>
          <cell r="E12063">
            <v>0</v>
          </cell>
          <cell r="F12063">
            <v>0</v>
          </cell>
          <cell r="G12063">
            <v>0</v>
          </cell>
        </row>
        <row r="12064">
          <cell r="A12064" t="str">
            <v/>
          </cell>
          <cell r="B12064" t="str">
            <v/>
          </cell>
          <cell r="C12064">
            <v>0</v>
          </cell>
          <cell r="D12064" t="str">
            <v/>
          </cell>
          <cell r="E12064">
            <v>0</v>
          </cell>
          <cell r="F12064">
            <v>0</v>
          </cell>
          <cell r="G12064">
            <v>0</v>
          </cell>
        </row>
        <row r="12065">
          <cell r="A12065" t="str">
            <v/>
          </cell>
          <cell r="B12065" t="str">
            <v/>
          </cell>
          <cell r="C12065">
            <v>0</v>
          </cell>
          <cell r="D12065" t="str">
            <v/>
          </cell>
          <cell r="E12065">
            <v>0</v>
          </cell>
          <cell r="F12065">
            <v>0</v>
          </cell>
          <cell r="G12065">
            <v>0</v>
          </cell>
        </row>
        <row r="12066">
          <cell r="A12066" t="str">
            <v/>
          </cell>
          <cell r="B12066" t="str">
            <v/>
          </cell>
          <cell r="C12066">
            <v>0</v>
          </cell>
          <cell r="D12066" t="str">
            <v/>
          </cell>
          <cell r="E12066">
            <v>0</v>
          </cell>
          <cell r="F12066">
            <v>0</v>
          </cell>
          <cell r="G12066">
            <v>0</v>
          </cell>
        </row>
        <row r="12067">
          <cell r="A12067" t="str">
            <v/>
          </cell>
          <cell r="B12067" t="str">
            <v/>
          </cell>
          <cell r="C12067">
            <v>0</v>
          </cell>
          <cell r="D12067" t="str">
            <v/>
          </cell>
          <cell r="E12067">
            <v>0</v>
          </cell>
          <cell r="F12067">
            <v>0</v>
          </cell>
          <cell r="G12067">
            <v>0</v>
          </cell>
        </row>
        <row r="12068">
          <cell r="A12068" t="str">
            <v/>
          </cell>
          <cell r="B12068" t="str">
            <v/>
          </cell>
          <cell r="C12068">
            <v>0</v>
          </cell>
          <cell r="D12068" t="str">
            <v/>
          </cell>
          <cell r="E12068">
            <v>0</v>
          </cell>
          <cell r="F12068">
            <v>0</v>
          </cell>
          <cell r="G12068">
            <v>0</v>
          </cell>
        </row>
        <row r="12069">
          <cell r="A12069" t="str">
            <v/>
          </cell>
          <cell r="B12069" t="str">
            <v/>
          </cell>
          <cell r="C12069">
            <v>0</v>
          </cell>
          <cell r="D12069" t="str">
            <v/>
          </cell>
          <cell r="E12069">
            <v>0</v>
          </cell>
          <cell r="F12069">
            <v>0</v>
          </cell>
          <cell r="G12069">
            <v>0</v>
          </cell>
        </row>
        <row r="12070">
          <cell r="A12070" t="str">
            <v/>
          </cell>
          <cell r="B12070" t="str">
            <v/>
          </cell>
          <cell r="C12070">
            <v>0</v>
          </cell>
          <cell r="D12070" t="str">
            <v/>
          </cell>
          <cell r="E12070">
            <v>0</v>
          </cell>
          <cell r="F12070">
            <v>0</v>
          </cell>
          <cell r="G12070">
            <v>0</v>
          </cell>
        </row>
        <row r="12071">
          <cell r="A12071" t="str">
            <v/>
          </cell>
          <cell r="B12071" t="str">
            <v/>
          </cell>
          <cell r="C12071">
            <v>0</v>
          </cell>
          <cell r="D12071" t="str">
            <v/>
          </cell>
          <cell r="E12071">
            <v>0</v>
          </cell>
          <cell r="F12071">
            <v>0</v>
          </cell>
          <cell r="G12071">
            <v>0</v>
          </cell>
        </row>
        <row r="12072">
          <cell r="A12072" t="str">
            <v/>
          </cell>
          <cell r="B12072" t="str">
            <v/>
          </cell>
          <cell r="C12072">
            <v>0</v>
          </cell>
          <cell r="D12072" t="str">
            <v/>
          </cell>
          <cell r="E12072">
            <v>0</v>
          </cell>
          <cell r="F12072">
            <v>0</v>
          </cell>
          <cell r="G12072">
            <v>0</v>
          </cell>
        </row>
        <row r="12073">
          <cell r="A12073" t="str">
            <v/>
          </cell>
          <cell r="B12073" t="str">
            <v/>
          </cell>
          <cell r="C12073">
            <v>0</v>
          </cell>
          <cell r="D12073" t="str">
            <v/>
          </cell>
          <cell r="E12073">
            <v>0</v>
          </cell>
          <cell r="F12073">
            <v>0</v>
          </cell>
          <cell r="G12073">
            <v>0</v>
          </cell>
        </row>
        <row r="12074">
          <cell r="A12074" t="str">
            <v/>
          </cell>
          <cell r="B12074" t="str">
            <v/>
          </cell>
          <cell r="C12074">
            <v>0</v>
          </cell>
          <cell r="D12074" t="str">
            <v/>
          </cell>
          <cell r="E12074">
            <v>0</v>
          </cell>
          <cell r="F12074">
            <v>0</v>
          </cell>
          <cell r="G12074">
            <v>0</v>
          </cell>
        </row>
        <row r="12075">
          <cell r="A12075" t="str">
            <v/>
          </cell>
          <cell r="B12075" t="str">
            <v/>
          </cell>
          <cell r="C12075">
            <v>0</v>
          </cell>
          <cell r="D12075" t="str">
            <v/>
          </cell>
          <cell r="E12075">
            <v>0</v>
          </cell>
          <cell r="F12075">
            <v>0</v>
          </cell>
          <cell r="G12075">
            <v>0</v>
          </cell>
        </row>
        <row r="12076">
          <cell r="A12076">
            <v>0</v>
          </cell>
          <cell r="B12076">
            <v>0</v>
          </cell>
          <cell r="C12076">
            <v>0</v>
          </cell>
          <cell r="D12076">
            <v>0</v>
          </cell>
          <cell r="E12076">
            <v>0</v>
          </cell>
          <cell r="F12076" t="str">
            <v>Total A</v>
          </cell>
          <cell r="G12076">
            <v>0</v>
          </cell>
        </row>
        <row r="12077">
          <cell r="A12077">
            <v>0</v>
          </cell>
          <cell r="B12077">
            <v>0</v>
          </cell>
          <cell r="C12077" t="str">
            <v>B - MANO DE OBRA</v>
          </cell>
          <cell r="D12077">
            <v>0</v>
          </cell>
          <cell r="E12077">
            <v>0</v>
          </cell>
          <cell r="F12077">
            <v>0</v>
          </cell>
          <cell r="G12077">
            <v>0</v>
          </cell>
        </row>
        <row r="12078">
          <cell r="A12078" t="str">
            <v/>
          </cell>
          <cell r="B12078">
            <v>0</v>
          </cell>
          <cell r="C12078">
            <v>0</v>
          </cell>
          <cell r="D12078" t="str">
            <v/>
          </cell>
          <cell r="E12078">
            <v>0</v>
          </cell>
          <cell r="F12078">
            <v>0</v>
          </cell>
          <cell r="G12078">
            <v>0</v>
          </cell>
        </row>
        <row r="12079">
          <cell r="A12079" t="str">
            <v/>
          </cell>
          <cell r="B12079">
            <v>0</v>
          </cell>
          <cell r="C12079">
            <v>0</v>
          </cell>
          <cell r="D12079" t="str">
            <v/>
          </cell>
          <cell r="E12079">
            <v>0</v>
          </cell>
          <cell r="F12079">
            <v>0</v>
          </cell>
          <cell r="G12079">
            <v>0</v>
          </cell>
        </row>
        <row r="12080">
          <cell r="A12080" t="str">
            <v/>
          </cell>
          <cell r="B12080">
            <v>0</v>
          </cell>
          <cell r="C12080">
            <v>0</v>
          </cell>
          <cell r="D12080" t="str">
            <v/>
          </cell>
          <cell r="E12080">
            <v>0</v>
          </cell>
          <cell r="F12080">
            <v>0</v>
          </cell>
          <cell r="G12080">
            <v>0</v>
          </cell>
        </row>
        <row r="12081">
          <cell r="A12081" t="str">
            <v/>
          </cell>
          <cell r="B12081">
            <v>0</v>
          </cell>
          <cell r="C12081">
            <v>0</v>
          </cell>
          <cell r="D12081" t="str">
            <v/>
          </cell>
          <cell r="E12081">
            <v>0</v>
          </cell>
          <cell r="F12081">
            <v>0</v>
          </cell>
          <cell r="G12081">
            <v>0</v>
          </cell>
        </row>
        <row r="12082">
          <cell r="A12082" t="str">
            <v/>
          </cell>
          <cell r="B12082">
            <v>0</v>
          </cell>
          <cell r="C12082">
            <v>0</v>
          </cell>
          <cell r="D12082" t="str">
            <v/>
          </cell>
          <cell r="E12082">
            <v>0</v>
          </cell>
          <cell r="F12082">
            <v>0</v>
          </cell>
          <cell r="G12082">
            <v>0</v>
          </cell>
        </row>
        <row r="12083">
          <cell r="A12083" t="str">
            <v/>
          </cell>
          <cell r="B12083">
            <v>0</v>
          </cell>
          <cell r="C12083">
            <v>0</v>
          </cell>
          <cell r="D12083" t="str">
            <v/>
          </cell>
          <cell r="E12083">
            <v>0</v>
          </cell>
          <cell r="F12083">
            <v>0</v>
          </cell>
          <cell r="G12083">
            <v>0</v>
          </cell>
        </row>
        <row r="12084">
          <cell r="A12084" t="str">
            <v/>
          </cell>
          <cell r="B12084">
            <v>0</v>
          </cell>
          <cell r="C12084">
            <v>0</v>
          </cell>
          <cell r="D12084" t="str">
            <v/>
          </cell>
          <cell r="E12084">
            <v>0</v>
          </cell>
          <cell r="F12084">
            <v>0</v>
          </cell>
          <cell r="G12084">
            <v>0</v>
          </cell>
        </row>
        <row r="12085">
          <cell r="A12085" t="str">
            <v/>
          </cell>
          <cell r="B12085">
            <v>0</v>
          </cell>
          <cell r="C12085">
            <v>0</v>
          </cell>
          <cell r="D12085" t="str">
            <v/>
          </cell>
          <cell r="E12085">
            <v>0</v>
          </cell>
          <cell r="F12085">
            <v>0</v>
          </cell>
          <cell r="G12085">
            <v>0</v>
          </cell>
        </row>
        <row r="12086">
          <cell r="A12086">
            <v>0</v>
          </cell>
          <cell r="B12086">
            <v>0</v>
          </cell>
          <cell r="C12086">
            <v>0</v>
          </cell>
          <cell r="D12086">
            <v>0</v>
          </cell>
          <cell r="E12086">
            <v>0</v>
          </cell>
          <cell r="F12086" t="str">
            <v>Total B</v>
          </cell>
          <cell r="G12086">
            <v>0</v>
          </cell>
        </row>
        <row r="12087">
          <cell r="A12087">
            <v>0</v>
          </cell>
          <cell r="B12087">
            <v>0</v>
          </cell>
          <cell r="C12087" t="str">
            <v>C - EQUIPOS</v>
          </cell>
          <cell r="D12087">
            <v>0</v>
          </cell>
          <cell r="E12087">
            <v>0</v>
          </cell>
          <cell r="F12087">
            <v>0</v>
          </cell>
          <cell r="G12087">
            <v>0</v>
          </cell>
        </row>
        <row r="12088">
          <cell r="A12088" t="str">
            <v/>
          </cell>
          <cell r="B12088" t="str">
            <v/>
          </cell>
          <cell r="C12088">
            <v>0</v>
          </cell>
          <cell r="D12088" t="str">
            <v/>
          </cell>
          <cell r="E12088">
            <v>0</v>
          </cell>
          <cell r="F12088">
            <v>0</v>
          </cell>
          <cell r="G12088">
            <v>0</v>
          </cell>
        </row>
        <row r="12089">
          <cell r="A12089" t="str">
            <v/>
          </cell>
          <cell r="B12089" t="str">
            <v/>
          </cell>
          <cell r="C12089">
            <v>0</v>
          </cell>
          <cell r="D12089" t="str">
            <v/>
          </cell>
          <cell r="E12089">
            <v>0</v>
          </cell>
          <cell r="F12089">
            <v>0</v>
          </cell>
          <cell r="G12089">
            <v>0</v>
          </cell>
        </row>
        <row r="12090">
          <cell r="A12090" t="str">
            <v/>
          </cell>
          <cell r="B12090" t="str">
            <v/>
          </cell>
          <cell r="C12090">
            <v>0</v>
          </cell>
          <cell r="D12090" t="str">
            <v/>
          </cell>
          <cell r="E12090">
            <v>0</v>
          </cell>
          <cell r="F12090">
            <v>0</v>
          </cell>
          <cell r="G12090">
            <v>0</v>
          </cell>
        </row>
        <row r="12091">
          <cell r="A12091" t="str">
            <v/>
          </cell>
          <cell r="B12091" t="str">
            <v/>
          </cell>
          <cell r="C12091">
            <v>0</v>
          </cell>
          <cell r="D12091" t="str">
            <v/>
          </cell>
          <cell r="E12091">
            <v>0</v>
          </cell>
          <cell r="F12091">
            <v>0</v>
          </cell>
          <cell r="G12091">
            <v>0</v>
          </cell>
        </row>
        <row r="12092">
          <cell r="A12092" t="str">
            <v/>
          </cell>
          <cell r="B12092" t="str">
            <v/>
          </cell>
          <cell r="C12092">
            <v>0</v>
          </cell>
          <cell r="D12092" t="str">
            <v/>
          </cell>
          <cell r="E12092">
            <v>0</v>
          </cell>
          <cell r="F12092">
            <v>0</v>
          </cell>
          <cell r="G12092">
            <v>0</v>
          </cell>
        </row>
        <row r="12093">
          <cell r="A12093" t="str">
            <v/>
          </cell>
          <cell r="B12093" t="str">
            <v/>
          </cell>
          <cell r="C12093">
            <v>0</v>
          </cell>
          <cell r="D12093" t="str">
            <v/>
          </cell>
          <cell r="E12093">
            <v>0</v>
          </cell>
          <cell r="F12093">
            <v>0</v>
          </cell>
          <cell r="G12093">
            <v>0</v>
          </cell>
        </row>
        <row r="12094">
          <cell r="A12094" t="str">
            <v/>
          </cell>
          <cell r="B12094" t="str">
            <v/>
          </cell>
          <cell r="C12094">
            <v>0</v>
          </cell>
          <cell r="D12094" t="str">
            <v/>
          </cell>
          <cell r="E12094">
            <v>0</v>
          </cell>
          <cell r="F12094">
            <v>0</v>
          </cell>
          <cell r="G12094">
            <v>0</v>
          </cell>
        </row>
        <row r="12095">
          <cell r="A12095" t="str">
            <v/>
          </cell>
          <cell r="B12095" t="str">
            <v/>
          </cell>
          <cell r="C12095">
            <v>0</v>
          </cell>
          <cell r="D12095" t="str">
            <v/>
          </cell>
          <cell r="E12095">
            <v>0</v>
          </cell>
          <cell r="F12095">
            <v>0</v>
          </cell>
          <cell r="G12095">
            <v>0</v>
          </cell>
        </row>
        <row r="12096">
          <cell r="A12096" t="str">
            <v/>
          </cell>
          <cell r="B12096" t="str">
            <v/>
          </cell>
          <cell r="C12096">
            <v>0</v>
          </cell>
          <cell r="D12096" t="str">
            <v/>
          </cell>
          <cell r="E12096">
            <v>0</v>
          </cell>
          <cell r="F12096">
            <v>0</v>
          </cell>
          <cell r="G12096">
            <v>0</v>
          </cell>
        </row>
        <row r="12097">
          <cell r="A12097">
            <v>0</v>
          </cell>
          <cell r="B12097">
            <v>0</v>
          </cell>
          <cell r="C12097">
            <v>0</v>
          </cell>
          <cell r="D12097">
            <v>0</v>
          </cell>
          <cell r="E12097">
            <v>0</v>
          </cell>
          <cell r="F12097" t="str">
            <v>Total C</v>
          </cell>
          <cell r="G12097">
            <v>0</v>
          </cell>
        </row>
        <row r="12098">
          <cell r="A12098">
            <v>0</v>
          </cell>
          <cell r="B12098">
            <v>0</v>
          </cell>
          <cell r="C12098">
            <v>0</v>
          </cell>
          <cell r="D12098">
            <v>0</v>
          </cell>
          <cell r="E12098">
            <v>0</v>
          </cell>
          <cell r="F12098">
            <v>0</v>
          </cell>
          <cell r="G12098">
            <v>0</v>
          </cell>
        </row>
        <row r="12099">
          <cell r="A12099" t="str">
            <v/>
          </cell>
          <cell r="B12099" t="str">
            <v/>
          </cell>
          <cell r="C12099">
            <v>0</v>
          </cell>
          <cell r="D12099" t="str">
            <v>Costo  Neto</v>
          </cell>
          <cell r="E12099">
            <v>0</v>
          </cell>
          <cell r="F12099" t="str">
            <v>Total D=A+B+C</v>
          </cell>
          <cell r="G12099">
            <v>0</v>
          </cell>
        </row>
        <row r="12101">
          <cell r="A12101" t="str">
            <v>ANALISIS DE PRECIOS</v>
          </cell>
          <cell r="B12101">
            <v>0</v>
          </cell>
          <cell r="C12101">
            <v>0</v>
          </cell>
          <cell r="D12101">
            <v>0</v>
          </cell>
          <cell r="E12101">
            <v>0</v>
          </cell>
          <cell r="F12101">
            <v>0</v>
          </cell>
          <cell r="G12101">
            <v>0</v>
          </cell>
        </row>
        <row r="12102">
          <cell r="A12102" t="str">
            <v>COMITENTE:</v>
          </cell>
          <cell r="B12102" t="str">
            <v>DIRECCIÓN DE ARQUITECTURA</v>
          </cell>
          <cell r="C12102">
            <v>0</v>
          </cell>
          <cell r="D12102">
            <v>0</v>
          </cell>
          <cell r="E12102">
            <v>0</v>
          </cell>
          <cell r="F12102">
            <v>0</v>
          </cell>
          <cell r="G12102">
            <v>0</v>
          </cell>
        </row>
        <row r="12103">
          <cell r="A12103" t="str">
            <v>CONTRATISTA:</v>
          </cell>
          <cell r="B12103" t="str">
            <v>FUNCIONALES SIGOP</v>
          </cell>
          <cell r="C12103">
            <v>0</v>
          </cell>
          <cell r="D12103">
            <v>0</v>
          </cell>
          <cell r="E12103">
            <v>0</v>
          </cell>
          <cell r="F12103">
            <v>0</v>
          </cell>
          <cell r="G12103">
            <v>0</v>
          </cell>
        </row>
        <row r="12104">
          <cell r="A12104" t="str">
            <v>OBRA:</v>
          </cell>
          <cell r="B12104" t="str">
            <v>PRUEBA PLANILLA DE MEDICION</v>
          </cell>
          <cell r="C12104">
            <v>0</v>
          </cell>
          <cell r="D12104">
            <v>0</v>
          </cell>
          <cell r="E12104">
            <v>0</v>
          </cell>
          <cell r="F12104" t="str">
            <v>PRECIOS A:</v>
          </cell>
          <cell r="G12104">
            <v>0</v>
          </cell>
        </row>
        <row r="12105">
          <cell r="A12105" t="str">
            <v>UBICACIÓN:</v>
          </cell>
          <cell r="B12105" t="str">
            <v>CENTRO CIVICO</v>
          </cell>
          <cell r="C12105">
            <v>0</v>
          </cell>
          <cell r="D12105">
            <v>0</v>
          </cell>
          <cell r="E12105">
            <v>0</v>
          </cell>
          <cell r="F12105">
            <v>0</v>
          </cell>
          <cell r="G12105">
            <v>0</v>
          </cell>
        </row>
        <row r="12106">
          <cell r="A12106" t="str">
            <v>RUBRO:</v>
          </cell>
          <cell r="B12106" t="str">
            <v/>
          </cell>
          <cell r="C12106" t="str">
            <v/>
          </cell>
          <cell r="D12106">
            <v>0</v>
          </cell>
          <cell r="E12106">
            <v>0</v>
          </cell>
          <cell r="F12106">
            <v>0</v>
          </cell>
          <cell r="G12106">
            <v>0</v>
          </cell>
        </row>
        <row r="12107">
          <cell r="A12107" t="str">
            <v>ITEM:</v>
          </cell>
          <cell r="B12107" t="str">
            <v/>
          </cell>
          <cell r="C12107" t="str">
            <v/>
          </cell>
          <cell r="D12107">
            <v>0</v>
          </cell>
          <cell r="E12107">
            <v>0</v>
          </cell>
          <cell r="F12107" t="str">
            <v>UNIDAD:</v>
          </cell>
          <cell r="G12107" t="str">
            <v/>
          </cell>
        </row>
        <row r="12108">
          <cell r="A12108">
            <v>0</v>
          </cell>
          <cell r="B12108">
            <v>0</v>
          </cell>
          <cell r="C12108">
            <v>0</v>
          </cell>
          <cell r="D12108">
            <v>0</v>
          </cell>
          <cell r="E12108">
            <v>0</v>
          </cell>
          <cell r="F12108">
            <v>0</v>
          </cell>
          <cell r="G12108">
            <v>0</v>
          </cell>
        </row>
        <row r="12109">
          <cell r="A12109" t="str">
            <v>DATOS REDETERMINACION</v>
          </cell>
          <cell r="B12109">
            <v>0</v>
          </cell>
          <cell r="C12109" t="str">
            <v>DESIGNACION</v>
          </cell>
          <cell r="D12109" t="str">
            <v>U</v>
          </cell>
          <cell r="E12109" t="str">
            <v>Cantidad</v>
          </cell>
          <cell r="F12109" t="str">
            <v>$ Unitarios</v>
          </cell>
          <cell r="G12109" t="str">
            <v>$ Parcial</v>
          </cell>
        </row>
        <row r="12110">
          <cell r="A12110" t="str">
            <v>CÓDIGO</v>
          </cell>
          <cell r="B12110" t="str">
            <v>DESCRIPCIÓN</v>
          </cell>
          <cell r="C12110">
            <v>0</v>
          </cell>
          <cell r="D12110">
            <v>0</v>
          </cell>
          <cell r="E12110">
            <v>0</v>
          </cell>
          <cell r="F12110">
            <v>0</v>
          </cell>
          <cell r="G12110">
            <v>0</v>
          </cell>
        </row>
        <row r="12111">
          <cell r="A12111">
            <v>0</v>
          </cell>
          <cell r="B12111">
            <v>0</v>
          </cell>
          <cell r="C12111" t="str">
            <v>A - MATERIALES</v>
          </cell>
          <cell r="D12111">
            <v>0</v>
          </cell>
          <cell r="E12111">
            <v>0</v>
          </cell>
          <cell r="F12111">
            <v>0</v>
          </cell>
          <cell r="G12111">
            <v>0</v>
          </cell>
        </row>
        <row r="12112">
          <cell r="A12112" t="str">
            <v/>
          </cell>
          <cell r="B12112" t="str">
            <v/>
          </cell>
          <cell r="C12112">
            <v>0</v>
          </cell>
          <cell r="D12112" t="str">
            <v/>
          </cell>
          <cell r="E12112">
            <v>0</v>
          </cell>
          <cell r="F12112">
            <v>0</v>
          </cell>
          <cell r="G12112">
            <v>0</v>
          </cell>
        </row>
        <row r="12113">
          <cell r="A12113" t="str">
            <v/>
          </cell>
          <cell r="B12113" t="str">
            <v/>
          </cell>
          <cell r="C12113">
            <v>0</v>
          </cell>
          <cell r="D12113" t="str">
            <v/>
          </cell>
          <cell r="E12113">
            <v>0</v>
          </cell>
          <cell r="F12113">
            <v>0</v>
          </cell>
          <cell r="G12113">
            <v>0</v>
          </cell>
        </row>
        <row r="12114">
          <cell r="A12114" t="str">
            <v/>
          </cell>
          <cell r="B12114" t="str">
            <v/>
          </cell>
          <cell r="C12114">
            <v>0</v>
          </cell>
          <cell r="D12114" t="str">
            <v/>
          </cell>
          <cell r="E12114">
            <v>0</v>
          </cell>
          <cell r="F12114">
            <v>0</v>
          </cell>
          <cell r="G12114">
            <v>0</v>
          </cell>
        </row>
        <row r="12115">
          <cell r="A12115" t="str">
            <v/>
          </cell>
          <cell r="B12115" t="str">
            <v/>
          </cell>
          <cell r="C12115">
            <v>0</v>
          </cell>
          <cell r="D12115" t="str">
            <v/>
          </cell>
          <cell r="E12115">
            <v>0</v>
          </cell>
          <cell r="F12115">
            <v>0</v>
          </cell>
          <cell r="G12115">
            <v>0</v>
          </cell>
        </row>
        <row r="12116">
          <cell r="A12116" t="str">
            <v/>
          </cell>
          <cell r="B12116" t="str">
            <v/>
          </cell>
          <cell r="C12116">
            <v>0</v>
          </cell>
          <cell r="D12116" t="str">
            <v/>
          </cell>
          <cell r="E12116">
            <v>0</v>
          </cell>
          <cell r="F12116">
            <v>0</v>
          </cell>
          <cell r="G12116">
            <v>0</v>
          </cell>
        </row>
        <row r="12117">
          <cell r="A12117" t="str">
            <v/>
          </cell>
          <cell r="B12117" t="str">
            <v/>
          </cell>
          <cell r="C12117">
            <v>0</v>
          </cell>
          <cell r="D12117" t="str">
            <v/>
          </cell>
          <cell r="E12117">
            <v>0</v>
          </cell>
          <cell r="F12117">
            <v>0</v>
          </cell>
          <cell r="G12117">
            <v>0</v>
          </cell>
        </row>
        <row r="12118">
          <cell r="A12118" t="str">
            <v/>
          </cell>
          <cell r="B12118" t="str">
            <v/>
          </cell>
          <cell r="C12118">
            <v>0</v>
          </cell>
          <cell r="D12118" t="str">
            <v/>
          </cell>
          <cell r="E12118">
            <v>0</v>
          </cell>
          <cell r="F12118">
            <v>0</v>
          </cell>
          <cell r="G12118">
            <v>0</v>
          </cell>
        </row>
        <row r="12119">
          <cell r="A12119" t="str">
            <v/>
          </cell>
          <cell r="B12119" t="str">
            <v/>
          </cell>
          <cell r="C12119">
            <v>0</v>
          </cell>
          <cell r="D12119" t="str">
            <v/>
          </cell>
          <cell r="E12119">
            <v>0</v>
          </cell>
          <cell r="F12119">
            <v>0</v>
          </cell>
          <cell r="G12119">
            <v>0</v>
          </cell>
        </row>
        <row r="12120">
          <cell r="A12120" t="str">
            <v/>
          </cell>
          <cell r="B12120" t="str">
            <v/>
          </cell>
          <cell r="C12120">
            <v>0</v>
          </cell>
          <cell r="D12120" t="str">
            <v/>
          </cell>
          <cell r="E12120">
            <v>0</v>
          </cell>
          <cell r="F12120">
            <v>0</v>
          </cell>
          <cell r="G12120">
            <v>0</v>
          </cell>
        </row>
        <row r="12121">
          <cell r="A12121" t="str">
            <v/>
          </cell>
          <cell r="B12121" t="str">
            <v/>
          </cell>
          <cell r="C12121">
            <v>0</v>
          </cell>
          <cell r="D12121" t="str">
            <v/>
          </cell>
          <cell r="E12121">
            <v>0</v>
          </cell>
          <cell r="F12121">
            <v>0</v>
          </cell>
          <cell r="G12121">
            <v>0</v>
          </cell>
        </row>
        <row r="12122">
          <cell r="A12122" t="str">
            <v/>
          </cell>
          <cell r="B12122" t="str">
            <v/>
          </cell>
          <cell r="C12122">
            <v>0</v>
          </cell>
          <cell r="D12122" t="str">
            <v/>
          </cell>
          <cell r="E12122">
            <v>0</v>
          </cell>
          <cell r="F12122">
            <v>0</v>
          </cell>
          <cell r="G12122">
            <v>0</v>
          </cell>
        </row>
        <row r="12123">
          <cell r="A12123" t="str">
            <v/>
          </cell>
          <cell r="B12123" t="str">
            <v/>
          </cell>
          <cell r="C12123">
            <v>0</v>
          </cell>
          <cell r="D12123" t="str">
            <v/>
          </cell>
          <cell r="E12123">
            <v>0</v>
          </cell>
          <cell r="F12123">
            <v>0</v>
          </cell>
          <cell r="G12123">
            <v>0</v>
          </cell>
        </row>
        <row r="12124">
          <cell r="A12124" t="str">
            <v/>
          </cell>
          <cell r="B12124" t="str">
            <v/>
          </cell>
          <cell r="C12124">
            <v>0</v>
          </cell>
          <cell r="D12124" t="str">
            <v/>
          </cell>
          <cell r="E12124">
            <v>0</v>
          </cell>
          <cell r="F12124">
            <v>0</v>
          </cell>
          <cell r="G12124">
            <v>0</v>
          </cell>
        </row>
        <row r="12125">
          <cell r="A12125" t="str">
            <v/>
          </cell>
          <cell r="B12125" t="str">
            <v/>
          </cell>
          <cell r="C12125">
            <v>0</v>
          </cell>
          <cell r="D12125" t="str">
            <v/>
          </cell>
          <cell r="E12125">
            <v>0</v>
          </cell>
          <cell r="F12125">
            <v>0</v>
          </cell>
          <cell r="G12125">
            <v>0</v>
          </cell>
        </row>
        <row r="12126">
          <cell r="A12126">
            <v>0</v>
          </cell>
          <cell r="B12126">
            <v>0</v>
          </cell>
          <cell r="C12126">
            <v>0</v>
          </cell>
          <cell r="D12126">
            <v>0</v>
          </cell>
          <cell r="E12126">
            <v>0</v>
          </cell>
          <cell r="F12126" t="str">
            <v>Total A</v>
          </cell>
          <cell r="G12126">
            <v>0</v>
          </cell>
        </row>
        <row r="12127">
          <cell r="A12127">
            <v>0</v>
          </cell>
          <cell r="B12127">
            <v>0</v>
          </cell>
          <cell r="C12127" t="str">
            <v>B - MANO DE OBRA</v>
          </cell>
          <cell r="D12127">
            <v>0</v>
          </cell>
          <cell r="E12127">
            <v>0</v>
          </cell>
          <cell r="F12127">
            <v>0</v>
          </cell>
          <cell r="G12127">
            <v>0</v>
          </cell>
        </row>
        <row r="12128">
          <cell r="A12128" t="str">
            <v/>
          </cell>
          <cell r="B12128">
            <v>0</v>
          </cell>
          <cell r="C12128">
            <v>0</v>
          </cell>
          <cell r="D12128" t="str">
            <v/>
          </cell>
          <cell r="E12128">
            <v>0</v>
          </cell>
          <cell r="F12128">
            <v>0</v>
          </cell>
          <cell r="G12128">
            <v>0</v>
          </cell>
        </row>
        <row r="12129">
          <cell r="A12129" t="str">
            <v/>
          </cell>
          <cell r="B12129">
            <v>0</v>
          </cell>
          <cell r="C12129">
            <v>0</v>
          </cell>
          <cell r="D12129" t="str">
            <v/>
          </cell>
          <cell r="E12129">
            <v>0</v>
          </cell>
          <cell r="F12129">
            <v>0</v>
          </cell>
          <cell r="G12129">
            <v>0</v>
          </cell>
        </row>
        <row r="12130">
          <cell r="A12130" t="str">
            <v/>
          </cell>
          <cell r="B12130">
            <v>0</v>
          </cell>
          <cell r="C12130">
            <v>0</v>
          </cell>
          <cell r="D12130" t="str">
            <v/>
          </cell>
          <cell r="E12130">
            <v>0</v>
          </cell>
          <cell r="F12130">
            <v>0</v>
          </cell>
          <cell r="G12130">
            <v>0</v>
          </cell>
        </row>
        <row r="12131">
          <cell r="A12131" t="str">
            <v/>
          </cell>
          <cell r="B12131">
            <v>0</v>
          </cell>
          <cell r="C12131">
            <v>0</v>
          </cell>
          <cell r="D12131" t="str">
            <v/>
          </cell>
          <cell r="E12131">
            <v>0</v>
          </cell>
          <cell r="F12131">
            <v>0</v>
          </cell>
          <cell r="G12131">
            <v>0</v>
          </cell>
        </row>
        <row r="12132">
          <cell r="A12132" t="str">
            <v/>
          </cell>
          <cell r="B12132">
            <v>0</v>
          </cell>
          <cell r="C12132">
            <v>0</v>
          </cell>
          <cell r="D12132" t="str">
            <v/>
          </cell>
          <cell r="E12132">
            <v>0</v>
          </cell>
          <cell r="F12132">
            <v>0</v>
          </cell>
          <cell r="G12132">
            <v>0</v>
          </cell>
        </row>
        <row r="12133">
          <cell r="A12133" t="str">
            <v/>
          </cell>
          <cell r="B12133">
            <v>0</v>
          </cell>
          <cell r="C12133">
            <v>0</v>
          </cell>
          <cell r="D12133" t="str">
            <v/>
          </cell>
          <cell r="E12133">
            <v>0</v>
          </cell>
          <cell r="F12133">
            <v>0</v>
          </cell>
          <cell r="G12133">
            <v>0</v>
          </cell>
        </row>
        <row r="12134">
          <cell r="A12134" t="str">
            <v/>
          </cell>
          <cell r="B12134">
            <v>0</v>
          </cell>
          <cell r="C12134">
            <v>0</v>
          </cell>
          <cell r="D12134" t="str">
            <v/>
          </cell>
          <cell r="E12134">
            <v>0</v>
          </cell>
          <cell r="F12134">
            <v>0</v>
          </cell>
          <cell r="G12134">
            <v>0</v>
          </cell>
        </row>
        <row r="12135">
          <cell r="A12135" t="str">
            <v/>
          </cell>
          <cell r="B12135">
            <v>0</v>
          </cell>
          <cell r="C12135">
            <v>0</v>
          </cell>
          <cell r="D12135" t="str">
            <v/>
          </cell>
          <cell r="E12135">
            <v>0</v>
          </cell>
          <cell r="F12135">
            <v>0</v>
          </cell>
          <cell r="G12135">
            <v>0</v>
          </cell>
        </row>
        <row r="12136">
          <cell r="A12136">
            <v>0</v>
          </cell>
          <cell r="B12136">
            <v>0</v>
          </cell>
          <cell r="C12136">
            <v>0</v>
          </cell>
          <cell r="D12136">
            <v>0</v>
          </cell>
          <cell r="E12136">
            <v>0</v>
          </cell>
          <cell r="F12136" t="str">
            <v>Total B</v>
          </cell>
          <cell r="G12136">
            <v>0</v>
          </cell>
        </row>
        <row r="12137">
          <cell r="A12137">
            <v>0</v>
          </cell>
          <cell r="B12137">
            <v>0</v>
          </cell>
          <cell r="C12137" t="str">
            <v>C - EQUIPOS</v>
          </cell>
          <cell r="D12137">
            <v>0</v>
          </cell>
          <cell r="E12137">
            <v>0</v>
          </cell>
          <cell r="F12137">
            <v>0</v>
          </cell>
          <cell r="G12137">
            <v>0</v>
          </cell>
        </row>
        <row r="12138">
          <cell r="A12138" t="str">
            <v/>
          </cell>
          <cell r="B12138" t="str">
            <v/>
          </cell>
          <cell r="C12138">
            <v>0</v>
          </cell>
          <cell r="D12138" t="str">
            <v/>
          </cell>
          <cell r="E12138">
            <v>0</v>
          </cell>
          <cell r="F12138">
            <v>0</v>
          </cell>
          <cell r="G12138">
            <v>0</v>
          </cell>
        </row>
        <row r="12139">
          <cell r="A12139" t="str">
            <v/>
          </cell>
          <cell r="B12139" t="str">
            <v/>
          </cell>
          <cell r="C12139">
            <v>0</v>
          </cell>
          <cell r="D12139" t="str">
            <v/>
          </cell>
          <cell r="E12139">
            <v>0</v>
          </cell>
          <cell r="F12139">
            <v>0</v>
          </cell>
          <cell r="G12139">
            <v>0</v>
          </cell>
        </row>
        <row r="12140">
          <cell r="A12140" t="str">
            <v/>
          </cell>
          <cell r="B12140" t="str">
            <v/>
          </cell>
          <cell r="C12140">
            <v>0</v>
          </cell>
          <cell r="D12140" t="str">
            <v/>
          </cell>
          <cell r="E12140">
            <v>0</v>
          </cell>
          <cell r="F12140">
            <v>0</v>
          </cell>
          <cell r="G12140">
            <v>0</v>
          </cell>
        </row>
        <row r="12141">
          <cell r="A12141" t="str">
            <v/>
          </cell>
          <cell r="B12141" t="str">
            <v/>
          </cell>
          <cell r="C12141">
            <v>0</v>
          </cell>
          <cell r="D12141" t="str">
            <v/>
          </cell>
          <cell r="E12141">
            <v>0</v>
          </cell>
          <cell r="F12141">
            <v>0</v>
          </cell>
          <cell r="G12141">
            <v>0</v>
          </cell>
        </row>
        <row r="12142">
          <cell r="A12142" t="str">
            <v/>
          </cell>
          <cell r="B12142" t="str">
            <v/>
          </cell>
          <cell r="C12142">
            <v>0</v>
          </cell>
          <cell r="D12142" t="str">
            <v/>
          </cell>
          <cell r="E12142">
            <v>0</v>
          </cell>
          <cell r="F12142">
            <v>0</v>
          </cell>
          <cell r="G12142">
            <v>0</v>
          </cell>
        </row>
        <row r="12143">
          <cell r="A12143" t="str">
            <v/>
          </cell>
          <cell r="B12143" t="str">
            <v/>
          </cell>
          <cell r="C12143">
            <v>0</v>
          </cell>
          <cell r="D12143" t="str">
            <v/>
          </cell>
          <cell r="E12143">
            <v>0</v>
          </cell>
          <cell r="F12143">
            <v>0</v>
          </cell>
          <cell r="G12143">
            <v>0</v>
          </cell>
        </row>
        <row r="12144">
          <cell r="A12144" t="str">
            <v/>
          </cell>
          <cell r="B12144" t="str">
            <v/>
          </cell>
          <cell r="C12144">
            <v>0</v>
          </cell>
          <cell r="D12144" t="str">
            <v/>
          </cell>
          <cell r="E12144">
            <v>0</v>
          </cell>
          <cell r="F12144">
            <v>0</v>
          </cell>
          <cell r="G12144">
            <v>0</v>
          </cell>
        </row>
        <row r="12145">
          <cell r="A12145" t="str">
            <v/>
          </cell>
          <cell r="B12145" t="str">
            <v/>
          </cell>
          <cell r="C12145">
            <v>0</v>
          </cell>
          <cell r="D12145" t="str">
            <v/>
          </cell>
          <cell r="E12145">
            <v>0</v>
          </cell>
          <cell r="F12145">
            <v>0</v>
          </cell>
          <cell r="G12145">
            <v>0</v>
          </cell>
        </row>
        <row r="12146">
          <cell r="A12146" t="str">
            <v/>
          </cell>
          <cell r="B12146" t="str">
            <v/>
          </cell>
          <cell r="C12146">
            <v>0</v>
          </cell>
          <cell r="D12146" t="str">
            <v/>
          </cell>
          <cell r="E12146">
            <v>0</v>
          </cell>
          <cell r="F12146">
            <v>0</v>
          </cell>
          <cell r="G12146">
            <v>0</v>
          </cell>
        </row>
        <row r="12147">
          <cell r="A12147">
            <v>0</v>
          </cell>
          <cell r="B12147">
            <v>0</v>
          </cell>
          <cell r="C12147">
            <v>0</v>
          </cell>
          <cell r="D12147">
            <v>0</v>
          </cell>
          <cell r="E12147">
            <v>0</v>
          </cell>
          <cell r="F12147" t="str">
            <v>Total C</v>
          </cell>
          <cell r="G12147">
            <v>0</v>
          </cell>
        </row>
        <row r="12148">
          <cell r="A12148">
            <v>0</v>
          </cell>
          <cell r="B12148">
            <v>0</v>
          </cell>
          <cell r="C12148">
            <v>0</v>
          </cell>
          <cell r="D12148">
            <v>0</v>
          </cell>
          <cell r="E12148">
            <v>0</v>
          </cell>
          <cell r="F12148">
            <v>0</v>
          </cell>
          <cell r="G12148">
            <v>0</v>
          </cell>
        </row>
        <row r="12149">
          <cell r="A12149" t="str">
            <v/>
          </cell>
          <cell r="B12149" t="str">
            <v/>
          </cell>
          <cell r="C12149">
            <v>0</v>
          </cell>
          <cell r="D12149" t="str">
            <v>Costo  Neto</v>
          </cell>
          <cell r="E12149">
            <v>0</v>
          </cell>
          <cell r="F12149" t="str">
            <v>Total D=A+B+C</v>
          </cell>
          <cell r="G12149">
            <v>0</v>
          </cell>
        </row>
        <row r="12151">
          <cell r="A12151" t="str">
            <v>ANALISIS DE PRECIOS</v>
          </cell>
          <cell r="B12151">
            <v>0</v>
          </cell>
          <cell r="C12151">
            <v>0</v>
          </cell>
          <cell r="D12151">
            <v>0</v>
          </cell>
          <cell r="E12151">
            <v>0</v>
          </cell>
          <cell r="F12151">
            <v>0</v>
          </cell>
          <cell r="G12151">
            <v>0</v>
          </cell>
        </row>
        <row r="12152">
          <cell r="A12152" t="str">
            <v>COMITENTE:</v>
          </cell>
          <cell r="B12152" t="str">
            <v>DIRECCIÓN DE ARQUITECTURA</v>
          </cell>
          <cell r="C12152">
            <v>0</v>
          </cell>
          <cell r="D12152">
            <v>0</v>
          </cell>
          <cell r="E12152">
            <v>0</v>
          </cell>
          <cell r="F12152">
            <v>0</v>
          </cell>
          <cell r="G12152">
            <v>0</v>
          </cell>
        </row>
        <row r="12153">
          <cell r="A12153" t="str">
            <v>CONTRATISTA:</v>
          </cell>
          <cell r="B12153" t="str">
            <v>FUNCIONALES SIGOP</v>
          </cell>
          <cell r="C12153">
            <v>0</v>
          </cell>
          <cell r="D12153">
            <v>0</v>
          </cell>
          <cell r="E12153">
            <v>0</v>
          </cell>
          <cell r="F12153">
            <v>0</v>
          </cell>
          <cell r="G12153">
            <v>0</v>
          </cell>
        </row>
        <row r="12154">
          <cell r="A12154" t="str">
            <v>OBRA:</v>
          </cell>
          <cell r="B12154" t="str">
            <v>PRUEBA PLANILLA DE MEDICION</v>
          </cell>
          <cell r="C12154">
            <v>0</v>
          </cell>
          <cell r="D12154">
            <v>0</v>
          </cell>
          <cell r="E12154">
            <v>0</v>
          </cell>
          <cell r="F12154" t="str">
            <v>PRECIOS A:</v>
          </cell>
          <cell r="G12154">
            <v>0</v>
          </cell>
        </row>
        <row r="12155">
          <cell r="A12155" t="str">
            <v>UBICACIÓN:</v>
          </cell>
          <cell r="B12155" t="str">
            <v>CENTRO CIVICO</v>
          </cell>
          <cell r="C12155">
            <v>0</v>
          </cell>
          <cell r="D12155">
            <v>0</v>
          </cell>
          <cell r="E12155">
            <v>0</v>
          </cell>
          <cell r="F12155">
            <v>0</v>
          </cell>
          <cell r="G12155">
            <v>0</v>
          </cell>
        </row>
        <row r="12156">
          <cell r="A12156" t="str">
            <v>RUBRO:</v>
          </cell>
          <cell r="B12156" t="str">
            <v/>
          </cell>
          <cell r="C12156" t="str">
            <v/>
          </cell>
          <cell r="D12156">
            <v>0</v>
          </cell>
          <cell r="E12156">
            <v>0</v>
          </cell>
          <cell r="F12156">
            <v>0</v>
          </cell>
          <cell r="G12156">
            <v>0</v>
          </cell>
        </row>
        <row r="12157">
          <cell r="A12157" t="str">
            <v>ITEM:</v>
          </cell>
          <cell r="B12157" t="str">
            <v/>
          </cell>
          <cell r="C12157" t="str">
            <v/>
          </cell>
          <cell r="D12157">
            <v>0</v>
          </cell>
          <cell r="E12157">
            <v>0</v>
          </cell>
          <cell r="F12157" t="str">
            <v>UNIDAD:</v>
          </cell>
          <cell r="G12157" t="str">
            <v/>
          </cell>
        </row>
        <row r="12158">
          <cell r="A12158">
            <v>0</v>
          </cell>
          <cell r="B12158">
            <v>0</v>
          </cell>
          <cell r="C12158">
            <v>0</v>
          </cell>
          <cell r="D12158">
            <v>0</v>
          </cell>
          <cell r="E12158">
            <v>0</v>
          </cell>
          <cell r="F12158">
            <v>0</v>
          </cell>
          <cell r="G12158">
            <v>0</v>
          </cell>
        </row>
        <row r="12159">
          <cell r="A12159" t="str">
            <v>DATOS REDETERMINACION</v>
          </cell>
          <cell r="B12159">
            <v>0</v>
          </cell>
          <cell r="C12159" t="str">
            <v>DESIGNACION</v>
          </cell>
          <cell r="D12159" t="str">
            <v>U</v>
          </cell>
          <cell r="E12159" t="str">
            <v>Cantidad</v>
          </cell>
          <cell r="F12159" t="str">
            <v>$ Unitarios</v>
          </cell>
          <cell r="G12159" t="str">
            <v>$ Parcial</v>
          </cell>
        </row>
        <row r="12160">
          <cell r="A12160" t="str">
            <v>CÓDIGO</v>
          </cell>
          <cell r="B12160" t="str">
            <v>DESCRIPCIÓN</v>
          </cell>
          <cell r="C12160">
            <v>0</v>
          </cell>
          <cell r="D12160">
            <v>0</v>
          </cell>
          <cell r="E12160">
            <v>0</v>
          </cell>
          <cell r="F12160">
            <v>0</v>
          </cell>
          <cell r="G12160">
            <v>0</v>
          </cell>
        </row>
        <row r="12161">
          <cell r="A12161">
            <v>0</v>
          </cell>
          <cell r="B12161">
            <v>0</v>
          </cell>
          <cell r="C12161" t="str">
            <v>A - MATERIALES</v>
          </cell>
          <cell r="D12161">
            <v>0</v>
          </cell>
          <cell r="E12161">
            <v>0</v>
          </cell>
          <cell r="F12161">
            <v>0</v>
          </cell>
          <cell r="G12161">
            <v>0</v>
          </cell>
        </row>
        <row r="12162">
          <cell r="A12162" t="str">
            <v/>
          </cell>
          <cell r="B12162" t="str">
            <v/>
          </cell>
          <cell r="C12162">
            <v>0</v>
          </cell>
          <cell r="D12162" t="str">
            <v/>
          </cell>
          <cell r="E12162">
            <v>0</v>
          </cell>
          <cell r="F12162">
            <v>0</v>
          </cell>
          <cell r="G12162">
            <v>0</v>
          </cell>
        </row>
        <row r="12163">
          <cell r="A12163" t="str">
            <v/>
          </cell>
          <cell r="B12163" t="str">
            <v/>
          </cell>
          <cell r="C12163">
            <v>0</v>
          </cell>
          <cell r="D12163" t="str">
            <v/>
          </cell>
          <cell r="E12163">
            <v>0</v>
          </cell>
          <cell r="F12163">
            <v>0</v>
          </cell>
          <cell r="G12163">
            <v>0</v>
          </cell>
        </row>
        <row r="12164">
          <cell r="A12164" t="str">
            <v/>
          </cell>
          <cell r="B12164" t="str">
            <v/>
          </cell>
          <cell r="C12164">
            <v>0</v>
          </cell>
          <cell r="D12164" t="str">
            <v/>
          </cell>
          <cell r="E12164">
            <v>0</v>
          </cell>
          <cell r="F12164">
            <v>0</v>
          </cell>
          <cell r="G12164">
            <v>0</v>
          </cell>
        </row>
        <row r="12165">
          <cell r="A12165" t="str">
            <v/>
          </cell>
          <cell r="B12165" t="str">
            <v/>
          </cell>
          <cell r="C12165">
            <v>0</v>
          </cell>
          <cell r="D12165" t="str">
            <v/>
          </cell>
          <cell r="E12165">
            <v>0</v>
          </cell>
          <cell r="F12165">
            <v>0</v>
          </cell>
          <cell r="G12165">
            <v>0</v>
          </cell>
        </row>
        <row r="12166">
          <cell r="A12166" t="str">
            <v/>
          </cell>
          <cell r="B12166" t="str">
            <v/>
          </cell>
          <cell r="C12166">
            <v>0</v>
          </cell>
          <cell r="D12166" t="str">
            <v/>
          </cell>
          <cell r="E12166">
            <v>0</v>
          </cell>
          <cell r="F12166">
            <v>0</v>
          </cell>
          <cell r="G12166">
            <v>0</v>
          </cell>
        </row>
        <row r="12167">
          <cell r="A12167" t="str">
            <v/>
          </cell>
          <cell r="B12167" t="str">
            <v/>
          </cell>
          <cell r="C12167">
            <v>0</v>
          </cell>
          <cell r="D12167" t="str">
            <v/>
          </cell>
          <cell r="E12167">
            <v>0</v>
          </cell>
          <cell r="F12167">
            <v>0</v>
          </cell>
          <cell r="G12167">
            <v>0</v>
          </cell>
        </row>
        <row r="12168">
          <cell r="A12168" t="str">
            <v/>
          </cell>
          <cell r="B12168" t="str">
            <v/>
          </cell>
          <cell r="C12168">
            <v>0</v>
          </cell>
          <cell r="D12168" t="str">
            <v/>
          </cell>
          <cell r="E12168">
            <v>0</v>
          </cell>
          <cell r="F12168">
            <v>0</v>
          </cell>
          <cell r="G12168">
            <v>0</v>
          </cell>
        </row>
        <row r="12169">
          <cell r="A12169" t="str">
            <v/>
          </cell>
          <cell r="B12169" t="str">
            <v/>
          </cell>
          <cell r="C12169">
            <v>0</v>
          </cell>
          <cell r="D12169" t="str">
            <v/>
          </cell>
          <cell r="E12169">
            <v>0</v>
          </cell>
          <cell r="F12169">
            <v>0</v>
          </cell>
          <cell r="G12169">
            <v>0</v>
          </cell>
        </row>
        <row r="12170">
          <cell r="A12170" t="str">
            <v/>
          </cell>
          <cell r="B12170" t="str">
            <v/>
          </cell>
          <cell r="C12170">
            <v>0</v>
          </cell>
          <cell r="D12170" t="str">
            <v/>
          </cell>
          <cell r="E12170">
            <v>0</v>
          </cell>
          <cell r="F12170">
            <v>0</v>
          </cell>
          <cell r="G12170">
            <v>0</v>
          </cell>
        </row>
        <row r="12171">
          <cell r="A12171" t="str">
            <v/>
          </cell>
          <cell r="B12171" t="str">
            <v/>
          </cell>
          <cell r="C12171">
            <v>0</v>
          </cell>
          <cell r="D12171" t="str">
            <v/>
          </cell>
          <cell r="E12171">
            <v>0</v>
          </cell>
          <cell r="F12171">
            <v>0</v>
          </cell>
          <cell r="G12171">
            <v>0</v>
          </cell>
        </row>
        <row r="12172">
          <cell r="A12172" t="str">
            <v/>
          </cell>
          <cell r="B12172" t="str">
            <v/>
          </cell>
          <cell r="C12172">
            <v>0</v>
          </cell>
          <cell r="D12172" t="str">
            <v/>
          </cell>
          <cell r="E12172">
            <v>0</v>
          </cell>
          <cell r="F12172">
            <v>0</v>
          </cell>
          <cell r="G12172">
            <v>0</v>
          </cell>
        </row>
        <row r="12173">
          <cell r="A12173" t="str">
            <v/>
          </cell>
          <cell r="B12173" t="str">
            <v/>
          </cell>
          <cell r="C12173">
            <v>0</v>
          </cell>
          <cell r="D12173" t="str">
            <v/>
          </cell>
          <cell r="E12173">
            <v>0</v>
          </cell>
          <cell r="F12173">
            <v>0</v>
          </cell>
          <cell r="G12173">
            <v>0</v>
          </cell>
        </row>
        <row r="12174">
          <cell r="A12174" t="str">
            <v/>
          </cell>
          <cell r="B12174" t="str">
            <v/>
          </cell>
          <cell r="C12174">
            <v>0</v>
          </cell>
          <cell r="D12174" t="str">
            <v/>
          </cell>
          <cell r="E12174">
            <v>0</v>
          </cell>
          <cell r="F12174">
            <v>0</v>
          </cell>
          <cell r="G12174">
            <v>0</v>
          </cell>
        </row>
        <row r="12175">
          <cell r="A12175" t="str">
            <v/>
          </cell>
          <cell r="B12175" t="str">
            <v/>
          </cell>
          <cell r="C12175">
            <v>0</v>
          </cell>
          <cell r="D12175" t="str">
            <v/>
          </cell>
          <cell r="E12175">
            <v>0</v>
          </cell>
          <cell r="F12175">
            <v>0</v>
          </cell>
          <cell r="G12175">
            <v>0</v>
          </cell>
        </row>
        <row r="12176">
          <cell r="A12176">
            <v>0</v>
          </cell>
          <cell r="B12176">
            <v>0</v>
          </cell>
          <cell r="C12176">
            <v>0</v>
          </cell>
          <cell r="D12176">
            <v>0</v>
          </cell>
          <cell r="E12176">
            <v>0</v>
          </cell>
          <cell r="F12176" t="str">
            <v>Total A</v>
          </cell>
          <cell r="G12176">
            <v>0</v>
          </cell>
        </row>
        <row r="12177">
          <cell r="A12177">
            <v>0</v>
          </cell>
          <cell r="B12177">
            <v>0</v>
          </cell>
          <cell r="C12177" t="str">
            <v>B - MANO DE OBRA</v>
          </cell>
          <cell r="D12177">
            <v>0</v>
          </cell>
          <cell r="E12177">
            <v>0</v>
          </cell>
          <cell r="F12177">
            <v>0</v>
          </cell>
          <cell r="G12177">
            <v>0</v>
          </cell>
        </row>
        <row r="12178">
          <cell r="A12178" t="str">
            <v/>
          </cell>
          <cell r="B12178">
            <v>0</v>
          </cell>
          <cell r="C12178">
            <v>0</v>
          </cell>
          <cell r="D12178" t="str">
            <v/>
          </cell>
          <cell r="E12178">
            <v>0</v>
          </cell>
          <cell r="F12178">
            <v>0</v>
          </cell>
          <cell r="G12178">
            <v>0</v>
          </cell>
        </row>
        <row r="12179">
          <cell r="A12179" t="str">
            <v/>
          </cell>
          <cell r="B12179">
            <v>0</v>
          </cell>
          <cell r="C12179">
            <v>0</v>
          </cell>
          <cell r="D12179" t="str">
            <v/>
          </cell>
          <cell r="E12179">
            <v>0</v>
          </cell>
          <cell r="F12179">
            <v>0</v>
          </cell>
          <cell r="G12179">
            <v>0</v>
          </cell>
        </row>
        <row r="12180">
          <cell r="A12180" t="str">
            <v/>
          </cell>
          <cell r="B12180">
            <v>0</v>
          </cell>
          <cell r="C12180">
            <v>0</v>
          </cell>
          <cell r="D12180" t="str">
            <v/>
          </cell>
          <cell r="E12180">
            <v>0</v>
          </cell>
          <cell r="F12180">
            <v>0</v>
          </cell>
          <cell r="G12180">
            <v>0</v>
          </cell>
        </row>
        <row r="12181">
          <cell r="A12181" t="str">
            <v/>
          </cell>
          <cell r="B12181">
            <v>0</v>
          </cell>
          <cell r="C12181">
            <v>0</v>
          </cell>
          <cell r="D12181" t="str">
            <v/>
          </cell>
          <cell r="E12181">
            <v>0</v>
          </cell>
          <cell r="F12181">
            <v>0</v>
          </cell>
          <cell r="G12181">
            <v>0</v>
          </cell>
        </row>
        <row r="12182">
          <cell r="A12182" t="str">
            <v/>
          </cell>
          <cell r="B12182">
            <v>0</v>
          </cell>
          <cell r="C12182">
            <v>0</v>
          </cell>
          <cell r="D12182" t="str">
            <v/>
          </cell>
          <cell r="E12182">
            <v>0</v>
          </cell>
          <cell r="F12182">
            <v>0</v>
          </cell>
          <cell r="G12182">
            <v>0</v>
          </cell>
        </row>
        <row r="12183">
          <cell r="A12183" t="str">
            <v/>
          </cell>
          <cell r="B12183">
            <v>0</v>
          </cell>
          <cell r="C12183">
            <v>0</v>
          </cell>
          <cell r="D12183" t="str">
            <v/>
          </cell>
          <cell r="E12183">
            <v>0</v>
          </cell>
          <cell r="F12183">
            <v>0</v>
          </cell>
          <cell r="G12183">
            <v>0</v>
          </cell>
        </row>
        <row r="12184">
          <cell r="A12184" t="str">
            <v/>
          </cell>
          <cell r="B12184">
            <v>0</v>
          </cell>
          <cell r="C12184">
            <v>0</v>
          </cell>
          <cell r="D12184" t="str">
            <v/>
          </cell>
          <cell r="E12184">
            <v>0</v>
          </cell>
          <cell r="F12184">
            <v>0</v>
          </cell>
          <cell r="G12184">
            <v>0</v>
          </cell>
        </row>
        <row r="12185">
          <cell r="A12185" t="str">
            <v/>
          </cell>
          <cell r="B12185">
            <v>0</v>
          </cell>
          <cell r="C12185">
            <v>0</v>
          </cell>
          <cell r="D12185" t="str">
            <v/>
          </cell>
          <cell r="E12185">
            <v>0</v>
          </cell>
          <cell r="F12185">
            <v>0</v>
          </cell>
          <cell r="G12185">
            <v>0</v>
          </cell>
        </row>
        <row r="12186">
          <cell r="A12186">
            <v>0</v>
          </cell>
          <cell r="B12186">
            <v>0</v>
          </cell>
          <cell r="C12186">
            <v>0</v>
          </cell>
          <cell r="D12186">
            <v>0</v>
          </cell>
          <cell r="E12186">
            <v>0</v>
          </cell>
          <cell r="F12186" t="str">
            <v>Total B</v>
          </cell>
          <cell r="G12186">
            <v>0</v>
          </cell>
        </row>
        <row r="12187">
          <cell r="A12187">
            <v>0</v>
          </cell>
          <cell r="B12187">
            <v>0</v>
          </cell>
          <cell r="C12187" t="str">
            <v>C - EQUIPOS</v>
          </cell>
          <cell r="D12187">
            <v>0</v>
          </cell>
          <cell r="E12187">
            <v>0</v>
          </cell>
          <cell r="F12187">
            <v>0</v>
          </cell>
          <cell r="G12187">
            <v>0</v>
          </cell>
        </row>
        <row r="12188">
          <cell r="A12188" t="str">
            <v/>
          </cell>
          <cell r="B12188" t="str">
            <v/>
          </cell>
          <cell r="C12188">
            <v>0</v>
          </cell>
          <cell r="D12188" t="str">
            <v/>
          </cell>
          <cell r="E12188">
            <v>0</v>
          </cell>
          <cell r="F12188">
            <v>0</v>
          </cell>
          <cell r="G12188">
            <v>0</v>
          </cell>
        </row>
        <row r="12189">
          <cell r="A12189" t="str">
            <v/>
          </cell>
          <cell r="B12189" t="str">
            <v/>
          </cell>
          <cell r="C12189">
            <v>0</v>
          </cell>
          <cell r="D12189" t="str">
            <v/>
          </cell>
          <cell r="E12189">
            <v>0</v>
          </cell>
          <cell r="F12189">
            <v>0</v>
          </cell>
          <cell r="G12189">
            <v>0</v>
          </cell>
        </row>
        <row r="12190">
          <cell r="A12190" t="str">
            <v/>
          </cell>
          <cell r="B12190" t="str">
            <v/>
          </cell>
          <cell r="C12190">
            <v>0</v>
          </cell>
          <cell r="D12190" t="str">
            <v/>
          </cell>
          <cell r="E12190">
            <v>0</v>
          </cell>
          <cell r="F12190">
            <v>0</v>
          </cell>
          <cell r="G12190">
            <v>0</v>
          </cell>
        </row>
        <row r="12191">
          <cell r="A12191" t="str">
            <v/>
          </cell>
          <cell r="B12191" t="str">
            <v/>
          </cell>
          <cell r="C12191">
            <v>0</v>
          </cell>
          <cell r="D12191" t="str">
            <v/>
          </cell>
          <cell r="E12191">
            <v>0</v>
          </cell>
          <cell r="F12191">
            <v>0</v>
          </cell>
          <cell r="G12191">
            <v>0</v>
          </cell>
        </row>
        <row r="12192">
          <cell r="A12192" t="str">
            <v/>
          </cell>
          <cell r="B12192" t="str">
            <v/>
          </cell>
          <cell r="C12192">
            <v>0</v>
          </cell>
          <cell r="D12192" t="str">
            <v/>
          </cell>
          <cell r="E12192">
            <v>0</v>
          </cell>
          <cell r="F12192">
            <v>0</v>
          </cell>
          <cell r="G12192">
            <v>0</v>
          </cell>
        </row>
        <row r="12193">
          <cell r="A12193" t="str">
            <v/>
          </cell>
          <cell r="B12193" t="str">
            <v/>
          </cell>
          <cell r="C12193">
            <v>0</v>
          </cell>
          <cell r="D12193" t="str">
            <v/>
          </cell>
          <cell r="E12193">
            <v>0</v>
          </cell>
          <cell r="F12193">
            <v>0</v>
          </cell>
          <cell r="G12193">
            <v>0</v>
          </cell>
        </row>
        <row r="12194">
          <cell r="A12194" t="str">
            <v/>
          </cell>
          <cell r="B12194" t="str">
            <v/>
          </cell>
          <cell r="C12194">
            <v>0</v>
          </cell>
          <cell r="D12194" t="str">
            <v/>
          </cell>
          <cell r="E12194">
            <v>0</v>
          </cell>
          <cell r="F12194">
            <v>0</v>
          </cell>
          <cell r="G12194">
            <v>0</v>
          </cell>
        </row>
        <row r="12195">
          <cell r="A12195" t="str">
            <v/>
          </cell>
          <cell r="B12195" t="str">
            <v/>
          </cell>
          <cell r="C12195">
            <v>0</v>
          </cell>
          <cell r="D12195" t="str">
            <v/>
          </cell>
          <cell r="E12195">
            <v>0</v>
          </cell>
          <cell r="F12195">
            <v>0</v>
          </cell>
          <cell r="G12195">
            <v>0</v>
          </cell>
        </row>
        <row r="12196">
          <cell r="A12196" t="str">
            <v/>
          </cell>
          <cell r="B12196" t="str">
            <v/>
          </cell>
          <cell r="C12196">
            <v>0</v>
          </cell>
          <cell r="D12196" t="str">
            <v/>
          </cell>
          <cell r="E12196">
            <v>0</v>
          </cell>
          <cell r="F12196">
            <v>0</v>
          </cell>
          <cell r="G12196">
            <v>0</v>
          </cell>
        </row>
        <row r="12197">
          <cell r="A12197">
            <v>0</v>
          </cell>
          <cell r="B12197">
            <v>0</v>
          </cell>
          <cell r="C12197">
            <v>0</v>
          </cell>
          <cell r="D12197">
            <v>0</v>
          </cell>
          <cell r="E12197">
            <v>0</v>
          </cell>
          <cell r="F12197" t="str">
            <v>Total C</v>
          </cell>
          <cell r="G12197">
            <v>0</v>
          </cell>
        </row>
        <row r="12198">
          <cell r="A12198">
            <v>0</v>
          </cell>
          <cell r="B12198">
            <v>0</v>
          </cell>
          <cell r="C12198">
            <v>0</v>
          </cell>
          <cell r="D12198">
            <v>0</v>
          </cell>
          <cell r="E12198">
            <v>0</v>
          </cell>
          <cell r="F12198">
            <v>0</v>
          </cell>
          <cell r="G12198">
            <v>0</v>
          </cell>
        </row>
        <row r="12199">
          <cell r="A12199" t="str">
            <v/>
          </cell>
          <cell r="B12199" t="str">
            <v/>
          </cell>
          <cell r="C12199">
            <v>0</v>
          </cell>
          <cell r="D12199" t="str">
            <v>Costo  Neto</v>
          </cell>
          <cell r="E12199">
            <v>0</v>
          </cell>
          <cell r="F12199" t="str">
            <v>Total D=A+B+C</v>
          </cell>
          <cell r="G12199">
            <v>0</v>
          </cell>
        </row>
        <row r="12201">
          <cell r="A12201" t="str">
            <v>ANALISIS DE PRECIOS</v>
          </cell>
          <cell r="B12201">
            <v>0</v>
          </cell>
          <cell r="C12201">
            <v>0</v>
          </cell>
          <cell r="D12201">
            <v>0</v>
          </cell>
          <cell r="E12201">
            <v>0</v>
          </cell>
          <cell r="F12201">
            <v>0</v>
          </cell>
          <cell r="G12201">
            <v>0</v>
          </cell>
        </row>
        <row r="12202">
          <cell r="A12202" t="str">
            <v>COMITENTE:</v>
          </cell>
          <cell r="B12202" t="str">
            <v>DIRECCIÓN DE ARQUITECTURA</v>
          </cell>
          <cell r="C12202">
            <v>0</v>
          </cell>
          <cell r="D12202">
            <v>0</v>
          </cell>
          <cell r="E12202">
            <v>0</v>
          </cell>
          <cell r="F12202">
            <v>0</v>
          </cell>
          <cell r="G12202">
            <v>0</v>
          </cell>
        </row>
        <row r="12203">
          <cell r="A12203" t="str">
            <v>CONTRATISTA:</v>
          </cell>
          <cell r="B12203" t="str">
            <v>FUNCIONALES SIGOP</v>
          </cell>
          <cell r="C12203">
            <v>0</v>
          </cell>
          <cell r="D12203">
            <v>0</v>
          </cell>
          <cell r="E12203">
            <v>0</v>
          </cell>
          <cell r="F12203">
            <v>0</v>
          </cell>
          <cell r="G12203">
            <v>0</v>
          </cell>
        </row>
        <row r="12204">
          <cell r="A12204" t="str">
            <v>OBRA:</v>
          </cell>
          <cell r="B12204" t="str">
            <v>PRUEBA PLANILLA DE MEDICION</v>
          </cell>
          <cell r="C12204">
            <v>0</v>
          </cell>
          <cell r="D12204">
            <v>0</v>
          </cell>
          <cell r="E12204">
            <v>0</v>
          </cell>
          <cell r="F12204" t="str">
            <v>PRECIOS A:</v>
          </cell>
          <cell r="G12204">
            <v>0</v>
          </cell>
        </row>
        <row r="12205">
          <cell r="A12205" t="str">
            <v>UBICACIÓN:</v>
          </cell>
          <cell r="B12205" t="str">
            <v>CENTRO CIVICO</v>
          </cell>
          <cell r="C12205">
            <v>0</v>
          </cell>
          <cell r="D12205">
            <v>0</v>
          </cell>
          <cell r="E12205">
            <v>0</v>
          </cell>
          <cell r="F12205">
            <v>0</v>
          </cell>
          <cell r="G12205">
            <v>0</v>
          </cell>
        </row>
        <row r="12206">
          <cell r="A12206" t="str">
            <v>RUBRO:</v>
          </cell>
          <cell r="B12206" t="str">
            <v/>
          </cell>
          <cell r="C12206" t="str">
            <v/>
          </cell>
          <cell r="D12206">
            <v>0</v>
          </cell>
          <cell r="E12206">
            <v>0</v>
          </cell>
          <cell r="F12206">
            <v>0</v>
          </cell>
          <cell r="G12206">
            <v>0</v>
          </cell>
        </row>
        <row r="12207">
          <cell r="A12207" t="str">
            <v>ITEM:</v>
          </cell>
          <cell r="B12207" t="str">
            <v/>
          </cell>
          <cell r="C12207" t="str">
            <v/>
          </cell>
          <cell r="D12207">
            <v>0</v>
          </cell>
          <cell r="E12207">
            <v>0</v>
          </cell>
          <cell r="F12207" t="str">
            <v>UNIDAD:</v>
          </cell>
          <cell r="G12207" t="str">
            <v/>
          </cell>
        </row>
        <row r="12208">
          <cell r="A12208">
            <v>0</v>
          </cell>
          <cell r="B12208">
            <v>0</v>
          </cell>
          <cell r="C12208">
            <v>0</v>
          </cell>
          <cell r="D12208">
            <v>0</v>
          </cell>
          <cell r="E12208">
            <v>0</v>
          </cell>
          <cell r="F12208">
            <v>0</v>
          </cell>
          <cell r="G12208">
            <v>0</v>
          </cell>
        </row>
        <row r="12209">
          <cell r="A12209" t="str">
            <v>DATOS REDETERMINACION</v>
          </cell>
          <cell r="B12209">
            <v>0</v>
          </cell>
          <cell r="C12209" t="str">
            <v>DESIGNACION</v>
          </cell>
          <cell r="D12209" t="str">
            <v>U</v>
          </cell>
          <cell r="E12209" t="str">
            <v>Cantidad</v>
          </cell>
          <cell r="F12209" t="str">
            <v>$ Unitarios</v>
          </cell>
          <cell r="G12209" t="str">
            <v>$ Parcial</v>
          </cell>
        </row>
        <row r="12210">
          <cell r="A12210" t="str">
            <v>CÓDIGO</v>
          </cell>
          <cell r="B12210" t="str">
            <v>DESCRIPCIÓN</v>
          </cell>
          <cell r="C12210">
            <v>0</v>
          </cell>
          <cell r="D12210">
            <v>0</v>
          </cell>
          <cell r="E12210">
            <v>0</v>
          </cell>
          <cell r="F12210">
            <v>0</v>
          </cell>
          <cell r="G12210">
            <v>0</v>
          </cell>
        </row>
        <row r="12211">
          <cell r="A12211">
            <v>0</v>
          </cell>
          <cell r="B12211">
            <v>0</v>
          </cell>
          <cell r="C12211" t="str">
            <v>A - MATERIALES</v>
          </cell>
          <cell r="D12211">
            <v>0</v>
          </cell>
          <cell r="E12211">
            <v>0</v>
          </cell>
          <cell r="F12211">
            <v>0</v>
          </cell>
          <cell r="G12211">
            <v>0</v>
          </cell>
        </row>
        <row r="12212">
          <cell r="A12212" t="str">
            <v/>
          </cell>
          <cell r="B12212" t="str">
            <v/>
          </cell>
          <cell r="C12212">
            <v>0</v>
          </cell>
          <cell r="D12212" t="str">
            <v/>
          </cell>
          <cell r="E12212">
            <v>0</v>
          </cell>
          <cell r="F12212">
            <v>0</v>
          </cell>
          <cell r="G12212">
            <v>0</v>
          </cell>
        </row>
        <row r="12213">
          <cell r="A12213" t="str">
            <v/>
          </cell>
          <cell r="B12213" t="str">
            <v/>
          </cell>
          <cell r="C12213">
            <v>0</v>
          </cell>
          <cell r="D12213" t="str">
            <v/>
          </cell>
          <cell r="E12213">
            <v>0</v>
          </cell>
          <cell r="F12213">
            <v>0</v>
          </cell>
          <cell r="G12213">
            <v>0</v>
          </cell>
        </row>
        <row r="12214">
          <cell r="A12214" t="str">
            <v/>
          </cell>
          <cell r="B12214" t="str">
            <v/>
          </cell>
          <cell r="C12214">
            <v>0</v>
          </cell>
          <cell r="D12214" t="str">
            <v/>
          </cell>
          <cell r="E12214">
            <v>0</v>
          </cell>
          <cell r="F12214">
            <v>0</v>
          </cell>
          <cell r="G12214">
            <v>0</v>
          </cell>
        </row>
        <row r="12215">
          <cell r="A12215" t="str">
            <v/>
          </cell>
          <cell r="B12215" t="str">
            <v/>
          </cell>
          <cell r="C12215">
            <v>0</v>
          </cell>
          <cell r="D12215" t="str">
            <v/>
          </cell>
          <cell r="E12215">
            <v>0</v>
          </cell>
          <cell r="F12215">
            <v>0</v>
          </cell>
          <cell r="G12215">
            <v>0</v>
          </cell>
        </row>
        <row r="12216">
          <cell r="A12216" t="str">
            <v/>
          </cell>
          <cell r="B12216" t="str">
            <v/>
          </cell>
          <cell r="C12216">
            <v>0</v>
          </cell>
          <cell r="D12216" t="str">
            <v/>
          </cell>
          <cell r="E12216">
            <v>0</v>
          </cell>
          <cell r="F12216">
            <v>0</v>
          </cell>
          <cell r="G12216">
            <v>0</v>
          </cell>
        </row>
        <row r="12217">
          <cell r="A12217" t="str">
            <v/>
          </cell>
          <cell r="B12217" t="str">
            <v/>
          </cell>
          <cell r="C12217">
            <v>0</v>
          </cell>
          <cell r="D12217" t="str">
            <v/>
          </cell>
          <cell r="E12217">
            <v>0</v>
          </cell>
          <cell r="F12217">
            <v>0</v>
          </cell>
          <cell r="G12217">
            <v>0</v>
          </cell>
        </row>
        <row r="12218">
          <cell r="A12218" t="str">
            <v/>
          </cell>
          <cell r="B12218" t="str">
            <v/>
          </cell>
          <cell r="C12218">
            <v>0</v>
          </cell>
          <cell r="D12218" t="str">
            <v/>
          </cell>
          <cell r="E12218">
            <v>0</v>
          </cell>
          <cell r="F12218">
            <v>0</v>
          </cell>
          <cell r="G12218">
            <v>0</v>
          </cell>
        </row>
        <row r="12219">
          <cell r="A12219" t="str">
            <v/>
          </cell>
          <cell r="B12219" t="str">
            <v/>
          </cell>
          <cell r="C12219">
            <v>0</v>
          </cell>
          <cell r="D12219" t="str">
            <v/>
          </cell>
          <cell r="E12219">
            <v>0</v>
          </cell>
          <cell r="F12219">
            <v>0</v>
          </cell>
          <cell r="G12219">
            <v>0</v>
          </cell>
        </row>
        <row r="12220">
          <cell r="A12220" t="str">
            <v/>
          </cell>
          <cell r="B12220" t="str">
            <v/>
          </cell>
          <cell r="C12220">
            <v>0</v>
          </cell>
          <cell r="D12220" t="str">
            <v/>
          </cell>
          <cell r="E12220">
            <v>0</v>
          </cell>
          <cell r="F12220">
            <v>0</v>
          </cell>
          <cell r="G12220">
            <v>0</v>
          </cell>
        </row>
        <row r="12221">
          <cell r="A12221" t="str">
            <v/>
          </cell>
          <cell r="B12221" t="str">
            <v/>
          </cell>
          <cell r="C12221">
            <v>0</v>
          </cell>
          <cell r="D12221" t="str">
            <v/>
          </cell>
          <cell r="E12221">
            <v>0</v>
          </cell>
          <cell r="F12221">
            <v>0</v>
          </cell>
          <cell r="G12221">
            <v>0</v>
          </cell>
        </row>
        <row r="12222">
          <cell r="A12222" t="str">
            <v/>
          </cell>
          <cell r="B12222" t="str">
            <v/>
          </cell>
          <cell r="C12222">
            <v>0</v>
          </cell>
          <cell r="D12222" t="str">
            <v/>
          </cell>
          <cell r="E12222">
            <v>0</v>
          </cell>
          <cell r="F12222">
            <v>0</v>
          </cell>
          <cell r="G12222">
            <v>0</v>
          </cell>
        </row>
        <row r="12223">
          <cell r="A12223" t="str">
            <v/>
          </cell>
          <cell r="B12223" t="str">
            <v/>
          </cell>
          <cell r="C12223">
            <v>0</v>
          </cell>
          <cell r="D12223" t="str">
            <v/>
          </cell>
          <cell r="E12223">
            <v>0</v>
          </cell>
          <cell r="F12223">
            <v>0</v>
          </cell>
          <cell r="G12223">
            <v>0</v>
          </cell>
        </row>
        <row r="12224">
          <cell r="A12224" t="str">
            <v/>
          </cell>
          <cell r="B12224" t="str">
            <v/>
          </cell>
          <cell r="C12224">
            <v>0</v>
          </cell>
          <cell r="D12224" t="str">
            <v/>
          </cell>
          <cell r="E12224">
            <v>0</v>
          </cell>
          <cell r="F12224">
            <v>0</v>
          </cell>
          <cell r="G12224">
            <v>0</v>
          </cell>
        </row>
        <row r="12225">
          <cell r="A12225" t="str">
            <v/>
          </cell>
          <cell r="B12225" t="str">
            <v/>
          </cell>
          <cell r="C12225">
            <v>0</v>
          </cell>
          <cell r="D12225" t="str">
            <v/>
          </cell>
          <cell r="E12225">
            <v>0</v>
          </cell>
          <cell r="F12225">
            <v>0</v>
          </cell>
          <cell r="G12225">
            <v>0</v>
          </cell>
        </row>
        <row r="12226">
          <cell r="A12226">
            <v>0</v>
          </cell>
          <cell r="B12226">
            <v>0</v>
          </cell>
          <cell r="C12226">
            <v>0</v>
          </cell>
          <cell r="D12226">
            <v>0</v>
          </cell>
          <cell r="E12226">
            <v>0</v>
          </cell>
          <cell r="F12226" t="str">
            <v>Total A</v>
          </cell>
          <cell r="G12226">
            <v>0</v>
          </cell>
        </row>
        <row r="12227">
          <cell r="A12227">
            <v>0</v>
          </cell>
          <cell r="B12227">
            <v>0</v>
          </cell>
          <cell r="C12227" t="str">
            <v>B - MANO DE OBRA</v>
          </cell>
          <cell r="D12227">
            <v>0</v>
          </cell>
          <cell r="E12227">
            <v>0</v>
          </cell>
          <cell r="F12227">
            <v>0</v>
          </cell>
          <cell r="G12227">
            <v>0</v>
          </cell>
        </row>
        <row r="12228">
          <cell r="A12228" t="str">
            <v/>
          </cell>
          <cell r="B12228">
            <v>0</v>
          </cell>
          <cell r="C12228">
            <v>0</v>
          </cell>
          <cell r="D12228" t="str">
            <v/>
          </cell>
          <cell r="E12228">
            <v>0</v>
          </cell>
          <cell r="F12228">
            <v>0</v>
          </cell>
          <cell r="G12228">
            <v>0</v>
          </cell>
        </row>
        <row r="12229">
          <cell r="A12229" t="str">
            <v/>
          </cell>
          <cell r="B12229">
            <v>0</v>
          </cell>
          <cell r="C12229">
            <v>0</v>
          </cell>
          <cell r="D12229" t="str">
            <v/>
          </cell>
          <cell r="E12229">
            <v>0</v>
          </cell>
          <cell r="F12229">
            <v>0</v>
          </cell>
          <cell r="G12229">
            <v>0</v>
          </cell>
        </row>
        <row r="12230">
          <cell r="A12230" t="str">
            <v/>
          </cell>
          <cell r="B12230">
            <v>0</v>
          </cell>
          <cell r="C12230">
            <v>0</v>
          </cell>
          <cell r="D12230" t="str">
            <v/>
          </cell>
          <cell r="E12230">
            <v>0</v>
          </cell>
          <cell r="F12230">
            <v>0</v>
          </cell>
          <cell r="G12230">
            <v>0</v>
          </cell>
        </row>
        <row r="12231">
          <cell r="A12231" t="str">
            <v/>
          </cell>
          <cell r="B12231">
            <v>0</v>
          </cell>
          <cell r="C12231">
            <v>0</v>
          </cell>
          <cell r="D12231" t="str">
            <v/>
          </cell>
          <cell r="E12231">
            <v>0</v>
          </cell>
          <cell r="F12231">
            <v>0</v>
          </cell>
          <cell r="G12231">
            <v>0</v>
          </cell>
        </row>
        <row r="12232">
          <cell r="A12232" t="str">
            <v/>
          </cell>
          <cell r="B12232">
            <v>0</v>
          </cell>
          <cell r="C12232">
            <v>0</v>
          </cell>
          <cell r="D12232" t="str">
            <v/>
          </cell>
          <cell r="E12232">
            <v>0</v>
          </cell>
          <cell r="F12232">
            <v>0</v>
          </cell>
          <cell r="G12232">
            <v>0</v>
          </cell>
        </row>
        <row r="12233">
          <cell r="A12233" t="str">
            <v/>
          </cell>
          <cell r="B12233">
            <v>0</v>
          </cell>
          <cell r="C12233">
            <v>0</v>
          </cell>
          <cell r="D12233" t="str">
            <v/>
          </cell>
          <cell r="E12233">
            <v>0</v>
          </cell>
          <cell r="F12233">
            <v>0</v>
          </cell>
          <cell r="G12233">
            <v>0</v>
          </cell>
        </row>
        <row r="12234">
          <cell r="A12234" t="str">
            <v/>
          </cell>
          <cell r="B12234">
            <v>0</v>
          </cell>
          <cell r="C12234">
            <v>0</v>
          </cell>
          <cell r="D12234" t="str">
            <v/>
          </cell>
          <cell r="E12234">
            <v>0</v>
          </cell>
          <cell r="F12234">
            <v>0</v>
          </cell>
          <cell r="G12234">
            <v>0</v>
          </cell>
        </row>
        <row r="12235">
          <cell r="A12235" t="str">
            <v/>
          </cell>
          <cell r="B12235">
            <v>0</v>
          </cell>
          <cell r="C12235">
            <v>0</v>
          </cell>
          <cell r="D12235" t="str">
            <v/>
          </cell>
          <cell r="E12235">
            <v>0</v>
          </cell>
          <cell r="F12235">
            <v>0</v>
          </cell>
          <cell r="G12235">
            <v>0</v>
          </cell>
        </row>
        <row r="12236">
          <cell r="A12236">
            <v>0</v>
          </cell>
          <cell r="B12236">
            <v>0</v>
          </cell>
          <cell r="C12236">
            <v>0</v>
          </cell>
          <cell r="D12236">
            <v>0</v>
          </cell>
          <cell r="E12236">
            <v>0</v>
          </cell>
          <cell r="F12236" t="str">
            <v>Total B</v>
          </cell>
          <cell r="G12236">
            <v>0</v>
          </cell>
        </row>
        <row r="12237">
          <cell r="A12237">
            <v>0</v>
          </cell>
          <cell r="B12237">
            <v>0</v>
          </cell>
          <cell r="C12237" t="str">
            <v>C - EQUIPOS</v>
          </cell>
          <cell r="D12237">
            <v>0</v>
          </cell>
          <cell r="E12237">
            <v>0</v>
          </cell>
          <cell r="F12237">
            <v>0</v>
          </cell>
          <cell r="G12237">
            <v>0</v>
          </cell>
        </row>
        <row r="12238">
          <cell r="A12238" t="str">
            <v/>
          </cell>
          <cell r="B12238" t="str">
            <v/>
          </cell>
          <cell r="C12238">
            <v>0</v>
          </cell>
          <cell r="D12238" t="str">
            <v/>
          </cell>
          <cell r="E12238">
            <v>0</v>
          </cell>
          <cell r="F12238">
            <v>0</v>
          </cell>
          <cell r="G12238">
            <v>0</v>
          </cell>
        </row>
        <row r="12239">
          <cell r="A12239" t="str">
            <v/>
          </cell>
          <cell r="B12239" t="str">
            <v/>
          </cell>
          <cell r="C12239">
            <v>0</v>
          </cell>
          <cell r="D12239" t="str">
            <v/>
          </cell>
          <cell r="E12239">
            <v>0</v>
          </cell>
          <cell r="F12239">
            <v>0</v>
          </cell>
          <cell r="G12239">
            <v>0</v>
          </cell>
        </row>
        <row r="12240">
          <cell r="A12240" t="str">
            <v/>
          </cell>
          <cell r="B12240" t="str">
            <v/>
          </cell>
          <cell r="C12240">
            <v>0</v>
          </cell>
          <cell r="D12240" t="str">
            <v/>
          </cell>
          <cell r="E12240">
            <v>0</v>
          </cell>
          <cell r="F12240">
            <v>0</v>
          </cell>
          <cell r="G12240">
            <v>0</v>
          </cell>
        </row>
        <row r="12241">
          <cell r="A12241" t="str">
            <v/>
          </cell>
          <cell r="B12241" t="str">
            <v/>
          </cell>
          <cell r="C12241">
            <v>0</v>
          </cell>
          <cell r="D12241" t="str">
            <v/>
          </cell>
          <cell r="E12241">
            <v>0</v>
          </cell>
          <cell r="F12241">
            <v>0</v>
          </cell>
          <cell r="G12241">
            <v>0</v>
          </cell>
        </row>
        <row r="12242">
          <cell r="A12242" t="str">
            <v/>
          </cell>
          <cell r="B12242" t="str">
            <v/>
          </cell>
          <cell r="C12242">
            <v>0</v>
          </cell>
          <cell r="D12242" t="str">
            <v/>
          </cell>
          <cell r="E12242">
            <v>0</v>
          </cell>
          <cell r="F12242">
            <v>0</v>
          </cell>
          <cell r="G12242">
            <v>0</v>
          </cell>
        </row>
        <row r="12243">
          <cell r="A12243" t="str">
            <v/>
          </cell>
          <cell r="B12243" t="str">
            <v/>
          </cell>
          <cell r="C12243">
            <v>0</v>
          </cell>
          <cell r="D12243" t="str">
            <v/>
          </cell>
          <cell r="E12243">
            <v>0</v>
          </cell>
          <cell r="F12243">
            <v>0</v>
          </cell>
          <cell r="G12243">
            <v>0</v>
          </cell>
        </row>
        <row r="12244">
          <cell r="A12244" t="str">
            <v/>
          </cell>
          <cell r="B12244" t="str">
            <v/>
          </cell>
          <cell r="C12244">
            <v>0</v>
          </cell>
          <cell r="D12244" t="str">
            <v/>
          </cell>
          <cell r="E12244">
            <v>0</v>
          </cell>
          <cell r="F12244">
            <v>0</v>
          </cell>
          <cell r="G12244">
            <v>0</v>
          </cell>
        </row>
        <row r="12245">
          <cell r="A12245" t="str">
            <v/>
          </cell>
          <cell r="B12245" t="str">
            <v/>
          </cell>
          <cell r="C12245">
            <v>0</v>
          </cell>
          <cell r="D12245" t="str">
            <v/>
          </cell>
          <cell r="E12245">
            <v>0</v>
          </cell>
          <cell r="F12245">
            <v>0</v>
          </cell>
          <cell r="G12245">
            <v>0</v>
          </cell>
        </row>
        <row r="12246">
          <cell r="A12246" t="str">
            <v/>
          </cell>
          <cell r="B12246" t="str">
            <v/>
          </cell>
          <cell r="C12246">
            <v>0</v>
          </cell>
          <cell r="D12246" t="str">
            <v/>
          </cell>
          <cell r="E12246">
            <v>0</v>
          </cell>
          <cell r="F12246">
            <v>0</v>
          </cell>
          <cell r="G12246">
            <v>0</v>
          </cell>
        </row>
        <row r="12247">
          <cell r="A12247">
            <v>0</v>
          </cell>
          <cell r="B12247">
            <v>0</v>
          </cell>
          <cell r="C12247">
            <v>0</v>
          </cell>
          <cell r="D12247">
            <v>0</v>
          </cell>
          <cell r="E12247">
            <v>0</v>
          </cell>
          <cell r="F12247" t="str">
            <v>Total C</v>
          </cell>
          <cell r="G12247">
            <v>0</v>
          </cell>
        </row>
        <row r="12248">
          <cell r="A12248">
            <v>0</v>
          </cell>
          <cell r="B12248">
            <v>0</v>
          </cell>
          <cell r="C12248">
            <v>0</v>
          </cell>
          <cell r="D12248">
            <v>0</v>
          </cell>
          <cell r="E12248">
            <v>0</v>
          </cell>
          <cell r="F12248">
            <v>0</v>
          </cell>
          <cell r="G12248">
            <v>0</v>
          </cell>
        </row>
        <row r="12249">
          <cell r="A12249" t="str">
            <v/>
          </cell>
          <cell r="B12249" t="str">
            <v/>
          </cell>
          <cell r="C12249">
            <v>0</v>
          </cell>
          <cell r="D12249" t="str">
            <v>Costo  Neto</v>
          </cell>
          <cell r="E12249">
            <v>0</v>
          </cell>
          <cell r="F12249" t="str">
            <v>Total D=A+B+C</v>
          </cell>
          <cell r="G12249">
            <v>0</v>
          </cell>
        </row>
        <row r="12251">
          <cell r="A12251" t="str">
            <v>ANALISIS DE PRECIOS</v>
          </cell>
          <cell r="B12251">
            <v>0</v>
          </cell>
          <cell r="C12251">
            <v>0</v>
          </cell>
          <cell r="D12251">
            <v>0</v>
          </cell>
          <cell r="E12251">
            <v>0</v>
          </cell>
          <cell r="F12251">
            <v>0</v>
          </cell>
          <cell r="G12251">
            <v>0</v>
          </cell>
        </row>
        <row r="12252">
          <cell r="A12252" t="str">
            <v>COMITENTE:</v>
          </cell>
          <cell r="B12252" t="str">
            <v>DIRECCIÓN DE ARQUITECTURA</v>
          </cell>
          <cell r="C12252">
            <v>0</v>
          </cell>
          <cell r="D12252">
            <v>0</v>
          </cell>
          <cell r="E12252">
            <v>0</v>
          </cell>
          <cell r="F12252">
            <v>0</v>
          </cell>
          <cell r="G12252">
            <v>0</v>
          </cell>
        </row>
        <row r="12253">
          <cell r="A12253" t="str">
            <v>CONTRATISTA:</v>
          </cell>
          <cell r="B12253" t="str">
            <v>FUNCIONALES SIGOP</v>
          </cell>
          <cell r="C12253">
            <v>0</v>
          </cell>
          <cell r="D12253">
            <v>0</v>
          </cell>
          <cell r="E12253">
            <v>0</v>
          </cell>
          <cell r="F12253">
            <v>0</v>
          </cell>
          <cell r="G12253">
            <v>0</v>
          </cell>
        </row>
        <row r="12254">
          <cell r="A12254" t="str">
            <v>OBRA:</v>
          </cell>
          <cell r="B12254" t="str">
            <v>PRUEBA PLANILLA DE MEDICION</v>
          </cell>
          <cell r="C12254">
            <v>0</v>
          </cell>
          <cell r="D12254">
            <v>0</v>
          </cell>
          <cell r="E12254">
            <v>0</v>
          </cell>
          <cell r="F12254" t="str">
            <v>PRECIOS A:</v>
          </cell>
          <cell r="G12254">
            <v>0</v>
          </cell>
        </row>
        <row r="12255">
          <cell r="A12255" t="str">
            <v>UBICACIÓN:</v>
          </cell>
          <cell r="B12255" t="str">
            <v>CENTRO CIVICO</v>
          </cell>
          <cell r="C12255">
            <v>0</v>
          </cell>
          <cell r="D12255">
            <v>0</v>
          </cell>
          <cell r="E12255">
            <v>0</v>
          </cell>
          <cell r="F12255">
            <v>0</v>
          </cell>
          <cell r="G12255">
            <v>0</v>
          </cell>
        </row>
        <row r="12256">
          <cell r="A12256" t="str">
            <v>RUBRO:</v>
          </cell>
          <cell r="B12256" t="str">
            <v/>
          </cell>
          <cell r="C12256" t="str">
            <v/>
          </cell>
          <cell r="D12256">
            <v>0</v>
          </cell>
          <cell r="E12256">
            <v>0</v>
          </cell>
          <cell r="F12256">
            <v>0</v>
          </cell>
          <cell r="G12256">
            <v>0</v>
          </cell>
        </row>
        <row r="12257">
          <cell r="A12257" t="str">
            <v>ITEM:</v>
          </cell>
          <cell r="B12257" t="str">
            <v/>
          </cell>
          <cell r="C12257" t="str">
            <v/>
          </cell>
          <cell r="D12257">
            <v>0</v>
          </cell>
          <cell r="E12257">
            <v>0</v>
          </cell>
          <cell r="F12257" t="str">
            <v>UNIDAD:</v>
          </cell>
          <cell r="G12257" t="str">
            <v/>
          </cell>
        </row>
        <row r="12258">
          <cell r="A12258">
            <v>0</v>
          </cell>
          <cell r="B12258">
            <v>0</v>
          </cell>
          <cell r="C12258">
            <v>0</v>
          </cell>
          <cell r="D12258">
            <v>0</v>
          </cell>
          <cell r="E12258">
            <v>0</v>
          </cell>
          <cell r="F12258">
            <v>0</v>
          </cell>
          <cell r="G12258">
            <v>0</v>
          </cell>
        </row>
        <row r="12259">
          <cell r="A12259" t="str">
            <v>DATOS REDETERMINACION</v>
          </cell>
          <cell r="B12259">
            <v>0</v>
          </cell>
          <cell r="C12259" t="str">
            <v>DESIGNACION</v>
          </cell>
          <cell r="D12259" t="str">
            <v>U</v>
          </cell>
          <cell r="E12259" t="str">
            <v>Cantidad</v>
          </cell>
          <cell r="F12259" t="str">
            <v>$ Unitarios</v>
          </cell>
          <cell r="G12259" t="str">
            <v>$ Parcial</v>
          </cell>
        </row>
        <row r="12260">
          <cell r="A12260" t="str">
            <v>CÓDIGO</v>
          </cell>
          <cell r="B12260" t="str">
            <v>DESCRIPCIÓN</v>
          </cell>
          <cell r="C12260">
            <v>0</v>
          </cell>
          <cell r="D12260">
            <v>0</v>
          </cell>
          <cell r="E12260">
            <v>0</v>
          </cell>
          <cell r="F12260">
            <v>0</v>
          </cell>
          <cell r="G12260">
            <v>0</v>
          </cell>
        </row>
        <row r="12261">
          <cell r="A12261">
            <v>0</v>
          </cell>
          <cell r="B12261">
            <v>0</v>
          </cell>
          <cell r="C12261" t="str">
            <v>A - MATERIALES</v>
          </cell>
          <cell r="D12261">
            <v>0</v>
          </cell>
          <cell r="E12261">
            <v>0</v>
          </cell>
          <cell r="F12261">
            <v>0</v>
          </cell>
          <cell r="G12261">
            <v>0</v>
          </cell>
        </row>
        <row r="12262">
          <cell r="A12262" t="str">
            <v/>
          </cell>
          <cell r="B12262" t="str">
            <v/>
          </cell>
          <cell r="C12262">
            <v>0</v>
          </cell>
          <cell r="D12262" t="str">
            <v/>
          </cell>
          <cell r="E12262">
            <v>0</v>
          </cell>
          <cell r="F12262">
            <v>0</v>
          </cell>
          <cell r="G12262">
            <v>0</v>
          </cell>
        </row>
        <row r="12263">
          <cell r="A12263" t="str">
            <v/>
          </cell>
          <cell r="B12263" t="str">
            <v/>
          </cell>
          <cell r="C12263">
            <v>0</v>
          </cell>
          <cell r="D12263" t="str">
            <v/>
          </cell>
          <cell r="E12263">
            <v>0</v>
          </cell>
          <cell r="F12263">
            <v>0</v>
          </cell>
          <cell r="G12263">
            <v>0</v>
          </cell>
        </row>
        <row r="12264">
          <cell r="A12264" t="str">
            <v/>
          </cell>
          <cell r="B12264" t="str">
            <v/>
          </cell>
          <cell r="C12264">
            <v>0</v>
          </cell>
          <cell r="D12264" t="str">
            <v/>
          </cell>
          <cell r="E12264">
            <v>0</v>
          </cell>
          <cell r="F12264">
            <v>0</v>
          </cell>
          <cell r="G12264">
            <v>0</v>
          </cell>
        </row>
        <row r="12265">
          <cell r="A12265" t="str">
            <v/>
          </cell>
          <cell r="B12265" t="str">
            <v/>
          </cell>
          <cell r="C12265">
            <v>0</v>
          </cell>
          <cell r="D12265" t="str">
            <v/>
          </cell>
          <cell r="E12265">
            <v>0</v>
          </cell>
          <cell r="F12265">
            <v>0</v>
          </cell>
          <cell r="G12265">
            <v>0</v>
          </cell>
        </row>
        <row r="12266">
          <cell r="A12266" t="str">
            <v/>
          </cell>
          <cell r="B12266" t="str">
            <v/>
          </cell>
          <cell r="C12266">
            <v>0</v>
          </cell>
          <cell r="D12266" t="str">
            <v/>
          </cell>
          <cell r="E12266">
            <v>0</v>
          </cell>
          <cell r="F12266">
            <v>0</v>
          </cell>
          <cell r="G12266">
            <v>0</v>
          </cell>
        </row>
        <row r="12267">
          <cell r="A12267" t="str">
            <v/>
          </cell>
          <cell r="B12267" t="str">
            <v/>
          </cell>
          <cell r="C12267">
            <v>0</v>
          </cell>
          <cell r="D12267" t="str">
            <v/>
          </cell>
          <cell r="E12267">
            <v>0</v>
          </cell>
          <cell r="F12267">
            <v>0</v>
          </cell>
          <cell r="G12267">
            <v>0</v>
          </cell>
        </row>
        <row r="12268">
          <cell r="A12268" t="str">
            <v/>
          </cell>
          <cell r="B12268" t="str">
            <v/>
          </cell>
          <cell r="C12268">
            <v>0</v>
          </cell>
          <cell r="D12268" t="str">
            <v/>
          </cell>
          <cell r="E12268">
            <v>0</v>
          </cell>
          <cell r="F12268">
            <v>0</v>
          </cell>
          <cell r="G12268">
            <v>0</v>
          </cell>
        </row>
        <row r="12269">
          <cell r="A12269" t="str">
            <v/>
          </cell>
          <cell r="B12269" t="str">
            <v/>
          </cell>
          <cell r="C12269">
            <v>0</v>
          </cell>
          <cell r="D12269" t="str">
            <v/>
          </cell>
          <cell r="E12269">
            <v>0</v>
          </cell>
          <cell r="F12269">
            <v>0</v>
          </cell>
          <cell r="G12269">
            <v>0</v>
          </cell>
        </row>
        <row r="12270">
          <cell r="A12270" t="str">
            <v/>
          </cell>
          <cell r="B12270" t="str">
            <v/>
          </cell>
          <cell r="C12270">
            <v>0</v>
          </cell>
          <cell r="D12270" t="str">
            <v/>
          </cell>
          <cell r="E12270">
            <v>0</v>
          </cell>
          <cell r="F12270">
            <v>0</v>
          </cell>
          <cell r="G12270">
            <v>0</v>
          </cell>
        </row>
        <row r="12271">
          <cell r="A12271" t="str">
            <v/>
          </cell>
          <cell r="B12271" t="str">
            <v/>
          </cell>
          <cell r="C12271">
            <v>0</v>
          </cell>
          <cell r="D12271" t="str">
            <v/>
          </cell>
          <cell r="E12271">
            <v>0</v>
          </cell>
          <cell r="F12271">
            <v>0</v>
          </cell>
          <cell r="G12271">
            <v>0</v>
          </cell>
        </row>
        <row r="12272">
          <cell r="A12272" t="str">
            <v/>
          </cell>
          <cell r="B12272" t="str">
            <v/>
          </cell>
          <cell r="C12272">
            <v>0</v>
          </cell>
          <cell r="D12272" t="str">
            <v/>
          </cell>
          <cell r="E12272">
            <v>0</v>
          </cell>
          <cell r="F12272">
            <v>0</v>
          </cell>
          <cell r="G12272">
            <v>0</v>
          </cell>
        </row>
        <row r="12273">
          <cell r="A12273" t="str">
            <v/>
          </cell>
          <cell r="B12273" t="str">
            <v/>
          </cell>
          <cell r="C12273">
            <v>0</v>
          </cell>
          <cell r="D12273" t="str">
            <v/>
          </cell>
          <cell r="E12273">
            <v>0</v>
          </cell>
          <cell r="F12273">
            <v>0</v>
          </cell>
          <cell r="G12273">
            <v>0</v>
          </cell>
        </row>
        <row r="12274">
          <cell r="A12274" t="str">
            <v/>
          </cell>
          <cell r="B12274" t="str">
            <v/>
          </cell>
          <cell r="C12274">
            <v>0</v>
          </cell>
          <cell r="D12274" t="str">
            <v/>
          </cell>
          <cell r="E12274">
            <v>0</v>
          </cell>
          <cell r="F12274">
            <v>0</v>
          </cell>
          <cell r="G12274">
            <v>0</v>
          </cell>
        </row>
        <row r="12275">
          <cell r="A12275" t="str">
            <v/>
          </cell>
          <cell r="B12275" t="str">
            <v/>
          </cell>
          <cell r="C12275">
            <v>0</v>
          </cell>
          <cell r="D12275" t="str">
            <v/>
          </cell>
          <cell r="E12275">
            <v>0</v>
          </cell>
          <cell r="F12275">
            <v>0</v>
          </cell>
          <cell r="G12275">
            <v>0</v>
          </cell>
        </row>
        <row r="12276">
          <cell r="A12276">
            <v>0</v>
          </cell>
          <cell r="B12276">
            <v>0</v>
          </cell>
          <cell r="C12276">
            <v>0</v>
          </cell>
          <cell r="D12276">
            <v>0</v>
          </cell>
          <cell r="E12276">
            <v>0</v>
          </cell>
          <cell r="F12276" t="str">
            <v>Total A</v>
          </cell>
          <cell r="G12276">
            <v>0</v>
          </cell>
        </row>
        <row r="12277">
          <cell r="A12277">
            <v>0</v>
          </cell>
          <cell r="B12277">
            <v>0</v>
          </cell>
          <cell r="C12277" t="str">
            <v>B - MANO DE OBRA</v>
          </cell>
          <cell r="D12277">
            <v>0</v>
          </cell>
          <cell r="E12277">
            <v>0</v>
          </cell>
          <cell r="F12277">
            <v>0</v>
          </cell>
          <cell r="G12277">
            <v>0</v>
          </cell>
        </row>
        <row r="12278">
          <cell r="A12278" t="str">
            <v/>
          </cell>
          <cell r="B12278">
            <v>0</v>
          </cell>
          <cell r="C12278">
            <v>0</v>
          </cell>
          <cell r="D12278" t="str">
            <v/>
          </cell>
          <cell r="E12278">
            <v>0</v>
          </cell>
          <cell r="F12278">
            <v>0</v>
          </cell>
          <cell r="G12278">
            <v>0</v>
          </cell>
        </row>
        <row r="12279">
          <cell r="A12279" t="str">
            <v/>
          </cell>
          <cell r="B12279">
            <v>0</v>
          </cell>
          <cell r="C12279">
            <v>0</v>
          </cell>
          <cell r="D12279" t="str">
            <v/>
          </cell>
          <cell r="E12279">
            <v>0</v>
          </cell>
          <cell r="F12279">
            <v>0</v>
          </cell>
          <cell r="G12279">
            <v>0</v>
          </cell>
        </row>
        <row r="12280">
          <cell r="A12280" t="str">
            <v/>
          </cell>
          <cell r="B12280">
            <v>0</v>
          </cell>
          <cell r="C12280">
            <v>0</v>
          </cell>
          <cell r="D12280" t="str">
            <v/>
          </cell>
          <cell r="E12280">
            <v>0</v>
          </cell>
          <cell r="F12280">
            <v>0</v>
          </cell>
          <cell r="G12280">
            <v>0</v>
          </cell>
        </row>
        <row r="12281">
          <cell r="A12281" t="str">
            <v/>
          </cell>
          <cell r="B12281">
            <v>0</v>
          </cell>
          <cell r="C12281">
            <v>0</v>
          </cell>
          <cell r="D12281" t="str">
            <v/>
          </cell>
          <cell r="E12281">
            <v>0</v>
          </cell>
          <cell r="F12281">
            <v>0</v>
          </cell>
          <cell r="G12281">
            <v>0</v>
          </cell>
        </row>
        <row r="12282">
          <cell r="A12282" t="str">
            <v/>
          </cell>
          <cell r="B12282">
            <v>0</v>
          </cell>
          <cell r="C12282">
            <v>0</v>
          </cell>
          <cell r="D12282" t="str">
            <v/>
          </cell>
          <cell r="E12282">
            <v>0</v>
          </cell>
          <cell r="F12282">
            <v>0</v>
          </cell>
          <cell r="G12282">
            <v>0</v>
          </cell>
        </row>
        <row r="12283">
          <cell r="A12283" t="str">
            <v/>
          </cell>
          <cell r="B12283">
            <v>0</v>
          </cell>
          <cell r="C12283">
            <v>0</v>
          </cell>
          <cell r="D12283" t="str">
            <v/>
          </cell>
          <cell r="E12283">
            <v>0</v>
          </cell>
          <cell r="F12283">
            <v>0</v>
          </cell>
          <cell r="G12283">
            <v>0</v>
          </cell>
        </row>
        <row r="12284">
          <cell r="A12284" t="str">
            <v/>
          </cell>
          <cell r="B12284">
            <v>0</v>
          </cell>
          <cell r="C12284">
            <v>0</v>
          </cell>
          <cell r="D12284" t="str">
            <v/>
          </cell>
          <cell r="E12284">
            <v>0</v>
          </cell>
          <cell r="F12284">
            <v>0</v>
          </cell>
          <cell r="G12284">
            <v>0</v>
          </cell>
        </row>
        <row r="12285">
          <cell r="A12285" t="str">
            <v/>
          </cell>
          <cell r="B12285">
            <v>0</v>
          </cell>
          <cell r="C12285">
            <v>0</v>
          </cell>
          <cell r="D12285" t="str">
            <v/>
          </cell>
          <cell r="E12285">
            <v>0</v>
          </cell>
          <cell r="F12285">
            <v>0</v>
          </cell>
          <cell r="G12285">
            <v>0</v>
          </cell>
        </row>
        <row r="12286">
          <cell r="A12286">
            <v>0</v>
          </cell>
          <cell r="B12286">
            <v>0</v>
          </cell>
          <cell r="C12286">
            <v>0</v>
          </cell>
          <cell r="D12286">
            <v>0</v>
          </cell>
          <cell r="E12286">
            <v>0</v>
          </cell>
          <cell r="F12286" t="str">
            <v>Total B</v>
          </cell>
          <cell r="G12286">
            <v>0</v>
          </cell>
        </row>
        <row r="12287">
          <cell r="A12287">
            <v>0</v>
          </cell>
          <cell r="B12287">
            <v>0</v>
          </cell>
          <cell r="C12287" t="str">
            <v>C - EQUIPOS</v>
          </cell>
          <cell r="D12287">
            <v>0</v>
          </cell>
          <cell r="E12287">
            <v>0</v>
          </cell>
          <cell r="F12287">
            <v>0</v>
          </cell>
          <cell r="G12287">
            <v>0</v>
          </cell>
        </row>
        <row r="12288">
          <cell r="A12288" t="str">
            <v/>
          </cell>
          <cell r="B12288" t="str">
            <v/>
          </cell>
          <cell r="C12288">
            <v>0</v>
          </cell>
          <cell r="D12288" t="str">
            <v/>
          </cell>
          <cell r="E12288">
            <v>0</v>
          </cell>
          <cell r="F12288">
            <v>0</v>
          </cell>
          <cell r="G12288">
            <v>0</v>
          </cell>
        </row>
        <row r="12289">
          <cell r="A12289" t="str">
            <v/>
          </cell>
          <cell r="B12289" t="str">
            <v/>
          </cell>
          <cell r="C12289">
            <v>0</v>
          </cell>
          <cell r="D12289" t="str">
            <v/>
          </cell>
          <cell r="E12289">
            <v>0</v>
          </cell>
          <cell r="F12289">
            <v>0</v>
          </cell>
          <cell r="G12289">
            <v>0</v>
          </cell>
        </row>
        <row r="12290">
          <cell r="A12290" t="str">
            <v/>
          </cell>
          <cell r="B12290" t="str">
            <v/>
          </cell>
          <cell r="C12290">
            <v>0</v>
          </cell>
          <cell r="D12290" t="str">
            <v/>
          </cell>
          <cell r="E12290">
            <v>0</v>
          </cell>
          <cell r="F12290">
            <v>0</v>
          </cell>
          <cell r="G12290">
            <v>0</v>
          </cell>
        </row>
        <row r="12291">
          <cell r="A12291" t="str">
            <v/>
          </cell>
          <cell r="B12291" t="str">
            <v/>
          </cell>
          <cell r="C12291">
            <v>0</v>
          </cell>
          <cell r="D12291" t="str">
            <v/>
          </cell>
          <cell r="E12291">
            <v>0</v>
          </cell>
          <cell r="F12291">
            <v>0</v>
          </cell>
          <cell r="G12291">
            <v>0</v>
          </cell>
        </row>
        <row r="12292">
          <cell r="A12292" t="str">
            <v/>
          </cell>
          <cell r="B12292" t="str">
            <v/>
          </cell>
          <cell r="C12292">
            <v>0</v>
          </cell>
          <cell r="D12292" t="str">
            <v/>
          </cell>
          <cell r="E12292">
            <v>0</v>
          </cell>
          <cell r="F12292">
            <v>0</v>
          </cell>
          <cell r="G12292">
            <v>0</v>
          </cell>
        </row>
        <row r="12293">
          <cell r="A12293" t="str">
            <v/>
          </cell>
          <cell r="B12293" t="str">
            <v/>
          </cell>
          <cell r="C12293">
            <v>0</v>
          </cell>
          <cell r="D12293" t="str">
            <v/>
          </cell>
          <cell r="E12293">
            <v>0</v>
          </cell>
          <cell r="F12293">
            <v>0</v>
          </cell>
          <cell r="G12293">
            <v>0</v>
          </cell>
        </row>
        <row r="12294">
          <cell r="A12294" t="str">
            <v/>
          </cell>
          <cell r="B12294" t="str">
            <v/>
          </cell>
          <cell r="C12294">
            <v>0</v>
          </cell>
          <cell r="D12294" t="str">
            <v/>
          </cell>
          <cell r="E12294">
            <v>0</v>
          </cell>
          <cell r="F12294">
            <v>0</v>
          </cell>
          <cell r="G12294">
            <v>0</v>
          </cell>
        </row>
        <row r="12295">
          <cell r="A12295" t="str">
            <v/>
          </cell>
          <cell r="B12295" t="str">
            <v/>
          </cell>
          <cell r="C12295">
            <v>0</v>
          </cell>
          <cell r="D12295" t="str">
            <v/>
          </cell>
          <cell r="E12295">
            <v>0</v>
          </cell>
          <cell r="F12295">
            <v>0</v>
          </cell>
          <cell r="G12295">
            <v>0</v>
          </cell>
        </row>
        <row r="12296">
          <cell r="A12296" t="str">
            <v/>
          </cell>
          <cell r="B12296" t="str">
            <v/>
          </cell>
          <cell r="C12296">
            <v>0</v>
          </cell>
          <cell r="D12296" t="str">
            <v/>
          </cell>
          <cell r="E12296">
            <v>0</v>
          </cell>
          <cell r="F12296">
            <v>0</v>
          </cell>
          <cell r="G12296">
            <v>0</v>
          </cell>
        </row>
        <row r="12297">
          <cell r="A12297">
            <v>0</v>
          </cell>
          <cell r="B12297">
            <v>0</v>
          </cell>
          <cell r="C12297">
            <v>0</v>
          </cell>
          <cell r="D12297">
            <v>0</v>
          </cell>
          <cell r="E12297">
            <v>0</v>
          </cell>
          <cell r="F12297" t="str">
            <v>Total C</v>
          </cell>
          <cell r="G12297">
            <v>0</v>
          </cell>
        </row>
        <row r="12298">
          <cell r="A12298">
            <v>0</v>
          </cell>
          <cell r="B12298">
            <v>0</v>
          </cell>
          <cell r="C12298">
            <v>0</v>
          </cell>
          <cell r="D12298">
            <v>0</v>
          </cell>
          <cell r="E12298">
            <v>0</v>
          </cell>
          <cell r="F12298">
            <v>0</v>
          </cell>
          <cell r="G12298">
            <v>0</v>
          </cell>
        </row>
        <row r="12299">
          <cell r="A12299" t="str">
            <v/>
          </cell>
          <cell r="B12299" t="str">
            <v/>
          </cell>
          <cell r="C12299">
            <v>0</v>
          </cell>
          <cell r="D12299" t="str">
            <v>Costo  Neto</v>
          </cell>
          <cell r="E12299">
            <v>0</v>
          </cell>
          <cell r="F12299" t="str">
            <v>Total D=A+B+C</v>
          </cell>
          <cell r="G12299">
            <v>0</v>
          </cell>
        </row>
        <row r="12301">
          <cell r="A12301" t="str">
            <v>ANALISIS DE PRECIOS</v>
          </cell>
          <cell r="B12301">
            <v>0</v>
          </cell>
          <cell r="C12301">
            <v>0</v>
          </cell>
          <cell r="D12301">
            <v>0</v>
          </cell>
          <cell r="E12301">
            <v>0</v>
          </cell>
          <cell r="F12301">
            <v>0</v>
          </cell>
          <cell r="G12301">
            <v>0</v>
          </cell>
        </row>
        <row r="12302">
          <cell r="A12302" t="str">
            <v>COMITENTE:</v>
          </cell>
          <cell r="B12302" t="str">
            <v>DIRECCIÓN DE ARQUITECTURA</v>
          </cell>
          <cell r="C12302">
            <v>0</v>
          </cell>
          <cell r="D12302">
            <v>0</v>
          </cell>
          <cell r="E12302">
            <v>0</v>
          </cell>
          <cell r="F12302">
            <v>0</v>
          </cell>
          <cell r="G12302">
            <v>0</v>
          </cell>
        </row>
        <row r="12303">
          <cell r="A12303" t="str">
            <v>CONTRATISTA:</v>
          </cell>
          <cell r="B12303" t="str">
            <v>FUNCIONALES SIGOP</v>
          </cell>
          <cell r="C12303">
            <v>0</v>
          </cell>
          <cell r="D12303">
            <v>0</v>
          </cell>
          <cell r="E12303">
            <v>0</v>
          </cell>
          <cell r="F12303">
            <v>0</v>
          </cell>
          <cell r="G12303">
            <v>0</v>
          </cell>
        </row>
        <row r="12304">
          <cell r="A12304" t="str">
            <v>OBRA:</v>
          </cell>
          <cell r="B12304" t="str">
            <v>PRUEBA PLANILLA DE MEDICION</v>
          </cell>
          <cell r="C12304">
            <v>0</v>
          </cell>
          <cell r="D12304">
            <v>0</v>
          </cell>
          <cell r="E12304">
            <v>0</v>
          </cell>
          <cell r="F12304" t="str">
            <v>PRECIOS A:</v>
          </cell>
          <cell r="G12304">
            <v>0</v>
          </cell>
        </row>
        <row r="12305">
          <cell r="A12305" t="str">
            <v>UBICACIÓN:</v>
          </cell>
          <cell r="B12305" t="str">
            <v>CENTRO CIVICO</v>
          </cell>
          <cell r="C12305">
            <v>0</v>
          </cell>
          <cell r="D12305">
            <v>0</v>
          </cell>
          <cell r="E12305">
            <v>0</v>
          </cell>
          <cell r="F12305">
            <v>0</v>
          </cell>
          <cell r="G12305">
            <v>0</v>
          </cell>
        </row>
        <row r="12306">
          <cell r="A12306" t="str">
            <v>RUBRO:</v>
          </cell>
          <cell r="B12306" t="str">
            <v/>
          </cell>
          <cell r="C12306" t="str">
            <v/>
          </cell>
          <cell r="D12306">
            <v>0</v>
          </cell>
          <cell r="E12306">
            <v>0</v>
          </cell>
          <cell r="F12306">
            <v>0</v>
          </cell>
          <cell r="G12306">
            <v>0</v>
          </cell>
        </row>
        <row r="12307">
          <cell r="A12307" t="str">
            <v>ITEM:</v>
          </cell>
          <cell r="B12307" t="str">
            <v/>
          </cell>
          <cell r="C12307" t="str">
            <v/>
          </cell>
          <cell r="D12307">
            <v>0</v>
          </cell>
          <cell r="E12307">
            <v>0</v>
          </cell>
          <cell r="F12307" t="str">
            <v>UNIDAD:</v>
          </cell>
          <cell r="G12307" t="str">
            <v/>
          </cell>
        </row>
        <row r="12308">
          <cell r="A12308">
            <v>0</v>
          </cell>
          <cell r="B12308">
            <v>0</v>
          </cell>
          <cell r="C12308">
            <v>0</v>
          </cell>
          <cell r="D12308">
            <v>0</v>
          </cell>
          <cell r="E12308">
            <v>0</v>
          </cell>
          <cell r="F12308">
            <v>0</v>
          </cell>
          <cell r="G12308">
            <v>0</v>
          </cell>
        </row>
        <row r="12309">
          <cell r="A12309" t="str">
            <v>DATOS REDETERMINACION</v>
          </cell>
          <cell r="B12309">
            <v>0</v>
          </cell>
          <cell r="C12309" t="str">
            <v>DESIGNACION</v>
          </cell>
          <cell r="D12309" t="str">
            <v>U</v>
          </cell>
          <cell r="E12309" t="str">
            <v>Cantidad</v>
          </cell>
          <cell r="F12309" t="str">
            <v>$ Unitarios</v>
          </cell>
          <cell r="G12309" t="str">
            <v>$ Parcial</v>
          </cell>
        </row>
        <row r="12310">
          <cell r="A12310" t="str">
            <v>CÓDIGO</v>
          </cell>
          <cell r="B12310" t="str">
            <v>DESCRIPCIÓN</v>
          </cell>
          <cell r="C12310">
            <v>0</v>
          </cell>
          <cell r="D12310">
            <v>0</v>
          </cell>
          <cell r="E12310">
            <v>0</v>
          </cell>
          <cell r="F12310">
            <v>0</v>
          </cell>
          <cell r="G12310">
            <v>0</v>
          </cell>
        </row>
        <row r="12311">
          <cell r="A12311">
            <v>0</v>
          </cell>
          <cell r="B12311">
            <v>0</v>
          </cell>
          <cell r="C12311" t="str">
            <v>A - MATERIALES</v>
          </cell>
          <cell r="D12311">
            <v>0</v>
          </cell>
          <cell r="E12311">
            <v>0</v>
          </cell>
          <cell r="F12311">
            <v>0</v>
          </cell>
          <cell r="G12311">
            <v>0</v>
          </cell>
        </row>
        <row r="12312">
          <cell r="A12312" t="str">
            <v/>
          </cell>
          <cell r="B12312" t="str">
            <v/>
          </cell>
          <cell r="C12312">
            <v>0</v>
          </cell>
          <cell r="D12312" t="str">
            <v/>
          </cell>
          <cell r="E12312">
            <v>0</v>
          </cell>
          <cell r="F12312">
            <v>0</v>
          </cell>
          <cell r="G12312">
            <v>0</v>
          </cell>
        </row>
        <row r="12313">
          <cell r="A12313" t="str">
            <v/>
          </cell>
          <cell r="B12313" t="str">
            <v/>
          </cell>
          <cell r="C12313">
            <v>0</v>
          </cell>
          <cell r="D12313" t="str">
            <v/>
          </cell>
          <cell r="E12313">
            <v>0</v>
          </cell>
          <cell r="F12313">
            <v>0</v>
          </cell>
          <cell r="G12313">
            <v>0</v>
          </cell>
        </row>
        <row r="12314">
          <cell r="A12314" t="str">
            <v/>
          </cell>
          <cell r="B12314" t="str">
            <v/>
          </cell>
          <cell r="C12314">
            <v>0</v>
          </cell>
          <cell r="D12314" t="str">
            <v/>
          </cell>
          <cell r="E12314">
            <v>0</v>
          </cell>
          <cell r="F12314">
            <v>0</v>
          </cell>
          <cell r="G12314">
            <v>0</v>
          </cell>
        </row>
        <row r="12315">
          <cell r="A12315" t="str">
            <v/>
          </cell>
          <cell r="B12315" t="str">
            <v/>
          </cell>
          <cell r="C12315">
            <v>0</v>
          </cell>
          <cell r="D12315" t="str">
            <v/>
          </cell>
          <cell r="E12315">
            <v>0</v>
          </cell>
          <cell r="F12315">
            <v>0</v>
          </cell>
          <cell r="G12315">
            <v>0</v>
          </cell>
        </row>
        <row r="12316">
          <cell r="A12316" t="str">
            <v/>
          </cell>
          <cell r="B12316" t="str">
            <v/>
          </cell>
          <cell r="C12316">
            <v>0</v>
          </cell>
          <cell r="D12316" t="str">
            <v/>
          </cell>
          <cell r="E12316">
            <v>0</v>
          </cell>
          <cell r="F12316">
            <v>0</v>
          </cell>
          <cell r="G12316">
            <v>0</v>
          </cell>
        </row>
        <row r="12317">
          <cell r="A12317" t="str">
            <v/>
          </cell>
          <cell r="B12317" t="str">
            <v/>
          </cell>
          <cell r="C12317">
            <v>0</v>
          </cell>
          <cell r="D12317" t="str">
            <v/>
          </cell>
          <cell r="E12317">
            <v>0</v>
          </cell>
          <cell r="F12317">
            <v>0</v>
          </cell>
          <cell r="G12317">
            <v>0</v>
          </cell>
        </row>
        <row r="12318">
          <cell r="A12318" t="str">
            <v/>
          </cell>
          <cell r="B12318" t="str">
            <v/>
          </cell>
          <cell r="C12318">
            <v>0</v>
          </cell>
          <cell r="D12318" t="str">
            <v/>
          </cell>
          <cell r="E12318">
            <v>0</v>
          </cell>
          <cell r="F12318">
            <v>0</v>
          </cell>
          <cell r="G12318">
            <v>0</v>
          </cell>
        </row>
        <row r="12319">
          <cell r="A12319" t="str">
            <v/>
          </cell>
          <cell r="B12319" t="str">
            <v/>
          </cell>
          <cell r="C12319">
            <v>0</v>
          </cell>
          <cell r="D12319" t="str">
            <v/>
          </cell>
          <cell r="E12319">
            <v>0</v>
          </cell>
          <cell r="F12319">
            <v>0</v>
          </cell>
          <cell r="G12319">
            <v>0</v>
          </cell>
        </row>
        <row r="12320">
          <cell r="A12320" t="str">
            <v/>
          </cell>
          <cell r="B12320" t="str">
            <v/>
          </cell>
          <cell r="C12320">
            <v>0</v>
          </cell>
          <cell r="D12320" t="str">
            <v/>
          </cell>
          <cell r="E12320">
            <v>0</v>
          </cell>
          <cell r="F12320">
            <v>0</v>
          </cell>
          <cell r="G12320">
            <v>0</v>
          </cell>
        </row>
        <row r="12321">
          <cell r="A12321" t="str">
            <v/>
          </cell>
          <cell r="B12321" t="str">
            <v/>
          </cell>
          <cell r="C12321">
            <v>0</v>
          </cell>
          <cell r="D12321" t="str">
            <v/>
          </cell>
          <cell r="E12321">
            <v>0</v>
          </cell>
          <cell r="F12321">
            <v>0</v>
          </cell>
          <cell r="G12321">
            <v>0</v>
          </cell>
        </row>
        <row r="12322">
          <cell r="A12322" t="str">
            <v/>
          </cell>
          <cell r="B12322" t="str">
            <v/>
          </cell>
          <cell r="C12322">
            <v>0</v>
          </cell>
          <cell r="D12322" t="str">
            <v/>
          </cell>
          <cell r="E12322">
            <v>0</v>
          </cell>
          <cell r="F12322">
            <v>0</v>
          </cell>
          <cell r="G12322">
            <v>0</v>
          </cell>
        </row>
        <row r="12323">
          <cell r="A12323" t="str">
            <v/>
          </cell>
          <cell r="B12323" t="str">
            <v/>
          </cell>
          <cell r="C12323">
            <v>0</v>
          </cell>
          <cell r="D12323" t="str">
            <v/>
          </cell>
          <cell r="E12323">
            <v>0</v>
          </cell>
          <cell r="F12323">
            <v>0</v>
          </cell>
          <cell r="G12323">
            <v>0</v>
          </cell>
        </row>
        <row r="12324">
          <cell r="A12324" t="str">
            <v/>
          </cell>
          <cell r="B12324" t="str">
            <v/>
          </cell>
          <cell r="C12324">
            <v>0</v>
          </cell>
          <cell r="D12324" t="str">
            <v/>
          </cell>
          <cell r="E12324">
            <v>0</v>
          </cell>
          <cell r="F12324">
            <v>0</v>
          </cell>
          <cell r="G12324">
            <v>0</v>
          </cell>
        </row>
        <row r="12325">
          <cell r="A12325" t="str">
            <v/>
          </cell>
          <cell r="B12325" t="str">
            <v/>
          </cell>
          <cell r="C12325">
            <v>0</v>
          </cell>
          <cell r="D12325" t="str">
            <v/>
          </cell>
          <cell r="E12325">
            <v>0</v>
          </cell>
          <cell r="F12325">
            <v>0</v>
          </cell>
          <cell r="G12325">
            <v>0</v>
          </cell>
        </row>
        <row r="12326">
          <cell r="A12326">
            <v>0</v>
          </cell>
          <cell r="B12326">
            <v>0</v>
          </cell>
          <cell r="C12326">
            <v>0</v>
          </cell>
          <cell r="D12326">
            <v>0</v>
          </cell>
          <cell r="E12326">
            <v>0</v>
          </cell>
          <cell r="F12326" t="str">
            <v>Total A</v>
          </cell>
          <cell r="G12326">
            <v>0</v>
          </cell>
        </row>
        <row r="12327">
          <cell r="A12327">
            <v>0</v>
          </cell>
          <cell r="B12327">
            <v>0</v>
          </cell>
          <cell r="C12327" t="str">
            <v>B - MANO DE OBRA</v>
          </cell>
          <cell r="D12327">
            <v>0</v>
          </cell>
          <cell r="E12327">
            <v>0</v>
          </cell>
          <cell r="F12327">
            <v>0</v>
          </cell>
          <cell r="G12327">
            <v>0</v>
          </cell>
        </row>
        <row r="12328">
          <cell r="A12328" t="str">
            <v/>
          </cell>
          <cell r="B12328">
            <v>0</v>
          </cell>
          <cell r="C12328">
            <v>0</v>
          </cell>
          <cell r="D12328" t="str">
            <v/>
          </cell>
          <cell r="E12328">
            <v>0</v>
          </cell>
          <cell r="F12328">
            <v>0</v>
          </cell>
          <cell r="G12328">
            <v>0</v>
          </cell>
        </row>
        <row r="12329">
          <cell r="A12329" t="str">
            <v/>
          </cell>
          <cell r="B12329">
            <v>0</v>
          </cell>
          <cell r="C12329">
            <v>0</v>
          </cell>
          <cell r="D12329" t="str">
            <v/>
          </cell>
          <cell r="E12329">
            <v>0</v>
          </cell>
          <cell r="F12329">
            <v>0</v>
          </cell>
          <cell r="G12329">
            <v>0</v>
          </cell>
        </row>
        <row r="12330">
          <cell r="A12330" t="str">
            <v/>
          </cell>
          <cell r="B12330">
            <v>0</v>
          </cell>
          <cell r="C12330">
            <v>0</v>
          </cell>
          <cell r="D12330" t="str">
            <v/>
          </cell>
          <cell r="E12330">
            <v>0</v>
          </cell>
          <cell r="F12330">
            <v>0</v>
          </cell>
          <cell r="G12330">
            <v>0</v>
          </cell>
        </row>
        <row r="12331">
          <cell r="A12331" t="str">
            <v/>
          </cell>
          <cell r="B12331">
            <v>0</v>
          </cell>
          <cell r="C12331">
            <v>0</v>
          </cell>
          <cell r="D12331" t="str">
            <v/>
          </cell>
          <cell r="E12331">
            <v>0</v>
          </cell>
          <cell r="F12331">
            <v>0</v>
          </cell>
          <cell r="G12331">
            <v>0</v>
          </cell>
        </row>
        <row r="12332">
          <cell r="A12332" t="str">
            <v/>
          </cell>
          <cell r="B12332">
            <v>0</v>
          </cell>
          <cell r="C12332">
            <v>0</v>
          </cell>
          <cell r="D12332" t="str">
            <v/>
          </cell>
          <cell r="E12332">
            <v>0</v>
          </cell>
          <cell r="F12332">
            <v>0</v>
          </cell>
          <cell r="G12332">
            <v>0</v>
          </cell>
        </row>
        <row r="12333">
          <cell r="A12333" t="str">
            <v/>
          </cell>
          <cell r="B12333">
            <v>0</v>
          </cell>
          <cell r="C12333">
            <v>0</v>
          </cell>
          <cell r="D12333" t="str">
            <v/>
          </cell>
          <cell r="E12333">
            <v>0</v>
          </cell>
          <cell r="F12333">
            <v>0</v>
          </cell>
          <cell r="G12333">
            <v>0</v>
          </cell>
        </row>
        <row r="12334">
          <cell r="A12334" t="str">
            <v/>
          </cell>
          <cell r="B12334">
            <v>0</v>
          </cell>
          <cell r="C12334">
            <v>0</v>
          </cell>
          <cell r="D12334" t="str">
            <v/>
          </cell>
          <cell r="E12334">
            <v>0</v>
          </cell>
          <cell r="F12334">
            <v>0</v>
          </cell>
          <cell r="G12334">
            <v>0</v>
          </cell>
        </row>
        <row r="12335">
          <cell r="A12335" t="str">
            <v/>
          </cell>
          <cell r="B12335">
            <v>0</v>
          </cell>
          <cell r="C12335">
            <v>0</v>
          </cell>
          <cell r="D12335" t="str">
            <v/>
          </cell>
          <cell r="E12335">
            <v>0</v>
          </cell>
          <cell r="F12335">
            <v>0</v>
          </cell>
          <cell r="G12335">
            <v>0</v>
          </cell>
        </row>
        <row r="12336">
          <cell r="A12336">
            <v>0</v>
          </cell>
          <cell r="B12336">
            <v>0</v>
          </cell>
          <cell r="C12336">
            <v>0</v>
          </cell>
          <cell r="D12336">
            <v>0</v>
          </cell>
          <cell r="E12336">
            <v>0</v>
          </cell>
          <cell r="F12336" t="str">
            <v>Total B</v>
          </cell>
          <cell r="G12336">
            <v>0</v>
          </cell>
        </row>
        <row r="12337">
          <cell r="A12337">
            <v>0</v>
          </cell>
          <cell r="B12337">
            <v>0</v>
          </cell>
          <cell r="C12337" t="str">
            <v>C - EQUIPOS</v>
          </cell>
          <cell r="D12337">
            <v>0</v>
          </cell>
          <cell r="E12337">
            <v>0</v>
          </cell>
          <cell r="F12337">
            <v>0</v>
          </cell>
          <cell r="G12337">
            <v>0</v>
          </cell>
        </row>
        <row r="12338">
          <cell r="A12338" t="str">
            <v/>
          </cell>
          <cell r="B12338" t="str">
            <v/>
          </cell>
          <cell r="C12338">
            <v>0</v>
          </cell>
          <cell r="D12338" t="str">
            <v/>
          </cell>
          <cell r="E12338">
            <v>0</v>
          </cell>
          <cell r="F12338">
            <v>0</v>
          </cell>
          <cell r="G12338">
            <v>0</v>
          </cell>
        </row>
        <row r="12339">
          <cell r="A12339" t="str">
            <v/>
          </cell>
          <cell r="B12339" t="str">
            <v/>
          </cell>
          <cell r="C12339">
            <v>0</v>
          </cell>
          <cell r="D12339" t="str">
            <v/>
          </cell>
          <cell r="E12339">
            <v>0</v>
          </cell>
          <cell r="F12339">
            <v>0</v>
          </cell>
          <cell r="G12339">
            <v>0</v>
          </cell>
        </row>
        <row r="12340">
          <cell r="A12340" t="str">
            <v/>
          </cell>
          <cell r="B12340" t="str">
            <v/>
          </cell>
          <cell r="C12340">
            <v>0</v>
          </cell>
          <cell r="D12340" t="str">
            <v/>
          </cell>
          <cell r="E12340">
            <v>0</v>
          </cell>
          <cell r="F12340">
            <v>0</v>
          </cell>
          <cell r="G12340">
            <v>0</v>
          </cell>
        </row>
        <row r="12341">
          <cell r="A12341" t="str">
            <v/>
          </cell>
          <cell r="B12341" t="str">
            <v/>
          </cell>
          <cell r="C12341">
            <v>0</v>
          </cell>
          <cell r="D12341" t="str">
            <v/>
          </cell>
          <cell r="E12341">
            <v>0</v>
          </cell>
          <cell r="F12341">
            <v>0</v>
          </cell>
          <cell r="G12341">
            <v>0</v>
          </cell>
        </row>
        <row r="12342">
          <cell r="A12342" t="str">
            <v/>
          </cell>
          <cell r="B12342" t="str">
            <v/>
          </cell>
          <cell r="C12342">
            <v>0</v>
          </cell>
          <cell r="D12342" t="str">
            <v/>
          </cell>
          <cell r="E12342">
            <v>0</v>
          </cell>
          <cell r="F12342">
            <v>0</v>
          </cell>
          <cell r="G12342">
            <v>0</v>
          </cell>
        </row>
        <row r="12343">
          <cell r="A12343" t="str">
            <v/>
          </cell>
          <cell r="B12343" t="str">
            <v/>
          </cell>
          <cell r="C12343">
            <v>0</v>
          </cell>
          <cell r="D12343" t="str">
            <v/>
          </cell>
          <cell r="E12343">
            <v>0</v>
          </cell>
          <cell r="F12343">
            <v>0</v>
          </cell>
          <cell r="G12343">
            <v>0</v>
          </cell>
        </row>
        <row r="12344">
          <cell r="A12344" t="str">
            <v/>
          </cell>
          <cell r="B12344" t="str">
            <v/>
          </cell>
          <cell r="C12344">
            <v>0</v>
          </cell>
          <cell r="D12344" t="str">
            <v/>
          </cell>
          <cell r="E12344">
            <v>0</v>
          </cell>
          <cell r="F12344">
            <v>0</v>
          </cell>
          <cell r="G12344">
            <v>0</v>
          </cell>
        </row>
        <row r="12345">
          <cell r="A12345" t="str">
            <v/>
          </cell>
          <cell r="B12345" t="str">
            <v/>
          </cell>
          <cell r="C12345">
            <v>0</v>
          </cell>
          <cell r="D12345" t="str">
            <v/>
          </cell>
          <cell r="E12345">
            <v>0</v>
          </cell>
          <cell r="F12345">
            <v>0</v>
          </cell>
          <cell r="G12345">
            <v>0</v>
          </cell>
        </row>
        <row r="12346">
          <cell r="A12346" t="str">
            <v/>
          </cell>
          <cell r="B12346" t="str">
            <v/>
          </cell>
          <cell r="C12346">
            <v>0</v>
          </cell>
          <cell r="D12346" t="str">
            <v/>
          </cell>
          <cell r="E12346">
            <v>0</v>
          </cell>
          <cell r="F12346">
            <v>0</v>
          </cell>
          <cell r="G12346">
            <v>0</v>
          </cell>
        </row>
        <row r="12347">
          <cell r="A12347">
            <v>0</v>
          </cell>
          <cell r="B12347">
            <v>0</v>
          </cell>
          <cell r="C12347">
            <v>0</v>
          </cell>
          <cell r="D12347">
            <v>0</v>
          </cell>
          <cell r="E12347">
            <v>0</v>
          </cell>
          <cell r="F12347" t="str">
            <v>Total C</v>
          </cell>
          <cell r="G12347">
            <v>0</v>
          </cell>
        </row>
        <row r="12348">
          <cell r="A12348">
            <v>0</v>
          </cell>
          <cell r="B12348">
            <v>0</v>
          </cell>
          <cell r="C12348">
            <v>0</v>
          </cell>
          <cell r="D12348">
            <v>0</v>
          </cell>
          <cell r="E12348">
            <v>0</v>
          </cell>
          <cell r="F12348">
            <v>0</v>
          </cell>
          <cell r="G12348">
            <v>0</v>
          </cell>
        </row>
        <row r="12349">
          <cell r="A12349" t="str">
            <v/>
          </cell>
          <cell r="B12349" t="str">
            <v/>
          </cell>
          <cell r="C12349">
            <v>0</v>
          </cell>
          <cell r="D12349" t="str">
            <v>Costo  Neto</v>
          </cell>
          <cell r="E12349">
            <v>0</v>
          </cell>
          <cell r="F12349" t="str">
            <v>Total D=A+B+C</v>
          </cell>
          <cell r="G12349">
            <v>0</v>
          </cell>
        </row>
        <row r="12351">
          <cell r="A12351" t="str">
            <v>ANALISIS DE PRECIOS</v>
          </cell>
          <cell r="B12351">
            <v>0</v>
          </cell>
          <cell r="C12351">
            <v>0</v>
          </cell>
          <cell r="D12351">
            <v>0</v>
          </cell>
          <cell r="E12351">
            <v>0</v>
          </cell>
          <cell r="F12351">
            <v>0</v>
          </cell>
          <cell r="G12351">
            <v>0</v>
          </cell>
        </row>
        <row r="12352">
          <cell r="A12352" t="str">
            <v>COMITENTE:</v>
          </cell>
          <cell r="B12352" t="str">
            <v>DIRECCIÓN DE ARQUITECTURA</v>
          </cell>
          <cell r="C12352">
            <v>0</v>
          </cell>
          <cell r="D12352">
            <v>0</v>
          </cell>
          <cell r="E12352">
            <v>0</v>
          </cell>
          <cell r="F12352">
            <v>0</v>
          </cell>
          <cell r="G12352">
            <v>0</v>
          </cell>
        </row>
        <row r="12353">
          <cell r="A12353" t="str">
            <v>CONTRATISTA:</v>
          </cell>
          <cell r="B12353" t="str">
            <v>FUNCIONALES SIGOP</v>
          </cell>
          <cell r="C12353">
            <v>0</v>
          </cell>
          <cell r="D12353">
            <v>0</v>
          </cell>
          <cell r="E12353">
            <v>0</v>
          </cell>
          <cell r="F12353">
            <v>0</v>
          </cell>
          <cell r="G12353">
            <v>0</v>
          </cell>
        </row>
        <row r="12354">
          <cell r="A12354" t="str">
            <v>OBRA:</v>
          </cell>
          <cell r="B12354" t="str">
            <v>PRUEBA PLANILLA DE MEDICION</v>
          </cell>
          <cell r="C12354">
            <v>0</v>
          </cell>
          <cell r="D12354">
            <v>0</v>
          </cell>
          <cell r="E12354">
            <v>0</v>
          </cell>
          <cell r="F12354" t="str">
            <v>PRECIOS A:</v>
          </cell>
          <cell r="G12354">
            <v>0</v>
          </cell>
        </row>
        <row r="12355">
          <cell r="A12355" t="str">
            <v>UBICACIÓN:</v>
          </cell>
          <cell r="B12355" t="str">
            <v>CENTRO CIVICO</v>
          </cell>
          <cell r="C12355">
            <v>0</v>
          </cell>
          <cell r="D12355">
            <v>0</v>
          </cell>
          <cell r="E12355">
            <v>0</v>
          </cell>
          <cell r="F12355">
            <v>0</v>
          </cell>
          <cell r="G12355">
            <v>0</v>
          </cell>
        </row>
        <row r="12356">
          <cell r="A12356" t="str">
            <v>RUBRO:</v>
          </cell>
          <cell r="B12356" t="str">
            <v/>
          </cell>
          <cell r="C12356" t="str">
            <v/>
          </cell>
          <cell r="D12356">
            <v>0</v>
          </cell>
          <cell r="E12356">
            <v>0</v>
          </cell>
          <cell r="F12356">
            <v>0</v>
          </cell>
          <cell r="G12356">
            <v>0</v>
          </cell>
        </row>
        <row r="12357">
          <cell r="A12357" t="str">
            <v>ITEM:</v>
          </cell>
          <cell r="B12357" t="str">
            <v/>
          </cell>
          <cell r="C12357" t="str">
            <v/>
          </cell>
          <cell r="D12357">
            <v>0</v>
          </cell>
          <cell r="E12357">
            <v>0</v>
          </cell>
          <cell r="F12357" t="str">
            <v>UNIDAD:</v>
          </cell>
          <cell r="G12357" t="str">
            <v/>
          </cell>
        </row>
        <row r="12358">
          <cell r="A12358">
            <v>0</v>
          </cell>
          <cell r="B12358">
            <v>0</v>
          </cell>
          <cell r="C12358">
            <v>0</v>
          </cell>
          <cell r="D12358">
            <v>0</v>
          </cell>
          <cell r="E12358">
            <v>0</v>
          </cell>
          <cell r="F12358">
            <v>0</v>
          </cell>
          <cell r="G12358">
            <v>0</v>
          </cell>
        </row>
        <row r="12359">
          <cell r="A12359" t="str">
            <v>DATOS REDETERMINACION</v>
          </cell>
          <cell r="B12359">
            <v>0</v>
          </cell>
          <cell r="C12359" t="str">
            <v>DESIGNACION</v>
          </cell>
          <cell r="D12359" t="str">
            <v>U</v>
          </cell>
          <cell r="E12359" t="str">
            <v>Cantidad</v>
          </cell>
          <cell r="F12359" t="str">
            <v>$ Unitarios</v>
          </cell>
          <cell r="G12359" t="str">
            <v>$ Parcial</v>
          </cell>
        </row>
        <row r="12360">
          <cell r="A12360" t="str">
            <v>CÓDIGO</v>
          </cell>
          <cell r="B12360" t="str">
            <v>DESCRIPCIÓN</v>
          </cell>
          <cell r="C12360">
            <v>0</v>
          </cell>
          <cell r="D12360">
            <v>0</v>
          </cell>
          <cell r="E12360">
            <v>0</v>
          </cell>
          <cell r="F12360">
            <v>0</v>
          </cell>
          <cell r="G12360">
            <v>0</v>
          </cell>
        </row>
        <row r="12361">
          <cell r="A12361">
            <v>0</v>
          </cell>
          <cell r="B12361">
            <v>0</v>
          </cell>
          <cell r="C12361" t="str">
            <v>A - MATERIALES</v>
          </cell>
          <cell r="D12361">
            <v>0</v>
          </cell>
          <cell r="E12361">
            <v>0</v>
          </cell>
          <cell r="F12361">
            <v>0</v>
          </cell>
          <cell r="G12361">
            <v>0</v>
          </cell>
        </row>
        <row r="12362">
          <cell r="A12362" t="str">
            <v/>
          </cell>
          <cell r="B12362" t="str">
            <v/>
          </cell>
          <cell r="C12362">
            <v>0</v>
          </cell>
          <cell r="D12362" t="str">
            <v/>
          </cell>
          <cell r="E12362">
            <v>0</v>
          </cell>
          <cell r="F12362">
            <v>0</v>
          </cell>
          <cell r="G12362">
            <v>0</v>
          </cell>
        </row>
        <row r="12363">
          <cell r="A12363" t="str">
            <v/>
          </cell>
          <cell r="B12363" t="str">
            <v/>
          </cell>
          <cell r="C12363">
            <v>0</v>
          </cell>
          <cell r="D12363" t="str">
            <v/>
          </cell>
          <cell r="E12363">
            <v>0</v>
          </cell>
          <cell r="F12363">
            <v>0</v>
          </cell>
          <cell r="G12363">
            <v>0</v>
          </cell>
        </row>
        <row r="12364">
          <cell r="A12364" t="str">
            <v/>
          </cell>
          <cell r="B12364" t="str">
            <v/>
          </cell>
          <cell r="C12364">
            <v>0</v>
          </cell>
          <cell r="D12364" t="str">
            <v/>
          </cell>
          <cell r="E12364">
            <v>0</v>
          </cell>
          <cell r="F12364">
            <v>0</v>
          </cell>
          <cell r="G12364">
            <v>0</v>
          </cell>
        </row>
        <row r="12365">
          <cell r="A12365" t="str">
            <v/>
          </cell>
          <cell r="B12365" t="str">
            <v/>
          </cell>
          <cell r="C12365">
            <v>0</v>
          </cell>
          <cell r="D12365" t="str">
            <v/>
          </cell>
          <cell r="E12365">
            <v>0</v>
          </cell>
          <cell r="F12365">
            <v>0</v>
          </cell>
          <cell r="G12365">
            <v>0</v>
          </cell>
        </row>
        <row r="12366">
          <cell r="A12366" t="str">
            <v/>
          </cell>
          <cell r="B12366" t="str">
            <v/>
          </cell>
          <cell r="C12366">
            <v>0</v>
          </cell>
          <cell r="D12366" t="str">
            <v/>
          </cell>
          <cell r="E12366">
            <v>0</v>
          </cell>
          <cell r="F12366">
            <v>0</v>
          </cell>
          <cell r="G12366">
            <v>0</v>
          </cell>
        </row>
        <row r="12367">
          <cell r="A12367" t="str">
            <v/>
          </cell>
          <cell r="B12367" t="str">
            <v/>
          </cell>
          <cell r="C12367">
            <v>0</v>
          </cell>
          <cell r="D12367" t="str">
            <v/>
          </cell>
          <cell r="E12367">
            <v>0</v>
          </cell>
          <cell r="F12367">
            <v>0</v>
          </cell>
          <cell r="G12367">
            <v>0</v>
          </cell>
        </row>
        <row r="12368">
          <cell r="A12368" t="str">
            <v/>
          </cell>
          <cell r="B12368" t="str">
            <v/>
          </cell>
          <cell r="C12368">
            <v>0</v>
          </cell>
          <cell r="D12368" t="str">
            <v/>
          </cell>
          <cell r="E12368">
            <v>0</v>
          </cell>
          <cell r="F12368">
            <v>0</v>
          </cell>
          <cell r="G12368">
            <v>0</v>
          </cell>
        </row>
        <row r="12369">
          <cell r="A12369" t="str">
            <v/>
          </cell>
          <cell r="B12369" t="str">
            <v/>
          </cell>
          <cell r="C12369">
            <v>0</v>
          </cell>
          <cell r="D12369" t="str">
            <v/>
          </cell>
          <cell r="E12369">
            <v>0</v>
          </cell>
          <cell r="F12369">
            <v>0</v>
          </cell>
          <cell r="G12369">
            <v>0</v>
          </cell>
        </row>
        <row r="12370">
          <cell r="A12370" t="str">
            <v/>
          </cell>
          <cell r="B12370" t="str">
            <v/>
          </cell>
          <cell r="C12370">
            <v>0</v>
          </cell>
          <cell r="D12370" t="str">
            <v/>
          </cell>
          <cell r="E12370">
            <v>0</v>
          </cell>
          <cell r="F12370">
            <v>0</v>
          </cell>
          <cell r="G12370">
            <v>0</v>
          </cell>
        </row>
        <row r="12371">
          <cell r="A12371" t="str">
            <v/>
          </cell>
          <cell r="B12371" t="str">
            <v/>
          </cell>
          <cell r="C12371">
            <v>0</v>
          </cell>
          <cell r="D12371" t="str">
            <v/>
          </cell>
          <cell r="E12371">
            <v>0</v>
          </cell>
          <cell r="F12371">
            <v>0</v>
          </cell>
          <cell r="G12371">
            <v>0</v>
          </cell>
        </row>
        <row r="12372">
          <cell r="A12372" t="str">
            <v/>
          </cell>
          <cell r="B12372" t="str">
            <v/>
          </cell>
          <cell r="C12372">
            <v>0</v>
          </cell>
          <cell r="D12372" t="str">
            <v/>
          </cell>
          <cell r="E12372">
            <v>0</v>
          </cell>
          <cell r="F12372">
            <v>0</v>
          </cell>
          <cell r="G12372">
            <v>0</v>
          </cell>
        </row>
        <row r="12373">
          <cell r="A12373" t="str">
            <v/>
          </cell>
          <cell r="B12373" t="str">
            <v/>
          </cell>
          <cell r="C12373">
            <v>0</v>
          </cell>
          <cell r="D12373" t="str">
            <v/>
          </cell>
          <cell r="E12373">
            <v>0</v>
          </cell>
          <cell r="F12373">
            <v>0</v>
          </cell>
          <cell r="G12373">
            <v>0</v>
          </cell>
        </row>
        <row r="12374">
          <cell r="A12374" t="str">
            <v/>
          </cell>
          <cell r="B12374" t="str">
            <v/>
          </cell>
          <cell r="C12374">
            <v>0</v>
          </cell>
          <cell r="D12374" t="str">
            <v/>
          </cell>
          <cell r="E12374">
            <v>0</v>
          </cell>
          <cell r="F12374">
            <v>0</v>
          </cell>
          <cell r="G12374">
            <v>0</v>
          </cell>
        </row>
        <row r="12375">
          <cell r="A12375" t="str">
            <v/>
          </cell>
          <cell r="B12375" t="str">
            <v/>
          </cell>
          <cell r="C12375">
            <v>0</v>
          </cell>
          <cell r="D12375" t="str">
            <v/>
          </cell>
          <cell r="E12375">
            <v>0</v>
          </cell>
          <cell r="F12375">
            <v>0</v>
          </cell>
          <cell r="G12375">
            <v>0</v>
          </cell>
        </row>
        <row r="12376">
          <cell r="A12376">
            <v>0</v>
          </cell>
          <cell r="B12376">
            <v>0</v>
          </cell>
          <cell r="C12376">
            <v>0</v>
          </cell>
          <cell r="D12376">
            <v>0</v>
          </cell>
          <cell r="E12376">
            <v>0</v>
          </cell>
          <cell r="F12376" t="str">
            <v>Total A</v>
          </cell>
          <cell r="G12376">
            <v>0</v>
          </cell>
        </row>
        <row r="12377">
          <cell r="A12377">
            <v>0</v>
          </cell>
          <cell r="B12377">
            <v>0</v>
          </cell>
          <cell r="C12377" t="str">
            <v>B - MANO DE OBRA</v>
          </cell>
          <cell r="D12377">
            <v>0</v>
          </cell>
          <cell r="E12377">
            <v>0</v>
          </cell>
          <cell r="F12377">
            <v>0</v>
          </cell>
          <cell r="G12377">
            <v>0</v>
          </cell>
        </row>
        <row r="12378">
          <cell r="A12378" t="str">
            <v/>
          </cell>
          <cell r="B12378">
            <v>0</v>
          </cell>
          <cell r="C12378">
            <v>0</v>
          </cell>
          <cell r="D12378" t="str">
            <v/>
          </cell>
          <cell r="E12378">
            <v>0</v>
          </cell>
          <cell r="F12378">
            <v>0</v>
          </cell>
          <cell r="G12378">
            <v>0</v>
          </cell>
        </row>
        <row r="12379">
          <cell r="A12379" t="str">
            <v/>
          </cell>
          <cell r="B12379">
            <v>0</v>
          </cell>
          <cell r="C12379">
            <v>0</v>
          </cell>
          <cell r="D12379" t="str">
            <v/>
          </cell>
          <cell r="E12379">
            <v>0</v>
          </cell>
          <cell r="F12379">
            <v>0</v>
          </cell>
          <cell r="G12379">
            <v>0</v>
          </cell>
        </row>
        <row r="12380">
          <cell r="A12380" t="str">
            <v/>
          </cell>
          <cell r="B12380">
            <v>0</v>
          </cell>
          <cell r="C12380">
            <v>0</v>
          </cell>
          <cell r="D12380" t="str">
            <v/>
          </cell>
          <cell r="E12380">
            <v>0</v>
          </cell>
          <cell r="F12380">
            <v>0</v>
          </cell>
          <cell r="G12380">
            <v>0</v>
          </cell>
        </row>
        <row r="12381">
          <cell r="A12381" t="str">
            <v/>
          </cell>
          <cell r="B12381">
            <v>0</v>
          </cell>
          <cell r="C12381">
            <v>0</v>
          </cell>
          <cell r="D12381" t="str">
            <v/>
          </cell>
          <cell r="E12381">
            <v>0</v>
          </cell>
          <cell r="F12381">
            <v>0</v>
          </cell>
          <cell r="G12381">
            <v>0</v>
          </cell>
        </row>
        <row r="12382">
          <cell r="A12382" t="str">
            <v/>
          </cell>
          <cell r="B12382">
            <v>0</v>
          </cell>
          <cell r="C12382">
            <v>0</v>
          </cell>
          <cell r="D12382" t="str">
            <v/>
          </cell>
          <cell r="E12382">
            <v>0</v>
          </cell>
          <cell r="F12382">
            <v>0</v>
          </cell>
          <cell r="G12382">
            <v>0</v>
          </cell>
        </row>
        <row r="12383">
          <cell r="A12383" t="str">
            <v/>
          </cell>
          <cell r="B12383">
            <v>0</v>
          </cell>
          <cell r="C12383">
            <v>0</v>
          </cell>
          <cell r="D12383" t="str">
            <v/>
          </cell>
          <cell r="E12383">
            <v>0</v>
          </cell>
          <cell r="F12383">
            <v>0</v>
          </cell>
          <cell r="G12383">
            <v>0</v>
          </cell>
        </row>
        <row r="12384">
          <cell r="A12384" t="str">
            <v/>
          </cell>
          <cell r="B12384">
            <v>0</v>
          </cell>
          <cell r="C12384">
            <v>0</v>
          </cell>
          <cell r="D12384" t="str">
            <v/>
          </cell>
          <cell r="E12384">
            <v>0</v>
          </cell>
          <cell r="F12384">
            <v>0</v>
          </cell>
          <cell r="G12384">
            <v>0</v>
          </cell>
        </row>
        <row r="12385">
          <cell r="A12385" t="str">
            <v/>
          </cell>
          <cell r="B12385">
            <v>0</v>
          </cell>
          <cell r="C12385">
            <v>0</v>
          </cell>
          <cell r="D12385" t="str">
            <v/>
          </cell>
          <cell r="E12385">
            <v>0</v>
          </cell>
          <cell r="F12385">
            <v>0</v>
          </cell>
          <cell r="G12385">
            <v>0</v>
          </cell>
        </row>
        <row r="12386">
          <cell r="A12386">
            <v>0</v>
          </cell>
          <cell r="B12386">
            <v>0</v>
          </cell>
          <cell r="C12386">
            <v>0</v>
          </cell>
          <cell r="D12386">
            <v>0</v>
          </cell>
          <cell r="E12386">
            <v>0</v>
          </cell>
          <cell r="F12386" t="str">
            <v>Total B</v>
          </cell>
          <cell r="G12386">
            <v>0</v>
          </cell>
        </row>
        <row r="12387">
          <cell r="A12387">
            <v>0</v>
          </cell>
          <cell r="B12387">
            <v>0</v>
          </cell>
          <cell r="C12387" t="str">
            <v>C - EQUIPOS</v>
          </cell>
          <cell r="D12387">
            <v>0</v>
          </cell>
          <cell r="E12387">
            <v>0</v>
          </cell>
          <cell r="F12387">
            <v>0</v>
          </cell>
          <cell r="G12387">
            <v>0</v>
          </cell>
        </row>
        <row r="12388">
          <cell r="A12388" t="str">
            <v/>
          </cell>
          <cell r="B12388" t="str">
            <v/>
          </cell>
          <cell r="C12388">
            <v>0</v>
          </cell>
          <cell r="D12388" t="str">
            <v/>
          </cell>
          <cell r="E12388">
            <v>0</v>
          </cell>
          <cell r="F12388">
            <v>0</v>
          </cell>
          <cell r="G12388">
            <v>0</v>
          </cell>
        </row>
        <row r="12389">
          <cell r="A12389" t="str">
            <v/>
          </cell>
          <cell r="B12389" t="str">
            <v/>
          </cell>
          <cell r="C12389">
            <v>0</v>
          </cell>
          <cell r="D12389" t="str">
            <v/>
          </cell>
          <cell r="E12389">
            <v>0</v>
          </cell>
          <cell r="F12389">
            <v>0</v>
          </cell>
          <cell r="G12389">
            <v>0</v>
          </cell>
        </row>
        <row r="12390">
          <cell r="A12390" t="str">
            <v/>
          </cell>
          <cell r="B12390" t="str">
            <v/>
          </cell>
          <cell r="C12390">
            <v>0</v>
          </cell>
          <cell r="D12390" t="str">
            <v/>
          </cell>
          <cell r="E12390">
            <v>0</v>
          </cell>
          <cell r="F12390">
            <v>0</v>
          </cell>
          <cell r="G12390">
            <v>0</v>
          </cell>
        </row>
        <row r="12391">
          <cell r="A12391" t="str">
            <v/>
          </cell>
          <cell r="B12391" t="str">
            <v/>
          </cell>
          <cell r="C12391">
            <v>0</v>
          </cell>
          <cell r="D12391" t="str">
            <v/>
          </cell>
          <cell r="E12391">
            <v>0</v>
          </cell>
          <cell r="F12391">
            <v>0</v>
          </cell>
          <cell r="G12391">
            <v>0</v>
          </cell>
        </row>
        <row r="12392">
          <cell r="A12392" t="str">
            <v/>
          </cell>
          <cell r="B12392" t="str">
            <v/>
          </cell>
          <cell r="C12392">
            <v>0</v>
          </cell>
          <cell r="D12392" t="str">
            <v/>
          </cell>
          <cell r="E12392">
            <v>0</v>
          </cell>
          <cell r="F12392">
            <v>0</v>
          </cell>
          <cell r="G12392">
            <v>0</v>
          </cell>
        </row>
        <row r="12393">
          <cell r="A12393" t="str">
            <v/>
          </cell>
          <cell r="B12393" t="str">
            <v/>
          </cell>
          <cell r="C12393">
            <v>0</v>
          </cell>
          <cell r="D12393" t="str">
            <v/>
          </cell>
          <cell r="E12393">
            <v>0</v>
          </cell>
          <cell r="F12393">
            <v>0</v>
          </cell>
          <cell r="G12393">
            <v>0</v>
          </cell>
        </row>
        <row r="12394">
          <cell r="A12394" t="str">
            <v/>
          </cell>
          <cell r="B12394" t="str">
            <v/>
          </cell>
          <cell r="C12394">
            <v>0</v>
          </cell>
          <cell r="D12394" t="str">
            <v/>
          </cell>
          <cell r="E12394">
            <v>0</v>
          </cell>
          <cell r="F12394">
            <v>0</v>
          </cell>
          <cell r="G12394">
            <v>0</v>
          </cell>
        </row>
        <row r="12395">
          <cell r="A12395" t="str">
            <v/>
          </cell>
          <cell r="B12395" t="str">
            <v/>
          </cell>
          <cell r="C12395">
            <v>0</v>
          </cell>
          <cell r="D12395" t="str">
            <v/>
          </cell>
          <cell r="E12395">
            <v>0</v>
          </cell>
          <cell r="F12395">
            <v>0</v>
          </cell>
          <cell r="G12395">
            <v>0</v>
          </cell>
        </row>
        <row r="12396">
          <cell r="A12396" t="str">
            <v/>
          </cell>
          <cell r="B12396" t="str">
            <v/>
          </cell>
          <cell r="C12396">
            <v>0</v>
          </cell>
          <cell r="D12396" t="str">
            <v/>
          </cell>
          <cell r="E12396">
            <v>0</v>
          </cell>
          <cell r="F12396">
            <v>0</v>
          </cell>
          <cell r="G12396">
            <v>0</v>
          </cell>
        </row>
        <row r="12397">
          <cell r="A12397">
            <v>0</v>
          </cell>
          <cell r="B12397">
            <v>0</v>
          </cell>
          <cell r="C12397">
            <v>0</v>
          </cell>
          <cell r="D12397">
            <v>0</v>
          </cell>
          <cell r="E12397">
            <v>0</v>
          </cell>
          <cell r="F12397" t="str">
            <v>Total C</v>
          </cell>
          <cell r="G12397">
            <v>0</v>
          </cell>
        </row>
        <row r="12398">
          <cell r="A12398">
            <v>0</v>
          </cell>
          <cell r="B12398">
            <v>0</v>
          </cell>
          <cell r="C12398">
            <v>0</v>
          </cell>
          <cell r="D12398">
            <v>0</v>
          </cell>
          <cell r="E12398">
            <v>0</v>
          </cell>
          <cell r="F12398">
            <v>0</v>
          </cell>
          <cell r="G12398">
            <v>0</v>
          </cell>
        </row>
        <row r="12399">
          <cell r="A12399" t="str">
            <v/>
          </cell>
          <cell r="B12399" t="str">
            <v/>
          </cell>
          <cell r="C12399">
            <v>0</v>
          </cell>
          <cell r="D12399" t="str">
            <v>Costo  Neto</v>
          </cell>
          <cell r="E12399">
            <v>0</v>
          </cell>
          <cell r="F12399" t="str">
            <v>Total D=A+B+C</v>
          </cell>
          <cell r="G12399">
            <v>0</v>
          </cell>
        </row>
        <row r="12401">
          <cell r="A12401" t="str">
            <v>ANALISIS DE PRECIOS</v>
          </cell>
          <cell r="B12401">
            <v>0</v>
          </cell>
          <cell r="C12401">
            <v>0</v>
          </cell>
          <cell r="D12401">
            <v>0</v>
          </cell>
          <cell r="E12401">
            <v>0</v>
          </cell>
          <cell r="F12401">
            <v>0</v>
          </cell>
          <cell r="G12401">
            <v>0</v>
          </cell>
        </row>
        <row r="12402">
          <cell r="A12402" t="str">
            <v>COMITENTE:</v>
          </cell>
          <cell r="B12402" t="str">
            <v>DIRECCIÓN DE ARQUITECTURA</v>
          </cell>
          <cell r="C12402">
            <v>0</v>
          </cell>
          <cell r="D12402">
            <v>0</v>
          </cell>
          <cell r="E12402">
            <v>0</v>
          </cell>
          <cell r="F12402">
            <v>0</v>
          </cell>
          <cell r="G12402">
            <v>0</v>
          </cell>
        </row>
        <row r="12403">
          <cell r="A12403" t="str">
            <v>CONTRATISTA:</v>
          </cell>
          <cell r="B12403" t="str">
            <v>FUNCIONALES SIGOP</v>
          </cell>
          <cell r="C12403">
            <v>0</v>
          </cell>
          <cell r="D12403">
            <v>0</v>
          </cell>
          <cell r="E12403">
            <v>0</v>
          </cell>
          <cell r="F12403">
            <v>0</v>
          </cell>
          <cell r="G12403">
            <v>0</v>
          </cell>
        </row>
        <row r="12404">
          <cell r="A12404" t="str">
            <v>OBRA:</v>
          </cell>
          <cell r="B12404" t="str">
            <v>PRUEBA PLANILLA DE MEDICION</v>
          </cell>
          <cell r="C12404">
            <v>0</v>
          </cell>
          <cell r="D12404">
            <v>0</v>
          </cell>
          <cell r="E12404">
            <v>0</v>
          </cell>
          <cell r="F12404" t="str">
            <v>PRECIOS A:</v>
          </cell>
          <cell r="G12404">
            <v>0</v>
          </cell>
        </row>
        <row r="12405">
          <cell r="A12405" t="str">
            <v>UBICACIÓN:</v>
          </cell>
          <cell r="B12405" t="str">
            <v>CENTRO CIVICO</v>
          </cell>
          <cell r="C12405">
            <v>0</v>
          </cell>
          <cell r="D12405">
            <v>0</v>
          </cell>
          <cell r="E12405">
            <v>0</v>
          </cell>
          <cell r="F12405">
            <v>0</v>
          </cell>
          <cell r="G12405">
            <v>0</v>
          </cell>
        </row>
        <row r="12406">
          <cell r="A12406" t="str">
            <v>RUBRO:</v>
          </cell>
          <cell r="B12406" t="str">
            <v/>
          </cell>
          <cell r="C12406" t="str">
            <v/>
          </cell>
          <cell r="D12406">
            <v>0</v>
          </cell>
          <cell r="E12406">
            <v>0</v>
          </cell>
          <cell r="F12406">
            <v>0</v>
          </cell>
          <cell r="G12406">
            <v>0</v>
          </cell>
        </row>
        <row r="12407">
          <cell r="A12407" t="str">
            <v>ITEM:</v>
          </cell>
          <cell r="B12407" t="str">
            <v/>
          </cell>
          <cell r="C12407" t="str">
            <v/>
          </cell>
          <cell r="D12407">
            <v>0</v>
          </cell>
          <cell r="E12407">
            <v>0</v>
          </cell>
          <cell r="F12407" t="str">
            <v>UNIDAD:</v>
          </cell>
          <cell r="G12407" t="str">
            <v/>
          </cell>
        </row>
        <row r="12408">
          <cell r="A12408">
            <v>0</v>
          </cell>
          <cell r="B12408">
            <v>0</v>
          </cell>
          <cell r="C12408">
            <v>0</v>
          </cell>
          <cell r="D12408">
            <v>0</v>
          </cell>
          <cell r="E12408">
            <v>0</v>
          </cell>
          <cell r="F12408">
            <v>0</v>
          </cell>
          <cell r="G12408">
            <v>0</v>
          </cell>
        </row>
        <row r="12409">
          <cell r="A12409" t="str">
            <v>DATOS REDETERMINACION</v>
          </cell>
          <cell r="B12409">
            <v>0</v>
          </cell>
          <cell r="C12409" t="str">
            <v>DESIGNACION</v>
          </cell>
          <cell r="D12409" t="str">
            <v>U</v>
          </cell>
          <cell r="E12409" t="str">
            <v>Cantidad</v>
          </cell>
          <cell r="F12409" t="str">
            <v>$ Unitarios</v>
          </cell>
          <cell r="G12409" t="str">
            <v>$ Parcial</v>
          </cell>
        </row>
        <row r="12410">
          <cell r="A12410" t="str">
            <v>CÓDIGO</v>
          </cell>
          <cell r="B12410" t="str">
            <v>DESCRIPCIÓN</v>
          </cell>
          <cell r="C12410">
            <v>0</v>
          </cell>
          <cell r="D12410">
            <v>0</v>
          </cell>
          <cell r="E12410">
            <v>0</v>
          </cell>
          <cell r="F12410">
            <v>0</v>
          </cell>
          <cell r="G12410">
            <v>0</v>
          </cell>
        </row>
        <row r="12411">
          <cell r="A12411">
            <v>0</v>
          </cell>
          <cell r="B12411">
            <v>0</v>
          </cell>
          <cell r="C12411" t="str">
            <v>A - MATERIALES</v>
          </cell>
          <cell r="D12411">
            <v>0</v>
          </cell>
          <cell r="E12411">
            <v>0</v>
          </cell>
          <cell r="F12411">
            <v>0</v>
          </cell>
          <cell r="G12411">
            <v>0</v>
          </cell>
        </row>
        <row r="12412">
          <cell r="A12412" t="str">
            <v/>
          </cell>
          <cell r="B12412" t="str">
            <v/>
          </cell>
          <cell r="C12412">
            <v>0</v>
          </cell>
          <cell r="D12412" t="str">
            <v/>
          </cell>
          <cell r="E12412">
            <v>0</v>
          </cell>
          <cell r="F12412">
            <v>0</v>
          </cell>
          <cell r="G12412">
            <v>0</v>
          </cell>
        </row>
        <row r="12413">
          <cell r="A12413" t="str">
            <v/>
          </cell>
          <cell r="B12413" t="str">
            <v/>
          </cell>
          <cell r="C12413">
            <v>0</v>
          </cell>
          <cell r="D12413" t="str">
            <v/>
          </cell>
          <cell r="E12413">
            <v>0</v>
          </cell>
          <cell r="F12413">
            <v>0</v>
          </cell>
          <cell r="G12413">
            <v>0</v>
          </cell>
        </row>
        <row r="12414">
          <cell r="A12414" t="str">
            <v/>
          </cell>
          <cell r="B12414" t="str">
            <v/>
          </cell>
          <cell r="C12414">
            <v>0</v>
          </cell>
          <cell r="D12414" t="str">
            <v/>
          </cell>
          <cell r="E12414">
            <v>0</v>
          </cell>
          <cell r="F12414">
            <v>0</v>
          </cell>
          <cell r="G12414">
            <v>0</v>
          </cell>
        </row>
        <row r="12415">
          <cell r="A12415" t="str">
            <v/>
          </cell>
          <cell r="B12415" t="str">
            <v/>
          </cell>
          <cell r="C12415">
            <v>0</v>
          </cell>
          <cell r="D12415" t="str">
            <v/>
          </cell>
          <cell r="E12415">
            <v>0</v>
          </cell>
          <cell r="F12415">
            <v>0</v>
          </cell>
          <cell r="G12415">
            <v>0</v>
          </cell>
        </row>
        <row r="12416">
          <cell r="A12416" t="str">
            <v/>
          </cell>
          <cell r="B12416" t="str">
            <v/>
          </cell>
          <cell r="C12416">
            <v>0</v>
          </cell>
          <cell r="D12416" t="str">
            <v/>
          </cell>
          <cell r="E12416">
            <v>0</v>
          </cell>
          <cell r="F12416">
            <v>0</v>
          </cell>
          <cell r="G12416">
            <v>0</v>
          </cell>
        </row>
        <row r="12417">
          <cell r="A12417" t="str">
            <v/>
          </cell>
          <cell r="B12417" t="str">
            <v/>
          </cell>
          <cell r="C12417">
            <v>0</v>
          </cell>
          <cell r="D12417" t="str">
            <v/>
          </cell>
          <cell r="E12417">
            <v>0</v>
          </cell>
          <cell r="F12417">
            <v>0</v>
          </cell>
          <cell r="G12417">
            <v>0</v>
          </cell>
        </row>
        <row r="12418">
          <cell r="A12418" t="str">
            <v/>
          </cell>
          <cell r="B12418" t="str">
            <v/>
          </cell>
          <cell r="C12418">
            <v>0</v>
          </cell>
          <cell r="D12418" t="str">
            <v/>
          </cell>
          <cell r="E12418">
            <v>0</v>
          </cell>
          <cell r="F12418">
            <v>0</v>
          </cell>
          <cell r="G12418">
            <v>0</v>
          </cell>
        </row>
        <row r="12419">
          <cell r="A12419" t="str">
            <v/>
          </cell>
          <cell r="B12419" t="str">
            <v/>
          </cell>
          <cell r="C12419">
            <v>0</v>
          </cell>
          <cell r="D12419" t="str">
            <v/>
          </cell>
          <cell r="E12419">
            <v>0</v>
          </cell>
          <cell r="F12419">
            <v>0</v>
          </cell>
          <cell r="G12419">
            <v>0</v>
          </cell>
        </row>
        <row r="12420">
          <cell r="A12420" t="str">
            <v/>
          </cell>
          <cell r="B12420" t="str">
            <v/>
          </cell>
          <cell r="C12420">
            <v>0</v>
          </cell>
          <cell r="D12420" t="str">
            <v/>
          </cell>
          <cell r="E12420">
            <v>0</v>
          </cell>
          <cell r="F12420">
            <v>0</v>
          </cell>
          <cell r="G12420">
            <v>0</v>
          </cell>
        </row>
        <row r="12421">
          <cell r="A12421" t="str">
            <v/>
          </cell>
          <cell r="B12421" t="str">
            <v/>
          </cell>
          <cell r="C12421">
            <v>0</v>
          </cell>
          <cell r="D12421" t="str">
            <v/>
          </cell>
          <cell r="E12421">
            <v>0</v>
          </cell>
          <cell r="F12421">
            <v>0</v>
          </cell>
          <cell r="G12421">
            <v>0</v>
          </cell>
        </row>
        <row r="12422">
          <cell r="A12422" t="str">
            <v/>
          </cell>
          <cell r="B12422" t="str">
            <v/>
          </cell>
          <cell r="C12422">
            <v>0</v>
          </cell>
          <cell r="D12422" t="str">
            <v/>
          </cell>
          <cell r="E12422">
            <v>0</v>
          </cell>
          <cell r="F12422">
            <v>0</v>
          </cell>
          <cell r="G12422">
            <v>0</v>
          </cell>
        </row>
        <row r="12423">
          <cell r="A12423" t="str">
            <v/>
          </cell>
          <cell r="B12423" t="str">
            <v/>
          </cell>
          <cell r="C12423">
            <v>0</v>
          </cell>
          <cell r="D12423" t="str">
            <v/>
          </cell>
          <cell r="E12423">
            <v>0</v>
          </cell>
          <cell r="F12423">
            <v>0</v>
          </cell>
          <cell r="G12423">
            <v>0</v>
          </cell>
        </row>
        <row r="12424">
          <cell r="A12424" t="str">
            <v/>
          </cell>
          <cell r="B12424" t="str">
            <v/>
          </cell>
          <cell r="C12424">
            <v>0</v>
          </cell>
          <cell r="D12424" t="str">
            <v/>
          </cell>
          <cell r="E12424">
            <v>0</v>
          </cell>
          <cell r="F12424">
            <v>0</v>
          </cell>
          <cell r="G12424">
            <v>0</v>
          </cell>
        </row>
        <row r="12425">
          <cell r="A12425" t="str">
            <v/>
          </cell>
          <cell r="B12425" t="str">
            <v/>
          </cell>
          <cell r="C12425">
            <v>0</v>
          </cell>
          <cell r="D12425" t="str">
            <v/>
          </cell>
          <cell r="E12425">
            <v>0</v>
          </cell>
          <cell r="F12425">
            <v>0</v>
          </cell>
          <cell r="G12425">
            <v>0</v>
          </cell>
        </row>
        <row r="12426">
          <cell r="A12426">
            <v>0</v>
          </cell>
          <cell r="B12426">
            <v>0</v>
          </cell>
          <cell r="C12426">
            <v>0</v>
          </cell>
          <cell r="D12426">
            <v>0</v>
          </cell>
          <cell r="E12426">
            <v>0</v>
          </cell>
          <cell r="F12426" t="str">
            <v>Total A</v>
          </cell>
          <cell r="G12426">
            <v>0</v>
          </cell>
        </row>
        <row r="12427">
          <cell r="A12427">
            <v>0</v>
          </cell>
          <cell r="B12427">
            <v>0</v>
          </cell>
          <cell r="C12427" t="str">
            <v>B - MANO DE OBRA</v>
          </cell>
          <cell r="D12427">
            <v>0</v>
          </cell>
          <cell r="E12427">
            <v>0</v>
          </cell>
          <cell r="F12427">
            <v>0</v>
          </cell>
          <cell r="G12427">
            <v>0</v>
          </cell>
        </row>
        <row r="12428">
          <cell r="A12428" t="str">
            <v/>
          </cell>
          <cell r="B12428">
            <v>0</v>
          </cell>
          <cell r="C12428">
            <v>0</v>
          </cell>
          <cell r="D12428" t="str">
            <v/>
          </cell>
          <cell r="E12428">
            <v>0</v>
          </cell>
          <cell r="F12428">
            <v>0</v>
          </cell>
          <cell r="G12428">
            <v>0</v>
          </cell>
        </row>
        <row r="12429">
          <cell r="A12429" t="str">
            <v/>
          </cell>
          <cell r="B12429">
            <v>0</v>
          </cell>
          <cell r="C12429">
            <v>0</v>
          </cell>
          <cell r="D12429" t="str">
            <v/>
          </cell>
          <cell r="E12429">
            <v>0</v>
          </cell>
          <cell r="F12429">
            <v>0</v>
          </cell>
          <cell r="G12429">
            <v>0</v>
          </cell>
        </row>
        <row r="12430">
          <cell r="A12430" t="str">
            <v/>
          </cell>
          <cell r="B12430">
            <v>0</v>
          </cell>
          <cell r="C12430">
            <v>0</v>
          </cell>
          <cell r="D12430" t="str">
            <v/>
          </cell>
          <cell r="E12430">
            <v>0</v>
          </cell>
          <cell r="F12430">
            <v>0</v>
          </cell>
          <cell r="G12430">
            <v>0</v>
          </cell>
        </row>
        <row r="12431">
          <cell r="A12431" t="str">
            <v/>
          </cell>
          <cell r="B12431">
            <v>0</v>
          </cell>
          <cell r="C12431">
            <v>0</v>
          </cell>
          <cell r="D12431" t="str">
            <v/>
          </cell>
          <cell r="E12431">
            <v>0</v>
          </cell>
          <cell r="F12431">
            <v>0</v>
          </cell>
          <cell r="G12431">
            <v>0</v>
          </cell>
        </row>
        <row r="12432">
          <cell r="A12432" t="str">
            <v/>
          </cell>
          <cell r="B12432">
            <v>0</v>
          </cell>
          <cell r="C12432">
            <v>0</v>
          </cell>
          <cell r="D12432" t="str">
            <v/>
          </cell>
          <cell r="E12432">
            <v>0</v>
          </cell>
          <cell r="F12432">
            <v>0</v>
          </cell>
          <cell r="G12432">
            <v>0</v>
          </cell>
        </row>
        <row r="12433">
          <cell r="A12433" t="str">
            <v/>
          </cell>
          <cell r="B12433">
            <v>0</v>
          </cell>
          <cell r="C12433">
            <v>0</v>
          </cell>
          <cell r="D12433" t="str">
            <v/>
          </cell>
          <cell r="E12433">
            <v>0</v>
          </cell>
          <cell r="F12433">
            <v>0</v>
          </cell>
          <cell r="G12433">
            <v>0</v>
          </cell>
        </row>
        <row r="12434">
          <cell r="A12434" t="str">
            <v/>
          </cell>
          <cell r="B12434">
            <v>0</v>
          </cell>
          <cell r="C12434">
            <v>0</v>
          </cell>
          <cell r="D12434" t="str">
            <v/>
          </cell>
          <cell r="E12434">
            <v>0</v>
          </cell>
          <cell r="F12434">
            <v>0</v>
          </cell>
          <cell r="G12434">
            <v>0</v>
          </cell>
        </row>
        <row r="12435">
          <cell r="A12435" t="str">
            <v/>
          </cell>
          <cell r="B12435">
            <v>0</v>
          </cell>
          <cell r="C12435">
            <v>0</v>
          </cell>
          <cell r="D12435" t="str">
            <v/>
          </cell>
          <cell r="E12435">
            <v>0</v>
          </cell>
          <cell r="F12435">
            <v>0</v>
          </cell>
          <cell r="G12435">
            <v>0</v>
          </cell>
        </row>
        <row r="12436">
          <cell r="A12436">
            <v>0</v>
          </cell>
          <cell r="B12436">
            <v>0</v>
          </cell>
          <cell r="C12436">
            <v>0</v>
          </cell>
          <cell r="D12436">
            <v>0</v>
          </cell>
          <cell r="E12436">
            <v>0</v>
          </cell>
          <cell r="F12436" t="str">
            <v>Total B</v>
          </cell>
          <cell r="G12436">
            <v>0</v>
          </cell>
        </row>
        <row r="12437">
          <cell r="A12437">
            <v>0</v>
          </cell>
          <cell r="B12437">
            <v>0</v>
          </cell>
          <cell r="C12437" t="str">
            <v>C - EQUIPOS</v>
          </cell>
          <cell r="D12437">
            <v>0</v>
          </cell>
          <cell r="E12437">
            <v>0</v>
          </cell>
          <cell r="F12437">
            <v>0</v>
          </cell>
          <cell r="G12437">
            <v>0</v>
          </cell>
        </row>
        <row r="12438">
          <cell r="A12438" t="str">
            <v/>
          </cell>
          <cell r="B12438" t="str">
            <v/>
          </cell>
          <cell r="C12438">
            <v>0</v>
          </cell>
          <cell r="D12438" t="str">
            <v/>
          </cell>
          <cell r="E12438">
            <v>0</v>
          </cell>
          <cell r="F12438">
            <v>0</v>
          </cell>
          <cell r="G12438">
            <v>0</v>
          </cell>
        </row>
        <row r="12439">
          <cell r="A12439" t="str">
            <v/>
          </cell>
          <cell r="B12439" t="str">
            <v/>
          </cell>
          <cell r="C12439">
            <v>0</v>
          </cell>
          <cell r="D12439" t="str">
            <v/>
          </cell>
          <cell r="E12439">
            <v>0</v>
          </cell>
          <cell r="F12439">
            <v>0</v>
          </cell>
          <cell r="G12439">
            <v>0</v>
          </cell>
        </row>
        <row r="12440">
          <cell r="A12440" t="str">
            <v/>
          </cell>
          <cell r="B12440" t="str">
            <v/>
          </cell>
          <cell r="C12440">
            <v>0</v>
          </cell>
          <cell r="D12440" t="str">
            <v/>
          </cell>
          <cell r="E12440">
            <v>0</v>
          </cell>
          <cell r="F12440">
            <v>0</v>
          </cell>
          <cell r="G12440">
            <v>0</v>
          </cell>
        </row>
        <row r="12441">
          <cell r="A12441" t="str">
            <v/>
          </cell>
          <cell r="B12441" t="str">
            <v/>
          </cell>
          <cell r="C12441">
            <v>0</v>
          </cell>
          <cell r="D12441" t="str">
            <v/>
          </cell>
          <cell r="E12441">
            <v>0</v>
          </cell>
          <cell r="F12441">
            <v>0</v>
          </cell>
          <cell r="G12441">
            <v>0</v>
          </cell>
        </row>
        <row r="12442">
          <cell r="A12442" t="str">
            <v/>
          </cell>
          <cell r="B12442" t="str">
            <v/>
          </cell>
          <cell r="C12442">
            <v>0</v>
          </cell>
          <cell r="D12442" t="str">
            <v/>
          </cell>
          <cell r="E12442">
            <v>0</v>
          </cell>
          <cell r="F12442">
            <v>0</v>
          </cell>
          <cell r="G12442">
            <v>0</v>
          </cell>
        </row>
        <row r="12443">
          <cell r="A12443" t="str">
            <v/>
          </cell>
          <cell r="B12443" t="str">
            <v/>
          </cell>
          <cell r="C12443">
            <v>0</v>
          </cell>
          <cell r="D12443" t="str">
            <v/>
          </cell>
          <cell r="E12443">
            <v>0</v>
          </cell>
          <cell r="F12443">
            <v>0</v>
          </cell>
          <cell r="G12443">
            <v>0</v>
          </cell>
        </row>
        <row r="12444">
          <cell r="A12444" t="str">
            <v/>
          </cell>
          <cell r="B12444" t="str">
            <v/>
          </cell>
          <cell r="C12444">
            <v>0</v>
          </cell>
          <cell r="D12444" t="str">
            <v/>
          </cell>
          <cell r="E12444">
            <v>0</v>
          </cell>
          <cell r="F12444">
            <v>0</v>
          </cell>
          <cell r="G12444">
            <v>0</v>
          </cell>
        </row>
        <row r="12445">
          <cell r="A12445" t="str">
            <v/>
          </cell>
          <cell r="B12445" t="str">
            <v/>
          </cell>
          <cell r="C12445">
            <v>0</v>
          </cell>
          <cell r="D12445" t="str">
            <v/>
          </cell>
          <cell r="E12445">
            <v>0</v>
          </cell>
          <cell r="F12445">
            <v>0</v>
          </cell>
          <cell r="G12445">
            <v>0</v>
          </cell>
        </row>
        <row r="12446">
          <cell r="A12446" t="str">
            <v/>
          </cell>
          <cell r="B12446" t="str">
            <v/>
          </cell>
          <cell r="C12446">
            <v>0</v>
          </cell>
          <cell r="D12446" t="str">
            <v/>
          </cell>
          <cell r="E12446">
            <v>0</v>
          </cell>
          <cell r="F12446">
            <v>0</v>
          </cell>
          <cell r="G12446">
            <v>0</v>
          </cell>
        </row>
        <row r="12447">
          <cell r="A12447">
            <v>0</v>
          </cell>
          <cell r="B12447">
            <v>0</v>
          </cell>
          <cell r="C12447">
            <v>0</v>
          </cell>
          <cell r="D12447">
            <v>0</v>
          </cell>
          <cell r="E12447">
            <v>0</v>
          </cell>
          <cell r="F12447" t="str">
            <v>Total C</v>
          </cell>
          <cell r="G12447">
            <v>0</v>
          </cell>
        </row>
        <row r="12448">
          <cell r="A12448">
            <v>0</v>
          </cell>
          <cell r="B12448">
            <v>0</v>
          </cell>
          <cell r="C12448">
            <v>0</v>
          </cell>
          <cell r="D12448">
            <v>0</v>
          </cell>
          <cell r="E12448">
            <v>0</v>
          </cell>
          <cell r="F12448">
            <v>0</v>
          </cell>
          <cell r="G12448">
            <v>0</v>
          </cell>
        </row>
        <row r="12449">
          <cell r="A12449" t="str">
            <v/>
          </cell>
          <cell r="B12449" t="str">
            <v/>
          </cell>
          <cell r="C12449">
            <v>0</v>
          </cell>
          <cell r="D12449" t="str">
            <v>Costo  Neto</v>
          </cell>
          <cell r="E12449">
            <v>0</v>
          </cell>
          <cell r="F12449" t="str">
            <v>Total D=A+B+C</v>
          </cell>
          <cell r="G12449">
            <v>0</v>
          </cell>
        </row>
        <row r="12451">
          <cell r="A12451" t="str">
            <v>ANALISIS DE PRECIOS</v>
          </cell>
          <cell r="B12451">
            <v>0</v>
          </cell>
          <cell r="C12451">
            <v>0</v>
          </cell>
          <cell r="D12451">
            <v>0</v>
          </cell>
          <cell r="E12451">
            <v>0</v>
          </cell>
          <cell r="F12451">
            <v>0</v>
          </cell>
          <cell r="G12451">
            <v>0</v>
          </cell>
        </row>
        <row r="12452">
          <cell r="A12452" t="str">
            <v>COMITENTE:</v>
          </cell>
          <cell r="B12452" t="str">
            <v>DIRECCIÓN DE ARQUITECTURA</v>
          </cell>
          <cell r="C12452">
            <v>0</v>
          </cell>
          <cell r="D12452">
            <v>0</v>
          </cell>
          <cell r="E12452">
            <v>0</v>
          </cell>
          <cell r="F12452">
            <v>0</v>
          </cell>
          <cell r="G12452">
            <v>0</v>
          </cell>
        </row>
        <row r="12453">
          <cell r="A12453" t="str">
            <v>CONTRATISTA:</v>
          </cell>
          <cell r="B12453" t="str">
            <v>FUNCIONALES SIGOP</v>
          </cell>
          <cell r="C12453">
            <v>0</v>
          </cell>
          <cell r="D12453">
            <v>0</v>
          </cell>
          <cell r="E12453">
            <v>0</v>
          </cell>
          <cell r="F12453">
            <v>0</v>
          </cell>
          <cell r="G12453">
            <v>0</v>
          </cell>
        </row>
        <row r="12454">
          <cell r="A12454" t="str">
            <v>OBRA:</v>
          </cell>
          <cell r="B12454" t="str">
            <v>PRUEBA PLANILLA DE MEDICION</v>
          </cell>
          <cell r="C12454">
            <v>0</v>
          </cell>
          <cell r="D12454">
            <v>0</v>
          </cell>
          <cell r="E12454">
            <v>0</v>
          </cell>
          <cell r="F12454" t="str">
            <v>PRECIOS A:</v>
          </cell>
          <cell r="G12454">
            <v>0</v>
          </cell>
        </row>
        <row r="12455">
          <cell r="A12455" t="str">
            <v>UBICACIÓN:</v>
          </cell>
          <cell r="B12455" t="str">
            <v>CENTRO CIVICO</v>
          </cell>
          <cell r="C12455">
            <v>0</v>
          </cell>
          <cell r="D12455">
            <v>0</v>
          </cell>
          <cell r="E12455">
            <v>0</v>
          </cell>
          <cell r="F12455">
            <v>0</v>
          </cell>
          <cell r="G12455">
            <v>0</v>
          </cell>
        </row>
        <row r="12456">
          <cell r="A12456" t="str">
            <v>RUBRO:</v>
          </cell>
          <cell r="B12456" t="str">
            <v/>
          </cell>
          <cell r="C12456" t="str">
            <v/>
          </cell>
          <cell r="D12456">
            <v>0</v>
          </cell>
          <cell r="E12456">
            <v>0</v>
          </cell>
          <cell r="F12456">
            <v>0</v>
          </cell>
          <cell r="G12456">
            <v>0</v>
          </cell>
        </row>
        <row r="12457">
          <cell r="A12457" t="str">
            <v>ITEM:</v>
          </cell>
          <cell r="B12457" t="str">
            <v/>
          </cell>
          <cell r="C12457" t="str">
            <v/>
          </cell>
          <cell r="D12457">
            <v>0</v>
          </cell>
          <cell r="E12457">
            <v>0</v>
          </cell>
          <cell r="F12457" t="str">
            <v>UNIDAD:</v>
          </cell>
          <cell r="G12457" t="str">
            <v/>
          </cell>
        </row>
        <row r="12458">
          <cell r="A12458">
            <v>0</v>
          </cell>
          <cell r="B12458">
            <v>0</v>
          </cell>
          <cell r="C12458">
            <v>0</v>
          </cell>
          <cell r="D12458">
            <v>0</v>
          </cell>
          <cell r="E12458">
            <v>0</v>
          </cell>
          <cell r="F12458">
            <v>0</v>
          </cell>
          <cell r="G12458">
            <v>0</v>
          </cell>
        </row>
        <row r="12459">
          <cell r="A12459" t="str">
            <v>DATOS REDETERMINACION</v>
          </cell>
          <cell r="B12459">
            <v>0</v>
          </cell>
          <cell r="C12459" t="str">
            <v>DESIGNACION</v>
          </cell>
          <cell r="D12459" t="str">
            <v>U</v>
          </cell>
          <cell r="E12459" t="str">
            <v>Cantidad</v>
          </cell>
          <cell r="F12459" t="str">
            <v>$ Unitarios</v>
          </cell>
          <cell r="G12459" t="str">
            <v>$ Parcial</v>
          </cell>
        </row>
        <row r="12460">
          <cell r="A12460" t="str">
            <v>CÓDIGO</v>
          </cell>
          <cell r="B12460" t="str">
            <v>DESCRIPCIÓN</v>
          </cell>
          <cell r="C12460">
            <v>0</v>
          </cell>
          <cell r="D12460">
            <v>0</v>
          </cell>
          <cell r="E12460">
            <v>0</v>
          </cell>
          <cell r="F12460">
            <v>0</v>
          </cell>
          <cell r="G12460">
            <v>0</v>
          </cell>
        </row>
        <row r="12461">
          <cell r="A12461">
            <v>0</v>
          </cell>
          <cell r="B12461">
            <v>0</v>
          </cell>
          <cell r="C12461" t="str">
            <v>A - MATERIALES</v>
          </cell>
          <cell r="D12461">
            <v>0</v>
          </cell>
          <cell r="E12461">
            <v>0</v>
          </cell>
          <cell r="F12461">
            <v>0</v>
          </cell>
          <cell r="G12461">
            <v>0</v>
          </cell>
        </row>
        <row r="12462">
          <cell r="A12462" t="str">
            <v/>
          </cell>
          <cell r="B12462" t="str">
            <v/>
          </cell>
          <cell r="C12462">
            <v>0</v>
          </cell>
          <cell r="D12462" t="str">
            <v/>
          </cell>
          <cell r="E12462">
            <v>0</v>
          </cell>
          <cell r="F12462">
            <v>0</v>
          </cell>
          <cell r="G12462">
            <v>0</v>
          </cell>
        </row>
        <row r="12463">
          <cell r="A12463" t="str">
            <v/>
          </cell>
          <cell r="B12463" t="str">
            <v/>
          </cell>
          <cell r="C12463">
            <v>0</v>
          </cell>
          <cell r="D12463" t="str">
            <v/>
          </cell>
          <cell r="E12463">
            <v>0</v>
          </cell>
          <cell r="F12463">
            <v>0</v>
          </cell>
          <cell r="G12463">
            <v>0</v>
          </cell>
        </row>
        <row r="12464">
          <cell r="A12464" t="str">
            <v/>
          </cell>
          <cell r="B12464" t="str">
            <v/>
          </cell>
          <cell r="C12464">
            <v>0</v>
          </cell>
          <cell r="D12464" t="str">
            <v/>
          </cell>
          <cell r="E12464">
            <v>0</v>
          </cell>
          <cell r="F12464">
            <v>0</v>
          </cell>
          <cell r="G12464">
            <v>0</v>
          </cell>
        </row>
        <row r="12465">
          <cell r="A12465" t="str">
            <v/>
          </cell>
          <cell r="B12465" t="str">
            <v/>
          </cell>
          <cell r="C12465">
            <v>0</v>
          </cell>
          <cell r="D12465" t="str">
            <v/>
          </cell>
          <cell r="E12465">
            <v>0</v>
          </cell>
          <cell r="F12465">
            <v>0</v>
          </cell>
          <cell r="G12465">
            <v>0</v>
          </cell>
        </row>
        <row r="12466">
          <cell r="A12466" t="str">
            <v/>
          </cell>
          <cell r="B12466" t="str">
            <v/>
          </cell>
          <cell r="C12466">
            <v>0</v>
          </cell>
          <cell r="D12466" t="str">
            <v/>
          </cell>
          <cell r="E12466">
            <v>0</v>
          </cell>
          <cell r="F12466">
            <v>0</v>
          </cell>
          <cell r="G12466">
            <v>0</v>
          </cell>
        </row>
        <row r="12467">
          <cell r="A12467" t="str">
            <v/>
          </cell>
          <cell r="B12467" t="str">
            <v/>
          </cell>
          <cell r="C12467">
            <v>0</v>
          </cell>
          <cell r="D12467" t="str">
            <v/>
          </cell>
          <cell r="E12467">
            <v>0</v>
          </cell>
          <cell r="F12467">
            <v>0</v>
          </cell>
          <cell r="G12467">
            <v>0</v>
          </cell>
        </row>
        <row r="12468">
          <cell r="A12468" t="str">
            <v/>
          </cell>
          <cell r="B12468" t="str">
            <v/>
          </cell>
          <cell r="C12468">
            <v>0</v>
          </cell>
          <cell r="D12468" t="str">
            <v/>
          </cell>
          <cell r="E12468">
            <v>0</v>
          </cell>
          <cell r="F12468">
            <v>0</v>
          </cell>
          <cell r="G12468">
            <v>0</v>
          </cell>
        </row>
        <row r="12469">
          <cell r="A12469" t="str">
            <v/>
          </cell>
          <cell r="B12469" t="str">
            <v/>
          </cell>
          <cell r="C12469">
            <v>0</v>
          </cell>
          <cell r="D12469" t="str">
            <v/>
          </cell>
          <cell r="E12469">
            <v>0</v>
          </cell>
          <cell r="F12469">
            <v>0</v>
          </cell>
          <cell r="G12469">
            <v>0</v>
          </cell>
        </row>
        <row r="12470">
          <cell r="A12470" t="str">
            <v/>
          </cell>
          <cell r="B12470" t="str">
            <v/>
          </cell>
          <cell r="C12470">
            <v>0</v>
          </cell>
          <cell r="D12470" t="str">
            <v/>
          </cell>
          <cell r="E12470">
            <v>0</v>
          </cell>
          <cell r="F12470">
            <v>0</v>
          </cell>
          <cell r="G12470">
            <v>0</v>
          </cell>
        </row>
        <row r="12471">
          <cell r="A12471" t="str">
            <v/>
          </cell>
          <cell r="B12471" t="str">
            <v/>
          </cell>
          <cell r="C12471">
            <v>0</v>
          </cell>
          <cell r="D12471" t="str">
            <v/>
          </cell>
          <cell r="E12471">
            <v>0</v>
          </cell>
          <cell r="F12471">
            <v>0</v>
          </cell>
          <cell r="G12471">
            <v>0</v>
          </cell>
        </row>
        <row r="12472">
          <cell r="A12472" t="str">
            <v/>
          </cell>
          <cell r="B12472" t="str">
            <v/>
          </cell>
          <cell r="C12472">
            <v>0</v>
          </cell>
          <cell r="D12472" t="str">
            <v/>
          </cell>
          <cell r="E12472">
            <v>0</v>
          </cell>
          <cell r="F12472">
            <v>0</v>
          </cell>
          <cell r="G12472">
            <v>0</v>
          </cell>
        </row>
        <row r="12473">
          <cell r="A12473" t="str">
            <v/>
          </cell>
          <cell r="B12473" t="str">
            <v/>
          </cell>
          <cell r="C12473">
            <v>0</v>
          </cell>
          <cell r="D12473" t="str">
            <v/>
          </cell>
          <cell r="E12473">
            <v>0</v>
          </cell>
          <cell r="F12473">
            <v>0</v>
          </cell>
          <cell r="G12473">
            <v>0</v>
          </cell>
        </row>
        <row r="12474">
          <cell r="A12474" t="str">
            <v/>
          </cell>
          <cell r="B12474" t="str">
            <v/>
          </cell>
          <cell r="C12474">
            <v>0</v>
          </cell>
          <cell r="D12474" t="str">
            <v/>
          </cell>
          <cell r="E12474">
            <v>0</v>
          </cell>
          <cell r="F12474">
            <v>0</v>
          </cell>
          <cell r="G12474">
            <v>0</v>
          </cell>
        </row>
        <row r="12475">
          <cell r="A12475" t="str">
            <v/>
          </cell>
          <cell r="B12475" t="str">
            <v/>
          </cell>
          <cell r="C12475">
            <v>0</v>
          </cell>
          <cell r="D12475" t="str">
            <v/>
          </cell>
          <cell r="E12475">
            <v>0</v>
          </cell>
          <cell r="F12475">
            <v>0</v>
          </cell>
          <cell r="G12475">
            <v>0</v>
          </cell>
        </row>
        <row r="12476">
          <cell r="A12476">
            <v>0</v>
          </cell>
          <cell r="B12476">
            <v>0</v>
          </cell>
          <cell r="C12476">
            <v>0</v>
          </cell>
          <cell r="D12476">
            <v>0</v>
          </cell>
          <cell r="E12476">
            <v>0</v>
          </cell>
          <cell r="F12476" t="str">
            <v>Total A</v>
          </cell>
          <cell r="G12476">
            <v>0</v>
          </cell>
        </row>
        <row r="12477">
          <cell r="A12477">
            <v>0</v>
          </cell>
          <cell r="B12477">
            <v>0</v>
          </cell>
          <cell r="C12477" t="str">
            <v>B - MANO DE OBRA</v>
          </cell>
          <cell r="D12477">
            <v>0</v>
          </cell>
          <cell r="E12477">
            <v>0</v>
          </cell>
          <cell r="F12477">
            <v>0</v>
          </cell>
          <cell r="G12477">
            <v>0</v>
          </cell>
        </row>
        <row r="12478">
          <cell r="A12478" t="str">
            <v/>
          </cell>
          <cell r="B12478">
            <v>0</v>
          </cell>
          <cell r="C12478">
            <v>0</v>
          </cell>
          <cell r="D12478" t="str">
            <v/>
          </cell>
          <cell r="E12478">
            <v>0</v>
          </cell>
          <cell r="F12478">
            <v>0</v>
          </cell>
          <cell r="G12478">
            <v>0</v>
          </cell>
        </row>
        <row r="12479">
          <cell r="A12479" t="str">
            <v/>
          </cell>
          <cell r="B12479">
            <v>0</v>
          </cell>
          <cell r="C12479">
            <v>0</v>
          </cell>
          <cell r="D12479" t="str">
            <v/>
          </cell>
          <cell r="E12479">
            <v>0</v>
          </cell>
          <cell r="F12479">
            <v>0</v>
          </cell>
          <cell r="G12479">
            <v>0</v>
          </cell>
        </row>
        <row r="12480">
          <cell r="A12480" t="str">
            <v/>
          </cell>
          <cell r="B12480">
            <v>0</v>
          </cell>
          <cell r="C12480">
            <v>0</v>
          </cell>
          <cell r="D12480" t="str">
            <v/>
          </cell>
          <cell r="E12480">
            <v>0</v>
          </cell>
          <cell r="F12480">
            <v>0</v>
          </cell>
          <cell r="G12480">
            <v>0</v>
          </cell>
        </row>
        <row r="12481">
          <cell r="A12481" t="str">
            <v/>
          </cell>
          <cell r="B12481">
            <v>0</v>
          </cell>
          <cell r="C12481">
            <v>0</v>
          </cell>
          <cell r="D12481" t="str">
            <v/>
          </cell>
          <cell r="E12481">
            <v>0</v>
          </cell>
          <cell r="F12481">
            <v>0</v>
          </cell>
          <cell r="G12481">
            <v>0</v>
          </cell>
        </row>
        <row r="12482">
          <cell r="A12482" t="str">
            <v/>
          </cell>
          <cell r="B12482">
            <v>0</v>
          </cell>
          <cell r="C12482">
            <v>0</v>
          </cell>
          <cell r="D12482" t="str">
            <v/>
          </cell>
          <cell r="E12482">
            <v>0</v>
          </cell>
          <cell r="F12482">
            <v>0</v>
          </cell>
          <cell r="G12482">
            <v>0</v>
          </cell>
        </row>
        <row r="12483">
          <cell r="A12483" t="str">
            <v/>
          </cell>
          <cell r="B12483">
            <v>0</v>
          </cell>
          <cell r="C12483">
            <v>0</v>
          </cell>
          <cell r="D12483" t="str">
            <v/>
          </cell>
          <cell r="E12483">
            <v>0</v>
          </cell>
          <cell r="F12483">
            <v>0</v>
          </cell>
          <cell r="G12483">
            <v>0</v>
          </cell>
        </row>
        <row r="12484">
          <cell r="A12484" t="str">
            <v/>
          </cell>
          <cell r="B12484">
            <v>0</v>
          </cell>
          <cell r="C12484">
            <v>0</v>
          </cell>
          <cell r="D12484" t="str">
            <v/>
          </cell>
          <cell r="E12484">
            <v>0</v>
          </cell>
          <cell r="F12484">
            <v>0</v>
          </cell>
          <cell r="G12484">
            <v>0</v>
          </cell>
        </row>
        <row r="12485">
          <cell r="A12485" t="str">
            <v/>
          </cell>
          <cell r="B12485">
            <v>0</v>
          </cell>
          <cell r="C12485">
            <v>0</v>
          </cell>
          <cell r="D12485" t="str">
            <v/>
          </cell>
          <cell r="E12485">
            <v>0</v>
          </cell>
          <cell r="F12485">
            <v>0</v>
          </cell>
          <cell r="G12485">
            <v>0</v>
          </cell>
        </row>
        <row r="12486">
          <cell r="A12486">
            <v>0</v>
          </cell>
          <cell r="B12486">
            <v>0</v>
          </cell>
          <cell r="C12486">
            <v>0</v>
          </cell>
          <cell r="D12486">
            <v>0</v>
          </cell>
          <cell r="E12486">
            <v>0</v>
          </cell>
          <cell r="F12486" t="str">
            <v>Total B</v>
          </cell>
          <cell r="G12486">
            <v>0</v>
          </cell>
        </row>
        <row r="12487">
          <cell r="A12487">
            <v>0</v>
          </cell>
          <cell r="B12487">
            <v>0</v>
          </cell>
          <cell r="C12487" t="str">
            <v>C - EQUIPOS</v>
          </cell>
          <cell r="D12487">
            <v>0</v>
          </cell>
          <cell r="E12487">
            <v>0</v>
          </cell>
          <cell r="F12487">
            <v>0</v>
          </cell>
          <cell r="G12487">
            <v>0</v>
          </cell>
        </row>
        <row r="12488">
          <cell r="A12488" t="str">
            <v/>
          </cell>
          <cell r="B12488" t="str">
            <v/>
          </cell>
          <cell r="C12488">
            <v>0</v>
          </cell>
          <cell r="D12488" t="str">
            <v/>
          </cell>
          <cell r="E12488">
            <v>0</v>
          </cell>
          <cell r="F12488">
            <v>0</v>
          </cell>
          <cell r="G12488">
            <v>0</v>
          </cell>
        </row>
        <row r="12489">
          <cell r="A12489" t="str">
            <v/>
          </cell>
          <cell r="B12489" t="str">
            <v/>
          </cell>
          <cell r="C12489">
            <v>0</v>
          </cell>
          <cell r="D12489" t="str">
            <v/>
          </cell>
          <cell r="E12489">
            <v>0</v>
          </cell>
          <cell r="F12489">
            <v>0</v>
          </cell>
          <cell r="G12489">
            <v>0</v>
          </cell>
        </row>
        <row r="12490">
          <cell r="A12490" t="str">
            <v/>
          </cell>
          <cell r="B12490" t="str">
            <v/>
          </cell>
          <cell r="C12490">
            <v>0</v>
          </cell>
          <cell r="D12490" t="str">
            <v/>
          </cell>
          <cell r="E12490">
            <v>0</v>
          </cell>
          <cell r="F12490">
            <v>0</v>
          </cell>
          <cell r="G12490">
            <v>0</v>
          </cell>
        </row>
        <row r="12491">
          <cell r="A12491" t="str">
            <v/>
          </cell>
          <cell r="B12491" t="str">
            <v/>
          </cell>
          <cell r="C12491">
            <v>0</v>
          </cell>
          <cell r="D12491" t="str">
            <v/>
          </cell>
          <cell r="E12491">
            <v>0</v>
          </cell>
          <cell r="F12491">
            <v>0</v>
          </cell>
          <cell r="G12491">
            <v>0</v>
          </cell>
        </row>
        <row r="12492">
          <cell r="A12492" t="str">
            <v/>
          </cell>
          <cell r="B12492" t="str">
            <v/>
          </cell>
          <cell r="C12492">
            <v>0</v>
          </cell>
          <cell r="D12492" t="str">
            <v/>
          </cell>
          <cell r="E12492">
            <v>0</v>
          </cell>
          <cell r="F12492">
            <v>0</v>
          </cell>
          <cell r="G12492">
            <v>0</v>
          </cell>
        </row>
        <row r="12493">
          <cell r="A12493" t="str">
            <v/>
          </cell>
          <cell r="B12493" t="str">
            <v/>
          </cell>
          <cell r="C12493">
            <v>0</v>
          </cell>
          <cell r="D12493" t="str">
            <v/>
          </cell>
          <cell r="E12493">
            <v>0</v>
          </cell>
          <cell r="F12493">
            <v>0</v>
          </cell>
          <cell r="G12493">
            <v>0</v>
          </cell>
        </row>
        <row r="12494">
          <cell r="A12494" t="str">
            <v/>
          </cell>
          <cell r="B12494" t="str">
            <v/>
          </cell>
          <cell r="C12494">
            <v>0</v>
          </cell>
          <cell r="D12494" t="str">
            <v/>
          </cell>
          <cell r="E12494">
            <v>0</v>
          </cell>
          <cell r="F12494">
            <v>0</v>
          </cell>
          <cell r="G12494">
            <v>0</v>
          </cell>
        </row>
        <row r="12495">
          <cell r="A12495" t="str">
            <v/>
          </cell>
          <cell r="B12495" t="str">
            <v/>
          </cell>
          <cell r="C12495">
            <v>0</v>
          </cell>
          <cell r="D12495" t="str">
            <v/>
          </cell>
          <cell r="E12495">
            <v>0</v>
          </cell>
          <cell r="F12495">
            <v>0</v>
          </cell>
          <cell r="G12495">
            <v>0</v>
          </cell>
        </row>
        <row r="12496">
          <cell r="A12496" t="str">
            <v/>
          </cell>
          <cell r="B12496" t="str">
            <v/>
          </cell>
          <cell r="C12496">
            <v>0</v>
          </cell>
          <cell r="D12496" t="str">
            <v/>
          </cell>
          <cell r="E12496">
            <v>0</v>
          </cell>
          <cell r="F12496">
            <v>0</v>
          </cell>
          <cell r="G12496">
            <v>0</v>
          </cell>
        </row>
        <row r="12497">
          <cell r="A12497">
            <v>0</v>
          </cell>
          <cell r="B12497">
            <v>0</v>
          </cell>
          <cell r="C12497">
            <v>0</v>
          </cell>
          <cell r="D12497">
            <v>0</v>
          </cell>
          <cell r="E12497">
            <v>0</v>
          </cell>
          <cell r="F12497" t="str">
            <v>Total C</v>
          </cell>
          <cell r="G12497">
            <v>0</v>
          </cell>
        </row>
        <row r="12498">
          <cell r="A12498">
            <v>0</v>
          </cell>
          <cell r="B12498">
            <v>0</v>
          </cell>
          <cell r="C12498">
            <v>0</v>
          </cell>
          <cell r="D12498">
            <v>0</v>
          </cell>
          <cell r="E12498">
            <v>0</v>
          </cell>
          <cell r="F12498">
            <v>0</v>
          </cell>
          <cell r="G12498">
            <v>0</v>
          </cell>
        </row>
        <row r="12499">
          <cell r="A12499" t="str">
            <v/>
          </cell>
          <cell r="B12499" t="str">
            <v/>
          </cell>
          <cell r="C12499">
            <v>0</v>
          </cell>
          <cell r="D12499" t="str">
            <v>Costo  Neto</v>
          </cell>
          <cell r="E12499">
            <v>0</v>
          </cell>
          <cell r="F12499" t="str">
            <v>Total D=A+B+C</v>
          </cell>
          <cell r="G12499">
            <v>0</v>
          </cell>
        </row>
        <row r="12501">
          <cell r="A12501" t="str">
            <v>ANALISIS DE PRECIOS</v>
          </cell>
          <cell r="B12501">
            <v>0</v>
          </cell>
          <cell r="C12501">
            <v>0</v>
          </cell>
          <cell r="D12501">
            <v>0</v>
          </cell>
          <cell r="E12501">
            <v>0</v>
          </cell>
          <cell r="F12501">
            <v>0</v>
          </cell>
          <cell r="G12501">
            <v>0</v>
          </cell>
        </row>
        <row r="12502">
          <cell r="A12502" t="str">
            <v>COMITENTE:</v>
          </cell>
          <cell r="B12502" t="str">
            <v>DIRECCIÓN DE ARQUITECTURA</v>
          </cell>
          <cell r="C12502">
            <v>0</v>
          </cell>
          <cell r="D12502">
            <v>0</v>
          </cell>
          <cell r="E12502">
            <v>0</v>
          </cell>
          <cell r="F12502">
            <v>0</v>
          </cell>
          <cell r="G12502">
            <v>0</v>
          </cell>
        </row>
        <row r="12503">
          <cell r="A12503" t="str">
            <v>CONTRATISTA:</v>
          </cell>
          <cell r="B12503" t="str">
            <v>FUNCIONALES SIGOP</v>
          </cell>
          <cell r="C12503">
            <v>0</v>
          </cell>
          <cell r="D12503">
            <v>0</v>
          </cell>
          <cell r="E12503">
            <v>0</v>
          </cell>
          <cell r="F12503">
            <v>0</v>
          </cell>
          <cell r="G12503">
            <v>0</v>
          </cell>
        </row>
        <row r="12504">
          <cell r="A12504" t="str">
            <v>OBRA:</v>
          </cell>
          <cell r="B12504" t="str">
            <v>PRUEBA PLANILLA DE MEDICION</v>
          </cell>
          <cell r="C12504">
            <v>0</v>
          </cell>
          <cell r="D12504">
            <v>0</v>
          </cell>
          <cell r="E12504">
            <v>0</v>
          </cell>
          <cell r="F12504" t="str">
            <v>PRECIOS A:</v>
          </cell>
          <cell r="G12504">
            <v>0</v>
          </cell>
        </row>
        <row r="12505">
          <cell r="A12505" t="str">
            <v>UBICACIÓN:</v>
          </cell>
          <cell r="B12505" t="str">
            <v>CENTRO CIVICO</v>
          </cell>
          <cell r="C12505">
            <v>0</v>
          </cell>
          <cell r="D12505">
            <v>0</v>
          </cell>
          <cell r="E12505">
            <v>0</v>
          </cell>
          <cell r="F12505">
            <v>0</v>
          </cell>
          <cell r="G12505">
            <v>0</v>
          </cell>
        </row>
        <row r="12506">
          <cell r="A12506" t="str">
            <v>RUBRO:</v>
          </cell>
          <cell r="B12506" t="str">
            <v/>
          </cell>
          <cell r="C12506" t="str">
            <v/>
          </cell>
          <cell r="D12506">
            <v>0</v>
          </cell>
          <cell r="E12506">
            <v>0</v>
          </cell>
          <cell r="F12506">
            <v>0</v>
          </cell>
          <cell r="G12506">
            <v>0</v>
          </cell>
        </row>
        <row r="12507">
          <cell r="A12507" t="str">
            <v>ITEM:</v>
          </cell>
          <cell r="B12507" t="str">
            <v/>
          </cell>
          <cell r="C12507" t="str">
            <v/>
          </cell>
          <cell r="D12507">
            <v>0</v>
          </cell>
          <cell r="E12507">
            <v>0</v>
          </cell>
          <cell r="F12507" t="str">
            <v>UNIDAD:</v>
          </cell>
          <cell r="G12507" t="str">
            <v/>
          </cell>
        </row>
        <row r="12508">
          <cell r="A12508">
            <v>0</v>
          </cell>
          <cell r="B12508">
            <v>0</v>
          </cell>
          <cell r="C12508">
            <v>0</v>
          </cell>
          <cell r="D12508">
            <v>0</v>
          </cell>
          <cell r="E12508">
            <v>0</v>
          </cell>
          <cell r="F12508">
            <v>0</v>
          </cell>
          <cell r="G12508">
            <v>0</v>
          </cell>
        </row>
        <row r="12509">
          <cell r="A12509" t="str">
            <v>DATOS REDETERMINACION</v>
          </cell>
          <cell r="B12509">
            <v>0</v>
          </cell>
          <cell r="C12509" t="str">
            <v>DESIGNACION</v>
          </cell>
          <cell r="D12509" t="str">
            <v>U</v>
          </cell>
          <cell r="E12509" t="str">
            <v>Cantidad</v>
          </cell>
          <cell r="F12509" t="str">
            <v>$ Unitarios</v>
          </cell>
          <cell r="G12509" t="str">
            <v>$ Parcial</v>
          </cell>
        </row>
        <row r="12510">
          <cell r="A12510" t="str">
            <v>CÓDIGO</v>
          </cell>
          <cell r="B12510" t="str">
            <v>DESCRIPCIÓN</v>
          </cell>
          <cell r="C12510">
            <v>0</v>
          </cell>
          <cell r="D12510">
            <v>0</v>
          </cell>
          <cell r="E12510">
            <v>0</v>
          </cell>
          <cell r="F12510">
            <v>0</v>
          </cell>
          <cell r="G12510">
            <v>0</v>
          </cell>
        </row>
        <row r="12511">
          <cell r="A12511">
            <v>0</v>
          </cell>
          <cell r="B12511">
            <v>0</v>
          </cell>
          <cell r="C12511" t="str">
            <v>A - MATERIALES</v>
          </cell>
          <cell r="D12511">
            <v>0</v>
          </cell>
          <cell r="E12511">
            <v>0</v>
          </cell>
          <cell r="F12511">
            <v>0</v>
          </cell>
          <cell r="G12511">
            <v>0</v>
          </cell>
        </row>
        <row r="12512">
          <cell r="A12512" t="str">
            <v/>
          </cell>
          <cell r="B12512" t="str">
            <v/>
          </cell>
          <cell r="C12512">
            <v>0</v>
          </cell>
          <cell r="D12512" t="str">
            <v/>
          </cell>
          <cell r="E12512">
            <v>0</v>
          </cell>
          <cell r="F12512">
            <v>0</v>
          </cell>
          <cell r="G12512">
            <v>0</v>
          </cell>
        </row>
        <row r="12513">
          <cell r="A12513" t="str">
            <v/>
          </cell>
          <cell r="B12513" t="str">
            <v/>
          </cell>
          <cell r="C12513">
            <v>0</v>
          </cell>
          <cell r="D12513" t="str">
            <v/>
          </cell>
          <cell r="E12513">
            <v>0</v>
          </cell>
          <cell r="F12513">
            <v>0</v>
          </cell>
          <cell r="G12513">
            <v>0</v>
          </cell>
        </row>
        <row r="12514">
          <cell r="A12514" t="str">
            <v/>
          </cell>
          <cell r="B12514" t="str">
            <v/>
          </cell>
          <cell r="C12514">
            <v>0</v>
          </cell>
          <cell r="D12514" t="str">
            <v/>
          </cell>
          <cell r="E12514">
            <v>0</v>
          </cell>
          <cell r="F12514">
            <v>0</v>
          </cell>
          <cell r="G12514">
            <v>0</v>
          </cell>
        </row>
        <row r="12515">
          <cell r="A12515" t="str">
            <v/>
          </cell>
          <cell r="B12515" t="str">
            <v/>
          </cell>
          <cell r="C12515">
            <v>0</v>
          </cell>
          <cell r="D12515" t="str">
            <v/>
          </cell>
          <cell r="E12515">
            <v>0</v>
          </cell>
          <cell r="F12515">
            <v>0</v>
          </cell>
          <cell r="G12515">
            <v>0</v>
          </cell>
        </row>
        <row r="12516">
          <cell r="A12516" t="str">
            <v/>
          </cell>
          <cell r="B12516" t="str">
            <v/>
          </cell>
          <cell r="C12516">
            <v>0</v>
          </cell>
          <cell r="D12516" t="str">
            <v/>
          </cell>
          <cell r="E12516">
            <v>0</v>
          </cell>
          <cell r="F12516">
            <v>0</v>
          </cell>
          <cell r="G12516">
            <v>0</v>
          </cell>
        </row>
        <row r="12517">
          <cell r="A12517" t="str">
            <v/>
          </cell>
          <cell r="B12517" t="str">
            <v/>
          </cell>
          <cell r="C12517">
            <v>0</v>
          </cell>
          <cell r="D12517" t="str">
            <v/>
          </cell>
          <cell r="E12517">
            <v>0</v>
          </cell>
          <cell r="F12517">
            <v>0</v>
          </cell>
          <cell r="G12517">
            <v>0</v>
          </cell>
        </row>
        <row r="12518">
          <cell r="A12518" t="str">
            <v/>
          </cell>
          <cell r="B12518" t="str">
            <v/>
          </cell>
          <cell r="C12518">
            <v>0</v>
          </cell>
          <cell r="D12518" t="str">
            <v/>
          </cell>
          <cell r="E12518">
            <v>0</v>
          </cell>
          <cell r="F12518">
            <v>0</v>
          </cell>
          <cell r="G12518">
            <v>0</v>
          </cell>
        </row>
        <row r="12519">
          <cell r="A12519" t="str">
            <v/>
          </cell>
          <cell r="B12519" t="str">
            <v/>
          </cell>
          <cell r="C12519">
            <v>0</v>
          </cell>
          <cell r="D12519" t="str">
            <v/>
          </cell>
          <cell r="E12519">
            <v>0</v>
          </cell>
          <cell r="F12519">
            <v>0</v>
          </cell>
          <cell r="G12519">
            <v>0</v>
          </cell>
        </row>
        <row r="12520">
          <cell r="A12520" t="str">
            <v/>
          </cell>
          <cell r="B12520" t="str">
            <v/>
          </cell>
          <cell r="C12520">
            <v>0</v>
          </cell>
          <cell r="D12520" t="str">
            <v/>
          </cell>
          <cell r="E12520">
            <v>0</v>
          </cell>
          <cell r="F12520">
            <v>0</v>
          </cell>
          <cell r="G12520">
            <v>0</v>
          </cell>
        </row>
        <row r="12521">
          <cell r="A12521" t="str">
            <v/>
          </cell>
          <cell r="B12521" t="str">
            <v/>
          </cell>
          <cell r="C12521">
            <v>0</v>
          </cell>
          <cell r="D12521" t="str">
            <v/>
          </cell>
          <cell r="E12521">
            <v>0</v>
          </cell>
          <cell r="F12521">
            <v>0</v>
          </cell>
          <cell r="G12521">
            <v>0</v>
          </cell>
        </row>
        <row r="12522">
          <cell r="A12522" t="str">
            <v/>
          </cell>
          <cell r="B12522" t="str">
            <v/>
          </cell>
          <cell r="C12522">
            <v>0</v>
          </cell>
          <cell r="D12522" t="str">
            <v/>
          </cell>
          <cell r="E12522">
            <v>0</v>
          </cell>
          <cell r="F12522">
            <v>0</v>
          </cell>
          <cell r="G12522">
            <v>0</v>
          </cell>
        </row>
        <row r="12523">
          <cell r="A12523" t="str">
            <v/>
          </cell>
          <cell r="B12523" t="str">
            <v/>
          </cell>
          <cell r="C12523">
            <v>0</v>
          </cell>
          <cell r="D12523" t="str">
            <v/>
          </cell>
          <cell r="E12523">
            <v>0</v>
          </cell>
          <cell r="F12523">
            <v>0</v>
          </cell>
          <cell r="G12523">
            <v>0</v>
          </cell>
        </row>
        <row r="12524">
          <cell r="A12524" t="str">
            <v/>
          </cell>
          <cell r="B12524" t="str">
            <v/>
          </cell>
          <cell r="C12524">
            <v>0</v>
          </cell>
          <cell r="D12524" t="str">
            <v/>
          </cell>
          <cell r="E12524">
            <v>0</v>
          </cell>
          <cell r="F12524">
            <v>0</v>
          </cell>
          <cell r="G12524">
            <v>0</v>
          </cell>
        </row>
        <row r="12525">
          <cell r="A12525" t="str">
            <v/>
          </cell>
          <cell r="B12525" t="str">
            <v/>
          </cell>
          <cell r="C12525">
            <v>0</v>
          </cell>
          <cell r="D12525" t="str">
            <v/>
          </cell>
          <cell r="E12525">
            <v>0</v>
          </cell>
          <cell r="F12525">
            <v>0</v>
          </cell>
          <cell r="G12525">
            <v>0</v>
          </cell>
        </row>
        <row r="12526">
          <cell r="A12526">
            <v>0</v>
          </cell>
          <cell r="B12526">
            <v>0</v>
          </cell>
          <cell r="C12526">
            <v>0</v>
          </cell>
          <cell r="D12526">
            <v>0</v>
          </cell>
          <cell r="E12526">
            <v>0</v>
          </cell>
          <cell r="F12526" t="str">
            <v>Total A</v>
          </cell>
          <cell r="G12526">
            <v>0</v>
          </cell>
        </row>
        <row r="12527">
          <cell r="A12527">
            <v>0</v>
          </cell>
          <cell r="B12527">
            <v>0</v>
          </cell>
          <cell r="C12527" t="str">
            <v>B - MANO DE OBRA</v>
          </cell>
          <cell r="D12527">
            <v>0</v>
          </cell>
          <cell r="E12527">
            <v>0</v>
          </cell>
          <cell r="F12527">
            <v>0</v>
          </cell>
          <cell r="G12527">
            <v>0</v>
          </cell>
        </row>
        <row r="12528">
          <cell r="A12528" t="str">
            <v/>
          </cell>
          <cell r="B12528">
            <v>0</v>
          </cell>
          <cell r="C12528">
            <v>0</v>
          </cell>
          <cell r="D12528" t="str">
            <v/>
          </cell>
          <cell r="E12528">
            <v>0</v>
          </cell>
          <cell r="F12528">
            <v>0</v>
          </cell>
          <cell r="G12528">
            <v>0</v>
          </cell>
        </row>
        <row r="12529">
          <cell r="A12529" t="str">
            <v/>
          </cell>
          <cell r="B12529">
            <v>0</v>
          </cell>
          <cell r="C12529">
            <v>0</v>
          </cell>
          <cell r="D12529" t="str">
            <v/>
          </cell>
          <cell r="E12529">
            <v>0</v>
          </cell>
          <cell r="F12529">
            <v>0</v>
          </cell>
          <cell r="G12529">
            <v>0</v>
          </cell>
        </row>
        <row r="12530">
          <cell r="A12530" t="str">
            <v/>
          </cell>
          <cell r="B12530">
            <v>0</v>
          </cell>
          <cell r="C12530">
            <v>0</v>
          </cell>
          <cell r="D12530" t="str">
            <v/>
          </cell>
          <cell r="E12530">
            <v>0</v>
          </cell>
          <cell r="F12530">
            <v>0</v>
          </cell>
          <cell r="G12530">
            <v>0</v>
          </cell>
        </row>
        <row r="12531">
          <cell r="A12531" t="str">
            <v/>
          </cell>
          <cell r="B12531">
            <v>0</v>
          </cell>
          <cell r="C12531">
            <v>0</v>
          </cell>
          <cell r="D12531" t="str">
            <v/>
          </cell>
          <cell r="E12531">
            <v>0</v>
          </cell>
          <cell r="F12531">
            <v>0</v>
          </cell>
          <cell r="G12531">
            <v>0</v>
          </cell>
        </row>
        <row r="12532">
          <cell r="A12532" t="str">
            <v/>
          </cell>
          <cell r="B12532">
            <v>0</v>
          </cell>
          <cell r="C12532">
            <v>0</v>
          </cell>
          <cell r="D12532" t="str">
            <v/>
          </cell>
          <cell r="E12532">
            <v>0</v>
          </cell>
          <cell r="F12532">
            <v>0</v>
          </cell>
          <cell r="G12532">
            <v>0</v>
          </cell>
        </row>
        <row r="12533">
          <cell r="A12533" t="str">
            <v/>
          </cell>
          <cell r="B12533">
            <v>0</v>
          </cell>
          <cell r="C12533">
            <v>0</v>
          </cell>
          <cell r="D12533" t="str">
            <v/>
          </cell>
          <cell r="E12533">
            <v>0</v>
          </cell>
          <cell r="F12533">
            <v>0</v>
          </cell>
          <cell r="G12533">
            <v>0</v>
          </cell>
        </row>
        <row r="12534">
          <cell r="A12534" t="str">
            <v/>
          </cell>
          <cell r="B12534">
            <v>0</v>
          </cell>
          <cell r="C12534">
            <v>0</v>
          </cell>
          <cell r="D12534" t="str">
            <v/>
          </cell>
          <cell r="E12534">
            <v>0</v>
          </cell>
          <cell r="F12534">
            <v>0</v>
          </cell>
          <cell r="G12534">
            <v>0</v>
          </cell>
        </row>
        <row r="12535">
          <cell r="A12535" t="str">
            <v/>
          </cell>
          <cell r="B12535">
            <v>0</v>
          </cell>
          <cell r="C12535">
            <v>0</v>
          </cell>
          <cell r="D12535" t="str">
            <v/>
          </cell>
          <cell r="E12535">
            <v>0</v>
          </cell>
          <cell r="F12535">
            <v>0</v>
          </cell>
          <cell r="G12535">
            <v>0</v>
          </cell>
        </row>
        <row r="12536">
          <cell r="A12536">
            <v>0</v>
          </cell>
          <cell r="B12536">
            <v>0</v>
          </cell>
          <cell r="C12536">
            <v>0</v>
          </cell>
          <cell r="D12536">
            <v>0</v>
          </cell>
          <cell r="E12536">
            <v>0</v>
          </cell>
          <cell r="F12536" t="str">
            <v>Total B</v>
          </cell>
          <cell r="G12536">
            <v>0</v>
          </cell>
        </row>
        <row r="12537">
          <cell r="A12537">
            <v>0</v>
          </cell>
          <cell r="B12537">
            <v>0</v>
          </cell>
          <cell r="C12537" t="str">
            <v>C - EQUIPOS</v>
          </cell>
          <cell r="D12537">
            <v>0</v>
          </cell>
          <cell r="E12537">
            <v>0</v>
          </cell>
          <cell r="F12537">
            <v>0</v>
          </cell>
          <cell r="G12537">
            <v>0</v>
          </cell>
        </row>
        <row r="12538">
          <cell r="A12538" t="str">
            <v/>
          </cell>
          <cell r="B12538" t="str">
            <v/>
          </cell>
          <cell r="C12538">
            <v>0</v>
          </cell>
          <cell r="D12538" t="str">
            <v/>
          </cell>
          <cell r="E12538">
            <v>0</v>
          </cell>
          <cell r="F12538">
            <v>0</v>
          </cell>
          <cell r="G12538">
            <v>0</v>
          </cell>
        </row>
        <row r="12539">
          <cell r="A12539" t="str">
            <v/>
          </cell>
          <cell r="B12539" t="str">
            <v/>
          </cell>
          <cell r="C12539">
            <v>0</v>
          </cell>
          <cell r="D12539" t="str">
            <v/>
          </cell>
          <cell r="E12539">
            <v>0</v>
          </cell>
          <cell r="F12539">
            <v>0</v>
          </cell>
          <cell r="G12539">
            <v>0</v>
          </cell>
        </row>
        <row r="12540">
          <cell r="A12540" t="str">
            <v/>
          </cell>
          <cell r="B12540" t="str">
            <v/>
          </cell>
          <cell r="C12540">
            <v>0</v>
          </cell>
          <cell r="D12540" t="str">
            <v/>
          </cell>
          <cell r="E12540">
            <v>0</v>
          </cell>
          <cell r="F12540">
            <v>0</v>
          </cell>
          <cell r="G12540">
            <v>0</v>
          </cell>
        </row>
        <row r="12541">
          <cell r="A12541" t="str">
            <v/>
          </cell>
          <cell r="B12541" t="str">
            <v/>
          </cell>
          <cell r="C12541">
            <v>0</v>
          </cell>
          <cell r="D12541" t="str">
            <v/>
          </cell>
          <cell r="E12541">
            <v>0</v>
          </cell>
          <cell r="F12541">
            <v>0</v>
          </cell>
          <cell r="G12541">
            <v>0</v>
          </cell>
        </row>
        <row r="12542">
          <cell r="A12542" t="str">
            <v/>
          </cell>
          <cell r="B12542" t="str">
            <v/>
          </cell>
          <cell r="C12542">
            <v>0</v>
          </cell>
          <cell r="D12542" t="str">
            <v/>
          </cell>
          <cell r="E12542">
            <v>0</v>
          </cell>
          <cell r="F12542">
            <v>0</v>
          </cell>
          <cell r="G12542">
            <v>0</v>
          </cell>
        </row>
        <row r="12543">
          <cell r="A12543" t="str">
            <v/>
          </cell>
          <cell r="B12543" t="str">
            <v/>
          </cell>
          <cell r="C12543">
            <v>0</v>
          </cell>
          <cell r="D12543" t="str">
            <v/>
          </cell>
          <cell r="E12543">
            <v>0</v>
          </cell>
          <cell r="F12543">
            <v>0</v>
          </cell>
          <cell r="G12543">
            <v>0</v>
          </cell>
        </row>
        <row r="12544">
          <cell r="A12544" t="str">
            <v/>
          </cell>
          <cell r="B12544" t="str">
            <v/>
          </cell>
          <cell r="C12544">
            <v>0</v>
          </cell>
          <cell r="D12544" t="str">
            <v/>
          </cell>
          <cell r="E12544">
            <v>0</v>
          </cell>
          <cell r="F12544">
            <v>0</v>
          </cell>
          <cell r="G12544">
            <v>0</v>
          </cell>
        </row>
        <row r="12545">
          <cell r="A12545" t="str">
            <v/>
          </cell>
          <cell r="B12545" t="str">
            <v/>
          </cell>
          <cell r="C12545">
            <v>0</v>
          </cell>
          <cell r="D12545" t="str">
            <v/>
          </cell>
          <cell r="E12545">
            <v>0</v>
          </cell>
          <cell r="F12545">
            <v>0</v>
          </cell>
          <cell r="G12545">
            <v>0</v>
          </cell>
        </row>
        <row r="12546">
          <cell r="A12546" t="str">
            <v/>
          </cell>
          <cell r="B12546" t="str">
            <v/>
          </cell>
          <cell r="C12546">
            <v>0</v>
          </cell>
          <cell r="D12546" t="str">
            <v/>
          </cell>
          <cell r="E12546">
            <v>0</v>
          </cell>
          <cell r="F12546">
            <v>0</v>
          </cell>
          <cell r="G12546">
            <v>0</v>
          </cell>
        </row>
        <row r="12547">
          <cell r="A12547">
            <v>0</v>
          </cell>
          <cell r="B12547">
            <v>0</v>
          </cell>
          <cell r="C12547">
            <v>0</v>
          </cell>
          <cell r="D12547">
            <v>0</v>
          </cell>
          <cell r="E12547">
            <v>0</v>
          </cell>
          <cell r="F12547" t="str">
            <v>Total C</v>
          </cell>
          <cell r="G12547">
            <v>0</v>
          </cell>
        </row>
        <row r="12548">
          <cell r="A12548">
            <v>0</v>
          </cell>
          <cell r="B12548">
            <v>0</v>
          </cell>
          <cell r="C12548">
            <v>0</v>
          </cell>
          <cell r="D12548">
            <v>0</v>
          </cell>
          <cell r="E12548">
            <v>0</v>
          </cell>
          <cell r="F12548">
            <v>0</v>
          </cell>
          <cell r="G12548">
            <v>0</v>
          </cell>
        </row>
        <row r="12549">
          <cell r="A12549" t="str">
            <v/>
          </cell>
          <cell r="B12549" t="str">
            <v/>
          </cell>
          <cell r="C12549">
            <v>0</v>
          </cell>
          <cell r="D12549" t="str">
            <v>Costo  Neto</v>
          </cell>
          <cell r="E12549">
            <v>0</v>
          </cell>
          <cell r="F12549" t="str">
            <v>Total D=A+B+C</v>
          </cell>
          <cell r="G12549">
            <v>0</v>
          </cell>
        </row>
        <row r="12551">
          <cell r="A12551" t="str">
            <v>ANALISIS DE PRECIOS</v>
          </cell>
          <cell r="B12551">
            <v>0</v>
          </cell>
          <cell r="C12551">
            <v>0</v>
          </cell>
          <cell r="D12551">
            <v>0</v>
          </cell>
          <cell r="E12551">
            <v>0</v>
          </cell>
          <cell r="F12551">
            <v>0</v>
          </cell>
          <cell r="G12551">
            <v>0</v>
          </cell>
        </row>
        <row r="12552">
          <cell r="A12552" t="str">
            <v>COMITENTE:</v>
          </cell>
          <cell r="B12552" t="str">
            <v>DIRECCIÓN DE ARQUITECTURA</v>
          </cell>
          <cell r="C12552">
            <v>0</v>
          </cell>
          <cell r="D12552">
            <v>0</v>
          </cell>
          <cell r="E12552">
            <v>0</v>
          </cell>
          <cell r="F12552">
            <v>0</v>
          </cell>
          <cell r="G12552">
            <v>0</v>
          </cell>
        </row>
        <row r="12553">
          <cell r="A12553" t="str">
            <v>CONTRATISTA:</v>
          </cell>
          <cell r="B12553" t="str">
            <v>FUNCIONALES SIGOP</v>
          </cell>
          <cell r="C12553">
            <v>0</v>
          </cell>
          <cell r="D12553">
            <v>0</v>
          </cell>
          <cell r="E12553">
            <v>0</v>
          </cell>
          <cell r="F12553">
            <v>0</v>
          </cell>
          <cell r="G12553">
            <v>0</v>
          </cell>
        </row>
        <row r="12554">
          <cell r="A12554" t="str">
            <v>OBRA:</v>
          </cell>
          <cell r="B12554" t="str">
            <v>PRUEBA PLANILLA DE MEDICION</v>
          </cell>
          <cell r="C12554">
            <v>0</v>
          </cell>
          <cell r="D12554">
            <v>0</v>
          </cell>
          <cell r="E12554">
            <v>0</v>
          </cell>
          <cell r="F12554" t="str">
            <v>PRECIOS A:</v>
          </cell>
          <cell r="G12554">
            <v>0</v>
          </cell>
        </row>
        <row r="12555">
          <cell r="A12555" t="str">
            <v>UBICACIÓN:</v>
          </cell>
          <cell r="B12555" t="str">
            <v>CENTRO CIVICO</v>
          </cell>
          <cell r="C12555">
            <v>0</v>
          </cell>
          <cell r="D12555">
            <v>0</v>
          </cell>
          <cell r="E12555">
            <v>0</v>
          </cell>
          <cell r="F12555">
            <v>0</v>
          </cell>
          <cell r="G12555">
            <v>0</v>
          </cell>
        </row>
        <row r="12556">
          <cell r="A12556" t="str">
            <v>RUBRO:</v>
          </cell>
          <cell r="B12556" t="str">
            <v/>
          </cell>
          <cell r="C12556" t="str">
            <v/>
          </cell>
          <cell r="D12556">
            <v>0</v>
          </cell>
          <cell r="E12556">
            <v>0</v>
          </cell>
          <cell r="F12556">
            <v>0</v>
          </cell>
          <cell r="G12556">
            <v>0</v>
          </cell>
        </row>
        <row r="12557">
          <cell r="A12557" t="str">
            <v>ITEM:</v>
          </cell>
          <cell r="B12557" t="str">
            <v/>
          </cell>
          <cell r="C12557" t="str">
            <v/>
          </cell>
          <cell r="D12557">
            <v>0</v>
          </cell>
          <cell r="E12557">
            <v>0</v>
          </cell>
          <cell r="F12557" t="str">
            <v>UNIDAD:</v>
          </cell>
          <cell r="G12557" t="str">
            <v/>
          </cell>
        </row>
        <row r="12558">
          <cell r="A12558">
            <v>0</v>
          </cell>
          <cell r="B12558">
            <v>0</v>
          </cell>
          <cell r="C12558">
            <v>0</v>
          </cell>
          <cell r="D12558">
            <v>0</v>
          </cell>
          <cell r="E12558">
            <v>0</v>
          </cell>
          <cell r="F12558">
            <v>0</v>
          </cell>
          <cell r="G12558">
            <v>0</v>
          </cell>
        </row>
        <row r="12559">
          <cell r="A12559" t="str">
            <v>DATOS REDETERMINACION</v>
          </cell>
          <cell r="B12559">
            <v>0</v>
          </cell>
          <cell r="C12559" t="str">
            <v>DESIGNACION</v>
          </cell>
          <cell r="D12559" t="str">
            <v>U</v>
          </cell>
          <cell r="E12559" t="str">
            <v>Cantidad</v>
          </cell>
          <cell r="F12559" t="str">
            <v>$ Unitarios</v>
          </cell>
          <cell r="G12559" t="str">
            <v>$ Parcial</v>
          </cell>
        </row>
        <row r="12560">
          <cell r="A12560" t="str">
            <v>CÓDIGO</v>
          </cell>
          <cell r="B12560" t="str">
            <v>DESCRIPCIÓN</v>
          </cell>
          <cell r="C12560">
            <v>0</v>
          </cell>
          <cell r="D12560">
            <v>0</v>
          </cell>
          <cell r="E12560">
            <v>0</v>
          </cell>
          <cell r="F12560">
            <v>0</v>
          </cell>
          <cell r="G12560">
            <v>0</v>
          </cell>
        </row>
        <row r="12561">
          <cell r="A12561">
            <v>0</v>
          </cell>
          <cell r="B12561">
            <v>0</v>
          </cell>
          <cell r="C12561" t="str">
            <v>A - MATERIALES</v>
          </cell>
          <cell r="D12561">
            <v>0</v>
          </cell>
          <cell r="E12561">
            <v>0</v>
          </cell>
          <cell r="F12561">
            <v>0</v>
          </cell>
          <cell r="G12561">
            <v>0</v>
          </cell>
        </row>
        <row r="12562">
          <cell r="A12562" t="str">
            <v/>
          </cell>
          <cell r="B12562" t="str">
            <v/>
          </cell>
          <cell r="C12562">
            <v>0</v>
          </cell>
          <cell r="D12562" t="str">
            <v/>
          </cell>
          <cell r="E12562">
            <v>0</v>
          </cell>
          <cell r="F12562">
            <v>0</v>
          </cell>
          <cell r="G12562">
            <v>0</v>
          </cell>
        </row>
        <row r="12563">
          <cell r="A12563" t="str">
            <v/>
          </cell>
          <cell r="B12563" t="str">
            <v/>
          </cell>
          <cell r="C12563">
            <v>0</v>
          </cell>
          <cell r="D12563" t="str">
            <v/>
          </cell>
          <cell r="E12563">
            <v>0</v>
          </cell>
          <cell r="F12563">
            <v>0</v>
          </cell>
          <cell r="G12563">
            <v>0</v>
          </cell>
        </row>
        <row r="12564">
          <cell r="A12564" t="str">
            <v/>
          </cell>
          <cell r="B12564" t="str">
            <v/>
          </cell>
          <cell r="C12564">
            <v>0</v>
          </cell>
          <cell r="D12564" t="str">
            <v/>
          </cell>
          <cell r="E12564">
            <v>0</v>
          </cell>
          <cell r="F12564">
            <v>0</v>
          </cell>
          <cell r="G12564">
            <v>0</v>
          </cell>
        </row>
        <row r="12565">
          <cell r="A12565" t="str">
            <v/>
          </cell>
          <cell r="B12565" t="str">
            <v/>
          </cell>
          <cell r="C12565">
            <v>0</v>
          </cell>
          <cell r="D12565" t="str">
            <v/>
          </cell>
          <cell r="E12565">
            <v>0</v>
          </cell>
          <cell r="F12565">
            <v>0</v>
          </cell>
          <cell r="G12565">
            <v>0</v>
          </cell>
        </row>
        <row r="12566">
          <cell r="A12566" t="str">
            <v/>
          </cell>
          <cell r="B12566" t="str">
            <v/>
          </cell>
          <cell r="C12566">
            <v>0</v>
          </cell>
          <cell r="D12566" t="str">
            <v/>
          </cell>
          <cell r="E12566">
            <v>0</v>
          </cell>
          <cell r="F12566">
            <v>0</v>
          </cell>
          <cell r="G12566">
            <v>0</v>
          </cell>
        </row>
        <row r="12567">
          <cell r="A12567" t="str">
            <v/>
          </cell>
          <cell r="B12567" t="str">
            <v/>
          </cell>
          <cell r="C12567">
            <v>0</v>
          </cell>
          <cell r="D12567" t="str">
            <v/>
          </cell>
          <cell r="E12567">
            <v>0</v>
          </cell>
          <cell r="F12567">
            <v>0</v>
          </cell>
          <cell r="G12567">
            <v>0</v>
          </cell>
        </row>
        <row r="12568">
          <cell r="A12568" t="str">
            <v/>
          </cell>
          <cell r="B12568" t="str">
            <v/>
          </cell>
          <cell r="C12568">
            <v>0</v>
          </cell>
          <cell r="D12568" t="str">
            <v/>
          </cell>
          <cell r="E12568">
            <v>0</v>
          </cell>
          <cell r="F12568">
            <v>0</v>
          </cell>
          <cell r="G12568">
            <v>0</v>
          </cell>
        </row>
        <row r="12569">
          <cell r="A12569" t="str">
            <v/>
          </cell>
          <cell r="B12569" t="str">
            <v/>
          </cell>
          <cell r="C12569">
            <v>0</v>
          </cell>
          <cell r="D12569" t="str">
            <v/>
          </cell>
          <cell r="E12569">
            <v>0</v>
          </cell>
          <cell r="F12569">
            <v>0</v>
          </cell>
          <cell r="G12569">
            <v>0</v>
          </cell>
        </row>
        <row r="12570">
          <cell r="A12570" t="str">
            <v/>
          </cell>
          <cell r="B12570" t="str">
            <v/>
          </cell>
          <cell r="C12570">
            <v>0</v>
          </cell>
          <cell r="D12570" t="str">
            <v/>
          </cell>
          <cell r="E12570">
            <v>0</v>
          </cell>
          <cell r="F12570">
            <v>0</v>
          </cell>
          <cell r="G12570">
            <v>0</v>
          </cell>
        </row>
        <row r="12571">
          <cell r="A12571" t="str">
            <v/>
          </cell>
          <cell r="B12571" t="str">
            <v/>
          </cell>
          <cell r="C12571">
            <v>0</v>
          </cell>
          <cell r="D12571" t="str">
            <v/>
          </cell>
          <cell r="E12571">
            <v>0</v>
          </cell>
          <cell r="F12571">
            <v>0</v>
          </cell>
          <cell r="G12571">
            <v>0</v>
          </cell>
        </row>
        <row r="12572">
          <cell r="A12572" t="str">
            <v/>
          </cell>
          <cell r="B12572" t="str">
            <v/>
          </cell>
          <cell r="C12572">
            <v>0</v>
          </cell>
          <cell r="D12572" t="str">
            <v/>
          </cell>
          <cell r="E12572">
            <v>0</v>
          </cell>
          <cell r="F12572">
            <v>0</v>
          </cell>
          <cell r="G12572">
            <v>0</v>
          </cell>
        </row>
        <row r="12573">
          <cell r="A12573" t="str">
            <v/>
          </cell>
          <cell r="B12573" t="str">
            <v/>
          </cell>
          <cell r="C12573">
            <v>0</v>
          </cell>
          <cell r="D12573" t="str">
            <v/>
          </cell>
          <cell r="E12573">
            <v>0</v>
          </cell>
          <cell r="F12573">
            <v>0</v>
          </cell>
          <cell r="G12573">
            <v>0</v>
          </cell>
        </row>
        <row r="12574">
          <cell r="A12574" t="str">
            <v/>
          </cell>
          <cell r="B12574" t="str">
            <v/>
          </cell>
          <cell r="C12574">
            <v>0</v>
          </cell>
          <cell r="D12574" t="str">
            <v/>
          </cell>
          <cell r="E12574">
            <v>0</v>
          </cell>
          <cell r="F12574">
            <v>0</v>
          </cell>
          <cell r="G12574">
            <v>0</v>
          </cell>
        </row>
        <row r="12575">
          <cell r="A12575" t="str">
            <v/>
          </cell>
          <cell r="B12575" t="str">
            <v/>
          </cell>
          <cell r="C12575">
            <v>0</v>
          </cell>
          <cell r="D12575" t="str">
            <v/>
          </cell>
          <cell r="E12575">
            <v>0</v>
          </cell>
          <cell r="F12575">
            <v>0</v>
          </cell>
          <cell r="G12575">
            <v>0</v>
          </cell>
        </row>
        <row r="12576">
          <cell r="A12576">
            <v>0</v>
          </cell>
          <cell r="B12576">
            <v>0</v>
          </cell>
          <cell r="C12576">
            <v>0</v>
          </cell>
          <cell r="D12576">
            <v>0</v>
          </cell>
          <cell r="E12576">
            <v>0</v>
          </cell>
          <cell r="F12576" t="str">
            <v>Total A</v>
          </cell>
          <cell r="G12576">
            <v>0</v>
          </cell>
        </row>
        <row r="12577">
          <cell r="A12577">
            <v>0</v>
          </cell>
          <cell r="B12577">
            <v>0</v>
          </cell>
          <cell r="C12577" t="str">
            <v>B - MANO DE OBRA</v>
          </cell>
          <cell r="D12577">
            <v>0</v>
          </cell>
          <cell r="E12577">
            <v>0</v>
          </cell>
          <cell r="F12577">
            <v>0</v>
          </cell>
          <cell r="G12577">
            <v>0</v>
          </cell>
        </row>
        <row r="12578">
          <cell r="A12578" t="str">
            <v/>
          </cell>
          <cell r="B12578">
            <v>0</v>
          </cell>
          <cell r="C12578">
            <v>0</v>
          </cell>
          <cell r="D12578" t="str">
            <v/>
          </cell>
          <cell r="E12578">
            <v>0</v>
          </cell>
          <cell r="F12578">
            <v>0</v>
          </cell>
          <cell r="G12578">
            <v>0</v>
          </cell>
        </row>
        <row r="12579">
          <cell r="A12579" t="str">
            <v/>
          </cell>
          <cell r="B12579">
            <v>0</v>
          </cell>
          <cell r="C12579">
            <v>0</v>
          </cell>
          <cell r="D12579" t="str">
            <v/>
          </cell>
          <cell r="E12579">
            <v>0</v>
          </cell>
          <cell r="F12579">
            <v>0</v>
          </cell>
          <cell r="G12579">
            <v>0</v>
          </cell>
        </row>
        <row r="12580">
          <cell r="A12580" t="str">
            <v/>
          </cell>
          <cell r="B12580">
            <v>0</v>
          </cell>
          <cell r="C12580">
            <v>0</v>
          </cell>
          <cell r="D12580" t="str">
            <v/>
          </cell>
          <cell r="E12580">
            <v>0</v>
          </cell>
          <cell r="F12580">
            <v>0</v>
          </cell>
          <cell r="G12580">
            <v>0</v>
          </cell>
        </row>
        <row r="12581">
          <cell r="A12581" t="str">
            <v/>
          </cell>
          <cell r="B12581">
            <v>0</v>
          </cell>
          <cell r="C12581">
            <v>0</v>
          </cell>
          <cell r="D12581" t="str">
            <v/>
          </cell>
          <cell r="E12581">
            <v>0</v>
          </cell>
          <cell r="F12581">
            <v>0</v>
          </cell>
          <cell r="G12581">
            <v>0</v>
          </cell>
        </row>
        <row r="12582">
          <cell r="A12582" t="str">
            <v/>
          </cell>
          <cell r="B12582">
            <v>0</v>
          </cell>
          <cell r="C12582">
            <v>0</v>
          </cell>
          <cell r="D12582" t="str">
            <v/>
          </cell>
          <cell r="E12582">
            <v>0</v>
          </cell>
          <cell r="F12582">
            <v>0</v>
          </cell>
          <cell r="G12582">
            <v>0</v>
          </cell>
        </row>
        <row r="12583">
          <cell r="A12583" t="str">
            <v/>
          </cell>
          <cell r="B12583">
            <v>0</v>
          </cell>
          <cell r="C12583">
            <v>0</v>
          </cell>
          <cell r="D12583" t="str">
            <v/>
          </cell>
          <cell r="E12583">
            <v>0</v>
          </cell>
          <cell r="F12583">
            <v>0</v>
          </cell>
          <cell r="G12583">
            <v>0</v>
          </cell>
        </row>
        <row r="12584">
          <cell r="A12584" t="str">
            <v/>
          </cell>
          <cell r="B12584">
            <v>0</v>
          </cell>
          <cell r="C12584">
            <v>0</v>
          </cell>
          <cell r="D12584" t="str">
            <v/>
          </cell>
          <cell r="E12584">
            <v>0</v>
          </cell>
          <cell r="F12584">
            <v>0</v>
          </cell>
          <cell r="G12584">
            <v>0</v>
          </cell>
        </row>
        <row r="12585">
          <cell r="A12585" t="str">
            <v/>
          </cell>
          <cell r="B12585">
            <v>0</v>
          </cell>
          <cell r="C12585">
            <v>0</v>
          </cell>
          <cell r="D12585" t="str">
            <v/>
          </cell>
          <cell r="E12585">
            <v>0</v>
          </cell>
          <cell r="F12585">
            <v>0</v>
          </cell>
          <cell r="G12585">
            <v>0</v>
          </cell>
        </row>
        <row r="12586">
          <cell r="A12586">
            <v>0</v>
          </cell>
          <cell r="B12586">
            <v>0</v>
          </cell>
          <cell r="C12586">
            <v>0</v>
          </cell>
          <cell r="D12586">
            <v>0</v>
          </cell>
          <cell r="E12586">
            <v>0</v>
          </cell>
          <cell r="F12586" t="str">
            <v>Total B</v>
          </cell>
          <cell r="G12586">
            <v>0</v>
          </cell>
        </row>
        <row r="12587">
          <cell r="A12587">
            <v>0</v>
          </cell>
          <cell r="B12587">
            <v>0</v>
          </cell>
          <cell r="C12587" t="str">
            <v>C - EQUIPOS</v>
          </cell>
          <cell r="D12587">
            <v>0</v>
          </cell>
          <cell r="E12587">
            <v>0</v>
          </cell>
          <cell r="F12587">
            <v>0</v>
          </cell>
          <cell r="G12587">
            <v>0</v>
          </cell>
        </row>
        <row r="12588">
          <cell r="A12588" t="str">
            <v/>
          </cell>
          <cell r="B12588" t="str">
            <v/>
          </cell>
          <cell r="C12588">
            <v>0</v>
          </cell>
          <cell r="D12588" t="str">
            <v/>
          </cell>
          <cell r="E12588">
            <v>0</v>
          </cell>
          <cell r="F12588">
            <v>0</v>
          </cell>
          <cell r="G12588">
            <v>0</v>
          </cell>
        </row>
        <row r="12589">
          <cell r="A12589" t="str">
            <v/>
          </cell>
          <cell r="B12589" t="str">
            <v/>
          </cell>
          <cell r="C12589">
            <v>0</v>
          </cell>
          <cell r="D12589" t="str">
            <v/>
          </cell>
          <cell r="E12589">
            <v>0</v>
          </cell>
          <cell r="F12589">
            <v>0</v>
          </cell>
          <cell r="G12589">
            <v>0</v>
          </cell>
        </row>
        <row r="12590">
          <cell r="A12590" t="str">
            <v/>
          </cell>
          <cell r="B12590" t="str">
            <v/>
          </cell>
          <cell r="C12590">
            <v>0</v>
          </cell>
          <cell r="D12590" t="str">
            <v/>
          </cell>
          <cell r="E12590">
            <v>0</v>
          </cell>
          <cell r="F12590">
            <v>0</v>
          </cell>
          <cell r="G12590">
            <v>0</v>
          </cell>
        </row>
        <row r="12591">
          <cell r="A12591" t="str">
            <v/>
          </cell>
          <cell r="B12591" t="str">
            <v/>
          </cell>
          <cell r="C12591">
            <v>0</v>
          </cell>
          <cell r="D12591" t="str">
            <v/>
          </cell>
          <cell r="E12591">
            <v>0</v>
          </cell>
          <cell r="F12591">
            <v>0</v>
          </cell>
          <cell r="G12591">
            <v>0</v>
          </cell>
        </row>
        <row r="12592">
          <cell r="A12592" t="str">
            <v/>
          </cell>
          <cell r="B12592" t="str">
            <v/>
          </cell>
          <cell r="C12592">
            <v>0</v>
          </cell>
          <cell r="D12592" t="str">
            <v/>
          </cell>
          <cell r="E12592">
            <v>0</v>
          </cell>
          <cell r="F12592">
            <v>0</v>
          </cell>
          <cell r="G12592">
            <v>0</v>
          </cell>
        </row>
        <row r="12593">
          <cell r="A12593" t="str">
            <v/>
          </cell>
          <cell r="B12593" t="str">
            <v/>
          </cell>
          <cell r="C12593">
            <v>0</v>
          </cell>
          <cell r="D12593" t="str">
            <v/>
          </cell>
          <cell r="E12593">
            <v>0</v>
          </cell>
          <cell r="F12593">
            <v>0</v>
          </cell>
          <cell r="G12593">
            <v>0</v>
          </cell>
        </row>
        <row r="12594">
          <cell r="A12594" t="str">
            <v/>
          </cell>
          <cell r="B12594" t="str">
            <v/>
          </cell>
          <cell r="C12594">
            <v>0</v>
          </cell>
          <cell r="D12594" t="str">
            <v/>
          </cell>
          <cell r="E12594">
            <v>0</v>
          </cell>
          <cell r="F12594">
            <v>0</v>
          </cell>
          <cell r="G12594">
            <v>0</v>
          </cell>
        </row>
        <row r="12595">
          <cell r="A12595" t="str">
            <v/>
          </cell>
          <cell r="B12595" t="str">
            <v/>
          </cell>
          <cell r="C12595">
            <v>0</v>
          </cell>
          <cell r="D12595" t="str">
            <v/>
          </cell>
          <cell r="E12595">
            <v>0</v>
          </cell>
          <cell r="F12595">
            <v>0</v>
          </cell>
          <cell r="G12595">
            <v>0</v>
          </cell>
        </row>
        <row r="12596">
          <cell r="A12596" t="str">
            <v/>
          </cell>
          <cell r="B12596" t="str">
            <v/>
          </cell>
          <cell r="C12596">
            <v>0</v>
          </cell>
          <cell r="D12596" t="str">
            <v/>
          </cell>
          <cell r="E12596">
            <v>0</v>
          </cell>
          <cell r="F12596">
            <v>0</v>
          </cell>
          <cell r="G12596">
            <v>0</v>
          </cell>
        </row>
        <row r="12597">
          <cell r="A12597">
            <v>0</v>
          </cell>
          <cell r="B12597">
            <v>0</v>
          </cell>
          <cell r="C12597">
            <v>0</v>
          </cell>
          <cell r="D12597">
            <v>0</v>
          </cell>
          <cell r="E12597">
            <v>0</v>
          </cell>
          <cell r="F12597" t="str">
            <v>Total C</v>
          </cell>
          <cell r="G12597">
            <v>0</v>
          </cell>
        </row>
        <row r="12598">
          <cell r="A12598">
            <v>0</v>
          </cell>
          <cell r="B12598">
            <v>0</v>
          </cell>
          <cell r="C12598">
            <v>0</v>
          </cell>
          <cell r="D12598">
            <v>0</v>
          </cell>
          <cell r="E12598">
            <v>0</v>
          </cell>
          <cell r="F12598">
            <v>0</v>
          </cell>
          <cell r="G12598">
            <v>0</v>
          </cell>
        </row>
        <row r="12599">
          <cell r="A12599" t="str">
            <v/>
          </cell>
          <cell r="B12599" t="str">
            <v/>
          </cell>
          <cell r="C12599">
            <v>0</v>
          </cell>
          <cell r="D12599" t="str">
            <v>Costo  Neto</v>
          </cell>
          <cell r="E12599">
            <v>0</v>
          </cell>
          <cell r="F12599" t="str">
            <v>Total D=A+B+C</v>
          </cell>
          <cell r="G12599">
            <v>0</v>
          </cell>
        </row>
        <row r="12601">
          <cell r="A12601" t="str">
            <v>ANALISIS DE PRECIOS</v>
          </cell>
          <cell r="B12601">
            <v>0</v>
          </cell>
          <cell r="C12601">
            <v>0</v>
          </cell>
          <cell r="D12601">
            <v>0</v>
          </cell>
          <cell r="E12601">
            <v>0</v>
          </cell>
          <cell r="F12601">
            <v>0</v>
          </cell>
          <cell r="G12601">
            <v>0</v>
          </cell>
        </row>
        <row r="12602">
          <cell r="A12602" t="str">
            <v>COMITENTE:</v>
          </cell>
          <cell r="B12602" t="str">
            <v>DIRECCIÓN DE ARQUITECTURA</v>
          </cell>
          <cell r="C12602">
            <v>0</v>
          </cell>
          <cell r="D12602">
            <v>0</v>
          </cell>
          <cell r="E12602">
            <v>0</v>
          </cell>
          <cell r="F12602">
            <v>0</v>
          </cell>
          <cell r="G12602">
            <v>0</v>
          </cell>
        </row>
        <row r="12603">
          <cell r="A12603" t="str">
            <v>CONTRATISTA:</v>
          </cell>
          <cell r="B12603" t="str">
            <v>FUNCIONALES SIGOP</v>
          </cell>
          <cell r="C12603">
            <v>0</v>
          </cell>
          <cell r="D12603">
            <v>0</v>
          </cell>
          <cell r="E12603">
            <v>0</v>
          </cell>
          <cell r="F12603">
            <v>0</v>
          </cell>
          <cell r="G12603">
            <v>0</v>
          </cell>
        </row>
        <row r="12604">
          <cell r="A12604" t="str">
            <v>OBRA:</v>
          </cell>
          <cell r="B12604" t="str">
            <v>PRUEBA PLANILLA DE MEDICION</v>
          </cell>
          <cell r="C12604">
            <v>0</v>
          </cell>
          <cell r="D12604">
            <v>0</v>
          </cell>
          <cell r="E12604">
            <v>0</v>
          </cell>
          <cell r="F12604" t="str">
            <v>PRECIOS A:</v>
          </cell>
          <cell r="G12604">
            <v>0</v>
          </cell>
        </row>
        <row r="12605">
          <cell r="A12605" t="str">
            <v>UBICACIÓN:</v>
          </cell>
          <cell r="B12605" t="str">
            <v>CENTRO CIVICO</v>
          </cell>
          <cell r="C12605">
            <v>0</v>
          </cell>
          <cell r="D12605">
            <v>0</v>
          </cell>
          <cell r="E12605">
            <v>0</v>
          </cell>
          <cell r="F12605">
            <v>0</v>
          </cell>
          <cell r="G12605">
            <v>0</v>
          </cell>
        </row>
        <row r="12606">
          <cell r="A12606" t="str">
            <v>RUBRO:</v>
          </cell>
          <cell r="B12606" t="str">
            <v/>
          </cell>
          <cell r="C12606" t="str">
            <v/>
          </cell>
          <cell r="D12606">
            <v>0</v>
          </cell>
          <cell r="E12606">
            <v>0</v>
          </cell>
          <cell r="F12606">
            <v>0</v>
          </cell>
          <cell r="G12606">
            <v>0</v>
          </cell>
        </row>
        <row r="12607">
          <cell r="A12607" t="str">
            <v>ITEM:</v>
          </cell>
          <cell r="B12607" t="str">
            <v/>
          </cell>
          <cell r="C12607" t="str">
            <v/>
          </cell>
          <cell r="D12607">
            <v>0</v>
          </cell>
          <cell r="E12607">
            <v>0</v>
          </cell>
          <cell r="F12607" t="str">
            <v>UNIDAD:</v>
          </cell>
          <cell r="G12607" t="str">
            <v/>
          </cell>
        </row>
        <row r="12608">
          <cell r="A12608">
            <v>0</v>
          </cell>
          <cell r="B12608">
            <v>0</v>
          </cell>
          <cell r="C12608">
            <v>0</v>
          </cell>
          <cell r="D12608">
            <v>0</v>
          </cell>
          <cell r="E12608">
            <v>0</v>
          </cell>
          <cell r="F12608">
            <v>0</v>
          </cell>
          <cell r="G12608">
            <v>0</v>
          </cell>
        </row>
        <row r="12609">
          <cell r="A12609" t="str">
            <v>DATOS REDETERMINACION</v>
          </cell>
          <cell r="B12609">
            <v>0</v>
          </cell>
          <cell r="C12609" t="str">
            <v>DESIGNACION</v>
          </cell>
          <cell r="D12609" t="str">
            <v>U</v>
          </cell>
          <cell r="E12609" t="str">
            <v>Cantidad</v>
          </cell>
          <cell r="F12609" t="str">
            <v>$ Unitarios</v>
          </cell>
          <cell r="G12609" t="str">
            <v>$ Parcial</v>
          </cell>
        </row>
        <row r="12610">
          <cell r="A12610" t="str">
            <v>CÓDIGO</v>
          </cell>
          <cell r="B12610" t="str">
            <v>DESCRIPCIÓN</v>
          </cell>
          <cell r="C12610">
            <v>0</v>
          </cell>
          <cell r="D12610">
            <v>0</v>
          </cell>
          <cell r="E12610">
            <v>0</v>
          </cell>
          <cell r="F12610">
            <v>0</v>
          </cell>
          <cell r="G12610">
            <v>0</v>
          </cell>
        </row>
        <row r="12611">
          <cell r="A12611">
            <v>0</v>
          </cell>
          <cell r="B12611">
            <v>0</v>
          </cell>
          <cell r="C12611" t="str">
            <v>A - MATERIALES</v>
          </cell>
          <cell r="D12611">
            <v>0</v>
          </cell>
          <cell r="E12611">
            <v>0</v>
          </cell>
          <cell r="F12611">
            <v>0</v>
          </cell>
          <cell r="G12611">
            <v>0</v>
          </cell>
        </row>
        <row r="12612">
          <cell r="A12612" t="str">
            <v/>
          </cell>
          <cell r="B12612" t="str">
            <v/>
          </cell>
          <cell r="C12612">
            <v>0</v>
          </cell>
          <cell r="D12612" t="str">
            <v/>
          </cell>
          <cell r="E12612">
            <v>0</v>
          </cell>
          <cell r="F12612">
            <v>0</v>
          </cell>
          <cell r="G12612">
            <v>0</v>
          </cell>
        </row>
        <row r="12613">
          <cell r="A12613" t="str">
            <v/>
          </cell>
          <cell r="B12613" t="str">
            <v/>
          </cell>
          <cell r="C12613">
            <v>0</v>
          </cell>
          <cell r="D12613" t="str">
            <v/>
          </cell>
          <cell r="E12613">
            <v>0</v>
          </cell>
          <cell r="F12613">
            <v>0</v>
          </cell>
          <cell r="G12613">
            <v>0</v>
          </cell>
        </row>
        <row r="12614">
          <cell r="A12614" t="str">
            <v/>
          </cell>
          <cell r="B12614" t="str">
            <v/>
          </cell>
          <cell r="C12614">
            <v>0</v>
          </cell>
          <cell r="D12614" t="str">
            <v/>
          </cell>
          <cell r="E12614">
            <v>0</v>
          </cell>
          <cell r="F12614">
            <v>0</v>
          </cell>
          <cell r="G12614">
            <v>0</v>
          </cell>
        </row>
        <row r="12615">
          <cell r="A12615" t="str">
            <v/>
          </cell>
          <cell r="B12615" t="str">
            <v/>
          </cell>
          <cell r="C12615">
            <v>0</v>
          </cell>
          <cell r="D12615" t="str">
            <v/>
          </cell>
          <cell r="E12615">
            <v>0</v>
          </cell>
          <cell r="F12615">
            <v>0</v>
          </cell>
          <cell r="G12615">
            <v>0</v>
          </cell>
        </row>
        <row r="12616">
          <cell r="A12616" t="str">
            <v/>
          </cell>
          <cell r="B12616" t="str">
            <v/>
          </cell>
          <cell r="C12616">
            <v>0</v>
          </cell>
          <cell r="D12616" t="str">
            <v/>
          </cell>
          <cell r="E12616">
            <v>0</v>
          </cell>
          <cell r="F12616">
            <v>0</v>
          </cell>
          <cell r="G12616">
            <v>0</v>
          </cell>
        </row>
        <row r="12617">
          <cell r="A12617" t="str">
            <v/>
          </cell>
          <cell r="B12617" t="str">
            <v/>
          </cell>
          <cell r="C12617">
            <v>0</v>
          </cell>
          <cell r="D12617" t="str">
            <v/>
          </cell>
          <cell r="E12617">
            <v>0</v>
          </cell>
          <cell r="F12617">
            <v>0</v>
          </cell>
          <cell r="G12617">
            <v>0</v>
          </cell>
        </row>
        <row r="12618">
          <cell r="A12618" t="str">
            <v/>
          </cell>
          <cell r="B12618" t="str">
            <v/>
          </cell>
          <cell r="C12618">
            <v>0</v>
          </cell>
          <cell r="D12618" t="str">
            <v/>
          </cell>
          <cell r="E12618">
            <v>0</v>
          </cell>
          <cell r="F12618">
            <v>0</v>
          </cell>
          <cell r="G12618">
            <v>0</v>
          </cell>
        </row>
        <row r="12619">
          <cell r="A12619" t="str">
            <v/>
          </cell>
          <cell r="B12619" t="str">
            <v/>
          </cell>
          <cell r="C12619">
            <v>0</v>
          </cell>
          <cell r="D12619" t="str">
            <v/>
          </cell>
          <cell r="E12619">
            <v>0</v>
          </cell>
          <cell r="F12619">
            <v>0</v>
          </cell>
          <cell r="G12619">
            <v>0</v>
          </cell>
        </row>
        <row r="12620">
          <cell r="A12620" t="str">
            <v/>
          </cell>
          <cell r="B12620" t="str">
            <v/>
          </cell>
          <cell r="C12620">
            <v>0</v>
          </cell>
          <cell r="D12620" t="str">
            <v/>
          </cell>
          <cell r="E12620">
            <v>0</v>
          </cell>
          <cell r="F12620">
            <v>0</v>
          </cell>
          <cell r="G12620">
            <v>0</v>
          </cell>
        </row>
        <row r="12621">
          <cell r="A12621" t="str">
            <v/>
          </cell>
          <cell r="B12621" t="str">
            <v/>
          </cell>
          <cell r="C12621">
            <v>0</v>
          </cell>
          <cell r="D12621" t="str">
            <v/>
          </cell>
          <cell r="E12621">
            <v>0</v>
          </cell>
          <cell r="F12621">
            <v>0</v>
          </cell>
          <cell r="G12621">
            <v>0</v>
          </cell>
        </row>
        <row r="12622">
          <cell r="A12622" t="str">
            <v/>
          </cell>
          <cell r="B12622" t="str">
            <v/>
          </cell>
          <cell r="C12622">
            <v>0</v>
          </cell>
          <cell r="D12622" t="str">
            <v/>
          </cell>
          <cell r="E12622">
            <v>0</v>
          </cell>
          <cell r="F12622">
            <v>0</v>
          </cell>
          <cell r="G12622">
            <v>0</v>
          </cell>
        </row>
        <row r="12623">
          <cell r="A12623" t="str">
            <v/>
          </cell>
          <cell r="B12623" t="str">
            <v/>
          </cell>
          <cell r="C12623">
            <v>0</v>
          </cell>
          <cell r="D12623" t="str">
            <v/>
          </cell>
          <cell r="E12623">
            <v>0</v>
          </cell>
          <cell r="F12623">
            <v>0</v>
          </cell>
          <cell r="G12623">
            <v>0</v>
          </cell>
        </row>
        <row r="12624">
          <cell r="A12624" t="str">
            <v/>
          </cell>
          <cell r="B12624" t="str">
            <v/>
          </cell>
          <cell r="C12624">
            <v>0</v>
          </cell>
          <cell r="D12624" t="str">
            <v/>
          </cell>
          <cell r="E12624">
            <v>0</v>
          </cell>
          <cell r="F12624">
            <v>0</v>
          </cell>
          <cell r="G12624">
            <v>0</v>
          </cell>
        </row>
        <row r="12625">
          <cell r="A12625" t="str">
            <v/>
          </cell>
          <cell r="B12625" t="str">
            <v/>
          </cell>
          <cell r="C12625">
            <v>0</v>
          </cell>
          <cell r="D12625" t="str">
            <v/>
          </cell>
          <cell r="E12625">
            <v>0</v>
          </cell>
          <cell r="F12625">
            <v>0</v>
          </cell>
          <cell r="G12625">
            <v>0</v>
          </cell>
        </row>
        <row r="12626">
          <cell r="A12626">
            <v>0</v>
          </cell>
          <cell r="B12626">
            <v>0</v>
          </cell>
          <cell r="C12626">
            <v>0</v>
          </cell>
          <cell r="D12626">
            <v>0</v>
          </cell>
          <cell r="E12626">
            <v>0</v>
          </cell>
          <cell r="F12626" t="str">
            <v>Total A</v>
          </cell>
          <cell r="G12626">
            <v>0</v>
          </cell>
        </row>
        <row r="12627">
          <cell r="A12627">
            <v>0</v>
          </cell>
          <cell r="B12627">
            <v>0</v>
          </cell>
          <cell r="C12627" t="str">
            <v>B - MANO DE OBRA</v>
          </cell>
          <cell r="D12627">
            <v>0</v>
          </cell>
          <cell r="E12627">
            <v>0</v>
          </cell>
          <cell r="F12627">
            <v>0</v>
          </cell>
          <cell r="G12627">
            <v>0</v>
          </cell>
        </row>
        <row r="12628">
          <cell r="A12628" t="str">
            <v/>
          </cell>
          <cell r="B12628">
            <v>0</v>
          </cell>
          <cell r="C12628">
            <v>0</v>
          </cell>
          <cell r="D12628" t="str">
            <v/>
          </cell>
          <cell r="E12628">
            <v>0</v>
          </cell>
          <cell r="F12628">
            <v>0</v>
          </cell>
          <cell r="G12628">
            <v>0</v>
          </cell>
        </row>
        <row r="12629">
          <cell r="A12629" t="str">
            <v/>
          </cell>
          <cell r="B12629">
            <v>0</v>
          </cell>
          <cell r="C12629">
            <v>0</v>
          </cell>
          <cell r="D12629" t="str">
            <v/>
          </cell>
          <cell r="E12629">
            <v>0</v>
          </cell>
          <cell r="F12629">
            <v>0</v>
          </cell>
          <cell r="G12629">
            <v>0</v>
          </cell>
        </row>
        <row r="12630">
          <cell r="A12630" t="str">
            <v/>
          </cell>
          <cell r="B12630">
            <v>0</v>
          </cell>
          <cell r="C12630">
            <v>0</v>
          </cell>
          <cell r="D12630" t="str">
            <v/>
          </cell>
          <cell r="E12630">
            <v>0</v>
          </cell>
          <cell r="F12630">
            <v>0</v>
          </cell>
          <cell r="G12630">
            <v>0</v>
          </cell>
        </row>
        <row r="12631">
          <cell r="A12631" t="str">
            <v/>
          </cell>
          <cell r="B12631">
            <v>0</v>
          </cell>
          <cell r="C12631">
            <v>0</v>
          </cell>
          <cell r="D12631" t="str">
            <v/>
          </cell>
          <cell r="E12631">
            <v>0</v>
          </cell>
          <cell r="F12631">
            <v>0</v>
          </cell>
          <cell r="G12631">
            <v>0</v>
          </cell>
        </row>
        <row r="12632">
          <cell r="A12632" t="str">
            <v/>
          </cell>
          <cell r="B12632">
            <v>0</v>
          </cell>
          <cell r="C12632">
            <v>0</v>
          </cell>
          <cell r="D12632" t="str">
            <v/>
          </cell>
          <cell r="E12632">
            <v>0</v>
          </cell>
          <cell r="F12632">
            <v>0</v>
          </cell>
          <cell r="G12632">
            <v>0</v>
          </cell>
        </row>
        <row r="12633">
          <cell r="A12633" t="str">
            <v/>
          </cell>
          <cell r="B12633">
            <v>0</v>
          </cell>
          <cell r="C12633">
            <v>0</v>
          </cell>
          <cell r="D12633" t="str">
            <v/>
          </cell>
          <cell r="E12633">
            <v>0</v>
          </cell>
          <cell r="F12633">
            <v>0</v>
          </cell>
          <cell r="G12633">
            <v>0</v>
          </cell>
        </row>
        <row r="12634">
          <cell r="A12634" t="str">
            <v/>
          </cell>
          <cell r="B12634">
            <v>0</v>
          </cell>
          <cell r="C12634">
            <v>0</v>
          </cell>
          <cell r="D12634" t="str">
            <v/>
          </cell>
          <cell r="E12634">
            <v>0</v>
          </cell>
          <cell r="F12634">
            <v>0</v>
          </cell>
          <cell r="G12634">
            <v>0</v>
          </cell>
        </row>
        <row r="12635">
          <cell r="A12635" t="str">
            <v/>
          </cell>
          <cell r="B12635">
            <v>0</v>
          </cell>
          <cell r="C12635">
            <v>0</v>
          </cell>
          <cell r="D12635" t="str">
            <v/>
          </cell>
          <cell r="E12635">
            <v>0</v>
          </cell>
          <cell r="F12635">
            <v>0</v>
          </cell>
          <cell r="G12635">
            <v>0</v>
          </cell>
        </row>
        <row r="12636">
          <cell r="A12636">
            <v>0</v>
          </cell>
          <cell r="B12636">
            <v>0</v>
          </cell>
          <cell r="C12636">
            <v>0</v>
          </cell>
          <cell r="D12636">
            <v>0</v>
          </cell>
          <cell r="E12636">
            <v>0</v>
          </cell>
          <cell r="F12636" t="str">
            <v>Total B</v>
          </cell>
          <cell r="G12636">
            <v>0</v>
          </cell>
        </row>
        <row r="12637">
          <cell r="A12637">
            <v>0</v>
          </cell>
          <cell r="B12637">
            <v>0</v>
          </cell>
          <cell r="C12637" t="str">
            <v>C - EQUIPOS</v>
          </cell>
          <cell r="D12637">
            <v>0</v>
          </cell>
          <cell r="E12637">
            <v>0</v>
          </cell>
          <cell r="F12637">
            <v>0</v>
          </cell>
          <cell r="G12637">
            <v>0</v>
          </cell>
        </row>
        <row r="12638">
          <cell r="A12638" t="str">
            <v/>
          </cell>
          <cell r="B12638" t="str">
            <v/>
          </cell>
          <cell r="C12638">
            <v>0</v>
          </cell>
          <cell r="D12638" t="str">
            <v/>
          </cell>
          <cell r="E12638">
            <v>0</v>
          </cell>
          <cell r="F12638">
            <v>0</v>
          </cell>
          <cell r="G12638">
            <v>0</v>
          </cell>
        </row>
        <row r="12639">
          <cell r="A12639" t="str">
            <v/>
          </cell>
          <cell r="B12639" t="str">
            <v/>
          </cell>
          <cell r="C12639">
            <v>0</v>
          </cell>
          <cell r="D12639" t="str">
            <v/>
          </cell>
          <cell r="E12639">
            <v>0</v>
          </cell>
          <cell r="F12639">
            <v>0</v>
          </cell>
          <cell r="G12639">
            <v>0</v>
          </cell>
        </row>
        <row r="12640">
          <cell r="A12640" t="str">
            <v/>
          </cell>
          <cell r="B12640" t="str">
            <v/>
          </cell>
          <cell r="C12640">
            <v>0</v>
          </cell>
          <cell r="D12640" t="str">
            <v/>
          </cell>
          <cell r="E12640">
            <v>0</v>
          </cell>
          <cell r="F12640">
            <v>0</v>
          </cell>
          <cell r="G12640">
            <v>0</v>
          </cell>
        </row>
        <row r="12641">
          <cell r="A12641" t="str">
            <v/>
          </cell>
          <cell r="B12641" t="str">
            <v/>
          </cell>
          <cell r="C12641">
            <v>0</v>
          </cell>
          <cell r="D12641" t="str">
            <v/>
          </cell>
          <cell r="E12641">
            <v>0</v>
          </cell>
          <cell r="F12641">
            <v>0</v>
          </cell>
          <cell r="G12641">
            <v>0</v>
          </cell>
        </row>
        <row r="12642">
          <cell r="A12642" t="str">
            <v/>
          </cell>
          <cell r="B12642" t="str">
            <v/>
          </cell>
          <cell r="C12642">
            <v>0</v>
          </cell>
          <cell r="D12642" t="str">
            <v/>
          </cell>
          <cell r="E12642">
            <v>0</v>
          </cell>
          <cell r="F12642">
            <v>0</v>
          </cell>
          <cell r="G12642">
            <v>0</v>
          </cell>
        </row>
        <row r="12643">
          <cell r="A12643" t="str">
            <v/>
          </cell>
          <cell r="B12643" t="str">
            <v/>
          </cell>
          <cell r="C12643">
            <v>0</v>
          </cell>
          <cell r="D12643" t="str">
            <v/>
          </cell>
          <cell r="E12643">
            <v>0</v>
          </cell>
          <cell r="F12643">
            <v>0</v>
          </cell>
          <cell r="G12643">
            <v>0</v>
          </cell>
        </row>
        <row r="12644">
          <cell r="A12644" t="str">
            <v/>
          </cell>
          <cell r="B12644" t="str">
            <v/>
          </cell>
          <cell r="C12644">
            <v>0</v>
          </cell>
          <cell r="D12644" t="str">
            <v/>
          </cell>
          <cell r="E12644">
            <v>0</v>
          </cell>
          <cell r="F12644">
            <v>0</v>
          </cell>
          <cell r="G12644">
            <v>0</v>
          </cell>
        </row>
        <row r="12645">
          <cell r="A12645" t="str">
            <v/>
          </cell>
          <cell r="B12645" t="str">
            <v/>
          </cell>
          <cell r="C12645">
            <v>0</v>
          </cell>
          <cell r="D12645" t="str">
            <v/>
          </cell>
          <cell r="E12645">
            <v>0</v>
          </cell>
          <cell r="F12645">
            <v>0</v>
          </cell>
          <cell r="G12645">
            <v>0</v>
          </cell>
        </row>
        <row r="12646">
          <cell r="A12646" t="str">
            <v/>
          </cell>
          <cell r="B12646" t="str">
            <v/>
          </cell>
          <cell r="C12646">
            <v>0</v>
          </cell>
          <cell r="D12646" t="str">
            <v/>
          </cell>
          <cell r="E12646">
            <v>0</v>
          </cell>
          <cell r="F12646">
            <v>0</v>
          </cell>
          <cell r="G12646">
            <v>0</v>
          </cell>
        </row>
        <row r="12647">
          <cell r="A12647">
            <v>0</v>
          </cell>
          <cell r="B12647">
            <v>0</v>
          </cell>
          <cell r="C12647">
            <v>0</v>
          </cell>
          <cell r="D12647">
            <v>0</v>
          </cell>
          <cell r="E12647">
            <v>0</v>
          </cell>
          <cell r="F12647" t="str">
            <v>Total C</v>
          </cell>
          <cell r="G12647">
            <v>0</v>
          </cell>
        </row>
        <row r="12648">
          <cell r="A12648">
            <v>0</v>
          </cell>
          <cell r="B12648">
            <v>0</v>
          </cell>
          <cell r="C12648">
            <v>0</v>
          </cell>
          <cell r="D12648">
            <v>0</v>
          </cell>
          <cell r="E12648">
            <v>0</v>
          </cell>
          <cell r="F12648">
            <v>0</v>
          </cell>
          <cell r="G12648">
            <v>0</v>
          </cell>
        </row>
        <row r="12649">
          <cell r="A12649" t="str">
            <v/>
          </cell>
          <cell r="B12649" t="str">
            <v/>
          </cell>
          <cell r="C12649">
            <v>0</v>
          </cell>
          <cell r="D12649" t="str">
            <v>Costo  Neto</v>
          </cell>
          <cell r="E12649">
            <v>0</v>
          </cell>
          <cell r="F12649" t="str">
            <v>Total D=A+B+C</v>
          </cell>
          <cell r="G12649">
            <v>0</v>
          </cell>
        </row>
        <row r="12651">
          <cell r="A12651" t="str">
            <v>ANALISIS DE PRECIOS</v>
          </cell>
          <cell r="B12651">
            <v>0</v>
          </cell>
          <cell r="C12651">
            <v>0</v>
          </cell>
          <cell r="D12651">
            <v>0</v>
          </cell>
          <cell r="E12651">
            <v>0</v>
          </cell>
          <cell r="F12651">
            <v>0</v>
          </cell>
          <cell r="G12651">
            <v>0</v>
          </cell>
        </row>
        <row r="12652">
          <cell r="A12652" t="str">
            <v>COMITENTE:</v>
          </cell>
          <cell r="B12652" t="str">
            <v>DIRECCIÓN DE ARQUITECTURA</v>
          </cell>
          <cell r="C12652">
            <v>0</v>
          </cell>
          <cell r="D12652">
            <v>0</v>
          </cell>
          <cell r="E12652">
            <v>0</v>
          </cell>
          <cell r="F12652">
            <v>0</v>
          </cell>
          <cell r="G12652">
            <v>0</v>
          </cell>
        </row>
        <row r="12653">
          <cell r="A12653" t="str">
            <v>CONTRATISTA:</v>
          </cell>
          <cell r="B12653" t="str">
            <v>FUNCIONALES SIGOP</v>
          </cell>
          <cell r="C12653">
            <v>0</v>
          </cell>
          <cell r="D12653">
            <v>0</v>
          </cell>
          <cell r="E12653">
            <v>0</v>
          </cell>
          <cell r="F12653">
            <v>0</v>
          </cell>
          <cell r="G12653">
            <v>0</v>
          </cell>
        </row>
        <row r="12654">
          <cell r="A12654" t="str">
            <v>OBRA:</v>
          </cell>
          <cell r="B12654" t="str">
            <v>PRUEBA PLANILLA DE MEDICION</v>
          </cell>
          <cell r="C12654">
            <v>0</v>
          </cell>
          <cell r="D12654">
            <v>0</v>
          </cell>
          <cell r="E12654">
            <v>0</v>
          </cell>
          <cell r="F12654" t="str">
            <v>PRECIOS A:</v>
          </cell>
          <cell r="G12654">
            <v>0</v>
          </cell>
        </row>
        <row r="12655">
          <cell r="A12655" t="str">
            <v>UBICACIÓN:</v>
          </cell>
          <cell r="B12655" t="str">
            <v>CENTRO CIVICO</v>
          </cell>
          <cell r="C12655">
            <v>0</v>
          </cell>
          <cell r="D12655">
            <v>0</v>
          </cell>
          <cell r="E12655">
            <v>0</v>
          </cell>
          <cell r="F12655">
            <v>0</v>
          </cell>
          <cell r="G12655">
            <v>0</v>
          </cell>
        </row>
        <row r="12656">
          <cell r="A12656" t="str">
            <v>RUBRO:</v>
          </cell>
          <cell r="B12656" t="str">
            <v/>
          </cell>
          <cell r="C12656" t="str">
            <v/>
          </cell>
          <cell r="D12656">
            <v>0</v>
          </cell>
          <cell r="E12656">
            <v>0</v>
          </cell>
          <cell r="F12656">
            <v>0</v>
          </cell>
          <cell r="G12656">
            <v>0</v>
          </cell>
        </row>
        <row r="12657">
          <cell r="A12657" t="str">
            <v>ITEM:</v>
          </cell>
          <cell r="B12657" t="str">
            <v/>
          </cell>
          <cell r="C12657" t="str">
            <v/>
          </cell>
          <cell r="D12657">
            <v>0</v>
          </cell>
          <cell r="E12657">
            <v>0</v>
          </cell>
          <cell r="F12657" t="str">
            <v>UNIDAD:</v>
          </cell>
          <cell r="G12657" t="str">
            <v/>
          </cell>
        </row>
        <row r="12658">
          <cell r="A12658">
            <v>0</v>
          </cell>
          <cell r="B12658">
            <v>0</v>
          </cell>
          <cell r="C12658">
            <v>0</v>
          </cell>
          <cell r="D12658">
            <v>0</v>
          </cell>
          <cell r="E12658">
            <v>0</v>
          </cell>
          <cell r="F12658">
            <v>0</v>
          </cell>
          <cell r="G12658">
            <v>0</v>
          </cell>
        </row>
        <row r="12659">
          <cell r="A12659" t="str">
            <v>DATOS REDETERMINACION</v>
          </cell>
          <cell r="B12659">
            <v>0</v>
          </cell>
          <cell r="C12659" t="str">
            <v>DESIGNACION</v>
          </cell>
          <cell r="D12659" t="str">
            <v>U</v>
          </cell>
          <cell r="E12659" t="str">
            <v>Cantidad</v>
          </cell>
          <cell r="F12659" t="str">
            <v>$ Unitarios</v>
          </cell>
          <cell r="G12659" t="str">
            <v>$ Parcial</v>
          </cell>
        </row>
        <row r="12660">
          <cell r="A12660" t="str">
            <v>CÓDIGO</v>
          </cell>
          <cell r="B12660" t="str">
            <v>DESCRIPCIÓN</v>
          </cell>
          <cell r="C12660">
            <v>0</v>
          </cell>
          <cell r="D12660">
            <v>0</v>
          </cell>
          <cell r="E12660">
            <v>0</v>
          </cell>
          <cell r="F12660">
            <v>0</v>
          </cell>
          <cell r="G12660">
            <v>0</v>
          </cell>
        </row>
        <row r="12661">
          <cell r="A12661">
            <v>0</v>
          </cell>
          <cell r="B12661">
            <v>0</v>
          </cell>
          <cell r="C12661" t="str">
            <v>A - MATERIALES</v>
          </cell>
          <cell r="D12661">
            <v>0</v>
          </cell>
          <cell r="E12661">
            <v>0</v>
          </cell>
          <cell r="F12661">
            <v>0</v>
          </cell>
          <cell r="G12661">
            <v>0</v>
          </cell>
        </row>
        <row r="12662">
          <cell r="A12662" t="str">
            <v/>
          </cell>
          <cell r="B12662" t="str">
            <v/>
          </cell>
          <cell r="C12662">
            <v>0</v>
          </cell>
          <cell r="D12662" t="str">
            <v/>
          </cell>
          <cell r="E12662">
            <v>0</v>
          </cell>
          <cell r="F12662">
            <v>0</v>
          </cell>
          <cell r="G12662">
            <v>0</v>
          </cell>
        </row>
        <row r="12663">
          <cell r="A12663" t="str">
            <v/>
          </cell>
          <cell r="B12663" t="str">
            <v/>
          </cell>
          <cell r="C12663">
            <v>0</v>
          </cell>
          <cell r="D12663" t="str">
            <v/>
          </cell>
          <cell r="E12663">
            <v>0</v>
          </cell>
          <cell r="F12663">
            <v>0</v>
          </cell>
          <cell r="G12663">
            <v>0</v>
          </cell>
        </row>
        <row r="12664">
          <cell r="A12664" t="str">
            <v/>
          </cell>
          <cell r="B12664" t="str">
            <v/>
          </cell>
          <cell r="C12664">
            <v>0</v>
          </cell>
          <cell r="D12664" t="str">
            <v/>
          </cell>
          <cell r="E12664">
            <v>0</v>
          </cell>
          <cell r="F12664">
            <v>0</v>
          </cell>
          <cell r="G12664">
            <v>0</v>
          </cell>
        </row>
        <row r="12665">
          <cell r="A12665" t="str">
            <v/>
          </cell>
          <cell r="B12665" t="str">
            <v/>
          </cell>
          <cell r="C12665">
            <v>0</v>
          </cell>
          <cell r="D12665" t="str">
            <v/>
          </cell>
          <cell r="E12665">
            <v>0</v>
          </cell>
          <cell r="F12665">
            <v>0</v>
          </cell>
          <cell r="G12665">
            <v>0</v>
          </cell>
        </row>
        <row r="12666">
          <cell r="A12666" t="str">
            <v/>
          </cell>
          <cell r="B12666" t="str">
            <v/>
          </cell>
          <cell r="C12666">
            <v>0</v>
          </cell>
          <cell r="D12666" t="str">
            <v/>
          </cell>
          <cell r="E12666">
            <v>0</v>
          </cell>
          <cell r="F12666">
            <v>0</v>
          </cell>
          <cell r="G12666">
            <v>0</v>
          </cell>
        </row>
        <row r="12667">
          <cell r="A12667" t="str">
            <v/>
          </cell>
          <cell r="B12667" t="str">
            <v/>
          </cell>
          <cell r="C12667">
            <v>0</v>
          </cell>
          <cell r="D12667" t="str">
            <v/>
          </cell>
          <cell r="E12667">
            <v>0</v>
          </cell>
          <cell r="F12667">
            <v>0</v>
          </cell>
          <cell r="G12667">
            <v>0</v>
          </cell>
        </row>
        <row r="12668">
          <cell r="A12668" t="str">
            <v/>
          </cell>
          <cell r="B12668" t="str">
            <v/>
          </cell>
          <cell r="C12668">
            <v>0</v>
          </cell>
          <cell r="D12668" t="str">
            <v/>
          </cell>
          <cell r="E12668">
            <v>0</v>
          </cell>
          <cell r="F12668">
            <v>0</v>
          </cell>
          <cell r="G12668">
            <v>0</v>
          </cell>
        </row>
        <row r="12669">
          <cell r="A12669" t="str">
            <v/>
          </cell>
          <cell r="B12669" t="str">
            <v/>
          </cell>
          <cell r="C12669">
            <v>0</v>
          </cell>
          <cell r="D12669" t="str">
            <v/>
          </cell>
          <cell r="E12669">
            <v>0</v>
          </cell>
          <cell r="F12669">
            <v>0</v>
          </cell>
          <cell r="G12669">
            <v>0</v>
          </cell>
        </row>
        <row r="12670">
          <cell r="A12670" t="str">
            <v/>
          </cell>
          <cell r="B12670" t="str">
            <v/>
          </cell>
          <cell r="C12670">
            <v>0</v>
          </cell>
          <cell r="D12670" t="str">
            <v/>
          </cell>
          <cell r="E12670">
            <v>0</v>
          </cell>
          <cell r="F12670">
            <v>0</v>
          </cell>
          <cell r="G12670">
            <v>0</v>
          </cell>
        </row>
        <row r="12671">
          <cell r="A12671" t="str">
            <v/>
          </cell>
          <cell r="B12671" t="str">
            <v/>
          </cell>
          <cell r="C12671">
            <v>0</v>
          </cell>
          <cell r="D12671" t="str">
            <v/>
          </cell>
          <cell r="E12671">
            <v>0</v>
          </cell>
          <cell r="F12671">
            <v>0</v>
          </cell>
          <cell r="G12671">
            <v>0</v>
          </cell>
        </row>
        <row r="12672">
          <cell r="A12672" t="str">
            <v/>
          </cell>
          <cell r="B12672" t="str">
            <v/>
          </cell>
          <cell r="C12672">
            <v>0</v>
          </cell>
          <cell r="D12672" t="str">
            <v/>
          </cell>
          <cell r="E12672">
            <v>0</v>
          </cell>
          <cell r="F12672">
            <v>0</v>
          </cell>
          <cell r="G12672">
            <v>0</v>
          </cell>
        </row>
        <row r="12673">
          <cell r="A12673" t="str">
            <v/>
          </cell>
          <cell r="B12673" t="str">
            <v/>
          </cell>
          <cell r="C12673">
            <v>0</v>
          </cell>
          <cell r="D12673" t="str">
            <v/>
          </cell>
          <cell r="E12673">
            <v>0</v>
          </cell>
          <cell r="F12673">
            <v>0</v>
          </cell>
          <cell r="G12673">
            <v>0</v>
          </cell>
        </row>
        <row r="12674">
          <cell r="A12674" t="str">
            <v/>
          </cell>
          <cell r="B12674" t="str">
            <v/>
          </cell>
          <cell r="C12674">
            <v>0</v>
          </cell>
          <cell r="D12674" t="str">
            <v/>
          </cell>
          <cell r="E12674">
            <v>0</v>
          </cell>
          <cell r="F12674">
            <v>0</v>
          </cell>
          <cell r="G12674">
            <v>0</v>
          </cell>
        </row>
        <row r="12675">
          <cell r="A12675" t="str">
            <v/>
          </cell>
          <cell r="B12675" t="str">
            <v/>
          </cell>
          <cell r="C12675">
            <v>0</v>
          </cell>
          <cell r="D12675" t="str">
            <v/>
          </cell>
          <cell r="E12675">
            <v>0</v>
          </cell>
          <cell r="F12675">
            <v>0</v>
          </cell>
          <cell r="G12675">
            <v>0</v>
          </cell>
        </row>
        <row r="12676">
          <cell r="A12676">
            <v>0</v>
          </cell>
          <cell r="B12676">
            <v>0</v>
          </cell>
          <cell r="C12676">
            <v>0</v>
          </cell>
          <cell r="D12676">
            <v>0</v>
          </cell>
          <cell r="E12676">
            <v>0</v>
          </cell>
          <cell r="F12676" t="str">
            <v>Total A</v>
          </cell>
          <cell r="G12676">
            <v>0</v>
          </cell>
        </row>
        <row r="12677">
          <cell r="A12677">
            <v>0</v>
          </cell>
          <cell r="B12677">
            <v>0</v>
          </cell>
          <cell r="C12677" t="str">
            <v>B - MANO DE OBRA</v>
          </cell>
          <cell r="D12677">
            <v>0</v>
          </cell>
          <cell r="E12677">
            <v>0</v>
          </cell>
          <cell r="F12677">
            <v>0</v>
          </cell>
          <cell r="G12677">
            <v>0</v>
          </cell>
        </row>
        <row r="12678">
          <cell r="A12678" t="str">
            <v/>
          </cell>
          <cell r="B12678">
            <v>0</v>
          </cell>
          <cell r="C12678">
            <v>0</v>
          </cell>
          <cell r="D12678" t="str">
            <v/>
          </cell>
          <cell r="E12678">
            <v>0</v>
          </cell>
          <cell r="F12678">
            <v>0</v>
          </cell>
          <cell r="G12678">
            <v>0</v>
          </cell>
        </row>
        <row r="12679">
          <cell r="A12679" t="str">
            <v/>
          </cell>
          <cell r="B12679">
            <v>0</v>
          </cell>
          <cell r="C12679">
            <v>0</v>
          </cell>
          <cell r="D12679" t="str">
            <v/>
          </cell>
          <cell r="E12679">
            <v>0</v>
          </cell>
          <cell r="F12679">
            <v>0</v>
          </cell>
          <cell r="G12679">
            <v>0</v>
          </cell>
        </row>
        <row r="12680">
          <cell r="A12680" t="str">
            <v/>
          </cell>
          <cell r="B12680">
            <v>0</v>
          </cell>
          <cell r="C12680">
            <v>0</v>
          </cell>
          <cell r="D12680" t="str">
            <v/>
          </cell>
          <cell r="E12680">
            <v>0</v>
          </cell>
          <cell r="F12680">
            <v>0</v>
          </cell>
          <cell r="G12680">
            <v>0</v>
          </cell>
        </row>
        <row r="12681">
          <cell r="A12681" t="str">
            <v/>
          </cell>
          <cell r="B12681">
            <v>0</v>
          </cell>
          <cell r="C12681">
            <v>0</v>
          </cell>
          <cell r="D12681" t="str">
            <v/>
          </cell>
          <cell r="E12681">
            <v>0</v>
          </cell>
          <cell r="F12681">
            <v>0</v>
          </cell>
          <cell r="G12681">
            <v>0</v>
          </cell>
        </row>
        <row r="12682">
          <cell r="A12682" t="str">
            <v/>
          </cell>
          <cell r="B12682">
            <v>0</v>
          </cell>
          <cell r="C12682">
            <v>0</v>
          </cell>
          <cell r="D12682" t="str">
            <v/>
          </cell>
          <cell r="E12682">
            <v>0</v>
          </cell>
          <cell r="F12682">
            <v>0</v>
          </cell>
          <cell r="G12682">
            <v>0</v>
          </cell>
        </row>
        <row r="12683">
          <cell r="A12683" t="str">
            <v/>
          </cell>
          <cell r="B12683">
            <v>0</v>
          </cell>
          <cell r="C12683">
            <v>0</v>
          </cell>
          <cell r="D12683" t="str">
            <v/>
          </cell>
          <cell r="E12683">
            <v>0</v>
          </cell>
          <cell r="F12683">
            <v>0</v>
          </cell>
          <cell r="G12683">
            <v>0</v>
          </cell>
        </row>
        <row r="12684">
          <cell r="A12684" t="str">
            <v/>
          </cell>
          <cell r="B12684">
            <v>0</v>
          </cell>
          <cell r="C12684">
            <v>0</v>
          </cell>
          <cell r="D12684" t="str">
            <v/>
          </cell>
          <cell r="E12684">
            <v>0</v>
          </cell>
          <cell r="F12684">
            <v>0</v>
          </cell>
          <cell r="G12684">
            <v>0</v>
          </cell>
        </row>
        <row r="12685">
          <cell r="A12685" t="str">
            <v/>
          </cell>
          <cell r="B12685">
            <v>0</v>
          </cell>
          <cell r="C12685">
            <v>0</v>
          </cell>
          <cell r="D12685" t="str">
            <v/>
          </cell>
          <cell r="E12685">
            <v>0</v>
          </cell>
          <cell r="F12685">
            <v>0</v>
          </cell>
          <cell r="G12685">
            <v>0</v>
          </cell>
        </row>
        <row r="12686">
          <cell r="A12686">
            <v>0</v>
          </cell>
          <cell r="B12686">
            <v>0</v>
          </cell>
          <cell r="C12686">
            <v>0</v>
          </cell>
          <cell r="D12686">
            <v>0</v>
          </cell>
          <cell r="E12686">
            <v>0</v>
          </cell>
          <cell r="F12686" t="str">
            <v>Total B</v>
          </cell>
          <cell r="G12686">
            <v>0</v>
          </cell>
        </row>
        <row r="12687">
          <cell r="A12687">
            <v>0</v>
          </cell>
          <cell r="B12687">
            <v>0</v>
          </cell>
          <cell r="C12687" t="str">
            <v>C - EQUIPOS</v>
          </cell>
          <cell r="D12687">
            <v>0</v>
          </cell>
          <cell r="E12687">
            <v>0</v>
          </cell>
          <cell r="F12687">
            <v>0</v>
          </cell>
          <cell r="G12687">
            <v>0</v>
          </cell>
        </row>
        <row r="12688">
          <cell r="A12688" t="str">
            <v/>
          </cell>
          <cell r="B12688" t="str">
            <v/>
          </cell>
          <cell r="C12688">
            <v>0</v>
          </cell>
          <cell r="D12688" t="str">
            <v/>
          </cell>
          <cell r="E12688">
            <v>0</v>
          </cell>
          <cell r="F12688">
            <v>0</v>
          </cell>
          <cell r="G12688">
            <v>0</v>
          </cell>
        </row>
        <row r="12689">
          <cell r="A12689" t="str">
            <v/>
          </cell>
          <cell r="B12689" t="str">
            <v/>
          </cell>
          <cell r="C12689">
            <v>0</v>
          </cell>
          <cell r="D12689" t="str">
            <v/>
          </cell>
          <cell r="E12689">
            <v>0</v>
          </cell>
          <cell r="F12689">
            <v>0</v>
          </cell>
          <cell r="G12689">
            <v>0</v>
          </cell>
        </row>
        <row r="12690">
          <cell r="A12690" t="str">
            <v/>
          </cell>
          <cell r="B12690" t="str">
            <v/>
          </cell>
          <cell r="C12690">
            <v>0</v>
          </cell>
          <cell r="D12690" t="str">
            <v/>
          </cell>
          <cell r="E12690">
            <v>0</v>
          </cell>
          <cell r="F12690">
            <v>0</v>
          </cell>
          <cell r="G12690">
            <v>0</v>
          </cell>
        </row>
        <row r="12691">
          <cell r="A12691" t="str">
            <v/>
          </cell>
          <cell r="B12691" t="str">
            <v/>
          </cell>
          <cell r="C12691">
            <v>0</v>
          </cell>
          <cell r="D12691" t="str">
            <v/>
          </cell>
          <cell r="E12691">
            <v>0</v>
          </cell>
          <cell r="F12691">
            <v>0</v>
          </cell>
          <cell r="G12691">
            <v>0</v>
          </cell>
        </row>
        <row r="12692">
          <cell r="A12692" t="str">
            <v/>
          </cell>
          <cell r="B12692" t="str">
            <v/>
          </cell>
          <cell r="C12692">
            <v>0</v>
          </cell>
          <cell r="D12692" t="str">
            <v/>
          </cell>
          <cell r="E12692">
            <v>0</v>
          </cell>
          <cell r="F12692">
            <v>0</v>
          </cell>
          <cell r="G12692">
            <v>0</v>
          </cell>
        </row>
        <row r="12693">
          <cell r="A12693" t="str">
            <v/>
          </cell>
          <cell r="B12693" t="str">
            <v/>
          </cell>
          <cell r="C12693">
            <v>0</v>
          </cell>
          <cell r="D12693" t="str">
            <v/>
          </cell>
          <cell r="E12693">
            <v>0</v>
          </cell>
          <cell r="F12693">
            <v>0</v>
          </cell>
          <cell r="G12693">
            <v>0</v>
          </cell>
        </row>
        <row r="12694">
          <cell r="A12694" t="str">
            <v/>
          </cell>
          <cell r="B12694" t="str">
            <v/>
          </cell>
          <cell r="C12694">
            <v>0</v>
          </cell>
          <cell r="D12694" t="str">
            <v/>
          </cell>
          <cell r="E12694">
            <v>0</v>
          </cell>
          <cell r="F12694">
            <v>0</v>
          </cell>
          <cell r="G12694">
            <v>0</v>
          </cell>
        </row>
        <row r="12695">
          <cell r="A12695" t="str">
            <v/>
          </cell>
          <cell r="B12695" t="str">
            <v/>
          </cell>
          <cell r="C12695">
            <v>0</v>
          </cell>
          <cell r="D12695" t="str">
            <v/>
          </cell>
          <cell r="E12695">
            <v>0</v>
          </cell>
          <cell r="F12695">
            <v>0</v>
          </cell>
          <cell r="G12695">
            <v>0</v>
          </cell>
        </row>
        <row r="12696">
          <cell r="A12696" t="str">
            <v/>
          </cell>
          <cell r="B12696" t="str">
            <v/>
          </cell>
          <cell r="C12696">
            <v>0</v>
          </cell>
          <cell r="D12696" t="str">
            <v/>
          </cell>
          <cell r="E12696">
            <v>0</v>
          </cell>
          <cell r="F12696">
            <v>0</v>
          </cell>
          <cell r="G12696">
            <v>0</v>
          </cell>
        </row>
        <row r="12697">
          <cell r="A12697">
            <v>0</v>
          </cell>
          <cell r="B12697">
            <v>0</v>
          </cell>
          <cell r="C12697">
            <v>0</v>
          </cell>
          <cell r="D12697">
            <v>0</v>
          </cell>
          <cell r="E12697">
            <v>0</v>
          </cell>
          <cell r="F12697" t="str">
            <v>Total C</v>
          </cell>
          <cell r="G12697">
            <v>0</v>
          </cell>
        </row>
        <row r="12698">
          <cell r="A12698">
            <v>0</v>
          </cell>
          <cell r="B12698">
            <v>0</v>
          </cell>
          <cell r="C12698">
            <v>0</v>
          </cell>
          <cell r="D12698">
            <v>0</v>
          </cell>
          <cell r="E12698">
            <v>0</v>
          </cell>
          <cell r="F12698">
            <v>0</v>
          </cell>
          <cell r="G12698">
            <v>0</v>
          </cell>
        </row>
        <row r="12699">
          <cell r="A12699" t="str">
            <v/>
          </cell>
          <cell r="B12699" t="str">
            <v/>
          </cell>
          <cell r="C12699">
            <v>0</v>
          </cell>
          <cell r="D12699" t="str">
            <v>Costo  Neto</v>
          </cell>
          <cell r="E12699">
            <v>0</v>
          </cell>
          <cell r="F12699" t="str">
            <v>Total D=A+B+C</v>
          </cell>
          <cell r="G12699">
            <v>0</v>
          </cell>
        </row>
        <row r="12701">
          <cell r="A12701" t="str">
            <v>ANALISIS DE PRECIOS</v>
          </cell>
          <cell r="B12701">
            <v>0</v>
          </cell>
          <cell r="C12701">
            <v>0</v>
          </cell>
          <cell r="D12701">
            <v>0</v>
          </cell>
          <cell r="E12701">
            <v>0</v>
          </cell>
          <cell r="F12701">
            <v>0</v>
          </cell>
          <cell r="G12701">
            <v>0</v>
          </cell>
        </row>
        <row r="12702">
          <cell r="A12702" t="str">
            <v>COMITENTE:</v>
          </cell>
          <cell r="B12702" t="str">
            <v>DIRECCIÓN DE ARQUITECTURA</v>
          </cell>
          <cell r="C12702">
            <v>0</v>
          </cell>
          <cell r="D12702">
            <v>0</v>
          </cell>
          <cell r="E12702">
            <v>0</v>
          </cell>
          <cell r="F12702">
            <v>0</v>
          </cell>
          <cell r="G12702">
            <v>0</v>
          </cell>
        </row>
        <row r="12703">
          <cell r="A12703" t="str">
            <v>CONTRATISTA:</v>
          </cell>
          <cell r="B12703" t="str">
            <v>FUNCIONALES SIGOP</v>
          </cell>
          <cell r="C12703">
            <v>0</v>
          </cell>
          <cell r="D12703">
            <v>0</v>
          </cell>
          <cell r="E12703">
            <v>0</v>
          </cell>
          <cell r="F12703">
            <v>0</v>
          </cell>
          <cell r="G12703">
            <v>0</v>
          </cell>
        </row>
        <row r="12704">
          <cell r="A12704" t="str">
            <v>OBRA:</v>
          </cell>
          <cell r="B12704" t="str">
            <v>PRUEBA PLANILLA DE MEDICION</v>
          </cell>
          <cell r="C12704">
            <v>0</v>
          </cell>
          <cell r="D12704">
            <v>0</v>
          </cell>
          <cell r="E12704">
            <v>0</v>
          </cell>
          <cell r="F12704" t="str">
            <v>PRECIOS A:</v>
          </cell>
          <cell r="G12704">
            <v>0</v>
          </cell>
        </row>
        <row r="12705">
          <cell r="A12705" t="str">
            <v>UBICACIÓN:</v>
          </cell>
          <cell r="B12705" t="str">
            <v>CENTRO CIVICO</v>
          </cell>
          <cell r="C12705">
            <v>0</v>
          </cell>
          <cell r="D12705">
            <v>0</v>
          </cell>
          <cell r="E12705">
            <v>0</v>
          </cell>
          <cell r="F12705">
            <v>0</v>
          </cell>
          <cell r="G12705">
            <v>0</v>
          </cell>
        </row>
        <row r="12706">
          <cell r="A12706" t="str">
            <v>RUBRO:</v>
          </cell>
          <cell r="B12706" t="str">
            <v/>
          </cell>
          <cell r="C12706" t="str">
            <v/>
          </cell>
          <cell r="D12706">
            <v>0</v>
          </cell>
          <cell r="E12706">
            <v>0</v>
          </cell>
          <cell r="F12706">
            <v>0</v>
          </cell>
          <cell r="G12706">
            <v>0</v>
          </cell>
        </row>
        <row r="12707">
          <cell r="A12707" t="str">
            <v>ITEM:</v>
          </cell>
          <cell r="B12707" t="str">
            <v/>
          </cell>
          <cell r="C12707" t="str">
            <v/>
          </cell>
          <cell r="D12707">
            <v>0</v>
          </cell>
          <cell r="E12707">
            <v>0</v>
          </cell>
          <cell r="F12707" t="str">
            <v>UNIDAD:</v>
          </cell>
          <cell r="G12707" t="str">
            <v/>
          </cell>
        </row>
        <row r="12708">
          <cell r="A12708">
            <v>0</v>
          </cell>
          <cell r="B12708">
            <v>0</v>
          </cell>
          <cell r="C12708">
            <v>0</v>
          </cell>
          <cell r="D12708">
            <v>0</v>
          </cell>
          <cell r="E12708">
            <v>0</v>
          </cell>
          <cell r="F12708">
            <v>0</v>
          </cell>
          <cell r="G12708">
            <v>0</v>
          </cell>
        </row>
        <row r="12709">
          <cell r="A12709" t="str">
            <v>DATOS REDETERMINACION</v>
          </cell>
          <cell r="B12709">
            <v>0</v>
          </cell>
          <cell r="C12709" t="str">
            <v>DESIGNACION</v>
          </cell>
          <cell r="D12709" t="str">
            <v>U</v>
          </cell>
          <cell r="E12709" t="str">
            <v>Cantidad</v>
          </cell>
          <cell r="F12709" t="str">
            <v>$ Unitarios</v>
          </cell>
          <cell r="G12709" t="str">
            <v>$ Parcial</v>
          </cell>
        </row>
        <row r="12710">
          <cell r="A12710" t="str">
            <v>CÓDIGO</v>
          </cell>
          <cell r="B12710" t="str">
            <v>DESCRIPCIÓN</v>
          </cell>
          <cell r="C12710">
            <v>0</v>
          </cell>
          <cell r="D12710">
            <v>0</v>
          </cell>
          <cell r="E12710">
            <v>0</v>
          </cell>
          <cell r="F12710">
            <v>0</v>
          </cell>
          <cell r="G12710">
            <v>0</v>
          </cell>
        </row>
        <row r="12711">
          <cell r="A12711">
            <v>0</v>
          </cell>
          <cell r="B12711">
            <v>0</v>
          </cell>
          <cell r="C12711" t="str">
            <v>A - MATERIALES</v>
          </cell>
          <cell r="D12711">
            <v>0</v>
          </cell>
          <cell r="E12711">
            <v>0</v>
          </cell>
          <cell r="F12711">
            <v>0</v>
          </cell>
          <cell r="G12711">
            <v>0</v>
          </cell>
        </row>
        <row r="12712">
          <cell r="A12712" t="str">
            <v/>
          </cell>
          <cell r="B12712" t="str">
            <v/>
          </cell>
          <cell r="C12712">
            <v>0</v>
          </cell>
          <cell r="D12712" t="str">
            <v/>
          </cell>
          <cell r="E12712">
            <v>0</v>
          </cell>
          <cell r="F12712">
            <v>0</v>
          </cell>
          <cell r="G12712">
            <v>0</v>
          </cell>
        </row>
        <row r="12713">
          <cell r="A12713" t="str">
            <v/>
          </cell>
          <cell r="B12713" t="str">
            <v/>
          </cell>
          <cell r="C12713">
            <v>0</v>
          </cell>
          <cell r="D12713" t="str">
            <v/>
          </cell>
          <cell r="E12713">
            <v>0</v>
          </cell>
          <cell r="F12713">
            <v>0</v>
          </cell>
          <cell r="G12713">
            <v>0</v>
          </cell>
        </row>
        <row r="12714">
          <cell r="A12714" t="str">
            <v/>
          </cell>
          <cell r="B12714" t="str">
            <v/>
          </cell>
          <cell r="C12714">
            <v>0</v>
          </cell>
          <cell r="D12714" t="str">
            <v/>
          </cell>
          <cell r="E12714">
            <v>0</v>
          </cell>
          <cell r="F12714">
            <v>0</v>
          </cell>
          <cell r="G12714">
            <v>0</v>
          </cell>
        </row>
        <row r="12715">
          <cell r="A12715" t="str">
            <v/>
          </cell>
          <cell r="B12715" t="str">
            <v/>
          </cell>
          <cell r="C12715">
            <v>0</v>
          </cell>
          <cell r="D12715" t="str">
            <v/>
          </cell>
          <cell r="E12715">
            <v>0</v>
          </cell>
          <cell r="F12715">
            <v>0</v>
          </cell>
          <cell r="G12715">
            <v>0</v>
          </cell>
        </row>
        <row r="12716">
          <cell r="A12716" t="str">
            <v/>
          </cell>
          <cell r="B12716" t="str">
            <v/>
          </cell>
          <cell r="C12716">
            <v>0</v>
          </cell>
          <cell r="D12716" t="str">
            <v/>
          </cell>
          <cell r="E12716">
            <v>0</v>
          </cell>
          <cell r="F12716">
            <v>0</v>
          </cell>
          <cell r="G12716">
            <v>0</v>
          </cell>
        </row>
        <row r="12717">
          <cell r="A12717" t="str">
            <v/>
          </cell>
          <cell r="B12717" t="str">
            <v/>
          </cell>
          <cell r="C12717">
            <v>0</v>
          </cell>
          <cell r="D12717" t="str">
            <v/>
          </cell>
          <cell r="E12717">
            <v>0</v>
          </cell>
          <cell r="F12717">
            <v>0</v>
          </cell>
          <cell r="G12717">
            <v>0</v>
          </cell>
        </row>
        <row r="12718">
          <cell r="A12718" t="str">
            <v/>
          </cell>
          <cell r="B12718" t="str">
            <v/>
          </cell>
          <cell r="C12718">
            <v>0</v>
          </cell>
          <cell r="D12718" t="str">
            <v/>
          </cell>
          <cell r="E12718">
            <v>0</v>
          </cell>
          <cell r="F12718">
            <v>0</v>
          </cell>
          <cell r="G12718">
            <v>0</v>
          </cell>
        </row>
        <row r="12719">
          <cell r="A12719" t="str">
            <v/>
          </cell>
          <cell r="B12719" t="str">
            <v/>
          </cell>
          <cell r="C12719">
            <v>0</v>
          </cell>
          <cell r="D12719" t="str">
            <v/>
          </cell>
          <cell r="E12719">
            <v>0</v>
          </cell>
          <cell r="F12719">
            <v>0</v>
          </cell>
          <cell r="G12719">
            <v>0</v>
          </cell>
        </row>
        <row r="12720">
          <cell r="A12720" t="str">
            <v/>
          </cell>
          <cell r="B12720" t="str">
            <v/>
          </cell>
          <cell r="C12720">
            <v>0</v>
          </cell>
          <cell r="D12720" t="str">
            <v/>
          </cell>
          <cell r="E12720">
            <v>0</v>
          </cell>
          <cell r="F12720">
            <v>0</v>
          </cell>
          <cell r="G12720">
            <v>0</v>
          </cell>
        </row>
        <row r="12721">
          <cell r="A12721" t="str">
            <v/>
          </cell>
          <cell r="B12721" t="str">
            <v/>
          </cell>
          <cell r="C12721">
            <v>0</v>
          </cell>
          <cell r="D12721" t="str">
            <v/>
          </cell>
          <cell r="E12721">
            <v>0</v>
          </cell>
          <cell r="F12721">
            <v>0</v>
          </cell>
          <cell r="G12721">
            <v>0</v>
          </cell>
        </row>
        <row r="12722">
          <cell r="A12722" t="str">
            <v/>
          </cell>
          <cell r="B12722" t="str">
            <v/>
          </cell>
          <cell r="C12722">
            <v>0</v>
          </cell>
          <cell r="D12722" t="str">
            <v/>
          </cell>
          <cell r="E12722">
            <v>0</v>
          </cell>
          <cell r="F12722">
            <v>0</v>
          </cell>
          <cell r="G12722">
            <v>0</v>
          </cell>
        </row>
        <row r="12723">
          <cell r="A12723" t="str">
            <v/>
          </cell>
          <cell r="B12723" t="str">
            <v/>
          </cell>
          <cell r="C12723">
            <v>0</v>
          </cell>
          <cell r="D12723" t="str">
            <v/>
          </cell>
          <cell r="E12723">
            <v>0</v>
          </cell>
          <cell r="F12723">
            <v>0</v>
          </cell>
          <cell r="G12723">
            <v>0</v>
          </cell>
        </row>
        <row r="12724">
          <cell r="A12724" t="str">
            <v/>
          </cell>
          <cell r="B12724" t="str">
            <v/>
          </cell>
          <cell r="C12724">
            <v>0</v>
          </cell>
          <cell r="D12724" t="str">
            <v/>
          </cell>
          <cell r="E12724">
            <v>0</v>
          </cell>
          <cell r="F12724">
            <v>0</v>
          </cell>
          <cell r="G12724">
            <v>0</v>
          </cell>
        </row>
        <row r="12725">
          <cell r="A12725" t="str">
            <v/>
          </cell>
          <cell r="B12725" t="str">
            <v/>
          </cell>
          <cell r="C12725">
            <v>0</v>
          </cell>
          <cell r="D12725" t="str">
            <v/>
          </cell>
          <cell r="E12725">
            <v>0</v>
          </cell>
          <cell r="F12725">
            <v>0</v>
          </cell>
          <cell r="G12725">
            <v>0</v>
          </cell>
        </row>
        <row r="12726">
          <cell r="A12726">
            <v>0</v>
          </cell>
          <cell r="B12726">
            <v>0</v>
          </cell>
          <cell r="C12726">
            <v>0</v>
          </cell>
          <cell r="D12726">
            <v>0</v>
          </cell>
          <cell r="E12726">
            <v>0</v>
          </cell>
          <cell r="F12726" t="str">
            <v>Total A</v>
          </cell>
          <cell r="G12726">
            <v>0</v>
          </cell>
        </row>
        <row r="12727">
          <cell r="A12727">
            <v>0</v>
          </cell>
          <cell r="B12727">
            <v>0</v>
          </cell>
          <cell r="C12727" t="str">
            <v>B - MANO DE OBRA</v>
          </cell>
          <cell r="D12727">
            <v>0</v>
          </cell>
          <cell r="E12727">
            <v>0</v>
          </cell>
          <cell r="F12727">
            <v>0</v>
          </cell>
          <cell r="G12727">
            <v>0</v>
          </cell>
        </row>
        <row r="12728">
          <cell r="A12728" t="str">
            <v/>
          </cell>
          <cell r="B12728">
            <v>0</v>
          </cell>
          <cell r="C12728">
            <v>0</v>
          </cell>
          <cell r="D12728" t="str">
            <v/>
          </cell>
          <cell r="E12728">
            <v>0</v>
          </cell>
          <cell r="F12728">
            <v>0</v>
          </cell>
          <cell r="G12728">
            <v>0</v>
          </cell>
        </row>
        <row r="12729">
          <cell r="A12729" t="str">
            <v/>
          </cell>
          <cell r="B12729">
            <v>0</v>
          </cell>
          <cell r="C12729">
            <v>0</v>
          </cell>
          <cell r="D12729" t="str">
            <v/>
          </cell>
          <cell r="E12729">
            <v>0</v>
          </cell>
          <cell r="F12729">
            <v>0</v>
          </cell>
          <cell r="G12729">
            <v>0</v>
          </cell>
        </row>
        <row r="12730">
          <cell r="A12730" t="str">
            <v/>
          </cell>
          <cell r="B12730">
            <v>0</v>
          </cell>
          <cell r="C12730">
            <v>0</v>
          </cell>
          <cell r="D12730" t="str">
            <v/>
          </cell>
          <cell r="E12730">
            <v>0</v>
          </cell>
          <cell r="F12730">
            <v>0</v>
          </cell>
          <cell r="G12730">
            <v>0</v>
          </cell>
        </row>
        <row r="12731">
          <cell r="A12731" t="str">
            <v/>
          </cell>
          <cell r="B12731">
            <v>0</v>
          </cell>
          <cell r="C12731">
            <v>0</v>
          </cell>
          <cell r="D12731" t="str">
            <v/>
          </cell>
          <cell r="E12731">
            <v>0</v>
          </cell>
          <cell r="F12731">
            <v>0</v>
          </cell>
          <cell r="G12731">
            <v>0</v>
          </cell>
        </row>
        <row r="12732">
          <cell r="A12732" t="str">
            <v/>
          </cell>
          <cell r="B12732">
            <v>0</v>
          </cell>
          <cell r="C12732">
            <v>0</v>
          </cell>
          <cell r="D12732" t="str">
            <v/>
          </cell>
          <cell r="E12732">
            <v>0</v>
          </cell>
          <cell r="F12732">
            <v>0</v>
          </cell>
          <cell r="G12732">
            <v>0</v>
          </cell>
        </row>
        <row r="12733">
          <cell r="A12733" t="str">
            <v/>
          </cell>
          <cell r="B12733">
            <v>0</v>
          </cell>
          <cell r="C12733">
            <v>0</v>
          </cell>
          <cell r="D12733" t="str">
            <v/>
          </cell>
          <cell r="E12733">
            <v>0</v>
          </cell>
          <cell r="F12733">
            <v>0</v>
          </cell>
          <cell r="G12733">
            <v>0</v>
          </cell>
        </row>
        <row r="12734">
          <cell r="A12734" t="str">
            <v/>
          </cell>
          <cell r="B12734">
            <v>0</v>
          </cell>
          <cell r="C12734">
            <v>0</v>
          </cell>
          <cell r="D12734" t="str">
            <v/>
          </cell>
          <cell r="E12734">
            <v>0</v>
          </cell>
          <cell r="F12734">
            <v>0</v>
          </cell>
          <cell r="G12734">
            <v>0</v>
          </cell>
        </row>
        <row r="12735">
          <cell r="A12735" t="str">
            <v/>
          </cell>
          <cell r="B12735">
            <v>0</v>
          </cell>
          <cell r="C12735">
            <v>0</v>
          </cell>
          <cell r="D12735" t="str">
            <v/>
          </cell>
          <cell r="E12735">
            <v>0</v>
          </cell>
          <cell r="F12735">
            <v>0</v>
          </cell>
          <cell r="G12735">
            <v>0</v>
          </cell>
        </row>
        <row r="12736">
          <cell r="A12736">
            <v>0</v>
          </cell>
          <cell r="B12736">
            <v>0</v>
          </cell>
          <cell r="C12736">
            <v>0</v>
          </cell>
          <cell r="D12736">
            <v>0</v>
          </cell>
          <cell r="E12736">
            <v>0</v>
          </cell>
          <cell r="F12736" t="str">
            <v>Total B</v>
          </cell>
          <cell r="G12736">
            <v>0</v>
          </cell>
        </row>
        <row r="12737">
          <cell r="A12737">
            <v>0</v>
          </cell>
          <cell r="B12737">
            <v>0</v>
          </cell>
          <cell r="C12737" t="str">
            <v>C - EQUIPOS</v>
          </cell>
          <cell r="D12737">
            <v>0</v>
          </cell>
          <cell r="E12737">
            <v>0</v>
          </cell>
          <cell r="F12737">
            <v>0</v>
          </cell>
          <cell r="G12737">
            <v>0</v>
          </cell>
        </row>
        <row r="12738">
          <cell r="A12738" t="str">
            <v/>
          </cell>
          <cell r="B12738" t="str">
            <v/>
          </cell>
          <cell r="C12738">
            <v>0</v>
          </cell>
          <cell r="D12738" t="str">
            <v/>
          </cell>
          <cell r="E12738">
            <v>0</v>
          </cell>
          <cell r="F12738">
            <v>0</v>
          </cell>
          <cell r="G12738">
            <v>0</v>
          </cell>
        </row>
        <row r="12739">
          <cell r="A12739" t="str">
            <v/>
          </cell>
          <cell r="B12739" t="str">
            <v/>
          </cell>
          <cell r="C12739">
            <v>0</v>
          </cell>
          <cell r="D12739" t="str">
            <v/>
          </cell>
          <cell r="E12739">
            <v>0</v>
          </cell>
          <cell r="F12739">
            <v>0</v>
          </cell>
          <cell r="G12739">
            <v>0</v>
          </cell>
        </row>
        <row r="12740">
          <cell r="A12740" t="str">
            <v/>
          </cell>
          <cell r="B12740" t="str">
            <v/>
          </cell>
          <cell r="C12740">
            <v>0</v>
          </cell>
          <cell r="D12740" t="str">
            <v/>
          </cell>
          <cell r="E12740">
            <v>0</v>
          </cell>
          <cell r="F12740">
            <v>0</v>
          </cell>
          <cell r="G12740">
            <v>0</v>
          </cell>
        </row>
        <row r="12741">
          <cell r="A12741" t="str">
            <v/>
          </cell>
          <cell r="B12741" t="str">
            <v/>
          </cell>
          <cell r="C12741">
            <v>0</v>
          </cell>
          <cell r="D12741" t="str">
            <v/>
          </cell>
          <cell r="E12741">
            <v>0</v>
          </cell>
          <cell r="F12741">
            <v>0</v>
          </cell>
          <cell r="G12741">
            <v>0</v>
          </cell>
        </row>
        <row r="12742">
          <cell r="A12742" t="str">
            <v/>
          </cell>
          <cell r="B12742" t="str">
            <v/>
          </cell>
          <cell r="C12742">
            <v>0</v>
          </cell>
          <cell r="D12742" t="str">
            <v/>
          </cell>
          <cell r="E12742">
            <v>0</v>
          </cell>
          <cell r="F12742">
            <v>0</v>
          </cell>
          <cell r="G12742">
            <v>0</v>
          </cell>
        </row>
        <row r="12743">
          <cell r="A12743" t="str">
            <v/>
          </cell>
          <cell r="B12743" t="str">
            <v/>
          </cell>
          <cell r="C12743">
            <v>0</v>
          </cell>
          <cell r="D12743" t="str">
            <v/>
          </cell>
          <cell r="E12743">
            <v>0</v>
          </cell>
          <cell r="F12743">
            <v>0</v>
          </cell>
          <cell r="G12743">
            <v>0</v>
          </cell>
        </row>
        <row r="12744">
          <cell r="A12744" t="str">
            <v/>
          </cell>
          <cell r="B12744" t="str">
            <v/>
          </cell>
          <cell r="C12744">
            <v>0</v>
          </cell>
          <cell r="D12744" t="str">
            <v/>
          </cell>
          <cell r="E12744">
            <v>0</v>
          </cell>
          <cell r="F12744">
            <v>0</v>
          </cell>
          <cell r="G12744">
            <v>0</v>
          </cell>
        </row>
        <row r="12745">
          <cell r="A12745" t="str">
            <v/>
          </cell>
          <cell r="B12745" t="str">
            <v/>
          </cell>
          <cell r="C12745">
            <v>0</v>
          </cell>
          <cell r="D12745" t="str">
            <v/>
          </cell>
          <cell r="E12745">
            <v>0</v>
          </cell>
          <cell r="F12745">
            <v>0</v>
          </cell>
          <cell r="G12745">
            <v>0</v>
          </cell>
        </row>
        <row r="12746">
          <cell r="A12746" t="str">
            <v/>
          </cell>
          <cell r="B12746" t="str">
            <v/>
          </cell>
          <cell r="C12746">
            <v>0</v>
          </cell>
          <cell r="D12746" t="str">
            <v/>
          </cell>
          <cell r="E12746">
            <v>0</v>
          </cell>
          <cell r="F12746">
            <v>0</v>
          </cell>
          <cell r="G12746">
            <v>0</v>
          </cell>
        </row>
        <row r="12747">
          <cell r="A12747">
            <v>0</v>
          </cell>
          <cell r="B12747">
            <v>0</v>
          </cell>
          <cell r="C12747">
            <v>0</v>
          </cell>
          <cell r="D12747">
            <v>0</v>
          </cell>
          <cell r="E12747">
            <v>0</v>
          </cell>
          <cell r="F12747" t="str">
            <v>Total C</v>
          </cell>
          <cell r="G12747">
            <v>0</v>
          </cell>
        </row>
        <row r="12748">
          <cell r="A12748">
            <v>0</v>
          </cell>
          <cell r="B12748">
            <v>0</v>
          </cell>
          <cell r="C12748">
            <v>0</v>
          </cell>
          <cell r="D12748">
            <v>0</v>
          </cell>
          <cell r="E12748">
            <v>0</v>
          </cell>
          <cell r="F12748">
            <v>0</v>
          </cell>
          <cell r="G12748">
            <v>0</v>
          </cell>
        </row>
        <row r="12749">
          <cell r="A12749" t="str">
            <v/>
          </cell>
          <cell r="B12749" t="str">
            <v/>
          </cell>
          <cell r="C12749">
            <v>0</v>
          </cell>
          <cell r="D12749" t="str">
            <v>Costo  Neto</v>
          </cell>
          <cell r="E12749">
            <v>0</v>
          </cell>
          <cell r="F12749" t="str">
            <v>Total D=A+B+C</v>
          </cell>
          <cell r="G12749">
            <v>0</v>
          </cell>
        </row>
        <row r="12751">
          <cell r="A12751" t="str">
            <v>ANALISIS DE PRECIOS</v>
          </cell>
          <cell r="B12751">
            <v>0</v>
          </cell>
          <cell r="C12751">
            <v>0</v>
          </cell>
          <cell r="D12751">
            <v>0</v>
          </cell>
          <cell r="E12751">
            <v>0</v>
          </cell>
          <cell r="F12751">
            <v>0</v>
          </cell>
          <cell r="G12751">
            <v>0</v>
          </cell>
        </row>
        <row r="12752">
          <cell r="A12752" t="str">
            <v>COMITENTE:</v>
          </cell>
          <cell r="B12752" t="str">
            <v>DIRECCIÓN DE ARQUITECTURA</v>
          </cell>
          <cell r="C12752">
            <v>0</v>
          </cell>
          <cell r="D12752">
            <v>0</v>
          </cell>
          <cell r="E12752">
            <v>0</v>
          </cell>
          <cell r="F12752">
            <v>0</v>
          </cell>
          <cell r="G12752">
            <v>0</v>
          </cell>
        </row>
        <row r="12753">
          <cell r="A12753" t="str">
            <v>CONTRATISTA:</v>
          </cell>
          <cell r="B12753" t="str">
            <v>FUNCIONALES SIGOP</v>
          </cell>
          <cell r="C12753">
            <v>0</v>
          </cell>
          <cell r="D12753">
            <v>0</v>
          </cell>
          <cell r="E12753">
            <v>0</v>
          </cell>
          <cell r="F12753">
            <v>0</v>
          </cell>
          <cell r="G12753">
            <v>0</v>
          </cell>
        </row>
        <row r="12754">
          <cell r="A12754" t="str">
            <v>OBRA:</v>
          </cell>
          <cell r="B12754" t="str">
            <v>PRUEBA PLANILLA DE MEDICION</v>
          </cell>
          <cell r="C12754">
            <v>0</v>
          </cell>
          <cell r="D12754">
            <v>0</v>
          </cell>
          <cell r="E12754">
            <v>0</v>
          </cell>
          <cell r="F12754" t="str">
            <v>PRECIOS A:</v>
          </cell>
          <cell r="G12754">
            <v>0</v>
          </cell>
        </row>
        <row r="12755">
          <cell r="A12755" t="str">
            <v>UBICACIÓN:</v>
          </cell>
          <cell r="B12755" t="str">
            <v>CENTRO CIVICO</v>
          </cell>
          <cell r="C12755">
            <v>0</v>
          </cell>
          <cell r="D12755">
            <v>0</v>
          </cell>
          <cell r="E12755">
            <v>0</v>
          </cell>
          <cell r="F12755">
            <v>0</v>
          </cell>
          <cell r="G12755">
            <v>0</v>
          </cell>
        </row>
        <row r="12756">
          <cell r="A12756" t="str">
            <v>RUBRO:</v>
          </cell>
          <cell r="B12756" t="str">
            <v/>
          </cell>
          <cell r="C12756" t="str">
            <v/>
          </cell>
          <cell r="D12756">
            <v>0</v>
          </cell>
          <cell r="E12756">
            <v>0</v>
          </cell>
          <cell r="F12756">
            <v>0</v>
          </cell>
          <cell r="G12756">
            <v>0</v>
          </cell>
        </row>
        <row r="12757">
          <cell r="A12757" t="str">
            <v>ITEM:</v>
          </cell>
          <cell r="B12757" t="str">
            <v/>
          </cell>
          <cell r="C12757" t="str">
            <v/>
          </cell>
          <cell r="D12757">
            <v>0</v>
          </cell>
          <cell r="E12757">
            <v>0</v>
          </cell>
          <cell r="F12757" t="str">
            <v>UNIDAD:</v>
          </cell>
          <cell r="G12757" t="str">
            <v/>
          </cell>
        </row>
        <row r="12758">
          <cell r="A12758">
            <v>0</v>
          </cell>
          <cell r="B12758">
            <v>0</v>
          </cell>
          <cell r="C12758">
            <v>0</v>
          </cell>
          <cell r="D12758">
            <v>0</v>
          </cell>
          <cell r="E12758">
            <v>0</v>
          </cell>
          <cell r="F12758">
            <v>0</v>
          </cell>
          <cell r="G12758">
            <v>0</v>
          </cell>
        </row>
        <row r="12759">
          <cell r="A12759" t="str">
            <v>DATOS REDETERMINACION</v>
          </cell>
          <cell r="B12759">
            <v>0</v>
          </cell>
          <cell r="C12759" t="str">
            <v>DESIGNACION</v>
          </cell>
          <cell r="D12759" t="str">
            <v>U</v>
          </cell>
          <cell r="E12759" t="str">
            <v>Cantidad</v>
          </cell>
          <cell r="F12759" t="str">
            <v>$ Unitarios</v>
          </cell>
          <cell r="G12759" t="str">
            <v>$ Parcial</v>
          </cell>
        </row>
        <row r="12760">
          <cell r="A12760" t="str">
            <v>CÓDIGO</v>
          </cell>
          <cell r="B12760" t="str">
            <v>DESCRIPCIÓN</v>
          </cell>
          <cell r="C12760">
            <v>0</v>
          </cell>
          <cell r="D12760">
            <v>0</v>
          </cell>
          <cell r="E12760">
            <v>0</v>
          </cell>
          <cell r="F12760">
            <v>0</v>
          </cell>
          <cell r="G12760">
            <v>0</v>
          </cell>
        </row>
        <row r="12761">
          <cell r="A12761">
            <v>0</v>
          </cell>
          <cell r="B12761">
            <v>0</v>
          </cell>
          <cell r="C12761" t="str">
            <v>A - MATERIALES</v>
          </cell>
          <cell r="D12761">
            <v>0</v>
          </cell>
          <cell r="E12761">
            <v>0</v>
          </cell>
          <cell r="F12761">
            <v>0</v>
          </cell>
          <cell r="G12761">
            <v>0</v>
          </cell>
        </row>
        <row r="12762">
          <cell r="A12762" t="str">
            <v/>
          </cell>
          <cell r="B12762" t="str">
            <v/>
          </cell>
          <cell r="C12762">
            <v>0</v>
          </cell>
          <cell r="D12762" t="str">
            <v/>
          </cell>
          <cell r="E12762">
            <v>0</v>
          </cell>
          <cell r="F12762">
            <v>0</v>
          </cell>
          <cell r="G12762">
            <v>0</v>
          </cell>
        </row>
        <row r="12763">
          <cell r="A12763" t="str">
            <v/>
          </cell>
          <cell r="B12763" t="str">
            <v/>
          </cell>
          <cell r="C12763">
            <v>0</v>
          </cell>
          <cell r="D12763" t="str">
            <v/>
          </cell>
          <cell r="E12763">
            <v>0</v>
          </cell>
          <cell r="F12763">
            <v>0</v>
          </cell>
          <cell r="G12763">
            <v>0</v>
          </cell>
        </row>
        <row r="12764">
          <cell r="A12764" t="str">
            <v/>
          </cell>
          <cell r="B12764" t="str">
            <v/>
          </cell>
          <cell r="C12764">
            <v>0</v>
          </cell>
          <cell r="D12764" t="str">
            <v/>
          </cell>
          <cell r="E12764">
            <v>0</v>
          </cell>
          <cell r="F12764">
            <v>0</v>
          </cell>
          <cell r="G12764">
            <v>0</v>
          </cell>
        </row>
        <row r="12765">
          <cell r="A12765" t="str">
            <v/>
          </cell>
          <cell r="B12765" t="str">
            <v/>
          </cell>
          <cell r="C12765">
            <v>0</v>
          </cell>
          <cell r="D12765" t="str">
            <v/>
          </cell>
          <cell r="E12765">
            <v>0</v>
          </cell>
          <cell r="F12765">
            <v>0</v>
          </cell>
          <cell r="G12765">
            <v>0</v>
          </cell>
        </row>
        <row r="12766">
          <cell r="A12766" t="str">
            <v/>
          </cell>
          <cell r="B12766" t="str">
            <v/>
          </cell>
          <cell r="C12766">
            <v>0</v>
          </cell>
          <cell r="D12766" t="str">
            <v/>
          </cell>
          <cell r="E12766">
            <v>0</v>
          </cell>
          <cell r="F12766">
            <v>0</v>
          </cell>
          <cell r="G12766">
            <v>0</v>
          </cell>
        </row>
        <row r="12767">
          <cell r="A12767" t="str">
            <v/>
          </cell>
          <cell r="B12767" t="str">
            <v/>
          </cell>
          <cell r="C12767">
            <v>0</v>
          </cell>
          <cell r="D12767" t="str">
            <v/>
          </cell>
          <cell r="E12767">
            <v>0</v>
          </cell>
          <cell r="F12767">
            <v>0</v>
          </cell>
          <cell r="G12767">
            <v>0</v>
          </cell>
        </row>
        <row r="12768">
          <cell r="A12768" t="str">
            <v/>
          </cell>
          <cell r="B12768" t="str">
            <v/>
          </cell>
          <cell r="C12768">
            <v>0</v>
          </cell>
          <cell r="D12768" t="str">
            <v/>
          </cell>
          <cell r="E12768">
            <v>0</v>
          </cell>
          <cell r="F12768">
            <v>0</v>
          </cell>
          <cell r="G12768">
            <v>0</v>
          </cell>
        </row>
        <row r="12769">
          <cell r="A12769" t="str">
            <v/>
          </cell>
          <cell r="B12769" t="str">
            <v/>
          </cell>
          <cell r="C12769">
            <v>0</v>
          </cell>
          <cell r="D12769" t="str">
            <v/>
          </cell>
          <cell r="E12769">
            <v>0</v>
          </cell>
          <cell r="F12769">
            <v>0</v>
          </cell>
          <cell r="G12769">
            <v>0</v>
          </cell>
        </row>
        <row r="12770">
          <cell r="A12770" t="str">
            <v/>
          </cell>
          <cell r="B12770" t="str">
            <v/>
          </cell>
          <cell r="C12770">
            <v>0</v>
          </cell>
          <cell r="D12770" t="str">
            <v/>
          </cell>
          <cell r="E12770">
            <v>0</v>
          </cell>
          <cell r="F12770">
            <v>0</v>
          </cell>
          <cell r="G12770">
            <v>0</v>
          </cell>
        </row>
        <row r="12771">
          <cell r="A12771" t="str">
            <v/>
          </cell>
          <cell r="B12771" t="str">
            <v/>
          </cell>
          <cell r="C12771">
            <v>0</v>
          </cell>
          <cell r="D12771" t="str">
            <v/>
          </cell>
          <cell r="E12771">
            <v>0</v>
          </cell>
          <cell r="F12771">
            <v>0</v>
          </cell>
          <cell r="G12771">
            <v>0</v>
          </cell>
        </row>
        <row r="12772">
          <cell r="A12772" t="str">
            <v/>
          </cell>
          <cell r="B12772" t="str">
            <v/>
          </cell>
          <cell r="C12772">
            <v>0</v>
          </cell>
          <cell r="D12772" t="str">
            <v/>
          </cell>
          <cell r="E12772">
            <v>0</v>
          </cell>
          <cell r="F12772">
            <v>0</v>
          </cell>
          <cell r="G12772">
            <v>0</v>
          </cell>
        </row>
        <row r="12773">
          <cell r="A12773" t="str">
            <v/>
          </cell>
          <cell r="B12773" t="str">
            <v/>
          </cell>
          <cell r="C12773">
            <v>0</v>
          </cell>
          <cell r="D12773" t="str">
            <v/>
          </cell>
          <cell r="E12773">
            <v>0</v>
          </cell>
          <cell r="F12773">
            <v>0</v>
          </cell>
          <cell r="G12773">
            <v>0</v>
          </cell>
        </row>
        <row r="12774">
          <cell r="A12774" t="str">
            <v/>
          </cell>
          <cell r="B12774" t="str">
            <v/>
          </cell>
          <cell r="C12774">
            <v>0</v>
          </cell>
          <cell r="D12774" t="str">
            <v/>
          </cell>
          <cell r="E12774">
            <v>0</v>
          </cell>
          <cell r="F12774">
            <v>0</v>
          </cell>
          <cell r="G12774">
            <v>0</v>
          </cell>
        </row>
        <row r="12775">
          <cell r="A12775" t="str">
            <v/>
          </cell>
          <cell r="B12775" t="str">
            <v/>
          </cell>
          <cell r="C12775">
            <v>0</v>
          </cell>
          <cell r="D12775" t="str">
            <v/>
          </cell>
          <cell r="E12775">
            <v>0</v>
          </cell>
          <cell r="F12775">
            <v>0</v>
          </cell>
          <cell r="G12775">
            <v>0</v>
          </cell>
        </row>
        <row r="12776">
          <cell r="A12776">
            <v>0</v>
          </cell>
          <cell r="B12776">
            <v>0</v>
          </cell>
          <cell r="C12776">
            <v>0</v>
          </cell>
          <cell r="D12776">
            <v>0</v>
          </cell>
          <cell r="E12776">
            <v>0</v>
          </cell>
          <cell r="F12776" t="str">
            <v>Total A</v>
          </cell>
          <cell r="G12776">
            <v>0</v>
          </cell>
        </row>
        <row r="12777">
          <cell r="A12777">
            <v>0</v>
          </cell>
          <cell r="B12777">
            <v>0</v>
          </cell>
          <cell r="C12777" t="str">
            <v>B - MANO DE OBRA</v>
          </cell>
          <cell r="D12777">
            <v>0</v>
          </cell>
          <cell r="E12777">
            <v>0</v>
          </cell>
          <cell r="F12777">
            <v>0</v>
          </cell>
          <cell r="G12777">
            <v>0</v>
          </cell>
        </row>
        <row r="12778">
          <cell r="A12778" t="str">
            <v/>
          </cell>
          <cell r="B12778">
            <v>0</v>
          </cell>
          <cell r="C12778">
            <v>0</v>
          </cell>
          <cell r="D12778" t="str">
            <v/>
          </cell>
          <cell r="E12778">
            <v>0</v>
          </cell>
          <cell r="F12778">
            <v>0</v>
          </cell>
          <cell r="G12778">
            <v>0</v>
          </cell>
        </row>
        <row r="12779">
          <cell r="A12779" t="str">
            <v/>
          </cell>
          <cell r="B12779">
            <v>0</v>
          </cell>
          <cell r="C12779">
            <v>0</v>
          </cell>
          <cell r="D12779" t="str">
            <v/>
          </cell>
          <cell r="E12779">
            <v>0</v>
          </cell>
          <cell r="F12779">
            <v>0</v>
          </cell>
          <cell r="G12779">
            <v>0</v>
          </cell>
        </row>
        <row r="12780">
          <cell r="A12780" t="str">
            <v/>
          </cell>
          <cell r="B12780">
            <v>0</v>
          </cell>
          <cell r="C12780">
            <v>0</v>
          </cell>
          <cell r="D12780" t="str">
            <v/>
          </cell>
          <cell r="E12780">
            <v>0</v>
          </cell>
          <cell r="F12780">
            <v>0</v>
          </cell>
          <cell r="G12780">
            <v>0</v>
          </cell>
        </row>
        <row r="12781">
          <cell r="A12781" t="str">
            <v/>
          </cell>
          <cell r="B12781">
            <v>0</v>
          </cell>
          <cell r="C12781">
            <v>0</v>
          </cell>
          <cell r="D12781" t="str">
            <v/>
          </cell>
          <cell r="E12781">
            <v>0</v>
          </cell>
          <cell r="F12781">
            <v>0</v>
          </cell>
          <cell r="G12781">
            <v>0</v>
          </cell>
        </row>
        <row r="12782">
          <cell r="A12782" t="str">
            <v/>
          </cell>
          <cell r="B12782">
            <v>0</v>
          </cell>
          <cell r="C12782">
            <v>0</v>
          </cell>
          <cell r="D12782" t="str">
            <v/>
          </cell>
          <cell r="E12782">
            <v>0</v>
          </cell>
          <cell r="F12782">
            <v>0</v>
          </cell>
          <cell r="G12782">
            <v>0</v>
          </cell>
        </row>
        <row r="12783">
          <cell r="A12783" t="str">
            <v/>
          </cell>
          <cell r="B12783">
            <v>0</v>
          </cell>
          <cell r="C12783">
            <v>0</v>
          </cell>
          <cell r="D12783" t="str">
            <v/>
          </cell>
          <cell r="E12783">
            <v>0</v>
          </cell>
          <cell r="F12783">
            <v>0</v>
          </cell>
          <cell r="G12783">
            <v>0</v>
          </cell>
        </row>
        <row r="12784">
          <cell r="A12784" t="str">
            <v/>
          </cell>
          <cell r="B12784">
            <v>0</v>
          </cell>
          <cell r="C12784">
            <v>0</v>
          </cell>
          <cell r="D12784" t="str">
            <v/>
          </cell>
          <cell r="E12784">
            <v>0</v>
          </cell>
          <cell r="F12784">
            <v>0</v>
          </cell>
          <cell r="G12784">
            <v>0</v>
          </cell>
        </row>
        <row r="12785">
          <cell r="A12785" t="str">
            <v/>
          </cell>
          <cell r="B12785">
            <v>0</v>
          </cell>
          <cell r="C12785">
            <v>0</v>
          </cell>
          <cell r="D12785" t="str">
            <v/>
          </cell>
          <cell r="E12785">
            <v>0</v>
          </cell>
          <cell r="F12785">
            <v>0</v>
          </cell>
          <cell r="G12785">
            <v>0</v>
          </cell>
        </row>
        <row r="12786">
          <cell r="A12786">
            <v>0</v>
          </cell>
          <cell r="B12786">
            <v>0</v>
          </cell>
          <cell r="C12786">
            <v>0</v>
          </cell>
          <cell r="D12786">
            <v>0</v>
          </cell>
          <cell r="E12786">
            <v>0</v>
          </cell>
          <cell r="F12786" t="str">
            <v>Total B</v>
          </cell>
          <cell r="G12786">
            <v>0</v>
          </cell>
        </row>
        <row r="12787">
          <cell r="A12787">
            <v>0</v>
          </cell>
          <cell r="B12787">
            <v>0</v>
          </cell>
          <cell r="C12787" t="str">
            <v>C - EQUIPOS</v>
          </cell>
          <cell r="D12787">
            <v>0</v>
          </cell>
          <cell r="E12787">
            <v>0</v>
          </cell>
          <cell r="F12787">
            <v>0</v>
          </cell>
          <cell r="G12787">
            <v>0</v>
          </cell>
        </row>
        <row r="12788">
          <cell r="A12788" t="str">
            <v/>
          </cell>
          <cell r="B12788" t="str">
            <v/>
          </cell>
          <cell r="C12788">
            <v>0</v>
          </cell>
          <cell r="D12788" t="str">
            <v/>
          </cell>
          <cell r="E12788">
            <v>0</v>
          </cell>
          <cell r="F12788">
            <v>0</v>
          </cell>
          <cell r="G12788">
            <v>0</v>
          </cell>
        </row>
        <row r="12789">
          <cell r="A12789" t="str">
            <v/>
          </cell>
          <cell r="B12789" t="str">
            <v/>
          </cell>
          <cell r="C12789">
            <v>0</v>
          </cell>
          <cell r="D12789" t="str">
            <v/>
          </cell>
          <cell r="E12789">
            <v>0</v>
          </cell>
          <cell r="F12789">
            <v>0</v>
          </cell>
          <cell r="G12789">
            <v>0</v>
          </cell>
        </row>
        <row r="12790">
          <cell r="A12790" t="str">
            <v/>
          </cell>
          <cell r="B12790" t="str">
            <v/>
          </cell>
          <cell r="C12790">
            <v>0</v>
          </cell>
          <cell r="D12790" t="str">
            <v/>
          </cell>
          <cell r="E12790">
            <v>0</v>
          </cell>
          <cell r="F12790">
            <v>0</v>
          </cell>
          <cell r="G12790">
            <v>0</v>
          </cell>
        </row>
        <row r="12791">
          <cell r="A12791" t="str">
            <v/>
          </cell>
          <cell r="B12791" t="str">
            <v/>
          </cell>
          <cell r="C12791">
            <v>0</v>
          </cell>
          <cell r="D12791" t="str">
            <v/>
          </cell>
          <cell r="E12791">
            <v>0</v>
          </cell>
          <cell r="F12791">
            <v>0</v>
          </cell>
          <cell r="G12791">
            <v>0</v>
          </cell>
        </row>
        <row r="12792">
          <cell r="A12792" t="str">
            <v/>
          </cell>
          <cell r="B12792" t="str">
            <v/>
          </cell>
          <cell r="C12792">
            <v>0</v>
          </cell>
          <cell r="D12792" t="str">
            <v/>
          </cell>
          <cell r="E12792">
            <v>0</v>
          </cell>
          <cell r="F12792">
            <v>0</v>
          </cell>
          <cell r="G12792">
            <v>0</v>
          </cell>
        </row>
        <row r="12793">
          <cell r="A12793" t="str">
            <v/>
          </cell>
          <cell r="B12793" t="str">
            <v/>
          </cell>
          <cell r="C12793">
            <v>0</v>
          </cell>
          <cell r="D12793" t="str">
            <v/>
          </cell>
          <cell r="E12793">
            <v>0</v>
          </cell>
          <cell r="F12793">
            <v>0</v>
          </cell>
          <cell r="G12793">
            <v>0</v>
          </cell>
        </row>
        <row r="12794">
          <cell r="A12794" t="str">
            <v/>
          </cell>
          <cell r="B12794" t="str">
            <v/>
          </cell>
          <cell r="C12794">
            <v>0</v>
          </cell>
          <cell r="D12794" t="str">
            <v/>
          </cell>
          <cell r="E12794">
            <v>0</v>
          </cell>
          <cell r="F12794">
            <v>0</v>
          </cell>
          <cell r="G12794">
            <v>0</v>
          </cell>
        </row>
        <row r="12795">
          <cell r="A12795" t="str">
            <v/>
          </cell>
          <cell r="B12795" t="str">
            <v/>
          </cell>
          <cell r="C12795">
            <v>0</v>
          </cell>
          <cell r="D12795" t="str">
            <v/>
          </cell>
          <cell r="E12795">
            <v>0</v>
          </cell>
          <cell r="F12795">
            <v>0</v>
          </cell>
          <cell r="G12795">
            <v>0</v>
          </cell>
        </row>
        <row r="12796">
          <cell r="A12796" t="str">
            <v/>
          </cell>
          <cell r="B12796" t="str">
            <v/>
          </cell>
          <cell r="C12796">
            <v>0</v>
          </cell>
          <cell r="D12796" t="str">
            <v/>
          </cell>
          <cell r="E12796">
            <v>0</v>
          </cell>
          <cell r="F12796">
            <v>0</v>
          </cell>
          <cell r="G12796">
            <v>0</v>
          </cell>
        </row>
        <row r="12797">
          <cell r="A12797">
            <v>0</v>
          </cell>
          <cell r="B12797">
            <v>0</v>
          </cell>
          <cell r="C12797">
            <v>0</v>
          </cell>
          <cell r="D12797">
            <v>0</v>
          </cell>
          <cell r="E12797">
            <v>0</v>
          </cell>
          <cell r="F12797" t="str">
            <v>Total C</v>
          </cell>
          <cell r="G12797">
            <v>0</v>
          </cell>
        </row>
        <row r="12798">
          <cell r="A12798">
            <v>0</v>
          </cell>
          <cell r="B12798">
            <v>0</v>
          </cell>
          <cell r="C12798">
            <v>0</v>
          </cell>
          <cell r="D12798">
            <v>0</v>
          </cell>
          <cell r="E12798">
            <v>0</v>
          </cell>
          <cell r="F12798">
            <v>0</v>
          </cell>
          <cell r="G12798">
            <v>0</v>
          </cell>
        </row>
        <row r="12799">
          <cell r="A12799" t="str">
            <v/>
          </cell>
          <cell r="B12799" t="str">
            <v/>
          </cell>
          <cell r="C12799">
            <v>0</v>
          </cell>
          <cell r="D12799" t="str">
            <v>Costo  Neto</v>
          </cell>
          <cell r="E12799">
            <v>0</v>
          </cell>
          <cell r="F12799" t="str">
            <v>Total D=A+B+C</v>
          </cell>
          <cell r="G12799">
            <v>0</v>
          </cell>
        </row>
        <row r="12801">
          <cell r="A12801" t="str">
            <v>ANALISIS DE PRECIOS</v>
          </cell>
          <cell r="B12801">
            <v>0</v>
          </cell>
          <cell r="C12801">
            <v>0</v>
          </cell>
          <cell r="D12801">
            <v>0</v>
          </cell>
          <cell r="E12801">
            <v>0</v>
          </cell>
          <cell r="F12801">
            <v>0</v>
          </cell>
          <cell r="G12801">
            <v>0</v>
          </cell>
        </row>
        <row r="12802">
          <cell r="A12802" t="str">
            <v>COMITENTE:</v>
          </cell>
          <cell r="B12802" t="str">
            <v>DIRECCIÓN DE ARQUITECTURA</v>
          </cell>
          <cell r="C12802">
            <v>0</v>
          </cell>
          <cell r="D12802">
            <v>0</v>
          </cell>
          <cell r="E12802">
            <v>0</v>
          </cell>
          <cell r="F12802">
            <v>0</v>
          </cell>
          <cell r="G12802">
            <v>0</v>
          </cell>
        </row>
        <row r="12803">
          <cell r="A12803" t="str">
            <v>CONTRATISTA:</v>
          </cell>
          <cell r="B12803" t="str">
            <v>FUNCIONALES SIGOP</v>
          </cell>
          <cell r="C12803">
            <v>0</v>
          </cell>
          <cell r="D12803">
            <v>0</v>
          </cell>
          <cell r="E12803">
            <v>0</v>
          </cell>
          <cell r="F12803">
            <v>0</v>
          </cell>
          <cell r="G12803">
            <v>0</v>
          </cell>
        </row>
        <row r="12804">
          <cell r="A12804" t="str">
            <v>OBRA:</v>
          </cell>
          <cell r="B12804" t="str">
            <v>PRUEBA PLANILLA DE MEDICION</v>
          </cell>
          <cell r="C12804">
            <v>0</v>
          </cell>
          <cell r="D12804">
            <v>0</v>
          </cell>
          <cell r="E12804">
            <v>0</v>
          </cell>
          <cell r="F12804" t="str">
            <v>PRECIOS A:</v>
          </cell>
          <cell r="G12804">
            <v>0</v>
          </cell>
        </row>
        <row r="12805">
          <cell r="A12805" t="str">
            <v>UBICACIÓN:</v>
          </cell>
          <cell r="B12805" t="str">
            <v>CENTRO CIVICO</v>
          </cell>
          <cell r="C12805">
            <v>0</v>
          </cell>
          <cell r="D12805">
            <v>0</v>
          </cell>
          <cell r="E12805">
            <v>0</v>
          </cell>
          <cell r="F12805">
            <v>0</v>
          </cell>
          <cell r="G12805">
            <v>0</v>
          </cell>
        </row>
        <row r="12806">
          <cell r="A12806" t="str">
            <v>RUBRO:</v>
          </cell>
          <cell r="B12806" t="str">
            <v/>
          </cell>
          <cell r="C12806" t="str">
            <v/>
          </cell>
          <cell r="D12806">
            <v>0</v>
          </cell>
          <cell r="E12806">
            <v>0</v>
          </cell>
          <cell r="F12806">
            <v>0</v>
          </cell>
          <cell r="G12806">
            <v>0</v>
          </cell>
        </row>
        <row r="12807">
          <cell r="A12807" t="str">
            <v>ITEM:</v>
          </cell>
          <cell r="B12807" t="str">
            <v/>
          </cell>
          <cell r="C12807" t="str">
            <v/>
          </cell>
          <cell r="D12807">
            <v>0</v>
          </cell>
          <cell r="E12807">
            <v>0</v>
          </cell>
          <cell r="F12807" t="str">
            <v>UNIDAD:</v>
          </cell>
          <cell r="G12807" t="str">
            <v/>
          </cell>
        </row>
        <row r="12808">
          <cell r="A12808">
            <v>0</v>
          </cell>
          <cell r="B12808">
            <v>0</v>
          </cell>
          <cell r="C12808">
            <v>0</v>
          </cell>
          <cell r="D12808">
            <v>0</v>
          </cell>
          <cell r="E12808">
            <v>0</v>
          </cell>
          <cell r="F12808">
            <v>0</v>
          </cell>
          <cell r="G12808">
            <v>0</v>
          </cell>
        </row>
        <row r="12809">
          <cell r="A12809" t="str">
            <v>DATOS REDETERMINACION</v>
          </cell>
          <cell r="B12809">
            <v>0</v>
          </cell>
          <cell r="C12809" t="str">
            <v>DESIGNACION</v>
          </cell>
          <cell r="D12809" t="str">
            <v>U</v>
          </cell>
          <cell r="E12809" t="str">
            <v>Cantidad</v>
          </cell>
          <cell r="F12809" t="str">
            <v>$ Unitarios</v>
          </cell>
          <cell r="G12809" t="str">
            <v>$ Parcial</v>
          </cell>
        </row>
        <row r="12810">
          <cell r="A12810" t="str">
            <v>CÓDIGO</v>
          </cell>
          <cell r="B12810" t="str">
            <v>DESCRIPCIÓN</v>
          </cell>
          <cell r="C12810">
            <v>0</v>
          </cell>
          <cell r="D12810">
            <v>0</v>
          </cell>
          <cell r="E12810">
            <v>0</v>
          </cell>
          <cell r="F12810">
            <v>0</v>
          </cell>
          <cell r="G12810">
            <v>0</v>
          </cell>
        </row>
        <row r="12811">
          <cell r="A12811">
            <v>0</v>
          </cell>
          <cell r="B12811">
            <v>0</v>
          </cell>
          <cell r="C12811" t="str">
            <v>A - MATERIALES</v>
          </cell>
          <cell r="D12811">
            <v>0</v>
          </cell>
          <cell r="E12811">
            <v>0</v>
          </cell>
          <cell r="F12811">
            <v>0</v>
          </cell>
          <cell r="G12811">
            <v>0</v>
          </cell>
        </row>
        <row r="12812">
          <cell r="A12812" t="str">
            <v/>
          </cell>
          <cell r="B12812" t="str">
            <v/>
          </cell>
          <cell r="C12812">
            <v>0</v>
          </cell>
          <cell r="D12812" t="str">
            <v/>
          </cell>
          <cell r="E12812">
            <v>0</v>
          </cell>
          <cell r="F12812">
            <v>0</v>
          </cell>
          <cell r="G12812">
            <v>0</v>
          </cell>
        </row>
        <row r="12813">
          <cell r="A12813" t="str">
            <v/>
          </cell>
          <cell r="B12813" t="str">
            <v/>
          </cell>
          <cell r="C12813">
            <v>0</v>
          </cell>
          <cell r="D12813" t="str">
            <v/>
          </cell>
          <cell r="E12813">
            <v>0</v>
          </cell>
          <cell r="F12813">
            <v>0</v>
          </cell>
          <cell r="G12813">
            <v>0</v>
          </cell>
        </row>
        <row r="12814">
          <cell r="A12814" t="str">
            <v/>
          </cell>
          <cell r="B12814" t="str">
            <v/>
          </cell>
          <cell r="C12814">
            <v>0</v>
          </cell>
          <cell r="D12814" t="str">
            <v/>
          </cell>
          <cell r="E12814">
            <v>0</v>
          </cell>
          <cell r="F12814">
            <v>0</v>
          </cell>
          <cell r="G12814">
            <v>0</v>
          </cell>
        </row>
        <row r="12815">
          <cell r="A12815" t="str">
            <v/>
          </cell>
          <cell r="B12815" t="str">
            <v/>
          </cell>
          <cell r="C12815">
            <v>0</v>
          </cell>
          <cell r="D12815" t="str">
            <v/>
          </cell>
          <cell r="E12815">
            <v>0</v>
          </cell>
          <cell r="F12815">
            <v>0</v>
          </cell>
          <cell r="G12815">
            <v>0</v>
          </cell>
        </row>
        <row r="12816">
          <cell r="A12816" t="str">
            <v/>
          </cell>
          <cell r="B12816" t="str">
            <v/>
          </cell>
          <cell r="C12816">
            <v>0</v>
          </cell>
          <cell r="D12816" t="str">
            <v/>
          </cell>
          <cell r="E12816">
            <v>0</v>
          </cell>
          <cell r="F12816">
            <v>0</v>
          </cell>
          <cell r="G12816">
            <v>0</v>
          </cell>
        </row>
        <row r="12817">
          <cell r="A12817" t="str">
            <v/>
          </cell>
          <cell r="B12817" t="str">
            <v/>
          </cell>
          <cell r="C12817">
            <v>0</v>
          </cell>
          <cell r="D12817" t="str">
            <v/>
          </cell>
          <cell r="E12817">
            <v>0</v>
          </cell>
          <cell r="F12817">
            <v>0</v>
          </cell>
          <cell r="G12817">
            <v>0</v>
          </cell>
        </row>
        <row r="12818">
          <cell r="A12818" t="str">
            <v/>
          </cell>
          <cell r="B12818" t="str">
            <v/>
          </cell>
          <cell r="C12818">
            <v>0</v>
          </cell>
          <cell r="D12818" t="str">
            <v/>
          </cell>
          <cell r="E12818">
            <v>0</v>
          </cell>
          <cell r="F12818">
            <v>0</v>
          </cell>
          <cell r="G12818">
            <v>0</v>
          </cell>
        </row>
        <row r="12819">
          <cell r="A12819" t="str">
            <v/>
          </cell>
          <cell r="B12819" t="str">
            <v/>
          </cell>
          <cell r="C12819">
            <v>0</v>
          </cell>
          <cell r="D12819" t="str">
            <v/>
          </cell>
          <cell r="E12819">
            <v>0</v>
          </cell>
          <cell r="F12819">
            <v>0</v>
          </cell>
          <cell r="G12819">
            <v>0</v>
          </cell>
        </row>
        <row r="12820">
          <cell r="A12820" t="str">
            <v/>
          </cell>
          <cell r="B12820" t="str">
            <v/>
          </cell>
          <cell r="C12820">
            <v>0</v>
          </cell>
          <cell r="D12820" t="str">
            <v/>
          </cell>
          <cell r="E12820">
            <v>0</v>
          </cell>
          <cell r="F12820">
            <v>0</v>
          </cell>
          <cell r="G12820">
            <v>0</v>
          </cell>
        </row>
        <row r="12821">
          <cell r="A12821" t="str">
            <v/>
          </cell>
          <cell r="B12821" t="str">
            <v/>
          </cell>
          <cell r="C12821">
            <v>0</v>
          </cell>
          <cell r="D12821" t="str">
            <v/>
          </cell>
          <cell r="E12821">
            <v>0</v>
          </cell>
          <cell r="F12821">
            <v>0</v>
          </cell>
          <cell r="G12821">
            <v>0</v>
          </cell>
        </row>
        <row r="12822">
          <cell r="A12822" t="str">
            <v/>
          </cell>
          <cell r="B12822" t="str">
            <v/>
          </cell>
          <cell r="C12822">
            <v>0</v>
          </cell>
          <cell r="D12822" t="str">
            <v/>
          </cell>
          <cell r="E12822">
            <v>0</v>
          </cell>
          <cell r="F12822">
            <v>0</v>
          </cell>
          <cell r="G12822">
            <v>0</v>
          </cell>
        </row>
        <row r="12823">
          <cell r="A12823" t="str">
            <v/>
          </cell>
          <cell r="B12823" t="str">
            <v/>
          </cell>
          <cell r="C12823">
            <v>0</v>
          </cell>
          <cell r="D12823" t="str">
            <v/>
          </cell>
          <cell r="E12823">
            <v>0</v>
          </cell>
          <cell r="F12823">
            <v>0</v>
          </cell>
          <cell r="G12823">
            <v>0</v>
          </cell>
        </row>
        <row r="12824">
          <cell r="A12824" t="str">
            <v/>
          </cell>
          <cell r="B12824" t="str">
            <v/>
          </cell>
          <cell r="C12824">
            <v>0</v>
          </cell>
          <cell r="D12824" t="str">
            <v/>
          </cell>
          <cell r="E12824">
            <v>0</v>
          </cell>
          <cell r="F12824">
            <v>0</v>
          </cell>
          <cell r="G12824">
            <v>0</v>
          </cell>
        </row>
        <row r="12825">
          <cell r="A12825" t="str">
            <v/>
          </cell>
          <cell r="B12825" t="str">
            <v/>
          </cell>
          <cell r="C12825">
            <v>0</v>
          </cell>
          <cell r="D12825" t="str">
            <v/>
          </cell>
          <cell r="E12825">
            <v>0</v>
          </cell>
          <cell r="F12825">
            <v>0</v>
          </cell>
          <cell r="G12825">
            <v>0</v>
          </cell>
        </row>
        <row r="12826">
          <cell r="A12826">
            <v>0</v>
          </cell>
          <cell r="B12826">
            <v>0</v>
          </cell>
          <cell r="C12826">
            <v>0</v>
          </cell>
          <cell r="D12826">
            <v>0</v>
          </cell>
          <cell r="E12826">
            <v>0</v>
          </cell>
          <cell r="F12826" t="str">
            <v>Total A</v>
          </cell>
          <cell r="G12826">
            <v>0</v>
          </cell>
        </row>
        <row r="12827">
          <cell r="A12827">
            <v>0</v>
          </cell>
          <cell r="B12827">
            <v>0</v>
          </cell>
          <cell r="C12827" t="str">
            <v>B - MANO DE OBRA</v>
          </cell>
          <cell r="D12827">
            <v>0</v>
          </cell>
          <cell r="E12827">
            <v>0</v>
          </cell>
          <cell r="F12827">
            <v>0</v>
          </cell>
          <cell r="G12827">
            <v>0</v>
          </cell>
        </row>
        <row r="12828">
          <cell r="A12828" t="str">
            <v/>
          </cell>
          <cell r="B12828">
            <v>0</v>
          </cell>
          <cell r="C12828">
            <v>0</v>
          </cell>
          <cell r="D12828" t="str">
            <v/>
          </cell>
          <cell r="E12828">
            <v>0</v>
          </cell>
          <cell r="F12828">
            <v>0</v>
          </cell>
          <cell r="G12828">
            <v>0</v>
          </cell>
        </row>
        <row r="12829">
          <cell r="A12829" t="str">
            <v/>
          </cell>
          <cell r="B12829">
            <v>0</v>
          </cell>
          <cell r="C12829">
            <v>0</v>
          </cell>
          <cell r="D12829" t="str">
            <v/>
          </cell>
          <cell r="E12829">
            <v>0</v>
          </cell>
          <cell r="F12829">
            <v>0</v>
          </cell>
          <cell r="G12829">
            <v>0</v>
          </cell>
        </row>
        <row r="12830">
          <cell r="A12830" t="str">
            <v/>
          </cell>
          <cell r="B12830">
            <v>0</v>
          </cell>
          <cell r="C12830">
            <v>0</v>
          </cell>
          <cell r="D12830" t="str">
            <v/>
          </cell>
          <cell r="E12830">
            <v>0</v>
          </cell>
          <cell r="F12830">
            <v>0</v>
          </cell>
          <cell r="G12830">
            <v>0</v>
          </cell>
        </row>
        <row r="12831">
          <cell r="A12831" t="str">
            <v/>
          </cell>
          <cell r="B12831">
            <v>0</v>
          </cell>
          <cell r="C12831">
            <v>0</v>
          </cell>
          <cell r="D12831" t="str">
            <v/>
          </cell>
          <cell r="E12831">
            <v>0</v>
          </cell>
          <cell r="F12831">
            <v>0</v>
          </cell>
          <cell r="G12831">
            <v>0</v>
          </cell>
        </row>
        <row r="12832">
          <cell r="A12832" t="str">
            <v/>
          </cell>
          <cell r="B12832">
            <v>0</v>
          </cell>
          <cell r="C12832">
            <v>0</v>
          </cell>
          <cell r="D12832" t="str">
            <v/>
          </cell>
          <cell r="E12832">
            <v>0</v>
          </cell>
          <cell r="F12832">
            <v>0</v>
          </cell>
          <cell r="G12832">
            <v>0</v>
          </cell>
        </row>
        <row r="12833">
          <cell r="A12833" t="str">
            <v/>
          </cell>
          <cell r="B12833">
            <v>0</v>
          </cell>
          <cell r="C12833">
            <v>0</v>
          </cell>
          <cell r="D12833" t="str">
            <v/>
          </cell>
          <cell r="E12833">
            <v>0</v>
          </cell>
          <cell r="F12833">
            <v>0</v>
          </cell>
          <cell r="G12833">
            <v>0</v>
          </cell>
        </row>
        <row r="12834">
          <cell r="A12834" t="str">
            <v/>
          </cell>
          <cell r="B12834">
            <v>0</v>
          </cell>
          <cell r="C12834">
            <v>0</v>
          </cell>
          <cell r="D12834" t="str">
            <v/>
          </cell>
          <cell r="E12834">
            <v>0</v>
          </cell>
          <cell r="F12834">
            <v>0</v>
          </cell>
          <cell r="G12834">
            <v>0</v>
          </cell>
        </row>
        <row r="12835">
          <cell r="A12835" t="str">
            <v/>
          </cell>
          <cell r="B12835">
            <v>0</v>
          </cell>
          <cell r="C12835">
            <v>0</v>
          </cell>
          <cell r="D12835" t="str">
            <v/>
          </cell>
          <cell r="E12835">
            <v>0</v>
          </cell>
          <cell r="F12835">
            <v>0</v>
          </cell>
          <cell r="G12835">
            <v>0</v>
          </cell>
        </row>
        <row r="12836">
          <cell r="A12836">
            <v>0</v>
          </cell>
          <cell r="B12836">
            <v>0</v>
          </cell>
          <cell r="C12836">
            <v>0</v>
          </cell>
          <cell r="D12836">
            <v>0</v>
          </cell>
          <cell r="E12836">
            <v>0</v>
          </cell>
          <cell r="F12836" t="str">
            <v>Total B</v>
          </cell>
          <cell r="G12836">
            <v>0</v>
          </cell>
        </row>
        <row r="12837">
          <cell r="A12837">
            <v>0</v>
          </cell>
          <cell r="B12837">
            <v>0</v>
          </cell>
          <cell r="C12837" t="str">
            <v>C - EQUIPOS</v>
          </cell>
          <cell r="D12837">
            <v>0</v>
          </cell>
          <cell r="E12837">
            <v>0</v>
          </cell>
          <cell r="F12837">
            <v>0</v>
          </cell>
          <cell r="G12837">
            <v>0</v>
          </cell>
        </row>
        <row r="12838">
          <cell r="A12838" t="str">
            <v/>
          </cell>
          <cell r="B12838" t="str">
            <v/>
          </cell>
          <cell r="C12838">
            <v>0</v>
          </cell>
          <cell r="D12838" t="str">
            <v/>
          </cell>
          <cell r="E12838">
            <v>0</v>
          </cell>
          <cell r="F12838">
            <v>0</v>
          </cell>
          <cell r="G12838">
            <v>0</v>
          </cell>
        </row>
        <row r="12839">
          <cell r="A12839" t="str">
            <v/>
          </cell>
          <cell r="B12839" t="str">
            <v/>
          </cell>
          <cell r="C12839">
            <v>0</v>
          </cell>
          <cell r="D12839" t="str">
            <v/>
          </cell>
          <cell r="E12839">
            <v>0</v>
          </cell>
          <cell r="F12839">
            <v>0</v>
          </cell>
          <cell r="G12839">
            <v>0</v>
          </cell>
        </row>
        <row r="12840">
          <cell r="A12840" t="str">
            <v/>
          </cell>
          <cell r="B12840" t="str">
            <v/>
          </cell>
          <cell r="C12840">
            <v>0</v>
          </cell>
          <cell r="D12840" t="str">
            <v/>
          </cell>
          <cell r="E12840">
            <v>0</v>
          </cell>
          <cell r="F12840">
            <v>0</v>
          </cell>
          <cell r="G12840">
            <v>0</v>
          </cell>
        </row>
        <row r="12841">
          <cell r="A12841" t="str">
            <v/>
          </cell>
          <cell r="B12841" t="str">
            <v/>
          </cell>
          <cell r="C12841">
            <v>0</v>
          </cell>
          <cell r="D12841" t="str">
            <v/>
          </cell>
          <cell r="E12841">
            <v>0</v>
          </cell>
          <cell r="F12841">
            <v>0</v>
          </cell>
          <cell r="G12841">
            <v>0</v>
          </cell>
        </row>
        <row r="12842">
          <cell r="A12842" t="str">
            <v/>
          </cell>
          <cell r="B12842" t="str">
            <v/>
          </cell>
          <cell r="C12842">
            <v>0</v>
          </cell>
          <cell r="D12842" t="str">
            <v/>
          </cell>
          <cell r="E12842">
            <v>0</v>
          </cell>
          <cell r="F12842">
            <v>0</v>
          </cell>
          <cell r="G12842">
            <v>0</v>
          </cell>
        </row>
        <row r="12843">
          <cell r="A12843" t="str">
            <v/>
          </cell>
          <cell r="B12843" t="str">
            <v/>
          </cell>
          <cell r="C12843">
            <v>0</v>
          </cell>
          <cell r="D12843" t="str">
            <v/>
          </cell>
          <cell r="E12843">
            <v>0</v>
          </cell>
          <cell r="F12843">
            <v>0</v>
          </cell>
          <cell r="G12843">
            <v>0</v>
          </cell>
        </row>
        <row r="12844">
          <cell r="A12844" t="str">
            <v/>
          </cell>
          <cell r="B12844" t="str">
            <v/>
          </cell>
          <cell r="C12844">
            <v>0</v>
          </cell>
          <cell r="D12844" t="str">
            <v/>
          </cell>
          <cell r="E12844">
            <v>0</v>
          </cell>
          <cell r="F12844">
            <v>0</v>
          </cell>
          <cell r="G12844">
            <v>0</v>
          </cell>
        </row>
        <row r="12845">
          <cell r="A12845" t="str">
            <v/>
          </cell>
          <cell r="B12845" t="str">
            <v/>
          </cell>
          <cell r="C12845">
            <v>0</v>
          </cell>
          <cell r="D12845" t="str">
            <v/>
          </cell>
          <cell r="E12845">
            <v>0</v>
          </cell>
          <cell r="F12845">
            <v>0</v>
          </cell>
          <cell r="G12845">
            <v>0</v>
          </cell>
        </row>
        <row r="12846">
          <cell r="A12846" t="str">
            <v/>
          </cell>
          <cell r="B12846" t="str">
            <v/>
          </cell>
          <cell r="C12846">
            <v>0</v>
          </cell>
          <cell r="D12846" t="str">
            <v/>
          </cell>
          <cell r="E12846">
            <v>0</v>
          </cell>
          <cell r="F12846">
            <v>0</v>
          </cell>
          <cell r="G12846">
            <v>0</v>
          </cell>
        </row>
        <row r="12847">
          <cell r="A12847">
            <v>0</v>
          </cell>
          <cell r="B12847">
            <v>0</v>
          </cell>
          <cell r="C12847">
            <v>0</v>
          </cell>
          <cell r="D12847">
            <v>0</v>
          </cell>
          <cell r="E12847">
            <v>0</v>
          </cell>
          <cell r="F12847" t="str">
            <v>Total C</v>
          </cell>
          <cell r="G12847">
            <v>0</v>
          </cell>
        </row>
        <row r="12848">
          <cell r="A12848">
            <v>0</v>
          </cell>
          <cell r="B12848">
            <v>0</v>
          </cell>
          <cell r="C12848">
            <v>0</v>
          </cell>
          <cell r="D12848">
            <v>0</v>
          </cell>
          <cell r="E12848">
            <v>0</v>
          </cell>
          <cell r="F12848">
            <v>0</v>
          </cell>
          <cell r="G12848">
            <v>0</v>
          </cell>
        </row>
        <row r="12849">
          <cell r="A12849" t="str">
            <v/>
          </cell>
          <cell r="B12849" t="str">
            <v/>
          </cell>
          <cell r="C12849">
            <v>0</v>
          </cell>
          <cell r="D12849" t="str">
            <v>Costo  Neto</v>
          </cell>
          <cell r="E12849">
            <v>0</v>
          </cell>
          <cell r="F12849" t="str">
            <v>Total D=A+B+C</v>
          </cell>
          <cell r="G12849">
            <v>0</v>
          </cell>
        </row>
        <row r="12851">
          <cell r="A12851" t="str">
            <v>ANALISIS DE PRECIOS</v>
          </cell>
          <cell r="B12851">
            <v>0</v>
          </cell>
          <cell r="C12851">
            <v>0</v>
          </cell>
          <cell r="D12851">
            <v>0</v>
          </cell>
          <cell r="E12851">
            <v>0</v>
          </cell>
          <cell r="F12851">
            <v>0</v>
          </cell>
          <cell r="G12851">
            <v>0</v>
          </cell>
        </row>
        <row r="12852">
          <cell r="A12852" t="str">
            <v>COMITENTE:</v>
          </cell>
          <cell r="B12852" t="str">
            <v>DIRECCIÓN DE ARQUITECTURA</v>
          </cell>
          <cell r="C12852">
            <v>0</v>
          </cell>
          <cell r="D12852">
            <v>0</v>
          </cell>
          <cell r="E12852">
            <v>0</v>
          </cell>
          <cell r="F12852">
            <v>0</v>
          </cell>
          <cell r="G12852">
            <v>0</v>
          </cell>
        </row>
        <row r="12853">
          <cell r="A12853" t="str">
            <v>CONTRATISTA:</v>
          </cell>
          <cell r="B12853" t="str">
            <v>FUNCIONALES SIGOP</v>
          </cell>
          <cell r="C12853">
            <v>0</v>
          </cell>
          <cell r="D12853">
            <v>0</v>
          </cell>
          <cell r="E12853">
            <v>0</v>
          </cell>
          <cell r="F12853">
            <v>0</v>
          </cell>
          <cell r="G12853">
            <v>0</v>
          </cell>
        </row>
        <row r="12854">
          <cell r="A12854" t="str">
            <v>OBRA:</v>
          </cell>
          <cell r="B12854" t="str">
            <v>PRUEBA PLANILLA DE MEDICION</v>
          </cell>
          <cell r="C12854">
            <v>0</v>
          </cell>
          <cell r="D12854">
            <v>0</v>
          </cell>
          <cell r="E12854">
            <v>0</v>
          </cell>
          <cell r="F12854" t="str">
            <v>PRECIOS A:</v>
          </cell>
          <cell r="G12854">
            <v>0</v>
          </cell>
        </row>
        <row r="12855">
          <cell r="A12855" t="str">
            <v>UBICACIÓN:</v>
          </cell>
          <cell r="B12855" t="str">
            <v>CENTRO CIVICO</v>
          </cell>
          <cell r="C12855">
            <v>0</v>
          </cell>
          <cell r="D12855">
            <v>0</v>
          </cell>
          <cell r="E12855">
            <v>0</v>
          </cell>
          <cell r="F12855">
            <v>0</v>
          </cell>
          <cell r="G12855">
            <v>0</v>
          </cell>
        </row>
        <row r="12856">
          <cell r="A12856" t="str">
            <v>RUBRO:</v>
          </cell>
          <cell r="B12856" t="str">
            <v/>
          </cell>
          <cell r="C12856" t="str">
            <v/>
          </cell>
          <cell r="D12856">
            <v>0</v>
          </cell>
          <cell r="E12856">
            <v>0</v>
          </cell>
          <cell r="F12856">
            <v>0</v>
          </cell>
          <cell r="G12856">
            <v>0</v>
          </cell>
        </row>
        <row r="12857">
          <cell r="A12857" t="str">
            <v>ITEM:</v>
          </cell>
          <cell r="B12857" t="str">
            <v/>
          </cell>
          <cell r="C12857" t="str">
            <v/>
          </cell>
          <cell r="D12857">
            <v>0</v>
          </cell>
          <cell r="E12857">
            <v>0</v>
          </cell>
          <cell r="F12857" t="str">
            <v>UNIDAD:</v>
          </cell>
          <cell r="G12857" t="str">
            <v/>
          </cell>
        </row>
        <row r="12858">
          <cell r="A12858">
            <v>0</v>
          </cell>
          <cell r="B12858">
            <v>0</v>
          </cell>
          <cell r="C12858">
            <v>0</v>
          </cell>
          <cell r="D12858">
            <v>0</v>
          </cell>
          <cell r="E12858">
            <v>0</v>
          </cell>
          <cell r="F12858">
            <v>0</v>
          </cell>
          <cell r="G12858">
            <v>0</v>
          </cell>
        </row>
        <row r="12859">
          <cell r="A12859" t="str">
            <v>DATOS REDETERMINACION</v>
          </cell>
          <cell r="B12859">
            <v>0</v>
          </cell>
          <cell r="C12859" t="str">
            <v>DESIGNACION</v>
          </cell>
          <cell r="D12859" t="str">
            <v>U</v>
          </cell>
          <cell r="E12859" t="str">
            <v>Cantidad</v>
          </cell>
          <cell r="F12859" t="str">
            <v>$ Unitarios</v>
          </cell>
          <cell r="G12859" t="str">
            <v>$ Parcial</v>
          </cell>
        </row>
        <row r="12860">
          <cell r="A12860" t="str">
            <v>CÓDIGO</v>
          </cell>
          <cell r="B12860" t="str">
            <v>DESCRIPCIÓN</v>
          </cell>
          <cell r="C12860">
            <v>0</v>
          </cell>
          <cell r="D12860">
            <v>0</v>
          </cell>
          <cell r="E12860">
            <v>0</v>
          </cell>
          <cell r="F12860">
            <v>0</v>
          </cell>
          <cell r="G12860">
            <v>0</v>
          </cell>
        </row>
        <row r="12861">
          <cell r="A12861">
            <v>0</v>
          </cell>
          <cell r="B12861">
            <v>0</v>
          </cell>
          <cell r="C12861" t="str">
            <v>A - MATERIALES</v>
          </cell>
          <cell r="D12861">
            <v>0</v>
          </cell>
          <cell r="E12861">
            <v>0</v>
          </cell>
          <cell r="F12861">
            <v>0</v>
          </cell>
          <cell r="G12861">
            <v>0</v>
          </cell>
        </row>
        <row r="12862">
          <cell r="A12862" t="str">
            <v/>
          </cell>
          <cell r="B12862" t="str">
            <v/>
          </cell>
          <cell r="C12862">
            <v>0</v>
          </cell>
          <cell r="D12862" t="str">
            <v/>
          </cell>
          <cell r="E12862">
            <v>0</v>
          </cell>
          <cell r="F12862">
            <v>0</v>
          </cell>
          <cell r="G12862">
            <v>0</v>
          </cell>
        </row>
        <row r="12863">
          <cell r="A12863" t="str">
            <v/>
          </cell>
          <cell r="B12863" t="str">
            <v/>
          </cell>
          <cell r="C12863">
            <v>0</v>
          </cell>
          <cell r="D12863" t="str">
            <v/>
          </cell>
          <cell r="E12863">
            <v>0</v>
          </cell>
          <cell r="F12863">
            <v>0</v>
          </cell>
          <cell r="G12863">
            <v>0</v>
          </cell>
        </row>
        <row r="12864">
          <cell r="A12864" t="str">
            <v/>
          </cell>
          <cell r="B12864" t="str">
            <v/>
          </cell>
          <cell r="C12864">
            <v>0</v>
          </cell>
          <cell r="D12864" t="str">
            <v/>
          </cell>
          <cell r="E12864">
            <v>0</v>
          </cell>
          <cell r="F12864">
            <v>0</v>
          </cell>
          <cell r="G12864">
            <v>0</v>
          </cell>
        </row>
        <row r="12865">
          <cell r="A12865" t="str">
            <v/>
          </cell>
          <cell r="B12865" t="str">
            <v/>
          </cell>
          <cell r="C12865">
            <v>0</v>
          </cell>
          <cell r="D12865" t="str">
            <v/>
          </cell>
          <cell r="E12865">
            <v>0</v>
          </cell>
          <cell r="F12865">
            <v>0</v>
          </cell>
          <cell r="G12865">
            <v>0</v>
          </cell>
        </row>
        <row r="12866">
          <cell r="A12866" t="str">
            <v/>
          </cell>
          <cell r="B12866" t="str">
            <v/>
          </cell>
          <cell r="C12866">
            <v>0</v>
          </cell>
          <cell r="D12866" t="str">
            <v/>
          </cell>
          <cell r="E12866">
            <v>0</v>
          </cell>
          <cell r="F12866">
            <v>0</v>
          </cell>
          <cell r="G12866">
            <v>0</v>
          </cell>
        </row>
        <row r="12867">
          <cell r="A12867" t="str">
            <v/>
          </cell>
          <cell r="B12867" t="str">
            <v/>
          </cell>
          <cell r="C12867">
            <v>0</v>
          </cell>
          <cell r="D12867" t="str">
            <v/>
          </cell>
          <cell r="E12867">
            <v>0</v>
          </cell>
          <cell r="F12867">
            <v>0</v>
          </cell>
          <cell r="G12867">
            <v>0</v>
          </cell>
        </row>
        <row r="12868">
          <cell r="A12868" t="str">
            <v/>
          </cell>
          <cell r="B12868" t="str">
            <v/>
          </cell>
          <cell r="C12868">
            <v>0</v>
          </cell>
          <cell r="D12868" t="str">
            <v/>
          </cell>
          <cell r="E12868">
            <v>0</v>
          </cell>
          <cell r="F12868">
            <v>0</v>
          </cell>
          <cell r="G12868">
            <v>0</v>
          </cell>
        </row>
        <row r="12869">
          <cell r="A12869" t="str">
            <v/>
          </cell>
          <cell r="B12869" t="str">
            <v/>
          </cell>
          <cell r="C12869">
            <v>0</v>
          </cell>
          <cell r="D12869" t="str">
            <v/>
          </cell>
          <cell r="E12869">
            <v>0</v>
          </cell>
          <cell r="F12869">
            <v>0</v>
          </cell>
          <cell r="G12869">
            <v>0</v>
          </cell>
        </row>
        <row r="12870">
          <cell r="A12870" t="str">
            <v/>
          </cell>
          <cell r="B12870" t="str">
            <v/>
          </cell>
          <cell r="C12870">
            <v>0</v>
          </cell>
          <cell r="D12870" t="str">
            <v/>
          </cell>
          <cell r="E12870">
            <v>0</v>
          </cell>
          <cell r="F12870">
            <v>0</v>
          </cell>
          <cell r="G12870">
            <v>0</v>
          </cell>
        </row>
        <row r="12871">
          <cell r="A12871" t="str">
            <v/>
          </cell>
          <cell r="B12871" t="str">
            <v/>
          </cell>
          <cell r="C12871">
            <v>0</v>
          </cell>
          <cell r="D12871" t="str">
            <v/>
          </cell>
          <cell r="E12871">
            <v>0</v>
          </cell>
          <cell r="F12871">
            <v>0</v>
          </cell>
          <cell r="G12871">
            <v>0</v>
          </cell>
        </row>
        <row r="12872">
          <cell r="A12872" t="str">
            <v/>
          </cell>
          <cell r="B12872" t="str">
            <v/>
          </cell>
          <cell r="C12872">
            <v>0</v>
          </cell>
          <cell r="D12872" t="str">
            <v/>
          </cell>
          <cell r="E12872">
            <v>0</v>
          </cell>
          <cell r="F12872">
            <v>0</v>
          </cell>
          <cell r="G12872">
            <v>0</v>
          </cell>
        </row>
        <row r="12873">
          <cell r="A12873" t="str">
            <v/>
          </cell>
          <cell r="B12873" t="str">
            <v/>
          </cell>
          <cell r="C12873">
            <v>0</v>
          </cell>
          <cell r="D12873" t="str">
            <v/>
          </cell>
          <cell r="E12873">
            <v>0</v>
          </cell>
          <cell r="F12873">
            <v>0</v>
          </cell>
          <cell r="G12873">
            <v>0</v>
          </cell>
        </row>
        <row r="12874">
          <cell r="A12874" t="str">
            <v/>
          </cell>
          <cell r="B12874" t="str">
            <v/>
          </cell>
          <cell r="C12874">
            <v>0</v>
          </cell>
          <cell r="D12874" t="str">
            <v/>
          </cell>
          <cell r="E12874">
            <v>0</v>
          </cell>
          <cell r="F12874">
            <v>0</v>
          </cell>
          <cell r="G12874">
            <v>0</v>
          </cell>
        </row>
        <row r="12875">
          <cell r="A12875" t="str">
            <v/>
          </cell>
          <cell r="B12875" t="str">
            <v/>
          </cell>
          <cell r="C12875">
            <v>0</v>
          </cell>
          <cell r="D12875" t="str">
            <v/>
          </cell>
          <cell r="E12875">
            <v>0</v>
          </cell>
          <cell r="F12875">
            <v>0</v>
          </cell>
          <cell r="G12875">
            <v>0</v>
          </cell>
        </row>
        <row r="12876">
          <cell r="A12876">
            <v>0</v>
          </cell>
          <cell r="B12876">
            <v>0</v>
          </cell>
          <cell r="C12876">
            <v>0</v>
          </cell>
          <cell r="D12876">
            <v>0</v>
          </cell>
          <cell r="E12876">
            <v>0</v>
          </cell>
          <cell r="F12876" t="str">
            <v>Total A</v>
          </cell>
          <cell r="G12876">
            <v>0</v>
          </cell>
        </row>
        <row r="12877">
          <cell r="A12877">
            <v>0</v>
          </cell>
          <cell r="B12877">
            <v>0</v>
          </cell>
          <cell r="C12877" t="str">
            <v>B - MANO DE OBRA</v>
          </cell>
          <cell r="D12877">
            <v>0</v>
          </cell>
          <cell r="E12877">
            <v>0</v>
          </cell>
          <cell r="F12877">
            <v>0</v>
          </cell>
          <cell r="G12877">
            <v>0</v>
          </cell>
        </row>
        <row r="12878">
          <cell r="A12878" t="str">
            <v/>
          </cell>
          <cell r="B12878">
            <v>0</v>
          </cell>
          <cell r="C12878">
            <v>0</v>
          </cell>
          <cell r="D12878" t="str">
            <v/>
          </cell>
          <cell r="E12878">
            <v>0</v>
          </cell>
          <cell r="F12878">
            <v>0</v>
          </cell>
          <cell r="G12878">
            <v>0</v>
          </cell>
        </row>
        <row r="12879">
          <cell r="A12879" t="str">
            <v/>
          </cell>
          <cell r="B12879">
            <v>0</v>
          </cell>
          <cell r="C12879">
            <v>0</v>
          </cell>
          <cell r="D12879" t="str">
            <v/>
          </cell>
          <cell r="E12879">
            <v>0</v>
          </cell>
          <cell r="F12879">
            <v>0</v>
          </cell>
          <cell r="G12879">
            <v>0</v>
          </cell>
        </row>
        <row r="12880">
          <cell r="A12880" t="str">
            <v/>
          </cell>
          <cell r="B12880">
            <v>0</v>
          </cell>
          <cell r="C12880">
            <v>0</v>
          </cell>
          <cell r="D12880" t="str">
            <v/>
          </cell>
          <cell r="E12880">
            <v>0</v>
          </cell>
          <cell r="F12880">
            <v>0</v>
          </cell>
          <cell r="G12880">
            <v>0</v>
          </cell>
        </row>
        <row r="12881">
          <cell r="A12881" t="str">
            <v/>
          </cell>
          <cell r="B12881">
            <v>0</v>
          </cell>
          <cell r="C12881">
            <v>0</v>
          </cell>
          <cell r="D12881" t="str">
            <v/>
          </cell>
          <cell r="E12881">
            <v>0</v>
          </cell>
          <cell r="F12881">
            <v>0</v>
          </cell>
          <cell r="G12881">
            <v>0</v>
          </cell>
        </row>
        <row r="12882">
          <cell r="A12882" t="str">
            <v/>
          </cell>
          <cell r="B12882">
            <v>0</v>
          </cell>
          <cell r="C12882">
            <v>0</v>
          </cell>
          <cell r="D12882" t="str">
            <v/>
          </cell>
          <cell r="E12882">
            <v>0</v>
          </cell>
          <cell r="F12882">
            <v>0</v>
          </cell>
          <cell r="G12882">
            <v>0</v>
          </cell>
        </row>
        <row r="12883">
          <cell r="A12883" t="str">
            <v/>
          </cell>
          <cell r="B12883">
            <v>0</v>
          </cell>
          <cell r="C12883">
            <v>0</v>
          </cell>
          <cell r="D12883" t="str">
            <v/>
          </cell>
          <cell r="E12883">
            <v>0</v>
          </cell>
          <cell r="F12883">
            <v>0</v>
          </cell>
          <cell r="G12883">
            <v>0</v>
          </cell>
        </row>
        <row r="12884">
          <cell r="A12884" t="str">
            <v/>
          </cell>
          <cell r="B12884">
            <v>0</v>
          </cell>
          <cell r="C12884">
            <v>0</v>
          </cell>
          <cell r="D12884" t="str">
            <v/>
          </cell>
          <cell r="E12884">
            <v>0</v>
          </cell>
          <cell r="F12884">
            <v>0</v>
          </cell>
          <cell r="G12884">
            <v>0</v>
          </cell>
        </row>
        <row r="12885">
          <cell r="A12885" t="str">
            <v/>
          </cell>
          <cell r="B12885">
            <v>0</v>
          </cell>
          <cell r="C12885">
            <v>0</v>
          </cell>
          <cell r="D12885" t="str">
            <v/>
          </cell>
          <cell r="E12885">
            <v>0</v>
          </cell>
          <cell r="F12885">
            <v>0</v>
          </cell>
          <cell r="G12885">
            <v>0</v>
          </cell>
        </row>
        <row r="12886">
          <cell r="A12886">
            <v>0</v>
          </cell>
          <cell r="B12886">
            <v>0</v>
          </cell>
          <cell r="C12886">
            <v>0</v>
          </cell>
          <cell r="D12886">
            <v>0</v>
          </cell>
          <cell r="E12886">
            <v>0</v>
          </cell>
          <cell r="F12886" t="str">
            <v>Total B</v>
          </cell>
          <cell r="G12886">
            <v>0</v>
          </cell>
        </row>
        <row r="12887">
          <cell r="A12887">
            <v>0</v>
          </cell>
          <cell r="B12887">
            <v>0</v>
          </cell>
          <cell r="C12887" t="str">
            <v>C - EQUIPOS</v>
          </cell>
          <cell r="D12887">
            <v>0</v>
          </cell>
          <cell r="E12887">
            <v>0</v>
          </cell>
          <cell r="F12887">
            <v>0</v>
          </cell>
          <cell r="G12887">
            <v>0</v>
          </cell>
        </row>
        <row r="12888">
          <cell r="A12888" t="str">
            <v/>
          </cell>
          <cell r="B12888" t="str">
            <v/>
          </cell>
          <cell r="C12888">
            <v>0</v>
          </cell>
          <cell r="D12888" t="str">
            <v/>
          </cell>
          <cell r="E12888">
            <v>0</v>
          </cell>
          <cell r="F12888">
            <v>0</v>
          </cell>
          <cell r="G12888">
            <v>0</v>
          </cell>
        </row>
        <row r="12889">
          <cell r="A12889" t="str">
            <v/>
          </cell>
          <cell r="B12889" t="str">
            <v/>
          </cell>
          <cell r="C12889">
            <v>0</v>
          </cell>
          <cell r="D12889" t="str">
            <v/>
          </cell>
          <cell r="E12889">
            <v>0</v>
          </cell>
          <cell r="F12889">
            <v>0</v>
          </cell>
          <cell r="G12889">
            <v>0</v>
          </cell>
        </row>
        <row r="12890">
          <cell r="A12890" t="str">
            <v/>
          </cell>
          <cell r="B12890" t="str">
            <v/>
          </cell>
          <cell r="C12890">
            <v>0</v>
          </cell>
          <cell r="D12890" t="str">
            <v/>
          </cell>
          <cell r="E12890">
            <v>0</v>
          </cell>
          <cell r="F12890">
            <v>0</v>
          </cell>
          <cell r="G12890">
            <v>0</v>
          </cell>
        </row>
        <row r="12891">
          <cell r="A12891" t="str">
            <v/>
          </cell>
          <cell r="B12891" t="str">
            <v/>
          </cell>
          <cell r="C12891">
            <v>0</v>
          </cell>
          <cell r="D12891" t="str">
            <v/>
          </cell>
          <cell r="E12891">
            <v>0</v>
          </cell>
          <cell r="F12891">
            <v>0</v>
          </cell>
          <cell r="G12891">
            <v>0</v>
          </cell>
        </row>
        <row r="12892">
          <cell r="A12892" t="str">
            <v/>
          </cell>
          <cell r="B12892" t="str">
            <v/>
          </cell>
          <cell r="C12892">
            <v>0</v>
          </cell>
          <cell r="D12892" t="str">
            <v/>
          </cell>
          <cell r="E12892">
            <v>0</v>
          </cell>
          <cell r="F12892">
            <v>0</v>
          </cell>
          <cell r="G12892">
            <v>0</v>
          </cell>
        </row>
        <row r="12893">
          <cell r="A12893" t="str">
            <v/>
          </cell>
          <cell r="B12893" t="str">
            <v/>
          </cell>
          <cell r="C12893">
            <v>0</v>
          </cell>
          <cell r="D12893" t="str">
            <v/>
          </cell>
          <cell r="E12893">
            <v>0</v>
          </cell>
          <cell r="F12893">
            <v>0</v>
          </cell>
          <cell r="G12893">
            <v>0</v>
          </cell>
        </row>
        <row r="12894">
          <cell r="A12894" t="str">
            <v/>
          </cell>
          <cell r="B12894" t="str">
            <v/>
          </cell>
          <cell r="C12894">
            <v>0</v>
          </cell>
          <cell r="D12894" t="str">
            <v/>
          </cell>
          <cell r="E12894">
            <v>0</v>
          </cell>
          <cell r="F12894">
            <v>0</v>
          </cell>
          <cell r="G12894">
            <v>0</v>
          </cell>
        </row>
        <row r="12895">
          <cell r="A12895" t="str">
            <v/>
          </cell>
          <cell r="B12895" t="str">
            <v/>
          </cell>
          <cell r="C12895">
            <v>0</v>
          </cell>
          <cell r="D12895" t="str">
            <v/>
          </cell>
          <cell r="E12895">
            <v>0</v>
          </cell>
          <cell r="F12895">
            <v>0</v>
          </cell>
          <cell r="G12895">
            <v>0</v>
          </cell>
        </row>
        <row r="12896">
          <cell r="A12896" t="str">
            <v/>
          </cell>
          <cell r="B12896" t="str">
            <v/>
          </cell>
          <cell r="C12896">
            <v>0</v>
          </cell>
          <cell r="D12896" t="str">
            <v/>
          </cell>
          <cell r="E12896">
            <v>0</v>
          </cell>
          <cell r="F12896">
            <v>0</v>
          </cell>
          <cell r="G12896">
            <v>0</v>
          </cell>
        </row>
        <row r="12897">
          <cell r="A12897">
            <v>0</v>
          </cell>
          <cell r="B12897">
            <v>0</v>
          </cell>
          <cell r="C12897">
            <v>0</v>
          </cell>
          <cell r="D12897">
            <v>0</v>
          </cell>
          <cell r="E12897">
            <v>0</v>
          </cell>
          <cell r="F12897" t="str">
            <v>Total C</v>
          </cell>
          <cell r="G12897">
            <v>0</v>
          </cell>
        </row>
        <row r="12898">
          <cell r="A12898">
            <v>0</v>
          </cell>
          <cell r="B12898">
            <v>0</v>
          </cell>
          <cell r="C12898">
            <v>0</v>
          </cell>
          <cell r="D12898">
            <v>0</v>
          </cell>
          <cell r="E12898">
            <v>0</v>
          </cell>
          <cell r="F12898">
            <v>0</v>
          </cell>
          <cell r="G12898">
            <v>0</v>
          </cell>
        </row>
        <row r="12899">
          <cell r="A12899" t="str">
            <v/>
          </cell>
          <cell r="B12899" t="str">
            <v/>
          </cell>
          <cell r="C12899">
            <v>0</v>
          </cell>
          <cell r="D12899" t="str">
            <v>Costo  Neto</v>
          </cell>
          <cell r="E12899">
            <v>0</v>
          </cell>
          <cell r="F12899" t="str">
            <v>Total D=A+B+C</v>
          </cell>
          <cell r="G12899">
            <v>0</v>
          </cell>
        </row>
        <row r="12901">
          <cell r="A12901" t="str">
            <v>ANALISIS DE PRECIOS</v>
          </cell>
          <cell r="B12901">
            <v>0</v>
          </cell>
          <cell r="C12901">
            <v>0</v>
          </cell>
          <cell r="D12901">
            <v>0</v>
          </cell>
          <cell r="E12901">
            <v>0</v>
          </cell>
          <cell r="F12901">
            <v>0</v>
          </cell>
          <cell r="G12901">
            <v>0</v>
          </cell>
        </row>
        <row r="12902">
          <cell r="A12902" t="str">
            <v>COMITENTE:</v>
          </cell>
          <cell r="B12902" t="str">
            <v>DIRECCIÓN DE ARQUITECTURA</v>
          </cell>
          <cell r="C12902">
            <v>0</v>
          </cell>
          <cell r="D12902">
            <v>0</v>
          </cell>
          <cell r="E12902">
            <v>0</v>
          </cell>
          <cell r="F12902">
            <v>0</v>
          </cell>
          <cell r="G12902">
            <v>0</v>
          </cell>
        </row>
        <row r="12903">
          <cell r="A12903" t="str">
            <v>CONTRATISTA:</v>
          </cell>
          <cell r="B12903" t="str">
            <v>FUNCIONALES SIGOP</v>
          </cell>
          <cell r="C12903">
            <v>0</v>
          </cell>
          <cell r="D12903">
            <v>0</v>
          </cell>
          <cell r="E12903">
            <v>0</v>
          </cell>
          <cell r="F12903">
            <v>0</v>
          </cell>
          <cell r="G12903">
            <v>0</v>
          </cell>
        </row>
        <row r="12904">
          <cell r="A12904" t="str">
            <v>OBRA:</v>
          </cell>
          <cell r="B12904" t="str">
            <v>PRUEBA PLANILLA DE MEDICION</v>
          </cell>
          <cell r="C12904">
            <v>0</v>
          </cell>
          <cell r="D12904">
            <v>0</v>
          </cell>
          <cell r="E12904">
            <v>0</v>
          </cell>
          <cell r="F12904" t="str">
            <v>PRECIOS A:</v>
          </cell>
          <cell r="G12904">
            <v>0</v>
          </cell>
        </row>
        <row r="12905">
          <cell r="A12905" t="str">
            <v>UBICACIÓN:</v>
          </cell>
          <cell r="B12905" t="str">
            <v>CENTRO CIVICO</v>
          </cell>
          <cell r="C12905">
            <v>0</v>
          </cell>
          <cell r="D12905">
            <v>0</v>
          </cell>
          <cell r="E12905">
            <v>0</v>
          </cell>
          <cell r="F12905">
            <v>0</v>
          </cell>
          <cell r="G12905">
            <v>0</v>
          </cell>
        </row>
        <row r="12906">
          <cell r="A12906" t="str">
            <v>RUBRO:</v>
          </cell>
          <cell r="B12906" t="str">
            <v/>
          </cell>
          <cell r="C12906" t="str">
            <v/>
          </cell>
          <cell r="D12906">
            <v>0</v>
          </cell>
          <cell r="E12906">
            <v>0</v>
          </cell>
          <cell r="F12906">
            <v>0</v>
          </cell>
          <cell r="G12906">
            <v>0</v>
          </cell>
        </row>
        <row r="12907">
          <cell r="A12907" t="str">
            <v>ITEM:</v>
          </cell>
          <cell r="B12907" t="str">
            <v/>
          </cell>
          <cell r="C12907" t="str">
            <v/>
          </cell>
          <cell r="D12907">
            <v>0</v>
          </cell>
          <cell r="E12907">
            <v>0</v>
          </cell>
          <cell r="F12907" t="str">
            <v>UNIDAD:</v>
          </cell>
          <cell r="G12907" t="str">
            <v/>
          </cell>
        </row>
        <row r="12908">
          <cell r="A12908">
            <v>0</v>
          </cell>
          <cell r="B12908">
            <v>0</v>
          </cell>
          <cell r="C12908">
            <v>0</v>
          </cell>
          <cell r="D12908">
            <v>0</v>
          </cell>
          <cell r="E12908">
            <v>0</v>
          </cell>
          <cell r="F12908">
            <v>0</v>
          </cell>
          <cell r="G12908">
            <v>0</v>
          </cell>
        </row>
        <row r="12909">
          <cell r="A12909" t="str">
            <v>DATOS REDETERMINACION</v>
          </cell>
          <cell r="B12909">
            <v>0</v>
          </cell>
          <cell r="C12909" t="str">
            <v>DESIGNACION</v>
          </cell>
          <cell r="D12909" t="str">
            <v>U</v>
          </cell>
          <cell r="E12909" t="str">
            <v>Cantidad</v>
          </cell>
          <cell r="F12909" t="str">
            <v>$ Unitarios</v>
          </cell>
          <cell r="G12909" t="str">
            <v>$ Parcial</v>
          </cell>
        </row>
        <row r="12910">
          <cell r="A12910" t="str">
            <v>CÓDIGO</v>
          </cell>
          <cell r="B12910" t="str">
            <v>DESCRIPCIÓN</v>
          </cell>
          <cell r="C12910">
            <v>0</v>
          </cell>
          <cell r="D12910">
            <v>0</v>
          </cell>
          <cell r="E12910">
            <v>0</v>
          </cell>
          <cell r="F12910">
            <v>0</v>
          </cell>
          <cell r="G12910">
            <v>0</v>
          </cell>
        </row>
        <row r="12911">
          <cell r="A12911">
            <v>0</v>
          </cell>
          <cell r="B12911">
            <v>0</v>
          </cell>
          <cell r="C12911" t="str">
            <v>A - MATERIALES</v>
          </cell>
          <cell r="D12911">
            <v>0</v>
          </cell>
          <cell r="E12911">
            <v>0</v>
          </cell>
          <cell r="F12911">
            <v>0</v>
          </cell>
          <cell r="G12911">
            <v>0</v>
          </cell>
        </row>
        <row r="12912">
          <cell r="A12912" t="str">
            <v/>
          </cell>
          <cell r="B12912" t="str">
            <v/>
          </cell>
          <cell r="C12912">
            <v>0</v>
          </cell>
          <cell r="D12912" t="str">
            <v/>
          </cell>
          <cell r="E12912">
            <v>0</v>
          </cell>
          <cell r="F12912">
            <v>0</v>
          </cell>
          <cell r="G12912">
            <v>0</v>
          </cell>
        </row>
        <row r="12913">
          <cell r="A12913" t="str">
            <v/>
          </cell>
          <cell r="B12913" t="str">
            <v/>
          </cell>
          <cell r="C12913">
            <v>0</v>
          </cell>
          <cell r="D12913" t="str">
            <v/>
          </cell>
          <cell r="E12913">
            <v>0</v>
          </cell>
          <cell r="F12913">
            <v>0</v>
          </cell>
          <cell r="G12913">
            <v>0</v>
          </cell>
        </row>
        <row r="12914">
          <cell r="A12914" t="str">
            <v/>
          </cell>
          <cell r="B12914" t="str">
            <v/>
          </cell>
          <cell r="C12914">
            <v>0</v>
          </cell>
          <cell r="D12914" t="str">
            <v/>
          </cell>
          <cell r="E12914">
            <v>0</v>
          </cell>
          <cell r="F12914">
            <v>0</v>
          </cell>
          <cell r="G12914">
            <v>0</v>
          </cell>
        </row>
        <row r="12915">
          <cell r="A12915" t="str">
            <v/>
          </cell>
          <cell r="B12915" t="str">
            <v/>
          </cell>
          <cell r="C12915">
            <v>0</v>
          </cell>
          <cell r="D12915" t="str">
            <v/>
          </cell>
          <cell r="E12915">
            <v>0</v>
          </cell>
          <cell r="F12915">
            <v>0</v>
          </cell>
          <cell r="G12915">
            <v>0</v>
          </cell>
        </row>
        <row r="12916">
          <cell r="A12916" t="str">
            <v/>
          </cell>
          <cell r="B12916" t="str">
            <v/>
          </cell>
          <cell r="C12916">
            <v>0</v>
          </cell>
          <cell r="D12916" t="str">
            <v/>
          </cell>
          <cell r="E12916">
            <v>0</v>
          </cell>
          <cell r="F12916">
            <v>0</v>
          </cell>
          <cell r="G12916">
            <v>0</v>
          </cell>
        </row>
        <row r="12917">
          <cell r="A12917" t="str">
            <v/>
          </cell>
          <cell r="B12917" t="str">
            <v/>
          </cell>
          <cell r="C12917">
            <v>0</v>
          </cell>
          <cell r="D12917" t="str">
            <v/>
          </cell>
          <cell r="E12917">
            <v>0</v>
          </cell>
          <cell r="F12917">
            <v>0</v>
          </cell>
          <cell r="G12917">
            <v>0</v>
          </cell>
        </row>
        <row r="12918">
          <cell r="A12918" t="str">
            <v/>
          </cell>
          <cell r="B12918" t="str">
            <v/>
          </cell>
          <cell r="C12918">
            <v>0</v>
          </cell>
          <cell r="D12918" t="str">
            <v/>
          </cell>
          <cell r="E12918">
            <v>0</v>
          </cell>
          <cell r="F12918">
            <v>0</v>
          </cell>
          <cell r="G12918">
            <v>0</v>
          </cell>
        </row>
        <row r="12919">
          <cell r="A12919" t="str">
            <v/>
          </cell>
          <cell r="B12919" t="str">
            <v/>
          </cell>
          <cell r="C12919">
            <v>0</v>
          </cell>
          <cell r="D12919" t="str">
            <v/>
          </cell>
          <cell r="E12919">
            <v>0</v>
          </cell>
          <cell r="F12919">
            <v>0</v>
          </cell>
          <cell r="G12919">
            <v>0</v>
          </cell>
        </row>
        <row r="12920">
          <cell r="A12920" t="str">
            <v/>
          </cell>
          <cell r="B12920" t="str">
            <v/>
          </cell>
          <cell r="C12920">
            <v>0</v>
          </cell>
          <cell r="D12920" t="str">
            <v/>
          </cell>
          <cell r="E12920">
            <v>0</v>
          </cell>
          <cell r="F12920">
            <v>0</v>
          </cell>
          <cell r="G12920">
            <v>0</v>
          </cell>
        </row>
        <row r="12921">
          <cell r="A12921" t="str">
            <v/>
          </cell>
          <cell r="B12921" t="str">
            <v/>
          </cell>
          <cell r="C12921">
            <v>0</v>
          </cell>
          <cell r="D12921" t="str">
            <v/>
          </cell>
          <cell r="E12921">
            <v>0</v>
          </cell>
          <cell r="F12921">
            <v>0</v>
          </cell>
          <cell r="G12921">
            <v>0</v>
          </cell>
        </row>
        <row r="12922">
          <cell r="A12922" t="str">
            <v/>
          </cell>
          <cell r="B12922" t="str">
            <v/>
          </cell>
          <cell r="C12922">
            <v>0</v>
          </cell>
          <cell r="D12922" t="str">
            <v/>
          </cell>
          <cell r="E12922">
            <v>0</v>
          </cell>
          <cell r="F12922">
            <v>0</v>
          </cell>
          <cell r="G12922">
            <v>0</v>
          </cell>
        </row>
        <row r="12923">
          <cell r="A12923" t="str">
            <v/>
          </cell>
          <cell r="B12923" t="str">
            <v/>
          </cell>
          <cell r="C12923">
            <v>0</v>
          </cell>
          <cell r="D12923" t="str">
            <v/>
          </cell>
          <cell r="E12923">
            <v>0</v>
          </cell>
          <cell r="F12923">
            <v>0</v>
          </cell>
          <cell r="G12923">
            <v>0</v>
          </cell>
        </row>
        <row r="12924">
          <cell r="A12924" t="str">
            <v/>
          </cell>
          <cell r="B12924" t="str">
            <v/>
          </cell>
          <cell r="C12924">
            <v>0</v>
          </cell>
          <cell r="D12924" t="str">
            <v/>
          </cell>
          <cell r="E12924">
            <v>0</v>
          </cell>
          <cell r="F12924">
            <v>0</v>
          </cell>
          <cell r="G12924">
            <v>0</v>
          </cell>
        </row>
        <row r="12925">
          <cell r="A12925" t="str">
            <v/>
          </cell>
          <cell r="B12925" t="str">
            <v/>
          </cell>
          <cell r="C12925">
            <v>0</v>
          </cell>
          <cell r="D12925" t="str">
            <v/>
          </cell>
          <cell r="E12925">
            <v>0</v>
          </cell>
          <cell r="F12925">
            <v>0</v>
          </cell>
          <cell r="G12925">
            <v>0</v>
          </cell>
        </row>
        <row r="12926">
          <cell r="A12926">
            <v>0</v>
          </cell>
          <cell r="B12926">
            <v>0</v>
          </cell>
          <cell r="C12926">
            <v>0</v>
          </cell>
          <cell r="D12926">
            <v>0</v>
          </cell>
          <cell r="E12926">
            <v>0</v>
          </cell>
          <cell r="F12926" t="str">
            <v>Total A</v>
          </cell>
          <cell r="G12926">
            <v>0</v>
          </cell>
        </row>
        <row r="12927">
          <cell r="A12927">
            <v>0</v>
          </cell>
          <cell r="B12927">
            <v>0</v>
          </cell>
          <cell r="C12927" t="str">
            <v>B - MANO DE OBRA</v>
          </cell>
          <cell r="D12927">
            <v>0</v>
          </cell>
          <cell r="E12927">
            <v>0</v>
          </cell>
          <cell r="F12927">
            <v>0</v>
          </cell>
          <cell r="G12927">
            <v>0</v>
          </cell>
        </row>
        <row r="12928">
          <cell r="A12928" t="str">
            <v/>
          </cell>
          <cell r="B12928">
            <v>0</v>
          </cell>
          <cell r="C12928">
            <v>0</v>
          </cell>
          <cell r="D12928" t="str">
            <v/>
          </cell>
          <cell r="E12928">
            <v>0</v>
          </cell>
          <cell r="F12928">
            <v>0</v>
          </cell>
          <cell r="G12928">
            <v>0</v>
          </cell>
        </row>
        <row r="12929">
          <cell r="A12929" t="str">
            <v/>
          </cell>
          <cell r="B12929">
            <v>0</v>
          </cell>
          <cell r="C12929">
            <v>0</v>
          </cell>
          <cell r="D12929" t="str">
            <v/>
          </cell>
          <cell r="E12929">
            <v>0</v>
          </cell>
          <cell r="F12929">
            <v>0</v>
          </cell>
          <cell r="G12929">
            <v>0</v>
          </cell>
        </row>
        <row r="12930">
          <cell r="A12930" t="str">
            <v/>
          </cell>
          <cell r="B12930">
            <v>0</v>
          </cell>
          <cell r="C12930">
            <v>0</v>
          </cell>
          <cell r="D12930" t="str">
            <v/>
          </cell>
          <cell r="E12930">
            <v>0</v>
          </cell>
          <cell r="F12930">
            <v>0</v>
          </cell>
          <cell r="G12930">
            <v>0</v>
          </cell>
        </row>
        <row r="12931">
          <cell r="A12931" t="str">
            <v/>
          </cell>
          <cell r="B12931">
            <v>0</v>
          </cell>
          <cell r="C12931">
            <v>0</v>
          </cell>
          <cell r="D12931" t="str">
            <v/>
          </cell>
          <cell r="E12931">
            <v>0</v>
          </cell>
          <cell r="F12931">
            <v>0</v>
          </cell>
          <cell r="G12931">
            <v>0</v>
          </cell>
        </row>
        <row r="12932">
          <cell r="A12932" t="str">
            <v/>
          </cell>
          <cell r="B12932">
            <v>0</v>
          </cell>
          <cell r="C12932">
            <v>0</v>
          </cell>
          <cell r="D12932" t="str">
            <v/>
          </cell>
          <cell r="E12932">
            <v>0</v>
          </cell>
          <cell r="F12932">
            <v>0</v>
          </cell>
          <cell r="G12932">
            <v>0</v>
          </cell>
        </row>
        <row r="12933">
          <cell r="A12933" t="str">
            <v/>
          </cell>
          <cell r="B12933">
            <v>0</v>
          </cell>
          <cell r="C12933">
            <v>0</v>
          </cell>
          <cell r="D12933" t="str">
            <v/>
          </cell>
          <cell r="E12933">
            <v>0</v>
          </cell>
          <cell r="F12933">
            <v>0</v>
          </cell>
          <cell r="G12933">
            <v>0</v>
          </cell>
        </row>
        <row r="12934">
          <cell r="A12934" t="str">
            <v/>
          </cell>
          <cell r="B12934">
            <v>0</v>
          </cell>
          <cell r="C12934">
            <v>0</v>
          </cell>
          <cell r="D12934" t="str">
            <v/>
          </cell>
          <cell r="E12934">
            <v>0</v>
          </cell>
          <cell r="F12934">
            <v>0</v>
          </cell>
          <cell r="G12934">
            <v>0</v>
          </cell>
        </row>
        <row r="12935">
          <cell r="A12935" t="str">
            <v/>
          </cell>
          <cell r="B12935">
            <v>0</v>
          </cell>
          <cell r="C12935">
            <v>0</v>
          </cell>
          <cell r="D12935" t="str">
            <v/>
          </cell>
          <cell r="E12935">
            <v>0</v>
          </cell>
          <cell r="F12935">
            <v>0</v>
          </cell>
          <cell r="G12935">
            <v>0</v>
          </cell>
        </row>
        <row r="12936">
          <cell r="A12936">
            <v>0</v>
          </cell>
          <cell r="B12936">
            <v>0</v>
          </cell>
          <cell r="C12936">
            <v>0</v>
          </cell>
          <cell r="D12936">
            <v>0</v>
          </cell>
          <cell r="E12936">
            <v>0</v>
          </cell>
          <cell r="F12936" t="str">
            <v>Total B</v>
          </cell>
          <cell r="G12936">
            <v>0</v>
          </cell>
        </row>
        <row r="12937">
          <cell r="A12937">
            <v>0</v>
          </cell>
          <cell r="B12937">
            <v>0</v>
          </cell>
          <cell r="C12937" t="str">
            <v>C - EQUIPOS</v>
          </cell>
          <cell r="D12937">
            <v>0</v>
          </cell>
          <cell r="E12937">
            <v>0</v>
          </cell>
          <cell r="F12937">
            <v>0</v>
          </cell>
          <cell r="G12937">
            <v>0</v>
          </cell>
        </row>
        <row r="12938">
          <cell r="A12938" t="str">
            <v/>
          </cell>
          <cell r="B12938" t="str">
            <v/>
          </cell>
          <cell r="C12938">
            <v>0</v>
          </cell>
          <cell r="D12938" t="str">
            <v/>
          </cell>
          <cell r="E12938">
            <v>0</v>
          </cell>
          <cell r="F12938">
            <v>0</v>
          </cell>
          <cell r="G12938">
            <v>0</v>
          </cell>
        </row>
        <row r="12939">
          <cell r="A12939" t="str">
            <v/>
          </cell>
          <cell r="B12939" t="str">
            <v/>
          </cell>
          <cell r="C12939">
            <v>0</v>
          </cell>
          <cell r="D12939" t="str">
            <v/>
          </cell>
          <cell r="E12939">
            <v>0</v>
          </cell>
          <cell r="F12939">
            <v>0</v>
          </cell>
          <cell r="G12939">
            <v>0</v>
          </cell>
        </row>
        <row r="12940">
          <cell r="A12940" t="str">
            <v/>
          </cell>
          <cell r="B12940" t="str">
            <v/>
          </cell>
          <cell r="C12940">
            <v>0</v>
          </cell>
          <cell r="D12940" t="str">
            <v/>
          </cell>
          <cell r="E12940">
            <v>0</v>
          </cell>
          <cell r="F12940">
            <v>0</v>
          </cell>
          <cell r="G12940">
            <v>0</v>
          </cell>
        </row>
        <row r="12941">
          <cell r="A12941" t="str">
            <v/>
          </cell>
          <cell r="B12941" t="str">
            <v/>
          </cell>
          <cell r="C12941">
            <v>0</v>
          </cell>
          <cell r="D12941" t="str">
            <v/>
          </cell>
          <cell r="E12941">
            <v>0</v>
          </cell>
          <cell r="F12941">
            <v>0</v>
          </cell>
          <cell r="G12941">
            <v>0</v>
          </cell>
        </row>
        <row r="12942">
          <cell r="A12942" t="str">
            <v/>
          </cell>
          <cell r="B12942" t="str">
            <v/>
          </cell>
          <cell r="C12942">
            <v>0</v>
          </cell>
          <cell r="D12942" t="str">
            <v/>
          </cell>
          <cell r="E12942">
            <v>0</v>
          </cell>
          <cell r="F12942">
            <v>0</v>
          </cell>
          <cell r="G12942">
            <v>0</v>
          </cell>
        </row>
        <row r="12943">
          <cell r="A12943" t="str">
            <v/>
          </cell>
          <cell r="B12943" t="str">
            <v/>
          </cell>
          <cell r="C12943">
            <v>0</v>
          </cell>
          <cell r="D12943" t="str">
            <v/>
          </cell>
          <cell r="E12943">
            <v>0</v>
          </cell>
          <cell r="F12943">
            <v>0</v>
          </cell>
          <cell r="G12943">
            <v>0</v>
          </cell>
        </row>
        <row r="12944">
          <cell r="A12944" t="str">
            <v/>
          </cell>
          <cell r="B12944" t="str">
            <v/>
          </cell>
          <cell r="C12944">
            <v>0</v>
          </cell>
          <cell r="D12944" t="str">
            <v/>
          </cell>
          <cell r="E12944">
            <v>0</v>
          </cell>
          <cell r="F12944">
            <v>0</v>
          </cell>
          <cell r="G12944">
            <v>0</v>
          </cell>
        </row>
        <row r="12945">
          <cell r="A12945" t="str">
            <v/>
          </cell>
          <cell r="B12945" t="str">
            <v/>
          </cell>
          <cell r="C12945">
            <v>0</v>
          </cell>
          <cell r="D12945" t="str">
            <v/>
          </cell>
          <cell r="E12945">
            <v>0</v>
          </cell>
          <cell r="F12945">
            <v>0</v>
          </cell>
          <cell r="G12945">
            <v>0</v>
          </cell>
        </row>
        <row r="12946">
          <cell r="A12946" t="str">
            <v/>
          </cell>
          <cell r="B12946" t="str">
            <v/>
          </cell>
          <cell r="C12946">
            <v>0</v>
          </cell>
          <cell r="D12946" t="str">
            <v/>
          </cell>
          <cell r="E12946">
            <v>0</v>
          </cell>
          <cell r="F12946">
            <v>0</v>
          </cell>
          <cell r="G12946">
            <v>0</v>
          </cell>
        </row>
        <row r="12947">
          <cell r="A12947">
            <v>0</v>
          </cell>
          <cell r="B12947">
            <v>0</v>
          </cell>
          <cell r="C12947">
            <v>0</v>
          </cell>
          <cell r="D12947">
            <v>0</v>
          </cell>
          <cell r="E12947">
            <v>0</v>
          </cell>
          <cell r="F12947" t="str">
            <v>Total C</v>
          </cell>
          <cell r="G12947">
            <v>0</v>
          </cell>
        </row>
        <row r="12948">
          <cell r="A12948">
            <v>0</v>
          </cell>
          <cell r="B12948">
            <v>0</v>
          </cell>
          <cell r="C12948">
            <v>0</v>
          </cell>
          <cell r="D12948">
            <v>0</v>
          </cell>
          <cell r="E12948">
            <v>0</v>
          </cell>
          <cell r="F12948">
            <v>0</v>
          </cell>
          <cell r="G12948">
            <v>0</v>
          </cell>
        </row>
        <row r="12949">
          <cell r="A12949" t="str">
            <v/>
          </cell>
          <cell r="B12949" t="str">
            <v/>
          </cell>
          <cell r="C12949">
            <v>0</v>
          </cell>
          <cell r="D12949" t="str">
            <v>Costo  Neto</v>
          </cell>
          <cell r="E12949">
            <v>0</v>
          </cell>
          <cell r="F12949" t="str">
            <v>Total D=A+B+C</v>
          </cell>
          <cell r="G12949">
            <v>0</v>
          </cell>
        </row>
        <row r="12951">
          <cell r="A12951" t="str">
            <v>ANALISIS DE PRECIOS</v>
          </cell>
          <cell r="B12951">
            <v>0</v>
          </cell>
          <cell r="C12951">
            <v>0</v>
          </cell>
          <cell r="D12951">
            <v>0</v>
          </cell>
          <cell r="E12951">
            <v>0</v>
          </cell>
          <cell r="F12951">
            <v>0</v>
          </cell>
          <cell r="G12951">
            <v>0</v>
          </cell>
        </row>
        <row r="12952">
          <cell r="A12952" t="str">
            <v>COMITENTE:</v>
          </cell>
          <cell r="B12952" t="str">
            <v>DIRECCIÓN DE ARQUITECTURA</v>
          </cell>
          <cell r="C12952">
            <v>0</v>
          </cell>
          <cell r="D12952">
            <v>0</v>
          </cell>
          <cell r="E12952">
            <v>0</v>
          </cell>
          <cell r="F12952">
            <v>0</v>
          </cell>
          <cell r="G12952">
            <v>0</v>
          </cell>
        </row>
        <row r="12953">
          <cell r="A12953" t="str">
            <v>CONTRATISTA:</v>
          </cell>
          <cell r="B12953" t="str">
            <v>FUNCIONALES SIGOP</v>
          </cell>
          <cell r="C12953">
            <v>0</v>
          </cell>
          <cell r="D12953">
            <v>0</v>
          </cell>
          <cell r="E12953">
            <v>0</v>
          </cell>
          <cell r="F12953">
            <v>0</v>
          </cell>
          <cell r="G12953">
            <v>0</v>
          </cell>
        </row>
        <row r="12954">
          <cell r="A12954" t="str">
            <v>OBRA:</v>
          </cell>
          <cell r="B12954" t="str">
            <v>PRUEBA PLANILLA DE MEDICION</v>
          </cell>
          <cell r="C12954">
            <v>0</v>
          </cell>
          <cell r="D12954">
            <v>0</v>
          </cell>
          <cell r="E12954">
            <v>0</v>
          </cell>
          <cell r="F12954" t="str">
            <v>PRECIOS A:</v>
          </cell>
          <cell r="G12954">
            <v>0</v>
          </cell>
        </row>
        <row r="12955">
          <cell r="A12955" t="str">
            <v>UBICACIÓN:</v>
          </cell>
          <cell r="B12955" t="str">
            <v>CENTRO CIVICO</v>
          </cell>
          <cell r="C12955">
            <v>0</v>
          </cell>
          <cell r="D12955">
            <v>0</v>
          </cell>
          <cell r="E12955">
            <v>0</v>
          </cell>
          <cell r="F12955">
            <v>0</v>
          </cell>
          <cell r="G12955">
            <v>0</v>
          </cell>
        </row>
        <row r="12956">
          <cell r="A12956" t="str">
            <v>RUBRO:</v>
          </cell>
          <cell r="B12956" t="str">
            <v/>
          </cell>
          <cell r="C12956" t="str">
            <v/>
          </cell>
          <cell r="D12956">
            <v>0</v>
          </cell>
          <cell r="E12956">
            <v>0</v>
          </cell>
          <cell r="F12956">
            <v>0</v>
          </cell>
          <cell r="G12956">
            <v>0</v>
          </cell>
        </row>
        <row r="12957">
          <cell r="A12957" t="str">
            <v>ITEM:</v>
          </cell>
          <cell r="B12957" t="str">
            <v/>
          </cell>
          <cell r="C12957" t="str">
            <v/>
          </cell>
          <cell r="D12957">
            <v>0</v>
          </cell>
          <cell r="E12957">
            <v>0</v>
          </cell>
          <cell r="F12957" t="str">
            <v>UNIDAD:</v>
          </cell>
          <cell r="G12957" t="str">
            <v/>
          </cell>
        </row>
        <row r="12958">
          <cell r="A12958">
            <v>0</v>
          </cell>
          <cell r="B12958">
            <v>0</v>
          </cell>
          <cell r="C12958">
            <v>0</v>
          </cell>
          <cell r="D12958">
            <v>0</v>
          </cell>
          <cell r="E12958">
            <v>0</v>
          </cell>
          <cell r="F12958">
            <v>0</v>
          </cell>
          <cell r="G12958">
            <v>0</v>
          </cell>
        </row>
        <row r="12959">
          <cell r="A12959" t="str">
            <v>DATOS REDETERMINACION</v>
          </cell>
          <cell r="B12959">
            <v>0</v>
          </cell>
          <cell r="C12959" t="str">
            <v>DESIGNACION</v>
          </cell>
          <cell r="D12959" t="str">
            <v>U</v>
          </cell>
          <cell r="E12959" t="str">
            <v>Cantidad</v>
          </cell>
          <cell r="F12959" t="str">
            <v>$ Unitarios</v>
          </cell>
          <cell r="G12959" t="str">
            <v>$ Parcial</v>
          </cell>
        </row>
        <row r="12960">
          <cell r="A12960" t="str">
            <v>CÓDIGO</v>
          </cell>
          <cell r="B12960" t="str">
            <v>DESCRIPCIÓN</v>
          </cell>
          <cell r="C12960">
            <v>0</v>
          </cell>
          <cell r="D12960">
            <v>0</v>
          </cell>
          <cell r="E12960">
            <v>0</v>
          </cell>
          <cell r="F12960">
            <v>0</v>
          </cell>
          <cell r="G12960">
            <v>0</v>
          </cell>
        </row>
        <row r="12961">
          <cell r="A12961">
            <v>0</v>
          </cell>
          <cell r="B12961">
            <v>0</v>
          </cell>
          <cell r="C12961" t="str">
            <v>A - MATERIALES</v>
          </cell>
          <cell r="D12961">
            <v>0</v>
          </cell>
          <cell r="E12961">
            <v>0</v>
          </cell>
          <cell r="F12961">
            <v>0</v>
          </cell>
          <cell r="G12961">
            <v>0</v>
          </cell>
        </row>
        <row r="12962">
          <cell r="A12962" t="str">
            <v/>
          </cell>
          <cell r="B12962" t="str">
            <v/>
          </cell>
          <cell r="C12962">
            <v>0</v>
          </cell>
          <cell r="D12962" t="str">
            <v/>
          </cell>
          <cell r="E12962">
            <v>0</v>
          </cell>
          <cell r="F12962">
            <v>0</v>
          </cell>
          <cell r="G12962">
            <v>0</v>
          </cell>
        </row>
        <row r="12963">
          <cell r="A12963" t="str">
            <v/>
          </cell>
          <cell r="B12963" t="str">
            <v/>
          </cell>
          <cell r="C12963">
            <v>0</v>
          </cell>
          <cell r="D12963" t="str">
            <v/>
          </cell>
          <cell r="E12963">
            <v>0</v>
          </cell>
          <cell r="F12963">
            <v>0</v>
          </cell>
          <cell r="G12963">
            <v>0</v>
          </cell>
        </row>
        <row r="12964">
          <cell r="A12964" t="str">
            <v/>
          </cell>
          <cell r="B12964" t="str">
            <v/>
          </cell>
          <cell r="C12964">
            <v>0</v>
          </cell>
          <cell r="D12964" t="str">
            <v/>
          </cell>
          <cell r="E12964">
            <v>0</v>
          </cell>
          <cell r="F12964">
            <v>0</v>
          </cell>
          <cell r="G12964">
            <v>0</v>
          </cell>
        </row>
        <row r="12965">
          <cell r="A12965" t="str">
            <v/>
          </cell>
          <cell r="B12965" t="str">
            <v/>
          </cell>
          <cell r="C12965">
            <v>0</v>
          </cell>
          <cell r="D12965" t="str">
            <v/>
          </cell>
          <cell r="E12965">
            <v>0</v>
          </cell>
          <cell r="F12965">
            <v>0</v>
          </cell>
          <cell r="G12965">
            <v>0</v>
          </cell>
        </row>
        <row r="12966">
          <cell r="A12966" t="str">
            <v/>
          </cell>
          <cell r="B12966" t="str">
            <v/>
          </cell>
          <cell r="C12966">
            <v>0</v>
          </cell>
          <cell r="D12966" t="str">
            <v/>
          </cell>
          <cell r="E12966">
            <v>0</v>
          </cell>
          <cell r="F12966">
            <v>0</v>
          </cell>
          <cell r="G12966">
            <v>0</v>
          </cell>
        </row>
        <row r="12967">
          <cell r="A12967" t="str">
            <v/>
          </cell>
          <cell r="B12967" t="str">
            <v/>
          </cell>
          <cell r="C12967">
            <v>0</v>
          </cell>
          <cell r="D12967" t="str">
            <v/>
          </cell>
          <cell r="E12967">
            <v>0</v>
          </cell>
          <cell r="F12967">
            <v>0</v>
          </cell>
          <cell r="G12967">
            <v>0</v>
          </cell>
        </row>
        <row r="12968">
          <cell r="A12968" t="str">
            <v/>
          </cell>
          <cell r="B12968" t="str">
            <v/>
          </cell>
          <cell r="C12968">
            <v>0</v>
          </cell>
          <cell r="D12968" t="str">
            <v/>
          </cell>
          <cell r="E12968">
            <v>0</v>
          </cell>
          <cell r="F12968">
            <v>0</v>
          </cell>
          <cell r="G12968">
            <v>0</v>
          </cell>
        </row>
        <row r="12969">
          <cell r="A12969" t="str">
            <v/>
          </cell>
          <cell r="B12969" t="str">
            <v/>
          </cell>
          <cell r="C12969">
            <v>0</v>
          </cell>
          <cell r="D12969" t="str">
            <v/>
          </cell>
          <cell r="E12969">
            <v>0</v>
          </cell>
          <cell r="F12969">
            <v>0</v>
          </cell>
          <cell r="G12969">
            <v>0</v>
          </cell>
        </row>
        <row r="12970">
          <cell r="A12970" t="str">
            <v/>
          </cell>
          <cell r="B12970" t="str">
            <v/>
          </cell>
          <cell r="C12970">
            <v>0</v>
          </cell>
          <cell r="D12970" t="str">
            <v/>
          </cell>
          <cell r="E12970">
            <v>0</v>
          </cell>
          <cell r="F12970">
            <v>0</v>
          </cell>
          <cell r="G12970">
            <v>0</v>
          </cell>
        </row>
        <row r="12971">
          <cell r="A12971" t="str">
            <v/>
          </cell>
          <cell r="B12971" t="str">
            <v/>
          </cell>
          <cell r="C12971">
            <v>0</v>
          </cell>
          <cell r="D12971" t="str">
            <v/>
          </cell>
          <cell r="E12971">
            <v>0</v>
          </cell>
          <cell r="F12971">
            <v>0</v>
          </cell>
          <cell r="G12971">
            <v>0</v>
          </cell>
        </row>
        <row r="12972">
          <cell r="A12972" t="str">
            <v/>
          </cell>
          <cell r="B12972" t="str">
            <v/>
          </cell>
          <cell r="C12972">
            <v>0</v>
          </cell>
          <cell r="D12972" t="str">
            <v/>
          </cell>
          <cell r="E12972">
            <v>0</v>
          </cell>
          <cell r="F12972">
            <v>0</v>
          </cell>
          <cell r="G12972">
            <v>0</v>
          </cell>
        </row>
        <row r="12973">
          <cell r="A12973" t="str">
            <v/>
          </cell>
          <cell r="B12973" t="str">
            <v/>
          </cell>
          <cell r="C12973">
            <v>0</v>
          </cell>
          <cell r="D12973" t="str">
            <v/>
          </cell>
          <cell r="E12973">
            <v>0</v>
          </cell>
          <cell r="F12973">
            <v>0</v>
          </cell>
          <cell r="G12973">
            <v>0</v>
          </cell>
        </row>
        <row r="12974">
          <cell r="A12974" t="str">
            <v/>
          </cell>
          <cell r="B12974" t="str">
            <v/>
          </cell>
          <cell r="C12974">
            <v>0</v>
          </cell>
          <cell r="D12974" t="str">
            <v/>
          </cell>
          <cell r="E12974">
            <v>0</v>
          </cell>
          <cell r="F12974">
            <v>0</v>
          </cell>
          <cell r="G12974">
            <v>0</v>
          </cell>
        </row>
        <row r="12975">
          <cell r="A12975" t="str">
            <v/>
          </cell>
          <cell r="B12975" t="str">
            <v/>
          </cell>
          <cell r="C12975">
            <v>0</v>
          </cell>
          <cell r="D12975" t="str">
            <v/>
          </cell>
          <cell r="E12975">
            <v>0</v>
          </cell>
          <cell r="F12975">
            <v>0</v>
          </cell>
          <cell r="G12975">
            <v>0</v>
          </cell>
        </row>
        <row r="12976">
          <cell r="A12976">
            <v>0</v>
          </cell>
          <cell r="B12976">
            <v>0</v>
          </cell>
          <cell r="C12976">
            <v>0</v>
          </cell>
          <cell r="D12976">
            <v>0</v>
          </cell>
          <cell r="E12976">
            <v>0</v>
          </cell>
          <cell r="F12976" t="str">
            <v>Total A</v>
          </cell>
          <cell r="G12976">
            <v>0</v>
          </cell>
        </row>
        <row r="12977">
          <cell r="A12977">
            <v>0</v>
          </cell>
          <cell r="B12977">
            <v>0</v>
          </cell>
          <cell r="C12977" t="str">
            <v>B - MANO DE OBRA</v>
          </cell>
          <cell r="D12977">
            <v>0</v>
          </cell>
          <cell r="E12977">
            <v>0</v>
          </cell>
          <cell r="F12977">
            <v>0</v>
          </cell>
          <cell r="G12977">
            <v>0</v>
          </cell>
        </row>
        <row r="12978">
          <cell r="A12978" t="str">
            <v/>
          </cell>
          <cell r="B12978">
            <v>0</v>
          </cell>
          <cell r="C12978">
            <v>0</v>
          </cell>
          <cell r="D12978" t="str">
            <v/>
          </cell>
          <cell r="E12978">
            <v>0</v>
          </cell>
          <cell r="F12978">
            <v>0</v>
          </cell>
          <cell r="G12978">
            <v>0</v>
          </cell>
        </row>
        <row r="12979">
          <cell r="A12979" t="str">
            <v/>
          </cell>
          <cell r="B12979">
            <v>0</v>
          </cell>
          <cell r="C12979">
            <v>0</v>
          </cell>
          <cell r="D12979" t="str">
            <v/>
          </cell>
          <cell r="E12979">
            <v>0</v>
          </cell>
          <cell r="F12979">
            <v>0</v>
          </cell>
          <cell r="G12979">
            <v>0</v>
          </cell>
        </row>
        <row r="12980">
          <cell r="A12980" t="str">
            <v/>
          </cell>
          <cell r="B12980">
            <v>0</v>
          </cell>
          <cell r="C12980">
            <v>0</v>
          </cell>
          <cell r="D12980" t="str">
            <v/>
          </cell>
          <cell r="E12980">
            <v>0</v>
          </cell>
          <cell r="F12980">
            <v>0</v>
          </cell>
          <cell r="G12980">
            <v>0</v>
          </cell>
        </row>
        <row r="12981">
          <cell r="A12981" t="str">
            <v/>
          </cell>
          <cell r="B12981">
            <v>0</v>
          </cell>
          <cell r="C12981">
            <v>0</v>
          </cell>
          <cell r="D12981" t="str">
            <v/>
          </cell>
          <cell r="E12981">
            <v>0</v>
          </cell>
          <cell r="F12981">
            <v>0</v>
          </cell>
          <cell r="G12981">
            <v>0</v>
          </cell>
        </row>
        <row r="12982">
          <cell r="A12982" t="str">
            <v/>
          </cell>
          <cell r="B12982">
            <v>0</v>
          </cell>
          <cell r="C12982">
            <v>0</v>
          </cell>
          <cell r="D12982" t="str">
            <v/>
          </cell>
          <cell r="E12982">
            <v>0</v>
          </cell>
          <cell r="F12982">
            <v>0</v>
          </cell>
          <cell r="G12982">
            <v>0</v>
          </cell>
        </row>
        <row r="12983">
          <cell r="A12983" t="str">
            <v/>
          </cell>
          <cell r="B12983">
            <v>0</v>
          </cell>
          <cell r="C12983">
            <v>0</v>
          </cell>
          <cell r="D12983" t="str">
            <v/>
          </cell>
          <cell r="E12983">
            <v>0</v>
          </cell>
          <cell r="F12983">
            <v>0</v>
          </cell>
          <cell r="G12983">
            <v>0</v>
          </cell>
        </row>
        <row r="12984">
          <cell r="A12984" t="str">
            <v/>
          </cell>
          <cell r="B12984">
            <v>0</v>
          </cell>
          <cell r="C12984">
            <v>0</v>
          </cell>
          <cell r="D12984" t="str">
            <v/>
          </cell>
          <cell r="E12984">
            <v>0</v>
          </cell>
          <cell r="F12984">
            <v>0</v>
          </cell>
          <cell r="G12984">
            <v>0</v>
          </cell>
        </row>
        <row r="12985">
          <cell r="A12985" t="str">
            <v/>
          </cell>
          <cell r="B12985">
            <v>0</v>
          </cell>
          <cell r="C12985">
            <v>0</v>
          </cell>
          <cell r="D12985" t="str">
            <v/>
          </cell>
          <cell r="E12985">
            <v>0</v>
          </cell>
          <cell r="F12985">
            <v>0</v>
          </cell>
          <cell r="G12985">
            <v>0</v>
          </cell>
        </row>
        <row r="12986">
          <cell r="A12986">
            <v>0</v>
          </cell>
          <cell r="B12986">
            <v>0</v>
          </cell>
          <cell r="C12986">
            <v>0</v>
          </cell>
          <cell r="D12986">
            <v>0</v>
          </cell>
          <cell r="E12986">
            <v>0</v>
          </cell>
          <cell r="F12986" t="str">
            <v>Total B</v>
          </cell>
          <cell r="G12986">
            <v>0</v>
          </cell>
        </row>
        <row r="12987">
          <cell r="A12987">
            <v>0</v>
          </cell>
          <cell r="B12987">
            <v>0</v>
          </cell>
          <cell r="C12987" t="str">
            <v>C - EQUIPOS</v>
          </cell>
          <cell r="D12987">
            <v>0</v>
          </cell>
          <cell r="E12987">
            <v>0</v>
          </cell>
          <cell r="F12987">
            <v>0</v>
          </cell>
          <cell r="G12987">
            <v>0</v>
          </cell>
        </row>
        <row r="12988">
          <cell r="A12988" t="str">
            <v/>
          </cell>
          <cell r="B12988" t="str">
            <v/>
          </cell>
          <cell r="C12988">
            <v>0</v>
          </cell>
          <cell r="D12988" t="str">
            <v/>
          </cell>
          <cell r="E12988">
            <v>0</v>
          </cell>
          <cell r="F12988">
            <v>0</v>
          </cell>
          <cell r="G12988">
            <v>0</v>
          </cell>
        </row>
        <row r="12989">
          <cell r="A12989" t="str">
            <v/>
          </cell>
          <cell r="B12989" t="str">
            <v/>
          </cell>
          <cell r="C12989">
            <v>0</v>
          </cell>
          <cell r="D12989" t="str">
            <v/>
          </cell>
          <cell r="E12989">
            <v>0</v>
          </cell>
          <cell r="F12989">
            <v>0</v>
          </cell>
          <cell r="G12989">
            <v>0</v>
          </cell>
        </row>
        <row r="12990">
          <cell r="A12990" t="str">
            <v/>
          </cell>
          <cell r="B12990" t="str">
            <v/>
          </cell>
          <cell r="C12990">
            <v>0</v>
          </cell>
          <cell r="D12990" t="str">
            <v/>
          </cell>
          <cell r="E12990">
            <v>0</v>
          </cell>
          <cell r="F12990">
            <v>0</v>
          </cell>
          <cell r="G12990">
            <v>0</v>
          </cell>
        </row>
        <row r="12991">
          <cell r="A12991" t="str">
            <v/>
          </cell>
          <cell r="B12991" t="str">
            <v/>
          </cell>
          <cell r="C12991">
            <v>0</v>
          </cell>
          <cell r="D12991" t="str">
            <v/>
          </cell>
          <cell r="E12991">
            <v>0</v>
          </cell>
          <cell r="F12991">
            <v>0</v>
          </cell>
          <cell r="G12991">
            <v>0</v>
          </cell>
        </row>
        <row r="12992">
          <cell r="A12992" t="str">
            <v/>
          </cell>
          <cell r="B12992" t="str">
            <v/>
          </cell>
          <cell r="C12992">
            <v>0</v>
          </cell>
          <cell r="D12992" t="str">
            <v/>
          </cell>
          <cell r="E12992">
            <v>0</v>
          </cell>
          <cell r="F12992">
            <v>0</v>
          </cell>
          <cell r="G12992">
            <v>0</v>
          </cell>
        </row>
        <row r="12993">
          <cell r="A12993" t="str">
            <v/>
          </cell>
          <cell r="B12993" t="str">
            <v/>
          </cell>
          <cell r="C12993">
            <v>0</v>
          </cell>
          <cell r="D12993" t="str">
            <v/>
          </cell>
          <cell r="E12993">
            <v>0</v>
          </cell>
          <cell r="F12993">
            <v>0</v>
          </cell>
          <cell r="G12993">
            <v>0</v>
          </cell>
        </row>
        <row r="12994">
          <cell r="A12994" t="str">
            <v/>
          </cell>
          <cell r="B12994" t="str">
            <v/>
          </cell>
          <cell r="C12994">
            <v>0</v>
          </cell>
          <cell r="D12994" t="str">
            <v/>
          </cell>
          <cell r="E12994">
            <v>0</v>
          </cell>
          <cell r="F12994">
            <v>0</v>
          </cell>
          <cell r="G12994">
            <v>0</v>
          </cell>
        </row>
        <row r="12995">
          <cell r="A12995" t="str">
            <v/>
          </cell>
          <cell r="B12995" t="str">
            <v/>
          </cell>
          <cell r="C12995">
            <v>0</v>
          </cell>
          <cell r="D12995" t="str">
            <v/>
          </cell>
          <cell r="E12995">
            <v>0</v>
          </cell>
          <cell r="F12995">
            <v>0</v>
          </cell>
          <cell r="G12995">
            <v>0</v>
          </cell>
        </row>
        <row r="12996">
          <cell r="A12996" t="str">
            <v/>
          </cell>
          <cell r="B12996" t="str">
            <v/>
          </cell>
          <cell r="C12996">
            <v>0</v>
          </cell>
          <cell r="D12996" t="str">
            <v/>
          </cell>
          <cell r="E12996">
            <v>0</v>
          </cell>
          <cell r="F12996">
            <v>0</v>
          </cell>
          <cell r="G12996">
            <v>0</v>
          </cell>
        </row>
        <row r="12997">
          <cell r="A12997">
            <v>0</v>
          </cell>
          <cell r="B12997">
            <v>0</v>
          </cell>
          <cell r="C12997">
            <v>0</v>
          </cell>
          <cell r="D12997">
            <v>0</v>
          </cell>
          <cell r="E12997">
            <v>0</v>
          </cell>
          <cell r="F12997" t="str">
            <v>Total C</v>
          </cell>
          <cell r="G12997">
            <v>0</v>
          </cell>
        </row>
        <row r="12998">
          <cell r="A12998">
            <v>0</v>
          </cell>
          <cell r="B12998">
            <v>0</v>
          </cell>
          <cell r="C12998">
            <v>0</v>
          </cell>
          <cell r="D12998">
            <v>0</v>
          </cell>
          <cell r="E12998">
            <v>0</v>
          </cell>
          <cell r="F12998">
            <v>0</v>
          </cell>
          <cell r="G12998">
            <v>0</v>
          </cell>
        </row>
        <row r="12999">
          <cell r="A12999" t="str">
            <v/>
          </cell>
          <cell r="B12999" t="str">
            <v/>
          </cell>
          <cell r="C12999">
            <v>0</v>
          </cell>
          <cell r="D12999" t="str">
            <v>Costo  Neto</v>
          </cell>
          <cell r="E12999">
            <v>0</v>
          </cell>
          <cell r="F12999" t="str">
            <v>Total D=A+B+C</v>
          </cell>
          <cell r="G12999">
            <v>0</v>
          </cell>
        </row>
        <row r="13001">
          <cell r="A13001" t="str">
            <v>ANALISIS DE PRECIOS</v>
          </cell>
          <cell r="B13001">
            <v>0</v>
          </cell>
          <cell r="C13001">
            <v>0</v>
          </cell>
          <cell r="D13001">
            <v>0</v>
          </cell>
          <cell r="E13001">
            <v>0</v>
          </cell>
          <cell r="F13001">
            <v>0</v>
          </cell>
          <cell r="G13001">
            <v>0</v>
          </cell>
        </row>
        <row r="13002">
          <cell r="A13002" t="str">
            <v>COMITENTE:</v>
          </cell>
          <cell r="B13002" t="str">
            <v>DIRECCIÓN DE ARQUITECTURA</v>
          </cell>
          <cell r="C13002">
            <v>0</v>
          </cell>
          <cell r="D13002">
            <v>0</v>
          </cell>
          <cell r="E13002">
            <v>0</v>
          </cell>
          <cell r="F13002">
            <v>0</v>
          </cell>
          <cell r="G13002">
            <v>0</v>
          </cell>
        </row>
        <row r="13003">
          <cell r="A13003" t="str">
            <v>CONTRATISTA:</v>
          </cell>
          <cell r="B13003" t="str">
            <v>FUNCIONALES SIGOP</v>
          </cell>
          <cell r="C13003">
            <v>0</v>
          </cell>
          <cell r="D13003">
            <v>0</v>
          </cell>
          <cell r="E13003">
            <v>0</v>
          </cell>
          <cell r="F13003">
            <v>0</v>
          </cell>
          <cell r="G13003">
            <v>0</v>
          </cell>
        </row>
        <row r="13004">
          <cell r="A13004" t="str">
            <v>OBRA:</v>
          </cell>
          <cell r="B13004" t="str">
            <v>PRUEBA PLANILLA DE MEDICION</v>
          </cell>
          <cell r="C13004">
            <v>0</v>
          </cell>
          <cell r="D13004">
            <v>0</v>
          </cell>
          <cell r="E13004">
            <v>0</v>
          </cell>
          <cell r="F13004" t="str">
            <v>PRECIOS A:</v>
          </cell>
          <cell r="G13004">
            <v>0</v>
          </cell>
        </row>
        <row r="13005">
          <cell r="A13005" t="str">
            <v>UBICACIÓN:</v>
          </cell>
          <cell r="B13005" t="str">
            <v>CENTRO CIVICO</v>
          </cell>
          <cell r="C13005">
            <v>0</v>
          </cell>
          <cell r="D13005">
            <v>0</v>
          </cell>
          <cell r="E13005">
            <v>0</v>
          </cell>
          <cell r="F13005">
            <v>0</v>
          </cell>
          <cell r="G13005">
            <v>0</v>
          </cell>
        </row>
        <row r="13006">
          <cell r="A13006" t="str">
            <v>RUBRO:</v>
          </cell>
          <cell r="B13006" t="str">
            <v/>
          </cell>
          <cell r="C13006" t="str">
            <v/>
          </cell>
          <cell r="D13006">
            <v>0</v>
          </cell>
          <cell r="E13006">
            <v>0</v>
          </cell>
          <cell r="F13006">
            <v>0</v>
          </cell>
          <cell r="G13006">
            <v>0</v>
          </cell>
        </row>
        <row r="13007">
          <cell r="A13007" t="str">
            <v>ITEM:</v>
          </cell>
          <cell r="B13007" t="str">
            <v/>
          </cell>
          <cell r="C13007" t="str">
            <v/>
          </cell>
          <cell r="D13007">
            <v>0</v>
          </cell>
          <cell r="E13007">
            <v>0</v>
          </cell>
          <cell r="F13007" t="str">
            <v>UNIDAD:</v>
          </cell>
          <cell r="G13007" t="str">
            <v/>
          </cell>
        </row>
        <row r="13008">
          <cell r="A13008">
            <v>0</v>
          </cell>
          <cell r="B13008">
            <v>0</v>
          </cell>
          <cell r="C13008">
            <v>0</v>
          </cell>
          <cell r="D13008">
            <v>0</v>
          </cell>
          <cell r="E13008">
            <v>0</v>
          </cell>
          <cell r="F13008">
            <v>0</v>
          </cell>
          <cell r="G13008">
            <v>0</v>
          </cell>
        </row>
        <row r="13009">
          <cell r="A13009" t="str">
            <v>DATOS REDETERMINACION</v>
          </cell>
          <cell r="B13009">
            <v>0</v>
          </cell>
          <cell r="C13009" t="str">
            <v>DESIGNACION</v>
          </cell>
          <cell r="D13009" t="str">
            <v>U</v>
          </cell>
          <cell r="E13009" t="str">
            <v>Cantidad</v>
          </cell>
          <cell r="F13009" t="str">
            <v>$ Unitarios</v>
          </cell>
          <cell r="G13009" t="str">
            <v>$ Parcial</v>
          </cell>
        </row>
        <row r="13010">
          <cell r="A13010" t="str">
            <v>CÓDIGO</v>
          </cell>
          <cell r="B13010" t="str">
            <v>DESCRIPCIÓN</v>
          </cell>
          <cell r="C13010">
            <v>0</v>
          </cell>
          <cell r="D13010">
            <v>0</v>
          </cell>
          <cell r="E13010">
            <v>0</v>
          </cell>
          <cell r="F13010">
            <v>0</v>
          </cell>
          <cell r="G13010">
            <v>0</v>
          </cell>
        </row>
        <row r="13011">
          <cell r="A13011">
            <v>0</v>
          </cell>
          <cell r="B13011">
            <v>0</v>
          </cell>
          <cell r="C13011" t="str">
            <v>A - MATERIALES</v>
          </cell>
          <cell r="D13011">
            <v>0</v>
          </cell>
          <cell r="E13011">
            <v>0</v>
          </cell>
          <cell r="F13011">
            <v>0</v>
          </cell>
          <cell r="G13011">
            <v>0</v>
          </cell>
        </row>
        <row r="13012">
          <cell r="A13012" t="str">
            <v/>
          </cell>
          <cell r="B13012" t="str">
            <v/>
          </cell>
          <cell r="C13012">
            <v>0</v>
          </cell>
          <cell r="D13012" t="str">
            <v/>
          </cell>
          <cell r="E13012">
            <v>0</v>
          </cell>
          <cell r="F13012">
            <v>0</v>
          </cell>
          <cell r="G13012">
            <v>0</v>
          </cell>
        </row>
        <row r="13013">
          <cell r="A13013" t="str">
            <v/>
          </cell>
          <cell r="B13013" t="str">
            <v/>
          </cell>
          <cell r="C13013">
            <v>0</v>
          </cell>
          <cell r="D13013" t="str">
            <v/>
          </cell>
          <cell r="E13013">
            <v>0</v>
          </cell>
          <cell r="F13013">
            <v>0</v>
          </cell>
          <cell r="G13013">
            <v>0</v>
          </cell>
        </row>
        <row r="13014">
          <cell r="A13014" t="str">
            <v/>
          </cell>
          <cell r="B13014" t="str">
            <v/>
          </cell>
          <cell r="C13014">
            <v>0</v>
          </cell>
          <cell r="D13014" t="str">
            <v/>
          </cell>
          <cell r="E13014">
            <v>0</v>
          </cell>
          <cell r="F13014">
            <v>0</v>
          </cell>
          <cell r="G13014">
            <v>0</v>
          </cell>
        </row>
        <row r="13015">
          <cell r="A13015" t="str">
            <v/>
          </cell>
          <cell r="B13015" t="str">
            <v/>
          </cell>
          <cell r="C13015">
            <v>0</v>
          </cell>
          <cell r="D13015" t="str">
            <v/>
          </cell>
          <cell r="E13015">
            <v>0</v>
          </cell>
          <cell r="F13015">
            <v>0</v>
          </cell>
          <cell r="G13015">
            <v>0</v>
          </cell>
        </row>
        <row r="13016">
          <cell r="A13016" t="str">
            <v/>
          </cell>
          <cell r="B13016" t="str">
            <v/>
          </cell>
          <cell r="C13016">
            <v>0</v>
          </cell>
          <cell r="D13016" t="str">
            <v/>
          </cell>
          <cell r="E13016">
            <v>0</v>
          </cell>
          <cell r="F13016">
            <v>0</v>
          </cell>
          <cell r="G13016">
            <v>0</v>
          </cell>
        </row>
        <row r="13017">
          <cell r="A13017" t="str">
            <v/>
          </cell>
          <cell r="B13017" t="str">
            <v/>
          </cell>
          <cell r="C13017">
            <v>0</v>
          </cell>
          <cell r="D13017" t="str">
            <v/>
          </cell>
          <cell r="E13017">
            <v>0</v>
          </cell>
          <cell r="F13017">
            <v>0</v>
          </cell>
          <cell r="G13017">
            <v>0</v>
          </cell>
        </row>
        <row r="13018">
          <cell r="A13018" t="str">
            <v/>
          </cell>
          <cell r="B13018" t="str">
            <v/>
          </cell>
          <cell r="C13018">
            <v>0</v>
          </cell>
          <cell r="D13018" t="str">
            <v/>
          </cell>
          <cell r="E13018">
            <v>0</v>
          </cell>
          <cell r="F13018">
            <v>0</v>
          </cell>
          <cell r="G13018">
            <v>0</v>
          </cell>
        </row>
        <row r="13019">
          <cell r="A13019" t="str">
            <v/>
          </cell>
          <cell r="B13019" t="str">
            <v/>
          </cell>
          <cell r="C13019">
            <v>0</v>
          </cell>
          <cell r="D13019" t="str">
            <v/>
          </cell>
          <cell r="E13019">
            <v>0</v>
          </cell>
          <cell r="F13019">
            <v>0</v>
          </cell>
          <cell r="G13019">
            <v>0</v>
          </cell>
        </row>
        <row r="13020">
          <cell r="A13020" t="str">
            <v/>
          </cell>
          <cell r="B13020" t="str">
            <v/>
          </cell>
          <cell r="C13020">
            <v>0</v>
          </cell>
          <cell r="D13020" t="str">
            <v/>
          </cell>
          <cell r="E13020">
            <v>0</v>
          </cell>
          <cell r="F13020">
            <v>0</v>
          </cell>
          <cell r="G13020">
            <v>0</v>
          </cell>
        </row>
        <row r="13021">
          <cell r="A13021" t="str">
            <v/>
          </cell>
          <cell r="B13021" t="str">
            <v/>
          </cell>
          <cell r="C13021">
            <v>0</v>
          </cell>
          <cell r="D13021" t="str">
            <v/>
          </cell>
          <cell r="E13021">
            <v>0</v>
          </cell>
          <cell r="F13021">
            <v>0</v>
          </cell>
          <cell r="G13021">
            <v>0</v>
          </cell>
        </row>
        <row r="13022">
          <cell r="A13022" t="str">
            <v/>
          </cell>
          <cell r="B13022" t="str">
            <v/>
          </cell>
          <cell r="C13022">
            <v>0</v>
          </cell>
          <cell r="D13022" t="str">
            <v/>
          </cell>
          <cell r="E13022">
            <v>0</v>
          </cell>
          <cell r="F13022">
            <v>0</v>
          </cell>
          <cell r="G13022">
            <v>0</v>
          </cell>
        </row>
        <row r="13023">
          <cell r="A13023" t="str">
            <v/>
          </cell>
          <cell r="B13023" t="str">
            <v/>
          </cell>
          <cell r="C13023">
            <v>0</v>
          </cell>
          <cell r="D13023" t="str">
            <v/>
          </cell>
          <cell r="E13023">
            <v>0</v>
          </cell>
          <cell r="F13023">
            <v>0</v>
          </cell>
          <cell r="G13023">
            <v>0</v>
          </cell>
        </row>
        <row r="13024">
          <cell r="A13024" t="str">
            <v/>
          </cell>
          <cell r="B13024" t="str">
            <v/>
          </cell>
          <cell r="C13024">
            <v>0</v>
          </cell>
          <cell r="D13024" t="str">
            <v/>
          </cell>
          <cell r="E13024">
            <v>0</v>
          </cell>
          <cell r="F13024">
            <v>0</v>
          </cell>
          <cell r="G13024">
            <v>0</v>
          </cell>
        </row>
        <row r="13025">
          <cell r="A13025" t="str">
            <v/>
          </cell>
          <cell r="B13025" t="str">
            <v/>
          </cell>
          <cell r="C13025">
            <v>0</v>
          </cell>
          <cell r="D13025" t="str">
            <v/>
          </cell>
          <cell r="E13025">
            <v>0</v>
          </cell>
          <cell r="F13025">
            <v>0</v>
          </cell>
          <cell r="G13025">
            <v>0</v>
          </cell>
        </row>
        <row r="13026">
          <cell r="A13026">
            <v>0</v>
          </cell>
          <cell r="B13026">
            <v>0</v>
          </cell>
          <cell r="C13026">
            <v>0</v>
          </cell>
          <cell r="D13026">
            <v>0</v>
          </cell>
          <cell r="E13026">
            <v>0</v>
          </cell>
          <cell r="F13026" t="str">
            <v>Total A</v>
          </cell>
          <cell r="G13026">
            <v>0</v>
          </cell>
        </row>
        <row r="13027">
          <cell r="A13027">
            <v>0</v>
          </cell>
          <cell r="B13027">
            <v>0</v>
          </cell>
          <cell r="C13027" t="str">
            <v>B - MANO DE OBRA</v>
          </cell>
          <cell r="D13027">
            <v>0</v>
          </cell>
          <cell r="E13027">
            <v>0</v>
          </cell>
          <cell r="F13027">
            <v>0</v>
          </cell>
          <cell r="G13027">
            <v>0</v>
          </cell>
        </row>
        <row r="13028">
          <cell r="A13028" t="str">
            <v/>
          </cell>
          <cell r="B13028">
            <v>0</v>
          </cell>
          <cell r="C13028">
            <v>0</v>
          </cell>
          <cell r="D13028" t="str">
            <v/>
          </cell>
          <cell r="E13028">
            <v>0</v>
          </cell>
          <cell r="F13028">
            <v>0</v>
          </cell>
          <cell r="G13028">
            <v>0</v>
          </cell>
        </row>
        <row r="13029">
          <cell r="A13029" t="str">
            <v/>
          </cell>
          <cell r="B13029">
            <v>0</v>
          </cell>
          <cell r="C13029">
            <v>0</v>
          </cell>
          <cell r="D13029" t="str">
            <v/>
          </cell>
          <cell r="E13029">
            <v>0</v>
          </cell>
          <cell r="F13029">
            <v>0</v>
          </cell>
          <cell r="G13029">
            <v>0</v>
          </cell>
        </row>
        <row r="13030">
          <cell r="A13030" t="str">
            <v/>
          </cell>
          <cell r="B13030">
            <v>0</v>
          </cell>
          <cell r="C13030">
            <v>0</v>
          </cell>
          <cell r="D13030" t="str">
            <v/>
          </cell>
          <cell r="E13030">
            <v>0</v>
          </cell>
          <cell r="F13030">
            <v>0</v>
          </cell>
          <cell r="G13030">
            <v>0</v>
          </cell>
        </row>
        <row r="13031">
          <cell r="A13031" t="str">
            <v/>
          </cell>
          <cell r="B13031">
            <v>0</v>
          </cell>
          <cell r="C13031">
            <v>0</v>
          </cell>
          <cell r="D13031" t="str">
            <v/>
          </cell>
          <cell r="E13031">
            <v>0</v>
          </cell>
          <cell r="F13031">
            <v>0</v>
          </cell>
          <cell r="G13031">
            <v>0</v>
          </cell>
        </row>
        <row r="13032">
          <cell r="A13032" t="str">
            <v/>
          </cell>
          <cell r="B13032">
            <v>0</v>
          </cell>
          <cell r="C13032">
            <v>0</v>
          </cell>
          <cell r="D13032" t="str">
            <v/>
          </cell>
          <cell r="E13032">
            <v>0</v>
          </cell>
          <cell r="F13032">
            <v>0</v>
          </cell>
          <cell r="G13032">
            <v>0</v>
          </cell>
        </row>
        <row r="13033">
          <cell r="A13033" t="str">
            <v/>
          </cell>
          <cell r="B13033">
            <v>0</v>
          </cell>
          <cell r="C13033">
            <v>0</v>
          </cell>
          <cell r="D13033" t="str">
            <v/>
          </cell>
          <cell r="E13033">
            <v>0</v>
          </cell>
          <cell r="F13033">
            <v>0</v>
          </cell>
          <cell r="G13033">
            <v>0</v>
          </cell>
        </row>
        <row r="13034">
          <cell r="A13034" t="str">
            <v/>
          </cell>
          <cell r="B13034">
            <v>0</v>
          </cell>
          <cell r="C13034">
            <v>0</v>
          </cell>
          <cell r="D13034" t="str">
            <v/>
          </cell>
          <cell r="E13034">
            <v>0</v>
          </cell>
          <cell r="F13034">
            <v>0</v>
          </cell>
          <cell r="G13034">
            <v>0</v>
          </cell>
        </row>
        <row r="13035">
          <cell r="A13035" t="str">
            <v/>
          </cell>
          <cell r="B13035">
            <v>0</v>
          </cell>
          <cell r="C13035">
            <v>0</v>
          </cell>
          <cell r="D13035" t="str">
            <v/>
          </cell>
          <cell r="E13035">
            <v>0</v>
          </cell>
          <cell r="F13035">
            <v>0</v>
          </cell>
          <cell r="G13035">
            <v>0</v>
          </cell>
        </row>
        <row r="13036">
          <cell r="A13036">
            <v>0</v>
          </cell>
          <cell r="B13036">
            <v>0</v>
          </cell>
          <cell r="C13036">
            <v>0</v>
          </cell>
          <cell r="D13036">
            <v>0</v>
          </cell>
          <cell r="E13036">
            <v>0</v>
          </cell>
          <cell r="F13036" t="str">
            <v>Total B</v>
          </cell>
          <cell r="G13036">
            <v>0</v>
          </cell>
        </row>
        <row r="13037">
          <cell r="A13037">
            <v>0</v>
          </cell>
          <cell r="B13037">
            <v>0</v>
          </cell>
          <cell r="C13037" t="str">
            <v>C - EQUIPOS</v>
          </cell>
          <cell r="D13037">
            <v>0</v>
          </cell>
          <cell r="E13037">
            <v>0</v>
          </cell>
          <cell r="F13037">
            <v>0</v>
          </cell>
          <cell r="G13037">
            <v>0</v>
          </cell>
        </row>
        <row r="13038">
          <cell r="A13038" t="str">
            <v/>
          </cell>
          <cell r="B13038" t="str">
            <v/>
          </cell>
          <cell r="C13038">
            <v>0</v>
          </cell>
          <cell r="D13038" t="str">
            <v/>
          </cell>
          <cell r="E13038">
            <v>0</v>
          </cell>
          <cell r="F13038">
            <v>0</v>
          </cell>
          <cell r="G13038">
            <v>0</v>
          </cell>
        </row>
        <row r="13039">
          <cell r="A13039" t="str">
            <v/>
          </cell>
          <cell r="B13039" t="str">
            <v/>
          </cell>
          <cell r="C13039">
            <v>0</v>
          </cell>
          <cell r="D13039" t="str">
            <v/>
          </cell>
          <cell r="E13039">
            <v>0</v>
          </cell>
          <cell r="F13039">
            <v>0</v>
          </cell>
          <cell r="G13039">
            <v>0</v>
          </cell>
        </row>
        <row r="13040">
          <cell r="A13040" t="str">
            <v/>
          </cell>
          <cell r="B13040" t="str">
            <v/>
          </cell>
          <cell r="C13040">
            <v>0</v>
          </cell>
          <cell r="D13040" t="str">
            <v/>
          </cell>
          <cell r="E13040">
            <v>0</v>
          </cell>
          <cell r="F13040">
            <v>0</v>
          </cell>
          <cell r="G13040">
            <v>0</v>
          </cell>
        </row>
        <row r="13041">
          <cell r="A13041" t="str">
            <v/>
          </cell>
          <cell r="B13041" t="str">
            <v/>
          </cell>
          <cell r="C13041">
            <v>0</v>
          </cell>
          <cell r="D13041" t="str">
            <v/>
          </cell>
          <cell r="E13041">
            <v>0</v>
          </cell>
          <cell r="F13041">
            <v>0</v>
          </cell>
          <cell r="G13041">
            <v>0</v>
          </cell>
        </row>
        <row r="13042">
          <cell r="A13042" t="str">
            <v/>
          </cell>
          <cell r="B13042" t="str">
            <v/>
          </cell>
          <cell r="C13042">
            <v>0</v>
          </cell>
          <cell r="D13042" t="str">
            <v/>
          </cell>
          <cell r="E13042">
            <v>0</v>
          </cell>
          <cell r="F13042">
            <v>0</v>
          </cell>
          <cell r="G13042">
            <v>0</v>
          </cell>
        </row>
        <row r="13043">
          <cell r="A13043" t="str">
            <v/>
          </cell>
          <cell r="B13043" t="str">
            <v/>
          </cell>
          <cell r="C13043">
            <v>0</v>
          </cell>
          <cell r="D13043" t="str">
            <v/>
          </cell>
          <cell r="E13043">
            <v>0</v>
          </cell>
          <cell r="F13043">
            <v>0</v>
          </cell>
          <cell r="G13043">
            <v>0</v>
          </cell>
        </row>
        <row r="13044">
          <cell r="A13044" t="str">
            <v/>
          </cell>
          <cell r="B13044" t="str">
            <v/>
          </cell>
          <cell r="C13044">
            <v>0</v>
          </cell>
          <cell r="D13044" t="str">
            <v/>
          </cell>
          <cell r="E13044">
            <v>0</v>
          </cell>
          <cell r="F13044">
            <v>0</v>
          </cell>
          <cell r="G13044">
            <v>0</v>
          </cell>
        </row>
        <row r="13045">
          <cell r="A13045" t="str">
            <v/>
          </cell>
          <cell r="B13045" t="str">
            <v/>
          </cell>
          <cell r="C13045">
            <v>0</v>
          </cell>
          <cell r="D13045" t="str">
            <v/>
          </cell>
          <cell r="E13045">
            <v>0</v>
          </cell>
          <cell r="F13045">
            <v>0</v>
          </cell>
          <cell r="G13045">
            <v>0</v>
          </cell>
        </row>
        <row r="13046">
          <cell r="A13046" t="str">
            <v/>
          </cell>
          <cell r="B13046" t="str">
            <v/>
          </cell>
          <cell r="C13046">
            <v>0</v>
          </cell>
          <cell r="D13046" t="str">
            <v/>
          </cell>
          <cell r="E13046">
            <v>0</v>
          </cell>
          <cell r="F13046">
            <v>0</v>
          </cell>
          <cell r="G13046">
            <v>0</v>
          </cell>
        </row>
        <row r="13047">
          <cell r="A13047">
            <v>0</v>
          </cell>
          <cell r="B13047">
            <v>0</v>
          </cell>
          <cell r="C13047">
            <v>0</v>
          </cell>
          <cell r="D13047">
            <v>0</v>
          </cell>
          <cell r="E13047">
            <v>0</v>
          </cell>
          <cell r="F13047" t="str">
            <v>Total C</v>
          </cell>
          <cell r="G13047">
            <v>0</v>
          </cell>
        </row>
        <row r="13048">
          <cell r="A13048">
            <v>0</v>
          </cell>
          <cell r="B13048">
            <v>0</v>
          </cell>
          <cell r="C13048">
            <v>0</v>
          </cell>
          <cell r="D13048">
            <v>0</v>
          </cell>
          <cell r="E13048">
            <v>0</v>
          </cell>
          <cell r="F13048">
            <v>0</v>
          </cell>
          <cell r="G13048">
            <v>0</v>
          </cell>
        </row>
        <row r="13049">
          <cell r="A13049" t="str">
            <v/>
          </cell>
          <cell r="B13049" t="str">
            <v/>
          </cell>
          <cell r="C13049">
            <v>0</v>
          </cell>
          <cell r="D13049" t="str">
            <v>Costo  Neto</v>
          </cell>
          <cell r="E13049">
            <v>0</v>
          </cell>
          <cell r="F13049" t="str">
            <v>Total D=A+B+C</v>
          </cell>
          <cell r="G13049">
            <v>0</v>
          </cell>
        </row>
        <row r="13051">
          <cell r="A13051" t="str">
            <v>ANALISIS DE PRECIOS</v>
          </cell>
          <cell r="B13051">
            <v>0</v>
          </cell>
          <cell r="C13051">
            <v>0</v>
          </cell>
          <cell r="D13051">
            <v>0</v>
          </cell>
          <cell r="E13051">
            <v>0</v>
          </cell>
          <cell r="F13051">
            <v>0</v>
          </cell>
          <cell r="G13051">
            <v>0</v>
          </cell>
        </row>
        <row r="13052">
          <cell r="A13052" t="str">
            <v>COMITENTE:</v>
          </cell>
          <cell r="B13052" t="str">
            <v>DIRECCIÓN DE ARQUITECTURA</v>
          </cell>
          <cell r="C13052">
            <v>0</v>
          </cell>
          <cell r="D13052">
            <v>0</v>
          </cell>
          <cell r="E13052">
            <v>0</v>
          </cell>
          <cell r="F13052">
            <v>0</v>
          </cell>
          <cell r="G13052">
            <v>0</v>
          </cell>
        </row>
        <row r="13053">
          <cell r="A13053" t="str">
            <v>CONTRATISTA:</v>
          </cell>
          <cell r="B13053" t="str">
            <v>FUNCIONALES SIGOP</v>
          </cell>
          <cell r="C13053">
            <v>0</v>
          </cell>
          <cell r="D13053">
            <v>0</v>
          </cell>
          <cell r="E13053">
            <v>0</v>
          </cell>
          <cell r="F13053">
            <v>0</v>
          </cell>
          <cell r="G13053">
            <v>0</v>
          </cell>
        </row>
        <row r="13054">
          <cell r="A13054" t="str">
            <v>OBRA:</v>
          </cell>
          <cell r="B13054" t="str">
            <v>PRUEBA PLANILLA DE MEDICION</v>
          </cell>
          <cell r="C13054">
            <v>0</v>
          </cell>
          <cell r="D13054">
            <v>0</v>
          </cell>
          <cell r="E13054">
            <v>0</v>
          </cell>
          <cell r="F13054" t="str">
            <v>PRECIOS A:</v>
          </cell>
          <cell r="G13054">
            <v>0</v>
          </cell>
        </row>
        <row r="13055">
          <cell r="A13055" t="str">
            <v>UBICACIÓN:</v>
          </cell>
          <cell r="B13055" t="str">
            <v>CENTRO CIVICO</v>
          </cell>
          <cell r="C13055">
            <v>0</v>
          </cell>
          <cell r="D13055">
            <v>0</v>
          </cell>
          <cell r="E13055">
            <v>0</v>
          </cell>
          <cell r="F13055">
            <v>0</v>
          </cell>
          <cell r="G13055">
            <v>0</v>
          </cell>
        </row>
        <row r="13056">
          <cell r="A13056" t="str">
            <v>RUBRO:</v>
          </cell>
          <cell r="B13056" t="str">
            <v/>
          </cell>
          <cell r="C13056" t="str">
            <v/>
          </cell>
          <cell r="D13056">
            <v>0</v>
          </cell>
          <cell r="E13056">
            <v>0</v>
          </cell>
          <cell r="F13056">
            <v>0</v>
          </cell>
          <cell r="G13056">
            <v>0</v>
          </cell>
        </row>
        <row r="13057">
          <cell r="A13057" t="str">
            <v>ITEM:</v>
          </cell>
          <cell r="B13057" t="str">
            <v/>
          </cell>
          <cell r="C13057" t="str">
            <v/>
          </cell>
          <cell r="D13057">
            <v>0</v>
          </cell>
          <cell r="E13057">
            <v>0</v>
          </cell>
          <cell r="F13057" t="str">
            <v>UNIDAD:</v>
          </cell>
          <cell r="G13057" t="str">
            <v/>
          </cell>
        </row>
        <row r="13058">
          <cell r="A13058">
            <v>0</v>
          </cell>
          <cell r="B13058">
            <v>0</v>
          </cell>
          <cell r="C13058">
            <v>0</v>
          </cell>
          <cell r="D13058">
            <v>0</v>
          </cell>
          <cell r="E13058">
            <v>0</v>
          </cell>
          <cell r="F13058">
            <v>0</v>
          </cell>
          <cell r="G13058">
            <v>0</v>
          </cell>
        </row>
        <row r="13059">
          <cell r="A13059" t="str">
            <v>DATOS REDETERMINACION</v>
          </cell>
          <cell r="B13059">
            <v>0</v>
          </cell>
          <cell r="C13059" t="str">
            <v>DESIGNACION</v>
          </cell>
          <cell r="D13059" t="str">
            <v>U</v>
          </cell>
          <cell r="E13059" t="str">
            <v>Cantidad</v>
          </cell>
          <cell r="F13059" t="str">
            <v>$ Unitarios</v>
          </cell>
          <cell r="G13059" t="str">
            <v>$ Parcial</v>
          </cell>
        </row>
        <row r="13060">
          <cell r="A13060" t="str">
            <v>CÓDIGO</v>
          </cell>
          <cell r="B13060" t="str">
            <v>DESCRIPCIÓN</v>
          </cell>
          <cell r="C13060">
            <v>0</v>
          </cell>
          <cell r="D13060">
            <v>0</v>
          </cell>
          <cell r="E13060">
            <v>0</v>
          </cell>
          <cell r="F13060">
            <v>0</v>
          </cell>
          <cell r="G13060">
            <v>0</v>
          </cell>
        </row>
        <row r="13061">
          <cell r="A13061">
            <v>0</v>
          </cell>
          <cell r="B13061">
            <v>0</v>
          </cell>
          <cell r="C13061" t="str">
            <v>A - MATERIALES</v>
          </cell>
          <cell r="D13061">
            <v>0</v>
          </cell>
          <cell r="E13061">
            <v>0</v>
          </cell>
          <cell r="F13061">
            <v>0</v>
          </cell>
          <cell r="G13061">
            <v>0</v>
          </cell>
        </row>
        <row r="13062">
          <cell r="A13062" t="str">
            <v/>
          </cell>
          <cell r="B13062" t="str">
            <v/>
          </cell>
          <cell r="C13062">
            <v>0</v>
          </cell>
          <cell r="D13062" t="str">
            <v/>
          </cell>
          <cell r="E13062">
            <v>0</v>
          </cell>
          <cell r="F13062">
            <v>0</v>
          </cell>
          <cell r="G13062">
            <v>0</v>
          </cell>
        </row>
        <row r="13063">
          <cell r="A13063" t="str">
            <v/>
          </cell>
          <cell r="B13063" t="str">
            <v/>
          </cell>
          <cell r="C13063">
            <v>0</v>
          </cell>
          <cell r="D13063" t="str">
            <v/>
          </cell>
          <cell r="E13063">
            <v>0</v>
          </cell>
          <cell r="F13063">
            <v>0</v>
          </cell>
          <cell r="G13063">
            <v>0</v>
          </cell>
        </row>
        <row r="13064">
          <cell r="A13064" t="str">
            <v/>
          </cell>
          <cell r="B13064" t="str">
            <v/>
          </cell>
          <cell r="C13064">
            <v>0</v>
          </cell>
          <cell r="D13064" t="str">
            <v/>
          </cell>
          <cell r="E13064">
            <v>0</v>
          </cell>
          <cell r="F13064">
            <v>0</v>
          </cell>
          <cell r="G13064">
            <v>0</v>
          </cell>
        </row>
        <row r="13065">
          <cell r="A13065" t="str">
            <v/>
          </cell>
          <cell r="B13065" t="str">
            <v/>
          </cell>
          <cell r="C13065">
            <v>0</v>
          </cell>
          <cell r="D13065" t="str">
            <v/>
          </cell>
          <cell r="E13065">
            <v>0</v>
          </cell>
          <cell r="F13065">
            <v>0</v>
          </cell>
          <cell r="G13065">
            <v>0</v>
          </cell>
        </row>
        <row r="13066">
          <cell r="A13066" t="str">
            <v/>
          </cell>
          <cell r="B13066" t="str">
            <v/>
          </cell>
          <cell r="C13066">
            <v>0</v>
          </cell>
          <cell r="D13066" t="str">
            <v/>
          </cell>
          <cell r="E13066">
            <v>0</v>
          </cell>
          <cell r="F13066">
            <v>0</v>
          </cell>
          <cell r="G13066">
            <v>0</v>
          </cell>
        </row>
        <row r="13067">
          <cell r="A13067" t="str">
            <v/>
          </cell>
          <cell r="B13067" t="str">
            <v/>
          </cell>
          <cell r="C13067">
            <v>0</v>
          </cell>
          <cell r="D13067" t="str">
            <v/>
          </cell>
          <cell r="E13067">
            <v>0</v>
          </cell>
          <cell r="F13067">
            <v>0</v>
          </cell>
          <cell r="G13067">
            <v>0</v>
          </cell>
        </row>
        <row r="13068">
          <cell r="A13068" t="str">
            <v/>
          </cell>
          <cell r="B13068" t="str">
            <v/>
          </cell>
          <cell r="C13068">
            <v>0</v>
          </cell>
          <cell r="D13068" t="str">
            <v/>
          </cell>
          <cell r="E13068">
            <v>0</v>
          </cell>
          <cell r="F13068">
            <v>0</v>
          </cell>
          <cell r="G13068">
            <v>0</v>
          </cell>
        </row>
        <row r="13069">
          <cell r="A13069" t="str">
            <v/>
          </cell>
          <cell r="B13069" t="str">
            <v/>
          </cell>
          <cell r="C13069">
            <v>0</v>
          </cell>
          <cell r="D13069" t="str">
            <v/>
          </cell>
          <cell r="E13069">
            <v>0</v>
          </cell>
          <cell r="F13069">
            <v>0</v>
          </cell>
          <cell r="G13069">
            <v>0</v>
          </cell>
        </row>
        <row r="13070">
          <cell r="A13070" t="str">
            <v/>
          </cell>
          <cell r="B13070" t="str">
            <v/>
          </cell>
          <cell r="C13070">
            <v>0</v>
          </cell>
          <cell r="D13070" t="str">
            <v/>
          </cell>
          <cell r="E13070">
            <v>0</v>
          </cell>
          <cell r="F13070">
            <v>0</v>
          </cell>
          <cell r="G13070">
            <v>0</v>
          </cell>
        </row>
        <row r="13071">
          <cell r="A13071" t="str">
            <v/>
          </cell>
          <cell r="B13071" t="str">
            <v/>
          </cell>
          <cell r="C13071">
            <v>0</v>
          </cell>
          <cell r="D13071" t="str">
            <v/>
          </cell>
          <cell r="E13071">
            <v>0</v>
          </cell>
          <cell r="F13071">
            <v>0</v>
          </cell>
          <cell r="G13071">
            <v>0</v>
          </cell>
        </row>
        <row r="13072">
          <cell r="A13072" t="str">
            <v/>
          </cell>
          <cell r="B13072" t="str">
            <v/>
          </cell>
          <cell r="C13072">
            <v>0</v>
          </cell>
          <cell r="D13072" t="str">
            <v/>
          </cell>
          <cell r="E13072">
            <v>0</v>
          </cell>
          <cell r="F13072">
            <v>0</v>
          </cell>
          <cell r="G13072">
            <v>0</v>
          </cell>
        </row>
        <row r="13073">
          <cell r="A13073" t="str">
            <v/>
          </cell>
          <cell r="B13073" t="str">
            <v/>
          </cell>
          <cell r="C13073">
            <v>0</v>
          </cell>
          <cell r="D13073" t="str">
            <v/>
          </cell>
          <cell r="E13073">
            <v>0</v>
          </cell>
          <cell r="F13073">
            <v>0</v>
          </cell>
          <cell r="G13073">
            <v>0</v>
          </cell>
        </row>
        <row r="13074">
          <cell r="A13074" t="str">
            <v/>
          </cell>
          <cell r="B13074" t="str">
            <v/>
          </cell>
          <cell r="C13074">
            <v>0</v>
          </cell>
          <cell r="D13074" t="str">
            <v/>
          </cell>
          <cell r="E13074">
            <v>0</v>
          </cell>
          <cell r="F13074">
            <v>0</v>
          </cell>
          <cell r="G13074">
            <v>0</v>
          </cell>
        </row>
        <row r="13075">
          <cell r="A13075" t="str">
            <v/>
          </cell>
          <cell r="B13075" t="str">
            <v/>
          </cell>
          <cell r="C13075">
            <v>0</v>
          </cell>
          <cell r="D13075" t="str">
            <v/>
          </cell>
          <cell r="E13075">
            <v>0</v>
          </cell>
          <cell r="F13075">
            <v>0</v>
          </cell>
          <cell r="G13075">
            <v>0</v>
          </cell>
        </row>
        <row r="13076">
          <cell r="A13076">
            <v>0</v>
          </cell>
          <cell r="B13076">
            <v>0</v>
          </cell>
          <cell r="C13076">
            <v>0</v>
          </cell>
          <cell r="D13076">
            <v>0</v>
          </cell>
          <cell r="E13076">
            <v>0</v>
          </cell>
          <cell r="F13076" t="str">
            <v>Total A</v>
          </cell>
          <cell r="G13076">
            <v>0</v>
          </cell>
        </row>
        <row r="13077">
          <cell r="A13077">
            <v>0</v>
          </cell>
          <cell r="B13077">
            <v>0</v>
          </cell>
          <cell r="C13077" t="str">
            <v>B - MANO DE OBRA</v>
          </cell>
          <cell r="D13077">
            <v>0</v>
          </cell>
          <cell r="E13077">
            <v>0</v>
          </cell>
          <cell r="F13077">
            <v>0</v>
          </cell>
          <cell r="G13077">
            <v>0</v>
          </cell>
        </row>
        <row r="13078">
          <cell r="A13078" t="str">
            <v/>
          </cell>
          <cell r="B13078">
            <v>0</v>
          </cell>
          <cell r="C13078">
            <v>0</v>
          </cell>
          <cell r="D13078" t="str">
            <v/>
          </cell>
          <cell r="E13078">
            <v>0</v>
          </cell>
          <cell r="F13078">
            <v>0</v>
          </cell>
          <cell r="G13078">
            <v>0</v>
          </cell>
        </row>
        <row r="13079">
          <cell r="A13079" t="str">
            <v/>
          </cell>
          <cell r="B13079">
            <v>0</v>
          </cell>
          <cell r="C13079">
            <v>0</v>
          </cell>
          <cell r="D13079" t="str">
            <v/>
          </cell>
          <cell r="E13079">
            <v>0</v>
          </cell>
          <cell r="F13079">
            <v>0</v>
          </cell>
          <cell r="G13079">
            <v>0</v>
          </cell>
        </row>
        <row r="13080">
          <cell r="A13080" t="str">
            <v/>
          </cell>
          <cell r="B13080">
            <v>0</v>
          </cell>
          <cell r="C13080">
            <v>0</v>
          </cell>
          <cell r="D13080" t="str">
            <v/>
          </cell>
          <cell r="E13080">
            <v>0</v>
          </cell>
          <cell r="F13080">
            <v>0</v>
          </cell>
          <cell r="G13080">
            <v>0</v>
          </cell>
        </row>
        <row r="13081">
          <cell r="A13081" t="str">
            <v/>
          </cell>
          <cell r="B13081">
            <v>0</v>
          </cell>
          <cell r="C13081">
            <v>0</v>
          </cell>
          <cell r="D13081" t="str">
            <v/>
          </cell>
          <cell r="E13081">
            <v>0</v>
          </cell>
          <cell r="F13081">
            <v>0</v>
          </cell>
          <cell r="G13081">
            <v>0</v>
          </cell>
        </row>
        <row r="13082">
          <cell r="A13082" t="str">
            <v/>
          </cell>
          <cell r="B13082">
            <v>0</v>
          </cell>
          <cell r="C13082">
            <v>0</v>
          </cell>
          <cell r="D13082" t="str">
            <v/>
          </cell>
          <cell r="E13082">
            <v>0</v>
          </cell>
          <cell r="F13082">
            <v>0</v>
          </cell>
          <cell r="G13082">
            <v>0</v>
          </cell>
        </row>
        <row r="13083">
          <cell r="A13083" t="str">
            <v/>
          </cell>
          <cell r="B13083">
            <v>0</v>
          </cell>
          <cell r="C13083">
            <v>0</v>
          </cell>
          <cell r="D13083" t="str">
            <v/>
          </cell>
          <cell r="E13083">
            <v>0</v>
          </cell>
          <cell r="F13083">
            <v>0</v>
          </cell>
          <cell r="G13083">
            <v>0</v>
          </cell>
        </row>
        <row r="13084">
          <cell r="A13084" t="str">
            <v/>
          </cell>
          <cell r="B13084">
            <v>0</v>
          </cell>
          <cell r="C13084">
            <v>0</v>
          </cell>
          <cell r="D13084" t="str">
            <v/>
          </cell>
          <cell r="E13084">
            <v>0</v>
          </cell>
          <cell r="F13084">
            <v>0</v>
          </cell>
          <cell r="G13084">
            <v>0</v>
          </cell>
        </row>
        <row r="13085">
          <cell r="A13085" t="str">
            <v/>
          </cell>
          <cell r="B13085">
            <v>0</v>
          </cell>
          <cell r="C13085">
            <v>0</v>
          </cell>
          <cell r="D13085" t="str">
            <v/>
          </cell>
          <cell r="E13085">
            <v>0</v>
          </cell>
          <cell r="F13085">
            <v>0</v>
          </cell>
          <cell r="G13085">
            <v>0</v>
          </cell>
        </row>
        <row r="13086">
          <cell r="A13086">
            <v>0</v>
          </cell>
          <cell r="B13086">
            <v>0</v>
          </cell>
          <cell r="C13086">
            <v>0</v>
          </cell>
          <cell r="D13086">
            <v>0</v>
          </cell>
          <cell r="E13086">
            <v>0</v>
          </cell>
          <cell r="F13086" t="str">
            <v>Total B</v>
          </cell>
          <cell r="G13086">
            <v>0</v>
          </cell>
        </row>
        <row r="13087">
          <cell r="A13087">
            <v>0</v>
          </cell>
          <cell r="B13087">
            <v>0</v>
          </cell>
          <cell r="C13087" t="str">
            <v>C - EQUIPOS</v>
          </cell>
          <cell r="D13087">
            <v>0</v>
          </cell>
          <cell r="E13087">
            <v>0</v>
          </cell>
          <cell r="F13087">
            <v>0</v>
          </cell>
          <cell r="G13087">
            <v>0</v>
          </cell>
        </row>
        <row r="13088">
          <cell r="A13088" t="str">
            <v/>
          </cell>
          <cell r="B13088" t="str">
            <v/>
          </cell>
          <cell r="C13088">
            <v>0</v>
          </cell>
          <cell r="D13088" t="str">
            <v/>
          </cell>
          <cell r="E13088">
            <v>0</v>
          </cell>
          <cell r="F13088">
            <v>0</v>
          </cell>
          <cell r="G13088">
            <v>0</v>
          </cell>
        </row>
        <row r="13089">
          <cell r="A13089" t="str">
            <v/>
          </cell>
          <cell r="B13089" t="str">
            <v/>
          </cell>
          <cell r="C13089">
            <v>0</v>
          </cell>
          <cell r="D13089" t="str">
            <v/>
          </cell>
          <cell r="E13089">
            <v>0</v>
          </cell>
          <cell r="F13089">
            <v>0</v>
          </cell>
          <cell r="G13089">
            <v>0</v>
          </cell>
        </row>
        <row r="13090">
          <cell r="A13090" t="str">
            <v/>
          </cell>
          <cell r="B13090" t="str">
            <v/>
          </cell>
          <cell r="C13090">
            <v>0</v>
          </cell>
          <cell r="D13090" t="str">
            <v/>
          </cell>
          <cell r="E13090">
            <v>0</v>
          </cell>
          <cell r="F13090">
            <v>0</v>
          </cell>
          <cell r="G13090">
            <v>0</v>
          </cell>
        </row>
        <row r="13091">
          <cell r="A13091" t="str">
            <v/>
          </cell>
          <cell r="B13091" t="str">
            <v/>
          </cell>
          <cell r="C13091">
            <v>0</v>
          </cell>
          <cell r="D13091" t="str">
            <v/>
          </cell>
          <cell r="E13091">
            <v>0</v>
          </cell>
          <cell r="F13091">
            <v>0</v>
          </cell>
          <cell r="G13091">
            <v>0</v>
          </cell>
        </row>
        <row r="13092">
          <cell r="A13092" t="str">
            <v/>
          </cell>
          <cell r="B13092" t="str">
            <v/>
          </cell>
          <cell r="C13092">
            <v>0</v>
          </cell>
          <cell r="D13092" t="str">
            <v/>
          </cell>
          <cell r="E13092">
            <v>0</v>
          </cell>
          <cell r="F13092">
            <v>0</v>
          </cell>
          <cell r="G13092">
            <v>0</v>
          </cell>
        </row>
        <row r="13093">
          <cell r="A13093" t="str">
            <v/>
          </cell>
          <cell r="B13093" t="str">
            <v/>
          </cell>
          <cell r="C13093">
            <v>0</v>
          </cell>
          <cell r="D13093" t="str">
            <v/>
          </cell>
          <cell r="E13093">
            <v>0</v>
          </cell>
          <cell r="F13093">
            <v>0</v>
          </cell>
          <cell r="G13093">
            <v>0</v>
          </cell>
        </row>
        <row r="13094">
          <cell r="A13094" t="str">
            <v/>
          </cell>
          <cell r="B13094" t="str">
            <v/>
          </cell>
          <cell r="C13094">
            <v>0</v>
          </cell>
          <cell r="D13094" t="str">
            <v/>
          </cell>
          <cell r="E13094">
            <v>0</v>
          </cell>
          <cell r="F13094">
            <v>0</v>
          </cell>
          <cell r="G13094">
            <v>0</v>
          </cell>
        </row>
        <row r="13095">
          <cell r="A13095" t="str">
            <v/>
          </cell>
          <cell r="B13095" t="str">
            <v/>
          </cell>
          <cell r="C13095">
            <v>0</v>
          </cell>
          <cell r="D13095" t="str">
            <v/>
          </cell>
          <cell r="E13095">
            <v>0</v>
          </cell>
          <cell r="F13095">
            <v>0</v>
          </cell>
          <cell r="G13095">
            <v>0</v>
          </cell>
        </row>
        <row r="13096">
          <cell r="A13096" t="str">
            <v/>
          </cell>
          <cell r="B13096" t="str">
            <v/>
          </cell>
          <cell r="C13096">
            <v>0</v>
          </cell>
          <cell r="D13096" t="str">
            <v/>
          </cell>
          <cell r="E13096">
            <v>0</v>
          </cell>
          <cell r="F13096">
            <v>0</v>
          </cell>
          <cell r="G13096">
            <v>0</v>
          </cell>
        </row>
        <row r="13097">
          <cell r="A13097">
            <v>0</v>
          </cell>
          <cell r="B13097">
            <v>0</v>
          </cell>
          <cell r="C13097">
            <v>0</v>
          </cell>
          <cell r="D13097">
            <v>0</v>
          </cell>
          <cell r="E13097">
            <v>0</v>
          </cell>
          <cell r="F13097" t="str">
            <v>Total C</v>
          </cell>
          <cell r="G13097">
            <v>0</v>
          </cell>
        </row>
        <row r="13098">
          <cell r="A13098">
            <v>0</v>
          </cell>
          <cell r="B13098">
            <v>0</v>
          </cell>
          <cell r="C13098">
            <v>0</v>
          </cell>
          <cell r="D13098">
            <v>0</v>
          </cell>
          <cell r="E13098">
            <v>0</v>
          </cell>
          <cell r="F13098">
            <v>0</v>
          </cell>
          <cell r="G13098">
            <v>0</v>
          </cell>
        </row>
        <row r="13099">
          <cell r="A13099" t="str">
            <v/>
          </cell>
          <cell r="B13099" t="str">
            <v/>
          </cell>
          <cell r="C13099">
            <v>0</v>
          </cell>
          <cell r="D13099" t="str">
            <v>Costo  Neto</v>
          </cell>
          <cell r="E13099">
            <v>0</v>
          </cell>
          <cell r="F13099" t="str">
            <v>Total D=A+B+C</v>
          </cell>
          <cell r="G13099">
            <v>0</v>
          </cell>
        </row>
        <row r="13101">
          <cell r="A13101" t="str">
            <v>ANALISIS DE PRECIOS</v>
          </cell>
          <cell r="B13101">
            <v>0</v>
          </cell>
          <cell r="C13101">
            <v>0</v>
          </cell>
          <cell r="D13101">
            <v>0</v>
          </cell>
          <cell r="E13101">
            <v>0</v>
          </cell>
          <cell r="F13101">
            <v>0</v>
          </cell>
          <cell r="G13101">
            <v>0</v>
          </cell>
        </row>
        <row r="13102">
          <cell r="A13102" t="str">
            <v>COMITENTE:</v>
          </cell>
          <cell r="B13102" t="str">
            <v>DIRECCIÓN DE ARQUITECTURA</v>
          </cell>
          <cell r="C13102">
            <v>0</v>
          </cell>
          <cell r="D13102">
            <v>0</v>
          </cell>
          <cell r="E13102">
            <v>0</v>
          </cell>
          <cell r="F13102">
            <v>0</v>
          </cell>
          <cell r="G13102">
            <v>0</v>
          </cell>
        </row>
        <row r="13103">
          <cell r="A13103" t="str">
            <v>CONTRATISTA:</v>
          </cell>
          <cell r="B13103" t="str">
            <v>FUNCIONALES SIGOP</v>
          </cell>
          <cell r="C13103">
            <v>0</v>
          </cell>
          <cell r="D13103">
            <v>0</v>
          </cell>
          <cell r="E13103">
            <v>0</v>
          </cell>
          <cell r="F13103">
            <v>0</v>
          </cell>
          <cell r="G13103">
            <v>0</v>
          </cell>
        </row>
        <row r="13104">
          <cell r="A13104" t="str">
            <v>OBRA:</v>
          </cell>
          <cell r="B13104" t="str">
            <v>PRUEBA PLANILLA DE MEDICION</v>
          </cell>
          <cell r="C13104">
            <v>0</v>
          </cell>
          <cell r="D13104">
            <v>0</v>
          </cell>
          <cell r="E13104">
            <v>0</v>
          </cell>
          <cell r="F13104" t="str">
            <v>PRECIOS A:</v>
          </cell>
          <cell r="G13104">
            <v>0</v>
          </cell>
        </row>
        <row r="13105">
          <cell r="A13105" t="str">
            <v>UBICACIÓN:</v>
          </cell>
          <cell r="B13105" t="str">
            <v>CENTRO CIVICO</v>
          </cell>
          <cell r="C13105">
            <v>0</v>
          </cell>
          <cell r="D13105">
            <v>0</v>
          </cell>
          <cell r="E13105">
            <v>0</v>
          </cell>
          <cell r="F13105">
            <v>0</v>
          </cell>
          <cell r="G13105">
            <v>0</v>
          </cell>
        </row>
        <row r="13106">
          <cell r="A13106" t="str">
            <v>RUBRO:</v>
          </cell>
          <cell r="B13106" t="str">
            <v/>
          </cell>
          <cell r="C13106" t="str">
            <v/>
          </cell>
          <cell r="D13106">
            <v>0</v>
          </cell>
          <cell r="E13106">
            <v>0</v>
          </cell>
          <cell r="F13106">
            <v>0</v>
          </cell>
          <cell r="G13106">
            <v>0</v>
          </cell>
        </row>
        <row r="13107">
          <cell r="A13107" t="str">
            <v>ITEM:</v>
          </cell>
          <cell r="B13107" t="str">
            <v/>
          </cell>
          <cell r="C13107" t="str">
            <v/>
          </cell>
          <cell r="D13107">
            <v>0</v>
          </cell>
          <cell r="E13107">
            <v>0</v>
          </cell>
          <cell r="F13107" t="str">
            <v>UNIDAD:</v>
          </cell>
          <cell r="G13107" t="str">
            <v/>
          </cell>
        </row>
        <row r="13108">
          <cell r="A13108">
            <v>0</v>
          </cell>
          <cell r="B13108">
            <v>0</v>
          </cell>
          <cell r="C13108">
            <v>0</v>
          </cell>
          <cell r="D13108">
            <v>0</v>
          </cell>
          <cell r="E13108">
            <v>0</v>
          </cell>
          <cell r="F13108">
            <v>0</v>
          </cell>
          <cell r="G13108">
            <v>0</v>
          </cell>
        </row>
        <row r="13109">
          <cell r="A13109" t="str">
            <v>DATOS REDETERMINACION</v>
          </cell>
          <cell r="B13109">
            <v>0</v>
          </cell>
          <cell r="C13109" t="str">
            <v>DESIGNACION</v>
          </cell>
          <cell r="D13109" t="str">
            <v>U</v>
          </cell>
          <cell r="E13109" t="str">
            <v>Cantidad</v>
          </cell>
          <cell r="F13109" t="str">
            <v>$ Unitarios</v>
          </cell>
          <cell r="G13109" t="str">
            <v>$ Parcial</v>
          </cell>
        </row>
        <row r="13110">
          <cell r="A13110" t="str">
            <v>CÓDIGO</v>
          </cell>
          <cell r="B13110" t="str">
            <v>DESCRIPCIÓN</v>
          </cell>
          <cell r="C13110">
            <v>0</v>
          </cell>
          <cell r="D13110">
            <v>0</v>
          </cell>
          <cell r="E13110">
            <v>0</v>
          </cell>
          <cell r="F13110">
            <v>0</v>
          </cell>
          <cell r="G13110">
            <v>0</v>
          </cell>
        </row>
        <row r="13111">
          <cell r="A13111">
            <v>0</v>
          </cell>
          <cell r="B13111">
            <v>0</v>
          </cell>
          <cell r="C13111" t="str">
            <v>A - MATERIALES</v>
          </cell>
          <cell r="D13111">
            <v>0</v>
          </cell>
          <cell r="E13111">
            <v>0</v>
          </cell>
          <cell r="F13111">
            <v>0</v>
          </cell>
          <cell r="G13111">
            <v>0</v>
          </cell>
        </row>
        <row r="13112">
          <cell r="A13112" t="str">
            <v/>
          </cell>
          <cell r="B13112" t="str">
            <v/>
          </cell>
          <cell r="C13112">
            <v>0</v>
          </cell>
          <cell r="D13112" t="str">
            <v/>
          </cell>
          <cell r="E13112">
            <v>0</v>
          </cell>
          <cell r="F13112">
            <v>0</v>
          </cell>
          <cell r="G13112">
            <v>0</v>
          </cell>
        </row>
        <row r="13113">
          <cell r="A13113" t="str">
            <v/>
          </cell>
          <cell r="B13113" t="str">
            <v/>
          </cell>
          <cell r="C13113">
            <v>0</v>
          </cell>
          <cell r="D13113" t="str">
            <v/>
          </cell>
          <cell r="E13113">
            <v>0</v>
          </cell>
          <cell r="F13113">
            <v>0</v>
          </cell>
          <cell r="G13113">
            <v>0</v>
          </cell>
        </row>
        <row r="13114">
          <cell r="A13114" t="str">
            <v/>
          </cell>
          <cell r="B13114" t="str">
            <v/>
          </cell>
          <cell r="C13114">
            <v>0</v>
          </cell>
          <cell r="D13114" t="str">
            <v/>
          </cell>
          <cell r="E13114">
            <v>0</v>
          </cell>
          <cell r="F13114">
            <v>0</v>
          </cell>
          <cell r="G13114">
            <v>0</v>
          </cell>
        </row>
        <row r="13115">
          <cell r="A13115" t="str">
            <v/>
          </cell>
          <cell r="B13115" t="str">
            <v/>
          </cell>
          <cell r="C13115">
            <v>0</v>
          </cell>
          <cell r="D13115" t="str">
            <v/>
          </cell>
          <cell r="E13115">
            <v>0</v>
          </cell>
          <cell r="F13115">
            <v>0</v>
          </cell>
          <cell r="G13115">
            <v>0</v>
          </cell>
        </row>
        <row r="13116">
          <cell r="A13116" t="str">
            <v/>
          </cell>
          <cell r="B13116" t="str">
            <v/>
          </cell>
          <cell r="C13116">
            <v>0</v>
          </cell>
          <cell r="D13116" t="str">
            <v/>
          </cell>
          <cell r="E13116">
            <v>0</v>
          </cell>
          <cell r="F13116">
            <v>0</v>
          </cell>
          <cell r="G13116">
            <v>0</v>
          </cell>
        </row>
        <row r="13117">
          <cell r="A13117" t="str">
            <v/>
          </cell>
          <cell r="B13117" t="str">
            <v/>
          </cell>
          <cell r="C13117">
            <v>0</v>
          </cell>
          <cell r="D13117" t="str">
            <v/>
          </cell>
          <cell r="E13117">
            <v>0</v>
          </cell>
          <cell r="F13117">
            <v>0</v>
          </cell>
          <cell r="G13117">
            <v>0</v>
          </cell>
        </row>
        <row r="13118">
          <cell r="A13118" t="str">
            <v/>
          </cell>
          <cell r="B13118" t="str">
            <v/>
          </cell>
          <cell r="C13118">
            <v>0</v>
          </cell>
          <cell r="D13118" t="str">
            <v/>
          </cell>
          <cell r="E13118">
            <v>0</v>
          </cell>
          <cell r="F13118">
            <v>0</v>
          </cell>
          <cell r="G13118">
            <v>0</v>
          </cell>
        </row>
        <row r="13119">
          <cell r="A13119" t="str">
            <v/>
          </cell>
          <cell r="B13119" t="str">
            <v/>
          </cell>
          <cell r="C13119">
            <v>0</v>
          </cell>
          <cell r="D13119" t="str">
            <v/>
          </cell>
          <cell r="E13119">
            <v>0</v>
          </cell>
          <cell r="F13119">
            <v>0</v>
          </cell>
          <cell r="G13119">
            <v>0</v>
          </cell>
        </row>
        <row r="13120">
          <cell r="A13120" t="str">
            <v/>
          </cell>
          <cell r="B13120" t="str">
            <v/>
          </cell>
          <cell r="C13120">
            <v>0</v>
          </cell>
          <cell r="D13120" t="str">
            <v/>
          </cell>
          <cell r="E13120">
            <v>0</v>
          </cell>
          <cell r="F13120">
            <v>0</v>
          </cell>
          <cell r="G13120">
            <v>0</v>
          </cell>
        </row>
        <row r="13121">
          <cell r="A13121" t="str">
            <v/>
          </cell>
          <cell r="B13121" t="str">
            <v/>
          </cell>
          <cell r="C13121">
            <v>0</v>
          </cell>
          <cell r="D13121" t="str">
            <v/>
          </cell>
          <cell r="E13121">
            <v>0</v>
          </cell>
          <cell r="F13121">
            <v>0</v>
          </cell>
          <cell r="G13121">
            <v>0</v>
          </cell>
        </row>
        <row r="13122">
          <cell r="A13122" t="str">
            <v/>
          </cell>
          <cell r="B13122" t="str">
            <v/>
          </cell>
          <cell r="C13122">
            <v>0</v>
          </cell>
          <cell r="D13122" t="str">
            <v/>
          </cell>
          <cell r="E13122">
            <v>0</v>
          </cell>
          <cell r="F13122">
            <v>0</v>
          </cell>
          <cell r="G13122">
            <v>0</v>
          </cell>
        </row>
        <row r="13123">
          <cell r="A13123" t="str">
            <v/>
          </cell>
          <cell r="B13123" t="str">
            <v/>
          </cell>
          <cell r="C13123">
            <v>0</v>
          </cell>
          <cell r="D13123" t="str">
            <v/>
          </cell>
          <cell r="E13123">
            <v>0</v>
          </cell>
          <cell r="F13123">
            <v>0</v>
          </cell>
          <cell r="G13123">
            <v>0</v>
          </cell>
        </row>
        <row r="13124">
          <cell r="A13124" t="str">
            <v/>
          </cell>
          <cell r="B13124" t="str">
            <v/>
          </cell>
          <cell r="C13124">
            <v>0</v>
          </cell>
          <cell r="D13124" t="str">
            <v/>
          </cell>
          <cell r="E13124">
            <v>0</v>
          </cell>
          <cell r="F13124">
            <v>0</v>
          </cell>
          <cell r="G13124">
            <v>0</v>
          </cell>
        </row>
        <row r="13125">
          <cell r="A13125" t="str">
            <v/>
          </cell>
          <cell r="B13125" t="str">
            <v/>
          </cell>
          <cell r="C13125">
            <v>0</v>
          </cell>
          <cell r="D13125" t="str">
            <v/>
          </cell>
          <cell r="E13125">
            <v>0</v>
          </cell>
          <cell r="F13125">
            <v>0</v>
          </cell>
          <cell r="G13125">
            <v>0</v>
          </cell>
        </row>
        <row r="13126">
          <cell r="A13126">
            <v>0</v>
          </cell>
          <cell r="B13126">
            <v>0</v>
          </cell>
          <cell r="C13126">
            <v>0</v>
          </cell>
          <cell r="D13126">
            <v>0</v>
          </cell>
          <cell r="E13126">
            <v>0</v>
          </cell>
          <cell r="F13126" t="str">
            <v>Total A</v>
          </cell>
          <cell r="G13126">
            <v>0</v>
          </cell>
        </row>
        <row r="13127">
          <cell r="A13127">
            <v>0</v>
          </cell>
          <cell r="B13127">
            <v>0</v>
          </cell>
          <cell r="C13127" t="str">
            <v>B - MANO DE OBRA</v>
          </cell>
          <cell r="D13127">
            <v>0</v>
          </cell>
          <cell r="E13127">
            <v>0</v>
          </cell>
          <cell r="F13127">
            <v>0</v>
          </cell>
          <cell r="G13127">
            <v>0</v>
          </cell>
        </row>
        <row r="13128">
          <cell r="A13128" t="str">
            <v/>
          </cell>
          <cell r="B13128">
            <v>0</v>
          </cell>
          <cell r="C13128">
            <v>0</v>
          </cell>
          <cell r="D13128" t="str">
            <v/>
          </cell>
          <cell r="E13128">
            <v>0</v>
          </cell>
          <cell r="F13128">
            <v>0</v>
          </cell>
          <cell r="G13128">
            <v>0</v>
          </cell>
        </row>
        <row r="13129">
          <cell r="A13129" t="str">
            <v/>
          </cell>
          <cell r="B13129">
            <v>0</v>
          </cell>
          <cell r="C13129">
            <v>0</v>
          </cell>
          <cell r="D13129" t="str">
            <v/>
          </cell>
          <cell r="E13129">
            <v>0</v>
          </cell>
          <cell r="F13129">
            <v>0</v>
          </cell>
          <cell r="G13129">
            <v>0</v>
          </cell>
        </row>
        <row r="13130">
          <cell r="A13130" t="str">
            <v/>
          </cell>
          <cell r="B13130">
            <v>0</v>
          </cell>
          <cell r="C13130">
            <v>0</v>
          </cell>
          <cell r="D13130" t="str">
            <v/>
          </cell>
          <cell r="E13130">
            <v>0</v>
          </cell>
          <cell r="F13130">
            <v>0</v>
          </cell>
          <cell r="G13130">
            <v>0</v>
          </cell>
        </row>
        <row r="13131">
          <cell r="A13131" t="str">
            <v/>
          </cell>
          <cell r="B13131">
            <v>0</v>
          </cell>
          <cell r="C13131">
            <v>0</v>
          </cell>
          <cell r="D13131" t="str">
            <v/>
          </cell>
          <cell r="E13131">
            <v>0</v>
          </cell>
          <cell r="F13131">
            <v>0</v>
          </cell>
          <cell r="G13131">
            <v>0</v>
          </cell>
        </row>
        <row r="13132">
          <cell r="A13132" t="str">
            <v/>
          </cell>
          <cell r="B13132">
            <v>0</v>
          </cell>
          <cell r="C13132">
            <v>0</v>
          </cell>
          <cell r="D13132" t="str">
            <v/>
          </cell>
          <cell r="E13132">
            <v>0</v>
          </cell>
          <cell r="F13132">
            <v>0</v>
          </cell>
          <cell r="G13132">
            <v>0</v>
          </cell>
        </row>
        <row r="13133">
          <cell r="A13133" t="str">
            <v/>
          </cell>
          <cell r="B13133">
            <v>0</v>
          </cell>
          <cell r="C13133">
            <v>0</v>
          </cell>
          <cell r="D13133" t="str">
            <v/>
          </cell>
          <cell r="E13133">
            <v>0</v>
          </cell>
          <cell r="F13133">
            <v>0</v>
          </cell>
          <cell r="G13133">
            <v>0</v>
          </cell>
        </row>
        <row r="13134">
          <cell r="A13134" t="str">
            <v/>
          </cell>
          <cell r="B13134">
            <v>0</v>
          </cell>
          <cell r="C13134">
            <v>0</v>
          </cell>
          <cell r="D13134" t="str">
            <v/>
          </cell>
          <cell r="E13134">
            <v>0</v>
          </cell>
          <cell r="F13134">
            <v>0</v>
          </cell>
          <cell r="G13134">
            <v>0</v>
          </cell>
        </row>
        <row r="13135">
          <cell r="A13135" t="str">
            <v/>
          </cell>
          <cell r="B13135">
            <v>0</v>
          </cell>
          <cell r="C13135">
            <v>0</v>
          </cell>
          <cell r="D13135" t="str">
            <v/>
          </cell>
          <cell r="E13135">
            <v>0</v>
          </cell>
          <cell r="F13135">
            <v>0</v>
          </cell>
          <cell r="G13135">
            <v>0</v>
          </cell>
        </row>
        <row r="13136">
          <cell r="A13136">
            <v>0</v>
          </cell>
          <cell r="B13136">
            <v>0</v>
          </cell>
          <cell r="C13136">
            <v>0</v>
          </cell>
          <cell r="D13136">
            <v>0</v>
          </cell>
          <cell r="E13136">
            <v>0</v>
          </cell>
          <cell r="F13136" t="str">
            <v>Total B</v>
          </cell>
          <cell r="G13136">
            <v>0</v>
          </cell>
        </row>
        <row r="13137">
          <cell r="A13137">
            <v>0</v>
          </cell>
          <cell r="B13137">
            <v>0</v>
          </cell>
          <cell r="C13137" t="str">
            <v>C - EQUIPOS</v>
          </cell>
          <cell r="D13137">
            <v>0</v>
          </cell>
          <cell r="E13137">
            <v>0</v>
          </cell>
          <cell r="F13137">
            <v>0</v>
          </cell>
          <cell r="G13137">
            <v>0</v>
          </cell>
        </row>
        <row r="13138">
          <cell r="A13138" t="str">
            <v/>
          </cell>
          <cell r="B13138" t="str">
            <v/>
          </cell>
          <cell r="C13138">
            <v>0</v>
          </cell>
          <cell r="D13138" t="str">
            <v/>
          </cell>
          <cell r="E13138">
            <v>0</v>
          </cell>
          <cell r="F13138">
            <v>0</v>
          </cell>
          <cell r="G13138">
            <v>0</v>
          </cell>
        </row>
        <row r="13139">
          <cell r="A13139" t="str">
            <v/>
          </cell>
          <cell r="B13139" t="str">
            <v/>
          </cell>
          <cell r="C13139">
            <v>0</v>
          </cell>
          <cell r="D13139" t="str">
            <v/>
          </cell>
          <cell r="E13139">
            <v>0</v>
          </cell>
          <cell r="F13139">
            <v>0</v>
          </cell>
          <cell r="G13139">
            <v>0</v>
          </cell>
        </row>
        <row r="13140">
          <cell r="A13140" t="str">
            <v/>
          </cell>
          <cell r="B13140" t="str">
            <v/>
          </cell>
          <cell r="C13140">
            <v>0</v>
          </cell>
          <cell r="D13140" t="str">
            <v/>
          </cell>
          <cell r="E13140">
            <v>0</v>
          </cell>
          <cell r="F13140">
            <v>0</v>
          </cell>
          <cell r="G13140">
            <v>0</v>
          </cell>
        </row>
        <row r="13141">
          <cell r="A13141" t="str">
            <v/>
          </cell>
          <cell r="B13141" t="str">
            <v/>
          </cell>
          <cell r="C13141">
            <v>0</v>
          </cell>
          <cell r="D13141" t="str">
            <v/>
          </cell>
          <cell r="E13141">
            <v>0</v>
          </cell>
          <cell r="F13141">
            <v>0</v>
          </cell>
          <cell r="G13141">
            <v>0</v>
          </cell>
        </row>
        <row r="13142">
          <cell r="A13142" t="str">
            <v/>
          </cell>
          <cell r="B13142" t="str">
            <v/>
          </cell>
          <cell r="C13142">
            <v>0</v>
          </cell>
          <cell r="D13142" t="str">
            <v/>
          </cell>
          <cell r="E13142">
            <v>0</v>
          </cell>
          <cell r="F13142">
            <v>0</v>
          </cell>
          <cell r="G13142">
            <v>0</v>
          </cell>
        </row>
        <row r="13143">
          <cell r="A13143" t="str">
            <v/>
          </cell>
          <cell r="B13143" t="str">
            <v/>
          </cell>
          <cell r="C13143">
            <v>0</v>
          </cell>
          <cell r="D13143" t="str">
            <v/>
          </cell>
          <cell r="E13143">
            <v>0</v>
          </cell>
          <cell r="F13143">
            <v>0</v>
          </cell>
          <cell r="G13143">
            <v>0</v>
          </cell>
        </row>
        <row r="13144">
          <cell r="A13144" t="str">
            <v/>
          </cell>
          <cell r="B13144" t="str">
            <v/>
          </cell>
          <cell r="C13144">
            <v>0</v>
          </cell>
          <cell r="D13144" t="str">
            <v/>
          </cell>
          <cell r="E13144">
            <v>0</v>
          </cell>
          <cell r="F13144">
            <v>0</v>
          </cell>
          <cell r="G13144">
            <v>0</v>
          </cell>
        </row>
        <row r="13145">
          <cell r="A13145" t="str">
            <v/>
          </cell>
          <cell r="B13145" t="str">
            <v/>
          </cell>
          <cell r="C13145">
            <v>0</v>
          </cell>
          <cell r="D13145" t="str">
            <v/>
          </cell>
          <cell r="E13145">
            <v>0</v>
          </cell>
          <cell r="F13145">
            <v>0</v>
          </cell>
          <cell r="G13145">
            <v>0</v>
          </cell>
        </row>
        <row r="13146">
          <cell r="A13146" t="str">
            <v/>
          </cell>
          <cell r="B13146" t="str">
            <v/>
          </cell>
          <cell r="C13146">
            <v>0</v>
          </cell>
          <cell r="D13146" t="str">
            <v/>
          </cell>
          <cell r="E13146">
            <v>0</v>
          </cell>
          <cell r="F13146">
            <v>0</v>
          </cell>
          <cell r="G13146">
            <v>0</v>
          </cell>
        </row>
        <row r="13147">
          <cell r="A13147">
            <v>0</v>
          </cell>
          <cell r="B13147">
            <v>0</v>
          </cell>
          <cell r="C13147">
            <v>0</v>
          </cell>
          <cell r="D13147">
            <v>0</v>
          </cell>
          <cell r="E13147">
            <v>0</v>
          </cell>
          <cell r="F13147" t="str">
            <v>Total C</v>
          </cell>
          <cell r="G13147">
            <v>0</v>
          </cell>
        </row>
        <row r="13148">
          <cell r="A13148">
            <v>0</v>
          </cell>
          <cell r="B13148">
            <v>0</v>
          </cell>
          <cell r="C13148">
            <v>0</v>
          </cell>
          <cell r="D13148">
            <v>0</v>
          </cell>
          <cell r="E13148">
            <v>0</v>
          </cell>
          <cell r="F13148">
            <v>0</v>
          </cell>
          <cell r="G13148">
            <v>0</v>
          </cell>
        </row>
        <row r="13149">
          <cell r="A13149" t="str">
            <v/>
          </cell>
          <cell r="B13149" t="str">
            <v/>
          </cell>
          <cell r="C13149">
            <v>0</v>
          </cell>
          <cell r="D13149" t="str">
            <v>Costo  Neto</v>
          </cell>
          <cell r="E13149">
            <v>0</v>
          </cell>
          <cell r="F13149" t="str">
            <v>Total D=A+B+C</v>
          </cell>
          <cell r="G13149">
            <v>0</v>
          </cell>
        </row>
        <row r="13151">
          <cell r="A13151" t="str">
            <v>ANALISIS DE PRECIOS</v>
          </cell>
          <cell r="B13151">
            <v>0</v>
          </cell>
          <cell r="C13151">
            <v>0</v>
          </cell>
          <cell r="D13151">
            <v>0</v>
          </cell>
          <cell r="E13151">
            <v>0</v>
          </cell>
          <cell r="F13151">
            <v>0</v>
          </cell>
          <cell r="G13151">
            <v>0</v>
          </cell>
        </row>
        <row r="13152">
          <cell r="A13152" t="str">
            <v>COMITENTE:</v>
          </cell>
          <cell r="B13152" t="str">
            <v>DIRECCIÓN DE ARQUITECTURA</v>
          </cell>
          <cell r="C13152">
            <v>0</v>
          </cell>
          <cell r="D13152">
            <v>0</v>
          </cell>
          <cell r="E13152">
            <v>0</v>
          </cell>
          <cell r="F13152">
            <v>0</v>
          </cell>
          <cell r="G13152">
            <v>0</v>
          </cell>
        </row>
        <row r="13153">
          <cell r="A13153" t="str">
            <v>CONTRATISTA:</v>
          </cell>
          <cell r="B13153" t="str">
            <v>FUNCIONALES SIGOP</v>
          </cell>
          <cell r="C13153">
            <v>0</v>
          </cell>
          <cell r="D13153">
            <v>0</v>
          </cell>
          <cell r="E13153">
            <v>0</v>
          </cell>
          <cell r="F13153">
            <v>0</v>
          </cell>
          <cell r="G13153">
            <v>0</v>
          </cell>
        </row>
        <row r="13154">
          <cell r="A13154" t="str">
            <v>OBRA:</v>
          </cell>
          <cell r="B13154" t="str">
            <v>PRUEBA PLANILLA DE MEDICION</v>
          </cell>
          <cell r="C13154">
            <v>0</v>
          </cell>
          <cell r="D13154">
            <v>0</v>
          </cell>
          <cell r="E13154">
            <v>0</v>
          </cell>
          <cell r="F13154" t="str">
            <v>PRECIOS A:</v>
          </cell>
          <cell r="G13154">
            <v>0</v>
          </cell>
        </row>
        <row r="13155">
          <cell r="A13155" t="str">
            <v>UBICACIÓN:</v>
          </cell>
          <cell r="B13155" t="str">
            <v>CENTRO CIVICO</v>
          </cell>
          <cell r="C13155">
            <v>0</v>
          </cell>
          <cell r="D13155">
            <v>0</v>
          </cell>
          <cell r="E13155">
            <v>0</v>
          </cell>
          <cell r="F13155">
            <v>0</v>
          </cell>
          <cell r="G13155">
            <v>0</v>
          </cell>
        </row>
        <row r="13156">
          <cell r="A13156" t="str">
            <v>RUBRO:</v>
          </cell>
          <cell r="B13156" t="str">
            <v/>
          </cell>
          <cell r="C13156" t="str">
            <v/>
          </cell>
          <cell r="D13156">
            <v>0</v>
          </cell>
          <cell r="E13156">
            <v>0</v>
          </cell>
          <cell r="F13156">
            <v>0</v>
          </cell>
          <cell r="G13156">
            <v>0</v>
          </cell>
        </row>
        <row r="13157">
          <cell r="A13157" t="str">
            <v>ITEM:</v>
          </cell>
          <cell r="B13157" t="str">
            <v/>
          </cell>
          <cell r="C13157" t="str">
            <v/>
          </cell>
          <cell r="D13157">
            <v>0</v>
          </cell>
          <cell r="E13157">
            <v>0</v>
          </cell>
          <cell r="F13157" t="str">
            <v>UNIDAD:</v>
          </cell>
          <cell r="G13157" t="str">
            <v/>
          </cell>
        </row>
        <row r="13158">
          <cell r="A13158">
            <v>0</v>
          </cell>
          <cell r="B13158">
            <v>0</v>
          </cell>
          <cell r="C13158">
            <v>0</v>
          </cell>
          <cell r="D13158">
            <v>0</v>
          </cell>
          <cell r="E13158">
            <v>0</v>
          </cell>
          <cell r="F13158">
            <v>0</v>
          </cell>
          <cell r="G13158">
            <v>0</v>
          </cell>
        </row>
        <row r="13159">
          <cell r="A13159" t="str">
            <v>DATOS REDETERMINACION</v>
          </cell>
          <cell r="B13159">
            <v>0</v>
          </cell>
          <cell r="C13159" t="str">
            <v>DESIGNACION</v>
          </cell>
          <cell r="D13159" t="str">
            <v>U</v>
          </cell>
          <cell r="E13159" t="str">
            <v>Cantidad</v>
          </cell>
          <cell r="F13159" t="str">
            <v>$ Unitarios</v>
          </cell>
          <cell r="G13159" t="str">
            <v>$ Parcial</v>
          </cell>
        </row>
        <row r="13160">
          <cell r="A13160" t="str">
            <v>CÓDIGO</v>
          </cell>
          <cell r="B13160" t="str">
            <v>DESCRIPCIÓN</v>
          </cell>
          <cell r="C13160">
            <v>0</v>
          </cell>
          <cell r="D13160">
            <v>0</v>
          </cell>
          <cell r="E13160">
            <v>0</v>
          </cell>
          <cell r="F13160">
            <v>0</v>
          </cell>
          <cell r="G13160">
            <v>0</v>
          </cell>
        </row>
        <row r="13161">
          <cell r="A13161">
            <v>0</v>
          </cell>
          <cell r="B13161">
            <v>0</v>
          </cell>
          <cell r="C13161" t="str">
            <v>A - MATERIALES</v>
          </cell>
          <cell r="D13161">
            <v>0</v>
          </cell>
          <cell r="E13161">
            <v>0</v>
          </cell>
          <cell r="F13161">
            <v>0</v>
          </cell>
          <cell r="G13161">
            <v>0</v>
          </cell>
        </row>
        <row r="13162">
          <cell r="A13162" t="str">
            <v/>
          </cell>
          <cell r="B13162" t="str">
            <v/>
          </cell>
          <cell r="C13162">
            <v>0</v>
          </cell>
          <cell r="D13162" t="str">
            <v/>
          </cell>
          <cell r="E13162">
            <v>0</v>
          </cell>
          <cell r="F13162">
            <v>0</v>
          </cell>
          <cell r="G13162">
            <v>0</v>
          </cell>
        </row>
        <row r="13163">
          <cell r="A13163" t="str">
            <v/>
          </cell>
          <cell r="B13163" t="str">
            <v/>
          </cell>
          <cell r="C13163">
            <v>0</v>
          </cell>
          <cell r="D13163" t="str">
            <v/>
          </cell>
          <cell r="E13163">
            <v>0</v>
          </cell>
          <cell r="F13163">
            <v>0</v>
          </cell>
          <cell r="G13163">
            <v>0</v>
          </cell>
        </row>
        <row r="13164">
          <cell r="A13164" t="str">
            <v/>
          </cell>
          <cell r="B13164" t="str">
            <v/>
          </cell>
          <cell r="C13164">
            <v>0</v>
          </cell>
          <cell r="D13164" t="str">
            <v/>
          </cell>
          <cell r="E13164">
            <v>0</v>
          </cell>
          <cell r="F13164">
            <v>0</v>
          </cell>
          <cell r="G13164">
            <v>0</v>
          </cell>
        </row>
        <row r="13165">
          <cell r="A13165" t="str">
            <v/>
          </cell>
          <cell r="B13165" t="str">
            <v/>
          </cell>
          <cell r="C13165">
            <v>0</v>
          </cell>
          <cell r="D13165" t="str">
            <v/>
          </cell>
          <cell r="E13165">
            <v>0</v>
          </cell>
          <cell r="F13165">
            <v>0</v>
          </cell>
          <cell r="G13165">
            <v>0</v>
          </cell>
        </row>
        <row r="13166">
          <cell r="A13166" t="str">
            <v/>
          </cell>
          <cell r="B13166" t="str">
            <v/>
          </cell>
          <cell r="C13166">
            <v>0</v>
          </cell>
          <cell r="D13166" t="str">
            <v/>
          </cell>
          <cell r="E13166">
            <v>0</v>
          </cell>
          <cell r="F13166">
            <v>0</v>
          </cell>
          <cell r="G13166">
            <v>0</v>
          </cell>
        </row>
        <row r="13167">
          <cell r="A13167" t="str">
            <v/>
          </cell>
          <cell r="B13167" t="str">
            <v/>
          </cell>
          <cell r="C13167">
            <v>0</v>
          </cell>
          <cell r="D13167" t="str">
            <v/>
          </cell>
          <cell r="E13167">
            <v>0</v>
          </cell>
          <cell r="F13167">
            <v>0</v>
          </cell>
          <cell r="G13167">
            <v>0</v>
          </cell>
        </row>
        <row r="13168">
          <cell r="A13168" t="str">
            <v/>
          </cell>
          <cell r="B13168" t="str">
            <v/>
          </cell>
          <cell r="C13168">
            <v>0</v>
          </cell>
          <cell r="D13168" t="str">
            <v/>
          </cell>
          <cell r="E13168">
            <v>0</v>
          </cell>
          <cell r="F13168">
            <v>0</v>
          </cell>
          <cell r="G13168">
            <v>0</v>
          </cell>
        </row>
        <row r="13169">
          <cell r="A13169" t="str">
            <v/>
          </cell>
          <cell r="B13169" t="str">
            <v/>
          </cell>
          <cell r="C13169">
            <v>0</v>
          </cell>
          <cell r="D13169" t="str">
            <v/>
          </cell>
          <cell r="E13169">
            <v>0</v>
          </cell>
          <cell r="F13169">
            <v>0</v>
          </cell>
          <cell r="G13169">
            <v>0</v>
          </cell>
        </row>
        <row r="13170">
          <cell r="A13170" t="str">
            <v/>
          </cell>
          <cell r="B13170" t="str">
            <v/>
          </cell>
          <cell r="C13170">
            <v>0</v>
          </cell>
          <cell r="D13170" t="str">
            <v/>
          </cell>
          <cell r="E13170">
            <v>0</v>
          </cell>
          <cell r="F13170">
            <v>0</v>
          </cell>
          <cell r="G13170">
            <v>0</v>
          </cell>
        </row>
        <row r="13171">
          <cell r="A13171" t="str">
            <v/>
          </cell>
          <cell r="B13171" t="str">
            <v/>
          </cell>
          <cell r="C13171">
            <v>0</v>
          </cell>
          <cell r="D13171" t="str">
            <v/>
          </cell>
          <cell r="E13171">
            <v>0</v>
          </cell>
          <cell r="F13171">
            <v>0</v>
          </cell>
          <cell r="G13171">
            <v>0</v>
          </cell>
        </row>
        <row r="13172">
          <cell r="A13172" t="str">
            <v/>
          </cell>
          <cell r="B13172" t="str">
            <v/>
          </cell>
          <cell r="C13172">
            <v>0</v>
          </cell>
          <cell r="D13172" t="str">
            <v/>
          </cell>
          <cell r="E13172">
            <v>0</v>
          </cell>
          <cell r="F13172">
            <v>0</v>
          </cell>
          <cell r="G13172">
            <v>0</v>
          </cell>
        </row>
        <row r="13173">
          <cell r="A13173" t="str">
            <v/>
          </cell>
          <cell r="B13173" t="str">
            <v/>
          </cell>
          <cell r="C13173">
            <v>0</v>
          </cell>
          <cell r="D13173" t="str">
            <v/>
          </cell>
          <cell r="E13173">
            <v>0</v>
          </cell>
          <cell r="F13173">
            <v>0</v>
          </cell>
          <cell r="G13173">
            <v>0</v>
          </cell>
        </row>
        <row r="13174">
          <cell r="A13174" t="str">
            <v/>
          </cell>
          <cell r="B13174" t="str">
            <v/>
          </cell>
          <cell r="C13174">
            <v>0</v>
          </cell>
          <cell r="D13174" t="str">
            <v/>
          </cell>
          <cell r="E13174">
            <v>0</v>
          </cell>
          <cell r="F13174">
            <v>0</v>
          </cell>
          <cell r="G13174">
            <v>0</v>
          </cell>
        </row>
        <row r="13175">
          <cell r="A13175" t="str">
            <v/>
          </cell>
          <cell r="B13175" t="str">
            <v/>
          </cell>
          <cell r="C13175">
            <v>0</v>
          </cell>
          <cell r="D13175" t="str">
            <v/>
          </cell>
          <cell r="E13175">
            <v>0</v>
          </cell>
          <cell r="F13175">
            <v>0</v>
          </cell>
          <cell r="G13175">
            <v>0</v>
          </cell>
        </row>
        <row r="13176">
          <cell r="A13176">
            <v>0</v>
          </cell>
          <cell r="B13176">
            <v>0</v>
          </cell>
          <cell r="C13176">
            <v>0</v>
          </cell>
          <cell r="D13176">
            <v>0</v>
          </cell>
          <cell r="E13176">
            <v>0</v>
          </cell>
          <cell r="F13176" t="str">
            <v>Total A</v>
          </cell>
          <cell r="G13176">
            <v>0</v>
          </cell>
        </row>
        <row r="13177">
          <cell r="A13177">
            <v>0</v>
          </cell>
          <cell r="B13177">
            <v>0</v>
          </cell>
          <cell r="C13177" t="str">
            <v>B - MANO DE OBRA</v>
          </cell>
          <cell r="D13177">
            <v>0</v>
          </cell>
          <cell r="E13177">
            <v>0</v>
          </cell>
          <cell r="F13177">
            <v>0</v>
          </cell>
          <cell r="G13177">
            <v>0</v>
          </cell>
        </row>
        <row r="13178">
          <cell r="A13178" t="str">
            <v/>
          </cell>
          <cell r="B13178">
            <v>0</v>
          </cell>
          <cell r="C13178">
            <v>0</v>
          </cell>
          <cell r="D13178" t="str">
            <v/>
          </cell>
          <cell r="E13178">
            <v>0</v>
          </cell>
          <cell r="F13178">
            <v>0</v>
          </cell>
          <cell r="G13178">
            <v>0</v>
          </cell>
        </row>
        <row r="13179">
          <cell r="A13179" t="str">
            <v/>
          </cell>
          <cell r="B13179">
            <v>0</v>
          </cell>
          <cell r="C13179">
            <v>0</v>
          </cell>
          <cell r="D13179" t="str">
            <v/>
          </cell>
          <cell r="E13179">
            <v>0</v>
          </cell>
          <cell r="F13179">
            <v>0</v>
          </cell>
          <cell r="G13179">
            <v>0</v>
          </cell>
        </row>
        <row r="13180">
          <cell r="A13180" t="str">
            <v/>
          </cell>
          <cell r="B13180">
            <v>0</v>
          </cell>
          <cell r="C13180">
            <v>0</v>
          </cell>
          <cell r="D13180" t="str">
            <v/>
          </cell>
          <cell r="E13180">
            <v>0</v>
          </cell>
          <cell r="F13180">
            <v>0</v>
          </cell>
          <cell r="G13180">
            <v>0</v>
          </cell>
        </row>
        <row r="13181">
          <cell r="A13181" t="str">
            <v/>
          </cell>
          <cell r="B13181">
            <v>0</v>
          </cell>
          <cell r="C13181">
            <v>0</v>
          </cell>
          <cell r="D13181" t="str">
            <v/>
          </cell>
          <cell r="E13181">
            <v>0</v>
          </cell>
          <cell r="F13181">
            <v>0</v>
          </cell>
          <cell r="G13181">
            <v>0</v>
          </cell>
        </row>
        <row r="13182">
          <cell r="A13182" t="str">
            <v/>
          </cell>
          <cell r="B13182">
            <v>0</v>
          </cell>
          <cell r="C13182">
            <v>0</v>
          </cell>
          <cell r="D13182" t="str">
            <v/>
          </cell>
          <cell r="E13182">
            <v>0</v>
          </cell>
          <cell r="F13182">
            <v>0</v>
          </cell>
          <cell r="G13182">
            <v>0</v>
          </cell>
        </row>
        <row r="13183">
          <cell r="A13183" t="str">
            <v/>
          </cell>
          <cell r="B13183">
            <v>0</v>
          </cell>
          <cell r="C13183">
            <v>0</v>
          </cell>
          <cell r="D13183" t="str">
            <v/>
          </cell>
          <cell r="E13183">
            <v>0</v>
          </cell>
          <cell r="F13183">
            <v>0</v>
          </cell>
          <cell r="G13183">
            <v>0</v>
          </cell>
        </row>
        <row r="13184">
          <cell r="A13184" t="str">
            <v/>
          </cell>
          <cell r="B13184">
            <v>0</v>
          </cell>
          <cell r="C13184">
            <v>0</v>
          </cell>
          <cell r="D13184" t="str">
            <v/>
          </cell>
          <cell r="E13184">
            <v>0</v>
          </cell>
          <cell r="F13184">
            <v>0</v>
          </cell>
          <cell r="G13184">
            <v>0</v>
          </cell>
        </row>
        <row r="13185">
          <cell r="A13185" t="str">
            <v/>
          </cell>
          <cell r="B13185">
            <v>0</v>
          </cell>
          <cell r="C13185">
            <v>0</v>
          </cell>
          <cell r="D13185" t="str">
            <v/>
          </cell>
          <cell r="E13185">
            <v>0</v>
          </cell>
          <cell r="F13185">
            <v>0</v>
          </cell>
          <cell r="G13185">
            <v>0</v>
          </cell>
        </row>
        <row r="13186">
          <cell r="A13186">
            <v>0</v>
          </cell>
          <cell r="B13186">
            <v>0</v>
          </cell>
          <cell r="C13186">
            <v>0</v>
          </cell>
          <cell r="D13186">
            <v>0</v>
          </cell>
          <cell r="E13186">
            <v>0</v>
          </cell>
          <cell r="F13186" t="str">
            <v>Total B</v>
          </cell>
          <cell r="G13186">
            <v>0</v>
          </cell>
        </row>
        <row r="13187">
          <cell r="A13187">
            <v>0</v>
          </cell>
          <cell r="B13187">
            <v>0</v>
          </cell>
          <cell r="C13187" t="str">
            <v>C - EQUIPOS</v>
          </cell>
          <cell r="D13187">
            <v>0</v>
          </cell>
          <cell r="E13187">
            <v>0</v>
          </cell>
          <cell r="F13187">
            <v>0</v>
          </cell>
          <cell r="G13187">
            <v>0</v>
          </cell>
        </row>
        <row r="13188">
          <cell r="A13188" t="str">
            <v/>
          </cell>
          <cell r="B13188" t="str">
            <v/>
          </cell>
          <cell r="C13188">
            <v>0</v>
          </cell>
          <cell r="D13188" t="str">
            <v/>
          </cell>
          <cell r="E13188">
            <v>0</v>
          </cell>
          <cell r="F13188">
            <v>0</v>
          </cell>
          <cell r="G13188">
            <v>0</v>
          </cell>
        </row>
        <row r="13189">
          <cell r="A13189" t="str">
            <v/>
          </cell>
          <cell r="B13189" t="str">
            <v/>
          </cell>
          <cell r="C13189">
            <v>0</v>
          </cell>
          <cell r="D13189" t="str">
            <v/>
          </cell>
          <cell r="E13189">
            <v>0</v>
          </cell>
          <cell r="F13189">
            <v>0</v>
          </cell>
          <cell r="G13189">
            <v>0</v>
          </cell>
        </row>
        <row r="13190">
          <cell r="A13190" t="str">
            <v/>
          </cell>
          <cell r="B13190" t="str">
            <v/>
          </cell>
          <cell r="C13190">
            <v>0</v>
          </cell>
          <cell r="D13190" t="str">
            <v/>
          </cell>
          <cell r="E13190">
            <v>0</v>
          </cell>
          <cell r="F13190">
            <v>0</v>
          </cell>
          <cell r="G13190">
            <v>0</v>
          </cell>
        </row>
        <row r="13191">
          <cell r="A13191" t="str">
            <v/>
          </cell>
          <cell r="B13191" t="str">
            <v/>
          </cell>
          <cell r="C13191">
            <v>0</v>
          </cell>
          <cell r="D13191" t="str">
            <v/>
          </cell>
          <cell r="E13191">
            <v>0</v>
          </cell>
          <cell r="F13191">
            <v>0</v>
          </cell>
          <cell r="G13191">
            <v>0</v>
          </cell>
        </row>
        <row r="13192">
          <cell r="A13192" t="str">
            <v/>
          </cell>
          <cell r="B13192" t="str">
            <v/>
          </cell>
          <cell r="C13192">
            <v>0</v>
          </cell>
          <cell r="D13192" t="str">
            <v/>
          </cell>
          <cell r="E13192">
            <v>0</v>
          </cell>
          <cell r="F13192">
            <v>0</v>
          </cell>
          <cell r="G13192">
            <v>0</v>
          </cell>
        </row>
        <row r="13193">
          <cell r="A13193" t="str">
            <v/>
          </cell>
          <cell r="B13193" t="str">
            <v/>
          </cell>
          <cell r="C13193">
            <v>0</v>
          </cell>
          <cell r="D13193" t="str">
            <v/>
          </cell>
          <cell r="E13193">
            <v>0</v>
          </cell>
          <cell r="F13193">
            <v>0</v>
          </cell>
          <cell r="G13193">
            <v>0</v>
          </cell>
        </row>
        <row r="13194">
          <cell r="A13194" t="str">
            <v/>
          </cell>
          <cell r="B13194" t="str">
            <v/>
          </cell>
          <cell r="C13194">
            <v>0</v>
          </cell>
          <cell r="D13194" t="str">
            <v/>
          </cell>
          <cell r="E13194">
            <v>0</v>
          </cell>
          <cell r="F13194">
            <v>0</v>
          </cell>
          <cell r="G13194">
            <v>0</v>
          </cell>
        </row>
        <row r="13195">
          <cell r="A13195" t="str">
            <v/>
          </cell>
          <cell r="B13195" t="str">
            <v/>
          </cell>
          <cell r="C13195">
            <v>0</v>
          </cell>
          <cell r="D13195" t="str">
            <v/>
          </cell>
          <cell r="E13195">
            <v>0</v>
          </cell>
          <cell r="F13195">
            <v>0</v>
          </cell>
          <cell r="G13195">
            <v>0</v>
          </cell>
        </row>
        <row r="13196">
          <cell r="A13196" t="str">
            <v/>
          </cell>
          <cell r="B13196" t="str">
            <v/>
          </cell>
          <cell r="C13196">
            <v>0</v>
          </cell>
          <cell r="D13196" t="str">
            <v/>
          </cell>
          <cell r="E13196">
            <v>0</v>
          </cell>
          <cell r="F13196">
            <v>0</v>
          </cell>
          <cell r="G13196">
            <v>0</v>
          </cell>
        </row>
        <row r="13197">
          <cell r="A13197">
            <v>0</v>
          </cell>
          <cell r="B13197">
            <v>0</v>
          </cell>
          <cell r="C13197">
            <v>0</v>
          </cell>
          <cell r="D13197">
            <v>0</v>
          </cell>
          <cell r="E13197">
            <v>0</v>
          </cell>
          <cell r="F13197" t="str">
            <v>Total C</v>
          </cell>
          <cell r="G13197">
            <v>0</v>
          </cell>
        </row>
        <row r="13198">
          <cell r="A13198">
            <v>0</v>
          </cell>
          <cell r="B13198">
            <v>0</v>
          </cell>
          <cell r="C13198">
            <v>0</v>
          </cell>
          <cell r="D13198">
            <v>0</v>
          </cell>
          <cell r="E13198">
            <v>0</v>
          </cell>
          <cell r="F13198">
            <v>0</v>
          </cell>
          <cell r="G13198">
            <v>0</v>
          </cell>
        </row>
        <row r="13199">
          <cell r="A13199" t="str">
            <v/>
          </cell>
          <cell r="B13199" t="str">
            <v/>
          </cell>
          <cell r="C13199">
            <v>0</v>
          </cell>
          <cell r="D13199" t="str">
            <v>Costo  Neto</v>
          </cell>
          <cell r="E13199">
            <v>0</v>
          </cell>
          <cell r="F13199" t="str">
            <v>Total D=A+B+C</v>
          </cell>
          <cell r="G13199">
            <v>0</v>
          </cell>
        </row>
        <row r="13201">
          <cell r="A13201" t="str">
            <v>ANALISIS DE PRECIOS</v>
          </cell>
          <cell r="B13201">
            <v>0</v>
          </cell>
          <cell r="C13201">
            <v>0</v>
          </cell>
          <cell r="D13201">
            <v>0</v>
          </cell>
          <cell r="E13201">
            <v>0</v>
          </cell>
          <cell r="F13201">
            <v>0</v>
          </cell>
          <cell r="G13201">
            <v>0</v>
          </cell>
        </row>
        <row r="13202">
          <cell r="A13202" t="str">
            <v>COMITENTE:</v>
          </cell>
          <cell r="B13202" t="str">
            <v>DIRECCIÓN DE ARQUITECTURA</v>
          </cell>
          <cell r="C13202">
            <v>0</v>
          </cell>
          <cell r="D13202">
            <v>0</v>
          </cell>
          <cell r="E13202">
            <v>0</v>
          </cell>
          <cell r="F13202">
            <v>0</v>
          </cell>
          <cell r="G13202">
            <v>0</v>
          </cell>
        </row>
        <row r="13203">
          <cell r="A13203" t="str">
            <v>CONTRATISTA:</v>
          </cell>
          <cell r="B13203" t="str">
            <v>FUNCIONALES SIGOP</v>
          </cell>
          <cell r="C13203">
            <v>0</v>
          </cell>
          <cell r="D13203">
            <v>0</v>
          </cell>
          <cell r="E13203">
            <v>0</v>
          </cell>
          <cell r="F13203">
            <v>0</v>
          </cell>
          <cell r="G13203">
            <v>0</v>
          </cell>
        </row>
        <row r="13204">
          <cell r="A13204" t="str">
            <v>OBRA:</v>
          </cell>
          <cell r="B13204" t="str">
            <v>PRUEBA PLANILLA DE MEDICION</v>
          </cell>
          <cell r="C13204">
            <v>0</v>
          </cell>
          <cell r="D13204">
            <v>0</v>
          </cell>
          <cell r="E13204">
            <v>0</v>
          </cell>
          <cell r="F13204" t="str">
            <v>PRECIOS A:</v>
          </cell>
          <cell r="G13204">
            <v>0</v>
          </cell>
        </row>
        <row r="13205">
          <cell r="A13205" t="str">
            <v>UBICACIÓN:</v>
          </cell>
          <cell r="B13205" t="str">
            <v>CENTRO CIVICO</v>
          </cell>
          <cell r="C13205">
            <v>0</v>
          </cell>
          <cell r="D13205">
            <v>0</v>
          </cell>
          <cell r="E13205">
            <v>0</v>
          </cell>
          <cell r="F13205">
            <v>0</v>
          </cell>
          <cell r="G13205">
            <v>0</v>
          </cell>
        </row>
        <row r="13206">
          <cell r="A13206" t="str">
            <v>RUBRO:</v>
          </cell>
          <cell r="B13206" t="str">
            <v/>
          </cell>
          <cell r="C13206" t="str">
            <v/>
          </cell>
          <cell r="D13206">
            <v>0</v>
          </cell>
          <cell r="E13206">
            <v>0</v>
          </cell>
          <cell r="F13206">
            <v>0</v>
          </cell>
          <cell r="G13206">
            <v>0</v>
          </cell>
        </row>
        <row r="13207">
          <cell r="A13207" t="str">
            <v>ITEM:</v>
          </cell>
          <cell r="B13207" t="str">
            <v/>
          </cell>
          <cell r="C13207" t="str">
            <v/>
          </cell>
          <cell r="D13207">
            <v>0</v>
          </cell>
          <cell r="E13207">
            <v>0</v>
          </cell>
          <cell r="F13207" t="str">
            <v>UNIDAD:</v>
          </cell>
          <cell r="G13207" t="str">
            <v/>
          </cell>
        </row>
        <row r="13208">
          <cell r="A13208">
            <v>0</v>
          </cell>
          <cell r="B13208">
            <v>0</v>
          </cell>
          <cell r="C13208">
            <v>0</v>
          </cell>
          <cell r="D13208">
            <v>0</v>
          </cell>
          <cell r="E13208">
            <v>0</v>
          </cell>
          <cell r="F13208">
            <v>0</v>
          </cell>
          <cell r="G13208">
            <v>0</v>
          </cell>
        </row>
        <row r="13209">
          <cell r="A13209" t="str">
            <v>DATOS REDETERMINACION</v>
          </cell>
          <cell r="B13209">
            <v>0</v>
          </cell>
          <cell r="C13209" t="str">
            <v>DESIGNACION</v>
          </cell>
          <cell r="D13209" t="str">
            <v>U</v>
          </cell>
          <cell r="E13209" t="str">
            <v>Cantidad</v>
          </cell>
          <cell r="F13209" t="str">
            <v>$ Unitarios</v>
          </cell>
          <cell r="G13209" t="str">
            <v>$ Parcial</v>
          </cell>
        </row>
        <row r="13210">
          <cell r="A13210" t="str">
            <v>CÓDIGO</v>
          </cell>
          <cell r="B13210" t="str">
            <v>DESCRIPCIÓN</v>
          </cell>
          <cell r="C13210">
            <v>0</v>
          </cell>
          <cell r="D13210">
            <v>0</v>
          </cell>
          <cell r="E13210">
            <v>0</v>
          </cell>
          <cell r="F13210">
            <v>0</v>
          </cell>
          <cell r="G13210">
            <v>0</v>
          </cell>
        </row>
        <row r="13211">
          <cell r="A13211">
            <v>0</v>
          </cell>
          <cell r="B13211">
            <v>0</v>
          </cell>
          <cell r="C13211" t="str">
            <v>A - MATERIALES</v>
          </cell>
          <cell r="D13211">
            <v>0</v>
          </cell>
          <cell r="E13211">
            <v>0</v>
          </cell>
          <cell r="F13211">
            <v>0</v>
          </cell>
          <cell r="G13211">
            <v>0</v>
          </cell>
        </row>
        <row r="13212">
          <cell r="A13212" t="str">
            <v/>
          </cell>
          <cell r="B13212" t="str">
            <v/>
          </cell>
          <cell r="C13212">
            <v>0</v>
          </cell>
          <cell r="D13212" t="str">
            <v/>
          </cell>
          <cell r="E13212">
            <v>0</v>
          </cell>
          <cell r="F13212">
            <v>0</v>
          </cell>
          <cell r="G13212">
            <v>0</v>
          </cell>
        </row>
        <row r="13213">
          <cell r="A13213" t="str">
            <v/>
          </cell>
          <cell r="B13213" t="str">
            <v/>
          </cell>
          <cell r="C13213">
            <v>0</v>
          </cell>
          <cell r="D13213" t="str">
            <v/>
          </cell>
          <cell r="E13213">
            <v>0</v>
          </cell>
          <cell r="F13213">
            <v>0</v>
          </cell>
          <cell r="G13213">
            <v>0</v>
          </cell>
        </row>
        <row r="13214">
          <cell r="A13214" t="str">
            <v/>
          </cell>
          <cell r="B13214" t="str">
            <v/>
          </cell>
          <cell r="C13214">
            <v>0</v>
          </cell>
          <cell r="D13214" t="str">
            <v/>
          </cell>
          <cell r="E13214">
            <v>0</v>
          </cell>
          <cell r="F13214">
            <v>0</v>
          </cell>
          <cell r="G13214">
            <v>0</v>
          </cell>
        </row>
        <row r="13215">
          <cell r="A13215" t="str">
            <v/>
          </cell>
          <cell r="B13215" t="str">
            <v/>
          </cell>
          <cell r="C13215">
            <v>0</v>
          </cell>
          <cell r="D13215" t="str">
            <v/>
          </cell>
          <cell r="E13215">
            <v>0</v>
          </cell>
          <cell r="F13215">
            <v>0</v>
          </cell>
          <cell r="G13215">
            <v>0</v>
          </cell>
        </row>
        <row r="13216">
          <cell r="A13216" t="str">
            <v/>
          </cell>
          <cell r="B13216" t="str">
            <v/>
          </cell>
          <cell r="C13216">
            <v>0</v>
          </cell>
          <cell r="D13216" t="str">
            <v/>
          </cell>
          <cell r="E13216">
            <v>0</v>
          </cell>
          <cell r="F13216">
            <v>0</v>
          </cell>
          <cell r="G13216">
            <v>0</v>
          </cell>
        </row>
        <row r="13217">
          <cell r="A13217" t="str">
            <v/>
          </cell>
          <cell r="B13217" t="str">
            <v/>
          </cell>
          <cell r="C13217">
            <v>0</v>
          </cell>
          <cell r="D13217" t="str">
            <v/>
          </cell>
          <cell r="E13217">
            <v>0</v>
          </cell>
          <cell r="F13217">
            <v>0</v>
          </cell>
          <cell r="G13217">
            <v>0</v>
          </cell>
        </row>
        <row r="13218">
          <cell r="A13218" t="str">
            <v/>
          </cell>
          <cell r="B13218" t="str">
            <v/>
          </cell>
          <cell r="C13218">
            <v>0</v>
          </cell>
          <cell r="D13218" t="str">
            <v/>
          </cell>
          <cell r="E13218">
            <v>0</v>
          </cell>
          <cell r="F13218">
            <v>0</v>
          </cell>
          <cell r="G13218">
            <v>0</v>
          </cell>
        </row>
        <row r="13219">
          <cell r="A13219" t="str">
            <v/>
          </cell>
          <cell r="B13219" t="str">
            <v/>
          </cell>
          <cell r="C13219">
            <v>0</v>
          </cell>
          <cell r="D13219" t="str">
            <v/>
          </cell>
          <cell r="E13219">
            <v>0</v>
          </cell>
          <cell r="F13219">
            <v>0</v>
          </cell>
          <cell r="G13219">
            <v>0</v>
          </cell>
        </row>
        <row r="13220">
          <cell r="A13220" t="str">
            <v/>
          </cell>
          <cell r="B13220" t="str">
            <v/>
          </cell>
          <cell r="C13220">
            <v>0</v>
          </cell>
          <cell r="D13220" t="str">
            <v/>
          </cell>
          <cell r="E13220">
            <v>0</v>
          </cell>
          <cell r="F13220">
            <v>0</v>
          </cell>
          <cell r="G13220">
            <v>0</v>
          </cell>
        </row>
        <row r="13221">
          <cell r="A13221" t="str">
            <v/>
          </cell>
          <cell r="B13221" t="str">
            <v/>
          </cell>
          <cell r="C13221">
            <v>0</v>
          </cell>
          <cell r="D13221" t="str">
            <v/>
          </cell>
          <cell r="E13221">
            <v>0</v>
          </cell>
          <cell r="F13221">
            <v>0</v>
          </cell>
          <cell r="G13221">
            <v>0</v>
          </cell>
        </row>
        <row r="13222">
          <cell r="A13222" t="str">
            <v/>
          </cell>
          <cell r="B13222" t="str">
            <v/>
          </cell>
          <cell r="C13222">
            <v>0</v>
          </cell>
          <cell r="D13222" t="str">
            <v/>
          </cell>
          <cell r="E13222">
            <v>0</v>
          </cell>
          <cell r="F13222">
            <v>0</v>
          </cell>
          <cell r="G13222">
            <v>0</v>
          </cell>
        </row>
        <row r="13223">
          <cell r="A13223" t="str">
            <v/>
          </cell>
          <cell r="B13223" t="str">
            <v/>
          </cell>
          <cell r="C13223">
            <v>0</v>
          </cell>
          <cell r="D13223" t="str">
            <v/>
          </cell>
          <cell r="E13223">
            <v>0</v>
          </cell>
          <cell r="F13223">
            <v>0</v>
          </cell>
          <cell r="G13223">
            <v>0</v>
          </cell>
        </row>
        <row r="13224">
          <cell r="A13224" t="str">
            <v/>
          </cell>
          <cell r="B13224" t="str">
            <v/>
          </cell>
          <cell r="C13224">
            <v>0</v>
          </cell>
          <cell r="D13224" t="str">
            <v/>
          </cell>
          <cell r="E13224">
            <v>0</v>
          </cell>
          <cell r="F13224">
            <v>0</v>
          </cell>
          <cell r="G13224">
            <v>0</v>
          </cell>
        </row>
        <row r="13225">
          <cell r="A13225" t="str">
            <v/>
          </cell>
          <cell r="B13225" t="str">
            <v/>
          </cell>
          <cell r="C13225">
            <v>0</v>
          </cell>
          <cell r="D13225" t="str">
            <v/>
          </cell>
          <cell r="E13225">
            <v>0</v>
          </cell>
          <cell r="F13225">
            <v>0</v>
          </cell>
          <cell r="G13225">
            <v>0</v>
          </cell>
        </row>
        <row r="13226">
          <cell r="A13226">
            <v>0</v>
          </cell>
          <cell r="B13226">
            <v>0</v>
          </cell>
          <cell r="C13226">
            <v>0</v>
          </cell>
          <cell r="D13226">
            <v>0</v>
          </cell>
          <cell r="E13226">
            <v>0</v>
          </cell>
          <cell r="F13226" t="str">
            <v>Total A</v>
          </cell>
          <cell r="G13226">
            <v>0</v>
          </cell>
        </row>
        <row r="13227">
          <cell r="A13227">
            <v>0</v>
          </cell>
          <cell r="B13227">
            <v>0</v>
          </cell>
          <cell r="C13227" t="str">
            <v>B - MANO DE OBRA</v>
          </cell>
          <cell r="D13227">
            <v>0</v>
          </cell>
          <cell r="E13227">
            <v>0</v>
          </cell>
          <cell r="F13227">
            <v>0</v>
          </cell>
          <cell r="G13227">
            <v>0</v>
          </cell>
        </row>
        <row r="13228">
          <cell r="A13228" t="str">
            <v/>
          </cell>
          <cell r="B13228">
            <v>0</v>
          </cell>
          <cell r="C13228">
            <v>0</v>
          </cell>
          <cell r="D13228" t="str">
            <v/>
          </cell>
          <cell r="E13228">
            <v>0</v>
          </cell>
          <cell r="F13228">
            <v>0</v>
          </cell>
          <cell r="G13228">
            <v>0</v>
          </cell>
        </row>
        <row r="13229">
          <cell r="A13229" t="str">
            <v/>
          </cell>
          <cell r="B13229">
            <v>0</v>
          </cell>
          <cell r="C13229">
            <v>0</v>
          </cell>
          <cell r="D13229" t="str">
            <v/>
          </cell>
          <cell r="E13229">
            <v>0</v>
          </cell>
          <cell r="F13229">
            <v>0</v>
          </cell>
          <cell r="G13229">
            <v>0</v>
          </cell>
        </row>
        <row r="13230">
          <cell r="A13230" t="str">
            <v/>
          </cell>
          <cell r="B13230">
            <v>0</v>
          </cell>
          <cell r="C13230">
            <v>0</v>
          </cell>
          <cell r="D13230" t="str">
            <v/>
          </cell>
          <cell r="E13230">
            <v>0</v>
          </cell>
          <cell r="F13230">
            <v>0</v>
          </cell>
          <cell r="G13230">
            <v>0</v>
          </cell>
        </row>
        <row r="13231">
          <cell r="A13231" t="str">
            <v/>
          </cell>
          <cell r="B13231">
            <v>0</v>
          </cell>
          <cell r="C13231">
            <v>0</v>
          </cell>
          <cell r="D13231" t="str">
            <v/>
          </cell>
          <cell r="E13231">
            <v>0</v>
          </cell>
          <cell r="F13231">
            <v>0</v>
          </cell>
          <cell r="G13231">
            <v>0</v>
          </cell>
        </row>
        <row r="13232">
          <cell r="A13232" t="str">
            <v/>
          </cell>
          <cell r="B13232">
            <v>0</v>
          </cell>
          <cell r="C13232">
            <v>0</v>
          </cell>
          <cell r="D13232" t="str">
            <v/>
          </cell>
          <cell r="E13232">
            <v>0</v>
          </cell>
          <cell r="F13232">
            <v>0</v>
          </cell>
          <cell r="G13232">
            <v>0</v>
          </cell>
        </row>
        <row r="13233">
          <cell r="A13233" t="str">
            <v/>
          </cell>
          <cell r="B13233">
            <v>0</v>
          </cell>
          <cell r="C13233">
            <v>0</v>
          </cell>
          <cell r="D13233" t="str">
            <v/>
          </cell>
          <cell r="E13233">
            <v>0</v>
          </cell>
          <cell r="F13233">
            <v>0</v>
          </cell>
          <cell r="G13233">
            <v>0</v>
          </cell>
        </row>
        <row r="13234">
          <cell r="A13234" t="str">
            <v/>
          </cell>
          <cell r="B13234">
            <v>0</v>
          </cell>
          <cell r="C13234">
            <v>0</v>
          </cell>
          <cell r="D13234" t="str">
            <v/>
          </cell>
          <cell r="E13234">
            <v>0</v>
          </cell>
          <cell r="F13234">
            <v>0</v>
          </cell>
          <cell r="G13234">
            <v>0</v>
          </cell>
        </row>
        <row r="13235">
          <cell r="A13235" t="str">
            <v/>
          </cell>
          <cell r="B13235">
            <v>0</v>
          </cell>
          <cell r="C13235">
            <v>0</v>
          </cell>
          <cell r="D13235" t="str">
            <v/>
          </cell>
          <cell r="E13235">
            <v>0</v>
          </cell>
          <cell r="F13235">
            <v>0</v>
          </cell>
          <cell r="G13235">
            <v>0</v>
          </cell>
        </row>
        <row r="13236">
          <cell r="A13236">
            <v>0</v>
          </cell>
          <cell r="B13236">
            <v>0</v>
          </cell>
          <cell r="C13236">
            <v>0</v>
          </cell>
          <cell r="D13236">
            <v>0</v>
          </cell>
          <cell r="E13236">
            <v>0</v>
          </cell>
          <cell r="F13236" t="str">
            <v>Total B</v>
          </cell>
          <cell r="G13236">
            <v>0</v>
          </cell>
        </row>
        <row r="13237">
          <cell r="A13237">
            <v>0</v>
          </cell>
          <cell r="B13237">
            <v>0</v>
          </cell>
          <cell r="C13237" t="str">
            <v>C - EQUIPOS</v>
          </cell>
          <cell r="D13237">
            <v>0</v>
          </cell>
          <cell r="E13237">
            <v>0</v>
          </cell>
          <cell r="F13237">
            <v>0</v>
          </cell>
          <cell r="G13237">
            <v>0</v>
          </cell>
        </row>
        <row r="13238">
          <cell r="A13238" t="str">
            <v/>
          </cell>
          <cell r="B13238" t="str">
            <v/>
          </cell>
          <cell r="C13238">
            <v>0</v>
          </cell>
          <cell r="D13238" t="str">
            <v/>
          </cell>
          <cell r="E13238">
            <v>0</v>
          </cell>
          <cell r="F13238">
            <v>0</v>
          </cell>
          <cell r="G13238">
            <v>0</v>
          </cell>
        </row>
        <row r="13239">
          <cell r="A13239" t="str">
            <v/>
          </cell>
          <cell r="B13239" t="str">
            <v/>
          </cell>
          <cell r="C13239">
            <v>0</v>
          </cell>
          <cell r="D13239" t="str">
            <v/>
          </cell>
          <cell r="E13239">
            <v>0</v>
          </cell>
          <cell r="F13239">
            <v>0</v>
          </cell>
          <cell r="G13239">
            <v>0</v>
          </cell>
        </row>
        <row r="13240">
          <cell r="A13240" t="str">
            <v/>
          </cell>
          <cell r="B13240" t="str">
            <v/>
          </cell>
          <cell r="C13240">
            <v>0</v>
          </cell>
          <cell r="D13240" t="str">
            <v/>
          </cell>
          <cell r="E13240">
            <v>0</v>
          </cell>
          <cell r="F13240">
            <v>0</v>
          </cell>
          <cell r="G13240">
            <v>0</v>
          </cell>
        </row>
        <row r="13241">
          <cell r="A13241" t="str">
            <v/>
          </cell>
          <cell r="B13241" t="str">
            <v/>
          </cell>
          <cell r="C13241">
            <v>0</v>
          </cell>
          <cell r="D13241" t="str">
            <v/>
          </cell>
          <cell r="E13241">
            <v>0</v>
          </cell>
          <cell r="F13241">
            <v>0</v>
          </cell>
          <cell r="G13241">
            <v>0</v>
          </cell>
        </row>
        <row r="13242">
          <cell r="A13242" t="str">
            <v/>
          </cell>
          <cell r="B13242" t="str">
            <v/>
          </cell>
          <cell r="C13242">
            <v>0</v>
          </cell>
          <cell r="D13242" t="str">
            <v/>
          </cell>
          <cell r="E13242">
            <v>0</v>
          </cell>
          <cell r="F13242">
            <v>0</v>
          </cell>
          <cell r="G13242">
            <v>0</v>
          </cell>
        </row>
        <row r="13243">
          <cell r="A13243" t="str">
            <v/>
          </cell>
          <cell r="B13243" t="str">
            <v/>
          </cell>
          <cell r="C13243">
            <v>0</v>
          </cell>
          <cell r="D13243" t="str">
            <v/>
          </cell>
          <cell r="E13243">
            <v>0</v>
          </cell>
          <cell r="F13243">
            <v>0</v>
          </cell>
          <cell r="G13243">
            <v>0</v>
          </cell>
        </row>
        <row r="13244">
          <cell r="A13244" t="str">
            <v/>
          </cell>
          <cell r="B13244" t="str">
            <v/>
          </cell>
          <cell r="C13244">
            <v>0</v>
          </cell>
          <cell r="D13244" t="str">
            <v/>
          </cell>
          <cell r="E13244">
            <v>0</v>
          </cell>
          <cell r="F13244">
            <v>0</v>
          </cell>
          <cell r="G13244">
            <v>0</v>
          </cell>
        </row>
        <row r="13245">
          <cell r="A13245" t="str">
            <v/>
          </cell>
          <cell r="B13245" t="str">
            <v/>
          </cell>
          <cell r="C13245">
            <v>0</v>
          </cell>
          <cell r="D13245" t="str">
            <v/>
          </cell>
          <cell r="E13245">
            <v>0</v>
          </cell>
          <cell r="F13245">
            <v>0</v>
          </cell>
          <cell r="G13245">
            <v>0</v>
          </cell>
        </row>
        <row r="13246">
          <cell r="A13246" t="str">
            <v/>
          </cell>
          <cell r="B13246" t="str">
            <v/>
          </cell>
          <cell r="C13246">
            <v>0</v>
          </cell>
          <cell r="D13246" t="str">
            <v/>
          </cell>
          <cell r="E13246">
            <v>0</v>
          </cell>
          <cell r="F13246">
            <v>0</v>
          </cell>
          <cell r="G13246">
            <v>0</v>
          </cell>
        </row>
        <row r="13247">
          <cell r="A13247">
            <v>0</v>
          </cell>
          <cell r="B13247">
            <v>0</v>
          </cell>
          <cell r="C13247">
            <v>0</v>
          </cell>
          <cell r="D13247">
            <v>0</v>
          </cell>
          <cell r="E13247">
            <v>0</v>
          </cell>
          <cell r="F13247" t="str">
            <v>Total C</v>
          </cell>
          <cell r="G13247">
            <v>0</v>
          </cell>
        </row>
        <row r="13248">
          <cell r="A13248">
            <v>0</v>
          </cell>
          <cell r="B13248">
            <v>0</v>
          </cell>
          <cell r="C13248">
            <v>0</v>
          </cell>
          <cell r="D13248">
            <v>0</v>
          </cell>
          <cell r="E13248">
            <v>0</v>
          </cell>
          <cell r="F13248">
            <v>0</v>
          </cell>
          <cell r="G13248">
            <v>0</v>
          </cell>
        </row>
        <row r="13249">
          <cell r="A13249" t="str">
            <v/>
          </cell>
          <cell r="B13249" t="str">
            <v/>
          </cell>
          <cell r="C13249">
            <v>0</v>
          </cell>
          <cell r="D13249" t="str">
            <v>Costo  Neto</v>
          </cell>
          <cell r="E13249">
            <v>0</v>
          </cell>
          <cell r="F13249" t="str">
            <v>Total D=A+B+C</v>
          </cell>
          <cell r="G13249">
            <v>0</v>
          </cell>
        </row>
        <row r="13251">
          <cell r="A13251" t="str">
            <v>ANALISIS DE PRECIOS</v>
          </cell>
          <cell r="B13251">
            <v>0</v>
          </cell>
          <cell r="C13251">
            <v>0</v>
          </cell>
          <cell r="D13251">
            <v>0</v>
          </cell>
          <cell r="E13251">
            <v>0</v>
          </cell>
          <cell r="F13251">
            <v>0</v>
          </cell>
          <cell r="G13251">
            <v>0</v>
          </cell>
        </row>
        <row r="13252">
          <cell r="A13252" t="str">
            <v>COMITENTE:</v>
          </cell>
          <cell r="B13252" t="str">
            <v>DIRECCIÓN DE ARQUITECTURA</v>
          </cell>
          <cell r="C13252">
            <v>0</v>
          </cell>
          <cell r="D13252">
            <v>0</v>
          </cell>
          <cell r="E13252">
            <v>0</v>
          </cell>
          <cell r="F13252">
            <v>0</v>
          </cell>
          <cell r="G13252">
            <v>0</v>
          </cell>
        </row>
        <row r="13253">
          <cell r="A13253" t="str">
            <v>CONTRATISTA:</v>
          </cell>
          <cell r="B13253" t="str">
            <v>FUNCIONALES SIGOP</v>
          </cell>
          <cell r="C13253">
            <v>0</v>
          </cell>
          <cell r="D13253">
            <v>0</v>
          </cell>
          <cell r="E13253">
            <v>0</v>
          </cell>
          <cell r="F13253">
            <v>0</v>
          </cell>
          <cell r="G13253">
            <v>0</v>
          </cell>
        </row>
        <row r="13254">
          <cell r="A13254" t="str">
            <v>OBRA:</v>
          </cell>
          <cell r="B13254" t="str">
            <v>PRUEBA PLANILLA DE MEDICION</v>
          </cell>
          <cell r="C13254">
            <v>0</v>
          </cell>
          <cell r="D13254">
            <v>0</v>
          </cell>
          <cell r="E13254">
            <v>0</v>
          </cell>
          <cell r="F13254" t="str">
            <v>PRECIOS A:</v>
          </cell>
          <cell r="G13254">
            <v>0</v>
          </cell>
        </row>
        <row r="13255">
          <cell r="A13255" t="str">
            <v>UBICACIÓN:</v>
          </cell>
          <cell r="B13255" t="str">
            <v>CENTRO CIVICO</v>
          </cell>
          <cell r="C13255">
            <v>0</v>
          </cell>
          <cell r="D13255">
            <v>0</v>
          </cell>
          <cell r="E13255">
            <v>0</v>
          </cell>
          <cell r="F13255">
            <v>0</v>
          </cell>
          <cell r="G13255">
            <v>0</v>
          </cell>
        </row>
        <row r="13256">
          <cell r="A13256" t="str">
            <v>RUBRO:</v>
          </cell>
          <cell r="B13256" t="str">
            <v/>
          </cell>
          <cell r="C13256" t="str">
            <v/>
          </cell>
          <cell r="D13256">
            <v>0</v>
          </cell>
          <cell r="E13256">
            <v>0</v>
          </cell>
          <cell r="F13256">
            <v>0</v>
          </cell>
          <cell r="G13256">
            <v>0</v>
          </cell>
        </row>
        <row r="13257">
          <cell r="A13257" t="str">
            <v>ITEM:</v>
          </cell>
          <cell r="B13257" t="str">
            <v/>
          </cell>
          <cell r="C13257" t="str">
            <v/>
          </cell>
          <cell r="D13257">
            <v>0</v>
          </cell>
          <cell r="E13257">
            <v>0</v>
          </cell>
          <cell r="F13257" t="str">
            <v>UNIDAD:</v>
          </cell>
          <cell r="G13257" t="str">
            <v/>
          </cell>
        </row>
        <row r="13258">
          <cell r="A13258">
            <v>0</v>
          </cell>
          <cell r="B13258">
            <v>0</v>
          </cell>
          <cell r="C13258">
            <v>0</v>
          </cell>
          <cell r="D13258">
            <v>0</v>
          </cell>
          <cell r="E13258">
            <v>0</v>
          </cell>
          <cell r="F13258">
            <v>0</v>
          </cell>
          <cell r="G13258">
            <v>0</v>
          </cell>
        </row>
        <row r="13259">
          <cell r="A13259" t="str">
            <v>DATOS REDETERMINACION</v>
          </cell>
          <cell r="B13259">
            <v>0</v>
          </cell>
          <cell r="C13259" t="str">
            <v>DESIGNACION</v>
          </cell>
          <cell r="D13259" t="str">
            <v>U</v>
          </cell>
          <cell r="E13259" t="str">
            <v>Cantidad</v>
          </cell>
          <cell r="F13259" t="str">
            <v>$ Unitarios</v>
          </cell>
          <cell r="G13259" t="str">
            <v>$ Parcial</v>
          </cell>
        </row>
        <row r="13260">
          <cell r="A13260" t="str">
            <v>CÓDIGO</v>
          </cell>
          <cell r="B13260" t="str">
            <v>DESCRIPCIÓN</v>
          </cell>
          <cell r="C13260">
            <v>0</v>
          </cell>
          <cell r="D13260">
            <v>0</v>
          </cell>
          <cell r="E13260">
            <v>0</v>
          </cell>
          <cell r="F13260">
            <v>0</v>
          </cell>
          <cell r="G13260">
            <v>0</v>
          </cell>
        </row>
        <row r="13261">
          <cell r="A13261">
            <v>0</v>
          </cell>
          <cell r="B13261">
            <v>0</v>
          </cell>
          <cell r="C13261" t="str">
            <v>A - MATERIALES</v>
          </cell>
          <cell r="D13261">
            <v>0</v>
          </cell>
          <cell r="E13261">
            <v>0</v>
          </cell>
          <cell r="F13261">
            <v>0</v>
          </cell>
          <cell r="G13261">
            <v>0</v>
          </cell>
        </row>
        <row r="13262">
          <cell r="A13262" t="str">
            <v/>
          </cell>
          <cell r="B13262" t="str">
            <v/>
          </cell>
          <cell r="C13262">
            <v>0</v>
          </cell>
          <cell r="D13262" t="str">
            <v/>
          </cell>
          <cell r="E13262">
            <v>0</v>
          </cell>
          <cell r="F13262">
            <v>0</v>
          </cell>
          <cell r="G13262">
            <v>0</v>
          </cell>
        </row>
        <row r="13263">
          <cell r="A13263" t="str">
            <v/>
          </cell>
          <cell r="B13263" t="str">
            <v/>
          </cell>
          <cell r="C13263">
            <v>0</v>
          </cell>
          <cell r="D13263" t="str">
            <v/>
          </cell>
          <cell r="E13263">
            <v>0</v>
          </cell>
          <cell r="F13263">
            <v>0</v>
          </cell>
          <cell r="G13263">
            <v>0</v>
          </cell>
        </row>
        <row r="13264">
          <cell r="A13264" t="str">
            <v/>
          </cell>
          <cell r="B13264" t="str">
            <v/>
          </cell>
          <cell r="C13264">
            <v>0</v>
          </cell>
          <cell r="D13264" t="str">
            <v/>
          </cell>
          <cell r="E13264">
            <v>0</v>
          </cell>
          <cell r="F13264">
            <v>0</v>
          </cell>
          <cell r="G13264">
            <v>0</v>
          </cell>
        </row>
        <row r="13265">
          <cell r="A13265" t="str">
            <v/>
          </cell>
          <cell r="B13265" t="str">
            <v/>
          </cell>
          <cell r="C13265">
            <v>0</v>
          </cell>
          <cell r="D13265" t="str">
            <v/>
          </cell>
          <cell r="E13265">
            <v>0</v>
          </cell>
          <cell r="F13265">
            <v>0</v>
          </cell>
          <cell r="G13265">
            <v>0</v>
          </cell>
        </row>
        <row r="13266">
          <cell r="A13266" t="str">
            <v/>
          </cell>
          <cell r="B13266" t="str">
            <v/>
          </cell>
          <cell r="C13266">
            <v>0</v>
          </cell>
          <cell r="D13266" t="str">
            <v/>
          </cell>
          <cell r="E13266">
            <v>0</v>
          </cell>
          <cell r="F13266">
            <v>0</v>
          </cell>
          <cell r="G13266">
            <v>0</v>
          </cell>
        </row>
        <row r="13267">
          <cell r="A13267" t="str">
            <v/>
          </cell>
          <cell r="B13267" t="str">
            <v/>
          </cell>
          <cell r="C13267">
            <v>0</v>
          </cell>
          <cell r="D13267" t="str">
            <v/>
          </cell>
          <cell r="E13267">
            <v>0</v>
          </cell>
          <cell r="F13267">
            <v>0</v>
          </cell>
          <cell r="G13267">
            <v>0</v>
          </cell>
        </row>
        <row r="13268">
          <cell r="A13268" t="str">
            <v/>
          </cell>
          <cell r="B13268" t="str">
            <v/>
          </cell>
          <cell r="C13268">
            <v>0</v>
          </cell>
          <cell r="D13268" t="str">
            <v/>
          </cell>
          <cell r="E13268">
            <v>0</v>
          </cell>
          <cell r="F13268">
            <v>0</v>
          </cell>
          <cell r="G13268">
            <v>0</v>
          </cell>
        </row>
        <row r="13269">
          <cell r="A13269" t="str">
            <v/>
          </cell>
          <cell r="B13269" t="str">
            <v/>
          </cell>
          <cell r="C13269">
            <v>0</v>
          </cell>
          <cell r="D13269" t="str">
            <v/>
          </cell>
          <cell r="E13269">
            <v>0</v>
          </cell>
          <cell r="F13269">
            <v>0</v>
          </cell>
          <cell r="G13269">
            <v>0</v>
          </cell>
        </row>
        <row r="13270">
          <cell r="A13270" t="str">
            <v/>
          </cell>
          <cell r="B13270" t="str">
            <v/>
          </cell>
          <cell r="C13270">
            <v>0</v>
          </cell>
          <cell r="D13270" t="str">
            <v/>
          </cell>
          <cell r="E13270">
            <v>0</v>
          </cell>
          <cell r="F13270">
            <v>0</v>
          </cell>
          <cell r="G13270">
            <v>0</v>
          </cell>
        </row>
        <row r="13271">
          <cell r="A13271" t="str">
            <v/>
          </cell>
          <cell r="B13271" t="str">
            <v/>
          </cell>
          <cell r="C13271">
            <v>0</v>
          </cell>
          <cell r="D13271" t="str">
            <v/>
          </cell>
          <cell r="E13271">
            <v>0</v>
          </cell>
          <cell r="F13271">
            <v>0</v>
          </cell>
          <cell r="G13271">
            <v>0</v>
          </cell>
        </row>
        <row r="13272">
          <cell r="A13272" t="str">
            <v/>
          </cell>
          <cell r="B13272" t="str">
            <v/>
          </cell>
          <cell r="C13272">
            <v>0</v>
          </cell>
          <cell r="D13272" t="str">
            <v/>
          </cell>
          <cell r="E13272">
            <v>0</v>
          </cell>
          <cell r="F13272">
            <v>0</v>
          </cell>
          <cell r="G13272">
            <v>0</v>
          </cell>
        </row>
        <row r="13273">
          <cell r="A13273" t="str">
            <v/>
          </cell>
          <cell r="B13273" t="str">
            <v/>
          </cell>
          <cell r="C13273">
            <v>0</v>
          </cell>
          <cell r="D13273" t="str">
            <v/>
          </cell>
          <cell r="E13273">
            <v>0</v>
          </cell>
          <cell r="F13273">
            <v>0</v>
          </cell>
          <cell r="G13273">
            <v>0</v>
          </cell>
        </row>
        <row r="13274">
          <cell r="A13274" t="str">
            <v/>
          </cell>
          <cell r="B13274" t="str">
            <v/>
          </cell>
          <cell r="C13274">
            <v>0</v>
          </cell>
          <cell r="D13274" t="str">
            <v/>
          </cell>
          <cell r="E13274">
            <v>0</v>
          </cell>
          <cell r="F13274">
            <v>0</v>
          </cell>
          <cell r="G13274">
            <v>0</v>
          </cell>
        </row>
        <row r="13275">
          <cell r="A13275" t="str">
            <v/>
          </cell>
          <cell r="B13275" t="str">
            <v/>
          </cell>
          <cell r="C13275">
            <v>0</v>
          </cell>
          <cell r="D13275" t="str">
            <v/>
          </cell>
          <cell r="E13275">
            <v>0</v>
          </cell>
          <cell r="F13275">
            <v>0</v>
          </cell>
          <cell r="G13275">
            <v>0</v>
          </cell>
        </row>
        <row r="13276">
          <cell r="A13276">
            <v>0</v>
          </cell>
          <cell r="B13276">
            <v>0</v>
          </cell>
          <cell r="C13276">
            <v>0</v>
          </cell>
          <cell r="D13276">
            <v>0</v>
          </cell>
          <cell r="E13276">
            <v>0</v>
          </cell>
          <cell r="F13276" t="str">
            <v>Total A</v>
          </cell>
          <cell r="G13276">
            <v>0</v>
          </cell>
        </row>
        <row r="13277">
          <cell r="A13277">
            <v>0</v>
          </cell>
          <cell r="B13277">
            <v>0</v>
          </cell>
          <cell r="C13277" t="str">
            <v>B - MANO DE OBRA</v>
          </cell>
          <cell r="D13277">
            <v>0</v>
          </cell>
          <cell r="E13277">
            <v>0</v>
          </cell>
          <cell r="F13277">
            <v>0</v>
          </cell>
          <cell r="G13277">
            <v>0</v>
          </cell>
        </row>
        <row r="13278">
          <cell r="A13278" t="str">
            <v/>
          </cell>
          <cell r="B13278">
            <v>0</v>
          </cell>
          <cell r="C13278">
            <v>0</v>
          </cell>
          <cell r="D13278" t="str">
            <v/>
          </cell>
          <cell r="E13278">
            <v>0</v>
          </cell>
          <cell r="F13278">
            <v>0</v>
          </cell>
          <cell r="G13278">
            <v>0</v>
          </cell>
        </row>
        <row r="13279">
          <cell r="A13279" t="str">
            <v/>
          </cell>
          <cell r="B13279">
            <v>0</v>
          </cell>
          <cell r="C13279">
            <v>0</v>
          </cell>
          <cell r="D13279" t="str">
            <v/>
          </cell>
          <cell r="E13279">
            <v>0</v>
          </cell>
          <cell r="F13279">
            <v>0</v>
          </cell>
          <cell r="G13279">
            <v>0</v>
          </cell>
        </row>
        <row r="13280">
          <cell r="A13280" t="str">
            <v/>
          </cell>
          <cell r="B13280">
            <v>0</v>
          </cell>
          <cell r="C13280">
            <v>0</v>
          </cell>
          <cell r="D13280" t="str">
            <v/>
          </cell>
          <cell r="E13280">
            <v>0</v>
          </cell>
          <cell r="F13280">
            <v>0</v>
          </cell>
          <cell r="G13280">
            <v>0</v>
          </cell>
        </row>
        <row r="13281">
          <cell r="A13281" t="str">
            <v/>
          </cell>
          <cell r="B13281">
            <v>0</v>
          </cell>
          <cell r="C13281">
            <v>0</v>
          </cell>
          <cell r="D13281" t="str">
            <v/>
          </cell>
          <cell r="E13281">
            <v>0</v>
          </cell>
          <cell r="F13281">
            <v>0</v>
          </cell>
          <cell r="G13281">
            <v>0</v>
          </cell>
        </row>
        <row r="13282">
          <cell r="A13282" t="str">
            <v/>
          </cell>
          <cell r="B13282">
            <v>0</v>
          </cell>
          <cell r="C13282">
            <v>0</v>
          </cell>
          <cell r="D13282" t="str">
            <v/>
          </cell>
          <cell r="E13282">
            <v>0</v>
          </cell>
          <cell r="F13282">
            <v>0</v>
          </cell>
          <cell r="G13282">
            <v>0</v>
          </cell>
        </row>
        <row r="13283">
          <cell r="A13283" t="str">
            <v/>
          </cell>
          <cell r="B13283">
            <v>0</v>
          </cell>
          <cell r="C13283">
            <v>0</v>
          </cell>
          <cell r="D13283" t="str">
            <v/>
          </cell>
          <cell r="E13283">
            <v>0</v>
          </cell>
          <cell r="F13283">
            <v>0</v>
          </cell>
          <cell r="G13283">
            <v>0</v>
          </cell>
        </row>
        <row r="13284">
          <cell r="A13284" t="str">
            <v/>
          </cell>
          <cell r="B13284">
            <v>0</v>
          </cell>
          <cell r="C13284">
            <v>0</v>
          </cell>
          <cell r="D13284" t="str">
            <v/>
          </cell>
          <cell r="E13284">
            <v>0</v>
          </cell>
          <cell r="F13284">
            <v>0</v>
          </cell>
          <cell r="G13284">
            <v>0</v>
          </cell>
        </row>
        <row r="13285">
          <cell r="A13285" t="str">
            <v/>
          </cell>
          <cell r="B13285">
            <v>0</v>
          </cell>
          <cell r="C13285">
            <v>0</v>
          </cell>
          <cell r="D13285" t="str">
            <v/>
          </cell>
          <cell r="E13285">
            <v>0</v>
          </cell>
          <cell r="F13285">
            <v>0</v>
          </cell>
          <cell r="G13285">
            <v>0</v>
          </cell>
        </row>
        <row r="13286">
          <cell r="A13286">
            <v>0</v>
          </cell>
          <cell r="B13286">
            <v>0</v>
          </cell>
          <cell r="C13286">
            <v>0</v>
          </cell>
          <cell r="D13286">
            <v>0</v>
          </cell>
          <cell r="E13286">
            <v>0</v>
          </cell>
          <cell r="F13286" t="str">
            <v>Total B</v>
          </cell>
          <cell r="G13286">
            <v>0</v>
          </cell>
        </row>
        <row r="13287">
          <cell r="A13287">
            <v>0</v>
          </cell>
          <cell r="B13287">
            <v>0</v>
          </cell>
          <cell r="C13287" t="str">
            <v>C - EQUIPOS</v>
          </cell>
          <cell r="D13287">
            <v>0</v>
          </cell>
          <cell r="E13287">
            <v>0</v>
          </cell>
          <cell r="F13287">
            <v>0</v>
          </cell>
          <cell r="G13287">
            <v>0</v>
          </cell>
        </row>
        <row r="13288">
          <cell r="A13288" t="str">
            <v/>
          </cell>
          <cell r="B13288" t="str">
            <v/>
          </cell>
          <cell r="C13288">
            <v>0</v>
          </cell>
          <cell r="D13288" t="str">
            <v/>
          </cell>
          <cell r="E13288">
            <v>0</v>
          </cell>
          <cell r="F13288">
            <v>0</v>
          </cell>
          <cell r="G13288">
            <v>0</v>
          </cell>
        </row>
        <row r="13289">
          <cell r="A13289" t="str">
            <v/>
          </cell>
          <cell r="B13289" t="str">
            <v/>
          </cell>
          <cell r="C13289">
            <v>0</v>
          </cell>
          <cell r="D13289" t="str">
            <v/>
          </cell>
          <cell r="E13289">
            <v>0</v>
          </cell>
          <cell r="F13289">
            <v>0</v>
          </cell>
          <cell r="G13289">
            <v>0</v>
          </cell>
        </row>
        <row r="13290">
          <cell r="A13290" t="str">
            <v/>
          </cell>
          <cell r="B13290" t="str">
            <v/>
          </cell>
          <cell r="C13290">
            <v>0</v>
          </cell>
          <cell r="D13290" t="str">
            <v/>
          </cell>
          <cell r="E13290">
            <v>0</v>
          </cell>
          <cell r="F13290">
            <v>0</v>
          </cell>
          <cell r="G13290">
            <v>0</v>
          </cell>
        </row>
        <row r="13291">
          <cell r="A13291" t="str">
            <v/>
          </cell>
          <cell r="B13291" t="str">
            <v/>
          </cell>
          <cell r="C13291">
            <v>0</v>
          </cell>
          <cell r="D13291" t="str">
            <v/>
          </cell>
          <cell r="E13291">
            <v>0</v>
          </cell>
          <cell r="F13291">
            <v>0</v>
          </cell>
          <cell r="G13291">
            <v>0</v>
          </cell>
        </row>
        <row r="13292">
          <cell r="A13292" t="str">
            <v/>
          </cell>
          <cell r="B13292" t="str">
            <v/>
          </cell>
          <cell r="C13292">
            <v>0</v>
          </cell>
          <cell r="D13292" t="str">
            <v/>
          </cell>
          <cell r="E13292">
            <v>0</v>
          </cell>
          <cell r="F13292">
            <v>0</v>
          </cell>
          <cell r="G13292">
            <v>0</v>
          </cell>
        </row>
        <row r="13293">
          <cell r="A13293" t="str">
            <v/>
          </cell>
          <cell r="B13293" t="str">
            <v/>
          </cell>
          <cell r="C13293">
            <v>0</v>
          </cell>
          <cell r="D13293" t="str">
            <v/>
          </cell>
          <cell r="E13293">
            <v>0</v>
          </cell>
          <cell r="F13293">
            <v>0</v>
          </cell>
          <cell r="G13293">
            <v>0</v>
          </cell>
        </row>
        <row r="13294">
          <cell r="A13294" t="str">
            <v/>
          </cell>
          <cell r="B13294" t="str">
            <v/>
          </cell>
          <cell r="C13294">
            <v>0</v>
          </cell>
          <cell r="D13294" t="str">
            <v/>
          </cell>
          <cell r="E13294">
            <v>0</v>
          </cell>
          <cell r="F13294">
            <v>0</v>
          </cell>
          <cell r="G13294">
            <v>0</v>
          </cell>
        </row>
        <row r="13295">
          <cell r="A13295" t="str">
            <v/>
          </cell>
          <cell r="B13295" t="str">
            <v/>
          </cell>
          <cell r="C13295">
            <v>0</v>
          </cell>
          <cell r="D13295" t="str">
            <v/>
          </cell>
          <cell r="E13295">
            <v>0</v>
          </cell>
          <cell r="F13295">
            <v>0</v>
          </cell>
          <cell r="G13295">
            <v>0</v>
          </cell>
        </row>
        <row r="13296">
          <cell r="A13296" t="str">
            <v/>
          </cell>
          <cell r="B13296" t="str">
            <v/>
          </cell>
          <cell r="C13296">
            <v>0</v>
          </cell>
          <cell r="D13296" t="str">
            <v/>
          </cell>
          <cell r="E13296">
            <v>0</v>
          </cell>
          <cell r="F13296">
            <v>0</v>
          </cell>
          <cell r="G13296">
            <v>0</v>
          </cell>
        </row>
        <row r="13297">
          <cell r="A13297">
            <v>0</v>
          </cell>
          <cell r="B13297">
            <v>0</v>
          </cell>
          <cell r="C13297">
            <v>0</v>
          </cell>
          <cell r="D13297">
            <v>0</v>
          </cell>
          <cell r="E13297">
            <v>0</v>
          </cell>
          <cell r="F13297" t="str">
            <v>Total C</v>
          </cell>
          <cell r="G13297">
            <v>0</v>
          </cell>
        </row>
        <row r="13298">
          <cell r="A13298">
            <v>0</v>
          </cell>
          <cell r="B13298">
            <v>0</v>
          </cell>
          <cell r="C13298">
            <v>0</v>
          </cell>
          <cell r="D13298">
            <v>0</v>
          </cell>
          <cell r="E13298">
            <v>0</v>
          </cell>
          <cell r="F13298">
            <v>0</v>
          </cell>
          <cell r="G13298">
            <v>0</v>
          </cell>
        </row>
        <row r="13299">
          <cell r="A13299" t="str">
            <v/>
          </cell>
          <cell r="B13299" t="str">
            <v/>
          </cell>
          <cell r="C13299">
            <v>0</v>
          </cell>
          <cell r="D13299" t="str">
            <v>Costo  Neto</v>
          </cell>
          <cell r="E13299">
            <v>0</v>
          </cell>
          <cell r="F13299" t="str">
            <v>Total D=A+B+C</v>
          </cell>
          <cell r="G13299">
            <v>0</v>
          </cell>
        </row>
        <row r="13301">
          <cell r="A13301" t="str">
            <v>ANALISIS DE PRECIOS</v>
          </cell>
          <cell r="B13301">
            <v>0</v>
          </cell>
          <cell r="C13301">
            <v>0</v>
          </cell>
          <cell r="D13301">
            <v>0</v>
          </cell>
          <cell r="E13301">
            <v>0</v>
          </cell>
          <cell r="F13301">
            <v>0</v>
          </cell>
          <cell r="G13301">
            <v>0</v>
          </cell>
        </row>
        <row r="13302">
          <cell r="A13302" t="str">
            <v>COMITENTE:</v>
          </cell>
          <cell r="B13302" t="str">
            <v>DIRECCIÓN DE ARQUITECTURA</v>
          </cell>
          <cell r="C13302">
            <v>0</v>
          </cell>
          <cell r="D13302">
            <v>0</v>
          </cell>
          <cell r="E13302">
            <v>0</v>
          </cell>
          <cell r="F13302">
            <v>0</v>
          </cell>
          <cell r="G13302">
            <v>0</v>
          </cell>
        </row>
        <row r="13303">
          <cell r="A13303" t="str">
            <v>CONTRATISTA:</v>
          </cell>
          <cell r="B13303" t="str">
            <v>FUNCIONALES SIGOP</v>
          </cell>
          <cell r="C13303">
            <v>0</v>
          </cell>
          <cell r="D13303">
            <v>0</v>
          </cell>
          <cell r="E13303">
            <v>0</v>
          </cell>
          <cell r="F13303">
            <v>0</v>
          </cell>
          <cell r="G13303">
            <v>0</v>
          </cell>
        </row>
        <row r="13304">
          <cell r="A13304" t="str">
            <v>OBRA:</v>
          </cell>
          <cell r="B13304" t="str">
            <v>PRUEBA PLANILLA DE MEDICION</v>
          </cell>
          <cell r="C13304">
            <v>0</v>
          </cell>
          <cell r="D13304">
            <v>0</v>
          </cell>
          <cell r="E13304">
            <v>0</v>
          </cell>
          <cell r="F13304" t="str">
            <v>PRECIOS A:</v>
          </cell>
          <cell r="G13304">
            <v>0</v>
          </cell>
        </row>
        <row r="13305">
          <cell r="A13305" t="str">
            <v>UBICACIÓN:</v>
          </cell>
          <cell r="B13305" t="str">
            <v>CENTRO CIVICO</v>
          </cell>
          <cell r="C13305">
            <v>0</v>
          </cell>
          <cell r="D13305">
            <v>0</v>
          </cell>
          <cell r="E13305">
            <v>0</v>
          </cell>
          <cell r="F13305">
            <v>0</v>
          </cell>
          <cell r="G13305">
            <v>0</v>
          </cell>
        </row>
        <row r="13306">
          <cell r="A13306" t="str">
            <v>RUBRO:</v>
          </cell>
          <cell r="B13306" t="str">
            <v/>
          </cell>
          <cell r="C13306" t="str">
            <v/>
          </cell>
          <cell r="D13306">
            <v>0</v>
          </cell>
          <cell r="E13306">
            <v>0</v>
          </cell>
          <cell r="F13306">
            <v>0</v>
          </cell>
          <cell r="G13306">
            <v>0</v>
          </cell>
        </row>
        <row r="13307">
          <cell r="A13307" t="str">
            <v>ITEM:</v>
          </cell>
          <cell r="B13307" t="str">
            <v/>
          </cell>
          <cell r="C13307" t="str">
            <v/>
          </cell>
          <cell r="D13307">
            <v>0</v>
          </cell>
          <cell r="E13307">
            <v>0</v>
          </cell>
          <cell r="F13307" t="str">
            <v>UNIDAD:</v>
          </cell>
          <cell r="G13307" t="str">
            <v/>
          </cell>
        </row>
        <row r="13308">
          <cell r="A13308">
            <v>0</v>
          </cell>
          <cell r="B13308">
            <v>0</v>
          </cell>
          <cell r="C13308">
            <v>0</v>
          </cell>
          <cell r="D13308">
            <v>0</v>
          </cell>
          <cell r="E13308">
            <v>0</v>
          </cell>
          <cell r="F13308">
            <v>0</v>
          </cell>
          <cell r="G13308">
            <v>0</v>
          </cell>
        </row>
        <row r="13309">
          <cell r="A13309" t="str">
            <v>DATOS REDETERMINACION</v>
          </cell>
          <cell r="B13309">
            <v>0</v>
          </cell>
          <cell r="C13309" t="str">
            <v>DESIGNACION</v>
          </cell>
          <cell r="D13309" t="str">
            <v>U</v>
          </cell>
          <cell r="E13309" t="str">
            <v>Cantidad</v>
          </cell>
          <cell r="F13309" t="str">
            <v>$ Unitarios</v>
          </cell>
          <cell r="G13309" t="str">
            <v>$ Parcial</v>
          </cell>
        </row>
        <row r="13310">
          <cell r="A13310" t="str">
            <v>CÓDIGO</v>
          </cell>
          <cell r="B13310" t="str">
            <v>DESCRIPCIÓN</v>
          </cell>
          <cell r="C13310">
            <v>0</v>
          </cell>
          <cell r="D13310">
            <v>0</v>
          </cell>
          <cell r="E13310">
            <v>0</v>
          </cell>
          <cell r="F13310">
            <v>0</v>
          </cell>
          <cell r="G13310">
            <v>0</v>
          </cell>
        </row>
        <row r="13311">
          <cell r="A13311">
            <v>0</v>
          </cell>
          <cell r="B13311">
            <v>0</v>
          </cell>
          <cell r="C13311" t="str">
            <v>A - MATERIALES</v>
          </cell>
          <cell r="D13311">
            <v>0</v>
          </cell>
          <cell r="E13311">
            <v>0</v>
          </cell>
          <cell r="F13311">
            <v>0</v>
          </cell>
          <cell r="G13311">
            <v>0</v>
          </cell>
        </row>
        <row r="13312">
          <cell r="A13312" t="str">
            <v/>
          </cell>
          <cell r="B13312" t="str">
            <v/>
          </cell>
          <cell r="C13312">
            <v>0</v>
          </cell>
          <cell r="D13312" t="str">
            <v/>
          </cell>
          <cell r="E13312">
            <v>0</v>
          </cell>
          <cell r="F13312">
            <v>0</v>
          </cell>
          <cell r="G13312">
            <v>0</v>
          </cell>
        </row>
        <row r="13313">
          <cell r="A13313" t="str">
            <v/>
          </cell>
          <cell r="B13313" t="str">
            <v/>
          </cell>
          <cell r="C13313">
            <v>0</v>
          </cell>
          <cell r="D13313" t="str">
            <v/>
          </cell>
          <cell r="E13313">
            <v>0</v>
          </cell>
          <cell r="F13313">
            <v>0</v>
          </cell>
          <cell r="G13313">
            <v>0</v>
          </cell>
        </row>
        <row r="13314">
          <cell r="A13314" t="str">
            <v/>
          </cell>
          <cell r="B13314" t="str">
            <v/>
          </cell>
          <cell r="C13314">
            <v>0</v>
          </cell>
          <cell r="D13314" t="str">
            <v/>
          </cell>
          <cell r="E13314">
            <v>0</v>
          </cell>
          <cell r="F13314">
            <v>0</v>
          </cell>
          <cell r="G13314">
            <v>0</v>
          </cell>
        </row>
        <row r="13315">
          <cell r="A13315" t="str">
            <v/>
          </cell>
          <cell r="B13315" t="str">
            <v/>
          </cell>
          <cell r="C13315">
            <v>0</v>
          </cell>
          <cell r="D13315" t="str">
            <v/>
          </cell>
          <cell r="E13315">
            <v>0</v>
          </cell>
          <cell r="F13315">
            <v>0</v>
          </cell>
          <cell r="G13315">
            <v>0</v>
          </cell>
        </row>
        <row r="13316">
          <cell r="A13316" t="str">
            <v/>
          </cell>
          <cell r="B13316" t="str">
            <v/>
          </cell>
          <cell r="C13316">
            <v>0</v>
          </cell>
          <cell r="D13316" t="str">
            <v/>
          </cell>
          <cell r="E13316">
            <v>0</v>
          </cell>
          <cell r="F13316">
            <v>0</v>
          </cell>
          <cell r="G13316">
            <v>0</v>
          </cell>
        </row>
        <row r="13317">
          <cell r="A13317" t="str">
            <v/>
          </cell>
          <cell r="B13317" t="str">
            <v/>
          </cell>
          <cell r="C13317">
            <v>0</v>
          </cell>
          <cell r="D13317" t="str">
            <v/>
          </cell>
          <cell r="E13317">
            <v>0</v>
          </cell>
          <cell r="F13317">
            <v>0</v>
          </cell>
          <cell r="G13317">
            <v>0</v>
          </cell>
        </row>
        <row r="13318">
          <cell r="A13318" t="str">
            <v/>
          </cell>
          <cell r="B13318" t="str">
            <v/>
          </cell>
          <cell r="C13318">
            <v>0</v>
          </cell>
          <cell r="D13318" t="str">
            <v/>
          </cell>
          <cell r="E13318">
            <v>0</v>
          </cell>
          <cell r="F13318">
            <v>0</v>
          </cell>
          <cell r="G13318">
            <v>0</v>
          </cell>
        </row>
        <row r="13319">
          <cell r="A13319" t="str">
            <v/>
          </cell>
          <cell r="B13319" t="str">
            <v/>
          </cell>
          <cell r="C13319">
            <v>0</v>
          </cell>
          <cell r="D13319" t="str">
            <v/>
          </cell>
          <cell r="E13319">
            <v>0</v>
          </cell>
          <cell r="F13319">
            <v>0</v>
          </cell>
          <cell r="G13319">
            <v>0</v>
          </cell>
        </row>
        <row r="13320">
          <cell r="A13320" t="str">
            <v/>
          </cell>
          <cell r="B13320" t="str">
            <v/>
          </cell>
          <cell r="C13320">
            <v>0</v>
          </cell>
          <cell r="D13320" t="str">
            <v/>
          </cell>
          <cell r="E13320">
            <v>0</v>
          </cell>
          <cell r="F13320">
            <v>0</v>
          </cell>
          <cell r="G13320">
            <v>0</v>
          </cell>
        </row>
        <row r="13321">
          <cell r="A13321" t="str">
            <v/>
          </cell>
          <cell r="B13321" t="str">
            <v/>
          </cell>
          <cell r="C13321">
            <v>0</v>
          </cell>
          <cell r="D13321" t="str">
            <v/>
          </cell>
          <cell r="E13321">
            <v>0</v>
          </cell>
          <cell r="F13321">
            <v>0</v>
          </cell>
          <cell r="G13321">
            <v>0</v>
          </cell>
        </row>
        <row r="13322">
          <cell r="A13322" t="str">
            <v/>
          </cell>
          <cell r="B13322" t="str">
            <v/>
          </cell>
          <cell r="C13322">
            <v>0</v>
          </cell>
          <cell r="D13322" t="str">
            <v/>
          </cell>
          <cell r="E13322">
            <v>0</v>
          </cell>
          <cell r="F13322">
            <v>0</v>
          </cell>
          <cell r="G13322">
            <v>0</v>
          </cell>
        </row>
        <row r="13323">
          <cell r="A13323" t="str">
            <v/>
          </cell>
          <cell r="B13323" t="str">
            <v/>
          </cell>
          <cell r="C13323">
            <v>0</v>
          </cell>
          <cell r="D13323" t="str">
            <v/>
          </cell>
          <cell r="E13323">
            <v>0</v>
          </cell>
          <cell r="F13323">
            <v>0</v>
          </cell>
          <cell r="G13323">
            <v>0</v>
          </cell>
        </row>
        <row r="13324">
          <cell r="A13324" t="str">
            <v/>
          </cell>
          <cell r="B13324" t="str">
            <v/>
          </cell>
          <cell r="C13324">
            <v>0</v>
          </cell>
          <cell r="D13324" t="str">
            <v/>
          </cell>
          <cell r="E13324">
            <v>0</v>
          </cell>
          <cell r="F13324">
            <v>0</v>
          </cell>
          <cell r="G13324">
            <v>0</v>
          </cell>
        </row>
        <row r="13325">
          <cell r="A13325" t="str">
            <v/>
          </cell>
          <cell r="B13325" t="str">
            <v/>
          </cell>
          <cell r="C13325">
            <v>0</v>
          </cell>
          <cell r="D13325" t="str">
            <v/>
          </cell>
          <cell r="E13325">
            <v>0</v>
          </cell>
          <cell r="F13325">
            <v>0</v>
          </cell>
          <cell r="G13325">
            <v>0</v>
          </cell>
        </row>
        <row r="13326">
          <cell r="A13326">
            <v>0</v>
          </cell>
          <cell r="B13326">
            <v>0</v>
          </cell>
          <cell r="C13326">
            <v>0</v>
          </cell>
          <cell r="D13326">
            <v>0</v>
          </cell>
          <cell r="E13326">
            <v>0</v>
          </cell>
          <cell r="F13326" t="str">
            <v>Total A</v>
          </cell>
          <cell r="G13326">
            <v>0</v>
          </cell>
        </row>
        <row r="13327">
          <cell r="A13327">
            <v>0</v>
          </cell>
          <cell r="B13327">
            <v>0</v>
          </cell>
          <cell r="C13327" t="str">
            <v>B - MANO DE OBRA</v>
          </cell>
          <cell r="D13327">
            <v>0</v>
          </cell>
          <cell r="E13327">
            <v>0</v>
          </cell>
          <cell r="F13327">
            <v>0</v>
          </cell>
          <cell r="G13327">
            <v>0</v>
          </cell>
        </row>
        <row r="13328">
          <cell r="A13328" t="str">
            <v/>
          </cell>
          <cell r="B13328">
            <v>0</v>
          </cell>
          <cell r="C13328">
            <v>0</v>
          </cell>
          <cell r="D13328" t="str">
            <v/>
          </cell>
          <cell r="E13328">
            <v>0</v>
          </cell>
          <cell r="F13328">
            <v>0</v>
          </cell>
          <cell r="G13328">
            <v>0</v>
          </cell>
        </row>
        <row r="13329">
          <cell r="A13329" t="str">
            <v/>
          </cell>
          <cell r="B13329">
            <v>0</v>
          </cell>
          <cell r="C13329">
            <v>0</v>
          </cell>
          <cell r="D13329" t="str">
            <v/>
          </cell>
          <cell r="E13329">
            <v>0</v>
          </cell>
          <cell r="F13329">
            <v>0</v>
          </cell>
          <cell r="G13329">
            <v>0</v>
          </cell>
        </row>
        <row r="13330">
          <cell r="A13330" t="str">
            <v/>
          </cell>
          <cell r="B13330">
            <v>0</v>
          </cell>
          <cell r="C13330">
            <v>0</v>
          </cell>
          <cell r="D13330" t="str">
            <v/>
          </cell>
          <cell r="E13330">
            <v>0</v>
          </cell>
          <cell r="F13330">
            <v>0</v>
          </cell>
          <cell r="G13330">
            <v>0</v>
          </cell>
        </row>
        <row r="13331">
          <cell r="A13331" t="str">
            <v/>
          </cell>
          <cell r="B13331">
            <v>0</v>
          </cell>
          <cell r="C13331">
            <v>0</v>
          </cell>
          <cell r="D13331" t="str">
            <v/>
          </cell>
          <cell r="E13331">
            <v>0</v>
          </cell>
          <cell r="F13331">
            <v>0</v>
          </cell>
          <cell r="G13331">
            <v>0</v>
          </cell>
        </row>
        <row r="13332">
          <cell r="A13332" t="str">
            <v/>
          </cell>
          <cell r="B13332">
            <v>0</v>
          </cell>
          <cell r="C13332">
            <v>0</v>
          </cell>
          <cell r="D13332" t="str">
            <v/>
          </cell>
          <cell r="E13332">
            <v>0</v>
          </cell>
          <cell r="F13332">
            <v>0</v>
          </cell>
          <cell r="G13332">
            <v>0</v>
          </cell>
        </row>
        <row r="13333">
          <cell r="A13333" t="str">
            <v/>
          </cell>
          <cell r="B13333">
            <v>0</v>
          </cell>
          <cell r="C13333">
            <v>0</v>
          </cell>
          <cell r="D13333" t="str">
            <v/>
          </cell>
          <cell r="E13333">
            <v>0</v>
          </cell>
          <cell r="F13333">
            <v>0</v>
          </cell>
          <cell r="G13333">
            <v>0</v>
          </cell>
        </row>
        <row r="13334">
          <cell r="A13334" t="str">
            <v/>
          </cell>
          <cell r="B13334">
            <v>0</v>
          </cell>
          <cell r="C13334">
            <v>0</v>
          </cell>
          <cell r="D13334" t="str">
            <v/>
          </cell>
          <cell r="E13334">
            <v>0</v>
          </cell>
          <cell r="F13334">
            <v>0</v>
          </cell>
          <cell r="G13334">
            <v>0</v>
          </cell>
        </row>
        <row r="13335">
          <cell r="A13335" t="str">
            <v/>
          </cell>
          <cell r="B13335">
            <v>0</v>
          </cell>
          <cell r="C13335">
            <v>0</v>
          </cell>
          <cell r="D13335" t="str">
            <v/>
          </cell>
          <cell r="E13335">
            <v>0</v>
          </cell>
          <cell r="F13335">
            <v>0</v>
          </cell>
          <cell r="G13335">
            <v>0</v>
          </cell>
        </row>
        <row r="13336">
          <cell r="A13336">
            <v>0</v>
          </cell>
          <cell r="B13336">
            <v>0</v>
          </cell>
          <cell r="C13336">
            <v>0</v>
          </cell>
          <cell r="D13336">
            <v>0</v>
          </cell>
          <cell r="E13336">
            <v>0</v>
          </cell>
          <cell r="F13336" t="str">
            <v>Total B</v>
          </cell>
          <cell r="G13336">
            <v>0</v>
          </cell>
        </row>
        <row r="13337">
          <cell r="A13337">
            <v>0</v>
          </cell>
          <cell r="B13337">
            <v>0</v>
          </cell>
          <cell r="C13337" t="str">
            <v>C - EQUIPOS</v>
          </cell>
          <cell r="D13337">
            <v>0</v>
          </cell>
          <cell r="E13337">
            <v>0</v>
          </cell>
          <cell r="F13337">
            <v>0</v>
          </cell>
          <cell r="G13337">
            <v>0</v>
          </cell>
        </row>
        <row r="13338">
          <cell r="A13338" t="str">
            <v/>
          </cell>
          <cell r="B13338" t="str">
            <v/>
          </cell>
          <cell r="C13338">
            <v>0</v>
          </cell>
          <cell r="D13338" t="str">
            <v/>
          </cell>
          <cell r="E13338">
            <v>0</v>
          </cell>
          <cell r="F13338">
            <v>0</v>
          </cell>
          <cell r="G13338">
            <v>0</v>
          </cell>
        </row>
        <row r="13339">
          <cell r="A13339" t="str">
            <v/>
          </cell>
          <cell r="B13339" t="str">
            <v/>
          </cell>
          <cell r="C13339">
            <v>0</v>
          </cell>
          <cell r="D13339" t="str">
            <v/>
          </cell>
          <cell r="E13339">
            <v>0</v>
          </cell>
          <cell r="F13339">
            <v>0</v>
          </cell>
          <cell r="G13339">
            <v>0</v>
          </cell>
        </row>
        <row r="13340">
          <cell r="A13340" t="str">
            <v/>
          </cell>
          <cell r="B13340" t="str">
            <v/>
          </cell>
          <cell r="C13340">
            <v>0</v>
          </cell>
          <cell r="D13340" t="str">
            <v/>
          </cell>
          <cell r="E13340">
            <v>0</v>
          </cell>
          <cell r="F13340">
            <v>0</v>
          </cell>
          <cell r="G13340">
            <v>0</v>
          </cell>
        </row>
        <row r="13341">
          <cell r="A13341" t="str">
            <v/>
          </cell>
          <cell r="B13341" t="str">
            <v/>
          </cell>
          <cell r="C13341">
            <v>0</v>
          </cell>
          <cell r="D13341" t="str">
            <v/>
          </cell>
          <cell r="E13341">
            <v>0</v>
          </cell>
          <cell r="F13341">
            <v>0</v>
          </cell>
          <cell r="G13341">
            <v>0</v>
          </cell>
        </row>
        <row r="13342">
          <cell r="A13342" t="str">
            <v/>
          </cell>
          <cell r="B13342" t="str">
            <v/>
          </cell>
          <cell r="C13342">
            <v>0</v>
          </cell>
          <cell r="D13342" t="str">
            <v/>
          </cell>
          <cell r="E13342">
            <v>0</v>
          </cell>
          <cell r="F13342">
            <v>0</v>
          </cell>
          <cell r="G13342">
            <v>0</v>
          </cell>
        </row>
        <row r="13343">
          <cell r="A13343" t="str">
            <v/>
          </cell>
          <cell r="B13343" t="str">
            <v/>
          </cell>
          <cell r="C13343">
            <v>0</v>
          </cell>
          <cell r="D13343" t="str">
            <v/>
          </cell>
          <cell r="E13343">
            <v>0</v>
          </cell>
          <cell r="F13343">
            <v>0</v>
          </cell>
          <cell r="G13343">
            <v>0</v>
          </cell>
        </row>
        <row r="13344">
          <cell r="A13344" t="str">
            <v/>
          </cell>
          <cell r="B13344" t="str">
            <v/>
          </cell>
          <cell r="C13344">
            <v>0</v>
          </cell>
          <cell r="D13344" t="str">
            <v/>
          </cell>
          <cell r="E13344">
            <v>0</v>
          </cell>
          <cell r="F13344">
            <v>0</v>
          </cell>
          <cell r="G13344">
            <v>0</v>
          </cell>
        </row>
        <row r="13345">
          <cell r="A13345" t="str">
            <v/>
          </cell>
          <cell r="B13345" t="str">
            <v/>
          </cell>
          <cell r="C13345">
            <v>0</v>
          </cell>
          <cell r="D13345" t="str">
            <v/>
          </cell>
          <cell r="E13345">
            <v>0</v>
          </cell>
          <cell r="F13345">
            <v>0</v>
          </cell>
          <cell r="G13345">
            <v>0</v>
          </cell>
        </row>
        <row r="13346">
          <cell r="A13346" t="str">
            <v/>
          </cell>
          <cell r="B13346" t="str">
            <v/>
          </cell>
          <cell r="C13346">
            <v>0</v>
          </cell>
          <cell r="D13346" t="str">
            <v/>
          </cell>
          <cell r="E13346">
            <v>0</v>
          </cell>
          <cell r="F13346">
            <v>0</v>
          </cell>
          <cell r="G13346">
            <v>0</v>
          </cell>
        </row>
        <row r="13347">
          <cell r="A13347">
            <v>0</v>
          </cell>
          <cell r="B13347">
            <v>0</v>
          </cell>
          <cell r="C13347">
            <v>0</v>
          </cell>
          <cell r="D13347">
            <v>0</v>
          </cell>
          <cell r="E13347">
            <v>0</v>
          </cell>
          <cell r="F13347" t="str">
            <v>Total C</v>
          </cell>
          <cell r="G13347">
            <v>0</v>
          </cell>
        </row>
        <row r="13348">
          <cell r="A13348">
            <v>0</v>
          </cell>
          <cell r="B13348">
            <v>0</v>
          </cell>
          <cell r="C13348">
            <v>0</v>
          </cell>
          <cell r="D13348">
            <v>0</v>
          </cell>
          <cell r="E13348">
            <v>0</v>
          </cell>
          <cell r="F13348">
            <v>0</v>
          </cell>
          <cell r="G13348">
            <v>0</v>
          </cell>
        </row>
        <row r="13349">
          <cell r="A13349" t="str">
            <v/>
          </cell>
          <cell r="B13349" t="str">
            <v/>
          </cell>
          <cell r="C13349">
            <v>0</v>
          </cell>
          <cell r="D13349" t="str">
            <v>Costo  Neto</v>
          </cell>
          <cell r="E13349">
            <v>0</v>
          </cell>
          <cell r="F13349" t="str">
            <v>Total D=A+B+C</v>
          </cell>
          <cell r="G13349">
            <v>0</v>
          </cell>
        </row>
        <row r="13351">
          <cell r="A13351" t="str">
            <v>ANALISIS DE PRECIOS</v>
          </cell>
          <cell r="B13351">
            <v>0</v>
          </cell>
          <cell r="C13351">
            <v>0</v>
          </cell>
          <cell r="D13351">
            <v>0</v>
          </cell>
          <cell r="E13351">
            <v>0</v>
          </cell>
          <cell r="F13351">
            <v>0</v>
          </cell>
          <cell r="G13351">
            <v>0</v>
          </cell>
        </row>
        <row r="13352">
          <cell r="A13352" t="str">
            <v>COMITENTE:</v>
          </cell>
          <cell r="B13352" t="str">
            <v>DIRECCIÓN DE ARQUITECTURA</v>
          </cell>
          <cell r="C13352">
            <v>0</v>
          </cell>
          <cell r="D13352">
            <v>0</v>
          </cell>
          <cell r="E13352">
            <v>0</v>
          </cell>
          <cell r="F13352">
            <v>0</v>
          </cell>
          <cell r="G13352">
            <v>0</v>
          </cell>
        </row>
        <row r="13353">
          <cell r="A13353" t="str">
            <v>CONTRATISTA:</v>
          </cell>
          <cell r="B13353" t="str">
            <v>FUNCIONALES SIGOP</v>
          </cell>
          <cell r="C13353">
            <v>0</v>
          </cell>
          <cell r="D13353">
            <v>0</v>
          </cell>
          <cell r="E13353">
            <v>0</v>
          </cell>
          <cell r="F13353">
            <v>0</v>
          </cell>
          <cell r="G13353">
            <v>0</v>
          </cell>
        </row>
        <row r="13354">
          <cell r="A13354" t="str">
            <v>OBRA:</v>
          </cell>
          <cell r="B13354" t="str">
            <v>PRUEBA PLANILLA DE MEDICION</v>
          </cell>
          <cell r="C13354">
            <v>0</v>
          </cell>
          <cell r="D13354">
            <v>0</v>
          </cell>
          <cell r="E13354">
            <v>0</v>
          </cell>
          <cell r="F13354" t="str">
            <v>PRECIOS A:</v>
          </cell>
          <cell r="G13354">
            <v>0</v>
          </cell>
        </row>
        <row r="13355">
          <cell r="A13355" t="str">
            <v>UBICACIÓN:</v>
          </cell>
          <cell r="B13355" t="str">
            <v>CENTRO CIVICO</v>
          </cell>
          <cell r="C13355">
            <v>0</v>
          </cell>
          <cell r="D13355">
            <v>0</v>
          </cell>
          <cell r="E13355">
            <v>0</v>
          </cell>
          <cell r="F13355">
            <v>0</v>
          </cell>
          <cell r="G13355">
            <v>0</v>
          </cell>
        </row>
        <row r="13356">
          <cell r="A13356" t="str">
            <v>RUBRO:</v>
          </cell>
          <cell r="B13356" t="str">
            <v/>
          </cell>
          <cell r="C13356" t="str">
            <v/>
          </cell>
          <cell r="D13356">
            <v>0</v>
          </cell>
          <cell r="E13356">
            <v>0</v>
          </cell>
          <cell r="F13356">
            <v>0</v>
          </cell>
          <cell r="G13356">
            <v>0</v>
          </cell>
        </row>
        <row r="13357">
          <cell r="A13357" t="str">
            <v>ITEM:</v>
          </cell>
          <cell r="B13357" t="str">
            <v/>
          </cell>
          <cell r="C13357" t="str">
            <v/>
          </cell>
          <cell r="D13357">
            <v>0</v>
          </cell>
          <cell r="E13357">
            <v>0</v>
          </cell>
          <cell r="F13357" t="str">
            <v>UNIDAD:</v>
          </cell>
          <cell r="G13357" t="str">
            <v/>
          </cell>
        </row>
        <row r="13358">
          <cell r="A13358">
            <v>0</v>
          </cell>
          <cell r="B13358">
            <v>0</v>
          </cell>
          <cell r="C13358">
            <v>0</v>
          </cell>
          <cell r="D13358">
            <v>0</v>
          </cell>
          <cell r="E13358">
            <v>0</v>
          </cell>
          <cell r="F13358">
            <v>0</v>
          </cell>
          <cell r="G13358">
            <v>0</v>
          </cell>
        </row>
        <row r="13359">
          <cell r="A13359" t="str">
            <v>DATOS REDETERMINACION</v>
          </cell>
          <cell r="B13359">
            <v>0</v>
          </cell>
          <cell r="C13359" t="str">
            <v>DESIGNACION</v>
          </cell>
          <cell r="D13359" t="str">
            <v>U</v>
          </cell>
          <cell r="E13359" t="str">
            <v>Cantidad</v>
          </cell>
          <cell r="F13359" t="str">
            <v>$ Unitarios</v>
          </cell>
          <cell r="G13359" t="str">
            <v>$ Parcial</v>
          </cell>
        </row>
        <row r="13360">
          <cell r="A13360" t="str">
            <v>CÓDIGO</v>
          </cell>
          <cell r="B13360" t="str">
            <v>DESCRIPCIÓN</v>
          </cell>
          <cell r="C13360">
            <v>0</v>
          </cell>
          <cell r="D13360">
            <v>0</v>
          </cell>
          <cell r="E13360">
            <v>0</v>
          </cell>
          <cell r="F13360">
            <v>0</v>
          </cell>
          <cell r="G13360">
            <v>0</v>
          </cell>
        </row>
        <row r="13361">
          <cell r="A13361">
            <v>0</v>
          </cell>
          <cell r="B13361">
            <v>0</v>
          </cell>
          <cell r="C13361" t="str">
            <v>A - MATERIALES</v>
          </cell>
          <cell r="D13361">
            <v>0</v>
          </cell>
          <cell r="E13361">
            <v>0</v>
          </cell>
          <cell r="F13361">
            <v>0</v>
          </cell>
          <cell r="G13361">
            <v>0</v>
          </cell>
        </row>
        <row r="13362">
          <cell r="A13362" t="str">
            <v/>
          </cell>
          <cell r="B13362" t="str">
            <v/>
          </cell>
          <cell r="C13362">
            <v>0</v>
          </cell>
          <cell r="D13362" t="str">
            <v/>
          </cell>
          <cell r="E13362">
            <v>0</v>
          </cell>
          <cell r="F13362">
            <v>0</v>
          </cell>
          <cell r="G13362">
            <v>0</v>
          </cell>
        </row>
        <row r="13363">
          <cell r="A13363" t="str">
            <v/>
          </cell>
          <cell r="B13363" t="str">
            <v/>
          </cell>
          <cell r="C13363">
            <v>0</v>
          </cell>
          <cell r="D13363" t="str">
            <v/>
          </cell>
          <cell r="E13363">
            <v>0</v>
          </cell>
          <cell r="F13363">
            <v>0</v>
          </cell>
          <cell r="G13363">
            <v>0</v>
          </cell>
        </row>
        <row r="13364">
          <cell r="A13364" t="str">
            <v/>
          </cell>
          <cell r="B13364" t="str">
            <v/>
          </cell>
          <cell r="C13364">
            <v>0</v>
          </cell>
          <cell r="D13364" t="str">
            <v/>
          </cell>
          <cell r="E13364">
            <v>0</v>
          </cell>
          <cell r="F13364">
            <v>0</v>
          </cell>
          <cell r="G13364">
            <v>0</v>
          </cell>
        </row>
        <row r="13365">
          <cell r="A13365" t="str">
            <v/>
          </cell>
          <cell r="B13365" t="str">
            <v/>
          </cell>
          <cell r="C13365">
            <v>0</v>
          </cell>
          <cell r="D13365" t="str">
            <v/>
          </cell>
          <cell r="E13365">
            <v>0</v>
          </cell>
          <cell r="F13365">
            <v>0</v>
          </cell>
          <cell r="G13365">
            <v>0</v>
          </cell>
        </row>
        <row r="13366">
          <cell r="A13366" t="str">
            <v/>
          </cell>
          <cell r="B13366" t="str">
            <v/>
          </cell>
          <cell r="C13366">
            <v>0</v>
          </cell>
          <cell r="D13366" t="str">
            <v/>
          </cell>
          <cell r="E13366">
            <v>0</v>
          </cell>
          <cell r="F13366">
            <v>0</v>
          </cell>
          <cell r="G13366">
            <v>0</v>
          </cell>
        </row>
        <row r="13367">
          <cell r="A13367" t="str">
            <v/>
          </cell>
          <cell r="B13367" t="str">
            <v/>
          </cell>
          <cell r="C13367">
            <v>0</v>
          </cell>
          <cell r="D13367" t="str">
            <v/>
          </cell>
          <cell r="E13367">
            <v>0</v>
          </cell>
          <cell r="F13367">
            <v>0</v>
          </cell>
          <cell r="G13367">
            <v>0</v>
          </cell>
        </row>
        <row r="13368">
          <cell r="A13368" t="str">
            <v/>
          </cell>
          <cell r="B13368" t="str">
            <v/>
          </cell>
          <cell r="C13368">
            <v>0</v>
          </cell>
          <cell r="D13368" t="str">
            <v/>
          </cell>
          <cell r="E13368">
            <v>0</v>
          </cell>
          <cell r="F13368">
            <v>0</v>
          </cell>
          <cell r="G13368">
            <v>0</v>
          </cell>
        </row>
        <row r="13369">
          <cell r="A13369" t="str">
            <v/>
          </cell>
          <cell r="B13369" t="str">
            <v/>
          </cell>
          <cell r="C13369">
            <v>0</v>
          </cell>
          <cell r="D13369" t="str">
            <v/>
          </cell>
          <cell r="E13369">
            <v>0</v>
          </cell>
          <cell r="F13369">
            <v>0</v>
          </cell>
          <cell r="G13369">
            <v>0</v>
          </cell>
        </row>
        <row r="13370">
          <cell r="A13370" t="str">
            <v/>
          </cell>
          <cell r="B13370" t="str">
            <v/>
          </cell>
          <cell r="C13370">
            <v>0</v>
          </cell>
          <cell r="D13370" t="str">
            <v/>
          </cell>
          <cell r="E13370">
            <v>0</v>
          </cell>
          <cell r="F13370">
            <v>0</v>
          </cell>
          <cell r="G13370">
            <v>0</v>
          </cell>
        </row>
        <row r="13371">
          <cell r="A13371" t="str">
            <v/>
          </cell>
          <cell r="B13371" t="str">
            <v/>
          </cell>
          <cell r="C13371">
            <v>0</v>
          </cell>
          <cell r="D13371" t="str">
            <v/>
          </cell>
          <cell r="E13371">
            <v>0</v>
          </cell>
          <cell r="F13371">
            <v>0</v>
          </cell>
          <cell r="G13371">
            <v>0</v>
          </cell>
        </row>
        <row r="13372">
          <cell r="A13372" t="str">
            <v/>
          </cell>
          <cell r="B13372" t="str">
            <v/>
          </cell>
          <cell r="C13372">
            <v>0</v>
          </cell>
          <cell r="D13372" t="str">
            <v/>
          </cell>
          <cell r="E13372">
            <v>0</v>
          </cell>
          <cell r="F13372">
            <v>0</v>
          </cell>
          <cell r="G13372">
            <v>0</v>
          </cell>
        </row>
        <row r="13373">
          <cell r="A13373" t="str">
            <v/>
          </cell>
          <cell r="B13373" t="str">
            <v/>
          </cell>
          <cell r="C13373">
            <v>0</v>
          </cell>
          <cell r="D13373" t="str">
            <v/>
          </cell>
          <cell r="E13373">
            <v>0</v>
          </cell>
          <cell r="F13373">
            <v>0</v>
          </cell>
          <cell r="G13373">
            <v>0</v>
          </cell>
        </row>
        <row r="13374">
          <cell r="A13374" t="str">
            <v/>
          </cell>
          <cell r="B13374" t="str">
            <v/>
          </cell>
          <cell r="C13374">
            <v>0</v>
          </cell>
          <cell r="D13374" t="str">
            <v/>
          </cell>
          <cell r="E13374">
            <v>0</v>
          </cell>
          <cell r="F13374">
            <v>0</v>
          </cell>
          <cell r="G13374">
            <v>0</v>
          </cell>
        </row>
        <row r="13375">
          <cell r="A13375" t="str">
            <v/>
          </cell>
          <cell r="B13375" t="str">
            <v/>
          </cell>
          <cell r="C13375">
            <v>0</v>
          </cell>
          <cell r="D13375" t="str">
            <v/>
          </cell>
          <cell r="E13375">
            <v>0</v>
          </cell>
          <cell r="F13375">
            <v>0</v>
          </cell>
          <cell r="G13375">
            <v>0</v>
          </cell>
        </row>
        <row r="13376">
          <cell r="A13376">
            <v>0</v>
          </cell>
          <cell r="B13376">
            <v>0</v>
          </cell>
          <cell r="C13376">
            <v>0</v>
          </cell>
          <cell r="D13376">
            <v>0</v>
          </cell>
          <cell r="E13376">
            <v>0</v>
          </cell>
          <cell r="F13376" t="str">
            <v>Total A</v>
          </cell>
          <cell r="G13376">
            <v>0</v>
          </cell>
        </row>
        <row r="13377">
          <cell r="A13377">
            <v>0</v>
          </cell>
          <cell r="B13377">
            <v>0</v>
          </cell>
          <cell r="C13377" t="str">
            <v>B - MANO DE OBRA</v>
          </cell>
          <cell r="D13377">
            <v>0</v>
          </cell>
          <cell r="E13377">
            <v>0</v>
          </cell>
          <cell r="F13377">
            <v>0</v>
          </cell>
          <cell r="G13377">
            <v>0</v>
          </cell>
        </row>
        <row r="13378">
          <cell r="A13378" t="str">
            <v/>
          </cell>
          <cell r="B13378">
            <v>0</v>
          </cell>
          <cell r="C13378">
            <v>0</v>
          </cell>
          <cell r="D13378" t="str">
            <v/>
          </cell>
          <cell r="E13378">
            <v>0</v>
          </cell>
          <cell r="F13378">
            <v>0</v>
          </cell>
          <cell r="G13378">
            <v>0</v>
          </cell>
        </row>
        <row r="13379">
          <cell r="A13379" t="str">
            <v/>
          </cell>
          <cell r="B13379">
            <v>0</v>
          </cell>
          <cell r="C13379">
            <v>0</v>
          </cell>
          <cell r="D13379" t="str">
            <v/>
          </cell>
          <cell r="E13379">
            <v>0</v>
          </cell>
          <cell r="F13379">
            <v>0</v>
          </cell>
          <cell r="G13379">
            <v>0</v>
          </cell>
        </row>
        <row r="13380">
          <cell r="A13380" t="str">
            <v/>
          </cell>
          <cell r="B13380">
            <v>0</v>
          </cell>
          <cell r="C13380">
            <v>0</v>
          </cell>
          <cell r="D13380" t="str">
            <v/>
          </cell>
          <cell r="E13380">
            <v>0</v>
          </cell>
          <cell r="F13380">
            <v>0</v>
          </cell>
          <cell r="G13380">
            <v>0</v>
          </cell>
        </row>
        <row r="13381">
          <cell r="A13381" t="str">
            <v/>
          </cell>
          <cell r="B13381">
            <v>0</v>
          </cell>
          <cell r="C13381">
            <v>0</v>
          </cell>
          <cell r="D13381" t="str">
            <v/>
          </cell>
          <cell r="E13381">
            <v>0</v>
          </cell>
          <cell r="F13381">
            <v>0</v>
          </cell>
          <cell r="G13381">
            <v>0</v>
          </cell>
        </row>
        <row r="13382">
          <cell r="A13382" t="str">
            <v/>
          </cell>
          <cell r="B13382">
            <v>0</v>
          </cell>
          <cell r="C13382">
            <v>0</v>
          </cell>
          <cell r="D13382" t="str">
            <v/>
          </cell>
          <cell r="E13382">
            <v>0</v>
          </cell>
          <cell r="F13382">
            <v>0</v>
          </cell>
          <cell r="G13382">
            <v>0</v>
          </cell>
        </row>
        <row r="13383">
          <cell r="A13383" t="str">
            <v/>
          </cell>
          <cell r="B13383">
            <v>0</v>
          </cell>
          <cell r="C13383">
            <v>0</v>
          </cell>
          <cell r="D13383" t="str">
            <v/>
          </cell>
          <cell r="E13383">
            <v>0</v>
          </cell>
          <cell r="F13383">
            <v>0</v>
          </cell>
          <cell r="G13383">
            <v>0</v>
          </cell>
        </row>
        <row r="13384">
          <cell r="A13384" t="str">
            <v/>
          </cell>
          <cell r="B13384">
            <v>0</v>
          </cell>
          <cell r="C13384">
            <v>0</v>
          </cell>
          <cell r="D13384" t="str">
            <v/>
          </cell>
          <cell r="E13384">
            <v>0</v>
          </cell>
          <cell r="F13384">
            <v>0</v>
          </cell>
          <cell r="G13384">
            <v>0</v>
          </cell>
        </row>
        <row r="13385">
          <cell r="A13385" t="str">
            <v/>
          </cell>
          <cell r="B13385">
            <v>0</v>
          </cell>
          <cell r="C13385">
            <v>0</v>
          </cell>
          <cell r="D13385" t="str">
            <v/>
          </cell>
          <cell r="E13385">
            <v>0</v>
          </cell>
          <cell r="F13385">
            <v>0</v>
          </cell>
          <cell r="G13385">
            <v>0</v>
          </cell>
        </row>
        <row r="13386">
          <cell r="A13386">
            <v>0</v>
          </cell>
          <cell r="B13386">
            <v>0</v>
          </cell>
          <cell r="C13386">
            <v>0</v>
          </cell>
          <cell r="D13386">
            <v>0</v>
          </cell>
          <cell r="E13386">
            <v>0</v>
          </cell>
          <cell r="F13386" t="str">
            <v>Total B</v>
          </cell>
          <cell r="G13386">
            <v>0</v>
          </cell>
        </row>
        <row r="13387">
          <cell r="A13387">
            <v>0</v>
          </cell>
          <cell r="B13387">
            <v>0</v>
          </cell>
          <cell r="C13387" t="str">
            <v>C - EQUIPOS</v>
          </cell>
          <cell r="D13387">
            <v>0</v>
          </cell>
          <cell r="E13387">
            <v>0</v>
          </cell>
          <cell r="F13387">
            <v>0</v>
          </cell>
          <cell r="G13387">
            <v>0</v>
          </cell>
        </row>
        <row r="13388">
          <cell r="A13388" t="str">
            <v/>
          </cell>
          <cell r="B13388" t="str">
            <v/>
          </cell>
          <cell r="C13388">
            <v>0</v>
          </cell>
          <cell r="D13388" t="str">
            <v/>
          </cell>
          <cell r="E13388">
            <v>0</v>
          </cell>
          <cell r="F13388">
            <v>0</v>
          </cell>
          <cell r="G13388">
            <v>0</v>
          </cell>
        </row>
        <row r="13389">
          <cell r="A13389" t="str">
            <v/>
          </cell>
          <cell r="B13389" t="str">
            <v/>
          </cell>
          <cell r="C13389">
            <v>0</v>
          </cell>
          <cell r="D13389" t="str">
            <v/>
          </cell>
          <cell r="E13389">
            <v>0</v>
          </cell>
          <cell r="F13389">
            <v>0</v>
          </cell>
          <cell r="G13389">
            <v>0</v>
          </cell>
        </row>
        <row r="13390">
          <cell r="A13390" t="str">
            <v/>
          </cell>
          <cell r="B13390" t="str">
            <v/>
          </cell>
          <cell r="C13390">
            <v>0</v>
          </cell>
          <cell r="D13390" t="str">
            <v/>
          </cell>
          <cell r="E13390">
            <v>0</v>
          </cell>
          <cell r="F13390">
            <v>0</v>
          </cell>
          <cell r="G13390">
            <v>0</v>
          </cell>
        </row>
        <row r="13391">
          <cell r="A13391" t="str">
            <v/>
          </cell>
          <cell r="B13391" t="str">
            <v/>
          </cell>
          <cell r="C13391">
            <v>0</v>
          </cell>
          <cell r="D13391" t="str">
            <v/>
          </cell>
          <cell r="E13391">
            <v>0</v>
          </cell>
          <cell r="F13391">
            <v>0</v>
          </cell>
          <cell r="G13391">
            <v>0</v>
          </cell>
        </row>
        <row r="13392">
          <cell r="A13392" t="str">
            <v/>
          </cell>
          <cell r="B13392" t="str">
            <v/>
          </cell>
          <cell r="C13392">
            <v>0</v>
          </cell>
          <cell r="D13392" t="str">
            <v/>
          </cell>
          <cell r="E13392">
            <v>0</v>
          </cell>
          <cell r="F13392">
            <v>0</v>
          </cell>
          <cell r="G13392">
            <v>0</v>
          </cell>
        </row>
        <row r="13393">
          <cell r="A13393" t="str">
            <v/>
          </cell>
          <cell r="B13393" t="str">
            <v/>
          </cell>
          <cell r="C13393">
            <v>0</v>
          </cell>
          <cell r="D13393" t="str">
            <v/>
          </cell>
          <cell r="E13393">
            <v>0</v>
          </cell>
          <cell r="F13393">
            <v>0</v>
          </cell>
          <cell r="G13393">
            <v>0</v>
          </cell>
        </row>
        <row r="13394">
          <cell r="A13394" t="str">
            <v/>
          </cell>
          <cell r="B13394" t="str">
            <v/>
          </cell>
          <cell r="C13394">
            <v>0</v>
          </cell>
          <cell r="D13394" t="str">
            <v/>
          </cell>
          <cell r="E13394">
            <v>0</v>
          </cell>
          <cell r="F13394">
            <v>0</v>
          </cell>
          <cell r="G13394">
            <v>0</v>
          </cell>
        </row>
        <row r="13395">
          <cell r="A13395" t="str">
            <v/>
          </cell>
          <cell r="B13395" t="str">
            <v/>
          </cell>
          <cell r="C13395">
            <v>0</v>
          </cell>
          <cell r="D13395" t="str">
            <v/>
          </cell>
          <cell r="E13395">
            <v>0</v>
          </cell>
          <cell r="F13395">
            <v>0</v>
          </cell>
          <cell r="G13395">
            <v>0</v>
          </cell>
        </row>
        <row r="13396">
          <cell r="A13396" t="str">
            <v/>
          </cell>
          <cell r="B13396" t="str">
            <v/>
          </cell>
          <cell r="C13396">
            <v>0</v>
          </cell>
          <cell r="D13396" t="str">
            <v/>
          </cell>
          <cell r="E13396">
            <v>0</v>
          </cell>
          <cell r="F13396">
            <v>0</v>
          </cell>
          <cell r="G13396">
            <v>0</v>
          </cell>
        </row>
        <row r="13397">
          <cell r="A13397">
            <v>0</v>
          </cell>
          <cell r="B13397">
            <v>0</v>
          </cell>
          <cell r="C13397">
            <v>0</v>
          </cell>
          <cell r="D13397">
            <v>0</v>
          </cell>
          <cell r="E13397">
            <v>0</v>
          </cell>
          <cell r="F13397" t="str">
            <v>Total C</v>
          </cell>
          <cell r="G13397">
            <v>0</v>
          </cell>
        </row>
        <row r="13398">
          <cell r="A13398">
            <v>0</v>
          </cell>
          <cell r="B13398">
            <v>0</v>
          </cell>
          <cell r="C13398">
            <v>0</v>
          </cell>
          <cell r="D13398">
            <v>0</v>
          </cell>
          <cell r="E13398">
            <v>0</v>
          </cell>
          <cell r="F13398">
            <v>0</v>
          </cell>
          <cell r="G13398">
            <v>0</v>
          </cell>
        </row>
        <row r="13399">
          <cell r="A13399" t="str">
            <v/>
          </cell>
          <cell r="B13399" t="str">
            <v/>
          </cell>
          <cell r="C13399">
            <v>0</v>
          </cell>
          <cell r="D13399" t="str">
            <v>Costo  Neto</v>
          </cell>
          <cell r="E13399">
            <v>0</v>
          </cell>
          <cell r="F13399" t="str">
            <v>Total D=A+B+C</v>
          </cell>
          <cell r="G13399">
            <v>0</v>
          </cell>
        </row>
        <row r="13401">
          <cell r="A13401" t="str">
            <v>ANALISIS DE PRECIOS</v>
          </cell>
          <cell r="B13401">
            <v>0</v>
          </cell>
          <cell r="C13401">
            <v>0</v>
          </cell>
          <cell r="D13401">
            <v>0</v>
          </cell>
          <cell r="E13401">
            <v>0</v>
          </cell>
          <cell r="F13401">
            <v>0</v>
          </cell>
          <cell r="G13401">
            <v>0</v>
          </cell>
        </row>
        <row r="13402">
          <cell r="A13402" t="str">
            <v>COMITENTE:</v>
          </cell>
          <cell r="B13402" t="str">
            <v>DIRECCIÓN DE ARQUITECTURA</v>
          </cell>
          <cell r="C13402">
            <v>0</v>
          </cell>
          <cell r="D13402">
            <v>0</v>
          </cell>
          <cell r="E13402">
            <v>0</v>
          </cell>
          <cell r="F13402">
            <v>0</v>
          </cell>
          <cell r="G13402">
            <v>0</v>
          </cell>
        </row>
        <row r="13403">
          <cell r="A13403" t="str">
            <v>CONTRATISTA:</v>
          </cell>
          <cell r="B13403" t="str">
            <v>FUNCIONALES SIGOP</v>
          </cell>
          <cell r="C13403">
            <v>0</v>
          </cell>
          <cell r="D13403">
            <v>0</v>
          </cell>
          <cell r="E13403">
            <v>0</v>
          </cell>
          <cell r="F13403">
            <v>0</v>
          </cell>
          <cell r="G13403">
            <v>0</v>
          </cell>
        </row>
        <row r="13404">
          <cell r="A13404" t="str">
            <v>OBRA:</v>
          </cell>
          <cell r="B13404" t="str">
            <v>PRUEBA PLANILLA DE MEDICION</v>
          </cell>
          <cell r="C13404">
            <v>0</v>
          </cell>
          <cell r="D13404">
            <v>0</v>
          </cell>
          <cell r="E13404">
            <v>0</v>
          </cell>
          <cell r="F13404" t="str">
            <v>PRECIOS A:</v>
          </cell>
          <cell r="G13404">
            <v>0</v>
          </cell>
        </row>
        <row r="13405">
          <cell r="A13405" t="str">
            <v>UBICACIÓN:</v>
          </cell>
          <cell r="B13405" t="str">
            <v>CENTRO CIVICO</v>
          </cell>
          <cell r="C13405">
            <v>0</v>
          </cell>
          <cell r="D13405">
            <v>0</v>
          </cell>
          <cell r="E13405">
            <v>0</v>
          </cell>
          <cell r="F13405">
            <v>0</v>
          </cell>
          <cell r="G13405">
            <v>0</v>
          </cell>
        </row>
        <row r="13406">
          <cell r="A13406" t="str">
            <v>RUBRO:</v>
          </cell>
          <cell r="B13406" t="str">
            <v/>
          </cell>
          <cell r="C13406" t="str">
            <v/>
          </cell>
          <cell r="D13406">
            <v>0</v>
          </cell>
          <cell r="E13406">
            <v>0</v>
          </cell>
          <cell r="F13406">
            <v>0</v>
          </cell>
          <cell r="G13406">
            <v>0</v>
          </cell>
        </row>
        <row r="13407">
          <cell r="A13407" t="str">
            <v>ITEM:</v>
          </cell>
          <cell r="B13407" t="str">
            <v/>
          </cell>
          <cell r="C13407" t="str">
            <v/>
          </cell>
          <cell r="D13407">
            <v>0</v>
          </cell>
          <cell r="E13407">
            <v>0</v>
          </cell>
          <cell r="F13407" t="str">
            <v>UNIDAD:</v>
          </cell>
          <cell r="G13407" t="str">
            <v/>
          </cell>
        </row>
        <row r="13408">
          <cell r="A13408">
            <v>0</v>
          </cell>
          <cell r="B13408">
            <v>0</v>
          </cell>
          <cell r="C13408">
            <v>0</v>
          </cell>
          <cell r="D13408">
            <v>0</v>
          </cell>
          <cell r="E13408">
            <v>0</v>
          </cell>
          <cell r="F13408">
            <v>0</v>
          </cell>
          <cell r="G13408">
            <v>0</v>
          </cell>
        </row>
        <row r="13409">
          <cell r="A13409" t="str">
            <v>DATOS REDETERMINACION</v>
          </cell>
          <cell r="B13409">
            <v>0</v>
          </cell>
          <cell r="C13409" t="str">
            <v>DESIGNACION</v>
          </cell>
          <cell r="D13409" t="str">
            <v>U</v>
          </cell>
          <cell r="E13409" t="str">
            <v>Cantidad</v>
          </cell>
          <cell r="F13409" t="str">
            <v>$ Unitarios</v>
          </cell>
          <cell r="G13409" t="str">
            <v>$ Parcial</v>
          </cell>
        </row>
        <row r="13410">
          <cell r="A13410" t="str">
            <v>CÓDIGO</v>
          </cell>
          <cell r="B13410" t="str">
            <v>DESCRIPCIÓN</v>
          </cell>
          <cell r="C13410">
            <v>0</v>
          </cell>
          <cell r="D13410">
            <v>0</v>
          </cell>
          <cell r="E13410">
            <v>0</v>
          </cell>
          <cell r="F13410">
            <v>0</v>
          </cell>
          <cell r="G13410">
            <v>0</v>
          </cell>
        </row>
        <row r="13411">
          <cell r="A13411">
            <v>0</v>
          </cell>
          <cell r="B13411">
            <v>0</v>
          </cell>
          <cell r="C13411" t="str">
            <v>A - MATERIALES</v>
          </cell>
          <cell r="D13411">
            <v>0</v>
          </cell>
          <cell r="E13411">
            <v>0</v>
          </cell>
          <cell r="F13411">
            <v>0</v>
          </cell>
          <cell r="G13411">
            <v>0</v>
          </cell>
        </row>
        <row r="13412">
          <cell r="A13412" t="str">
            <v/>
          </cell>
          <cell r="B13412" t="str">
            <v/>
          </cell>
          <cell r="C13412">
            <v>0</v>
          </cell>
          <cell r="D13412" t="str">
            <v/>
          </cell>
          <cell r="E13412">
            <v>0</v>
          </cell>
          <cell r="F13412">
            <v>0</v>
          </cell>
          <cell r="G13412">
            <v>0</v>
          </cell>
        </row>
        <row r="13413">
          <cell r="A13413" t="str">
            <v/>
          </cell>
          <cell r="B13413" t="str">
            <v/>
          </cell>
          <cell r="C13413">
            <v>0</v>
          </cell>
          <cell r="D13413" t="str">
            <v/>
          </cell>
          <cell r="E13413">
            <v>0</v>
          </cell>
          <cell r="F13413">
            <v>0</v>
          </cell>
          <cell r="G13413">
            <v>0</v>
          </cell>
        </row>
        <row r="13414">
          <cell r="A13414" t="str">
            <v/>
          </cell>
          <cell r="B13414" t="str">
            <v/>
          </cell>
          <cell r="C13414">
            <v>0</v>
          </cell>
          <cell r="D13414" t="str">
            <v/>
          </cell>
          <cell r="E13414">
            <v>0</v>
          </cell>
          <cell r="F13414">
            <v>0</v>
          </cell>
          <cell r="G13414">
            <v>0</v>
          </cell>
        </row>
        <row r="13415">
          <cell r="A13415" t="str">
            <v/>
          </cell>
          <cell r="B13415" t="str">
            <v/>
          </cell>
          <cell r="C13415">
            <v>0</v>
          </cell>
          <cell r="D13415" t="str">
            <v/>
          </cell>
          <cell r="E13415">
            <v>0</v>
          </cell>
          <cell r="F13415">
            <v>0</v>
          </cell>
          <cell r="G13415">
            <v>0</v>
          </cell>
        </row>
        <row r="13416">
          <cell r="A13416" t="str">
            <v/>
          </cell>
          <cell r="B13416" t="str">
            <v/>
          </cell>
          <cell r="C13416">
            <v>0</v>
          </cell>
          <cell r="D13416" t="str">
            <v/>
          </cell>
          <cell r="E13416">
            <v>0</v>
          </cell>
          <cell r="F13416">
            <v>0</v>
          </cell>
          <cell r="G13416">
            <v>0</v>
          </cell>
        </row>
        <row r="13417">
          <cell r="A13417" t="str">
            <v/>
          </cell>
          <cell r="B13417" t="str">
            <v/>
          </cell>
          <cell r="C13417">
            <v>0</v>
          </cell>
          <cell r="D13417" t="str">
            <v/>
          </cell>
          <cell r="E13417">
            <v>0</v>
          </cell>
          <cell r="F13417">
            <v>0</v>
          </cell>
          <cell r="G13417">
            <v>0</v>
          </cell>
        </row>
        <row r="13418">
          <cell r="A13418" t="str">
            <v/>
          </cell>
          <cell r="B13418" t="str">
            <v/>
          </cell>
          <cell r="C13418">
            <v>0</v>
          </cell>
          <cell r="D13418" t="str">
            <v/>
          </cell>
          <cell r="E13418">
            <v>0</v>
          </cell>
          <cell r="F13418">
            <v>0</v>
          </cell>
          <cell r="G13418">
            <v>0</v>
          </cell>
        </row>
        <row r="13419">
          <cell r="A13419" t="str">
            <v/>
          </cell>
          <cell r="B13419" t="str">
            <v/>
          </cell>
          <cell r="C13419">
            <v>0</v>
          </cell>
          <cell r="D13419" t="str">
            <v/>
          </cell>
          <cell r="E13419">
            <v>0</v>
          </cell>
          <cell r="F13419">
            <v>0</v>
          </cell>
          <cell r="G13419">
            <v>0</v>
          </cell>
        </row>
        <row r="13420">
          <cell r="A13420" t="str">
            <v/>
          </cell>
          <cell r="B13420" t="str">
            <v/>
          </cell>
          <cell r="C13420">
            <v>0</v>
          </cell>
          <cell r="D13420" t="str">
            <v/>
          </cell>
          <cell r="E13420">
            <v>0</v>
          </cell>
          <cell r="F13420">
            <v>0</v>
          </cell>
          <cell r="G13420">
            <v>0</v>
          </cell>
        </row>
        <row r="13421">
          <cell r="A13421" t="str">
            <v/>
          </cell>
          <cell r="B13421" t="str">
            <v/>
          </cell>
          <cell r="C13421">
            <v>0</v>
          </cell>
          <cell r="D13421" t="str">
            <v/>
          </cell>
          <cell r="E13421">
            <v>0</v>
          </cell>
          <cell r="F13421">
            <v>0</v>
          </cell>
          <cell r="G13421">
            <v>0</v>
          </cell>
        </row>
        <row r="13422">
          <cell r="A13422" t="str">
            <v/>
          </cell>
          <cell r="B13422" t="str">
            <v/>
          </cell>
          <cell r="C13422">
            <v>0</v>
          </cell>
          <cell r="D13422" t="str">
            <v/>
          </cell>
          <cell r="E13422">
            <v>0</v>
          </cell>
          <cell r="F13422">
            <v>0</v>
          </cell>
          <cell r="G13422">
            <v>0</v>
          </cell>
        </row>
        <row r="13423">
          <cell r="A13423" t="str">
            <v/>
          </cell>
          <cell r="B13423" t="str">
            <v/>
          </cell>
          <cell r="C13423">
            <v>0</v>
          </cell>
          <cell r="D13423" t="str">
            <v/>
          </cell>
          <cell r="E13423">
            <v>0</v>
          </cell>
          <cell r="F13423">
            <v>0</v>
          </cell>
          <cell r="G13423">
            <v>0</v>
          </cell>
        </row>
        <row r="13424">
          <cell r="A13424" t="str">
            <v/>
          </cell>
          <cell r="B13424" t="str">
            <v/>
          </cell>
          <cell r="C13424">
            <v>0</v>
          </cell>
          <cell r="D13424" t="str">
            <v/>
          </cell>
          <cell r="E13424">
            <v>0</v>
          </cell>
          <cell r="F13424">
            <v>0</v>
          </cell>
          <cell r="G13424">
            <v>0</v>
          </cell>
        </row>
        <row r="13425">
          <cell r="A13425" t="str">
            <v/>
          </cell>
          <cell r="B13425" t="str">
            <v/>
          </cell>
          <cell r="C13425">
            <v>0</v>
          </cell>
          <cell r="D13425" t="str">
            <v/>
          </cell>
          <cell r="E13425">
            <v>0</v>
          </cell>
          <cell r="F13425">
            <v>0</v>
          </cell>
          <cell r="G13425">
            <v>0</v>
          </cell>
        </row>
        <row r="13426">
          <cell r="A13426">
            <v>0</v>
          </cell>
          <cell r="B13426">
            <v>0</v>
          </cell>
          <cell r="C13426">
            <v>0</v>
          </cell>
          <cell r="D13426">
            <v>0</v>
          </cell>
          <cell r="E13426">
            <v>0</v>
          </cell>
          <cell r="F13426" t="str">
            <v>Total A</v>
          </cell>
          <cell r="G13426">
            <v>0</v>
          </cell>
        </row>
        <row r="13427">
          <cell r="A13427">
            <v>0</v>
          </cell>
          <cell r="B13427">
            <v>0</v>
          </cell>
          <cell r="C13427" t="str">
            <v>B - MANO DE OBRA</v>
          </cell>
          <cell r="D13427">
            <v>0</v>
          </cell>
          <cell r="E13427">
            <v>0</v>
          </cell>
          <cell r="F13427">
            <v>0</v>
          </cell>
          <cell r="G13427">
            <v>0</v>
          </cell>
        </row>
        <row r="13428">
          <cell r="A13428" t="str">
            <v/>
          </cell>
          <cell r="B13428">
            <v>0</v>
          </cell>
          <cell r="C13428">
            <v>0</v>
          </cell>
          <cell r="D13428" t="str">
            <v/>
          </cell>
          <cell r="E13428">
            <v>0</v>
          </cell>
          <cell r="F13428">
            <v>0</v>
          </cell>
          <cell r="G13428">
            <v>0</v>
          </cell>
        </row>
        <row r="13429">
          <cell r="A13429" t="str">
            <v/>
          </cell>
          <cell r="B13429">
            <v>0</v>
          </cell>
          <cell r="C13429">
            <v>0</v>
          </cell>
          <cell r="D13429" t="str">
            <v/>
          </cell>
          <cell r="E13429">
            <v>0</v>
          </cell>
          <cell r="F13429">
            <v>0</v>
          </cell>
          <cell r="G13429">
            <v>0</v>
          </cell>
        </row>
        <row r="13430">
          <cell r="A13430" t="str">
            <v/>
          </cell>
          <cell r="B13430">
            <v>0</v>
          </cell>
          <cell r="C13430">
            <v>0</v>
          </cell>
          <cell r="D13430" t="str">
            <v/>
          </cell>
          <cell r="E13430">
            <v>0</v>
          </cell>
          <cell r="F13430">
            <v>0</v>
          </cell>
          <cell r="G13430">
            <v>0</v>
          </cell>
        </row>
        <row r="13431">
          <cell r="A13431" t="str">
            <v/>
          </cell>
          <cell r="B13431">
            <v>0</v>
          </cell>
          <cell r="C13431">
            <v>0</v>
          </cell>
          <cell r="D13431" t="str">
            <v/>
          </cell>
          <cell r="E13431">
            <v>0</v>
          </cell>
          <cell r="F13431">
            <v>0</v>
          </cell>
          <cell r="G13431">
            <v>0</v>
          </cell>
        </row>
        <row r="13432">
          <cell r="A13432" t="str">
            <v/>
          </cell>
          <cell r="B13432">
            <v>0</v>
          </cell>
          <cell r="C13432">
            <v>0</v>
          </cell>
          <cell r="D13432" t="str">
            <v/>
          </cell>
          <cell r="E13432">
            <v>0</v>
          </cell>
          <cell r="F13432">
            <v>0</v>
          </cell>
          <cell r="G13432">
            <v>0</v>
          </cell>
        </row>
        <row r="13433">
          <cell r="A13433" t="str">
            <v/>
          </cell>
          <cell r="B13433">
            <v>0</v>
          </cell>
          <cell r="C13433">
            <v>0</v>
          </cell>
          <cell r="D13433" t="str">
            <v/>
          </cell>
          <cell r="E13433">
            <v>0</v>
          </cell>
          <cell r="F13433">
            <v>0</v>
          </cell>
          <cell r="G13433">
            <v>0</v>
          </cell>
        </row>
        <row r="13434">
          <cell r="A13434" t="str">
            <v/>
          </cell>
          <cell r="B13434">
            <v>0</v>
          </cell>
          <cell r="C13434">
            <v>0</v>
          </cell>
          <cell r="D13434" t="str">
            <v/>
          </cell>
          <cell r="E13434">
            <v>0</v>
          </cell>
          <cell r="F13434">
            <v>0</v>
          </cell>
          <cell r="G13434">
            <v>0</v>
          </cell>
        </row>
        <row r="13435">
          <cell r="A13435" t="str">
            <v/>
          </cell>
          <cell r="B13435">
            <v>0</v>
          </cell>
          <cell r="C13435">
            <v>0</v>
          </cell>
          <cell r="D13435" t="str">
            <v/>
          </cell>
          <cell r="E13435">
            <v>0</v>
          </cell>
          <cell r="F13435">
            <v>0</v>
          </cell>
          <cell r="G13435">
            <v>0</v>
          </cell>
        </row>
        <row r="13436">
          <cell r="A13436">
            <v>0</v>
          </cell>
          <cell r="B13436">
            <v>0</v>
          </cell>
          <cell r="C13436">
            <v>0</v>
          </cell>
          <cell r="D13436">
            <v>0</v>
          </cell>
          <cell r="E13436">
            <v>0</v>
          </cell>
          <cell r="F13436" t="str">
            <v>Total B</v>
          </cell>
          <cell r="G13436">
            <v>0</v>
          </cell>
        </row>
        <row r="13437">
          <cell r="A13437">
            <v>0</v>
          </cell>
          <cell r="B13437">
            <v>0</v>
          </cell>
          <cell r="C13437" t="str">
            <v>C - EQUIPOS</v>
          </cell>
          <cell r="D13437">
            <v>0</v>
          </cell>
          <cell r="E13437">
            <v>0</v>
          </cell>
          <cell r="F13437">
            <v>0</v>
          </cell>
          <cell r="G13437">
            <v>0</v>
          </cell>
        </row>
        <row r="13438">
          <cell r="A13438" t="str">
            <v/>
          </cell>
          <cell r="B13438" t="str">
            <v/>
          </cell>
          <cell r="C13438">
            <v>0</v>
          </cell>
          <cell r="D13438" t="str">
            <v/>
          </cell>
          <cell r="E13438">
            <v>0</v>
          </cell>
          <cell r="F13438">
            <v>0</v>
          </cell>
          <cell r="G13438">
            <v>0</v>
          </cell>
        </row>
        <row r="13439">
          <cell r="A13439" t="str">
            <v/>
          </cell>
          <cell r="B13439" t="str">
            <v/>
          </cell>
          <cell r="C13439">
            <v>0</v>
          </cell>
          <cell r="D13439" t="str">
            <v/>
          </cell>
          <cell r="E13439">
            <v>0</v>
          </cell>
          <cell r="F13439">
            <v>0</v>
          </cell>
          <cell r="G13439">
            <v>0</v>
          </cell>
        </row>
        <row r="13440">
          <cell r="A13440" t="str">
            <v/>
          </cell>
          <cell r="B13440" t="str">
            <v/>
          </cell>
          <cell r="C13440">
            <v>0</v>
          </cell>
          <cell r="D13440" t="str">
            <v/>
          </cell>
          <cell r="E13440">
            <v>0</v>
          </cell>
          <cell r="F13440">
            <v>0</v>
          </cell>
          <cell r="G13440">
            <v>0</v>
          </cell>
        </row>
        <row r="13441">
          <cell r="A13441" t="str">
            <v/>
          </cell>
          <cell r="B13441" t="str">
            <v/>
          </cell>
          <cell r="C13441">
            <v>0</v>
          </cell>
          <cell r="D13441" t="str">
            <v/>
          </cell>
          <cell r="E13441">
            <v>0</v>
          </cell>
          <cell r="F13441">
            <v>0</v>
          </cell>
          <cell r="G13441">
            <v>0</v>
          </cell>
        </row>
        <row r="13442">
          <cell r="A13442" t="str">
            <v/>
          </cell>
          <cell r="B13442" t="str">
            <v/>
          </cell>
          <cell r="C13442">
            <v>0</v>
          </cell>
          <cell r="D13442" t="str">
            <v/>
          </cell>
          <cell r="E13442">
            <v>0</v>
          </cell>
          <cell r="F13442">
            <v>0</v>
          </cell>
          <cell r="G13442">
            <v>0</v>
          </cell>
        </row>
        <row r="13443">
          <cell r="A13443" t="str">
            <v/>
          </cell>
          <cell r="B13443" t="str">
            <v/>
          </cell>
          <cell r="C13443">
            <v>0</v>
          </cell>
          <cell r="D13443" t="str">
            <v/>
          </cell>
          <cell r="E13443">
            <v>0</v>
          </cell>
          <cell r="F13443">
            <v>0</v>
          </cell>
          <cell r="G13443">
            <v>0</v>
          </cell>
        </row>
        <row r="13444">
          <cell r="A13444" t="str">
            <v/>
          </cell>
          <cell r="B13444" t="str">
            <v/>
          </cell>
          <cell r="C13444">
            <v>0</v>
          </cell>
          <cell r="D13444" t="str">
            <v/>
          </cell>
          <cell r="E13444">
            <v>0</v>
          </cell>
          <cell r="F13444">
            <v>0</v>
          </cell>
          <cell r="G13444">
            <v>0</v>
          </cell>
        </row>
        <row r="13445">
          <cell r="A13445" t="str">
            <v/>
          </cell>
          <cell r="B13445" t="str">
            <v/>
          </cell>
          <cell r="C13445">
            <v>0</v>
          </cell>
          <cell r="D13445" t="str">
            <v/>
          </cell>
          <cell r="E13445">
            <v>0</v>
          </cell>
          <cell r="F13445">
            <v>0</v>
          </cell>
          <cell r="G13445">
            <v>0</v>
          </cell>
        </row>
        <row r="13446">
          <cell r="A13446" t="str">
            <v/>
          </cell>
          <cell r="B13446" t="str">
            <v/>
          </cell>
          <cell r="C13446">
            <v>0</v>
          </cell>
          <cell r="D13446" t="str">
            <v/>
          </cell>
          <cell r="E13446">
            <v>0</v>
          </cell>
          <cell r="F13446">
            <v>0</v>
          </cell>
          <cell r="G13446">
            <v>0</v>
          </cell>
        </row>
        <row r="13447">
          <cell r="A13447">
            <v>0</v>
          </cell>
          <cell r="B13447">
            <v>0</v>
          </cell>
          <cell r="C13447">
            <v>0</v>
          </cell>
          <cell r="D13447">
            <v>0</v>
          </cell>
          <cell r="E13447">
            <v>0</v>
          </cell>
          <cell r="F13447" t="str">
            <v>Total C</v>
          </cell>
          <cell r="G13447">
            <v>0</v>
          </cell>
        </row>
        <row r="13448">
          <cell r="A13448">
            <v>0</v>
          </cell>
          <cell r="B13448">
            <v>0</v>
          </cell>
          <cell r="C13448">
            <v>0</v>
          </cell>
          <cell r="D13448">
            <v>0</v>
          </cell>
          <cell r="E13448">
            <v>0</v>
          </cell>
          <cell r="F13448">
            <v>0</v>
          </cell>
          <cell r="G13448">
            <v>0</v>
          </cell>
        </row>
        <row r="13449">
          <cell r="A13449" t="str">
            <v/>
          </cell>
          <cell r="B13449" t="str">
            <v/>
          </cell>
          <cell r="C13449">
            <v>0</v>
          </cell>
          <cell r="D13449" t="str">
            <v>Costo  Neto</v>
          </cell>
          <cell r="E13449">
            <v>0</v>
          </cell>
          <cell r="F13449" t="str">
            <v>Total D=A+B+C</v>
          </cell>
          <cell r="G13449">
            <v>0</v>
          </cell>
        </row>
        <row r="13451">
          <cell r="A13451" t="str">
            <v>ANALISIS DE PRECIOS</v>
          </cell>
          <cell r="B13451">
            <v>0</v>
          </cell>
          <cell r="C13451">
            <v>0</v>
          </cell>
          <cell r="D13451">
            <v>0</v>
          </cell>
          <cell r="E13451">
            <v>0</v>
          </cell>
          <cell r="F13451">
            <v>0</v>
          </cell>
          <cell r="G13451">
            <v>0</v>
          </cell>
        </row>
        <row r="13452">
          <cell r="A13452" t="str">
            <v>COMITENTE:</v>
          </cell>
          <cell r="B13452" t="str">
            <v>DIRECCIÓN DE ARQUITECTURA</v>
          </cell>
          <cell r="C13452">
            <v>0</v>
          </cell>
          <cell r="D13452">
            <v>0</v>
          </cell>
          <cell r="E13452">
            <v>0</v>
          </cell>
          <cell r="F13452">
            <v>0</v>
          </cell>
          <cell r="G13452">
            <v>0</v>
          </cell>
        </row>
        <row r="13453">
          <cell r="A13453" t="str">
            <v>CONTRATISTA:</v>
          </cell>
          <cell r="B13453" t="str">
            <v>FUNCIONALES SIGOP</v>
          </cell>
          <cell r="C13453">
            <v>0</v>
          </cell>
          <cell r="D13453">
            <v>0</v>
          </cell>
          <cell r="E13453">
            <v>0</v>
          </cell>
          <cell r="F13453">
            <v>0</v>
          </cell>
          <cell r="G13453">
            <v>0</v>
          </cell>
        </row>
        <row r="13454">
          <cell r="A13454" t="str">
            <v>OBRA:</v>
          </cell>
          <cell r="B13454" t="str">
            <v>PRUEBA PLANILLA DE MEDICION</v>
          </cell>
          <cell r="C13454">
            <v>0</v>
          </cell>
          <cell r="D13454">
            <v>0</v>
          </cell>
          <cell r="E13454">
            <v>0</v>
          </cell>
          <cell r="F13454" t="str">
            <v>PRECIOS A:</v>
          </cell>
          <cell r="G13454">
            <v>0</v>
          </cell>
        </row>
        <row r="13455">
          <cell r="A13455" t="str">
            <v>UBICACIÓN:</v>
          </cell>
          <cell r="B13455" t="str">
            <v>CENTRO CIVICO</v>
          </cell>
          <cell r="C13455">
            <v>0</v>
          </cell>
          <cell r="D13455">
            <v>0</v>
          </cell>
          <cell r="E13455">
            <v>0</v>
          </cell>
          <cell r="F13455">
            <v>0</v>
          </cell>
          <cell r="G13455">
            <v>0</v>
          </cell>
        </row>
        <row r="13456">
          <cell r="A13456" t="str">
            <v>RUBRO:</v>
          </cell>
          <cell r="B13456" t="str">
            <v/>
          </cell>
          <cell r="C13456" t="str">
            <v/>
          </cell>
          <cell r="D13456">
            <v>0</v>
          </cell>
          <cell r="E13456">
            <v>0</v>
          </cell>
          <cell r="F13456">
            <v>0</v>
          </cell>
          <cell r="G13456">
            <v>0</v>
          </cell>
        </row>
        <row r="13457">
          <cell r="A13457" t="str">
            <v>ITEM:</v>
          </cell>
          <cell r="B13457" t="str">
            <v/>
          </cell>
          <cell r="C13457" t="str">
            <v/>
          </cell>
          <cell r="D13457">
            <v>0</v>
          </cell>
          <cell r="E13457">
            <v>0</v>
          </cell>
          <cell r="F13457" t="str">
            <v>UNIDAD:</v>
          </cell>
          <cell r="G13457" t="str">
            <v/>
          </cell>
        </row>
        <row r="13458">
          <cell r="A13458">
            <v>0</v>
          </cell>
          <cell r="B13458">
            <v>0</v>
          </cell>
          <cell r="C13458">
            <v>0</v>
          </cell>
          <cell r="D13458">
            <v>0</v>
          </cell>
          <cell r="E13458">
            <v>0</v>
          </cell>
          <cell r="F13458">
            <v>0</v>
          </cell>
          <cell r="G13458">
            <v>0</v>
          </cell>
        </row>
        <row r="13459">
          <cell r="A13459" t="str">
            <v>DATOS REDETERMINACION</v>
          </cell>
          <cell r="B13459">
            <v>0</v>
          </cell>
          <cell r="C13459" t="str">
            <v>DESIGNACION</v>
          </cell>
          <cell r="D13459" t="str">
            <v>U</v>
          </cell>
          <cell r="E13459" t="str">
            <v>Cantidad</v>
          </cell>
          <cell r="F13459" t="str">
            <v>$ Unitarios</v>
          </cell>
          <cell r="G13459" t="str">
            <v>$ Parcial</v>
          </cell>
        </row>
        <row r="13460">
          <cell r="A13460" t="str">
            <v>CÓDIGO</v>
          </cell>
          <cell r="B13460" t="str">
            <v>DESCRIPCIÓN</v>
          </cell>
          <cell r="C13460">
            <v>0</v>
          </cell>
          <cell r="D13460">
            <v>0</v>
          </cell>
          <cell r="E13460">
            <v>0</v>
          </cell>
          <cell r="F13460">
            <v>0</v>
          </cell>
          <cell r="G13460">
            <v>0</v>
          </cell>
        </row>
        <row r="13461">
          <cell r="A13461">
            <v>0</v>
          </cell>
          <cell r="B13461">
            <v>0</v>
          </cell>
          <cell r="C13461" t="str">
            <v>A - MATERIALES</v>
          </cell>
          <cell r="D13461">
            <v>0</v>
          </cell>
          <cell r="E13461">
            <v>0</v>
          </cell>
          <cell r="F13461">
            <v>0</v>
          </cell>
          <cell r="G13461">
            <v>0</v>
          </cell>
        </row>
        <row r="13462">
          <cell r="A13462" t="str">
            <v/>
          </cell>
          <cell r="B13462" t="str">
            <v/>
          </cell>
          <cell r="C13462">
            <v>0</v>
          </cell>
          <cell r="D13462" t="str">
            <v/>
          </cell>
          <cell r="E13462">
            <v>0</v>
          </cell>
          <cell r="F13462">
            <v>0</v>
          </cell>
          <cell r="G13462">
            <v>0</v>
          </cell>
        </row>
        <row r="13463">
          <cell r="A13463" t="str">
            <v/>
          </cell>
          <cell r="B13463" t="str">
            <v/>
          </cell>
          <cell r="C13463">
            <v>0</v>
          </cell>
          <cell r="D13463" t="str">
            <v/>
          </cell>
          <cell r="E13463">
            <v>0</v>
          </cell>
          <cell r="F13463">
            <v>0</v>
          </cell>
          <cell r="G13463">
            <v>0</v>
          </cell>
        </row>
        <row r="13464">
          <cell r="A13464" t="str">
            <v/>
          </cell>
          <cell r="B13464" t="str">
            <v/>
          </cell>
          <cell r="C13464">
            <v>0</v>
          </cell>
          <cell r="D13464" t="str">
            <v/>
          </cell>
          <cell r="E13464">
            <v>0</v>
          </cell>
          <cell r="F13464">
            <v>0</v>
          </cell>
          <cell r="G13464">
            <v>0</v>
          </cell>
        </row>
        <row r="13465">
          <cell r="A13465" t="str">
            <v/>
          </cell>
          <cell r="B13465" t="str">
            <v/>
          </cell>
          <cell r="C13465">
            <v>0</v>
          </cell>
          <cell r="D13465" t="str">
            <v/>
          </cell>
          <cell r="E13465">
            <v>0</v>
          </cell>
          <cell r="F13465">
            <v>0</v>
          </cell>
          <cell r="G13465">
            <v>0</v>
          </cell>
        </row>
        <row r="13466">
          <cell r="A13466" t="str">
            <v/>
          </cell>
          <cell r="B13466" t="str">
            <v/>
          </cell>
          <cell r="C13466">
            <v>0</v>
          </cell>
          <cell r="D13466" t="str">
            <v/>
          </cell>
          <cell r="E13466">
            <v>0</v>
          </cell>
          <cell r="F13466">
            <v>0</v>
          </cell>
          <cell r="G13466">
            <v>0</v>
          </cell>
        </row>
        <row r="13467">
          <cell r="A13467" t="str">
            <v/>
          </cell>
          <cell r="B13467" t="str">
            <v/>
          </cell>
          <cell r="C13467">
            <v>0</v>
          </cell>
          <cell r="D13467" t="str">
            <v/>
          </cell>
          <cell r="E13467">
            <v>0</v>
          </cell>
          <cell r="F13467">
            <v>0</v>
          </cell>
          <cell r="G13467">
            <v>0</v>
          </cell>
        </row>
        <row r="13468">
          <cell r="A13468" t="str">
            <v/>
          </cell>
          <cell r="B13468" t="str">
            <v/>
          </cell>
          <cell r="C13468">
            <v>0</v>
          </cell>
          <cell r="D13468" t="str">
            <v/>
          </cell>
          <cell r="E13468">
            <v>0</v>
          </cell>
          <cell r="F13468">
            <v>0</v>
          </cell>
          <cell r="G13468">
            <v>0</v>
          </cell>
        </row>
        <row r="13469">
          <cell r="A13469" t="str">
            <v/>
          </cell>
          <cell r="B13469" t="str">
            <v/>
          </cell>
          <cell r="C13469">
            <v>0</v>
          </cell>
          <cell r="D13469" t="str">
            <v/>
          </cell>
          <cell r="E13469">
            <v>0</v>
          </cell>
          <cell r="F13469">
            <v>0</v>
          </cell>
          <cell r="G13469">
            <v>0</v>
          </cell>
        </row>
        <row r="13470">
          <cell r="A13470" t="str">
            <v/>
          </cell>
          <cell r="B13470" t="str">
            <v/>
          </cell>
          <cell r="C13470">
            <v>0</v>
          </cell>
          <cell r="D13470" t="str">
            <v/>
          </cell>
          <cell r="E13470">
            <v>0</v>
          </cell>
          <cell r="F13470">
            <v>0</v>
          </cell>
          <cell r="G13470">
            <v>0</v>
          </cell>
        </row>
        <row r="13471">
          <cell r="A13471" t="str">
            <v/>
          </cell>
          <cell r="B13471" t="str">
            <v/>
          </cell>
          <cell r="C13471">
            <v>0</v>
          </cell>
          <cell r="D13471" t="str">
            <v/>
          </cell>
          <cell r="E13471">
            <v>0</v>
          </cell>
          <cell r="F13471">
            <v>0</v>
          </cell>
          <cell r="G13471">
            <v>0</v>
          </cell>
        </row>
        <row r="13472">
          <cell r="A13472" t="str">
            <v/>
          </cell>
          <cell r="B13472" t="str">
            <v/>
          </cell>
          <cell r="C13472">
            <v>0</v>
          </cell>
          <cell r="D13472" t="str">
            <v/>
          </cell>
          <cell r="E13472">
            <v>0</v>
          </cell>
          <cell r="F13472">
            <v>0</v>
          </cell>
          <cell r="G13472">
            <v>0</v>
          </cell>
        </row>
        <row r="13473">
          <cell r="A13473" t="str">
            <v/>
          </cell>
          <cell r="B13473" t="str">
            <v/>
          </cell>
          <cell r="C13473">
            <v>0</v>
          </cell>
          <cell r="D13473" t="str">
            <v/>
          </cell>
          <cell r="E13473">
            <v>0</v>
          </cell>
          <cell r="F13473">
            <v>0</v>
          </cell>
          <cell r="G13473">
            <v>0</v>
          </cell>
        </row>
        <row r="13474">
          <cell r="A13474" t="str">
            <v/>
          </cell>
          <cell r="B13474" t="str">
            <v/>
          </cell>
          <cell r="C13474">
            <v>0</v>
          </cell>
          <cell r="D13474" t="str">
            <v/>
          </cell>
          <cell r="E13474">
            <v>0</v>
          </cell>
          <cell r="F13474">
            <v>0</v>
          </cell>
          <cell r="G13474">
            <v>0</v>
          </cell>
        </row>
        <row r="13475">
          <cell r="A13475" t="str">
            <v/>
          </cell>
          <cell r="B13475" t="str">
            <v/>
          </cell>
          <cell r="C13475">
            <v>0</v>
          </cell>
          <cell r="D13475" t="str">
            <v/>
          </cell>
          <cell r="E13475">
            <v>0</v>
          </cell>
          <cell r="F13475">
            <v>0</v>
          </cell>
          <cell r="G13475">
            <v>0</v>
          </cell>
        </row>
        <row r="13476">
          <cell r="A13476">
            <v>0</v>
          </cell>
          <cell r="B13476">
            <v>0</v>
          </cell>
          <cell r="C13476">
            <v>0</v>
          </cell>
          <cell r="D13476">
            <v>0</v>
          </cell>
          <cell r="E13476">
            <v>0</v>
          </cell>
          <cell r="F13476" t="str">
            <v>Total A</v>
          </cell>
          <cell r="G13476">
            <v>0</v>
          </cell>
        </row>
        <row r="13477">
          <cell r="A13477">
            <v>0</v>
          </cell>
          <cell r="B13477">
            <v>0</v>
          </cell>
          <cell r="C13477" t="str">
            <v>B - MANO DE OBRA</v>
          </cell>
          <cell r="D13477">
            <v>0</v>
          </cell>
          <cell r="E13477">
            <v>0</v>
          </cell>
          <cell r="F13477">
            <v>0</v>
          </cell>
          <cell r="G13477">
            <v>0</v>
          </cell>
        </row>
        <row r="13478">
          <cell r="A13478" t="str">
            <v/>
          </cell>
          <cell r="B13478">
            <v>0</v>
          </cell>
          <cell r="C13478">
            <v>0</v>
          </cell>
          <cell r="D13478" t="str">
            <v/>
          </cell>
          <cell r="E13478">
            <v>0</v>
          </cell>
          <cell r="F13478">
            <v>0</v>
          </cell>
          <cell r="G13478">
            <v>0</v>
          </cell>
        </row>
        <row r="13479">
          <cell r="A13479" t="str">
            <v/>
          </cell>
          <cell r="B13479">
            <v>0</v>
          </cell>
          <cell r="C13479">
            <v>0</v>
          </cell>
          <cell r="D13479" t="str">
            <v/>
          </cell>
          <cell r="E13479">
            <v>0</v>
          </cell>
          <cell r="F13479">
            <v>0</v>
          </cell>
          <cell r="G13479">
            <v>0</v>
          </cell>
        </row>
        <row r="13480">
          <cell r="A13480" t="str">
            <v/>
          </cell>
          <cell r="B13480">
            <v>0</v>
          </cell>
          <cell r="C13480">
            <v>0</v>
          </cell>
          <cell r="D13480" t="str">
            <v/>
          </cell>
          <cell r="E13480">
            <v>0</v>
          </cell>
          <cell r="F13480">
            <v>0</v>
          </cell>
          <cell r="G13480">
            <v>0</v>
          </cell>
        </row>
        <row r="13481">
          <cell r="A13481" t="str">
            <v/>
          </cell>
          <cell r="B13481">
            <v>0</v>
          </cell>
          <cell r="C13481">
            <v>0</v>
          </cell>
          <cell r="D13481" t="str">
            <v/>
          </cell>
          <cell r="E13481">
            <v>0</v>
          </cell>
          <cell r="F13481">
            <v>0</v>
          </cell>
          <cell r="G13481">
            <v>0</v>
          </cell>
        </row>
        <row r="13482">
          <cell r="A13482" t="str">
            <v/>
          </cell>
          <cell r="B13482">
            <v>0</v>
          </cell>
          <cell r="C13482">
            <v>0</v>
          </cell>
          <cell r="D13482" t="str">
            <v/>
          </cell>
          <cell r="E13482">
            <v>0</v>
          </cell>
          <cell r="F13482">
            <v>0</v>
          </cell>
          <cell r="G13482">
            <v>0</v>
          </cell>
        </row>
        <row r="13483">
          <cell r="A13483" t="str">
            <v/>
          </cell>
          <cell r="B13483">
            <v>0</v>
          </cell>
          <cell r="C13483">
            <v>0</v>
          </cell>
          <cell r="D13483" t="str">
            <v/>
          </cell>
          <cell r="E13483">
            <v>0</v>
          </cell>
          <cell r="F13483">
            <v>0</v>
          </cell>
          <cell r="G13483">
            <v>0</v>
          </cell>
        </row>
        <row r="13484">
          <cell r="A13484" t="str">
            <v/>
          </cell>
          <cell r="B13484">
            <v>0</v>
          </cell>
          <cell r="C13484">
            <v>0</v>
          </cell>
          <cell r="D13484" t="str">
            <v/>
          </cell>
          <cell r="E13484">
            <v>0</v>
          </cell>
          <cell r="F13484">
            <v>0</v>
          </cell>
          <cell r="G13484">
            <v>0</v>
          </cell>
        </row>
        <row r="13485">
          <cell r="A13485" t="str">
            <v/>
          </cell>
          <cell r="B13485">
            <v>0</v>
          </cell>
          <cell r="C13485">
            <v>0</v>
          </cell>
          <cell r="D13485" t="str">
            <v/>
          </cell>
          <cell r="E13485">
            <v>0</v>
          </cell>
          <cell r="F13485">
            <v>0</v>
          </cell>
          <cell r="G13485">
            <v>0</v>
          </cell>
        </row>
        <row r="13486">
          <cell r="A13486">
            <v>0</v>
          </cell>
          <cell r="B13486">
            <v>0</v>
          </cell>
          <cell r="C13486">
            <v>0</v>
          </cell>
          <cell r="D13486">
            <v>0</v>
          </cell>
          <cell r="E13486">
            <v>0</v>
          </cell>
          <cell r="F13486" t="str">
            <v>Total B</v>
          </cell>
          <cell r="G13486">
            <v>0</v>
          </cell>
        </row>
        <row r="13487">
          <cell r="A13487">
            <v>0</v>
          </cell>
          <cell r="B13487">
            <v>0</v>
          </cell>
          <cell r="C13487" t="str">
            <v>C - EQUIPOS</v>
          </cell>
          <cell r="D13487">
            <v>0</v>
          </cell>
          <cell r="E13487">
            <v>0</v>
          </cell>
          <cell r="F13487">
            <v>0</v>
          </cell>
          <cell r="G13487">
            <v>0</v>
          </cell>
        </row>
        <row r="13488">
          <cell r="A13488" t="str">
            <v/>
          </cell>
          <cell r="B13488" t="str">
            <v/>
          </cell>
          <cell r="C13488">
            <v>0</v>
          </cell>
          <cell r="D13488" t="str">
            <v/>
          </cell>
          <cell r="E13488">
            <v>0</v>
          </cell>
          <cell r="F13488">
            <v>0</v>
          </cell>
          <cell r="G13488">
            <v>0</v>
          </cell>
        </row>
        <row r="13489">
          <cell r="A13489" t="str">
            <v/>
          </cell>
          <cell r="B13489" t="str">
            <v/>
          </cell>
          <cell r="C13489">
            <v>0</v>
          </cell>
          <cell r="D13489" t="str">
            <v/>
          </cell>
          <cell r="E13489">
            <v>0</v>
          </cell>
          <cell r="F13489">
            <v>0</v>
          </cell>
          <cell r="G13489">
            <v>0</v>
          </cell>
        </row>
        <row r="13490">
          <cell r="A13490" t="str">
            <v/>
          </cell>
          <cell r="B13490" t="str">
            <v/>
          </cell>
          <cell r="C13490">
            <v>0</v>
          </cell>
          <cell r="D13490" t="str">
            <v/>
          </cell>
          <cell r="E13490">
            <v>0</v>
          </cell>
          <cell r="F13490">
            <v>0</v>
          </cell>
          <cell r="G13490">
            <v>0</v>
          </cell>
        </row>
        <row r="13491">
          <cell r="A13491" t="str">
            <v/>
          </cell>
          <cell r="B13491" t="str">
            <v/>
          </cell>
          <cell r="C13491">
            <v>0</v>
          </cell>
          <cell r="D13491" t="str">
            <v/>
          </cell>
          <cell r="E13491">
            <v>0</v>
          </cell>
          <cell r="F13491">
            <v>0</v>
          </cell>
          <cell r="G13491">
            <v>0</v>
          </cell>
        </row>
        <row r="13492">
          <cell r="A13492" t="str">
            <v/>
          </cell>
          <cell r="B13492" t="str">
            <v/>
          </cell>
          <cell r="C13492">
            <v>0</v>
          </cell>
          <cell r="D13492" t="str">
            <v/>
          </cell>
          <cell r="E13492">
            <v>0</v>
          </cell>
          <cell r="F13492">
            <v>0</v>
          </cell>
          <cell r="G13492">
            <v>0</v>
          </cell>
        </row>
        <row r="13493">
          <cell r="A13493" t="str">
            <v/>
          </cell>
          <cell r="B13493" t="str">
            <v/>
          </cell>
          <cell r="C13493">
            <v>0</v>
          </cell>
          <cell r="D13493" t="str">
            <v/>
          </cell>
          <cell r="E13493">
            <v>0</v>
          </cell>
          <cell r="F13493">
            <v>0</v>
          </cell>
          <cell r="G13493">
            <v>0</v>
          </cell>
        </row>
        <row r="13494">
          <cell r="A13494" t="str">
            <v/>
          </cell>
          <cell r="B13494" t="str">
            <v/>
          </cell>
          <cell r="C13494">
            <v>0</v>
          </cell>
          <cell r="D13494" t="str">
            <v/>
          </cell>
          <cell r="E13494">
            <v>0</v>
          </cell>
          <cell r="F13494">
            <v>0</v>
          </cell>
          <cell r="G13494">
            <v>0</v>
          </cell>
        </row>
        <row r="13495">
          <cell r="A13495" t="str">
            <v/>
          </cell>
          <cell r="B13495" t="str">
            <v/>
          </cell>
          <cell r="C13495">
            <v>0</v>
          </cell>
          <cell r="D13495" t="str">
            <v/>
          </cell>
          <cell r="E13495">
            <v>0</v>
          </cell>
          <cell r="F13495">
            <v>0</v>
          </cell>
          <cell r="G13495">
            <v>0</v>
          </cell>
        </row>
        <row r="13496">
          <cell r="A13496" t="str">
            <v/>
          </cell>
          <cell r="B13496" t="str">
            <v/>
          </cell>
          <cell r="C13496">
            <v>0</v>
          </cell>
          <cell r="D13496" t="str">
            <v/>
          </cell>
          <cell r="E13496">
            <v>0</v>
          </cell>
          <cell r="F13496">
            <v>0</v>
          </cell>
          <cell r="G13496">
            <v>0</v>
          </cell>
        </row>
        <row r="13497">
          <cell r="A13497">
            <v>0</v>
          </cell>
          <cell r="B13497">
            <v>0</v>
          </cell>
          <cell r="C13497">
            <v>0</v>
          </cell>
          <cell r="D13497">
            <v>0</v>
          </cell>
          <cell r="E13497">
            <v>0</v>
          </cell>
          <cell r="F13497" t="str">
            <v>Total C</v>
          </cell>
          <cell r="G13497">
            <v>0</v>
          </cell>
        </row>
        <row r="13498">
          <cell r="A13498">
            <v>0</v>
          </cell>
          <cell r="B13498">
            <v>0</v>
          </cell>
          <cell r="C13498">
            <v>0</v>
          </cell>
          <cell r="D13498">
            <v>0</v>
          </cell>
          <cell r="E13498">
            <v>0</v>
          </cell>
          <cell r="F13498">
            <v>0</v>
          </cell>
          <cell r="G13498">
            <v>0</v>
          </cell>
        </row>
        <row r="13499">
          <cell r="A13499" t="str">
            <v/>
          </cell>
          <cell r="B13499" t="str">
            <v/>
          </cell>
          <cell r="C13499">
            <v>0</v>
          </cell>
          <cell r="D13499" t="str">
            <v>Costo  Neto</v>
          </cell>
          <cell r="E13499">
            <v>0</v>
          </cell>
          <cell r="F13499" t="str">
            <v>Total D=A+B+C</v>
          </cell>
          <cell r="G13499">
            <v>0</v>
          </cell>
        </row>
        <row r="13501">
          <cell r="A13501" t="str">
            <v>ANALISIS DE PRECIOS</v>
          </cell>
          <cell r="B13501">
            <v>0</v>
          </cell>
          <cell r="C13501">
            <v>0</v>
          </cell>
          <cell r="D13501">
            <v>0</v>
          </cell>
          <cell r="E13501">
            <v>0</v>
          </cell>
          <cell r="F13501">
            <v>0</v>
          </cell>
          <cell r="G13501">
            <v>0</v>
          </cell>
        </row>
        <row r="13502">
          <cell r="A13502" t="str">
            <v>COMITENTE:</v>
          </cell>
          <cell r="B13502" t="str">
            <v>DIRECCIÓN DE ARQUITECTURA</v>
          </cell>
          <cell r="C13502">
            <v>0</v>
          </cell>
          <cell r="D13502">
            <v>0</v>
          </cell>
          <cell r="E13502">
            <v>0</v>
          </cell>
          <cell r="F13502">
            <v>0</v>
          </cell>
          <cell r="G13502">
            <v>0</v>
          </cell>
        </row>
        <row r="13503">
          <cell r="A13503" t="str">
            <v>CONTRATISTA:</v>
          </cell>
          <cell r="B13503" t="str">
            <v>FUNCIONALES SIGOP</v>
          </cell>
          <cell r="C13503">
            <v>0</v>
          </cell>
          <cell r="D13503">
            <v>0</v>
          </cell>
          <cell r="E13503">
            <v>0</v>
          </cell>
          <cell r="F13503">
            <v>0</v>
          </cell>
          <cell r="G13503">
            <v>0</v>
          </cell>
        </row>
        <row r="13504">
          <cell r="A13504" t="str">
            <v>OBRA:</v>
          </cell>
          <cell r="B13504" t="str">
            <v>PRUEBA PLANILLA DE MEDICION</v>
          </cell>
          <cell r="C13504">
            <v>0</v>
          </cell>
          <cell r="D13504">
            <v>0</v>
          </cell>
          <cell r="E13504">
            <v>0</v>
          </cell>
          <cell r="F13504" t="str">
            <v>PRECIOS A:</v>
          </cell>
          <cell r="G13504">
            <v>0</v>
          </cell>
        </row>
        <row r="13505">
          <cell r="A13505" t="str">
            <v>UBICACIÓN:</v>
          </cell>
          <cell r="B13505" t="str">
            <v>CENTRO CIVICO</v>
          </cell>
          <cell r="C13505">
            <v>0</v>
          </cell>
          <cell r="D13505">
            <v>0</v>
          </cell>
          <cell r="E13505">
            <v>0</v>
          </cell>
          <cell r="F13505">
            <v>0</v>
          </cell>
          <cell r="G13505">
            <v>0</v>
          </cell>
        </row>
        <row r="13506">
          <cell r="A13506" t="str">
            <v>RUBRO:</v>
          </cell>
          <cell r="B13506" t="str">
            <v/>
          </cell>
          <cell r="C13506" t="str">
            <v/>
          </cell>
          <cell r="D13506">
            <v>0</v>
          </cell>
          <cell r="E13506">
            <v>0</v>
          </cell>
          <cell r="F13506">
            <v>0</v>
          </cell>
          <cell r="G13506">
            <v>0</v>
          </cell>
        </row>
        <row r="13507">
          <cell r="A13507" t="str">
            <v>ITEM:</v>
          </cell>
          <cell r="B13507" t="str">
            <v/>
          </cell>
          <cell r="C13507" t="str">
            <v/>
          </cell>
          <cell r="D13507">
            <v>0</v>
          </cell>
          <cell r="E13507">
            <v>0</v>
          </cell>
          <cell r="F13507" t="str">
            <v>UNIDAD:</v>
          </cell>
          <cell r="G13507" t="str">
            <v/>
          </cell>
        </row>
        <row r="13508">
          <cell r="A13508">
            <v>0</v>
          </cell>
          <cell r="B13508">
            <v>0</v>
          </cell>
          <cell r="C13508">
            <v>0</v>
          </cell>
          <cell r="D13508">
            <v>0</v>
          </cell>
          <cell r="E13508">
            <v>0</v>
          </cell>
          <cell r="F13508">
            <v>0</v>
          </cell>
          <cell r="G13508">
            <v>0</v>
          </cell>
        </row>
        <row r="13509">
          <cell r="A13509" t="str">
            <v>DATOS REDETERMINACION</v>
          </cell>
          <cell r="B13509">
            <v>0</v>
          </cell>
          <cell r="C13509" t="str">
            <v>DESIGNACION</v>
          </cell>
          <cell r="D13509" t="str">
            <v>U</v>
          </cell>
          <cell r="E13509" t="str">
            <v>Cantidad</v>
          </cell>
          <cell r="F13509" t="str">
            <v>$ Unitarios</v>
          </cell>
          <cell r="G13509" t="str">
            <v>$ Parcial</v>
          </cell>
        </row>
        <row r="13510">
          <cell r="A13510" t="str">
            <v>CÓDIGO</v>
          </cell>
          <cell r="B13510" t="str">
            <v>DESCRIPCIÓN</v>
          </cell>
          <cell r="C13510">
            <v>0</v>
          </cell>
          <cell r="D13510">
            <v>0</v>
          </cell>
          <cell r="E13510">
            <v>0</v>
          </cell>
          <cell r="F13510">
            <v>0</v>
          </cell>
          <cell r="G13510">
            <v>0</v>
          </cell>
        </row>
        <row r="13511">
          <cell r="A13511">
            <v>0</v>
          </cell>
          <cell r="B13511">
            <v>0</v>
          </cell>
          <cell r="C13511" t="str">
            <v>A - MATERIALES</v>
          </cell>
          <cell r="D13511">
            <v>0</v>
          </cell>
          <cell r="E13511">
            <v>0</v>
          </cell>
          <cell r="F13511">
            <v>0</v>
          </cell>
          <cell r="G13511">
            <v>0</v>
          </cell>
        </row>
        <row r="13512">
          <cell r="A13512" t="str">
            <v/>
          </cell>
          <cell r="B13512" t="str">
            <v/>
          </cell>
          <cell r="C13512">
            <v>0</v>
          </cell>
          <cell r="D13512" t="str">
            <v/>
          </cell>
          <cell r="E13512">
            <v>0</v>
          </cell>
          <cell r="F13512">
            <v>0</v>
          </cell>
          <cell r="G13512">
            <v>0</v>
          </cell>
        </row>
        <row r="13513">
          <cell r="A13513" t="str">
            <v/>
          </cell>
          <cell r="B13513" t="str">
            <v/>
          </cell>
          <cell r="C13513">
            <v>0</v>
          </cell>
          <cell r="D13513" t="str">
            <v/>
          </cell>
          <cell r="E13513">
            <v>0</v>
          </cell>
          <cell r="F13513">
            <v>0</v>
          </cell>
          <cell r="G13513">
            <v>0</v>
          </cell>
        </row>
        <row r="13514">
          <cell r="A13514" t="str">
            <v/>
          </cell>
          <cell r="B13514" t="str">
            <v/>
          </cell>
          <cell r="C13514">
            <v>0</v>
          </cell>
          <cell r="D13514" t="str">
            <v/>
          </cell>
          <cell r="E13514">
            <v>0</v>
          </cell>
          <cell r="F13514">
            <v>0</v>
          </cell>
          <cell r="G13514">
            <v>0</v>
          </cell>
        </row>
        <row r="13515">
          <cell r="A13515" t="str">
            <v/>
          </cell>
          <cell r="B13515" t="str">
            <v/>
          </cell>
          <cell r="C13515">
            <v>0</v>
          </cell>
          <cell r="D13515" t="str">
            <v/>
          </cell>
          <cell r="E13515">
            <v>0</v>
          </cell>
          <cell r="F13515">
            <v>0</v>
          </cell>
          <cell r="G13515">
            <v>0</v>
          </cell>
        </row>
        <row r="13516">
          <cell r="A13516" t="str">
            <v/>
          </cell>
          <cell r="B13516" t="str">
            <v/>
          </cell>
          <cell r="C13516">
            <v>0</v>
          </cell>
          <cell r="D13516" t="str">
            <v/>
          </cell>
          <cell r="E13516">
            <v>0</v>
          </cell>
          <cell r="F13516">
            <v>0</v>
          </cell>
          <cell r="G13516">
            <v>0</v>
          </cell>
        </row>
        <row r="13517">
          <cell r="A13517" t="str">
            <v/>
          </cell>
          <cell r="B13517" t="str">
            <v/>
          </cell>
          <cell r="C13517">
            <v>0</v>
          </cell>
          <cell r="D13517" t="str">
            <v/>
          </cell>
          <cell r="E13517">
            <v>0</v>
          </cell>
          <cell r="F13517">
            <v>0</v>
          </cell>
          <cell r="G13517">
            <v>0</v>
          </cell>
        </row>
        <row r="13518">
          <cell r="A13518" t="str">
            <v/>
          </cell>
          <cell r="B13518" t="str">
            <v/>
          </cell>
          <cell r="C13518">
            <v>0</v>
          </cell>
          <cell r="D13518" t="str">
            <v/>
          </cell>
          <cell r="E13518">
            <v>0</v>
          </cell>
          <cell r="F13518">
            <v>0</v>
          </cell>
          <cell r="G13518">
            <v>0</v>
          </cell>
        </row>
        <row r="13519">
          <cell r="A13519" t="str">
            <v/>
          </cell>
          <cell r="B13519" t="str">
            <v/>
          </cell>
          <cell r="C13519">
            <v>0</v>
          </cell>
          <cell r="D13519" t="str">
            <v/>
          </cell>
          <cell r="E13519">
            <v>0</v>
          </cell>
          <cell r="F13519">
            <v>0</v>
          </cell>
          <cell r="G13519">
            <v>0</v>
          </cell>
        </row>
        <row r="13520">
          <cell r="A13520" t="str">
            <v/>
          </cell>
          <cell r="B13520" t="str">
            <v/>
          </cell>
          <cell r="C13520">
            <v>0</v>
          </cell>
          <cell r="D13520" t="str">
            <v/>
          </cell>
          <cell r="E13520">
            <v>0</v>
          </cell>
          <cell r="F13520">
            <v>0</v>
          </cell>
          <cell r="G13520">
            <v>0</v>
          </cell>
        </row>
        <row r="13521">
          <cell r="A13521" t="str">
            <v/>
          </cell>
          <cell r="B13521" t="str">
            <v/>
          </cell>
          <cell r="C13521">
            <v>0</v>
          </cell>
          <cell r="D13521" t="str">
            <v/>
          </cell>
          <cell r="E13521">
            <v>0</v>
          </cell>
          <cell r="F13521">
            <v>0</v>
          </cell>
          <cell r="G13521">
            <v>0</v>
          </cell>
        </row>
        <row r="13522">
          <cell r="A13522" t="str">
            <v/>
          </cell>
          <cell r="B13522" t="str">
            <v/>
          </cell>
          <cell r="C13522">
            <v>0</v>
          </cell>
          <cell r="D13522" t="str">
            <v/>
          </cell>
          <cell r="E13522">
            <v>0</v>
          </cell>
          <cell r="F13522">
            <v>0</v>
          </cell>
          <cell r="G13522">
            <v>0</v>
          </cell>
        </row>
        <row r="13523">
          <cell r="A13523" t="str">
            <v/>
          </cell>
          <cell r="B13523" t="str">
            <v/>
          </cell>
          <cell r="C13523">
            <v>0</v>
          </cell>
          <cell r="D13523" t="str">
            <v/>
          </cell>
          <cell r="E13523">
            <v>0</v>
          </cell>
          <cell r="F13523">
            <v>0</v>
          </cell>
          <cell r="G13523">
            <v>0</v>
          </cell>
        </row>
        <row r="13524">
          <cell r="A13524" t="str">
            <v/>
          </cell>
          <cell r="B13524" t="str">
            <v/>
          </cell>
          <cell r="C13524">
            <v>0</v>
          </cell>
          <cell r="D13524" t="str">
            <v/>
          </cell>
          <cell r="E13524">
            <v>0</v>
          </cell>
          <cell r="F13524">
            <v>0</v>
          </cell>
          <cell r="G13524">
            <v>0</v>
          </cell>
        </row>
        <row r="13525">
          <cell r="A13525" t="str">
            <v/>
          </cell>
          <cell r="B13525" t="str">
            <v/>
          </cell>
          <cell r="C13525">
            <v>0</v>
          </cell>
          <cell r="D13525" t="str">
            <v/>
          </cell>
          <cell r="E13525">
            <v>0</v>
          </cell>
          <cell r="F13525">
            <v>0</v>
          </cell>
          <cell r="G13525">
            <v>0</v>
          </cell>
        </row>
        <row r="13526">
          <cell r="A13526">
            <v>0</v>
          </cell>
          <cell r="B13526">
            <v>0</v>
          </cell>
          <cell r="C13526">
            <v>0</v>
          </cell>
          <cell r="D13526">
            <v>0</v>
          </cell>
          <cell r="E13526">
            <v>0</v>
          </cell>
          <cell r="F13526" t="str">
            <v>Total A</v>
          </cell>
          <cell r="G13526">
            <v>0</v>
          </cell>
        </row>
        <row r="13527">
          <cell r="A13527">
            <v>0</v>
          </cell>
          <cell r="B13527">
            <v>0</v>
          </cell>
          <cell r="C13527" t="str">
            <v>B - MANO DE OBRA</v>
          </cell>
          <cell r="D13527">
            <v>0</v>
          </cell>
          <cell r="E13527">
            <v>0</v>
          </cell>
          <cell r="F13527">
            <v>0</v>
          </cell>
          <cell r="G13527">
            <v>0</v>
          </cell>
        </row>
        <row r="13528">
          <cell r="A13528" t="str">
            <v/>
          </cell>
          <cell r="B13528">
            <v>0</v>
          </cell>
          <cell r="C13528">
            <v>0</v>
          </cell>
          <cell r="D13528" t="str">
            <v/>
          </cell>
          <cell r="E13528">
            <v>0</v>
          </cell>
          <cell r="F13528">
            <v>0</v>
          </cell>
          <cell r="G13528">
            <v>0</v>
          </cell>
        </row>
        <row r="13529">
          <cell r="A13529" t="str">
            <v/>
          </cell>
          <cell r="B13529">
            <v>0</v>
          </cell>
          <cell r="C13529">
            <v>0</v>
          </cell>
          <cell r="D13529" t="str">
            <v/>
          </cell>
          <cell r="E13529">
            <v>0</v>
          </cell>
          <cell r="F13529">
            <v>0</v>
          </cell>
          <cell r="G13529">
            <v>0</v>
          </cell>
        </row>
        <row r="13530">
          <cell r="A13530" t="str">
            <v/>
          </cell>
          <cell r="B13530">
            <v>0</v>
          </cell>
          <cell r="C13530">
            <v>0</v>
          </cell>
          <cell r="D13530" t="str">
            <v/>
          </cell>
          <cell r="E13530">
            <v>0</v>
          </cell>
          <cell r="F13530">
            <v>0</v>
          </cell>
          <cell r="G13530">
            <v>0</v>
          </cell>
        </row>
        <row r="13531">
          <cell r="A13531" t="str">
            <v/>
          </cell>
          <cell r="B13531">
            <v>0</v>
          </cell>
          <cell r="C13531">
            <v>0</v>
          </cell>
          <cell r="D13531" t="str">
            <v/>
          </cell>
          <cell r="E13531">
            <v>0</v>
          </cell>
          <cell r="F13531">
            <v>0</v>
          </cell>
          <cell r="G13531">
            <v>0</v>
          </cell>
        </row>
        <row r="13532">
          <cell r="A13532" t="str">
            <v/>
          </cell>
          <cell r="B13532">
            <v>0</v>
          </cell>
          <cell r="C13532">
            <v>0</v>
          </cell>
          <cell r="D13532" t="str">
            <v/>
          </cell>
          <cell r="E13532">
            <v>0</v>
          </cell>
          <cell r="F13532">
            <v>0</v>
          </cell>
          <cell r="G13532">
            <v>0</v>
          </cell>
        </row>
        <row r="13533">
          <cell r="A13533" t="str">
            <v/>
          </cell>
          <cell r="B13533">
            <v>0</v>
          </cell>
          <cell r="C13533">
            <v>0</v>
          </cell>
          <cell r="D13533" t="str">
            <v/>
          </cell>
          <cell r="E13533">
            <v>0</v>
          </cell>
          <cell r="F13533">
            <v>0</v>
          </cell>
          <cell r="G13533">
            <v>0</v>
          </cell>
        </row>
        <row r="13534">
          <cell r="A13534" t="str">
            <v/>
          </cell>
          <cell r="B13534">
            <v>0</v>
          </cell>
          <cell r="C13534">
            <v>0</v>
          </cell>
          <cell r="D13534" t="str">
            <v/>
          </cell>
          <cell r="E13534">
            <v>0</v>
          </cell>
          <cell r="F13534">
            <v>0</v>
          </cell>
          <cell r="G13534">
            <v>0</v>
          </cell>
        </row>
        <row r="13535">
          <cell r="A13535" t="str">
            <v/>
          </cell>
          <cell r="B13535">
            <v>0</v>
          </cell>
          <cell r="C13535">
            <v>0</v>
          </cell>
          <cell r="D13535" t="str">
            <v/>
          </cell>
          <cell r="E13535">
            <v>0</v>
          </cell>
          <cell r="F13535">
            <v>0</v>
          </cell>
          <cell r="G13535">
            <v>0</v>
          </cell>
        </row>
        <row r="13536">
          <cell r="A13536">
            <v>0</v>
          </cell>
          <cell r="B13536">
            <v>0</v>
          </cell>
          <cell r="C13536">
            <v>0</v>
          </cell>
          <cell r="D13536">
            <v>0</v>
          </cell>
          <cell r="E13536">
            <v>0</v>
          </cell>
          <cell r="F13536" t="str">
            <v>Total B</v>
          </cell>
          <cell r="G13536">
            <v>0</v>
          </cell>
        </row>
        <row r="13537">
          <cell r="A13537">
            <v>0</v>
          </cell>
          <cell r="B13537">
            <v>0</v>
          </cell>
          <cell r="C13537" t="str">
            <v>C - EQUIPOS</v>
          </cell>
          <cell r="D13537">
            <v>0</v>
          </cell>
          <cell r="E13537">
            <v>0</v>
          </cell>
          <cell r="F13537">
            <v>0</v>
          </cell>
          <cell r="G13537">
            <v>0</v>
          </cell>
        </row>
        <row r="13538">
          <cell r="A13538" t="str">
            <v/>
          </cell>
          <cell r="B13538" t="str">
            <v/>
          </cell>
          <cell r="C13538">
            <v>0</v>
          </cell>
          <cell r="D13538" t="str">
            <v/>
          </cell>
          <cell r="E13538">
            <v>0</v>
          </cell>
          <cell r="F13538">
            <v>0</v>
          </cell>
          <cell r="G13538">
            <v>0</v>
          </cell>
        </row>
        <row r="13539">
          <cell r="A13539" t="str">
            <v/>
          </cell>
          <cell r="B13539" t="str">
            <v/>
          </cell>
          <cell r="C13539">
            <v>0</v>
          </cell>
          <cell r="D13539" t="str">
            <v/>
          </cell>
          <cell r="E13539">
            <v>0</v>
          </cell>
          <cell r="F13539">
            <v>0</v>
          </cell>
          <cell r="G13539">
            <v>0</v>
          </cell>
        </row>
        <row r="13540">
          <cell r="A13540" t="str">
            <v/>
          </cell>
          <cell r="B13540" t="str">
            <v/>
          </cell>
          <cell r="C13540">
            <v>0</v>
          </cell>
          <cell r="D13540" t="str">
            <v/>
          </cell>
          <cell r="E13540">
            <v>0</v>
          </cell>
          <cell r="F13540">
            <v>0</v>
          </cell>
          <cell r="G13540">
            <v>0</v>
          </cell>
        </row>
        <row r="13541">
          <cell r="A13541" t="str">
            <v/>
          </cell>
          <cell r="B13541" t="str">
            <v/>
          </cell>
          <cell r="C13541">
            <v>0</v>
          </cell>
          <cell r="D13541" t="str">
            <v/>
          </cell>
          <cell r="E13541">
            <v>0</v>
          </cell>
          <cell r="F13541">
            <v>0</v>
          </cell>
          <cell r="G13541">
            <v>0</v>
          </cell>
        </row>
        <row r="13542">
          <cell r="A13542" t="str">
            <v/>
          </cell>
          <cell r="B13542" t="str">
            <v/>
          </cell>
          <cell r="C13542">
            <v>0</v>
          </cell>
          <cell r="D13542" t="str">
            <v/>
          </cell>
          <cell r="E13542">
            <v>0</v>
          </cell>
          <cell r="F13542">
            <v>0</v>
          </cell>
          <cell r="G13542">
            <v>0</v>
          </cell>
        </row>
        <row r="13543">
          <cell r="A13543" t="str">
            <v/>
          </cell>
          <cell r="B13543" t="str">
            <v/>
          </cell>
          <cell r="C13543">
            <v>0</v>
          </cell>
          <cell r="D13543" t="str">
            <v/>
          </cell>
          <cell r="E13543">
            <v>0</v>
          </cell>
          <cell r="F13543">
            <v>0</v>
          </cell>
          <cell r="G13543">
            <v>0</v>
          </cell>
        </row>
        <row r="13544">
          <cell r="A13544" t="str">
            <v/>
          </cell>
          <cell r="B13544" t="str">
            <v/>
          </cell>
          <cell r="C13544">
            <v>0</v>
          </cell>
          <cell r="D13544" t="str">
            <v/>
          </cell>
          <cell r="E13544">
            <v>0</v>
          </cell>
          <cell r="F13544">
            <v>0</v>
          </cell>
          <cell r="G13544">
            <v>0</v>
          </cell>
        </row>
        <row r="13545">
          <cell r="A13545" t="str">
            <v/>
          </cell>
          <cell r="B13545" t="str">
            <v/>
          </cell>
          <cell r="C13545">
            <v>0</v>
          </cell>
          <cell r="D13545" t="str">
            <v/>
          </cell>
          <cell r="E13545">
            <v>0</v>
          </cell>
          <cell r="F13545">
            <v>0</v>
          </cell>
          <cell r="G13545">
            <v>0</v>
          </cell>
        </row>
        <row r="13546">
          <cell r="A13546" t="str">
            <v/>
          </cell>
          <cell r="B13546" t="str">
            <v/>
          </cell>
          <cell r="C13546">
            <v>0</v>
          </cell>
          <cell r="D13546" t="str">
            <v/>
          </cell>
          <cell r="E13546">
            <v>0</v>
          </cell>
          <cell r="F13546">
            <v>0</v>
          </cell>
          <cell r="G13546">
            <v>0</v>
          </cell>
        </row>
        <row r="13547">
          <cell r="A13547">
            <v>0</v>
          </cell>
          <cell r="B13547">
            <v>0</v>
          </cell>
          <cell r="C13547">
            <v>0</v>
          </cell>
          <cell r="D13547">
            <v>0</v>
          </cell>
          <cell r="E13547">
            <v>0</v>
          </cell>
          <cell r="F13547" t="str">
            <v>Total C</v>
          </cell>
          <cell r="G13547">
            <v>0</v>
          </cell>
        </row>
        <row r="13548">
          <cell r="A13548">
            <v>0</v>
          </cell>
          <cell r="B13548">
            <v>0</v>
          </cell>
          <cell r="C13548">
            <v>0</v>
          </cell>
          <cell r="D13548">
            <v>0</v>
          </cell>
          <cell r="E13548">
            <v>0</v>
          </cell>
          <cell r="F13548">
            <v>0</v>
          </cell>
          <cell r="G13548">
            <v>0</v>
          </cell>
        </row>
        <row r="13549">
          <cell r="A13549" t="str">
            <v/>
          </cell>
          <cell r="B13549" t="str">
            <v/>
          </cell>
          <cell r="C13549">
            <v>0</v>
          </cell>
          <cell r="D13549" t="str">
            <v>Costo  Neto</v>
          </cell>
          <cell r="E13549">
            <v>0</v>
          </cell>
          <cell r="F13549" t="str">
            <v>Total D=A+B+C</v>
          </cell>
          <cell r="G13549">
            <v>0</v>
          </cell>
        </row>
        <row r="13551">
          <cell r="A13551" t="str">
            <v>ANALISIS DE PRECIOS</v>
          </cell>
          <cell r="B13551">
            <v>0</v>
          </cell>
          <cell r="C13551">
            <v>0</v>
          </cell>
          <cell r="D13551">
            <v>0</v>
          </cell>
          <cell r="E13551">
            <v>0</v>
          </cell>
          <cell r="F13551">
            <v>0</v>
          </cell>
          <cell r="G13551">
            <v>0</v>
          </cell>
        </row>
        <row r="13552">
          <cell r="A13552" t="str">
            <v>COMITENTE:</v>
          </cell>
          <cell r="B13552" t="str">
            <v>DIRECCIÓN DE ARQUITECTURA</v>
          </cell>
          <cell r="C13552">
            <v>0</v>
          </cell>
          <cell r="D13552">
            <v>0</v>
          </cell>
          <cell r="E13552">
            <v>0</v>
          </cell>
          <cell r="F13552">
            <v>0</v>
          </cell>
          <cell r="G13552">
            <v>0</v>
          </cell>
        </row>
        <row r="13553">
          <cell r="A13553" t="str">
            <v>CONTRATISTA:</v>
          </cell>
          <cell r="B13553" t="str">
            <v>FUNCIONALES SIGOP</v>
          </cell>
          <cell r="C13553">
            <v>0</v>
          </cell>
          <cell r="D13553">
            <v>0</v>
          </cell>
          <cell r="E13553">
            <v>0</v>
          </cell>
          <cell r="F13553">
            <v>0</v>
          </cell>
          <cell r="G13553">
            <v>0</v>
          </cell>
        </row>
        <row r="13554">
          <cell r="A13554" t="str">
            <v>OBRA:</v>
          </cell>
          <cell r="B13554" t="str">
            <v>PRUEBA PLANILLA DE MEDICION</v>
          </cell>
          <cell r="C13554">
            <v>0</v>
          </cell>
          <cell r="D13554">
            <v>0</v>
          </cell>
          <cell r="E13554">
            <v>0</v>
          </cell>
          <cell r="F13554" t="str">
            <v>PRECIOS A:</v>
          </cell>
          <cell r="G13554">
            <v>0</v>
          </cell>
        </row>
        <row r="13555">
          <cell r="A13555" t="str">
            <v>UBICACIÓN:</v>
          </cell>
          <cell r="B13555" t="str">
            <v>CENTRO CIVICO</v>
          </cell>
          <cell r="C13555">
            <v>0</v>
          </cell>
          <cell r="D13555">
            <v>0</v>
          </cell>
          <cell r="E13555">
            <v>0</v>
          </cell>
          <cell r="F13555">
            <v>0</v>
          </cell>
          <cell r="G13555">
            <v>0</v>
          </cell>
        </row>
        <row r="13556">
          <cell r="A13556" t="str">
            <v>RUBRO:</v>
          </cell>
          <cell r="B13556" t="str">
            <v/>
          </cell>
          <cell r="C13556" t="str">
            <v/>
          </cell>
          <cell r="D13556">
            <v>0</v>
          </cell>
          <cell r="E13556">
            <v>0</v>
          </cell>
          <cell r="F13556">
            <v>0</v>
          </cell>
          <cell r="G13556">
            <v>0</v>
          </cell>
        </row>
        <row r="13557">
          <cell r="A13557" t="str">
            <v>ITEM:</v>
          </cell>
          <cell r="B13557" t="str">
            <v/>
          </cell>
          <cell r="C13557" t="str">
            <v/>
          </cell>
          <cell r="D13557">
            <v>0</v>
          </cell>
          <cell r="E13557">
            <v>0</v>
          </cell>
          <cell r="F13557" t="str">
            <v>UNIDAD:</v>
          </cell>
          <cell r="G13557" t="str">
            <v/>
          </cell>
        </row>
        <row r="13558">
          <cell r="A13558">
            <v>0</v>
          </cell>
          <cell r="B13558">
            <v>0</v>
          </cell>
          <cell r="C13558">
            <v>0</v>
          </cell>
          <cell r="D13558">
            <v>0</v>
          </cell>
          <cell r="E13558">
            <v>0</v>
          </cell>
          <cell r="F13558">
            <v>0</v>
          </cell>
          <cell r="G13558">
            <v>0</v>
          </cell>
        </row>
        <row r="13559">
          <cell r="A13559" t="str">
            <v>DATOS REDETERMINACION</v>
          </cell>
          <cell r="B13559">
            <v>0</v>
          </cell>
          <cell r="C13559" t="str">
            <v>DESIGNACION</v>
          </cell>
          <cell r="D13559" t="str">
            <v>U</v>
          </cell>
          <cell r="E13559" t="str">
            <v>Cantidad</v>
          </cell>
          <cell r="F13559" t="str">
            <v>$ Unitarios</v>
          </cell>
          <cell r="G13559" t="str">
            <v>$ Parcial</v>
          </cell>
        </row>
        <row r="13560">
          <cell r="A13560" t="str">
            <v>CÓDIGO</v>
          </cell>
          <cell r="B13560" t="str">
            <v>DESCRIPCIÓN</v>
          </cell>
          <cell r="C13560">
            <v>0</v>
          </cell>
          <cell r="D13560">
            <v>0</v>
          </cell>
          <cell r="E13560">
            <v>0</v>
          </cell>
          <cell r="F13560">
            <v>0</v>
          </cell>
          <cell r="G13560">
            <v>0</v>
          </cell>
        </row>
        <row r="13561">
          <cell r="A13561">
            <v>0</v>
          </cell>
          <cell r="B13561">
            <v>0</v>
          </cell>
          <cell r="C13561" t="str">
            <v>A - MATERIALES</v>
          </cell>
          <cell r="D13561">
            <v>0</v>
          </cell>
          <cell r="E13561">
            <v>0</v>
          </cell>
          <cell r="F13561">
            <v>0</v>
          </cell>
          <cell r="G13561">
            <v>0</v>
          </cell>
        </row>
        <row r="13562">
          <cell r="A13562" t="str">
            <v/>
          </cell>
          <cell r="B13562" t="str">
            <v/>
          </cell>
          <cell r="C13562">
            <v>0</v>
          </cell>
          <cell r="D13562" t="str">
            <v/>
          </cell>
          <cell r="E13562">
            <v>0</v>
          </cell>
          <cell r="F13562">
            <v>0</v>
          </cell>
          <cell r="G13562">
            <v>0</v>
          </cell>
        </row>
        <row r="13563">
          <cell r="A13563" t="str">
            <v/>
          </cell>
          <cell r="B13563" t="str">
            <v/>
          </cell>
          <cell r="C13563">
            <v>0</v>
          </cell>
          <cell r="D13563" t="str">
            <v/>
          </cell>
          <cell r="E13563">
            <v>0</v>
          </cell>
          <cell r="F13563">
            <v>0</v>
          </cell>
          <cell r="G13563">
            <v>0</v>
          </cell>
        </row>
        <row r="13564">
          <cell r="A13564" t="str">
            <v/>
          </cell>
          <cell r="B13564" t="str">
            <v/>
          </cell>
          <cell r="C13564">
            <v>0</v>
          </cell>
          <cell r="D13564" t="str">
            <v/>
          </cell>
          <cell r="E13564">
            <v>0</v>
          </cell>
          <cell r="F13564">
            <v>0</v>
          </cell>
          <cell r="G13564">
            <v>0</v>
          </cell>
        </row>
        <row r="13565">
          <cell r="A13565" t="str">
            <v/>
          </cell>
          <cell r="B13565" t="str">
            <v/>
          </cell>
          <cell r="C13565">
            <v>0</v>
          </cell>
          <cell r="D13565" t="str">
            <v/>
          </cell>
          <cell r="E13565">
            <v>0</v>
          </cell>
          <cell r="F13565">
            <v>0</v>
          </cell>
          <cell r="G13565">
            <v>0</v>
          </cell>
        </row>
        <row r="13566">
          <cell r="A13566" t="str">
            <v/>
          </cell>
          <cell r="B13566" t="str">
            <v/>
          </cell>
          <cell r="C13566">
            <v>0</v>
          </cell>
          <cell r="D13566" t="str">
            <v/>
          </cell>
          <cell r="E13566">
            <v>0</v>
          </cell>
          <cell r="F13566">
            <v>0</v>
          </cell>
          <cell r="G13566">
            <v>0</v>
          </cell>
        </row>
        <row r="13567">
          <cell r="A13567" t="str">
            <v/>
          </cell>
          <cell r="B13567" t="str">
            <v/>
          </cell>
          <cell r="C13567">
            <v>0</v>
          </cell>
          <cell r="D13567" t="str">
            <v/>
          </cell>
          <cell r="E13567">
            <v>0</v>
          </cell>
          <cell r="F13567">
            <v>0</v>
          </cell>
          <cell r="G13567">
            <v>0</v>
          </cell>
        </row>
        <row r="13568">
          <cell r="A13568" t="str">
            <v/>
          </cell>
          <cell r="B13568" t="str">
            <v/>
          </cell>
          <cell r="C13568">
            <v>0</v>
          </cell>
          <cell r="D13568" t="str">
            <v/>
          </cell>
          <cell r="E13568">
            <v>0</v>
          </cell>
          <cell r="F13568">
            <v>0</v>
          </cell>
          <cell r="G13568">
            <v>0</v>
          </cell>
        </row>
        <row r="13569">
          <cell r="A13569" t="str">
            <v/>
          </cell>
          <cell r="B13569" t="str">
            <v/>
          </cell>
          <cell r="C13569">
            <v>0</v>
          </cell>
          <cell r="D13569" t="str">
            <v/>
          </cell>
          <cell r="E13569">
            <v>0</v>
          </cell>
          <cell r="F13569">
            <v>0</v>
          </cell>
          <cell r="G13569">
            <v>0</v>
          </cell>
        </row>
        <row r="13570">
          <cell r="A13570" t="str">
            <v/>
          </cell>
          <cell r="B13570" t="str">
            <v/>
          </cell>
          <cell r="C13570">
            <v>0</v>
          </cell>
          <cell r="D13570" t="str">
            <v/>
          </cell>
          <cell r="E13570">
            <v>0</v>
          </cell>
          <cell r="F13570">
            <v>0</v>
          </cell>
          <cell r="G13570">
            <v>0</v>
          </cell>
        </row>
        <row r="13571">
          <cell r="A13571" t="str">
            <v/>
          </cell>
          <cell r="B13571" t="str">
            <v/>
          </cell>
          <cell r="C13571">
            <v>0</v>
          </cell>
          <cell r="D13571" t="str">
            <v/>
          </cell>
          <cell r="E13571">
            <v>0</v>
          </cell>
          <cell r="F13571">
            <v>0</v>
          </cell>
          <cell r="G13571">
            <v>0</v>
          </cell>
        </row>
        <row r="13572">
          <cell r="A13572" t="str">
            <v/>
          </cell>
          <cell r="B13572" t="str">
            <v/>
          </cell>
          <cell r="C13572">
            <v>0</v>
          </cell>
          <cell r="D13572" t="str">
            <v/>
          </cell>
          <cell r="E13572">
            <v>0</v>
          </cell>
          <cell r="F13572">
            <v>0</v>
          </cell>
          <cell r="G13572">
            <v>0</v>
          </cell>
        </row>
        <row r="13573">
          <cell r="A13573" t="str">
            <v/>
          </cell>
          <cell r="B13573" t="str">
            <v/>
          </cell>
          <cell r="C13573">
            <v>0</v>
          </cell>
          <cell r="D13573" t="str">
            <v/>
          </cell>
          <cell r="E13573">
            <v>0</v>
          </cell>
          <cell r="F13573">
            <v>0</v>
          </cell>
          <cell r="G13573">
            <v>0</v>
          </cell>
        </row>
        <row r="13574">
          <cell r="A13574" t="str">
            <v/>
          </cell>
          <cell r="B13574" t="str">
            <v/>
          </cell>
          <cell r="C13574">
            <v>0</v>
          </cell>
          <cell r="D13574" t="str">
            <v/>
          </cell>
          <cell r="E13574">
            <v>0</v>
          </cell>
          <cell r="F13574">
            <v>0</v>
          </cell>
          <cell r="G13574">
            <v>0</v>
          </cell>
        </row>
        <row r="13575">
          <cell r="A13575" t="str">
            <v/>
          </cell>
          <cell r="B13575" t="str">
            <v/>
          </cell>
          <cell r="C13575">
            <v>0</v>
          </cell>
          <cell r="D13575" t="str">
            <v/>
          </cell>
          <cell r="E13575">
            <v>0</v>
          </cell>
          <cell r="F13575">
            <v>0</v>
          </cell>
          <cell r="G13575">
            <v>0</v>
          </cell>
        </row>
        <row r="13576">
          <cell r="A13576">
            <v>0</v>
          </cell>
          <cell r="B13576">
            <v>0</v>
          </cell>
          <cell r="C13576">
            <v>0</v>
          </cell>
          <cell r="D13576">
            <v>0</v>
          </cell>
          <cell r="E13576">
            <v>0</v>
          </cell>
          <cell r="F13576" t="str">
            <v>Total A</v>
          </cell>
          <cell r="G13576">
            <v>0</v>
          </cell>
        </row>
        <row r="13577">
          <cell r="A13577">
            <v>0</v>
          </cell>
          <cell r="B13577">
            <v>0</v>
          </cell>
          <cell r="C13577" t="str">
            <v>B - MANO DE OBRA</v>
          </cell>
          <cell r="D13577">
            <v>0</v>
          </cell>
          <cell r="E13577">
            <v>0</v>
          </cell>
          <cell r="F13577">
            <v>0</v>
          </cell>
          <cell r="G13577">
            <v>0</v>
          </cell>
        </row>
        <row r="13578">
          <cell r="A13578" t="str">
            <v/>
          </cell>
          <cell r="B13578">
            <v>0</v>
          </cell>
          <cell r="C13578">
            <v>0</v>
          </cell>
          <cell r="D13578" t="str">
            <v/>
          </cell>
          <cell r="E13578">
            <v>0</v>
          </cell>
          <cell r="F13578">
            <v>0</v>
          </cell>
          <cell r="G13578">
            <v>0</v>
          </cell>
        </row>
        <row r="13579">
          <cell r="A13579" t="str">
            <v/>
          </cell>
          <cell r="B13579">
            <v>0</v>
          </cell>
          <cell r="C13579">
            <v>0</v>
          </cell>
          <cell r="D13579" t="str">
            <v/>
          </cell>
          <cell r="E13579">
            <v>0</v>
          </cell>
          <cell r="F13579">
            <v>0</v>
          </cell>
          <cell r="G13579">
            <v>0</v>
          </cell>
        </row>
        <row r="13580">
          <cell r="A13580" t="str">
            <v/>
          </cell>
          <cell r="B13580">
            <v>0</v>
          </cell>
          <cell r="C13580">
            <v>0</v>
          </cell>
          <cell r="D13580" t="str">
            <v/>
          </cell>
          <cell r="E13580">
            <v>0</v>
          </cell>
          <cell r="F13580">
            <v>0</v>
          </cell>
          <cell r="G13580">
            <v>0</v>
          </cell>
        </row>
        <row r="13581">
          <cell r="A13581" t="str">
            <v/>
          </cell>
          <cell r="B13581">
            <v>0</v>
          </cell>
          <cell r="C13581">
            <v>0</v>
          </cell>
          <cell r="D13581" t="str">
            <v/>
          </cell>
          <cell r="E13581">
            <v>0</v>
          </cell>
          <cell r="F13581">
            <v>0</v>
          </cell>
          <cell r="G13581">
            <v>0</v>
          </cell>
        </row>
        <row r="13582">
          <cell r="A13582" t="str">
            <v/>
          </cell>
          <cell r="B13582">
            <v>0</v>
          </cell>
          <cell r="C13582">
            <v>0</v>
          </cell>
          <cell r="D13582" t="str">
            <v/>
          </cell>
          <cell r="E13582">
            <v>0</v>
          </cell>
          <cell r="F13582">
            <v>0</v>
          </cell>
          <cell r="G13582">
            <v>0</v>
          </cell>
        </row>
        <row r="13583">
          <cell r="A13583" t="str">
            <v/>
          </cell>
          <cell r="B13583">
            <v>0</v>
          </cell>
          <cell r="C13583">
            <v>0</v>
          </cell>
          <cell r="D13583" t="str">
            <v/>
          </cell>
          <cell r="E13583">
            <v>0</v>
          </cell>
          <cell r="F13583">
            <v>0</v>
          </cell>
          <cell r="G13583">
            <v>0</v>
          </cell>
        </row>
        <row r="13584">
          <cell r="A13584" t="str">
            <v/>
          </cell>
          <cell r="B13584">
            <v>0</v>
          </cell>
          <cell r="C13584">
            <v>0</v>
          </cell>
          <cell r="D13584" t="str">
            <v/>
          </cell>
          <cell r="E13584">
            <v>0</v>
          </cell>
          <cell r="F13584">
            <v>0</v>
          </cell>
          <cell r="G13584">
            <v>0</v>
          </cell>
        </row>
        <row r="13585">
          <cell r="A13585" t="str">
            <v/>
          </cell>
          <cell r="B13585">
            <v>0</v>
          </cell>
          <cell r="C13585">
            <v>0</v>
          </cell>
          <cell r="D13585" t="str">
            <v/>
          </cell>
          <cell r="E13585">
            <v>0</v>
          </cell>
          <cell r="F13585">
            <v>0</v>
          </cell>
          <cell r="G13585">
            <v>0</v>
          </cell>
        </row>
        <row r="13586">
          <cell r="A13586">
            <v>0</v>
          </cell>
          <cell r="B13586">
            <v>0</v>
          </cell>
          <cell r="C13586">
            <v>0</v>
          </cell>
          <cell r="D13586">
            <v>0</v>
          </cell>
          <cell r="E13586">
            <v>0</v>
          </cell>
          <cell r="F13586" t="str">
            <v>Total B</v>
          </cell>
          <cell r="G13586">
            <v>0</v>
          </cell>
        </row>
        <row r="13587">
          <cell r="A13587">
            <v>0</v>
          </cell>
          <cell r="B13587">
            <v>0</v>
          </cell>
          <cell r="C13587" t="str">
            <v>C - EQUIPOS</v>
          </cell>
          <cell r="D13587">
            <v>0</v>
          </cell>
          <cell r="E13587">
            <v>0</v>
          </cell>
          <cell r="F13587">
            <v>0</v>
          </cell>
          <cell r="G13587">
            <v>0</v>
          </cell>
        </row>
        <row r="13588">
          <cell r="A13588" t="str">
            <v/>
          </cell>
          <cell r="B13588" t="str">
            <v/>
          </cell>
          <cell r="C13588">
            <v>0</v>
          </cell>
          <cell r="D13588" t="str">
            <v/>
          </cell>
          <cell r="E13588">
            <v>0</v>
          </cell>
          <cell r="F13588">
            <v>0</v>
          </cell>
          <cell r="G13588">
            <v>0</v>
          </cell>
        </row>
        <row r="13589">
          <cell r="A13589" t="str">
            <v/>
          </cell>
          <cell r="B13589" t="str">
            <v/>
          </cell>
          <cell r="C13589">
            <v>0</v>
          </cell>
          <cell r="D13589" t="str">
            <v/>
          </cell>
          <cell r="E13589">
            <v>0</v>
          </cell>
          <cell r="F13589">
            <v>0</v>
          </cell>
          <cell r="G13589">
            <v>0</v>
          </cell>
        </row>
        <row r="13590">
          <cell r="A13590" t="str">
            <v/>
          </cell>
          <cell r="B13590" t="str">
            <v/>
          </cell>
          <cell r="C13590">
            <v>0</v>
          </cell>
          <cell r="D13590" t="str">
            <v/>
          </cell>
          <cell r="E13590">
            <v>0</v>
          </cell>
          <cell r="F13590">
            <v>0</v>
          </cell>
          <cell r="G13590">
            <v>0</v>
          </cell>
        </row>
        <row r="13591">
          <cell r="A13591" t="str">
            <v/>
          </cell>
          <cell r="B13591" t="str">
            <v/>
          </cell>
          <cell r="C13591">
            <v>0</v>
          </cell>
          <cell r="D13591" t="str">
            <v/>
          </cell>
          <cell r="E13591">
            <v>0</v>
          </cell>
          <cell r="F13591">
            <v>0</v>
          </cell>
          <cell r="G13591">
            <v>0</v>
          </cell>
        </row>
        <row r="13592">
          <cell r="A13592" t="str">
            <v/>
          </cell>
          <cell r="B13592" t="str">
            <v/>
          </cell>
          <cell r="C13592">
            <v>0</v>
          </cell>
          <cell r="D13592" t="str">
            <v/>
          </cell>
          <cell r="E13592">
            <v>0</v>
          </cell>
          <cell r="F13592">
            <v>0</v>
          </cell>
          <cell r="G13592">
            <v>0</v>
          </cell>
        </row>
        <row r="13593">
          <cell r="A13593" t="str">
            <v/>
          </cell>
          <cell r="B13593" t="str">
            <v/>
          </cell>
          <cell r="C13593">
            <v>0</v>
          </cell>
          <cell r="D13593" t="str">
            <v/>
          </cell>
          <cell r="E13593">
            <v>0</v>
          </cell>
          <cell r="F13593">
            <v>0</v>
          </cell>
          <cell r="G13593">
            <v>0</v>
          </cell>
        </row>
        <row r="13594">
          <cell r="A13594" t="str">
            <v/>
          </cell>
          <cell r="B13594" t="str">
            <v/>
          </cell>
          <cell r="C13594">
            <v>0</v>
          </cell>
          <cell r="D13594" t="str">
            <v/>
          </cell>
          <cell r="E13594">
            <v>0</v>
          </cell>
          <cell r="F13594">
            <v>0</v>
          </cell>
          <cell r="G13594">
            <v>0</v>
          </cell>
        </row>
        <row r="13595">
          <cell r="A13595" t="str">
            <v/>
          </cell>
          <cell r="B13595" t="str">
            <v/>
          </cell>
          <cell r="C13595">
            <v>0</v>
          </cell>
          <cell r="D13595" t="str">
            <v/>
          </cell>
          <cell r="E13595">
            <v>0</v>
          </cell>
          <cell r="F13595">
            <v>0</v>
          </cell>
          <cell r="G13595">
            <v>0</v>
          </cell>
        </row>
        <row r="13596">
          <cell r="A13596" t="str">
            <v/>
          </cell>
          <cell r="B13596" t="str">
            <v/>
          </cell>
          <cell r="C13596">
            <v>0</v>
          </cell>
          <cell r="D13596" t="str">
            <v/>
          </cell>
          <cell r="E13596">
            <v>0</v>
          </cell>
          <cell r="F13596">
            <v>0</v>
          </cell>
          <cell r="G13596">
            <v>0</v>
          </cell>
        </row>
        <row r="13597">
          <cell r="A13597">
            <v>0</v>
          </cell>
          <cell r="B13597">
            <v>0</v>
          </cell>
          <cell r="C13597">
            <v>0</v>
          </cell>
          <cell r="D13597">
            <v>0</v>
          </cell>
          <cell r="E13597">
            <v>0</v>
          </cell>
          <cell r="F13597" t="str">
            <v>Total C</v>
          </cell>
          <cell r="G13597">
            <v>0</v>
          </cell>
        </row>
        <row r="13598">
          <cell r="A13598">
            <v>0</v>
          </cell>
          <cell r="B13598">
            <v>0</v>
          </cell>
          <cell r="C13598">
            <v>0</v>
          </cell>
          <cell r="D13598">
            <v>0</v>
          </cell>
          <cell r="E13598">
            <v>0</v>
          </cell>
          <cell r="F13598">
            <v>0</v>
          </cell>
          <cell r="G13598">
            <v>0</v>
          </cell>
        </row>
        <row r="13599">
          <cell r="A13599" t="str">
            <v/>
          </cell>
          <cell r="B13599" t="str">
            <v/>
          </cell>
          <cell r="C13599">
            <v>0</v>
          </cell>
          <cell r="D13599" t="str">
            <v>Costo  Neto</v>
          </cell>
          <cell r="E13599">
            <v>0</v>
          </cell>
          <cell r="F13599" t="str">
            <v>Total D=A+B+C</v>
          </cell>
          <cell r="G13599">
            <v>0</v>
          </cell>
        </row>
        <row r="13601">
          <cell r="A13601" t="str">
            <v>ANALISIS DE PRECIOS</v>
          </cell>
          <cell r="B13601">
            <v>0</v>
          </cell>
          <cell r="C13601">
            <v>0</v>
          </cell>
          <cell r="D13601">
            <v>0</v>
          </cell>
          <cell r="E13601">
            <v>0</v>
          </cell>
          <cell r="F13601">
            <v>0</v>
          </cell>
          <cell r="G13601">
            <v>0</v>
          </cell>
        </row>
        <row r="13602">
          <cell r="A13602" t="str">
            <v>COMITENTE:</v>
          </cell>
          <cell r="B13602" t="str">
            <v>DIRECCIÓN DE ARQUITECTURA</v>
          </cell>
          <cell r="C13602">
            <v>0</v>
          </cell>
          <cell r="D13602">
            <v>0</v>
          </cell>
          <cell r="E13602">
            <v>0</v>
          </cell>
          <cell r="F13602">
            <v>0</v>
          </cell>
          <cell r="G13602">
            <v>0</v>
          </cell>
        </row>
        <row r="13603">
          <cell r="A13603" t="str">
            <v>CONTRATISTA:</v>
          </cell>
          <cell r="B13603" t="str">
            <v>FUNCIONALES SIGOP</v>
          </cell>
          <cell r="C13603">
            <v>0</v>
          </cell>
          <cell r="D13603">
            <v>0</v>
          </cell>
          <cell r="E13603">
            <v>0</v>
          </cell>
          <cell r="F13603">
            <v>0</v>
          </cell>
          <cell r="G13603">
            <v>0</v>
          </cell>
        </row>
        <row r="13604">
          <cell r="A13604" t="str">
            <v>OBRA:</v>
          </cell>
          <cell r="B13604" t="str">
            <v>PRUEBA PLANILLA DE MEDICION</v>
          </cell>
          <cell r="C13604">
            <v>0</v>
          </cell>
          <cell r="D13604">
            <v>0</v>
          </cell>
          <cell r="E13604">
            <v>0</v>
          </cell>
          <cell r="F13604" t="str">
            <v>PRECIOS A:</v>
          </cell>
          <cell r="G13604">
            <v>0</v>
          </cell>
        </row>
        <row r="13605">
          <cell r="A13605" t="str">
            <v>UBICACIÓN:</v>
          </cell>
          <cell r="B13605" t="str">
            <v>CENTRO CIVICO</v>
          </cell>
          <cell r="C13605">
            <v>0</v>
          </cell>
          <cell r="D13605">
            <v>0</v>
          </cell>
          <cell r="E13605">
            <v>0</v>
          </cell>
          <cell r="F13605">
            <v>0</v>
          </cell>
          <cell r="G13605">
            <v>0</v>
          </cell>
        </row>
        <row r="13606">
          <cell r="A13606" t="str">
            <v>RUBRO:</v>
          </cell>
          <cell r="B13606" t="str">
            <v/>
          </cell>
          <cell r="C13606" t="str">
            <v/>
          </cell>
          <cell r="D13606">
            <v>0</v>
          </cell>
          <cell r="E13606">
            <v>0</v>
          </cell>
          <cell r="F13606">
            <v>0</v>
          </cell>
          <cell r="G13606">
            <v>0</v>
          </cell>
        </row>
        <row r="13607">
          <cell r="A13607" t="str">
            <v>ITEM:</v>
          </cell>
          <cell r="B13607" t="str">
            <v/>
          </cell>
          <cell r="C13607" t="str">
            <v/>
          </cell>
          <cell r="D13607">
            <v>0</v>
          </cell>
          <cell r="E13607">
            <v>0</v>
          </cell>
          <cell r="F13607" t="str">
            <v>UNIDAD:</v>
          </cell>
          <cell r="G13607" t="str">
            <v/>
          </cell>
        </row>
        <row r="13608">
          <cell r="A13608">
            <v>0</v>
          </cell>
          <cell r="B13608">
            <v>0</v>
          </cell>
          <cell r="C13608">
            <v>0</v>
          </cell>
          <cell r="D13608">
            <v>0</v>
          </cell>
          <cell r="E13608">
            <v>0</v>
          </cell>
          <cell r="F13608">
            <v>0</v>
          </cell>
          <cell r="G13608">
            <v>0</v>
          </cell>
        </row>
        <row r="13609">
          <cell r="A13609" t="str">
            <v>DATOS REDETERMINACION</v>
          </cell>
          <cell r="B13609">
            <v>0</v>
          </cell>
          <cell r="C13609" t="str">
            <v>DESIGNACION</v>
          </cell>
          <cell r="D13609" t="str">
            <v>U</v>
          </cell>
          <cell r="E13609" t="str">
            <v>Cantidad</v>
          </cell>
          <cell r="F13609" t="str">
            <v>$ Unitarios</v>
          </cell>
          <cell r="G13609" t="str">
            <v>$ Parcial</v>
          </cell>
        </row>
        <row r="13610">
          <cell r="A13610" t="str">
            <v>CÓDIGO</v>
          </cell>
          <cell r="B13610" t="str">
            <v>DESCRIPCIÓN</v>
          </cell>
          <cell r="C13610">
            <v>0</v>
          </cell>
          <cell r="D13610">
            <v>0</v>
          </cell>
          <cell r="E13610">
            <v>0</v>
          </cell>
          <cell r="F13610">
            <v>0</v>
          </cell>
          <cell r="G13610">
            <v>0</v>
          </cell>
        </row>
        <row r="13611">
          <cell r="A13611">
            <v>0</v>
          </cell>
          <cell r="B13611">
            <v>0</v>
          </cell>
          <cell r="C13611" t="str">
            <v>A - MATERIALES</v>
          </cell>
          <cell r="D13611">
            <v>0</v>
          </cell>
          <cell r="E13611">
            <v>0</v>
          </cell>
          <cell r="F13611">
            <v>0</v>
          </cell>
          <cell r="G13611">
            <v>0</v>
          </cell>
        </row>
        <row r="13612">
          <cell r="A13612" t="str">
            <v/>
          </cell>
          <cell r="B13612" t="str">
            <v/>
          </cell>
          <cell r="C13612">
            <v>0</v>
          </cell>
          <cell r="D13612" t="str">
            <v/>
          </cell>
          <cell r="E13612">
            <v>0</v>
          </cell>
          <cell r="F13612">
            <v>0</v>
          </cell>
          <cell r="G13612">
            <v>0</v>
          </cell>
        </row>
        <row r="13613">
          <cell r="A13613" t="str">
            <v/>
          </cell>
          <cell r="B13613" t="str">
            <v/>
          </cell>
          <cell r="C13613">
            <v>0</v>
          </cell>
          <cell r="D13613" t="str">
            <v/>
          </cell>
          <cell r="E13613">
            <v>0</v>
          </cell>
          <cell r="F13613">
            <v>0</v>
          </cell>
          <cell r="G13613">
            <v>0</v>
          </cell>
        </row>
        <row r="13614">
          <cell r="A13614" t="str">
            <v/>
          </cell>
          <cell r="B13614" t="str">
            <v/>
          </cell>
          <cell r="C13614">
            <v>0</v>
          </cell>
          <cell r="D13614" t="str">
            <v/>
          </cell>
          <cell r="E13614">
            <v>0</v>
          </cell>
          <cell r="F13614">
            <v>0</v>
          </cell>
          <cell r="G13614">
            <v>0</v>
          </cell>
        </row>
        <row r="13615">
          <cell r="A13615" t="str">
            <v/>
          </cell>
          <cell r="B13615" t="str">
            <v/>
          </cell>
          <cell r="C13615">
            <v>0</v>
          </cell>
          <cell r="D13615" t="str">
            <v/>
          </cell>
          <cell r="E13615">
            <v>0</v>
          </cell>
          <cell r="F13615">
            <v>0</v>
          </cell>
          <cell r="G13615">
            <v>0</v>
          </cell>
        </row>
        <row r="13616">
          <cell r="A13616" t="str">
            <v/>
          </cell>
          <cell r="B13616" t="str">
            <v/>
          </cell>
          <cell r="C13616">
            <v>0</v>
          </cell>
          <cell r="D13616" t="str">
            <v/>
          </cell>
          <cell r="E13616">
            <v>0</v>
          </cell>
          <cell r="F13616">
            <v>0</v>
          </cell>
          <cell r="G13616">
            <v>0</v>
          </cell>
        </row>
        <row r="13617">
          <cell r="A13617" t="str">
            <v/>
          </cell>
          <cell r="B13617" t="str">
            <v/>
          </cell>
          <cell r="C13617">
            <v>0</v>
          </cell>
          <cell r="D13617" t="str">
            <v/>
          </cell>
          <cell r="E13617">
            <v>0</v>
          </cell>
          <cell r="F13617">
            <v>0</v>
          </cell>
          <cell r="G13617">
            <v>0</v>
          </cell>
        </row>
        <row r="13618">
          <cell r="A13618" t="str">
            <v/>
          </cell>
          <cell r="B13618" t="str">
            <v/>
          </cell>
          <cell r="C13618">
            <v>0</v>
          </cell>
          <cell r="D13618" t="str">
            <v/>
          </cell>
          <cell r="E13618">
            <v>0</v>
          </cell>
          <cell r="F13618">
            <v>0</v>
          </cell>
          <cell r="G13618">
            <v>0</v>
          </cell>
        </row>
        <row r="13619">
          <cell r="A13619" t="str">
            <v/>
          </cell>
          <cell r="B13619" t="str">
            <v/>
          </cell>
          <cell r="C13619">
            <v>0</v>
          </cell>
          <cell r="D13619" t="str">
            <v/>
          </cell>
          <cell r="E13619">
            <v>0</v>
          </cell>
          <cell r="F13619">
            <v>0</v>
          </cell>
          <cell r="G13619">
            <v>0</v>
          </cell>
        </row>
        <row r="13620">
          <cell r="A13620" t="str">
            <v/>
          </cell>
          <cell r="B13620" t="str">
            <v/>
          </cell>
          <cell r="C13620">
            <v>0</v>
          </cell>
          <cell r="D13620" t="str">
            <v/>
          </cell>
          <cell r="E13620">
            <v>0</v>
          </cell>
          <cell r="F13620">
            <v>0</v>
          </cell>
          <cell r="G13620">
            <v>0</v>
          </cell>
        </row>
        <row r="13621">
          <cell r="A13621" t="str">
            <v/>
          </cell>
          <cell r="B13621" t="str">
            <v/>
          </cell>
          <cell r="C13621">
            <v>0</v>
          </cell>
          <cell r="D13621" t="str">
            <v/>
          </cell>
          <cell r="E13621">
            <v>0</v>
          </cell>
          <cell r="F13621">
            <v>0</v>
          </cell>
          <cell r="G13621">
            <v>0</v>
          </cell>
        </row>
        <row r="13622">
          <cell r="A13622" t="str">
            <v/>
          </cell>
          <cell r="B13622" t="str">
            <v/>
          </cell>
          <cell r="C13622">
            <v>0</v>
          </cell>
          <cell r="D13622" t="str">
            <v/>
          </cell>
          <cell r="E13622">
            <v>0</v>
          </cell>
          <cell r="F13622">
            <v>0</v>
          </cell>
          <cell r="G13622">
            <v>0</v>
          </cell>
        </row>
        <row r="13623">
          <cell r="A13623" t="str">
            <v/>
          </cell>
          <cell r="B13623" t="str">
            <v/>
          </cell>
          <cell r="C13623">
            <v>0</v>
          </cell>
          <cell r="D13623" t="str">
            <v/>
          </cell>
          <cell r="E13623">
            <v>0</v>
          </cell>
          <cell r="F13623">
            <v>0</v>
          </cell>
          <cell r="G13623">
            <v>0</v>
          </cell>
        </row>
        <row r="13624">
          <cell r="A13624" t="str">
            <v/>
          </cell>
          <cell r="B13624" t="str">
            <v/>
          </cell>
          <cell r="C13624">
            <v>0</v>
          </cell>
          <cell r="D13624" t="str">
            <v/>
          </cell>
          <cell r="E13624">
            <v>0</v>
          </cell>
          <cell r="F13624">
            <v>0</v>
          </cell>
          <cell r="G13624">
            <v>0</v>
          </cell>
        </row>
        <row r="13625">
          <cell r="A13625" t="str">
            <v/>
          </cell>
          <cell r="B13625" t="str">
            <v/>
          </cell>
          <cell r="C13625">
            <v>0</v>
          </cell>
          <cell r="D13625" t="str">
            <v/>
          </cell>
          <cell r="E13625">
            <v>0</v>
          </cell>
          <cell r="F13625">
            <v>0</v>
          </cell>
          <cell r="G13625">
            <v>0</v>
          </cell>
        </row>
        <row r="13626">
          <cell r="A13626">
            <v>0</v>
          </cell>
          <cell r="B13626">
            <v>0</v>
          </cell>
          <cell r="C13626">
            <v>0</v>
          </cell>
          <cell r="D13626">
            <v>0</v>
          </cell>
          <cell r="E13626">
            <v>0</v>
          </cell>
          <cell r="F13626" t="str">
            <v>Total A</v>
          </cell>
          <cell r="G13626">
            <v>0</v>
          </cell>
        </row>
        <row r="13627">
          <cell r="A13627">
            <v>0</v>
          </cell>
          <cell r="B13627">
            <v>0</v>
          </cell>
          <cell r="C13627" t="str">
            <v>B - MANO DE OBRA</v>
          </cell>
          <cell r="D13627">
            <v>0</v>
          </cell>
          <cell r="E13627">
            <v>0</v>
          </cell>
          <cell r="F13627">
            <v>0</v>
          </cell>
          <cell r="G13627">
            <v>0</v>
          </cell>
        </row>
        <row r="13628">
          <cell r="A13628" t="str">
            <v/>
          </cell>
          <cell r="B13628">
            <v>0</v>
          </cell>
          <cell r="C13628">
            <v>0</v>
          </cell>
          <cell r="D13628" t="str">
            <v/>
          </cell>
          <cell r="E13628">
            <v>0</v>
          </cell>
          <cell r="F13628">
            <v>0</v>
          </cell>
          <cell r="G13628">
            <v>0</v>
          </cell>
        </row>
        <row r="13629">
          <cell r="A13629" t="str">
            <v/>
          </cell>
          <cell r="B13629">
            <v>0</v>
          </cell>
          <cell r="C13629">
            <v>0</v>
          </cell>
          <cell r="D13629" t="str">
            <v/>
          </cell>
          <cell r="E13629">
            <v>0</v>
          </cell>
          <cell r="F13629">
            <v>0</v>
          </cell>
          <cell r="G13629">
            <v>0</v>
          </cell>
        </row>
        <row r="13630">
          <cell r="A13630" t="str">
            <v/>
          </cell>
          <cell r="B13630">
            <v>0</v>
          </cell>
          <cell r="C13630">
            <v>0</v>
          </cell>
          <cell r="D13630" t="str">
            <v/>
          </cell>
          <cell r="E13630">
            <v>0</v>
          </cell>
          <cell r="F13630">
            <v>0</v>
          </cell>
          <cell r="G13630">
            <v>0</v>
          </cell>
        </row>
        <row r="13631">
          <cell r="A13631" t="str">
            <v/>
          </cell>
          <cell r="B13631">
            <v>0</v>
          </cell>
          <cell r="C13631">
            <v>0</v>
          </cell>
          <cell r="D13631" t="str">
            <v/>
          </cell>
          <cell r="E13631">
            <v>0</v>
          </cell>
          <cell r="F13631">
            <v>0</v>
          </cell>
          <cell r="G13631">
            <v>0</v>
          </cell>
        </row>
        <row r="13632">
          <cell r="A13632" t="str">
            <v/>
          </cell>
          <cell r="B13632">
            <v>0</v>
          </cell>
          <cell r="C13632">
            <v>0</v>
          </cell>
          <cell r="D13632" t="str">
            <v/>
          </cell>
          <cell r="E13632">
            <v>0</v>
          </cell>
          <cell r="F13632">
            <v>0</v>
          </cell>
          <cell r="G13632">
            <v>0</v>
          </cell>
        </row>
        <row r="13633">
          <cell r="A13633" t="str">
            <v/>
          </cell>
          <cell r="B13633">
            <v>0</v>
          </cell>
          <cell r="C13633">
            <v>0</v>
          </cell>
          <cell r="D13633" t="str">
            <v/>
          </cell>
          <cell r="E13633">
            <v>0</v>
          </cell>
          <cell r="F13633">
            <v>0</v>
          </cell>
          <cell r="G13633">
            <v>0</v>
          </cell>
        </row>
        <row r="13634">
          <cell r="A13634" t="str">
            <v/>
          </cell>
          <cell r="B13634">
            <v>0</v>
          </cell>
          <cell r="C13634">
            <v>0</v>
          </cell>
          <cell r="D13634" t="str">
            <v/>
          </cell>
          <cell r="E13634">
            <v>0</v>
          </cell>
          <cell r="F13634">
            <v>0</v>
          </cell>
          <cell r="G13634">
            <v>0</v>
          </cell>
        </row>
        <row r="13635">
          <cell r="A13635" t="str">
            <v/>
          </cell>
          <cell r="B13635">
            <v>0</v>
          </cell>
          <cell r="C13635">
            <v>0</v>
          </cell>
          <cell r="D13635" t="str">
            <v/>
          </cell>
          <cell r="E13635">
            <v>0</v>
          </cell>
          <cell r="F13635">
            <v>0</v>
          </cell>
          <cell r="G13635">
            <v>0</v>
          </cell>
        </row>
        <row r="13636">
          <cell r="A13636">
            <v>0</v>
          </cell>
          <cell r="B13636">
            <v>0</v>
          </cell>
          <cell r="C13636">
            <v>0</v>
          </cell>
          <cell r="D13636">
            <v>0</v>
          </cell>
          <cell r="E13636">
            <v>0</v>
          </cell>
          <cell r="F13636" t="str">
            <v>Total B</v>
          </cell>
          <cell r="G13636">
            <v>0</v>
          </cell>
        </row>
        <row r="13637">
          <cell r="A13637">
            <v>0</v>
          </cell>
          <cell r="B13637">
            <v>0</v>
          </cell>
          <cell r="C13637" t="str">
            <v>C - EQUIPOS</v>
          </cell>
          <cell r="D13637">
            <v>0</v>
          </cell>
          <cell r="E13637">
            <v>0</v>
          </cell>
          <cell r="F13637">
            <v>0</v>
          </cell>
          <cell r="G13637">
            <v>0</v>
          </cell>
        </row>
        <row r="13638">
          <cell r="A13638" t="str">
            <v/>
          </cell>
          <cell r="B13638" t="str">
            <v/>
          </cell>
          <cell r="C13638">
            <v>0</v>
          </cell>
          <cell r="D13638" t="str">
            <v/>
          </cell>
          <cell r="E13638">
            <v>0</v>
          </cell>
          <cell r="F13638">
            <v>0</v>
          </cell>
          <cell r="G13638">
            <v>0</v>
          </cell>
        </row>
        <row r="13639">
          <cell r="A13639" t="str">
            <v/>
          </cell>
          <cell r="B13639" t="str">
            <v/>
          </cell>
          <cell r="C13639">
            <v>0</v>
          </cell>
          <cell r="D13639" t="str">
            <v/>
          </cell>
          <cell r="E13639">
            <v>0</v>
          </cell>
          <cell r="F13639">
            <v>0</v>
          </cell>
          <cell r="G13639">
            <v>0</v>
          </cell>
        </row>
        <row r="13640">
          <cell r="A13640" t="str">
            <v/>
          </cell>
          <cell r="B13640" t="str">
            <v/>
          </cell>
          <cell r="C13640">
            <v>0</v>
          </cell>
          <cell r="D13640" t="str">
            <v/>
          </cell>
          <cell r="E13640">
            <v>0</v>
          </cell>
          <cell r="F13640">
            <v>0</v>
          </cell>
          <cell r="G13640">
            <v>0</v>
          </cell>
        </row>
        <row r="13641">
          <cell r="A13641" t="str">
            <v/>
          </cell>
          <cell r="B13641" t="str">
            <v/>
          </cell>
          <cell r="C13641">
            <v>0</v>
          </cell>
          <cell r="D13641" t="str">
            <v/>
          </cell>
          <cell r="E13641">
            <v>0</v>
          </cell>
          <cell r="F13641">
            <v>0</v>
          </cell>
          <cell r="G13641">
            <v>0</v>
          </cell>
        </row>
        <row r="13642">
          <cell r="A13642" t="str">
            <v/>
          </cell>
          <cell r="B13642" t="str">
            <v/>
          </cell>
          <cell r="C13642">
            <v>0</v>
          </cell>
          <cell r="D13642" t="str">
            <v/>
          </cell>
          <cell r="E13642">
            <v>0</v>
          </cell>
          <cell r="F13642">
            <v>0</v>
          </cell>
          <cell r="G13642">
            <v>0</v>
          </cell>
        </row>
        <row r="13643">
          <cell r="A13643" t="str">
            <v/>
          </cell>
          <cell r="B13643" t="str">
            <v/>
          </cell>
          <cell r="C13643">
            <v>0</v>
          </cell>
          <cell r="D13643" t="str">
            <v/>
          </cell>
          <cell r="E13643">
            <v>0</v>
          </cell>
          <cell r="F13643">
            <v>0</v>
          </cell>
          <cell r="G13643">
            <v>0</v>
          </cell>
        </row>
        <row r="13644">
          <cell r="A13644" t="str">
            <v/>
          </cell>
          <cell r="B13644" t="str">
            <v/>
          </cell>
          <cell r="C13644">
            <v>0</v>
          </cell>
          <cell r="D13644" t="str">
            <v/>
          </cell>
          <cell r="E13644">
            <v>0</v>
          </cell>
          <cell r="F13644">
            <v>0</v>
          </cell>
          <cell r="G13644">
            <v>0</v>
          </cell>
        </row>
        <row r="13645">
          <cell r="A13645" t="str">
            <v/>
          </cell>
          <cell r="B13645" t="str">
            <v/>
          </cell>
          <cell r="C13645">
            <v>0</v>
          </cell>
          <cell r="D13645" t="str">
            <v/>
          </cell>
          <cell r="E13645">
            <v>0</v>
          </cell>
          <cell r="F13645">
            <v>0</v>
          </cell>
          <cell r="G13645">
            <v>0</v>
          </cell>
        </row>
        <row r="13646">
          <cell r="A13646" t="str">
            <v/>
          </cell>
          <cell r="B13646" t="str">
            <v/>
          </cell>
          <cell r="C13646">
            <v>0</v>
          </cell>
          <cell r="D13646" t="str">
            <v/>
          </cell>
          <cell r="E13646">
            <v>0</v>
          </cell>
          <cell r="F13646">
            <v>0</v>
          </cell>
          <cell r="G13646">
            <v>0</v>
          </cell>
        </row>
        <row r="13647">
          <cell r="A13647">
            <v>0</v>
          </cell>
          <cell r="B13647">
            <v>0</v>
          </cell>
          <cell r="C13647">
            <v>0</v>
          </cell>
          <cell r="D13647">
            <v>0</v>
          </cell>
          <cell r="E13647">
            <v>0</v>
          </cell>
          <cell r="F13647" t="str">
            <v>Total C</v>
          </cell>
          <cell r="G13647">
            <v>0</v>
          </cell>
        </row>
        <row r="13648">
          <cell r="A13648">
            <v>0</v>
          </cell>
          <cell r="B13648">
            <v>0</v>
          </cell>
          <cell r="C13648">
            <v>0</v>
          </cell>
          <cell r="D13648">
            <v>0</v>
          </cell>
          <cell r="E13648">
            <v>0</v>
          </cell>
          <cell r="F13648">
            <v>0</v>
          </cell>
          <cell r="G13648">
            <v>0</v>
          </cell>
        </row>
        <row r="13649">
          <cell r="A13649" t="str">
            <v/>
          </cell>
          <cell r="B13649" t="str">
            <v/>
          </cell>
          <cell r="C13649">
            <v>0</v>
          </cell>
          <cell r="D13649" t="str">
            <v>Costo  Neto</v>
          </cell>
          <cell r="E13649">
            <v>0</v>
          </cell>
          <cell r="F13649" t="str">
            <v>Total D=A+B+C</v>
          </cell>
          <cell r="G13649">
            <v>0</v>
          </cell>
        </row>
        <row r="13651">
          <cell r="A13651" t="str">
            <v>ANALISIS DE PRECIOS</v>
          </cell>
          <cell r="B13651">
            <v>0</v>
          </cell>
          <cell r="C13651">
            <v>0</v>
          </cell>
          <cell r="D13651">
            <v>0</v>
          </cell>
          <cell r="E13651">
            <v>0</v>
          </cell>
          <cell r="F13651">
            <v>0</v>
          </cell>
          <cell r="G13651">
            <v>0</v>
          </cell>
        </row>
        <row r="13652">
          <cell r="A13652" t="str">
            <v>COMITENTE:</v>
          </cell>
          <cell r="B13652" t="str">
            <v>DIRECCIÓN DE ARQUITECTURA</v>
          </cell>
          <cell r="C13652">
            <v>0</v>
          </cell>
          <cell r="D13652">
            <v>0</v>
          </cell>
          <cell r="E13652">
            <v>0</v>
          </cell>
          <cell r="F13652">
            <v>0</v>
          </cell>
          <cell r="G13652">
            <v>0</v>
          </cell>
        </row>
        <row r="13653">
          <cell r="A13653" t="str">
            <v>CONTRATISTA:</v>
          </cell>
          <cell r="B13653" t="str">
            <v>FUNCIONALES SIGOP</v>
          </cell>
          <cell r="C13653">
            <v>0</v>
          </cell>
          <cell r="D13653">
            <v>0</v>
          </cell>
          <cell r="E13653">
            <v>0</v>
          </cell>
          <cell r="F13653">
            <v>0</v>
          </cell>
          <cell r="G13653">
            <v>0</v>
          </cell>
        </row>
        <row r="13654">
          <cell r="A13654" t="str">
            <v>OBRA:</v>
          </cell>
          <cell r="B13654" t="str">
            <v>PRUEBA PLANILLA DE MEDICION</v>
          </cell>
          <cell r="C13654">
            <v>0</v>
          </cell>
          <cell r="D13654">
            <v>0</v>
          </cell>
          <cell r="E13654">
            <v>0</v>
          </cell>
          <cell r="F13654" t="str">
            <v>PRECIOS A:</v>
          </cell>
          <cell r="G13654">
            <v>0</v>
          </cell>
        </row>
        <row r="13655">
          <cell r="A13655" t="str">
            <v>UBICACIÓN:</v>
          </cell>
          <cell r="B13655" t="str">
            <v>CENTRO CIVICO</v>
          </cell>
          <cell r="C13655">
            <v>0</v>
          </cell>
          <cell r="D13655">
            <v>0</v>
          </cell>
          <cell r="E13655">
            <v>0</v>
          </cell>
          <cell r="F13655">
            <v>0</v>
          </cell>
          <cell r="G13655">
            <v>0</v>
          </cell>
        </row>
        <row r="13656">
          <cell r="A13656" t="str">
            <v>RUBRO:</v>
          </cell>
          <cell r="B13656" t="str">
            <v/>
          </cell>
          <cell r="C13656" t="str">
            <v/>
          </cell>
          <cell r="D13656">
            <v>0</v>
          </cell>
          <cell r="E13656">
            <v>0</v>
          </cell>
          <cell r="F13656">
            <v>0</v>
          </cell>
          <cell r="G13656">
            <v>0</v>
          </cell>
        </row>
        <row r="13657">
          <cell r="A13657" t="str">
            <v>ITEM:</v>
          </cell>
          <cell r="B13657" t="str">
            <v/>
          </cell>
          <cell r="C13657" t="str">
            <v/>
          </cell>
          <cell r="D13657">
            <v>0</v>
          </cell>
          <cell r="E13657">
            <v>0</v>
          </cell>
          <cell r="F13657" t="str">
            <v>UNIDAD:</v>
          </cell>
          <cell r="G13657" t="str">
            <v/>
          </cell>
        </row>
        <row r="13658">
          <cell r="A13658">
            <v>0</v>
          </cell>
          <cell r="B13658">
            <v>0</v>
          </cell>
          <cell r="C13658">
            <v>0</v>
          </cell>
          <cell r="D13658">
            <v>0</v>
          </cell>
          <cell r="E13658">
            <v>0</v>
          </cell>
          <cell r="F13658">
            <v>0</v>
          </cell>
          <cell r="G13658">
            <v>0</v>
          </cell>
        </row>
        <row r="13659">
          <cell r="A13659" t="str">
            <v>DATOS REDETERMINACION</v>
          </cell>
          <cell r="B13659">
            <v>0</v>
          </cell>
          <cell r="C13659" t="str">
            <v>DESIGNACION</v>
          </cell>
          <cell r="D13659" t="str">
            <v>U</v>
          </cell>
          <cell r="E13659" t="str">
            <v>Cantidad</v>
          </cell>
          <cell r="F13659" t="str">
            <v>$ Unitarios</v>
          </cell>
          <cell r="G13659" t="str">
            <v>$ Parcial</v>
          </cell>
        </row>
        <row r="13660">
          <cell r="A13660" t="str">
            <v>CÓDIGO</v>
          </cell>
          <cell r="B13660" t="str">
            <v>DESCRIPCIÓN</v>
          </cell>
          <cell r="C13660">
            <v>0</v>
          </cell>
          <cell r="D13660">
            <v>0</v>
          </cell>
          <cell r="E13660">
            <v>0</v>
          </cell>
          <cell r="F13660">
            <v>0</v>
          </cell>
          <cell r="G13660">
            <v>0</v>
          </cell>
        </row>
        <row r="13661">
          <cell r="A13661">
            <v>0</v>
          </cell>
          <cell r="B13661">
            <v>0</v>
          </cell>
          <cell r="C13661" t="str">
            <v>A - MATERIALES</v>
          </cell>
          <cell r="D13661">
            <v>0</v>
          </cell>
          <cell r="E13661">
            <v>0</v>
          </cell>
          <cell r="F13661">
            <v>0</v>
          </cell>
          <cell r="G13661">
            <v>0</v>
          </cell>
        </row>
        <row r="13662">
          <cell r="A13662" t="str">
            <v/>
          </cell>
          <cell r="B13662" t="str">
            <v/>
          </cell>
          <cell r="C13662">
            <v>0</v>
          </cell>
          <cell r="D13662" t="str">
            <v/>
          </cell>
          <cell r="E13662">
            <v>0</v>
          </cell>
          <cell r="F13662">
            <v>0</v>
          </cell>
          <cell r="G13662">
            <v>0</v>
          </cell>
        </row>
        <row r="13663">
          <cell r="A13663" t="str">
            <v/>
          </cell>
          <cell r="B13663" t="str">
            <v/>
          </cell>
          <cell r="C13663">
            <v>0</v>
          </cell>
          <cell r="D13663" t="str">
            <v/>
          </cell>
          <cell r="E13663">
            <v>0</v>
          </cell>
          <cell r="F13663">
            <v>0</v>
          </cell>
          <cell r="G13663">
            <v>0</v>
          </cell>
        </row>
        <row r="13664">
          <cell r="A13664" t="str">
            <v/>
          </cell>
          <cell r="B13664" t="str">
            <v/>
          </cell>
          <cell r="C13664">
            <v>0</v>
          </cell>
          <cell r="D13664" t="str">
            <v/>
          </cell>
          <cell r="E13664">
            <v>0</v>
          </cell>
          <cell r="F13664">
            <v>0</v>
          </cell>
          <cell r="G13664">
            <v>0</v>
          </cell>
        </row>
        <row r="13665">
          <cell r="A13665" t="str">
            <v/>
          </cell>
          <cell r="B13665" t="str">
            <v/>
          </cell>
          <cell r="C13665">
            <v>0</v>
          </cell>
          <cell r="D13665" t="str">
            <v/>
          </cell>
          <cell r="E13665">
            <v>0</v>
          </cell>
          <cell r="F13665">
            <v>0</v>
          </cell>
          <cell r="G13665">
            <v>0</v>
          </cell>
        </row>
        <row r="13666">
          <cell r="A13666" t="str">
            <v/>
          </cell>
          <cell r="B13666" t="str">
            <v/>
          </cell>
          <cell r="C13666">
            <v>0</v>
          </cell>
          <cell r="D13666" t="str">
            <v/>
          </cell>
          <cell r="E13666">
            <v>0</v>
          </cell>
          <cell r="F13666">
            <v>0</v>
          </cell>
          <cell r="G13666">
            <v>0</v>
          </cell>
        </row>
        <row r="13667">
          <cell r="A13667" t="str">
            <v/>
          </cell>
          <cell r="B13667" t="str">
            <v/>
          </cell>
          <cell r="C13667">
            <v>0</v>
          </cell>
          <cell r="D13667" t="str">
            <v/>
          </cell>
          <cell r="E13667">
            <v>0</v>
          </cell>
          <cell r="F13667">
            <v>0</v>
          </cell>
          <cell r="G13667">
            <v>0</v>
          </cell>
        </row>
        <row r="13668">
          <cell r="A13668" t="str">
            <v/>
          </cell>
          <cell r="B13668" t="str">
            <v/>
          </cell>
          <cell r="C13668">
            <v>0</v>
          </cell>
          <cell r="D13668" t="str">
            <v/>
          </cell>
          <cell r="E13668">
            <v>0</v>
          </cell>
          <cell r="F13668">
            <v>0</v>
          </cell>
          <cell r="G13668">
            <v>0</v>
          </cell>
        </row>
        <row r="13669">
          <cell r="A13669" t="str">
            <v/>
          </cell>
          <cell r="B13669" t="str">
            <v/>
          </cell>
          <cell r="C13669">
            <v>0</v>
          </cell>
          <cell r="D13669" t="str">
            <v/>
          </cell>
          <cell r="E13669">
            <v>0</v>
          </cell>
          <cell r="F13669">
            <v>0</v>
          </cell>
          <cell r="G13669">
            <v>0</v>
          </cell>
        </row>
        <row r="13670">
          <cell r="A13670" t="str">
            <v/>
          </cell>
          <cell r="B13670" t="str">
            <v/>
          </cell>
          <cell r="C13670">
            <v>0</v>
          </cell>
          <cell r="D13670" t="str">
            <v/>
          </cell>
          <cell r="E13670">
            <v>0</v>
          </cell>
          <cell r="F13670">
            <v>0</v>
          </cell>
          <cell r="G13670">
            <v>0</v>
          </cell>
        </row>
        <row r="13671">
          <cell r="A13671" t="str">
            <v/>
          </cell>
          <cell r="B13671" t="str">
            <v/>
          </cell>
          <cell r="C13671">
            <v>0</v>
          </cell>
          <cell r="D13671" t="str">
            <v/>
          </cell>
          <cell r="E13671">
            <v>0</v>
          </cell>
          <cell r="F13671">
            <v>0</v>
          </cell>
          <cell r="G13671">
            <v>0</v>
          </cell>
        </row>
        <row r="13672">
          <cell r="A13672" t="str">
            <v/>
          </cell>
          <cell r="B13672" t="str">
            <v/>
          </cell>
          <cell r="C13672">
            <v>0</v>
          </cell>
          <cell r="D13672" t="str">
            <v/>
          </cell>
          <cell r="E13672">
            <v>0</v>
          </cell>
          <cell r="F13672">
            <v>0</v>
          </cell>
          <cell r="G13672">
            <v>0</v>
          </cell>
        </row>
        <row r="13673">
          <cell r="A13673" t="str">
            <v/>
          </cell>
          <cell r="B13673" t="str">
            <v/>
          </cell>
          <cell r="C13673">
            <v>0</v>
          </cell>
          <cell r="D13673" t="str">
            <v/>
          </cell>
          <cell r="E13673">
            <v>0</v>
          </cell>
          <cell r="F13673">
            <v>0</v>
          </cell>
          <cell r="G13673">
            <v>0</v>
          </cell>
        </row>
        <row r="13674">
          <cell r="A13674" t="str">
            <v/>
          </cell>
          <cell r="B13674" t="str">
            <v/>
          </cell>
          <cell r="C13674">
            <v>0</v>
          </cell>
          <cell r="D13674" t="str">
            <v/>
          </cell>
          <cell r="E13674">
            <v>0</v>
          </cell>
          <cell r="F13674">
            <v>0</v>
          </cell>
          <cell r="G13674">
            <v>0</v>
          </cell>
        </row>
        <row r="13675">
          <cell r="A13675" t="str">
            <v/>
          </cell>
          <cell r="B13675" t="str">
            <v/>
          </cell>
          <cell r="C13675">
            <v>0</v>
          </cell>
          <cell r="D13675" t="str">
            <v/>
          </cell>
          <cell r="E13675">
            <v>0</v>
          </cell>
          <cell r="F13675">
            <v>0</v>
          </cell>
          <cell r="G13675">
            <v>0</v>
          </cell>
        </row>
        <row r="13676">
          <cell r="A13676">
            <v>0</v>
          </cell>
          <cell r="B13676">
            <v>0</v>
          </cell>
          <cell r="C13676">
            <v>0</v>
          </cell>
          <cell r="D13676">
            <v>0</v>
          </cell>
          <cell r="E13676">
            <v>0</v>
          </cell>
          <cell r="F13676" t="str">
            <v>Total A</v>
          </cell>
          <cell r="G13676">
            <v>0</v>
          </cell>
        </row>
        <row r="13677">
          <cell r="A13677">
            <v>0</v>
          </cell>
          <cell r="B13677">
            <v>0</v>
          </cell>
          <cell r="C13677" t="str">
            <v>B - MANO DE OBRA</v>
          </cell>
          <cell r="D13677">
            <v>0</v>
          </cell>
          <cell r="E13677">
            <v>0</v>
          </cell>
          <cell r="F13677">
            <v>0</v>
          </cell>
          <cell r="G13677">
            <v>0</v>
          </cell>
        </row>
        <row r="13678">
          <cell r="A13678" t="str">
            <v/>
          </cell>
          <cell r="B13678">
            <v>0</v>
          </cell>
          <cell r="C13678">
            <v>0</v>
          </cell>
          <cell r="D13678" t="str">
            <v/>
          </cell>
          <cell r="E13678">
            <v>0</v>
          </cell>
          <cell r="F13678">
            <v>0</v>
          </cell>
          <cell r="G13678">
            <v>0</v>
          </cell>
        </row>
        <row r="13679">
          <cell r="A13679" t="str">
            <v/>
          </cell>
          <cell r="B13679">
            <v>0</v>
          </cell>
          <cell r="C13679">
            <v>0</v>
          </cell>
          <cell r="D13679" t="str">
            <v/>
          </cell>
          <cell r="E13679">
            <v>0</v>
          </cell>
          <cell r="F13679">
            <v>0</v>
          </cell>
          <cell r="G13679">
            <v>0</v>
          </cell>
        </row>
        <row r="13680">
          <cell r="A13680" t="str">
            <v/>
          </cell>
          <cell r="B13680">
            <v>0</v>
          </cell>
          <cell r="C13680">
            <v>0</v>
          </cell>
          <cell r="D13680" t="str">
            <v/>
          </cell>
          <cell r="E13680">
            <v>0</v>
          </cell>
          <cell r="F13680">
            <v>0</v>
          </cell>
          <cell r="G13680">
            <v>0</v>
          </cell>
        </row>
        <row r="13681">
          <cell r="A13681" t="str">
            <v/>
          </cell>
          <cell r="B13681">
            <v>0</v>
          </cell>
          <cell r="C13681">
            <v>0</v>
          </cell>
          <cell r="D13681" t="str">
            <v/>
          </cell>
          <cell r="E13681">
            <v>0</v>
          </cell>
          <cell r="F13681">
            <v>0</v>
          </cell>
          <cell r="G13681">
            <v>0</v>
          </cell>
        </row>
        <row r="13682">
          <cell r="A13682" t="str">
            <v/>
          </cell>
          <cell r="B13682">
            <v>0</v>
          </cell>
          <cell r="C13682">
            <v>0</v>
          </cell>
          <cell r="D13682" t="str">
            <v/>
          </cell>
          <cell r="E13682">
            <v>0</v>
          </cell>
          <cell r="F13682">
            <v>0</v>
          </cell>
          <cell r="G13682">
            <v>0</v>
          </cell>
        </row>
        <row r="13683">
          <cell r="A13683" t="str">
            <v/>
          </cell>
          <cell r="B13683">
            <v>0</v>
          </cell>
          <cell r="C13683">
            <v>0</v>
          </cell>
          <cell r="D13683" t="str">
            <v/>
          </cell>
          <cell r="E13683">
            <v>0</v>
          </cell>
          <cell r="F13683">
            <v>0</v>
          </cell>
          <cell r="G13683">
            <v>0</v>
          </cell>
        </row>
        <row r="13684">
          <cell r="A13684" t="str">
            <v/>
          </cell>
          <cell r="B13684">
            <v>0</v>
          </cell>
          <cell r="C13684">
            <v>0</v>
          </cell>
          <cell r="D13684" t="str">
            <v/>
          </cell>
          <cell r="E13684">
            <v>0</v>
          </cell>
          <cell r="F13684">
            <v>0</v>
          </cell>
          <cell r="G13684">
            <v>0</v>
          </cell>
        </row>
        <row r="13685">
          <cell r="A13685" t="str">
            <v/>
          </cell>
          <cell r="B13685">
            <v>0</v>
          </cell>
          <cell r="C13685">
            <v>0</v>
          </cell>
          <cell r="D13685" t="str">
            <v/>
          </cell>
          <cell r="E13685">
            <v>0</v>
          </cell>
          <cell r="F13685">
            <v>0</v>
          </cell>
          <cell r="G13685">
            <v>0</v>
          </cell>
        </row>
        <row r="13686">
          <cell r="A13686">
            <v>0</v>
          </cell>
          <cell r="B13686">
            <v>0</v>
          </cell>
          <cell r="C13686">
            <v>0</v>
          </cell>
          <cell r="D13686">
            <v>0</v>
          </cell>
          <cell r="E13686">
            <v>0</v>
          </cell>
          <cell r="F13686" t="str">
            <v>Total B</v>
          </cell>
          <cell r="G13686">
            <v>0</v>
          </cell>
        </row>
        <row r="13687">
          <cell r="A13687">
            <v>0</v>
          </cell>
          <cell r="B13687">
            <v>0</v>
          </cell>
          <cell r="C13687" t="str">
            <v>C - EQUIPOS</v>
          </cell>
          <cell r="D13687">
            <v>0</v>
          </cell>
          <cell r="E13687">
            <v>0</v>
          </cell>
          <cell r="F13687">
            <v>0</v>
          </cell>
          <cell r="G13687">
            <v>0</v>
          </cell>
        </row>
        <row r="13688">
          <cell r="A13688" t="str">
            <v/>
          </cell>
          <cell r="B13688" t="str">
            <v/>
          </cell>
          <cell r="C13688">
            <v>0</v>
          </cell>
          <cell r="D13688" t="str">
            <v/>
          </cell>
          <cell r="E13688">
            <v>0</v>
          </cell>
          <cell r="F13688">
            <v>0</v>
          </cell>
          <cell r="G13688">
            <v>0</v>
          </cell>
        </row>
        <row r="13689">
          <cell r="A13689" t="str">
            <v/>
          </cell>
          <cell r="B13689" t="str">
            <v/>
          </cell>
          <cell r="C13689">
            <v>0</v>
          </cell>
          <cell r="D13689" t="str">
            <v/>
          </cell>
          <cell r="E13689">
            <v>0</v>
          </cell>
          <cell r="F13689">
            <v>0</v>
          </cell>
          <cell r="G13689">
            <v>0</v>
          </cell>
        </row>
        <row r="13690">
          <cell r="A13690" t="str">
            <v/>
          </cell>
          <cell r="B13690" t="str">
            <v/>
          </cell>
          <cell r="C13690">
            <v>0</v>
          </cell>
          <cell r="D13690" t="str">
            <v/>
          </cell>
          <cell r="E13690">
            <v>0</v>
          </cell>
          <cell r="F13690">
            <v>0</v>
          </cell>
          <cell r="G13690">
            <v>0</v>
          </cell>
        </row>
        <row r="13691">
          <cell r="A13691" t="str">
            <v/>
          </cell>
          <cell r="B13691" t="str">
            <v/>
          </cell>
          <cell r="C13691">
            <v>0</v>
          </cell>
          <cell r="D13691" t="str">
            <v/>
          </cell>
          <cell r="E13691">
            <v>0</v>
          </cell>
          <cell r="F13691">
            <v>0</v>
          </cell>
          <cell r="G13691">
            <v>0</v>
          </cell>
        </row>
        <row r="13692">
          <cell r="A13692" t="str">
            <v/>
          </cell>
          <cell r="B13692" t="str">
            <v/>
          </cell>
          <cell r="C13692">
            <v>0</v>
          </cell>
          <cell r="D13692" t="str">
            <v/>
          </cell>
          <cell r="E13692">
            <v>0</v>
          </cell>
          <cell r="F13692">
            <v>0</v>
          </cell>
          <cell r="G13692">
            <v>0</v>
          </cell>
        </row>
        <row r="13693">
          <cell r="A13693" t="str">
            <v/>
          </cell>
          <cell r="B13693" t="str">
            <v/>
          </cell>
          <cell r="C13693">
            <v>0</v>
          </cell>
          <cell r="D13693" t="str">
            <v/>
          </cell>
          <cell r="E13693">
            <v>0</v>
          </cell>
          <cell r="F13693">
            <v>0</v>
          </cell>
          <cell r="G13693">
            <v>0</v>
          </cell>
        </row>
        <row r="13694">
          <cell r="A13694" t="str">
            <v/>
          </cell>
          <cell r="B13694" t="str">
            <v/>
          </cell>
          <cell r="C13694">
            <v>0</v>
          </cell>
          <cell r="D13694" t="str">
            <v/>
          </cell>
          <cell r="E13694">
            <v>0</v>
          </cell>
          <cell r="F13694">
            <v>0</v>
          </cell>
          <cell r="G13694">
            <v>0</v>
          </cell>
        </row>
        <row r="13695">
          <cell r="A13695" t="str">
            <v/>
          </cell>
          <cell r="B13695" t="str">
            <v/>
          </cell>
          <cell r="C13695">
            <v>0</v>
          </cell>
          <cell r="D13695" t="str">
            <v/>
          </cell>
          <cell r="E13695">
            <v>0</v>
          </cell>
          <cell r="F13695">
            <v>0</v>
          </cell>
          <cell r="G13695">
            <v>0</v>
          </cell>
        </row>
        <row r="13696">
          <cell r="A13696" t="str">
            <v/>
          </cell>
          <cell r="B13696" t="str">
            <v/>
          </cell>
          <cell r="C13696">
            <v>0</v>
          </cell>
          <cell r="D13696" t="str">
            <v/>
          </cell>
          <cell r="E13696">
            <v>0</v>
          </cell>
          <cell r="F13696">
            <v>0</v>
          </cell>
          <cell r="G13696">
            <v>0</v>
          </cell>
        </row>
        <row r="13697">
          <cell r="A13697">
            <v>0</v>
          </cell>
          <cell r="B13697">
            <v>0</v>
          </cell>
          <cell r="C13697">
            <v>0</v>
          </cell>
          <cell r="D13697">
            <v>0</v>
          </cell>
          <cell r="E13697">
            <v>0</v>
          </cell>
          <cell r="F13697" t="str">
            <v>Total C</v>
          </cell>
          <cell r="G13697">
            <v>0</v>
          </cell>
        </row>
        <row r="13698">
          <cell r="A13698">
            <v>0</v>
          </cell>
          <cell r="B13698">
            <v>0</v>
          </cell>
          <cell r="C13698">
            <v>0</v>
          </cell>
          <cell r="D13698">
            <v>0</v>
          </cell>
          <cell r="E13698">
            <v>0</v>
          </cell>
          <cell r="F13698">
            <v>0</v>
          </cell>
          <cell r="G13698">
            <v>0</v>
          </cell>
        </row>
        <row r="13699">
          <cell r="A13699" t="str">
            <v/>
          </cell>
          <cell r="B13699" t="str">
            <v/>
          </cell>
          <cell r="C13699">
            <v>0</v>
          </cell>
          <cell r="D13699" t="str">
            <v>Costo  Neto</v>
          </cell>
          <cell r="E13699">
            <v>0</v>
          </cell>
          <cell r="F13699" t="str">
            <v>Total D=A+B+C</v>
          </cell>
          <cell r="G13699">
            <v>0</v>
          </cell>
        </row>
        <row r="13701">
          <cell r="A13701" t="str">
            <v>ANALISIS DE PRECIOS</v>
          </cell>
          <cell r="B13701">
            <v>0</v>
          </cell>
          <cell r="C13701">
            <v>0</v>
          </cell>
          <cell r="D13701">
            <v>0</v>
          </cell>
          <cell r="E13701">
            <v>0</v>
          </cell>
          <cell r="F13701">
            <v>0</v>
          </cell>
          <cell r="G13701">
            <v>0</v>
          </cell>
        </row>
        <row r="13702">
          <cell r="A13702" t="str">
            <v>COMITENTE:</v>
          </cell>
          <cell r="B13702" t="str">
            <v>DIRECCIÓN DE ARQUITECTURA</v>
          </cell>
          <cell r="C13702">
            <v>0</v>
          </cell>
          <cell r="D13702">
            <v>0</v>
          </cell>
          <cell r="E13702">
            <v>0</v>
          </cell>
          <cell r="F13702">
            <v>0</v>
          </cell>
          <cell r="G13702">
            <v>0</v>
          </cell>
        </row>
        <row r="13703">
          <cell r="A13703" t="str">
            <v>CONTRATISTA:</v>
          </cell>
          <cell r="B13703" t="str">
            <v>FUNCIONALES SIGOP</v>
          </cell>
          <cell r="C13703">
            <v>0</v>
          </cell>
          <cell r="D13703">
            <v>0</v>
          </cell>
          <cell r="E13703">
            <v>0</v>
          </cell>
          <cell r="F13703">
            <v>0</v>
          </cell>
          <cell r="G13703">
            <v>0</v>
          </cell>
        </row>
        <row r="13704">
          <cell r="A13704" t="str">
            <v>OBRA:</v>
          </cell>
          <cell r="B13704" t="str">
            <v>PRUEBA PLANILLA DE MEDICION</v>
          </cell>
          <cell r="C13704">
            <v>0</v>
          </cell>
          <cell r="D13704">
            <v>0</v>
          </cell>
          <cell r="E13704">
            <v>0</v>
          </cell>
          <cell r="F13704" t="str">
            <v>PRECIOS A:</v>
          </cell>
          <cell r="G13704">
            <v>0</v>
          </cell>
        </row>
        <row r="13705">
          <cell r="A13705" t="str">
            <v>UBICACIÓN:</v>
          </cell>
          <cell r="B13705" t="str">
            <v>CENTRO CIVICO</v>
          </cell>
          <cell r="C13705">
            <v>0</v>
          </cell>
          <cell r="D13705">
            <v>0</v>
          </cell>
          <cell r="E13705">
            <v>0</v>
          </cell>
          <cell r="F13705">
            <v>0</v>
          </cell>
          <cell r="G13705">
            <v>0</v>
          </cell>
        </row>
        <row r="13706">
          <cell r="A13706" t="str">
            <v>RUBRO:</v>
          </cell>
          <cell r="B13706" t="str">
            <v/>
          </cell>
          <cell r="C13706" t="str">
            <v/>
          </cell>
          <cell r="D13706">
            <v>0</v>
          </cell>
          <cell r="E13706">
            <v>0</v>
          </cell>
          <cell r="F13706">
            <v>0</v>
          </cell>
          <cell r="G13706">
            <v>0</v>
          </cell>
        </row>
        <row r="13707">
          <cell r="A13707" t="str">
            <v>ITEM:</v>
          </cell>
          <cell r="B13707" t="str">
            <v/>
          </cell>
          <cell r="C13707" t="str">
            <v/>
          </cell>
          <cell r="D13707">
            <v>0</v>
          </cell>
          <cell r="E13707">
            <v>0</v>
          </cell>
          <cell r="F13707" t="str">
            <v>UNIDAD:</v>
          </cell>
          <cell r="G13707" t="str">
            <v/>
          </cell>
        </row>
        <row r="13708">
          <cell r="A13708">
            <v>0</v>
          </cell>
          <cell r="B13708">
            <v>0</v>
          </cell>
          <cell r="C13708">
            <v>0</v>
          </cell>
          <cell r="D13708">
            <v>0</v>
          </cell>
          <cell r="E13708">
            <v>0</v>
          </cell>
          <cell r="F13708">
            <v>0</v>
          </cell>
          <cell r="G13708">
            <v>0</v>
          </cell>
        </row>
        <row r="13709">
          <cell r="A13709" t="str">
            <v>DATOS REDETERMINACION</v>
          </cell>
          <cell r="B13709">
            <v>0</v>
          </cell>
          <cell r="C13709" t="str">
            <v>DESIGNACION</v>
          </cell>
          <cell r="D13709" t="str">
            <v>U</v>
          </cell>
          <cell r="E13709" t="str">
            <v>Cantidad</v>
          </cell>
          <cell r="F13709" t="str">
            <v>$ Unitarios</v>
          </cell>
          <cell r="G13709" t="str">
            <v>$ Parcial</v>
          </cell>
        </row>
        <row r="13710">
          <cell r="A13710" t="str">
            <v>CÓDIGO</v>
          </cell>
          <cell r="B13710" t="str">
            <v>DESCRIPCIÓN</v>
          </cell>
          <cell r="C13710">
            <v>0</v>
          </cell>
          <cell r="D13710">
            <v>0</v>
          </cell>
          <cell r="E13710">
            <v>0</v>
          </cell>
          <cell r="F13710">
            <v>0</v>
          </cell>
          <cell r="G13710">
            <v>0</v>
          </cell>
        </row>
        <row r="13711">
          <cell r="A13711">
            <v>0</v>
          </cell>
          <cell r="B13711">
            <v>0</v>
          </cell>
          <cell r="C13711" t="str">
            <v>A - MATERIALES</v>
          </cell>
          <cell r="D13711">
            <v>0</v>
          </cell>
          <cell r="E13711">
            <v>0</v>
          </cell>
          <cell r="F13711">
            <v>0</v>
          </cell>
          <cell r="G13711">
            <v>0</v>
          </cell>
        </row>
        <row r="13712">
          <cell r="A13712" t="str">
            <v/>
          </cell>
          <cell r="B13712" t="str">
            <v/>
          </cell>
          <cell r="C13712">
            <v>0</v>
          </cell>
          <cell r="D13712" t="str">
            <v/>
          </cell>
          <cell r="E13712">
            <v>0</v>
          </cell>
          <cell r="F13712">
            <v>0</v>
          </cell>
          <cell r="G13712">
            <v>0</v>
          </cell>
        </row>
        <row r="13713">
          <cell r="A13713" t="str">
            <v/>
          </cell>
          <cell r="B13713" t="str">
            <v/>
          </cell>
          <cell r="C13713">
            <v>0</v>
          </cell>
          <cell r="D13713" t="str">
            <v/>
          </cell>
          <cell r="E13713">
            <v>0</v>
          </cell>
          <cell r="F13713">
            <v>0</v>
          </cell>
          <cell r="G13713">
            <v>0</v>
          </cell>
        </row>
        <row r="13714">
          <cell r="A13714" t="str">
            <v/>
          </cell>
          <cell r="B13714" t="str">
            <v/>
          </cell>
          <cell r="C13714">
            <v>0</v>
          </cell>
          <cell r="D13714" t="str">
            <v/>
          </cell>
          <cell r="E13714">
            <v>0</v>
          </cell>
          <cell r="F13714">
            <v>0</v>
          </cell>
          <cell r="G13714">
            <v>0</v>
          </cell>
        </row>
        <row r="13715">
          <cell r="A13715" t="str">
            <v/>
          </cell>
          <cell r="B13715" t="str">
            <v/>
          </cell>
          <cell r="C13715">
            <v>0</v>
          </cell>
          <cell r="D13715" t="str">
            <v/>
          </cell>
          <cell r="E13715">
            <v>0</v>
          </cell>
          <cell r="F13715">
            <v>0</v>
          </cell>
          <cell r="G13715">
            <v>0</v>
          </cell>
        </row>
        <row r="13716">
          <cell r="A13716" t="str">
            <v/>
          </cell>
          <cell r="B13716" t="str">
            <v/>
          </cell>
          <cell r="C13716">
            <v>0</v>
          </cell>
          <cell r="D13716" t="str">
            <v/>
          </cell>
          <cell r="E13716">
            <v>0</v>
          </cell>
          <cell r="F13716">
            <v>0</v>
          </cell>
          <cell r="G13716">
            <v>0</v>
          </cell>
        </row>
        <row r="13717">
          <cell r="A13717" t="str">
            <v/>
          </cell>
          <cell r="B13717" t="str">
            <v/>
          </cell>
          <cell r="C13717">
            <v>0</v>
          </cell>
          <cell r="D13717" t="str">
            <v/>
          </cell>
          <cell r="E13717">
            <v>0</v>
          </cell>
          <cell r="F13717">
            <v>0</v>
          </cell>
          <cell r="G13717">
            <v>0</v>
          </cell>
        </row>
        <row r="13718">
          <cell r="A13718" t="str">
            <v/>
          </cell>
          <cell r="B13718" t="str">
            <v/>
          </cell>
          <cell r="C13718">
            <v>0</v>
          </cell>
          <cell r="D13718" t="str">
            <v/>
          </cell>
          <cell r="E13718">
            <v>0</v>
          </cell>
          <cell r="F13718">
            <v>0</v>
          </cell>
          <cell r="G13718">
            <v>0</v>
          </cell>
        </row>
        <row r="13719">
          <cell r="A13719" t="str">
            <v/>
          </cell>
          <cell r="B13719" t="str">
            <v/>
          </cell>
          <cell r="C13719">
            <v>0</v>
          </cell>
          <cell r="D13719" t="str">
            <v/>
          </cell>
          <cell r="E13719">
            <v>0</v>
          </cell>
          <cell r="F13719">
            <v>0</v>
          </cell>
          <cell r="G13719">
            <v>0</v>
          </cell>
        </row>
        <row r="13720">
          <cell r="A13720" t="str">
            <v/>
          </cell>
          <cell r="B13720" t="str">
            <v/>
          </cell>
          <cell r="C13720">
            <v>0</v>
          </cell>
          <cell r="D13720" t="str">
            <v/>
          </cell>
          <cell r="E13720">
            <v>0</v>
          </cell>
          <cell r="F13720">
            <v>0</v>
          </cell>
          <cell r="G13720">
            <v>0</v>
          </cell>
        </row>
        <row r="13721">
          <cell r="A13721" t="str">
            <v/>
          </cell>
          <cell r="B13721" t="str">
            <v/>
          </cell>
          <cell r="C13721">
            <v>0</v>
          </cell>
          <cell r="D13721" t="str">
            <v/>
          </cell>
          <cell r="E13721">
            <v>0</v>
          </cell>
          <cell r="F13721">
            <v>0</v>
          </cell>
          <cell r="G13721">
            <v>0</v>
          </cell>
        </row>
        <row r="13722">
          <cell r="A13722" t="str">
            <v/>
          </cell>
          <cell r="B13722" t="str">
            <v/>
          </cell>
          <cell r="C13722">
            <v>0</v>
          </cell>
          <cell r="D13722" t="str">
            <v/>
          </cell>
          <cell r="E13722">
            <v>0</v>
          </cell>
          <cell r="F13722">
            <v>0</v>
          </cell>
          <cell r="G13722">
            <v>0</v>
          </cell>
        </row>
        <row r="13723">
          <cell r="A13723" t="str">
            <v/>
          </cell>
          <cell r="B13723" t="str">
            <v/>
          </cell>
          <cell r="C13723">
            <v>0</v>
          </cell>
          <cell r="D13723" t="str">
            <v/>
          </cell>
          <cell r="E13723">
            <v>0</v>
          </cell>
          <cell r="F13723">
            <v>0</v>
          </cell>
          <cell r="G13723">
            <v>0</v>
          </cell>
        </row>
        <row r="13724">
          <cell r="A13724" t="str">
            <v/>
          </cell>
          <cell r="B13724" t="str">
            <v/>
          </cell>
          <cell r="C13724">
            <v>0</v>
          </cell>
          <cell r="D13724" t="str">
            <v/>
          </cell>
          <cell r="E13724">
            <v>0</v>
          </cell>
          <cell r="F13724">
            <v>0</v>
          </cell>
          <cell r="G13724">
            <v>0</v>
          </cell>
        </row>
        <row r="13725">
          <cell r="A13725" t="str">
            <v/>
          </cell>
          <cell r="B13725" t="str">
            <v/>
          </cell>
          <cell r="C13725">
            <v>0</v>
          </cell>
          <cell r="D13725" t="str">
            <v/>
          </cell>
          <cell r="E13725">
            <v>0</v>
          </cell>
          <cell r="F13725">
            <v>0</v>
          </cell>
          <cell r="G13725">
            <v>0</v>
          </cell>
        </row>
        <row r="13726">
          <cell r="A13726">
            <v>0</v>
          </cell>
          <cell r="B13726">
            <v>0</v>
          </cell>
          <cell r="C13726">
            <v>0</v>
          </cell>
          <cell r="D13726">
            <v>0</v>
          </cell>
          <cell r="E13726">
            <v>0</v>
          </cell>
          <cell r="F13726" t="str">
            <v>Total A</v>
          </cell>
          <cell r="G13726">
            <v>0</v>
          </cell>
        </row>
        <row r="13727">
          <cell r="A13727">
            <v>0</v>
          </cell>
          <cell r="B13727">
            <v>0</v>
          </cell>
          <cell r="C13727" t="str">
            <v>B - MANO DE OBRA</v>
          </cell>
          <cell r="D13727">
            <v>0</v>
          </cell>
          <cell r="E13727">
            <v>0</v>
          </cell>
          <cell r="F13727">
            <v>0</v>
          </cell>
          <cell r="G13727">
            <v>0</v>
          </cell>
        </row>
        <row r="13728">
          <cell r="A13728" t="str">
            <v/>
          </cell>
          <cell r="B13728">
            <v>0</v>
          </cell>
          <cell r="C13728">
            <v>0</v>
          </cell>
          <cell r="D13728" t="str">
            <v/>
          </cell>
          <cell r="E13728">
            <v>0</v>
          </cell>
          <cell r="F13728">
            <v>0</v>
          </cell>
          <cell r="G13728">
            <v>0</v>
          </cell>
        </row>
        <row r="13729">
          <cell r="A13729" t="str">
            <v/>
          </cell>
          <cell r="B13729">
            <v>0</v>
          </cell>
          <cell r="C13729">
            <v>0</v>
          </cell>
          <cell r="D13729" t="str">
            <v/>
          </cell>
          <cell r="E13729">
            <v>0</v>
          </cell>
          <cell r="F13729">
            <v>0</v>
          </cell>
          <cell r="G13729">
            <v>0</v>
          </cell>
        </row>
        <row r="13730">
          <cell r="A13730" t="str">
            <v/>
          </cell>
          <cell r="B13730">
            <v>0</v>
          </cell>
          <cell r="C13730">
            <v>0</v>
          </cell>
          <cell r="D13730" t="str">
            <v/>
          </cell>
          <cell r="E13730">
            <v>0</v>
          </cell>
          <cell r="F13730">
            <v>0</v>
          </cell>
          <cell r="G13730">
            <v>0</v>
          </cell>
        </row>
        <row r="13731">
          <cell r="A13731" t="str">
            <v/>
          </cell>
          <cell r="B13731">
            <v>0</v>
          </cell>
          <cell r="C13731">
            <v>0</v>
          </cell>
          <cell r="D13731" t="str">
            <v/>
          </cell>
          <cell r="E13731">
            <v>0</v>
          </cell>
          <cell r="F13731">
            <v>0</v>
          </cell>
          <cell r="G13731">
            <v>0</v>
          </cell>
        </row>
        <row r="13732">
          <cell r="A13732" t="str">
            <v/>
          </cell>
          <cell r="B13732">
            <v>0</v>
          </cell>
          <cell r="C13732">
            <v>0</v>
          </cell>
          <cell r="D13732" t="str">
            <v/>
          </cell>
          <cell r="E13732">
            <v>0</v>
          </cell>
          <cell r="F13732">
            <v>0</v>
          </cell>
          <cell r="G13732">
            <v>0</v>
          </cell>
        </row>
        <row r="13733">
          <cell r="A13733" t="str">
            <v/>
          </cell>
          <cell r="B13733">
            <v>0</v>
          </cell>
          <cell r="C13733">
            <v>0</v>
          </cell>
          <cell r="D13733" t="str">
            <v/>
          </cell>
          <cell r="E13733">
            <v>0</v>
          </cell>
          <cell r="F13733">
            <v>0</v>
          </cell>
          <cell r="G13733">
            <v>0</v>
          </cell>
        </row>
        <row r="13734">
          <cell r="A13734" t="str">
            <v/>
          </cell>
          <cell r="B13734">
            <v>0</v>
          </cell>
          <cell r="C13734">
            <v>0</v>
          </cell>
          <cell r="D13734" t="str">
            <v/>
          </cell>
          <cell r="E13734">
            <v>0</v>
          </cell>
          <cell r="F13734">
            <v>0</v>
          </cell>
          <cell r="G13734">
            <v>0</v>
          </cell>
        </row>
        <row r="13735">
          <cell r="A13735" t="str">
            <v/>
          </cell>
          <cell r="B13735">
            <v>0</v>
          </cell>
          <cell r="C13735">
            <v>0</v>
          </cell>
          <cell r="D13735" t="str">
            <v/>
          </cell>
          <cell r="E13735">
            <v>0</v>
          </cell>
          <cell r="F13735">
            <v>0</v>
          </cell>
          <cell r="G13735">
            <v>0</v>
          </cell>
        </row>
        <row r="13736">
          <cell r="A13736">
            <v>0</v>
          </cell>
          <cell r="B13736">
            <v>0</v>
          </cell>
          <cell r="C13736">
            <v>0</v>
          </cell>
          <cell r="D13736">
            <v>0</v>
          </cell>
          <cell r="E13736">
            <v>0</v>
          </cell>
          <cell r="F13736" t="str">
            <v>Total B</v>
          </cell>
          <cell r="G13736">
            <v>0</v>
          </cell>
        </row>
        <row r="13737">
          <cell r="A13737">
            <v>0</v>
          </cell>
          <cell r="B13737">
            <v>0</v>
          </cell>
          <cell r="C13737" t="str">
            <v>C - EQUIPOS</v>
          </cell>
          <cell r="D13737">
            <v>0</v>
          </cell>
          <cell r="E13737">
            <v>0</v>
          </cell>
          <cell r="F13737">
            <v>0</v>
          </cell>
          <cell r="G13737">
            <v>0</v>
          </cell>
        </row>
        <row r="13738">
          <cell r="A13738" t="str">
            <v/>
          </cell>
          <cell r="B13738" t="str">
            <v/>
          </cell>
          <cell r="C13738">
            <v>0</v>
          </cell>
          <cell r="D13738" t="str">
            <v/>
          </cell>
          <cell r="E13738">
            <v>0</v>
          </cell>
          <cell r="F13738">
            <v>0</v>
          </cell>
          <cell r="G13738">
            <v>0</v>
          </cell>
        </row>
        <row r="13739">
          <cell r="A13739" t="str">
            <v/>
          </cell>
          <cell r="B13739" t="str">
            <v/>
          </cell>
          <cell r="C13739">
            <v>0</v>
          </cell>
          <cell r="D13739" t="str">
            <v/>
          </cell>
          <cell r="E13739">
            <v>0</v>
          </cell>
          <cell r="F13739">
            <v>0</v>
          </cell>
          <cell r="G13739">
            <v>0</v>
          </cell>
        </row>
        <row r="13740">
          <cell r="A13740" t="str">
            <v/>
          </cell>
          <cell r="B13740" t="str">
            <v/>
          </cell>
          <cell r="C13740">
            <v>0</v>
          </cell>
          <cell r="D13740" t="str">
            <v/>
          </cell>
          <cell r="E13740">
            <v>0</v>
          </cell>
          <cell r="F13740">
            <v>0</v>
          </cell>
          <cell r="G13740">
            <v>0</v>
          </cell>
        </row>
        <row r="13741">
          <cell r="A13741" t="str">
            <v/>
          </cell>
          <cell r="B13741" t="str">
            <v/>
          </cell>
          <cell r="C13741">
            <v>0</v>
          </cell>
          <cell r="D13741" t="str">
            <v/>
          </cell>
          <cell r="E13741">
            <v>0</v>
          </cell>
          <cell r="F13741">
            <v>0</v>
          </cell>
          <cell r="G13741">
            <v>0</v>
          </cell>
        </row>
        <row r="13742">
          <cell r="A13742" t="str">
            <v/>
          </cell>
          <cell r="B13742" t="str">
            <v/>
          </cell>
          <cell r="C13742">
            <v>0</v>
          </cell>
          <cell r="D13742" t="str">
            <v/>
          </cell>
          <cell r="E13742">
            <v>0</v>
          </cell>
          <cell r="F13742">
            <v>0</v>
          </cell>
          <cell r="G13742">
            <v>0</v>
          </cell>
        </row>
        <row r="13743">
          <cell r="A13743" t="str">
            <v/>
          </cell>
          <cell r="B13743" t="str">
            <v/>
          </cell>
          <cell r="C13743">
            <v>0</v>
          </cell>
          <cell r="D13743" t="str">
            <v/>
          </cell>
          <cell r="E13743">
            <v>0</v>
          </cell>
          <cell r="F13743">
            <v>0</v>
          </cell>
          <cell r="G13743">
            <v>0</v>
          </cell>
        </row>
        <row r="13744">
          <cell r="A13744" t="str">
            <v/>
          </cell>
          <cell r="B13744" t="str">
            <v/>
          </cell>
          <cell r="C13744">
            <v>0</v>
          </cell>
          <cell r="D13744" t="str">
            <v/>
          </cell>
          <cell r="E13744">
            <v>0</v>
          </cell>
          <cell r="F13744">
            <v>0</v>
          </cell>
          <cell r="G13744">
            <v>0</v>
          </cell>
        </row>
        <row r="13745">
          <cell r="A13745" t="str">
            <v/>
          </cell>
          <cell r="B13745" t="str">
            <v/>
          </cell>
          <cell r="C13745">
            <v>0</v>
          </cell>
          <cell r="D13745" t="str">
            <v/>
          </cell>
          <cell r="E13745">
            <v>0</v>
          </cell>
          <cell r="F13745">
            <v>0</v>
          </cell>
          <cell r="G13745">
            <v>0</v>
          </cell>
        </row>
        <row r="13746">
          <cell r="A13746" t="str">
            <v/>
          </cell>
          <cell r="B13746" t="str">
            <v/>
          </cell>
          <cell r="C13746">
            <v>0</v>
          </cell>
          <cell r="D13746" t="str">
            <v/>
          </cell>
          <cell r="E13746">
            <v>0</v>
          </cell>
          <cell r="F13746">
            <v>0</v>
          </cell>
          <cell r="G13746">
            <v>0</v>
          </cell>
        </row>
        <row r="13747">
          <cell r="A13747">
            <v>0</v>
          </cell>
          <cell r="B13747">
            <v>0</v>
          </cell>
          <cell r="C13747">
            <v>0</v>
          </cell>
          <cell r="D13747">
            <v>0</v>
          </cell>
          <cell r="E13747">
            <v>0</v>
          </cell>
          <cell r="F13747" t="str">
            <v>Total C</v>
          </cell>
          <cell r="G13747">
            <v>0</v>
          </cell>
        </row>
        <row r="13748">
          <cell r="A13748">
            <v>0</v>
          </cell>
          <cell r="B13748">
            <v>0</v>
          </cell>
          <cell r="C13748">
            <v>0</v>
          </cell>
          <cell r="D13748">
            <v>0</v>
          </cell>
          <cell r="E13748">
            <v>0</v>
          </cell>
          <cell r="F13748">
            <v>0</v>
          </cell>
          <cell r="G13748">
            <v>0</v>
          </cell>
        </row>
        <row r="13749">
          <cell r="A13749" t="str">
            <v/>
          </cell>
          <cell r="B13749" t="str">
            <v/>
          </cell>
          <cell r="C13749">
            <v>0</v>
          </cell>
          <cell r="D13749" t="str">
            <v>Costo  Neto</v>
          </cell>
          <cell r="E13749">
            <v>0</v>
          </cell>
          <cell r="F13749" t="str">
            <v>Total D=A+B+C</v>
          </cell>
          <cell r="G13749">
            <v>0</v>
          </cell>
        </row>
        <row r="13751">
          <cell r="A13751" t="str">
            <v>ANALISIS DE PRECIOS</v>
          </cell>
          <cell r="B13751">
            <v>0</v>
          </cell>
          <cell r="C13751">
            <v>0</v>
          </cell>
          <cell r="D13751">
            <v>0</v>
          </cell>
          <cell r="E13751">
            <v>0</v>
          </cell>
          <cell r="F13751">
            <v>0</v>
          </cell>
          <cell r="G13751">
            <v>0</v>
          </cell>
        </row>
        <row r="13752">
          <cell r="A13752" t="str">
            <v>COMITENTE:</v>
          </cell>
          <cell r="B13752" t="str">
            <v>DIRECCIÓN DE ARQUITECTURA</v>
          </cell>
          <cell r="C13752">
            <v>0</v>
          </cell>
          <cell r="D13752">
            <v>0</v>
          </cell>
          <cell r="E13752">
            <v>0</v>
          </cell>
          <cell r="F13752">
            <v>0</v>
          </cell>
          <cell r="G13752">
            <v>0</v>
          </cell>
        </row>
        <row r="13753">
          <cell r="A13753" t="str">
            <v>CONTRATISTA:</v>
          </cell>
          <cell r="B13753" t="str">
            <v>FUNCIONALES SIGOP</v>
          </cell>
          <cell r="C13753">
            <v>0</v>
          </cell>
          <cell r="D13753">
            <v>0</v>
          </cell>
          <cell r="E13753">
            <v>0</v>
          </cell>
          <cell r="F13753">
            <v>0</v>
          </cell>
          <cell r="G13753">
            <v>0</v>
          </cell>
        </row>
        <row r="13754">
          <cell r="A13754" t="str">
            <v>OBRA:</v>
          </cell>
          <cell r="B13754" t="str">
            <v>PRUEBA PLANILLA DE MEDICION</v>
          </cell>
          <cell r="C13754">
            <v>0</v>
          </cell>
          <cell r="D13754">
            <v>0</v>
          </cell>
          <cell r="E13754">
            <v>0</v>
          </cell>
          <cell r="F13754" t="str">
            <v>PRECIOS A:</v>
          </cell>
          <cell r="G13754">
            <v>0</v>
          </cell>
        </row>
        <row r="13755">
          <cell r="A13755" t="str">
            <v>UBICACIÓN:</v>
          </cell>
          <cell r="B13755" t="str">
            <v>CENTRO CIVICO</v>
          </cell>
          <cell r="C13755">
            <v>0</v>
          </cell>
          <cell r="D13755">
            <v>0</v>
          </cell>
          <cell r="E13755">
            <v>0</v>
          </cell>
          <cell r="F13755">
            <v>0</v>
          </cell>
          <cell r="G13755">
            <v>0</v>
          </cell>
        </row>
        <row r="13756">
          <cell r="A13756" t="str">
            <v>RUBRO:</v>
          </cell>
          <cell r="B13756" t="str">
            <v/>
          </cell>
          <cell r="C13756" t="str">
            <v/>
          </cell>
          <cell r="D13756">
            <v>0</v>
          </cell>
          <cell r="E13756">
            <v>0</v>
          </cell>
          <cell r="F13756">
            <v>0</v>
          </cell>
          <cell r="G13756">
            <v>0</v>
          </cell>
        </row>
        <row r="13757">
          <cell r="A13757" t="str">
            <v>ITEM:</v>
          </cell>
          <cell r="B13757" t="str">
            <v/>
          </cell>
          <cell r="C13757" t="str">
            <v/>
          </cell>
          <cell r="D13757">
            <v>0</v>
          </cell>
          <cell r="E13757">
            <v>0</v>
          </cell>
          <cell r="F13757" t="str">
            <v>UNIDAD:</v>
          </cell>
          <cell r="G13757" t="str">
            <v/>
          </cell>
        </row>
        <row r="13758">
          <cell r="A13758">
            <v>0</v>
          </cell>
          <cell r="B13758">
            <v>0</v>
          </cell>
          <cell r="C13758">
            <v>0</v>
          </cell>
          <cell r="D13758">
            <v>0</v>
          </cell>
          <cell r="E13758">
            <v>0</v>
          </cell>
          <cell r="F13758">
            <v>0</v>
          </cell>
          <cell r="G13758">
            <v>0</v>
          </cell>
        </row>
        <row r="13759">
          <cell r="A13759" t="str">
            <v>DATOS REDETERMINACION</v>
          </cell>
          <cell r="B13759">
            <v>0</v>
          </cell>
          <cell r="C13759" t="str">
            <v>DESIGNACION</v>
          </cell>
          <cell r="D13759" t="str">
            <v>U</v>
          </cell>
          <cell r="E13759" t="str">
            <v>Cantidad</v>
          </cell>
          <cell r="F13759" t="str">
            <v>$ Unitarios</v>
          </cell>
          <cell r="G13759" t="str">
            <v>$ Parcial</v>
          </cell>
        </row>
        <row r="13760">
          <cell r="A13760" t="str">
            <v>CÓDIGO</v>
          </cell>
          <cell r="B13760" t="str">
            <v>DESCRIPCIÓN</v>
          </cell>
          <cell r="C13760">
            <v>0</v>
          </cell>
          <cell r="D13760">
            <v>0</v>
          </cell>
          <cell r="E13760">
            <v>0</v>
          </cell>
          <cell r="F13760">
            <v>0</v>
          </cell>
          <cell r="G13760">
            <v>0</v>
          </cell>
        </row>
        <row r="13761">
          <cell r="A13761">
            <v>0</v>
          </cell>
          <cell r="B13761">
            <v>0</v>
          </cell>
          <cell r="C13761" t="str">
            <v>A - MATERIALES</v>
          </cell>
          <cell r="D13761">
            <v>0</v>
          </cell>
          <cell r="E13761">
            <v>0</v>
          </cell>
          <cell r="F13761">
            <v>0</v>
          </cell>
          <cell r="G13761">
            <v>0</v>
          </cell>
        </row>
        <row r="13762">
          <cell r="A13762" t="str">
            <v/>
          </cell>
          <cell r="B13762" t="str">
            <v/>
          </cell>
          <cell r="C13762">
            <v>0</v>
          </cell>
          <cell r="D13762" t="str">
            <v/>
          </cell>
          <cell r="E13762">
            <v>0</v>
          </cell>
          <cell r="F13762">
            <v>0</v>
          </cell>
          <cell r="G13762">
            <v>0</v>
          </cell>
        </row>
        <row r="13763">
          <cell r="A13763" t="str">
            <v/>
          </cell>
          <cell r="B13763" t="str">
            <v/>
          </cell>
          <cell r="C13763">
            <v>0</v>
          </cell>
          <cell r="D13763" t="str">
            <v/>
          </cell>
          <cell r="E13763">
            <v>0</v>
          </cell>
          <cell r="F13763">
            <v>0</v>
          </cell>
          <cell r="G13763">
            <v>0</v>
          </cell>
        </row>
        <row r="13764">
          <cell r="A13764" t="str">
            <v/>
          </cell>
          <cell r="B13764" t="str">
            <v/>
          </cell>
          <cell r="C13764">
            <v>0</v>
          </cell>
          <cell r="D13764" t="str">
            <v/>
          </cell>
          <cell r="E13764">
            <v>0</v>
          </cell>
          <cell r="F13764">
            <v>0</v>
          </cell>
          <cell r="G13764">
            <v>0</v>
          </cell>
        </row>
        <row r="13765">
          <cell r="A13765" t="str">
            <v/>
          </cell>
          <cell r="B13765" t="str">
            <v/>
          </cell>
          <cell r="C13765">
            <v>0</v>
          </cell>
          <cell r="D13765" t="str">
            <v/>
          </cell>
          <cell r="E13765">
            <v>0</v>
          </cell>
          <cell r="F13765">
            <v>0</v>
          </cell>
          <cell r="G13765">
            <v>0</v>
          </cell>
        </row>
        <row r="13766">
          <cell r="A13766" t="str">
            <v/>
          </cell>
          <cell r="B13766" t="str">
            <v/>
          </cell>
          <cell r="C13766">
            <v>0</v>
          </cell>
          <cell r="D13766" t="str">
            <v/>
          </cell>
          <cell r="E13766">
            <v>0</v>
          </cell>
          <cell r="F13766">
            <v>0</v>
          </cell>
          <cell r="G13766">
            <v>0</v>
          </cell>
        </row>
        <row r="13767">
          <cell r="A13767" t="str">
            <v/>
          </cell>
          <cell r="B13767" t="str">
            <v/>
          </cell>
          <cell r="C13767">
            <v>0</v>
          </cell>
          <cell r="D13767" t="str">
            <v/>
          </cell>
          <cell r="E13767">
            <v>0</v>
          </cell>
          <cell r="F13767">
            <v>0</v>
          </cell>
          <cell r="G13767">
            <v>0</v>
          </cell>
        </row>
        <row r="13768">
          <cell r="A13768" t="str">
            <v/>
          </cell>
          <cell r="B13768" t="str">
            <v/>
          </cell>
          <cell r="C13768">
            <v>0</v>
          </cell>
          <cell r="D13768" t="str">
            <v/>
          </cell>
          <cell r="E13768">
            <v>0</v>
          </cell>
          <cell r="F13768">
            <v>0</v>
          </cell>
          <cell r="G13768">
            <v>0</v>
          </cell>
        </row>
        <row r="13769">
          <cell r="A13769" t="str">
            <v/>
          </cell>
          <cell r="B13769" t="str">
            <v/>
          </cell>
          <cell r="C13769">
            <v>0</v>
          </cell>
          <cell r="D13769" t="str">
            <v/>
          </cell>
          <cell r="E13769">
            <v>0</v>
          </cell>
          <cell r="F13769">
            <v>0</v>
          </cell>
          <cell r="G13769">
            <v>0</v>
          </cell>
        </row>
        <row r="13770">
          <cell r="A13770" t="str">
            <v/>
          </cell>
          <cell r="B13770" t="str">
            <v/>
          </cell>
          <cell r="C13770">
            <v>0</v>
          </cell>
          <cell r="D13770" t="str">
            <v/>
          </cell>
          <cell r="E13770">
            <v>0</v>
          </cell>
          <cell r="F13770">
            <v>0</v>
          </cell>
          <cell r="G13770">
            <v>0</v>
          </cell>
        </row>
        <row r="13771">
          <cell r="A13771" t="str">
            <v/>
          </cell>
          <cell r="B13771" t="str">
            <v/>
          </cell>
          <cell r="C13771">
            <v>0</v>
          </cell>
          <cell r="D13771" t="str">
            <v/>
          </cell>
          <cell r="E13771">
            <v>0</v>
          </cell>
          <cell r="F13771">
            <v>0</v>
          </cell>
          <cell r="G13771">
            <v>0</v>
          </cell>
        </row>
        <row r="13772">
          <cell r="A13772" t="str">
            <v/>
          </cell>
          <cell r="B13772" t="str">
            <v/>
          </cell>
          <cell r="C13772">
            <v>0</v>
          </cell>
          <cell r="D13772" t="str">
            <v/>
          </cell>
          <cell r="E13772">
            <v>0</v>
          </cell>
          <cell r="F13772">
            <v>0</v>
          </cell>
          <cell r="G13772">
            <v>0</v>
          </cell>
        </row>
        <row r="13773">
          <cell r="A13773" t="str">
            <v/>
          </cell>
          <cell r="B13773" t="str">
            <v/>
          </cell>
          <cell r="C13773">
            <v>0</v>
          </cell>
          <cell r="D13773" t="str">
            <v/>
          </cell>
          <cell r="E13773">
            <v>0</v>
          </cell>
          <cell r="F13773">
            <v>0</v>
          </cell>
          <cell r="G13773">
            <v>0</v>
          </cell>
        </row>
        <row r="13774">
          <cell r="A13774" t="str">
            <v/>
          </cell>
          <cell r="B13774" t="str">
            <v/>
          </cell>
          <cell r="C13774">
            <v>0</v>
          </cell>
          <cell r="D13774" t="str">
            <v/>
          </cell>
          <cell r="E13774">
            <v>0</v>
          </cell>
          <cell r="F13774">
            <v>0</v>
          </cell>
          <cell r="G13774">
            <v>0</v>
          </cell>
        </row>
        <row r="13775">
          <cell r="A13775" t="str">
            <v/>
          </cell>
          <cell r="B13775" t="str">
            <v/>
          </cell>
          <cell r="C13775">
            <v>0</v>
          </cell>
          <cell r="D13775" t="str">
            <v/>
          </cell>
          <cell r="E13775">
            <v>0</v>
          </cell>
          <cell r="F13775">
            <v>0</v>
          </cell>
          <cell r="G13775">
            <v>0</v>
          </cell>
        </row>
        <row r="13776">
          <cell r="A13776">
            <v>0</v>
          </cell>
          <cell r="B13776">
            <v>0</v>
          </cell>
          <cell r="C13776">
            <v>0</v>
          </cell>
          <cell r="D13776">
            <v>0</v>
          </cell>
          <cell r="E13776">
            <v>0</v>
          </cell>
          <cell r="F13776" t="str">
            <v>Total A</v>
          </cell>
          <cell r="G13776">
            <v>0</v>
          </cell>
        </row>
        <row r="13777">
          <cell r="A13777">
            <v>0</v>
          </cell>
          <cell r="B13777">
            <v>0</v>
          </cell>
          <cell r="C13777" t="str">
            <v>B - MANO DE OBRA</v>
          </cell>
          <cell r="D13777">
            <v>0</v>
          </cell>
          <cell r="E13777">
            <v>0</v>
          </cell>
          <cell r="F13777">
            <v>0</v>
          </cell>
          <cell r="G13777">
            <v>0</v>
          </cell>
        </row>
        <row r="13778">
          <cell r="A13778" t="str">
            <v/>
          </cell>
          <cell r="B13778">
            <v>0</v>
          </cell>
          <cell r="C13778">
            <v>0</v>
          </cell>
          <cell r="D13778" t="str">
            <v/>
          </cell>
          <cell r="E13778">
            <v>0</v>
          </cell>
          <cell r="F13778">
            <v>0</v>
          </cell>
          <cell r="G13778">
            <v>0</v>
          </cell>
        </row>
        <row r="13779">
          <cell r="A13779" t="str">
            <v/>
          </cell>
          <cell r="B13779">
            <v>0</v>
          </cell>
          <cell r="C13779">
            <v>0</v>
          </cell>
          <cell r="D13779" t="str">
            <v/>
          </cell>
          <cell r="E13779">
            <v>0</v>
          </cell>
          <cell r="F13779">
            <v>0</v>
          </cell>
          <cell r="G13779">
            <v>0</v>
          </cell>
        </row>
        <row r="13780">
          <cell r="A13780" t="str">
            <v/>
          </cell>
          <cell r="B13780">
            <v>0</v>
          </cell>
          <cell r="C13780">
            <v>0</v>
          </cell>
          <cell r="D13780" t="str">
            <v/>
          </cell>
          <cell r="E13780">
            <v>0</v>
          </cell>
          <cell r="F13780">
            <v>0</v>
          </cell>
          <cell r="G13780">
            <v>0</v>
          </cell>
        </row>
        <row r="13781">
          <cell r="A13781" t="str">
            <v/>
          </cell>
          <cell r="B13781">
            <v>0</v>
          </cell>
          <cell r="C13781">
            <v>0</v>
          </cell>
          <cell r="D13781" t="str">
            <v/>
          </cell>
          <cell r="E13781">
            <v>0</v>
          </cell>
          <cell r="F13781">
            <v>0</v>
          </cell>
          <cell r="G13781">
            <v>0</v>
          </cell>
        </row>
        <row r="13782">
          <cell r="A13782" t="str">
            <v/>
          </cell>
          <cell r="B13782">
            <v>0</v>
          </cell>
          <cell r="C13782">
            <v>0</v>
          </cell>
          <cell r="D13782" t="str">
            <v/>
          </cell>
          <cell r="E13782">
            <v>0</v>
          </cell>
          <cell r="F13782">
            <v>0</v>
          </cell>
          <cell r="G13782">
            <v>0</v>
          </cell>
        </row>
        <row r="13783">
          <cell r="A13783" t="str">
            <v/>
          </cell>
          <cell r="B13783">
            <v>0</v>
          </cell>
          <cell r="C13783">
            <v>0</v>
          </cell>
          <cell r="D13783" t="str">
            <v/>
          </cell>
          <cell r="E13783">
            <v>0</v>
          </cell>
          <cell r="F13783">
            <v>0</v>
          </cell>
          <cell r="G13783">
            <v>0</v>
          </cell>
        </row>
        <row r="13784">
          <cell r="A13784" t="str">
            <v/>
          </cell>
          <cell r="B13784">
            <v>0</v>
          </cell>
          <cell r="C13784">
            <v>0</v>
          </cell>
          <cell r="D13784" t="str">
            <v/>
          </cell>
          <cell r="E13784">
            <v>0</v>
          </cell>
          <cell r="F13784">
            <v>0</v>
          </cell>
          <cell r="G13784">
            <v>0</v>
          </cell>
        </row>
        <row r="13785">
          <cell r="A13785" t="str">
            <v/>
          </cell>
          <cell r="B13785">
            <v>0</v>
          </cell>
          <cell r="C13785">
            <v>0</v>
          </cell>
          <cell r="D13785" t="str">
            <v/>
          </cell>
          <cell r="E13785">
            <v>0</v>
          </cell>
          <cell r="F13785">
            <v>0</v>
          </cell>
          <cell r="G13785">
            <v>0</v>
          </cell>
        </row>
        <row r="13786">
          <cell r="A13786">
            <v>0</v>
          </cell>
          <cell r="B13786">
            <v>0</v>
          </cell>
          <cell r="C13786">
            <v>0</v>
          </cell>
          <cell r="D13786">
            <v>0</v>
          </cell>
          <cell r="E13786">
            <v>0</v>
          </cell>
          <cell r="F13786" t="str">
            <v>Total B</v>
          </cell>
          <cell r="G13786">
            <v>0</v>
          </cell>
        </row>
        <row r="13787">
          <cell r="A13787">
            <v>0</v>
          </cell>
          <cell r="B13787">
            <v>0</v>
          </cell>
          <cell r="C13787" t="str">
            <v>C - EQUIPOS</v>
          </cell>
          <cell r="D13787">
            <v>0</v>
          </cell>
          <cell r="E13787">
            <v>0</v>
          </cell>
          <cell r="F13787">
            <v>0</v>
          </cell>
          <cell r="G13787">
            <v>0</v>
          </cell>
        </row>
        <row r="13788">
          <cell r="A13788" t="str">
            <v/>
          </cell>
          <cell r="B13788" t="str">
            <v/>
          </cell>
          <cell r="C13788">
            <v>0</v>
          </cell>
          <cell r="D13788" t="str">
            <v/>
          </cell>
          <cell r="E13788">
            <v>0</v>
          </cell>
          <cell r="F13788">
            <v>0</v>
          </cell>
          <cell r="G13788">
            <v>0</v>
          </cell>
        </row>
        <row r="13789">
          <cell r="A13789" t="str">
            <v/>
          </cell>
          <cell r="B13789" t="str">
            <v/>
          </cell>
          <cell r="C13789">
            <v>0</v>
          </cell>
          <cell r="D13789" t="str">
            <v/>
          </cell>
          <cell r="E13789">
            <v>0</v>
          </cell>
          <cell r="F13789">
            <v>0</v>
          </cell>
          <cell r="G13789">
            <v>0</v>
          </cell>
        </row>
        <row r="13790">
          <cell r="A13790" t="str">
            <v/>
          </cell>
          <cell r="B13790" t="str">
            <v/>
          </cell>
          <cell r="C13790">
            <v>0</v>
          </cell>
          <cell r="D13790" t="str">
            <v/>
          </cell>
          <cell r="E13790">
            <v>0</v>
          </cell>
          <cell r="F13790">
            <v>0</v>
          </cell>
          <cell r="G13790">
            <v>0</v>
          </cell>
        </row>
        <row r="13791">
          <cell r="A13791" t="str">
            <v/>
          </cell>
          <cell r="B13791" t="str">
            <v/>
          </cell>
          <cell r="C13791">
            <v>0</v>
          </cell>
          <cell r="D13791" t="str">
            <v/>
          </cell>
          <cell r="E13791">
            <v>0</v>
          </cell>
          <cell r="F13791">
            <v>0</v>
          </cell>
          <cell r="G13791">
            <v>0</v>
          </cell>
        </row>
        <row r="13792">
          <cell r="A13792" t="str">
            <v/>
          </cell>
          <cell r="B13792" t="str">
            <v/>
          </cell>
          <cell r="C13792">
            <v>0</v>
          </cell>
          <cell r="D13792" t="str">
            <v/>
          </cell>
          <cell r="E13792">
            <v>0</v>
          </cell>
          <cell r="F13792">
            <v>0</v>
          </cell>
          <cell r="G13792">
            <v>0</v>
          </cell>
        </row>
        <row r="13793">
          <cell r="A13793" t="str">
            <v/>
          </cell>
          <cell r="B13793" t="str">
            <v/>
          </cell>
          <cell r="C13793">
            <v>0</v>
          </cell>
          <cell r="D13793" t="str">
            <v/>
          </cell>
          <cell r="E13793">
            <v>0</v>
          </cell>
          <cell r="F13793">
            <v>0</v>
          </cell>
          <cell r="G13793">
            <v>0</v>
          </cell>
        </row>
        <row r="13794">
          <cell r="A13794" t="str">
            <v/>
          </cell>
          <cell r="B13794" t="str">
            <v/>
          </cell>
          <cell r="C13794">
            <v>0</v>
          </cell>
          <cell r="D13794" t="str">
            <v/>
          </cell>
          <cell r="E13794">
            <v>0</v>
          </cell>
          <cell r="F13794">
            <v>0</v>
          </cell>
          <cell r="G13794">
            <v>0</v>
          </cell>
        </row>
        <row r="13795">
          <cell r="A13795" t="str">
            <v/>
          </cell>
          <cell r="B13795" t="str">
            <v/>
          </cell>
          <cell r="C13795">
            <v>0</v>
          </cell>
          <cell r="D13795" t="str">
            <v/>
          </cell>
          <cell r="E13795">
            <v>0</v>
          </cell>
          <cell r="F13795">
            <v>0</v>
          </cell>
          <cell r="G13795">
            <v>0</v>
          </cell>
        </row>
        <row r="13796">
          <cell r="A13796" t="str">
            <v/>
          </cell>
          <cell r="B13796" t="str">
            <v/>
          </cell>
          <cell r="C13796">
            <v>0</v>
          </cell>
          <cell r="D13796" t="str">
            <v/>
          </cell>
          <cell r="E13796">
            <v>0</v>
          </cell>
          <cell r="F13796">
            <v>0</v>
          </cell>
          <cell r="G13796">
            <v>0</v>
          </cell>
        </row>
        <row r="13797">
          <cell r="A13797">
            <v>0</v>
          </cell>
          <cell r="B13797">
            <v>0</v>
          </cell>
          <cell r="C13797">
            <v>0</v>
          </cell>
          <cell r="D13797">
            <v>0</v>
          </cell>
          <cell r="E13797">
            <v>0</v>
          </cell>
          <cell r="F13797" t="str">
            <v>Total C</v>
          </cell>
          <cell r="G13797">
            <v>0</v>
          </cell>
        </row>
        <row r="13798">
          <cell r="A13798">
            <v>0</v>
          </cell>
          <cell r="B13798">
            <v>0</v>
          </cell>
          <cell r="C13798">
            <v>0</v>
          </cell>
          <cell r="D13798">
            <v>0</v>
          </cell>
          <cell r="E13798">
            <v>0</v>
          </cell>
          <cell r="F13798">
            <v>0</v>
          </cell>
          <cell r="G13798">
            <v>0</v>
          </cell>
        </row>
        <row r="13799">
          <cell r="A13799" t="str">
            <v/>
          </cell>
          <cell r="B13799" t="str">
            <v/>
          </cell>
          <cell r="C13799">
            <v>0</v>
          </cell>
          <cell r="D13799" t="str">
            <v>Costo  Neto</v>
          </cell>
          <cell r="E13799">
            <v>0</v>
          </cell>
          <cell r="F13799" t="str">
            <v>Total D=A+B+C</v>
          </cell>
          <cell r="G13799">
            <v>0</v>
          </cell>
        </row>
        <row r="13801">
          <cell r="A13801" t="str">
            <v>ANALISIS DE PRECIOS</v>
          </cell>
          <cell r="B13801">
            <v>0</v>
          </cell>
          <cell r="C13801">
            <v>0</v>
          </cell>
          <cell r="D13801">
            <v>0</v>
          </cell>
          <cell r="E13801">
            <v>0</v>
          </cell>
          <cell r="F13801">
            <v>0</v>
          </cell>
          <cell r="G13801">
            <v>0</v>
          </cell>
        </row>
        <row r="13802">
          <cell r="A13802" t="str">
            <v>COMITENTE:</v>
          </cell>
          <cell r="B13802" t="str">
            <v>DIRECCIÓN DE ARQUITECTURA</v>
          </cell>
          <cell r="C13802">
            <v>0</v>
          </cell>
          <cell r="D13802">
            <v>0</v>
          </cell>
          <cell r="E13802">
            <v>0</v>
          </cell>
          <cell r="F13802">
            <v>0</v>
          </cell>
          <cell r="G13802">
            <v>0</v>
          </cell>
        </row>
        <row r="13803">
          <cell r="A13803" t="str">
            <v>CONTRATISTA:</v>
          </cell>
          <cell r="B13803" t="str">
            <v>FUNCIONALES SIGOP</v>
          </cell>
          <cell r="C13803">
            <v>0</v>
          </cell>
          <cell r="D13803">
            <v>0</v>
          </cell>
          <cell r="E13803">
            <v>0</v>
          </cell>
          <cell r="F13803">
            <v>0</v>
          </cell>
          <cell r="G13803">
            <v>0</v>
          </cell>
        </row>
        <row r="13804">
          <cell r="A13804" t="str">
            <v>OBRA:</v>
          </cell>
          <cell r="B13804" t="str">
            <v>PRUEBA PLANILLA DE MEDICION</v>
          </cell>
          <cell r="C13804">
            <v>0</v>
          </cell>
          <cell r="D13804">
            <v>0</v>
          </cell>
          <cell r="E13804">
            <v>0</v>
          </cell>
          <cell r="F13804" t="str">
            <v>PRECIOS A:</v>
          </cell>
          <cell r="G13804">
            <v>0</v>
          </cell>
        </row>
        <row r="13805">
          <cell r="A13805" t="str">
            <v>UBICACIÓN:</v>
          </cell>
          <cell r="B13805" t="str">
            <v>CENTRO CIVICO</v>
          </cell>
          <cell r="C13805">
            <v>0</v>
          </cell>
          <cell r="D13805">
            <v>0</v>
          </cell>
          <cell r="E13805">
            <v>0</v>
          </cell>
          <cell r="F13805">
            <v>0</v>
          </cell>
          <cell r="G13805">
            <v>0</v>
          </cell>
        </row>
        <row r="13806">
          <cell r="A13806" t="str">
            <v>RUBRO:</v>
          </cell>
          <cell r="B13806" t="str">
            <v/>
          </cell>
          <cell r="C13806" t="str">
            <v/>
          </cell>
          <cell r="D13806">
            <v>0</v>
          </cell>
          <cell r="E13806">
            <v>0</v>
          </cell>
          <cell r="F13806">
            <v>0</v>
          </cell>
          <cell r="G13806">
            <v>0</v>
          </cell>
        </row>
        <row r="13807">
          <cell r="A13807" t="str">
            <v>ITEM:</v>
          </cell>
          <cell r="B13807" t="str">
            <v/>
          </cell>
          <cell r="C13807" t="str">
            <v/>
          </cell>
          <cell r="D13807">
            <v>0</v>
          </cell>
          <cell r="E13807">
            <v>0</v>
          </cell>
          <cell r="F13807" t="str">
            <v>UNIDAD:</v>
          </cell>
          <cell r="G13807" t="str">
            <v/>
          </cell>
        </row>
        <row r="13808">
          <cell r="A13808">
            <v>0</v>
          </cell>
          <cell r="B13808">
            <v>0</v>
          </cell>
          <cell r="C13808">
            <v>0</v>
          </cell>
          <cell r="D13808">
            <v>0</v>
          </cell>
          <cell r="E13808">
            <v>0</v>
          </cell>
          <cell r="F13808">
            <v>0</v>
          </cell>
          <cell r="G13808">
            <v>0</v>
          </cell>
        </row>
        <row r="13809">
          <cell r="A13809" t="str">
            <v>DATOS REDETERMINACION</v>
          </cell>
          <cell r="B13809">
            <v>0</v>
          </cell>
          <cell r="C13809" t="str">
            <v>DESIGNACION</v>
          </cell>
          <cell r="D13809" t="str">
            <v>U</v>
          </cell>
          <cell r="E13809" t="str">
            <v>Cantidad</v>
          </cell>
          <cell r="F13809" t="str">
            <v>$ Unitarios</v>
          </cell>
          <cell r="G13809" t="str">
            <v>$ Parcial</v>
          </cell>
        </row>
        <row r="13810">
          <cell r="A13810" t="str">
            <v>CÓDIGO</v>
          </cell>
          <cell r="B13810" t="str">
            <v>DESCRIPCIÓN</v>
          </cell>
          <cell r="C13810">
            <v>0</v>
          </cell>
          <cell r="D13810">
            <v>0</v>
          </cell>
          <cell r="E13810">
            <v>0</v>
          </cell>
          <cell r="F13810">
            <v>0</v>
          </cell>
          <cell r="G13810">
            <v>0</v>
          </cell>
        </row>
        <row r="13811">
          <cell r="A13811">
            <v>0</v>
          </cell>
          <cell r="B13811">
            <v>0</v>
          </cell>
          <cell r="C13811" t="str">
            <v>A - MATERIALES</v>
          </cell>
          <cell r="D13811">
            <v>0</v>
          </cell>
          <cell r="E13811">
            <v>0</v>
          </cell>
          <cell r="F13811">
            <v>0</v>
          </cell>
          <cell r="G13811">
            <v>0</v>
          </cell>
        </row>
        <row r="13812">
          <cell r="A13812" t="str">
            <v/>
          </cell>
          <cell r="B13812" t="str">
            <v/>
          </cell>
          <cell r="C13812">
            <v>0</v>
          </cell>
          <cell r="D13812" t="str">
            <v/>
          </cell>
          <cell r="E13812">
            <v>0</v>
          </cell>
          <cell r="F13812">
            <v>0</v>
          </cell>
          <cell r="G13812">
            <v>0</v>
          </cell>
        </row>
        <row r="13813">
          <cell r="A13813" t="str">
            <v/>
          </cell>
          <cell r="B13813" t="str">
            <v/>
          </cell>
          <cell r="C13813">
            <v>0</v>
          </cell>
          <cell r="D13813" t="str">
            <v/>
          </cell>
          <cell r="E13813">
            <v>0</v>
          </cell>
          <cell r="F13813">
            <v>0</v>
          </cell>
          <cell r="G13813">
            <v>0</v>
          </cell>
        </row>
        <row r="13814">
          <cell r="A13814" t="str">
            <v/>
          </cell>
          <cell r="B13814" t="str">
            <v/>
          </cell>
          <cell r="C13814">
            <v>0</v>
          </cell>
          <cell r="D13814" t="str">
            <v/>
          </cell>
          <cell r="E13814">
            <v>0</v>
          </cell>
          <cell r="F13814">
            <v>0</v>
          </cell>
          <cell r="G13814">
            <v>0</v>
          </cell>
        </row>
        <row r="13815">
          <cell r="A13815" t="str">
            <v/>
          </cell>
          <cell r="B13815" t="str">
            <v/>
          </cell>
          <cell r="C13815">
            <v>0</v>
          </cell>
          <cell r="D13815" t="str">
            <v/>
          </cell>
          <cell r="E13815">
            <v>0</v>
          </cell>
          <cell r="F13815">
            <v>0</v>
          </cell>
          <cell r="G13815">
            <v>0</v>
          </cell>
        </row>
        <row r="13816">
          <cell r="A13816" t="str">
            <v/>
          </cell>
          <cell r="B13816" t="str">
            <v/>
          </cell>
          <cell r="C13816">
            <v>0</v>
          </cell>
          <cell r="D13816" t="str">
            <v/>
          </cell>
          <cell r="E13816">
            <v>0</v>
          </cell>
          <cell r="F13816">
            <v>0</v>
          </cell>
          <cell r="G13816">
            <v>0</v>
          </cell>
        </row>
        <row r="13817">
          <cell r="A13817" t="str">
            <v/>
          </cell>
          <cell r="B13817" t="str">
            <v/>
          </cell>
          <cell r="C13817">
            <v>0</v>
          </cell>
          <cell r="D13817" t="str">
            <v/>
          </cell>
          <cell r="E13817">
            <v>0</v>
          </cell>
          <cell r="F13817">
            <v>0</v>
          </cell>
          <cell r="G13817">
            <v>0</v>
          </cell>
        </row>
        <row r="13818">
          <cell r="A13818" t="str">
            <v/>
          </cell>
          <cell r="B13818" t="str">
            <v/>
          </cell>
          <cell r="C13818">
            <v>0</v>
          </cell>
          <cell r="D13818" t="str">
            <v/>
          </cell>
          <cell r="E13818">
            <v>0</v>
          </cell>
          <cell r="F13818">
            <v>0</v>
          </cell>
          <cell r="G13818">
            <v>0</v>
          </cell>
        </row>
        <row r="13819">
          <cell r="A13819" t="str">
            <v/>
          </cell>
          <cell r="B13819" t="str">
            <v/>
          </cell>
          <cell r="C13819">
            <v>0</v>
          </cell>
          <cell r="D13819" t="str">
            <v/>
          </cell>
          <cell r="E13819">
            <v>0</v>
          </cell>
          <cell r="F13819">
            <v>0</v>
          </cell>
          <cell r="G13819">
            <v>0</v>
          </cell>
        </row>
        <row r="13820">
          <cell r="A13820" t="str">
            <v/>
          </cell>
          <cell r="B13820" t="str">
            <v/>
          </cell>
          <cell r="C13820">
            <v>0</v>
          </cell>
          <cell r="D13820" t="str">
            <v/>
          </cell>
          <cell r="E13820">
            <v>0</v>
          </cell>
          <cell r="F13820">
            <v>0</v>
          </cell>
          <cell r="G13820">
            <v>0</v>
          </cell>
        </row>
        <row r="13821">
          <cell r="A13821" t="str">
            <v/>
          </cell>
          <cell r="B13821" t="str">
            <v/>
          </cell>
          <cell r="C13821">
            <v>0</v>
          </cell>
          <cell r="D13821" t="str">
            <v/>
          </cell>
          <cell r="E13821">
            <v>0</v>
          </cell>
          <cell r="F13821">
            <v>0</v>
          </cell>
          <cell r="G13821">
            <v>0</v>
          </cell>
        </row>
        <row r="13822">
          <cell r="A13822" t="str">
            <v/>
          </cell>
          <cell r="B13822" t="str">
            <v/>
          </cell>
          <cell r="C13822">
            <v>0</v>
          </cell>
          <cell r="D13822" t="str">
            <v/>
          </cell>
          <cell r="E13822">
            <v>0</v>
          </cell>
          <cell r="F13822">
            <v>0</v>
          </cell>
          <cell r="G13822">
            <v>0</v>
          </cell>
        </row>
        <row r="13823">
          <cell r="A13823" t="str">
            <v/>
          </cell>
          <cell r="B13823" t="str">
            <v/>
          </cell>
          <cell r="C13823">
            <v>0</v>
          </cell>
          <cell r="D13823" t="str">
            <v/>
          </cell>
          <cell r="E13823">
            <v>0</v>
          </cell>
          <cell r="F13823">
            <v>0</v>
          </cell>
          <cell r="G13823">
            <v>0</v>
          </cell>
        </row>
        <row r="13824">
          <cell r="A13824" t="str">
            <v/>
          </cell>
          <cell r="B13824" t="str">
            <v/>
          </cell>
          <cell r="C13824">
            <v>0</v>
          </cell>
          <cell r="D13824" t="str">
            <v/>
          </cell>
          <cell r="E13824">
            <v>0</v>
          </cell>
          <cell r="F13824">
            <v>0</v>
          </cell>
          <cell r="G13824">
            <v>0</v>
          </cell>
        </row>
        <row r="13825">
          <cell r="A13825" t="str">
            <v/>
          </cell>
          <cell r="B13825" t="str">
            <v/>
          </cell>
          <cell r="C13825">
            <v>0</v>
          </cell>
          <cell r="D13825" t="str">
            <v/>
          </cell>
          <cell r="E13825">
            <v>0</v>
          </cell>
          <cell r="F13825">
            <v>0</v>
          </cell>
          <cell r="G13825">
            <v>0</v>
          </cell>
        </row>
        <row r="13826">
          <cell r="A13826">
            <v>0</v>
          </cell>
          <cell r="B13826">
            <v>0</v>
          </cell>
          <cell r="C13826">
            <v>0</v>
          </cell>
          <cell r="D13826">
            <v>0</v>
          </cell>
          <cell r="E13826">
            <v>0</v>
          </cell>
          <cell r="F13826" t="str">
            <v>Total A</v>
          </cell>
          <cell r="G13826">
            <v>0</v>
          </cell>
        </row>
        <row r="13827">
          <cell r="A13827">
            <v>0</v>
          </cell>
          <cell r="B13827">
            <v>0</v>
          </cell>
          <cell r="C13827" t="str">
            <v>B - MANO DE OBRA</v>
          </cell>
          <cell r="D13827">
            <v>0</v>
          </cell>
          <cell r="E13827">
            <v>0</v>
          </cell>
          <cell r="F13827">
            <v>0</v>
          </cell>
          <cell r="G13827">
            <v>0</v>
          </cell>
        </row>
        <row r="13828">
          <cell r="A13828" t="str">
            <v/>
          </cell>
          <cell r="B13828">
            <v>0</v>
          </cell>
          <cell r="C13828">
            <v>0</v>
          </cell>
          <cell r="D13828" t="str">
            <v/>
          </cell>
          <cell r="E13828">
            <v>0</v>
          </cell>
          <cell r="F13828">
            <v>0</v>
          </cell>
          <cell r="G13828">
            <v>0</v>
          </cell>
        </row>
        <row r="13829">
          <cell r="A13829" t="str">
            <v/>
          </cell>
          <cell r="B13829">
            <v>0</v>
          </cell>
          <cell r="C13829">
            <v>0</v>
          </cell>
          <cell r="D13829" t="str">
            <v/>
          </cell>
          <cell r="E13829">
            <v>0</v>
          </cell>
          <cell r="F13829">
            <v>0</v>
          </cell>
          <cell r="G13829">
            <v>0</v>
          </cell>
        </row>
        <row r="13830">
          <cell r="A13830" t="str">
            <v/>
          </cell>
          <cell r="B13830">
            <v>0</v>
          </cell>
          <cell r="C13830">
            <v>0</v>
          </cell>
          <cell r="D13830" t="str">
            <v/>
          </cell>
          <cell r="E13830">
            <v>0</v>
          </cell>
          <cell r="F13830">
            <v>0</v>
          </cell>
          <cell r="G13830">
            <v>0</v>
          </cell>
        </row>
        <row r="13831">
          <cell r="A13831" t="str">
            <v/>
          </cell>
          <cell r="B13831">
            <v>0</v>
          </cell>
          <cell r="C13831">
            <v>0</v>
          </cell>
          <cell r="D13831" t="str">
            <v/>
          </cell>
          <cell r="E13831">
            <v>0</v>
          </cell>
          <cell r="F13831">
            <v>0</v>
          </cell>
          <cell r="G13831">
            <v>0</v>
          </cell>
        </row>
        <row r="13832">
          <cell r="A13832" t="str">
            <v/>
          </cell>
          <cell r="B13832">
            <v>0</v>
          </cell>
          <cell r="C13832">
            <v>0</v>
          </cell>
          <cell r="D13832" t="str">
            <v/>
          </cell>
          <cell r="E13832">
            <v>0</v>
          </cell>
          <cell r="F13832">
            <v>0</v>
          </cell>
          <cell r="G13832">
            <v>0</v>
          </cell>
        </row>
        <row r="13833">
          <cell r="A13833" t="str">
            <v/>
          </cell>
          <cell r="B13833">
            <v>0</v>
          </cell>
          <cell r="C13833">
            <v>0</v>
          </cell>
          <cell r="D13833" t="str">
            <v/>
          </cell>
          <cell r="E13833">
            <v>0</v>
          </cell>
          <cell r="F13833">
            <v>0</v>
          </cell>
          <cell r="G13833">
            <v>0</v>
          </cell>
        </row>
        <row r="13834">
          <cell r="A13834" t="str">
            <v/>
          </cell>
          <cell r="B13834">
            <v>0</v>
          </cell>
          <cell r="C13834">
            <v>0</v>
          </cell>
          <cell r="D13834" t="str">
            <v/>
          </cell>
          <cell r="E13834">
            <v>0</v>
          </cell>
          <cell r="F13834">
            <v>0</v>
          </cell>
          <cell r="G13834">
            <v>0</v>
          </cell>
        </row>
        <row r="13835">
          <cell r="A13835" t="str">
            <v/>
          </cell>
          <cell r="B13835">
            <v>0</v>
          </cell>
          <cell r="C13835">
            <v>0</v>
          </cell>
          <cell r="D13835" t="str">
            <v/>
          </cell>
          <cell r="E13835">
            <v>0</v>
          </cell>
          <cell r="F13835">
            <v>0</v>
          </cell>
          <cell r="G13835">
            <v>0</v>
          </cell>
        </row>
        <row r="13836">
          <cell r="A13836">
            <v>0</v>
          </cell>
          <cell r="B13836">
            <v>0</v>
          </cell>
          <cell r="C13836">
            <v>0</v>
          </cell>
          <cell r="D13836">
            <v>0</v>
          </cell>
          <cell r="E13836">
            <v>0</v>
          </cell>
          <cell r="F13836" t="str">
            <v>Total B</v>
          </cell>
          <cell r="G13836">
            <v>0</v>
          </cell>
        </row>
        <row r="13837">
          <cell r="A13837">
            <v>0</v>
          </cell>
          <cell r="B13837">
            <v>0</v>
          </cell>
          <cell r="C13837" t="str">
            <v>C - EQUIPOS</v>
          </cell>
          <cell r="D13837">
            <v>0</v>
          </cell>
          <cell r="E13837">
            <v>0</v>
          </cell>
          <cell r="F13837">
            <v>0</v>
          </cell>
          <cell r="G13837">
            <v>0</v>
          </cell>
        </row>
        <row r="13838">
          <cell r="A13838" t="str">
            <v/>
          </cell>
          <cell r="B13838" t="str">
            <v/>
          </cell>
          <cell r="C13838">
            <v>0</v>
          </cell>
          <cell r="D13838" t="str">
            <v/>
          </cell>
          <cell r="E13838">
            <v>0</v>
          </cell>
          <cell r="F13838">
            <v>0</v>
          </cell>
          <cell r="G13838">
            <v>0</v>
          </cell>
        </row>
        <row r="13839">
          <cell r="A13839" t="str">
            <v/>
          </cell>
          <cell r="B13839" t="str">
            <v/>
          </cell>
          <cell r="C13839">
            <v>0</v>
          </cell>
          <cell r="D13839" t="str">
            <v/>
          </cell>
          <cell r="E13839">
            <v>0</v>
          </cell>
          <cell r="F13839">
            <v>0</v>
          </cell>
          <cell r="G13839">
            <v>0</v>
          </cell>
        </row>
        <row r="13840">
          <cell r="A13840" t="str">
            <v/>
          </cell>
          <cell r="B13840" t="str">
            <v/>
          </cell>
          <cell r="C13840">
            <v>0</v>
          </cell>
          <cell r="D13840" t="str">
            <v/>
          </cell>
          <cell r="E13840">
            <v>0</v>
          </cell>
          <cell r="F13840">
            <v>0</v>
          </cell>
          <cell r="G13840">
            <v>0</v>
          </cell>
        </row>
        <row r="13841">
          <cell r="A13841" t="str">
            <v/>
          </cell>
          <cell r="B13841" t="str">
            <v/>
          </cell>
          <cell r="C13841">
            <v>0</v>
          </cell>
          <cell r="D13841" t="str">
            <v/>
          </cell>
          <cell r="E13841">
            <v>0</v>
          </cell>
          <cell r="F13841">
            <v>0</v>
          </cell>
          <cell r="G13841">
            <v>0</v>
          </cell>
        </row>
        <row r="13842">
          <cell r="A13842" t="str">
            <v/>
          </cell>
          <cell r="B13842" t="str">
            <v/>
          </cell>
          <cell r="C13842">
            <v>0</v>
          </cell>
          <cell r="D13842" t="str">
            <v/>
          </cell>
          <cell r="E13842">
            <v>0</v>
          </cell>
          <cell r="F13842">
            <v>0</v>
          </cell>
          <cell r="G13842">
            <v>0</v>
          </cell>
        </row>
        <row r="13843">
          <cell r="A13843" t="str">
            <v/>
          </cell>
          <cell r="B13843" t="str">
            <v/>
          </cell>
          <cell r="C13843">
            <v>0</v>
          </cell>
          <cell r="D13843" t="str">
            <v/>
          </cell>
          <cell r="E13843">
            <v>0</v>
          </cell>
          <cell r="F13843">
            <v>0</v>
          </cell>
          <cell r="G13843">
            <v>0</v>
          </cell>
        </row>
        <row r="13844">
          <cell r="A13844" t="str">
            <v/>
          </cell>
          <cell r="B13844" t="str">
            <v/>
          </cell>
          <cell r="C13844">
            <v>0</v>
          </cell>
          <cell r="D13844" t="str">
            <v/>
          </cell>
          <cell r="E13844">
            <v>0</v>
          </cell>
          <cell r="F13844">
            <v>0</v>
          </cell>
          <cell r="G13844">
            <v>0</v>
          </cell>
        </row>
        <row r="13845">
          <cell r="A13845" t="str">
            <v/>
          </cell>
          <cell r="B13845" t="str">
            <v/>
          </cell>
          <cell r="C13845">
            <v>0</v>
          </cell>
          <cell r="D13845" t="str">
            <v/>
          </cell>
          <cell r="E13845">
            <v>0</v>
          </cell>
          <cell r="F13845">
            <v>0</v>
          </cell>
          <cell r="G13845">
            <v>0</v>
          </cell>
        </row>
        <row r="13846">
          <cell r="A13846" t="str">
            <v/>
          </cell>
          <cell r="B13846" t="str">
            <v/>
          </cell>
          <cell r="C13846">
            <v>0</v>
          </cell>
          <cell r="D13846" t="str">
            <v/>
          </cell>
          <cell r="E13846">
            <v>0</v>
          </cell>
          <cell r="F13846">
            <v>0</v>
          </cell>
          <cell r="G13846">
            <v>0</v>
          </cell>
        </row>
        <row r="13847">
          <cell r="A13847">
            <v>0</v>
          </cell>
          <cell r="B13847">
            <v>0</v>
          </cell>
          <cell r="C13847">
            <v>0</v>
          </cell>
          <cell r="D13847">
            <v>0</v>
          </cell>
          <cell r="E13847">
            <v>0</v>
          </cell>
          <cell r="F13847" t="str">
            <v>Total C</v>
          </cell>
          <cell r="G13847">
            <v>0</v>
          </cell>
        </row>
        <row r="13848">
          <cell r="A13848">
            <v>0</v>
          </cell>
          <cell r="B13848">
            <v>0</v>
          </cell>
          <cell r="C13848">
            <v>0</v>
          </cell>
          <cell r="D13848">
            <v>0</v>
          </cell>
          <cell r="E13848">
            <v>0</v>
          </cell>
          <cell r="F13848">
            <v>0</v>
          </cell>
          <cell r="G13848">
            <v>0</v>
          </cell>
        </row>
        <row r="13849">
          <cell r="A13849" t="str">
            <v/>
          </cell>
          <cell r="B13849" t="str">
            <v/>
          </cell>
          <cell r="C13849">
            <v>0</v>
          </cell>
          <cell r="D13849" t="str">
            <v>Costo  Neto</v>
          </cell>
          <cell r="E13849">
            <v>0</v>
          </cell>
          <cell r="F13849" t="str">
            <v>Total D=A+B+C</v>
          </cell>
          <cell r="G13849">
            <v>0</v>
          </cell>
        </row>
        <row r="13851">
          <cell r="A13851" t="str">
            <v>ANALISIS DE PRECIOS</v>
          </cell>
          <cell r="B13851">
            <v>0</v>
          </cell>
          <cell r="C13851">
            <v>0</v>
          </cell>
          <cell r="D13851">
            <v>0</v>
          </cell>
          <cell r="E13851">
            <v>0</v>
          </cell>
          <cell r="F13851">
            <v>0</v>
          </cell>
          <cell r="G13851">
            <v>0</v>
          </cell>
        </row>
        <row r="13852">
          <cell r="A13852" t="str">
            <v>COMITENTE:</v>
          </cell>
          <cell r="B13852" t="str">
            <v>DIRECCIÓN DE ARQUITECTURA</v>
          </cell>
          <cell r="C13852">
            <v>0</v>
          </cell>
          <cell r="D13852">
            <v>0</v>
          </cell>
          <cell r="E13852">
            <v>0</v>
          </cell>
          <cell r="F13852">
            <v>0</v>
          </cell>
          <cell r="G13852">
            <v>0</v>
          </cell>
        </row>
        <row r="13853">
          <cell r="A13853" t="str">
            <v>CONTRATISTA:</v>
          </cell>
          <cell r="B13853" t="str">
            <v>FUNCIONALES SIGOP</v>
          </cell>
          <cell r="C13853">
            <v>0</v>
          </cell>
          <cell r="D13853">
            <v>0</v>
          </cell>
          <cell r="E13853">
            <v>0</v>
          </cell>
          <cell r="F13853">
            <v>0</v>
          </cell>
          <cell r="G13853">
            <v>0</v>
          </cell>
        </row>
        <row r="13854">
          <cell r="A13854" t="str">
            <v>OBRA:</v>
          </cell>
          <cell r="B13854" t="str">
            <v>PRUEBA PLANILLA DE MEDICION</v>
          </cell>
          <cell r="C13854">
            <v>0</v>
          </cell>
          <cell r="D13854">
            <v>0</v>
          </cell>
          <cell r="E13854">
            <v>0</v>
          </cell>
          <cell r="F13854" t="str">
            <v>PRECIOS A:</v>
          </cell>
          <cell r="G13854">
            <v>0</v>
          </cell>
        </row>
        <row r="13855">
          <cell r="A13855" t="str">
            <v>UBICACIÓN:</v>
          </cell>
          <cell r="B13855" t="str">
            <v>CENTRO CIVICO</v>
          </cell>
          <cell r="C13855">
            <v>0</v>
          </cell>
          <cell r="D13855">
            <v>0</v>
          </cell>
          <cell r="E13855">
            <v>0</v>
          </cell>
          <cell r="F13855">
            <v>0</v>
          </cell>
          <cell r="G13855">
            <v>0</v>
          </cell>
        </row>
        <row r="13856">
          <cell r="A13856" t="str">
            <v>RUBRO:</v>
          </cell>
          <cell r="B13856" t="str">
            <v/>
          </cell>
          <cell r="C13856" t="str">
            <v/>
          </cell>
          <cell r="D13856">
            <v>0</v>
          </cell>
          <cell r="E13856">
            <v>0</v>
          </cell>
          <cell r="F13856">
            <v>0</v>
          </cell>
          <cell r="G13856">
            <v>0</v>
          </cell>
        </row>
        <row r="13857">
          <cell r="A13857" t="str">
            <v>ITEM:</v>
          </cell>
          <cell r="B13857" t="str">
            <v/>
          </cell>
          <cell r="C13857" t="str">
            <v/>
          </cell>
          <cell r="D13857">
            <v>0</v>
          </cell>
          <cell r="E13857">
            <v>0</v>
          </cell>
          <cell r="F13857" t="str">
            <v>UNIDAD:</v>
          </cell>
          <cell r="G13857" t="str">
            <v/>
          </cell>
        </row>
        <row r="13858">
          <cell r="A13858">
            <v>0</v>
          </cell>
          <cell r="B13858">
            <v>0</v>
          </cell>
          <cell r="C13858">
            <v>0</v>
          </cell>
          <cell r="D13858">
            <v>0</v>
          </cell>
          <cell r="E13858">
            <v>0</v>
          </cell>
          <cell r="F13858">
            <v>0</v>
          </cell>
          <cell r="G13858">
            <v>0</v>
          </cell>
        </row>
        <row r="13859">
          <cell r="A13859" t="str">
            <v>DATOS REDETERMINACION</v>
          </cell>
          <cell r="B13859">
            <v>0</v>
          </cell>
          <cell r="C13859" t="str">
            <v>DESIGNACION</v>
          </cell>
          <cell r="D13859" t="str">
            <v>U</v>
          </cell>
          <cell r="E13859" t="str">
            <v>Cantidad</v>
          </cell>
          <cell r="F13859" t="str">
            <v>$ Unitarios</v>
          </cell>
          <cell r="G13859" t="str">
            <v>$ Parcial</v>
          </cell>
        </row>
        <row r="13860">
          <cell r="A13860" t="str">
            <v>CÓDIGO</v>
          </cell>
          <cell r="B13860" t="str">
            <v>DESCRIPCIÓN</v>
          </cell>
          <cell r="C13860">
            <v>0</v>
          </cell>
          <cell r="D13860">
            <v>0</v>
          </cell>
          <cell r="E13860">
            <v>0</v>
          </cell>
          <cell r="F13860">
            <v>0</v>
          </cell>
          <cell r="G13860">
            <v>0</v>
          </cell>
        </row>
        <row r="13861">
          <cell r="A13861">
            <v>0</v>
          </cell>
          <cell r="B13861">
            <v>0</v>
          </cell>
          <cell r="C13861" t="str">
            <v>A - MATERIALES</v>
          </cell>
          <cell r="D13861">
            <v>0</v>
          </cell>
          <cell r="E13861">
            <v>0</v>
          </cell>
          <cell r="F13861">
            <v>0</v>
          </cell>
          <cell r="G13861">
            <v>0</v>
          </cell>
        </row>
        <row r="13862">
          <cell r="A13862" t="str">
            <v/>
          </cell>
          <cell r="B13862" t="str">
            <v/>
          </cell>
          <cell r="C13862">
            <v>0</v>
          </cell>
          <cell r="D13862" t="str">
            <v/>
          </cell>
          <cell r="E13862">
            <v>0</v>
          </cell>
          <cell r="F13862">
            <v>0</v>
          </cell>
          <cell r="G13862">
            <v>0</v>
          </cell>
        </row>
        <row r="13863">
          <cell r="A13863" t="str">
            <v/>
          </cell>
          <cell r="B13863" t="str">
            <v/>
          </cell>
          <cell r="C13863">
            <v>0</v>
          </cell>
          <cell r="D13863" t="str">
            <v/>
          </cell>
          <cell r="E13863">
            <v>0</v>
          </cell>
          <cell r="F13863">
            <v>0</v>
          </cell>
          <cell r="G13863">
            <v>0</v>
          </cell>
        </row>
        <row r="13864">
          <cell r="A13864" t="str">
            <v/>
          </cell>
          <cell r="B13864" t="str">
            <v/>
          </cell>
          <cell r="C13864">
            <v>0</v>
          </cell>
          <cell r="D13864" t="str">
            <v/>
          </cell>
          <cell r="E13864">
            <v>0</v>
          </cell>
          <cell r="F13864">
            <v>0</v>
          </cell>
          <cell r="G13864">
            <v>0</v>
          </cell>
        </row>
        <row r="13865">
          <cell r="A13865" t="str">
            <v/>
          </cell>
          <cell r="B13865" t="str">
            <v/>
          </cell>
          <cell r="C13865">
            <v>0</v>
          </cell>
          <cell r="D13865" t="str">
            <v/>
          </cell>
          <cell r="E13865">
            <v>0</v>
          </cell>
          <cell r="F13865">
            <v>0</v>
          </cell>
          <cell r="G13865">
            <v>0</v>
          </cell>
        </row>
        <row r="13866">
          <cell r="A13866" t="str">
            <v/>
          </cell>
          <cell r="B13866" t="str">
            <v/>
          </cell>
          <cell r="C13866">
            <v>0</v>
          </cell>
          <cell r="D13866" t="str">
            <v/>
          </cell>
          <cell r="E13866">
            <v>0</v>
          </cell>
          <cell r="F13866">
            <v>0</v>
          </cell>
          <cell r="G13866">
            <v>0</v>
          </cell>
        </row>
        <row r="13867">
          <cell r="A13867" t="str">
            <v/>
          </cell>
          <cell r="B13867" t="str">
            <v/>
          </cell>
          <cell r="C13867">
            <v>0</v>
          </cell>
          <cell r="D13867" t="str">
            <v/>
          </cell>
          <cell r="E13867">
            <v>0</v>
          </cell>
          <cell r="F13867">
            <v>0</v>
          </cell>
          <cell r="G13867">
            <v>0</v>
          </cell>
        </row>
        <row r="13868">
          <cell r="A13868" t="str">
            <v/>
          </cell>
          <cell r="B13868" t="str">
            <v/>
          </cell>
          <cell r="C13868">
            <v>0</v>
          </cell>
          <cell r="D13868" t="str">
            <v/>
          </cell>
          <cell r="E13868">
            <v>0</v>
          </cell>
          <cell r="F13868">
            <v>0</v>
          </cell>
          <cell r="G13868">
            <v>0</v>
          </cell>
        </row>
        <row r="13869">
          <cell r="A13869" t="str">
            <v/>
          </cell>
          <cell r="B13869" t="str">
            <v/>
          </cell>
          <cell r="C13869">
            <v>0</v>
          </cell>
          <cell r="D13869" t="str">
            <v/>
          </cell>
          <cell r="E13869">
            <v>0</v>
          </cell>
          <cell r="F13869">
            <v>0</v>
          </cell>
          <cell r="G13869">
            <v>0</v>
          </cell>
        </row>
        <row r="13870">
          <cell r="A13870" t="str">
            <v/>
          </cell>
          <cell r="B13870" t="str">
            <v/>
          </cell>
          <cell r="C13870">
            <v>0</v>
          </cell>
          <cell r="D13870" t="str">
            <v/>
          </cell>
          <cell r="E13870">
            <v>0</v>
          </cell>
          <cell r="F13870">
            <v>0</v>
          </cell>
          <cell r="G13870">
            <v>0</v>
          </cell>
        </row>
        <row r="13871">
          <cell r="A13871" t="str">
            <v/>
          </cell>
          <cell r="B13871" t="str">
            <v/>
          </cell>
          <cell r="C13871">
            <v>0</v>
          </cell>
          <cell r="D13871" t="str">
            <v/>
          </cell>
          <cell r="E13871">
            <v>0</v>
          </cell>
          <cell r="F13871">
            <v>0</v>
          </cell>
          <cell r="G13871">
            <v>0</v>
          </cell>
        </row>
        <row r="13872">
          <cell r="A13872" t="str">
            <v/>
          </cell>
          <cell r="B13872" t="str">
            <v/>
          </cell>
          <cell r="C13872">
            <v>0</v>
          </cell>
          <cell r="D13872" t="str">
            <v/>
          </cell>
          <cell r="E13872">
            <v>0</v>
          </cell>
          <cell r="F13872">
            <v>0</v>
          </cell>
          <cell r="G13872">
            <v>0</v>
          </cell>
        </row>
        <row r="13873">
          <cell r="A13873" t="str">
            <v/>
          </cell>
          <cell r="B13873" t="str">
            <v/>
          </cell>
          <cell r="C13873">
            <v>0</v>
          </cell>
          <cell r="D13873" t="str">
            <v/>
          </cell>
          <cell r="E13873">
            <v>0</v>
          </cell>
          <cell r="F13873">
            <v>0</v>
          </cell>
          <cell r="G13873">
            <v>0</v>
          </cell>
        </row>
        <row r="13874">
          <cell r="A13874" t="str">
            <v/>
          </cell>
          <cell r="B13874" t="str">
            <v/>
          </cell>
          <cell r="C13874">
            <v>0</v>
          </cell>
          <cell r="D13874" t="str">
            <v/>
          </cell>
          <cell r="E13874">
            <v>0</v>
          </cell>
          <cell r="F13874">
            <v>0</v>
          </cell>
          <cell r="G13874">
            <v>0</v>
          </cell>
        </row>
        <row r="13875">
          <cell r="A13875" t="str">
            <v/>
          </cell>
          <cell r="B13875" t="str">
            <v/>
          </cell>
          <cell r="C13875">
            <v>0</v>
          </cell>
          <cell r="D13875" t="str">
            <v/>
          </cell>
          <cell r="E13875">
            <v>0</v>
          </cell>
          <cell r="F13875">
            <v>0</v>
          </cell>
          <cell r="G13875">
            <v>0</v>
          </cell>
        </row>
        <row r="13876">
          <cell r="A13876">
            <v>0</v>
          </cell>
          <cell r="B13876">
            <v>0</v>
          </cell>
          <cell r="C13876">
            <v>0</v>
          </cell>
          <cell r="D13876">
            <v>0</v>
          </cell>
          <cell r="E13876">
            <v>0</v>
          </cell>
          <cell r="F13876" t="str">
            <v>Total A</v>
          </cell>
          <cell r="G13876">
            <v>0</v>
          </cell>
        </row>
        <row r="13877">
          <cell r="A13877">
            <v>0</v>
          </cell>
          <cell r="B13877">
            <v>0</v>
          </cell>
          <cell r="C13877" t="str">
            <v>B - MANO DE OBRA</v>
          </cell>
          <cell r="D13877">
            <v>0</v>
          </cell>
          <cell r="E13877">
            <v>0</v>
          </cell>
          <cell r="F13877">
            <v>0</v>
          </cell>
          <cell r="G13877">
            <v>0</v>
          </cell>
        </row>
        <row r="13878">
          <cell r="A13878" t="str">
            <v/>
          </cell>
          <cell r="B13878">
            <v>0</v>
          </cell>
          <cell r="C13878">
            <v>0</v>
          </cell>
          <cell r="D13878" t="str">
            <v/>
          </cell>
          <cell r="E13878">
            <v>0</v>
          </cell>
          <cell r="F13878">
            <v>0</v>
          </cell>
          <cell r="G13878">
            <v>0</v>
          </cell>
        </row>
        <row r="13879">
          <cell r="A13879" t="str">
            <v/>
          </cell>
          <cell r="B13879">
            <v>0</v>
          </cell>
          <cell r="C13879">
            <v>0</v>
          </cell>
          <cell r="D13879" t="str">
            <v/>
          </cell>
          <cell r="E13879">
            <v>0</v>
          </cell>
          <cell r="F13879">
            <v>0</v>
          </cell>
          <cell r="G13879">
            <v>0</v>
          </cell>
        </row>
        <row r="13880">
          <cell r="A13880" t="str">
            <v/>
          </cell>
          <cell r="B13880">
            <v>0</v>
          </cell>
          <cell r="C13880">
            <v>0</v>
          </cell>
          <cell r="D13880" t="str">
            <v/>
          </cell>
          <cell r="E13880">
            <v>0</v>
          </cell>
          <cell r="F13880">
            <v>0</v>
          </cell>
          <cell r="G13880">
            <v>0</v>
          </cell>
        </row>
        <row r="13881">
          <cell r="A13881" t="str">
            <v/>
          </cell>
          <cell r="B13881">
            <v>0</v>
          </cell>
          <cell r="C13881">
            <v>0</v>
          </cell>
          <cell r="D13881" t="str">
            <v/>
          </cell>
          <cell r="E13881">
            <v>0</v>
          </cell>
          <cell r="F13881">
            <v>0</v>
          </cell>
          <cell r="G13881">
            <v>0</v>
          </cell>
        </row>
        <row r="13882">
          <cell r="A13882" t="str">
            <v/>
          </cell>
          <cell r="B13882">
            <v>0</v>
          </cell>
          <cell r="C13882">
            <v>0</v>
          </cell>
          <cell r="D13882" t="str">
            <v/>
          </cell>
          <cell r="E13882">
            <v>0</v>
          </cell>
          <cell r="F13882">
            <v>0</v>
          </cell>
          <cell r="G13882">
            <v>0</v>
          </cell>
        </row>
        <row r="13883">
          <cell r="A13883" t="str">
            <v/>
          </cell>
          <cell r="B13883">
            <v>0</v>
          </cell>
          <cell r="C13883">
            <v>0</v>
          </cell>
          <cell r="D13883" t="str">
            <v/>
          </cell>
          <cell r="E13883">
            <v>0</v>
          </cell>
          <cell r="F13883">
            <v>0</v>
          </cell>
          <cell r="G13883">
            <v>0</v>
          </cell>
        </row>
        <row r="13884">
          <cell r="A13884" t="str">
            <v/>
          </cell>
          <cell r="B13884">
            <v>0</v>
          </cell>
          <cell r="C13884">
            <v>0</v>
          </cell>
          <cell r="D13884" t="str">
            <v/>
          </cell>
          <cell r="E13884">
            <v>0</v>
          </cell>
          <cell r="F13884">
            <v>0</v>
          </cell>
          <cell r="G13884">
            <v>0</v>
          </cell>
        </row>
        <row r="13885">
          <cell r="A13885" t="str">
            <v/>
          </cell>
          <cell r="B13885">
            <v>0</v>
          </cell>
          <cell r="C13885">
            <v>0</v>
          </cell>
          <cell r="D13885" t="str">
            <v/>
          </cell>
          <cell r="E13885">
            <v>0</v>
          </cell>
          <cell r="F13885">
            <v>0</v>
          </cell>
          <cell r="G13885">
            <v>0</v>
          </cell>
        </row>
        <row r="13886">
          <cell r="A13886">
            <v>0</v>
          </cell>
          <cell r="B13886">
            <v>0</v>
          </cell>
          <cell r="C13886">
            <v>0</v>
          </cell>
          <cell r="D13886">
            <v>0</v>
          </cell>
          <cell r="E13886">
            <v>0</v>
          </cell>
          <cell r="F13886" t="str">
            <v>Total B</v>
          </cell>
          <cell r="G13886">
            <v>0</v>
          </cell>
        </row>
        <row r="13887">
          <cell r="A13887">
            <v>0</v>
          </cell>
          <cell r="B13887">
            <v>0</v>
          </cell>
          <cell r="C13887" t="str">
            <v>C - EQUIPOS</v>
          </cell>
          <cell r="D13887">
            <v>0</v>
          </cell>
          <cell r="E13887">
            <v>0</v>
          </cell>
          <cell r="F13887">
            <v>0</v>
          </cell>
          <cell r="G13887">
            <v>0</v>
          </cell>
        </row>
        <row r="13888">
          <cell r="A13888" t="str">
            <v/>
          </cell>
          <cell r="B13888" t="str">
            <v/>
          </cell>
          <cell r="C13888">
            <v>0</v>
          </cell>
          <cell r="D13888" t="str">
            <v/>
          </cell>
          <cell r="E13888">
            <v>0</v>
          </cell>
          <cell r="F13888">
            <v>0</v>
          </cell>
          <cell r="G13888">
            <v>0</v>
          </cell>
        </row>
        <row r="13889">
          <cell r="A13889" t="str">
            <v/>
          </cell>
          <cell r="B13889" t="str">
            <v/>
          </cell>
          <cell r="C13889">
            <v>0</v>
          </cell>
          <cell r="D13889" t="str">
            <v/>
          </cell>
          <cell r="E13889">
            <v>0</v>
          </cell>
          <cell r="F13889">
            <v>0</v>
          </cell>
          <cell r="G13889">
            <v>0</v>
          </cell>
        </row>
        <row r="13890">
          <cell r="A13890" t="str">
            <v/>
          </cell>
          <cell r="B13890" t="str">
            <v/>
          </cell>
          <cell r="C13890">
            <v>0</v>
          </cell>
          <cell r="D13890" t="str">
            <v/>
          </cell>
          <cell r="E13890">
            <v>0</v>
          </cell>
          <cell r="F13890">
            <v>0</v>
          </cell>
          <cell r="G13890">
            <v>0</v>
          </cell>
        </row>
        <row r="13891">
          <cell r="A13891" t="str">
            <v/>
          </cell>
          <cell r="B13891" t="str">
            <v/>
          </cell>
          <cell r="C13891">
            <v>0</v>
          </cell>
          <cell r="D13891" t="str">
            <v/>
          </cell>
          <cell r="E13891">
            <v>0</v>
          </cell>
          <cell r="F13891">
            <v>0</v>
          </cell>
          <cell r="G13891">
            <v>0</v>
          </cell>
        </row>
        <row r="13892">
          <cell r="A13892" t="str">
            <v/>
          </cell>
          <cell r="B13892" t="str">
            <v/>
          </cell>
          <cell r="C13892">
            <v>0</v>
          </cell>
          <cell r="D13892" t="str">
            <v/>
          </cell>
          <cell r="E13892">
            <v>0</v>
          </cell>
          <cell r="F13892">
            <v>0</v>
          </cell>
          <cell r="G13892">
            <v>0</v>
          </cell>
        </row>
        <row r="13893">
          <cell r="A13893" t="str">
            <v/>
          </cell>
          <cell r="B13893" t="str">
            <v/>
          </cell>
          <cell r="C13893">
            <v>0</v>
          </cell>
          <cell r="D13893" t="str">
            <v/>
          </cell>
          <cell r="E13893">
            <v>0</v>
          </cell>
          <cell r="F13893">
            <v>0</v>
          </cell>
          <cell r="G13893">
            <v>0</v>
          </cell>
        </row>
        <row r="13894">
          <cell r="A13894" t="str">
            <v/>
          </cell>
          <cell r="B13894" t="str">
            <v/>
          </cell>
          <cell r="C13894">
            <v>0</v>
          </cell>
          <cell r="D13894" t="str">
            <v/>
          </cell>
          <cell r="E13894">
            <v>0</v>
          </cell>
          <cell r="F13894">
            <v>0</v>
          </cell>
          <cell r="G13894">
            <v>0</v>
          </cell>
        </row>
        <row r="13895">
          <cell r="A13895" t="str">
            <v/>
          </cell>
          <cell r="B13895" t="str">
            <v/>
          </cell>
          <cell r="C13895">
            <v>0</v>
          </cell>
          <cell r="D13895" t="str">
            <v/>
          </cell>
          <cell r="E13895">
            <v>0</v>
          </cell>
          <cell r="F13895">
            <v>0</v>
          </cell>
          <cell r="G13895">
            <v>0</v>
          </cell>
        </row>
        <row r="13896">
          <cell r="A13896" t="str">
            <v/>
          </cell>
          <cell r="B13896" t="str">
            <v/>
          </cell>
          <cell r="C13896">
            <v>0</v>
          </cell>
          <cell r="D13896" t="str">
            <v/>
          </cell>
          <cell r="E13896">
            <v>0</v>
          </cell>
          <cell r="F13896">
            <v>0</v>
          </cell>
          <cell r="G13896">
            <v>0</v>
          </cell>
        </row>
        <row r="13897">
          <cell r="A13897">
            <v>0</v>
          </cell>
          <cell r="B13897">
            <v>0</v>
          </cell>
          <cell r="C13897">
            <v>0</v>
          </cell>
          <cell r="D13897">
            <v>0</v>
          </cell>
          <cell r="E13897">
            <v>0</v>
          </cell>
          <cell r="F13897" t="str">
            <v>Total C</v>
          </cell>
          <cell r="G13897">
            <v>0</v>
          </cell>
        </row>
        <row r="13898">
          <cell r="A13898">
            <v>0</v>
          </cell>
          <cell r="B13898">
            <v>0</v>
          </cell>
          <cell r="C13898">
            <v>0</v>
          </cell>
          <cell r="D13898">
            <v>0</v>
          </cell>
          <cell r="E13898">
            <v>0</v>
          </cell>
          <cell r="F13898">
            <v>0</v>
          </cell>
          <cell r="G13898">
            <v>0</v>
          </cell>
        </row>
        <row r="13899">
          <cell r="A13899" t="str">
            <v/>
          </cell>
          <cell r="B13899" t="str">
            <v/>
          </cell>
          <cell r="C13899">
            <v>0</v>
          </cell>
          <cell r="D13899" t="str">
            <v>Costo  Neto</v>
          </cell>
          <cell r="E13899">
            <v>0</v>
          </cell>
          <cell r="F13899" t="str">
            <v>Total D=A+B+C</v>
          </cell>
          <cell r="G13899">
            <v>0</v>
          </cell>
        </row>
        <row r="13901">
          <cell r="A13901" t="str">
            <v>ANALISIS DE PRECIOS</v>
          </cell>
          <cell r="B13901">
            <v>0</v>
          </cell>
          <cell r="C13901">
            <v>0</v>
          </cell>
          <cell r="D13901">
            <v>0</v>
          </cell>
          <cell r="E13901">
            <v>0</v>
          </cell>
          <cell r="F13901">
            <v>0</v>
          </cell>
          <cell r="G13901">
            <v>0</v>
          </cell>
        </row>
        <row r="13902">
          <cell r="A13902" t="str">
            <v>COMITENTE:</v>
          </cell>
          <cell r="B13902" t="str">
            <v>DIRECCIÓN DE ARQUITECTURA</v>
          </cell>
          <cell r="C13902">
            <v>0</v>
          </cell>
          <cell r="D13902">
            <v>0</v>
          </cell>
          <cell r="E13902">
            <v>0</v>
          </cell>
          <cell r="F13902">
            <v>0</v>
          </cell>
          <cell r="G13902">
            <v>0</v>
          </cell>
        </row>
        <row r="13903">
          <cell r="A13903" t="str">
            <v>CONTRATISTA:</v>
          </cell>
          <cell r="B13903" t="str">
            <v>FUNCIONALES SIGOP</v>
          </cell>
          <cell r="C13903">
            <v>0</v>
          </cell>
          <cell r="D13903">
            <v>0</v>
          </cell>
          <cell r="E13903">
            <v>0</v>
          </cell>
          <cell r="F13903">
            <v>0</v>
          </cell>
          <cell r="G13903">
            <v>0</v>
          </cell>
        </row>
        <row r="13904">
          <cell r="A13904" t="str">
            <v>OBRA:</v>
          </cell>
          <cell r="B13904" t="str">
            <v>PRUEBA PLANILLA DE MEDICION</v>
          </cell>
          <cell r="C13904">
            <v>0</v>
          </cell>
          <cell r="D13904">
            <v>0</v>
          </cell>
          <cell r="E13904">
            <v>0</v>
          </cell>
          <cell r="F13904" t="str">
            <v>PRECIOS A:</v>
          </cell>
          <cell r="G13904">
            <v>0</v>
          </cell>
        </row>
        <row r="13905">
          <cell r="A13905" t="str">
            <v>UBICACIÓN:</v>
          </cell>
          <cell r="B13905" t="str">
            <v>CENTRO CIVICO</v>
          </cell>
          <cell r="C13905">
            <v>0</v>
          </cell>
          <cell r="D13905">
            <v>0</v>
          </cell>
          <cell r="E13905">
            <v>0</v>
          </cell>
          <cell r="F13905">
            <v>0</v>
          </cell>
          <cell r="G13905">
            <v>0</v>
          </cell>
        </row>
        <row r="13906">
          <cell r="A13906" t="str">
            <v>RUBRO:</v>
          </cell>
          <cell r="B13906" t="str">
            <v/>
          </cell>
          <cell r="C13906" t="str">
            <v/>
          </cell>
          <cell r="D13906">
            <v>0</v>
          </cell>
          <cell r="E13906">
            <v>0</v>
          </cell>
          <cell r="F13906">
            <v>0</v>
          </cell>
          <cell r="G13906">
            <v>0</v>
          </cell>
        </row>
        <row r="13907">
          <cell r="A13907" t="str">
            <v>ITEM:</v>
          </cell>
          <cell r="B13907" t="str">
            <v/>
          </cell>
          <cell r="C13907" t="str">
            <v/>
          </cell>
          <cell r="D13907">
            <v>0</v>
          </cell>
          <cell r="E13907">
            <v>0</v>
          </cell>
          <cell r="F13907" t="str">
            <v>UNIDAD:</v>
          </cell>
          <cell r="G13907" t="str">
            <v/>
          </cell>
        </row>
        <row r="13908">
          <cell r="A13908">
            <v>0</v>
          </cell>
          <cell r="B13908">
            <v>0</v>
          </cell>
          <cell r="C13908">
            <v>0</v>
          </cell>
          <cell r="D13908">
            <v>0</v>
          </cell>
          <cell r="E13908">
            <v>0</v>
          </cell>
          <cell r="F13908">
            <v>0</v>
          </cell>
          <cell r="G13908">
            <v>0</v>
          </cell>
        </row>
        <row r="13909">
          <cell r="A13909" t="str">
            <v>DATOS REDETERMINACION</v>
          </cell>
          <cell r="B13909">
            <v>0</v>
          </cell>
          <cell r="C13909" t="str">
            <v>DESIGNACION</v>
          </cell>
          <cell r="D13909" t="str">
            <v>U</v>
          </cell>
          <cell r="E13909" t="str">
            <v>Cantidad</v>
          </cell>
          <cell r="F13909" t="str">
            <v>$ Unitarios</v>
          </cell>
          <cell r="G13909" t="str">
            <v>$ Parcial</v>
          </cell>
        </row>
        <row r="13910">
          <cell r="A13910" t="str">
            <v>CÓDIGO</v>
          </cell>
          <cell r="B13910" t="str">
            <v>DESCRIPCIÓN</v>
          </cell>
          <cell r="C13910">
            <v>0</v>
          </cell>
          <cell r="D13910">
            <v>0</v>
          </cell>
          <cell r="E13910">
            <v>0</v>
          </cell>
          <cell r="F13910">
            <v>0</v>
          </cell>
          <cell r="G13910">
            <v>0</v>
          </cell>
        </row>
        <row r="13911">
          <cell r="A13911">
            <v>0</v>
          </cell>
          <cell r="B13911">
            <v>0</v>
          </cell>
          <cell r="C13911" t="str">
            <v>A - MATERIALES</v>
          </cell>
          <cell r="D13911">
            <v>0</v>
          </cell>
          <cell r="E13911">
            <v>0</v>
          </cell>
          <cell r="F13911">
            <v>0</v>
          </cell>
          <cell r="G13911">
            <v>0</v>
          </cell>
        </row>
        <row r="13912">
          <cell r="A13912" t="str">
            <v/>
          </cell>
          <cell r="B13912" t="str">
            <v/>
          </cell>
          <cell r="C13912">
            <v>0</v>
          </cell>
          <cell r="D13912" t="str">
            <v/>
          </cell>
          <cell r="E13912">
            <v>0</v>
          </cell>
          <cell r="F13912">
            <v>0</v>
          </cell>
          <cell r="G13912">
            <v>0</v>
          </cell>
        </row>
        <row r="13913">
          <cell r="A13913" t="str">
            <v/>
          </cell>
          <cell r="B13913" t="str">
            <v/>
          </cell>
          <cell r="C13913">
            <v>0</v>
          </cell>
          <cell r="D13913" t="str">
            <v/>
          </cell>
          <cell r="E13913">
            <v>0</v>
          </cell>
          <cell r="F13913">
            <v>0</v>
          </cell>
          <cell r="G13913">
            <v>0</v>
          </cell>
        </row>
        <row r="13914">
          <cell r="A13914" t="str">
            <v/>
          </cell>
          <cell r="B13914" t="str">
            <v/>
          </cell>
          <cell r="C13914">
            <v>0</v>
          </cell>
          <cell r="D13914" t="str">
            <v/>
          </cell>
          <cell r="E13914">
            <v>0</v>
          </cell>
          <cell r="F13914">
            <v>0</v>
          </cell>
          <cell r="G13914">
            <v>0</v>
          </cell>
        </row>
        <row r="13915">
          <cell r="A13915" t="str">
            <v/>
          </cell>
          <cell r="B13915" t="str">
            <v/>
          </cell>
          <cell r="C13915">
            <v>0</v>
          </cell>
          <cell r="D13915" t="str">
            <v/>
          </cell>
          <cell r="E13915">
            <v>0</v>
          </cell>
          <cell r="F13915">
            <v>0</v>
          </cell>
          <cell r="G13915">
            <v>0</v>
          </cell>
        </row>
        <row r="13916">
          <cell r="A13916" t="str">
            <v/>
          </cell>
          <cell r="B13916" t="str">
            <v/>
          </cell>
          <cell r="C13916">
            <v>0</v>
          </cell>
          <cell r="D13916" t="str">
            <v/>
          </cell>
          <cell r="E13916">
            <v>0</v>
          </cell>
          <cell r="F13916">
            <v>0</v>
          </cell>
          <cell r="G13916">
            <v>0</v>
          </cell>
        </row>
        <row r="13917">
          <cell r="A13917" t="str">
            <v/>
          </cell>
          <cell r="B13917" t="str">
            <v/>
          </cell>
          <cell r="C13917">
            <v>0</v>
          </cell>
          <cell r="D13917" t="str">
            <v/>
          </cell>
          <cell r="E13917">
            <v>0</v>
          </cell>
          <cell r="F13917">
            <v>0</v>
          </cell>
          <cell r="G13917">
            <v>0</v>
          </cell>
        </row>
        <row r="13918">
          <cell r="A13918" t="str">
            <v/>
          </cell>
          <cell r="B13918" t="str">
            <v/>
          </cell>
          <cell r="C13918">
            <v>0</v>
          </cell>
          <cell r="D13918" t="str">
            <v/>
          </cell>
          <cell r="E13918">
            <v>0</v>
          </cell>
          <cell r="F13918">
            <v>0</v>
          </cell>
          <cell r="G13918">
            <v>0</v>
          </cell>
        </row>
        <row r="13919">
          <cell r="A13919" t="str">
            <v/>
          </cell>
          <cell r="B13919" t="str">
            <v/>
          </cell>
          <cell r="C13919">
            <v>0</v>
          </cell>
          <cell r="D13919" t="str">
            <v/>
          </cell>
          <cell r="E13919">
            <v>0</v>
          </cell>
          <cell r="F13919">
            <v>0</v>
          </cell>
          <cell r="G13919">
            <v>0</v>
          </cell>
        </row>
        <row r="13920">
          <cell r="A13920" t="str">
            <v/>
          </cell>
          <cell r="B13920" t="str">
            <v/>
          </cell>
          <cell r="C13920">
            <v>0</v>
          </cell>
          <cell r="D13920" t="str">
            <v/>
          </cell>
          <cell r="E13920">
            <v>0</v>
          </cell>
          <cell r="F13920">
            <v>0</v>
          </cell>
          <cell r="G13920">
            <v>0</v>
          </cell>
        </row>
        <row r="13921">
          <cell r="A13921" t="str">
            <v/>
          </cell>
          <cell r="B13921" t="str">
            <v/>
          </cell>
          <cell r="C13921">
            <v>0</v>
          </cell>
          <cell r="D13921" t="str">
            <v/>
          </cell>
          <cell r="E13921">
            <v>0</v>
          </cell>
          <cell r="F13921">
            <v>0</v>
          </cell>
          <cell r="G13921">
            <v>0</v>
          </cell>
        </row>
        <row r="13922">
          <cell r="A13922" t="str">
            <v/>
          </cell>
          <cell r="B13922" t="str">
            <v/>
          </cell>
          <cell r="C13922">
            <v>0</v>
          </cell>
          <cell r="D13922" t="str">
            <v/>
          </cell>
          <cell r="E13922">
            <v>0</v>
          </cell>
          <cell r="F13922">
            <v>0</v>
          </cell>
          <cell r="G13922">
            <v>0</v>
          </cell>
        </row>
        <row r="13923">
          <cell r="A13923" t="str">
            <v/>
          </cell>
          <cell r="B13923" t="str">
            <v/>
          </cell>
          <cell r="C13923">
            <v>0</v>
          </cell>
          <cell r="D13923" t="str">
            <v/>
          </cell>
          <cell r="E13923">
            <v>0</v>
          </cell>
          <cell r="F13923">
            <v>0</v>
          </cell>
          <cell r="G13923">
            <v>0</v>
          </cell>
        </row>
        <row r="13924">
          <cell r="A13924" t="str">
            <v/>
          </cell>
          <cell r="B13924" t="str">
            <v/>
          </cell>
          <cell r="C13924">
            <v>0</v>
          </cell>
          <cell r="D13924" t="str">
            <v/>
          </cell>
          <cell r="E13924">
            <v>0</v>
          </cell>
          <cell r="F13924">
            <v>0</v>
          </cell>
          <cell r="G13924">
            <v>0</v>
          </cell>
        </row>
        <row r="13925">
          <cell r="A13925" t="str">
            <v/>
          </cell>
          <cell r="B13925" t="str">
            <v/>
          </cell>
          <cell r="C13925">
            <v>0</v>
          </cell>
          <cell r="D13925" t="str">
            <v/>
          </cell>
          <cell r="E13925">
            <v>0</v>
          </cell>
          <cell r="F13925">
            <v>0</v>
          </cell>
          <cell r="G13925">
            <v>0</v>
          </cell>
        </row>
        <row r="13926">
          <cell r="A13926">
            <v>0</v>
          </cell>
          <cell r="B13926">
            <v>0</v>
          </cell>
          <cell r="C13926">
            <v>0</v>
          </cell>
          <cell r="D13926">
            <v>0</v>
          </cell>
          <cell r="E13926">
            <v>0</v>
          </cell>
          <cell r="F13926" t="str">
            <v>Total A</v>
          </cell>
          <cell r="G13926">
            <v>0</v>
          </cell>
        </row>
        <row r="13927">
          <cell r="A13927">
            <v>0</v>
          </cell>
          <cell r="B13927">
            <v>0</v>
          </cell>
          <cell r="C13927" t="str">
            <v>B - MANO DE OBRA</v>
          </cell>
          <cell r="D13927">
            <v>0</v>
          </cell>
          <cell r="E13927">
            <v>0</v>
          </cell>
          <cell r="F13927">
            <v>0</v>
          </cell>
          <cell r="G13927">
            <v>0</v>
          </cell>
        </row>
        <row r="13928">
          <cell r="A13928" t="str">
            <v/>
          </cell>
          <cell r="B13928">
            <v>0</v>
          </cell>
          <cell r="C13928">
            <v>0</v>
          </cell>
          <cell r="D13928" t="str">
            <v/>
          </cell>
          <cell r="E13928">
            <v>0</v>
          </cell>
          <cell r="F13928">
            <v>0</v>
          </cell>
          <cell r="G13928">
            <v>0</v>
          </cell>
        </row>
        <row r="13929">
          <cell r="A13929" t="str">
            <v/>
          </cell>
          <cell r="B13929">
            <v>0</v>
          </cell>
          <cell r="C13929">
            <v>0</v>
          </cell>
          <cell r="D13929" t="str">
            <v/>
          </cell>
          <cell r="E13929">
            <v>0</v>
          </cell>
          <cell r="F13929">
            <v>0</v>
          </cell>
          <cell r="G13929">
            <v>0</v>
          </cell>
        </row>
        <row r="13930">
          <cell r="A13930" t="str">
            <v/>
          </cell>
          <cell r="B13930">
            <v>0</v>
          </cell>
          <cell r="C13930">
            <v>0</v>
          </cell>
          <cell r="D13930" t="str">
            <v/>
          </cell>
          <cell r="E13930">
            <v>0</v>
          </cell>
          <cell r="F13930">
            <v>0</v>
          </cell>
          <cell r="G13930">
            <v>0</v>
          </cell>
        </row>
        <row r="13931">
          <cell r="A13931" t="str">
            <v/>
          </cell>
          <cell r="B13931">
            <v>0</v>
          </cell>
          <cell r="C13931">
            <v>0</v>
          </cell>
          <cell r="D13931" t="str">
            <v/>
          </cell>
          <cell r="E13931">
            <v>0</v>
          </cell>
          <cell r="F13931">
            <v>0</v>
          </cell>
          <cell r="G13931">
            <v>0</v>
          </cell>
        </row>
        <row r="13932">
          <cell r="A13932" t="str">
            <v/>
          </cell>
          <cell r="B13932">
            <v>0</v>
          </cell>
          <cell r="C13932">
            <v>0</v>
          </cell>
          <cell r="D13932" t="str">
            <v/>
          </cell>
          <cell r="E13932">
            <v>0</v>
          </cell>
          <cell r="F13932">
            <v>0</v>
          </cell>
          <cell r="G13932">
            <v>0</v>
          </cell>
        </row>
        <row r="13933">
          <cell r="A13933" t="str">
            <v/>
          </cell>
          <cell r="B13933">
            <v>0</v>
          </cell>
          <cell r="C13933">
            <v>0</v>
          </cell>
          <cell r="D13933" t="str">
            <v/>
          </cell>
          <cell r="E13933">
            <v>0</v>
          </cell>
          <cell r="F13933">
            <v>0</v>
          </cell>
          <cell r="G13933">
            <v>0</v>
          </cell>
        </row>
        <row r="13934">
          <cell r="A13934" t="str">
            <v/>
          </cell>
          <cell r="B13934">
            <v>0</v>
          </cell>
          <cell r="C13934">
            <v>0</v>
          </cell>
          <cell r="D13934" t="str">
            <v/>
          </cell>
          <cell r="E13934">
            <v>0</v>
          </cell>
          <cell r="F13934">
            <v>0</v>
          </cell>
          <cell r="G13934">
            <v>0</v>
          </cell>
        </row>
        <row r="13935">
          <cell r="A13935" t="str">
            <v/>
          </cell>
          <cell r="B13935">
            <v>0</v>
          </cell>
          <cell r="C13935">
            <v>0</v>
          </cell>
          <cell r="D13935" t="str">
            <v/>
          </cell>
          <cell r="E13935">
            <v>0</v>
          </cell>
          <cell r="F13935">
            <v>0</v>
          </cell>
          <cell r="G13935">
            <v>0</v>
          </cell>
        </row>
        <row r="13936">
          <cell r="A13936">
            <v>0</v>
          </cell>
          <cell r="B13936">
            <v>0</v>
          </cell>
          <cell r="C13936">
            <v>0</v>
          </cell>
          <cell r="D13936">
            <v>0</v>
          </cell>
          <cell r="E13936">
            <v>0</v>
          </cell>
          <cell r="F13936" t="str">
            <v>Total B</v>
          </cell>
          <cell r="G13936">
            <v>0</v>
          </cell>
        </row>
        <row r="13937">
          <cell r="A13937">
            <v>0</v>
          </cell>
          <cell r="B13937">
            <v>0</v>
          </cell>
          <cell r="C13937" t="str">
            <v>C - EQUIPOS</v>
          </cell>
          <cell r="D13937">
            <v>0</v>
          </cell>
          <cell r="E13937">
            <v>0</v>
          </cell>
          <cell r="F13937">
            <v>0</v>
          </cell>
          <cell r="G13937">
            <v>0</v>
          </cell>
        </row>
        <row r="13938">
          <cell r="A13938" t="str">
            <v/>
          </cell>
          <cell r="B13938" t="str">
            <v/>
          </cell>
          <cell r="C13938">
            <v>0</v>
          </cell>
          <cell r="D13938" t="str">
            <v/>
          </cell>
          <cell r="E13938">
            <v>0</v>
          </cell>
          <cell r="F13938">
            <v>0</v>
          </cell>
          <cell r="G13938">
            <v>0</v>
          </cell>
        </row>
        <row r="13939">
          <cell r="A13939" t="str">
            <v/>
          </cell>
          <cell r="B13939" t="str">
            <v/>
          </cell>
          <cell r="C13939">
            <v>0</v>
          </cell>
          <cell r="D13939" t="str">
            <v/>
          </cell>
          <cell r="E13939">
            <v>0</v>
          </cell>
          <cell r="F13939">
            <v>0</v>
          </cell>
          <cell r="G13939">
            <v>0</v>
          </cell>
        </row>
        <row r="13940">
          <cell r="A13940" t="str">
            <v/>
          </cell>
          <cell r="B13940" t="str">
            <v/>
          </cell>
          <cell r="C13940">
            <v>0</v>
          </cell>
          <cell r="D13940" t="str">
            <v/>
          </cell>
          <cell r="E13940">
            <v>0</v>
          </cell>
          <cell r="F13940">
            <v>0</v>
          </cell>
          <cell r="G13940">
            <v>0</v>
          </cell>
        </row>
        <row r="13941">
          <cell r="A13941" t="str">
            <v/>
          </cell>
          <cell r="B13941" t="str">
            <v/>
          </cell>
          <cell r="C13941">
            <v>0</v>
          </cell>
          <cell r="D13941" t="str">
            <v/>
          </cell>
          <cell r="E13941">
            <v>0</v>
          </cell>
          <cell r="F13941">
            <v>0</v>
          </cell>
          <cell r="G13941">
            <v>0</v>
          </cell>
        </row>
        <row r="13942">
          <cell r="A13942" t="str">
            <v/>
          </cell>
          <cell r="B13942" t="str">
            <v/>
          </cell>
          <cell r="C13942">
            <v>0</v>
          </cell>
          <cell r="D13942" t="str">
            <v/>
          </cell>
          <cell r="E13942">
            <v>0</v>
          </cell>
          <cell r="F13942">
            <v>0</v>
          </cell>
          <cell r="G13942">
            <v>0</v>
          </cell>
        </row>
        <row r="13943">
          <cell r="A13943" t="str">
            <v/>
          </cell>
          <cell r="B13943" t="str">
            <v/>
          </cell>
          <cell r="C13943">
            <v>0</v>
          </cell>
          <cell r="D13943" t="str">
            <v/>
          </cell>
          <cell r="E13943">
            <v>0</v>
          </cell>
          <cell r="F13943">
            <v>0</v>
          </cell>
          <cell r="G13943">
            <v>0</v>
          </cell>
        </row>
        <row r="13944">
          <cell r="A13944" t="str">
            <v/>
          </cell>
          <cell r="B13944" t="str">
            <v/>
          </cell>
          <cell r="C13944">
            <v>0</v>
          </cell>
          <cell r="D13944" t="str">
            <v/>
          </cell>
          <cell r="E13944">
            <v>0</v>
          </cell>
          <cell r="F13944">
            <v>0</v>
          </cell>
          <cell r="G13944">
            <v>0</v>
          </cell>
        </row>
        <row r="13945">
          <cell r="A13945" t="str">
            <v/>
          </cell>
          <cell r="B13945" t="str">
            <v/>
          </cell>
          <cell r="C13945">
            <v>0</v>
          </cell>
          <cell r="D13945" t="str">
            <v/>
          </cell>
          <cell r="E13945">
            <v>0</v>
          </cell>
          <cell r="F13945">
            <v>0</v>
          </cell>
          <cell r="G13945">
            <v>0</v>
          </cell>
        </row>
        <row r="13946">
          <cell r="A13946" t="str">
            <v/>
          </cell>
          <cell r="B13946" t="str">
            <v/>
          </cell>
          <cell r="C13946">
            <v>0</v>
          </cell>
          <cell r="D13946" t="str">
            <v/>
          </cell>
          <cell r="E13946">
            <v>0</v>
          </cell>
          <cell r="F13946">
            <v>0</v>
          </cell>
          <cell r="G13946">
            <v>0</v>
          </cell>
        </row>
        <row r="13947">
          <cell r="A13947">
            <v>0</v>
          </cell>
          <cell r="B13947">
            <v>0</v>
          </cell>
          <cell r="C13947">
            <v>0</v>
          </cell>
          <cell r="D13947">
            <v>0</v>
          </cell>
          <cell r="E13947">
            <v>0</v>
          </cell>
          <cell r="F13947" t="str">
            <v>Total C</v>
          </cell>
          <cell r="G13947">
            <v>0</v>
          </cell>
        </row>
        <row r="13948">
          <cell r="A13948">
            <v>0</v>
          </cell>
          <cell r="B13948">
            <v>0</v>
          </cell>
          <cell r="C13948">
            <v>0</v>
          </cell>
          <cell r="D13948">
            <v>0</v>
          </cell>
          <cell r="E13948">
            <v>0</v>
          </cell>
          <cell r="F13948">
            <v>0</v>
          </cell>
          <cell r="G13948">
            <v>0</v>
          </cell>
        </row>
        <row r="13949">
          <cell r="A13949" t="str">
            <v/>
          </cell>
          <cell r="B13949" t="str">
            <v/>
          </cell>
          <cell r="C13949">
            <v>0</v>
          </cell>
          <cell r="D13949" t="str">
            <v>Costo  Neto</v>
          </cell>
          <cell r="E13949">
            <v>0</v>
          </cell>
          <cell r="F13949" t="str">
            <v>Total D=A+B+C</v>
          </cell>
          <cell r="G13949">
            <v>0</v>
          </cell>
        </row>
        <row r="13951">
          <cell r="A13951" t="str">
            <v>ANALISIS DE PRECIOS</v>
          </cell>
          <cell r="B13951">
            <v>0</v>
          </cell>
          <cell r="C13951">
            <v>0</v>
          </cell>
          <cell r="D13951">
            <v>0</v>
          </cell>
          <cell r="E13951">
            <v>0</v>
          </cell>
          <cell r="F13951">
            <v>0</v>
          </cell>
          <cell r="G13951">
            <v>0</v>
          </cell>
        </row>
        <row r="13952">
          <cell r="A13952" t="str">
            <v>COMITENTE:</v>
          </cell>
          <cell r="B13952" t="str">
            <v>DIRECCIÓN DE ARQUITECTURA</v>
          </cell>
          <cell r="C13952">
            <v>0</v>
          </cell>
          <cell r="D13952">
            <v>0</v>
          </cell>
          <cell r="E13952">
            <v>0</v>
          </cell>
          <cell r="F13952">
            <v>0</v>
          </cell>
          <cell r="G13952">
            <v>0</v>
          </cell>
        </row>
        <row r="13953">
          <cell r="A13953" t="str">
            <v>CONTRATISTA:</v>
          </cell>
          <cell r="B13953" t="str">
            <v>FUNCIONALES SIGOP</v>
          </cell>
          <cell r="C13953">
            <v>0</v>
          </cell>
          <cell r="D13953">
            <v>0</v>
          </cell>
          <cell r="E13953">
            <v>0</v>
          </cell>
          <cell r="F13953">
            <v>0</v>
          </cell>
          <cell r="G13953">
            <v>0</v>
          </cell>
        </row>
        <row r="13954">
          <cell r="A13954" t="str">
            <v>OBRA:</v>
          </cell>
          <cell r="B13954" t="str">
            <v>PRUEBA PLANILLA DE MEDICION</v>
          </cell>
          <cell r="C13954">
            <v>0</v>
          </cell>
          <cell r="D13954">
            <v>0</v>
          </cell>
          <cell r="E13954">
            <v>0</v>
          </cell>
          <cell r="F13954" t="str">
            <v>PRECIOS A:</v>
          </cell>
          <cell r="G13954">
            <v>0</v>
          </cell>
        </row>
        <row r="13955">
          <cell r="A13955" t="str">
            <v>UBICACIÓN:</v>
          </cell>
          <cell r="B13955" t="str">
            <v>CENTRO CIVICO</v>
          </cell>
          <cell r="C13955">
            <v>0</v>
          </cell>
          <cell r="D13955">
            <v>0</v>
          </cell>
          <cell r="E13955">
            <v>0</v>
          </cell>
          <cell r="F13955">
            <v>0</v>
          </cell>
          <cell r="G13955">
            <v>0</v>
          </cell>
        </row>
        <row r="13956">
          <cell r="A13956" t="str">
            <v>RUBRO:</v>
          </cell>
          <cell r="B13956" t="str">
            <v/>
          </cell>
          <cell r="C13956" t="str">
            <v/>
          </cell>
          <cell r="D13956">
            <v>0</v>
          </cell>
          <cell r="E13956">
            <v>0</v>
          </cell>
          <cell r="F13956">
            <v>0</v>
          </cell>
          <cell r="G13956">
            <v>0</v>
          </cell>
        </row>
        <row r="13957">
          <cell r="A13957" t="str">
            <v>ITEM:</v>
          </cell>
          <cell r="B13957" t="str">
            <v/>
          </cell>
          <cell r="C13957" t="str">
            <v/>
          </cell>
          <cell r="D13957">
            <v>0</v>
          </cell>
          <cell r="E13957">
            <v>0</v>
          </cell>
          <cell r="F13957" t="str">
            <v>UNIDAD:</v>
          </cell>
          <cell r="G13957" t="str">
            <v/>
          </cell>
        </row>
        <row r="13958">
          <cell r="A13958">
            <v>0</v>
          </cell>
          <cell r="B13958">
            <v>0</v>
          </cell>
          <cell r="C13958">
            <v>0</v>
          </cell>
          <cell r="D13958">
            <v>0</v>
          </cell>
          <cell r="E13958">
            <v>0</v>
          </cell>
          <cell r="F13958">
            <v>0</v>
          </cell>
          <cell r="G13958">
            <v>0</v>
          </cell>
        </row>
        <row r="13959">
          <cell r="A13959" t="str">
            <v>DATOS REDETERMINACION</v>
          </cell>
          <cell r="B13959">
            <v>0</v>
          </cell>
          <cell r="C13959" t="str">
            <v>DESIGNACION</v>
          </cell>
          <cell r="D13959" t="str">
            <v>U</v>
          </cell>
          <cell r="E13959" t="str">
            <v>Cantidad</v>
          </cell>
          <cell r="F13959" t="str">
            <v>$ Unitarios</v>
          </cell>
          <cell r="G13959" t="str">
            <v>$ Parcial</v>
          </cell>
        </row>
        <row r="13960">
          <cell r="A13960" t="str">
            <v>CÓDIGO</v>
          </cell>
          <cell r="B13960" t="str">
            <v>DESCRIPCIÓN</v>
          </cell>
          <cell r="C13960">
            <v>0</v>
          </cell>
          <cell r="D13960">
            <v>0</v>
          </cell>
          <cell r="E13960">
            <v>0</v>
          </cell>
          <cell r="F13960">
            <v>0</v>
          </cell>
          <cell r="G13960">
            <v>0</v>
          </cell>
        </row>
        <row r="13961">
          <cell r="A13961">
            <v>0</v>
          </cell>
          <cell r="B13961">
            <v>0</v>
          </cell>
          <cell r="C13961" t="str">
            <v>A - MATERIALES</v>
          </cell>
          <cell r="D13961">
            <v>0</v>
          </cell>
          <cell r="E13961">
            <v>0</v>
          </cell>
          <cell r="F13961">
            <v>0</v>
          </cell>
          <cell r="G13961">
            <v>0</v>
          </cell>
        </row>
        <row r="13962">
          <cell r="A13962" t="str">
            <v/>
          </cell>
          <cell r="B13962" t="str">
            <v/>
          </cell>
          <cell r="C13962">
            <v>0</v>
          </cell>
          <cell r="D13962" t="str">
            <v/>
          </cell>
          <cell r="E13962">
            <v>0</v>
          </cell>
          <cell r="F13962">
            <v>0</v>
          </cell>
          <cell r="G13962">
            <v>0</v>
          </cell>
        </row>
        <row r="13963">
          <cell r="A13963" t="str">
            <v/>
          </cell>
          <cell r="B13963" t="str">
            <v/>
          </cell>
          <cell r="C13963">
            <v>0</v>
          </cell>
          <cell r="D13963" t="str">
            <v/>
          </cell>
          <cell r="E13963">
            <v>0</v>
          </cell>
          <cell r="F13963">
            <v>0</v>
          </cell>
          <cell r="G13963">
            <v>0</v>
          </cell>
        </row>
        <row r="13964">
          <cell r="A13964" t="str">
            <v/>
          </cell>
          <cell r="B13964" t="str">
            <v/>
          </cell>
          <cell r="C13964">
            <v>0</v>
          </cell>
          <cell r="D13964" t="str">
            <v/>
          </cell>
          <cell r="E13964">
            <v>0</v>
          </cell>
          <cell r="F13964">
            <v>0</v>
          </cell>
          <cell r="G13964">
            <v>0</v>
          </cell>
        </row>
        <row r="13965">
          <cell r="A13965" t="str">
            <v/>
          </cell>
          <cell r="B13965" t="str">
            <v/>
          </cell>
          <cell r="C13965">
            <v>0</v>
          </cell>
          <cell r="D13965" t="str">
            <v/>
          </cell>
          <cell r="E13965">
            <v>0</v>
          </cell>
          <cell r="F13965">
            <v>0</v>
          </cell>
          <cell r="G13965">
            <v>0</v>
          </cell>
        </row>
        <row r="13966">
          <cell r="A13966" t="str">
            <v/>
          </cell>
          <cell r="B13966" t="str">
            <v/>
          </cell>
          <cell r="C13966">
            <v>0</v>
          </cell>
          <cell r="D13966" t="str">
            <v/>
          </cell>
          <cell r="E13966">
            <v>0</v>
          </cell>
          <cell r="F13966">
            <v>0</v>
          </cell>
          <cell r="G13966">
            <v>0</v>
          </cell>
        </row>
        <row r="13967">
          <cell r="A13967" t="str">
            <v/>
          </cell>
          <cell r="B13967" t="str">
            <v/>
          </cell>
          <cell r="C13967">
            <v>0</v>
          </cell>
          <cell r="D13967" t="str">
            <v/>
          </cell>
          <cell r="E13967">
            <v>0</v>
          </cell>
          <cell r="F13967">
            <v>0</v>
          </cell>
          <cell r="G13967">
            <v>0</v>
          </cell>
        </row>
        <row r="13968">
          <cell r="A13968" t="str">
            <v/>
          </cell>
          <cell r="B13968" t="str">
            <v/>
          </cell>
          <cell r="C13968">
            <v>0</v>
          </cell>
          <cell r="D13968" t="str">
            <v/>
          </cell>
          <cell r="E13968">
            <v>0</v>
          </cell>
          <cell r="F13968">
            <v>0</v>
          </cell>
          <cell r="G13968">
            <v>0</v>
          </cell>
        </row>
        <row r="13969">
          <cell r="A13969" t="str">
            <v/>
          </cell>
          <cell r="B13969" t="str">
            <v/>
          </cell>
          <cell r="C13969">
            <v>0</v>
          </cell>
          <cell r="D13969" t="str">
            <v/>
          </cell>
          <cell r="E13969">
            <v>0</v>
          </cell>
          <cell r="F13969">
            <v>0</v>
          </cell>
          <cell r="G13969">
            <v>0</v>
          </cell>
        </row>
        <row r="13970">
          <cell r="A13970" t="str">
            <v/>
          </cell>
          <cell r="B13970" t="str">
            <v/>
          </cell>
          <cell r="C13970">
            <v>0</v>
          </cell>
          <cell r="D13970" t="str">
            <v/>
          </cell>
          <cell r="E13970">
            <v>0</v>
          </cell>
          <cell r="F13970">
            <v>0</v>
          </cell>
          <cell r="G13970">
            <v>0</v>
          </cell>
        </row>
        <row r="13971">
          <cell r="A13971" t="str">
            <v/>
          </cell>
          <cell r="B13971" t="str">
            <v/>
          </cell>
          <cell r="C13971">
            <v>0</v>
          </cell>
          <cell r="D13971" t="str">
            <v/>
          </cell>
          <cell r="E13971">
            <v>0</v>
          </cell>
          <cell r="F13971">
            <v>0</v>
          </cell>
          <cell r="G13971">
            <v>0</v>
          </cell>
        </row>
        <row r="13972">
          <cell r="A13972" t="str">
            <v/>
          </cell>
          <cell r="B13972" t="str">
            <v/>
          </cell>
          <cell r="C13972">
            <v>0</v>
          </cell>
          <cell r="D13972" t="str">
            <v/>
          </cell>
          <cell r="E13972">
            <v>0</v>
          </cell>
          <cell r="F13972">
            <v>0</v>
          </cell>
          <cell r="G13972">
            <v>0</v>
          </cell>
        </row>
        <row r="13973">
          <cell r="A13973" t="str">
            <v/>
          </cell>
          <cell r="B13973" t="str">
            <v/>
          </cell>
          <cell r="C13973">
            <v>0</v>
          </cell>
          <cell r="D13973" t="str">
            <v/>
          </cell>
          <cell r="E13973">
            <v>0</v>
          </cell>
          <cell r="F13973">
            <v>0</v>
          </cell>
          <cell r="G13973">
            <v>0</v>
          </cell>
        </row>
        <row r="13974">
          <cell r="A13974" t="str">
            <v/>
          </cell>
          <cell r="B13974" t="str">
            <v/>
          </cell>
          <cell r="C13974">
            <v>0</v>
          </cell>
          <cell r="D13974" t="str">
            <v/>
          </cell>
          <cell r="E13974">
            <v>0</v>
          </cell>
          <cell r="F13974">
            <v>0</v>
          </cell>
          <cell r="G13974">
            <v>0</v>
          </cell>
        </row>
        <row r="13975">
          <cell r="A13975" t="str">
            <v/>
          </cell>
          <cell r="B13975" t="str">
            <v/>
          </cell>
          <cell r="C13975">
            <v>0</v>
          </cell>
          <cell r="D13975" t="str">
            <v/>
          </cell>
          <cell r="E13975">
            <v>0</v>
          </cell>
          <cell r="F13975">
            <v>0</v>
          </cell>
          <cell r="G13975">
            <v>0</v>
          </cell>
        </row>
        <row r="13976">
          <cell r="A13976">
            <v>0</v>
          </cell>
          <cell r="B13976">
            <v>0</v>
          </cell>
          <cell r="C13976">
            <v>0</v>
          </cell>
          <cell r="D13976">
            <v>0</v>
          </cell>
          <cell r="E13976">
            <v>0</v>
          </cell>
          <cell r="F13976" t="str">
            <v>Total A</v>
          </cell>
          <cell r="G13976">
            <v>0</v>
          </cell>
        </row>
        <row r="13977">
          <cell r="A13977">
            <v>0</v>
          </cell>
          <cell r="B13977">
            <v>0</v>
          </cell>
          <cell r="C13977" t="str">
            <v>B - MANO DE OBRA</v>
          </cell>
          <cell r="D13977">
            <v>0</v>
          </cell>
          <cell r="E13977">
            <v>0</v>
          </cell>
          <cell r="F13977">
            <v>0</v>
          </cell>
          <cell r="G13977">
            <v>0</v>
          </cell>
        </row>
        <row r="13978">
          <cell r="A13978" t="str">
            <v/>
          </cell>
          <cell r="B13978">
            <v>0</v>
          </cell>
          <cell r="C13978">
            <v>0</v>
          </cell>
          <cell r="D13978" t="str">
            <v/>
          </cell>
          <cell r="E13978">
            <v>0</v>
          </cell>
          <cell r="F13978">
            <v>0</v>
          </cell>
          <cell r="G13978">
            <v>0</v>
          </cell>
        </row>
        <row r="13979">
          <cell r="A13979" t="str">
            <v/>
          </cell>
          <cell r="B13979">
            <v>0</v>
          </cell>
          <cell r="C13979">
            <v>0</v>
          </cell>
          <cell r="D13979" t="str">
            <v/>
          </cell>
          <cell r="E13979">
            <v>0</v>
          </cell>
          <cell r="F13979">
            <v>0</v>
          </cell>
          <cell r="G13979">
            <v>0</v>
          </cell>
        </row>
        <row r="13980">
          <cell r="A13980" t="str">
            <v/>
          </cell>
          <cell r="B13980">
            <v>0</v>
          </cell>
          <cell r="C13980">
            <v>0</v>
          </cell>
          <cell r="D13980" t="str">
            <v/>
          </cell>
          <cell r="E13980">
            <v>0</v>
          </cell>
          <cell r="F13980">
            <v>0</v>
          </cell>
          <cell r="G13980">
            <v>0</v>
          </cell>
        </row>
        <row r="13981">
          <cell r="A13981" t="str">
            <v/>
          </cell>
          <cell r="B13981">
            <v>0</v>
          </cell>
          <cell r="C13981">
            <v>0</v>
          </cell>
          <cell r="D13981" t="str">
            <v/>
          </cell>
          <cell r="E13981">
            <v>0</v>
          </cell>
          <cell r="F13981">
            <v>0</v>
          </cell>
          <cell r="G13981">
            <v>0</v>
          </cell>
        </row>
        <row r="13982">
          <cell r="A13982" t="str">
            <v/>
          </cell>
          <cell r="B13982">
            <v>0</v>
          </cell>
          <cell r="C13982">
            <v>0</v>
          </cell>
          <cell r="D13982" t="str">
            <v/>
          </cell>
          <cell r="E13982">
            <v>0</v>
          </cell>
          <cell r="F13982">
            <v>0</v>
          </cell>
          <cell r="G13982">
            <v>0</v>
          </cell>
        </row>
        <row r="13983">
          <cell r="A13983" t="str">
            <v/>
          </cell>
          <cell r="B13983">
            <v>0</v>
          </cell>
          <cell r="C13983">
            <v>0</v>
          </cell>
          <cell r="D13983" t="str">
            <v/>
          </cell>
          <cell r="E13983">
            <v>0</v>
          </cell>
          <cell r="F13983">
            <v>0</v>
          </cell>
          <cell r="G13983">
            <v>0</v>
          </cell>
        </row>
        <row r="13984">
          <cell r="A13984" t="str">
            <v/>
          </cell>
          <cell r="B13984">
            <v>0</v>
          </cell>
          <cell r="C13984">
            <v>0</v>
          </cell>
          <cell r="D13984" t="str">
            <v/>
          </cell>
          <cell r="E13984">
            <v>0</v>
          </cell>
          <cell r="F13984">
            <v>0</v>
          </cell>
          <cell r="G13984">
            <v>0</v>
          </cell>
        </row>
        <row r="13985">
          <cell r="A13985" t="str">
            <v/>
          </cell>
          <cell r="B13985">
            <v>0</v>
          </cell>
          <cell r="C13985">
            <v>0</v>
          </cell>
          <cell r="D13985" t="str">
            <v/>
          </cell>
          <cell r="E13985">
            <v>0</v>
          </cell>
          <cell r="F13985">
            <v>0</v>
          </cell>
          <cell r="G13985">
            <v>0</v>
          </cell>
        </row>
        <row r="13986">
          <cell r="A13986">
            <v>0</v>
          </cell>
          <cell r="B13986">
            <v>0</v>
          </cell>
          <cell r="C13986">
            <v>0</v>
          </cell>
          <cell r="D13986">
            <v>0</v>
          </cell>
          <cell r="E13986">
            <v>0</v>
          </cell>
          <cell r="F13986" t="str">
            <v>Total B</v>
          </cell>
          <cell r="G13986">
            <v>0</v>
          </cell>
        </row>
        <row r="13987">
          <cell r="A13987">
            <v>0</v>
          </cell>
          <cell r="B13987">
            <v>0</v>
          </cell>
          <cell r="C13987" t="str">
            <v>C - EQUIPOS</v>
          </cell>
          <cell r="D13987">
            <v>0</v>
          </cell>
          <cell r="E13987">
            <v>0</v>
          </cell>
          <cell r="F13987">
            <v>0</v>
          </cell>
          <cell r="G13987">
            <v>0</v>
          </cell>
        </row>
        <row r="13988">
          <cell r="A13988" t="str">
            <v/>
          </cell>
          <cell r="B13988" t="str">
            <v/>
          </cell>
          <cell r="C13988">
            <v>0</v>
          </cell>
          <cell r="D13988" t="str">
            <v/>
          </cell>
          <cell r="E13988">
            <v>0</v>
          </cell>
          <cell r="F13988">
            <v>0</v>
          </cell>
          <cell r="G13988">
            <v>0</v>
          </cell>
        </row>
        <row r="13989">
          <cell r="A13989" t="str">
            <v/>
          </cell>
          <cell r="B13989" t="str">
            <v/>
          </cell>
          <cell r="C13989">
            <v>0</v>
          </cell>
          <cell r="D13989" t="str">
            <v/>
          </cell>
          <cell r="E13989">
            <v>0</v>
          </cell>
          <cell r="F13989">
            <v>0</v>
          </cell>
          <cell r="G13989">
            <v>0</v>
          </cell>
        </row>
        <row r="13990">
          <cell r="A13990" t="str">
            <v/>
          </cell>
          <cell r="B13990" t="str">
            <v/>
          </cell>
          <cell r="C13990">
            <v>0</v>
          </cell>
          <cell r="D13990" t="str">
            <v/>
          </cell>
          <cell r="E13990">
            <v>0</v>
          </cell>
          <cell r="F13990">
            <v>0</v>
          </cell>
          <cell r="G13990">
            <v>0</v>
          </cell>
        </row>
        <row r="13991">
          <cell r="A13991" t="str">
            <v/>
          </cell>
          <cell r="B13991" t="str">
            <v/>
          </cell>
          <cell r="C13991">
            <v>0</v>
          </cell>
          <cell r="D13991" t="str">
            <v/>
          </cell>
          <cell r="E13991">
            <v>0</v>
          </cell>
          <cell r="F13991">
            <v>0</v>
          </cell>
          <cell r="G13991">
            <v>0</v>
          </cell>
        </row>
        <row r="13992">
          <cell r="A13992" t="str">
            <v/>
          </cell>
          <cell r="B13992" t="str">
            <v/>
          </cell>
          <cell r="C13992">
            <v>0</v>
          </cell>
          <cell r="D13992" t="str">
            <v/>
          </cell>
          <cell r="E13992">
            <v>0</v>
          </cell>
          <cell r="F13992">
            <v>0</v>
          </cell>
          <cell r="G13992">
            <v>0</v>
          </cell>
        </row>
        <row r="13993">
          <cell r="A13993" t="str">
            <v/>
          </cell>
          <cell r="B13993" t="str">
            <v/>
          </cell>
          <cell r="C13993">
            <v>0</v>
          </cell>
          <cell r="D13993" t="str">
            <v/>
          </cell>
          <cell r="E13993">
            <v>0</v>
          </cell>
          <cell r="F13993">
            <v>0</v>
          </cell>
          <cell r="G13993">
            <v>0</v>
          </cell>
        </row>
        <row r="13994">
          <cell r="A13994" t="str">
            <v/>
          </cell>
          <cell r="B13994" t="str">
            <v/>
          </cell>
          <cell r="C13994">
            <v>0</v>
          </cell>
          <cell r="D13994" t="str">
            <v/>
          </cell>
          <cell r="E13994">
            <v>0</v>
          </cell>
          <cell r="F13994">
            <v>0</v>
          </cell>
          <cell r="G13994">
            <v>0</v>
          </cell>
        </row>
        <row r="13995">
          <cell r="A13995" t="str">
            <v/>
          </cell>
          <cell r="B13995" t="str">
            <v/>
          </cell>
          <cell r="C13995">
            <v>0</v>
          </cell>
          <cell r="D13995" t="str">
            <v/>
          </cell>
          <cell r="E13995">
            <v>0</v>
          </cell>
          <cell r="F13995">
            <v>0</v>
          </cell>
          <cell r="G13995">
            <v>0</v>
          </cell>
        </row>
        <row r="13996">
          <cell r="A13996" t="str">
            <v/>
          </cell>
          <cell r="B13996" t="str">
            <v/>
          </cell>
          <cell r="C13996">
            <v>0</v>
          </cell>
          <cell r="D13996" t="str">
            <v/>
          </cell>
          <cell r="E13996">
            <v>0</v>
          </cell>
          <cell r="F13996">
            <v>0</v>
          </cell>
          <cell r="G13996">
            <v>0</v>
          </cell>
        </row>
        <row r="13997">
          <cell r="A13997">
            <v>0</v>
          </cell>
          <cell r="B13997">
            <v>0</v>
          </cell>
          <cell r="C13997">
            <v>0</v>
          </cell>
          <cell r="D13997">
            <v>0</v>
          </cell>
          <cell r="E13997">
            <v>0</v>
          </cell>
          <cell r="F13997" t="str">
            <v>Total C</v>
          </cell>
          <cell r="G13997">
            <v>0</v>
          </cell>
        </row>
        <row r="13998">
          <cell r="A13998">
            <v>0</v>
          </cell>
          <cell r="B13998">
            <v>0</v>
          </cell>
          <cell r="C13998">
            <v>0</v>
          </cell>
          <cell r="D13998">
            <v>0</v>
          </cell>
          <cell r="E13998">
            <v>0</v>
          </cell>
          <cell r="F13998">
            <v>0</v>
          </cell>
          <cell r="G13998">
            <v>0</v>
          </cell>
        </row>
        <row r="13999">
          <cell r="A13999" t="str">
            <v/>
          </cell>
          <cell r="B13999" t="str">
            <v/>
          </cell>
          <cell r="C13999">
            <v>0</v>
          </cell>
          <cell r="D13999" t="str">
            <v>Costo  Neto</v>
          </cell>
          <cell r="E13999">
            <v>0</v>
          </cell>
          <cell r="F13999" t="str">
            <v>Total D=A+B+C</v>
          </cell>
          <cell r="G13999">
            <v>0</v>
          </cell>
        </row>
        <row r="14001">
          <cell r="A14001" t="str">
            <v>ANALISIS DE PRECIOS</v>
          </cell>
          <cell r="B14001">
            <v>0</v>
          </cell>
          <cell r="C14001">
            <v>0</v>
          </cell>
          <cell r="D14001">
            <v>0</v>
          </cell>
          <cell r="E14001">
            <v>0</v>
          </cell>
          <cell r="F14001">
            <v>0</v>
          </cell>
          <cell r="G14001">
            <v>0</v>
          </cell>
        </row>
        <row r="14002">
          <cell r="A14002" t="str">
            <v>COMITENTE:</v>
          </cell>
          <cell r="B14002" t="str">
            <v>DIRECCIÓN DE ARQUITECTURA</v>
          </cell>
          <cell r="C14002">
            <v>0</v>
          </cell>
          <cell r="D14002">
            <v>0</v>
          </cell>
          <cell r="E14002">
            <v>0</v>
          </cell>
          <cell r="F14002">
            <v>0</v>
          </cell>
          <cell r="G14002">
            <v>0</v>
          </cell>
        </row>
        <row r="14003">
          <cell r="A14003" t="str">
            <v>CONTRATISTA:</v>
          </cell>
          <cell r="B14003" t="str">
            <v>FUNCIONALES SIGOP</v>
          </cell>
          <cell r="C14003">
            <v>0</v>
          </cell>
          <cell r="D14003">
            <v>0</v>
          </cell>
          <cell r="E14003">
            <v>0</v>
          </cell>
          <cell r="F14003">
            <v>0</v>
          </cell>
          <cell r="G14003">
            <v>0</v>
          </cell>
        </row>
        <row r="14004">
          <cell r="A14004" t="str">
            <v>OBRA:</v>
          </cell>
          <cell r="B14004" t="str">
            <v>PRUEBA PLANILLA DE MEDICION</v>
          </cell>
          <cell r="C14004">
            <v>0</v>
          </cell>
          <cell r="D14004">
            <v>0</v>
          </cell>
          <cell r="E14004">
            <v>0</v>
          </cell>
          <cell r="F14004" t="str">
            <v>PRECIOS A:</v>
          </cell>
          <cell r="G14004">
            <v>0</v>
          </cell>
        </row>
        <row r="14005">
          <cell r="A14005" t="str">
            <v>UBICACIÓN:</v>
          </cell>
          <cell r="B14005" t="str">
            <v>CENTRO CIVICO</v>
          </cell>
          <cell r="C14005">
            <v>0</v>
          </cell>
          <cell r="D14005">
            <v>0</v>
          </cell>
          <cell r="E14005">
            <v>0</v>
          </cell>
          <cell r="F14005">
            <v>0</v>
          </cell>
          <cell r="G14005">
            <v>0</v>
          </cell>
        </row>
        <row r="14006">
          <cell r="A14006" t="str">
            <v>RUBRO:</v>
          </cell>
          <cell r="B14006" t="str">
            <v/>
          </cell>
          <cell r="C14006" t="str">
            <v/>
          </cell>
          <cell r="D14006">
            <v>0</v>
          </cell>
          <cell r="E14006">
            <v>0</v>
          </cell>
          <cell r="F14006">
            <v>0</v>
          </cell>
          <cell r="G14006">
            <v>0</v>
          </cell>
        </row>
        <row r="14007">
          <cell r="A14007" t="str">
            <v>ITEM:</v>
          </cell>
          <cell r="B14007" t="str">
            <v/>
          </cell>
          <cell r="C14007" t="str">
            <v/>
          </cell>
          <cell r="D14007">
            <v>0</v>
          </cell>
          <cell r="E14007">
            <v>0</v>
          </cell>
          <cell r="F14007" t="str">
            <v>UNIDAD:</v>
          </cell>
          <cell r="G14007" t="str">
            <v/>
          </cell>
        </row>
        <row r="14008">
          <cell r="A14008">
            <v>0</v>
          </cell>
          <cell r="B14008">
            <v>0</v>
          </cell>
          <cell r="C14008">
            <v>0</v>
          </cell>
          <cell r="D14008">
            <v>0</v>
          </cell>
          <cell r="E14008">
            <v>0</v>
          </cell>
          <cell r="F14008">
            <v>0</v>
          </cell>
          <cell r="G14008">
            <v>0</v>
          </cell>
        </row>
        <row r="14009">
          <cell r="A14009" t="str">
            <v>DATOS REDETERMINACION</v>
          </cell>
          <cell r="B14009">
            <v>0</v>
          </cell>
          <cell r="C14009" t="str">
            <v>DESIGNACION</v>
          </cell>
          <cell r="D14009" t="str">
            <v>U</v>
          </cell>
          <cell r="E14009" t="str">
            <v>Cantidad</v>
          </cell>
          <cell r="F14009" t="str">
            <v>$ Unitarios</v>
          </cell>
          <cell r="G14009" t="str">
            <v>$ Parcial</v>
          </cell>
        </row>
        <row r="14010">
          <cell r="A14010" t="str">
            <v>CÓDIGO</v>
          </cell>
          <cell r="B14010" t="str">
            <v>DESCRIPCIÓN</v>
          </cell>
          <cell r="C14010">
            <v>0</v>
          </cell>
          <cell r="D14010">
            <v>0</v>
          </cell>
          <cell r="E14010">
            <v>0</v>
          </cell>
          <cell r="F14010">
            <v>0</v>
          </cell>
          <cell r="G14010">
            <v>0</v>
          </cell>
        </row>
        <row r="14011">
          <cell r="A14011">
            <v>0</v>
          </cell>
          <cell r="B14011">
            <v>0</v>
          </cell>
          <cell r="C14011" t="str">
            <v>A - MATERIALES</v>
          </cell>
          <cell r="D14011">
            <v>0</v>
          </cell>
          <cell r="E14011">
            <v>0</v>
          </cell>
          <cell r="F14011">
            <v>0</v>
          </cell>
          <cell r="G14011">
            <v>0</v>
          </cell>
        </row>
        <row r="14012">
          <cell r="A14012" t="str">
            <v/>
          </cell>
          <cell r="B14012" t="str">
            <v/>
          </cell>
          <cell r="C14012">
            <v>0</v>
          </cell>
          <cell r="D14012" t="str">
            <v/>
          </cell>
          <cell r="E14012">
            <v>0</v>
          </cell>
          <cell r="F14012">
            <v>0</v>
          </cell>
          <cell r="G14012">
            <v>0</v>
          </cell>
        </row>
        <row r="14013">
          <cell r="A14013" t="str">
            <v/>
          </cell>
          <cell r="B14013" t="str">
            <v/>
          </cell>
          <cell r="C14013">
            <v>0</v>
          </cell>
          <cell r="D14013" t="str">
            <v/>
          </cell>
          <cell r="E14013">
            <v>0</v>
          </cell>
          <cell r="F14013">
            <v>0</v>
          </cell>
          <cell r="G14013">
            <v>0</v>
          </cell>
        </row>
        <row r="14014">
          <cell r="A14014" t="str">
            <v/>
          </cell>
          <cell r="B14014" t="str">
            <v/>
          </cell>
          <cell r="C14014">
            <v>0</v>
          </cell>
          <cell r="D14014" t="str">
            <v/>
          </cell>
          <cell r="E14014">
            <v>0</v>
          </cell>
          <cell r="F14014">
            <v>0</v>
          </cell>
          <cell r="G14014">
            <v>0</v>
          </cell>
        </row>
        <row r="14015">
          <cell r="A14015" t="str">
            <v/>
          </cell>
          <cell r="B14015" t="str">
            <v/>
          </cell>
          <cell r="C14015">
            <v>0</v>
          </cell>
          <cell r="D14015" t="str">
            <v/>
          </cell>
          <cell r="E14015">
            <v>0</v>
          </cell>
          <cell r="F14015">
            <v>0</v>
          </cell>
          <cell r="G14015">
            <v>0</v>
          </cell>
        </row>
        <row r="14016">
          <cell r="A14016" t="str">
            <v/>
          </cell>
          <cell r="B14016" t="str">
            <v/>
          </cell>
          <cell r="C14016">
            <v>0</v>
          </cell>
          <cell r="D14016" t="str">
            <v/>
          </cell>
          <cell r="E14016">
            <v>0</v>
          </cell>
          <cell r="F14016">
            <v>0</v>
          </cell>
          <cell r="G14016">
            <v>0</v>
          </cell>
        </row>
        <row r="14017">
          <cell r="A14017" t="str">
            <v/>
          </cell>
          <cell r="B14017" t="str">
            <v/>
          </cell>
          <cell r="C14017">
            <v>0</v>
          </cell>
          <cell r="D14017" t="str">
            <v/>
          </cell>
          <cell r="E14017">
            <v>0</v>
          </cell>
          <cell r="F14017">
            <v>0</v>
          </cell>
          <cell r="G14017">
            <v>0</v>
          </cell>
        </row>
        <row r="14018">
          <cell r="A14018" t="str">
            <v/>
          </cell>
          <cell r="B14018" t="str">
            <v/>
          </cell>
          <cell r="C14018">
            <v>0</v>
          </cell>
          <cell r="D14018" t="str">
            <v/>
          </cell>
          <cell r="E14018">
            <v>0</v>
          </cell>
          <cell r="F14018">
            <v>0</v>
          </cell>
          <cell r="G14018">
            <v>0</v>
          </cell>
        </row>
        <row r="14019">
          <cell r="A14019" t="str">
            <v/>
          </cell>
          <cell r="B14019" t="str">
            <v/>
          </cell>
          <cell r="C14019">
            <v>0</v>
          </cell>
          <cell r="D14019" t="str">
            <v/>
          </cell>
          <cell r="E14019">
            <v>0</v>
          </cell>
          <cell r="F14019">
            <v>0</v>
          </cell>
          <cell r="G14019">
            <v>0</v>
          </cell>
        </row>
        <row r="14020">
          <cell r="A14020" t="str">
            <v/>
          </cell>
          <cell r="B14020" t="str">
            <v/>
          </cell>
          <cell r="C14020">
            <v>0</v>
          </cell>
          <cell r="D14020" t="str">
            <v/>
          </cell>
          <cell r="E14020">
            <v>0</v>
          </cell>
          <cell r="F14020">
            <v>0</v>
          </cell>
          <cell r="G14020">
            <v>0</v>
          </cell>
        </row>
        <row r="14021">
          <cell r="A14021" t="str">
            <v/>
          </cell>
          <cell r="B14021" t="str">
            <v/>
          </cell>
          <cell r="C14021">
            <v>0</v>
          </cell>
          <cell r="D14021" t="str">
            <v/>
          </cell>
          <cell r="E14021">
            <v>0</v>
          </cell>
          <cell r="F14021">
            <v>0</v>
          </cell>
          <cell r="G14021">
            <v>0</v>
          </cell>
        </row>
        <row r="14022">
          <cell r="A14022" t="str">
            <v/>
          </cell>
          <cell r="B14022" t="str">
            <v/>
          </cell>
          <cell r="C14022">
            <v>0</v>
          </cell>
          <cell r="D14022" t="str">
            <v/>
          </cell>
          <cell r="E14022">
            <v>0</v>
          </cell>
          <cell r="F14022">
            <v>0</v>
          </cell>
          <cell r="G14022">
            <v>0</v>
          </cell>
        </row>
        <row r="14023">
          <cell r="A14023" t="str">
            <v/>
          </cell>
          <cell r="B14023" t="str">
            <v/>
          </cell>
          <cell r="C14023">
            <v>0</v>
          </cell>
          <cell r="D14023" t="str">
            <v/>
          </cell>
          <cell r="E14023">
            <v>0</v>
          </cell>
          <cell r="F14023">
            <v>0</v>
          </cell>
          <cell r="G14023">
            <v>0</v>
          </cell>
        </row>
        <row r="14024">
          <cell r="A14024" t="str">
            <v/>
          </cell>
          <cell r="B14024" t="str">
            <v/>
          </cell>
          <cell r="C14024">
            <v>0</v>
          </cell>
          <cell r="D14024" t="str">
            <v/>
          </cell>
          <cell r="E14024">
            <v>0</v>
          </cell>
          <cell r="F14024">
            <v>0</v>
          </cell>
          <cell r="G14024">
            <v>0</v>
          </cell>
        </row>
        <row r="14025">
          <cell r="A14025" t="str">
            <v/>
          </cell>
          <cell r="B14025" t="str">
            <v/>
          </cell>
          <cell r="C14025">
            <v>0</v>
          </cell>
          <cell r="D14025" t="str">
            <v/>
          </cell>
          <cell r="E14025">
            <v>0</v>
          </cell>
          <cell r="F14025">
            <v>0</v>
          </cell>
          <cell r="G14025">
            <v>0</v>
          </cell>
        </row>
        <row r="14026">
          <cell r="A14026">
            <v>0</v>
          </cell>
          <cell r="B14026">
            <v>0</v>
          </cell>
          <cell r="C14026">
            <v>0</v>
          </cell>
          <cell r="D14026">
            <v>0</v>
          </cell>
          <cell r="E14026">
            <v>0</v>
          </cell>
          <cell r="F14026" t="str">
            <v>Total A</v>
          </cell>
          <cell r="G14026">
            <v>0</v>
          </cell>
        </row>
        <row r="14027">
          <cell r="A14027">
            <v>0</v>
          </cell>
          <cell r="B14027">
            <v>0</v>
          </cell>
          <cell r="C14027" t="str">
            <v>B - MANO DE OBRA</v>
          </cell>
          <cell r="D14027">
            <v>0</v>
          </cell>
          <cell r="E14027">
            <v>0</v>
          </cell>
          <cell r="F14027">
            <v>0</v>
          </cell>
          <cell r="G14027">
            <v>0</v>
          </cell>
        </row>
        <row r="14028">
          <cell r="A14028" t="str">
            <v/>
          </cell>
          <cell r="B14028">
            <v>0</v>
          </cell>
          <cell r="C14028">
            <v>0</v>
          </cell>
          <cell r="D14028" t="str">
            <v/>
          </cell>
          <cell r="E14028">
            <v>0</v>
          </cell>
          <cell r="F14028">
            <v>0</v>
          </cell>
          <cell r="G14028">
            <v>0</v>
          </cell>
        </row>
        <row r="14029">
          <cell r="A14029" t="str">
            <v/>
          </cell>
          <cell r="B14029">
            <v>0</v>
          </cell>
          <cell r="C14029">
            <v>0</v>
          </cell>
          <cell r="D14029" t="str">
            <v/>
          </cell>
          <cell r="E14029">
            <v>0</v>
          </cell>
          <cell r="F14029">
            <v>0</v>
          </cell>
          <cell r="G14029">
            <v>0</v>
          </cell>
        </row>
        <row r="14030">
          <cell r="A14030" t="str">
            <v/>
          </cell>
          <cell r="B14030">
            <v>0</v>
          </cell>
          <cell r="C14030">
            <v>0</v>
          </cell>
          <cell r="D14030" t="str">
            <v/>
          </cell>
          <cell r="E14030">
            <v>0</v>
          </cell>
          <cell r="F14030">
            <v>0</v>
          </cell>
          <cell r="G14030">
            <v>0</v>
          </cell>
        </row>
        <row r="14031">
          <cell r="A14031" t="str">
            <v/>
          </cell>
          <cell r="B14031">
            <v>0</v>
          </cell>
          <cell r="C14031">
            <v>0</v>
          </cell>
          <cell r="D14031" t="str">
            <v/>
          </cell>
          <cell r="E14031">
            <v>0</v>
          </cell>
          <cell r="F14031">
            <v>0</v>
          </cell>
          <cell r="G14031">
            <v>0</v>
          </cell>
        </row>
        <row r="14032">
          <cell r="A14032" t="str">
            <v/>
          </cell>
          <cell r="B14032">
            <v>0</v>
          </cell>
          <cell r="C14032">
            <v>0</v>
          </cell>
          <cell r="D14032" t="str">
            <v/>
          </cell>
          <cell r="E14032">
            <v>0</v>
          </cell>
          <cell r="F14032">
            <v>0</v>
          </cell>
          <cell r="G14032">
            <v>0</v>
          </cell>
        </row>
        <row r="14033">
          <cell r="A14033" t="str">
            <v/>
          </cell>
          <cell r="B14033">
            <v>0</v>
          </cell>
          <cell r="C14033">
            <v>0</v>
          </cell>
          <cell r="D14033" t="str">
            <v/>
          </cell>
          <cell r="E14033">
            <v>0</v>
          </cell>
          <cell r="F14033">
            <v>0</v>
          </cell>
          <cell r="G14033">
            <v>0</v>
          </cell>
        </row>
        <row r="14034">
          <cell r="A14034" t="str">
            <v/>
          </cell>
          <cell r="B14034">
            <v>0</v>
          </cell>
          <cell r="C14034">
            <v>0</v>
          </cell>
          <cell r="D14034" t="str">
            <v/>
          </cell>
          <cell r="E14034">
            <v>0</v>
          </cell>
          <cell r="F14034">
            <v>0</v>
          </cell>
          <cell r="G14034">
            <v>0</v>
          </cell>
        </row>
        <row r="14035">
          <cell r="A14035" t="str">
            <v/>
          </cell>
          <cell r="B14035">
            <v>0</v>
          </cell>
          <cell r="C14035">
            <v>0</v>
          </cell>
          <cell r="D14035" t="str">
            <v/>
          </cell>
          <cell r="E14035">
            <v>0</v>
          </cell>
          <cell r="F14035">
            <v>0</v>
          </cell>
          <cell r="G14035">
            <v>0</v>
          </cell>
        </row>
        <row r="14036">
          <cell r="A14036">
            <v>0</v>
          </cell>
          <cell r="B14036">
            <v>0</v>
          </cell>
          <cell r="C14036">
            <v>0</v>
          </cell>
          <cell r="D14036">
            <v>0</v>
          </cell>
          <cell r="E14036">
            <v>0</v>
          </cell>
          <cell r="F14036" t="str">
            <v>Total B</v>
          </cell>
          <cell r="G14036">
            <v>0</v>
          </cell>
        </row>
        <row r="14037">
          <cell r="A14037">
            <v>0</v>
          </cell>
          <cell r="B14037">
            <v>0</v>
          </cell>
          <cell r="C14037" t="str">
            <v>C - EQUIPOS</v>
          </cell>
          <cell r="D14037">
            <v>0</v>
          </cell>
          <cell r="E14037">
            <v>0</v>
          </cell>
          <cell r="F14037">
            <v>0</v>
          </cell>
          <cell r="G14037">
            <v>0</v>
          </cell>
        </row>
        <row r="14038">
          <cell r="A14038" t="str">
            <v/>
          </cell>
          <cell r="B14038" t="str">
            <v/>
          </cell>
          <cell r="C14038">
            <v>0</v>
          </cell>
          <cell r="D14038" t="str">
            <v/>
          </cell>
          <cell r="E14038">
            <v>0</v>
          </cell>
          <cell r="F14038">
            <v>0</v>
          </cell>
          <cell r="G14038">
            <v>0</v>
          </cell>
        </row>
        <row r="14039">
          <cell r="A14039" t="str">
            <v/>
          </cell>
          <cell r="B14039" t="str">
            <v/>
          </cell>
          <cell r="C14039">
            <v>0</v>
          </cell>
          <cell r="D14039" t="str">
            <v/>
          </cell>
          <cell r="E14039">
            <v>0</v>
          </cell>
          <cell r="F14039">
            <v>0</v>
          </cell>
          <cell r="G14039">
            <v>0</v>
          </cell>
        </row>
        <row r="14040">
          <cell r="A14040" t="str">
            <v/>
          </cell>
          <cell r="B14040" t="str">
            <v/>
          </cell>
          <cell r="C14040">
            <v>0</v>
          </cell>
          <cell r="D14040" t="str">
            <v/>
          </cell>
          <cell r="E14040">
            <v>0</v>
          </cell>
          <cell r="F14040">
            <v>0</v>
          </cell>
          <cell r="G14040">
            <v>0</v>
          </cell>
        </row>
        <row r="14041">
          <cell r="A14041" t="str">
            <v/>
          </cell>
          <cell r="B14041" t="str">
            <v/>
          </cell>
          <cell r="C14041">
            <v>0</v>
          </cell>
          <cell r="D14041" t="str">
            <v/>
          </cell>
          <cell r="E14041">
            <v>0</v>
          </cell>
          <cell r="F14041">
            <v>0</v>
          </cell>
          <cell r="G14041">
            <v>0</v>
          </cell>
        </row>
        <row r="14042">
          <cell r="A14042" t="str">
            <v/>
          </cell>
          <cell r="B14042" t="str">
            <v/>
          </cell>
          <cell r="C14042">
            <v>0</v>
          </cell>
          <cell r="D14042" t="str">
            <v/>
          </cell>
          <cell r="E14042">
            <v>0</v>
          </cell>
          <cell r="F14042">
            <v>0</v>
          </cell>
          <cell r="G14042">
            <v>0</v>
          </cell>
        </row>
        <row r="14043">
          <cell r="A14043" t="str">
            <v/>
          </cell>
          <cell r="B14043" t="str">
            <v/>
          </cell>
          <cell r="C14043">
            <v>0</v>
          </cell>
          <cell r="D14043" t="str">
            <v/>
          </cell>
          <cell r="E14043">
            <v>0</v>
          </cell>
          <cell r="F14043">
            <v>0</v>
          </cell>
          <cell r="G14043">
            <v>0</v>
          </cell>
        </row>
        <row r="14044">
          <cell r="A14044" t="str">
            <v/>
          </cell>
          <cell r="B14044" t="str">
            <v/>
          </cell>
          <cell r="C14044">
            <v>0</v>
          </cell>
          <cell r="D14044" t="str">
            <v/>
          </cell>
          <cell r="E14044">
            <v>0</v>
          </cell>
          <cell r="F14044">
            <v>0</v>
          </cell>
          <cell r="G14044">
            <v>0</v>
          </cell>
        </row>
        <row r="14045">
          <cell r="A14045" t="str">
            <v/>
          </cell>
          <cell r="B14045" t="str">
            <v/>
          </cell>
          <cell r="C14045">
            <v>0</v>
          </cell>
          <cell r="D14045" t="str">
            <v/>
          </cell>
          <cell r="E14045">
            <v>0</v>
          </cell>
          <cell r="F14045">
            <v>0</v>
          </cell>
          <cell r="G14045">
            <v>0</v>
          </cell>
        </row>
        <row r="14046">
          <cell r="A14046" t="str">
            <v/>
          </cell>
          <cell r="B14046" t="str">
            <v/>
          </cell>
          <cell r="C14046">
            <v>0</v>
          </cell>
          <cell r="D14046" t="str">
            <v/>
          </cell>
          <cell r="E14046">
            <v>0</v>
          </cell>
          <cell r="F14046">
            <v>0</v>
          </cell>
          <cell r="G14046">
            <v>0</v>
          </cell>
        </row>
        <row r="14047">
          <cell r="A14047">
            <v>0</v>
          </cell>
          <cell r="B14047">
            <v>0</v>
          </cell>
          <cell r="C14047">
            <v>0</v>
          </cell>
          <cell r="D14047">
            <v>0</v>
          </cell>
          <cell r="E14047">
            <v>0</v>
          </cell>
          <cell r="F14047" t="str">
            <v>Total C</v>
          </cell>
          <cell r="G14047">
            <v>0</v>
          </cell>
        </row>
        <row r="14048">
          <cell r="A14048">
            <v>0</v>
          </cell>
          <cell r="B14048">
            <v>0</v>
          </cell>
          <cell r="C14048">
            <v>0</v>
          </cell>
          <cell r="D14048">
            <v>0</v>
          </cell>
          <cell r="E14048">
            <v>0</v>
          </cell>
          <cell r="F14048">
            <v>0</v>
          </cell>
          <cell r="G14048">
            <v>0</v>
          </cell>
        </row>
        <row r="14049">
          <cell r="A14049" t="str">
            <v/>
          </cell>
          <cell r="B14049" t="str">
            <v/>
          </cell>
          <cell r="C14049">
            <v>0</v>
          </cell>
          <cell r="D14049" t="str">
            <v>Costo  Neto</v>
          </cell>
          <cell r="E14049">
            <v>0</v>
          </cell>
          <cell r="F14049" t="str">
            <v>Total D=A+B+C</v>
          </cell>
          <cell r="G14049">
            <v>0</v>
          </cell>
        </row>
        <row r="14051">
          <cell r="A14051" t="str">
            <v>ANALISIS DE PRECIOS</v>
          </cell>
          <cell r="B14051">
            <v>0</v>
          </cell>
          <cell r="C14051">
            <v>0</v>
          </cell>
          <cell r="D14051">
            <v>0</v>
          </cell>
          <cell r="E14051">
            <v>0</v>
          </cell>
          <cell r="F14051">
            <v>0</v>
          </cell>
          <cell r="G14051">
            <v>0</v>
          </cell>
        </row>
        <row r="14052">
          <cell r="A14052" t="str">
            <v>COMITENTE:</v>
          </cell>
          <cell r="B14052" t="str">
            <v>DIRECCIÓN DE ARQUITECTURA</v>
          </cell>
          <cell r="C14052">
            <v>0</v>
          </cell>
          <cell r="D14052">
            <v>0</v>
          </cell>
          <cell r="E14052">
            <v>0</v>
          </cell>
          <cell r="F14052">
            <v>0</v>
          </cell>
          <cell r="G14052">
            <v>0</v>
          </cell>
        </row>
        <row r="14053">
          <cell r="A14053" t="str">
            <v>CONTRATISTA:</v>
          </cell>
          <cell r="B14053" t="str">
            <v>FUNCIONALES SIGOP</v>
          </cell>
          <cell r="C14053">
            <v>0</v>
          </cell>
          <cell r="D14053">
            <v>0</v>
          </cell>
          <cell r="E14053">
            <v>0</v>
          </cell>
          <cell r="F14053">
            <v>0</v>
          </cell>
          <cell r="G14053">
            <v>0</v>
          </cell>
        </row>
        <row r="14054">
          <cell r="A14054" t="str">
            <v>OBRA:</v>
          </cell>
          <cell r="B14054" t="str">
            <v>PRUEBA PLANILLA DE MEDICION</v>
          </cell>
          <cell r="C14054">
            <v>0</v>
          </cell>
          <cell r="D14054">
            <v>0</v>
          </cell>
          <cell r="E14054">
            <v>0</v>
          </cell>
          <cell r="F14054" t="str">
            <v>PRECIOS A:</v>
          </cell>
          <cell r="G14054">
            <v>0</v>
          </cell>
        </row>
        <row r="14055">
          <cell r="A14055" t="str">
            <v>UBICACIÓN:</v>
          </cell>
          <cell r="B14055" t="str">
            <v>CENTRO CIVICO</v>
          </cell>
          <cell r="C14055">
            <v>0</v>
          </cell>
          <cell r="D14055">
            <v>0</v>
          </cell>
          <cell r="E14055">
            <v>0</v>
          </cell>
          <cell r="F14055">
            <v>0</v>
          </cell>
          <cell r="G14055">
            <v>0</v>
          </cell>
        </row>
        <row r="14056">
          <cell r="A14056" t="str">
            <v>RUBRO:</v>
          </cell>
          <cell r="B14056" t="str">
            <v/>
          </cell>
          <cell r="C14056" t="str">
            <v/>
          </cell>
          <cell r="D14056">
            <v>0</v>
          </cell>
          <cell r="E14056">
            <v>0</v>
          </cell>
          <cell r="F14056">
            <v>0</v>
          </cell>
          <cell r="G14056">
            <v>0</v>
          </cell>
        </row>
        <row r="14057">
          <cell r="A14057" t="str">
            <v>ITEM:</v>
          </cell>
          <cell r="B14057" t="str">
            <v/>
          </cell>
          <cell r="C14057" t="str">
            <v/>
          </cell>
          <cell r="D14057">
            <v>0</v>
          </cell>
          <cell r="E14057">
            <v>0</v>
          </cell>
          <cell r="F14057" t="str">
            <v>UNIDAD:</v>
          </cell>
          <cell r="G14057" t="str">
            <v/>
          </cell>
        </row>
        <row r="14058">
          <cell r="A14058">
            <v>0</v>
          </cell>
          <cell r="B14058">
            <v>0</v>
          </cell>
          <cell r="C14058">
            <v>0</v>
          </cell>
          <cell r="D14058">
            <v>0</v>
          </cell>
          <cell r="E14058">
            <v>0</v>
          </cell>
          <cell r="F14058">
            <v>0</v>
          </cell>
          <cell r="G14058">
            <v>0</v>
          </cell>
        </row>
        <row r="14059">
          <cell r="A14059" t="str">
            <v>DATOS REDETERMINACION</v>
          </cell>
          <cell r="B14059">
            <v>0</v>
          </cell>
          <cell r="C14059" t="str">
            <v>DESIGNACION</v>
          </cell>
          <cell r="D14059" t="str">
            <v>U</v>
          </cell>
          <cell r="E14059" t="str">
            <v>Cantidad</v>
          </cell>
          <cell r="F14059" t="str">
            <v>$ Unitarios</v>
          </cell>
          <cell r="G14059" t="str">
            <v>$ Parcial</v>
          </cell>
        </row>
        <row r="14060">
          <cell r="A14060" t="str">
            <v>CÓDIGO</v>
          </cell>
          <cell r="B14060" t="str">
            <v>DESCRIPCIÓN</v>
          </cell>
          <cell r="C14060">
            <v>0</v>
          </cell>
          <cell r="D14060">
            <v>0</v>
          </cell>
          <cell r="E14060">
            <v>0</v>
          </cell>
          <cell r="F14060">
            <v>0</v>
          </cell>
          <cell r="G14060">
            <v>0</v>
          </cell>
        </row>
        <row r="14061">
          <cell r="A14061">
            <v>0</v>
          </cell>
          <cell r="B14061">
            <v>0</v>
          </cell>
          <cell r="C14061" t="str">
            <v>A - MATERIALES</v>
          </cell>
          <cell r="D14061">
            <v>0</v>
          </cell>
          <cell r="E14061">
            <v>0</v>
          </cell>
          <cell r="F14061">
            <v>0</v>
          </cell>
          <cell r="G14061">
            <v>0</v>
          </cell>
        </row>
        <row r="14062">
          <cell r="A14062" t="str">
            <v/>
          </cell>
          <cell r="B14062" t="str">
            <v/>
          </cell>
          <cell r="C14062">
            <v>0</v>
          </cell>
          <cell r="D14062" t="str">
            <v/>
          </cell>
          <cell r="E14062">
            <v>0</v>
          </cell>
          <cell r="F14062">
            <v>0</v>
          </cell>
          <cell r="G14062">
            <v>0</v>
          </cell>
        </row>
        <row r="14063">
          <cell r="A14063" t="str">
            <v/>
          </cell>
          <cell r="B14063" t="str">
            <v/>
          </cell>
          <cell r="C14063">
            <v>0</v>
          </cell>
          <cell r="D14063" t="str">
            <v/>
          </cell>
          <cell r="E14063">
            <v>0</v>
          </cell>
          <cell r="F14063">
            <v>0</v>
          </cell>
          <cell r="G14063">
            <v>0</v>
          </cell>
        </row>
        <row r="14064">
          <cell r="A14064" t="str">
            <v/>
          </cell>
          <cell r="B14064" t="str">
            <v/>
          </cell>
          <cell r="C14064">
            <v>0</v>
          </cell>
          <cell r="D14064" t="str">
            <v/>
          </cell>
          <cell r="E14064">
            <v>0</v>
          </cell>
          <cell r="F14064">
            <v>0</v>
          </cell>
          <cell r="G14064">
            <v>0</v>
          </cell>
        </row>
        <row r="14065">
          <cell r="A14065" t="str">
            <v/>
          </cell>
          <cell r="B14065" t="str">
            <v/>
          </cell>
          <cell r="C14065">
            <v>0</v>
          </cell>
          <cell r="D14065" t="str">
            <v/>
          </cell>
          <cell r="E14065">
            <v>0</v>
          </cell>
          <cell r="F14065">
            <v>0</v>
          </cell>
          <cell r="G14065">
            <v>0</v>
          </cell>
        </row>
        <row r="14066">
          <cell r="A14066" t="str">
            <v/>
          </cell>
          <cell r="B14066" t="str">
            <v/>
          </cell>
          <cell r="C14066">
            <v>0</v>
          </cell>
          <cell r="D14066" t="str">
            <v/>
          </cell>
          <cell r="E14066">
            <v>0</v>
          </cell>
          <cell r="F14066">
            <v>0</v>
          </cell>
          <cell r="G14066">
            <v>0</v>
          </cell>
        </row>
        <row r="14067">
          <cell r="A14067" t="str">
            <v/>
          </cell>
          <cell r="B14067" t="str">
            <v/>
          </cell>
          <cell r="C14067">
            <v>0</v>
          </cell>
          <cell r="D14067" t="str">
            <v/>
          </cell>
          <cell r="E14067">
            <v>0</v>
          </cell>
          <cell r="F14067">
            <v>0</v>
          </cell>
          <cell r="G14067">
            <v>0</v>
          </cell>
        </row>
        <row r="14068">
          <cell r="A14068" t="str">
            <v/>
          </cell>
          <cell r="B14068" t="str">
            <v/>
          </cell>
          <cell r="C14068">
            <v>0</v>
          </cell>
          <cell r="D14068" t="str">
            <v/>
          </cell>
          <cell r="E14068">
            <v>0</v>
          </cell>
          <cell r="F14068">
            <v>0</v>
          </cell>
          <cell r="G14068">
            <v>0</v>
          </cell>
        </row>
        <row r="14069">
          <cell r="A14069" t="str">
            <v/>
          </cell>
          <cell r="B14069" t="str">
            <v/>
          </cell>
          <cell r="C14069">
            <v>0</v>
          </cell>
          <cell r="D14069" t="str">
            <v/>
          </cell>
          <cell r="E14069">
            <v>0</v>
          </cell>
          <cell r="F14069">
            <v>0</v>
          </cell>
          <cell r="G14069">
            <v>0</v>
          </cell>
        </row>
        <row r="14070">
          <cell r="A14070" t="str">
            <v/>
          </cell>
          <cell r="B14070" t="str">
            <v/>
          </cell>
          <cell r="C14070">
            <v>0</v>
          </cell>
          <cell r="D14070" t="str">
            <v/>
          </cell>
          <cell r="E14070">
            <v>0</v>
          </cell>
          <cell r="F14070">
            <v>0</v>
          </cell>
          <cell r="G14070">
            <v>0</v>
          </cell>
        </row>
        <row r="14071">
          <cell r="A14071" t="str">
            <v/>
          </cell>
          <cell r="B14071" t="str">
            <v/>
          </cell>
          <cell r="C14071">
            <v>0</v>
          </cell>
          <cell r="D14071" t="str">
            <v/>
          </cell>
          <cell r="E14071">
            <v>0</v>
          </cell>
          <cell r="F14071">
            <v>0</v>
          </cell>
          <cell r="G14071">
            <v>0</v>
          </cell>
        </row>
        <row r="14072">
          <cell r="A14072" t="str">
            <v/>
          </cell>
          <cell r="B14072" t="str">
            <v/>
          </cell>
          <cell r="C14072">
            <v>0</v>
          </cell>
          <cell r="D14072" t="str">
            <v/>
          </cell>
          <cell r="E14072">
            <v>0</v>
          </cell>
          <cell r="F14072">
            <v>0</v>
          </cell>
          <cell r="G14072">
            <v>0</v>
          </cell>
        </row>
        <row r="14073">
          <cell r="A14073" t="str">
            <v/>
          </cell>
          <cell r="B14073" t="str">
            <v/>
          </cell>
          <cell r="C14073">
            <v>0</v>
          </cell>
          <cell r="D14073" t="str">
            <v/>
          </cell>
          <cell r="E14073">
            <v>0</v>
          </cell>
          <cell r="F14073">
            <v>0</v>
          </cell>
          <cell r="G14073">
            <v>0</v>
          </cell>
        </row>
        <row r="14074">
          <cell r="A14074" t="str">
            <v/>
          </cell>
          <cell r="B14074" t="str">
            <v/>
          </cell>
          <cell r="C14074">
            <v>0</v>
          </cell>
          <cell r="D14074" t="str">
            <v/>
          </cell>
          <cell r="E14074">
            <v>0</v>
          </cell>
          <cell r="F14074">
            <v>0</v>
          </cell>
          <cell r="G14074">
            <v>0</v>
          </cell>
        </row>
        <row r="14075">
          <cell r="A14075" t="str">
            <v/>
          </cell>
          <cell r="B14075" t="str">
            <v/>
          </cell>
          <cell r="C14075">
            <v>0</v>
          </cell>
          <cell r="D14075" t="str">
            <v/>
          </cell>
          <cell r="E14075">
            <v>0</v>
          </cell>
          <cell r="F14075">
            <v>0</v>
          </cell>
          <cell r="G14075">
            <v>0</v>
          </cell>
        </row>
        <row r="14076">
          <cell r="A14076">
            <v>0</v>
          </cell>
          <cell r="B14076">
            <v>0</v>
          </cell>
          <cell r="C14076">
            <v>0</v>
          </cell>
          <cell r="D14076">
            <v>0</v>
          </cell>
          <cell r="E14076">
            <v>0</v>
          </cell>
          <cell r="F14076" t="str">
            <v>Total A</v>
          </cell>
          <cell r="G14076">
            <v>0</v>
          </cell>
        </row>
        <row r="14077">
          <cell r="A14077">
            <v>0</v>
          </cell>
          <cell r="B14077">
            <v>0</v>
          </cell>
          <cell r="C14077" t="str">
            <v>B - MANO DE OBRA</v>
          </cell>
          <cell r="D14077">
            <v>0</v>
          </cell>
          <cell r="E14077">
            <v>0</v>
          </cell>
          <cell r="F14077">
            <v>0</v>
          </cell>
          <cell r="G14077">
            <v>0</v>
          </cell>
        </row>
        <row r="14078">
          <cell r="A14078" t="str">
            <v/>
          </cell>
          <cell r="B14078">
            <v>0</v>
          </cell>
          <cell r="C14078">
            <v>0</v>
          </cell>
          <cell r="D14078" t="str">
            <v/>
          </cell>
          <cell r="E14078">
            <v>0</v>
          </cell>
          <cell r="F14078">
            <v>0</v>
          </cell>
          <cell r="G14078">
            <v>0</v>
          </cell>
        </row>
        <row r="14079">
          <cell r="A14079" t="str">
            <v/>
          </cell>
          <cell r="B14079">
            <v>0</v>
          </cell>
          <cell r="C14079">
            <v>0</v>
          </cell>
          <cell r="D14079" t="str">
            <v/>
          </cell>
          <cell r="E14079">
            <v>0</v>
          </cell>
          <cell r="F14079">
            <v>0</v>
          </cell>
          <cell r="G14079">
            <v>0</v>
          </cell>
        </row>
        <row r="14080">
          <cell r="A14080" t="str">
            <v/>
          </cell>
          <cell r="B14080">
            <v>0</v>
          </cell>
          <cell r="C14080">
            <v>0</v>
          </cell>
          <cell r="D14080" t="str">
            <v/>
          </cell>
          <cell r="E14080">
            <v>0</v>
          </cell>
          <cell r="F14080">
            <v>0</v>
          </cell>
          <cell r="G14080">
            <v>0</v>
          </cell>
        </row>
        <row r="14081">
          <cell r="A14081" t="str">
            <v/>
          </cell>
          <cell r="B14081">
            <v>0</v>
          </cell>
          <cell r="C14081">
            <v>0</v>
          </cell>
          <cell r="D14081" t="str">
            <v/>
          </cell>
          <cell r="E14081">
            <v>0</v>
          </cell>
          <cell r="F14081">
            <v>0</v>
          </cell>
          <cell r="G14081">
            <v>0</v>
          </cell>
        </row>
        <row r="14082">
          <cell r="A14082" t="str">
            <v/>
          </cell>
          <cell r="B14082">
            <v>0</v>
          </cell>
          <cell r="C14082">
            <v>0</v>
          </cell>
          <cell r="D14082" t="str">
            <v/>
          </cell>
          <cell r="E14082">
            <v>0</v>
          </cell>
          <cell r="F14082">
            <v>0</v>
          </cell>
          <cell r="G14082">
            <v>0</v>
          </cell>
        </row>
        <row r="14083">
          <cell r="A14083" t="str">
            <v/>
          </cell>
          <cell r="B14083">
            <v>0</v>
          </cell>
          <cell r="C14083">
            <v>0</v>
          </cell>
          <cell r="D14083" t="str">
            <v/>
          </cell>
          <cell r="E14083">
            <v>0</v>
          </cell>
          <cell r="F14083">
            <v>0</v>
          </cell>
          <cell r="G14083">
            <v>0</v>
          </cell>
        </row>
        <row r="14084">
          <cell r="A14084" t="str">
            <v/>
          </cell>
          <cell r="B14084">
            <v>0</v>
          </cell>
          <cell r="C14084">
            <v>0</v>
          </cell>
          <cell r="D14084" t="str">
            <v/>
          </cell>
          <cell r="E14084">
            <v>0</v>
          </cell>
          <cell r="F14084">
            <v>0</v>
          </cell>
          <cell r="G14084">
            <v>0</v>
          </cell>
        </row>
        <row r="14085">
          <cell r="A14085" t="str">
            <v/>
          </cell>
          <cell r="B14085">
            <v>0</v>
          </cell>
          <cell r="C14085">
            <v>0</v>
          </cell>
          <cell r="D14085" t="str">
            <v/>
          </cell>
          <cell r="E14085">
            <v>0</v>
          </cell>
          <cell r="F14085">
            <v>0</v>
          </cell>
          <cell r="G14085">
            <v>0</v>
          </cell>
        </row>
        <row r="14086">
          <cell r="A14086">
            <v>0</v>
          </cell>
          <cell r="B14086">
            <v>0</v>
          </cell>
          <cell r="C14086">
            <v>0</v>
          </cell>
          <cell r="D14086">
            <v>0</v>
          </cell>
          <cell r="E14086">
            <v>0</v>
          </cell>
          <cell r="F14086" t="str">
            <v>Total B</v>
          </cell>
          <cell r="G14086">
            <v>0</v>
          </cell>
        </row>
        <row r="14087">
          <cell r="A14087">
            <v>0</v>
          </cell>
          <cell r="B14087">
            <v>0</v>
          </cell>
          <cell r="C14087" t="str">
            <v>C - EQUIPOS</v>
          </cell>
          <cell r="D14087">
            <v>0</v>
          </cell>
          <cell r="E14087">
            <v>0</v>
          </cell>
          <cell r="F14087">
            <v>0</v>
          </cell>
          <cell r="G14087">
            <v>0</v>
          </cell>
        </row>
        <row r="14088">
          <cell r="A14088" t="str">
            <v/>
          </cell>
          <cell r="B14088" t="str">
            <v/>
          </cell>
          <cell r="C14088">
            <v>0</v>
          </cell>
          <cell r="D14088" t="str">
            <v/>
          </cell>
          <cell r="E14088">
            <v>0</v>
          </cell>
          <cell r="F14088">
            <v>0</v>
          </cell>
          <cell r="G14088">
            <v>0</v>
          </cell>
        </row>
        <row r="14089">
          <cell r="A14089" t="str">
            <v/>
          </cell>
          <cell r="B14089" t="str">
            <v/>
          </cell>
          <cell r="C14089">
            <v>0</v>
          </cell>
          <cell r="D14089" t="str">
            <v/>
          </cell>
          <cell r="E14089">
            <v>0</v>
          </cell>
          <cell r="F14089">
            <v>0</v>
          </cell>
          <cell r="G14089">
            <v>0</v>
          </cell>
        </row>
        <row r="14090">
          <cell r="A14090" t="str">
            <v/>
          </cell>
          <cell r="B14090" t="str">
            <v/>
          </cell>
          <cell r="C14090">
            <v>0</v>
          </cell>
          <cell r="D14090" t="str">
            <v/>
          </cell>
          <cell r="E14090">
            <v>0</v>
          </cell>
          <cell r="F14090">
            <v>0</v>
          </cell>
          <cell r="G14090">
            <v>0</v>
          </cell>
        </row>
        <row r="14091">
          <cell r="A14091" t="str">
            <v/>
          </cell>
          <cell r="B14091" t="str">
            <v/>
          </cell>
          <cell r="C14091">
            <v>0</v>
          </cell>
          <cell r="D14091" t="str">
            <v/>
          </cell>
          <cell r="E14091">
            <v>0</v>
          </cell>
          <cell r="F14091">
            <v>0</v>
          </cell>
          <cell r="G14091">
            <v>0</v>
          </cell>
        </row>
        <row r="14092">
          <cell r="A14092" t="str">
            <v/>
          </cell>
          <cell r="B14092" t="str">
            <v/>
          </cell>
          <cell r="C14092">
            <v>0</v>
          </cell>
          <cell r="D14092" t="str">
            <v/>
          </cell>
          <cell r="E14092">
            <v>0</v>
          </cell>
          <cell r="F14092">
            <v>0</v>
          </cell>
          <cell r="G14092">
            <v>0</v>
          </cell>
        </row>
        <row r="14093">
          <cell r="A14093" t="str">
            <v/>
          </cell>
          <cell r="B14093" t="str">
            <v/>
          </cell>
          <cell r="C14093">
            <v>0</v>
          </cell>
          <cell r="D14093" t="str">
            <v/>
          </cell>
          <cell r="E14093">
            <v>0</v>
          </cell>
          <cell r="F14093">
            <v>0</v>
          </cell>
          <cell r="G14093">
            <v>0</v>
          </cell>
        </row>
        <row r="14094">
          <cell r="A14094" t="str">
            <v/>
          </cell>
          <cell r="B14094" t="str">
            <v/>
          </cell>
          <cell r="C14094">
            <v>0</v>
          </cell>
          <cell r="D14094" t="str">
            <v/>
          </cell>
          <cell r="E14094">
            <v>0</v>
          </cell>
          <cell r="F14094">
            <v>0</v>
          </cell>
          <cell r="G14094">
            <v>0</v>
          </cell>
        </row>
        <row r="14095">
          <cell r="A14095" t="str">
            <v/>
          </cell>
          <cell r="B14095" t="str">
            <v/>
          </cell>
          <cell r="C14095">
            <v>0</v>
          </cell>
          <cell r="D14095" t="str">
            <v/>
          </cell>
          <cell r="E14095">
            <v>0</v>
          </cell>
          <cell r="F14095">
            <v>0</v>
          </cell>
          <cell r="G14095">
            <v>0</v>
          </cell>
        </row>
        <row r="14096">
          <cell r="A14096" t="str">
            <v/>
          </cell>
          <cell r="B14096" t="str">
            <v/>
          </cell>
          <cell r="C14096">
            <v>0</v>
          </cell>
          <cell r="D14096" t="str">
            <v/>
          </cell>
          <cell r="E14096">
            <v>0</v>
          </cell>
          <cell r="F14096">
            <v>0</v>
          </cell>
          <cell r="G14096">
            <v>0</v>
          </cell>
        </row>
        <row r="14097">
          <cell r="A14097">
            <v>0</v>
          </cell>
          <cell r="B14097">
            <v>0</v>
          </cell>
          <cell r="C14097">
            <v>0</v>
          </cell>
          <cell r="D14097">
            <v>0</v>
          </cell>
          <cell r="E14097">
            <v>0</v>
          </cell>
          <cell r="F14097" t="str">
            <v>Total C</v>
          </cell>
          <cell r="G14097">
            <v>0</v>
          </cell>
        </row>
        <row r="14098">
          <cell r="A14098">
            <v>0</v>
          </cell>
          <cell r="B14098">
            <v>0</v>
          </cell>
          <cell r="C14098">
            <v>0</v>
          </cell>
          <cell r="D14098">
            <v>0</v>
          </cell>
          <cell r="E14098">
            <v>0</v>
          </cell>
          <cell r="F14098">
            <v>0</v>
          </cell>
          <cell r="G14098">
            <v>0</v>
          </cell>
        </row>
        <row r="14099">
          <cell r="A14099" t="str">
            <v/>
          </cell>
          <cell r="B14099" t="str">
            <v/>
          </cell>
          <cell r="C14099">
            <v>0</v>
          </cell>
          <cell r="D14099" t="str">
            <v>Costo  Neto</v>
          </cell>
          <cell r="E14099">
            <v>0</v>
          </cell>
          <cell r="F14099" t="str">
            <v>Total D=A+B+C</v>
          </cell>
          <cell r="G14099">
            <v>0</v>
          </cell>
        </row>
        <row r="14101">
          <cell r="A14101" t="str">
            <v>ANALISIS DE PRECIOS</v>
          </cell>
          <cell r="B14101">
            <v>0</v>
          </cell>
          <cell r="C14101">
            <v>0</v>
          </cell>
          <cell r="D14101">
            <v>0</v>
          </cell>
          <cell r="E14101">
            <v>0</v>
          </cell>
          <cell r="F14101">
            <v>0</v>
          </cell>
          <cell r="G14101">
            <v>0</v>
          </cell>
        </row>
        <row r="14102">
          <cell r="A14102" t="str">
            <v>COMITENTE:</v>
          </cell>
          <cell r="B14102" t="str">
            <v>DIRECCIÓN DE ARQUITECTURA</v>
          </cell>
          <cell r="C14102">
            <v>0</v>
          </cell>
          <cell r="D14102">
            <v>0</v>
          </cell>
          <cell r="E14102">
            <v>0</v>
          </cell>
          <cell r="F14102">
            <v>0</v>
          </cell>
          <cell r="G14102">
            <v>0</v>
          </cell>
        </row>
        <row r="14103">
          <cell r="A14103" t="str">
            <v>CONTRATISTA:</v>
          </cell>
          <cell r="B14103" t="str">
            <v>FUNCIONALES SIGOP</v>
          </cell>
          <cell r="C14103">
            <v>0</v>
          </cell>
          <cell r="D14103">
            <v>0</v>
          </cell>
          <cell r="E14103">
            <v>0</v>
          </cell>
          <cell r="F14103">
            <v>0</v>
          </cell>
          <cell r="G14103">
            <v>0</v>
          </cell>
        </row>
        <row r="14104">
          <cell r="A14104" t="str">
            <v>OBRA:</v>
          </cell>
          <cell r="B14104" t="str">
            <v>PRUEBA PLANILLA DE MEDICION</v>
          </cell>
          <cell r="C14104">
            <v>0</v>
          </cell>
          <cell r="D14104">
            <v>0</v>
          </cell>
          <cell r="E14104">
            <v>0</v>
          </cell>
          <cell r="F14104" t="str">
            <v>PRECIOS A:</v>
          </cell>
          <cell r="G14104">
            <v>0</v>
          </cell>
        </row>
        <row r="14105">
          <cell r="A14105" t="str">
            <v>UBICACIÓN:</v>
          </cell>
          <cell r="B14105" t="str">
            <v>CENTRO CIVICO</v>
          </cell>
          <cell r="C14105">
            <v>0</v>
          </cell>
          <cell r="D14105">
            <v>0</v>
          </cell>
          <cell r="E14105">
            <v>0</v>
          </cell>
          <cell r="F14105">
            <v>0</v>
          </cell>
          <cell r="G14105">
            <v>0</v>
          </cell>
        </row>
        <row r="14106">
          <cell r="A14106" t="str">
            <v>RUBRO:</v>
          </cell>
          <cell r="B14106" t="str">
            <v/>
          </cell>
          <cell r="C14106" t="str">
            <v/>
          </cell>
          <cell r="D14106">
            <v>0</v>
          </cell>
          <cell r="E14106">
            <v>0</v>
          </cell>
          <cell r="F14106">
            <v>0</v>
          </cell>
          <cell r="G14106">
            <v>0</v>
          </cell>
        </row>
        <row r="14107">
          <cell r="A14107" t="str">
            <v>ITEM:</v>
          </cell>
          <cell r="B14107" t="str">
            <v/>
          </cell>
          <cell r="C14107" t="str">
            <v/>
          </cell>
          <cell r="D14107">
            <v>0</v>
          </cell>
          <cell r="E14107">
            <v>0</v>
          </cell>
          <cell r="F14107" t="str">
            <v>UNIDAD:</v>
          </cell>
          <cell r="G14107" t="str">
            <v/>
          </cell>
        </row>
        <row r="14108">
          <cell r="A14108">
            <v>0</v>
          </cell>
          <cell r="B14108">
            <v>0</v>
          </cell>
          <cell r="C14108">
            <v>0</v>
          </cell>
          <cell r="D14108">
            <v>0</v>
          </cell>
          <cell r="E14108">
            <v>0</v>
          </cell>
          <cell r="F14108">
            <v>0</v>
          </cell>
          <cell r="G14108">
            <v>0</v>
          </cell>
        </row>
        <row r="14109">
          <cell r="A14109" t="str">
            <v>DATOS REDETERMINACION</v>
          </cell>
          <cell r="B14109">
            <v>0</v>
          </cell>
          <cell r="C14109" t="str">
            <v>DESIGNACION</v>
          </cell>
          <cell r="D14109" t="str">
            <v>U</v>
          </cell>
          <cell r="E14109" t="str">
            <v>Cantidad</v>
          </cell>
          <cell r="F14109" t="str">
            <v>$ Unitarios</v>
          </cell>
          <cell r="G14109" t="str">
            <v>$ Parcial</v>
          </cell>
        </row>
        <row r="14110">
          <cell r="A14110" t="str">
            <v>CÓDIGO</v>
          </cell>
          <cell r="B14110" t="str">
            <v>DESCRIPCIÓN</v>
          </cell>
          <cell r="C14110">
            <v>0</v>
          </cell>
          <cell r="D14110">
            <v>0</v>
          </cell>
          <cell r="E14110">
            <v>0</v>
          </cell>
          <cell r="F14110">
            <v>0</v>
          </cell>
          <cell r="G14110">
            <v>0</v>
          </cell>
        </row>
        <row r="14111">
          <cell r="A14111">
            <v>0</v>
          </cell>
          <cell r="B14111">
            <v>0</v>
          </cell>
          <cell r="C14111" t="str">
            <v>A - MATERIALES</v>
          </cell>
          <cell r="D14111">
            <v>0</v>
          </cell>
          <cell r="E14111">
            <v>0</v>
          </cell>
          <cell r="F14111">
            <v>0</v>
          </cell>
          <cell r="G14111">
            <v>0</v>
          </cell>
        </row>
        <row r="14112">
          <cell r="A14112" t="str">
            <v/>
          </cell>
          <cell r="B14112" t="str">
            <v/>
          </cell>
          <cell r="C14112">
            <v>0</v>
          </cell>
          <cell r="D14112" t="str">
            <v/>
          </cell>
          <cell r="E14112">
            <v>0</v>
          </cell>
          <cell r="F14112">
            <v>0</v>
          </cell>
          <cell r="G14112">
            <v>0</v>
          </cell>
        </row>
        <row r="14113">
          <cell r="A14113" t="str">
            <v/>
          </cell>
          <cell r="B14113" t="str">
            <v/>
          </cell>
          <cell r="C14113">
            <v>0</v>
          </cell>
          <cell r="D14113" t="str">
            <v/>
          </cell>
          <cell r="E14113">
            <v>0</v>
          </cell>
          <cell r="F14113">
            <v>0</v>
          </cell>
          <cell r="G14113">
            <v>0</v>
          </cell>
        </row>
        <row r="14114">
          <cell r="A14114" t="str">
            <v/>
          </cell>
          <cell r="B14114" t="str">
            <v/>
          </cell>
          <cell r="C14114">
            <v>0</v>
          </cell>
          <cell r="D14114" t="str">
            <v/>
          </cell>
          <cell r="E14114">
            <v>0</v>
          </cell>
          <cell r="F14114">
            <v>0</v>
          </cell>
          <cell r="G14114">
            <v>0</v>
          </cell>
        </row>
        <row r="14115">
          <cell r="A14115" t="str">
            <v/>
          </cell>
          <cell r="B14115" t="str">
            <v/>
          </cell>
          <cell r="C14115">
            <v>0</v>
          </cell>
          <cell r="D14115" t="str">
            <v/>
          </cell>
          <cell r="E14115">
            <v>0</v>
          </cell>
          <cell r="F14115">
            <v>0</v>
          </cell>
          <cell r="G14115">
            <v>0</v>
          </cell>
        </row>
        <row r="14116">
          <cell r="A14116" t="str">
            <v/>
          </cell>
          <cell r="B14116" t="str">
            <v/>
          </cell>
          <cell r="C14116">
            <v>0</v>
          </cell>
          <cell r="D14116" t="str">
            <v/>
          </cell>
          <cell r="E14116">
            <v>0</v>
          </cell>
          <cell r="F14116">
            <v>0</v>
          </cell>
          <cell r="G14116">
            <v>0</v>
          </cell>
        </row>
        <row r="14117">
          <cell r="A14117" t="str">
            <v/>
          </cell>
          <cell r="B14117" t="str">
            <v/>
          </cell>
          <cell r="C14117">
            <v>0</v>
          </cell>
          <cell r="D14117" t="str">
            <v/>
          </cell>
          <cell r="E14117">
            <v>0</v>
          </cell>
          <cell r="F14117">
            <v>0</v>
          </cell>
          <cell r="G14117">
            <v>0</v>
          </cell>
        </row>
        <row r="14118">
          <cell r="A14118" t="str">
            <v/>
          </cell>
          <cell r="B14118" t="str">
            <v/>
          </cell>
          <cell r="C14118">
            <v>0</v>
          </cell>
          <cell r="D14118" t="str">
            <v/>
          </cell>
          <cell r="E14118">
            <v>0</v>
          </cell>
          <cell r="F14118">
            <v>0</v>
          </cell>
          <cell r="G14118">
            <v>0</v>
          </cell>
        </row>
        <row r="14119">
          <cell r="A14119" t="str">
            <v/>
          </cell>
          <cell r="B14119" t="str">
            <v/>
          </cell>
          <cell r="C14119">
            <v>0</v>
          </cell>
          <cell r="D14119" t="str">
            <v/>
          </cell>
          <cell r="E14119">
            <v>0</v>
          </cell>
          <cell r="F14119">
            <v>0</v>
          </cell>
          <cell r="G14119">
            <v>0</v>
          </cell>
        </row>
        <row r="14120">
          <cell r="A14120" t="str">
            <v/>
          </cell>
          <cell r="B14120" t="str">
            <v/>
          </cell>
          <cell r="C14120">
            <v>0</v>
          </cell>
          <cell r="D14120" t="str">
            <v/>
          </cell>
          <cell r="E14120">
            <v>0</v>
          </cell>
          <cell r="F14120">
            <v>0</v>
          </cell>
          <cell r="G14120">
            <v>0</v>
          </cell>
        </row>
        <row r="14121">
          <cell r="A14121" t="str">
            <v/>
          </cell>
          <cell r="B14121" t="str">
            <v/>
          </cell>
          <cell r="C14121">
            <v>0</v>
          </cell>
          <cell r="D14121" t="str">
            <v/>
          </cell>
          <cell r="E14121">
            <v>0</v>
          </cell>
          <cell r="F14121">
            <v>0</v>
          </cell>
          <cell r="G14121">
            <v>0</v>
          </cell>
        </row>
        <row r="14122">
          <cell r="A14122" t="str">
            <v/>
          </cell>
          <cell r="B14122" t="str">
            <v/>
          </cell>
          <cell r="C14122">
            <v>0</v>
          </cell>
          <cell r="D14122" t="str">
            <v/>
          </cell>
          <cell r="E14122">
            <v>0</v>
          </cell>
          <cell r="F14122">
            <v>0</v>
          </cell>
          <cell r="G14122">
            <v>0</v>
          </cell>
        </row>
        <row r="14123">
          <cell r="A14123" t="str">
            <v/>
          </cell>
          <cell r="B14123" t="str">
            <v/>
          </cell>
          <cell r="C14123">
            <v>0</v>
          </cell>
          <cell r="D14123" t="str">
            <v/>
          </cell>
          <cell r="E14123">
            <v>0</v>
          </cell>
          <cell r="F14123">
            <v>0</v>
          </cell>
          <cell r="G14123">
            <v>0</v>
          </cell>
        </row>
        <row r="14124">
          <cell r="A14124" t="str">
            <v/>
          </cell>
          <cell r="B14124" t="str">
            <v/>
          </cell>
          <cell r="C14124">
            <v>0</v>
          </cell>
          <cell r="D14124" t="str">
            <v/>
          </cell>
          <cell r="E14124">
            <v>0</v>
          </cell>
          <cell r="F14124">
            <v>0</v>
          </cell>
          <cell r="G14124">
            <v>0</v>
          </cell>
        </row>
        <row r="14125">
          <cell r="A14125" t="str">
            <v/>
          </cell>
          <cell r="B14125" t="str">
            <v/>
          </cell>
          <cell r="C14125">
            <v>0</v>
          </cell>
          <cell r="D14125" t="str">
            <v/>
          </cell>
          <cell r="E14125">
            <v>0</v>
          </cell>
          <cell r="F14125">
            <v>0</v>
          </cell>
          <cell r="G14125">
            <v>0</v>
          </cell>
        </row>
        <row r="14126">
          <cell r="A14126">
            <v>0</v>
          </cell>
          <cell r="B14126">
            <v>0</v>
          </cell>
          <cell r="C14126">
            <v>0</v>
          </cell>
          <cell r="D14126">
            <v>0</v>
          </cell>
          <cell r="E14126">
            <v>0</v>
          </cell>
          <cell r="F14126" t="str">
            <v>Total A</v>
          </cell>
          <cell r="G14126">
            <v>0</v>
          </cell>
        </row>
        <row r="14127">
          <cell r="A14127">
            <v>0</v>
          </cell>
          <cell r="B14127">
            <v>0</v>
          </cell>
          <cell r="C14127" t="str">
            <v>B - MANO DE OBRA</v>
          </cell>
          <cell r="D14127">
            <v>0</v>
          </cell>
          <cell r="E14127">
            <v>0</v>
          </cell>
          <cell r="F14127">
            <v>0</v>
          </cell>
          <cell r="G14127">
            <v>0</v>
          </cell>
        </row>
        <row r="14128">
          <cell r="A14128" t="str">
            <v/>
          </cell>
          <cell r="B14128">
            <v>0</v>
          </cell>
          <cell r="C14128">
            <v>0</v>
          </cell>
          <cell r="D14128" t="str">
            <v/>
          </cell>
          <cell r="E14128">
            <v>0</v>
          </cell>
          <cell r="F14128">
            <v>0</v>
          </cell>
          <cell r="G14128">
            <v>0</v>
          </cell>
        </row>
        <row r="14129">
          <cell r="A14129" t="str">
            <v/>
          </cell>
          <cell r="B14129">
            <v>0</v>
          </cell>
          <cell r="C14129">
            <v>0</v>
          </cell>
          <cell r="D14129" t="str">
            <v/>
          </cell>
          <cell r="E14129">
            <v>0</v>
          </cell>
          <cell r="F14129">
            <v>0</v>
          </cell>
          <cell r="G14129">
            <v>0</v>
          </cell>
        </row>
        <row r="14130">
          <cell r="A14130" t="str">
            <v/>
          </cell>
          <cell r="B14130">
            <v>0</v>
          </cell>
          <cell r="C14130">
            <v>0</v>
          </cell>
          <cell r="D14130" t="str">
            <v/>
          </cell>
          <cell r="E14130">
            <v>0</v>
          </cell>
          <cell r="F14130">
            <v>0</v>
          </cell>
          <cell r="G14130">
            <v>0</v>
          </cell>
        </row>
        <row r="14131">
          <cell r="A14131" t="str">
            <v/>
          </cell>
          <cell r="B14131">
            <v>0</v>
          </cell>
          <cell r="C14131">
            <v>0</v>
          </cell>
          <cell r="D14131" t="str">
            <v/>
          </cell>
          <cell r="E14131">
            <v>0</v>
          </cell>
          <cell r="F14131">
            <v>0</v>
          </cell>
          <cell r="G14131">
            <v>0</v>
          </cell>
        </row>
        <row r="14132">
          <cell r="A14132" t="str">
            <v/>
          </cell>
          <cell r="B14132">
            <v>0</v>
          </cell>
          <cell r="C14132">
            <v>0</v>
          </cell>
          <cell r="D14132" t="str">
            <v/>
          </cell>
          <cell r="E14132">
            <v>0</v>
          </cell>
          <cell r="F14132">
            <v>0</v>
          </cell>
          <cell r="G14132">
            <v>0</v>
          </cell>
        </row>
        <row r="14133">
          <cell r="A14133" t="str">
            <v/>
          </cell>
          <cell r="B14133">
            <v>0</v>
          </cell>
          <cell r="C14133">
            <v>0</v>
          </cell>
          <cell r="D14133" t="str">
            <v/>
          </cell>
          <cell r="E14133">
            <v>0</v>
          </cell>
          <cell r="F14133">
            <v>0</v>
          </cell>
          <cell r="G14133">
            <v>0</v>
          </cell>
        </row>
        <row r="14134">
          <cell r="A14134" t="str">
            <v/>
          </cell>
          <cell r="B14134">
            <v>0</v>
          </cell>
          <cell r="C14134">
            <v>0</v>
          </cell>
          <cell r="D14134" t="str">
            <v/>
          </cell>
          <cell r="E14134">
            <v>0</v>
          </cell>
          <cell r="F14134">
            <v>0</v>
          </cell>
          <cell r="G14134">
            <v>0</v>
          </cell>
        </row>
        <row r="14135">
          <cell r="A14135" t="str">
            <v/>
          </cell>
          <cell r="B14135">
            <v>0</v>
          </cell>
          <cell r="C14135">
            <v>0</v>
          </cell>
          <cell r="D14135" t="str">
            <v/>
          </cell>
          <cell r="E14135">
            <v>0</v>
          </cell>
          <cell r="F14135">
            <v>0</v>
          </cell>
          <cell r="G14135">
            <v>0</v>
          </cell>
        </row>
        <row r="14136">
          <cell r="A14136">
            <v>0</v>
          </cell>
          <cell r="B14136">
            <v>0</v>
          </cell>
          <cell r="C14136">
            <v>0</v>
          </cell>
          <cell r="D14136">
            <v>0</v>
          </cell>
          <cell r="E14136">
            <v>0</v>
          </cell>
          <cell r="F14136" t="str">
            <v>Total B</v>
          </cell>
          <cell r="G14136">
            <v>0</v>
          </cell>
        </row>
        <row r="14137">
          <cell r="A14137">
            <v>0</v>
          </cell>
          <cell r="B14137">
            <v>0</v>
          </cell>
          <cell r="C14137" t="str">
            <v>C - EQUIPOS</v>
          </cell>
          <cell r="D14137">
            <v>0</v>
          </cell>
          <cell r="E14137">
            <v>0</v>
          </cell>
          <cell r="F14137">
            <v>0</v>
          </cell>
          <cell r="G14137">
            <v>0</v>
          </cell>
        </row>
        <row r="14138">
          <cell r="A14138" t="str">
            <v/>
          </cell>
          <cell r="B14138" t="str">
            <v/>
          </cell>
          <cell r="C14138">
            <v>0</v>
          </cell>
          <cell r="D14138" t="str">
            <v/>
          </cell>
          <cell r="E14138">
            <v>0</v>
          </cell>
          <cell r="F14138">
            <v>0</v>
          </cell>
          <cell r="G14138">
            <v>0</v>
          </cell>
        </row>
        <row r="14139">
          <cell r="A14139" t="str">
            <v/>
          </cell>
          <cell r="B14139" t="str">
            <v/>
          </cell>
          <cell r="C14139">
            <v>0</v>
          </cell>
          <cell r="D14139" t="str">
            <v/>
          </cell>
          <cell r="E14139">
            <v>0</v>
          </cell>
          <cell r="F14139">
            <v>0</v>
          </cell>
          <cell r="G14139">
            <v>0</v>
          </cell>
        </row>
        <row r="14140">
          <cell r="A14140" t="str">
            <v/>
          </cell>
          <cell r="B14140" t="str">
            <v/>
          </cell>
          <cell r="C14140">
            <v>0</v>
          </cell>
          <cell r="D14140" t="str">
            <v/>
          </cell>
          <cell r="E14140">
            <v>0</v>
          </cell>
          <cell r="F14140">
            <v>0</v>
          </cell>
          <cell r="G14140">
            <v>0</v>
          </cell>
        </row>
        <row r="14141">
          <cell r="A14141" t="str">
            <v/>
          </cell>
          <cell r="B14141" t="str">
            <v/>
          </cell>
          <cell r="C14141">
            <v>0</v>
          </cell>
          <cell r="D14141" t="str">
            <v/>
          </cell>
          <cell r="E14141">
            <v>0</v>
          </cell>
          <cell r="F14141">
            <v>0</v>
          </cell>
          <cell r="G14141">
            <v>0</v>
          </cell>
        </row>
        <row r="14142">
          <cell r="A14142" t="str">
            <v/>
          </cell>
          <cell r="B14142" t="str">
            <v/>
          </cell>
          <cell r="C14142">
            <v>0</v>
          </cell>
          <cell r="D14142" t="str">
            <v/>
          </cell>
          <cell r="E14142">
            <v>0</v>
          </cell>
          <cell r="F14142">
            <v>0</v>
          </cell>
          <cell r="G14142">
            <v>0</v>
          </cell>
        </row>
        <row r="14143">
          <cell r="A14143" t="str">
            <v/>
          </cell>
          <cell r="B14143" t="str">
            <v/>
          </cell>
          <cell r="C14143">
            <v>0</v>
          </cell>
          <cell r="D14143" t="str">
            <v/>
          </cell>
          <cell r="E14143">
            <v>0</v>
          </cell>
          <cell r="F14143">
            <v>0</v>
          </cell>
          <cell r="G14143">
            <v>0</v>
          </cell>
        </row>
        <row r="14144">
          <cell r="A14144" t="str">
            <v/>
          </cell>
          <cell r="B14144" t="str">
            <v/>
          </cell>
          <cell r="C14144">
            <v>0</v>
          </cell>
          <cell r="D14144" t="str">
            <v/>
          </cell>
          <cell r="E14144">
            <v>0</v>
          </cell>
          <cell r="F14144">
            <v>0</v>
          </cell>
          <cell r="G14144">
            <v>0</v>
          </cell>
        </row>
        <row r="14145">
          <cell r="A14145" t="str">
            <v/>
          </cell>
          <cell r="B14145" t="str">
            <v/>
          </cell>
          <cell r="C14145">
            <v>0</v>
          </cell>
          <cell r="D14145" t="str">
            <v/>
          </cell>
          <cell r="E14145">
            <v>0</v>
          </cell>
          <cell r="F14145">
            <v>0</v>
          </cell>
          <cell r="G14145">
            <v>0</v>
          </cell>
        </row>
        <row r="14146">
          <cell r="A14146" t="str">
            <v/>
          </cell>
          <cell r="B14146" t="str">
            <v/>
          </cell>
          <cell r="C14146">
            <v>0</v>
          </cell>
          <cell r="D14146" t="str">
            <v/>
          </cell>
          <cell r="E14146">
            <v>0</v>
          </cell>
          <cell r="F14146">
            <v>0</v>
          </cell>
          <cell r="G14146">
            <v>0</v>
          </cell>
        </row>
        <row r="14147">
          <cell r="A14147">
            <v>0</v>
          </cell>
          <cell r="B14147">
            <v>0</v>
          </cell>
          <cell r="C14147">
            <v>0</v>
          </cell>
          <cell r="D14147">
            <v>0</v>
          </cell>
          <cell r="E14147">
            <v>0</v>
          </cell>
          <cell r="F14147" t="str">
            <v>Total C</v>
          </cell>
          <cell r="G14147">
            <v>0</v>
          </cell>
        </row>
        <row r="14148">
          <cell r="A14148">
            <v>0</v>
          </cell>
          <cell r="B14148">
            <v>0</v>
          </cell>
          <cell r="C14148">
            <v>0</v>
          </cell>
          <cell r="D14148">
            <v>0</v>
          </cell>
          <cell r="E14148">
            <v>0</v>
          </cell>
          <cell r="F14148">
            <v>0</v>
          </cell>
          <cell r="G14148">
            <v>0</v>
          </cell>
        </row>
        <row r="14149">
          <cell r="A14149" t="str">
            <v/>
          </cell>
          <cell r="B14149" t="str">
            <v/>
          </cell>
          <cell r="C14149">
            <v>0</v>
          </cell>
          <cell r="D14149" t="str">
            <v>Costo  Neto</v>
          </cell>
          <cell r="E14149">
            <v>0</v>
          </cell>
          <cell r="F14149" t="str">
            <v>Total D=A+B+C</v>
          </cell>
          <cell r="G14149">
            <v>0</v>
          </cell>
        </row>
        <row r="14151">
          <cell r="A14151" t="str">
            <v>ANALISIS DE PRECIOS</v>
          </cell>
          <cell r="B14151">
            <v>0</v>
          </cell>
          <cell r="C14151">
            <v>0</v>
          </cell>
          <cell r="D14151">
            <v>0</v>
          </cell>
          <cell r="E14151">
            <v>0</v>
          </cell>
          <cell r="F14151">
            <v>0</v>
          </cell>
          <cell r="G14151">
            <v>0</v>
          </cell>
        </row>
        <row r="14152">
          <cell r="A14152" t="str">
            <v>COMITENTE:</v>
          </cell>
          <cell r="B14152" t="str">
            <v>DIRECCIÓN DE ARQUITECTURA</v>
          </cell>
          <cell r="C14152">
            <v>0</v>
          </cell>
          <cell r="D14152">
            <v>0</v>
          </cell>
          <cell r="E14152">
            <v>0</v>
          </cell>
          <cell r="F14152">
            <v>0</v>
          </cell>
          <cell r="G14152">
            <v>0</v>
          </cell>
        </row>
        <row r="14153">
          <cell r="A14153" t="str">
            <v>CONTRATISTA:</v>
          </cell>
          <cell r="B14153" t="str">
            <v>FUNCIONALES SIGOP</v>
          </cell>
          <cell r="C14153">
            <v>0</v>
          </cell>
          <cell r="D14153">
            <v>0</v>
          </cell>
          <cell r="E14153">
            <v>0</v>
          </cell>
          <cell r="F14153">
            <v>0</v>
          </cell>
          <cell r="G14153">
            <v>0</v>
          </cell>
        </row>
        <row r="14154">
          <cell r="A14154" t="str">
            <v>OBRA:</v>
          </cell>
          <cell r="B14154" t="str">
            <v>PRUEBA PLANILLA DE MEDICION</v>
          </cell>
          <cell r="C14154">
            <v>0</v>
          </cell>
          <cell r="D14154">
            <v>0</v>
          </cell>
          <cell r="E14154">
            <v>0</v>
          </cell>
          <cell r="F14154" t="str">
            <v>PRECIOS A:</v>
          </cell>
          <cell r="G14154">
            <v>0</v>
          </cell>
        </row>
        <row r="14155">
          <cell r="A14155" t="str">
            <v>UBICACIÓN:</v>
          </cell>
          <cell r="B14155" t="str">
            <v>CENTRO CIVICO</v>
          </cell>
          <cell r="C14155">
            <v>0</v>
          </cell>
          <cell r="D14155">
            <v>0</v>
          </cell>
          <cell r="E14155">
            <v>0</v>
          </cell>
          <cell r="F14155">
            <v>0</v>
          </cell>
          <cell r="G14155">
            <v>0</v>
          </cell>
        </row>
        <row r="14156">
          <cell r="A14156" t="str">
            <v>RUBRO:</v>
          </cell>
          <cell r="B14156" t="str">
            <v/>
          </cell>
          <cell r="C14156" t="str">
            <v/>
          </cell>
          <cell r="D14156">
            <v>0</v>
          </cell>
          <cell r="E14156">
            <v>0</v>
          </cell>
          <cell r="F14156">
            <v>0</v>
          </cell>
          <cell r="G14156">
            <v>0</v>
          </cell>
        </row>
        <row r="14157">
          <cell r="A14157" t="str">
            <v>ITEM:</v>
          </cell>
          <cell r="B14157" t="str">
            <v/>
          </cell>
          <cell r="C14157" t="str">
            <v/>
          </cell>
          <cell r="D14157">
            <v>0</v>
          </cell>
          <cell r="E14157">
            <v>0</v>
          </cell>
          <cell r="F14157" t="str">
            <v>UNIDAD:</v>
          </cell>
          <cell r="G14157" t="str">
            <v/>
          </cell>
        </row>
        <row r="14158">
          <cell r="A14158">
            <v>0</v>
          </cell>
          <cell r="B14158">
            <v>0</v>
          </cell>
          <cell r="C14158">
            <v>0</v>
          </cell>
          <cell r="D14158">
            <v>0</v>
          </cell>
          <cell r="E14158">
            <v>0</v>
          </cell>
          <cell r="F14158">
            <v>0</v>
          </cell>
          <cell r="G14158">
            <v>0</v>
          </cell>
        </row>
        <row r="14159">
          <cell r="A14159" t="str">
            <v>DATOS REDETERMINACION</v>
          </cell>
          <cell r="B14159">
            <v>0</v>
          </cell>
          <cell r="C14159" t="str">
            <v>DESIGNACION</v>
          </cell>
          <cell r="D14159" t="str">
            <v>U</v>
          </cell>
          <cell r="E14159" t="str">
            <v>Cantidad</v>
          </cell>
          <cell r="F14159" t="str">
            <v>$ Unitarios</v>
          </cell>
          <cell r="G14159" t="str">
            <v>$ Parcial</v>
          </cell>
        </row>
        <row r="14160">
          <cell r="A14160" t="str">
            <v>CÓDIGO</v>
          </cell>
          <cell r="B14160" t="str">
            <v>DESCRIPCIÓN</v>
          </cell>
          <cell r="C14160">
            <v>0</v>
          </cell>
          <cell r="D14160">
            <v>0</v>
          </cell>
          <cell r="E14160">
            <v>0</v>
          </cell>
          <cell r="F14160">
            <v>0</v>
          </cell>
          <cell r="G14160">
            <v>0</v>
          </cell>
        </row>
        <row r="14161">
          <cell r="A14161">
            <v>0</v>
          </cell>
          <cell r="B14161">
            <v>0</v>
          </cell>
          <cell r="C14161" t="str">
            <v>A - MATERIALES</v>
          </cell>
          <cell r="D14161">
            <v>0</v>
          </cell>
          <cell r="E14161">
            <v>0</v>
          </cell>
          <cell r="F14161">
            <v>0</v>
          </cell>
          <cell r="G14161">
            <v>0</v>
          </cell>
        </row>
        <row r="14162">
          <cell r="A14162" t="str">
            <v/>
          </cell>
          <cell r="B14162" t="str">
            <v/>
          </cell>
          <cell r="C14162">
            <v>0</v>
          </cell>
          <cell r="D14162" t="str">
            <v/>
          </cell>
          <cell r="E14162">
            <v>0</v>
          </cell>
          <cell r="F14162">
            <v>0</v>
          </cell>
          <cell r="G14162">
            <v>0</v>
          </cell>
        </row>
        <row r="14163">
          <cell r="A14163" t="str">
            <v/>
          </cell>
          <cell r="B14163" t="str">
            <v/>
          </cell>
          <cell r="C14163">
            <v>0</v>
          </cell>
          <cell r="D14163" t="str">
            <v/>
          </cell>
          <cell r="E14163">
            <v>0</v>
          </cell>
          <cell r="F14163">
            <v>0</v>
          </cell>
          <cell r="G14163">
            <v>0</v>
          </cell>
        </row>
        <row r="14164">
          <cell r="A14164" t="str">
            <v/>
          </cell>
          <cell r="B14164" t="str">
            <v/>
          </cell>
          <cell r="C14164">
            <v>0</v>
          </cell>
          <cell r="D14164" t="str">
            <v/>
          </cell>
          <cell r="E14164">
            <v>0</v>
          </cell>
          <cell r="F14164">
            <v>0</v>
          </cell>
          <cell r="G14164">
            <v>0</v>
          </cell>
        </row>
        <row r="14165">
          <cell r="A14165" t="str">
            <v/>
          </cell>
          <cell r="B14165" t="str">
            <v/>
          </cell>
          <cell r="C14165">
            <v>0</v>
          </cell>
          <cell r="D14165" t="str">
            <v/>
          </cell>
          <cell r="E14165">
            <v>0</v>
          </cell>
          <cell r="F14165">
            <v>0</v>
          </cell>
          <cell r="G14165">
            <v>0</v>
          </cell>
        </row>
        <row r="14166">
          <cell r="A14166" t="str">
            <v/>
          </cell>
          <cell r="B14166" t="str">
            <v/>
          </cell>
          <cell r="C14166">
            <v>0</v>
          </cell>
          <cell r="D14166" t="str">
            <v/>
          </cell>
          <cell r="E14166">
            <v>0</v>
          </cell>
          <cell r="F14166">
            <v>0</v>
          </cell>
          <cell r="G14166">
            <v>0</v>
          </cell>
        </row>
        <row r="14167">
          <cell r="A14167" t="str">
            <v/>
          </cell>
          <cell r="B14167" t="str">
            <v/>
          </cell>
          <cell r="C14167">
            <v>0</v>
          </cell>
          <cell r="D14167" t="str">
            <v/>
          </cell>
          <cell r="E14167">
            <v>0</v>
          </cell>
          <cell r="F14167">
            <v>0</v>
          </cell>
          <cell r="G14167">
            <v>0</v>
          </cell>
        </row>
        <row r="14168">
          <cell r="A14168" t="str">
            <v/>
          </cell>
          <cell r="B14168" t="str">
            <v/>
          </cell>
          <cell r="C14168">
            <v>0</v>
          </cell>
          <cell r="D14168" t="str">
            <v/>
          </cell>
          <cell r="E14168">
            <v>0</v>
          </cell>
          <cell r="F14168">
            <v>0</v>
          </cell>
          <cell r="G14168">
            <v>0</v>
          </cell>
        </row>
        <row r="14169">
          <cell r="A14169" t="str">
            <v/>
          </cell>
          <cell r="B14169" t="str">
            <v/>
          </cell>
          <cell r="C14169">
            <v>0</v>
          </cell>
          <cell r="D14169" t="str">
            <v/>
          </cell>
          <cell r="E14169">
            <v>0</v>
          </cell>
          <cell r="F14169">
            <v>0</v>
          </cell>
          <cell r="G14169">
            <v>0</v>
          </cell>
        </row>
        <row r="14170">
          <cell r="A14170" t="str">
            <v/>
          </cell>
          <cell r="B14170" t="str">
            <v/>
          </cell>
          <cell r="C14170">
            <v>0</v>
          </cell>
          <cell r="D14170" t="str">
            <v/>
          </cell>
          <cell r="E14170">
            <v>0</v>
          </cell>
          <cell r="F14170">
            <v>0</v>
          </cell>
          <cell r="G14170">
            <v>0</v>
          </cell>
        </row>
        <row r="14171">
          <cell r="A14171" t="str">
            <v/>
          </cell>
          <cell r="B14171" t="str">
            <v/>
          </cell>
          <cell r="C14171">
            <v>0</v>
          </cell>
          <cell r="D14171" t="str">
            <v/>
          </cell>
          <cell r="E14171">
            <v>0</v>
          </cell>
          <cell r="F14171">
            <v>0</v>
          </cell>
          <cell r="G14171">
            <v>0</v>
          </cell>
        </row>
        <row r="14172">
          <cell r="A14172" t="str">
            <v/>
          </cell>
          <cell r="B14172" t="str">
            <v/>
          </cell>
          <cell r="C14172">
            <v>0</v>
          </cell>
          <cell r="D14172" t="str">
            <v/>
          </cell>
          <cell r="E14172">
            <v>0</v>
          </cell>
          <cell r="F14172">
            <v>0</v>
          </cell>
          <cell r="G14172">
            <v>0</v>
          </cell>
        </row>
        <row r="14173">
          <cell r="A14173" t="str">
            <v/>
          </cell>
          <cell r="B14173" t="str">
            <v/>
          </cell>
          <cell r="C14173">
            <v>0</v>
          </cell>
          <cell r="D14173" t="str">
            <v/>
          </cell>
          <cell r="E14173">
            <v>0</v>
          </cell>
          <cell r="F14173">
            <v>0</v>
          </cell>
          <cell r="G14173">
            <v>0</v>
          </cell>
        </row>
        <row r="14174">
          <cell r="A14174" t="str">
            <v/>
          </cell>
          <cell r="B14174" t="str">
            <v/>
          </cell>
          <cell r="C14174">
            <v>0</v>
          </cell>
          <cell r="D14174" t="str">
            <v/>
          </cell>
          <cell r="E14174">
            <v>0</v>
          </cell>
          <cell r="F14174">
            <v>0</v>
          </cell>
          <cell r="G14174">
            <v>0</v>
          </cell>
        </row>
        <row r="14175">
          <cell r="A14175" t="str">
            <v/>
          </cell>
          <cell r="B14175" t="str">
            <v/>
          </cell>
          <cell r="C14175">
            <v>0</v>
          </cell>
          <cell r="D14175" t="str">
            <v/>
          </cell>
          <cell r="E14175">
            <v>0</v>
          </cell>
          <cell r="F14175">
            <v>0</v>
          </cell>
          <cell r="G14175">
            <v>0</v>
          </cell>
        </row>
        <row r="14176">
          <cell r="A14176">
            <v>0</v>
          </cell>
          <cell r="B14176">
            <v>0</v>
          </cell>
          <cell r="C14176">
            <v>0</v>
          </cell>
          <cell r="D14176">
            <v>0</v>
          </cell>
          <cell r="E14176">
            <v>0</v>
          </cell>
          <cell r="F14176" t="str">
            <v>Total A</v>
          </cell>
          <cell r="G14176">
            <v>0</v>
          </cell>
        </row>
        <row r="14177">
          <cell r="A14177">
            <v>0</v>
          </cell>
          <cell r="B14177">
            <v>0</v>
          </cell>
          <cell r="C14177" t="str">
            <v>B - MANO DE OBRA</v>
          </cell>
          <cell r="D14177">
            <v>0</v>
          </cell>
          <cell r="E14177">
            <v>0</v>
          </cell>
          <cell r="F14177">
            <v>0</v>
          </cell>
          <cell r="G14177">
            <v>0</v>
          </cell>
        </row>
        <row r="14178">
          <cell r="A14178" t="str">
            <v/>
          </cell>
          <cell r="B14178">
            <v>0</v>
          </cell>
          <cell r="C14178">
            <v>0</v>
          </cell>
          <cell r="D14178" t="str">
            <v/>
          </cell>
          <cell r="E14178">
            <v>0</v>
          </cell>
          <cell r="F14178">
            <v>0</v>
          </cell>
          <cell r="G14178">
            <v>0</v>
          </cell>
        </row>
        <row r="14179">
          <cell r="A14179" t="str">
            <v/>
          </cell>
          <cell r="B14179">
            <v>0</v>
          </cell>
          <cell r="C14179">
            <v>0</v>
          </cell>
          <cell r="D14179" t="str">
            <v/>
          </cell>
          <cell r="E14179">
            <v>0</v>
          </cell>
          <cell r="F14179">
            <v>0</v>
          </cell>
          <cell r="G14179">
            <v>0</v>
          </cell>
        </row>
        <row r="14180">
          <cell r="A14180" t="str">
            <v/>
          </cell>
          <cell r="B14180">
            <v>0</v>
          </cell>
          <cell r="C14180">
            <v>0</v>
          </cell>
          <cell r="D14180" t="str">
            <v/>
          </cell>
          <cell r="E14180">
            <v>0</v>
          </cell>
          <cell r="F14180">
            <v>0</v>
          </cell>
          <cell r="G14180">
            <v>0</v>
          </cell>
        </row>
        <row r="14181">
          <cell r="A14181" t="str">
            <v/>
          </cell>
          <cell r="B14181">
            <v>0</v>
          </cell>
          <cell r="C14181">
            <v>0</v>
          </cell>
          <cell r="D14181" t="str">
            <v/>
          </cell>
          <cell r="E14181">
            <v>0</v>
          </cell>
          <cell r="F14181">
            <v>0</v>
          </cell>
          <cell r="G14181">
            <v>0</v>
          </cell>
        </row>
        <row r="14182">
          <cell r="A14182" t="str">
            <v/>
          </cell>
          <cell r="B14182">
            <v>0</v>
          </cell>
          <cell r="C14182">
            <v>0</v>
          </cell>
          <cell r="D14182" t="str">
            <v/>
          </cell>
          <cell r="E14182">
            <v>0</v>
          </cell>
          <cell r="F14182">
            <v>0</v>
          </cell>
          <cell r="G14182">
            <v>0</v>
          </cell>
        </row>
        <row r="14183">
          <cell r="A14183" t="str">
            <v/>
          </cell>
          <cell r="B14183">
            <v>0</v>
          </cell>
          <cell r="C14183">
            <v>0</v>
          </cell>
          <cell r="D14183" t="str">
            <v/>
          </cell>
          <cell r="E14183">
            <v>0</v>
          </cell>
          <cell r="F14183">
            <v>0</v>
          </cell>
          <cell r="G14183">
            <v>0</v>
          </cell>
        </row>
        <row r="14184">
          <cell r="A14184" t="str">
            <v/>
          </cell>
          <cell r="B14184">
            <v>0</v>
          </cell>
          <cell r="C14184">
            <v>0</v>
          </cell>
          <cell r="D14184" t="str">
            <v/>
          </cell>
          <cell r="E14184">
            <v>0</v>
          </cell>
          <cell r="F14184">
            <v>0</v>
          </cell>
          <cell r="G14184">
            <v>0</v>
          </cell>
        </row>
        <row r="14185">
          <cell r="A14185" t="str">
            <v/>
          </cell>
          <cell r="B14185">
            <v>0</v>
          </cell>
          <cell r="C14185">
            <v>0</v>
          </cell>
          <cell r="D14185" t="str">
            <v/>
          </cell>
          <cell r="E14185">
            <v>0</v>
          </cell>
          <cell r="F14185">
            <v>0</v>
          </cell>
          <cell r="G14185">
            <v>0</v>
          </cell>
        </row>
        <row r="14186">
          <cell r="A14186">
            <v>0</v>
          </cell>
          <cell r="B14186">
            <v>0</v>
          </cell>
          <cell r="C14186">
            <v>0</v>
          </cell>
          <cell r="D14186">
            <v>0</v>
          </cell>
          <cell r="E14186">
            <v>0</v>
          </cell>
          <cell r="F14186" t="str">
            <v>Total B</v>
          </cell>
          <cell r="G14186">
            <v>0</v>
          </cell>
        </row>
        <row r="14187">
          <cell r="A14187">
            <v>0</v>
          </cell>
          <cell r="B14187">
            <v>0</v>
          </cell>
          <cell r="C14187" t="str">
            <v>C - EQUIPOS</v>
          </cell>
          <cell r="D14187">
            <v>0</v>
          </cell>
          <cell r="E14187">
            <v>0</v>
          </cell>
          <cell r="F14187">
            <v>0</v>
          </cell>
          <cell r="G14187">
            <v>0</v>
          </cell>
        </row>
        <row r="14188">
          <cell r="A14188" t="str">
            <v/>
          </cell>
          <cell r="B14188" t="str">
            <v/>
          </cell>
          <cell r="C14188">
            <v>0</v>
          </cell>
          <cell r="D14188" t="str">
            <v/>
          </cell>
          <cell r="E14188">
            <v>0</v>
          </cell>
          <cell r="F14188">
            <v>0</v>
          </cell>
          <cell r="G14188">
            <v>0</v>
          </cell>
        </row>
        <row r="14189">
          <cell r="A14189" t="str">
            <v/>
          </cell>
          <cell r="B14189" t="str">
            <v/>
          </cell>
          <cell r="C14189">
            <v>0</v>
          </cell>
          <cell r="D14189" t="str">
            <v/>
          </cell>
          <cell r="E14189">
            <v>0</v>
          </cell>
          <cell r="F14189">
            <v>0</v>
          </cell>
          <cell r="G14189">
            <v>0</v>
          </cell>
        </row>
        <row r="14190">
          <cell r="A14190" t="str">
            <v/>
          </cell>
          <cell r="B14190" t="str">
            <v/>
          </cell>
          <cell r="C14190">
            <v>0</v>
          </cell>
          <cell r="D14190" t="str">
            <v/>
          </cell>
          <cell r="E14190">
            <v>0</v>
          </cell>
          <cell r="F14190">
            <v>0</v>
          </cell>
          <cell r="G14190">
            <v>0</v>
          </cell>
        </row>
        <row r="14191">
          <cell r="A14191" t="str">
            <v/>
          </cell>
          <cell r="B14191" t="str">
            <v/>
          </cell>
          <cell r="C14191">
            <v>0</v>
          </cell>
          <cell r="D14191" t="str">
            <v/>
          </cell>
          <cell r="E14191">
            <v>0</v>
          </cell>
          <cell r="F14191">
            <v>0</v>
          </cell>
          <cell r="G14191">
            <v>0</v>
          </cell>
        </row>
        <row r="14192">
          <cell r="A14192" t="str">
            <v/>
          </cell>
          <cell r="B14192" t="str">
            <v/>
          </cell>
          <cell r="C14192">
            <v>0</v>
          </cell>
          <cell r="D14192" t="str">
            <v/>
          </cell>
          <cell r="E14192">
            <v>0</v>
          </cell>
          <cell r="F14192">
            <v>0</v>
          </cell>
          <cell r="G14192">
            <v>0</v>
          </cell>
        </row>
        <row r="14193">
          <cell r="A14193" t="str">
            <v/>
          </cell>
          <cell r="B14193" t="str">
            <v/>
          </cell>
          <cell r="C14193">
            <v>0</v>
          </cell>
          <cell r="D14193" t="str">
            <v/>
          </cell>
          <cell r="E14193">
            <v>0</v>
          </cell>
          <cell r="F14193">
            <v>0</v>
          </cell>
          <cell r="G14193">
            <v>0</v>
          </cell>
        </row>
        <row r="14194">
          <cell r="A14194" t="str">
            <v/>
          </cell>
          <cell r="B14194" t="str">
            <v/>
          </cell>
          <cell r="C14194">
            <v>0</v>
          </cell>
          <cell r="D14194" t="str">
            <v/>
          </cell>
          <cell r="E14194">
            <v>0</v>
          </cell>
          <cell r="F14194">
            <v>0</v>
          </cell>
          <cell r="G14194">
            <v>0</v>
          </cell>
        </row>
        <row r="14195">
          <cell r="A14195" t="str">
            <v/>
          </cell>
          <cell r="B14195" t="str">
            <v/>
          </cell>
          <cell r="C14195">
            <v>0</v>
          </cell>
          <cell r="D14195" t="str">
            <v/>
          </cell>
          <cell r="E14195">
            <v>0</v>
          </cell>
          <cell r="F14195">
            <v>0</v>
          </cell>
          <cell r="G14195">
            <v>0</v>
          </cell>
        </row>
        <row r="14196">
          <cell r="A14196" t="str">
            <v/>
          </cell>
          <cell r="B14196" t="str">
            <v/>
          </cell>
          <cell r="C14196">
            <v>0</v>
          </cell>
          <cell r="D14196" t="str">
            <v/>
          </cell>
          <cell r="E14196">
            <v>0</v>
          </cell>
          <cell r="F14196">
            <v>0</v>
          </cell>
          <cell r="G14196">
            <v>0</v>
          </cell>
        </row>
        <row r="14197">
          <cell r="A14197">
            <v>0</v>
          </cell>
          <cell r="B14197">
            <v>0</v>
          </cell>
          <cell r="C14197">
            <v>0</v>
          </cell>
          <cell r="D14197">
            <v>0</v>
          </cell>
          <cell r="E14197">
            <v>0</v>
          </cell>
          <cell r="F14197" t="str">
            <v>Total C</v>
          </cell>
          <cell r="G14197">
            <v>0</v>
          </cell>
        </row>
        <row r="14198">
          <cell r="A14198">
            <v>0</v>
          </cell>
          <cell r="B14198">
            <v>0</v>
          </cell>
          <cell r="C14198">
            <v>0</v>
          </cell>
          <cell r="D14198">
            <v>0</v>
          </cell>
          <cell r="E14198">
            <v>0</v>
          </cell>
          <cell r="F14198">
            <v>0</v>
          </cell>
          <cell r="G14198">
            <v>0</v>
          </cell>
        </row>
        <row r="14199">
          <cell r="A14199" t="str">
            <v/>
          </cell>
          <cell r="B14199" t="str">
            <v/>
          </cell>
          <cell r="C14199">
            <v>0</v>
          </cell>
          <cell r="D14199" t="str">
            <v>Costo  Neto</v>
          </cell>
          <cell r="E14199">
            <v>0</v>
          </cell>
          <cell r="F14199" t="str">
            <v>Total D=A+B+C</v>
          </cell>
          <cell r="G14199">
            <v>0</v>
          </cell>
        </row>
        <row r="14201">
          <cell r="A14201" t="str">
            <v>ANALISIS DE PRECIOS</v>
          </cell>
          <cell r="B14201">
            <v>0</v>
          </cell>
          <cell r="C14201">
            <v>0</v>
          </cell>
          <cell r="D14201">
            <v>0</v>
          </cell>
          <cell r="E14201">
            <v>0</v>
          </cell>
          <cell r="F14201">
            <v>0</v>
          </cell>
          <cell r="G14201">
            <v>0</v>
          </cell>
        </row>
        <row r="14202">
          <cell r="A14202" t="str">
            <v>COMITENTE:</v>
          </cell>
          <cell r="B14202" t="str">
            <v>DIRECCIÓN DE ARQUITECTURA</v>
          </cell>
          <cell r="C14202">
            <v>0</v>
          </cell>
          <cell r="D14202">
            <v>0</v>
          </cell>
          <cell r="E14202">
            <v>0</v>
          </cell>
          <cell r="F14202">
            <v>0</v>
          </cell>
          <cell r="G14202">
            <v>0</v>
          </cell>
        </row>
        <row r="14203">
          <cell r="A14203" t="str">
            <v>CONTRATISTA:</v>
          </cell>
          <cell r="B14203" t="str">
            <v>FUNCIONALES SIGOP</v>
          </cell>
          <cell r="C14203">
            <v>0</v>
          </cell>
          <cell r="D14203">
            <v>0</v>
          </cell>
          <cell r="E14203">
            <v>0</v>
          </cell>
          <cell r="F14203">
            <v>0</v>
          </cell>
          <cell r="G14203">
            <v>0</v>
          </cell>
        </row>
        <row r="14204">
          <cell r="A14204" t="str">
            <v>OBRA:</v>
          </cell>
          <cell r="B14204" t="str">
            <v>PRUEBA PLANILLA DE MEDICION</v>
          </cell>
          <cell r="C14204">
            <v>0</v>
          </cell>
          <cell r="D14204">
            <v>0</v>
          </cell>
          <cell r="E14204">
            <v>0</v>
          </cell>
          <cell r="F14204" t="str">
            <v>PRECIOS A:</v>
          </cell>
          <cell r="G14204">
            <v>0</v>
          </cell>
        </row>
        <row r="14205">
          <cell r="A14205" t="str">
            <v>UBICACIÓN:</v>
          </cell>
          <cell r="B14205" t="str">
            <v>CENTRO CIVICO</v>
          </cell>
          <cell r="C14205">
            <v>0</v>
          </cell>
          <cell r="D14205">
            <v>0</v>
          </cell>
          <cell r="E14205">
            <v>0</v>
          </cell>
          <cell r="F14205">
            <v>0</v>
          </cell>
          <cell r="G14205">
            <v>0</v>
          </cell>
        </row>
        <row r="14206">
          <cell r="A14206" t="str">
            <v>RUBRO:</v>
          </cell>
          <cell r="B14206" t="str">
            <v/>
          </cell>
          <cell r="C14206" t="str">
            <v/>
          </cell>
          <cell r="D14206">
            <v>0</v>
          </cell>
          <cell r="E14206">
            <v>0</v>
          </cell>
          <cell r="F14206">
            <v>0</v>
          </cell>
          <cell r="G14206">
            <v>0</v>
          </cell>
        </row>
        <row r="14207">
          <cell r="A14207" t="str">
            <v>ITEM:</v>
          </cell>
          <cell r="B14207" t="str">
            <v/>
          </cell>
          <cell r="C14207" t="str">
            <v/>
          </cell>
          <cell r="D14207">
            <v>0</v>
          </cell>
          <cell r="E14207">
            <v>0</v>
          </cell>
          <cell r="F14207" t="str">
            <v>UNIDAD:</v>
          </cell>
          <cell r="G14207" t="str">
            <v/>
          </cell>
        </row>
        <row r="14208">
          <cell r="A14208">
            <v>0</v>
          </cell>
          <cell r="B14208">
            <v>0</v>
          </cell>
          <cell r="C14208">
            <v>0</v>
          </cell>
          <cell r="D14208">
            <v>0</v>
          </cell>
          <cell r="E14208">
            <v>0</v>
          </cell>
          <cell r="F14208">
            <v>0</v>
          </cell>
          <cell r="G14208">
            <v>0</v>
          </cell>
        </row>
        <row r="14209">
          <cell r="A14209" t="str">
            <v>DATOS REDETERMINACION</v>
          </cell>
          <cell r="B14209">
            <v>0</v>
          </cell>
          <cell r="C14209" t="str">
            <v>DESIGNACION</v>
          </cell>
          <cell r="D14209" t="str">
            <v>U</v>
          </cell>
          <cell r="E14209" t="str">
            <v>Cantidad</v>
          </cell>
          <cell r="F14209" t="str">
            <v>$ Unitarios</v>
          </cell>
          <cell r="G14209" t="str">
            <v>$ Parcial</v>
          </cell>
        </row>
        <row r="14210">
          <cell r="A14210" t="str">
            <v>CÓDIGO</v>
          </cell>
          <cell r="B14210" t="str">
            <v>DESCRIPCIÓN</v>
          </cell>
          <cell r="C14210">
            <v>0</v>
          </cell>
          <cell r="D14210">
            <v>0</v>
          </cell>
          <cell r="E14210">
            <v>0</v>
          </cell>
          <cell r="F14210">
            <v>0</v>
          </cell>
          <cell r="G14210">
            <v>0</v>
          </cell>
        </row>
        <row r="14211">
          <cell r="A14211">
            <v>0</v>
          </cell>
          <cell r="B14211">
            <v>0</v>
          </cell>
          <cell r="C14211" t="str">
            <v>A - MATERIALES</v>
          </cell>
          <cell r="D14211">
            <v>0</v>
          </cell>
          <cell r="E14211">
            <v>0</v>
          </cell>
          <cell r="F14211">
            <v>0</v>
          </cell>
          <cell r="G14211">
            <v>0</v>
          </cell>
        </row>
        <row r="14212">
          <cell r="A14212" t="str">
            <v/>
          </cell>
          <cell r="B14212" t="str">
            <v/>
          </cell>
          <cell r="C14212">
            <v>0</v>
          </cell>
          <cell r="D14212" t="str">
            <v/>
          </cell>
          <cell r="E14212">
            <v>0</v>
          </cell>
          <cell r="F14212">
            <v>0</v>
          </cell>
          <cell r="G14212">
            <v>0</v>
          </cell>
        </row>
        <row r="14213">
          <cell r="A14213" t="str">
            <v/>
          </cell>
          <cell r="B14213" t="str">
            <v/>
          </cell>
          <cell r="C14213">
            <v>0</v>
          </cell>
          <cell r="D14213" t="str">
            <v/>
          </cell>
          <cell r="E14213">
            <v>0</v>
          </cell>
          <cell r="F14213">
            <v>0</v>
          </cell>
          <cell r="G14213">
            <v>0</v>
          </cell>
        </row>
        <row r="14214">
          <cell r="A14214" t="str">
            <v/>
          </cell>
          <cell r="B14214" t="str">
            <v/>
          </cell>
          <cell r="C14214">
            <v>0</v>
          </cell>
          <cell r="D14214" t="str">
            <v/>
          </cell>
          <cell r="E14214">
            <v>0</v>
          </cell>
          <cell r="F14214">
            <v>0</v>
          </cell>
          <cell r="G14214">
            <v>0</v>
          </cell>
        </row>
        <row r="14215">
          <cell r="A14215" t="str">
            <v/>
          </cell>
          <cell r="B14215" t="str">
            <v/>
          </cell>
          <cell r="C14215">
            <v>0</v>
          </cell>
          <cell r="D14215" t="str">
            <v/>
          </cell>
          <cell r="E14215">
            <v>0</v>
          </cell>
          <cell r="F14215">
            <v>0</v>
          </cell>
          <cell r="G14215">
            <v>0</v>
          </cell>
        </row>
        <row r="14216">
          <cell r="A14216" t="str">
            <v/>
          </cell>
          <cell r="B14216" t="str">
            <v/>
          </cell>
          <cell r="C14216">
            <v>0</v>
          </cell>
          <cell r="D14216" t="str">
            <v/>
          </cell>
          <cell r="E14216">
            <v>0</v>
          </cell>
          <cell r="F14216">
            <v>0</v>
          </cell>
          <cell r="G14216">
            <v>0</v>
          </cell>
        </row>
        <row r="14217">
          <cell r="A14217" t="str">
            <v/>
          </cell>
          <cell r="B14217" t="str">
            <v/>
          </cell>
          <cell r="C14217">
            <v>0</v>
          </cell>
          <cell r="D14217" t="str">
            <v/>
          </cell>
          <cell r="E14217">
            <v>0</v>
          </cell>
          <cell r="F14217">
            <v>0</v>
          </cell>
          <cell r="G14217">
            <v>0</v>
          </cell>
        </row>
        <row r="14218">
          <cell r="A14218" t="str">
            <v/>
          </cell>
          <cell r="B14218" t="str">
            <v/>
          </cell>
          <cell r="C14218">
            <v>0</v>
          </cell>
          <cell r="D14218" t="str">
            <v/>
          </cell>
          <cell r="E14218">
            <v>0</v>
          </cell>
          <cell r="F14218">
            <v>0</v>
          </cell>
          <cell r="G14218">
            <v>0</v>
          </cell>
        </row>
        <row r="14219">
          <cell r="A14219" t="str">
            <v/>
          </cell>
          <cell r="B14219" t="str">
            <v/>
          </cell>
          <cell r="C14219">
            <v>0</v>
          </cell>
          <cell r="D14219" t="str">
            <v/>
          </cell>
          <cell r="E14219">
            <v>0</v>
          </cell>
          <cell r="F14219">
            <v>0</v>
          </cell>
          <cell r="G14219">
            <v>0</v>
          </cell>
        </row>
        <row r="14220">
          <cell r="A14220" t="str">
            <v/>
          </cell>
          <cell r="B14220" t="str">
            <v/>
          </cell>
          <cell r="C14220">
            <v>0</v>
          </cell>
          <cell r="D14220" t="str">
            <v/>
          </cell>
          <cell r="E14220">
            <v>0</v>
          </cell>
          <cell r="F14220">
            <v>0</v>
          </cell>
          <cell r="G14220">
            <v>0</v>
          </cell>
        </row>
        <row r="14221">
          <cell r="A14221" t="str">
            <v/>
          </cell>
          <cell r="B14221" t="str">
            <v/>
          </cell>
          <cell r="C14221">
            <v>0</v>
          </cell>
          <cell r="D14221" t="str">
            <v/>
          </cell>
          <cell r="E14221">
            <v>0</v>
          </cell>
          <cell r="F14221">
            <v>0</v>
          </cell>
          <cell r="G14221">
            <v>0</v>
          </cell>
        </row>
        <row r="14222">
          <cell r="A14222" t="str">
            <v/>
          </cell>
          <cell r="B14222" t="str">
            <v/>
          </cell>
          <cell r="C14222">
            <v>0</v>
          </cell>
          <cell r="D14222" t="str">
            <v/>
          </cell>
          <cell r="E14222">
            <v>0</v>
          </cell>
          <cell r="F14222">
            <v>0</v>
          </cell>
          <cell r="G14222">
            <v>0</v>
          </cell>
        </row>
        <row r="14223">
          <cell r="A14223" t="str">
            <v/>
          </cell>
          <cell r="B14223" t="str">
            <v/>
          </cell>
          <cell r="C14223">
            <v>0</v>
          </cell>
          <cell r="D14223" t="str">
            <v/>
          </cell>
          <cell r="E14223">
            <v>0</v>
          </cell>
          <cell r="F14223">
            <v>0</v>
          </cell>
          <cell r="G14223">
            <v>0</v>
          </cell>
        </row>
        <row r="14224">
          <cell r="A14224" t="str">
            <v/>
          </cell>
          <cell r="B14224" t="str">
            <v/>
          </cell>
          <cell r="C14224">
            <v>0</v>
          </cell>
          <cell r="D14224" t="str">
            <v/>
          </cell>
          <cell r="E14224">
            <v>0</v>
          </cell>
          <cell r="F14224">
            <v>0</v>
          </cell>
          <cell r="G14224">
            <v>0</v>
          </cell>
        </row>
        <row r="14225">
          <cell r="A14225" t="str">
            <v/>
          </cell>
          <cell r="B14225" t="str">
            <v/>
          </cell>
          <cell r="C14225">
            <v>0</v>
          </cell>
          <cell r="D14225" t="str">
            <v/>
          </cell>
          <cell r="E14225">
            <v>0</v>
          </cell>
          <cell r="F14225">
            <v>0</v>
          </cell>
          <cell r="G14225">
            <v>0</v>
          </cell>
        </row>
        <row r="14226">
          <cell r="A14226">
            <v>0</v>
          </cell>
          <cell r="B14226">
            <v>0</v>
          </cell>
          <cell r="C14226">
            <v>0</v>
          </cell>
          <cell r="D14226">
            <v>0</v>
          </cell>
          <cell r="E14226">
            <v>0</v>
          </cell>
          <cell r="F14226" t="str">
            <v>Total A</v>
          </cell>
          <cell r="G14226">
            <v>0</v>
          </cell>
        </row>
        <row r="14227">
          <cell r="A14227">
            <v>0</v>
          </cell>
          <cell r="B14227">
            <v>0</v>
          </cell>
          <cell r="C14227" t="str">
            <v>B - MANO DE OBRA</v>
          </cell>
          <cell r="D14227">
            <v>0</v>
          </cell>
          <cell r="E14227">
            <v>0</v>
          </cell>
          <cell r="F14227">
            <v>0</v>
          </cell>
          <cell r="G14227">
            <v>0</v>
          </cell>
        </row>
        <row r="14228">
          <cell r="A14228" t="str">
            <v/>
          </cell>
          <cell r="B14228">
            <v>0</v>
          </cell>
          <cell r="C14228">
            <v>0</v>
          </cell>
          <cell r="D14228" t="str">
            <v/>
          </cell>
          <cell r="E14228">
            <v>0</v>
          </cell>
          <cell r="F14228">
            <v>0</v>
          </cell>
          <cell r="G14228">
            <v>0</v>
          </cell>
        </row>
        <row r="14229">
          <cell r="A14229" t="str">
            <v/>
          </cell>
          <cell r="B14229">
            <v>0</v>
          </cell>
          <cell r="C14229">
            <v>0</v>
          </cell>
          <cell r="D14229" t="str">
            <v/>
          </cell>
          <cell r="E14229">
            <v>0</v>
          </cell>
          <cell r="F14229">
            <v>0</v>
          </cell>
          <cell r="G14229">
            <v>0</v>
          </cell>
        </row>
        <row r="14230">
          <cell r="A14230" t="str">
            <v/>
          </cell>
          <cell r="B14230">
            <v>0</v>
          </cell>
          <cell r="C14230">
            <v>0</v>
          </cell>
          <cell r="D14230" t="str">
            <v/>
          </cell>
          <cell r="E14230">
            <v>0</v>
          </cell>
          <cell r="F14230">
            <v>0</v>
          </cell>
          <cell r="G14230">
            <v>0</v>
          </cell>
        </row>
        <row r="14231">
          <cell r="A14231" t="str">
            <v/>
          </cell>
          <cell r="B14231">
            <v>0</v>
          </cell>
          <cell r="C14231">
            <v>0</v>
          </cell>
          <cell r="D14231" t="str">
            <v/>
          </cell>
          <cell r="E14231">
            <v>0</v>
          </cell>
          <cell r="F14231">
            <v>0</v>
          </cell>
          <cell r="G14231">
            <v>0</v>
          </cell>
        </row>
        <row r="14232">
          <cell r="A14232" t="str">
            <v/>
          </cell>
          <cell r="B14232">
            <v>0</v>
          </cell>
          <cell r="C14232">
            <v>0</v>
          </cell>
          <cell r="D14232" t="str">
            <v/>
          </cell>
          <cell r="E14232">
            <v>0</v>
          </cell>
          <cell r="F14232">
            <v>0</v>
          </cell>
          <cell r="G14232">
            <v>0</v>
          </cell>
        </row>
        <row r="14233">
          <cell r="A14233" t="str">
            <v/>
          </cell>
          <cell r="B14233">
            <v>0</v>
          </cell>
          <cell r="C14233">
            <v>0</v>
          </cell>
          <cell r="D14233" t="str">
            <v/>
          </cell>
          <cell r="E14233">
            <v>0</v>
          </cell>
          <cell r="F14233">
            <v>0</v>
          </cell>
          <cell r="G14233">
            <v>0</v>
          </cell>
        </row>
        <row r="14234">
          <cell r="A14234" t="str">
            <v/>
          </cell>
          <cell r="B14234">
            <v>0</v>
          </cell>
          <cell r="C14234">
            <v>0</v>
          </cell>
          <cell r="D14234" t="str">
            <v/>
          </cell>
          <cell r="E14234">
            <v>0</v>
          </cell>
          <cell r="F14234">
            <v>0</v>
          </cell>
          <cell r="G14234">
            <v>0</v>
          </cell>
        </row>
        <row r="14235">
          <cell r="A14235" t="str">
            <v/>
          </cell>
          <cell r="B14235">
            <v>0</v>
          </cell>
          <cell r="C14235">
            <v>0</v>
          </cell>
          <cell r="D14235" t="str">
            <v/>
          </cell>
          <cell r="E14235">
            <v>0</v>
          </cell>
          <cell r="F14235">
            <v>0</v>
          </cell>
          <cell r="G14235">
            <v>0</v>
          </cell>
        </row>
        <row r="14236">
          <cell r="A14236">
            <v>0</v>
          </cell>
          <cell r="B14236">
            <v>0</v>
          </cell>
          <cell r="C14236">
            <v>0</v>
          </cell>
          <cell r="D14236">
            <v>0</v>
          </cell>
          <cell r="E14236">
            <v>0</v>
          </cell>
          <cell r="F14236" t="str">
            <v>Total B</v>
          </cell>
          <cell r="G14236">
            <v>0</v>
          </cell>
        </row>
        <row r="14237">
          <cell r="A14237">
            <v>0</v>
          </cell>
          <cell r="B14237">
            <v>0</v>
          </cell>
          <cell r="C14237" t="str">
            <v>C - EQUIPOS</v>
          </cell>
          <cell r="D14237">
            <v>0</v>
          </cell>
          <cell r="E14237">
            <v>0</v>
          </cell>
          <cell r="F14237">
            <v>0</v>
          </cell>
          <cell r="G14237">
            <v>0</v>
          </cell>
        </row>
        <row r="14238">
          <cell r="A14238" t="str">
            <v/>
          </cell>
          <cell r="B14238" t="str">
            <v/>
          </cell>
          <cell r="C14238">
            <v>0</v>
          </cell>
          <cell r="D14238" t="str">
            <v/>
          </cell>
          <cell r="E14238">
            <v>0</v>
          </cell>
          <cell r="F14238">
            <v>0</v>
          </cell>
          <cell r="G14238">
            <v>0</v>
          </cell>
        </row>
        <row r="14239">
          <cell r="A14239" t="str">
            <v/>
          </cell>
          <cell r="B14239" t="str">
            <v/>
          </cell>
          <cell r="C14239">
            <v>0</v>
          </cell>
          <cell r="D14239" t="str">
            <v/>
          </cell>
          <cell r="E14239">
            <v>0</v>
          </cell>
          <cell r="F14239">
            <v>0</v>
          </cell>
          <cell r="G14239">
            <v>0</v>
          </cell>
        </row>
        <row r="14240">
          <cell r="A14240" t="str">
            <v/>
          </cell>
          <cell r="B14240" t="str">
            <v/>
          </cell>
          <cell r="C14240">
            <v>0</v>
          </cell>
          <cell r="D14240" t="str">
            <v/>
          </cell>
          <cell r="E14240">
            <v>0</v>
          </cell>
          <cell r="F14240">
            <v>0</v>
          </cell>
          <cell r="G14240">
            <v>0</v>
          </cell>
        </row>
        <row r="14241">
          <cell r="A14241" t="str">
            <v/>
          </cell>
          <cell r="B14241" t="str">
            <v/>
          </cell>
          <cell r="C14241">
            <v>0</v>
          </cell>
          <cell r="D14241" t="str">
            <v/>
          </cell>
          <cell r="E14241">
            <v>0</v>
          </cell>
          <cell r="F14241">
            <v>0</v>
          </cell>
          <cell r="G14241">
            <v>0</v>
          </cell>
        </row>
        <row r="14242">
          <cell r="A14242" t="str">
            <v/>
          </cell>
          <cell r="B14242" t="str">
            <v/>
          </cell>
          <cell r="C14242">
            <v>0</v>
          </cell>
          <cell r="D14242" t="str">
            <v/>
          </cell>
          <cell r="E14242">
            <v>0</v>
          </cell>
          <cell r="F14242">
            <v>0</v>
          </cell>
          <cell r="G14242">
            <v>0</v>
          </cell>
        </row>
        <row r="14243">
          <cell r="A14243" t="str">
            <v/>
          </cell>
          <cell r="B14243" t="str">
            <v/>
          </cell>
          <cell r="C14243">
            <v>0</v>
          </cell>
          <cell r="D14243" t="str">
            <v/>
          </cell>
          <cell r="E14243">
            <v>0</v>
          </cell>
          <cell r="F14243">
            <v>0</v>
          </cell>
          <cell r="G14243">
            <v>0</v>
          </cell>
        </row>
        <row r="14244">
          <cell r="A14244" t="str">
            <v/>
          </cell>
          <cell r="B14244" t="str">
            <v/>
          </cell>
          <cell r="C14244">
            <v>0</v>
          </cell>
          <cell r="D14244" t="str">
            <v/>
          </cell>
          <cell r="E14244">
            <v>0</v>
          </cell>
          <cell r="F14244">
            <v>0</v>
          </cell>
          <cell r="G14244">
            <v>0</v>
          </cell>
        </row>
        <row r="14245">
          <cell r="A14245" t="str">
            <v/>
          </cell>
          <cell r="B14245" t="str">
            <v/>
          </cell>
          <cell r="C14245">
            <v>0</v>
          </cell>
          <cell r="D14245" t="str">
            <v/>
          </cell>
          <cell r="E14245">
            <v>0</v>
          </cell>
          <cell r="F14245">
            <v>0</v>
          </cell>
          <cell r="G14245">
            <v>0</v>
          </cell>
        </row>
        <row r="14246">
          <cell r="A14246" t="str">
            <v/>
          </cell>
          <cell r="B14246" t="str">
            <v/>
          </cell>
          <cell r="C14246">
            <v>0</v>
          </cell>
          <cell r="D14246" t="str">
            <v/>
          </cell>
          <cell r="E14246">
            <v>0</v>
          </cell>
          <cell r="F14246">
            <v>0</v>
          </cell>
          <cell r="G14246">
            <v>0</v>
          </cell>
        </row>
        <row r="14247">
          <cell r="A14247">
            <v>0</v>
          </cell>
          <cell r="B14247">
            <v>0</v>
          </cell>
          <cell r="C14247">
            <v>0</v>
          </cell>
          <cell r="D14247">
            <v>0</v>
          </cell>
          <cell r="E14247">
            <v>0</v>
          </cell>
          <cell r="F14247" t="str">
            <v>Total C</v>
          </cell>
          <cell r="G14247">
            <v>0</v>
          </cell>
        </row>
        <row r="14248">
          <cell r="A14248">
            <v>0</v>
          </cell>
          <cell r="B14248">
            <v>0</v>
          </cell>
          <cell r="C14248">
            <v>0</v>
          </cell>
          <cell r="D14248">
            <v>0</v>
          </cell>
          <cell r="E14248">
            <v>0</v>
          </cell>
          <cell r="F14248">
            <v>0</v>
          </cell>
          <cell r="G14248">
            <v>0</v>
          </cell>
        </row>
        <row r="14249">
          <cell r="A14249" t="str">
            <v/>
          </cell>
          <cell r="B14249" t="str">
            <v/>
          </cell>
          <cell r="C14249">
            <v>0</v>
          </cell>
          <cell r="D14249" t="str">
            <v>Costo  Neto</v>
          </cell>
          <cell r="E14249">
            <v>0</v>
          </cell>
          <cell r="F14249" t="str">
            <v>Total D=A+B+C</v>
          </cell>
          <cell r="G14249">
            <v>0</v>
          </cell>
        </row>
        <row r="14251">
          <cell r="A14251" t="str">
            <v>ANALISIS DE PRECIOS</v>
          </cell>
          <cell r="B14251">
            <v>0</v>
          </cell>
          <cell r="C14251">
            <v>0</v>
          </cell>
          <cell r="D14251">
            <v>0</v>
          </cell>
          <cell r="E14251">
            <v>0</v>
          </cell>
          <cell r="F14251">
            <v>0</v>
          </cell>
          <cell r="G14251">
            <v>0</v>
          </cell>
        </row>
        <row r="14252">
          <cell r="A14252" t="str">
            <v>COMITENTE:</v>
          </cell>
          <cell r="B14252" t="str">
            <v>DIRECCIÓN DE ARQUITECTURA</v>
          </cell>
          <cell r="C14252">
            <v>0</v>
          </cell>
          <cell r="D14252">
            <v>0</v>
          </cell>
          <cell r="E14252">
            <v>0</v>
          </cell>
          <cell r="F14252">
            <v>0</v>
          </cell>
          <cell r="G14252">
            <v>0</v>
          </cell>
        </row>
        <row r="14253">
          <cell r="A14253" t="str">
            <v>CONTRATISTA:</v>
          </cell>
          <cell r="B14253" t="str">
            <v>FUNCIONALES SIGOP</v>
          </cell>
          <cell r="C14253">
            <v>0</v>
          </cell>
          <cell r="D14253">
            <v>0</v>
          </cell>
          <cell r="E14253">
            <v>0</v>
          </cell>
          <cell r="F14253">
            <v>0</v>
          </cell>
          <cell r="G14253">
            <v>0</v>
          </cell>
        </row>
        <row r="14254">
          <cell r="A14254" t="str">
            <v>OBRA:</v>
          </cell>
          <cell r="B14254" t="str">
            <v>PRUEBA PLANILLA DE MEDICION</v>
          </cell>
          <cell r="C14254">
            <v>0</v>
          </cell>
          <cell r="D14254">
            <v>0</v>
          </cell>
          <cell r="E14254">
            <v>0</v>
          </cell>
          <cell r="F14254" t="str">
            <v>PRECIOS A:</v>
          </cell>
          <cell r="G14254">
            <v>0</v>
          </cell>
        </row>
        <row r="14255">
          <cell r="A14255" t="str">
            <v>UBICACIÓN:</v>
          </cell>
          <cell r="B14255" t="str">
            <v>CENTRO CIVICO</v>
          </cell>
          <cell r="C14255">
            <v>0</v>
          </cell>
          <cell r="D14255">
            <v>0</v>
          </cell>
          <cell r="E14255">
            <v>0</v>
          </cell>
          <cell r="F14255">
            <v>0</v>
          </cell>
          <cell r="G14255">
            <v>0</v>
          </cell>
        </row>
        <row r="14256">
          <cell r="A14256" t="str">
            <v>RUBRO:</v>
          </cell>
          <cell r="B14256" t="str">
            <v/>
          </cell>
          <cell r="C14256" t="str">
            <v/>
          </cell>
          <cell r="D14256">
            <v>0</v>
          </cell>
          <cell r="E14256">
            <v>0</v>
          </cell>
          <cell r="F14256">
            <v>0</v>
          </cell>
          <cell r="G14256">
            <v>0</v>
          </cell>
        </row>
        <row r="14257">
          <cell r="A14257" t="str">
            <v>ITEM:</v>
          </cell>
          <cell r="B14257" t="str">
            <v/>
          </cell>
          <cell r="C14257" t="str">
            <v/>
          </cell>
          <cell r="D14257">
            <v>0</v>
          </cell>
          <cell r="E14257">
            <v>0</v>
          </cell>
          <cell r="F14257" t="str">
            <v>UNIDAD:</v>
          </cell>
          <cell r="G14257" t="str">
            <v/>
          </cell>
        </row>
        <row r="14258">
          <cell r="A14258">
            <v>0</v>
          </cell>
          <cell r="B14258">
            <v>0</v>
          </cell>
          <cell r="C14258">
            <v>0</v>
          </cell>
          <cell r="D14258">
            <v>0</v>
          </cell>
          <cell r="E14258">
            <v>0</v>
          </cell>
          <cell r="F14258">
            <v>0</v>
          </cell>
          <cell r="G14258">
            <v>0</v>
          </cell>
        </row>
        <row r="14259">
          <cell r="A14259" t="str">
            <v>DATOS REDETERMINACION</v>
          </cell>
          <cell r="B14259">
            <v>0</v>
          </cell>
          <cell r="C14259" t="str">
            <v>DESIGNACION</v>
          </cell>
          <cell r="D14259" t="str">
            <v>U</v>
          </cell>
          <cell r="E14259" t="str">
            <v>Cantidad</v>
          </cell>
          <cell r="F14259" t="str">
            <v>$ Unitarios</v>
          </cell>
          <cell r="G14259" t="str">
            <v>$ Parcial</v>
          </cell>
        </row>
        <row r="14260">
          <cell r="A14260" t="str">
            <v>CÓDIGO</v>
          </cell>
          <cell r="B14260" t="str">
            <v>DESCRIPCIÓN</v>
          </cell>
          <cell r="C14260">
            <v>0</v>
          </cell>
          <cell r="D14260">
            <v>0</v>
          </cell>
          <cell r="E14260">
            <v>0</v>
          </cell>
          <cell r="F14260">
            <v>0</v>
          </cell>
          <cell r="G14260">
            <v>0</v>
          </cell>
        </row>
        <row r="14261">
          <cell r="A14261">
            <v>0</v>
          </cell>
          <cell r="B14261">
            <v>0</v>
          </cell>
          <cell r="C14261" t="str">
            <v>A - MATERIALES</v>
          </cell>
          <cell r="D14261">
            <v>0</v>
          </cell>
          <cell r="E14261">
            <v>0</v>
          </cell>
          <cell r="F14261">
            <v>0</v>
          </cell>
          <cell r="G14261">
            <v>0</v>
          </cell>
        </row>
        <row r="14262">
          <cell r="A14262" t="str">
            <v/>
          </cell>
          <cell r="B14262" t="str">
            <v/>
          </cell>
          <cell r="C14262">
            <v>0</v>
          </cell>
          <cell r="D14262" t="str">
            <v/>
          </cell>
          <cell r="E14262">
            <v>0</v>
          </cell>
          <cell r="F14262">
            <v>0</v>
          </cell>
          <cell r="G14262">
            <v>0</v>
          </cell>
        </row>
        <row r="14263">
          <cell r="A14263" t="str">
            <v/>
          </cell>
          <cell r="B14263" t="str">
            <v/>
          </cell>
          <cell r="C14263">
            <v>0</v>
          </cell>
          <cell r="D14263" t="str">
            <v/>
          </cell>
          <cell r="E14263">
            <v>0</v>
          </cell>
          <cell r="F14263">
            <v>0</v>
          </cell>
          <cell r="G14263">
            <v>0</v>
          </cell>
        </row>
        <row r="14264">
          <cell r="A14264" t="str">
            <v/>
          </cell>
          <cell r="B14264" t="str">
            <v/>
          </cell>
          <cell r="C14264">
            <v>0</v>
          </cell>
          <cell r="D14264" t="str">
            <v/>
          </cell>
          <cell r="E14264">
            <v>0</v>
          </cell>
          <cell r="F14264">
            <v>0</v>
          </cell>
          <cell r="G14264">
            <v>0</v>
          </cell>
        </row>
        <row r="14265">
          <cell r="A14265" t="str">
            <v/>
          </cell>
          <cell r="B14265" t="str">
            <v/>
          </cell>
          <cell r="C14265">
            <v>0</v>
          </cell>
          <cell r="D14265" t="str">
            <v/>
          </cell>
          <cell r="E14265">
            <v>0</v>
          </cell>
          <cell r="F14265">
            <v>0</v>
          </cell>
          <cell r="G14265">
            <v>0</v>
          </cell>
        </row>
        <row r="14266">
          <cell r="A14266" t="str">
            <v/>
          </cell>
          <cell r="B14266" t="str">
            <v/>
          </cell>
          <cell r="C14266">
            <v>0</v>
          </cell>
          <cell r="D14266" t="str">
            <v/>
          </cell>
          <cell r="E14266">
            <v>0</v>
          </cell>
          <cell r="F14266">
            <v>0</v>
          </cell>
          <cell r="G14266">
            <v>0</v>
          </cell>
        </row>
        <row r="14267">
          <cell r="A14267" t="str">
            <v/>
          </cell>
          <cell r="B14267" t="str">
            <v/>
          </cell>
          <cell r="C14267">
            <v>0</v>
          </cell>
          <cell r="D14267" t="str">
            <v/>
          </cell>
          <cell r="E14267">
            <v>0</v>
          </cell>
          <cell r="F14267">
            <v>0</v>
          </cell>
          <cell r="G14267">
            <v>0</v>
          </cell>
        </row>
        <row r="14268">
          <cell r="A14268" t="str">
            <v/>
          </cell>
          <cell r="B14268" t="str">
            <v/>
          </cell>
          <cell r="C14268">
            <v>0</v>
          </cell>
          <cell r="D14268" t="str">
            <v/>
          </cell>
          <cell r="E14268">
            <v>0</v>
          </cell>
          <cell r="F14268">
            <v>0</v>
          </cell>
          <cell r="G14268">
            <v>0</v>
          </cell>
        </row>
        <row r="14269">
          <cell r="A14269" t="str">
            <v/>
          </cell>
          <cell r="B14269" t="str">
            <v/>
          </cell>
          <cell r="C14269">
            <v>0</v>
          </cell>
          <cell r="D14269" t="str">
            <v/>
          </cell>
          <cell r="E14269">
            <v>0</v>
          </cell>
          <cell r="F14269">
            <v>0</v>
          </cell>
          <cell r="G14269">
            <v>0</v>
          </cell>
        </row>
        <row r="14270">
          <cell r="A14270" t="str">
            <v/>
          </cell>
          <cell r="B14270" t="str">
            <v/>
          </cell>
          <cell r="C14270">
            <v>0</v>
          </cell>
          <cell r="D14270" t="str">
            <v/>
          </cell>
          <cell r="E14270">
            <v>0</v>
          </cell>
          <cell r="F14270">
            <v>0</v>
          </cell>
          <cell r="G14270">
            <v>0</v>
          </cell>
        </row>
        <row r="14271">
          <cell r="A14271" t="str">
            <v/>
          </cell>
          <cell r="B14271" t="str">
            <v/>
          </cell>
          <cell r="C14271">
            <v>0</v>
          </cell>
          <cell r="D14271" t="str">
            <v/>
          </cell>
          <cell r="E14271">
            <v>0</v>
          </cell>
          <cell r="F14271">
            <v>0</v>
          </cell>
          <cell r="G14271">
            <v>0</v>
          </cell>
        </row>
        <row r="14272">
          <cell r="A14272" t="str">
            <v/>
          </cell>
          <cell r="B14272" t="str">
            <v/>
          </cell>
          <cell r="C14272">
            <v>0</v>
          </cell>
          <cell r="D14272" t="str">
            <v/>
          </cell>
          <cell r="E14272">
            <v>0</v>
          </cell>
          <cell r="F14272">
            <v>0</v>
          </cell>
          <cell r="G14272">
            <v>0</v>
          </cell>
        </row>
        <row r="14273">
          <cell r="A14273" t="str">
            <v/>
          </cell>
          <cell r="B14273" t="str">
            <v/>
          </cell>
          <cell r="C14273">
            <v>0</v>
          </cell>
          <cell r="D14273" t="str">
            <v/>
          </cell>
          <cell r="E14273">
            <v>0</v>
          </cell>
          <cell r="F14273">
            <v>0</v>
          </cell>
          <cell r="G14273">
            <v>0</v>
          </cell>
        </row>
        <row r="14274">
          <cell r="A14274" t="str">
            <v/>
          </cell>
          <cell r="B14274" t="str">
            <v/>
          </cell>
          <cell r="C14274">
            <v>0</v>
          </cell>
          <cell r="D14274" t="str">
            <v/>
          </cell>
          <cell r="E14274">
            <v>0</v>
          </cell>
          <cell r="F14274">
            <v>0</v>
          </cell>
          <cell r="G14274">
            <v>0</v>
          </cell>
        </row>
        <row r="14275">
          <cell r="A14275" t="str">
            <v/>
          </cell>
          <cell r="B14275" t="str">
            <v/>
          </cell>
          <cell r="C14275">
            <v>0</v>
          </cell>
          <cell r="D14275" t="str">
            <v/>
          </cell>
          <cell r="E14275">
            <v>0</v>
          </cell>
          <cell r="F14275">
            <v>0</v>
          </cell>
          <cell r="G14275">
            <v>0</v>
          </cell>
        </row>
        <row r="14276">
          <cell r="A14276">
            <v>0</v>
          </cell>
          <cell r="B14276">
            <v>0</v>
          </cell>
          <cell r="C14276">
            <v>0</v>
          </cell>
          <cell r="D14276">
            <v>0</v>
          </cell>
          <cell r="E14276">
            <v>0</v>
          </cell>
          <cell r="F14276" t="str">
            <v>Total A</v>
          </cell>
          <cell r="G14276">
            <v>0</v>
          </cell>
        </row>
        <row r="14277">
          <cell r="A14277">
            <v>0</v>
          </cell>
          <cell r="B14277">
            <v>0</v>
          </cell>
          <cell r="C14277" t="str">
            <v>B - MANO DE OBRA</v>
          </cell>
          <cell r="D14277">
            <v>0</v>
          </cell>
          <cell r="E14277">
            <v>0</v>
          </cell>
          <cell r="F14277">
            <v>0</v>
          </cell>
          <cell r="G14277">
            <v>0</v>
          </cell>
        </row>
        <row r="14278">
          <cell r="A14278" t="str">
            <v/>
          </cell>
          <cell r="B14278">
            <v>0</v>
          </cell>
          <cell r="C14278">
            <v>0</v>
          </cell>
          <cell r="D14278" t="str">
            <v/>
          </cell>
          <cell r="E14278">
            <v>0</v>
          </cell>
          <cell r="F14278">
            <v>0</v>
          </cell>
          <cell r="G14278">
            <v>0</v>
          </cell>
        </row>
        <row r="14279">
          <cell r="A14279" t="str">
            <v/>
          </cell>
          <cell r="B14279">
            <v>0</v>
          </cell>
          <cell r="C14279">
            <v>0</v>
          </cell>
          <cell r="D14279" t="str">
            <v/>
          </cell>
          <cell r="E14279">
            <v>0</v>
          </cell>
          <cell r="F14279">
            <v>0</v>
          </cell>
          <cell r="G14279">
            <v>0</v>
          </cell>
        </row>
        <row r="14280">
          <cell r="A14280" t="str">
            <v/>
          </cell>
          <cell r="B14280">
            <v>0</v>
          </cell>
          <cell r="C14280">
            <v>0</v>
          </cell>
          <cell r="D14280" t="str">
            <v/>
          </cell>
          <cell r="E14280">
            <v>0</v>
          </cell>
          <cell r="F14280">
            <v>0</v>
          </cell>
          <cell r="G14280">
            <v>0</v>
          </cell>
        </row>
        <row r="14281">
          <cell r="A14281" t="str">
            <v/>
          </cell>
          <cell r="B14281">
            <v>0</v>
          </cell>
          <cell r="C14281">
            <v>0</v>
          </cell>
          <cell r="D14281" t="str">
            <v/>
          </cell>
          <cell r="E14281">
            <v>0</v>
          </cell>
          <cell r="F14281">
            <v>0</v>
          </cell>
          <cell r="G14281">
            <v>0</v>
          </cell>
        </row>
        <row r="14282">
          <cell r="A14282" t="str">
            <v/>
          </cell>
          <cell r="B14282">
            <v>0</v>
          </cell>
          <cell r="C14282">
            <v>0</v>
          </cell>
          <cell r="D14282" t="str">
            <v/>
          </cell>
          <cell r="E14282">
            <v>0</v>
          </cell>
          <cell r="F14282">
            <v>0</v>
          </cell>
          <cell r="G14282">
            <v>0</v>
          </cell>
        </row>
        <row r="14283">
          <cell r="A14283" t="str">
            <v/>
          </cell>
          <cell r="B14283">
            <v>0</v>
          </cell>
          <cell r="C14283">
            <v>0</v>
          </cell>
          <cell r="D14283" t="str">
            <v/>
          </cell>
          <cell r="E14283">
            <v>0</v>
          </cell>
          <cell r="F14283">
            <v>0</v>
          </cell>
          <cell r="G14283">
            <v>0</v>
          </cell>
        </row>
        <row r="14284">
          <cell r="A14284" t="str">
            <v/>
          </cell>
          <cell r="B14284">
            <v>0</v>
          </cell>
          <cell r="C14284">
            <v>0</v>
          </cell>
          <cell r="D14284" t="str">
            <v/>
          </cell>
          <cell r="E14284">
            <v>0</v>
          </cell>
          <cell r="F14284">
            <v>0</v>
          </cell>
          <cell r="G14284">
            <v>0</v>
          </cell>
        </row>
        <row r="14285">
          <cell r="A14285" t="str">
            <v/>
          </cell>
          <cell r="B14285">
            <v>0</v>
          </cell>
          <cell r="C14285">
            <v>0</v>
          </cell>
          <cell r="D14285" t="str">
            <v/>
          </cell>
          <cell r="E14285">
            <v>0</v>
          </cell>
          <cell r="F14285">
            <v>0</v>
          </cell>
          <cell r="G14285">
            <v>0</v>
          </cell>
        </row>
        <row r="14286">
          <cell r="A14286">
            <v>0</v>
          </cell>
          <cell r="B14286">
            <v>0</v>
          </cell>
          <cell r="C14286">
            <v>0</v>
          </cell>
          <cell r="D14286">
            <v>0</v>
          </cell>
          <cell r="E14286">
            <v>0</v>
          </cell>
          <cell r="F14286" t="str">
            <v>Total B</v>
          </cell>
          <cell r="G14286">
            <v>0</v>
          </cell>
        </row>
        <row r="14287">
          <cell r="A14287">
            <v>0</v>
          </cell>
          <cell r="B14287">
            <v>0</v>
          </cell>
          <cell r="C14287" t="str">
            <v>C - EQUIPOS</v>
          </cell>
          <cell r="D14287">
            <v>0</v>
          </cell>
          <cell r="E14287">
            <v>0</v>
          </cell>
          <cell r="F14287">
            <v>0</v>
          </cell>
          <cell r="G14287">
            <v>0</v>
          </cell>
        </row>
        <row r="14288">
          <cell r="A14288" t="str">
            <v/>
          </cell>
          <cell r="B14288" t="str">
            <v/>
          </cell>
          <cell r="C14288">
            <v>0</v>
          </cell>
          <cell r="D14288" t="str">
            <v/>
          </cell>
          <cell r="E14288">
            <v>0</v>
          </cell>
          <cell r="F14288">
            <v>0</v>
          </cell>
          <cell r="G14288">
            <v>0</v>
          </cell>
        </row>
        <row r="14289">
          <cell r="A14289" t="str">
            <v/>
          </cell>
          <cell r="B14289" t="str">
            <v/>
          </cell>
          <cell r="C14289">
            <v>0</v>
          </cell>
          <cell r="D14289" t="str">
            <v/>
          </cell>
          <cell r="E14289">
            <v>0</v>
          </cell>
          <cell r="F14289">
            <v>0</v>
          </cell>
          <cell r="G14289">
            <v>0</v>
          </cell>
        </row>
        <row r="14290">
          <cell r="A14290" t="str">
            <v/>
          </cell>
          <cell r="B14290" t="str">
            <v/>
          </cell>
          <cell r="C14290">
            <v>0</v>
          </cell>
          <cell r="D14290" t="str">
            <v/>
          </cell>
          <cell r="E14290">
            <v>0</v>
          </cell>
          <cell r="F14290">
            <v>0</v>
          </cell>
          <cell r="G14290">
            <v>0</v>
          </cell>
        </row>
        <row r="14291">
          <cell r="A14291" t="str">
            <v/>
          </cell>
          <cell r="B14291" t="str">
            <v/>
          </cell>
          <cell r="C14291">
            <v>0</v>
          </cell>
          <cell r="D14291" t="str">
            <v/>
          </cell>
          <cell r="E14291">
            <v>0</v>
          </cell>
          <cell r="F14291">
            <v>0</v>
          </cell>
          <cell r="G14291">
            <v>0</v>
          </cell>
        </row>
        <row r="14292">
          <cell r="A14292" t="str">
            <v/>
          </cell>
          <cell r="B14292" t="str">
            <v/>
          </cell>
          <cell r="C14292">
            <v>0</v>
          </cell>
          <cell r="D14292" t="str">
            <v/>
          </cell>
          <cell r="E14292">
            <v>0</v>
          </cell>
          <cell r="F14292">
            <v>0</v>
          </cell>
          <cell r="G14292">
            <v>0</v>
          </cell>
        </row>
        <row r="14293">
          <cell r="A14293" t="str">
            <v/>
          </cell>
          <cell r="B14293" t="str">
            <v/>
          </cell>
          <cell r="C14293">
            <v>0</v>
          </cell>
          <cell r="D14293" t="str">
            <v/>
          </cell>
          <cell r="E14293">
            <v>0</v>
          </cell>
          <cell r="F14293">
            <v>0</v>
          </cell>
          <cell r="G14293">
            <v>0</v>
          </cell>
        </row>
        <row r="14294">
          <cell r="A14294" t="str">
            <v/>
          </cell>
          <cell r="B14294" t="str">
            <v/>
          </cell>
          <cell r="C14294">
            <v>0</v>
          </cell>
          <cell r="D14294" t="str">
            <v/>
          </cell>
          <cell r="E14294">
            <v>0</v>
          </cell>
          <cell r="F14294">
            <v>0</v>
          </cell>
          <cell r="G14294">
            <v>0</v>
          </cell>
        </row>
        <row r="14295">
          <cell r="A14295" t="str">
            <v/>
          </cell>
          <cell r="B14295" t="str">
            <v/>
          </cell>
          <cell r="C14295">
            <v>0</v>
          </cell>
          <cell r="D14295" t="str">
            <v/>
          </cell>
          <cell r="E14295">
            <v>0</v>
          </cell>
          <cell r="F14295">
            <v>0</v>
          </cell>
          <cell r="G14295">
            <v>0</v>
          </cell>
        </row>
        <row r="14296">
          <cell r="A14296" t="str">
            <v/>
          </cell>
          <cell r="B14296" t="str">
            <v/>
          </cell>
          <cell r="C14296">
            <v>0</v>
          </cell>
          <cell r="D14296" t="str">
            <v/>
          </cell>
          <cell r="E14296">
            <v>0</v>
          </cell>
          <cell r="F14296">
            <v>0</v>
          </cell>
          <cell r="G14296">
            <v>0</v>
          </cell>
        </row>
        <row r="14297">
          <cell r="A14297">
            <v>0</v>
          </cell>
          <cell r="B14297">
            <v>0</v>
          </cell>
          <cell r="C14297">
            <v>0</v>
          </cell>
          <cell r="D14297">
            <v>0</v>
          </cell>
          <cell r="E14297">
            <v>0</v>
          </cell>
          <cell r="F14297" t="str">
            <v>Total C</v>
          </cell>
          <cell r="G14297">
            <v>0</v>
          </cell>
        </row>
        <row r="14298">
          <cell r="A14298">
            <v>0</v>
          </cell>
          <cell r="B14298">
            <v>0</v>
          </cell>
          <cell r="C14298">
            <v>0</v>
          </cell>
          <cell r="D14298">
            <v>0</v>
          </cell>
          <cell r="E14298">
            <v>0</v>
          </cell>
          <cell r="F14298">
            <v>0</v>
          </cell>
          <cell r="G14298">
            <v>0</v>
          </cell>
        </row>
        <row r="14299">
          <cell r="A14299" t="str">
            <v/>
          </cell>
          <cell r="B14299" t="str">
            <v/>
          </cell>
          <cell r="C14299">
            <v>0</v>
          </cell>
          <cell r="D14299" t="str">
            <v>Costo  Neto</v>
          </cell>
          <cell r="E14299">
            <v>0</v>
          </cell>
          <cell r="F14299" t="str">
            <v>Total D=A+B+C</v>
          </cell>
          <cell r="G14299">
            <v>0</v>
          </cell>
        </row>
        <row r="14301">
          <cell r="A14301" t="str">
            <v>ANALISIS DE PRECIOS</v>
          </cell>
          <cell r="B14301">
            <v>0</v>
          </cell>
          <cell r="C14301">
            <v>0</v>
          </cell>
          <cell r="D14301">
            <v>0</v>
          </cell>
          <cell r="E14301">
            <v>0</v>
          </cell>
          <cell r="F14301">
            <v>0</v>
          </cell>
          <cell r="G14301">
            <v>0</v>
          </cell>
        </row>
        <row r="14302">
          <cell r="A14302" t="str">
            <v>COMITENTE:</v>
          </cell>
          <cell r="B14302" t="str">
            <v>DIRECCIÓN DE ARQUITECTURA</v>
          </cell>
          <cell r="C14302">
            <v>0</v>
          </cell>
          <cell r="D14302">
            <v>0</v>
          </cell>
          <cell r="E14302">
            <v>0</v>
          </cell>
          <cell r="F14302">
            <v>0</v>
          </cell>
          <cell r="G14302">
            <v>0</v>
          </cell>
        </row>
        <row r="14303">
          <cell r="A14303" t="str">
            <v>CONTRATISTA:</v>
          </cell>
          <cell r="B14303" t="str">
            <v>FUNCIONALES SIGOP</v>
          </cell>
          <cell r="C14303">
            <v>0</v>
          </cell>
          <cell r="D14303">
            <v>0</v>
          </cell>
          <cell r="E14303">
            <v>0</v>
          </cell>
          <cell r="F14303">
            <v>0</v>
          </cell>
          <cell r="G14303">
            <v>0</v>
          </cell>
        </row>
        <row r="14304">
          <cell r="A14304" t="str">
            <v>OBRA:</v>
          </cell>
          <cell r="B14304" t="str">
            <v>PRUEBA PLANILLA DE MEDICION</v>
          </cell>
          <cell r="C14304">
            <v>0</v>
          </cell>
          <cell r="D14304">
            <v>0</v>
          </cell>
          <cell r="E14304">
            <v>0</v>
          </cell>
          <cell r="F14304" t="str">
            <v>PRECIOS A:</v>
          </cell>
          <cell r="G14304">
            <v>0</v>
          </cell>
        </row>
        <row r="14305">
          <cell r="A14305" t="str">
            <v>UBICACIÓN:</v>
          </cell>
          <cell r="B14305" t="str">
            <v>CENTRO CIVICO</v>
          </cell>
          <cell r="C14305">
            <v>0</v>
          </cell>
          <cell r="D14305">
            <v>0</v>
          </cell>
          <cell r="E14305">
            <v>0</v>
          </cell>
          <cell r="F14305">
            <v>0</v>
          </cell>
          <cell r="G14305">
            <v>0</v>
          </cell>
        </row>
        <row r="14306">
          <cell r="A14306" t="str">
            <v>RUBRO:</v>
          </cell>
          <cell r="B14306" t="str">
            <v/>
          </cell>
          <cell r="C14306" t="str">
            <v/>
          </cell>
          <cell r="D14306">
            <v>0</v>
          </cell>
          <cell r="E14306">
            <v>0</v>
          </cell>
          <cell r="F14306">
            <v>0</v>
          </cell>
          <cell r="G14306">
            <v>0</v>
          </cell>
        </row>
        <row r="14307">
          <cell r="A14307" t="str">
            <v>ITEM:</v>
          </cell>
          <cell r="B14307" t="str">
            <v/>
          </cell>
          <cell r="C14307" t="str">
            <v/>
          </cell>
          <cell r="D14307">
            <v>0</v>
          </cell>
          <cell r="E14307">
            <v>0</v>
          </cell>
          <cell r="F14307" t="str">
            <v>UNIDAD:</v>
          </cell>
          <cell r="G14307" t="str">
            <v/>
          </cell>
        </row>
        <row r="14308">
          <cell r="A14308">
            <v>0</v>
          </cell>
          <cell r="B14308">
            <v>0</v>
          </cell>
          <cell r="C14308">
            <v>0</v>
          </cell>
          <cell r="D14308">
            <v>0</v>
          </cell>
          <cell r="E14308">
            <v>0</v>
          </cell>
          <cell r="F14308">
            <v>0</v>
          </cell>
          <cell r="G14308">
            <v>0</v>
          </cell>
        </row>
        <row r="14309">
          <cell r="A14309" t="str">
            <v>DATOS REDETERMINACION</v>
          </cell>
          <cell r="B14309">
            <v>0</v>
          </cell>
          <cell r="C14309" t="str">
            <v>DESIGNACION</v>
          </cell>
          <cell r="D14309" t="str">
            <v>U</v>
          </cell>
          <cell r="E14309" t="str">
            <v>Cantidad</v>
          </cell>
          <cell r="F14309" t="str">
            <v>$ Unitarios</v>
          </cell>
          <cell r="G14309" t="str">
            <v>$ Parcial</v>
          </cell>
        </row>
        <row r="14310">
          <cell r="A14310" t="str">
            <v>CÓDIGO</v>
          </cell>
          <cell r="B14310" t="str">
            <v>DESCRIPCIÓN</v>
          </cell>
          <cell r="C14310">
            <v>0</v>
          </cell>
          <cell r="D14310">
            <v>0</v>
          </cell>
          <cell r="E14310">
            <v>0</v>
          </cell>
          <cell r="F14310">
            <v>0</v>
          </cell>
          <cell r="G14310">
            <v>0</v>
          </cell>
        </row>
        <row r="14311">
          <cell r="A14311">
            <v>0</v>
          </cell>
          <cell r="B14311">
            <v>0</v>
          </cell>
          <cell r="C14311" t="str">
            <v>A - MATERIALES</v>
          </cell>
          <cell r="D14311">
            <v>0</v>
          </cell>
          <cell r="E14311">
            <v>0</v>
          </cell>
          <cell r="F14311">
            <v>0</v>
          </cell>
          <cell r="G14311">
            <v>0</v>
          </cell>
        </row>
        <row r="14312">
          <cell r="A14312" t="str">
            <v/>
          </cell>
          <cell r="B14312" t="str">
            <v/>
          </cell>
          <cell r="C14312">
            <v>0</v>
          </cell>
          <cell r="D14312" t="str">
            <v/>
          </cell>
          <cell r="E14312">
            <v>0</v>
          </cell>
          <cell r="F14312">
            <v>0</v>
          </cell>
          <cell r="G14312">
            <v>0</v>
          </cell>
        </row>
        <row r="14313">
          <cell r="A14313" t="str">
            <v/>
          </cell>
          <cell r="B14313" t="str">
            <v/>
          </cell>
          <cell r="C14313">
            <v>0</v>
          </cell>
          <cell r="D14313" t="str">
            <v/>
          </cell>
          <cell r="E14313">
            <v>0</v>
          </cell>
          <cell r="F14313">
            <v>0</v>
          </cell>
          <cell r="G14313">
            <v>0</v>
          </cell>
        </row>
        <row r="14314">
          <cell r="A14314" t="str">
            <v/>
          </cell>
          <cell r="B14314" t="str">
            <v/>
          </cell>
          <cell r="C14314">
            <v>0</v>
          </cell>
          <cell r="D14314" t="str">
            <v/>
          </cell>
          <cell r="E14314">
            <v>0</v>
          </cell>
          <cell r="F14314">
            <v>0</v>
          </cell>
          <cell r="G14314">
            <v>0</v>
          </cell>
        </row>
        <row r="14315">
          <cell r="A14315" t="str">
            <v/>
          </cell>
          <cell r="B14315" t="str">
            <v/>
          </cell>
          <cell r="C14315">
            <v>0</v>
          </cell>
          <cell r="D14315" t="str">
            <v/>
          </cell>
          <cell r="E14315">
            <v>0</v>
          </cell>
          <cell r="F14315">
            <v>0</v>
          </cell>
          <cell r="G14315">
            <v>0</v>
          </cell>
        </row>
        <row r="14316">
          <cell r="A14316" t="str">
            <v/>
          </cell>
          <cell r="B14316" t="str">
            <v/>
          </cell>
          <cell r="C14316">
            <v>0</v>
          </cell>
          <cell r="D14316" t="str">
            <v/>
          </cell>
          <cell r="E14316">
            <v>0</v>
          </cell>
          <cell r="F14316">
            <v>0</v>
          </cell>
          <cell r="G14316">
            <v>0</v>
          </cell>
        </row>
        <row r="14317">
          <cell r="A14317" t="str">
            <v/>
          </cell>
          <cell r="B14317" t="str">
            <v/>
          </cell>
          <cell r="C14317">
            <v>0</v>
          </cell>
          <cell r="D14317" t="str">
            <v/>
          </cell>
          <cell r="E14317">
            <v>0</v>
          </cell>
          <cell r="F14317">
            <v>0</v>
          </cell>
          <cell r="G14317">
            <v>0</v>
          </cell>
        </row>
        <row r="14318">
          <cell r="A14318" t="str">
            <v/>
          </cell>
          <cell r="B14318" t="str">
            <v/>
          </cell>
          <cell r="C14318">
            <v>0</v>
          </cell>
          <cell r="D14318" t="str">
            <v/>
          </cell>
          <cell r="E14318">
            <v>0</v>
          </cell>
          <cell r="F14318">
            <v>0</v>
          </cell>
          <cell r="G14318">
            <v>0</v>
          </cell>
        </row>
        <row r="14319">
          <cell r="A14319" t="str">
            <v/>
          </cell>
          <cell r="B14319" t="str">
            <v/>
          </cell>
          <cell r="C14319">
            <v>0</v>
          </cell>
          <cell r="D14319" t="str">
            <v/>
          </cell>
          <cell r="E14319">
            <v>0</v>
          </cell>
          <cell r="F14319">
            <v>0</v>
          </cell>
          <cell r="G14319">
            <v>0</v>
          </cell>
        </row>
        <row r="14320">
          <cell r="A14320" t="str">
            <v/>
          </cell>
          <cell r="B14320" t="str">
            <v/>
          </cell>
          <cell r="C14320">
            <v>0</v>
          </cell>
          <cell r="D14320" t="str">
            <v/>
          </cell>
          <cell r="E14320">
            <v>0</v>
          </cell>
          <cell r="F14320">
            <v>0</v>
          </cell>
          <cell r="G14320">
            <v>0</v>
          </cell>
        </row>
        <row r="14321">
          <cell r="A14321" t="str">
            <v/>
          </cell>
          <cell r="B14321" t="str">
            <v/>
          </cell>
          <cell r="C14321">
            <v>0</v>
          </cell>
          <cell r="D14321" t="str">
            <v/>
          </cell>
          <cell r="E14321">
            <v>0</v>
          </cell>
          <cell r="F14321">
            <v>0</v>
          </cell>
          <cell r="G14321">
            <v>0</v>
          </cell>
        </row>
        <row r="14322">
          <cell r="A14322" t="str">
            <v/>
          </cell>
          <cell r="B14322" t="str">
            <v/>
          </cell>
          <cell r="C14322">
            <v>0</v>
          </cell>
          <cell r="D14322" t="str">
            <v/>
          </cell>
          <cell r="E14322">
            <v>0</v>
          </cell>
          <cell r="F14322">
            <v>0</v>
          </cell>
          <cell r="G14322">
            <v>0</v>
          </cell>
        </row>
        <row r="14323">
          <cell r="A14323" t="str">
            <v/>
          </cell>
          <cell r="B14323" t="str">
            <v/>
          </cell>
          <cell r="C14323">
            <v>0</v>
          </cell>
          <cell r="D14323" t="str">
            <v/>
          </cell>
          <cell r="E14323">
            <v>0</v>
          </cell>
          <cell r="F14323">
            <v>0</v>
          </cell>
          <cell r="G14323">
            <v>0</v>
          </cell>
        </row>
        <row r="14324">
          <cell r="A14324" t="str">
            <v/>
          </cell>
          <cell r="B14324" t="str">
            <v/>
          </cell>
          <cell r="C14324">
            <v>0</v>
          </cell>
          <cell r="D14324" t="str">
            <v/>
          </cell>
          <cell r="E14324">
            <v>0</v>
          </cell>
          <cell r="F14324">
            <v>0</v>
          </cell>
          <cell r="G14324">
            <v>0</v>
          </cell>
        </row>
        <row r="14325">
          <cell r="A14325" t="str">
            <v/>
          </cell>
          <cell r="B14325" t="str">
            <v/>
          </cell>
          <cell r="C14325">
            <v>0</v>
          </cell>
          <cell r="D14325" t="str">
            <v/>
          </cell>
          <cell r="E14325">
            <v>0</v>
          </cell>
          <cell r="F14325">
            <v>0</v>
          </cell>
          <cell r="G14325">
            <v>0</v>
          </cell>
        </row>
        <row r="14326">
          <cell r="A14326">
            <v>0</v>
          </cell>
          <cell r="B14326">
            <v>0</v>
          </cell>
          <cell r="C14326">
            <v>0</v>
          </cell>
          <cell r="D14326">
            <v>0</v>
          </cell>
          <cell r="E14326">
            <v>0</v>
          </cell>
          <cell r="F14326" t="str">
            <v>Total A</v>
          </cell>
          <cell r="G14326">
            <v>0</v>
          </cell>
        </row>
        <row r="14327">
          <cell r="A14327">
            <v>0</v>
          </cell>
          <cell r="B14327">
            <v>0</v>
          </cell>
          <cell r="C14327" t="str">
            <v>B - MANO DE OBRA</v>
          </cell>
          <cell r="D14327">
            <v>0</v>
          </cell>
          <cell r="E14327">
            <v>0</v>
          </cell>
          <cell r="F14327">
            <v>0</v>
          </cell>
          <cell r="G14327">
            <v>0</v>
          </cell>
        </row>
        <row r="14328">
          <cell r="A14328" t="str">
            <v/>
          </cell>
          <cell r="B14328">
            <v>0</v>
          </cell>
          <cell r="C14328">
            <v>0</v>
          </cell>
          <cell r="D14328" t="str">
            <v/>
          </cell>
          <cell r="E14328">
            <v>0</v>
          </cell>
          <cell r="F14328">
            <v>0</v>
          </cell>
          <cell r="G14328">
            <v>0</v>
          </cell>
        </row>
        <row r="14329">
          <cell r="A14329" t="str">
            <v/>
          </cell>
          <cell r="B14329">
            <v>0</v>
          </cell>
          <cell r="C14329">
            <v>0</v>
          </cell>
          <cell r="D14329" t="str">
            <v/>
          </cell>
          <cell r="E14329">
            <v>0</v>
          </cell>
          <cell r="F14329">
            <v>0</v>
          </cell>
          <cell r="G14329">
            <v>0</v>
          </cell>
        </row>
        <row r="14330">
          <cell r="A14330" t="str">
            <v/>
          </cell>
          <cell r="B14330">
            <v>0</v>
          </cell>
          <cell r="C14330">
            <v>0</v>
          </cell>
          <cell r="D14330" t="str">
            <v/>
          </cell>
          <cell r="E14330">
            <v>0</v>
          </cell>
          <cell r="F14330">
            <v>0</v>
          </cell>
          <cell r="G14330">
            <v>0</v>
          </cell>
        </row>
        <row r="14331">
          <cell r="A14331" t="str">
            <v/>
          </cell>
          <cell r="B14331">
            <v>0</v>
          </cell>
          <cell r="C14331">
            <v>0</v>
          </cell>
          <cell r="D14331" t="str">
            <v/>
          </cell>
          <cell r="E14331">
            <v>0</v>
          </cell>
          <cell r="F14331">
            <v>0</v>
          </cell>
          <cell r="G14331">
            <v>0</v>
          </cell>
        </row>
        <row r="14332">
          <cell r="A14332" t="str">
            <v/>
          </cell>
          <cell r="B14332">
            <v>0</v>
          </cell>
          <cell r="C14332">
            <v>0</v>
          </cell>
          <cell r="D14332" t="str">
            <v/>
          </cell>
          <cell r="E14332">
            <v>0</v>
          </cell>
          <cell r="F14332">
            <v>0</v>
          </cell>
          <cell r="G14332">
            <v>0</v>
          </cell>
        </row>
        <row r="14333">
          <cell r="A14333" t="str">
            <v/>
          </cell>
          <cell r="B14333">
            <v>0</v>
          </cell>
          <cell r="C14333">
            <v>0</v>
          </cell>
          <cell r="D14333" t="str">
            <v/>
          </cell>
          <cell r="E14333">
            <v>0</v>
          </cell>
          <cell r="F14333">
            <v>0</v>
          </cell>
          <cell r="G14333">
            <v>0</v>
          </cell>
        </row>
        <row r="14334">
          <cell r="A14334" t="str">
            <v/>
          </cell>
          <cell r="B14334">
            <v>0</v>
          </cell>
          <cell r="C14334">
            <v>0</v>
          </cell>
          <cell r="D14334" t="str">
            <v/>
          </cell>
          <cell r="E14334">
            <v>0</v>
          </cell>
          <cell r="F14334">
            <v>0</v>
          </cell>
          <cell r="G14334">
            <v>0</v>
          </cell>
        </row>
        <row r="14335">
          <cell r="A14335" t="str">
            <v/>
          </cell>
          <cell r="B14335">
            <v>0</v>
          </cell>
          <cell r="C14335">
            <v>0</v>
          </cell>
          <cell r="D14335" t="str">
            <v/>
          </cell>
          <cell r="E14335">
            <v>0</v>
          </cell>
          <cell r="F14335">
            <v>0</v>
          </cell>
          <cell r="G14335">
            <v>0</v>
          </cell>
        </row>
        <row r="14336">
          <cell r="A14336">
            <v>0</v>
          </cell>
          <cell r="B14336">
            <v>0</v>
          </cell>
          <cell r="C14336">
            <v>0</v>
          </cell>
          <cell r="D14336">
            <v>0</v>
          </cell>
          <cell r="E14336">
            <v>0</v>
          </cell>
          <cell r="F14336" t="str">
            <v>Total B</v>
          </cell>
          <cell r="G14336">
            <v>0</v>
          </cell>
        </row>
        <row r="14337">
          <cell r="A14337">
            <v>0</v>
          </cell>
          <cell r="B14337">
            <v>0</v>
          </cell>
          <cell r="C14337" t="str">
            <v>C - EQUIPOS</v>
          </cell>
          <cell r="D14337">
            <v>0</v>
          </cell>
          <cell r="E14337">
            <v>0</v>
          </cell>
          <cell r="F14337">
            <v>0</v>
          </cell>
          <cell r="G14337">
            <v>0</v>
          </cell>
        </row>
        <row r="14338">
          <cell r="A14338" t="str">
            <v/>
          </cell>
          <cell r="B14338" t="str">
            <v/>
          </cell>
          <cell r="C14338">
            <v>0</v>
          </cell>
          <cell r="D14338" t="str">
            <v/>
          </cell>
          <cell r="E14338">
            <v>0</v>
          </cell>
          <cell r="F14338">
            <v>0</v>
          </cell>
          <cell r="G14338">
            <v>0</v>
          </cell>
        </row>
        <row r="14339">
          <cell r="A14339" t="str">
            <v/>
          </cell>
          <cell r="B14339" t="str">
            <v/>
          </cell>
          <cell r="C14339">
            <v>0</v>
          </cell>
          <cell r="D14339" t="str">
            <v/>
          </cell>
          <cell r="E14339">
            <v>0</v>
          </cell>
          <cell r="F14339">
            <v>0</v>
          </cell>
          <cell r="G14339">
            <v>0</v>
          </cell>
        </row>
        <row r="14340">
          <cell r="A14340" t="str">
            <v/>
          </cell>
          <cell r="B14340" t="str">
            <v/>
          </cell>
          <cell r="C14340">
            <v>0</v>
          </cell>
          <cell r="D14340" t="str">
            <v/>
          </cell>
          <cell r="E14340">
            <v>0</v>
          </cell>
          <cell r="F14340">
            <v>0</v>
          </cell>
          <cell r="G14340">
            <v>0</v>
          </cell>
        </row>
        <row r="14341">
          <cell r="A14341" t="str">
            <v/>
          </cell>
          <cell r="B14341" t="str">
            <v/>
          </cell>
          <cell r="C14341">
            <v>0</v>
          </cell>
          <cell r="D14341" t="str">
            <v/>
          </cell>
          <cell r="E14341">
            <v>0</v>
          </cell>
          <cell r="F14341">
            <v>0</v>
          </cell>
          <cell r="G14341">
            <v>0</v>
          </cell>
        </row>
        <row r="14342">
          <cell r="A14342" t="str">
            <v/>
          </cell>
          <cell r="B14342" t="str">
            <v/>
          </cell>
          <cell r="C14342">
            <v>0</v>
          </cell>
          <cell r="D14342" t="str">
            <v/>
          </cell>
          <cell r="E14342">
            <v>0</v>
          </cell>
          <cell r="F14342">
            <v>0</v>
          </cell>
          <cell r="G14342">
            <v>0</v>
          </cell>
        </row>
        <row r="14343">
          <cell r="A14343" t="str">
            <v/>
          </cell>
          <cell r="B14343" t="str">
            <v/>
          </cell>
          <cell r="C14343">
            <v>0</v>
          </cell>
          <cell r="D14343" t="str">
            <v/>
          </cell>
          <cell r="E14343">
            <v>0</v>
          </cell>
          <cell r="F14343">
            <v>0</v>
          </cell>
          <cell r="G14343">
            <v>0</v>
          </cell>
        </row>
        <row r="14344">
          <cell r="A14344" t="str">
            <v/>
          </cell>
          <cell r="B14344" t="str">
            <v/>
          </cell>
          <cell r="C14344">
            <v>0</v>
          </cell>
          <cell r="D14344" t="str">
            <v/>
          </cell>
          <cell r="E14344">
            <v>0</v>
          </cell>
          <cell r="F14344">
            <v>0</v>
          </cell>
          <cell r="G14344">
            <v>0</v>
          </cell>
        </row>
        <row r="14345">
          <cell r="A14345" t="str">
            <v/>
          </cell>
          <cell r="B14345" t="str">
            <v/>
          </cell>
          <cell r="C14345">
            <v>0</v>
          </cell>
          <cell r="D14345" t="str">
            <v/>
          </cell>
          <cell r="E14345">
            <v>0</v>
          </cell>
          <cell r="F14345">
            <v>0</v>
          </cell>
          <cell r="G14345">
            <v>0</v>
          </cell>
        </row>
        <row r="14346">
          <cell r="A14346" t="str">
            <v/>
          </cell>
          <cell r="B14346" t="str">
            <v/>
          </cell>
          <cell r="C14346">
            <v>0</v>
          </cell>
          <cell r="D14346" t="str">
            <v/>
          </cell>
          <cell r="E14346">
            <v>0</v>
          </cell>
          <cell r="F14346">
            <v>0</v>
          </cell>
          <cell r="G14346">
            <v>0</v>
          </cell>
        </row>
        <row r="14347">
          <cell r="A14347">
            <v>0</v>
          </cell>
          <cell r="B14347">
            <v>0</v>
          </cell>
          <cell r="C14347">
            <v>0</v>
          </cell>
          <cell r="D14347">
            <v>0</v>
          </cell>
          <cell r="E14347">
            <v>0</v>
          </cell>
          <cell r="F14347" t="str">
            <v>Total C</v>
          </cell>
          <cell r="G14347">
            <v>0</v>
          </cell>
        </row>
        <row r="14348">
          <cell r="A14348">
            <v>0</v>
          </cell>
          <cell r="B14348">
            <v>0</v>
          </cell>
          <cell r="C14348">
            <v>0</v>
          </cell>
          <cell r="D14348">
            <v>0</v>
          </cell>
          <cell r="E14348">
            <v>0</v>
          </cell>
          <cell r="F14348">
            <v>0</v>
          </cell>
          <cell r="G14348">
            <v>0</v>
          </cell>
        </row>
        <row r="14349">
          <cell r="A14349" t="str">
            <v/>
          </cell>
          <cell r="B14349" t="str">
            <v/>
          </cell>
          <cell r="C14349">
            <v>0</v>
          </cell>
          <cell r="D14349" t="str">
            <v>Costo  Neto</v>
          </cell>
          <cell r="E14349">
            <v>0</v>
          </cell>
          <cell r="F14349" t="str">
            <v>Total D=A+B+C</v>
          </cell>
          <cell r="G14349">
            <v>0</v>
          </cell>
        </row>
        <row r="14351">
          <cell r="A14351" t="str">
            <v>ANALISIS DE PRECIOS</v>
          </cell>
          <cell r="B14351">
            <v>0</v>
          </cell>
          <cell r="C14351">
            <v>0</v>
          </cell>
          <cell r="D14351">
            <v>0</v>
          </cell>
          <cell r="E14351">
            <v>0</v>
          </cell>
          <cell r="F14351">
            <v>0</v>
          </cell>
          <cell r="G14351">
            <v>0</v>
          </cell>
        </row>
        <row r="14352">
          <cell r="A14352" t="str">
            <v>COMITENTE:</v>
          </cell>
          <cell r="B14352" t="str">
            <v>DIRECCIÓN DE ARQUITECTURA</v>
          </cell>
          <cell r="C14352">
            <v>0</v>
          </cell>
          <cell r="D14352">
            <v>0</v>
          </cell>
          <cell r="E14352">
            <v>0</v>
          </cell>
          <cell r="F14352">
            <v>0</v>
          </cell>
          <cell r="G14352">
            <v>0</v>
          </cell>
        </row>
        <row r="14353">
          <cell r="A14353" t="str">
            <v>CONTRATISTA:</v>
          </cell>
          <cell r="B14353" t="str">
            <v>FUNCIONALES SIGOP</v>
          </cell>
          <cell r="C14353">
            <v>0</v>
          </cell>
          <cell r="D14353">
            <v>0</v>
          </cell>
          <cell r="E14353">
            <v>0</v>
          </cell>
          <cell r="F14353">
            <v>0</v>
          </cell>
          <cell r="G14353">
            <v>0</v>
          </cell>
        </row>
        <row r="14354">
          <cell r="A14354" t="str">
            <v>OBRA:</v>
          </cell>
          <cell r="B14354" t="str">
            <v>PRUEBA PLANILLA DE MEDICION</v>
          </cell>
          <cell r="C14354">
            <v>0</v>
          </cell>
          <cell r="D14354">
            <v>0</v>
          </cell>
          <cell r="E14354">
            <v>0</v>
          </cell>
          <cell r="F14354" t="str">
            <v>PRECIOS A:</v>
          </cell>
          <cell r="G14354">
            <v>0</v>
          </cell>
        </row>
        <row r="14355">
          <cell r="A14355" t="str">
            <v>UBICACIÓN:</v>
          </cell>
          <cell r="B14355" t="str">
            <v>CENTRO CIVICO</v>
          </cell>
          <cell r="C14355">
            <v>0</v>
          </cell>
          <cell r="D14355">
            <v>0</v>
          </cell>
          <cell r="E14355">
            <v>0</v>
          </cell>
          <cell r="F14355">
            <v>0</v>
          </cell>
          <cell r="G14355">
            <v>0</v>
          </cell>
        </row>
        <row r="14356">
          <cell r="A14356" t="str">
            <v>RUBRO:</v>
          </cell>
          <cell r="B14356" t="str">
            <v/>
          </cell>
          <cell r="C14356" t="str">
            <v/>
          </cell>
          <cell r="D14356">
            <v>0</v>
          </cell>
          <cell r="E14356">
            <v>0</v>
          </cell>
          <cell r="F14356">
            <v>0</v>
          </cell>
          <cell r="G14356">
            <v>0</v>
          </cell>
        </row>
        <row r="14357">
          <cell r="A14357" t="str">
            <v>ITEM:</v>
          </cell>
          <cell r="B14357" t="str">
            <v/>
          </cell>
          <cell r="C14357" t="str">
            <v/>
          </cell>
          <cell r="D14357">
            <v>0</v>
          </cell>
          <cell r="E14357">
            <v>0</v>
          </cell>
          <cell r="F14357" t="str">
            <v>UNIDAD:</v>
          </cell>
          <cell r="G14357" t="str">
            <v/>
          </cell>
        </row>
        <row r="14358">
          <cell r="A14358">
            <v>0</v>
          </cell>
          <cell r="B14358">
            <v>0</v>
          </cell>
          <cell r="C14358">
            <v>0</v>
          </cell>
          <cell r="D14358">
            <v>0</v>
          </cell>
          <cell r="E14358">
            <v>0</v>
          </cell>
          <cell r="F14358">
            <v>0</v>
          </cell>
          <cell r="G14358">
            <v>0</v>
          </cell>
        </row>
        <row r="14359">
          <cell r="A14359" t="str">
            <v>DATOS REDETERMINACION</v>
          </cell>
          <cell r="B14359">
            <v>0</v>
          </cell>
          <cell r="C14359" t="str">
            <v>DESIGNACION</v>
          </cell>
          <cell r="D14359" t="str">
            <v>U</v>
          </cell>
          <cell r="E14359" t="str">
            <v>Cantidad</v>
          </cell>
          <cell r="F14359" t="str">
            <v>$ Unitarios</v>
          </cell>
          <cell r="G14359" t="str">
            <v>$ Parcial</v>
          </cell>
        </row>
        <row r="14360">
          <cell r="A14360" t="str">
            <v>CÓDIGO</v>
          </cell>
          <cell r="B14360" t="str">
            <v>DESCRIPCIÓN</v>
          </cell>
          <cell r="C14360">
            <v>0</v>
          </cell>
          <cell r="D14360">
            <v>0</v>
          </cell>
          <cell r="E14360">
            <v>0</v>
          </cell>
          <cell r="F14360">
            <v>0</v>
          </cell>
          <cell r="G14360">
            <v>0</v>
          </cell>
        </row>
        <row r="14361">
          <cell r="A14361">
            <v>0</v>
          </cell>
          <cell r="B14361">
            <v>0</v>
          </cell>
          <cell r="C14361" t="str">
            <v>A - MATERIALES</v>
          </cell>
          <cell r="D14361">
            <v>0</v>
          </cell>
          <cell r="E14361">
            <v>0</v>
          </cell>
          <cell r="F14361">
            <v>0</v>
          </cell>
          <cell r="G14361">
            <v>0</v>
          </cell>
        </row>
        <row r="14362">
          <cell r="A14362" t="str">
            <v/>
          </cell>
          <cell r="B14362" t="str">
            <v/>
          </cell>
          <cell r="C14362">
            <v>0</v>
          </cell>
          <cell r="D14362" t="str">
            <v/>
          </cell>
          <cell r="E14362">
            <v>0</v>
          </cell>
          <cell r="F14362">
            <v>0</v>
          </cell>
          <cell r="G14362">
            <v>0</v>
          </cell>
        </row>
        <row r="14363">
          <cell r="A14363" t="str">
            <v/>
          </cell>
          <cell r="B14363" t="str">
            <v/>
          </cell>
          <cell r="C14363">
            <v>0</v>
          </cell>
          <cell r="D14363" t="str">
            <v/>
          </cell>
          <cell r="E14363">
            <v>0</v>
          </cell>
          <cell r="F14363">
            <v>0</v>
          </cell>
          <cell r="G14363">
            <v>0</v>
          </cell>
        </row>
        <row r="14364">
          <cell r="A14364" t="str">
            <v/>
          </cell>
          <cell r="B14364" t="str">
            <v/>
          </cell>
          <cell r="C14364">
            <v>0</v>
          </cell>
          <cell r="D14364" t="str">
            <v/>
          </cell>
          <cell r="E14364">
            <v>0</v>
          </cell>
          <cell r="F14364">
            <v>0</v>
          </cell>
          <cell r="G14364">
            <v>0</v>
          </cell>
        </row>
        <row r="14365">
          <cell r="A14365" t="str">
            <v/>
          </cell>
          <cell r="B14365" t="str">
            <v/>
          </cell>
          <cell r="C14365">
            <v>0</v>
          </cell>
          <cell r="D14365" t="str">
            <v/>
          </cell>
          <cell r="E14365">
            <v>0</v>
          </cell>
          <cell r="F14365">
            <v>0</v>
          </cell>
          <cell r="G14365">
            <v>0</v>
          </cell>
        </row>
        <row r="14366">
          <cell r="A14366" t="str">
            <v/>
          </cell>
          <cell r="B14366" t="str">
            <v/>
          </cell>
          <cell r="C14366">
            <v>0</v>
          </cell>
          <cell r="D14366" t="str">
            <v/>
          </cell>
          <cell r="E14366">
            <v>0</v>
          </cell>
          <cell r="F14366">
            <v>0</v>
          </cell>
          <cell r="G14366">
            <v>0</v>
          </cell>
        </row>
        <row r="14367">
          <cell r="A14367" t="str">
            <v/>
          </cell>
          <cell r="B14367" t="str">
            <v/>
          </cell>
          <cell r="C14367">
            <v>0</v>
          </cell>
          <cell r="D14367" t="str">
            <v/>
          </cell>
          <cell r="E14367">
            <v>0</v>
          </cell>
          <cell r="F14367">
            <v>0</v>
          </cell>
          <cell r="G14367">
            <v>0</v>
          </cell>
        </row>
        <row r="14368">
          <cell r="A14368" t="str">
            <v/>
          </cell>
          <cell r="B14368" t="str">
            <v/>
          </cell>
          <cell r="C14368">
            <v>0</v>
          </cell>
          <cell r="D14368" t="str">
            <v/>
          </cell>
          <cell r="E14368">
            <v>0</v>
          </cell>
          <cell r="F14368">
            <v>0</v>
          </cell>
          <cell r="G14368">
            <v>0</v>
          </cell>
        </row>
        <row r="14369">
          <cell r="A14369" t="str">
            <v/>
          </cell>
          <cell r="B14369" t="str">
            <v/>
          </cell>
          <cell r="C14369">
            <v>0</v>
          </cell>
          <cell r="D14369" t="str">
            <v/>
          </cell>
          <cell r="E14369">
            <v>0</v>
          </cell>
          <cell r="F14369">
            <v>0</v>
          </cell>
          <cell r="G14369">
            <v>0</v>
          </cell>
        </row>
        <row r="14370">
          <cell r="A14370" t="str">
            <v/>
          </cell>
          <cell r="B14370" t="str">
            <v/>
          </cell>
          <cell r="C14370">
            <v>0</v>
          </cell>
          <cell r="D14370" t="str">
            <v/>
          </cell>
          <cell r="E14370">
            <v>0</v>
          </cell>
          <cell r="F14370">
            <v>0</v>
          </cell>
          <cell r="G14370">
            <v>0</v>
          </cell>
        </row>
        <row r="14371">
          <cell r="A14371" t="str">
            <v/>
          </cell>
          <cell r="B14371" t="str">
            <v/>
          </cell>
          <cell r="C14371">
            <v>0</v>
          </cell>
          <cell r="D14371" t="str">
            <v/>
          </cell>
          <cell r="E14371">
            <v>0</v>
          </cell>
          <cell r="F14371">
            <v>0</v>
          </cell>
          <cell r="G14371">
            <v>0</v>
          </cell>
        </row>
        <row r="14372">
          <cell r="A14372" t="str">
            <v/>
          </cell>
          <cell r="B14372" t="str">
            <v/>
          </cell>
          <cell r="C14372">
            <v>0</v>
          </cell>
          <cell r="D14372" t="str">
            <v/>
          </cell>
          <cell r="E14372">
            <v>0</v>
          </cell>
          <cell r="F14372">
            <v>0</v>
          </cell>
          <cell r="G14372">
            <v>0</v>
          </cell>
        </row>
        <row r="14373">
          <cell r="A14373" t="str">
            <v/>
          </cell>
          <cell r="B14373" t="str">
            <v/>
          </cell>
          <cell r="C14373">
            <v>0</v>
          </cell>
          <cell r="D14373" t="str">
            <v/>
          </cell>
          <cell r="E14373">
            <v>0</v>
          </cell>
          <cell r="F14373">
            <v>0</v>
          </cell>
          <cell r="G14373">
            <v>0</v>
          </cell>
        </row>
        <row r="14374">
          <cell r="A14374" t="str">
            <v/>
          </cell>
          <cell r="B14374" t="str">
            <v/>
          </cell>
          <cell r="C14374">
            <v>0</v>
          </cell>
          <cell r="D14374" t="str">
            <v/>
          </cell>
          <cell r="E14374">
            <v>0</v>
          </cell>
          <cell r="F14374">
            <v>0</v>
          </cell>
          <cell r="G14374">
            <v>0</v>
          </cell>
        </row>
        <row r="14375">
          <cell r="A14375" t="str">
            <v/>
          </cell>
          <cell r="B14375" t="str">
            <v/>
          </cell>
          <cell r="C14375">
            <v>0</v>
          </cell>
          <cell r="D14375" t="str">
            <v/>
          </cell>
          <cell r="E14375">
            <v>0</v>
          </cell>
          <cell r="F14375">
            <v>0</v>
          </cell>
          <cell r="G14375">
            <v>0</v>
          </cell>
        </row>
        <row r="14376">
          <cell r="A14376">
            <v>0</v>
          </cell>
          <cell r="B14376">
            <v>0</v>
          </cell>
          <cell r="C14376">
            <v>0</v>
          </cell>
          <cell r="D14376">
            <v>0</v>
          </cell>
          <cell r="E14376">
            <v>0</v>
          </cell>
          <cell r="F14376" t="str">
            <v>Total A</v>
          </cell>
          <cell r="G14376">
            <v>0</v>
          </cell>
        </row>
        <row r="14377">
          <cell r="A14377">
            <v>0</v>
          </cell>
          <cell r="B14377">
            <v>0</v>
          </cell>
          <cell r="C14377" t="str">
            <v>B - MANO DE OBRA</v>
          </cell>
          <cell r="D14377">
            <v>0</v>
          </cell>
          <cell r="E14377">
            <v>0</v>
          </cell>
          <cell r="F14377">
            <v>0</v>
          </cell>
          <cell r="G14377">
            <v>0</v>
          </cell>
        </row>
        <row r="14378">
          <cell r="A14378" t="str">
            <v/>
          </cell>
          <cell r="B14378">
            <v>0</v>
          </cell>
          <cell r="C14378">
            <v>0</v>
          </cell>
          <cell r="D14378" t="str">
            <v/>
          </cell>
          <cell r="E14378">
            <v>0</v>
          </cell>
          <cell r="F14378">
            <v>0</v>
          </cell>
          <cell r="G14378">
            <v>0</v>
          </cell>
        </row>
        <row r="14379">
          <cell r="A14379" t="str">
            <v/>
          </cell>
          <cell r="B14379">
            <v>0</v>
          </cell>
          <cell r="C14379">
            <v>0</v>
          </cell>
          <cell r="D14379" t="str">
            <v/>
          </cell>
          <cell r="E14379">
            <v>0</v>
          </cell>
          <cell r="F14379">
            <v>0</v>
          </cell>
          <cell r="G14379">
            <v>0</v>
          </cell>
        </row>
        <row r="14380">
          <cell r="A14380" t="str">
            <v/>
          </cell>
          <cell r="B14380">
            <v>0</v>
          </cell>
          <cell r="C14380">
            <v>0</v>
          </cell>
          <cell r="D14380" t="str">
            <v/>
          </cell>
          <cell r="E14380">
            <v>0</v>
          </cell>
          <cell r="F14380">
            <v>0</v>
          </cell>
          <cell r="G14380">
            <v>0</v>
          </cell>
        </row>
        <row r="14381">
          <cell r="A14381" t="str">
            <v/>
          </cell>
          <cell r="B14381">
            <v>0</v>
          </cell>
          <cell r="C14381">
            <v>0</v>
          </cell>
          <cell r="D14381" t="str">
            <v/>
          </cell>
          <cell r="E14381">
            <v>0</v>
          </cell>
          <cell r="F14381">
            <v>0</v>
          </cell>
          <cell r="G14381">
            <v>0</v>
          </cell>
        </row>
        <row r="14382">
          <cell r="A14382" t="str">
            <v/>
          </cell>
          <cell r="B14382">
            <v>0</v>
          </cell>
          <cell r="C14382">
            <v>0</v>
          </cell>
          <cell r="D14382" t="str">
            <v/>
          </cell>
          <cell r="E14382">
            <v>0</v>
          </cell>
          <cell r="F14382">
            <v>0</v>
          </cell>
          <cell r="G14382">
            <v>0</v>
          </cell>
        </row>
        <row r="14383">
          <cell r="A14383" t="str">
            <v/>
          </cell>
          <cell r="B14383">
            <v>0</v>
          </cell>
          <cell r="C14383">
            <v>0</v>
          </cell>
          <cell r="D14383" t="str">
            <v/>
          </cell>
          <cell r="E14383">
            <v>0</v>
          </cell>
          <cell r="F14383">
            <v>0</v>
          </cell>
          <cell r="G14383">
            <v>0</v>
          </cell>
        </row>
        <row r="14384">
          <cell r="A14384" t="str">
            <v/>
          </cell>
          <cell r="B14384">
            <v>0</v>
          </cell>
          <cell r="C14384">
            <v>0</v>
          </cell>
          <cell r="D14384" t="str">
            <v/>
          </cell>
          <cell r="E14384">
            <v>0</v>
          </cell>
          <cell r="F14384">
            <v>0</v>
          </cell>
          <cell r="G14384">
            <v>0</v>
          </cell>
        </row>
        <row r="14385">
          <cell r="A14385" t="str">
            <v/>
          </cell>
          <cell r="B14385">
            <v>0</v>
          </cell>
          <cell r="C14385">
            <v>0</v>
          </cell>
          <cell r="D14385" t="str">
            <v/>
          </cell>
          <cell r="E14385">
            <v>0</v>
          </cell>
          <cell r="F14385">
            <v>0</v>
          </cell>
          <cell r="G14385">
            <v>0</v>
          </cell>
        </row>
        <row r="14386">
          <cell r="A14386">
            <v>0</v>
          </cell>
          <cell r="B14386">
            <v>0</v>
          </cell>
          <cell r="C14386">
            <v>0</v>
          </cell>
          <cell r="D14386">
            <v>0</v>
          </cell>
          <cell r="E14386">
            <v>0</v>
          </cell>
          <cell r="F14386" t="str">
            <v>Total B</v>
          </cell>
          <cell r="G14386">
            <v>0</v>
          </cell>
        </row>
        <row r="14387">
          <cell r="A14387">
            <v>0</v>
          </cell>
          <cell r="B14387">
            <v>0</v>
          </cell>
          <cell r="C14387" t="str">
            <v>C - EQUIPOS</v>
          </cell>
          <cell r="D14387">
            <v>0</v>
          </cell>
          <cell r="E14387">
            <v>0</v>
          </cell>
          <cell r="F14387">
            <v>0</v>
          </cell>
          <cell r="G14387">
            <v>0</v>
          </cell>
        </row>
        <row r="14388">
          <cell r="A14388" t="str">
            <v/>
          </cell>
          <cell r="B14388" t="str">
            <v/>
          </cell>
          <cell r="C14388">
            <v>0</v>
          </cell>
          <cell r="D14388" t="str">
            <v/>
          </cell>
          <cell r="E14388">
            <v>0</v>
          </cell>
          <cell r="F14388">
            <v>0</v>
          </cell>
          <cell r="G14388">
            <v>0</v>
          </cell>
        </row>
        <row r="14389">
          <cell r="A14389" t="str">
            <v/>
          </cell>
          <cell r="B14389" t="str">
            <v/>
          </cell>
          <cell r="C14389">
            <v>0</v>
          </cell>
          <cell r="D14389" t="str">
            <v/>
          </cell>
          <cell r="E14389">
            <v>0</v>
          </cell>
          <cell r="F14389">
            <v>0</v>
          </cell>
          <cell r="G14389">
            <v>0</v>
          </cell>
        </row>
        <row r="14390">
          <cell r="A14390" t="str">
            <v/>
          </cell>
          <cell r="B14390" t="str">
            <v/>
          </cell>
          <cell r="C14390">
            <v>0</v>
          </cell>
          <cell r="D14390" t="str">
            <v/>
          </cell>
          <cell r="E14390">
            <v>0</v>
          </cell>
          <cell r="F14390">
            <v>0</v>
          </cell>
          <cell r="G14390">
            <v>0</v>
          </cell>
        </row>
        <row r="14391">
          <cell r="A14391" t="str">
            <v/>
          </cell>
          <cell r="B14391" t="str">
            <v/>
          </cell>
          <cell r="C14391">
            <v>0</v>
          </cell>
          <cell r="D14391" t="str">
            <v/>
          </cell>
          <cell r="E14391">
            <v>0</v>
          </cell>
          <cell r="F14391">
            <v>0</v>
          </cell>
          <cell r="G14391">
            <v>0</v>
          </cell>
        </row>
        <row r="14392">
          <cell r="A14392" t="str">
            <v/>
          </cell>
          <cell r="B14392" t="str">
            <v/>
          </cell>
          <cell r="C14392">
            <v>0</v>
          </cell>
          <cell r="D14392" t="str">
            <v/>
          </cell>
          <cell r="E14392">
            <v>0</v>
          </cell>
          <cell r="F14392">
            <v>0</v>
          </cell>
          <cell r="G14392">
            <v>0</v>
          </cell>
        </row>
        <row r="14393">
          <cell r="A14393" t="str">
            <v/>
          </cell>
          <cell r="B14393" t="str">
            <v/>
          </cell>
          <cell r="C14393">
            <v>0</v>
          </cell>
          <cell r="D14393" t="str">
            <v/>
          </cell>
          <cell r="E14393">
            <v>0</v>
          </cell>
          <cell r="F14393">
            <v>0</v>
          </cell>
          <cell r="G14393">
            <v>0</v>
          </cell>
        </row>
        <row r="14394">
          <cell r="A14394" t="str">
            <v/>
          </cell>
          <cell r="B14394" t="str">
            <v/>
          </cell>
          <cell r="C14394">
            <v>0</v>
          </cell>
          <cell r="D14394" t="str">
            <v/>
          </cell>
          <cell r="E14394">
            <v>0</v>
          </cell>
          <cell r="F14394">
            <v>0</v>
          </cell>
          <cell r="G14394">
            <v>0</v>
          </cell>
        </row>
        <row r="14395">
          <cell r="A14395" t="str">
            <v/>
          </cell>
          <cell r="B14395" t="str">
            <v/>
          </cell>
          <cell r="C14395">
            <v>0</v>
          </cell>
          <cell r="D14395" t="str">
            <v/>
          </cell>
          <cell r="E14395">
            <v>0</v>
          </cell>
          <cell r="F14395">
            <v>0</v>
          </cell>
          <cell r="G14395">
            <v>0</v>
          </cell>
        </row>
        <row r="14396">
          <cell r="A14396" t="str">
            <v/>
          </cell>
          <cell r="B14396" t="str">
            <v/>
          </cell>
          <cell r="C14396">
            <v>0</v>
          </cell>
          <cell r="D14396" t="str">
            <v/>
          </cell>
          <cell r="E14396">
            <v>0</v>
          </cell>
          <cell r="F14396">
            <v>0</v>
          </cell>
          <cell r="G14396">
            <v>0</v>
          </cell>
        </row>
        <row r="14397">
          <cell r="A14397">
            <v>0</v>
          </cell>
          <cell r="B14397">
            <v>0</v>
          </cell>
          <cell r="C14397">
            <v>0</v>
          </cell>
          <cell r="D14397">
            <v>0</v>
          </cell>
          <cell r="E14397">
            <v>0</v>
          </cell>
          <cell r="F14397" t="str">
            <v>Total C</v>
          </cell>
          <cell r="G14397">
            <v>0</v>
          </cell>
        </row>
        <row r="14398">
          <cell r="A14398">
            <v>0</v>
          </cell>
          <cell r="B14398">
            <v>0</v>
          </cell>
          <cell r="C14398">
            <v>0</v>
          </cell>
          <cell r="D14398">
            <v>0</v>
          </cell>
          <cell r="E14398">
            <v>0</v>
          </cell>
          <cell r="F14398">
            <v>0</v>
          </cell>
          <cell r="G14398">
            <v>0</v>
          </cell>
        </row>
        <row r="14399">
          <cell r="A14399" t="str">
            <v/>
          </cell>
          <cell r="B14399" t="str">
            <v/>
          </cell>
          <cell r="C14399">
            <v>0</v>
          </cell>
          <cell r="D14399" t="str">
            <v>Costo  Neto</v>
          </cell>
          <cell r="E14399">
            <v>0</v>
          </cell>
          <cell r="F14399" t="str">
            <v>Total D=A+B+C</v>
          </cell>
          <cell r="G14399">
            <v>0</v>
          </cell>
        </row>
        <row r="14401">
          <cell r="A14401" t="str">
            <v>ANALISIS DE PRECIOS</v>
          </cell>
          <cell r="B14401">
            <v>0</v>
          </cell>
          <cell r="C14401">
            <v>0</v>
          </cell>
          <cell r="D14401">
            <v>0</v>
          </cell>
          <cell r="E14401">
            <v>0</v>
          </cell>
          <cell r="F14401">
            <v>0</v>
          </cell>
          <cell r="G14401">
            <v>0</v>
          </cell>
        </row>
        <row r="14402">
          <cell r="A14402" t="str">
            <v>COMITENTE:</v>
          </cell>
          <cell r="B14402" t="str">
            <v>DIRECCIÓN DE ARQUITECTURA</v>
          </cell>
          <cell r="C14402">
            <v>0</v>
          </cell>
          <cell r="D14402">
            <v>0</v>
          </cell>
          <cell r="E14402">
            <v>0</v>
          </cell>
          <cell r="F14402">
            <v>0</v>
          </cell>
          <cell r="G14402">
            <v>0</v>
          </cell>
        </row>
        <row r="14403">
          <cell r="A14403" t="str">
            <v>CONTRATISTA:</v>
          </cell>
          <cell r="B14403" t="str">
            <v>FUNCIONALES SIGOP</v>
          </cell>
          <cell r="C14403">
            <v>0</v>
          </cell>
          <cell r="D14403">
            <v>0</v>
          </cell>
          <cell r="E14403">
            <v>0</v>
          </cell>
          <cell r="F14403">
            <v>0</v>
          </cell>
          <cell r="G14403">
            <v>0</v>
          </cell>
        </row>
        <row r="14404">
          <cell r="A14404" t="str">
            <v>OBRA:</v>
          </cell>
          <cell r="B14404" t="str">
            <v>PRUEBA PLANILLA DE MEDICION</v>
          </cell>
          <cell r="C14404">
            <v>0</v>
          </cell>
          <cell r="D14404">
            <v>0</v>
          </cell>
          <cell r="E14404">
            <v>0</v>
          </cell>
          <cell r="F14404" t="str">
            <v>PRECIOS A:</v>
          </cell>
          <cell r="G14404">
            <v>0</v>
          </cell>
        </row>
        <row r="14405">
          <cell r="A14405" t="str">
            <v>UBICACIÓN:</v>
          </cell>
          <cell r="B14405" t="str">
            <v>CENTRO CIVICO</v>
          </cell>
          <cell r="C14405">
            <v>0</v>
          </cell>
          <cell r="D14405">
            <v>0</v>
          </cell>
          <cell r="E14405">
            <v>0</v>
          </cell>
          <cell r="F14405">
            <v>0</v>
          </cell>
          <cell r="G14405">
            <v>0</v>
          </cell>
        </row>
        <row r="14406">
          <cell r="A14406" t="str">
            <v>RUBRO:</v>
          </cell>
          <cell r="B14406" t="str">
            <v/>
          </cell>
          <cell r="C14406" t="str">
            <v/>
          </cell>
          <cell r="D14406">
            <v>0</v>
          </cell>
          <cell r="E14406">
            <v>0</v>
          </cell>
          <cell r="F14406">
            <v>0</v>
          </cell>
          <cell r="G14406">
            <v>0</v>
          </cell>
        </row>
        <row r="14407">
          <cell r="A14407" t="str">
            <v>ITEM:</v>
          </cell>
          <cell r="B14407" t="str">
            <v/>
          </cell>
          <cell r="C14407" t="str">
            <v/>
          </cell>
          <cell r="D14407">
            <v>0</v>
          </cell>
          <cell r="E14407">
            <v>0</v>
          </cell>
          <cell r="F14407" t="str">
            <v>UNIDAD:</v>
          </cell>
          <cell r="G14407" t="str">
            <v/>
          </cell>
        </row>
        <row r="14408">
          <cell r="A14408">
            <v>0</v>
          </cell>
          <cell r="B14408">
            <v>0</v>
          </cell>
          <cell r="C14408">
            <v>0</v>
          </cell>
          <cell r="D14408">
            <v>0</v>
          </cell>
          <cell r="E14408">
            <v>0</v>
          </cell>
          <cell r="F14408">
            <v>0</v>
          </cell>
          <cell r="G14408">
            <v>0</v>
          </cell>
        </row>
        <row r="14409">
          <cell r="A14409" t="str">
            <v>DATOS REDETERMINACION</v>
          </cell>
          <cell r="B14409">
            <v>0</v>
          </cell>
          <cell r="C14409" t="str">
            <v>DESIGNACION</v>
          </cell>
          <cell r="D14409" t="str">
            <v>U</v>
          </cell>
          <cell r="E14409" t="str">
            <v>Cantidad</v>
          </cell>
          <cell r="F14409" t="str">
            <v>$ Unitarios</v>
          </cell>
          <cell r="G14409" t="str">
            <v>$ Parcial</v>
          </cell>
        </row>
        <row r="14410">
          <cell r="A14410" t="str">
            <v>CÓDIGO</v>
          </cell>
          <cell r="B14410" t="str">
            <v>DESCRIPCIÓN</v>
          </cell>
          <cell r="C14410">
            <v>0</v>
          </cell>
          <cell r="D14410">
            <v>0</v>
          </cell>
          <cell r="E14410">
            <v>0</v>
          </cell>
          <cell r="F14410">
            <v>0</v>
          </cell>
          <cell r="G14410">
            <v>0</v>
          </cell>
        </row>
        <row r="14411">
          <cell r="A14411">
            <v>0</v>
          </cell>
          <cell r="B14411">
            <v>0</v>
          </cell>
          <cell r="C14411" t="str">
            <v>A - MATERIALES</v>
          </cell>
          <cell r="D14411">
            <v>0</v>
          </cell>
          <cell r="E14411">
            <v>0</v>
          </cell>
          <cell r="F14411">
            <v>0</v>
          </cell>
          <cell r="G14411">
            <v>0</v>
          </cell>
        </row>
        <row r="14412">
          <cell r="A14412" t="str">
            <v/>
          </cell>
          <cell r="B14412" t="str">
            <v/>
          </cell>
          <cell r="C14412">
            <v>0</v>
          </cell>
          <cell r="D14412" t="str">
            <v/>
          </cell>
          <cell r="E14412">
            <v>0</v>
          </cell>
          <cell r="F14412">
            <v>0</v>
          </cell>
          <cell r="G14412">
            <v>0</v>
          </cell>
        </row>
        <row r="14413">
          <cell r="A14413" t="str">
            <v/>
          </cell>
          <cell r="B14413" t="str">
            <v/>
          </cell>
          <cell r="C14413">
            <v>0</v>
          </cell>
          <cell r="D14413" t="str">
            <v/>
          </cell>
          <cell r="E14413">
            <v>0</v>
          </cell>
          <cell r="F14413">
            <v>0</v>
          </cell>
          <cell r="G14413">
            <v>0</v>
          </cell>
        </row>
        <row r="14414">
          <cell r="A14414" t="str">
            <v/>
          </cell>
          <cell r="B14414" t="str">
            <v/>
          </cell>
          <cell r="C14414">
            <v>0</v>
          </cell>
          <cell r="D14414" t="str">
            <v/>
          </cell>
          <cell r="E14414">
            <v>0</v>
          </cell>
          <cell r="F14414">
            <v>0</v>
          </cell>
          <cell r="G14414">
            <v>0</v>
          </cell>
        </row>
        <row r="14415">
          <cell r="A14415" t="str">
            <v/>
          </cell>
          <cell r="B14415" t="str">
            <v/>
          </cell>
          <cell r="C14415">
            <v>0</v>
          </cell>
          <cell r="D14415" t="str">
            <v/>
          </cell>
          <cell r="E14415">
            <v>0</v>
          </cell>
          <cell r="F14415">
            <v>0</v>
          </cell>
          <cell r="G14415">
            <v>0</v>
          </cell>
        </row>
        <row r="14416">
          <cell r="A14416" t="str">
            <v/>
          </cell>
          <cell r="B14416" t="str">
            <v/>
          </cell>
          <cell r="C14416">
            <v>0</v>
          </cell>
          <cell r="D14416" t="str">
            <v/>
          </cell>
          <cell r="E14416">
            <v>0</v>
          </cell>
          <cell r="F14416">
            <v>0</v>
          </cell>
          <cell r="G14416">
            <v>0</v>
          </cell>
        </row>
        <row r="14417">
          <cell r="A14417" t="str">
            <v/>
          </cell>
          <cell r="B14417" t="str">
            <v/>
          </cell>
          <cell r="C14417">
            <v>0</v>
          </cell>
          <cell r="D14417" t="str">
            <v/>
          </cell>
          <cell r="E14417">
            <v>0</v>
          </cell>
          <cell r="F14417">
            <v>0</v>
          </cell>
          <cell r="G14417">
            <v>0</v>
          </cell>
        </row>
        <row r="14418">
          <cell r="A14418" t="str">
            <v/>
          </cell>
          <cell r="B14418" t="str">
            <v/>
          </cell>
          <cell r="C14418">
            <v>0</v>
          </cell>
          <cell r="D14418" t="str">
            <v/>
          </cell>
          <cell r="E14418">
            <v>0</v>
          </cell>
          <cell r="F14418">
            <v>0</v>
          </cell>
          <cell r="G14418">
            <v>0</v>
          </cell>
        </row>
        <row r="14419">
          <cell r="A14419" t="str">
            <v/>
          </cell>
          <cell r="B14419" t="str">
            <v/>
          </cell>
          <cell r="C14419">
            <v>0</v>
          </cell>
          <cell r="D14419" t="str">
            <v/>
          </cell>
          <cell r="E14419">
            <v>0</v>
          </cell>
          <cell r="F14419">
            <v>0</v>
          </cell>
          <cell r="G14419">
            <v>0</v>
          </cell>
        </row>
        <row r="14420">
          <cell r="A14420" t="str">
            <v/>
          </cell>
          <cell r="B14420" t="str">
            <v/>
          </cell>
          <cell r="C14420">
            <v>0</v>
          </cell>
          <cell r="D14420" t="str">
            <v/>
          </cell>
          <cell r="E14420">
            <v>0</v>
          </cell>
          <cell r="F14420">
            <v>0</v>
          </cell>
          <cell r="G14420">
            <v>0</v>
          </cell>
        </row>
        <row r="14421">
          <cell r="A14421" t="str">
            <v/>
          </cell>
          <cell r="B14421" t="str">
            <v/>
          </cell>
          <cell r="C14421">
            <v>0</v>
          </cell>
          <cell r="D14421" t="str">
            <v/>
          </cell>
          <cell r="E14421">
            <v>0</v>
          </cell>
          <cell r="F14421">
            <v>0</v>
          </cell>
          <cell r="G14421">
            <v>0</v>
          </cell>
        </row>
        <row r="14422">
          <cell r="A14422" t="str">
            <v/>
          </cell>
          <cell r="B14422" t="str">
            <v/>
          </cell>
          <cell r="C14422">
            <v>0</v>
          </cell>
          <cell r="D14422" t="str">
            <v/>
          </cell>
          <cell r="E14422">
            <v>0</v>
          </cell>
          <cell r="F14422">
            <v>0</v>
          </cell>
          <cell r="G14422">
            <v>0</v>
          </cell>
        </row>
        <row r="14423">
          <cell r="A14423" t="str">
            <v/>
          </cell>
          <cell r="B14423" t="str">
            <v/>
          </cell>
          <cell r="C14423">
            <v>0</v>
          </cell>
          <cell r="D14423" t="str">
            <v/>
          </cell>
          <cell r="E14423">
            <v>0</v>
          </cell>
          <cell r="F14423">
            <v>0</v>
          </cell>
          <cell r="G14423">
            <v>0</v>
          </cell>
        </row>
        <row r="14424">
          <cell r="A14424" t="str">
            <v/>
          </cell>
          <cell r="B14424" t="str">
            <v/>
          </cell>
          <cell r="C14424">
            <v>0</v>
          </cell>
          <cell r="D14424" t="str">
            <v/>
          </cell>
          <cell r="E14424">
            <v>0</v>
          </cell>
          <cell r="F14424">
            <v>0</v>
          </cell>
          <cell r="G14424">
            <v>0</v>
          </cell>
        </row>
        <row r="14425">
          <cell r="A14425" t="str">
            <v/>
          </cell>
          <cell r="B14425" t="str">
            <v/>
          </cell>
          <cell r="C14425">
            <v>0</v>
          </cell>
          <cell r="D14425" t="str">
            <v/>
          </cell>
          <cell r="E14425">
            <v>0</v>
          </cell>
          <cell r="F14425">
            <v>0</v>
          </cell>
          <cell r="G14425">
            <v>0</v>
          </cell>
        </row>
        <row r="14426">
          <cell r="A14426">
            <v>0</v>
          </cell>
          <cell r="B14426">
            <v>0</v>
          </cell>
          <cell r="C14426">
            <v>0</v>
          </cell>
          <cell r="D14426">
            <v>0</v>
          </cell>
          <cell r="E14426">
            <v>0</v>
          </cell>
          <cell r="F14426" t="str">
            <v>Total A</v>
          </cell>
          <cell r="G14426">
            <v>0</v>
          </cell>
        </row>
        <row r="14427">
          <cell r="A14427">
            <v>0</v>
          </cell>
          <cell r="B14427">
            <v>0</v>
          </cell>
          <cell r="C14427" t="str">
            <v>B - MANO DE OBRA</v>
          </cell>
          <cell r="D14427">
            <v>0</v>
          </cell>
          <cell r="E14427">
            <v>0</v>
          </cell>
          <cell r="F14427">
            <v>0</v>
          </cell>
          <cell r="G14427">
            <v>0</v>
          </cell>
        </row>
        <row r="14428">
          <cell r="A14428" t="str">
            <v/>
          </cell>
          <cell r="B14428">
            <v>0</v>
          </cell>
          <cell r="C14428">
            <v>0</v>
          </cell>
          <cell r="D14428" t="str">
            <v/>
          </cell>
          <cell r="E14428">
            <v>0</v>
          </cell>
          <cell r="F14428">
            <v>0</v>
          </cell>
          <cell r="G14428">
            <v>0</v>
          </cell>
        </row>
        <row r="14429">
          <cell r="A14429" t="str">
            <v/>
          </cell>
          <cell r="B14429">
            <v>0</v>
          </cell>
          <cell r="C14429">
            <v>0</v>
          </cell>
          <cell r="D14429" t="str">
            <v/>
          </cell>
          <cell r="E14429">
            <v>0</v>
          </cell>
          <cell r="F14429">
            <v>0</v>
          </cell>
          <cell r="G14429">
            <v>0</v>
          </cell>
        </row>
        <row r="14430">
          <cell r="A14430" t="str">
            <v/>
          </cell>
          <cell r="B14430">
            <v>0</v>
          </cell>
          <cell r="C14430">
            <v>0</v>
          </cell>
          <cell r="D14430" t="str">
            <v/>
          </cell>
          <cell r="E14430">
            <v>0</v>
          </cell>
          <cell r="F14430">
            <v>0</v>
          </cell>
          <cell r="G14430">
            <v>0</v>
          </cell>
        </row>
        <row r="14431">
          <cell r="A14431" t="str">
            <v/>
          </cell>
          <cell r="B14431">
            <v>0</v>
          </cell>
          <cell r="C14431">
            <v>0</v>
          </cell>
          <cell r="D14431" t="str">
            <v/>
          </cell>
          <cell r="E14431">
            <v>0</v>
          </cell>
          <cell r="F14431">
            <v>0</v>
          </cell>
          <cell r="G14431">
            <v>0</v>
          </cell>
        </row>
        <row r="14432">
          <cell r="A14432" t="str">
            <v/>
          </cell>
          <cell r="B14432">
            <v>0</v>
          </cell>
          <cell r="C14432">
            <v>0</v>
          </cell>
          <cell r="D14432" t="str">
            <v/>
          </cell>
          <cell r="E14432">
            <v>0</v>
          </cell>
          <cell r="F14432">
            <v>0</v>
          </cell>
          <cell r="G14432">
            <v>0</v>
          </cell>
        </row>
        <row r="14433">
          <cell r="A14433" t="str">
            <v/>
          </cell>
          <cell r="B14433">
            <v>0</v>
          </cell>
          <cell r="C14433">
            <v>0</v>
          </cell>
          <cell r="D14433" t="str">
            <v/>
          </cell>
          <cell r="E14433">
            <v>0</v>
          </cell>
          <cell r="F14433">
            <v>0</v>
          </cell>
          <cell r="G14433">
            <v>0</v>
          </cell>
        </row>
        <row r="14434">
          <cell r="A14434" t="str">
            <v/>
          </cell>
          <cell r="B14434">
            <v>0</v>
          </cell>
          <cell r="C14434">
            <v>0</v>
          </cell>
          <cell r="D14434" t="str">
            <v/>
          </cell>
          <cell r="E14434">
            <v>0</v>
          </cell>
          <cell r="F14434">
            <v>0</v>
          </cell>
          <cell r="G14434">
            <v>0</v>
          </cell>
        </row>
        <row r="14435">
          <cell r="A14435" t="str">
            <v/>
          </cell>
          <cell r="B14435">
            <v>0</v>
          </cell>
          <cell r="C14435">
            <v>0</v>
          </cell>
          <cell r="D14435" t="str">
            <v/>
          </cell>
          <cell r="E14435">
            <v>0</v>
          </cell>
          <cell r="F14435">
            <v>0</v>
          </cell>
          <cell r="G14435">
            <v>0</v>
          </cell>
        </row>
        <row r="14436">
          <cell r="A14436">
            <v>0</v>
          </cell>
          <cell r="B14436">
            <v>0</v>
          </cell>
          <cell r="C14436">
            <v>0</v>
          </cell>
          <cell r="D14436">
            <v>0</v>
          </cell>
          <cell r="E14436">
            <v>0</v>
          </cell>
          <cell r="F14436" t="str">
            <v>Total B</v>
          </cell>
          <cell r="G14436">
            <v>0</v>
          </cell>
        </row>
        <row r="14437">
          <cell r="A14437">
            <v>0</v>
          </cell>
          <cell r="B14437">
            <v>0</v>
          </cell>
          <cell r="C14437" t="str">
            <v>C - EQUIPOS</v>
          </cell>
          <cell r="D14437">
            <v>0</v>
          </cell>
          <cell r="E14437">
            <v>0</v>
          </cell>
          <cell r="F14437">
            <v>0</v>
          </cell>
          <cell r="G14437">
            <v>0</v>
          </cell>
        </row>
        <row r="14438">
          <cell r="A14438" t="str">
            <v/>
          </cell>
          <cell r="B14438" t="str">
            <v/>
          </cell>
          <cell r="C14438">
            <v>0</v>
          </cell>
          <cell r="D14438" t="str">
            <v/>
          </cell>
          <cell r="E14438">
            <v>0</v>
          </cell>
          <cell r="F14438">
            <v>0</v>
          </cell>
          <cell r="G14438">
            <v>0</v>
          </cell>
        </row>
        <row r="14439">
          <cell r="A14439" t="str">
            <v/>
          </cell>
          <cell r="B14439" t="str">
            <v/>
          </cell>
          <cell r="C14439">
            <v>0</v>
          </cell>
          <cell r="D14439" t="str">
            <v/>
          </cell>
          <cell r="E14439">
            <v>0</v>
          </cell>
          <cell r="F14439">
            <v>0</v>
          </cell>
          <cell r="G14439">
            <v>0</v>
          </cell>
        </row>
        <row r="14440">
          <cell r="A14440" t="str">
            <v/>
          </cell>
          <cell r="B14440" t="str">
            <v/>
          </cell>
          <cell r="C14440">
            <v>0</v>
          </cell>
          <cell r="D14440" t="str">
            <v/>
          </cell>
          <cell r="E14440">
            <v>0</v>
          </cell>
          <cell r="F14440">
            <v>0</v>
          </cell>
          <cell r="G14440">
            <v>0</v>
          </cell>
        </row>
        <row r="14441">
          <cell r="A14441" t="str">
            <v/>
          </cell>
          <cell r="B14441" t="str">
            <v/>
          </cell>
          <cell r="C14441">
            <v>0</v>
          </cell>
          <cell r="D14441" t="str">
            <v/>
          </cell>
          <cell r="E14441">
            <v>0</v>
          </cell>
          <cell r="F14441">
            <v>0</v>
          </cell>
          <cell r="G14441">
            <v>0</v>
          </cell>
        </row>
        <row r="14442">
          <cell r="A14442" t="str">
            <v/>
          </cell>
          <cell r="B14442" t="str">
            <v/>
          </cell>
          <cell r="C14442">
            <v>0</v>
          </cell>
          <cell r="D14442" t="str">
            <v/>
          </cell>
          <cell r="E14442">
            <v>0</v>
          </cell>
          <cell r="F14442">
            <v>0</v>
          </cell>
          <cell r="G14442">
            <v>0</v>
          </cell>
        </row>
        <row r="14443">
          <cell r="A14443" t="str">
            <v/>
          </cell>
          <cell r="B14443" t="str">
            <v/>
          </cell>
          <cell r="C14443">
            <v>0</v>
          </cell>
          <cell r="D14443" t="str">
            <v/>
          </cell>
          <cell r="E14443">
            <v>0</v>
          </cell>
          <cell r="F14443">
            <v>0</v>
          </cell>
          <cell r="G14443">
            <v>0</v>
          </cell>
        </row>
        <row r="14444">
          <cell r="A14444" t="str">
            <v/>
          </cell>
          <cell r="B14444" t="str">
            <v/>
          </cell>
          <cell r="C14444">
            <v>0</v>
          </cell>
          <cell r="D14444" t="str">
            <v/>
          </cell>
          <cell r="E14444">
            <v>0</v>
          </cell>
          <cell r="F14444">
            <v>0</v>
          </cell>
          <cell r="G14444">
            <v>0</v>
          </cell>
        </row>
        <row r="14445">
          <cell r="A14445" t="str">
            <v/>
          </cell>
          <cell r="B14445" t="str">
            <v/>
          </cell>
          <cell r="C14445">
            <v>0</v>
          </cell>
          <cell r="D14445" t="str">
            <v/>
          </cell>
          <cell r="E14445">
            <v>0</v>
          </cell>
          <cell r="F14445">
            <v>0</v>
          </cell>
          <cell r="G14445">
            <v>0</v>
          </cell>
        </row>
        <row r="14446">
          <cell r="A14446" t="str">
            <v/>
          </cell>
          <cell r="B14446" t="str">
            <v/>
          </cell>
          <cell r="C14446">
            <v>0</v>
          </cell>
          <cell r="D14446" t="str">
            <v/>
          </cell>
          <cell r="E14446">
            <v>0</v>
          </cell>
          <cell r="F14446">
            <v>0</v>
          </cell>
          <cell r="G14446">
            <v>0</v>
          </cell>
        </row>
        <row r="14447">
          <cell r="A14447">
            <v>0</v>
          </cell>
          <cell r="B14447">
            <v>0</v>
          </cell>
          <cell r="C14447">
            <v>0</v>
          </cell>
          <cell r="D14447">
            <v>0</v>
          </cell>
          <cell r="E14447">
            <v>0</v>
          </cell>
          <cell r="F14447" t="str">
            <v>Total C</v>
          </cell>
          <cell r="G14447">
            <v>0</v>
          </cell>
        </row>
        <row r="14448">
          <cell r="A14448">
            <v>0</v>
          </cell>
          <cell r="B14448">
            <v>0</v>
          </cell>
          <cell r="C14448">
            <v>0</v>
          </cell>
          <cell r="D14448">
            <v>0</v>
          </cell>
          <cell r="E14448">
            <v>0</v>
          </cell>
          <cell r="F14448">
            <v>0</v>
          </cell>
          <cell r="G14448">
            <v>0</v>
          </cell>
        </row>
        <row r="14449">
          <cell r="A14449" t="str">
            <v/>
          </cell>
          <cell r="B14449" t="str">
            <v/>
          </cell>
          <cell r="C14449">
            <v>0</v>
          </cell>
          <cell r="D14449" t="str">
            <v>Costo  Neto</v>
          </cell>
          <cell r="E14449">
            <v>0</v>
          </cell>
          <cell r="F14449" t="str">
            <v>Total D=A+B+C</v>
          </cell>
          <cell r="G14449">
            <v>0</v>
          </cell>
        </row>
        <row r="14451">
          <cell r="A14451" t="str">
            <v>ANALISIS DE PRECIOS</v>
          </cell>
          <cell r="B14451">
            <v>0</v>
          </cell>
          <cell r="C14451">
            <v>0</v>
          </cell>
          <cell r="D14451">
            <v>0</v>
          </cell>
          <cell r="E14451">
            <v>0</v>
          </cell>
          <cell r="F14451">
            <v>0</v>
          </cell>
          <cell r="G14451">
            <v>0</v>
          </cell>
        </row>
        <row r="14452">
          <cell r="A14452" t="str">
            <v>COMITENTE:</v>
          </cell>
          <cell r="B14452" t="str">
            <v>DIRECCIÓN DE ARQUITECTURA</v>
          </cell>
          <cell r="C14452">
            <v>0</v>
          </cell>
          <cell r="D14452">
            <v>0</v>
          </cell>
          <cell r="E14452">
            <v>0</v>
          </cell>
          <cell r="F14452">
            <v>0</v>
          </cell>
          <cell r="G14452">
            <v>0</v>
          </cell>
        </row>
        <row r="14453">
          <cell r="A14453" t="str">
            <v>CONTRATISTA:</v>
          </cell>
          <cell r="B14453" t="str">
            <v>FUNCIONALES SIGOP</v>
          </cell>
          <cell r="C14453">
            <v>0</v>
          </cell>
          <cell r="D14453">
            <v>0</v>
          </cell>
          <cell r="E14453">
            <v>0</v>
          </cell>
          <cell r="F14453">
            <v>0</v>
          </cell>
          <cell r="G14453">
            <v>0</v>
          </cell>
        </row>
        <row r="14454">
          <cell r="A14454" t="str">
            <v>OBRA:</v>
          </cell>
          <cell r="B14454" t="str">
            <v>PRUEBA PLANILLA DE MEDICION</v>
          </cell>
          <cell r="C14454">
            <v>0</v>
          </cell>
          <cell r="D14454">
            <v>0</v>
          </cell>
          <cell r="E14454">
            <v>0</v>
          </cell>
          <cell r="F14454" t="str">
            <v>PRECIOS A:</v>
          </cell>
          <cell r="G14454">
            <v>0</v>
          </cell>
        </row>
        <row r="14455">
          <cell r="A14455" t="str">
            <v>UBICACIÓN:</v>
          </cell>
          <cell r="B14455" t="str">
            <v>CENTRO CIVICO</v>
          </cell>
          <cell r="C14455">
            <v>0</v>
          </cell>
          <cell r="D14455">
            <v>0</v>
          </cell>
          <cell r="E14455">
            <v>0</v>
          </cell>
          <cell r="F14455">
            <v>0</v>
          </cell>
          <cell r="G14455">
            <v>0</v>
          </cell>
        </row>
        <row r="14456">
          <cell r="A14456" t="str">
            <v>RUBRO:</v>
          </cell>
          <cell r="B14456" t="str">
            <v/>
          </cell>
          <cell r="C14456" t="str">
            <v/>
          </cell>
          <cell r="D14456">
            <v>0</v>
          </cell>
          <cell r="E14456">
            <v>0</v>
          </cell>
          <cell r="F14456">
            <v>0</v>
          </cell>
          <cell r="G14456">
            <v>0</v>
          </cell>
        </row>
        <row r="14457">
          <cell r="A14457" t="str">
            <v>ITEM:</v>
          </cell>
          <cell r="B14457" t="str">
            <v/>
          </cell>
          <cell r="C14457" t="str">
            <v/>
          </cell>
          <cell r="D14457">
            <v>0</v>
          </cell>
          <cell r="E14457">
            <v>0</v>
          </cell>
          <cell r="F14457" t="str">
            <v>UNIDAD:</v>
          </cell>
          <cell r="G14457" t="str">
            <v/>
          </cell>
        </row>
        <row r="14458">
          <cell r="A14458">
            <v>0</v>
          </cell>
          <cell r="B14458">
            <v>0</v>
          </cell>
          <cell r="C14458">
            <v>0</v>
          </cell>
          <cell r="D14458">
            <v>0</v>
          </cell>
          <cell r="E14458">
            <v>0</v>
          </cell>
          <cell r="F14458">
            <v>0</v>
          </cell>
          <cell r="G14458">
            <v>0</v>
          </cell>
        </row>
        <row r="14459">
          <cell r="A14459" t="str">
            <v>DATOS REDETERMINACION</v>
          </cell>
          <cell r="B14459">
            <v>0</v>
          </cell>
          <cell r="C14459" t="str">
            <v>DESIGNACION</v>
          </cell>
          <cell r="D14459" t="str">
            <v>U</v>
          </cell>
          <cell r="E14459" t="str">
            <v>Cantidad</v>
          </cell>
          <cell r="F14459" t="str">
            <v>$ Unitarios</v>
          </cell>
          <cell r="G14459" t="str">
            <v>$ Parcial</v>
          </cell>
        </row>
        <row r="14460">
          <cell r="A14460" t="str">
            <v>CÓDIGO</v>
          </cell>
          <cell r="B14460" t="str">
            <v>DESCRIPCIÓN</v>
          </cell>
          <cell r="C14460">
            <v>0</v>
          </cell>
          <cell r="D14460">
            <v>0</v>
          </cell>
          <cell r="E14460">
            <v>0</v>
          </cell>
          <cell r="F14460">
            <v>0</v>
          </cell>
          <cell r="G14460">
            <v>0</v>
          </cell>
        </row>
        <row r="14461">
          <cell r="A14461">
            <v>0</v>
          </cell>
          <cell r="B14461">
            <v>0</v>
          </cell>
          <cell r="C14461" t="str">
            <v>A - MATERIALES</v>
          </cell>
          <cell r="D14461">
            <v>0</v>
          </cell>
          <cell r="E14461">
            <v>0</v>
          </cell>
          <cell r="F14461">
            <v>0</v>
          </cell>
          <cell r="G14461">
            <v>0</v>
          </cell>
        </row>
        <row r="14462">
          <cell r="A14462" t="str">
            <v/>
          </cell>
          <cell r="B14462" t="str">
            <v/>
          </cell>
          <cell r="C14462">
            <v>0</v>
          </cell>
          <cell r="D14462" t="str">
            <v/>
          </cell>
          <cell r="E14462">
            <v>0</v>
          </cell>
          <cell r="F14462">
            <v>0</v>
          </cell>
          <cell r="G14462">
            <v>0</v>
          </cell>
        </row>
        <row r="14463">
          <cell r="A14463" t="str">
            <v/>
          </cell>
          <cell r="B14463" t="str">
            <v/>
          </cell>
          <cell r="C14463">
            <v>0</v>
          </cell>
          <cell r="D14463" t="str">
            <v/>
          </cell>
          <cell r="E14463">
            <v>0</v>
          </cell>
          <cell r="F14463">
            <v>0</v>
          </cell>
          <cell r="G14463">
            <v>0</v>
          </cell>
        </row>
        <row r="14464">
          <cell r="A14464" t="str">
            <v/>
          </cell>
          <cell r="B14464" t="str">
            <v/>
          </cell>
          <cell r="C14464">
            <v>0</v>
          </cell>
          <cell r="D14464" t="str">
            <v/>
          </cell>
          <cell r="E14464">
            <v>0</v>
          </cell>
          <cell r="F14464">
            <v>0</v>
          </cell>
          <cell r="G14464">
            <v>0</v>
          </cell>
        </row>
        <row r="14465">
          <cell r="A14465" t="str">
            <v/>
          </cell>
          <cell r="B14465" t="str">
            <v/>
          </cell>
          <cell r="C14465">
            <v>0</v>
          </cell>
          <cell r="D14465" t="str">
            <v/>
          </cell>
          <cell r="E14465">
            <v>0</v>
          </cell>
          <cell r="F14465">
            <v>0</v>
          </cell>
          <cell r="G14465">
            <v>0</v>
          </cell>
        </row>
        <row r="14466">
          <cell r="A14466" t="str">
            <v/>
          </cell>
          <cell r="B14466" t="str">
            <v/>
          </cell>
          <cell r="C14466">
            <v>0</v>
          </cell>
          <cell r="D14466" t="str">
            <v/>
          </cell>
          <cell r="E14466">
            <v>0</v>
          </cell>
          <cell r="F14466">
            <v>0</v>
          </cell>
          <cell r="G14466">
            <v>0</v>
          </cell>
        </row>
        <row r="14467">
          <cell r="A14467" t="str">
            <v/>
          </cell>
          <cell r="B14467" t="str">
            <v/>
          </cell>
          <cell r="C14467">
            <v>0</v>
          </cell>
          <cell r="D14467" t="str">
            <v/>
          </cell>
          <cell r="E14467">
            <v>0</v>
          </cell>
          <cell r="F14467">
            <v>0</v>
          </cell>
          <cell r="G14467">
            <v>0</v>
          </cell>
        </row>
        <row r="14468">
          <cell r="A14468" t="str">
            <v/>
          </cell>
          <cell r="B14468" t="str">
            <v/>
          </cell>
          <cell r="C14468">
            <v>0</v>
          </cell>
          <cell r="D14468" t="str">
            <v/>
          </cell>
          <cell r="E14468">
            <v>0</v>
          </cell>
          <cell r="F14468">
            <v>0</v>
          </cell>
          <cell r="G14468">
            <v>0</v>
          </cell>
        </row>
        <row r="14469">
          <cell r="A14469" t="str">
            <v/>
          </cell>
          <cell r="B14469" t="str">
            <v/>
          </cell>
          <cell r="C14469">
            <v>0</v>
          </cell>
          <cell r="D14469" t="str">
            <v/>
          </cell>
          <cell r="E14469">
            <v>0</v>
          </cell>
          <cell r="F14469">
            <v>0</v>
          </cell>
          <cell r="G14469">
            <v>0</v>
          </cell>
        </row>
        <row r="14470">
          <cell r="A14470" t="str">
            <v/>
          </cell>
          <cell r="B14470" t="str">
            <v/>
          </cell>
          <cell r="C14470">
            <v>0</v>
          </cell>
          <cell r="D14470" t="str">
            <v/>
          </cell>
          <cell r="E14470">
            <v>0</v>
          </cell>
          <cell r="F14470">
            <v>0</v>
          </cell>
          <cell r="G14470">
            <v>0</v>
          </cell>
        </row>
        <row r="14471">
          <cell r="A14471" t="str">
            <v/>
          </cell>
          <cell r="B14471" t="str">
            <v/>
          </cell>
          <cell r="C14471">
            <v>0</v>
          </cell>
          <cell r="D14471" t="str">
            <v/>
          </cell>
          <cell r="E14471">
            <v>0</v>
          </cell>
          <cell r="F14471">
            <v>0</v>
          </cell>
          <cell r="G14471">
            <v>0</v>
          </cell>
        </row>
        <row r="14472">
          <cell r="A14472" t="str">
            <v/>
          </cell>
          <cell r="B14472" t="str">
            <v/>
          </cell>
          <cell r="C14472">
            <v>0</v>
          </cell>
          <cell r="D14472" t="str">
            <v/>
          </cell>
          <cell r="E14472">
            <v>0</v>
          </cell>
          <cell r="F14472">
            <v>0</v>
          </cell>
          <cell r="G14472">
            <v>0</v>
          </cell>
        </row>
        <row r="14473">
          <cell r="A14473" t="str">
            <v/>
          </cell>
          <cell r="B14473" t="str">
            <v/>
          </cell>
          <cell r="C14473">
            <v>0</v>
          </cell>
          <cell r="D14473" t="str">
            <v/>
          </cell>
          <cell r="E14473">
            <v>0</v>
          </cell>
          <cell r="F14473">
            <v>0</v>
          </cell>
          <cell r="G14473">
            <v>0</v>
          </cell>
        </row>
        <row r="14474">
          <cell r="A14474" t="str">
            <v/>
          </cell>
          <cell r="B14474" t="str">
            <v/>
          </cell>
          <cell r="C14474">
            <v>0</v>
          </cell>
          <cell r="D14474" t="str">
            <v/>
          </cell>
          <cell r="E14474">
            <v>0</v>
          </cell>
          <cell r="F14474">
            <v>0</v>
          </cell>
          <cell r="G14474">
            <v>0</v>
          </cell>
        </row>
        <row r="14475">
          <cell r="A14475" t="str">
            <v/>
          </cell>
          <cell r="B14475" t="str">
            <v/>
          </cell>
          <cell r="C14475">
            <v>0</v>
          </cell>
          <cell r="D14475" t="str">
            <v/>
          </cell>
          <cell r="E14475">
            <v>0</v>
          </cell>
          <cell r="F14475">
            <v>0</v>
          </cell>
          <cell r="G14475">
            <v>0</v>
          </cell>
        </row>
        <row r="14476">
          <cell r="A14476">
            <v>0</v>
          </cell>
          <cell r="B14476">
            <v>0</v>
          </cell>
          <cell r="C14476">
            <v>0</v>
          </cell>
          <cell r="D14476">
            <v>0</v>
          </cell>
          <cell r="E14476">
            <v>0</v>
          </cell>
          <cell r="F14476" t="str">
            <v>Total A</v>
          </cell>
          <cell r="G14476">
            <v>0</v>
          </cell>
        </row>
        <row r="14477">
          <cell r="A14477">
            <v>0</v>
          </cell>
          <cell r="B14477">
            <v>0</v>
          </cell>
          <cell r="C14477" t="str">
            <v>B - MANO DE OBRA</v>
          </cell>
          <cell r="D14477">
            <v>0</v>
          </cell>
          <cell r="E14477">
            <v>0</v>
          </cell>
          <cell r="F14477">
            <v>0</v>
          </cell>
          <cell r="G14477">
            <v>0</v>
          </cell>
        </row>
        <row r="14478">
          <cell r="A14478" t="str">
            <v/>
          </cell>
          <cell r="B14478">
            <v>0</v>
          </cell>
          <cell r="C14478">
            <v>0</v>
          </cell>
          <cell r="D14478" t="str">
            <v/>
          </cell>
          <cell r="E14478">
            <v>0</v>
          </cell>
          <cell r="F14478">
            <v>0</v>
          </cell>
          <cell r="G14478">
            <v>0</v>
          </cell>
        </row>
        <row r="14479">
          <cell r="A14479" t="str">
            <v/>
          </cell>
          <cell r="B14479">
            <v>0</v>
          </cell>
          <cell r="C14479">
            <v>0</v>
          </cell>
          <cell r="D14479" t="str">
            <v/>
          </cell>
          <cell r="E14479">
            <v>0</v>
          </cell>
          <cell r="F14479">
            <v>0</v>
          </cell>
          <cell r="G14479">
            <v>0</v>
          </cell>
        </row>
        <row r="14480">
          <cell r="A14480" t="str">
            <v/>
          </cell>
          <cell r="B14480">
            <v>0</v>
          </cell>
          <cell r="C14480">
            <v>0</v>
          </cell>
          <cell r="D14480" t="str">
            <v/>
          </cell>
          <cell r="E14480">
            <v>0</v>
          </cell>
          <cell r="F14480">
            <v>0</v>
          </cell>
          <cell r="G14480">
            <v>0</v>
          </cell>
        </row>
        <row r="14481">
          <cell r="A14481" t="str">
            <v/>
          </cell>
          <cell r="B14481">
            <v>0</v>
          </cell>
          <cell r="C14481">
            <v>0</v>
          </cell>
          <cell r="D14481" t="str">
            <v/>
          </cell>
          <cell r="E14481">
            <v>0</v>
          </cell>
          <cell r="F14481">
            <v>0</v>
          </cell>
          <cell r="G14481">
            <v>0</v>
          </cell>
        </row>
        <row r="14482">
          <cell r="A14482" t="str">
            <v/>
          </cell>
          <cell r="B14482">
            <v>0</v>
          </cell>
          <cell r="C14482">
            <v>0</v>
          </cell>
          <cell r="D14482" t="str">
            <v/>
          </cell>
          <cell r="E14482">
            <v>0</v>
          </cell>
          <cell r="F14482">
            <v>0</v>
          </cell>
          <cell r="G14482">
            <v>0</v>
          </cell>
        </row>
        <row r="14483">
          <cell r="A14483" t="str">
            <v/>
          </cell>
          <cell r="B14483">
            <v>0</v>
          </cell>
          <cell r="C14483">
            <v>0</v>
          </cell>
          <cell r="D14483" t="str">
            <v/>
          </cell>
          <cell r="E14483">
            <v>0</v>
          </cell>
          <cell r="F14483">
            <v>0</v>
          </cell>
          <cell r="G14483">
            <v>0</v>
          </cell>
        </row>
        <row r="14484">
          <cell r="A14484" t="str">
            <v/>
          </cell>
          <cell r="B14484">
            <v>0</v>
          </cell>
          <cell r="C14484">
            <v>0</v>
          </cell>
          <cell r="D14484" t="str">
            <v/>
          </cell>
          <cell r="E14484">
            <v>0</v>
          </cell>
          <cell r="F14484">
            <v>0</v>
          </cell>
          <cell r="G14484">
            <v>0</v>
          </cell>
        </row>
        <row r="14485">
          <cell r="A14485" t="str">
            <v/>
          </cell>
          <cell r="B14485">
            <v>0</v>
          </cell>
          <cell r="C14485">
            <v>0</v>
          </cell>
          <cell r="D14485" t="str">
            <v/>
          </cell>
          <cell r="E14485">
            <v>0</v>
          </cell>
          <cell r="F14485">
            <v>0</v>
          </cell>
          <cell r="G14485">
            <v>0</v>
          </cell>
        </row>
        <row r="14486">
          <cell r="A14486">
            <v>0</v>
          </cell>
          <cell r="B14486">
            <v>0</v>
          </cell>
          <cell r="C14486">
            <v>0</v>
          </cell>
          <cell r="D14486">
            <v>0</v>
          </cell>
          <cell r="E14486">
            <v>0</v>
          </cell>
          <cell r="F14486" t="str">
            <v>Total B</v>
          </cell>
          <cell r="G14486">
            <v>0</v>
          </cell>
        </row>
        <row r="14487">
          <cell r="A14487">
            <v>0</v>
          </cell>
          <cell r="B14487">
            <v>0</v>
          </cell>
          <cell r="C14487" t="str">
            <v>C - EQUIPOS</v>
          </cell>
          <cell r="D14487">
            <v>0</v>
          </cell>
          <cell r="E14487">
            <v>0</v>
          </cell>
          <cell r="F14487">
            <v>0</v>
          </cell>
          <cell r="G14487">
            <v>0</v>
          </cell>
        </row>
        <row r="14488">
          <cell r="A14488" t="str">
            <v/>
          </cell>
          <cell r="B14488" t="str">
            <v/>
          </cell>
          <cell r="C14488">
            <v>0</v>
          </cell>
          <cell r="D14488" t="str">
            <v/>
          </cell>
          <cell r="E14488">
            <v>0</v>
          </cell>
          <cell r="F14488">
            <v>0</v>
          </cell>
          <cell r="G14488">
            <v>0</v>
          </cell>
        </row>
        <row r="14489">
          <cell r="A14489" t="str">
            <v/>
          </cell>
          <cell r="B14489" t="str">
            <v/>
          </cell>
          <cell r="C14489">
            <v>0</v>
          </cell>
          <cell r="D14489" t="str">
            <v/>
          </cell>
          <cell r="E14489">
            <v>0</v>
          </cell>
          <cell r="F14489">
            <v>0</v>
          </cell>
          <cell r="G14489">
            <v>0</v>
          </cell>
        </row>
        <row r="14490">
          <cell r="A14490" t="str">
            <v/>
          </cell>
          <cell r="B14490" t="str">
            <v/>
          </cell>
          <cell r="C14490">
            <v>0</v>
          </cell>
          <cell r="D14490" t="str">
            <v/>
          </cell>
          <cell r="E14490">
            <v>0</v>
          </cell>
          <cell r="F14490">
            <v>0</v>
          </cell>
          <cell r="G14490">
            <v>0</v>
          </cell>
        </row>
        <row r="14491">
          <cell r="A14491" t="str">
            <v/>
          </cell>
          <cell r="B14491" t="str">
            <v/>
          </cell>
          <cell r="C14491">
            <v>0</v>
          </cell>
          <cell r="D14491" t="str">
            <v/>
          </cell>
          <cell r="E14491">
            <v>0</v>
          </cell>
          <cell r="F14491">
            <v>0</v>
          </cell>
          <cell r="G14491">
            <v>0</v>
          </cell>
        </row>
        <row r="14492">
          <cell r="A14492" t="str">
            <v/>
          </cell>
          <cell r="B14492" t="str">
            <v/>
          </cell>
          <cell r="C14492">
            <v>0</v>
          </cell>
          <cell r="D14492" t="str">
            <v/>
          </cell>
          <cell r="E14492">
            <v>0</v>
          </cell>
          <cell r="F14492">
            <v>0</v>
          </cell>
          <cell r="G14492">
            <v>0</v>
          </cell>
        </row>
        <row r="14493">
          <cell r="A14493" t="str">
            <v/>
          </cell>
          <cell r="B14493" t="str">
            <v/>
          </cell>
          <cell r="C14493">
            <v>0</v>
          </cell>
          <cell r="D14493" t="str">
            <v/>
          </cell>
          <cell r="E14493">
            <v>0</v>
          </cell>
          <cell r="F14493">
            <v>0</v>
          </cell>
          <cell r="G14493">
            <v>0</v>
          </cell>
        </row>
        <row r="14494">
          <cell r="A14494" t="str">
            <v/>
          </cell>
          <cell r="B14494" t="str">
            <v/>
          </cell>
          <cell r="C14494">
            <v>0</v>
          </cell>
          <cell r="D14494" t="str">
            <v/>
          </cell>
          <cell r="E14494">
            <v>0</v>
          </cell>
          <cell r="F14494">
            <v>0</v>
          </cell>
          <cell r="G14494">
            <v>0</v>
          </cell>
        </row>
        <row r="14495">
          <cell r="A14495" t="str">
            <v/>
          </cell>
          <cell r="B14495" t="str">
            <v/>
          </cell>
          <cell r="C14495">
            <v>0</v>
          </cell>
          <cell r="D14495" t="str">
            <v/>
          </cell>
          <cell r="E14495">
            <v>0</v>
          </cell>
          <cell r="F14495">
            <v>0</v>
          </cell>
          <cell r="G14495">
            <v>0</v>
          </cell>
        </row>
        <row r="14496">
          <cell r="A14496" t="str">
            <v/>
          </cell>
          <cell r="B14496" t="str">
            <v/>
          </cell>
          <cell r="C14496">
            <v>0</v>
          </cell>
          <cell r="D14496" t="str">
            <v/>
          </cell>
          <cell r="E14496">
            <v>0</v>
          </cell>
          <cell r="F14496">
            <v>0</v>
          </cell>
          <cell r="G14496">
            <v>0</v>
          </cell>
        </row>
        <row r="14497">
          <cell r="A14497">
            <v>0</v>
          </cell>
          <cell r="B14497">
            <v>0</v>
          </cell>
          <cell r="C14497">
            <v>0</v>
          </cell>
          <cell r="D14497">
            <v>0</v>
          </cell>
          <cell r="E14497">
            <v>0</v>
          </cell>
          <cell r="F14497" t="str">
            <v>Total C</v>
          </cell>
          <cell r="G14497">
            <v>0</v>
          </cell>
        </row>
        <row r="14498">
          <cell r="A14498">
            <v>0</v>
          </cell>
          <cell r="B14498">
            <v>0</v>
          </cell>
          <cell r="C14498">
            <v>0</v>
          </cell>
          <cell r="D14498">
            <v>0</v>
          </cell>
          <cell r="E14498">
            <v>0</v>
          </cell>
          <cell r="F14498">
            <v>0</v>
          </cell>
          <cell r="G14498">
            <v>0</v>
          </cell>
        </row>
        <row r="14499">
          <cell r="A14499" t="str">
            <v/>
          </cell>
          <cell r="B14499" t="str">
            <v/>
          </cell>
          <cell r="C14499">
            <v>0</v>
          </cell>
          <cell r="D14499" t="str">
            <v>Costo  Neto</v>
          </cell>
          <cell r="E14499">
            <v>0</v>
          </cell>
          <cell r="F14499" t="str">
            <v>Total D=A+B+C</v>
          </cell>
          <cell r="G14499">
            <v>0</v>
          </cell>
        </row>
        <row r="14501">
          <cell r="A14501" t="str">
            <v>ANALISIS DE PRECIOS</v>
          </cell>
          <cell r="B14501">
            <v>0</v>
          </cell>
          <cell r="C14501">
            <v>0</v>
          </cell>
          <cell r="D14501">
            <v>0</v>
          </cell>
          <cell r="E14501">
            <v>0</v>
          </cell>
          <cell r="F14501">
            <v>0</v>
          </cell>
          <cell r="G14501">
            <v>0</v>
          </cell>
        </row>
        <row r="14502">
          <cell r="A14502" t="str">
            <v>COMITENTE:</v>
          </cell>
          <cell r="B14502" t="str">
            <v>DIRECCIÓN DE ARQUITECTURA</v>
          </cell>
          <cell r="C14502">
            <v>0</v>
          </cell>
          <cell r="D14502">
            <v>0</v>
          </cell>
          <cell r="E14502">
            <v>0</v>
          </cell>
          <cell r="F14502">
            <v>0</v>
          </cell>
          <cell r="G14502">
            <v>0</v>
          </cell>
        </row>
        <row r="14503">
          <cell r="A14503" t="str">
            <v>CONTRATISTA:</v>
          </cell>
          <cell r="B14503" t="str">
            <v>FUNCIONALES SIGOP</v>
          </cell>
          <cell r="C14503">
            <v>0</v>
          </cell>
          <cell r="D14503">
            <v>0</v>
          </cell>
          <cell r="E14503">
            <v>0</v>
          </cell>
          <cell r="F14503">
            <v>0</v>
          </cell>
          <cell r="G14503">
            <v>0</v>
          </cell>
        </row>
        <row r="14504">
          <cell r="A14504" t="str">
            <v>OBRA:</v>
          </cell>
          <cell r="B14504" t="str">
            <v>PRUEBA PLANILLA DE MEDICION</v>
          </cell>
          <cell r="C14504">
            <v>0</v>
          </cell>
          <cell r="D14504">
            <v>0</v>
          </cell>
          <cell r="E14504">
            <v>0</v>
          </cell>
          <cell r="F14504" t="str">
            <v>PRECIOS A:</v>
          </cell>
          <cell r="G14504">
            <v>0</v>
          </cell>
        </row>
        <row r="14505">
          <cell r="A14505" t="str">
            <v>UBICACIÓN:</v>
          </cell>
          <cell r="B14505" t="str">
            <v>CENTRO CIVICO</v>
          </cell>
          <cell r="C14505">
            <v>0</v>
          </cell>
          <cell r="D14505">
            <v>0</v>
          </cell>
          <cell r="E14505">
            <v>0</v>
          </cell>
          <cell r="F14505">
            <v>0</v>
          </cell>
          <cell r="G14505">
            <v>0</v>
          </cell>
        </row>
        <row r="14506">
          <cell r="A14506" t="str">
            <v>RUBRO:</v>
          </cell>
          <cell r="B14506" t="str">
            <v/>
          </cell>
          <cell r="C14506" t="str">
            <v/>
          </cell>
          <cell r="D14506">
            <v>0</v>
          </cell>
          <cell r="E14506">
            <v>0</v>
          </cell>
          <cell r="F14506">
            <v>0</v>
          </cell>
          <cell r="G14506">
            <v>0</v>
          </cell>
        </row>
        <row r="14507">
          <cell r="A14507" t="str">
            <v>ITEM:</v>
          </cell>
          <cell r="B14507" t="str">
            <v/>
          </cell>
          <cell r="C14507" t="str">
            <v/>
          </cell>
          <cell r="D14507">
            <v>0</v>
          </cell>
          <cell r="E14507">
            <v>0</v>
          </cell>
          <cell r="F14507" t="str">
            <v>UNIDAD:</v>
          </cell>
          <cell r="G14507" t="str">
            <v/>
          </cell>
        </row>
        <row r="14508">
          <cell r="A14508">
            <v>0</v>
          </cell>
          <cell r="B14508">
            <v>0</v>
          </cell>
          <cell r="C14508">
            <v>0</v>
          </cell>
          <cell r="D14508">
            <v>0</v>
          </cell>
          <cell r="E14508">
            <v>0</v>
          </cell>
          <cell r="F14508">
            <v>0</v>
          </cell>
          <cell r="G14508">
            <v>0</v>
          </cell>
        </row>
        <row r="14509">
          <cell r="A14509" t="str">
            <v>DATOS REDETERMINACION</v>
          </cell>
          <cell r="B14509">
            <v>0</v>
          </cell>
          <cell r="C14509" t="str">
            <v>DESIGNACION</v>
          </cell>
          <cell r="D14509" t="str">
            <v>U</v>
          </cell>
          <cell r="E14509" t="str">
            <v>Cantidad</v>
          </cell>
          <cell r="F14509" t="str">
            <v>$ Unitarios</v>
          </cell>
          <cell r="G14509" t="str">
            <v>$ Parcial</v>
          </cell>
        </row>
        <row r="14510">
          <cell r="A14510" t="str">
            <v>CÓDIGO</v>
          </cell>
          <cell r="B14510" t="str">
            <v>DESCRIPCIÓN</v>
          </cell>
          <cell r="C14510">
            <v>0</v>
          </cell>
          <cell r="D14510">
            <v>0</v>
          </cell>
          <cell r="E14510">
            <v>0</v>
          </cell>
          <cell r="F14510">
            <v>0</v>
          </cell>
          <cell r="G14510">
            <v>0</v>
          </cell>
        </row>
        <row r="14511">
          <cell r="A14511">
            <v>0</v>
          </cell>
          <cell r="B14511">
            <v>0</v>
          </cell>
          <cell r="C14511" t="str">
            <v>A - MATERIALES</v>
          </cell>
          <cell r="D14511">
            <v>0</v>
          </cell>
          <cell r="E14511">
            <v>0</v>
          </cell>
          <cell r="F14511">
            <v>0</v>
          </cell>
          <cell r="G14511">
            <v>0</v>
          </cell>
        </row>
        <row r="14512">
          <cell r="A14512" t="str">
            <v/>
          </cell>
          <cell r="B14512" t="str">
            <v/>
          </cell>
          <cell r="C14512">
            <v>0</v>
          </cell>
          <cell r="D14512" t="str">
            <v/>
          </cell>
          <cell r="E14512">
            <v>0</v>
          </cell>
          <cell r="F14512">
            <v>0</v>
          </cell>
          <cell r="G14512">
            <v>0</v>
          </cell>
        </row>
        <row r="14513">
          <cell r="A14513" t="str">
            <v/>
          </cell>
          <cell r="B14513" t="str">
            <v/>
          </cell>
          <cell r="C14513">
            <v>0</v>
          </cell>
          <cell r="D14513" t="str">
            <v/>
          </cell>
          <cell r="E14513">
            <v>0</v>
          </cell>
          <cell r="F14513">
            <v>0</v>
          </cell>
          <cell r="G14513">
            <v>0</v>
          </cell>
        </row>
        <row r="14514">
          <cell r="A14514" t="str">
            <v/>
          </cell>
          <cell r="B14514" t="str">
            <v/>
          </cell>
          <cell r="C14514">
            <v>0</v>
          </cell>
          <cell r="D14514" t="str">
            <v/>
          </cell>
          <cell r="E14514">
            <v>0</v>
          </cell>
          <cell r="F14514">
            <v>0</v>
          </cell>
          <cell r="G14514">
            <v>0</v>
          </cell>
        </row>
        <row r="14515">
          <cell r="A14515" t="str">
            <v/>
          </cell>
          <cell r="B14515" t="str">
            <v/>
          </cell>
          <cell r="C14515">
            <v>0</v>
          </cell>
          <cell r="D14515" t="str">
            <v/>
          </cell>
          <cell r="E14515">
            <v>0</v>
          </cell>
          <cell r="F14515">
            <v>0</v>
          </cell>
          <cell r="G14515">
            <v>0</v>
          </cell>
        </row>
        <row r="14516">
          <cell r="A14516" t="str">
            <v/>
          </cell>
          <cell r="B14516" t="str">
            <v/>
          </cell>
          <cell r="C14516">
            <v>0</v>
          </cell>
          <cell r="D14516" t="str">
            <v/>
          </cell>
          <cell r="E14516">
            <v>0</v>
          </cell>
          <cell r="F14516">
            <v>0</v>
          </cell>
          <cell r="G14516">
            <v>0</v>
          </cell>
        </row>
        <row r="14517">
          <cell r="A14517" t="str">
            <v/>
          </cell>
          <cell r="B14517" t="str">
            <v/>
          </cell>
          <cell r="C14517">
            <v>0</v>
          </cell>
          <cell r="D14517" t="str">
            <v/>
          </cell>
          <cell r="E14517">
            <v>0</v>
          </cell>
          <cell r="F14517">
            <v>0</v>
          </cell>
          <cell r="G14517">
            <v>0</v>
          </cell>
        </row>
        <row r="14518">
          <cell r="A14518" t="str">
            <v/>
          </cell>
          <cell r="B14518" t="str">
            <v/>
          </cell>
          <cell r="C14518">
            <v>0</v>
          </cell>
          <cell r="D14518" t="str">
            <v/>
          </cell>
          <cell r="E14518">
            <v>0</v>
          </cell>
          <cell r="F14518">
            <v>0</v>
          </cell>
          <cell r="G14518">
            <v>0</v>
          </cell>
        </row>
        <row r="14519">
          <cell r="A14519" t="str">
            <v/>
          </cell>
          <cell r="B14519" t="str">
            <v/>
          </cell>
          <cell r="C14519">
            <v>0</v>
          </cell>
          <cell r="D14519" t="str">
            <v/>
          </cell>
          <cell r="E14519">
            <v>0</v>
          </cell>
          <cell r="F14519">
            <v>0</v>
          </cell>
          <cell r="G14519">
            <v>0</v>
          </cell>
        </row>
        <row r="14520">
          <cell r="A14520" t="str">
            <v/>
          </cell>
          <cell r="B14520" t="str">
            <v/>
          </cell>
          <cell r="C14520">
            <v>0</v>
          </cell>
          <cell r="D14520" t="str">
            <v/>
          </cell>
          <cell r="E14520">
            <v>0</v>
          </cell>
          <cell r="F14520">
            <v>0</v>
          </cell>
          <cell r="G14520">
            <v>0</v>
          </cell>
        </row>
        <row r="14521">
          <cell r="A14521" t="str">
            <v/>
          </cell>
          <cell r="B14521" t="str">
            <v/>
          </cell>
          <cell r="C14521">
            <v>0</v>
          </cell>
          <cell r="D14521" t="str">
            <v/>
          </cell>
          <cell r="E14521">
            <v>0</v>
          </cell>
          <cell r="F14521">
            <v>0</v>
          </cell>
          <cell r="G14521">
            <v>0</v>
          </cell>
        </row>
        <row r="14522">
          <cell r="A14522" t="str">
            <v/>
          </cell>
          <cell r="B14522" t="str">
            <v/>
          </cell>
          <cell r="C14522">
            <v>0</v>
          </cell>
          <cell r="D14522" t="str">
            <v/>
          </cell>
          <cell r="E14522">
            <v>0</v>
          </cell>
          <cell r="F14522">
            <v>0</v>
          </cell>
          <cell r="G14522">
            <v>0</v>
          </cell>
        </row>
        <row r="14523">
          <cell r="A14523" t="str">
            <v/>
          </cell>
          <cell r="B14523" t="str">
            <v/>
          </cell>
          <cell r="C14523">
            <v>0</v>
          </cell>
          <cell r="D14523" t="str">
            <v/>
          </cell>
          <cell r="E14523">
            <v>0</v>
          </cell>
          <cell r="F14523">
            <v>0</v>
          </cell>
          <cell r="G14523">
            <v>0</v>
          </cell>
        </row>
        <row r="14524">
          <cell r="A14524" t="str">
            <v/>
          </cell>
          <cell r="B14524" t="str">
            <v/>
          </cell>
          <cell r="C14524">
            <v>0</v>
          </cell>
          <cell r="D14524" t="str">
            <v/>
          </cell>
          <cell r="E14524">
            <v>0</v>
          </cell>
          <cell r="F14524">
            <v>0</v>
          </cell>
          <cell r="G14524">
            <v>0</v>
          </cell>
        </row>
        <row r="14525">
          <cell r="A14525" t="str">
            <v/>
          </cell>
          <cell r="B14525" t="str">
            <v/>
          </cell>
          <cell r="C14525">
            <v>0</v>
          </cell>
          <cell r="D14525" t="str">
            <v/>
          </cell>
          <cell r="E14525">
            <v>0</v>
          </cell>
          <cell r="F14525">
            <v>0</v>
          </cell>
          <cell r="G14525">
            <v>0</v>
          </cell>
        </row>
        <row r="14526">
          <cell r="A14526">
            <v>0</v>
          </cell>
          <cell r="B14526">
            <v>0</v>
          </cell>
          <cell r="C14526">
            <v>0</v>
          </cell>
          <cell r="D14526">
            <v>0</v>
          </cell>
          <cell r="E14526">
            <v>0</v>
          </cell>
          <cell r="F14526" t="str">
            <v>Total A</v>
          </cell>
          <cell r="G14526">
            <v>0</v>
          </cell>
        </row>
        <row r="14527">
          <cell r="A14527">
            <v>0</v>
          </cell>
          <cell r="B14527">
            <v>0</v>
          </cell>
          <cell r="C14527" t="str">
            <v>B - MANO DE OBRA</v>
          </cell>
          <cell r="D14527">
            <v>0</v>
          </cell>
          <cell r="E14527">
            <v>0</v>
          </cell>
          <cell r="F14527">
            <v>0</v>
          </cell>
          <cell r="G14527">
            <v>0</v>
          </cell>
        </row>
        <row r="14528">
          <cell r="A14528" t="str">
            <v/>
          </cell>
          <cell r="B14528">
            <v>0</v>
          </cell>
          <cell r="C14528">
            <v>0</v>
          </cell>
          <cell r="D14528" t="str">
            <v/>
          </cell>
          <cell r="E14528">
            <v>0</v>
          </cell>
          <cell r="F14528">
            <v>0</v>
          </cell>
          <cell r="G14528">
            <v>0</v>
          </cell>
        </row>
        <row r="14529">
          <cell r="A14529" t="str">
            <v/>
          </cell>
          <cell r="B14529">
            <v>0</v>
          </cell>
          <cell r="C14529">
            <v>0</v>
          </cell>
          <cell r="D14529" t="str">
            <v/>
          </cell>
          <cell r="E14529">
            <v>0</v>
          </cell>
          <cell r="F14529">
            <v>0</v>
          </cell>
          <cell r="G14529">
            <v>0</v>
          </cell>
        </row>
        <row r="14530">
          <cell r="A14530" t="str">
            <v/>
          </cell>
          <cell r="B14530">
            <v>0</v>
          </cell>
          <cell r="C14530">
            <v>0</v>
          </cell>
          <cell r="D14530" t="str">
            <v/>
          </cell>
          <cell r="E14530">
            <v>0</v>
          </cell>
          <cell r="F14530">
            <v>0</v>
          </cell>
          <cell r="G14530">
            <v>0</v>
          </cell>
        </row>
        <row r="14531">
          <cell r="A14531" t="str">
            <v/>
          </cell>
          <cell r="B14531">
            <v>0</v>
          </cell>
          <cell r="C14531">
            <v>0</v>
          </cell>
          <cell r="D14531" t="str">
            <v/>
          </cell>
          <cell r="E14531">
            <v>0</v>
          </cell>
          <cell r="F14531">
            <v>0</v>
          </cell>
          <cell r="G14531">
            <v>0</v>
          </cell>
        </row>
        <row r="14532">
          <cell r="A14532" t="str">
            <v/>
          </cell>
          <cell r="B14532">
            <v>0</v>
          </cell>
          <cell r="C14532">
            <v>0</v>
          </cell>
          <cell r="D14532" t="str">
            <v/>
          </cell>
          <cell r="E14532">
            <v>0</v>
          </cell>
          <cell r="F14532">
            <v>0</v>
          </cell>
          <cell r="G14532">
            <v>0</v>
          </cell>
        </row>
        <row r="14533">
          <cell r="A14533" t="str">
            <v/>
          </cell>
          <cell r="B14533">
            <v>0</v>
          </cell>
          <cell r="C14533">
            <v>0</v>
          </cell>
          <cell r="D14533" t="str">
            <v/>
          </cell>
          <cell r="E14533">
            <v>0</v>
          </cell>
          <cell r="F14533">
            <v>0</v>
          </cell>
          <cell r="G14533">
            <v>0</v>
          </cell>
        </row>
        <row r="14534">
          <cell r="A14534" t="str">
            <v/>
          </cell>
          <cell r="B14534">
            <v>0</v>
          </cell>
          <cell r="C14534">
            <v>0</v>
          </cell>
          <cell r="D14534" t="str">
            <v/>
          </cell>
          <cell r="E14534">
            <v>0</v>
          </cell>
          <cell r="F14534">
            <v>0</v>
          </cell>
          <cell r="G14534">
            <v>0</v>
          </cell>
        </row>
        <row r="14535">
          <cell r="A14535" t="str">
            <v/>
          </cell>
          <cell r="B14535">
            <v>0</v>
          </cell>
          <cell r="C14535">
            <v>0</v>
          </cell>
          <cell r="D14535" t="str">
            <v/>
          </cell>
          <cell r="E14535">
            <v>0</v>
          </cell>
          <cell r="F14535">
            <v>0</v>
          </cell>
          <cell r="G14535">
            <v>0</v>
          </cell>
        </row>
        <row r="14536">
          <cell r="A14536">
            <v>0</v>
          </cell>
          <cell r="B14536">
            <v>0</v>
          </cell>
          <cell r="C14536">
            <v>0</v>
          </cell>
          <cell r="D14536">
            <v>0</v>
          </cell>
          <cell r="E14536">
            <v>0</v>
          </cell>
          <cell r="F14536" t="str">
            <v>Total B</v>
          </cell>
          <cell r="G14536">
            <v>0</v>
          </cell>
        </row>
        <row r="14537">
          <cell r="A14537">
            <v>0</v>
          </cell>
          <cell r="B14537">
            <v>0</v>
          </cell>
          <cell r="C14537" t="str">
            <v>C - EQUIPOS</v>
          </cell>
          <cell r="D14537">
            <v>0</v>
          </cell>
          <cell r="E14537">
            <v>0</v>
          </cell>
          <cell r="F14537">
            <v>0</v>
          </cell>
          <cell r="G14537">
            <v>0</v>
          </cell>
        </row>
        <row r="14538">
          <cell r="A14538" t="str">
            <v/>
          </cell>
          <cell r="B14538" t="str">
            <v/>
          </cell>
          <cell r="C14538">
            <v>0</v>
          </cell>
          <cell r="D14538" t="str">
            <v/>
          </cell>
          <cell r="E14538">
            <v>0</v>
          </cell>
          <cell r="F14538">
            <v>0</v>
          </cell>
          <cell r="G14538">
            <v>0</v>
          </cell>
        </row>
        <row r="14539">
          <cell r="A14539" t="str">
            <v/>
          </cell>
          <cell r="B14539" t="str">
            <v/>
          </cell>
          <cell r="C14539">
            <v>0</v>
          </cell>
          <cell r="D14539" t="str">
            <v/>
          </cell>
          <cell r="E14539">
            <v>0</v>
          </cell>
          <cell r="F14539">
            <v>0</v>
          </cell>
          <cell r="G14539">
            <v>0</v>
          </cell>
        </row>
        <row r="14540">
          <cell r="A14540" t="str">
            <v/>
          </cell>
          <cell r="B14540" t="str">
            <v/>
          </cell>
          <cell r="C14540">
            <v>0</v>
          </cell>
          <cell r="D14540" t="str">
            <v/>
          </cell>
          <cell r="E14540">
            <v>0</v>
          </cell>
          <cell r="F14540">
            <v>0</v>
          </cell>
          <cell r="G14540">
            <v>0</v>
          </cell>
        </row>
        <row r="14541">
          <cell r="A14541" t="str">
            <v/>
          </cell>
          <cell r="B14541" t="str">
            <v/>
          </cell>
          <cell r="C14541">
            <v>0</v>
          </cell>
          <cell r="D14541" t="str">
            <v/>
          </cell>
          <cell r="E14541">
            <v>0</v>
          </cell>
          <cell r="F14541">
            <v>0</v>
          </cell>
          <cell r="G14541">
            <v>0</v>
          </cell>
        </row>
        <row r="14542">
          <cell r="A14542" t="str">
            <v/>
          </cell>
          <cell r="B14542" t="str">
            <v/>
          </cell>
          <cell r="C14542">
            <v>0</v>
          </cell>
          <cell r="D14542" t="str">
            <v/>
          </cell>
          <cell r="E14542">
            <v>0</v>
          </cell>
          <cell r="F14542">
            <v>0</v>
          </cell>
          <cell r="G14542">
            <v>0</v>
          </cell>
        </row>
        <row r="14543">
          <cell r="A14543" t="str">
            <v/>
          </cell>
          <cell r="B14543" t="str">
            <v/>
          </cell>
          <cell r="C14543">
            <v>0</v>
          </cell>
          <cell r="D14543" t="str">
            <v/>
          </cell>
          <cell r="E14543">
            <v>0</v>
          </cell>
          <cell r="F14543">
            <v>0</v>
          </cell>
          <cell r="G14543">
            <v>0</v>
          </cell>
        </row>
        <row r="14544">
          <cell r="A14544" t="str">
            <v/>
          </cell>
          <cell r="B14544" t="str">
            <v/>
          </cell>
          <cell r="C14544">
            <v>0</v>
          </cell>
          <cell r="D14544" t="str">
            <v/>
          </cell>
          <cell r="E14544">
            <v>0</v>
          </cell>
          <cell r="F14544">
            <v>0</v>
          </cell>
          <cell r="G14544">
            <v>0</v>
          </cell>
        </row>
        <row r="14545">
          <cell r="A14545" t="str">
            <v/>
          </cell>
          <cell r="B14545" t="str">
            <v/>
          </cell>
          <cell r="C14545">
            <v>0</v>
          </cell>
          <cell r="D14545" t="str">
            <v/>
          </cell>
          <cell r="E14545">
            <v>0</v>
          </cell>
          <cell r="F14545">
            <v>0</v>
          </cell>
          <cell r="G14545">
            <v>0</v>
          </cell>
        </row>
        <row r="14546">
          <cell r="A14546" t="str">
            <v/>
          </cell>
          <cell r="B14546" t="str">
            <v/>
          </cell>
          <cell r="C14546">
            <v>0</v>
          </cell>
          <cell r="D14546" t="str">
            <v/>
          </cell>
          <cell r="E14546">
            <v>0</v>
          </cell>
          <cell r="F14546">
            <v>0</v>
          </cell>
          <cell r="G14546">
            <v>0</v>
          </cell>
        </row>
        <row r="14547">
          <cell r="A14547">
            <v>0</v>
          </cell>
          <cell r="B14547">
            <v>0</v>
          </cell>
          <cell r="C14547">
            <v>0</v>
          </cell>
          <cell r="D14547">
            <v>0</v>
          </cell>
          <cell r="E14547">
            <v>0</v>
          </cell>
          <cell r="F14547" t="str">
            <v>Total C</v>
          </cell>
          <cell r="G14547">
            <v>0</v>
          </cell>
        </row>
        <row r="14548">
          <cell r="A14548">
            <v>0</v>
          </cell>
          <cell r="B14548">
            <v>0</v>
          </cell>
          <cell r="C14548">
            <v>0</v>
          </cell>
          <cell r="D14548">
            <v>0</v>
          </cell>
          <cell r="E14548">
            <v>0</v>
          </cell>
          <cell r="F14548">
            <v>0</v>
          </cell>
          <cell r="G14548">
            <v>0</v>
          </cell>
        </row>
        <row r="14549">
          <cell r="A14549" t="str">
            <v/>
          </cell>
          <cell r="B14549" t="str">
            <v/>
          </cell>
          <cell r="C14549">
            <v>0</v>
          </cell>
          <cell r="D14549" t="str">
            <v>Costo  Neto</v>
          </cell>
          <cell r="E14549">
            <v>0</v>
          </cell>
          <cell r="F14549" t="str">
            <v>Total D=A+B+C</v>
          </cell>
          <cell r="G14549">
            <v>0</v>
          </cell>
        </row>
        <row r="14551">
          <cell r="A14551" t="str">
            <v>ANALISIS DE PRECIOS</v>
          </cell>
          <cell r="B14551">
            <v>0</v>
          </cell>
          <cell r="C14551">
            <v>0</v>
          </cell>
          <cell r="D14551">
            <v>0</v>
          </cell>
          <cell r="E14551">
            <v>0</v>
          </cell>
          <cell r="F14551">
            <v>0</v>
          </cell>
          <cell r="G14551">
            <v>0</v>
          </cell>
        </row>
        <row r="14552">
          <cell r="A14552" t="str">
            <v>COMITENTE:</v>
          </cell>
          <cell r="B14552" t="str">
            <v>DIRECCIÓN DE ARQUITECTURA</v>
          </cell>
          <cell r="C14552">
            <v>0</v>
          </cell>
          <cell r="D14552">
            <v>0</v>
          </cell>
          <cell r="E14552">
            <v>0</v>
          </cell>
          <cell r="F14552">
            <v>0</v>
          </cell>
          <cell r="G14552">
            <v>0</v>
          </cell>
        </row>
        <row r="14553">
          <cell r="A14553" t="str">
            <v>CONTRATISTA:</v>
          </cell>
          <cell r="B14553" t="str">
            <v>FUNCIONALES SIGOP</v>
          </cell>
          <cell r="C14553">
            <v>0</v>
          </cell>
          <cell r="D14553">
            <v>0</v>
          </cell>
          <cell r="E14553">
            <v>0</v>
          </cell>
          <cell r="F14553">
            <v>0</v>
          </cell>
          <cell r="G14553">
            <v>0</v>
          </cell>
        </row>
        <row r="14554">
          <cell r="A14554" t="str">
            <v>OBRA:</v>
          </cell>
          <cell r="B14554" t="str">
            <v>PRUEBA PLANILLA DE MEDICION</v>
          </cell>
          <cell r="C14554">
            <v>0</v>
          </cell>
          <cell r="D14554">
            <v>0</v>
          </cell>
          <cell r="E14554">
            <v>0</v>
          </cell>
          <cell r="F14554" t="str">
            <v>PRECIOS A:</v>
          </cell>
          <cell r="G14554">
            <v>0</v>
          </cell>
        </row>
        <row r="14555">
          <cell r="A14555" t="str">
            <v>UBICACIÓN:</v>
          </cell>
          <cell r="B14555" t="str">
            <v>CENTRO CIVICO</v>
          </cell>
          <cell r="C14555">
            <v>0</v>
          </cell>
          <cell r="D14555">
            <v>0</v>
          </cell>
          <cell r="E14555">
            <v>0</v>
          </cell>
          <cell r="F14555">
            <v>0</v>
          </cell>
          <cell r="G14555">
            <v>0</v>
          </cell>
        </row>
        <row r="14556">
          <cell r="A14556" t="str">
            <v>RUBRO:</v>
          </cell>
          <cell r="B14556" t="str">
            <v/>
          </cell>
          <cell r="C14556" t="str">
            <v/>
          </cell>
          <cell r="D14556">
            <v>0</v>
          </cell>
          <cell r="E14556">
            <v>0</v>
          </cell>
          <cell r="F14556">
            <v>0</v>
          </cell>
          <cell r="G14556">
            <v>0</v>
          </cell>
        </row>
        <row r="14557">
          <cell r="A14557" t="str">
            <v>ITEM:</v>
          </cell>
          <cell r="B14557" t="str">
            <v/>
          </cell>
          <cell r="C14557" t="str">
            <v/>
          </cell>
          <cell r="D14557">
            <v>0</v>
          </cell>
          <cell r="E14557">
            <v>0</v>
          </cell>
          <cell r="F14557" t="str">
            <v>UNIDAD:</v>
          </cell>
          <cell r="G14557" t="str">
            <v/>
          </cell>
        </row>
        <row r="14558">
          <cell r="A14558">
            <v>0</v>
          </cell>
          <cell r="B14558">
            <v>0</v>
          </cell>
          <cell r="C14558">
            <v>0</v>
          </cell>
          <cell r="D14558">
            <v>0</v>
          </cell>
          <cell r="E14558">
            <v>0</v>
          </cell>
          <cell r="F14558">
            <v>0</v>
          </cell>
          <cell r="G14558">
            <v>0</v>
          </cell>
        </row>
        <row r="14559">
          <cell r="A14559" t="str">
            <v>DATOS REDETERMINACION</v>
          </cell>
          <cell r="B14559">
            <v>0</v>
          </cell>
          <cell r="C14559" t="str">
            <v>DESIGNACION</v>
          </cell>
          <cell r="D14559" t="str">
            <v>U</v>
          </cell>
          <cell r="E14559" t="str">
            <v>Cantidad</v>
          </cell>
          <cell r="F14559" t="str">
            <v>$ Unitarios</v>
          </cell>
          <cell r="G14559" t="str">
            <v>$ Parcial</v>
          </cell>
        </row>
        <row r="14560">
          <cell r="A14560" t="str">
            <v>CÓDIGO</v>
          </cell>
          <cell r="B14560" t="str">
            <v>DESCRIPCIÓN</v>
          </cell>
          <cell r="C14560">
            <v>0</v>
          </cell>
          <cell r="D14560">
            <v>0</v>
          </cell>
          <cell r="E14560">
            <v>0</v>
          </cell>
          <cell r="F14560">
            <v>0</v>
          </cell>
          <cell r="G14560">
            <v>0</v>
          </cell>
        </row>
        <row r="14561">
          <cell r="A14561">
            <v>0</v>
          </cell>
          <cell r="B14561">
            <v>0</v>
          </cell>
          <cell r="C14561" t="str">
            <v>A - MATERIALES</v>
          </cell>
          <cell r="D14561">
            <v>0</v>
          </cell>
          <cell r="E14561">
            <v>0</v>
          </cell>
          <cell r="F14561">
            <v>0</v>
          </cell>
          <cell r="G14561">
            <v>0</v>
          </cell>
        </row>
        <row r="14562">
          <cell r="A14562" t="str">
            <v/>
          </cell>
          <cell r="B14562" t="str">
            <v/>
          </cell>
          <cell r="C14562">
            <v>0</v>
          </cell>
          <cell r="D14562" t="str">
            <v/>
          </cell>
          <cell r="E14562">
            <v>0</v>
          </cell>
          <cell r="F14562">
            <v>0</v>
          </cell>
          <cell r="G14562">
            <v>0</v>
          </cell>
        </row>
        <row r="14563">
          <cell r="A14563" t="str">
            <v/>
          </cell>
          <cell r="B14563" t="str">
            <v/>
          </cell>
          <cell r="C14563">
            <v>0</v>
          </cell>
          <cell r="D14563" t="str">
            <v/>
          </cell>
          <cell r="E14563">
            <v>0</v>
          </cell>
          <cell r="F14563">
            <v>0</v>
          </cell>
          <cell r="G14563">
            <v>0</v>
          </cell>
        </row>
        <row r="14564">
          <cell r="A14564" t="str">
            <v/>
          </cell>
          <cell r="B14564" t="str">
            <v/>
          </cell>
          <cell r="C14564">
            <v>0</v>
          </cell>
          <cell r="D14564" t="str">
            <v/>
          </cell>
          <cell r="E14564">
            <v>0</v>
          </cell>
          <cell r="F14564">
            <v>0</v>
          </cell>
          <cell r="G14564">
            <v>0</v>
          </cell>
        </row>
        <row r="14565">
          <cell r="A14565" t="str">
            <v/>
          </cell>
          <cell r="B14565" t="str">
            <v/>
          </cell>
          <cell r="C14565">
            <v>0</v>
          </cell>
          <cell r="D14565" t="str">
            <v/>
          </cell>
          <cell r="E14565">
            <v>0</v>
          </cell>
          <cell r="F14565">
            <v>0</v>
          </cell>
          <cell r="G14565">
            <v>0</v>
          </cell>
        </row>
        <row r="14566">
          <cell r="A14566" t="str">
            <v/>
          </cell>
          <cell r="B14566" t="str">
            <v/>
          </cell>
          <cell r="C14566">
            <v>0</v>
          </cell>
          <cell r="D14566" t="str">
            <v/>
          </cell>
          <cell r="E14566">
            <v>0</v>
          </cell>
          <cell r="F14566">
            <v>0</v>
          </cell>
          <cell r="G14566">
            <v>0</v>
          </cell>
        </row>
        <row r="14567">
          <cell r="A14567" t="str">
            <v/>
          </cell>
          <cell r="B14567" t="str">
            <v/>
          </cell>
          <cell r="C14567">
            <v>0</v>
          </cell>
          <cell r="D14567" t="str">
            <v/>
          </cell>
          <cell r="E14567">
            <v>0</v>
          </cell>
          <cell r="F14567">
            <v>0</v>
          </cell>
          <cell r="G14567">
            <v>0</v>
          </cell>
        </row>
        <row r="14568">
          <cell r="A14568" t="str">
            <v/>
          </cell>
          <cell r="B14568" t="str">
            <v/>
          </cell>
          <cell r="C14568">
            <v>0</v>
          </cell>
          <cell r="D14568" t="str">
            <v/>
          </cell>
          <cell r="E14568">
            <v>0</v>
          </cell>
          <cell r="F14568">
            <v>0</v>
          </cell>
          <cell r="G14568">
            <v>0</v>
          </cell>
        </row>
        <row r="14569">
          <cell r="A14569" t="str">
            <v/>
          </cell>
          <cell r="B14569" t="str">
            <v/>
          </cell>
          <cell r="C14569">
            <v>0</v>
          </cell>
          <cell r="D14569" t="str">
            <v/>
          </cell>
          <cell r="E14569">
            <v>0</v>
          </cell>
          <cell r="F14569">
            <v>0</v>
          </cell>
          <cell r="G14569">
            <v>0</v>
          </cell>
        </row>
        <row r="14570">
          <cell r="A14570" t="str">
            <v/>
          </cell>
          <cell r="B14570" t="str">
            <v/>
          </cell>
          <cell r="C14570">
            <v>0</v>
          </cell>
          <cell r="D14570" t="str">
            <v/>
          </cell>
          <cell r="E14570">
            <v>0</v>
          </cell>
          <cell r="F14570">
            <v>0</v>
          </cell>
          <cell r="G14570">
            <v>0</v>
          </cell>
        </row>
        <row r="14571">
          <cell r="A14571" t="str">
            <v/>
          </cell>
          <cell r="B14571" t="str">
            <v/>
          </cell>
          <cell r="C14571">
            <v>0</v>
          </cell>
          <cell r="D14571" t="str">
            <v/>
          </cell>
          <cell r="E14571">
            <v>0</v>
          </cell>
          <cell r="F14571">
            <v>0</v>
          </cell>
          <cell r="G14571">
            <v>0</v>
          </cell>
        </row>
        <row r="14572">
          <cell r="A14572" t="str">
            <v/>
          </cell>
          <cell r="B14572" t="str">
            <v/>
          </cell>
          <cell r="C14572">
            <v>0</v>
          </cell>
          <cell r="D14572" t="str">
            <v/>
          </cell>
          <cell r="E14572">
            <v>0</v>
          </cell>
          <cell r="F14572">
            <v>0</v>
          </cell>
          <cell r="G14572">
            <v>0</v>
          </cell>
        </row>
        <row r="14573">
          <cell r="A14573" t="str">
            <v/>
          </cell>
          <cell r="B14573" t="str">
            <v/>
          </cell>
          <cell r="C14573">
            <v>0</v>
          </cell>
          <cell r="D14573" t="str">
            <v/>
          </cell>
          <cell r="E14573">
            <v>0</v>
          </cell>
          <cell r="F14573">
            <v>0</v>
          </cell>
          <cell r="G14573">
            <v>0</v>
          </cell>
        </row>
        <row r="14574">
          <cell r="A14574" t="str">
            <v/>
          </cell>
          <cell r="B14574" t="str">
            <v/>
          </cell>
          <cell r="C14574">
            <v>0</v>
          </cell>
          <cell r="D14574" t="str">
            <v/>
          </cell>
          <cell r="E14574">
            <v>0</v>
          </cell>
          <cell r="F14574">
            <v>0</v>
          </cell>
          <cell r="G14574">
            <v>0</v>
          </cell>
        </row>
        <row r="14575">
          <cell r="A14575" t="str">
            <v/>
          </cell>
          <cell r="B14575" t="str">
            <v/>
          </cell>
          <cell r="C14575">
            <v>0</v>
          </cell>
          <cell r="D14575" t="str">
            <v/>
          </cell>
          <cell r="E14575">
            <v>0</v>
          </cell>
          <cell r="F14575">
            <v>0</v>
          </cell>
          <cell r="G14575">
            <v>0</v>
          </cell>
        </row>
        <row r="14576">
          <cell r="A14576">
            <v>0</v>
          </cell>
          <cell r="B14576">
            <v>0</v>
          </cell>
          <cell r="C14576">
            <v>0</v>
          </cell>
          <cell r="D14576">
            <v>0</v>
          </cell>
          <cell r="E14576">
            <v>0</v>
          </cell>
          <cell r="F14576" t="str">
            <v>Total A</v>
          </cell>
          <cell r="G14576">
            <v>0</v>
          </cell>
        </row>
        <row r="14577">
          <cell r="A14577">
            <v>0</v>
          </cell>
          <cell r="B14577">
            <v>0</v>
          </cell>
          <cell r="C14577" t="str">
            <v>B - MANO DE OBRA</v>
          </cell>
          <cell r="D14577">
            <v>0</v>
          </cell>
          <cell r="E14577">
            <v>0</v>
          </cell>
          <cell r="F14577">
            <v>0</v>
          </cell>
          <cell r="G14577">
            <v>0</v>
          </cell>
        </row>
        <row r="14578">
          <cell r="A14578" t="str">
            <v/>
          </cell>
          <cell r="B14578">
            <v>0</v>
          </cell>
          <cell r="C14578">
            <v>0</v>
          </cell>
          <cell r="D14578" t="str">
            <v/>
          </cell>
          <cell r="E14578">
            <v>0</v>
          </cell>
          <cell r="F14578">
            <v>0</v>
          </cell>
          <cell r="G14578">
            <v>0</v>
          </cell>
        </row>
        <row r="14579">
          <cell r="A14579" t="str">
            <v/>
          </cell>
          <cell r="B14579">
            <v>0</v>
          </cell>
          <cell r="C14579">
            <v>0</v>
          </cell>
          <cell r="D14579" t="str">
            <v/>
          </cell>
          <cell r="E14579">
            <v>0</v>
          </cell>
          <cell r="F14579">
            <v>0</v>
          </cell>
          <cell r="G14579">
            <v>0</v>
          </cell>
        </row>
        <row r="14580">
          <cell r="A14580" t="str">
            <v/>
          </cell>
          <cell r="B14580">
            <v>0</v>
          </cell>
          <cell r="C14580">
            <v>0</v>
          </cell>
          <cell r="D14580" t="str">
            <v/>
          </cell>
          <cell r="E14580">
            <v>0</v>
          </cell>
          <cell r="F14580">
            <v>0</v>
          </cell>
          <cell r="G14580">
            <v>0</v>
          </cell>
        </row>
        <row r="14581">
          <cell r="A14581" t="str">
            <v/>
          </cell>
          <cell r="B14581">
            <v>0</v>
          </cell>
          <cell r="C14581">
            <v>0</v>
          </cell>
          <cell r="D14581" t="str">
            <v/>
          </cell>
          <cell r="E14581">
            <v>0</v>
          </cell>
          <cell r="F14581">
            <v>0</v>
          </cell>
          <cell r="G14581">
            <v>0</v>
          </cell>
        </row>
        <row r="14582">
          <cell r="A14582" t="str">
            <v/>
          </cell>
          <cell r="B14582">
            <v>0</v>
          </cell>
          <cell r="C14582">
            <v>0</v>
          </cell>
          <cell r="D14582" t="str">
            <v/>
          </cell>
          <cell r="E14582">
            <v>0</v>
          </cell>
          <cell r="F14582">
            <v>0</v>
          </cell>
          <cell r="G14582">
            <v>0</v>
          </cell>
        </row>
        <row r="14583">
          <cell r="A14583" t="str">
            <v/>
          </cell>
          <cell r="B14583">
            <v>0</v>
          </cell>
          <cell r="C14583">
            <v>0</v>
          </cell>
          <cell r="D14583" t="str">
            <v/>
          </cell>
          <cell r="E14583">
            <v>0</v>
          </cell>
          <cell r="F14583">
            <v>0</v>
          </cell>
          <cell r="G14583">
            <v>0</v>
          </cell>
        </row>
        <row r="14584">
          <cell r="A14584" t="str">
            <v/>
          </cell>
          <cell r="B14584">
            <v>0</v>
          </cell>
          <cell r="C14584">
            <v>0</v>
          </cell>
          <cell r="D14584" t="str">
            <v/>
          </cell>
          <cell r="E14584">
            <v>0</v>
          </cell>
          <cell r="F14584">
            <v>0</v>
          </cell>
          <cell r="G14584">
            <v>0</v>
          </cell>
        </row>
        <row r="14585">
          <cell r="A14585" t="str">
            <v/>
          </cell>
          <cell r="B14585">
            <v>0</v>
          </cell>
          <cell r="C14585">
            <v>0</v>
          </cell>
          <cell r="D14585" t="str">
            <v/>
          </cell>
          <cell r="E14585">
            <v>0</v>
          </cell>
          <cell r="F14585">
            <v>0</v>
          </cell>
          <cell r="G14585">
            <v>0</v>
          </cell>
        </row>
        <row r="14586">
          <cell r="A14586">
            <v>0</v>
          </cell>
          <cell r="B14586">
            <v>0</v>
          </cell>
          <cell r="C14586">
            <v>0</v>
          </cell>
          <cell r="D14586">
            <v>0</v>
          </cell>
          <cell r="E14586">
            <v>0</v>
          </cell>
          <cell r="F14586" t="str">
            <v>Total B</v>
          </cell>
          <cell r="G14586">
            <v>0</v>
          </cell>
        </row>
        <row r="14587">
          <cell r="A14587">
            <v>0</v>
          </cell>
          <cell r="B14587">
            <v>0</v>
          </cell>
          <cell r="C14587" t="str">
            <v>C - EQUIPOS</v>
          </cell>
          <cell r="D14587">
            <v>0</v>
          </cell>
          <cell r="E14587">
            <v>0</v>
          </cell>
          <cell r="F14587">
            <v>0</v>
          </cell>
          <cell r="G14587">
            <v>0</v>
          </cell>
        </row>
        <row r="14588">
          <cell r="A14588" t="str">
            <v/>
          </cell>
          <cell r="B14588" t="str">
            <v/>
          </cell>
          <cell r="C14588">
            <v>0</v>
          </cell>
          <cell r="D14588" t="str">
            <v/>
          </cell>
          <cell r="E14588">
            <v>0</v>
          </cell>
          <cell r="F14588">
            <v>0</v>
          </cell>
          <cell r="G14588">
            <v>0</v>
          </cell>
        </row>
        <row r="14589">
          <cell r="A14589" t="str">
            <v/>
          </cell>
          <cell r="B14589" t="str">
            <v/>
          </cell>
          <cell r="C14589">
            <v>0</v>
          </cell>
          <cell r="D14589" t="str">
            <v/>
          </cell>
          <cell r="E14589">
            <v>0</v>
          </cell>
          <cell r="F14589">
            <v>0</v>
          </cell>
          <cell r="G14589">
            <v>0</v>
          </cell>
        </row>
        <row r="14590">
          <cell r="A14590" t="str">
            <v/>
          </cell>
          <cell r="B14590" t="str">
            <v/>
          </cell>
          <cell r="C14590">
            <v>0</v>
          </cell>
          <cell r="D14590" t="str">
            <v/>
          </cell>
          <cell r="E14590">
            <v>0</v>
          </cell>
          <cell r="F14590">
            <v>0</v>
          </cell>
          <cell r="G14590">
            <v>0</v>
          </cell>
        </row>
        <row r="14591">
          <cell r="A14591" t="str">
            <v/>
          </cell>
          <cell r="B14591" t="str">
            <v/>
          </cell>
          <cell r="C14591">
            <v>0</v>
          </cell>
          <cell r="D14591" t="str">
            <v/>
          </cell>
          <cell r="E14591">
            <v>0</v>
          </cell>
          <cell r="F14591">
            <v>0</v>
          </cell>
          <cell r="G14591">
            <v>0</v>
          </cell>
        </row>
        <row r="14592">
          <cell r="A14592" t="str">
            <v/>
          </cell>
          <cell r="B14592" t="str">
            <v/>
          </cell>
          <cell r="C14592">
            <v>0</v>
          </cell>
          <cell r="D14592" t="str">
            <v/>
          </cell>
          <cell r="E14592">
            <v>0</v>
          </cell>
          <cell r="F14592">
            <v>0</v>
          </cell>
          <cell r="G14592">
            <v>0</v>
          </cell>
        </row>
        <row r="14593">
          <cell r="A14593" t="str">
            <v/>
          </cell>
          <cell r="B14593" t="str">
            <v/>
          </cell>
          <cell r="C14593">
            <v>0</v>
          </cell>
          <cell r="D14593" t="str">
            <v/>
          </cell>
          <cell r="E14593">
            <v>0</v>
          </cell>
          <cell r="F14593">
            <v>0</v>
          </cell>
          <cell r="G14593">
            <v>0</v>
          </cell>
        </row>
        <row r="14594">
          <cell r="A14594" t="str">
            <v/>
          </cell>
          <cell r="B14594" t="str">
            <v/>
          </cell>
          <cell r="C14594">
            <v>0</v>
          </cell>
          <cell r="D14594" t="str">
            <v/>
          </cell>
          <cell r="E14594">
            <v>0</v>
          </cell>
          <cell r="F14594">
            <v>0</v>
          </cell>
          <cell r="G14594">
            <v>0</v>
          </cell>
        </row>
        <row r="14595">
          <cell r="A14595" t="str">
            <v/>
          </cell>
          <cell r="B14595" t="str">
            <v/>
          </cell>
          <cell r="C14595">
            <v>0</v>
          </cell>
          <cell r="D14595" t="str">
            <v/>
          </cell>
          <cell r="E14595">
            <v>0</v>
          </cell>
          <cell r="F14595">
            <v>0</v>
          </cell>
          <cell r="G14595">
            <v>0</v>
          </cell>
        </row>
        <row r="14596">
          <cell r="A14596" t="str">
            <v/>
          </cell>
          <cell r="B14596" t="str">
            <v/>
          </cell>
          <cell r="C14596">
            <v>0</v>
          </cell>
          <cell r="D14596" t="str">
            <v/>
          </cell>
          <cell r="E14596">
            <v>0</v>
          </cell>
          <cell r="F14596">
            <v>0</v>
          </cell>
          <cell r="G14596">
            <v>0</v>
          </cell>
        </row>
        <row r="14597">
          <cell r="A14597">
            <v>0</v>
          </cell>
          <cell r="B14597">
            <v>0</v>
          </cell>
          <cell r="C14597">
            <v>0</v>
          </cell>
          <cell r="D14597">
            <v>0</v>
          </cell>
          <cell r="E14597">
            <v>0</v>
          </cell>
          <cell r="F14597" t="str">
            <v>Total C</v>
          </cell>
          <cell r="G14597">
            <v>0</v>
          </cell>
        </row>
        <row r="14598">
          <cell r="A14598">
            <v>0</v>
          </cell>
          <cell r="B14598">
            <v>0</v>
          </cell>
          <cell r="C14598">
            <v>0</v>
          </cell>
          <cell r="D14598">
            <v>0</v>
          </cell>
          <cell r="E14598">
            <v>0</v>
          </cell>
          <cell r="F14598">
            <v>0</v>
          </cell>
          <cell r="G14598">
            <v>0</v>
          </cell>
        </row>
        <row r="14599">
          <cell r="A14599" t="str">
            <v/>
          </cell>
          <cell r="B14599" t="str">
            <v/>
          </cell>
          <cell r="C14599">
            <v>0</v>
          </cell>
          <cell r="D14599" t="str">
            <v>Costo  Neto</v>
          </cell>
          <cell r="E14599">
            <v>0</v>
          </cell>
          <cell r="F14599" t="str">
            <v>Total D=A+B+C</v>
          </cell>
          <cell r="G14599">
            <v>0</v>
          </cell>
        </row>
        <row r="14601">
          <cell r="A14601" t="str">
            <v>ANALISIS DE PRECIOS</v>
          </cell>
          <cell r="B14601">
            <v>0</v>
          </cell>
          <cell r="C14601">
            <v>0</v>
          </cell>
          <cell r="D14601">
            <v>0</v>
          </cell>
          <cell r="E14601">
            <v>0</v>
          </cell>
          <cell r="F14601">
            <v>0</v>
          </cell>
          <cell r="G14601">
            <v>0</v>
          </cell>
        </row>
        <row r="14602">
          <cell r="A14602" t="str">
            <v>COMITENTE:</v>
          </cell>
          <cell r="B14602" t="str">
            <v>DIRECCIÓN DE ARQUITECTURA</v>
          </cell>
          <cell r="C14602">
            <v>0</v>
          </cell>
          <cell r="D14602">
            <v>0</v>
          </cell>
          <cell r="E14602">
            <v>0</v>
          </cell>
          <cell r="F14602">
            <v>0</v>
          </cell>
          <cell r="G14602">
            <v>0</v>
          </cell>
        </row>
        <row r="14603">
          <cell r="A14603" t="str">
            <v>CONTRATISTA:</v>
          </cell>
          <cell r="B14603" t="str">
            <v>FUNCIONALES SIGOP</v>
          </cell>
          <cell r="C14603">
            <v>0</v>
          </cell>
          <cell r="D14603">
            <v>0</v>
          </cell>
          <cell r="E14603">
            <v>0</v>
          </cell>
          <cell r="F14603">
            <v>0</v>
          </cell>
          <cell r="G14603">
            <v>0</v>
          </cell>
        </row>
        <row r="14604">
          <cell r="A14604" t="str">
            <v>OBRA:</v>
          </cell>
          <cell r="B14604" t="str">
            <v>PRUEBA PLANILLA DE MEDICION</v>
          </cell>
          <cell r="C14604">
            <v>0</v>
          </cell>
          <cell r="D14604">
            <v>0</v>
          </cell>
          <cell r="E14604">
            <v>0</v>
          </cell>
          <cell r="F14604" t="str">
            <v>PRECIOS A:</v>
          </cell>
          <cell r="G14604">
            <v>0</v>
          </cell>
        </row>
        <row r="14605">
          <cell r="A14605" t="str">
            <v>UBICACIÓN:</v>
          </cell>
          <cell r="B14605" t="str">
            <v>CENTRO CIVICO</v>
          </cell>
          <cell r="C14605">
            <v>0</v>
          </cell>
          <cell r="D14605">
            <v>0</v>
          </cell>
          <cell r="E14605">
            <v>0</v>
          </cell>
          <cell r="F14605">
            <v>0</v>
          </cell>
          <cell r="G14605">
            <v>0</v>
          </cell>
        </row>
        <row r="14606">
          <cell r="A14606" t="str">
            <v>RUBRO:</v>
          </cell>
          <cell r="B14606" t="str">
            <v/>
          </cell>
          <cell r="C14606" t="str">
            <v/>
          </cell>
          <cell r="D14606">
            <v>0</v>
          </cell>
          <cell r="E14606">
            <v>0</v>
          </cell>
          <cell r="F14606">
            <v>0</v>
          </cell>
          <cell r="G14606">
            <v>0</v>
          </cell>
        </row>
        <row r="14607">
          <cell r="A14607" t="str">
            <v>ITEM:</v>
          </cell>
          <cell r="B14607" t="str">
            <v/>
          </cell>
          <cell r="C14607" t="str">
            <v/>
          </cell>
          <cell r="D14607">
            <v>0</v>
          </cell>
          <cell r="E14607">
            <v>0</v>
          </cell>
          <cell r="F14607" t="str">
            <v>UNIDAD:</v>
          </cell>
          <cell r="G14607" t="str">
            <v/>
          </cell>
        </row>
        <row r="14608">
          <cell r="A14608">
            <v>0</v>
          </cell>
          <cell r="B14608">
            <v>0</v>
          </cell>
          <cell r="C14608">
            <v>0</v>
          </cell>
          <cell r="D14608">
            <v>0</v>
          </cell>
          <cell r="E14608">
            <v>0</v>
          </cell>
          <cell r="F14608">
            <v>0</v>
          </cell>
          <cell r="G14608">
            <v>0</v>
          </cell>
        </row>
        <row r="14609">
          <cell r="A14609" t="str">
            <v>DATOS REDETERMINACION</v>
          </cell>
          <cell r="B14609">
            <v>0</v>
          </cell>
          <cell r="C14609" t="str">
            <v>DESIGNACION</v>
          </cell>
          <cell r="D14609" t="str">
            <v>U</v>
          </cell>
          <cell r="E14609" t="str">
            <v>Cantidad</v>
          </cell>
          <cell r="F14609" t="str">
            <v>$ Unitarios</v>
          </cell>
          <cell r="G14609" t="str">
            <v>$ Parcial</v>
          </cell>
        </row>
        <row r="14610">
          <cell r="A14610" t="str">
            <v>CÓDIGO</v>
          </cell>
          <cell r="B14610" t="str">
            <v>DESCRIPCIÓN</v>
          </cell>
          <cell r="C14610">
            <v>0</v>
          </cell>
          <cell r="D14610">
            <v>0</v>
          </cell>
          <cell r="E14610">
            <v>0</v>
          </cell>
          <cell r="F14610">
            <v>0</v>
          </cell>
          <cell r="G14610">
            <v>0</v>
          </cell>
        </row>
        <row r="14611">
          <cell r="A14611">
            <v>0</v>
          </cell>
          <cell r="B14611">
            <v>0</v>
          </cell>
          <cell r="C14611" t="str">
            <v>A - MATERIALES</v>
          </cell>
          <cell r="D14611">
            <v>0</v>
          </cell>
          <cell r="E14611">
            <v>0</v>
          </cell>
          <cell r="F14611">
            <v>0</v>
          </cell>
          <cell r="G14611">
            <v>0</v>
          </cell>
        </row>
        <row r="14612">
          <cell r="A14612" t="str">
            <v/>
          </cell>
          <cell r="B14612" t="str">
            <v/>
          </cell>
          <cell r="C14612">
            <v>0</v>
          </cell>
          <cell r="D14612" t="str">
            <v/>
          </cell>
          <cell r="E14612">
            <v>0</v>
          </cell>
          <cell r="F14612">
            <v>0</v>
          </cell>
          <cell r="G14612">
            <v>0</v>
          </cell>
        </row>
        <row r="14613">
          <cell r="A14613" t="str">
            <v/>
          </cell>
          <cell r="B14613" t="str">
            <v/>
          </cell>
          <cell r="C14613">
            <v>0</v>
          </cell>
          <cell r="D14613" t="str">
            <v/>
          </cell>
          <cell r="E14613">
            <v>0</v>
          </cell>
          <cell r="F14613">
            <v>0</v>
          </cell>
          <cell r="G14613">
            <v>0</v>
          </cell>
        </row>
        <row r="14614">
          <cell r="A14614" t="str">
            <v/>
          </cell>
          <cell r="B14614" t="str">
            <v/>
          </cell>
          <cell r="C14614">
            <v>0</v>
          </cell>
          <cell r="D14614" t="str">
            <v/>
          </cell>
          <cell r="E14614">
            <v>0</v>
          </cell>
          <cell r="F14614">
            <v>0</v>
          </cell>
          <cell r="G14614">
            <v>0</v>
          </cell>
        </row>
        <row r="14615">
          <cell r="A14615" t="str">
            <v/>
          </cell>
          <cell r="B14615" t="str">
            <v/>
          </cell>
          <cell r="C14615">
            <v>0</v>
          </cell>
          <cell r="D14615" t="str">
            <v/>
          </cell>
          <cell r="E14615">
            <v>0</v>
          </cell>
          <cell r="F14615">
            <v>0</v>
          </cell>
          <cell r="G14615">
            <v>0</v>
          </cell>
        </row>
        <row r="14616">
          <cell r="A14616" t="str">
            <v/>
          </cell>
          <cell r="B14616" t="str">
            <v/>
          </cell>
          <cell r="C14616">
            <v>0</v>
          </cell>
          <cell r="D14616" t="str">
            <v/>
          </cell>
          <cell r="E14616">
            <v>0</v>
          </cell>
          <cell r="F14616">
            <v>0</v>
          </cell>
          <cell r="G14616">
            <v>0</v>
          </cell>
        </row>
        <row r="14617">
          <cell r="A14617" t="str">
            <v/>
          </cell>
          <cell r="B14617" t="str">
            <v/>
          </cell>
          <cell r="C14617">
            <v>0</v>
          </cell>
          <cell r="D14617" t="str">
            <v/>
          </cell>
          <cell r="E14617">
            <v>0</v>
          </cell>
          <cell r="F14617">
            <v>0</v>
          </cell>
          <cell r="G14617">
            <v>0</v>
          </cell>
        </row>
        <row r="14618">
          <cell r="A14618" t="str">
            <v/>
          </cell>
          <cell r="B14618" t="str">
            <v/>
          </cell>
          <cell r="C14618">
            <v>0</v>
          </cell>
          <cell r="D14618" t="str">
            <v/>
          </cell>
          <cell r="E14618">
            <v>0</v>
          </cell>
          <cell r="F14618">
            <v>0</v>
          </cell>
          <cell r="G14618">
            <v>0</v>
          </cell>
        </row>
        <row r="14619">
          <cell r="A14619" t="str">
            <v/>
          </cell>
          <cell r="B14619" t="str">
            <v/>
          </cell>
          <cell r="C14619">
            <v>0</v>
          </cell>
          <cell r="D14619" t="str">
            <v/>
          </cell>
          <cell r="E14619">
            <v>0</v>
          </cell>
          <cell r="F14619">
            <v>0</v>
          </cell>
          <cell r="G14619">
            <v>0</v>
          </cell>
        </row>
        <row r="14620">
          <cell r="A14620" t="str">
            <v/>
          </cell>
          <cell r="B14620" t="str">
            <v/>
          </cell>
          <cell r="C14620">
            <v>0</v>
          </cell>
          <cell r="D14620" t="str">
            <v/>
          </cell>
          <cell r="E14620">
            <v>0</v>
          </cell>
          <cell r="F14620">
            <v>0</v>
          </cell>
          <cell r="G14620">
            <v>0</v>
          </cell>
        </row>
        <row r="14621">
          <cell r="A14621" t="str">
            <v/>
          </cell>
          <cell r="B14621" t="str">
            <v/>
          </cell>
          <cell r="C14621">
            <v>0</v>
          </cell>
          <cell r="D14621" t="str">
            <v/>
          </cell>
          <cell r="E14621">
            <v>0</v>
          </cell>
          <cell r="F14621">
            <v>0</v>
          </cell>
          <cell r="G14621">
            <v>0</v>
          </cell>
        </row>
        <row r="14622">
          <cell r="A14622" t="str">
            <v/>
          </cell>
          <cell r="B14622" t="str">
            <v/>
          </cell>
          <cell r="C14622">
            <v>0</v>
          </cell>
          <cell r="D14622" t="str">
            <v/>
          </cell>
          <cell r="E14622">
            <v>0</v>
          </cell>
          <cell r="F14622">
            <v>0</v>
          </cell>
          <cell r="G14622">
            <v>0</v>
          </cell>
        </row>
        <row r="14623">
          <cell r="A14623" t="str">
            <v/>
          </cell>
          <cell r="B14623" t="str">
            <v/>
          </cell>
          <cell r="C14623">
            <v>0</v>
          </cell>
          <cell r="D14623" t="str">
            <v/>
          </cell>
          <cell r="E14623">
            <v>0</v>
          </cell>
          <cell r="F14623">
            <v>0</v>
          </cell>
          <cell r="G14623">
            <v>0</v>
          </cell>
        </row>
        <row r="14624">
          <cell r="A14624" t="str">
            <v/>
          </cell>
          <cell r="B14624" t="str">
            <v/>
          </cell>
          <cell r="C14624">
            <v>0</v>
          </cell>
          <cell r="D14624" t="str">
            <v/>
          </cell>
          <cell r="E14624">
            <v>0</v>
          </cell>
          <cell r="F14624">
            <v>0</v>
          </cell>
          <cell r="G14624">
            <v>0</v>
          </cell>
        </row>
        <row r="14625">
          <cell r="A14625" t="str">
            <v/>
          </cell>
          <cell r="B14625" t="str">
            <v/>
          </cell>
          <cell r="C14625">
            <v>0</v>
          </cell>
          <cell r="D14625" t="str">
            <v/>
          </cell>
          <cell r="E14625">
            <v>0</v>
          </cell>
          <cell r="F14625">
            <v>0</v>
          </cell>
          <cell r="G14625">
            <v>0</v>
          </cell>
        </row>
        <row r="14626">
          <cell r="A14626">
            <v>0</v>
          </cell>
          <cell r="B14626">
            <v>0</v>
          </cell>
          <cell r="C14626">
            <v>0</v>
          </cell>
          <cell r="D14626">
            <v>0</v>
          </cell>
          <cell r="E14626">
            <v>0</v>
          </cell>
          <cell r="F14626" t="str">
            <v>Total A</v>
          </cell>
          <cell r="G14626">
            <v>0</v>
          </cell>
        </row>
        <row r="14627">
          <cell r="A14627">
            <v>0</v>
          </cell>
          <cell r="B14627">
            <v>0</v>
          </cell>
          <cell r="C14627" t="str">
            <v>B - MANO DE OBRA</v>
          </cell>
          <cell r="D14627">
            <v>0</v>
          </cell>
          <cell r="E14627">
            <v>0</v>
          </cell>
          <cell r="F14627">
            <v>0</v>
          </cell>
          <cell r="G14627">
            <v>0</v>
          </cell>
        </row>
        <row r="14628">
          <cell r="A14628" t="str">
            <v/>
          </cell>
          <cell r="B14628">
            <v>0</v>
          </cell>
          <cell r="C14628">
            <v>0</v>
          </cell>
          <cell r="D14628" t="str">
            <v/>
          </cell>
          <cell r="E14628">
            <v>0</v>
          </cell>
          <cell r="F14628">
            <v>0</v>
          </cell>
          <cell r="G14628">
            <v>0</v>
          </cell>
        </row>
        <row r="14629">
          <cell r="A14629" t="str">
            <v/>
          </cell>
          <cell r="B14629">
            <v>0</v>
          </cell>
          <cell r="C14629">
            <v>0</v>
          </cell>
          <cell r="D14629" t="str">
            <v/>
          </cell>
          <cell r="E14629">
            <v>0</v>
          </cell>
          <cell r="F14629">
            <v>0</v>
          </cell>
          <cell r="G14629">
            <v>0</v>
          </cell>
        </row>
        <row r="14630">
          <cell r="A14630" t="str">
            <v/>
          </cell>
          <cell r="B14630">
            <v>0</v>
          </cell>
          <cell r="C14630">
            <v>0</v>
          </cell>
          <cell r="D14630" t="str">
            <v/>
          </cell>
          <cell r="E14630">
            <v>0</v>
          </cell>
          <cell r="F14630">
            <v>0</v>
          </cell>
          <cell r="G14630">
            <v>0</v>
          </cell>
        </row>
        <row r="14631">
          <cell r="A14631" t="str">
            <v/>
          </cell>
          <cell r="B14631">
            <v>0</v>
          </cell>
          <cell r="C14631">
            <v>0</v>
          </cell>
          <cell r="D14631" t="str">
            <v/>
          </cell>
          <cell r="E14631">
            <v>0</v>
          </cell>
          <cell r="F14631">
            <v>0</v>
          </cell>
          <cell r="G14631">
            <v>0</v>
          </cell>
        </row>
        <row r="14632">
          <cell r="A14632" t="str">
            <v/>
          </cell>
          <cell r="B14632">
            <v>0</v>
          </cell>
          <cell r="C14632">
            <v>0</v>
          </cell>
          <cell r="D14632" t="str">
            <v/>
          </cell>
          <cell r="E14632">
            <v>0</v>
          </cell>
          <cell r="F14632">
            <v>0</v>
          </cell>
          <cell r="G14632">
            <v>0</v>
          </cell>
        </row>
        <row r="14633">
          <cell r="A14633" t="str">
            <v/>
          </cell>
          <cell r="B14633">
            <v>0</v>
          </cell>
          <cell r="C14633">
            <v>0</v>
          </cell>
          <cell r="D14633" t="str">
            <v/>
          </cell>
          <cell r="E14633">
            <v>0</v>
          </cell>
          <cell r="F14633">
            <v>0</v>
          </cell>
          <cell r="G14633">
            <v>0</v>
          </cell>
        </row>
        <row r="14634">
          <cell r="A14634" t="str">
            <v/>
          </cell>
          <cell r="B14634">
            <v>0</v>
          </cell>
          <cell r="C14634">
            <v>0</v>
          </cell>
          <cell r="D14634" t="str">
            <v/>
          </cell>
          <cell r="E14634">
            <v>0</v>
          </cell>
          <cell r="F14634">
            <v>0</v>
          </cell>
          <cell r="G14634">
            <v>0</v>
          </cell>
        </row>
        <row r="14635">
          <cell r="A14635" t="str">
            <v/>
          </cell>
          <cell r="B14635">
            <v>0</v>
          </cell>
          <cell r="C14635">
            <v>0</v>
          </cell>
          <cell r="D14635" t="str">
            <v/>
          </cell>
          <cell r="E14635">
            <v>0</v>
          </cell>
          <cell r="F14635">
            <v>0</v>
          </cell>
          <cell r="G14635">
            <v>0</v>
          </cell>
        </row>
        <row r="14636">
          <cell r="A14636">
            <v>0</v>
          </cell>
          <cell r="B14636">
            <v>0</v>
          </cell>
          <cell r="C14636">
            <v>0</v>
          </cell>
          <cell r="D14636">
            <v>0</v>
          </cell>
          <cell r="E14636">
            <v>0</v>
          </cell>
          <cell r="F14636" t="str">
            <v>Total B</v>
          </cell>
          <cell r="G14636">
            <v>0</v>
          </cell>
        </row>
        <row r="14637">
          <cell r="A14637">
            <v>0</v>
          </cell>
          <cell r="B14637">
            <v>0</v>
          </cell>
          <cell r="C14637" t="str">
            <v>C - EQUIPOS</v>
          </cell>
          <cell r="D14637">
            <v>0</v>
          </cell>
          <cell r="E14637">
            <v>0</v>
          </cell>
          <cell r="F14637">
            <v>0</v>
          </cell>
          <cell r="G14637">
            <v>0</v>
          </cell>
        </row>
        <row r="14638">
          <cell r="A14638" t="str">
            <v/>
          </cell>
          <cell r="B14638" t="str">
            <v/>
          </cell>
          <cell r="C14638">
            <v>0</v>
          </cell>
          <cell r="D14638" t="str">
            <v/>
          </cell>
          <cell r="E14638">
            <v>0</v>
          </cell>
          <cell r="F14638">
            <v>0</v>
          </cell>
          <cell r="G14638">
            <v>0</v>
          </cell>
        </row>
        <row r="14639">
          <cell r="A14639" t="str">
            <v/>
          </cell>
          <cell r="B14639" t="str">
            <v/>
          </cell>
          <cell r="C14639">
            <v>0</v>
          </cell>
          <cell r="D14639" t="str">
            <v/>
          </cell>
          <cell r="E14639">
            <v>0</v>
          </cell>
          <cell r="F14639">
            <v>0</v>
          </cell>
          <cell r="G14639">
            <v>0</v>
          </cell>
        </row>
        <row r="14640">
          <cell r="A14640" t="str">
            <v/>
          </cell>
          <cell r="B14640" t="str">
            <v/>
          </cell>
          <cell r="C14640">
            <v>0</v>
          </cell>
          <cell r="D14640" t="str">
            <v/>
          </cell>
          <cell r="E14640">
            <v>0</v>
          </cell>
          <cell r="F14640">
            <v>0</v>
          </cell>
          <cell r="G14640">
            <v>0</v>
          </cell>
        </row>
        <row r="14641">
          <cell r="A14641" t="str">
            <v/>
          </cell>
          <cell r="B14641" t="str">
            <v/>
          </cell>
          <cell r="C14641">
            <v>0</v>
          </cell>
          <cell r="D14641" t="str">
            <v/>
          </cell>
          <cell r="E14641">
            <v>0</v>
          </cell>
          <cell r="F14641">
            <v>0</v>
          </cell>
          <cell r="G14641">
            <v>0</v>
          </cell>
        </row>
        <row r="14642">
          <cell r="A14642" t="str">
            <v/>
          </cell>
          <cell r="B14642" t="str">
            <v/>
          </cell>
          <cell r="C14642">
            <v>0</v>
          </cell>
          <cell r="D14642" t="str">
            <v/>
          </cell>
          <cell r="E14642">
            <v>0</v>
          </cell>
          <cell r="F14642">
            <v>0</v>
          </cell>
          <cell r="G14642">
            <v>0</v>
          </cell>
        </row>
        <row r="14643">
          <cell r="A14643" t="str">
            <v/>
          </cell>
          <cell r="B14643" t="str">
            <v/>
          </cell>
          <cell r="C14643">
            <v>0</v>
          </cell>
          <cell r="D14643" t="str">
            <v/>
          </cell>
          <cell r="E14643">
            <v>0</v>
          </cell>
          <cell r="F14643">
            <v>0</v>
          </cell>
          <cell r="G14643">
            <v>0</v>
          </cell>
        </row>
        <row r="14644">
          <cell r="A14644" t="str">
            <v/>
          </cell>
          <cell r="B14644" t="str">
            <v/>
          </cell>
          <cell r="C14644">
            <v>0</v>
          </cell>
          <cell r="D14644" t="str">
            <v/>
          </cell>
          <cell r="E14644">
            <v>0</v>
          </cell>
          <cell r="F14644">
            <v>0</v>
          </cell>
          <cell r="G14644">
            <v>0</v>
          </cell>
        </row>
        <row r="14645">
          <cell r="A14645" t="str">
            <v/>
          </cell>
          <cell r="B14645" t="str">
            <v/>
          </cell>
          <cell r="C14645">
            <v>0</v>
          </cell>
          <cell r="D14645" t="str">
            <v/>
          </cell>
          <cell r="E14645">
            <v>0</v>
          </cell>
          <cell r="F14645">
            <v>0</v>
          </cell>
          <cell r="G14645">
            <v>0</v>
          </cell>
        </row>
        <row r="14646">
          <cell r="A14646" t="str">
            <v/>
          </cell>
          <cell r="B14646" t="str">
            <v/>
          </cell>
          <cell r="C14646">
            <v>0</v>
          </cell>
          <cell r="D14646" t="str">
            <v/>
          </cell>
          <cell r="E14646">
            <v>0</v>
          </cell>
          <cell r="F14646">
            <v>0</v>
          </cell>
          <cell r="G14646">
            <v>0</v>
          </cell>
        </row>
        <row r="14647">
          <cell r="A14647">
            <v>0</v>
          </cell>
          <cell r="B14647">
            <v>0</v>
          </cell>
          <cell r="C14647">
            <v>0</v>
          </cell>
          <cell r="D14647">
            <v>0</v>
          </cell>
          <cell r="E14647">
            <v>0</v>
          </cell>
          <cell r="F14647" t="str">
            <v>Total C</v>
          </cell>
          <cell r="G14647">
            <v>0</v>
          </cell>
        </row>
        <row r="14648">
          <cell r="A14648">
            <v>0</v>
          </cell>
          <cell r="B14648">
            <v>0</v>
          </cell>
          <cell r="C14648">
            <v>0</v>
          </cell>
          <cell r="D14648">
            <v>0</v>
          </cell>
          <cell r="E14648">
            <v>0</v>
          </cell>
          <cell r="F14648">
            <v>0</v>
          </cell>
          <cell r="G14648">
            <v>0</v>
          </cell>
        </row>
        <row r="14649">
          <cell r="A14649" t="str">
            <v/>
          </cell>
          <cell r="B14649" t="str">
            <v/>
          </cell>
          <cell r="C14649">
            <v>0</v>
          </cell>
          <cell r="D14649" t="str">
            <v>Costo  Neto</v>
          </cell>
          <cell r="E14649">
            <v>0</v>
          </cell>
          <cell r="F14649" t="str">
            <v>Total D=A+B+C</v>
          </cell>
          <cell r="G14649">
            <v>0</v>
          </cell>
        </row>
        <row r="14651">
          <cell r="A14651" t="str">
            <v>ANALISIS DE PRECIOS</v>
          </cell>
          <cell r="B14651">
            <v>0</v>
          </cell>
          <cell r="C14651">
            <v>0</v>
          </cell>
          <cell r="D14651">
            <v>0</v>
          </cell>
          <cell r="E14651">
            <v>0</v>
          </cell>
          <cell r="F14651">
            <v>0</v>
          </cell>
          <cell r="G14651">
            <v>0</v>
          </cell>
        </row>
        <row r="14652">
          <cell r="A14652" t="str">
            <v>COMITENTE:</v>
          </cell>
          <cell r="B14652" t="str">
            <v>DIRECCIÓN DE ARQUITECTURA</v>
          </cell>
          <cell r="C14652">
            <v>0</v>
          </cell>
          <cell r="D14652">
            <v>0</v>
          </cell>
          <cell r="E14652">
            <v>0</v>
          </cell>
          <cell r="F14652">
            <v>0</v>
          </cell>
          <cell r="G14652">
            <v>0</v>
          </cell>
        </row>
        <row r="14653">
          <cell r="A14653" t="str">
            <v>CONTRATISTA:</v>
          </cell>
          <cell r="B14653" t="str">
            <v>FUNCIONALES SIGOP</v>
          </cell>
          <cell r="C14653">
            <v>0</v>
          </cell>
          <cell r="D14653">
            <v>0</v>
          </cell>
          <cell r="E14653">
            <v>0</v>
          </cell>
          <cell r="F14653">
            <v>0</v>
          </cell>
          <cell r="G14653">
            <v>0</v>
          </cell>
        </row>
        <row r="14654">
          <cell r="A14654" t="str">
            <v>OBRA:</v>
          </cell>
          <cell r="B14654" t="str">
            <v>PRUEBA PLANILLA DE MEDICION</v>
          </cell>
          <cell r="C14654">
            <v>0</v>
          </cell>
          <cell r="D14654">
            <v>0</v>
          </cell>
          <cell r="E14654">
            <v>0</v>
          </cell>
          <cell r="F14654" t="str">
            <v>PRECIOS A:</v>
          </cell>
          <cell r="G14654">
            <v>0</v>
          </cell>
        </row>
        <row r="14655">
          <cell r="A14655" t="str">
            <v>UBICACIÓN:</v>
          </cell>
          <cell r="B14655" t="str">
            <v>CENTRO CIVICO</v>
          </cell>
          <cell r="C14655">
            <v>0</v>
          </cell>
          <cell r="D14655">
            <v>0</v>
          </cell>
          <cell r="E14655">
            <v>0</v>
          </cell>
          <cell r="F14655">
            <v>0</v>
          </cell>
          <cell r="G14655">
            <v>0</v>
          </cell>
        </row>
        <row r="14656">
          <cell r="A14656" t="str">
            <v>RUBRO:</v>
          </cell>
          <cell r="B14656" t="str">
            <v/>
          </cell>
          <cell r="C14656" t="str">
            <v/>
          </cell>
          <cell r="D14656">
            <v>0</v>
          </cell>
          <cell r="E14656">
            <v>0</v>
          </cell>
          <cell r="F14656">
            <v>0</v>
          </cell>
          <cell r="G14656">
            <v>0</v>
          </cell>
        </row>
        <row r="14657">
          <cell r="A14657" t="str">
            <v>ITEM:</v>
          </cell>
          <cell r="B14657" t="str">
            <v/>
          </cell>
          <cell r="C14657" t="str">
            <v/>
          </cell>
          <cell r="D14657">
            <v>0</v>
          </cell>
          <cell r="E14657">
            <v>0</v>
          </cell>
          <cell r="F14657" t="str">
            <v>UNIDAD:</v>
          </cell>
          <cell r="G14657" t="str">
            <v/>
          </cell>
        </row>
        <row r="14658">
          <cell r="A14658">
            <v>0</v>
          </cell>
          <cell r="B14658">
            <v>0</v>
          </cell>
          <cell r="C14658">
            <v>0</v>
          </cell>
          <cell r="D14658">
            <v>0</v>
          </cell>
          <cell r="E14658">
            <v>0</v>
          </cell>
          <cell r="F14658">
            <v>0</v>
          </cell>
          <cell r="G14658">
            <v>0</v>
          </cell>
        </row>
        <row r="14659">
          <cell r="A14659" t="str">
            <v>DATOS REDETERMINACION</v>
          </cell>
          <cell r="B14659">
            <v>0</v>
          </cell>
          <cell r="C14659" t="str">
            <v>DESIGNACION</v>
          </cell>
          <cell r="D14659" t="str">
            <v>U</v>
          </cell>
          <cell r="E14659" t="str">
            <v>Cantidad</v>
          </cell>
          <cell r="F14659" t="str">
            <v>$ Unitarios</v>
          </cell>
          <cell r="G14659" t="str">
            <v>$ Parcial</v>
          </cell>
        </row>
        <row r="14660">
          <cell r="A14660" t="str">
            <v>CÓDIGO</v>
          </cell>
          <cell r="B14660" t="str">
            <v>DESCRIPCIÓN</v>
          </cell>
          <cell r="C14660">
            <v>0</v>
          </cell>
          <cell r="D14660">
            <v>0</v>
          </cell>
          <cell r="E14660">
            <v>0</v>
          </cell>
          <cell r="F14660">
            <v>0</v>
          </cell>
          <cell r="G14660">
            <v>0</v>
          </cell>
        </row>
        <row r="14661">
          <cell r="A14661">
            <v>0</v>
          </cell>
          <cell r="B14661">
            <v>0</v>
          </cell>
          <cell r="C14661" t="str">
            <v>A - MATERIALES</v>
          </cell>
          <cell r="D14661">
            <v>0</v>
          </cell>
          <cell r="E14661">
            <v>0</v>
          </cell>
          <cell r="F14661">
            <v>0</v>
          </cell>
          <cell r="G14661">
            <v>0</v>
          </cell>
        </row>
        <row r="14662">
          <cell r="A14662" t="str">
            <v/>
          </cell>
          <cell r="B14662" t="str">
            <v/>
          </cell>
          <cell r="C14662">
            <v>0</v>
          </cell>
          <cell r="D14662" t="str">
            <v/>
          </cell>
          <cell r="E14662">
            <v>0</v>
          </cell>
          <cell r="F14662">
            <v>0</v>
          </cell>
          <cell r="G14662">
            <v>0</v>
          </cell>
        </row>
        <row r="14663">
          <cell r="A14663" t="str">
            <v/>
          </cell>
          <cell r="B14663" t="str">
            <v/>
          </cell>
          <cell r="C14663">
            <v>0</v>
          </cell>
          <cell r="D14663" t="str">
            <v/>
          </cell>
          <cell r="E14663">
            <v>0</v>
          </cell>
          <cell r="F14663">
            <v>0</v>
          </cell>
          <cell r="G14663">
            <v>0</v>
          </cell>
        </row>
        <row r="14664">
          <cell r="A14664" t="str">
            <v/>
          </cell>
          <cell r="B14664" t="str">
            <v/>
          </cell>
          <cell r="C14664">
            <v>0</v>
          </cell>
          <cell r="D14664" t="str">
            <v/>
          </cell>
          <cell r="E14664">
            <v>0</v>
          </cell>
          <cell r="F14664">
            <v>0</v>
          </cell>
          <cell r="G14664">
            <v>0</v>
          </cell>
        </row>
        <row r="14665">
          <cell r="A14665" t="str">
            <v/>
          </cell>
          <cell r="B14665" t="str">
            <v/>
          </cell>
          <cell r="C14665">
            <v>0</v>
          </cell>
          <cell r="D14665" t="str">
            <v/>
          </cell>
          <cell r="E14665">
            <v>0</v>
          </cell>
          <cell r="F14665">
            <v>0</v>
          </cell>
          <cell r="G14665">
            <v>0</v>
          </cell>
        </row>
        <row r="14666">
          <cell r="A14666" t="str">
            <v/>
          </cell>
          <cell r="B14666" t="str">
            <v/>
          </cell>
          <cell r="C14666">
            <v>0</v>
          </cell>
          <cell r="D14666" t="str">
            <v/>
          </cell>
          <cell r="E14666">
            <v>0</v>
          </cell>
          <cell r="F14666">
            <v>0</v>
          </cell>
          <cell r="G14666">
            <v>0</v>
          </cell>
        </row>
        <row r="14667">
          <cell r="A14667" t="str">
            <v/>
          </cell>
          <cell r="B14667" t="str">
            <v/>
          </cell>
          <cell r="C14667">
            <v>0</v>
          </cell>
          <cell r="D14667" t="str">
            <v/>
          </cell>
          <cell r="E14667">
            <v>0</v>
          </cell>
          <cell r="F14667">
            <v>0</v>
          </cell>
          <cell r="G14667">
            <v>0</v>
          </cell>
        </row>
        <row r="14668">
          <cell r="A14668" t="str">
            <v/>
          </cell>
          <cell r="B14668" t="str">
            <v/>
          </cell>
          <cell r="C14668">
            <v>0</v>
          </cell>
          <cell r="D14668" t="str">
            <v/>
          </cell>
          <cell r="E14668">
            <v>0</v>
          </cell>
          <cell r="F14668">
            <v>0</v>
          </cell>
          <cell r="G14668">
            <v>0</v>
          </cell>
        </row>
        <row r="14669">
          <cell r="A14669" t="str">
            <v/>
          </cell>
          <cell r="B14669" t="str">
            <v/>
          </cell>
          <cell r="C14669">
            <v>0</v>
          </cell>
          <cell r="D14669" t="str">
            <v/>
          </cell>
          <cell r="E14669">
            <v>0</v>
          </cell>
          <cell r="F14669">
            <v>0</v>
          </cell>
          <cell r="G14669">
            <v>0</v>
          </cell>
        </row>
        <row r="14670">
          <cell r="A14670" t="str">
            <v/>
          </cell>
          <cell r="B14670" t="str">
            <v/>
          </cell>
          <cell r="C14670">
            <v>0</v>
          </cell>
          <cell r="D14670" t="str">
            <v/>
          </cell>
          <cell r="E14670">
            <v>0</v>
          </cell>
          <cell r="F14670">
            <v>0</v>
          </cell>
          <cell r="G14670">
            <v>0</v>
          </cell>
        </row>
        <row r="14671">
          <cell r="A14671" t="str">
            <v/>
          </cell>
          <cell r="B14671" t="str">
            <v/>
          </cell>
          <cell r="C14671">
            <v>0</v>
          </cell>
          <cell r="D14671" t="str">
            <v/>
          </cell>
          <cell r="E14671">
            <v>0</v>
          </cell>
          <cell r="F14671">
            <v>0</v>
          </cell>
          <cell r="G14671">
            <v>0</v>
          </cell>
        </row>
        <row r="14672">
          <cell r="A14672" t="str">
            <v/>
          </cell>
          <cell r="B14672" t="str">
            <v/>
          </cell>
          <cell r="C14672">
            <v>0</v>
          </cell>
          <cell r="D14672" t="str">
            <v/>
          </cell>
          <cell r="E14672">
            <v>0</v>
          </cell>
          <cell r="F14672">
            <v>0</v>
          </cell>
          <cell r="G14672">
            <v>0</v>
          </cell>
        </row>
        <row r="14673">
          <cell r="A14673" t="str">
            <v/>
          </cell>
          <cell r="B14673" t="str">
            <v/>
          </cell>
          <cell r="C14673">
            <v>0</v>
          </cell>
          <cell r="D14673" t="str">
            <v/>
          </cell>
          <cell r="E14673">
            <v>0</v>
          </cell>
          <cell r="F14673">
            <v>0</v>
          </cell>
          <cell r="G14673">
            <v>0</v>
          </cell>
        </row>
        <row r="14674">
          <cell r="A14674" t="str">
            <v/>
          </cell>
          <cell r="B14674" t="str">
            <v/>
          </cell>
          <cell r="C14674">
            <v>0</v>
          </cell>
          <cell r="D14674" t="str">
            <v/>
          </cell>
          <cell r="E14674">
            <v>0</v>
          </cell>
          <cell r="F14674">
            <v>0</v>
          </cell>
          <cell r="G14674">
            <v>0</v>
          </cell>
        </row>
        <row r="14675">
          <cell r="A14675" t="str">
            <v/>
          </cell>
          <cell r="B14675" t="str">
            <v/>
          </cell>
          <cell r="C14675">
            <v>0</v>
          </cell>
          <cell r="D14675" t="str">
            <v/>
          </cell>
          <cell r="E14675">
            <v>0</v>
          </cell>
          <cell r="F14675">
            <v>0</v>
          </cell>
          <cell r="G14675">
            <v>0</v>
          </cell>
        </row>
        <row r="14676">
          <cell r="A14676">
            <v>0</v>
          </cell>
          <cell r="B14676">
            <v>0</v>
          </cell>
          <cell r="C14676">
            <v>0</v>
          </cell>
          <cell r="D14676">
            <v>0</v>
          </cell>
          <cell r="E14676">
            <v>0</v>
          </cell>
          <cell r="F14676" t="str">
            <v>Total A</v>
          </cell>
          <cell r="G14676">
            <v>0</v>
          </cell>
        </row>
        <row r="14677">
          <cell r="A14677">
            <v>0</v>
          </cell>
          <cell r="B14677">
            <v>0</v>
          </cell>
          <cell r="C14677" t="str">
            <v>B - MANO DE OBRA</v>
          </cell>
          <cell r="D14677">
            <v>0</v>
          </cell>
          <cell r="E14677">
            <v>0</v>
          </cell>
          <cell r="F14677">
            <v>0</v>
          </cell>
          <cell r="G14677">
            <v>0</v>
          </cell>
        </row>
        <row r="14678">
          <cell r="A14678" t="str">
            <v/>
          </cell>
          <cell r="B14678">
            <v>0</v>
          </cell>
          <cell r="C14678">
            <v>0</v>
          </cell>
          <cell r="D14678" t="str">
            <v/>
          </cell>
          <cell r="E14678">
            <v>0</v>
          </cell>
          <cell r="F14678">
            <v>0</v>
          </cell>
          <cell r="G14678">
            <v>0</v>
          </cell>
        </row>
        <row r="14679">
          <cell r="A14679" t="str">
            <v/>
          </cell>
          <cell r="B14679">
            <v>0</v>
          </cell>
          <cell r="C14679">
            <v>0</v>
          </cell>
          <cell r="D14679" t="str">
            <v/>
          </cell>
          <cell r="E14679">
            <v>0</v>
          </cell>
          <cell r="F14679">
            <v>0</v>
          </cell>
          <cell r="G14679">
            <v>0</v>
          </cell>
        </row>
        <row r="14680">
          <cell r="A14680" t="str">
            <v/>
          </cell>
          <cell r="B14680">
            <v>0</v>
          </cell>
          <cell r="C14680">
            <v>0</v>
          </cell>
          <cell r="D14680" t="str">
            <v/>
          </cell>
          <cell r="E14680">
            <v>0</v>
          </cell>
          <cell r="F14680">
            <v>0</v>
          </cell>
          <cell r="G14680">
            <v>0</v>
          </cell>
        </row>
        <row r="14681">
          <cell r="A14681" t="str">
            <v/>
          </cell>
          <cell r="B14681">
            <v>0</v>
          </cell>
          <cell r="C14681">
            <v>0</v>
          </cell>
          <cell r="D14681" t="str">
            <v/>
          </cell>
          <cell r="E14681">
            <v>0</v>
          </cell>
          <cell r="F14681">
            <v>0</v>
          </cell>
          <cell r="G14681">
            <v>0</v>
          </cell>
        </row>
        <row r="14682">
          <cell r="A14682" t="str">
            <v/>
          </cell>
          <cell r="B14682">
            <v>0</v>
          </cell>
          <cell r="C14682">
            <v>0</v>
          </cell>
          <cell r="D14682" t="str">
            <v/>
          </cell>
          <cell r="E14682">
            <v>0</v>
          </cell>
          <cell r="F14682">
            <v>0</v>
          </cell>
          <cell r="G14682">
            <v>0</v>
          </cell>
        </row>
        <row r="14683">
          <cell r="A14683" t="str">
            <v/>
          </cell>
          <cell r="B14683">
            <v>0</v>
          </cell>
          <cell r="C14683">
            <v>0</v>
          </cell>
          <cell r="D14683" t="str">
            <v/>
          </cell>
          <cell r="E14683">
            <v>0</v>
          </cell>
          <cell r="F14683">
            <v>0</v>
          </cell>
          <cell r="G14683">
            <v>0</v>
          </cell>
        </row>
        <row r="14684">
          <cell r="A14684" t="str">
            <v/>
          </cell>
          <cell r="B14684">
            <v>0</v>
          </cell>
          <cell r="C14684">
            <v>0</v>
          </cell>
          <cell r="D14684" t="str">
            <v/>
          </cell>
          <cell r="E14684">
            <v>0</v>
          </cell>
          <cell r="F14684">
            <v>0</v>
          </cell>
          <cell r="G14684">
            <v>0</v>
          </cell>
        </row>
        <row r="14685">
          <cell r="A14685" t="str">
            <v/>
          </cell>
          <cell r="B14685">
            <v>0</v>
          </cell>
          <cell r="C14685">
            <v>0</v>
          </cell>
          <cell r="D14685" t="str">
            <v/>
          </cell>
          <cell r="E14685">
            <v>0</v>
          </cell>
          <cell r="F14685">
            <v>0</v>
          </cell>
          <cell r="G14685">
            <v>0</v>
          </cell>
        </row>
        <row r="14686">
          <cell r="A14686">
            <v>0</v>
          </cell>
          <cell r="B14686">
            <v>0</v>
          </cell>
          <cell r="C14686">
            <v>0</v>
          </cell>
          <cell r="D14686">
            <v>0</v>
          </cell>
          <cell r="E14686">
            <v>0</v>
          </cell>
          <cell r="F14686" t="str">
            <v>Total B</v>
          </cell>
          <cell r="G14686">
            <v>0</v>
          </cell>
        </row>
        <row r="14687">
          <cell r="A14687">
            <v>0</v>
          </cell>
          <cell r="B14687">
            <v>0</v>
          </cell>
          <cell r="C14687" t="str">
            <v>C - EQUIPOS</v>
          </cell>
          <cell r="D14687">
            <v>0</v>
          </cell>
          <cell r="E14687">
            <v>0</v>
          </cell>
          <cell r="F14687">
            <v>0</v>
          </cell>
          <cell r="G14687">
            <v>0</v>
          </cell>
        </row>
        <row r="14688">
          <cell r="A14688" t="str">
            <v/>
          </cell>
          <cell r="B14688" t="str">
            <v/>
          </cell>
          <cell r="C14688">
            <v>0</v>
          </cell>
          <cell r="D14688" t="str">
            <v/>
          </cell>
          <cell r="E14688">
            <v>0</v>
          </cell>
          <cell r="F14688">
            <v>0</v>
          </cell>
          <cell r="G14688">
            <v>0</v>
          </cell>
        </row>
        <row r="14689">
          <cell r="A14689" t="str">
            <v/>
          </cell>
          <cell r="B14689" t="str">
            <v/>
          </cell>
          <cell r="C14689">
            <v>0</v>
          </cell>
          <cell r="D14689" t="str">
            <v/>
          </cell>
          <cell r="E14689">
            <v>0</v>
          </cell>
          <cell r="F14689">
            <v>0</v>
          </cell>
          <cell r="G14689">
            <v>0</v>
          </cell>
        </row>
        <row r="14690">
          <cell r="A14690" t="str">
            <v/>
          </cell>
          <cell r="B14690" t="str">
            <v/>
          </cell>
          <cell r="C14690">
            <v>0</v>
          </cell>
          <cell r="D14690" t="str">
            <v/>
          </cell>
          <cell r="E14690">
            <v>0</v>
          </cell>
          <cell r="F14690">
            <v>0</v>
          </cell>
          <cell r="G14690">
            <v>0</v>
          </cell>
        </row>
        <row r="14691">
          <cell r="A14691" t="str">
            <v/>
          </cell>
          <cell r="B14691" t="str">
            <v/>
          </cell>
          <cell r="C14691">
            <v>0</v>
          </cell>
          <cell r="D14691" t="str">
            <v/>
          </cell>
          <cell r="E14691">
            <v>0</v>
          </cell>
          <cell r="F14691">
            <v>0</v>
          </cell>
          <cell r="G14691">
            <v>0</v>
          </cell>
        </row>
        <row r="14692">
          <cell r="A14692" t="str">
            <v/>
          </cell>
          <cell r="B14692" t="str">
            <v/>
          </cell>
          <cell r="C14692">
            <v>0</v>
          </cell>
          <cell r="D14692" t="str">
            <v/>
          </cell>
          <cell r="E14692">
            <v>0</v>
          </cell>
          <cell r="F14692">
            <v>0</v>
          </cell>
          <cell r="G14692">
            <v>0</v>
          </cell>
        </row>
        <row r="14693">
          <cell r="A14693" t="str">
            <v/>
          </cell>
          <cell r="B14693" t="str">
            <v/>
          </cell>
          <cell r="C14693">
            <v>0</v>
          </cell>
          <cell r="D14693" t="str">
            <v/>
          </cell>
          <cell r="E14693">
            <v>0</v>
          </cell>
          <cell r="F14693">
            <v>0</v>
          </cell>
          <cell r="G14693">
            <v>0</v>
          </cell>
        </row>
        <row r="14694">
          <cell r="A14694" t="str">
            <v/>
          </cell>
          <cell r="B14694" t="str">
            <v/>
          </cell>
          <cell r="C14694">
            <v>0</v>
          </cell>
          <cell r="D14694" t="str">
            <v/>
          </cell>
          <cell r="E14694">
            <v>0</v>
          </cell>
          <cell r="F14694">
            <v>0</v>
          </cell>
          <cell r="G14694">
            <v>0</v>
          </cell>
        </row>
        <row r="14695">
          <cell r="A14695" t="str">
            <v/>
          </cell>
          <cell r="B14695" t="str">
            <v/>
          </cell>
          <cell r="C14695">
            <v>0</v>
          </cell>
          <cell r="D14695" t="str">
            <v/>
          </cell>
          <cell r="E14695">
            <v>0</v>
          </cell>
          <cell r="F14695">
            <v>0</v>
          </cell>
          <cell r="G14695">
            <v>0</v>
          </cell>
        </row>
        <row r="14696">
          <cell r="A14696" t="str">
            <v/>
          </cell>
          <cell r="B14696" t="str">
            <v/>
          </cell>
          <cell r="C14696">
            <v>0</v>
          </cell>
          <cell r="D14696" t="str">
            <v/>
          </cell>
          <cell r="E14696">
            <v>0</v>
          </cell>
          <cell r="F14696">
            <v>0</v>
          </cell>
          <cell r="G14696">
            <v>0</v>
          </cell>
        </row>
        <row r="14697">
          <cell r="A14697">
            <v>0</v>
          </cell>
          <cell r="B14697">
            <v>0</v>
          </cell>
          <cell r="C14697">
            <v>0</v>
          </cell>
          <cell r="D14697">
            <v>0</v>
          </cell>
          <cell r="E14697">
            <v>0</v>
          </cell>
          <cell r="F14697" t="str">
            <v>Total C</v>
          </cell>
          <cell r="G14697">
            <v>0</v>
          </cell>
        </row>
        <row r="14698">
          <cell r="A14698">
            <v>0</v>
          </cell>
          <cell r="B14698">
            <v>0</v>
          </cell>
          <cell r="C14698">
            <v>0</v>
          </cell>
          <cell r="D14698">
            <v>0</v>
          </cell>
          <cell r="E14698">
            <v>0</v>
          </cell>
          <cell r="F14698">
            <v>0</v>
          </cell>
          <cell r="G14698">
            <v>0</v>
          </cell>
        </row>
        <row r="14699">
          <cell r="A14699" t="str">
            <v/>
          </cell>
          <cell r="B14699" t="str">
            <v/>
          </cell>
          <cell r="C14699">
            <v>0</v>
          </cell>
          <cell r="D14699" t="str">
            <v>Costo  Neto</v>
          </cell>
          <cell r="E14699">
            <v>0</v>
          </cell>
          <cell r="F14699" t="str">
            <v>Total D=A+B+C</v>
          </cell>
          <cell r="G14699">
            <v>0</v>
          </cell>
        </row>
        <row r="14701">
          <cell r="A14701" t="str">
            <v>ANALISIS DE PRECIOS</v>
          </cell>
          <cell r="B14701">
            <v>0</v>
          </cell>
          <cell r="C14701">
            <v>0</v>
          </cell>
          <cell r="D14701">
            <v>0</v>
          </cell>
          <cell r="E14701">
            <v>0</v>
          </cell>
          <cell r="F14701">
            <v>0</v>
          </cell>
          <cell r="G14701">
            <v>0</v>
          </cell>
        </row>
        <row r="14702">
          <cell r="A14702" t="str">
            <v>COMITENTE:</v>
          </cell>
          <cell r="B14702" t="str">
            <v>DIRECCIÓN DE ARQUITECTURA</v>
          </cell>
          <cell r="C14702">
            <v>0</v>
          </cell>
          <cell r="D14702">
            <v>0</v>
          </cell>
          <cell r="E14702">
            <v>0</v>
          </cell>
          <cell r="F14702">
            <v>0</v>
          </cell>
          <cell r="G14702">
            <v>0</v>
          </cell>
        </row>
        <row r="14703">
          <cell r="A14703" t="str">
            <v>CONTRATISTA:</v>
          </cell>
          <cell r="B14703" t="str">
            <v>FUNCIONALES SIGOP</v>
          </cell>
          <cell r="C14703">
            <v>0</v>
          </cell>
          <cell r="D14703">
            <v>0</v>
          </cell>
          <cell r="E14703">
            <v>0</v>
          </cell>
          <cell r="F14703">
            <v>0</v>
          </cell>
          <cell r="G14703">
            <v>0</v>
          </cell>
        </row>
        <row r="14704">
          <cell r="A14704" t="str">
            <v>OBRA:</v>
          </cell>
          <cell r="B14704" t="str">
            <v>PRUEBA PLANILLA DE MEDICION</v>
          </cell>
          <cell r="C14704">
            <v>0</v>
          </cell>
          <cell r="D14704">
            <v>0</v>
          </cell>
          <cell r="E14704">
            <v>0</v>
          </cell>
          <cell r="F14704" t="str">
            <v>PRECIOS A:</v>
          </cell>
          <cell r="G14704">
            <v>0</v>
          </cell>
        </row>
        <row r="14705">
          <cell r="A14705" t="str">
            <v>UBICACIÓN:</v>
          </cell>
          <cell r="B14705" t="str">
            <v>CENTRO CIVICO</v>
          </cell>
          <cell r="C14705">
            <v>0</v>
          </cell>
          <cell r="D14705">
            <v>0</v>
          </cell>
          <cell r="E14705">
            <v>0</v>
          </cell>
          <cell r="F14705">
            <v>0</v>
          </cell>
          <cell r="G14705">
            <v>0</v>
          </cell>
        </row>
        <row r="14706">
          <cell r="A14706" t="str">
            <v>RUBRO:</v>
          </cell>
          <cell r="B14706" t="str">
            <v/>
          </cell>
          <cell r="C14706" t="str">
            <v/>
          </cell>
          <cell r="D14706">
            <v>0</v>
          </cell>
          <cell r="E14706">
            <v>0</v>
          </cell>
          <cell r="F14706">
            <v>0</v>
          </cell>
          <cell r="G14706">
            <v>0</v>
          </cell>
        </row>
        <row r="14707">
          <cell r="A14707" t="str">
            <v>ITEM:</v>
          </cell>
          <cell r="B14707" t="str">
            <v/>
          </cell>
          <cell r="C14707" t="str">
            <v/>
          </cell>
          <cell r="D14707">
            <v>0</v>
          </cell>
          <cell r="E14707">
            <v>0</v>
          </cell>
          <cell r="F14707" t="str">
            <v>UNIDAD:</v>
          </cell>
          <cell r="G14707" t="str">
            <v/>
          </cell>
        </row>
        <row r="14708">
          <cell r="A14708">
            <v>0</v>
          </cell>
          <cell r="B14708">
            <v>0</v>
          </cell>
          <cell r="C14708">
            <v>0</v>
          </cell>
          <cell r="D14708">
            <v>0</v>
          </cell>
          <cell r="E14708">
            <v>0</v>
          </cell>
          <cell r="F14708">
            <v>0</v>
          </cell>
          <cell r="G14708">
            <v>0</v>
          </cell>
        </row>
        <row r="14709">
          <cell r="A14709" t="str">
            <v>DATOS REDETERMINACION</v>
          </cell>
          <cell r="B14709">
            <v>0</v>
          </cell>
          <cell r="C14709" t="str">
            <v>DESIGNACION</v>
          </cell>
          <cell r="D14709" t="str">
            <v>U</v>
          </cell>
          <cell r="E14709" t="str">
            <v>Cantidad</v>
          </cell>
          <cell r="F14709" t="str">
            <v>$ Unitarios</v>
          </cell>
          <cell r="G14709" t="str">
            <v>$ Parcial</v>
          </cell>
        </row>
        <row r="14710">
          <cell r="A14710" t="str">
            <v>CÓDIGO</v>
          </cell>
          <cell r="B14710" t="str">
            <v>DESCRIPCIÓN</v>
          </cell>
          <cell r="C14710">
            <v>0</v>
          </cell>
          <cell r="D14710">
            <v>0</v>
          </cell>
          <cell r="E14710">
            <v>0</v>
          </cell>
          <cell r="F14710">
            <v>0</v>
          </cell>
          <cell r="G14710">
            <v>0</v>
          </cell>
        </row>
        <row r="14711">
          <cell r="A14711">
            <v>0</v>
          </cell>
          <cell r="B14711">
            <v>0</v>
          </cell>
          <cell r="C14711" t="str">
            <v>A - MATERIALES</v>
          </cell>
          <cell r="D14711">
            <v>0</v>
          </cell>
          <cell r="E14711">
            <v>0</v>
          </cell>
          <cell r="F14711">
            <v>0</v>
          </cell>
          <cell r="G14711">
            <v>0</v>
          </cell>
        </row>
        <row r="14712">
          <cell r="A14712" t="str">
            <v/>
          </cell>
          <cell r="B14712" t="str">
            <v/>
          </cell>
          <cell r="C14712">
            <v>0</v>
          </cell>
          <cell r="D14712" t="str">
            <v/>
          </cell>
          <cell r="E14712">
            <v>0</v>
          </cell>
          <cell r="F14712">
            <v>0</v>
          </cell>
          <cell r="G14712">
            <v>0</v>
          </cell>
        </row>
        <row r="14713">
          <cell r="A14713" t="str">
            <v/>
          </cell>
          <cell r="B14713" t="str">
            <v/>
          </cell>
          <cell r="C14713">
            <v>0</v>
          </cell>
          <cell r="D14713" t="str">
            <v/>
          </cell>
          <cell r="E14713">
            <v>0</v>
          </cell>
          <cell r="F14713">
            <v>0</v>
          </cell>
          <cell r="G14713">
            <v>0</v>
          </cell>
        </row>
        <row r="14714">
          <cell r="A14714" t="str">
            <v/>
          </cell>
          <cell r="B14714" t="str">
            <v/>
          </cell>
          <cell r="C14714">
            <v>0</v>
          </cell>
          <cell r="D14714" t="str">
            <v/>
          </cell>
          <cell r="E14714">
            <v>0</v>
          </cell>
          <cell r="F14714">
            <v>0</v>
          </cell>
          <cell r="G14714">
            <v>0</v>
          </cell>
        </row>
        <row r="14715">
          <cell r="A14715" t="str">
            <v/>
          </cell>
          <cell r="B14715" t="str">
            <v/>
          </cell>
          <cell r="C14715">
            <v>0</v>
          </cell>
          <cell r="D14715" t="str">
            <v/>
          </cell>
          <cell r="E14715">
            <v>0</v>
          </cell>
          <cell r="F14715">
            <v>0</v>
          </cell>
          <cell r="G14715">
            <v>0</v>
          </cell>
        </row>
        <row r="14716">
          <cell r="A14716" t="str">
            <v/>
          </cell>
          <cell r="B14716" t="str">
            <v/>
          </cell>
          <cell r="C14716">
            <v>0</v>
          </cell>
          <cell r="D14716" t="str">
            <v/>
          </cell>
          <cell r="E14716">
            <v>0</v>
          </cell>
          <cell r="F14716">
            <v>0</v>
          </cell>
          <cell r="G14716">
            <v>0</v>
          </cell>
        </row>
        <row r="14717">
          <cell r="A14717" t="str">
            <v/>
          </cell>
          <cell r="B14717" t="str">
            <v/>
          </cell>
          <cell r="C14717">
            <v>0</v>
          </cell>
          <cell r="D14717" t="str">
            <v/>
          </cell>
          <cell r="E14717">
            <v>0</v>
          </cell>
          <cell r="F14717">
            <v>0</v>
          </cell>
          <cell r="G14717">
            <v>0</v>
          </cell>
        </row>
        <row r="14718">
          <cell r="A14718" t="str">
            <v/>
          </cell>
          <cell r="B14718" t="str">
            <v/>
          </cell>
          <cell r="C14718">
            <v>0</v>
          </cell>
          <cell r="D14718" t="str">
            <v/>
          </cell>
          <cell r="E14718">
            <v>0</v>
          </cell>
          <cell r="F14718">
            <v>0</v>
          </cell>
          <cell r="G14718">
            <v>0</v>
          </cell>
        </row>
        <row r="14719">
          <cell r="A14719" t="str">
            <v/>
          </cell>
          <cell r="B14719" t="str">
            <v/>
          </cell>
          <cell r="C14719">
            <v>0</v>
          </cell>
          <cell r="D14719" t="str">
            <v/>
          </cell>
          <cell r="E14719">
            <v>0</v>
          </cell>
          <cell r="F14719">
            <v>0</v>
          </cell>
          <cell r="G14719">
            <v>0</v>
          </cell>
        </row>
        <row r="14720">
          <cell r="A14720" t="str">
            <v/>
          </cell>
          <cell r="B14720" t="str">
            <v/>
          </cell>
          <cell r="C14720">
            <v>0</v>
          </cell>
          <cell r="D14720" t="str">
            <v/>
          </cell>
          <cell r="E14720">
            <v>0</v>
          </cell>
          <cell r="F14720">
            <v>0</v>
          </cell>
          <cell r="G14720">
            <v>0</v>
          </cell>
        </row>
        <row r="14721">
          <cell r="A14721" t="str">
            <v/>
          </cell>
          <cell r="B14721" t="str">
            <v/>
          </cell>
          <cell r="C14721">
            <v>0</v>
          </cell>
          <cell r="D14721" t="str">
            <v/>
          </cell>
          <cell r="E14721">
            <v>0</v>
          </cell>
          <cell r="F14721">
            <v>0</v>
          </cell>
          <cell r="G14721">
            <v>0</v>
          </cell>
        </row>
        <row r="14722">
          <cell r="A14722" t="str">
            <v/>
          </cell>
          <cell r="B14722" t="str">
            <v/>
          </cell>
          <cell r="C14722">
            <v>0</v>
          </cell>
          <cell r="D14722" t="str">
            <v/>
          </cell>
          <cell r="E14722">
            <v>0</v>
          </cell>
          <cell r="F14722">
            <v>0</v>
          </cell>
          <cell r="G14722">
            <v>0</v>
          </cell>
        </row>
        <row r="14723">
          <cell r="A14723" t="str">
            <v/>
          </cell>
          <cell r="B14723" t="str">
            <v/>
          </cell>
          <cell r="C14723">
            <v>0</v>
          </cell>
          <cell r="D14723" t="str">
            <v/>
          </cell>
          <cell r="E14723">
            <v>0</v>
          </cell>
          <cell r="F14723">
            <v>0</v>
          </cell>
          <cell r="G14723">
            <v>0</v>
          </cell>
        </row>
        <row r="14724">
          <cell r="A14724" t="str">
            <v/>
          </cell>
          <cell r="B14724" t="str">
            <v/>
          </cell>
          <cell r="C14724">
            <v>0</v>
          </cell>
          <cell r="D14724" t="str">
            <v/>
          </cell>
          <cell r="E14724">
            <v>0</v>
          </cell>
          <cell r="F14724">
            <v>0</v>
          </cell>
          <cell r="G14724">
            <v>0</v>
          </cell>
        </row>
        <row r="14725">
          <cell r="A14725" t="str">
            <v/>
          </cell>
          <cell r="B14725" t="str">
            <v/>
          </cell>
          <cell r="C14725">
            <v>0</v>
          </cell>
          <cell r="D14725" t="str">
            <v/>
          </cell>
          <cell r="E14725">
            <v>0</v>
          </cell>
          <cell r="F14725">
            <v>0</v>
          </cell>
          <cell r="G14725">
            <v>0</v>
          </cell>
        </row>
        <row r="14726">
          <cell r="A14726">
            <v>0</v>
          </cell>
          <cell r="B14726">
            <v>0</v>
          </cell>
          <cell r="C14726">
            <v>0</v>
          </cell>
          <cell r="D14726">
            <v>0</v>
          </cell>
          <cell r="E14726">
            <v>0</v>
          </cell>
          <cell r="F14726" t="str">
            <v>Total A</v>
          </cell>
          <cell r="G14726">
            <v>0</v>
          </cell>
        </row>
        <row r="14727">
          <cell r="A14727">
            <v>0</v>
          </cell>
          <cell r="B14727">
            <v>0</v>
          </cell>
          <cell r="C14727" t="str">
            <v>B - MANO DE OBRA</v>
          </cell>
          <cell r="D14727">
            <v>0</v>
          </cell>
          <cell r="E14727">
            <v>0</v>
          </cell>
          <cell r="F14727">
            <v>0</v>
          </cell>
          <cell r="G14727">
            <v>0</v>
          </cell>
        </row>
        <row r="14728">
          <cell r="A14728" t="str">
            <v/>
          </cell>
          <cell r="B14728">
            <v>0</v>
          </cell>
          <cell r="C14728">
            <v>0</v>
          </cell>
          <cell r="D14728" t="str">
            <v/>
          </cell>
          <cell r="E14728">
            <v>0</v>
          </cell>
          <cell r="F14728">
            <v>0</v>
          </cell>
          <cell r="G14728">
            <v>0</v>
          </cell>
        </row>
        <row r="14729">
          <cell r="A14729" t="str">
            <v/>
          </cell>
          <cell r="B14729">
            <v>0</v>
          </cell>
          <cell r="C14729">
            <v>0</v>
          </cell>
          <cell r="D14729" t="str">
            <v/>
          </cell>
          <cell r="E14729">
            <v>0</v>
          </cell>
          <cell r="F14729">
            <v>0</v>
          </cell>
          <cell r="G14729">
            <v>0</v>
          </cell>
        </row>
        <row r="14730">
          <cell r="A14730" t="str">
            <v/>
          </cell>
          <cell r="B14730">
            <v>0</v>
          </cell>
          <cell r="C14730">
            <v>0</v>
          </cell>
          <cell r="D14730" t="str">
            <v/>
          </cell>
          <cell r="E14730">
            <v>0</v>
          </cell>
          <cell r="F14730">
            <v>0</v>
          </cell>
          <cell r="G14730">
            <v>0</v>
          </cell>
        </row>
        <row r="14731">
          <cell r="A14731" t="str">
            <v/>
          </cell>
          <cell r="B14731">
            <v>0</v>
          </cell>
          <cell r="C14731">
            <v>0</v>
          </cell>
          <cell r="D14731" t="str">
            <v/>
          </cell>
          <cell r="E14731">
            <v>0</v>
          </cell>
          <cell r="F14731">
            <v>0</v>
          </cell>
          <cell r="G14731">
            <v>0</v>
          </cell>
        </row>
        <row r="14732">
          <cell r="A14732" t="str">
            <v/>
          </cell>
          <cell r="B14732">
            <v>0</v>
          </cell>
          <cell r="C14732">
            <v>0</v>
          </cell>
          <cell r="D14732" t="str">
            <v/>
          </cell>
          <cell r="E14732">
            <v>0</v>
          </cell>
          <cell r="F14732">
            <v>0</v>
          </cell>
          <cell r="G14732">
            <v>0</v>
          </cell>
        </row>
        <row r="14733">
          <cell r="A14733" t="str">
            <v/>
          </cell>
          <cell r="B14733">
            <v>0</v>
          </cell>
          <cell r="C14733">
            <v>0</v>
          </cell>
          <cell r="D14733" t="str">
            <v/>
          </cell>
          <cell r="E14733">
            <v>0</v>
          </cell>
          <cell r="F14733">
            <v>0</v>
          </cell>
          <cell r="G14733">
            <v>0</v>
          </cell>
        </row>
        <row r="14734">
          <cell r="A14734" t="str">
            <v/>
          </cell>
          <cell r="B14734">
            <v>0</v>
          </cell>
          <cell r="C14734">
            <v>0</v>
          </cell>
          <cell r="D14734" t="str">
            <v/>
          </cell>
          <cell r="E14734">
            <v>0</v>
          </cell>
          <cell r="F14734">
            <v>0</v>
          </cell>
          <cell r="G14734">
            <v>0</v>
          </cell>
        </row>
        <row r="14735">
          <cell r="A14735" t="str">
            <v/>
          </cell>
          <cell r="B14735">
            <v>0</v>
          </cell>
          <cell r="C14735">
            <v>0</v>
          </cell>
          <cell r="D14735" t="str">
            <v/>
          </cell>
          <cell r="E14735">
            <v>0</v>
          </cell>
          <cell r="F14735">
            <v>0</v>
          </cell>
          <cell r="G14735">
            <v>0</v>
          </cell>
        </row>
        <row r="14736">
          <cell r="A14736">
            <v>0</v>
          </cell>
          <cell r="B14736">
            <v>0</v>
          </cell>
          <cell r="C14736">
            <v>0</v>
          </cell>
          <cell r="D14736">
            <v>0</v>
          </cell>
          <cell r="E14736">
            <v>0</v>
          </cell>
          <cell r="F14736" t="str">
            <v>Total B</v>
          </cell>
          <cell r="G14736">
            <v>0</v>
          </cell>
        </row>
        <row r="14737">
          <cell r="A14737">
            <v>0</v>
          </cell>
          <cell r="B14737">
            <v>0</v>
          </cell>
          <cell r="C14737" t="str">
            <v>C - EQUIPOS</v>
          </cell>
          <cell r="D14737">
            <v>0</v>
          </cell>
          <cell r="E14737">
            <v>0</v>
          </cell>
          <cell r="F14737">
            <v>0</v>
          </cell>
          <cell r="G14737">
            <v>0</v>
          </cell>
        </row>
        <row r="14738">
          <cell r="A14738" t="str">
            <v/>
          </cell>
          <cell r="B14738" t="str">
            <v/>
          </cell>
          <cell r="C14738">
            <v>0</v>
          </cell>
          <cell r="D14738" t="str">
            <v/>
          </cell>
          <cell r="E14738">
            <v>0</v>
          </cell>
          <cell r="F14738">
            <v>0</v>
          </cell>
          <cell r="G14738">
            <v>0</v>
          </cell>
        </row>
        <row r="14739">
          <cell r="A14739" t="str">
            <v/>
          </cell>
          <cell r="B14739" t="str">
            <v/>
          </cell>
          <cell r="C14739">
            <v>0</v>
          </cell>
          <cell r="D14739" t="str">
            <v/>
          </cell>
          <cell r="E14739">
            <v>0</v>
          </cell>
          <cell r="F14739">
            <v>0</v>
          </cell>
          <cell r="G14739">
            <v>0</v>
          </cell>
        </row>
        <row r="14740">
          <cell r="A14740" t="str">
            <v/>
          </cell>
          <cell r="B14740" t="str">
            <v/>
          </cell>
          <cell r="C14740">
            <v>0</v>
          </cell>
          <cell r="D14740" t="str">
            <v/>
          </cell>
          <cell r="E14740">
            <v>0</v>
          </cell>
          <cell r="F14740">
            <v>0</v>
          </cell>
          <cell r="G14740">
            <v>0</v>
          </cell>
        </row>
        <row r="14741">
          <cell r="A14741" t="str">
            <v/>
          </cell>
          <cell r="B14741" t="str">
            <v/>
          </cell>
          <cell r="C14741">
            <v>0</v>
          </cell>
          <cell r="D14741" t="str">
            <v/>
          </cell>
          <cell r="E14741">
            <v>0</v>
          </cell>
          <cell r="F14741">
            <v>0</v>
          </cell>
          <cell r="G14741">
            <v>0</v>
          </cell>
        </row>
        <row r="14742">
          <cell r="A14742" t="str">
            <v/>
          </cell>
          <cell r="B14742" t="str">
            <v/>
          </cell>
          <cell r="C14742">
            <v>0</v>
          </cell>
          <cell r="D14742" t="str">
            <v/>
          </cell>
          <cell r="E14742">
            <v>0</v>
          </cell>
          <cell r="F14742">
            <v>0</v>
          </cell>
          <cell r="G14742">
            <v>0</v>
          </cell>
        </row>
        <row r="14743">
          <cell r="A14743" t="str">
            <v/>
          </cell>
          <cell r="B14743" t="str">
            <v/>
          </cell>
          <cell r="C14743">
            <v>0</v>
          </cell>
          <cell r="D14743" t="str">
            <v/>
          </cell>
          <cell r="E14743">
            <v>0</v>
          </cell>
          <cell r="F14743">
            <v>0</v>
          </cell>
          <cell r="G14743">
            <v>0</v>
          </cell>
        </row>
        <row r="14744">
          <cell r="A14744" t="str">
            <v/>
          </cell>
          <cell r="B14744" t="str">
            <v/>
          </cell>
          <cell r="C14744">
            <v>0</v>
          </cell>
          <cell r="D14744" t="str">
            <v/>
          </cell>
          <cell r="E14744">
            <v>0</v>
          </cell>
          <cell r="F14744">
            <v>0</v>
          </cell>
          <cell r="G14744">
            <v>0</v>
          </cell>
        </row>
        <row r="14745">
          <cell r="A14745" t="str">
            <v/>
          </cell>
          <cell r="B14745" t="str">
            <v/>
          </cell>
          <cell r="C14745">
            <v>0</v>
          </cell>
          <cell r="D14745" t="str">
            <v/>
          </cell>
          <cell r="E14745">
            <v>0</v>
          </cell>
          <cell r="F14745">
            <v>0</v>
          </cell>
          <cell r="G14745">
            <v>0</v>
          </cell>
        </row>
        <row r="14746">
          <cell r="A14746" t="str">
            <v/>
          </cell>
          <cell r="B14746" t="str">
            <v/>
          </cell>
          <cell r="C14746">
            <v>0</v>
          </cell>
          <cell r="D14746" t="str">
            <v/>
          </cell>
          <cell r="E14746">
            <v>0</v>
          </cell>
          <cell r="F14746">
            <v>0</v>
          </cell>
          <cell r="G14746">
            <v>0</v>
          </cell>
        </row>
        <row r="14747">
          <cell r="A14747">
            <v>0</v>
          </cell>
          <cell r="B14747">
            <v>0</v>
          </cell>
          <cell r="C14747">
            <v>0</v>
          </cell>
          <cell r="D14747">
            <v>0</v>
          </cell>
          <cell r="E14747">
            <v>0</v>
          </cell>
          <cell r="F14747" t="str">
            <v>Total C</v>
          </cell>
          <cell r="G14747">
            <v>0</v>
          </cell>
        </row>
        <row r="14748">
          <cell r="A14748">
            <v>0</v>
          </cell>
          <cell r="B14748">
            <v>0</v>
          </cell>
          <cell r="C14748">
            <v>0</v>
          </cell>
          <cell r="D14748">
            <v>0</v>
          </cell>
          <cell r="E14748">
            <v>0</v>
          </cell>
          <cell r="F14748">
            <v>0</v>
          </cell>
          <cell r="G14748">
            <v>0</v>
          </cell>
        </row>
        <row r="14749">
          <cell r="A14749" t="str">
            <v/>
          </cell>
          <cell r="B14749" t="str">
            <v/>
          </cell>
          <cell r="C14749">
            <v>0</v>
          </cell>
          <cell r="D14749" t="str">
            <v>Costo  Neto</v>
          </cell>
          <cell r="E14749">
            <v>0</v>
          </cell>
          <cell r="F14749" t="str">
            <v>Total D=A+B+C</v>
          </cell>
          <cell r="G14749">
            <v>0</v>
          </cell>
        </row>
        <row r="14751">
          <cell r="A14751" t="str">
            <v>ANALISIS DE PRECIOS</v>
          </cell>
          <cell r="B14751">
            <v>0</v>
          </cell>
          <cell r="C14751">
            <v>0</v>
          </cell>
          <cell r="D14751">
            <v>0</v>
          </cell>
          <cell r="E14751">
            <v>0</v>
          </cell>
          <cell r="F14751">
            <v>0</v>
          </cell>
          <cell r="G14751">
            <v>0</v>
          </cell>
        </row>
        <row r="14752">
          <cell r="A14752" t="str">
            <v>COMITENTE:</v>
          </cell>
          <cell r="B14752" t="str">
            <v>DIRECCIÓN DE ARQUITECTURA</v>
          </cell>
          <cell r="C14752">
            <v>0</v>
          </cell>
          <cell r="D14752">
            <v>0</v>
          </cell>
          <cell r="E14752">
            <v>0</v>
          </cell>
          <cell r="F14752">
            <v>0</v>
          </cell>
          <cell r="G14752">
            <v>0</v>
          </cell>
        </row>
        <row r="14753">
          <cell r="A14753" t="str">
            <v>CONTRATISTA:</v>
          </cell>
          <cell r="B14753" t="str">
            <v>FUNCIONALES SIGOP</v>
          </cell>
          <cell r="C14753">
            <v>0</v>
          </cell>
          <cell r="D14753">
            <v>0</v>
          </cell>
          <cell r="E14753">
            <v>0</v>
          </cell>
          <cell r="F14753">
            <v>0</v>
          </cell>
          <cell r="G14753">
            <v>0</v>
          </cell>
        </row>
        <row r="14754">
          <cell r="A14754" t="str">
            <v>OBRA:</v>
          </cell>
          <cell r="B14754" t="str">
            <v>PRUEBA PLANILLA DE MEDICION</v>
          </cell>
          <cell r="C14754">
            <v>0</v>
          </cell>
          <cell r="D14754">
            <v>0</v>
          </cell>
          <cell r="E14754">
            <v>0</v>
          </cell>
          <cell r="F14754" t="str">
            <v>PRECIOS A:</v>
          </cell>
          <cell r="G14754">
            <v>0</v>
          </cell>
        </row>
        <row r="14755">
          <cell r="A14755" t="str">
            <v>UBICACIÓN:</v>
          </cell>
          <cell r="B14755" t="str">
            <v>CENTRO CIVICO</v>
          </cell>
          <cell r="C14755">
            <v>0</v>
          </cell>
          <cell r="D14755">
            <v>0</v>
          </cell>
          <cell r="E14755">
            <v>0</v>
          </cell>
          <cell r="F14755">
            <v>0</v>
          </cell>
          <cell r="G14755">
            <v>0</v>
          </cell>
        </row>
        <row r="14756">
          <cell r="A14756" t="str">
            <v>RUBRO:</v>
          </cell>
          <cell r="B14756" t="str">
            <v/>
          </cell>
          <cell r="C14756" t="str">
            <v/>
          </cell>
          <cell r="D14756">
            <v>0</v>
          </cell>
          <cell r="E14756">
            <v>0</v>
          </cell>
          <cell r="F14756">
            <v>0</v>
          </cell>
          <cell r="G14756">
            <v>0</v>
          </cell>
        </row>
        <row r="14757">
          <cell r="A14757" t="str">
            <v>ITEM:</v>
          </cell>
          <cell r="B14757" t="str">
            <v/>
          </cell>
          <cell r="C14757" t="str">
            <v/>
          </cell>
          <cell r="D14757">
            <v>0</v>
          </cell>
          <cell r="E14757">
            <v>0</v>
          </cell>
          <cell r="F14757" t="str">
            <v>UNIDAD:</v>
          </cell>
          <cell r="G14757" t="str">
            <v/>
          </cell>
        </row>
        <row r="14758">
          <cell r="A14758">
            <v>0</v>
          </cell>
          <cell r="B14758">
            <v>0</v>
          </cell>
          <cell r="C14758">
            <v>0</v>
          </cell>
          <cell r="D14758">
            <v>0</v>
          </cell>
          <cell r="E14758">
            <v>0</v>
          </cell>
          <cell r="F14758">
            <v>0</v>
          </cell>
          <cell r="G14758">
            <v>0</v>
          </cell>
        </row>
        <row r="14759">
          <cell r="A14759" t="str">
            <v>DATOS REDETERMINACION</v>
          </cell>
          <cell r="B14759">
            <v>0</v>
          </cell>
          <cell r="C14759" t="str">
            <v>DESIGNACION</v>
          </cell>
          <cell r="D14759" t="str">
            <v>U</v>
          </cell>
          <cell r="E14759" t="str">
            <v>Cantidad</v>
          </cell>
          <cell r="F14759" t="str">
            <v>$ Unitarios</v>
          </cell>
          <cell r="G14759" t="str">
            <v>$ Parcial</v>
          </cell>
        </row>
        <row r="14760">
          <cell r="A14760" t="str">
            <v>CÓDIGO</v>
          </cell>
          <cell r="B14760" t="str">
            <v>DESCRIPCIÓN</v>
          </cell>
          <cell r="C14760">
            <v>0</v>
          </cell>
          <cell r="D14760">
            <v>0</v>
          </cell>
          <cell r="E14760">
            <v>0</v>
          </cell>
          <cell r="F14760">
            <v>0</v>
          </cell>
          <cell r="G14760">
            <v>0</v>
          </cell>
        </row>
        <row r="14761">
          <cell r="A14761">
            <v>0</v>
          </cell>
          <cell r="B14761">
            <v>0</v>
          </cell>
          <cell r="C14761" t="str">
            <v>A - MATERIALES</v>
          </cell>
          <cell r="D14761">
            <v>0</v>
          </cell>
          <cell r="E14761">
            <v>0</v>
          </cell>
          <cell r="F14761">
            <v>0</v>
          </cell>
          <cell r="G14761">
            <v>0</v>
          </cell>
        </row>
        <row r="14762">
          <cell r="A14762" t="str">
            <v/>
          </cell>
          <cell r="B14762" t="str">
            <v/>
          </cell>
          <cell r="C14762">
            <v>0</v>
          </cell>
          <cell r="D14762" t="str">
            <v/>
          </cell>
          <cell r="E14762">
            <v>0</v>
          </cell>
          <cell r="F14762">
            <v>0</v>
          </cell>
          <cell r="G14762">
            <v>0</v>
          </cell>
        </row>
        <row r="14763">
          <cell r="A14763" t="str">
            <v/>
          </cell>
          <cell r="B14763" t="str">
            <v/>
          </cell>
          <cell r="C14763">
            <v>0</v>
          </cell>
          <cell r="D14763" t="str">
            <v/>
          </cell>
          <cell r="E14763">
            <v>0</v>
          </cell>
          <cell r="F14763">
            <v>0</v>
          </cell>
          <cell r="G14763">
            <v>0</v>
          </cell>
        </row>
        <row r="14764">
          <cell r="A14764" t="str">
            <v/>
          </cell>
          <cell r="B14764" t="str">
            <v/>
          </cell>
          <cell r="C14764">
            <v>0</v>
          </cell>
          <cell r="D14764" t="str">
            <v/>
          </cell>
          <cell r="E14764">
            <v>0</v>
          </cell>
          <cell r="F14764">
            <v>0</v>
          </cell>
          <cell r="G14764">
            <v>0</v>
          </cell>
        </row>
        <row r="14765">
          <cell r="A14765" t="str">
            <v/>
          </cell>
          <cell r="B14765" t="str">
            <v/>
          </cell>
          <cell r="C14765">
            <v>0</v>
          </cell>
          <cell r="D14765" t="str">
            <v/>
          </cell>
          <cell r="E14765">
            <v>0</v>
          </cell>
          <cell r="F14765">
            <v>0</v>
          </cell>
          <cell r="G14765">
            <v>0</v>
          </cell>
        </row>
        <row r="14766">
          <cell r="A14766" t="str">
            <v/>
          </cell>
          <cell r="B14766" t="str">
            <v/>
          </cell>
          <cell r="C14766">
            <v>0</v>
          </cell>
          <cell r="D14766" t="str">
            <v/>
          </cell>
          <cell r="E14766">
            <v>0</v>
          </cell>
          <cell r="F14766">
            <v>0</v>
          </cell>
          <cell r="G14766">
            <v>0</v>
          </cell>
        </row>
        <row r="14767">
          <cell r="A14767" t="str">
            <v/>
          </cell>
          <cell r="B14767" t="str">
            <v/>
          </cell>
          <cell r="C14767">
            <v>0</v>
          </cell>
          <cell r="D14767" t="str">
            <v/>
          </cell>
          <cell r="E14767">
            <v>0</v>
          </cell>
          <cell r="F14767">
            <v>0</v>
          </cell>
          <cell r="G14767">
            <v>0</v>
          </cell>
        </row>
        <row r="14768">
          <cell r="A14768" t="str">
            <v/>
          </cell>
          <cell r="B14768" t="str">
            <v/>
          </cell>
          <cell r="C14768">
            <v>0</v>
          </cell>
          <cell r="D14768" t="str">
            <v/>
          </cell>
          <cell r="E14768">
            <v>0</v>
          </cell>
          <cell r="F14768">
            <v>0</v>
          </cell>
          <cell r="G14768">
            <v>0</v>
          </cell>
        </row>
        <row r="14769">
          <cell r="A14769" t="str">
            <v/>
          </cell>
          <cell r="B14769" t="str">
            <v/>
          </cell>
          <cell r="C14769">
            <v>0</v>
          </cell>
          <cell r="D14769" t="str">
            <v/>
          </cell>
          <cell r="E14769">
            <v>0</v>
          </cell>
          <cell r="F14769">
            <v>0</v>
          </cell>
          <cell r="G14769">
            <v>0</v>
          </cell>
        </row>
        <row r="14770">
          <cell r="A14770" t="str">
            <v/>
          </cell>
          <cell r="B14770" t="str">
            <v/>
          </cell>
          <cell r="C14770">
            <v>0</v>
          </cell>
          <cell r="D14770" t="str">
            <v/>
          </cell>
          <cell r="E14770">
            <v>0</v>
          </cell>
          <cell r="F14770">
            <v>0</v>
          </cell>
          <cell r="G14770">
            <v>0</v>
          </cell>
        </row>
        <row r="14771">
          <cell r="A14771" t="str">
            <v/>
          </cell>
          <cell r="B14771" t="str">
            <v/>
          </cell>
          <cell r="C14771">
            <v>0</v>
          </cell>
          <cell r="D14771" t="str">
            <v/>
          </cell>
          <cell r="E14771">
            <v>0</v>
          </cell>
          <cell r="F14771">
            <v>0</v>
          </cell>
          <cell r="G14771">
            <v>0</v>
          </cell>
        </row>
        <row r="14772">
          <cell r="A14772" t="str">
            <v/>
          </cell>
          <cell r="B14772" t="str">
            <v/>
          </cell>
          <cell r="C14772">
            <v>0</v>
          </cell>
          <cell r="D14772" t="str">
            <v/>
          </cell>
          <cell r="E14772">
            <v>0</v>
          </cell>
          <cell r="F14772">
            <v>0</v>
          </cell>
          <cell r="G14772">
            <v>0</v>
          </cell>
        </row>
        <row r="14773">
          <cell r="A14773" t="str">
            <v/>
          </cell>
          <cell r="B14773" t="str">
            <v/>
          </cell>
          <cell r="C14773">
            <v>0</v>
          </cell>
          <cell r="D14773" t="str">
            <v/>
          </cell>
          <cell r="E14773">
            <v>0</v>
          </cell>
          <cell r="F14773">
            <v>0</v>
          </cell>
          <cell r="G14773">
            <v>0</v>
          </cell>
        </row>
        <row r="14774">
          <cell r="A14774" t="str">
            <v/>
          </cell>
          <cell r="B14774" t="str">
            <v/>
          </cell>
          <cell r="C14774">
            <v>0</v>
          </cell>
          <cell r="D14774" t="str">
            <v/>
          </cell>
          <cell r="E14774">
            <v>0</v>
          </cell>
          <cell r="F14774">
            <v>0</v>
          </cell>
          <cell r="G14774">
            <v>0</v>
          </cell>
        </row>
        <row r="14775">
          <cell r="A14775" t="str">
            <v/>
          </cell>
          <cell r="B14775" t="str">
            <v/>
          </cell>
          <cell r="C14775">
            <v>0</v>
          </cell>
          <cell r="D14775" t="str">
            <v/>
          </cell>
          <cell r="E14775">
            <v>0</v>
          </cell>
          <cell r="F14775">
            <v>0</v>
          </cell>
          <cell r="G14775">
            <v>0</v>
          </cell>
        </row>
        <row r="14776">
          <cell r="A14776">
            <v>0</v>
          </cell>
          <cell r="B14776">
            <v>0</v>
          </cell>
          <cell r="C14776">
            <v>0</v>
          </cell>
          <cell r="D14776">
            <v>0</v>
          </cell>
          <cell r="E14776">
            <v>0</v>
          </cell>
          <cell r="F14776" t="str">
            <v>Total A</v>
          </cell>
          <cell r="G14776">
            <v>0</v>
          </cell>
        </row>
        <row r="14777">
          <cell r="A14777">
            <v>0</v>
          </cell>
          <cell r="B14777">
            <v>0</v>
          </cell>
          <cell r="C14777" t="str">
            <v>B - MANO DE OBRA</v>
          </cell>
          <cell r="D14777">
            <v>0</v>
          </cell>
          <cell r="E14777">
            <v>0</v>
          </cell>
          <cell r="F14777">
            <v>0</v>
          </cell>
          <cell r="G14777">
            <v>0</v>
          </cell>
        </row>
        <row r="14778">
          <cell r="A14778" t="str">
            <v/>
          </cell>
          <cell r="B14778">
            <v>0</v>
          </cell>
          <cell r="C14778">
            <v>0</v>
          </cell>
          <cell r="D14778" t="str">
            <v/>
          </cell>
          <cell r="E14778">
            <v>0</v>
          </cell>
          <cell r="F14778">
            <v>0</v>
          </cell>
          <cell r="G14778">
            <v>0</v>
          </cell>
        </row>
        <row r="14779">
          <cell r="A14779" t="str">
            <v/>
          </cell>
          <cell r="B14779">
            <v>0</v>
          </cell>
          <cell r="C14779">
            <v>0</v>
          </cell>
          <cell r="D14779" t="str">
            <v/>
          </cell>
          <cell r="E14779">
            <v>0</v>
          </cell>
          <cell r="F14779">
            <v>0</v>
          </cell>
          <cell r="G14779">
            <v>0</v>
          </cell>
        </row>
        <row r="14780">
          <cell r="A14780" t="str">
            <v/>
          </cell>
          <cell r="B14780">
            <v>0</v>
          </cell>
          <cell r="C14780">
            <v>0</v>
          </cell>
          <cell r="D14780" t="str">
            <v/>
          </cell>
          <cell r="E14780">
            <v>0</v>
          </cell>
          <cell r="F14780">
            <v>0</v>
          </cell>
          <cell r="G14780">
            <v>0</v>
          </cell>
        </row>
        <row r="14781">
          <cell r="A14781" t="str">
            <v/>
          </cell>
          <cell r="B14781">
            <v>0</v>
          </cell>
          <cell r="C14781">
            <v>0</v>
          </cell>
          <cell r="D14781" t="str">
            <v/>
          </cell>
          <cell r="E14781">
            <v>0</v>
          </cell>
          <cell r="F14781">
            <v>0</v>
          </cell>
          <cell r="G14781">
            <v>0</v>
          </cell>
        </row>
        <row r="14782">
          <cell r="A14782" t="str">
            <v/>
          </cell>
          <cell r="B14782">
            <v>0</v>
          </cell>
          <cell r="C14782">
            <v>0</v>
          </cell>
          <cell r="D14782" t="str">
            <v/>
          </cell>
          <cell r="E14782">
            <v>0</v>
          </cell>
          <cell r="F14782">
            <v>0</v>
          </cell>
          <cell r="G14782">
            <v>0</v>
          </cell>
        </row>
        <row r="14783">
          <cell r="A14783" t="str">
            <v/>
          </cell>
          <cell r="B14783">
            <v>0</v>
          </cell>
          <cell r="C14783">
            <v>0</v>
          </cell>
          <cell r="D14783" t="str">
            <v/>
          </cell>
          <cell r="E14783">
            <v>0</v>
          </cell>
          <cell r="F14783">
            <v>0</v>
          </cell>
          <cell r="G14783">
            <v>0</v>
          </cell>
        </row>
        <row r="14784">
          <cell r="A14784" t="str">
            <v/>
          </cell>
          <cell r="B14784">
            <v>0</v>
          </cell>
          <cell r="C14784">
            <v>0</v>
          </cell>
          <cell r="D14784" t="str">
            <v/>
          </cell>
          <cell r="E14784">
            <v>0</v>
          </cell>
          <cell r="F14784">
            <v>0</v>
          </cell>
          <cell r="G14784">
            <v>0</v>
          </cell>
        </row>
        <row r="14785">
          <cell r="A14785" t="str">
            <v/>
          </cell>
          <cell r="B14785">
            <v>0</v>
          </cell>
          <cell r="C14785">
            <v>0</v>
          </cell>
          <cell r="D14785" t="str">
            <v/>
          </cell>
          <cell r="E14785">
            <v>0</v>
          </cell>
          <cell r="F14785">
            <v>0</v>
          </cell>
          <cell r="G14785">
            <v>0</v>
          </cell>
        </row>
        <row r="14786">
          <cell r="A14786">
            <v>0</v>
          </cell>
          <cell r="B14786">
            <v>0</v>
          </cell>
          <cell r="C14786">
            <v>0</v>
          </cell>
          <cell r="D14786">
            <v>0</v>
          </cell>
          <cell r="E14786">
            <v>0</v>
          </cell>
          <cell r="F14786" t="str">
            <v>Total B</v>
          </cell>
          <cell r="G14786">
            <v>0</v>
          </cell>
        </row>
        <row r="14787">
          <cell r="A14787">
            <v>0</v>
          </cell>
          <cell r="B14787">
            <v>0</v>
          </cell>
          <cell r="C14787" t="str">
            <v>C - EQUIPOS</v>
          </cell>
          <cell r="D14787">
            <v>0</v>
          </cell>
          <cell r="E14787">
            <v>0</v>
          </cell>
          <cell r="F14787">
            <v>0</v>
          </cell>
          <cell r="G14787">
            <v>0</v>
          </cell>
        </row>
        <row r="14788">
          <cell r="A14788" t="str">
            <v/>
          </cell>
          <cell r="B14788" t="str">
            <v/>
          </cell>
          <cell r="C14788">
            <v>0</v>
          </cell>
          <cell r="D14788" t="str">
            <v/>
          </cell>
          <cell r="E14788">
            <v>0</v>
          </cell>
          <cell r="F14788">
            <v>0</v>
          </cell>
          <cell r="G14788">
            <v>0</v>
          </cell>
        </row>
        <row r="14789">
          <cell r="A14789" t="str">
            <v/>
          </cell>
          <cell r="B14789" t="str">
            <v/>
          </cell>
          <cell r="C14789">
            <v>0</v>
          </cell>
          <cell r="D14789" t="str">
            <v/>
          </cell>
          <cell r="E14789">
            <v>0</v>
          </cell>
          <cell r="F14789">
            <v>0</v>
          </cell>
          <cell r="G14789">
            <v>0</v>
          </cell>
        </row>
        <row r="14790">
          <cell r="A14790" t="str">
            <v/>
          </cell>
          <cell r="B14790" t="str">
            <v/>
          </cell>
          <cell r="C14790">
            <v>0</v>
          </cell>
          <cell r="D14790" t="str">
            <v/>
          </cell>
          <cell r="E14790">
            <v>0</v>
          </cell>
          <cell r="F14790">
            <v>0</v>
          </cell>
          <cell r="G14790">
            <v>0</v>
          </cell>
        </row>
        <row r="14791">
          <cell r="A14791" t="str">
            <v/>
          </cell>
          <cell r="B14791" t="str">
            <v/>
          </cell>
          <cell r="C14791">
            <v>0</v>
          </cell>
          <cell r="D14791" t="str">
            <v/>
          </cell>
          <cell r="E14791">
            <v>0</v>
          </cell>
          <cell r="F14791">
            <v>0</v>
          </cell>
          <cell r="G14791">
            <v>0</v>
          </cell>
        </row>
        <row r="14792">
          <cell r="A14792" t="str">
            <v/>
          </cell>
          <cell r="B14792" t="str">
            <v/>
          </cell>
          <cell r="C14792">
            <v>0</v>
          </cell>
          <cell r="D14792" t="str">
            <v/>
          </cell>
          <cell r="E14792">
            <v>0</v>
          </cell>
          <cell r="F14792">
            <v>0</v>
          </cell>
          <cell r="G14792">
            <v>0</v>
          </cell>
        </row>
        <row r="14793">
          <cell r="A14793" t="str">
            <v/>
          </cell>
          <cell r="B14793" t="str">
            <v/>
          </cell>
          <cell r="C14793">
            <v>0</v>
          </cell>
          <cell r="D14793" t="str">
            <v/>
          </cell>
          <cell r="E14793">
            <v>0</v>
          </cell>
          <cell r="F14793">
            <v>0</v>
          </cell>
          <cell r="G14793">
            <v>0</v>
          </cell>
        </row>
        <row r="14794">
          <cell r="A14794" t="str">
            <v/>
          </cell>
          <cell r="B14794" t="str">
            <v/>
          </cell>
          <cell r="C14794">
            <v>0</v>
          </cell>
          <cell r="D14794" t="str">
            <v/>
          </cell>
          <cell r="E14794">
            <v>0</v>
          </cell>
          <cell r="F14794">
            <v>0</v>
          </cell>
          <cell r="G14794">
            <v>0</v>
          </cell>
        </row>
        <row r="14795">
          <cell r="A14795" t="str">
            <v/>
          </cell>
          <cell r="B14795" t="str">
            <v/>
          </cell>
          <cell r="C14795">
            <v>0</v>
          </cell>
          <cell r="D14795" t="str">
            <v/>
          </cell>
          <cell r="E14795">
            <v>0</v>
          </cell>
          <cell r="F14795">
            <v>0</v>
          </cell>
          <cell r="G14795">
            <v>0</v>
          </cell>
        </row>
        <row r="14796">
          <cell r="A14796" t="str">
            <v/>
          </cell>
          <cell r="B14796" t="str">
            <v/>
          </cell>
          <cell r="C14796">
            <v>0</v>
          </cell>
          <cell r="D14796" t="str">
            <v/>
          </cell>
          <cell r="E14796">
            <v>0</v>
          </cell>
          <cell r="F14796">
            <v>0</v>
          </cell>
          <cell r="G14796">
            <v>0</v>
          </cell>
        </row>
        <row r="14797">
          <cell r="A14797">
            <v>0</v>
          </cell>
          <cell r="B14797">
            <v>0</v>
          </cell>
          <cell r="C14797">
            <v>0</v>
          </cell>
          <cell r="D14797">
            <v>0</v>
          </cell>
          <cell r="E14797">
            <v>0</v>
          </cell>
          <cell r="F14797" t="str">
            <v>Total C</v>
          </cell>
          <cell r="G14797">
            <v>0</v>
          </cell>
        </row>
        <row r="14798">
          <cell r="A14798">
            <v>0</v>
          </cell>
          <cell r="B14798">
            <v>0</v>
          </cell>
          <cell r="C14798">
            <v>0</v>
          </cell>
          <cell r="D14798">
            <v>0</v>
          </cell>
          <cell r="E14798">
            <v>0</v>
          </cell>
          <cell r="F14798">
            <v>0</v>
          </cell>
          <cell r="G14798">
            <v>0</v>
          </cell>
        </row>
        <row r="14799">
          <cell r="A14799" t="str">
            <v/>
          </cell>
          <cell r="B14799" t="str">
            <v/>
          </cell>
          <cell r="C14799">
            <v>0</v>
          </cell>
          <cell r="D14799" t="str">
            <v>Costo  Neto</v>
          </cell>
          <cell r="E14799">
            <v>0</v>
          </cell>
          <cell r="F14799" t="str">
            <v>Total D=A+B+C</v>
          </cell>
          <cell r="G14799">
            <v>0</v>
          </cell>
        </row>
        <row r="14801">
          <cell r="A14801" t="str">
            <v>ANALISIS DE PRECIOS</v>
          </cell>
          <cell r="B14801">
            <v>0</v>
          </cell>
          <cell r="C14801">
            <v>0</v>
          </cell>
          <cell r="D14801">
            <v>0</v>
          </cell>
          <cell r="E14801">
            <v>0</v>
          </cell>
          <cell r="F14801">
            <v>0</v>
          </cell>
          <cell r="G14801">
            <v>0</v>
          </cell>
        </row>
        <row r="14802">
          <cell r="A14802" t="str">
            <v>COMITENTE:</v>
          </cell>
          <cell r="B14802" t="str">
            <v>DIRECCIÓN DE ARQUITECTURA</v>
          </cell>
          <cell r="C14802">
            <v>0</v>
          </cell>
          <cell r="D14802">
            <v>0</v>
          </cell>
          <cell r="E14802">
            <v>0</v>
          </cell>
          <cell r="F14802">
            <v>0</v>
          </cell>
          <cell r="G14802">
            <v>0</v>
          </cell>
        </row>
        <row r="14803">
          <cell r="A14803" t="str">
            <v>CONTRATISTA:</v>
          </cell>
          <cell r="B14803" t="str">
            <v>FUNCIONALES SIGOP</v>
          </cell>
          <cell r="C14803">
            <v>0</v>
          </cell>
          <cell r="D14803">
            <v>0</v>
          </cell>
          <cell r="E14803">
            <v>0</v>
          </cell>
          <cell r="F14803">
            <v>0</v>
          </cell>
          <cell r="G14803">
            <v>0</v>
          </cell>
        </row>
        <row r="14804">
          <cell r="A14804" t="str">
            <v>OBRA:</v>
          </cell>
          <cell r="B14804" t="str">
            <v>PRUEBA PLANILLA DE MEDICION</v>
          </cell>
          <cell r="C14804">
            <v>0</v>
          </cell>
          <cell r="D14804">
            <v>0</v>
          </cell>
          <cell r="E14804">
            <v>0</v>
          </cell>
          <cell r="F14804" t="str">
            <v>PRECIOS A:</v>
          </cell>
          <cell r="G14804">
            <v>0</v>
          </cell>
        </row>
        <row r="14805">
          <cell r="A14805" t="str">
            <v>UBICACIÓN:</v>
          </cell>
          <cell r="B14805" t="str">
            <v>CENTRO CIVICO</v>
          </cell>
          <cell r="C14805">
            <v>0</v>
          </cell>
          <cell r="D14805">
            <v>0</v>
          </cell>
          <cell r="E14805">
            <v>0</v>
          </cell>
          <cell r="F14805">
            <v>0</v>
          </cell>
          <cell r="G14805">
            <v>0</v>
          </cell>
        </row>
        <row r="14806">
          <cell r="A14806" t="str">
            <v>RUBRO:</v>
          </cell>
          <cell r="B14806" t="str">
            <v/>
          </cell>
          <cell r="C14806" t="str">
            <v/>
          </cell>
          <cell r="D14806">
            <v>0</v>
          </cell>
          <cell r="E14806">
            <v>0</v>
          </cell>
          <cell r="F14806">
            <v>0</v>
          </cell>
          <cell r="G14806">
            <v>0</v>
          </cell>
        </row>
        <row r="14807">
          <cell r="A14807" t="str">
            <v>ITEM:</v>
          </cell>
          <cell r="B14807" t="str">
            <v/>
          </cell>
          <cell r="C14807" t="str">
            <v/>
          </cell>
          <cell r="D14807">
            <v>0</v>
          </cell>
          <cell r="E14807">
            <v>0</v>
          </cell>
          <cell r="F14807" t="str">
            <v>UNIDAD:</v>
          </cell>
          <cell r="G14807" t="str">
            <v/>
          </cell>
        </row>
        <row r="14808">
          <cell r="A14808">
            <v>0</v>
          </cell>
          <cell r="B14808">
            <v>0</v>
          </cell>
          <cell r="C14808">
            <v>0</v>
          </cell>
          <cell r="D14808">
            <v>0</v>
          </cell>
          <cell r="E14808">
            <v>0</v>
          </cell>
          <cell r="F14808">
            <v>0</v>
          </cell>
          <cell r="G14808">
            <v>0</v>
          </cell>
        </row>
        <row r="14809">
          <cell r="A14809" t="str">
            <v>DATOS REDETERMINACION</v>
          </cell>
          <cell r="B14809">
            <v>0</v>
          </cell>
          <cell r="C14809" t="str">
            <v>DESIGNACION</v>
          </cell>
          <cell r="D14809" t="str">
            <v>U</v>
          </cell>
          <cell r="E14809" t="str">
            <v>Cantidad</v>
          </cell>
          <cell r="F14809" t="str">
            <v>$ Unitarios</v>
          </cell>
          <cell r="G14809" t="str">
            <v>$ Parcial</v>
          </cell>
        </row>
        <row r="14810">
          <cell r="A14810" t="str">
            <v>CÓDIGO</v>
          </cell>
          <cell r="B14810" t="str">
            <v>DESCRIPCIÓN</v>
          </cell>
          <cell r="C14810">
            <v>0</v>
          </cell>
          <cell r="D14810">
            <v>0</v>
          </cell>
          <cell r="E14810">
            <v>0</v>
          </cell>
          <cell r="F14810">
            <v>0</v>
          </cell>
          <cell r="G14810">
            <v>0</v>
          </cell>
        </row>
        <row r="14811">
          <cell r="A14811">
            <v>0</v>
          </cell>
          <cell r="B14811">
            <v>0</v>
          </cell>
          <cell r="C14811" t="str">
            <v>A - MATERIALES</v>
          </cell>
          <cell r="D14811">
            <v>0</v>
          </cell>
          <cell r="E14811">
            <v>0</v>
          </cell>
          <cell r="F14811">
            <v>0</v>
          </cell>
          <cell r="G14811">
            <v>0</v>
          </cell>
        </row>
        <row r="14812">
          <cell r="A14812" t="str">
            <v/>
          </cell>
          <cell r="B14812" t="str">
            <v/>
          </cell>
          <cell r="C14812">
            <v>0</v>
          </cell>
          <cell r="D14812" t="str">
            <v/>
          </cell>
          <cell r="E14812">
            <v>0</v>
          </cell>
          <cell r="F14812">
            <v>0</v>
          </cell>
          <cell r="G14812">
            <v>0</v>
          </cell>
        </row>
        <row r="14813">
          <cell r="A14813" t="str">
            <v/>
          </cell>
          <cell r="B14813" t="str">
            <v/>
          </cell>
          <cell r="C14813">
            <v>0</v>
          </cell>
          <cell r="D14813" t="str">
            <v/>
          </cell>
          <cell r="E14813">
            <v>0</v>
          </cell>
          <cell r="F14813">
            <v>0</v>
          </cell>
          <cell r="G14813">
            <v>0</v>
          </cell>
        </row>
        <row r="14814">
          <cell r="A14814" t="str">
            <v/>
          </cell>
          <cell r="B14814" t="str">
            <v/>
          </cell>
          <cell r="C14814">
            <v>0</v>
          </cell>
          <cell r="D14814" t="str">
            <v/>
          </cell>
          <cell r="E14814">
            <v>0</v>
          </cell>
          <cell r="F14814">
            <v>0</v>
          </cell>
          <cell r="G14814">
            <v>0</v>
          </cell>
        </row>
        <row r="14815">
          <cell r="A14815" t="str">
            <v/>
          </cell>
          <cell r="B14815" t="str">
            <v/>
          </cell>
          <cell r="C14815">
            <v>0</v>
          </cell>
          <cell r="D14815" t="str">
            <v/>
          </cell>
          <cell r="E14815">
            <v>0</v>
          </cell>
          <cell r="F14815">
            <v>0</v>
          </cell>
          <cell r="G14815">
            <v>0</v>
          </cell>
        </row>
        <row r="14816">
          <cell r="A14816" t="str">
            <v/>
          </cell>
          <cell r="B14816" t="str">
            <v/>
          </cell>
          <cell r="C14816">
            <v>0</v>
          </cell>
          <cell r="D14816" t="str">
            <v/>
          </cell>
          <cell r="E14816">
            <v>0</v>
          </cell>
          <cell r="F14816">
            <v>0</v>
          </cell>
          <cell r="G14816">
            <v>0</v>
          </cell>
        </row>
        <row r="14817">
          <cell r="A14817" t="str">
            <v/>
          </cell>
          <cell r="B14817" t="str">
            <v/>
          </cell>
          <cell r="C14817">
            <v>0</v>
          </cell>
          <cell r="D14817" t="str">
            <v/>
          </cell>
          <cell r="E14817">
            <v>0</v>
          </cell>
          <cell r="F14817">
            <v>0</v>
          </cell>
          <cell r="G14817">
            <v>0</v>
          </cell>
        </row>
        <row r="14818">
          <cell r="A14818" t="str">
            <v/>
          </cell>
          <cell r="B14818" t="str">
            <v/>
          </cell>
          <cell r="C14818">
            <v>0</v>
          </cell>
          <cell r="D14818" t="str">
            <v/>
          </cell>
          <cell r="E14818">
            <v>0</v>
          </cell>
          <cell r="F14818">
            <v>0</v>
          </cell>
          <cell r="G14818">
            <v>0</v>
          </cell>
        </row>
        <row r="14819">
          <cell r="A14819" t="str">
            <v/>
          </cell>
          <cell r="B14819" t="str">
            <v/>
          </cell>
          <cell r="C14819">
            <v>0</v>
          </cell>
          <cell r="D14819" t="str">
            <v/>
          </cell>
          <cell r="E14819">
            <v>0</v>
          </cell>
          <cell r="F14819">
            <v>0</v>
          </cell>
          <cell r="G14819">
            <v>0</v>
          </cell>
        </row>
        <row r="14820">
          <cell r="A14820" t="str">
            <v/>
          </cell>
          <cell r="B14820" t="str">
            <v/>
          </cell>
          <cell r="C14820">
            <v>0</v>
          </cell>
          <cell r="D14820" t="str">
            <v/>
          </cell>
          <cell r="E14820">
            <v>0</v>
          </cell>
          <cell r="F14820">
            <v>0</v>
          </cell>
          <cell r="G14820">
            <v>0</v>
          </cell>
        </row>
        <row r="14821">
          <cell r="A14821" t="str">
            <v/>
          </cell>
          <cell r="B14821" t="str">
            <v/>
          </cell>
          <cell r="C14821">
            <v>0</v>
          </cell>
          <cell r="D14821" t="str">
            <v/>
          </cell>
          <cell r="E14821">
            <v>0</v>
          </cell>
          <cell r="F14821">
            <v>0</v>
          </cell>
          <cell r="G14821">
            <v>0</v>
          </cell>
        </row>
        <row r="14822">
          <cell r="A14822" t="str">
            <v/>
          </cell>
          <cell r="B14822" t="str">
            <v/>
          </cell>
          <cell r="C14822">
            <v>0</v>
          </cell>
          <cell r="D14822" t="str">
            <v/>
          </cell>
          <cell r="E14822">
            <v>0</v>
          </cell>
          <cell r="F14822">
            <v>0</v>
          </cell>
          <cell r="G14822">
            <v>0</v>
          </cell>
        </row>
        <row r="14823">
          <cell r="A14823" t="str">
            <v/>
          </cell>
          <cell r="B14823" t="str">
            <v/>
          </cell>
          <cell r="C14823">
            <v>0</v>
          </cell>
          <cell r="D14823" t="str">
            <v/>
          </cell>
          <cell r="E14823">
            <v>0</v>
          </cell>
          <cell r="F14823">
            <v>0</v>
          </cell>
          <cell r="G14823">
            <v>0</v>
          </cell>
        </row>
        <row r="14824">
          <cell r="A14824" t="str">
            <v/>
          </cell>
          <cell r="B14824" t="str">
            <v/>
          </cell>
          <cell r="C14824">
            <v>0</v>
          </cell>
          <cell r="D14824" t="str">
            <v/>
          </cell>
          <cell r="E14824">
            <v>0</v>
          </cell>
          <cell r="F14824">
            <v>0</v>
          </cell>
          <cell r="G14824">
            <v>0</v>
          </cell>
        </row>
        <row r="14825">
          <cell r="A14825" t="str">
            <v/>
          </cell>
          <cell r="B14825" t="str">
            <v/>
          </cell>
          <cell r="C14825">
            <v>0</v>
          </cell>
          <cell r="D14825" t="str">
            <v/>
          </cell>
          <cell r="E14825">
            <v>0</v>
          </cell>
          <cell r="F14825">
            <v>0</v>
          </cell>
          <cell r="G14825">
            <v>0</v>
          </cell>
        </row>
        <row r="14826">
          <cell r="A14826">
            <v>0</v>
          </cell>
          <cell r="B14826">
            <v>0</v>
          </cell>
          <cell r="C14826">
            <v>0</v>
          </cell>
          <cell r="D14826">
            <v>0</v>
          </cell>
          <cell r="E14826">
            <v>0</v>
          </cell>
          <cell r="F14826" t="str">
            <v>Total A</v>
          </cell>
          <cell r="G14826">
            <v>0</v>
          </cell>
        </row>
        <row r="14827">
          <cell r="A14827">
            <v>0</v>
          </cell>
          <cell r="B14827">
            <v>0</v>
          </cell>
          <cell r="C14827" t="str">
            <v>B - MANO DE OBRA</v>
          </cell>
          <cell r="D14827">
            <v>0</v>
          </cell>
          <cell r="E14827">
            <v>0</v>
          </cell>
          <cell r="F14827">
            <v>0</v>
          </cell>
          <cell r="G14827">
            <v>0</v>
          </cell>
        </row>
        <row r="14828">
          <cell r="A14828" t="str">
            <v/>
          </cell>
          <cell r="B14828">
            <v>0</v>
          </cell>
          <cell r="C14828">
            <v>0</v>
          </cell>
          <cell r="D14828" t="str">
            <v/>
          </cell>
          <cell r="E14828">
            <v>0</v>
          </cell>
          <cell r="F14828">
            <v>0</v>
          </cell>
          <cell r="G14828">
            <v>0</v>
          </cell>
        </row>
        <row r="14829">
          <cell r="A14829" t="str">
            <v/>
          </cell>
          <cell r="B14829">
            <v>0</v>
          </cell>
          <cell r="C14829">
            <v>0</v>
          </cell>
          <cell r="D14829" t="str">
            <v/>
          </cell>
          <cell r="E14829">
            <v>0</v>
          </cell>
          <cell r="F14829">
            <v>0</v>
          </cell>
          <cell r="G14829">
            <v>0</v>
          </cell>
        </row>
        <row r="14830">
          <cell r="A14830" t="str">
            <v/>
          </cell>
          <cell r="B14830">
            <v>0</v>
          </cell>
          <cell r="C14830">
            <v>0</v>
          </cell>
          <cell r="D14830" t="str">
            <v/>
          </cell>
          <cell r="E14830">
            <v>0</v>
          </cell>
          <cell r="F14830">
            <v>0</v>
          </cell>
          <cell r="G14830">
            <v>0</v>
          </cell>
        </row>
        <row r="14831">
          <cell r="A14831" t="str">
            <v/>
          </cell>
          <cell r="B14831">
            <v>0</v>
          </cell>
          <cell r="C14831">
            <v>0</v>
          </cell>
          <cell r="D14831" t="str">
            <v/>
          </cell>
          <cell r="E14831">
            <v>0</v>
          </cell>
          <cell r="F14831">
            <v>0</v>
          </cell>
          <cell r="G14831">
            <v>0</v>
          </cell>
        </row>
        <row r="14832">
          <cell r="A14832" t="str">
            <v/>
          </cell>
          <cell r="B14832">
            <v>0</v>
          </cell>
          <cell r="C14832">
            <v>0</v>
          </cell>
          <cell r="D14832" t="str">
            <v/>
          </cell>
          <cell r="E14832">
            <v>0</v>
          </cell>
          <cell r="F14832">
            <v>0</v>
          </cell>
          <cell r="G14832">
            <v>0</v>
          </cell>
        </row>
        <row r="14833">
          <cell r="A14833" t="str">
            <v/>
          </cell>
          <cell r="B14833">
            <v>0</v>
          </cell>
          <cell r="C14833">
            <v>0</v>
          </cell>
          <cell r="D14833" t="str">
            <v/>
          </cell>
          <cell r="E14833">
            <v>0</v>
          </cell>
          <cell r="F14833">
            <v>0</v>
          </cell>
          <cell r="G14833">
            <v>0</v>
          </cell>
        </row>
        <row r="14834">
          <cell r="A14834" t="str">
            <v/>
          </cell>
          <cell r="B14834">
            <v>0</v>
          </cell>
          <cell r="C14834">
            <v>0</v>
          </cell>
          <cell r="D14834" t="str">
            <v/>
          </cell>
          <cell r="E14834">
            <v>0</v>
          </cell>
          <cell r="F14834">
            <v>0</v>
          </cell>
          <cell r="G14834">
            <v>0</v>
          </cell>
        </row>
        <row r="14835">
          <cell r="A14835" t="str">
            <v/>
          </cell>
          <cell r="B14835">
            <v>0</v>
          </cell>
          <cell r="C14835">
            <v>0</v>
          </cell>
          <cell r="D14835" t="str">
            <v/>
          </cell>
          <cell r="E14835">
            <v>0</v>
          </cell>
          <cell r="F14835">
            <v>0</v>
          </cell>
          <cell r="G14835">
            <v>0</v>
          </cell>
        </row>
        <row r="14836">
          <cell r="A14836">
            <v>0</v>
          </cell>
          <cell r="B14836">
            <v>0</v>
          </cell>
          <cell r="C14836">
            <v>0</v>
          </cell>
          <cell r="D14836">
            <v>0</v>
          </cell>
          <cell r="E14836">
            <v>0</v>
          </cell>
          <cell r="F14836" t="str">
            <v>Total B</v>
          </cell>
          <cell r="G14836">
            <v>0</v>
          </cell>
        </row>
        <row r="14837">
          <cell r="A14837">
            <v>0</v>
          </cell>
          <cell r="B14837">
            <v>0</v>
          </cell>
          <cell r="C14837" t="str">
            <v>C - EQUIPOS</v>
          </cell>
          <cell r="D14837">
            <v>0</v>
          </cell>
          <cell r="E14837">
            <v>0</v>
          </cell>
          <cell r="F14837">
            <v>0</v>
          </cell>
          <cell r="G14837">
            <v>0</v>
          </cell>
        </row>
        <row r="14838">
          <cell r="A14838" t="str">
            <v/>
          </cell>
          <cell r="B14838" t="str">
            <v/>
          </cell>
          <cell r="C14838">
            <v>0</v>
          </cell>
          <cell r="D14838" t="str">
            <v/>
          </cell>
          <cell r="E14838">
            <v>0</v>
          </cell>
          <cell r="F14838">
            <v>0</v>
          </cell>
          <cell r="G14838">
            <v>0</v>
          </cell>
        </row>
        <row r="14839">
          <cell r="A14839" t="str">
            <v/>
          </cell>
          <cell r="B14839" t="str">
            <v/>
          </cell>
          <cell r="C14839">
            <v>0</v>
          </cell>
          <cell r="D14839" t="str">
            <v/>
          </cell>
          <cell r="E14839">
            <v>0</v>
          </cell>
          <cell r="F14839">
            <v>0</v>
          </cell>
          <cell r="G14839">
            <v>0</v>
          </cell>
        </row>
        <row r="14840">
          <cell r="A14840" t="str">
            <v/>
          </cell>
          <cell r="B14840" t="str">
            <v/>
          </cell>
          <cell r="C14840">
            <v>0</v>
          </cell>
          <cell r="D14840" t="str">
            <v/>
          </cell>
          <cell r="E14840">
            <v>0</v>
          </cell>
          <cell r="F14840">
            <v>0</v>
          </cell>
          <cell r="G14840">
            <v>0</v>
          </cell>
        </row>
        <row r="14841">
          <cell r="A14841" t="str">
            <v/>
          </cell>
          <cell r="B14841" t="str">
            <v/>
          </cell>
          <cell r="C14841">
            <v>0</v>
          </cell>
          <cell r="D14841" t="str">
            <v/>
          </cell>
          <cell r="E14841">
            <v>0</v>
          </cell>
          <cell r="F14841">
            <v>0</v>
          </cell>
          <cell r="G14841">
            <v>0</v>
          </cell>
        </row>
        <row r="14842">
          <cell r="A14842" t="str">
            <v/>
          </cell>
          <cell r="B14842" t="str">
            <v/>
          </cell>
          <cell r="C14842">
            <v>0</v>
          </cell>
          <cell r="D14842" t="str">
            <v/>
          </cell>
          <cell r="E14842">
            <v>0</v>
          </cell>
          <cell r="F14842">
            <v>0</v>
          </cell>
          <cell r="G14842">
            <v>0</v>
          </cell>
        </row>
        <row r="14843">
          <cell r="A14843" t="str">
            <v/>
          </cell>
          <cell r="B14843" t="str">
            <v/>
          </cell>
          <cell r="C14843">
            <v>0</v>
          </cell>
          <cell r="D14843" t="str">
            <v/>
          </cell>
          <cell r="E14843">
            <v>0</v>
          </cell>
          <cell r="F14843">
            <v>0</v>
          </cell>
          <cell r="G14843">
            <v>0</v>
          </cell>
        </row>
        <row r="14844">
          <cell r="A14844" t="str">
            <v/>
          </cell>
          <cell r="B14844" t="str">
            <v/>
          </cell>
          <cell r="C14844">
            <v>0</v>
          </cell>
          <cell r="D14844" t="str">
            <v/>
          </cell>
          <cell r="E14844">
            <v>0</v>
          </cell>
          <cell r="F14844">
            <v>0</v>
          </cell>
          <cell r="G14844">
            <v>0</v>
          </cell>
        </row>
        <row r="14845">
          <cell r="A14845" t="str">
            <v/>
          </cell>
          <cell r="B14845" t="str">
            <v/>
          </cell>
          <cell r="C14845">
            <v>0</v>
          </cell>
          <cell r="D14845" t="str">
            <v/>
          </cell>
          <cell r="E14845">
            <v>0</v>
          </cell>
          <cell r="F14845">
            <v>0</v>
          </cell>
          <cell r="G14845">
            <v>0</v>
          </cell>
        </row>
        <row r="14846">
          <cell r="A14846" t="str">
            <v/>
          </cell>
          <cell r="B14846" t="str">
            <v/>
          </cell>
          <cell r="C14846">
            <v>0</v>
          </cell>
          <cell r="D14846" t="str">
            <v/>
          </cell>
          <cell r="E14846">
            <v>0</v>
          </cell>
          <cell r="F14846">
            <v>0</v>
          </cell>
          <cell r="G14846">
            <v>0</v>
          </cell>
        </row>
        <row r="14847">
          <cell r="A14847">
            <v>0</v>
          </cell>
          <cell r="B14847">
            <v>0</v>
          </cell>
          <cell r="C14847">
            <v>0</v>
          </cell>
          <cell r="D14847">
            <v>0</v>
          </cell>
          <cell r="E14847">
            <v>0</v>
          </cell>
          <cell r="F14847" t="str">
            <v>Total C</v>
          </cell>
          <cell r="G14847">
            <v>0</v>
          </cell>
        </row>
        <row r="14848">
          <cell r="A14848">
            <v>0</v>
          </cell>
          <cell r="B14848">
            <v>0</v>
          </cell>
          <cell r="C14848">
            <v>0</v>
          </cell>
          <cell r="D14848">
            <v>0</v>
          </cell>
          <cell r="E14848">
            <v>0</v>
          </cell>
          <cell r="F14848">
            <v>0</v>
          </cell>
          <cell r="G14848">
            <v>0</v>
          </cell>
        </row>
        <row r="14849">
          <cell r="A14849" t="str">
            <v/>
          </cell>
          <cell r="B14849" t="str">
            <v/>
          </cell>
          <cell r="C14849">
            <v>0</v>
          </cell>
          <cell r="D14849" t="str">
            <v>Costo  Neto</v>
          </cell>
          <cell r="E14849">
            <v>0</v>
          </cell>
          <cell r="F14849" t="str">
            <v>Total D=A+B+C</v>
          </cell>
          <cell r="G14849">
            <v>0</v>
          </cell>
        </row>
        <row r="14851">
          <cell r="A14851" t="str">
            <v>ANALISIS DE PRECIOS</v>
          </cell>
          <cell r="B14851">
            <v>0</v>
          </cell>
          <cell r="C14851">
            <v>0</v>
          </cell>
          <cell r="D14851">
            <v>0</v>
          </cell>
          <cell r="E14851">
            <v>0</v>
          </cell>
          <cell r="F14851">
            <v>0</v>
          </cell>
          <cell r="G14851">
            <v>0</v>
          </cell>
        </row>
        <row r="14852">
          <cell r="A14852" t="str">
            <v>COMITENTE:</v>
          </cell>
          <cell r="B14852" t="str">
            <v>DIRECCIÓN DE ARQUITECTURA</v>
          </cell>
          <cell r="C14852">
            <v>0</v>
          </cell>
          <cell r="D14852">
            <v>0</v>
          </cell>
          <cell r="E14852">
            <v>0</v>
          </cell>
          <cell r="F14852">
            <v>0</v>
          </cell>
          <cell r="G14852">
            <v>0</v>
          </cell>
        </row>
        <row r="14853">
          <cell r="A14853" t="str">
            <v>CONTRATISTA:</v>
          </cell>
          <cell r="B14853" t="str">
            <v>FUNCIONALES SIGOP</v>
          </cell>
          <cell r="C14853">
            <v>0</v>
          </cell>
          <cell r="D14853">
            <v>0</v>
          </cell>
          <cell r="E14853">
            <v>0</v>
          </cell>
          <cell r="F14853">
            <v>0</v>
          </cell>
          <cell r="G14853">
            <v>0</v>
          </cell>
        </row>
        <row r="14854">
          <cell r="A14854" t="str">
            <v>OBRA:</v>
          </cell>
          <cell r="B14854" t="str">
            <v>PRUEBA PLANILLA DE MEDICION</v>
          </cell>
          <cell r="C14854">
            <v>0</v>
          </cell>
          <cell r="D14854">
            <v>0</v>
          </cell>
          <cell r="E14854">
            <v>0</v>
          </cell>
          <cell r="F14854" t="str">
            <v>PRECIOS A:</v>
          </cell>
          <cell r="G14854">
            <v>0</v>
          </cell>
        </row>
        <row r="14855">
          <cell r="A14855" t="str">
            <v>UBICACIÓN:</v>
          </cell>
          <cell r="B14855" t="str">
            <v>CENTRO CIVICO</v>
          </cell>
          <cell r="C14855">
            <v>0</v>
          </cell>
          <cell r="D14855">
            <v>0</v>
          </cell>
          <cell r="E14855">
            <v>0</v>
          </cell>
          <cell r="F14855">
            <v>0</v>
          </cell>
          <cell r="G14855">
            <v>0</v>
          </cell>
        </row>
        <row r="14856">
          <cell r="A14856" t="str">
            <v>RUBRO:</v>
          </cell>
          <cell r="B14856" t="str">
            <v/>
          </cell>
          <cell r="C14856" t="str">
            <v/>
          </cell>
          <cell r="D14856">
            <v>0</v>
          </cell>
          <cell r="E14856">
            <v>0</v>
          </cell>
          <cell r="F14856">
            <v>0</v>
          </cell>
          <cell r="G14856">
            <v>0</v>
          </cell>
        </row>
        <row r="14857">
          <cell r="A14857" t="str">
            <v>ITEM:</v>
          </cell>
          <cell r="B14857" t="str">
            <v/>
          </cell>
          <cell r="C14857" t="str">
            <v/>
          </cell>
          <cell r="D14857">
            <v>0</v>
          </cell>
          <cell r="E14857">
            <v>0</v>
          </cell>
          <cell r="F14857" t="str">
            <v>UNIDAD:</v>
          </cell>
          <cell r="G14857" t="str">
            <v/>
          </cell>
        </row>
        <row r="14858">
          <cell r="A14858">
            <v>0</v>
          </cell>
          <cell r="B14858">
            <v>0</v>
          </cell>
          <cell r="C14858">
            <v>0</v>
          </cell>
          <cell r="D14858">
            <v>0</v>
          </cell>
          <cell r="E14858">
            <v>0</v>
          </cell>
          <cell r="F14858">
            <v>0</v>
          </cell>
          <cell r="G14858">
            <v>0</v>
          </cell>
        </row>
        <row r="14859">
          <cell r="A14859" t="str">
            <v>DATOS REDETERMINACION</v>
          </cell>
          <cell r="B14859">
            <v>0</v>
          </cell>
          <cell r="C14859" t="str">
            <v>DESIGNACION</v>
          </cell>
          <cell r="D14859" t="str">
            <v>U</v>
          </cell>
          <cell r="E14859" t="str">
            <v>Cantidad</v>
          </cell>
          <cell r="F14859" t="str">
            <v>$ Unitarios</v>
          </cell>
          <cell r="G14859" t="str">
            <v>$ Parcial</v>
          </cell>
        </row>
        <row r="14860">
          <cell r="A14860" t="str">
            <v>CÓDIGO</v>
          </cell>
          <cell r="B14860" t="str">
            <v>DESCRIPCIÓN</v>
          </cell>
          <cell r="C14860">
            <v>0</v>
          </cell>
          <cell r="D14860">
            <v>0</v>
          </cell>
          <cell r="E14860">
            <v>0</v>
          </cell>
          <cell r="F14860">
            <v>0</v>
          </cell>
          <cell r="G14860">
            <v>0</v>
          </cell>
        </row>
        <row r="14861">
          <cell r="A14861">
            <v>0</v>
          </cell>
          <cell r="B14861">
            <v>0</v>
          </cell>
          <cell r="C14861" t="str">
            <v>A - MATERIALES</v>
          </cell>
          <cell r="D14861">
            <v>0</v>
          </cell>
          <cell r="E14861">
            <v>0</v>
          </cell>
          <cell r="F14861">
            <v>0</v>
          </cell>
          <cell r="G14861">
            <v>0</v>
          </cell>
        </row>
        <row r="14862">
          <cell r="A14862" t="str">
            <v/>
          </cell>
          <cell r="B14862" t="str">
            <v/>
          </cell>
          <cell r="C14862">
            <v>0</v>
          </cell>
          <cell r="D14862" t="str">
            <v/>
          </cell>
          <cell r="E14862">
            <v>0</v>
          </cell>
          <cell r="F14862">
            <v>0</v>
          </cell>
          <cell r="G14862">
            <v>0</v>
          </cell>
        </row>
        <row r="14863">
          <cell r="A14863" t="str">
            <v/>
          </cell>
          <cell r="B14863" t="str">
            <v/>
          </cell>
          <cell r="C14863">
            <v>0</v>
          </cell>
          <cell r="D14863" t="str">
            <v/>
          </cell>
          <cell r="E14863">
            <v>0</v>
          </cell>
          <cell r="F14863">
            <v>0</v>
          </cell>
          <cell r="G14863">
            <v>0</v>
          </cell>
        </row>
        <row r="14864">
          <cell r="A14864" t="str">
            <v/>
          </cell>
          <cell r="B14864" t="str">
            <v/>
          </cell>
          <cell r="C14864">
            <v>0</v>
          </cell>
          <cell r="D14864" t="str">
            <v/>
          </cell>
          <cell r="E14864">
            <v>0</v>
          </cell>
          <cell r="F14864">
            <v>0</v>
          </cell>
          <cell r="G14864">
            <v>0</v>
          </cell>
        </row>
        <row r="14865">
          <cell r="A14865" t="str">
            <v/>
          </cell>
          <cell r="B14865" t="str">
            <v/>
          </cell>
          <cell r="C14865">
            <v>0</v>
          </cell>
          <cell r="D14865" t="str">
            <v/>
          </cell>
          <cell r="E14865">
            <v>0</v>
          </cell>
          <cell r="F14865">
            <v>0</v>
          </cell>
          <cell r="G14865">
            <v>0</v>
          </cell>
        </row>
        <row r="14866">
          <cell r="A14866" t="str">
            <v/>
          </cell>
          <cell r="B14866" t="str">
            <v/>
          </cell>
          <cell r="C14866">
            <v>0</v>
          </cell>
          <cell r="D14866" t="str">
            <v/>
          </cell>
          <cell r="E14866">
            <v>0</v>
          </cell>
          <cell r="F14866">
            <v>0</v>
          </cell>
          <cell r="G14866">
            <v>0</v>
          </cell>
        </row>
        <row r="14867">
          <cell r="A14867" t="str">
            <v/>
          </cell>
          <cell r="B14867" t="str">
            <v/>
          </cell>
          <cell r="C14867">
            <v>0</v>
          </cell>
          <cell r="D14867" t="str">
            <v/>
          </cell>
          <cell r="E14867">
            <v>0</v>
          </cell>
          <cell r="F14867">
            <v>0</v>
          </cell>
          <cell r="G14867">
            <v>0</v>
          </cell>
        </row>
        <row r="14868">
          <cell r="A14868" t="str">
            <v/>
          </cell>
          <cell r="B14868" t="str">
            <v/>
          </cell>
          <cell r="C14868">
            <v>0</v>
          </cell>
          <cell r="D14868" t="str">
            <v/>
          </cell>
          <cell r="E14868">
            <v>0</v>
          </cell>
          <cell r="F14868">
            <v>0</v>
          </cell>
          <cell r="G14868">
            <v>0</v>
          </cell>
        </row>
        <row r="14869">
          <cell r="A14869" t="str">
            <v/>
          </cell>
          <cell r="B14869" t="str">
            <v/>
          </cell>
          <cell r="C14869">
            <v>0</v>
          </cell>
          <cell r="D14869" t="str">
            <v/>
          </cell>
          <cell r="E14869">
            <v>0</v>
          </cell>
          <cell r="F14869">
            <v>0</v>
          </cell>
          <cell r="G14869">
            <v>0</v>
          </cell>
        </row>
        <row r="14870">
          <cell r="A14870" t="str">
            <v/>
          </cell>
          <cell r="B14870" t="str">
            <v/>
          </cell>
          <cell r="C14870">
            <v>0</v>
          </cell>
          <cell r="D14870" t="str">
            <v/>
          </cell>
          <cell r="E14870">
            <v>0</v>
          </cell>
          <cell r="F14870">
            <v>0</v>
          </cell>
          <cell r="G14870">
            <v>0</v>
          </cell>
        </row>
        <row r="14871">
          <cell r="A14871" t="str">
            <v/>
          </cell>
          <cell r="B14871" t="str">
            <v/>
          </cell>
          <cell r="C14871">
            <v>0</v>
          </cell>
          <cell r="D14871" t="str">
            <v/>
          </cell>
          <cell r="E14871">
            <v>0</v>
          </cell>
          <cell r="F14871">
            <v>0</v>
          </cell>
          <cell r="G14871">
            <v>0</v>
          </cell>
        </row>
        <row r="14872">
          <cell r="A14872" t="str">
            <v/>
          </cell>
          <cell r="B14872" t="str">
            <v/>
          </cell>
          <cell r="C14872">
            <v>0</v>
          </cell>
          <cell r="D14872" t="str">
            <v/>
          </cell>
          <cell r="E14872">
            <v>0</v>
          </cell>
          <cell r="F14872">
            <v>0</v>
          </cell>
          <cell r="G14872">
            <v>0</v>
          </cell>
        </row>
        <row r="14873">
          <cell r="A14873" t="str">
            <v/>
          </cell>
          <cell r="B14873" t="str">
            <v/>
          </cell>
          <cell r="C14873">
            <v>0</v>
          </cell>
          <cell r="D14873" t="str">
            <v/>
          </cell>
          <cell r="E14873">
            <v>0</v>
          </cell>
          <cell r="F14873">
            <v>0</v>
          </cell>
          <cell r="G14873">
            <v>0</v>
          </cell>
        </row>
        <row r="14874">
          <cell r="A14874" t="str">
            <v/>
          </cell>
          <cell r="B14874" t="str">
            <v/>
          </cell>
          <cell r="C14874">
            <v>0</v>
          </cell>
          <cell r="D14874" t="str">
            <v/>
          </cell>
          <cell r="E14874">
            <v>0</v>
          </cell>
          <cell r="F14874">
            <v>0</v>
          </cell>
          <cell r="G14874">
            <v>0</v>
          </cell>
        </row>
        <row r="14875">
          <cell r="A14875" t="str">
            <v/>
          </cell>
          <cell r="B14875" t="str">
            <v/>
          </cell>
          <cell r="C14875">
            <v>0</v>
          </cell>
          <cell r="D14875" t="str">
            <v/>
          </cell>
          <cell r="E14875">
            <v>0</v>
          </cell>
          <cell r="F14875">
            <v>0</v>
          </cell>
          <cell r="G14875">
            <v>0</v>
          </cell>
        </row>
        <row r="14876">
          <cell r="A14876">
            <v>0</v>
          </cell>
          <cell r="B14876">
            <v>0</v>
          </cell>
          <cell r="C14876">
            <v>0</v>
          </cell>
          <cell r="D14876">
            <v>0</v>
          </cell>
          <cell r="E14876">
            <v>0</v>
          </cell>
          <cell r="F14876" t="str">
            <v>Total A</v>
          </cell>
          <cell r="G14876">
            <v>0</v>
          </cell>
        </row>
        <row r="14877">
          <cell r="A14877">
            <v>0</v>
          </cell>
          <cell r="B14877">
            <v>0</v>
          </cell>
          <cell r="C14877" t="str">
            <v>B - MANO DE OBRA</v>
          </cell>
          <cell r="D14877">
            <v>0</v>
          </cell>
          <cell r="E14877">
            <v>0</v>
          </cell>
          <cell r="F14877">
            <v>0</v>
          </cell>
          <cell r="G14877">
            <v>0</v>
          </cell>
        </row>
        <row r="14878">
          <cell r="A14878" t="str">
            <v/>
          </cell>
          <cell r="B14878">
            <v>0</v>
          </cell>
          <cell r="C14878">
            <v>0</v>
          </cell>
          <cell r="D14878" t="str">
            <v/>
          </cell>
          <cell r="E14878">
            <v>0</v>
          </cell>
          <cell r="F14878">
            <v>0</v>
          </cell>
          <cell r="G14878">
            <v>0</v>
          </cell>
        </row>
        <row r="14879">
          <cell r="A14879" t="str">
            <v/>
          </cell>
          <cell r="B14879">
            <v>0</v>
          </cell>
          <cell r="C14879">
            <v>0</v>
          </cell>
          <cell r="D14879" t="str">
            <v/>
          </cell>
          <cell r="E14879">
            <v>0</v>
          </cell>
          <cell r="F14879">
            <v>0</v>
          </cell>
          <cell r="G14879">
            <v>0</v>
          </cell>
        </row>
        <row r="14880">
          <cell r="A14880" t="str">
            <v/>
          </cell>
          <cell r="B14880">
            <v>0</v>
          </cell>
          <cell r="C14880">
            <v>0</v>
          </cell>
          <cell r="D14880" t="str">
            <v/>
          </cell>
          <cell r="E14880">
            <v>0</v>
          </cell>
          <cell r="F14880">
            <v>0</v>
          </cell>
          <cell r="G14880">
            <v>0</v>
          </cell>
        </row>
        <row r="14881">
          <cell r="A14881" t="str">
            <v/>
          </cell>
          <cell r="B14881">
            <v>0</v>
          </cell>
          <cell r="C14881">
            <v>0</v>
          </cell>
          <cell r="D14881" t="str">
            <v/>
          </cell>
          <cell r="E14881">
            <v>0</v>
          </cell>
          <cell r="F14881">
            <v>0</v>
          </cell>
          <cell r="G14881">
            <v>0</v>
          </cell>
        </row>
        <row r="14882">
          <cell r="A14882" t="str">
            <v/>
          </cell>
          <cell r="B14882">
            <v>0</v>
          </cell>
          <cell r="C14882">
            <v>0</v>
          </cell>
          <cell r="D14882" t="str">
            <v/>
          </cell>
          <cell r="E14882">
            <v>0</v>
          </cell>
          <cell r="F14882">
            <v>0</v>
          </cell>
          <cell r="G14882">
            <v>0</v>
          </cell>
        </row>
        <row r="14883">
          <cell r="A14883" t="str">
            <v/>
          </cell>
          <cell r="B14883">
            <v>0</v>
          </cell>
          <cell r="C14883">
            <v>0</v>
          </cell>
          <cell r="D14883" t="str">
            <v/>
          </cell>
          <cell r="E14883">
            <v>0</v>
          </cell>
          <cell r="F14883">
            <v>0</v>
          </cell>
          <cell r="G14883">
            <v>0</v>
          </cell>
        </row>
        <row r="14884">
          <cell r="A14884" t="str">
            <v/>
          </cell>
          <cell r="B14884">
            <v>0</v>
          </cell>
          <cell r="C14884">
            <v>0</v>
          </cell>
          <cell r="D14884" t="str">
            <v/>
          </cell>
          <cell r="E14884">
            <v>0</v>
          </cell>
          <cell r="F14884">
            <v>0</v>
          </cell>
          <cell r="G14884">
            <v>0</v>
          </cell>
        </row>
        <row r="14885">
          <cell r="A14885" t="str">
            <v/>
          </cell>
          <cell r="B14885">
            <v>0</v>
          </cell>
          <cell r="C14885">
            <v>0</v>
          </cell>
          <cell r="D14885" t="str">
            <v/>
          </cell>
          <cell r="E14885">
            <v>0</v>
          </cell>
          <cell r="F14885">
            <v>0</v>
          </cell>
          <cell r="G14885">
            <v>0</v>
          </cell>
        </row>
        <row r="14886">
          <cell r="A14886">
            <v>0</v>
          </cell>
          <cell r="B14886">
            <v>0</v>
          </cell>
          <cell r="C14886">
            <v>0</v>
          </cell>
          <cell r="D14886">
            <v>0</v>
          </cell>
          <cell r="E14886">
            <v>0</v>
          </cell>
          <cell r="F14886" t="str">
            <v>Total B</v>
          </cell>
          <cell r="G14886">
            <v>0</v>
          </cell>
        </row>
        <row r="14887">
          <cell r="A14887">
            <v>0</v>
          </cell>
          <cell r="B14887">
            <v>0</v>
          </cell>
          <cell r="C14887" t="str">
            <v>C - EQUIPOS</v>
          </cell>
          <cell r="D14887">
            <v>0</v>
          </cell>
          <cell r="E14887">
            <v>0</v>
          </cell>
          <cell r="F14887">
            <v>0</v>
          </cell>
          <cell r="G14887">
            <v>0</v>
          </cell>
        </row>
        <row r="14888">
          <cell r="A14888" t="str">
            <v/>
          </cell>
          <cell r="B14888" t="str">
            <v/>
          </cell>
          <cell r="C14888">
            <v>0</v>
          </cell>
          <cell r="D14888" t="str">
            <v/>
          </cell>
          <cell r="E14888">
            <v>0</v>
          </cell>
          <cell r="F14888">
            <v>0</v>
          </cell>
          <cell r="G14888">
            <v>0</v>
          </cell>
        </row>
        <row r="14889">
          <cell r="A14889" t="str">
            <v/>
          </cell>
          <cell r="B14889" t="str">
            <v/>
          </cell>
          <cell r="C14889">
            <v>0</v>
          </cell>
          <cell r="D14889" t="str">
            <v/>
          </cell>
          <cell r="E14889">
            <v>0</v>
          </cell>
          <cell r="F14889">
            <v>0</v>
          </cell>
          <cell r="G14889">
            <v>0</v>
          </cell>
        </row>
        <row r="14890">
          <cell r="A14890" t="str">
            <v/>
          </cell>
          <cell r="B14890" t="str">
            <v/>
          </cell>
          <cell r="C14890">
            <v>0</v>
          </cell>
          <cell r="D14890" t="str">
            <v/>
          </cell>
          <cell r="E14890">
            <v>0</v>
          </cell>
          <cell r="F14890">
            <v>0</v>
          </cell>
          <cell r="G14890">
            <v>0</v>
          </cell>
        </row>
        <row r="14891">
          <cell r="A14891" t="str">
            <v/>
          </cell>
          <cell r="B14891" t="str">
            <v/>
          </cell>
          <cell r="C14891">
            <v>0</v>
          </cell>
          <cell r="D14891" t="str">
            <v/>
          </cell>
          <cell r="E14891">
            <v>0</v>
          </cell>
          <cell r="F14891">
            <v>0</v>
          </cell>
          <cell r="G14891">
            <v>0</v>
          </cell>
        </row>
        <row r="14892">
          <cell r="A14892" t="str">
            <v/>
          </cell>
          <cell r="B14892" t="str">
            <v/>
          </cell>
          <cell r="C14892">
            <v>0</v>
          </cell>
          <cell r="D14892" t="str">
            <v/>
          </cell>
          <cell r="E14892">
            <v>0</v>
          </cell>
          <cell r="F14892">
            <v>0</v>
          </cell>
          <cell r="G14892">
            <v>0</v>
          </cell>
        </row>
        <row r="14893">
          <cell r="A14893" t="str">
            <v/>
          </cell>
          <cell r="B14893" t="str">
            <v/>
          </cell>
          <cell r="C14893">
            <v>0</v>
          </cell>
          <cell r="D14893" t="str">
            <v/>
          </cell>
          <cell r="E14893">
            <v>0</v>
          </cell>
          <cell r="F14893">
            <v>0</v>
          </cell>
          <cell r="G14893">
            <v>0</v>
          </cell>
        </row>
        <row r="14894">
          <cell r="A14894" t="str">
            <v/>
          </cell>
          <cell r="B14894" t="str">
            <v/>
          </cell>
          <cell r="C14894">
            <v>0</v>
          </cell>
          <cell r="D14894" t="str">
            <v/>
          </cell>
          <cell r="E14894">
            <v>0</v>
          </cell>
          <cell r="F14894">
            <v>0</v>
          </cell>
          <cell r="G14894">
            <v>0</v>
          </cell>
        </row>
        <row r="14895">
          <cell r="A14895" t="str">
            <v/>
          </cell>
          <cell r="B14895" t="str">
            <v/>
          </cell>
          <cell r="C14895">
            <v>0</v>
          </cell>
          <cell r="D14895" t="str">
            <v/>
          </cell>
          <cell r="E14895">
            <v>0</v>
          </cell>
          <cell r="F14895">
            <v>0</v>
          </cell>
          <cell r="G14895">
            <v>0</v>
          </cell>
        </row>
        <row r="14896">
          <cell r="A14896" t="str">
            <v/>
          </cell>
          <cell r="B14896" t="str">
            <v/>
          </cell>
          <cell r="C14896">
            <v>0</v>
          </cell>
          <cell r="D14896" t="str">
            <v/>
          </cell>
          <cell r="E14896">
            <v>0</v>
          </cell>
          <cell r="F14896">
            <v>0</v>
          </cell>
          <cell r="G14896">
            <v>0</v>
          </cell>
        </row>
        <row r="14897">
          <cell r="A14897">
            <v>0</v>
          </cell>
          <cell r="B14897">
            <v>0</v>
          </cell>
          <cell r="C14897">
            <v>0</v>
          </cell>
          <cell r="D14897">
            <v>0</v>
          </cell>
          <cell r="E14897">
            <v>0</v>
          </cell>
          <cell r="F14897" t="str">
            <v>Total C</v>
          </cell>
          <cell r="G14897">
            <v>0</v>
          </cell>
        </row>
        <row r="14898">
          <cell r="A14898">
            <v>0</v>
          </cell>
          <cell r="B14898">
            <v>0</v>
          </cell>
          <cell r="C14898">
            <v>0</v>
          </cell>
          <cell r="D14898">
            <v>0</v>
          </cell>
          <cell r="E14898">
            <v>0</v>
          </cell>
          <cell r="F14898">
            <v>0</v>
          </cell>
          <cell r="G14898">
            <v>0</v>
          </cell>
        </row>
        <row r="14899">
          <cell r="A14899" t="str">
            <v/>
          </cell>
          <cell r="B14899" t="str">
            <v/>
          </cell>
          <cell r="C14899">
            <v>0</v>
          </cell>
          <cell r="D14899" t="str">
            <v>Costo  Neto</v>
          </cell>
          <cell r="E14899">
            <v>0</v>
          </cell>
          <cell r="F14899" t="str">
            <v>Total D=A+B+C</v>
          </cell>
          <cell r="G14899">
            <v>0</v>
          </cell>
        </row>
        <row r="14901">
          <cell r="A14901" t="str">
            <v>ANALISIS DE PRECIOS</v>
          </cell>
          <cell r="B14901">
            <v>0</v>
          </cell>
          <cell r="C14901">
            <v>0</v>
          </cell>
          <cell r="D14901">
            <v>0</v>
          </cell>
          <cell r="E14901">
            <v>0</v>
          </cell>
          <cell r="F14901">
            <v>0</v>
          </cell>
          <cell r="G14901">
            <v>0</v>
          </cell>
        </row>
        <row r="14902">
          <cell r="A14902" t="str">
            <v>COMITENTE:</v>
          </cell>
          <cell r="B14902" t="str">
            <v>DIRECCIÓN DE ARQUITECTURA</v>
          </cell>
          <cell r="C14902">
            <v>0</v>
          </cell>
          <cell r="D14902">
            <v>0</v>
          </cell>
          <cell r="E14902">
            <v>0</v>
          </cell>
          <cell r="F14902">
            <v>0</v>
          </cell>
          <cell r="G14902">
            <v>0</v>
          </cell>
        </row>
        <row r="14903">
          <cell r="A14903" t="str">
            <v>CONTRATISTA:</v>
          </cell>
          <cell r="B14903" t="str">
            <v>FUNCIONALES SIGOP</v>
          </cell>
          <cell r="C14903">
            <v>0</v>
          </cell>
          <cell r="D14903">
            <v>0</v>
          </cell>
          <cell r="E14903">
            <v>0</v>
          </cell>
          <cell r="F14903">
            <v>0</v>
          </cell>
          <cell r="G14903">
            <v>0</v>
          </cell>
        </row>
        <row r="14904">
          <cell r="A14904" t="str">
            <v>OBRA:</v>
          </cell>
          <cell r="B14904" t="str">
            <v>PRUEBA PLANILLA DE MEDICION</v>
          </cell>
          <cell r="C14904">
            <v>0</v>
          </cell>
          <cell r="D14904">
            <v>0</v>
          </cell>
          <cell r="E14904">
            <v>0</v>
          </cell>
          <cell r="F14904" t="str">
            <v>PRECIOS A:</v>
          </cell>
          <cell r="G14904">
            <v>0</v>
          </cell>
        </row>
        <row r="14905">
          <cell r="A14905" t="str">
            <v>UBICACIÓN:</v>
          </cell>
          <cell r="B14905" t="str">
            <v>CENTRO CIVICO</v>
          </cell>
          <cell r="C14905">
            <v>0</v>
          </cell>
          <cell r="D14905">
            <v>0</v>
          </cell>
          <cell r="E14905">
            <v>0</v>
          </cell>
          <cell r="F14905">
            <v>0</v>
          </cell>
          <cell r="G14905">
            <v>0</v>
          </cell>
        </row>
        <row r="14906">
          <cell r="A14906" t="str">
            <v>RUBRO:</v>
          </cell>
          <cell r="B14906" t="str">
            <v/>
          </cell>
          <cell r="C14906" t="str">
            <v/>
          </cell>
          <cell r="D14906">
            <v>0</v>
          </cell>
          <cell r="E14906">
            <v>0</v>
          </cell>
          <cell r="F14906">
            <v>0</v>
          </cell>
          <cell r="G14906">
            <v>0</v>
          </cell>
        </row>
        <row r="14907">
          <cell r="A14907" t="str">
            <v>ITEM:</v>
          </cell>
          <cell r="B14907" t="str">
            <v/>
          </cell>
          <cell r="C14907" t="str">
            <v/>
          </cell>
          <cell r="D14907">
            <v>0</v>
          </cell>
          <cell r="E14907">
            <v>0</v>
          </cell>
          <cell r="F14907" t="str">
            <v>UNIDAD:</v>
          </cell>
          <cell r="G14907" t="str">
            <v/>
          </cell>
        </row>
        <row r="14908">
          <cell r="A14908">
            <v>0</v>
          </cell>
          <cell r="B14908">
            <v>0</v>
          </cell>
          <cell r="C14908">
            <v>0</v>
          </cell>
          <cell r="D14908">
            <v>0</v>
          </cell>
          <cell r="E14908">
            <v>0</v>
          </cell>
          <cell r="F14908">
            <v>0</v>
          </cell>
          <cell r="G14908">
            <v>0</v>
          </cell>
        </row>
        <row r="14909">
          <cell r="A14909" t="str">
            <v>DATOS REDETERMINACION</v>
          </cell>
          <cell r="B14909">
            <v>0</v>
          </cell>
          <cell r="C14909" t="str">
            <v>DESIGNACION</v>
          </cell>
          <cell r="D14909" t="str">
            <v>U</v>
          </cell>
          <cell r="E14909" t="str">
            <v>Cantidad</v>
          </cell>
          <cell r="F14909" t="str">
            <v>$ Unitarios</v>
          </cell>
          <cell r="G14909" t="str">
            <v>$ Parcial</v>
          </cell>
        </row>
        <row r="14910">
          <cell r="A14910" t="str">
            <v>CÓDIGO</v>
          </cell>
          <cell r="B14910" t="str">
            <v>DESCRIPCIÓN</v>
          </cell>
          <cell r="C14910">
            <v>0</v>
          </cell>
          <cell r="D14910">
            <v>0</v>
          </cell>
          <cell r="E14910">
            <v>0</v>
          </cell>
          <cell r="F14910">
            <v>0</v>
          </cell>
          <cell r="G14910">
            <v>0</v>
          </cell>
        </row>
        <row r="14911">
          <cell r="A14911">
            <v>0</v>
          </cell>
          <cell r="B14911">
            <v>0</v>
          </cell>
          <cell r="C14911" t="str">
            <v>A - MATERIALES</v>
          </cell>
          <cell r="D14911">
            <v>0</v>
          </cell>
          <cell r="E14911">
            <v>0</v>
          </cell>
          <cell r="F14911">
            <v>0</v>
          </cell>
          <cell r="G14911">
            <v>0</v>
          </cell>
        </row>
        <row r="14912">
          <cell r="A14912" t="str">
            <v/>
          </cell>
          <cell r="B14912" t="str">
            <v/>
          </cell>
          <cell r="C14912">
            <v>0</v>
          </cell>
          <cell r="D14912" t="str">
            <v/>
          </cell>
          <cell r="E14912">
            <v>0</v>
          </cell>
          <cell r="F14912">
            <v>0</v>
          </cell>
          <cell r="G14912">
            <v>0</v>
          </cell>
        </row>
        <row r="14913">
          <cell r="A14913" t="str">
            <v/>
          </cell>
          <cell r="B14913" t="str">
            <v/>
          </cell>
          <cell r="C14913">
            <v>0</v>
          </cell>
          <cell r="D14913" t="str">
            <v/>
          </cell>
          <cell r="E14913">
            <v>0</v>
          </cell>
          <cell r="F14913">
            <v>0</v>
          </cell>
          <cell r="G14913">
            <v>0</v>
          </cell>
        </row>
        <row r="14914">
          <cell r="A14914" t="str">
            <v/>
          </cell>
          <cell r="B14914" t="str">
            <v/>
          </cell>
          <cell r="C14914">
            <v>0</v>
          </cell>
          <cell r="D14914" t="str">
            <v/>
          </cell>
          <cell r="E14914">
            <v>0</v>
          </cell>
          <cell r="F14914">
            <v>0</v>
          </cell>
          <cell r="G14914">
            <v>0</v>
          </cell>
        </row>
        <row r="14915">
          <cell r="A14915" t="str">
            <v/>
          </cell>
          <cell r="B14915" t="str">
            <v/>
          </cell>
          <cell r="C14915">
            <v>0</v>
          </cell>
          <cell r="D14915" t="str">
            <v/>
          </cell>
          <cell r="E14915">
            <v>0</v>
          </cell>
          <cell r="F14915">
            <v>0</v>
          </cell>
          <cell r="G14915">
            <v>0</v>
          </cell>
        </row>
        <row r="14916">
          <cell r="A14916" t="str">
            <v/>
          </cell>
          <cell r="B14916" t="str">
            <v/>
          </cell>
          <cell r="C14916">
            <v>0</v>
          </cell>
          <cell r="D14916" t="str">
            <v/>
          </cell>
          <cell r="E14916">
            <v>0</v>
          </cell>
          <cell r="F14916">
            <v>0</v>
          </cell>
          <cell r="G14916">
            <v>0</v>
          </cell>
        </row>
        <row r="14917">
          <cell r="A14917" t="str">
            <v/>
          </cell>
          <cell r="B14917" t="str">
            <v/>
          </cell>
          <cell r="C14917">
            <v>0</v>
          </cell>
          <cell r="D14917" t="str">
            <v/>
          </cell>
          <cell r="E14917">
            <v>0</v>
          </cell>
          <cell r="F14917">
            <v>0</v>
          </cell>
          <cell r="G14917">
            <v>0</v>
          </cell>
        </row>
        <row r="14918">
          <cell r="A14918" t="str">
            <v/>
          </cell>
          <cell r="B14918" t="str">
            <v/>
          </cell>
          <cell r="C14918">
            <v>0</v>
          </cell>
          <cell r="D14918" t="str">
            <v/>
          </cell>
          <cell r="E14918">
            <v>0</v>
          </cell>
          <cell r="F14918">
            <v>0</v>
          </cell>
          <cell r="G14918">
            <v>0</v>
          </cell>
        </row>
        <row r="14919">
          <cell r="A14919" t="str">
            <v/>
          </cell>
          <cell r="B14919" t="str">
            <v/>
          </cell>
          <cell r="C14919">
            <v>0</v>
          </cell>
          <cell r="D14919" t="str">
            <v/>
          </cell>
          <cell r="E14919">
            <v>0</v>
          </cell>
          <cell r="F14919">
            <v>0</v>
          </cell>
          <cell r="G14919">
            <v>0</v>
          </cell>
        </row>
        <row r="14920">
          <cell r="A14920" t="str">
            <v/>
          </cell>
          <cell r="B14920" t="str">
            <v/>
          </cell>
          <cell r="C14920">
            <v>0</v>
          </cell>
          <cell r="D14920" t="str">
            <v/>
          </cell>
          <cell r="E14920">
            <v>0</v>
          </cell>
          <cell r="F14920">
            <v>0</v>
          </cell>
          <cell r="G14920">
            <v>0</v>
          </cell>
        </row>
        <row r="14921">
          <cell r="A14921" t="str">
            <v/>
          </cell>
          <cell r="B14921" t="str">
            <v/>
          </cell>
          <cell r="C14921">
            <v>0</v>
          </cell>
          <cell r="D14921" t="str">
            <v/>
          </cell>
          <cell r="E14921">
            <v>0</v>
          </cell>
          <cell r="F14921">
            <v>0</v>
          </cell>
          <cell r="G14921">
            <v>0</v>
          </cell>
        </row>
        <row r="14922">
          <cell r="A14922" t="str">
            <v/>
          </cell>
          <cell r="B14922" t="str">
            <v/>
          </cell>
          <cell r="C14922">
            <v>0</v>
          </cell>
          <cell r="D14922" t="str">
            <v/>
          </cell>
          <cell r="E14922">
            <v>0</v>
          </cell>
          <cell r="F14922">
            <v>0</v>
          </cell>
          <cell r="G14922">
            <v>0</v>
          </cell>
        </row>
        <row r="14923">
          <cell r="A14923" t="str">
            <v/>
          </cell>
          <cell r="B14923" t="str">
            <v/>
          </cell>
          <cell r="C14923">
            <v>0</v>
          </cell>
          <cell r="D14923" t="str">
            <v/>
          </cell>
          <cell r="E14923">
            <v>0</v>
          </cell>
          <cell r="F14923">
            <v>0</v>
          </cell>
          <cell r="G14923">
            <v>0</v>
          </cell>
        </row>
        <row r="14924">
          <cell r="A14924" t="str">
            <v/>
          </cell>
          <cell r="B14924" t="str">
            <v/>
          </cell>
          <cell r="C14924">
            <v>0</v>
          </cell>
          <cell r="D14924" t="str">
            <v/>
          </cell>
          <cell r="E14924">
            <v>0</v>
          </cell>
          <cell r="F14924">
            <v>0</v>
          </cell>
          <cell r="G14924">
            <v>0</v>
          </cell>
        </row>
        <row r="14925">
          <cell r="A14925" t="str">
            <v/>
          </cell>
          <cell r="B14925" t="str">
            <v/>
          </cell>
          <cell r="C14925">
            <v>0</v>
          </cell>
          <cell r="D14925" t="str">
            <v/>
          </cell>
          <cell r="E14925">
            <v>0</v>
          </cell>
          <cell r="F14925">
            <v>0</v>
          </cell>
          <cell r="G14925">
            <v>0</v>
          </cell>
        </row>
        <row r="14926">
          <cell r="A14926">
            <v>0</v>
          </cell>
          <cell r="B14926">
            <v>0</v>
          </cell>
          <cell r="C14926">
            <v>0</v>
          </cell>
          <cell r="D14926">
            <v>0</v>
          </cell>
          <cell r="E14926">
            <v>0</v>
          </cell>
          <cell r="F14926" t="str">
            <v>Total A</v>
          </cell>
          <cell r="G14926">
            <v>0</v>
          </cell>
        </row>
        <row r="14927">
          <cell r="A14927">
            <v>0</v>
          </cell>
          <cell r="B14927">
            <v>0</v>
          </cell>
          <cell r="C14927" t="str">
            <v>B - MANO DE OBRA</v>
          </cell>
          <cell r="D14927">
            <v>0</v>
          </cell>
          <cell r="E14927">
            <v>0</v>
          </cell>
          <cell r="F14927">
            <v>0</v>
          </cell>
          <cell r="G14927">
            <v>0</v>
          </cell>
        </row>
        <row r="14928">
          <cell r="A14928" t="str">
            <v/>
          </cell>
          <cell r="B14928">
            <v>0</v>
          </cell>
          <cell r="C14928">
            <v>0</v>
          </cell>
          <cell r="D14928" t="str">
            <v/>
          </cell>
          <cell r="E14928">
            <v>0</v>
          </cell>
          <cell r="F14928">
            <v>0</v>
          </cell>
          <cell r="G14928">
            <v>0</v>
          </cell>
        </row>
        <row r="14929">
          <cell r="A14929" t="str">
            <v/>
          </cell>
          <cell r="B14929">
            <v>0</v>
          </cell>
          <cell r="C14929">
            <v>0</v>
          </cell>
          <cell r="D14929" t="str">
            <v/>
          </cell>
          <cell r="E14929">
            <v>0</v>
          </cell>
          <cell r="F14929">
            <v>0</v>
          </cell>
          <cell r="G14929">
            <v>0</v>
          </cell>
        </row>
        <row r="14930">
          <cell r="A14930" t="str">
            <v/>
          </cell>
          <cell r="B14930">
            <v>0</v>
          </cell>
          <cell r="C14930">
            <v>0</v>
          </cell>
          <cell r="D14930" t="str">
            <v/>
          </cell>
          <cell r="E14930">
            <v>0</v>
          </cell>
          <cell r="F14930">
            <v>0</v>
          </cell>
          <cell r="G14930">
            <v>0</v>
          </cell>
        </row>
        <row r="14931">
          <cell r="A14931" t="str">
            <v/>
          </cell>
          <cell r="B14931">
            <v>0</v>
          </cell>
          <cell r="C14931">
            <v>0</v>
          </cell>
          <cell r="D14931" t="str">
            <v/>
          </cell>
          <cell r="E14931">
            <v>0</v>
          </cell>
          <cell r="F14931">
            <v>0</v>
          </cell>
          <cell r="G14931">
            <v>0</v>
          </cell>
        </row>
        <row r="14932">
          <cell r="A14932" t="str">
            <v/>
          </cell>
          <cell r="B14932">
            <v>0</v>
          </cell>
          <cell r="C14932">
            <v>0</v>
          </cell>
          <cell r="D14932" t="str">
            <v/>
          </cell>
          <cell r="E14932">
            <v>0</v>
          </cell>
          <cell r="F14932">
            <v>0</v>
          </cell>
          <cell r="G14932">
            <v>0</v>
          </cell>
        </row>
        <row r="14933">
          <cell r="A14933" t="str">
            <v/>
          </cell>
          <cell r="B14933">
            <v>0</v>
          </cell>
          <cell r="C14933">
            <v>0</v>
          </cell>
          <cell r="D14933" t="str">
            <v/>
          </cell>
          <cell r="E14933">
            <v>0</v>
          </cell>
          <cell r="F14933">
            <v>0</v>
          </cell>
          <cell r="G14933">
            <v>0</v>
          </cell>
        </row>
        <row r="14934">
          <cell r="A14934" t="str">
            <v/>
          </cell>
          <cell r="B14934">
            <v>0</v>
          </cell>
          <cell r="C14934">
            <v>0</v>
          </cell>
          <cell r="D14934" t="str">
            <v/>
          </cell>
          <cell r="E14934">
            <v>0</v>
          </cell>
          <cell r="F14934">
            <v>0</v>
          </cell>
          <cell r="G14934">
            <v>0</v>
          </cell>
        </row>
        <row r="14935">
          <cell r="A14935" t="str">
            <v/>
          </cell>
          <cell r="B14935">
            <v>0</v>
          </cell>
          <cell r="C14935">
            <v>0</v>
          </cell>
          <cell r="D14935" t="str">
            <v/>
          </cell>
          <cell r="E14935">
            <v>0</v>
          </cell>
          <cell r="F14935">
            <v>0</v>
          </cell>
          <cell r="G14935">
            <v>0</v>
          </cell>
        </row>
        <row r="14936">
          <cell r="A14936">
            <v>0</v>
          </cell>
          <cell r="B14936">
            <v>0</v>
          </cell>
          <cell r="C14936">
            <v>0</v>
          </cell>
          <cell r="D14936">
            <v>0</v>
          </cell>
          <cell r="E14936">
            <v>0</v>
          </cell>
          <cell r="F14936" t="str">
            <v>Total B</v>
          </cell>
          <cell r="G14936">
            <v>0</v>
          </cell>
        </row>
        <row r="14937">
          <cell r="A14937">
            <v>0</v>
          </cell>
          <cell r="B14937">
            <v>0</v>
          </cell>
          <cell r="C14937" t="str">
            <v>C - EQUIPOS</v>
          </cell>
          <cell r="D14937">
            <v>0</v>
          </cell>
          <cell r="E14937">
            <v>0</v>
          </cell>
          <cell r="F14937">
            <v>0</v>
          </cell>
          <cell r="G14937">
            <v>0</v>
          </cell>
        </row>
        <row r="14938">
          <cell r="A14938" t="str">
            <v/>
          </cell>
          <cell r="B14938" t="str">
            <v/>
          </cell>
          <cell r="C14938">
            <v>0</v>
          </cell>
          <cell r="D14938" t="str">
            <v/>
          </cell>
          <cell r="E14938">
            <v>0</v>
          </cell>
          <cell r="F14938">
            <v>0</v>
          </cell>
          <cell r="G14938">
            <v>0</v>
          </cell>
        </row>
        <row r="14939">
          <cell r="A14939" t="str">
            <v/>
          </cell>
          <cell r="B14939" t="str">
            <v/>
          </cell>
          <cell r="C14939">
            <v>0</v>
          </cell>
          <cell r="D14939" t="str">
            <v/>
          </cell>
          <cell r="E14939">
            <v>0</v>
          </cell>
          <cell r="F14939">
            <v>0</v>
          </cell>
          <cell r="G14939">
            <v>0</v>
          </cell>
        </row>
        <row r="14940">
          <cell r="A14940" t="str">
            <v/>
          </cell>
          <cell r="B14940" t="str">
            <v/>
          </cell>
          <cell r="C14940">
            <v>0</v>
          </cell>
          <cell r="D14940" t="str">
            <v/>
          </cell>
          <cell r="E14940">
            <v>0</v>
          </cell>
          <cell r="F14940">
            <v>0</v>
          </cell>
          <cell r="G14940">
            <v>0</v>
          </cell>
        </row>
        <row r="14941">
          <cell r="A14941" t="str">
            <v/>
          </cell>
          <cell r="B14941" t="str">
            <v/>
          </cell>
          <cell r="C14941">
            <v>0</v>
          </cell>
          <cell r="D14941" t="str">
            <v/>
          </cell>
          <cell r="E14941">
            <v>0</v>
          </cell>
          <cell r="F14941">
            <v>0</v>
          </cell>
          <cell r="G14941">
            <v>0</v>
          </cell>
        </row>
        <row r="14942">
          <cell r="A14942" t="str">
            <v/>
          </cell>
          <cell r="B14942" t="str">
            <v/>
          </cell>
          <cell r="C14942">
            <v>0</v>
          </cell>
          <cell r="D14942" t="str">
            <v/>
          </cell>
          <cell r="E14942">
            <v>0</v>
          </cell>
          <cell r="F14942">
            <v>0</v>
          </cell>
          <cell r="G14942">
            <v>0</v>
          </cell>
        </row>
        <row r="14943">
          <cell r="A14943" t="str">
            <v/>
          </cell>
          <cell r="B14943" t="str">
            <v/>
          </cell>
          <cell r="C14943">
            <v>0</v>
          </cell>
          <cell r="D14943" t="str">
            <v/>
          </cell>
          <cell r="E14943">
            <v>0</v>
          </cell>
          <cell r="F14943">
            <v>0</v>
          </cell>
          <cell r="G14943">
            <v>0</v>
          </cell>
        </row>
        <row r="14944">
          <cell r="A14944" t="str">
            <v/>
          </cell>
          <cell r="B14944" t="str">
            <v/>
          </cell>
          <cell r="C14944">
            <v>0</v>
          </cell>
          <cell r="D14944" t="str">
            <v/>
          </cell>
          <cell r="E14944">
            <v>0</v>
          </cell>
          <cell r="F14944">
            <v>0</v>
          </cell>
          <cell r="G14944">
            <v>0</v>
          </cell>
        </row>
        <row r="14945">
          <cell r="A14945" t="str">
            <v/>
          </cell>
          <cell r="B14945" t="str">
            <v/>
          </cell>
          <cell r="C14945">
            <v>0</v>
          </cell>
          <cell r="D14945" t="str">
            <v/>
          </cell>
          <cell r="E14945">
            <v>0</v>
          </cell>
          <cell r="F14945">
            <v>0</v>
          </cell>
          <cell r="G14945">
            <v>0</v>
          </cell>
        </row>
        <row r="14946">
          <cell r="A14946" t="str">
            <v/>
          </cell>
          <cell r="B14946" t="str">
            <v/>
          </cell>
          <cell r="C14946">
            <v>0</v>
          </cell>
          <cell r="D14946" t="str">
            <v/>
          </cell>
          <cell r="E14946">
            <v>0</v>
          </cell>
          <cell r="F14946">
            <v>0</v>
          </cell>
          <cell r="G14946">
            <v>0</v>
          </cell>
        </row>
        <row r="14947">
          <cell r="A14947">
            <v>0</v>
          </cell>
          <cell r="B14947">
            <v>0</v>
          </cell>
          <cell r="C14947">
            <v>0</v>
          </cell>
          <cell r="D14947">
            <v>0</v>
          </cell>
          <cell r="E14947">
            <v>0</v>
          </cell>
          <cell r="F14947" t="str">
            <v>Total C</v>
          </cell>
          <cell r="G14947">
            <v>0</v>
          </cell>
        </row>
        <row r="14948">
          <cell r="A14948">
            <v>0</v>
          </cell>
          <cell r="B14948">
            <v>0</v>
          </cell>
          <cell r="C14948">
            <v>0</v>
          </cell>
          <cell r="D14948">
            <v>0</v>
          </cell>
          <cell r="E14948">
            <v>0</v>
          </cell>
          <cell r="F14948">
            <v>0</v>
          </cell>
          <cell r="G14948">
            <v>0</v>
          </cell>
        </row>
        <row r="14949">
          <cell r="A14949" t="str">
            <v/>
          </cell>
          <cell r="B14949" t="str">
            <v/>
          </cell>
          <cell r="C14949">
            <v>0</v>
          </cell>
          <cell r="D14949" t="str">
            <v>Costo  Neto</v>
          </cell>
          <cell r="E14949">
            <v>0</v>
          </cell>
          <cell r="F14949" t="str">
            <v>Total D=A+B+C</v>
          </cell>
          <cell r="G14949">
            <v>0</v>
          </cell>
        </row>
        <row r="14951">
          <cell r="A14951" t="str">
            <v>ANALISIS DE PRECIOS</v>
          </cell>
          <cell r="B14951">
            <v>0</v>
          </cell>
          <cell r="C14951">
            <v>0</v>
          </cell>
          <cell r="D14951">
            <v>0</v>
          </cell>
          <cell r="E14951">
            <v>0</v>
          </cell>
          <cell r="F14951">
            <v>0</v>
          </cell>
          <cell r="G14951">
            <v>0</v>
          </cell>
        </row>
        <row r="14952">
          <cell r="A14952" t="str">
            <v>COMITENTE:</v>
          </cell>
          <cell r="B14952" t="str">
            <v>DIRECCIÓN DE ARQUITECTURA</v>
          </cell>
          <cell r="C14952">
            <v>0</v>
          </cell>
          <cell r="D14952">
            <v>0</v>
          </cell>
          <cell r="E14952">
            <v>0</v>
          </cell>
          <cell r="F14952">
            <v>0</v>
          </cell>
          <cell r="G14952">
            <v>0</v>
          </cell>
        </row>
        <row r="14953">
          <cell r="A14953" t="str">
            <v>CONTRATISTA:</v>
          </cell>
          <cell r="B14953" t="str">
            <v>FUNCIONALES SIGOP</v>
          </cell>
          <cell r="C14953">
            <v>0</v>
          </cell>
          <cell r="D14953">
            <v>0</v>
          </cell>
          <cell r="E14953">
            <v>0</v>
          </cell>
          <cell r="F14953">
            <v>0</v>
          </cell>
          <cell r="G14953">
            <v>0</v>
          </cell>
        </row>
        <row r="14954">
          <cell r="A14954" t="str">
            <v>OBRA:</v>
          </cell>
          <cell r="B14954" t="str">
            <v>PRUEBA PLANILLA DE MEDICION</v>
          </cell>
          <cell r="C14954">
            <v>0</v>
          </cell>
          <cell r="D14954">
            <v>0</v>
          </cell>
          <cell r="E14954">
            <v>0</v>
          </cell>
          <cell r="F14954" t="str">
            <v>PRECIOS A:</v>
          </cell>
          <cell r="G14954">
            <v>0</v>
          </cell>
        </row>
        <row r="14955">
          <cell r="A14955" t="str">
            <v>UBICACIÓN:</v>
          </cell>
          <cell r="B14955" t="str">
            <v>CENTRO CIVICO</v>
          </cell>
          <cell r="C14955">
            <v>0</v>
          </cell>
          <cell r="D14955">
            <v>0</v>
          </cell>
          <cell r="E14955">
            <v>0</v>
          </cell>
          <cell r="F14955">
            <v>0</v>
          </cell>
          <cell r="G14955">
            <v>0</v>
          </cell>
        </row>
        <row r="14956">
          <cell r="A14956" t="str">
            <v>RUBRO:</v>
          </cell>
          <cell r="B14956" t="str">
            <v/>
          </cell>
          <cell r="C14956" t="str">
            <v/>
          </cell>
          <cell r="D14956">
            <v>0</v>
          </cell>
          <cell r="E14956">
            <v>0</v>
          </cell>
          <cell r="F14956">
            <v>0</v>
          </cell>
          <cell r="G14956">
            <v>0</v>
          </cell>
        </row>
        <row r="14957">
          <cell r="A14957" t="str">
            <v>ITEM:</v>
          </cell>
          <cell r="B14957" t="str">
            <v/>
          </cell>
          <cell r="C14957" t="str">
            <v/>
          </cell>
          <cell r="D14957">
            <v>0</v>
          </cell>
          <cell r="E14957">
            <v>0</v>
          </cell>
          <cell r="F14957" t="str">
            <v>UNIDAD:</v>
          </cell>
          <cell r="G14957" t="str">
            <v/>
          </cell>
        </row>
        <row r="14958">
          <cell r="A14958">
            <v>0</v>
          </cell>
          <cell r="B14958">
            <v>0</v>
          </cell>
          <cell r="C14958">
            <v>0</v>
          </cell>
          <cell r="D14958">
            <v>0</v>
          </cell>
          <cell r="E14958">
            <v>0</v>
          </cell>
          <cell r="F14958">
            <v>0</v>
          </cell>
          <cell r="G14958">
            <v>0</v>
          </cell>
        </row>
        <row r="14959">
          <cell r="A14959" t="str">
            <v>DATOS REDETERMINACION</v>
          </cell>
          <cell r="B14959">
            <v>0</v>
          </cell>
          <cell r="C14959" t="str">
            <v>DESIGNACION</v>
          </cell>
          <cell r="D14959" t="str">
            <v>U</v>
          </cell>
          <cell r="E14959" t="str">
            <v>Cantidad</v>
          </cell>
          <cell r="F14959" t="str">
            <v>$ Unitarios</v>
          </cell>
          <cell r="G14959" t="str">
            <v>$ Parcial</v>
          </cell>
        </row>
        <row r="14960">
          <cell r="A14960" t="str">
            <v>CÓDIGO</v>
          </cell>
          <cell r="B14960" t="str">
            <v>DESCRIPCIÓN</v>
          </cell>
          <cell r="C14960">
            <v>0</v>
          </cell>
          <cell r="D14960">
            <v>0</v>
          </cell>
          <cell r="E14960">
            <v>0</v>
          </cell>
          <cell r="F14960">
            <v>0</v>
          </cell>
          <cell r="G14960">
            <v>0</v>
          </cell>
        </row>
        <row r="14961">
          <cell r="A14961">
            <v>0</v>
          </cell>
          <cell r="B14961">
            <v>0</v>
          </cell>
          <cell r="C14961" t="str">
            <v>A - MATERIALES</v>
          </cell>
          <cell r="D14961">
            <v>0</v>
          </cell>
          <cell r="E14961">
            <v>0</v>
          </cell>
          <cell r="F14961">
            <v>0</v>
          </cell>
          <cell r="G14961">
            <v>0</v>
          </cell>
        </row>
        <row r="14962">
          <cell r="A14962" t="str">
            <v/>
          </cell>
          <cell r="B14962" t="str">
            <v/>
          </cell>
          <cell r="C14962">
            <v>0</v>
          </cell>
          <cell r="D14962" t="str">
            <v/>
          </cell>
          <cell r="E14962">
            <v>0</v>
          </cell>
          <cell r="F14962">
            <v>0</v>
          </cell>
          <cell r="G14962">
            <v>0</v>
          </cell>
        </row>
        <row r="14963">
          <cell r="A14963" t="str">
            <v/>
          </cell>
          <cell r="B14963" t="str">
            <v/>
          </cell>
          <cell r="C14963">
            <v>0</v>
          </cell>
          <cell r="D14963" t="str">
            <v/>
          </cell>
          <cell r="E14963">
            <v>0</v>
          </cell>
          <cell r="F14963">
            <v>0</v>
          </cell>
          <cell r="G14963">
            <v>0</v>
          </cell>
        </row>
        <row r="14964">
          <cell r="A14964" t="str">
            <v/>
          </cell>
          <cell r="B14964" t="str">
            <v/>
          </cell>
          <cell r="C14964">
            <v>0</v>
          </cell>
          <cell r="D14964" t="str">
            <v/>
          </cell>
          <cell r="E14964">
            <v>0</v>
          </cell>
          <cell r="F14964">
            <v>0</v>
          </cell>
          <cell r="G14964">
            <v>0</v>
          </cell>
        </row>
        <row r="14965">
          <cell r="A14965" t="str">
            <v/>
          </cell>
          <cell r="B14965" t="str">
            <v/>
          </cell>
          <cell r="C14965">
            <v>0</v>
          </cell>
          <cell r="D14965" t="str">
            <v/>
          </cell>
          <cell r="E14965">
            <v>0</v>
          </cell>
          <cell r="F14965">
            <v>0</v>
          </cell>
          <cell r="G14965">
            <v>0</v>
          </cell>
        </row>
        <row r="14966">
          <cell r="A14966" t="str">
            <v/>
          </cell>
          <cell r="B14966" t="str">
            <v/>
          </cell>
          <cell r="C14966">
            <v>0</v>
          </cell>
          <cell r="D14966" t="str">
            <v/>
          </cell>
          <cell r="E14966">
            <v>0</v>
          </cell>
          <cell r="F14966">
            <v>0</v>
          </cell>
          <cell r="G14966">
            <v>0</v>
          </cell>
        </row>
        <row r="14967">
          <cell r="A14967" t="str">
            <v/>
          </cell>
          <cell r="B14967" t="str">
            <v/>
          </cell>
          <cell r="C14967">
            <v>0</v>
          </cell>
          <cell r="D14967" t="str">
            <v/>
          </cell>
          <cell r="E14967">
            <v>0</v>
          </cell>
          <cell r="F14967">
            <v>0</v>
          </cell>
          <cell r="G14967">
            <v>0</v>
          </cell>
        </row>
        <row r="14968">
          <cell r="A14968" t="str">
            <v/>
          </cell>
          <cell r="B14968" t="str">
            <v/>
          </cell>
          <cell r="C14968">
            <v>0</v>
          </cell>
          <cell r="D14968" t="str">
            <v/>
          </cell>
          <cell r="E14968">
            <v>0</v>
          </cell>
          <cell r="F14968">
            <v>0</v>
          </cell>
          <cell r="G14968">
            <v>0</v>
          </cell>
        </row>
        <row r="14969">
          <cell r="A14969" t="str">
            <v/>
          </cell>
          <cell r="B14969" t="str">
            <v/>
          </cell>
          <cell r="C14969">
            <v>0</v>
          </cell>
          <cell r="D14969" t="str">
            <v/>
          </cell>
          <cell r="E14969">
            <v>0</v>
          </cell>
          <cell r="F14969">
            <v>0</v>
          </cell>
          <cell r="G14969">
            <v>0</v>
          </cell>
        </row>
        <row r="14970">
          <cell r="A14970" t="str">
            <v/>
          </cell>
          <cell r="B14970" t="str">
            <v/>
          </cell>
          <cell r="C14970">
            <v>0</v>
          </cell>
          <cell r="D14970" t="str">
            <v/>
          </cell>
          <cell r="E14970">
            <v>0</v>
          </cell>
          <cell r="F14970">
            <v>0</v>
          </cell>
          <cell r="G14970">
            <v>0</v>
          </cell>
        </row>
        <row r="14971">
          <cell r="A14971" t="str">
            <v/>
          </cell>
          <cell r="B14971" t="str">
            <v/>
          </cell>
          <cell r="C14971">
            <v>0</v>
          </cell>
          <cell r="D14971" t="str">
            <v/>
          </cell>
          <cell r="E14971">
            <v>0</v>
          </cell>
          <cell r="F14971">
            <v>0</v>
          </cell>
          <cell r="G14971">
            <v>0</v>
          </cell>
        </row>
        <row r="14972">
          <cell r="A14972" t="str">
            <v/>
          </cell>
          <cell r="B14972" t="str">
            <v/>
          </cell>
          <cell r="C14972">
            <v>0</v>
          </cell>
          <cell r="D14972" t="str">
            <v/>
          </cell>
          <cell r="E14972">
            <v>0</v>
          </cell>
          <cell r="F14972">
            <v>0</v>
          </cell>
          <cell r="G14972">
            <v>0</v>
          </cell>
        </row>
        <row r="14973">
          <cell r="A14973" t="str">
            <v/>
          </cell>
          <cell r="B14973" t="str">
            <v/>
          </cell>
          <cell r="C14973">
            <v>0</v>
          </cell>
          <cell r="D14973" t="str">
            <v/>
          </cell>
          <cell r="E14973">
            <v>0</v>
          </cell>
          <cell r="F14973">
            <v>0</v>
          </cell>
          <cell r="G14973">
            <v>0</v>
          </cell>
        </row>
        <row r="14974">
          <cell r="A14974" t="str">
            <v/>
          </cell>
          <cell r="B14974" t="str">
            <v/>
          </cell>
          <cell r="C14974">
            <v>0</v>
          </cell>
          <cell r="D14974" t="str">
            <v/>
          </cell>
          <cell r="E14974">
            <v>0</v>
          </cell>
          <cell r="F14974">
            <v>0</v>
          </cell>
          <cell r="G14974">
            <v>0</v>
          </cell>
        </row>
        <row r="14975">
          <cell r="A14975" t="str">
            <v/>
          </cell>
          <cell r="B14975" t="str">
            <v/>
          </cell>
          <cell r="C14975">
            <v>0</v>
          </cell>
          <cell r="D14975" t="str">
            <v/>
          </cell>
          <cell r="E14975">
            <v>0</v>
          </cell>
          <cell r="F14975">
            <v>0</v>
          </cell>
          <cell r="G14975">
            <v>0</v>
          </cell>
        </row>
        <row r="14976">
          <cell r="A14976">
            <v>0</v>
          </cell>
          <cell r="B14976">
            <v>0</v>
          </cell>
          <cell r="C14976">
            <v>0</v>
          </cell>
          <cell r="D14976">
            <v>0</v>
          </cell>
          <cell r="E14976">
            <v>0</v>
          </cell>
          <cell r="F14976" t="str">
            <v>Total A</v>
          </cell>
          <cell r="G14976">
            <v>0</v>
          </cell>
        </row>
        <row r="14977">
          <cell r="A14977">
            <v>0</v>
          </cell>
          <cell r="B14977">
            <v>0</v>
          </cell>
          <cell r="C14977" t="str">
            <v>B - MANO DE OBRA</v>
          </cell>
          <cell r="D14977">
            <v>0</v>
          </cell>
          <cell r="E14977">
            <v>0</v>
          </cell>
          <cell r="F14977">
            <v>0</v>
          </cell>
          <cell r="G14977">
            <v>0</v>
          </cell>
        </row>
        <row r="14978">
          <cell r="A14978" t="str">
            <v/>
          </cell>
          <cell r="B14978">
            <v>0</v>
          </cell>
          <cell r="C14978">
            <v>0</v>
          </cell>
          <cell r="D14978" t="str">
            <v/>
          </cell>
          <cell r="E14978">
            <v>0</v>
          </cell>
          <cell r="F14978">
            <v>0</v>
          </cell>
          <cell r="G14978">
            <v>0</v>
          </cell>
        </row>
        <row r="14979">
          <cell r="A14979" t="str">
            <v/>
          </cell>
          <cell r="B14979">
            <v>0</v>
          </cell>
          <cell r="C14979">
            <v>0</v>
          </cell>
          <cell r="D14979" t="str">
            <v/>
          </cell>
          <cell r="E14979">
            <v>0</v>
          </cell>
          <cell r="F14979">
            <v>0</v>
          </cell>
          <cell r="G14979">
            <v>0</v>
          </cell>
        </row>
        <row r="14980">
          <cell r="A14980" t="str">
            <v/>
          </cell>
          <cell r="B14980">
            <v>0</v>
          </cell>
          <cell r="C14980">
            <v>0</v>
          </cell>
          <cell r="D14980" t="str">
            <v/>
          </cell>
          <cell r="E14980">
            <v>0</v>
          </cell>
          <cell r="F14980">
            <v>0</v>
          </cell>
          <cell r="G14980">
            <v>0</v>
          </cell>
        </row>
        <row r="14981">
          <cell r="A14981" t="str">
            <v/>
          </cell>
          <cell r="B14981">
            <v>0</v>
          </cell>
          <cell r="C14981">
            <v>0</v>
          </cell>
          <cell r="D14981" t="str">
            <v/>
          </cell>
          <cell r="E14981">
            <v>0</v>
          </cell>
          <cell r="F14981">
            <v>0</v>
          </cell>
          <cell r="G14981">
            <v>0</v>
          </cell>
        </row>
        <row r="14982">
          <cell r="A14982" t="str">
            <v/>
          </cell>
          <cell r="B14982">
            <v>0</v>
          </cell>
          <cell r="C14982">
            <v>0</v>
          </cell>
          <cell r="D14982" t="str">
            <v/>
          </cell>
          <cell r="E14982">
            <v>0</v>
          </cell>
          <cell r="F14982">
            <v>0</v>
          </cell>
          <cell r="G14982">
            <v>0</v>
          </cell>
        </row>
        <row r="14983">
          <cell r="A14983" t="str">
            <v/>
          </cell>
          <cell r="B14983">
            <v>0</v>
          </cell>
          <cell r="C14983">
            <v>0</v>
          </cell>
          <cell r="D14983" t="str">
            <v/>
          </cell>
          <cell r="E14983">
            <v>0</v>
          </cell>
          <cell r="F14983">
            <v>0</v>
          </cell>
          <cell r="G14983">
            <v>0</v>
          </cell>
        </row>
        <row r="14984">
          <cell r="A14984" t="str">
            <v/>
          </cell>
          <cell r="B14984">
            <v>0</v>
          </cell>
          <cell r="C14984">
            <v>0</v>
          </cell>
          <cell r="D14984" t="str">
            <v/>
          </cell>
          <cell r="E14984">
            <v>0</v>
          </cell>
          <cell r="F14984">
            <v>0</v>
          </cell>
          <cell r="G14984">
            <v>0</v>
          </cell>
        </row>
        <row r="14985">
          <cell r="A14985" t="str">
            <v/>
          </cell>
          <cell r="B14985">
            <v>0</v>
          </cell>
          <cell r="C14985">
            <v>0</v>
          </cell>
          <cell r="D14985" t="str">
            <v/>
          </cell>
          <cell r="E14985">
            <v>0</v>
          </cell>
          <cell r="F14985">
            <v>0</v>
          </cell>
          <cell r="G14985">
            <v>0</v>
          </cell>
        </row>
        <row r="14986">
          <cell r="A14986">
            <v>0</v>
          </cell>
          <cell r="B14986">
            <v>0</v>
          </cell>
          <cell r="C14986">
            <v>0</v>
          </cell>
          <cell r="D14986">
            <v>0</v>
          </cell>
          <cell r="E14986">
            <v>0</v>
          </cell>
          <cell r="F14986" t="str">
            <v>Total B</v>
          </cell>
          <cell r="G14986">
            <v>0</v>
          </cell>
        </row>
        <row r="14987">
          <cell r="A14987">
            <v>0</v>
          </cell>
          <cell r="B14987">
            <v>0</v>
          </cell>
          <cell r="C14987" t="str">
            <v>C - EQUIPOS</v>
          </cell>
          <cell r="D14987">
            <v>0</v>
          </cell>
          <cell r="E14987">
            <v>0</v>
          </cell>
          <cell r="F14987">
            <v>0</v>
          </cell>
          <cell r="G14987">
            <v>0</v>
          </cell>
        </row>
        <row r="14988">
          <cell r="A14988" t="str">
            <v/>
          </cell>
          <cell r="B14988" t="str">
            <v/>
          </cell>
          <cell r="C14988">
            <v>0</v>
          </cell>
          <cell r="D14988" t="str">
            <v/>
          </cell>
          <cell r="E14988">
            <v>0</v>
          </cell>
          <cell r="F14988">
            <v>0</v>
          </cell>
          <cell r="G14988">
            <v>0</v>
          </cell>
        </row>
        <row r="14989">
          <cell r="A14989" t="str">
            <v/>
          </cell>
          <cell r="B14989" t="str">
            <v/>
          </cell>
          <cell r="C14989">
            <v>0</v>
          </cell>
          <cell r="D14989" t="str">
            <v/>
          </cell>
          <cell r="E14989">
            <v>0</v>
          </cell>
          <cell r="F14989">
            <v>0</v>
          </cell>
          <cell r="G14989">
            <v>0</v>
          </cell>
        </row>
        <row r="14990">
          <cell r="A14990" t="str">
            <v/>
          </cell>
          <cell r="B14990" t="str">
            <v/>
          </cell>
          <cell r="C14990">
            <v>0</v>
          </cell>
          <cell r="D14990" t="str">
            <v/>
          </cell>
          <cell r="E14990">
            <v>0</v>
          </cell>
          <cell r="F14990">
            <v>0</v>
          </cell>
          <cell r="G14990">
            <v>0</v>
          </cell>
        </row>
        <row r="14991">
          <cell r="A14991" t="str">
            <v/>
          </cell>
          <cell r="B14991" t="str">
            <v/>
          </cell>
          <cell r="C14991">
            <v>0</v>
          </cell>
          <cell r="D14991" t="str">
            <v/>
          </cell>
          <cell r="E14991">
            <v>0</v>
          </cell>
          <cell r="F14991">
            <v>0</v>
          </cell>
          <cell r="G14991">
            <v>0</v>
          </cell>
        </row>
        <row r="14992">
          <cell r="A14992" t="str">
            <v/>
          </cell>
          <cell r="B14992" t="str">
            <v/>
          </cell>
          <cell r="C14992">
            <v>0</v>
          </cell>
          <cell r="D14992" t="str">
            <v/>
          </cell>
          <cell r="E14992">
            <v>0</v>
          </cell>
          <cell r="F14992">
            <v>0</v>
          </cell>
          <cell r="G14992">
            <v>0</v>
          </cell>
        </row>
        <row r="14993">
          <cell r="A14993" t="str">
            <v/>
          </cell>
          <cell r="B14993" t="str">
            <v/>
          </cell>
          <cell r="C14993">
            <v>0</v>
          </cell>
          <cell r="D14993" t="str">
            <v/>
          </cell>
          <cell r="E14993">
            <v>0</v>
          </cell>
          <cell r="F14993">
            <v>0</v>
          </cell>
          <cell r="G14993">
            <v>0</v>
          </cell>
        </row>
        <row r="14994">
          <cell r="A14994" t="str">
            <v/>
          </cell>
          <cell r="B14994" t="str">
            <v/>
          </cell>
          <cell r="C14994">
            <v>0</v>
          </cell>
          <cell r="D14994" t="str">
            <v/>
          </cell>
          <cell r="E14994">
            <v>0</v>
          </cell>
          <cell r="F14994">
            <v>0</v>
          </cell>
          <cell r="G14994">
            <v>0</v>
          </cell>
        </row>
        <row r="14995">
          <cell r="A14995" t="str">
            <v/>
          </cell>
          <cell r="B14995" t="str">
            <v/>
          </cell>
          <cell r="C14995">
            <v>0</v>
          </cell>
          <cell r="D14995" t="str">
            <v/>
          </cell>
          <cell r="E14995">
            <v>0</v>
          </cell>
          <cell r="F14995">
            <v>0</v>
          </cell>
          <cell r="G14995">
            <v>0</v>
          </cell>
        </row>
        <row r="14996">
          <cell r="A14996" t="str">
            <v/>
          </cell>
          <cell r="B14996" t="str">
            <v/>
          </cell>
          <cell r="C14996">
            <v>0</v>
          </cell>
          <cell r="D14996" t="str">
            <v/>
          </cell>
          <cell r="E14996">
            <v>0</v>
          </cell>
          <cell r="F14996">
            <v>0</v>
          </cell>
          <cell r="G14996">
            <v>0</v>
          </cell>
        </row>
        <row r="14997">
          <cell r="A14997">
            <v>0</v>
          </cell>
          <cell r="B14997">
            <v>0</v>
          </cell>
          <cell r="C14997">
            <v>0</v>
          </cell>
          <cell r="D14997">
            <v>0</v>
          </cell>
          <cell r="E14997">
            <v>0</v>
          </cell>
          <cell r="F14997" t="str">
            <v>Total C</v>
          </cell>
          <cell r="G14997">
            <v>0</v>
          </cell>
        </row>
        <row r="14998">
          <cell r="A14998">
            <v>0</v>
          </cell>
          <cell r="B14998">
            <v>0</v>
          </cell>
          <cell r="C14998">
            <v>0</v>
          </cell>
          <cell r="D14998">
            <v>0</v>
          </cell>
          <cell r="E14998">
            <v>0</v>
          </cell>
          <cell r="F14998">
            <v>0</v>
          </cell>
          <cell r="G14998">
            <v>0</v>
          </cell>
        </row>
        <row r="14999">
          <cell r="A14999" t="str">
            <v/>
          </cell>
          <cell r="B14999" t="str">
            <v/>
          </cell>
          <cell r="C14999">
            <v>0</v>
          </cell>
          <cell r="D14999" t="str">
            <v>Costo  Neto</v>
          </cell>
          <cell r="E14999">
            <v>0</v>
          </cell>
          <cell r="F14999" t="str">
            <v>Total D=A+B+C</v>
          </cell>
          <cell r="G14999">
            <v>0</v>
          </cell>
        </row>
      </sheetData>
      <sheetData sheetId="5"/>
      <sheetData sheetId="6"/>
      <sheetData sheetId="7"/>
      <sheetData sheetId="8"/>
      <sheetData sheetId="9"/>
      <sheetData sheetId="10"/>
      <sheetData sheetId="11">
        <row r="11">
          <cell r="C11">
            <v>0</v>
          </cell>
        </row>
        <row r="36">
          <cell r="C36">
            <v>0</v>
          </cell>
        </row>
        <row r="75">
          <cell r="C75">
            <v>0</v>
          </cell>
        </row>
      </sheetData>
      <sheetData sheetId="12">
        <row r="1">
          <cell r="A1" t="str">
            <v>LISTADO DE INSUMOS - MANO DE OBRA, MATERIALES Y EQUIPOS - PARA LA OBRA</v>
          </cell>
        </row>
      </sheetData>
      <sheetData sheetId="13">
        <row r="1">
          <cell r="B1" t="str">
            <v>I</v>
          </cell>
          <cell r="C1" t="str">
            <v>OBRAS DE ARQUITECTURA</v>
          </cell>
          <cell r="D1">
            <v>0</v>
          </cell>
        </row>
        <row r="2">
          <cell r="B2">
            <v>0</v>
          </cell>
          <cell r="C2">
            <v>0</v>
          </cell>
          <cell r="D2">
            <v>0</v>
          </cell>
        </row>
        <row r="3">
          <cell r="B3" t="str">
            <v>I-0001</v>
          </cell>
          <cell r="C3" t="str">
            <v>TRABAJOS PRELIMINARES</v>
          </cell>
          <cell r="D3">
            <v>0</v>
          </cell>
        </row>
        <row r="4">
          <cell r="B4" t="str">
            <v>I-0001.0001</v>
          </cell>
          <cell r="C4" t="str">
            <v>Movilización de obra</v>
          </cell>
          <cell r="D4" t="str">
            <v>gl</v>
          </cell>
        </row>
        <row r="5">
          <cell r="B5" t="str">
            <v>I-0001.0002</v>
          </cell>
          <cell r="C5" t="str">
            <v>Obrador</v>
          </cell>
          <cell r="D5" t="str">
            <v>gl</v>
          </cell>
        </row>
        <row r="6">
          <cell r="B6" t="str">
            <v>I-0001.0003</v>
          </cell>
          <cell r="C6" t="str">
            <v>Cartel de obra</v>
          </cell>
          <cell r="D6" t="str">
            <v>gl</v>
          </cell>
        </row>
        <row r="7">
          <cell r="B7" t="str">
            <v>I-0001.0004</v>
          </cell>
          <cell r="C7" t="str">
            <v>Limpieza de terreno</v>
          </cell>
          <cell r="D7" t="str">
            <v>m2</v>
          </cell>
        </row>
        <row r="8">
          <cell r="B8" t="str">
            <v>I-0001.0005</v>
          </cell>
          <cell r="C8" t="str">
            <v>Erradicación de árboles</v>
          </cell>
          <cell r="D8" t="str">
            <v>gl</v>
          </cell>
        </row>
        <row r="9">
          <cell r="B9" t="str">
            <v>I-0001.0006</v>
          </cell>
          <cell r="C9" t="str">
            <v>Demoliciones incluido retiro de material</v>
          </cell>
          <cell r="D9" t="str">
            <v>gl</v>
          </cell>
        </row>
        <row r="10">
          <cell r="B10" t="str">
            <v>I-0001.0007</v>
          </cell>
          <cell r="C10" t="str">
            <v>Replanteo</v>
          </cell>
          <cell r="D10" t="str">
            <v>gl</v>
          </cell>
        </row>
        <row r="11">
          <cell r="B11">
            <v>0</v>
          </cell>
          <cell r="C11">
            <v>0</v>
          </cell>
          <cell r="D11">
            <v>0</v>
          </cell>
        </row>
        <row r="12">
          <cell r="B12">
            <v>0</v>
          </cell>
          <cell r="C12">
            <v>0</v>
          </cell>
          <cell r="D12">
            <v>0</v>
          </cell>
        </row>
        <row r="13">
          <cell r="B13" t="str">
            <v>I-0002</v>
          </cell>
          <cell r="C13" t="str">
            <v>MOVIMIENTOS DE SUELOS</v>
          </cell>
          <cell r="D13">
            <v>0</v>
          </cell>
        </row>
        <row r="14">
          <cell r="B14" t="str">
            <v>I-0002.0001</v>
          </cell>
          <cell r="C14" t="str">
            <v>Relleno y compactación</v>
          </cell>
          <cell r="D14" t="str">
            <v>m3</v>
          </cell>
        </row>
        <row r="15">
          <cell r="B15" t="str">
            <v>I-0002.0002</v>
          </cell>
          <cell r="C15" t="str">
            <v>Excavación para subsuelo</v>
          </cell>
          <cell r="D15" t="str">
            <v>m3</v>
          </cell>
        </row>
        <row r="16">
          <cell r="B16" t="str">
            <v>I-0002.0003</v>
          </cell>
          <cell r="C16" t="str">
            <v>Excavación para fundaciones</v>
          </cell>
          <cell r="D16" t="str">
            <v>m3</v>
          </cell>
        </row>
        <row r="17">
          <cell r="B17">
            <v>0</v>
          </cell>
          <cell r="C17">
            <v>0</v>
          </cell>
          <cell r="D17">
            <v>0</v>
          </cell>
        </row>
        <row r="18">
          <cell r="B18">
            <v>0</v>
          </cell>
          <cell r="C18">
            <v>0</v>
          </cell>
          <cell r="D18">
            <v>0</v>
          </cell>
        </row>
        <row r="19">
          <cell r="B19" t="str">
            <v>I-0003</v>
          </cell>
          <cell r="C19" t="str">
            <v>HORMIGONES SIMPLES</v>
          </cell>
          <cell r="D19">
            <v>0</v>
          </cell>
        </row>
        <row r="20">
          <cell r="B20" t="str">
            <v>I-0003.0001</v>
          </cell>
          <cell r="C20" t="str">
            <v>Hormigón de limpieza</v>
          </cell>
          <cell r="D20" t="str">
            <v>m2</v>
          </cell>
        </row>
        <row r="21">
          <cell r="B21" t="str">
            <v>I-0003.0002</v>
          </cell>
          <cell r="C21" t="str">
            <v>Hormigón para cimientos</v>
          </cell>
          <cell r="D21" t="str">
            <v>m3</v>
          </cell>
        </row>
        <row r="22">
          <cell r="B22" t="str">
            <v>I-0003.0003</v>
          </cell>
          <cell r="C22" t="str">
            <v>Contrapiso</v>
          </cell>
          <cell r="D22" t="str">
            <v>m2</v>
          </cell>
        </row>
        <row r="23">
          <cell r="B23" t="str">
            <v>I-0003.0004</v>
          </cell>
          <cell r="C23" t="str">
            <v>Contrapiso armado</v>
          </cell>
          <cell r="D23" t="str">
            <v>m2</v>
          </cell>
        </row>
        <row r="24">
          <cell r="B24">
            <v>0</v>
          </cell>
          <cell r="C24">
            <v>0</v>
          </cell>
          <cell r="D24">
            <v>0</v>
          </cell>
        </row>
        <row r="25">
          <cell r="B25">
            <v>0</v>
          </cell>
          <cell r="C25">
            <v>0</v>
          </cell>
          <cell r="D25">
            <v>0</v>
          </cell>
        </row>
        <row r="26">
          <cell r="B26" t="str">
            <v>I-0004</v>
          </cell>
          <cell r="C26" t="str">
            <v>HORMIGON ARMADO</v>
          </cell>
          <cell r="D26">
            <v>0</v>
          </cell>
        </row>
        <row r="27">
          <cell r="B27" t="str">
            <v>I-0004.0001</v>
          </cell>
          <cell r="C27" t="str">
            <v>Bases</v>
          </cell>
          <cell r="D27" t="str">
            <v>m3</v>
          </cell>
        </row>
        <row r="28">
          <cell r="B28" t="str">
            <v>I-0004.0002</v>
          </cell>
          <cell r="C28" t="str">
            <v>Vigas de arriostramiento</v>
          </cell>
          <cell r="D28" t="str">
            <v>m3</v>
          </cell>
        </row>
        <row r="29">
          <cell r="B29" t="str">
            <v>I-0004.0003</v>
          </cell>
          <cell r="C29" t="str">
            <v>Vigas de fundación</v>
          </cell>
          <cell r="D29" t="str">
            <v>m3</v>
          </cell>
        </row>
        <row r="30">
          <cell r="B30" t="str">
            <v>I-0004.0004</v>
          </cell>
          <cell r="C30" t="str">
            <v>Vigas de encadenado</v>
          </cell>
          <cell r="D30" t="str">
            <v>m3</v>
          </cell>
        </row>
        <row r="31">
          <cell r="B31" t="str">
            <v>I-0004.0005</v>
          </cell>
          <cell r="C31" t="str">
            <v>Zapatas corridas</v>
          </cell>
          <cell r="D31">
            <v>0</v>
          </cell>
        </row>
        <row r="32">
          <cell r="B32" t="str">
            <v>I-0004.0006</v>
          </cell>
          <cell r="C32" t="str">
            <v>Columnas de encadenado</v>
          </cell>
          <cell r="D32" t="str">
            <v>m3</v>
          </cell>
        </row>
        <row r="33">
          <cell r="B33" t="str">
            <v>I-0004.0007</v>
          </cell>
          <cell r="C33" t="str">
            <v>Vigas de carga</v>
          </cell>
          <cell r="D33" t="str">
            <v>m3</v>
          </cell>
        </row>
        <row r="34">
          <cell r="B34" t="str">
            <v>I-0004.0008</v>
          </cell>
          <cell r="C34" t="str">
            <v>Columnas de carga</v>
          </cell>
          <cell r="D34" t="str">
            <v>m3</v>
          </cell>
        </row>
        <row r="35">
          <cell r="B35" t="str">
            <v>I-0004.0009</v>
          </cell>
          <cell r="C35" t="str">
            <v>Tabiques de hormigón armado</v>
          </cell>
          <cell r="D35" t="str">
            <v>m3</v>
          </cell>
        </row>
        <row r="36">
          <cell r="B36" t="str">
            <v>I-0004.0010</v>
          </cell>
          <cell r="C36" t="str">
            <v>Losas de hormigón armado</v>
          </cell>
          <cell r="D36" t="str">
            <v>m3</v>
          </cell>
        </row>
        <row r="37">
          <cell r="B37" t="str">
            <v>I-0004.0011</v>
          </cell>
          <cell r="C37" t="str">
            <v>Losas cerámicas</v>
          </cell>
          <cell r="D37" t="str">
            <v>m2</v>
          </cell>
        </row>
        <row r="38">
          <cell r="B38" t="str">
            <v>I-0004.0012</v>
          </cell>
          <cell r="C38" t="str">
            <v>Escaleras</v>
          </cell>
          <cell r="D38" t="str">
            <v>m3</v>
          </cell>
        </row>
        <row r="39">
          <cell r="B39">
            <v>0</v>
          </cell>
          <cell r="C39">
            <v>0</v>
          </cell>
          <cell r="D39">
            <v>0</v>
          </cell>
        </row>
        <row r="40">
          <cell r="B40">
            <v>0</v>
          </cell>
          <cell r="C40">
            <v>0</v>
          </cell>
          <cell r="D40">
            <v>0</v>
          </cell>
        </row>
        <row r="41">
          <cell r="B41" t="str">
            <v>I-0005</v>
          </cell>
          <cell r="C41" t="str">
            <v>CONTRAPISOS Y CARPETAS</v>
          </cell>
          <cell r="D41">
            <v>0</v>
          </cell>
        </row>
        <row r="42">
          <cell r="B42" t="str">
            <v>I-0005.0001</v>
          </cell>
          <cell r="C42" t="str">
            <v>Contrapiso e = 10 cm</v>
          </cell>
          <cell r="D42" t="str">
            <v>m2</v>
          </cell>
        </row>
        <row r="43">
          <cell r="B43" t="str">
            <v>I-0005.0002</v>
          </cell>
          <cell r="C43" t="str">
            <v>Contrapiso e = 12 cm</v>
          </cell>
          <cell r="D43" t="str">
            <v>m2</v>
          </cell>
        </row>
        <row r="44">
          <cell r="B44" t="str">
            <v>I-0005.0003</v>
          </cell>
          <cell r="C44" t="str">
            <v>Contrapiso e = 15 cm</v>
          </cell>
          <cell r="D44" t="str">
            <v>m2</v>
          </cell>
        </row>
        <row r="45">
          <cell r="B45">
            <v>0</v>
          </cell>
          <cell r="C45">
            <v>0</v>
          </cell>
          <cell r="D45">
            <v>0</v>
          </cell>
        </row>
        <row r="46">
          <cell r="B46" t="str">
            <v>I-0005.0010</v>
          </cell>
          <cell r="C46" t="str">
            <v>Contrapiso armado e = 10 cm</v>
          </cell>
          <cell r="D46" t="str">
            <v>m2</v>
          </cell>
        </row>
        <row r="47">
          <cell r="B47" t="str">
            <v>I-0005.0011</v>
          </cell>
          <cell r="C47" t="str">
            <v>Contrapiso armado e = 12 cm</v>
          </cell>
          <cell r="D47" t="str">
            <v>m2</v>
          </cell>
        </row>
        <row r="48">
          <cell r="B48" t="str">
            <v>I-0005.0012</v>
          </cell>
          <cell r="C48" t="str">
            <v>Contrapiso armado e = 15 cm</v>
          </cell>
          <cell r="D48" t="str">
            <v>m2</v>
          </cell>
        </row>
        <row r="49">
          <cell r="B49">
            <v>0</v>
          </cell>
          <cell r="C49">
            <v>0</v>
          </cell>
          <cell r="D49">
            <v>0</v>
          </cell>
        </row>
        <row r="50">
          <cell r="B50" t="str">
            <v>I-0005.0021</v>
          </cell>
          <cell r="C50" t="str">
            <v>Carpeta sobre contrapiso</v>
          </cell>
          <cell r="D50" t="str">
            <v>m2</v>
          </cell>
        </row>
        <row r="51">
          <cell r="B51" t="str">
            <v>I-0005.0022</v>
          </cell>
          <cell r="C51" t="str">
            <v>Carpeta sobre losa</v>
          </cell>
          <cell r="D51" t="str">
            <v>m2</v>
          </cell>
        </row>
        <row r="52">
          <cell r="B52">
            <v>0</v>
          </cell>
          <cell r="C52">
            <v>0</v>
          </cell>
          <cell r="D52">
            <v>0</v>
          </cell>
        </row>
        <row r="53">
          <cell r="B53">
            <v>0</v>
          </cell>
          <cell r="C53">
            <v>0</v>
          </cell>
          <cell r="D53">
            <v>0</v>
          </cell>
        </row>
        <row r="54">
          <cell r="B54" t="str">
            <v>I-0006</v>
          </cell>
          <cell r="C54" t="str">
            <v>MAMPOSTERIA</v>
          </cell>
          <cell r="D54">
            <v>0</v>
          </cell>
        </row>
        <row r="55">
          <cell r="B55" t="str">
            <v>I-0006.0001</v>
          </cell>
          <cell r="C55" t="str">
            <v>Ladrillo cerámico macizo e = 0,10 m</v>
          </cell>
          <cell r="D55" t="str">
            <v>m2</v>
          </cell>
        </row>
        <row r="56">
          <cell r="B56" t="str">
            <v>I-0006.0002</v>
          </cell>
          <cell r="C56" t="str">
            <v>Ladrillo cerámico macizo e = 0,20 m</v>
          </cell>
          <cell r="D56" t="str">
            <v>m2</v>
          </cell>
        </row>
        <row r="57">
          <cell r="B57" t="str">
            <v>I-0006.0003</v>
          </cell>
          <cell r="C57" t="str">
            <v>Ladrillo cerámico macizo e = 0,30 m</v>
          </cell>
          <cell r="D57" t="str">
            <v>m2</v>
          </cell>
        </row>
        <row r="58">
          <cell r="B58" t="str">
            <v>I-0006.0004</v>
          </cell>
          <cell r="C58" t="str">
            <v>Ladrillón cerámico macizo e = 0,20 m</v>
          </cell>
          <cell r="D58" t="str">
            <v>m2</v>
          </cell>
        </row>
        <row r="59">
          <cell r="B59" t="str">
            <v>I-0006.0005</v>
          </cell>
          <cell r="C59" t="str">
            <v>Ladrillo cerámico macizo armada e = 0,10 m</v>
          </cell>
          <cell r="D59" t="str">
            <v>m2</v>
          </cell>
        </row>
        <row r="60">
          <cell r="B60" t="str">
            <v>I-0006.0006</v>
          </cell>
          <cell r="C60" t="str">
            <v>Ladrillo cerámico macizo armada e = 0,20 m</v>
          </cell>
          <cell r="D60" t="str">
            <v>m2</v>
          </cell>
        </row>
        <row r="61">
          <cell r="B61" t="str">
            <v>I-0006.0007</v>
          </cell>
          <cell r="C61" t="str">
            <v>Ladrillo cerámico macizo armada e = 0,30 m</v>
          </cell>
          <cell r="D61" t="str">
            <v>m2</v>
          </cell>
        </row>
        <row r="62">
          <cell r="B62" t="str">
            <v>I-0006.0008</v>
          </cell>
          <cell r="C62" t="str">
            <v>Ladrillón cerámico macizo armada e = 0,20 m</v>
          </cell>
          <cell r="D62" t="str">
            <v>m2</v>
          </cell>
        </row>
        <row r="63">
          <cell r="B63">
            <v>0</v>
          </cell>
          <cell r="C63">
            <v>0</v>
          </cell>
          <cell r="D63">
            <v>0</v>
          </cell>
        </row>
        <row r="64">
          <cell r="B64">
            <v>0</v>
          </cell>
          <cell r="C64">
            <v>0</v>
          </cell>
          <cell r="D64">
            <v>0</v>
          </cell>
        </row>
        <row r="65">
          <cell r="B65" t="str">
            <v>I-0006.0010</v>
          </cell>
          <cell r="C65" t="str">
            <v>Ladrillo cerámico hueco e = 0,10 m</v>
          </cell>
          <cell r="D65" t="str">
            <v>m2</v>
          </cell>
        </row>
        <row r="66">
          <cell r="B66" t="str">
            <v>I-0006.0011</v>
          </cell>
          <cell r="C66" t="str">
            <v>Ladrillo cerámico hueco e = 0,20 m</v>
          </cell>
          <cell r="D66" t="str">
            <v>m2</v>
          </cell>
        </row>
        <row r="67">
          <cell r="B67">
            <v>0</v>
          </cell>
          <cell r="C67">
            <v>0</v>
          </cell>
          <cell r="D67">
            <v>0</v>
          </cell>
        </row>
        <row r="68">
          <cell r="B68" t="str">
            <v>I-0006.0020</v>
          </cell>
          <cell r="C68" t="str">
            <v>Bloque de hormigón e = 0,10 m</v>
          </cell>
          <cell r="D68" t="str">
            <v>m2</v>
          </cell>
        </row>
        <row r="69">
          <cell r="B69" t="str">
            <v>I-0006.0021</v>
          </cell>
          <cell r="C69" t="str">
            <v>Bloque de hormigón e = 0,20 m</v>
          </cell>
          <cell r="D69" t="str">
            <v>m2</v>
          </cell>
        </row>
        <row r="70">
          <cell r="B70">
            <v>0</v>
          </cell>
          <cell r="C70">
            <v>0</v>
          </cell>
          <cell r="D70">
            <v>0</v>
          </cell>
        </row>
        <row r="71">
          <cell r="B71">
            <v>0</v>
          </cell>
          <cell r="C71">
            <v>0</v>
          </cell>
          <cell r="D71">
            <v>0</v>
          </cell>
        </row>
        <row r="72">
          <cell r="B72" t="str">
            <v>I-0007</v>
          </cell>
          <cell r="C72" t="str">
            <v>AISLACIONES</v>
          </cell>
          <cell r="D72">
            <v>0</v>
          </cell>
        </row>
        <row r="73">
          <cell r="B73" t="str">
            <v>I-0007.0001</v>
          </cell>
          <cell r="C73" t="str">
            <v>Capa aisladora Vertical</v>
          </cell>
          <cell r="D73" t="str">
            <v>m2</v>
          </cell>
        </row>
        <row r="74">
          <cell r="B74" t="str">
            <v>I-0007.0002</v>
          </cell>
          <cell r="C74" t="str">
            <v>Capa aisladora horizontal</v>
          </cell>
          <cell r="D74" t="str">
            <v>m2</v>
          </cell>
        </row>
        <row r="75">
          <cell r="B75" t="str">
            <v>I-0007.0003</v>
          </cell>
          <cell r="C75" t="str">
            <v>Blindaje de plomo para rayos</v>
          </cell>
          <cell r="D75" t="str">
            <v>m2</v>
          </cell>
        </row>
        <row r="76">
          <cell r="B76" t="str">
            <v>I-0007.0004</v>
          </cell>
          <cell r="C76" t="str">
            <v>Aislación contra el salitre</v>
          </cell>
          <cell r="D76" t="str">
            <v>m2</v>
          </cell>
        </row>
        <row r="77">
          <cell r="B77">
            <v>0</v>
          </cell>
          <cell r="C77">
            <v>0</v>
          </cell>
          <cell r="D77">
            <v>0</v>
          </cell>
        </row>
        <row r="78">
          <cell r="B78">
            <v>0</v>
          </cell>
          <cell r="C78">
            <v>0</v>
          </cell>
          <cell r="D78">
            <v>0</v>
          </cell>
        </row>
        <row r="79">
          <cell r="B79" t="str">
            <v>I-0008</v>
          </cell>
          <cell r="C79" t="str">
            <v>REVOQUES Y ENLUCIDOS</v>
          </cell>
          <cell r="D79">
            <v>0</v>
          </cell>
        </row>
        <row r="80">
          <cell r="B80" t="str">
            <v>I-0008.0001</v>
          </cell>
          <cell r="C80" t="str">
            <v>Revoque grueso interior</v>
          </cell>
          <cell r="D80" t="str">
            <v>m2</v>
          </cell>
        </row>
        <row r="81">
          <cell r="B81" t="str">
            <v>I-0008.0002</v>
          </cell>
          <cell r="C81" t="str">
            <v>Revoque grueso impermeable b/ revestimiento</v>
          </cell>
          <cell r="D81" t="str">
            <v>m2</v>
          </cell>
        </row>
        <row r="82">
          <cell r="B82" t="str">
            <v>I-0008.0003</v>
          </cell>
          <cell r="C82" t="str">
            <v>Enlucido interior</v>
          </cell>
          <cell r="D82" t="str">
            <v>m2</v>
          </cell>
        </row>
        <row r="83">
          <cell r="B83" t="str">
            <v>I-0008.0004</v>
          </cell>
          <cell r="C83" t="str">
            <v>Enlucido exterior</v>
          </cell>
          <cell r="D83" t="str">
            <v>m2</v>
          </cell>
        </row>
        <row r="84">
          <cell r="B84">
            <v>0</v>
          </cell>
          <cell r="C84">
            <v>0</v>
          </cell>
          <cell r="D84">
            <v>0</v>
          </cell>
        </row>
        <row r="85">
          <cell r="B85">
            <v>0</v>
          </cell>
          <cell r="C85">
            <v>0</v>
          </cell>
          <cell r="D85">
            <v>0</v>
          </cell>
        </row>
        <row r="86">
          <cell r="B86" t="str">
            <v>I-0009</v>
          </cell>
          <cell r="C86" t="str">
            <v>CUBIERTA DE TECHO</v>
          </cell>
          <cell r="D86">
            <v>0</v>
          </cell>
        </row>
        <row r="87">
          <cell r="B87" t="str">
            <v>I-0009.0001</v>
          </cell>
          <cell r="C87" t="str">
            <v>Cubierta de techo inaccesible</v>
          </cell>
          <cell r="D87" t="str">
            <v>m2</v>
          </cell>
        </row>
        <row r="88">
          <cell r="B88" t="str">
            <v>I-0009.0002</v>
          </cell>
          <cell r="C88" t="str">
            <v>Cubierta de techo accesible</v>
          </cell>
          <cell r="D88" t="str">
            <v>m2</v>
          </cell>
        </row>
        <row r="89">
          <cell r="B89">
            <v>0</v>
          </cell>
          <cell r="C89">
            <v>0</v>
          </cell>
          <cell r="D89">
            <v>0</v>
          </cell>
        </row>
        <row r="90">
          <cell r="B90">
            <v>0</v>
          </cell>
          <cell r="C90">
            <v>0</v>
          </cell>
          <cell r="D90">
            <v>0</v>
          </cell>
        </row>
        <row r="91">
          <cell r="B91" t="str">
            <v>I-0010</v>
          </cell>
          <cell r="C91" t="str">
            <v>CIELORRASOS</v>
          </cell>
          <cell r="D91">
            <v>0</v>
          </cell>
        </row>
        <row r="92">
          <cell r="B92" t="str">
            <v>I-0010.0001</v>
          </cell>
          <cell r="C92" t="str">
            <v>Cielorraso aplicado de yeso</v>
          </cell>
          <cell r="D92" t="str">
            <v>m2</v>
          </cell>
        </row>
        <row r="93">
          <cell r="B93" t="str">
            <v>I-0010.0002</v>
          </cell>
          <cell r="C93" t="str">
            <v>Cielorraso aplicado a la cal</v>
          </cell>
          <cell r="D93" t="str">
            <v>m2</v>
          </cell>
        </row>
        <row r="94">
          <cell r="B94" t="str">
            <v>I-0010.0003</v>
          </cell>
          <cell r="C94" t="str">
            <v>Cielorraso suspendido placa roca de yeso junta tomada</v>
          </cell>
          <cell r="D94" t="str">
            <v>m2</v>
          </cell>
        </row>
        <row r="95">
          <cell r="B95" t="str">
            <v>I-0010.0004</v>
          </cell>
          <cell r="C95" t="str">
            <v>Cielorraso suspendido placa roca de yeso desmontable</v>
          </cell>
          <cell r="D95" t="str">
            <v>m2</v>
          </cell>
        </row>
        <row r="96">
          <cell r="B96" t="str">
            <v>I-0010.0005</v>
          </cell>
          <cell r="C96" t="str">
            <v>Cielorraso suspendido placa roca de yeso locales húmedos</v>
          </cell>
          <cell r="D96" t="str">
            <v>m2</v>
          </cell>
        </row>
        <row r="97">
          <cell r="B97" t="str">
            <v>I-0010.0006</v>
          </cell>
          <cell r="C97" t="str">
            <v>Cielorraso suspendido placa cementicia</v>
          </cell>
          <cell r="D97" t="str">
            <v>m2</v>
          </cell>
        </row>
        <row r="98">
          <cell r="B98" t="str">
            <v>I-0010.0007</v>
          </cell>
          <cell r="C98" t="str">
            <v>Cielorraso modular metálico ( c/ aislación acústica )</v>
          </cell>
          <cell r="D98" t="str">
            <v>m2</v>
          </cell>
        </row>
        <row r="99">
          <cell r="B99">
            <v>0</v>
          </cell>
          <cell r="C99">
            <v>0</v>
          </cell>
          <cell r="D99">
            <v>0</v>
          </cell>
        </row>
        <row r="100">
          <cell r="B100">
            <v>0</v>
          </cell>
          <cell r="C100">
            <v>0</v>
          </cell>
          <cell r="D100">
            <v>0</v>
          </cell>
        </row>
        <row r="101">
          <cell r="B101" t="str">
            <v>I-0011</v>
          </cell>
          <cell r="C101" t="str">
            <v>REVESTIMIENTOS</v>
          </cell>
          <cell r="D101">
            <v>0</v>
          </cell>
        </row>
        <row r="102">
          <cell r="B102" t="str">
            <v>I-0011.0001</v>
          </cell>
          <cell r="C102" t="str">
            <v>Revestimiento cerámico</v>
          </cell>
          <cell r="D102" t="str">
            <v>m2</v>
          </cell>
        </row>
        <row r="103">
          <cell r="B103" t="str">
            <v>I-0011.0002</v>
          </cell>
          <cell r="C103" t="str">
            <v>Revestimiento porcelanato</v>
          </cell>
          <cell r="D103" t="str">
            <v>m2</v>
          </cell>
        </row>
        <row r="104">
          <cell r="B104" t="str">
            <v>I-0011.0003</v>
          </cell>
          <cell r="C104" t="str">
            <v>Revestimiento de piedra</v>
          </cell>
          <cell r="D104" t="str">
            <v>m2</v>
          </cell>
        </row>
        <row r="105">
          <cell r="B105" t="str">
            <v>I-0011.0004</v>
          </cell>
          <cell r="C105" t="str">
            <v>Revestimiento plástico</v>
          </cell>
          <cell r="D105" t="str">
            <v>m2</v>
          </cell>
        </row>
        <row r="106">
          <cell r="B106" t="str">
            <v>I-0011.0005</v>
          </cell>
          <cell r="C106" t="str">
            <v>Revestimiento vinílico</v>
          </cell>
          <cell r="D106" t="str">
            <v>m2</v>
          </cell>
        </row>
        <row r="107">
          <cell r="B107">
            <v>0</v>
          </cell>
          <cell r="C107">
            <v>0</v>
          </cell>
          <cell r="D107">
            <v>0</v>
          </cell>
        </row>
        <row r="108">
          <cell r="B108">
            <v>0</v>
          </cell>
          <cell r="C108">
            <v>0</v>
          </cell>
          <cell r="D108">
            <v>0</v>
          </cell>
        </row>
        <row r="109">
          <cell r="B109" t="str">
            <v>I-0012</v>
          </cell>
          <cell r="C109" t="str">
            <v>TABIQUE CONSTRUCCIÓN EN SECO</v>
          </cell>
          <cell r="D109">
            <v>0</v>
          </cell>
        </row>
        <row r="110">
          <cell r="B110" t="str">
            <v>I-0012.0001</v>
          </cell>
          <cell r="C110" t="str">
            <v>Tabique placa roca de yeso</v>
          </cell>
          <cell r="D110" t="str">
            <v>m2</v>
          </cell>
        </row>
        <row r="111">
          <cell r="B111" t="str">
            <v>I-0012.0002</v>
          </cell>
          <cell r="C111" t="str">
            <v>Tabique placa roca de yeso para sanitario</v>
          </cell>
          <cell r="D111" t="str">
            <v>m2</v>
          </cell>
        </row>
        <row r="112">
          <cell r="B112" t="str">
            <v>I-0012.0003</v>
          </cell>
          <cell r="C112" t="str">
            <v>Tabique medio forro de placa de yeso</v>
          </cell>
          <cell r="D112" t="str">
            <v>m2</v>
          </cell>
        </row>
        <row r="113">
          <cell r="B113" t="str">
            <v>I-0012.0004</v>
          </cell>
          <cell r="C113" t="str">
            <v>Tabique medio forro de placa de yeso para sanitario</v>
          </cell>
          <cell r="D113" t="str">
            <v>m2</v>
          </cell>
        </row>
        <row r="114">
          <cell r="B114" t="str">
            <v>I-0012.0005</v>
          </cell>
          <cell r="C114" t="str">
            <v>Tabique placa cementicia</v>
          </cell>
          <cell r="D114" t="str">
            <v>m2</v>
          </cell>
        </row>
        <row r="115">
          <cell r="B115" t="str">
            <v>I-0012.0006</v>
          </cell>
          <cell r="C115" t="str">
            <v>Tabique estructura aluminio y placas madera</v>
          </cell>
          <cell r="D115" t="str">
            <v>m2</v>
          </cell>
        </row>
        <row r="116">
          <cell r="B116">
            <v>0</v>
          </cell>
          <cell r="C116">
            <v>0</v>
          </cell>
          <cell r="D116">
            <v>0</v>
          </cell>
        </row>
        <row r="117">
          <cell r="B117">
            <v>0</v>
          </cell>
          <cell r="C117">
            <v>0</v>
          </cell>
          <cell r="D117">
            <v>0</v>
          </cell>
        </row>
        <row r="118">
          <cell r="B118" t="str">
            <v>I-0013</v>
          </cell>
          <cell r="C118" t="str">
            <v>PISOS Y ZOCALOS</v>
          </cell>
          <cell r="D118">
            <v>0</v>
          </cell>
        </row>
        <row r="119">
          <cell r="B119" t="str">
            <v>I-0013.0001</v>
          </cell>
          <cell r="C119" t="str">
            <v>Piso granítico</v>
          </cell>
          <cell r="D119" t="str">
            <v>m2</v>
          </cell>
        </row>
        <row r="120">
          <cell r="B120" t="str">
            <v>I-0013.0002</v>
          </cell>
          <cell r="C120" t="str">
            <v>Piso técnico</v>
          </cell>
          <cell r="D120" t="str">
            <v>m2</v>
          </cell>
        </row>
        <row r="121">
          <cell r="B121" t="str">
            <v>I-0013.0003</v>
          </cell>
          <cell r="C121" t="str">
            <v>Piso granito natural</v>
          </cell>
          <cell r="D121" t="str">
            <v>m2</v>
          </cell>
        </row>
        <row r="122">
          <cell r="B122" t="str">
            <v>I-0013.0004</v>
          </cell>
          <cell r="C122" t="str">
            <v>Piso cemento rodillado</v>
          </cell>
          <cell r="D122" t="str">
            <v>m2</v>
          </cell>
        </row>
        <row r="123">
          <cell r="B123" t="str">
            <v>I-0013.0005</v>
          </cell>
          <cell r="C123" t="str">
            <v>Piso cemento alisado</v>
          </cell>
          <cell r="D123" t="str">
            <v>m2</v>
          </cell>
        </row>
        <row r="124">
          <cell r="B124" t="str">
            <v>I-0013.0006</v>
          </cell>
          <cell r="C124" t="str">
            <v>Piso baldosas piedra lavada</v>
          </cell>
          <cell r="D124" t="str">
            <v>m2</v>
          </cell>
        </row>
        <row r="125">
          <cell r="B125" t="str">
            <v>I-0013.0007</v>
          </cell>
          <cell r="C125" t="str">
            <v>Piso baldosa cerámica</v>
          </cell>
          <cell r="D125" t="str">
            <v>m2</v>
          </cell>
        </row>
        <row r="126">
          <cell r="B126" t="str">
            <v>I-0013.0008</v>
          </cell>
          <cell r="C126" t="str">
            <v>Pavimentos de HºAº</v>
          </cell>
          <cell r="D126" t="str">
            <v>m2</v>
          </cell>
        </row>
        <row r="127">
          <cell r="B127">
            <v>0</v>
          </cell>
          <cell r="C127">
            <v>0</v>
          </cell>
          <cell r="D127">
            <v>0</v>
          </cell>
        </row>
        <row r="128">
          <cell r="B128" t="str">
            <v>I-0013.0010</v>
          </cell>
          <cell r="C128" t="str">
            <v>Zócalo granítico</v>
          </cell>
          <cell r="D128" t="str">
            <v>m2</v>
          </cell>
        </row>
        <row r="129">
          <cell r="B129" t="str">
            <v>I-0013.0011</v>
          </cell>
          <cell r="C129" t="str">
            <v>Zócalo calcáreo</v>
          </cell>
          <cell r="D129" t="str">
            <v>m2</v>
          </cell>
        </row>
        <row r="130">
          <cell r="B130" t="str">
            <v>I-0013.0012</v>
          </cell>
          <cell r="C130" t="str">
            <v>Zócalo granito natural</v>
          </cell>
          <cell r="D130" t="str">
            <v>m2</v>
          </cell>
        </row>
        <row r="131">
          <cell r="B131" t="str">
            <v>I-0013.0013</v>
          </cell>
          <cell r="C131" t="str">
            <v>Zócalo hormigón</v>
          </cell>
          <cell r="D131" t="str">
            <v>m2</v>
          </cell>
        </row>
        <row r="132">
          <cell r="B132">
            <v>0</v>
          </cell>
          <cell r="C132">
            <v>0</v>
          </cell>
          <cell r="D132">
            <v>0</v>
          </cell>
        </row>
        <row r="133">
          <cell r="B133">
            <v>0</v>
          </cell>
          <cell r="C133">
            <v>0</v>
          </cell>
          <cell r="D133">
            <v>0</v>
          </cell>
        </row>
        <row r="134">
          <cell r="B134" t="str">
            <v>I-0014</v>
          </cell>
          <cell r="C134" t="str">
            <v>MESADAS</v>
          </cell>
          <cell r="D134">
            <v>0</v>
          </cell>
        </row>
        <row r="135">
          <cell r="B135" t="str">
            <v>I-0014.0001</v>
          </cell>
          <cell r="C135" t="str">
            <v>Mesadas granito reconstituido</v>
          </cell>
          <cell r="D135" t="str">
            <v>m2</v>
          </cell>
        </row>
        <row r="136">
          <cell r="B136" t="str">
            <v>I-0014.0002</v>
          </cell>
          <cell r="C136" t="str">
            <v>Mesadas granito natural</v>
          </cell>
          <cell r="D136" t="str">
            <v>m2</v>
          </cell>
        </row>
        <row r="137">
          <cell r="B137">
            <v>0</v>
          </cell>
          <cell r="C137">
            <v>0</v>
          </cell>
          <cell r="D137">
            <v>0</v>
          </cell>
        </row>
        <row r="138">
          <cell r="B138">
            <v>0</v>
          </cell>
          <cell r="C138">
            <v>0</v>
          </cell>
          <cell r="D138">
            <v>0</v>
          </cell>
        </row>
        <row r="139">
          <cell r="B139" t="str">
            <v>I-0015</v>
          </cell>
          <cell r="C139" t="str">
            <v>VIDRIOS Y ESPEJOS</v>
          </cell>
          <cell r="D139">
            <v>0</v>
          </cell>
        </row>
        <row r="140">
          <cell r="B140" t="str">
            <v>I-0015.0001</v>
          </cell>
          <cell r="C140" t="str">
            <v>Vidrio float 3 mm</v>
          </cell>
          <cell r="D140" t="str">
            <v>m2</v>
          </cell>
        </row>
        <row r="141">
          <cell r="B141" t="str">
            <v>I-0015.0002</v>
          </cell>
          <cell r="C141" t="str">
            <v>Vidrio float 4 mm</v>
          </cell>
          <cell r="D141" t="str">
            <v>m2</v>
          </cell>
        </row>
        <row r="142">
          <cell r="B142" t="str">
            <v>I-0015.0003</v>
          </cell>
          <cell r="C142" t="str">
            <v>Vidrio float 5 mm</v>
          </cell>
          <cell r="D142" t="str">
            <v>m2</v>
          </cell>
        </row>
        <row r="143">
          <cell r="B143">
            <v>0</v>
          </cell>
          <cell r="C143">
            <v>0</v>
          </cell>
          <cell r="D143">
            <v>0</v>
          </cell>
        </row>
        <row r="144">
          <cell r="B144" t="str">
            <v>I-0015.0010</v>
          </cell>
          <cell r="C144" t="str">
            <v>Laminado de seguridad (float 3+PVB+float 3)</v>
          </cell>
          <cell r="D144" t="str">
            <v>m2</v>
          </cell>
        </row>
        <row r="145">
          <cell r="B145" t="str">
            <v>I-0015.0011</v>
          </cell>
          <cell r="C145" t="str">
            <v>Laminado de seguridad (float 4+PVB+float 4)</v>
          </cell>
          <cell r="D145" t="str">
            <v>m2</v>
          </cell>
        </row>
        <row r="146">
          <cell r="B146">
            <v>0</v>
          </cell>
          <cell r="C146">
            <v>0</v>
          </cell>
          <cell r="D146">
            <v>0</v>
          </cell>
        </row>
        <row r="147">
          <cell r="B147" t="str">
            <v>I-0015.0020</v>
          </cell>
          <cell r="C147" t="str">
            <v>Doble Vidrio Hermético (3+9+3)</v>
          </cell>
          <cell r="D147" t="str">
            <v>m2</v>
          </cell>
        </row>
        <row r="148">
          <cell r="B148" t="str">
            <v>I-0015.0021</v>
          </cell>
          <cell r="C148" t="str">
            <v>Doble Vidrio Hermético (4+9+4)</v>
          </cell>
          <cell r="D148" t="str">
            <v>m2</v>
          </cell>
        </row>
        <row r="149">
          <cell r="B149" t="str">
            <v>I-0015.0022</v>
          </cell>
          <cell r="C149" t="str">
            <v>Doble Vidrio Hermético (3+12+3)</v>
          </cell>
          <cell r="D149" t="str">
            <v>m2</v>
          </cell>
        </row>
        <row r="150">
          <cell r="B150">
            <v>0</v>
          </cell>
          <cell r="C150">
            <v>0</v>
          </cell>
          <cell r="D150">
            <v>0</v>
          </cell>
        </row>
        <row r="151">
          <cell r="B151" t="str">
            <v>I-0015.0030</v>
          </cell>
          <cell r="C151" t="str">
            <v>Espejos</v>
          </cell>
          <cell r="D151" t="str">
            <v>m2</v>
          </cell>
        </row>
        <row r="152">
          <cell r="B152">
            <v>0</v>
          </cell>
          <cell r="C152">
            <v>0</v>
          </cell>
          <cell r="D152">
            <v>0</v>
          </cell>
        </row>
        <row r="153">
          <cell r="B153">
            <v>0</v>
          </cell>
          <cell r="C153">
            <v>0</v>
          </cell>
          <cell r="D153">
            <v>0</v>
          </cell>
        </row>
        <row r="154">
          <cell r="B154" t="str">
            <v>I-0016</v>
          </cell>
          <cell r="C154" t="str">
            <v>PINTURAS</v>
          </cell>
          <cell r="D154">
            <v>0</v>
          </cell>
        </row>
        <row r="155">
          <cell r="B155" t="str">
            <v>I-0016.0001</v>
          </cell>
          <cell r="C155" t="str">
            <v>Látex muro interior</v>
          </cell>
          <cell r="D155" t="str">
            <v>m2</v>
          </cell>
        </row>
        <row r="156">
          <cell r="B156" t="str">
            <v>I-0016.0002</v>
          </cell>
          <cell r="C156" t="str">
            <v>Látex muro exterior</v>
          </cell>
          <cell r="D156" t="str">
            <v>m2</v>
          </cell>
        </row>
        <row r="157">
          <cell r="B157" t="str">
            <v>I-0016.0003</v>
          </cell>
          <cell r="C157" t="str">
            <v>Látex cielorraso anti hongos</v>
          </cell>
          <cell r="D157" t="str">
            <v>m2</v>
          </cell>
        </row>
        <row r="158">
          <cell r="B158" t="str">
            <v>I-0016.0004</v>
          </cell>
          <cell r="C158" t="str">
            <v>Látex muro H° Visto</v>
          </cell>
          <cell r="D158" t="str">
            <v>m2</v>
          </cell>
        </row>
        <row r="159">
          <cell r="B159">
            <v>0</v>
          </cell>
          <cell r="C159">
            <v>0</v>
          </cell>
          <cell r="D159">
            <v>0</v>
          </cell>
        </row>
        <row r="160">
          <cell r="B160" t="str">
            <v>I-0016.0010</v>
          </cell>
          <cell r="C160" t="str">
            <v>Esmalte sintético muro interior</v>
          </cell>
          <cell r="D160" t="str">
            <v>m2</v>
          </cell>
        </row>
        <row r="161">
          <cell r="B161" t="str">
            <v>I-0016.0011</v>
          </cell>
          <cell r="C161" t="str">
            <v>Esmalte sintético muro exterior</v>
          </cell>
          <cell r="D161" t="str">
            <v>m2</v>
          </cell>
        </row>
        <row r="162">
          <cell r="B162" t="str">
            <v>I-0016.0012</v>
          </cell>
          <cell r="C162" t="str">
            <v>Esmalte sintético sobre carpintería madera</v>
          </cell>
          <cell r="D162" t="str">
            <v>m2</v>
          </cell>
        </row>
        <row r="163">
          <cell r="B163" t="str">
            <v>I-0016.0013</v>
          </cell>
          <cell r="C163" t="str">
            <v>Esmalte sintético sobre carpintería metálica</v>
          </cell>
          <cell r="D163" t="str">
            <v>m2</v>
          </cell>
        </row>
        <row r="164">
          <cell r="B164">
            <v>0</v>
          </cell>
          <cell r="C164">
            <v>0</v>
          </cell>
          <cell r="D164">
            <v>0</v>
          </cell>
        </row>
        <row r="165">
          <cell r="B165">
            <v>0</v>
          </cell>
          <cell r="C165">
            <v>0</v>
          </cell>
          <cell r="D165">
            <v>0</v>
          </cell>
        </row>
        <row r="166">
          <cell r="B166" t="str">
            <v>I-0017</v>
          </cell>
          <cell r="C166" t="str">
            <v>CARPINTERIAS</v>
          </cell>
          <cell r="D166">
            <v>0</v>
          </cell>
        </row>
        <row r="167">
          <cell r="B167" t="str">
            <v>I-0017.0001</v>
          </cell>
          <cell r="C167" t="str">
            <v>Carpintería madera</v>
          </cell>
          <cell r="D167" t="str">
            <v>gl</v>
          </cell>
        </row>
        <row r="168">
          <cell r="B168" t="str">
            <v>I-0017.0002</v>
          </cell>
          <cell r="C168" t="str">
            <v>Carpintería metálica</v>
          </cell>
          <cell r="D168" t="str">
            <v>gl</v>
          </cell>
        </row>
        <row r="169">
          <cell r="B169" t="str">
            <v>I-0017.0003</v>
          </cell>
          <cell r="C169" t="str">
            <v>Carpintería aluminio</v>
          </cell>
          <cell r="D169" t="str">
            <v>gl</v>
          </cell>
        </row>
        <row r="170">
          <cell r="B170" t="str">
            <v>I-0017.0004</v>
          </cell>
          <cell r="C170" t="str">
            <v>Puertas</v>
          </cell>
          <cell r="D170" t="str">
            <v>un</v>
          </cell>
        </row>
        <row r="171">
          <cell r="B171" t="str">
            <v>I-0017.0005</v>
          </cell>
          <cell r="C171" t="str">
            <v>Ventanas</v>
          </cell>
          <cell r="D171" t="str">
            <v>un</v>
          </cell>
        </row>
        <row r="172">
          <cell r="B172" t="str">
            <v>I-0017.0006</v>
          </cell>
          <cell r="C172" t="str">
            <v>Rejas</v>
          </cell>
          <cell r="D172" t="str">
            <v>m2</v>
          </cell>
        </row>
        <row r="173">
          <cell r="B173" t="str">
            <v>I-0017.0007</v>
          </cell>
          <cell r="C173" t="str">
            <v>Piel de Vidrio</v>
          </cell>
          <cell r="D173" t="str">
            <v>m2</v>
          </cell>
        </row>
        <row r="174">
          <cell r="B174" t="str">
            <v>I-0017.0008</v>
          </cell>
          <cell r="C174" t="str">
            <v>Parasoles</v>
          </cell>
          <cell r="D174" t="str">
            <v>m2</v>
          </cell>
        </row>
        <row r="175">
          <cell r="B175" t="str">
            <v>I-0017.0009</v>
          </cell>
          <cell r="C175" t="str">
            <v>Bastidor soporte carpintería</v>
          </cell>
          <cell r="D175" t="str">
            <v>gl</v>
          </cell>
        </row>
        <row r="176">
          <cell r="B176">
            <v>0</v>
          </cell>
          <cell r="C176">
            <v>0</v>
          </cell>
          <cell r="D176">
            <v>0</v>
          </cell>
        </row>
        <row r="177">
          <cell r="B177">
            <v>0</v>
          </cell>
          <cell r="C177">
            <v>0</v>
          </cell>
          <cell r="D177">
            <v>0</v>
          </cell>
        </row>
        <row r="178">
          <cell r="B178" t="str">
            <v>I-0018</v>
          </cell>
          <cell r="C178" t="str">
            <v>ESTRUCTURAS METALICAS</v>
          </cell>
          <cell r="D178">
            <v>0</v>
          </cell>
        </row>
        <row r="179">
          <cell r="B179" t="str">
            <v>I-0018.0001</v>
          </cell>
          <cell r="C179" t="str">
            <v>Estructura metálica escalera</v>
          </cell>
          <cell r="D179" t="str">
            <v>gl</v>
          </cell>
        </row>
        <row r="180">
          <cell r="B180" t="str">
            <v>I-0018.0002</v>
          </cell>
          <cell r="C180" t="str">
            <v>Estructura metálica cubierta</v>
          </cell>
          <cell r="D180" t="str">
            <v>gl</v>
          </cell>
        </row>
        <row r="181">
          <cell r="B181" t="str">
            <v>I-0018.0003</v>
          </cell>
          <cell r="C181" t="str">
            <v>Estructura soporte revestimiento</v>
          </cell>
          <cell r="D181" t="str">
            <v>gl</v>
          </cell>
        </row>
        <row r="182">
          <cell r="B182" t="str">
            <v>I-0018.0004</v>
          </cell>
          <cell r="C182" t="str">
            <v>Torre metálica para tanque de reserva</v>
          </cell>
          <cell r="D182" t="str">
            <v>gl</v>
          </cell>
        </row>
        <row r="183">
          <cell r="B183" t="str">
            <v>I-0018.0005</v>
          </cell>
          <cell r="C183" t="str">
            <v>Tapajuntas</v>
          </cell>
          <cell r="D183" t="str">
            <v>ml</v>
          </cell>
        </row>
        <row r="184">
          <cell r="B184">
            <v>0</v>
          </cell>
          <cell r="C184">
            <v>0</v>
          </cell>
          <cell r="D184">
            <v>0</v>
          </cell>
        </row>
        <row r="185">
          <cell r="B185">
            <v>0</v>
          </cell>
          <cell r="C185">
            <v>0</v>
          </cell>
          <cell r="D185">
            <v>0</v>
          </cell>
        </row>
        <row r="186">
          <cell r="B186" t="str">
            <v>I-0019</v>
          </cell>
          <cell r="C186" t="str">
            <v>INSTALACIONES</v>
          </cell>
          <cell r="D186">
            <v>0</v>
          </cell>
        </row>
        <row r="187">
          <cell r="B187" t="str">
            <v>I-0019.0001</v>
          </cell>
          <cell r="C187" t="str">
            <v>Instalación eléctrica</v>
          </cell>
          <cell r="D187" t="str">
            <v>gl</v>
          </cell>
        </row>
        <row r="188">
          <cell r="B188" t="str">
            <v>I-0019.0002</v>
          </cell>
          <cell r="C188" t="str">
            <v>Instalación eléctrica - Fuerza mótriz y media tensión</v>
          </cell>
          <cell r="D188" t="str">
            <v>gl</v>
          </cell>
        </row>
        <row r="189">
          <cell r="B189" t="str">
            <v>I-0019.0003</v>
          </cell>
          <cell r="C189" t="str">
            <v>Instalación eléctrica - Corrientes débiles</v>
          </cell>
          <cell r="D189" t="str">
            <v>gl</v>
          </cell>
        </row>
        <row r="190">
          <cell r="B190" t="str">
            <v>I-0019.0004</v>
          </cell>
          <cell r="C190" t="str">
            <v>Instalación eléctrica - Cañerias y/o bandejas</v>
          </cell>
          <cell r="D190" t="str">
            <v>gl</v>
          </cell>
        </row>
        <row r="191">
          <cell r="B191" t="str">
            <v>I-0019.0005</v>
          </cell>
          <cell r="C191" t="str">
            <v>Instalación eléctrica - Cableado</v>
          </cell>
          <cell r="D191" t="str">
            <v>gl</v>
          </cell>
        </row>
        <row r="192">
          <cell r="B192" t="str">
            <v>I-0019.0006</v>
          </cell>
          <cell r="C192" t="str">
            <v>Instalación eléctrica - Artefactos iluminación</v>
          </cell>
          <cell r="D192" t="str">
            <v>gl</v>
          </cell>
        </row>
        <row r="193">
          <cell r="B193">
            <v>0</v>
          </cell>
          <cell r="C193">
            <v>0</v>
          </cell>
          <cell r="D193">
            <v>0</v>
          </cell>
        </row>
        <row r="194">
          <cell r="B194">
            <v>0</v>
          </cell>
          <cell r="C194">
            <v>0</v>
          </cell>
          <cell r="D194">
            <v>0</v>
          </cell>
        </row>
        <row r="195">
          <cell r="B195">
            <v>0</v>
          </cell>
          <cell r="D195">
            <v>0</v>
          </cell>
        </row>
        <row r="196">
          <cell r="B196" t="str">
            <v>I-0019.0010</v>
          </cell>
          <cell r="C196" t="str">
            <v>Instalación sanitaria</v>
          </cell>
          <cell r="D196" t="str">
            <v>gl</v>
          </cell>
        </row>
        <row r="197">
          <cell r="B197" t="str">
            <v>I-0019.0011</v>
          </cell>
          <cell r="C197" t="str">
            <v>Instalación sanitaria - Base de cloacas</v>
          </cell>
          <cell r="D197" t="str">
            <v>gl</v>
          </cell>
        </row>
        <row r="198">
          <cell r="B198" t="str">
            <v>I-0019.0012</v>
          </cell>
          <cell r="C198" t="str">
            <v>Instalación sanitaria - Provisión de agua potable</v>
          </cell>
          <cell r="D198" t="str">
            <v>gl</v>
          </cell>
        </row>
        <row r="199">
          <cell r="B199" t="str">
            <v>I-0019.0013</v>
          </cell>
          <cell r="C199" t="str">
            <v>Instalación sanitaria - Artefactos y accesorios</v>
          </cell>
          <cell r="D199" t="str">
            <v>gl</v>
          </cell>
        </row>
        <row r="200">
          <cell r="B200" t="str">
            <v>I-0019.0014</v>
          </cell>
          <cell r="C200" t="str">
            <v>Instalación sanitaria - Grifería</v>
          </cell>
          <cell r="D200" t="str">
            <v>gl</v>
          </cell>
        </row>
        <row r="201">
          <cell r="B201">
            <v>0</v>
          </cell>
          <cell r="C201">
            <v>0</v>
          </cell>
          <cell r="D201">
            <v>0</v>
          </cell>
        </row>
        <row r="202">
          <cell r="B202" t="str">
            <v>I-0019.0020</v>
          </cell>
          <cell r="C202" t="str">
            <v>Instalación de gas</v>
          </cell>
          <cell r="D202" t="str">
            <v>gl</v>
          </cell>
        </row>
        <row r="203">
          <cell r="B203" t="str">
            <v>I-0019.0021</v>
          </cell>
          <cell r="C203" t="str">
            <v>Instalación de gas - Artefactoss</v>
          </cell>
          <cell r="D203" t="str">
            <v>gl</v>
          </cell>
        </row>
        <row r="204">
          <cell r="B204" t="str">
            <v>I-0019.0022</v>
          </cell>
          <cell r="C204" t="str">
            <v>Instalación de gas - Cañería</v>
          </cell>
          <cell r="D204" t="str">
            <v>gl</v>
          </cell>
        </row>
        <row r="205">
          <cell r="B205">
            <v>0</v>
          </cell>
          <cell r="C205">
            <v>0</v>
          </cell>
          <cell r="D205">
            <v>0</v>
          </cell>
        </row>
        <row r="206">
          <cell r="B206" t="str">
            <v>I-0019.0030</v>
          </cell>
          <cell r="C206" t="str">
            <v>Instalación termomecánica</v>
          </cell>
          <cell r="D206" t="str">
            <v>gl</v>
          </cell>
        </row>
        <row r="207">
          <cell r="B207">
            <v>0</v>
          </cell>
          <cell r="C207">
            <v>0</v>
          </cell>
          <cell r="D207">
            <v>0</v>
          </cell>
        </row>
        <row r="208">
          <cell r="B208" t="str">
            <v>I-0019.0040</v>
          </cell>
          <cell r="C208" t="str">
            <v>Instalación servicio contra incendio</v>
          </cell>
          <cell r="D208" t="str">
            <v>gl</v>
          </cell>
        </row>
        <row r="209">
          <cell r="B209">
            <v>0</v>
          </cell>
          <cell r="C209">
            <v>0</v>
          </cell>
          <cell r="D209">
            <v>0</v>
          </cell>
        </row>
        <row r="210">
          <cell r="B210" t="str">
            <v>I-0019.0050</v>
          </cell>
          <cell r="C210" t="str">
            <v>Ascensores</v>
          </cell>
          <cell r="D210" t="str">
            <v>gl</v>
          </cell>
        </row>
        <row r="211">
          <cell r="B211">
            <v>0</v>
          </cell>
          <cell r="C211">
            <v>0</v>
          </cell>
          <cell r="D211">
            <v>0</v>
          </cell>
        </row>
        <row r="212">
          <cell r="B212" t="str">
            <v>I-0019.0060</v>
          </cell>
          <cell r="C212" t="str">
            <v>Riego</v>
          </cell>
          <cell r="D212" t="str">
            <v>gl</v>
          </cell>
        </row>
        <row r="213">
          <cell r="B213">
            <v>0</v>
          </cell>
          <cell r="C213">
            <v>0</v>
          </cell>
          <cell r="D213">
            <v>0</v>
          </cell>
        </row>
        <row r="214">
          <cell r="B214">
            <v>0</v>
          </cell>
          <cell r="C214">
            <v>0</v>
          </cell>
          <cell r="D214">
            <v>0</v>
          </cell>
        </row>
        <row r="215">
          <cell r="B215" t="str">
            <v>I-0020</v>
          </cell>
          <cell r="C215" t="str">
            <v>OBRAS EXTERIORES</v>
          </cell>
          <cell r="D215">
            <v>0</v>
          </cell>
        </row>
        <row r="216">
          <cell r="B216" t="str">
            <v>I-0020.0001</v>
          </cell>
          <cell r="C216" t="str">
            <v>Parquización</v>
          </cell>
          <cell r="D216" t="str">
            <v>m2</v>
          </cell>
        </row>
        <row r="217">
          <cell r="B217" t="str">
            <v>I-0020.0002</v>
          </cell>
          <cell r="C217" t="str">
            <v>Veredas y canteros</v>
          </cell>
          <cell r="D217" t="str">
            <v>gl</v>
          </cell>
        </row>
        <row r="218">
          <cell r="B218" t="str">
            <v>I-0020.0003</v>
          </cell>
          <cell r="C218" t="str">
            <v>Estacionamiento y demarcacion</v>
          </cell>
          <cell r="D218" t="str">
            <v>gl</v>
          </cell>
        </row>
        <row r="219">
          <cell r="B219" t="str">
            <v>I-0020.0004</v>
          </cell>
          <cell r="C219" t="str">
            <v>Vereda municipal</v>
          </cell>
          <cell r="D219" t="str">
            <v>m2</v>
          </cell>
        </row>
        <row r="220">
          <cell r="B220" t="str">
            <v>I-0020.0005</v>
          </cell>
          <cell r="C220" t="str">
            <v>Mástil bandera</v>
          </cell>
          <cell r="D220" t="str">
            <v>un</v>
          </cell>
        </row>
        <row r="221">
          <cell r="B221">
            <v>0</v>
          </cell>
          <cell r="C221">
            <v>0</v>
          </cell>
          <cell r="D221">
            <v>0</v>
          </cell>
        </row>
        <row r="222">
          <cell r="B222" t="str">
            <v>I-0021</v>
          </cell>
          <cell r="C222" t="str">
            <v>SEÑALETICA</v>
          </cell>
          <cell r="D222">
            <v>0</v>
          </cell>
        </row>
        <row r="223">
          <cell r="B223" t="str">
            <v>I-0021.0001</v>
          </cell>
          <cell r="C223" t="str">
            <v>Señaletica</v>
          </cell>
          <cell r="D223" t="str">
            <v>gl</v>
          </cell>
        </row>
        <row r="224">
          <cell r="B224" t="str">
            <v>I-0021.0002</v>
          </cell>
          <cell r="C224" t="str">
            <v>Cartel institucional</v>
          </cell>
          <cell r="D224" t="str">
            <v>gl</v>
          </cell>
        </row>
        <row r="225">
          <cell r="B225">
            <v>0</v>
          </cell>
          <cell r="C225">
            <v>0</v>
          </cell>
          <cell r="D225">
            <v>0</v>
          </cell>
        </row>
        <row r="226">
          <cell r="B226">
            <v>0</v>
          </cell>
          <cell r="C226">
            <v>0</v>
          </cell>
          <cell r="D226">
            <v>0</v>
          </cell>
        </row>
        <row r="227">
          <cell r="B227">
            <v>0</v>
          </cell>
          <cell r="C227">
            <v>0</v>
          </cell>
          <cell r="D227">
            <v>0</v>
          </cell>
        </row>
        <row r="228">
          <cell r="B228" t="str">
            <v>I-0022</v>
          </cell>
          <cell r="C228" t="str">
            <v>PROYECTO EJECUTIVO</v>
          </cell>
          <cell r="D228">
            <v>0</v>
          </cell>
        </row>
        <row r="229">
          <cell r="B229" t="str">
            <v>I-0022.0001</v>
          </cell>
          <cell r="C229" t="str">
            <v>Proyecto ejecutivo</v>
          </cell>
          <cell r="D229" t="str">
            <v>gl</v>
          </cell>
        </row>
        <row r="230">
          <cell r="B230" t="str">
            <v>I-0022.0002</v>
          </cell>
          <cell r="C230" t="str">
            <v>Proyecto ejecutivo - Arquitectónico</v>
          </cell>
          <cell r="D230" t="str">
            <v>gl</v>
          </cell>
        </row>
        <row r="231">
          <cell r="B231" t="str">
            <v>I-0022.0003</v>
          </cell>
          <cell r="C231" t="str">
            <v>Proyecto ejecutivo - Estructural</v>
          </cell>
          <cell r="D231" t="str">
            <v>gl</v>
          </cell>
        </row>
        <row r="232">
          <cell r="B232" t="str">
            <v>I-0022.0004</v>
          </cell>
          <cell r="C232" t="str">
            <v>Proyecto ejecutivo - Instalación eléctrica</v>
          </cell>
          <cell r="D232" t="str">
            <v>gl</v>
          </cell>
        </row>
        <row r="233">
          <cell r="B233" t="str">
            <v>I-0022.0005</v>
          </cell>
          <cell r="C233" t="str">
            <v>Proyecto ejecutivo - Instalación sanitaria</v>
          </cell>
          <cell r="D233" t="str">
            <v>gl</v>
          </cell>
        </row>
        <row r="234">
          <cell r="B234" t="str">
            <v>I-0022.0006</v>
          </cell>
          <cell r="C234" t="str">
            <v>Proyecto ejecutivo - Instalación gas</v>
          </cell>
          <cell r="D234" t="str">
            <v>gl</v>
          </cell>
        </row>
        <row r="235">
          <cell r="B235" t="str">
            <v>I-0022.0007</v>
          </cell>
          <cell r="C235" t="str">
            <v>Proyecto ejecutivo - Instalación termomecánica</v>
          </cell>
          <cell r="D235" t="str">
            <v>gl</v>
          </cell>
        </row>
        <row r="236">
          <cell r="B236" t="str">
            <v>I-0022.0008</v>
          </cell>
          <cell r="C236" t="str">
            <v>Proyecto ejecutivo - Instalación termomecánica</v>
          </cell>
          <cell r="D236" t="str">
            <v>gl</v>
          </cell>
        </row>
        <row r="237">
          <cell r="B237">
            <v>0</v>
          </cell>
          <cell r="C237">
            <v>0</v>
          </cell>
          <cell r="D237">
            <v>0</v>
          </cell>
        </row>
        <row r="238">
          <cell r="B238">
            <v>0</v>
          </cell>
          <cell r="C238">
            <v>0</v>
          </cell>
          <cell r="D238">
            <v>0</v>
          </cell>
        </row>
        <row r="239">
          <cell r="B239" t="str">
            <v>I-0023</v>
          </cell>
          <cell r="C239" t="str">
            <v>EQUIPAMIENTO</v>
          </cell>
          <cell r="D239">
            <v>0</v>
          </cell>
        </row>
        <row r="240">
          <cell r="B240" t="str">
            <v>I-0023.0001</v>
          </cell>
          <cell r="C240" t="str">
            <v>Pizarrones</v>
          </cell>
          <cell r="D240" t="str">
            <v>m2</v>
          </cell>
        </row>
        <row r="245">
          <cell r="B245" t="str">
            <v>I-0024</v>
          </cell>
          <cell r="C245" t="str">
            <v>ANTEPECHOS Y UMBRALES</v>
          </cell>
          <cell r="D245">
            <v>0</v>
          </cell>
        </row>
        <row r="246">
          <cell r="B246" t="str">
            <v>I-0024.0001</v>
          </cell>
          <cell r="C246" t="str">
            <v>Antepechos de hormigón</v>
          </cell>
          <cell r="D246" t="str">
            <v>ml</v>
          </cell>
        </row>
        <row r="247">
          <cell r="B247" t="str">
            <v>I-0024.0002</v>
          </cell>
          <cell r="C247" t="str">
            <v>Antepechos de granito natural</v>
          </cell>
          <cell r="D247" t="str">
            <v>ml</v>
          </cell>
        </row>
        <row r="248">
          <cell r="B248" t="str">
            <v>I-0024.0003</v>
          </cell>
          <cell r="C248" t="str">
            <v>Umbrales de hormigón</v>
          </cell>
          <cell r="D248" t="str">
            <v>ml</v>
          </cell>
        </row>
        <row r="249">
          <cell r="B249" t="str">
            <v>I-0024.0004</v>
          </cell>
          <cell r="C249" t="str">
            <v>Umbrales de granito natural</v>
          </cell>
          <cell r="D249" t="str">
            <v>ml</v>
          </cell>
        </row>
        <row r="250">
          <cell r="B250">
            <v>0</v>
          </cell>
          <cell r="C250">
            <v>0</v>
          </cell>
          <cell r="D250">
            <v>0</v>
          </cell>
        </row>
        <row r="251">
          <cell r="B251">
            <v>0</v>
          </cell>
          <cell r="C251">
            <v>0</v>
          </cell>
          <cell r="D251">
            <v>0</v>
          </cell>
        </row>
        <row r="252">
          <cell r="B252" t="str">
            <v>I-0025</v>
          </cell>
          <cell r="C252" t="str">
            <v>CIERRE PERIMETRAL</v>
          </cell>
          <cell r="D252">
            <v>0</v>
          </cell>
        </row>
        <row r="253">
          <cell r="B253" t="str">
            <v>I-0025.0001</v>
          </cell>
          <cell r="C253" t="str">
            <v>Cerco olímpico</v>
          </cell>
          <cell r="D253" t="str">
            <v>ml</v>
          </cell>
        </row>
        <row r="254">
          <cell r="B254" t="str">
            <v>I-0025.0002</v>
          </cell>
          <cell r="C254" t="str">
            <v>Malla artística</v>
          </cell>
          <cell r="D254" t="str">
            <v>m2</v>
          </cell>
        </row>
        <row r="255">
          <cell r="B255" t="str">
            <v>I-0025.0003</v>
          </cell>
          <cell r="C255" t="str">
            <v>Rejas</v>
          </cell>
          <cell r="D255" t="str">
            <v>m2</v>
          </cell>
        </row>
        <row r="256">
          <cell r="B256" t="str">
            <v>I-0025.0004</v>
          </cell>
          <cell r="C256" t="str">
            <v>Mampostería y malla artística</v>
          </cell>
          <cell r="D256" t="str">
            <v>gl</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s"/>
      <sheetName val="Instrucciones"/>
      <sheetName val="Datos"/>
      <sheetName val="CyP"/>
      <sheetName val="AP"/>
      <sheetName val="PTyCI"/>
      <sheetName val="Polinomica"/>
      <sheetName val="MED SIGOP"/>
      <sheetName val="MED OBRA"/>
      <sheetName val="Avance Obra"/>
      <sheetName val="Curva Inversiones"/>
      <sheetName val="Gastos Generales"/>
      <sheetName val="Insumos"/>
      <sheetName val="Items - Códigos"/>
    </sheetNames>
    <sheetDataSet>
      <sheetData sheetId="0">
        <row r="1">
          <cell r="B1" t="str">
            <v>Cuadro 1. Índices del Capítulo Materiales, mayor desagregación disponible</v>
          </cell>
          <cell r="D1">
            <v>0</v>
          </cell>
        </row>
        <row r="3">
          <cell r="A3" t="str">
            <v>Codigo Unificado</v>
          </cell>
          <cell r="B3" t="str">
            <v>Código</v>
          </cell>
          <cell r="C3">
            <v>0</v>
          </cell>
          <cell r="D3">
            <v>0</v>
          </cell>
          <cell r="E3" t="str">
            <v>Descripción</v>
          </cell>
        </row>
        <row r="4">
          <cell r="A4">
            <v>0</v>
          </cell>
          <cell r="B4" t="str">
            <v>CPC1</v>
          </cell>
          <cell r="C4">
            <v>0</v>
          </cell>
          <cell r="D4">
            <v>0</v>
          </cell>
          <cell r="E4">
            <v>0</v>
          </cell>
        </row>
        <row r="5">
          <cell r="A5">
            <v>0</v>
          </cell>
          <cell r="B5">
            <v>0</v>
          </cell>
          <cell r="C5">
            <v>0</v>
          </cell>
          <cell r="D5">
            <v>0</v>
          </cell>
          <cell r="E5">
            <v>0</v>
          </cell>
        </row>
        <row r="6">
          <cell r="A6" t="str">
            <v>INDEC-CM - 37210-51</v>
          </cell>
          <cell r="B6">
            <v>37210</v>
          </cell>
          <cell r="C6" t="str">
            <v>-</v>
          </cell>
          <cell r="D6">
            <v>51</v>
          </cell>
          <cell r="E6" t="str">
            <v>Accesorios de  loza para baño de calidad media</v>
          </cell>
        </row>
        <row r="7">
          <cell r="A7" t="str">
            <v>INDEC-CM - 37210-52</v>
          </cell>
          <cell r="B7">
            <v>37210</v>
          </cell>
          <cell r="C7" t="str">
            <v>-</v>
          </cell>
          <cell r="D7">
            <v>52</v>
          </cell>
          <cell r="E7" t="str">
            <v>Accesorios de loza para baño de calidad inferior</v>
          </cell>
        </row>
        <row r="8">
          <cell r="A8" t="str">
            <v>INDEC-CM - 42911-81</v>
          </cell>
          <cell r="B8">
            <v>42911</v>
          </cell>
          <cell r="C8" t="str">
            <v>-</v>
          </cell>
          <cell r="D8">
            <v>81</v>
          </cell>
          <cell r="E8" t="str">
            <v>Accesorios metálicos para baño</v>
          </cell>
        </row>
        <row r="9">
          <cell r="A9" t="str">
            <v>INDEC-CM - 41242-11</v>
          </cell>
          <cell r="B9">
            <v>41242</v>
          </cell>
          <cell r="C9" t="str">
            <v>-</v>
          </cell>
          <cell r="D9">
            <v>11</v>
          </cell>
          <cell r="E9" t="str">
            <v>Acero aletado conformado, en barra</v>
          </cell>
        </row>
        <row r="10">
          <cell r="A10" t="str">
            <v>INDEC-CM - 37440-21</v>
          </cell>
          <cell r="B10">
            <v>37440</v>
          </cell>
          <cell r="C10" t="str">
            <v>-</v>
          </cell>
          <cell r="D10">
            <v>21</v>
          </cell>
          <cell r="E10" t="str">
            <v>Adhesivo para pisos y revestimientos cerámicos</v>
          </cell>
        </row>
        <row r="11">
          <cell r="A11" t="str">
            <v>INDEC-CM - 38130-13</v>
          </cell>
          <cell r="B11">
            <v>38130</v>
          </cell>
          <cell r="C11" t="str">
            <v>-</v>
          </cell>
          <cell r="D11">
            <v>13</v>
          </cell>
          <cell r="E11" t="str">
            <v>Alacena de cocina de madera, de calidad inferior</v>
          </cell>
        </row>
        <row r="12">
          <cell r="A12" t="str">
            <v>INDEC-CM - 38130-12</v>
          </cell>
          <cell r="B12">
            <v>38130</v>
          </cell>
          <cell r="C12" t="str">
            <v>-</v>
          </cell>
          <cell r="D12">
            <v>12</v>
          </cell>
          <cell r="E12" t="str">
            <v>Alacena de cocina de madera, de calidad media</v>
          </cell>
        </row>
        <row r="13">
          <cell r="A13" t="str">
            <v>INDEC-CM - 38130-11</v>
          </cell>
          <cell r="B13">
            <v>38130</v>
          </cell>
          <cell r="C13" t="str">
            <v>-</v>
          </cell>
          <cell r="D13">
            <v>11</v>
          </cell>
          <cell r="E13" t="str">
            <v>Alacena de cocina de madera, de calidad superior</v>
          </cell>
        </row>
        <row r="14">
          <cell r="A14" t="str">
            <v>INDEC-CM - 27230-11</v>
          </cell>
          <cell r="B14">
            <v>27230</v>
          </cell>
          <cell r="C14" t="str">
            <v>-</v>
          </cell>
          <cell r="D14">
            <v>11</v>
          </cell>
          <cell r="E14" t="str">
            <v>Alfombra de pelo cortado de material sintético, con colocación</v>
          </cell>
        </row>
        <row r="15">
          <cell r="A15" t="str">
            <v>INDEC-CM - 44821-11</v>
          </cell>
          <cell r="B15">
            <v>44821</v>
          </cell>
          <cell r="C15" t="str">
            <v>-</v>
          </cell>
          <cell r="D15">
            <v>11</v>
          </cell>
          <cell r="E15" t="str">
            <v>Anafe a gas</v>
          </cell>
        </row>
        <row r="16">
          <cell r="A16" t="str">
            <v>INDEC-CM - 37560-11</v>
          </cell>
          <cell r="B16">
            <v>37560</v>
          </cell>
          <cell r="C16" t="str">
            <v>-</v>
          </cell>
          <cell r="D16">
            <v>11</v>
          </cell>
          <cell r="E16" t="str">
            <v>Anillo para cámara de inspección de PVC</v>
          </cell>
        </row>
        <row r="17">
          <cell r="A17" t="str">
            <v>INDEC-CM - 15400-11</v>
          </cell>
          <cell r="B17">
            <v>15400</v>
          </cell>
          <cell r="C17" t="str">
            <v>-</v>
          </cell>
          <cell r="D17">
            <v>11</v>
          </cell>
          <cell r="E17" t="str">
            <v>Arcilla expandida</v>
          </cell>
        </row>
        <row r="18">
          <cell r="A18" t="str">
            <v>INDEC-CM - 15310-11</v>
          </cell>
          <cell r="B18">
            <v>15310</v>
          </cell>
          <cell r="C18" t="str">
            <v>-</v>
          </cell>
          <cell r="D18">
            <v>11</v>
          </cell>
          <cell r="E18" t="str">
            <v xml:space="preserve">Arena fina </v>
          </cell>
        </row>
        <row r="19">
          <cell r="A19" t="str">
            <v>INDEC-CM - 46531-11</v>
          </cell>
          <cell r="B19">
            <v>46531</v>
          </cell>
          <cell r="C19" t="str">
            <v>-</v>
          </cell>
          <cell r="D19">
            <v>11</v>
          </cell>
          <cell r="E19" t="str">
            <v>Artefacto de iluminación</v>
          </cell>
        </row>
        <row r="20">
          <cell r="A20" t="str">
            <v>INDEC-CM - 43540-11</v>
          </cell>
          <cell r="B20">
            <v>43540</v>
          </cell>
          <cell r="C20" t="str">
            <v>-</v>
          </cell>
          <cell r="D20">
            <v>11</v>
          </cell>
          <cell r="E20" t="str">
            <v>Ascensor  de 15 paradas</v>
          </cell>
        </row>
        <row r="21">
          <cell r="A21" t="str">
            <v>INDEC-CM - 43540-12</v>
          </cell>
          <cell r="B21">
            <v>43540</v>
          </cell>
          <cell r="C21" t="str">
            <v>-</v>
          </cell>
          <cell r="D21">
            <v>12</v>
          </cell>
          <cell r="E21" t="str">
            <v>Ascensor  de 7 paradas</v>
          </cell>
        </row>
        <row r="22">
          <cell r="A22">
            <v>0</v>
          </cell>
          <cell r="B22">
            <v>0</v>
          </cell>
          <cell r="C22">
            <v>0</v>
          </cell>
          <cell r="D22">
            <v>0</v>
          </cell>
        </row>
        <row r="23">
          <cell r="A23">
            <v>0</v>
          </cell>
          <cell r="B23">
            <v>0</v>
          </cell>
          <cell r="C23">
            <v>0</v>
          </cell>
          <cell r="D23">
            <v>0</v>
          </cell>
        </row>
        <row r="24">
          <cell r="A24">
            <v>0</v>
          </cell>
          <cell r="B24">
            <v>0</v>
          </cell>
          <cell r="C24">
            <v>0</v>
          </cell>
          <cell r="D24">
            <v>0</v>
          </cell>
        </row>
        <row r="25">
          <cell r="A25" t="str">
            <v>INDEC-CM - 37690-11</v>
          </cell>
          <cell r="B25">
            <v>37690</v>
          </cell>
          <cell r="C25" t="str">
            <v>-</v>
          </cell>
          <cell r="D25">
            <v>11</v>
          </cell>
          <cell r="E25" t="str">
            <v>Baldosa de laja negra</v>
          </cell>
        </row>
        <row r="26">
          <cell r="A26" t="str">
            <v>INDEC-CM - 42911-11</v>
          </cell>
          <cell r="B26">
            <v>42911</v>
          </cell>
          <cell r="C26" t="str">
            <v>-</v>
          </cell>
          <cell r="D26">
            <v>11</v>
          </cell>
          <cell r="E26" t="str">
            <v>Bañera de chapa porcelanizada</v>
          </cell>
        </row>
        <row r="27">
          <cell r="A27" t="str">
            <v>INDEC-CM - 37129-11</v>
          </cell>
          <cell r="B27">
            <v>37129</v>
          </cell>
          <cell r="C27" t="str">
            <v>-</v>
          </cell>
          <cell r="D27">
            <v>11</v>
          </cell>
          <cell r="E27" t="str">
            <v>Bañera de plástico reforzado con fibra de vidrio</v>
          </cell>
        </row>
        <row r="28">
          <cell r="A28" t="str">
            <v>INDEC-CM - 35110-41</v>
          </cell>
          <cell r="B28">
            <v>35110</v>
          </cell>
          <cell r="C28" t="str">
            <v>-</v>
          </cell>
          <cell r="D28">
            <v>41</v>
          </cell>
          <cell r="E28" t="str">
            <v>Barniz con poliuretano</v>
          </cell>
        </row>
        <row r="29">
          <cell r="A29" t="str">
            <v>INDEC-CM - 37210-23</v>
          </cell>
          <cell r="B29">
            <v>37210</v>
          </cell>
          <cell r="C29" t="str">
            <v>-</v>
          </cell>
          <cell r="D29">
            <v>23</v>
          </cell>
          <cell r="E29" t="str">
            <v>Bidé de calidad inferior</v>
          </cell>
        </row>
        <row r="30">
          <cell r="A30" t="str">
            <v>INDEC-CM - 37210-22</v>
          </cell>
          <cell r="B30">
            <v>37210</v>
          </cell>
          <cell r="C30" t="str">
            <v>-</v>
          </cell>
          <cell r="D30">
            <v>22</v>
          </cell>
          <cell r="E30" t="str">
            <v>Bidé de calidad media</v>
          </cell>
        </row>
        <row r="31">
          <cell r="A31" t="str">
            <v>INDEC-CM - 37210-21</v>
          </cell>
          <cell r="B31">
            <v>37210</v>
          </cell>
          <cell r="C31" t="str">
            <v>-</v>
          </cell>
          <cell r="D31">
            <v>21</v>
          </cell>
          <cell r="E31" t="str">
            <v>Bidé de calidad superior</v>
          </cell>
        </row>
        <row r="32">
          <cell r="A32" t="str">
            <v>INDEC-CM - 41543-21</v>
          </cell>
          <cell r="B32">
            <v>41543</v>
          </cell>
          <cell r="C32" t="str">
            <v>-</v>
          </cell>
          <cell r="D32">
            <v>21</v>
          </cell>
          <cell r="E32" t="str">
            <v xml:space="preserve">Boca de acceso de plomo </v>
          </cell>
        </row>
        <row r="33">
          <cell r="A33" t="str">
            <v>INDEC-CM - 46340-31</v>
          </cell>
          <cell r="B33">
            <v>46340</v>
          </cell>
          <cell r="C33" t="str">
            <v>-</v>
          </cell>
          <cell r="D33">
            <v>31</v>
          </cell>
          <cell r="E33" t="str">
            <v>Cable  con conductor unipolar</v>
          </cell>
        </row>
        <row r="34">
          <cell r="A34" t="str">
            <v>INDEC-CM - 46320-11</v>
          </cell>
          <cell r="B34">
            <v>46320</v>
          </cell>
          <cell r="C34" t="str">
            <v>-</v>
          </cell>
          <cell r="D34">
            <v>11</v>
          </cell>
          <cell r="E34" t="str">
            <v>Cable coaxil 75 ohms</v>
          </cell>
        </row>
        <row r="35">
          <cell r="A35" t="str">
            <v>INDEC-CM - 46340-11</v>
          </cell>
          <cell r="B35">
            <v>46340</v>
          </cell>
          <cell r="C35" t="str">
            <v>-</v>
          </cell>
          <cell r="D35">
            <v>11</v>
          </cell>
          <cell r="E35" t="str">
            <v>Cable telefónico de 1 par</v>
          </cell>
        </row>
        <row r="36">
          <cell r="A36" t="str">
            <v>INDEC-CM - 46340-12</v>
          </cell>
          <cell r="B36">
            <v>46340</v>
          </cell>
          <cell r="C36" t="str">
            <v>-</v>
          </cell>
          <cell r="D36">
            <v>12</v>
          </cell>
          <cell r="E36" t="str">
            <v>Cable telefónico de 101 pares</v>
          </cell>
        </row>
        <row r="37">
          <cell r="A37" t="str">
            <v>INDEC-CM - 46340-21</v>
          </cell>
          <cell r="B37">
            <v>46340</v>
          </cell>
          <cell r="C37" t="str">
            <v>-</v>
          </cell>
          <cell r="D37">
            <v>21</v>
          </cell>
          <cell r="E37" t="str">
            <v>Cable tipo Sintenax</v>
          </cell>
        </row>
        <row r="38">
          <cell r="A38" t="str">
            <v>INDEC-CM - 46212-21</v>
          </cell>
          <cell r="B38">
            <v>46212</v>
          </cell>
          <cell r="C38" t="str">
            <v>-</v>
          </cell>
          <cell r="D38">
            <v>21</v>
          </cell>
          <cell r="E38" t="str">
            <v>Caja de chapa con tablero trifásico</v>
          </cell>
        </row>
        <row r="39">
          <cell r="A39" t="str">
            <v>INDEC-CM - 42999-23</v>
          </cell>
          <cell r="B39">
            <v>42999</v>
          </cell>
          <cell r="C39" t="str">
            <v>-</v>
          </cell>
          <cell r="D39">
            <v>23</v>
          </cell>
          <cell r="E39" t="str">
            <v>Caja de chapa para tablero</v>
          </cell>
        </row>
        <row r="40">
          <cell r="A40" t="str">
            <v>INDEC-CM - 42999-21</v>
          </cell>
          <cell r="B40">
            <v>42999</v>
          </cell>
          <cell r="C40" t="str">
            <v>-</v>
          </cell>
          <cell r="D40">
            <v>21</v>
          </cell>
          <cell r="E40" t="str">
            <v>Caja octogonal de chapa para instalación eléctrica</v>
          </cell>
        </row>
        <row r="41">
          <cell r="A41" t="str">
            <v>INDEC-CM - 42999-31</v>
          </cell>
          <cell r="B41">
            <v>42999</v>
          </cell>
          <cell r="C41" t="str">
            <v>-</v>
          </cell>
          <cell r="D41">
            <v>31</v>
          </cell>
          <cell r="E41" t="str">
            <v>Caja para pares telefónicos</v>
          </cell>
        </row>
        <row r="42">
          <cell r="A42" t="str">
            <v>INDEC-CM - 42999-22</v>
          </cell>
          <cell r="B42">
            <v>42999</v>
          </cell>
          <cell r="C42" t="str">
            <v>-</v>
          </cell>
          <cell r="D42">
            <v>22</v>
          </cell>
          <cell r="E42" t="str">
            <v>Caja rectangular de chapa para instalación eléctrica</v>
          </cell>
        </row>
        <row r="43">
          <cell r="A43">
            <v>0</v>
          </cell>
          <cell r="B43">
            <v>0</v>
          </cell>
          <cell r="C43">
            <v>0</v>
          </cell>
          <cell r="D43">
            <v>0</v>
          </cell>
        </row>
        <row r="44">
          <cell r="A44">
            <v>0</v>
          </cell>
          <cell r="B44">
            <v>0</v>
          </cell>
          <cell r="C44">
            <v>0</v>
          </cell>
          <cell r="D44">
            <v>0</v>
          </cell>
        </row>
        <row r="45">
          <cell r="A45">
            <v>0</v>
          </cell>
          <cell r="B45">
            <v>0</v>
          </cell>
          <cell r="C45">
            <v>0</v>
          </cell>
          <cell r="D45">
            <v>0</v>
          </cell>
        </row>
        <row r="46">
          <cell r="A46" t="str">
            <v>INDEC-CM - 37420-11</v>
          </cell>
          <cell r="B46">
            <v>37420</v>
          </cell>
          <cell r="C46" t="str">
            <v>-</v>
          </cell>
          <cell r="D46">
            <v>11</v>
          </cell>
          <cell r="E46" t="str">
            <v>Cal área hidratada</v>
          </cell>
        </row>
        <row r="47">
          <cell r="A47" t="str">
            <v>INDEC-CM - 37420-12</v>
          </cell>
          <cell r="B47">
            <v>37420</v>
          </cell>
          <cell r="C47" t="str">
            <v>-</v>
          </cell>
          <cell r="D47">
            <v>12</v>
          </cell>
          <cell r="E47" t="str">
            <v>Cal hidráulica hidratada</v>
          </cell>
        </row>
        <row r="48">
          <cell r="A48" t="str">
            <v>INDEC-CM - 44822-11</v>
          </cell>
          <cell r="B48">
            <v>44822</v>
          </cell>
          <cell r="C48" t="str">
            <v>-</v>
          </cell>
          <cell r="D48">
            <v>11</v>
          </cell>
          <cell r="E48" t="str">
            <v>Calefactor de tiro balanceado</v>
          </cell>
        </row>
        <row r="49">
          <cell r="A49" t="str">
            <v>INDEC-CM - 44826-11</v>
          </cell>
          <cell r="B49">
            <v>44826</v>
          </cell>
          <cell r="C49" t="str">
            <v>-</v>
          </cell>
          <cell r="D49">
            <v>11</v>
          </cell>
          <cell r="E49" t="str">
            <v>Calefón de tiro balanceado</v>
          </cell>
        </row>
        <row r="50">
          <cell r="A50" t="str">
            <v>INDEC-CM - 44826-12</v>
          </cell>
          <cell r="B50">
            <v>44826</v>
          </cell>
          <cell r="C50" t="str">
            <v>-</v>
          </cell>
          <cell r="D50">
            <v>12</v>
          </cell>
          <cell r="E50" t="str">
            <v>Calefón de tiro natural</v>
          </cell>
        </row>
        <row r="51">
          <cell r="A51" t="str">
            <v>INDEC-CM - 42911-21</v>
          </cell>
          <cell r="B51">
            <v>42911</v>
          </cell>
          <cell r="C51" t="str">
            <v>-</v>
          </cell>
          <cell r="D51">
            <v>21</v>
          </cell>
          <cell r="E51" t="str">
            <v>Canilla de bronce</v>
          </cell>
        </row>
        <row r="52">
          <cell r="A52" t="str">
            <v>INDEC-CM - 41277-21</v>
          </cell>
          <cell r="B52">
            <v>41277</v>
          </cell>
          <cell r="C52" t="str">
            <v>-</v>
          </cell>
          <cell r="D52">
            <v>21</v>
          </cell>
          <cell r="E52" t="str">
            <v>Caño de acero para instalaciones eléctricas</v>
          </cell>
        </row>
        <row r="53">
          <cell r="A53" t="str">
            <v>INDEC-CM - 41277-11</v>
          </cell>
          <cell r="B53">
            <v>41277</v>
          </cell>
          <cell r="C53" t="str">
            <v>-</v>
          </cell>
          <cell r="D53">
            <v>11</v>
          </cell>
          <cell r="E53" t="str">
            <v>Caño de chapa galvanizada</v>
          </cell>
        </row>
        <row r="54">
          <cell r="A54" t="str">
            <v>INDEC-CM - 41516-11</v>
          </cell>
          <cell r="B54">
            <v>41516</v>
          </cell>
          <cell r="C54" t="str">
            <v>-</v>
          </cell>
          <cell r="D54">
            <v>11</v>
          </cell>
          <cell r="E54" t="str">
            <v>Caño de cobre de  0,013 m</v>
          </cell>
        </row>
        <row r="55">
          <cell r="A55" t="str">
            <v>INDEC-CM - 41516-12</v>
          </cell>
          <cell r="B55">
            <v>41516</v>
          </cell>
          <cell r="C55" t="str">
            <v>-</v>
          </cell>
          <cell r="D55">
            <v>12</v>
          </cell>
          <cell r="E55" t="str">
            <v>Caño de cobre de 0,019 m</v>
          </cell>
        </row>
        <row r="56">
          <cell r="A56" t="str">
            <v>INDEC-CM - 41273-11</v>
          </cell>
          <cell r="B56">
            <v>41273</v>
          </cell>
          <cell r="C56" t="str">
            <v>-</v>
          </cell>
          <cell r="D56">
            <v>11</v>
          </cell>
          <cell r="E56" t="str">
            <v>Caño de hierro fundido de  0,064 m</v>
          </cell>
        </row>
        <row r="57">
          <cell r="A57" t="str">
            <v>INDEC-CM - 41273-12</v>
          </cell>
          <cell r="B57">
            <v>41273</v>
          </cell>
          <cell r="C57" t="str">
            <v>-</v>
          </cell>
          <cell r="D57">
            <v>12</v>
          </cell>
          <cell r="E57" t="str">
            <v>Caño de hierro fundido de  0,100 m</v>
          </cell>
        </row>
        <row r="58">
          <cell r="A58" t="str">
            <v>INDEC-CM - 41277-41</v>
          </cell>
          <cell r="B58">
            <v>41277</v>
          </cell>
          <cell r="C58" t="str">
            <v>-</v>
          </cell>
          <cell r="D58">
            <v>41</v>
          </cell>
          <cell r="E58" t="str">
            <v>Caño de hierro galvanizado</v>
          </cell>
        </row>
        <row r="59">
          <cell r="A59" t="str">
            <v>INDEC-CM - 41277-31</v>
          </cell>
          <cell r="B59">
            <v>41277</v>
          </cell>
          <cell r="C59" t="str">
            <v>-</v>
          </cell>
          <cell r="D59">
            <v>31</v>
          </cell>
          <cell r="E59" t="str">
            <v>Caño de hierro negro con revestimiento epoxi</v>
          </cell>
        </row>
        <row r="60">
          <cell r="A60" t="str">
            <v>INDEC-CM - 41543-11</v>
          </cell>
          <cell r="B60">
            <v>41543</v>
          </cell>
          <cell r="C60" t="str">
            <v>-</v>
          </cell>
          <cell r="D60">
            <v>11</v>
          </cell>
          <cell r="E60" t="str">
            <v xml:space="preserve">Caño de plomo </v>
          </cell>
        </row>
        <row r="61">
          <cell r="A61" t="str">
            <v>INDEC-CM - 36320-21</v>
          </cell>
          <cell r="B61">
            <v>36320</v>
          </cell>
          <cell r="C61" t="str">
            <v>-</v>
          </cell>
          <cell r="D61">
            <v>21</v>
          </cell>
          <cell r="E61" t="str">
            <v>Caño de polipropileno de 0,013 m</v>
          </cell>
        </row>
        <row r="62">
          <cell r="A62" t="str">
            <v>INDEC-CM - 36320-22</v>
          </cell>
          <cell r="B62">
            <v>36320</v>
          </cell>
          <cell r="C62" t="str">
            <v>-</v>
          </cell>
          <cell r="D62">
            <v>22</v>
          </cell>
          <cell r="E62" t="str">
            <v>Caño de polipropileno de 0,019 m</v>
          </cell>
        </row>
        <row r="63">
          <cell r="A63" t="str">
            <v>INDEC-CM - 36320-11</v>
          </cell>
          <cell r="B63">
            <v>36320</v>
          </cell>
          <cell r="C63" t="str">
            <v>-</v>
          </cell>
          <cell r="D63">
            <v>11</v>
          </cell>
          <cell r="E63" t="str">
            <v>Caño de PVC de 0,063 m</v>
          </cell>
        </row>
        <row r="64">
          <cell r="A64" t="str">
            <v>INDEC-CM - 36320-12</v>
          </cell>
          <cell r="B64">
            <v>36320</v>
          </cell>
          <cell r="C64" t="str">
            <v>-</v>
          </cell>
          <cell r="D64">
            <v>12</v>
          </cell>
          <cell r="E64" t="str">
            <v>Caño de PVC de 0,110 m</v>
          </cell>
        </row>
        <row r="65">
          <cell r="A65" t="str">
            <v>INDEC-CM - 15320-11</v>
          </cell>
          <cell r="B65">
            <v>15320</v>
          </cell>
          <cell r="C65" t="str">
            <v>-</v>
          </cell>
          <cell r="D65">
            <v>11</v>
          </cell>
          <cell r="E65" t="str">
            <v xml:space="preserve">Canto rodado natural </v>
          </cell>
        </row>
        <row r="66">
          <cell r="A66" t="str">
            <v>INDEC-CM - 37350-61</v>
          </cell>
          <cell r="B66">
            <v>37350</v>
          </cell>
          <cell r="C66" t="str">
            <v>-</v>
          </cell>
          <cell r="D66">
            <v>61</v>
          </cell>
          <cell r="E66" t="str">
            <v>Cascote</v>
          </cell>
        </row>
        <row r="67">
          <cell r="A67" t="str">
            <v>INDEC-CM - 37440-31</v>
          </cell>
          <cell r="B67">
            <v>37440</v>
          </cell>
          <cell r="C67" t="str">
            <v>-</v>
          </cell>
          <cell r="D67">
            <v>31</v>
          </cell>
          <cell r="E67" t="str">
            <v>Cemento de albañilería</v>
          </cell>
        </row>
        <row r="68">
          <cell r="A68" t="str">
            <v>INDEC-CM - 37440-11</v>
          </cell>
          <cell r="B68">
            <v>37440</v>
          </cell>
          <cell r="C68" t="str">
            <v>-</v>
          </cell>
          <cell r="D68">
            <v>11</v>
          </cell>
          <cell r="E68" t="str">
            <v>Cemento portland normal, en bolsa</v>
          </cell>
        </row>
        <row r="69">
          <cell r="A69" t="str">
            <v>INDEC-CM - 44821-21</v>
          </cell>
          <cell r="B69">
            <v>44821</v>
          </cell>
          <cell r="C69" t="str">
            <v>-</v>
          </cell>
          <cell r="D69">
            <v>21</v>
          </cell>
          <cell r="E69" t="str">
            <v>Cocina a gas</v>
          </cell>
        </row>
        <row r="70">
          <cell r="A70" t="str">
            <v>INDEC-CM - 36320-31</v>
          </cell>
          <cell r="B70">
            <v>36320</v>
          </cell>
          <cell r="C70" t="str">
            <v>-</v>
          </cell>
          <cell r="D70">
            <v>31</v>
          </cell>
          <cell r="E70" t="str">
            <v>Codo con base de PVC</v>
          </cell>
        </row>
        <row r="71">
          <cell r="A71" t="str">
            <v>INDEC-CM - 41278-12</v>
          </cell>
          <cell r="B71">
            <v>41278</v>
          </cell>
          <cell r="C71" t="str">
            <v>-</v>
          </cell>
          <cell r="D71">
            <v>12</v>
          </cell>
          <cell r="E71" t="str">
            <v>Codo de hierro negro con revestimiento epoxi de 0,013 m</v>
          </cell>
        </row>
        <row r="72">
          <cell r="A72" t="str">
            <v>INDEC-CM - 41278-11</v>
          </cell>
          <cell r="B72">
            <v>41278</v>
          </cell>
          <cell r="C72" t="str">
            <v>-</v>
          </cell>
          <cell r="D72">
            <v>11</v>
          </cell>
          <cell r="E72" t="str">
            <v>Codo de hierro negro con revestimiento epoxi de 0,025 m</v>
          </cell>
        </row>
        <row r="73">
          <cell r="A73" t="str">
            <v>INDEC-CM - 36320-41</v>
          </cell>
          <cell r="B73">
            <v>36320</v>
          </cell>
          <cell r="C73" t="str">
            <v>-</v>
          </cell>
          <cell r="D73">
            <v>41</v>
          </cell>
          <cell r="E73" t="str">
            <v xml:space="preserve">Codo de polipropileno  </v>
          </cell>
        </row>
        <row r="74">
          <cell r="A74" t="str">
            <v>INDEC-CM - 41516-21</v>
          </cell>
          <cell r="B74">
            <v>41516</v>
          </cell>
          <cell r="C74" t="str">
            <v>-</v>
          </cell>
          <cell r="D74">
            <v>21</v>
          </cell>
          <cell r="E74" t="str">
            <v xml:space="preserve">Codo para caño de cobre </v>
          </cell>
        </row>
        <row r="75">
          <cell r="A75">
            <v>0</v>
          </cell>
          <cell r="B75">
            <v>0</v>
          </cell>
          <cell r="C75">
            <v>0</v>
          </cell>
          <cell r="D75">
            <v>0</v>
          </cell>
          <cell r="E75">
            <v>0</v>
          </cell>
        </row>
        <row r="76">
          <cell r="A76" t="str">
            <v>INDEC-CM - 46350-11</v>
          </cell>
          <cell r="B76">
            <v>46350</v>
          </cell>
          <cell r="C76" t="str">
            <v>-</v>
          </cell>
          <cell r="D76">
            <v>11</v>
          </cell>
          <cell r="E76" t="str">
            <v>Conductor revestido para puesta a tierra</v>
          </cell>
        </row>
        <row r="77">
          <cell r="A77" t="str">
            <v>INDEC-CM - 41278-41</v>
          </cell>
          <cell r="B77">
            <v>41278</v>
          </cell>
          <cell r="C77" t="str">
            <v>-</v>
          </cell>
          <cell r="D77">
            <v>41</v>
          </cell>
          <cell r="E77" t="str">
            <v>Conector de chapa cincada</v>
          </cell>
        </row>
        <row r="78">
          <cell r="A78" t="str">
            <v>INDEC-CM - 42999-11</v>
          </cell>
          <cell r="B78">
            <v>42999</v>
          </cell>
          <cell r="C78" t="str">
            <v>-</v>
          </cell>
          <cell r="D78">
            <v>11</v>
          </cell>
          <cell r="E78" t="str">
            <v>Conexión flexible cromada</v>
          </cell>
        </row>
        <row r="79">
          <cell r="A79" t="str">
            <v>INDEC-CM - 36320-51</v>
          </cell>
          <cell r="B79">
            <v>36320</v>
          </cell>
          <cell r="C79" t="str">
            <v>-</v>
          </cell>
          <cell r="D79">
            <v>51</v>
          </cell>
          <cell r="E79" t="str">
            <v xml:space="preserve">Conexión flexible de plástico  </v>
          </cell>
        </row>
        <row r="80">
          <cell r="A80" t="str">
            <v>INDEC-CM - 31600-12</v>
          </cell>
          <cell r="B80">
            <v>31600</v>
          </cell>
          <cell r="C80" t="str">
            <v>-</v>
          </cell>
          <cell r="D80">
            <v>12</v>
          </cell>
          <cell r="E80" t="str">
            <v>Cortina de enrollar común de madera</v>
          </cell>
        </row>
        <row r="81">
          <cell r="A81" t="str">
            <v>INDEC-CM - 36950-11</v>
          </cell>
          <cell r="B81">
            <v>36950</v>
          </cell>
          <cell r="C81" t="str">
            <v>-</v>
          </cell>
          <cell r="D81">
            <v>11</v>
          </cell>
          <cell r="E81" t="str">
            <v>Cortina de enrollar de PVC</v>
          </cell>
        </row>
        <row r="82">
          <cell r="A82" t="str">
            <v>INDEC-CM - 31600-11</v>
          </cell>
          <cell r="B82">
            <v>31600</v>
          </cell>
          <cell r="C82" t="str">
            <v>-</v>
          </cell>
          <cell r="D82">
            <v>11</v>
          </cell>
          <cell r="E82" t="str">
            <v>Cortina de enrollar regulable de madera</v>
          </cell>
        </row>
        <row r="83">
          <cell r="A83" t="str">
            <v>INDEC-CM - 37112-11</v>
          </cell>
          <cell r="B83">
            <v>37112</v>
          </cell>
          <cell r="C83" t="str">
            <v>-</v>
          </cell>
          <cell r="D83">
            <v>11</v>
          </cell>
          <cell r="E83" t="str">
            <v>Cristal transparente de 4mm, con colocación</v>
          </cell>
        </row>
        <row r="84">
          <cell r="A84" t="str">
            <v>INDEC-CM - 41278-31</v>
          </cell>
          <cell r="B84">
            <v>41278</v>
          </cell>
          <cell r="C84" t="str">
            <v>-</v>
          </cell>
          <cell r="D84">
            <v>31</v>
          </cell>
          <cell r="E84" t="str">
            <v>Curva de hierro fundido</v>
          </cell>
        </row>
        <row r="85">
          <cell r="A85" t="str">
            <v>INDEC-CM - 41278-13</v>
          </cell>
          <cell r="B85">
            <v>41278</v>
          </cell>
          <cell r="C85" t="str">
            <v>-</v>
          </cell>
          <cell r="D85">
            <v>13</v>
          </cell>
          <cell r="E85" t="str">
            <v>Curva de hierro negro con revestimiento epoxi</v>
          </cell>
        </row>
        <row r="86">
          <cell r="A86" t="str">
            <v>INDEC-CM - 37570-11</v>
          </cell>
          <cell r="B86">
            <v>37570</v>
          </cell>
          <cell r="C86" t="str">
            <v>-</v>
          </cell>
          <cell r="D86">
            <v>11</v>
          </cell>
          <cell r="E86" t="str">
            <v>Depósito de fibrocemento para inodoro</v>
          </cell>
        </row>
        <row r="87">
          <cell r="A87" t="str">
            <v>INDEC-CM - 43220-11</v>
          </cell>
          <cell r="B87">
            <v>43220</v>
          </cell>
          <cell r="C87" t="str">
            <v>-</v>
          </cell>
          <cell r="D87">
            <v>11</v>
          </cell>
          <cell r="E87" t="str">
            <v>Electrobomba monofásica 1/3 HP</v>
          </cell>
        </row>
        <row r="88">
          <cell r="A88" t="str">
            <v>INDEC-CM - 43220-12</v>
          </cell>
          <cell r="B88">
            <v>43220</v>
          </cell>
          <cell r="C88" t="str">
            <v>-</v>
          </cell>
          <cell r="D88">
            <v>12</v>
          </cell>
          <cell r="E88" t="str">
            <v>Electrobomba monofásica 3/4 HP</v>
          </cell>
        </row>
        <row r="89">
          <cell r="A89" t="str">
            <v>INDEC-CM - 43220-21</v>
          </cell>
          <cell r="B89">
            <v>43220</v>
          </cell>
          <cell r="C89" t="str">
            <v>-</v>
          </cell>
          <cell r="D89">
            <v>21</v>
          </cell>
          <cell r="E89" t="str">
            <v>Electrobomba monofásica cloacal 1/3 HP</v>
          </cell>
        </row>
        <row r="90">
          <cell r="A90" t="str">
            <v>INDEC-CM - 43220-22</v>
          </cell>
          <cell r="B90">
            <v>43220</v>
          </cell>
          <cell r="C90" t="str">
            <v>-</v>
          </cell>
          <cell r="D90">
            <v>22</v>
          </cell>
          <cell r="E90" t="str">
            <v>Electrobomba monofásica pluvial 1/3 HP</v>
          </cell>
        </row>
        <row r="91">
          <cell r="A91" t="str">
            <v>INDEC-CM - 43220-23</v>
          </cell>
          <cell r="B91">
            <v>43220</v>
          </cell>
          <cell r="C91" t="str">
            <v>-</v>
          </cell>
          <cell r="D91">
            <v>23</v>
          </cell>
          <cell r="E91" t="str">
            <v>Electrobomba monofásica pluvial 3/4 HP</v>
          </cell>
        </row>
        <row r="92">
          <cell r="A92" t="str">
            <v>INDEC-CM - 43220-31</v>
          </cell>
          <cell r="B92">
            <v>43220</v>
          </cell>
          <cell r="C92" t="str">
            <v>-</v>
          </cell>
          <cell r="D92">
            <v>31</v>
          </cell>
          <cell r="E92" t="str">
            <v>Electrobomba trifásica 1,5 HP</v>
          </cell>
        </row>
        <row r="93">
          <cell r="A93" t="str">
            <v>INDEC-CM - 43220-32</v>
          </cell>
          <cell r="B93">
            <v>43220</v>
          </cell>
          <cell r="C93" t="str">
            <v>-</v>
          </cell>
          <cell r="D93">
            <v>32</v>
          </cell>
          <cell r="E93" t="str">
            <v>Electrobomba trifásica 7,5 HP</v>
          </cell>
        </row>
        <row r="94">
          <cell r="A94" t="str">
            <v>INDEC-CM - 41278-32</v>
          </cell>
          <cell r="B94">
            <v>41278</v>
          </cell>
          <cell r="C94" t="str">
            <v>-</v>
          </cell>
          <cell r="D94">
            <v>32</v>
          </cell>
          <cell r="E94" t="str">
            <v>Embudo de hierro fundido</v>
          </cell>
        </row>
        <row r="95">
          <cell r="A95" t="str">
            <v>INDEC-CM - 36320-32</v>
          </cell>
          <cell r="B95">
            <v>36320</v>
          </cell>
          <cell r="C95" t="str">
            <v>-</v>
          </cell>
          <cell r="D95">
            <v>32</v>
          </cell>
          <cell r="E95" t="str">
            <v>Embudo de PVC</v>
          </cell>
        </row>
        <row r="96">
          <cell r="A96">
            <v>0</v>
          </cell>
          <cell r="B96">
            <v>0</v>
          </cell>
          <cell r="C96">
            <v>0</v>
          </cell>
          <cell r="D96">
            <v>0</v>
          </cell>
          <cell r="E96">
            <v>0</v>
          </cell>
        </row>
        <row r="97">
          <cell r="A97" t="str">
            <v>INDEC-CM - 35110-11</v>
          </cell>
          <cell r="B97">
            <v>35110</v>
          </cell>
          <cell r="C97" t="str">
            <v>-</v>
          </cell>
          <cell r="D97">
            <v>11</v>
          </cell>
          <cell r="E97" t="str">
            <v>Enduído plástico al agua para exteriores</v>
          </cell>
        </row>
        <row r="98">
          <cell r="A98" t="str">
            <v>INDEC-CM - 35110-12</v>
          </cell>
          <cell r="B98">
            <v>35110</v>
          </cell>
          <cell r="C98" t="str">
            <v>-</v>
          </cell>
          <cell r="D98">
            <v>12</v>
          </cell>
          <cell r="E98" t="str">
            <v>Enduído plástico al agua para interiores</v>
          </cell>
        </row>
        <row r="99">
          <cell r="A99" t="str">
            <v>INDEC-CM - 35110-21</v>
          </cell>
          <cell r="B99">
            <v>35110</v>
          </cell>
          <cell r="C99" t="str">
            <v>-</v>
          </cell>
          <cell r="D99">
            <v>21</v>
          </cell>
          <cell r="E99" t="str">
            <v>Esmalte sintético brillante</v>
          </cell>
        </row>
        <row r="100">
          <cell r="A100" t="str">
            <v>INDEC-CM - 35110-22</v>
          </cell>
          <cell r="B100">
            <v>35110</v>
          </cell>
          <cell r="C100" t="str">
            <v>-</v>
          </cell>
          <cell r="D100">
            <v>22</v>
          </cell>
          <cell r="E100" t="str">
            <v>Esmalte sintético semimate</v>
          </cell>
        </row>
        <row r="101">
          <cell r="A101" t="str">
            <v>INDEC-CM - 41547-11</v>
          </cell>
          <cell r="B101">
            <v>41547</v>
          </cell>
          <cell r="C101" t="str">
            <v>-</v>
          </cell>
          <cell r="D101">
            <v>11</v>
          </cell>
          <cell r="E101" t="str">
            <v>Estaño al 50%</v>
          </cell>
        </row>
        <row r="102">
          <cell r="A102">
            <v>0</v>
          </cell>
          <cell r="B102">
            <v>0</v>
          </cell>
          <cell r="C102">
            <v>0</v>
          </cell>
          <cell r="D102">
            <v>0</v>
          </cell>
        </row>
        <row r="103">
          <cell r="A103">
            <v>0</v>
          </cell>
          <cell r="B103">
            <v>0</v>
          </cell>
          <cell r="C103">
            <v>0</v>
          </cell>
          <cell r="D103">
            <v>0</v>
          </cell>
        </row>
        <row r="104">
          <cell r="A104">
            <v>0</v>
          </cell>
          <cell r="B104">
            <v>0</v>
          </cell>
          <cell r="C104">
            <v>0</v>
          </cell>
          <cell r="D104">
            <v>0</v>
          </cell>
        </row>
        <row r="105">
          <cell r="A105" t="str">
            <v>INDEC-CM - 35110-61</v>
          </cell>
          <cell r="B105">
            <v>35110</v>
          </cell>
          <cell r="C105" t="str">
            <v>-</v>
          </cell>
          <cell r="D105">
            <v>61</v>
          </cell>
          <cell r="E105" t="str">
            <v>Fijador  al agua</v>
          </cell>
        </row>
        <row r="106">
          <cell r="A106" t="str">
            <v>INDEC-CM - 31600-53</v>
          </cell>
          <cell r="B106">
            <v>31600</v>
          </cell>
          <cell r="C106" t="str">
            <v>-</v>
          </cell>
          <cell r="D106">
            <v>53</v>
          </cell>
          <cell r="E106" t="str">
            <v>Frente de placard de madera, de calidad inferior</v>
          </cell>
        </row>
        <row r="107">
          <cell r="A107" t="str">
            <v>INDEC-CM - 31600-51</v>
          </cell>
          <cell r="B107">
            <v>31600</v>
          </cell>
          <cell r="C107" t="str">
            <v>-</v>
          </cell>
          <cell r="D107">
            <v>51</v>
          </cell>
          <cell r="E107" t="str">
            <v>Frente de placard de madera, de calidad superior</v>
          </cell>
        </row>
        <row r="108">
          <cell r="A108" t="str">
            <v>INDEC-CM - 37550-21</v>
          </cell>
          <cell r="B108">
            <v>37550</v>
          </cell>
          <cell r="C108" t="str">
            <v>-</v>
          </cell>
          <cell r="D108">
            <v>21</v>
          </cell>
          <cell r="E108" t="str">
            <v>Gabinete para medidor de gas</v>
          </cell>
        </row>
        <row r="109">
          <cell r="A109" t="str">
            <v>INDEC-CM - 42999-41</v>
          </cell>
          <cell r="B109">
            <v>42999</v>
          </cell>
          <cell r="C109" t="str">
            <v>-</v>
          </cell>
          <cell r="D109">
            <v>41</v>
          </cell>
          <cell r="E109" t="str">
            <v>Gabinete para medidor monofásico</v>
          </cell>
        </row>
        <row r="110">
          <cell r="A110" t="str">
            <v>INDEC-CM - 42911-53</v>
          </cell>
          <cell r="B110">
            <v>42911</v>
          </cell>
          <cell r="C110" t="str">
            <v>-</v>
          </cell>
          <cell r="D110">
            <v>53</v>
          </cell>
          <cell r="E110" t="str">
            <v>Grifería para bidé de calidad inferior</v>
          </cell>
        </row>
        <row r="111">
          <cell r="A111" t="str">
            <v>INDEC-CM - 42911-52</v>
          </cell>
          <cell r="B111">
            <v>42911</v>
          </cell>
          <cell r="C111" t="str">
            <v>-</v>
          </cell>
          <cell r="D111">
            <v>52</v>
          </cell>
          <cell r="E111" t="str">
            <v>Grifería para bidé de calidad media</v>
          </cell>
        </row>
        <row r="112">
          <cell r="A112" t="str">
            <v>INDEC-CM - 42911-51</v>
          </cell>
          <cell r="B112">
            <v>42911</v>
          </cell>
          <cell r="C112" t="str">
            <v>-</v>
          </cell>
          <cell r="D112">
            <v>51</v>
          </cell>
          <cell r="E112" t="str">
            <v>Grifería para bidé de calidad superior</v>
          </cell>
        </row>
        <row r="113">
          <cell r="A113" t="str">
            <v>INDEC-CM - 42911-43</v>
          </cell>
          <cell r="B113">
            <v>42911</v>
          </cell>
          <cell r="C113" t="str">
            <v>-</v>
          </cell>
          <cell r="D113">
            <v>43</v>
          </cell>
          <cell r="E113" t="str">
            <v>Grifería para cocina de calidad inferior</v>
          </cell>
        </row>
        <row r="114">
          <cell r="A114" t="str">
            <v>INDEC-CM - 42911-42</v>
          </cell>
          <cell r="B114">
            <v>42911</v>
          </cell>
          <cell r="C114" t="str">
            <v>-</v>
          </cell>
          <cell r="D114">
            <v>42</v>
          </cell>
          <cell r="E114" t="str">
            <v>Grifería para cocina de calidad media</v>
          </cell>
        </row>
        <row r="115">
          <cell r="A115" t="str">
            <v>INDEC-CM - 42911-41</v>
          </cell>
          <cell r="B115">
            <v>42911</v>
          </cell>
          <cell r="C115" t="str">
            <v>-</v>
          </cell>
          <cell r="D115">
            <v>41</v>
          </cell>
          <cell r="E115" t="str">
            <v>Grifería para cocina, monocomando, de calidad superior</v>
          </cell>
        </row>
        <row r="116">
          <cell r="A116" t="str">
            <v>INDEC-CM - 42911-56</v>
          </cell>
          <cell r="B116">
            <v>42911</v>
          </cell>
          <cell r="C116" t="str">
            <v>-</v>
          </cell>
          <cell r="D116">
            <v>56</v>
          </cell>
          <cell r="E116" t="str">
            <v>Grifería para ducha de calidad inferior</v>
          </cell>
        </row>
        <row r="117">
          <cell r="A117" t="str">
            <v>INDEC-CM - 42911-55</v>
          </cell>
          <cell r="B117">
            <v>42911</v>
          </cell>
          <cell r="C117" t="str">
            <v>-</v>
          </cell>
          <cell r="D117">
            <v>55</v>
          </cell>
          <cell r="E117" t="str">
            <v>Grifería para ducha de calidad media</v>
          </cell>
        </row>
        <row r="118">
          <cell r="A118" t="str">
            <v>INDEC-CM - 42911-54</v>
          </cell>
          <cell r="B118">
            <v>42911</v>
          </cell>
          <cell r="C118" t="str">
            <v>-</v>
          </cell>
          <cell r="D118">
            <v>54</v>
          </cell>
          <cell r="E118" t="str">
            <v>Grifería para ducha de calidad superior</v>
          </cell>
        </row>
        <row r="119">
          <cell r="A119" t="str">
            <v>INDEC-CM - 42911-32</v>
          </cell>
          <cell r="B119">
            <v>42911</v>
          </cell>
          <cell r="C119" t="str">
            <v>-</v>
          </cell>
          <cell r="D119">
            <v>32</v>
          </cell>
          <cell r="E119" t="str">
            <v>Grifería para lavadero de calidad inferior</v>
          </cell>
        </row>
        <row r="120">
          <cell r="A120" t="str">
            <v>INDEC-CM - 42911-31</v>
          </cell>
          <cell r="B120">
            <v>42911</v>
          </cell>
          <cell r="C120" t="str">
            <v>-</v>
          </cell>
          <cell r="D120">
            <v>31</v>
          </cell>
          <cell r="E120" t="str">
            <v>Grifería para lavadero de calidad media</v>
          </cell>
        </row>
        <row r="121">
          <cell r="A121" t="str">
            <v>INDEC-CM - 42911-59</v>
          </cell>
          <cell r="B121">
            <v>42911</v>
          </cell>
          <cell r="C121" t="str">
            <v>-</v>
          </cell>
          <cell r="D121">
            <v>59</v>
          </cell>
          <cell r="E121" t="str">
            <v>Grifería para lavatorio de calidad inferior</v>
          </cell>
        </row>
        <row r="122">
          <cell r="A122" t="str">
            <v>INDEC-CM - 42911-58</v>
          </cell>
          <cell r="B122">
            <v>42911</v>
          </cell>
          <cell r="C122" t="str">
            <v>-</v>
          </cell>
          <cell r="D122">
            <v>58</v>
          </cell>
          <cell r="E122" t="str">
            <v>Grifería para lavatorio de calidad media</v>
          </cell>
        </row>
        <row r="123">
          <cell r="A123" t="str">
            <v>INDEC-CM - 42911-57</v>
          </cell>
          <cell r="B123">
            <v>42911</v>
          </cell>
          <cell r="C123" t="str">
            <v>-</v>
          </cell>
          <cell r="D123">
            <v>57</v>
          </cell>
          <cell r="E123" t="str">
            <v>Grifería para lavatorio de calidad superior</v>
          </cell>
        </row>
        <row r="124">
          <cell r="A124" t="str">
            <v>INDEC-CM - 43923-21</v>
          </cell>
          <cell r="B124">
            <v>43923</v>
          </cell>
          <cell r="C124" t="str">
            <v>-</v>
          </cell>
          <cell r="D124">
            <v>21</v>
          </cell>
          <cell r="E124" t="str">
            <v>Hidrante completo, con manguera y gabinete</v>
          </cell>
        </row>
        <row r="125">
          <cell r="A125" t="str">
            <v>INDEC-CM - 37510-11</v>
          </cell>
          <cell r="B125">
            <v>37510</v>
          </cell>
          <cell r="C125" t="str">
            <v>-</v>
          </cell>
          <cell r="D125">
            <v>11</v>
          </cell>
          <cell r="E125" t="str">
            <v>Hormigón elaborado</v>
          </cell>
        </row>
        <row r="126">
          <cell r="A126" t="str">
            <v>INDEC-CM - 44821-31</v>
          </cell>
          <cell r="B126">
            <v>44821</v>
          </cell>
          <cell r="C126" t="str">
            <v>-</v>
          </cell>
          <cell r="D126">
            <v>31</v>
          </cell>
          <cell r="E126" t="str">
            <v>Horno a gas</v>
          </cell>
        </row>
        <row r="127">
          <cell r="A127" t="str">
            <v>INDEC-CM - 46531-12</v>
          </cell>
          <cell r="B127">
            <v>46531</v>
          </cell>
          <cell r="C127" t="str">
            <v>-</v>
          </cell>
          <cell r="D127">
            <v>12</v>
          </cell>
          <cell r="E127" t="str">
            <v>Iluminación de emergencia</v>
          </cell>
        </row>
        <row r="128">
          <cell r="A128" t="str">
            <v>INDEC-CM - 37210-13</v>
          </cell>
          <cell r="B128">
            <v>37210</v>
          </cell>
          <cell r="C128" t="str">
            <v>-</v>
          </cell>
          <cell r="D128">
            <v>13</v>
          </cell>
          <cell r="E128" t="str">
            <v>Inodoro de calidad inferior</v>
          </cell>
        </row>
        <row r="129">
          <cell r="A129" t="str">
            <v>INDEC-CM - 37210-12</v>
          </cell>
          <cell r="B129">
            <v>37210</v>
          </cell>
          <cell r="C129" t="str">
            <v>-</v>
          </cell>
          <cell r="D129">
            <v>12</v>
          </cell>
          <cell r="E129" t="str">
            <v>Inodoro de calidad media</v>
          </cell>
        </row>
        <row r="130">
          <cell r="A130" t="str">
            <v>INDEC-CM - 37210-11</v>
          </cell>
          <cell r="B130">
            <v>37210</v>
          </cell>
          <cell r="C130" t="str">
            <v>-</v>
          </cell>
          <cell r="D130">
            <v>11</v>
          </cell>
          <cell r="E130" t="str">
            <v>Inodoro de calidad superior con mochila</v>
          </cell>
        </row>
        <row r="131">
          <cell r="A131" t="str">
            <v>INDEC-CM - 46212-11</v>
          </cell>
          <cell r="B131">
            <v>46212</v>
          </cell>
          <cell r="C131" t="str">
            <v>-</v>
          </cell>
          <cell r="D131">
            <v>11</v>
          </cell>
          <cell r="E131" t="str">
            <v>Interruptor automático para tanque</v>
          </cell>
        </row>
        <row r="132">
          <cell r="A132" t="str">
            <v>INDEC-CM - 46212-51</v>
          </cell>
          <cell r="B132">
            <v>46212</v>
          </cell>
          <cell r="C132" t="str">
            <v>-</v>
          </cell>
          <cell r="D132">
            <v>51</v>
          </cell>
          <cell r="E132" t="str">
            <v>Interruptor de un  punto</v>
          </cell>
        </row>
        <row r="133">
          <cell r="A133" t="str">
            <v>INDEC-CM - 46212-31</v>
          </cell>
          <cell r="B133">
            <v>46212</v>
          </cell>
          <cell r="C133" t="str">
            <v>-</v>
          </cell>
          <cell r="D133">
            <v>31</v>
          </cell>
          <cell r="E133" t="str">
            <v>Interruptor diferencial</v>
          </cell>
        </row>
        <row r="134">
          <cell r="A134" t="str">
            <v>INDEC-CM - 46212-41</v>
          </cell>
          <cell r="B134">
            <v>46212</v>
          </cell>
          <cell r="C134" t="str">
            <v>-</v>
          </cell>
          <cell r="D134">
            <v>41</v>
          </cell>
          <cell r="E134" t="str">
            <v xml:space="preserve">Interruptor termomagnético </v>
          </cell>
        </row>
        <row r="135">
          <cell r="A135" t="str">
            <v>INDEC-CM - 42999-51</v>
          </cell>
          <cell r="B135">
            <v>42999</v>
          </cell>
          <cell r="C135" t="str">
            <v>-</v>
          </cell>
          <cell r="D135">
            <v>51</v>
          </cell>
          <cell r="E135" t="str">
            <v>Jabalina</v>
          </cell>
        </row>
        <row r="136">
          <cell r="A136" t="str">
            <v>INDEC-CM - 35110-51</v>
          </cell>
          <cell r="B136">
            <v>35110</v>
          </cell>
          <cell r="C136" t="str">
            <v>-</v>
          </cell>
          <cell r="D136">
            <v>51</v>
          </cell>
          <cell r="E136" t="str">
            <v>Laca poliuretánica</v>
          </cell>
        </row>
        <row r="137">
          <cell r="A137" t="str">
            <v>INDEC-CM - 37350-11</v>
          </cell>
          <cell r="B137">
            <v>37350</v>
          </cell>
          <cell r="C137" t="str">
            <v>-</v>
          </cell>
          <cell r="D137">
            <v>11</v>
          </cell>
          <cell r="E137" t="str">
            <v>Ladrillo cerámico hueco</v>
          </cell>
        </row>
        <row r="138">
          <cell r="A138" t="str">
            <v>INDEC-CM - 37350-41</v>
          </cell>
          <cell r="B138">
            <v>37350</v>
          </cell>
          <cell r="C138" t="str">
            <v>-</v>
          </cell>
          <cell r="D138">
            <v>41</v>
          </cell>
          <cell r="E138" t="str">
            <v>Ladrillo cerámico para entrepisos</v>
          </cell>
        </row>
        <row r="139">
          <cell r="A139" t="str">
            <v>INDEC-CM - 37350-21</v>
          </cell>
          <cell r="B139">
            <v>37350</v>
          </cell>
          <cell r="C139" t="str">
            <v>-</v>
          </cell>
          <cell r="D139">
            <v>21</v>
          </cell>
          <cell r="E139" t="str">
            <v>Ladrillo común</v>
          </cell>
        </row>
        <row r="140">
          <cell r="A140" t="str">
            <v>INDEC-CM - 37350-31</v>
          </cell>
          <cell r="B140">
            <v>37350</v>
          </cell>
          <cell r="C140" t="str">
            <v>-</v>
          </cell>
          <cell r="D140">
            <v>31</v>
          </cell>
          <cell r="E140" t="str">
            <v>Ladrillo de media máquina</v>
          </cell>
        </row>
        <row r="141">
          <cell r="A141" t="str">
            <v>INDEC-CM - 37210-32</v>
          </cell>
          <cell r="B141">
            <v>37210</v>
          </cell>
          <cell r="C141" t="str">
            <v>-</v>
          </cell>
          <cell r="D141">
            <v>32</v>
          </cell>
          <cell r="E141" t="str">
            <v>Lavatorio con columna de calidad media</v>
          </cell>
        </row>
        <row r="142">
          <cell r="A142" t="str">
            <v>INDEC-CM - 37210-31</v>
          </cell>
          <cell r="B142">
            <v>37210</v>
          </cell>
          <cell r="C142" t="str">
            <v>-</v>
          </cell>
          <cell r="D142">
            <v>31</v>
          </cell>
          <cell r="E142" t="str">
            <v>Lavatorio con columna de calidad superior</v>
          </cell>
        </row>
        <row r="143">
          <cell r="A143" t="str">
            <v>INDEC-CM - 37210-33</v>
          </cell>
          <cell r="B143">
            <v>37210</v>
          </cell>
          <cell r="C143" t="str">
            <v>-</v>
          </cell>
          <cell r="D143">
            <v>33</v>
          </cell>
          <cell r="E143" t="str">
            <v>Lavatorio sin columna de calidad inferior</v>
          </cell>
        </row>
        <row r="144">
          <cell r="A144" t="str">
            <v>INDEC-CM - 31210-41</v>
          </cell>
          <cell r="B144">
            <v>31210</v>
          </cell>
          <cell r="C144" t="str">
            <v>-</v>
          </cell>
          <cell r="D144">
            <v>41</v>
          </cell>
          <cell r="E144" t="str">
            <v>Listón yesero</v>
          </cell>
        </row>
        <row r="145">
          <cell r="A145" t="str">
            <v>INDEC-CM - 43240-21</v>
          </cell>
          <cell r="B145">
            <v>43240</v>
          </cell>
          <cell r="C145" t="str">
            <v>-</v>
          </cell>
          <cell r="D145">
            <v>21</v>
          </cell>
          <cell r="E145" t="str">
            <v>Llave candado para gas</v>
          </cell>
        </row>
        <row r="146">
          <cell r="A146" t="str">
            <v>INDEC-CM - 43240-32</v>
          </cell>
          <cell r="B146">
            <v>43240</v>
          </cell>
          <cell r="C146" t="str">
            <v>-</v>
          </cell>
          <cell r="D146">
            <v>32</v>
          </cell>
          <cell r="E146" t="str">
            <v>Llave de paso para agua</v>
          </cell>
        </row>
        <row r="147">
          <cell r="A147" t="str">
            <v>INDEC-CM - 43240-31</v>
          </cell>
          <cell r="B147">
            <v>43240</v>
          </cell>
          <cell r="C147" t="str">
            <v>-</v>
          </cell>
          <cell r="D147">
            <v>31</v>
          </cell>
          <cell r="E147" t="str">
            <v>Llave de paso para gas</v>
          </cell>
        </row>
        <row r="148">
          <cell r="A148" t="str">
            <v>INDEC-CM - 43240-41</v>
          </cell>
          <cell r="B148">
            <v>43240</v>
          </cell>
          <cell r="C148" t="str">
            <v>-</v>
          </cell>
          <cell r="D148">
            <v>41</v>
          </cell>
          <cell r="E148" t="str">
            <v>Llave esclusa de bronce</v>
          </cell>
        </row>
        <row r="149">
          <cell r="A149" t="str">
            <v>INDEC-CM - 37540-32</v>
          </cell>
          <cell r="B149">
            <v>37540</v>
          </cell>
          <cell r="C149" t="str">
            <v>-</v>
          </cell>
          <cell r="D149">
            <v>32</v>
          </cell>
          <cell r="E149" t="str">
            <v>Loseta calcárea para vereda</v>
          </cell>
        </row>
        <row r="150">
          <cell r="A150" t="str">
            <v>INDEC-CM - 37540-31</v>
          </cell>
          <cell r="B150">
            <v>37540</v>
          </cell>
          <cell r="C150" t="str">
            <v>-</v>
          </cell>
          <cell r="D150">
            <v>31</v>
          </cell>
          <cell r="E150" t="str">
            <v>Loseta de piedra lavada</v>
          </cell>
        </row>
        <row r="151">
          <cell r="A151" t="str">
            <v>INDEC-CM - 31210-21</v>
          </cell>
          <cell r="B151">
            <v>31210</v>
          </cell>
          <cell r="C151" t="str">
            <v>-</v>
          </cell>
          <cell r="D151">
            <v>21</v>
          </cell>
          <cell r="E151" t="str">
            <v>Machimbre con una cara cepillada</v>
          </cell>
        </row>
        <row r="152">
          <cell r="A152" t="str">
            <v>INDEC-CM - 42911-61</v>
          </cell>
          <cell r="B152">
            <v>42911</v>
          </cell>
          <cell r="C152" t="str">
            <v>-</v>
          </cell>
          <cell r="D152">
            <v>61</v>
          </cell>
          <cell r="E152" t="str">
            <v>Marco y tapa con cierre hermético, de bronce, de 0,20 x 0,20 m</v>
          </cell>
        </row>
        <row r="153">
          <cell r="A153" t="str">
            <v>INDEC-CM - 43923-11</v>
          </cell>
          <cell r="B153">
            <v>43923</v>
          </cell>
          <cell r="C153" t="str">
            <v>-</v>
          </cell>
          <cell r="D153">
            <v>11</v>
          </cell>
          <cell r="E153" t="str">
            <v>Matafuego de polvo químico</v>
          </cell>
        </row>
        <row r="154">
          <cell r="A154" t="str">
            <v>INDEC-CM - 37930-12</v>
          </cell>
          <cell r="B154">
            <v>37930</v>
          </cell>
          <cell r="C154" t="str">
            <v>-</v>
          </cell>
          <cell r="D154">
            <v>12</v>
          </cell>
          <cell r="E154" t="str">
            <v>Membrana asfáltica común</v>
          </cell>
        </row>
        <row r="155">
          <cell r="A155" t="str">
            <v>INDEC-CM - 37930-11</v>
          </cell>
          <cell r="B155">
            <v>37930</v>
          </cell>
          <cell r="C155" t="str">
            <v>-</v>
          </cell>
          <cell r="D155">
            <v>11</v>
          </cell>
          <cell r="E155" t="str">
            <v>Membrana asfáltica con folio de aluminio</v>
          </cell>
        </row>
        <row r="156">
          <cell r="A156" t="str">
            <v>INDEC-CM - 42999-61</v>
          </cell>
          <cell r="B156">
            <v>42999</v>
          </cell>
          <cell r="C156" t="str">
            <v>-</v>
          </cell>
          <cell r="D156">
            <v>61</v>
          </cell>
          <cell r="E156" t="str">
            <v>Mesada de acero inoxidable con bacha doble</v>
          </cell>
        </row>
        <row r="157">
          <cell r="A157" t="str">
            <v>INDEC-CM - 42999-62</v>
          </cell>
          <cell r="B157">
            <v>42999</v>
          </cell>
          <cell r="C157" t="str">
            <v>-</v>
          </cell>
          <cell r="D157">
            <v>62</v>
          </cell>
          <cell r="E157" t="str">
            <v>Mesada de acero inoxidable lisa</v>
          </cell>
        </row>
        <row r="158">
          <cell r="A158" t="str">
            <v>INDEC-CM - 37610-11</v>
          </cell>
          <cell r="B158">
            <v>37610</v>
          </cell>
          <cell r="C158" t="str">
            <v>-</v>
          </cell>
          <cell r="D158">
            <v>11</v>
          </cell>
          <cell r="E158" t="str">
            <v>Mesada de granito</v>
          </cell>
        </row>
        <row r="159">
          <cell r="A159" t="str">
            <v>INDEC-CM - 37610-12</v>
          </cell>
          <cell r="B159">
            <v>37610</v>
          </cell>
          <cell r="C159" t="str">
            <v>-</v>
          </cell>
          <cell r="D159">
            <v>12</v>
          </cell>
          <cell r="E159" t="str">
            <v>Mesada de granito con perforación para bacha</v>
          </cell>
        </row>
        <row r="160">
          <cell r="A160" t="str">
            <v>INDEC-CM - 42943-11</v>
          </cell>
          <cell r="B160">
            <v>42943</v>
          </cell>
          <cell r="C160" t="str">
            <v>-</v>
          </cell>
          <cell r="D160">
            <v>11</v>
          </cell>
          <cell r="E160" t="str">
            <v>Metal desplegado</v>
          </cell>
        </row>
        <row r="161">
          <cell r="A161" t="str">
            <v>INDEC-CM - 37540-11</v>
          </cell>
          <cell r="B161">
            <v>37540</v>
          </cell>
          <cell r="C161" t="str">
            <v>-</v>
          </cell>
          <cell r="D161">
            <v>11</v>
          </cell>
          <cell r="E161" t="str">
            <v xml:space="preserve">Mosaico granítico          </v>
          </cell>
        </row>
        <row r="162">
          <cell r="A162" t="str">
            <v>INDEC-CM - 38130-16</v>
          </cell>
          <cell r="B162">
            <v>38130</v>
          </cell>
          <cell r="C162" t="str">
            <v>-</v>
          </cell>
          <cell r="D162">
            <v>16</v>
          </cell>
          <cell r="E162" t="str">
            <v>Mueble de cocina bajo mesada, de madera, de calidad inferior</v>
          </cell>
        </row>
        <row r="163">
          <cell r="A163" t="str">
            <v>INDEC-CM - 38130-15</v>
          </cell>
          <cell r="B163">
            <v>38130</v>
          </cell>
          <cell r="C163" t="str">
            <v>-</v>
          </cell>
          <cell r="D163">
            <v>15</v>
          </cell>
          <cell r="E163" t="str">
            <v>Mueble de cocina bajo mesada, de madera, de calidad media</v>
          </cell>
        </row>
        <row r="164">
          <cell r="A164" t="str">
            <v>INDEC-CM - 38130-14</v>
          </cell>
          <cell r="B164">
            <v>38130</v>
          </cell>
          <cell r="C164" t="str">
            <v>-</v>
          </cell>
          <cell r="D164">
            <v>14</v>
          </cell>
          <cell r="E164" t="str">
            <v>Mueble de cocina bajo mesada, de madera, de calidad superior</v>
          </cell>
        </row>
        <row r="165">
          <cell r="A165" t="str">
            <v>INDEC-CM - 35490-11</v>
          </cell>
          <cell r="B165">
            <v>35490</v>
          </cell>
          <cell r="C165" t="str">
            <v>-</v>
          </cell>
          <cell r="D165">
            <v>11</v>
          </cell>
          <cell r="E165" t="str">
            <v xml:space="preserve">Pegamento para PVC </v>
          </cell>
        </row>
        <row r="166">
          <cell r="A166" t="str">
            <v>INDEC-CM - 41251-11</v>
          </cell>
          <cell r="B166">
            <v>41251</v>
          </cell>
          <cell r="C166" t="str">
            <v>-</v>
          </cell>
          <cell r="D166">
            <v>11</v>
          </cell>
          <cell r="E166" t="str">
            <v>Perfil normal doble T</v>
          </cell>
        </row>
        <row r="167">
          <cell r="A167">
            <v>0</v>
          </cell>
          <cell r="B167">
            <v>0</v>
          </cell>
          <cell r="C167">
            <v>0</v>
          </cell>
          <cell r="D167">
            <v>0</v>
          </cell>
          <cell r="E167">
            <v>0</v>
          </cell>
        </row>
        <row r="168">
          <cell r="A168" t="str">
            <v>INDEC-CM - 42911-71</v>
          </cell>
          <cell r="B168">
            <v>42911</v>
          </cell>
          <cell r="C168" t="str">
            <v>-</v>
          </cell>
          <cell r="D168">
            <v>71</v>
          </cell>
          <cell r="E168" t="str">
            <v>Pileta de cocina de acero inoxidable</v>
          </cell>
        </row>
        <row r="169">
          <cell r="A169" t="str">
            <v>INDEC-CM - 37210-42</v>
          </cell>
          <cell r="B169">
            <v>37210</v>
          </cell>
          <cell r="C169" t="str">
            <v>-</v>
          </cell>
          <cell r="D169">
            <v>42</v>
          </cell>
          <cell r="E169" t="str">
            <v>Pileta de lavar de loza, chica</v>
          </cell>
        </row>
        <row r="170">
          <cell r="A170" t="str">
            <v>INDEC-CM - 37210-41</v>
          </cell>
          <cell r="B170">
            <v>37210</v>
          </cell>
          <cell r="C170" t="str">
            <v>-</v>
          </cell>
          <cell r="D170">
            <v>41</v>
          </cell>
          <cell r="E170" t="str">
            <v>Pileta de lavar de loza, grande o mediana</v>
          </cell>
        </row>
        <row r="171">
          <cell r="A171" t="str">
            <v>INDEC-CM - 36930-11</v>
          </cell>
          <cell r="B171">
            <v>36930</v>
          </cell>
          <cell r="C171" t="str">
            <v>-</v>
          </cell>
          <cell r="D171">
            <v>11</v>
          </cell>
          <cell r="E171" t="str">
            <v>Pileta de lavar de plástico</v>
          </cell>
        </row>
        <row r="172">
          <cell r="A172" t="str">
            <v>INDEC-CM - 36950-21</v>
          </cell>
          <cell r="B172">
            <v>36950</v>
          </cell>
          <cell r="C172" t="str">
            <v>-</v>
          </cell>
          <cell r="D172">
            <v>21</v>
          </cell>
          <cell r="E172" t="str">
            <v xml:space="preserve">Pileta de piso de PVC  </v>
          </cell>
        </row>
        <row r="173">
          <cell r="A173" t="str">
            <v>INDEC-CM - 35110-31</v>
          </cell>
          <cell r="B173">
            <v>35110</v>
          </cell>
          <cell r="C173" t="str">
            <v>-</v>
          </cell>
          <cell r="D173">
            <v>31</v>
          </cell>
          <cell r="E173" t="str">
            <v>Pintura al látex para interiores</v>
          </cell>
        </row>
        <row r="174">
          <cell r="A174" t="str">
            <v>INDEC-CM - 35110-32</v>
          </cell>
          <cell r="B174">
            <v>35110</v>
          </cell>
          <cell r="C174" t="str">
            <v>-</v>
          </cell>
          <cell r="D174">
            <v>32</v>
          </cell>
          <cell r="E174" t="str">
            <v>Pintura al látex para exteriores</v>
          </cell>
        </row>
        <row r="175">
          <cell r="A175" t="str">
            <v>INDEC-CM - 37940-11</v>
          </cell>
          <cell r="B175">
            <v>37940</v>
          </cell>
          <cell r="C175" t="str">
            <v>-</v>
          </cell>
          <cell r="D175">
            <v>11</v>
          </cell>
          <cell r="E175" t="str">
            <v xml:space="preserve">Pintura asfáltica </v>
          </cell>
        </row>
        <row r="176">
          <cell r="A176" t="str">
            <v>INDEC-CM - 35110-71</v>
          </cell>
          <cell r="B176">
            <v>35110</v>
          </cell>
          <cell r="C176" t="str">
            <v>-</v>
          </cell>
          <cell r="D176">
            <v>71</v>
          </cell>
          <cell r="E176" t="str">
            <v>Pintura transparente para ladrillo visto</v>
          </cell>
        </row>
        <row r="177">
          <cell r="A177" t="str">
            <v>INDEC-CM - 31210-31</v>
          </cell>
          <cell r="B177">
            <v>31210</v>
          </cell>
          <cell r="C177" t="str">
            <v>-</v>
          </cell>
          <cell r="D177">
            <v>31</v>
          </cell>
          <cell r="E177" t="str">
            <v>Piso de entablonado, con colocación</v>
          </cell>
        </row>
        <row r="178">
          <cell r="A178" t="str">
            <v>INDEC-CM - 31210-32</v>
          </cell>
          <cell r="B178">
            <v>31210</v>
          </cell>
          <cell r="C178" t="str">
            <v>-</v>
          </cell>
          <cell r="D178">
            <v>32</v>
          </cell>
          <cell r="E178" t="str">
            <v>Piso de parquet, con colocación</v>
          </cell>
        </row>
        <row r="179">
          <cell r="A179" t="str">
            <v>INDEC-CM - 41541-11</v>
          </cell>
          <cell r="B179">
            <v>41541</v>
          </cell>
          <cell r="C179" t="str">
            <v>-</v>
          </cell>
          <cell r="D179">
            <v>11</v>
          </cell>
          <cell r="E179" t="str">
            <v>Plomo para fundir</v>
          </cell>
        </row>
        <row r="180">
          <cell r="A180" t="str">
            <v>INDEC-CM - 34720-11</v>
          </cell>
          <cell r="B180">
            <v>34720</v>
          </cell>
          <cell r="C180" t="str">
            <v>-</v>
          </cell>
          <cell r="D180">
            <v>11</v>
          </cell>
          <cell r="E180" t="str">
            <v>Poliestireno expandido en placas</v>
          </cell>
        </row>
        <row r="181">
          <cell r="A181" t="str">
            <v>INDEC-CM - 47220-11</v>
          </cell>
          <cell r="B181">
            <v>47220</v>
          </cell>
          <cell r="C181" t="str">
            <v>-</v>
          </cell>
          <cell r="D181">
            <v>11</v>
          </cell>
          <cell r="E181" t="str">
            <v>Portero eléctrico</v>
          </cell>
        </row>
        <row r="182">
          <cell r="A182" t="str">
            <v>INDEC-CM - 31600-81</v>
          </cell>
          <cell r="B182">
            <v>31600</v>
          </cell>
          <cell r="C182" t="str">
            <v>-</v>
          </cell>
          <cell r="D182">
            <v>81</v>
          </cell>
          <cell r="E182" t="str">
            <v xml:space="preserve">Portón levadizo de madera </v>
          </cell>
        </row>
        <row r="183">
          <cell r="A183" t="str">
            <v>INDEC-CM - 42120-31</v>
          </cell>
          <cell r="B183">
            <v>42120</v>
          </cell>
          <cell r="C183" t="str">
            <v>-</v>
          </cell>
          <cell r="D183">
            <v>31</v>
          </cell>
          <cell r="E183" t="str">
            <v>Portón levadizo metálico</v>
          </cell>
        </row>
        <row r="184">
          <cell r="A184" t="str">
            <v>INDEC-CM - 35490-21</v>
          </cell>
          <cell r="B184">
            <v>35490</v>
          </cell>
          <cell r="C184" t="str">
            <v>-</v>
          </cell>
          <cell r="D184">
            <v>21</v>
          </cell>
          <cell r="E184" t="str">
            <v>Preservador para madera</v>
          </cell>
        </row>
        <row r="185">
          <cell r="A185" t="str">
            <v>INDEC-CM - 31600-41</v>
          </cell>
          <cell r="B185">
            <v>31600</v>
          </cell>
          <cell r="C185" t="str">
            <v>-</v>
          </cell>
          <cell r="D185">
            <v>41</v>
          </cell>
          <cell r="E185" t="str">
            <v>Puerta balcón corrediza de madera</v>
          </cell>
        </row>
        <row r="186">
          <cell r="A186" t="str">
            <v>INDEC-CM - 42120-21</v>
          </cell>
          <cell r="B186">
            <v>42120</v>
          </cell>
          <cell r="C186" t="str">
            <v>-</v>
          </cell>
          <cell r="D186">
            <v>21</v>
          </cell>
          <cell r="E186" t="str">
            <v>Puerta balcón corrediza metálica de calidad media</v>
          </cell>
        </row>
        <row r="187">
          <cell r="A187" t="str">
            <v>INDEC-CM - 42120-22</v>
          </cell>
          <cell r="B187">
            <v>42120</v>
          </cell>
          <cell r="C187" t="str">
            <v>-</v>
          </cell>
          <cell r="D187">
            <v>22</v>
          </cell>
          <cell r="E187" t="str">
            <v>Puerta balcón corrediza metálica de calidad superior</v>
          </cell>
        </row>
        <row r="188">
          <cell r="A188" t="str">
            <v>INDEC-CM - 31600-33</v>
          </cell>
          <cell r="B188">
            <v>31600</v>
          </cell>
          <cell r="C188" t="str">
            <v>-</v>
          </cell>
          <cell r="D188">
            <v>33</v>
          </cell>
          <cell r="E188" t="str">
            <v>Puerta de entrada de madera con tableros, de calidad inferior</v>
          </cell>
        </row>
        <row r="189">
          <cell r="A189" t="str">
            <v>INDEC-CM - 31600-32</v>
          </cell>
          <cell r="B189">
            <v>31600</v>
          </cell>
          <cell r="C189" t="str">
            <v>-</v>
          </cell>
          <cell r="D189">
            <v>32</v>
          </cell>
          <cell r="E189" t="str">
            <v>Puerta de entrada de madera con tableros, de calidad media</v>
          </cell>
        </row>
        <row r="190">
          <cell r="A190" t="str">
            <v>INDEC-CM - 31600-31</v>
          </cell>
          <cell r="B190">
            <v>31600</v>
          </cell>
          <cell r="C190" t="str">
            <v>-</v>
          </cell>
          <cell r="D190">
            <v>31</v>
          </cell>
          <cell r="E190" t="str">
            <v>Puerta de entrada de madera con tableros, de calidad superior</v>
          </cell>
        </row>
        <row r="191">
          <cell r="A191" t="str">
            <v>INDEC-CM - 42120-11</v>
          </cell>
          <cell r="B191">
            <v>42120</v>
          </cell>
          <cell r="C191" t="str">
            <v>-</v>
          </cell>
          <cell r="D191">
            <v>11</v>
          </cell>
          <cell r="E191" t="str">
            <v>Puerta metálica vidriada</v>
          </cell>
        </row>
        <row r="192">
          <cell r="A192" t="str">
            <v>INDEC-CM - 31600-23</v>
          </cell>
          <cell r="B192">
            <v>31600</v>
          </cell>
          <cell r="C192" t="str">
            <v>-</v>
          </cell>
          <cell r="D192">
            <v>23</v>
          </cell>
          <cell r="E192" t="str">
            <v>Puerta placa de madera, de calidad inferior</v>
          </cell>
        </row>
        <row r="193">
          <cell r="A193" t="str">
            <v>INDEC-CM - 31600-22</v>
          </cell>
          <cell r="B193">
            <v>31600</v>
          </cell>
          <cell r="C193" t="str">
            <v>-</v>
          </cell>
          <cell r="D193">
            <v>22</v>
          </cell>
          <cell r="E193" t="str">
            <v>Puerta placa de madera, de calidad media</v>
          </cell>
        </row>
        <row r="194">
          <cell r="A194" t="str">
            <v>INDEC-CM - 31600-21</v>
          </cell>
          <cell r="B194">
            <v>31600</v>
          </cell>
          <cell r="C194" t="str">
            <v>-</v>
          </cell>
          <cell r="D194">
            <v>21</v>
          </cell>
          <cell r="E194" t="str">
            <v>Puerta placa de madera, de calidad superior</v>
          </cell>
        </row>
        <row r="195">
          <cell r="A195" t="str">
            <v>INDEC-CM - 41278-33</v>
          </cell>
          <cell r="B195">
            <v>41278</v>
          </cell>
          <cell r="C195" t="str">
            <v>-</v>
          </cell>
          <cell r="D195">
            <v>33</v>
          </cell>
          <cell r="E195" t="str">
            <v>Ramal de hierro fundido</v>
          </cell>
        </row>
        <row r="196">
          <cell r="A196" t="str">
            <v>INDEC-CM - 36320-33</v>
          </cell>
          <cell r="B196">
            <v>36320</v>
          </cell>
          <cell r="C196" t="str">
            <v>-</v>
          </cell>
          <cell r="D196">
            <v>33</v>
          </cell>
          <cell r="E196" t="str">
            <v>Ramal de PVC</v>
          </cell>
        </row>
        <row r="197">
          <cell r="A197" t="str">
            <v>INDEC-CM - 48270-11</v>
          </cell>
          <cell r="B197">
            <v>48270</v>
          </cell>
          <cell r="C197" t="str">
            <v>-</v>
          </cell>
          <cell r="D197">
            <v>11</v>
          </cell>
          <cell r="E197" t="str">
            <v>Regulador de gas</v>
          </cell>
        </row>
        <row r="198">
          <cell r="A198" t="str">
            <v>INDEC-CM - 42190-11</v>
          </cell>
          <cell r="B198">
            <v>42190</v>
          </cell>
          <cell r="C198" t="str">
            <v>-</v>
          </cell>
          <cell r="D198">
            <v>11</v>
          </cell>
          <cell r="E198" t="str">
            <v>Reja de barrotes</v>
          </cell>
        </row>
        <row r="199">
          <cell r="A199" t="str">
            <v>INDEC-CM - 43923-31</v>
          </cell>
          <cell r="B199">
            <v>43923</v>
          </cell>
          <cell r="C199" t="str">
            <v>-</v>
          </cell>
          <cell r="D199">
            <v>31</v>
          </cell>
          <cell r="E199" t="str">
            <v>Rociador de techo tipo Spray</v>
          </cell>
        </row>
        <row r="200">
          <cell r="A200" t="str">
            <v>INDEC-CM - 31210-11</v>
          </cell>
          <cell r="B200">
            <v>31210</v>
          </cell>
          <cell r="C200" t="str">
            <v>-</v>
          </cell>
          <cell r="D200">
            <v>11</v>
          </cell>
          <cell r="E200" t="str">
            <v>Tabla con una cara cepillada para encofrado</v>
          </cell>
        </row>
        <row r="201">
          <cell r="A201" t="str">
            <v>INDEC-CM - 37129-21</v>
          </cell>
          <cell r="B201">
            <v>37129</v>
          </cell>
          <cell r="C201" t="str">
            <v>-</v>
          </cell>
          <cell r="D201">
            <v>21</v>
          </cell>
          <cell r="E201" t="str">
            <v>Tanque para agua de polietileno tricapa, aprobado, de 1000 litros de capacidad</v>
          </cell>
        </row>
        <row r="202">
          <cell r="A202" t="str">
            <v>INDEC-CM - 37560-21</v>
          </cell>
          <cell r="B202">
            <v>37560</v>
          </cell>
          <cell r="C202" t="str">
            <v>-</v>
          </cell>
          <cell r="D202">
            <v>21</v>
          </cell>
          <cell r="E202" t="str">
            <v>Tapa de chapa para cámara de inspección</v>
          </cell>
        </row>
        <row r="203">
          <cell r="A203" t="str">
            <v>INDEC-CM - 42999-71</v>
          </cell>
          <cell r="B203">
            <v>42999</v>
          </cell>
          <cell r="C203" t="str">
            <v>-</v>
          </cell>
          <cell r="D203">
            <v>71</v>
          </cell>
          <cell r="E203" t="str">
            <v>Tapa sumergida para tanque</v>
          </cell>
        </row>
        <row r="204">
          <cell r="A204" t="str">
            <v>INDEC-CM - 41516-22</v>
          </cell>
          <cell r="B204">
            <v>41516</v>
          </cell>
          <cell r="C204" t="str">
            <v>-</v>
          </cell>
          <cell r="D204">
            <v>22</v>
          </cell>
          <cell r="E204" t="str">
            <v>Te para caño de cobre</v>
          </cell>
        </row>
        <row r="205">
          <cell r="A205" t="str">
            <v>INDEC-CM - 37350-51</v>
          </cell>
          <cell r="B205">
            <v>37350</v>
          </cell>
          <cell r="C205" t="str">
            <v>-</v>
          </cell>
          <cell r="D205">
            <v>51</v>
          </cell>
          <cell r="E205" t="str">
            <v>Teja francesa</v>
          </cell>
        </row>
        <row r="206">
          <cell r="A206" t="str">
            <v>INDEC-CM - 44826-21</v>
          </cell>
          <cell r="B206">
            <v>44826</v>
          </cell>
          <cell r="C206" t="str">
            <v>-</v>
          </cell>
          <cell r="D206">
            <v>21</v>
          </cell>
          <cell r="E206" t="str">
            <v>Termotanque a gas</v>
          </cell>
        </row>
        <row r="207">
          <cell r="A207" t="str">
            <v>INDEC-CM - 31210-22</v>
          </cell>
          <cell r="B207">
            <v>31210</v>
          </cell>
          <cell r="C207" t="str">
            <v>-</v>
          </cell>
          <cell r="D207">
            <v>22</v>
          </cell>
          <cell r="E207" t="str">
            <v>Tirante  cepillado</v>
          </cell>
        </row>
        <row r="208">
          <cell r="A208" t="str">
            <v>INDEC-CM - 31100-11</v>
          </cell>
          <cell r="B208">
            <v>31100</v>
          </cell>
          <cell r="C208" t="str">
            <v>-</v>
          </cell>
          <cell r="D208">
            <v>11</v>
          </cell>
          <cell r="E208" t="str">
            <v>Tirante  sin cepillar</v>
          </cell>
        </row>
        <row r="209">
          <cell r="A209" t="str">
            <v>INDEC-CM - 46212-53</v>
          </cell>
          <cell r="B209">
            <v>46212</v>
          </cell>
          <cell r="C209" t="str">
            <v>-</v>
          </cell>
          <cell r="D209">
            <v>53</v>
          </cell>
          <cell r="E209" t="str">
            <v>Toma TV</v>
          </cell>
        </row>
        <row r="210">
          <cell r="A210" t="str">
            <v>INDEC-CM - 46212-52</v>
          </cell>
          <cell r="B210">
            <v>46212</v>
          </cell>
          <cell r="C210" t="str">
            <v>-</v>
          </cell>
          <cell r="D210">
            <v>52</v>
          </cell>
          <cell r="E210" t="str">
            <v>Tomacorriente con toma a tierra</v>
          </cell>
        </row>
        <row r="211">
          <cell r="A211" t="str">
            <v>INDEC-CM - 15400-21</v>
          </cell>
          <cell r="B211">
            <v>15400</v>
          </cell>
          <cell r="C211" t="str">
            <v>-</v>
          </cell>
          <cell r="D211">
            <v>21</v>
          </cell>
          <cell r="E211" t="str">
            <v xml:space="preserve">Tosca  </v>
          </cell>
        </row>
        <row r="212">
          <cell r="A212" t="str">
            <v>INDEC-CM - 43240-11</v>
          </cell>
          <cell r="B212">
            <v>43240</v>
          </cell>
          <cell r="C212" t="str">
            <v>-</v>
          </cell>
          <cell r="D212">
            <v>11</v>
          </cell>
          <cell r="E212" t="str">
            <v>Válvula a flotante</v>
          </cell>
        </row>
        <row r="213">
          <cell r="A213" t="str">
            <v>INDEC-CM - 31600-42</v>
          </cell>
          <cell r="B213">
            <v>31600</v>
          </cell>
          <cell r="C213" t="str">
            <v>-</v>
          </cell>
          <cell r="D213">
            <v>42</v>
          </cell>
          <cell r="E213" t="str">
            <v>Ventana corrediza de madera</v>
          </cell>
        </row>
        <row r="214">
          <cell r="A214">
            <v>0</v>
          </cell>
          <cell r="B214">
            <v>0</v>
          </cell>
          <cell r="C214">
            <v>0</v>
          </cell>
          <cell r="D214">
            <v>0</v>
          </cell>
          <cell r="E214">
            <v>0</v>
          </cell>
        </row>
        <row r="215">
          <cell r="A215">
            <v>0</v>
          </cell>
          <cell r="B215">
            <v>0</v>
          </cell>
          <cell r="C215">
            <v>0</v>
          </cell>
          <cell r="D215">
            <v>0</v>
          </cell>
          <cell r="E215">
            <v>0</v>
          </cell>
        </row>
        <row r="216">
          <cell r="A216">
            <v>0</v>
          </cell>
          <cell r="B216">
            <v>0</v>
          </cell>
          <cell r="C216">
            <v>0</v>
          </cell>
          <cell r="D216">
            <v>0</v>
          </cell>
        </row>
        <row r="217">
          <cell r="A217" t="str">
            <v>INDEC-CM - 37550-11</v>
          </cell>
          <cell r="B217">
            <v>37550</v>
          </cell>
          <cell r="C217" t="str">
            <v>-</v>
          </cell>
          <cell r="D217">
            <v>11</v>
          </cell>
          <cell r="E217" t="str">
            <v>Vigueta de hormigón pretensado</v>
          </cell>
        </row>
        <row r="218">
          <cell r="A218" t="str">
            <v>INDEC-CM - 37410-11</v>
          </cell>
          <cell r="B218">
            <v>37410</v>
          </cell>
          <cell r="C218" t="str">
            <v>-</v>
          </cell>
          <cell r="D218">
            <v>11</v>
          </cell>
          <cell r="E218" t="str">
            <v>Yeso blanco</v>
          </cell>
        </row>
        <row r="219">
          <cell r="A219" t="str">
            <v>INDEC-CM - 31210-33</v>
          </cell>
          <cell r="B219">
            <v>31210</v>
          </cell>
          <cell r="C219" t="str">
            <v>-</v>
          </cell>
          <cell r="D219">
            <v>33</v>
          </cell>
          <cell r="E219" t="str">
            <v>Zócalo de madera</v>
          </cell>
        </row>
        <row r="220">
          <cell r="A220" t="str">
            <v>INDEC-CM - 37540-21</v>
          </cell>
          <cell r="B220">
            <v>37540</v>
          </cell>
          <cell r="C220" t="str">
            <v>-</v>
          </cell>
          <cell r="D220">
            <v>21</v>
          </cell>
          <cell r="E220" t="str">
            <v xml:space="preserve">Zócalo granítico             </v>
          </cell>
        </row>
        <row r="223">
          <cell r="A223">
            <v>0</v>
          </cell>
          <cell r="B223" t="str">
            <v>Cuadro 2. Índices del Capítulo Materiales, desagregación inmediata superior disponible</v>
          </cell>
          <cell r="C223">
            <v>0</v>
          </cell>
          <cell r="D223">
            <v>0</v>
          </cell>
          <cell r="E223">
            <v>0</v>
          </cell>
        </row>
        <row r="224">
          <cell r="A224">
            <v>0</v>
          </cell>
          <cell r="B224">
            <v>0</v>
          </cell>
          <cell r="C224">
            <v>0</v>
          </cell>
          <cell r="D224">
            <v>0</v>
          </cell>
          <cell r="E224">
            <v>0</v>
          </cell>
        </row>
        <row r="225">
          <cell r="A225" t="str">
            <v>Codigo Unificado</v>
          </cell>
          <cell r="B225" t="str">
            <v>Código</v>
          </cell>
          <cell r="C225">
            <v>0</v>
          </cell>
          <cell r="D225">
            <v>0</v>
          </cell>
          <cell r="E225" t="str">
            <v>Descripción</v>
          </cell>
        </row>
        <row r="226">
          <cell r="A226">
            <v>0</v>
          </cell>
          <cell r="B226" t="str">
            <v>CPC1</v>
          </cell>
          <cell r="C226">
            <v>0</v>
          </cell>
          <cell r="D226">
            <v>0</v>
          </cell>
          <cell r="E226">
            <v>0</v>
          </cell>
        </row>
        <row r="227">
          <cell r="A227" t="str">
            <v/>
          </cell>
          <cell r="B227">
            <v>0</v>
          </cell>
          <cell r="C227">
            <v>0</v>
          </cell>
          <cell r="D227">
            <v>0</v>
          </cell>
          <cell r="E227">
            <v>0</v>
          </cell>
        </row>
        <row r="228">
          <cell r="A228" t="str">
            <v>INDEC-CM - 37370-0</v>
          </cell>
          <cell r="B228">
            <v>37370</v>
          </cell>
          <cell r="C228" t="str">
            <v>-</v>
          </cell>
          <cell r="D228">
            <v>0</v>
          </cell>
          <cell r="E228" t="str">
            <v>Baldosas y losas para pavimentos, cubos de mosaicos de cerámicos y artículos similares (incluye: Azulejo, Baldosa cerámica esmaltada y Baldosa cerámica roja)</v>
          </cell>
        </row>
        <row r="229">
          <cell r="A229" t="str">
            <v>INDEC-CM - 31600-6</v>
          </cell>
          <cell r="B229">
            <v>31600</v>
          </cell>
          <cell r="C229" t="str">
            <v>-</v>
          </cell>
          <cell r="D229">
            <v>6</v>
          </cell>
          <cell r="E229" t="str">
            <v>Cajonera para placard (incluye: Cajonera para placard de calidad inferior, media y superior)</v>
          </cell>
        </row>
        <row r="230">
          <cell r="A230" t="str">
            <v>INDEC-CM - 41278-0</v>
          </cell>
          <cell r="B230">
            <v>41278</v>
          </cell>
          <cell r="C230" t="str">
            <v>-</v>
          </cell>
          <cell r="D230">
            <v>0</v>
          </cell>
          <cell r="E230" t="str">
            <v>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v>
          </cell>
        </row>
        <row r="231">
          <cell r="A231" t="str">
            <v>INDEC-CM - 31600-7</v>
          </cell>
          <cell r="B231">
            <v>31600</v>
          </cell>
          <cell r="C231" t="str">
            <v>-</v>
          </cell>
          <cell r="D231">
            <v>7</v>
          </cell>
          <cell r="E231" t="str">
            <v>Estantes y divisiones para placard (incluye: Estantes y divisiones para placard de calidad inferior, media y superior)</v>
          </cell>
        </row>
        <row r="232">
          <cell r="A232" t="str">
            <v>INDEC-CM - 42120-41/42/51</v>
          </cell>
          <cell r="B232">
            <v>42120</v>
          </cell>
          <cell r="C232" t="str">
            <v>-</v>
          </cell>
          <cell r="D232" t="str">
            <v>41/42/51</v>
          </cell>
          <cell r="E232" t="str">
            <v>Ventana corrediza metálica y ventiluz metálico (incluye: Ventana corrediza metálica, Ventana corrediza metálica con vidrio repartido y Ventiluz metálico)</v>
          </cell>
        </row>
        <row r="235">
          <cell r="A235">
            <v>0</v>
          </cell>
          <cell r="B235" t="str">
            <v>Cuadro 1. Índices del Capítulo Mano de Obra, mayor desagregación disponible</v>
          </cell>
          <cell r="C235">
            <v>0</v>
          </cell>
          <cell r="D235">
            <v>0</v>
          </cell>
          <cell r="E235">
            <v>0</v>
          </cell>
        </row>
        <row r="236">
          <cell r="A236">
            <v>0</v>
          </cell>
          <cell r="D236">
            <v>0</v>
          </cell>
        </row>
        <row r="237">
          <cell r="A237" t="str">
            <v>Codigo Unificado</v>
          </cell>
          <cell r="B237" t="str">
            <v>Código</v>
          </cell>
          <cell r="C237">
            <v>0</v>
          </cell>
          <cell r="D237">
            <v>0</v>
          </cell>
          <cell r="E237" t="str">
            <v>Aperturas</v>
          </cell>
        </row>
        <row r="238">
          <cell r="A238">
            <v>0</v>
          </cell>
          <cell r="B238">
            <v>0</v>
          </cell>
          <cell r="C238">
            <v>0</v>
          </cell>
          <cell r="D238">
            <v>0</v>
          </cell>
          <cell r="E238">
            <v>0</v>
          </cell>
        </row>
        <row r="239">
          <cell r="E239" t="str">
            <v>Mano de obra</v>
          </cell>
        </row>
        <row r="240">
          <cell r="E240">
            <v>0</v>
          </cell>
        </row>
        <row r="241">
          <cell r="A241">
            <v>0</v>
          </cell>
          <cell r="D241">
            <v>0</v>
          </cell>
          <cell r="E241" t="str">
            <v xml:space="preserve">        Mano de obra asalariada</v>
          </cell>
        </row>
        <row r="242">
          <cell r="A242">
            <v>0</v>
          </cell>
          <cell r="D242">
            <v>0</v>
          </cell>
          <cell r="E242">
            <v>0</v>
          </cell>
        </row>
        <row r="243">
          <cell r="B243">
            <v>0</v>
          </cell>
          <cell r="E243" t="str">
            <v>Mano de obra directa (en Albañilería y H. Armado)</v>
          </cell>
        </row>
        <row r="244">
          <cell r="A244" t="str">
            <v>INDEC-MO - 51560-11</v>
          </cell>
          <cell r="B244">
            <v>51560</v>
          </cell>
          <cell r="C244" t="str">
            <v>-</v>
          </cell>
          <cell r="D244">
            <v>11</v>
          </cell>
          <cell r="E244" t="str">
            <v>Oficial especializado</v>
          </cell>
        </row>
        <row r="245">
          <cell r="A245" t="str">
            <v>INDEC-MO - 51560-12</v>
          </cell>
          <cell r="B245">
            <v>51560</v>
          </cell>
          <cell r="C245" t="str">
            <v>-</v>
          </cell>
          <cell r="D245">
            <v>12</v>
          </cell>
          <cell r="E245" t="str">
            <v>Oficial</v>
          </cell>
        </row>
        <row r="246">
          <cell r="A246" t="str">
            <v>INDEC-MO - 51560-13</v>
          </cell>
          <cell r="B246">
            <v>51560</v>
          </cell>
          <cell r="C246" t="str">
            <v>-</v>
          </cell>
          <cell r="D246">
            <v>13</v>
          </cell>
          <cell r="E246" t="str">
            <v>Medio Oficial</v>
          </cell>
        </row>
        <row r="247">
          <cell r="A247" t="str">
            <v>INDEC-MO - 51560-14</v>
          </cell>
          <cell r="B247">
            <v>51560</v>
          </cell>
          <cell r="C247" t="str">
            <v>-</v>
          </cell>
          <cell r="D247">
            <v>14</v>
          </cell>
          <cell r="E247" t="str">
            <v>Ayudante</v>
          </cell>
        </row>
        <row r="248">
          <cell r="A248" t="str">
            <v/>
          </cell>
        </row>
        <row r="249">
          <cell r="A249" t="str">
            <v>INDEC-MO - 51560-32</v>
          </cell>
          <cell r="B249">
            <v>51560</v>
          </cell>
          <cell r="C249" t="str">
            <v>-</v>
          </cell>
          <cell r="D249">
            <v>32</v>
          </cell>
          <cell r="E249" t="str">
            <v xml:space="preserve">Mano de obra indirecta (capataz de primera2) </v>
          </cell>
        </row>
        <row r="250">
          <cell r="A250" t="str">
            <v/>
          </cell>
        </row>
        <row r="251">
          <cell r="A251" t="str">
            <v>INDEC-MO - 81291-1</v>
          </cell>
          <cell r="B251">
            <v>81291</v>
          </cell>
          <cell r="C251" t="str">
            <v>-</v>
          </cell>
          <cell r="D251">
            <v>1</v>
          </cell>
          <cell r="E251" t="str">
            <v>Seguro de Accidentes de Trabajo3</v>
          </cell>
        </row>
        <row r="252">
          <cell r="A252" t="str">
            <v/>
          </cell>
        </row>
        <row r="253">
          <cell r="A253" t="str">
            <v/>
          </cell>
          <cell r="E253" t="str">
            <v xml:space="preserve">         Subcontratos de mano de obra</v>
          </cell>
        </row>
        <row r="254">
          <cell r="A254" t="str">
            <v>INDEC-MO - 51641-1</v>
          </cell>
          <cell r="B254">
            <v>51641</v>
          </cell>
          <cell r="C254" t="str">
            <v>-</v>
          </cell>
          <cell r="D254">
            <v>1</v>
          </cell>
          <cell r="E254" t="str">
            <v>Instalación eléctrica</v>
          </cell>
        </row>
        <row r="255">
          <cell r="A255" t="str">
            <v>INDEC-MO - 51620-1</v>
          </cell>
          <cell r="B255">
            <v>51620</v>
          </cell>
          <cell r="C255" t="str">
            <v>-</v>
          </cell>
          <cell r="D255">
            <v>1</v>
          </cell>
          <cell r="E255" t="str">
            <v xml:space="preserve">Instalación sanitaria </v>
          </cell>
        </row>
        <row r="256">
          <cell r="A256" t="str">
            <v>INDEC-MO - 51690-1</v>
          </cell>
          <cell r="B256">
            <v>51690</v>
          </cell>
          <cell r="C256" t="str">
            <v>-</v>
          </cell>
          <cell r="D256">
            <v>1</v>
          </cell>
          <cell r="E256" t="str">
            <v xml:space="preserve">Instalación contra incendio </v>
          </cell>
        </row>
        <row r="257">
          <cell r="A257" t="str">
            <v>INDEC-MO - 51630-1</v>
          </cell>
          <cell r="B257">
            <v>51630</v>
          </cell>
          <cell r="C257" t="str">
            <v>-</v>
          </cell>
          <cell r="D257">
            <v>1</v>
          </cell>
          <cell r="E257" t="str">
            <v>Instalación de gas</v>
          </cell>
        </row>
        <row r="258">
          <cell r="A258">
            <v>0</v>
          </cell>
          <cell r="B258">
            <v>0</v>
          </cell>
          <cell r="D258">
            <v>0</v>
          </cell>
          <cell r="E258">
            <v>0</v>
          </cell>
        </row>
        <row r="259">
          <cell r="A259" t="str">
            <v>INDEC-MO - 51730-1</v>
          </cell>
          <cell r="B259">
            <v>51730</v>
          </cell>
          <cell r="C259" t="str">
            <v>-</v>
          </cell>
          <cell r="D259">
            <v>1</v>
          </cell>
          <cell r="E259" t="str">
            <v xml:space="preserve">Pintura </v>
          </cell>
        </row>
        <row r="262">
          <cell r="A262">
            <v>0</v>
          </cell>
          <cell r="B262" t="str">
            <v>Cuadro 2. Índices del Capítulo Mano de Obra, desagregación disponible</v>
          </cell>
          <cell r="C262">
            <v>0</v>
          </cell>
          <cell r="D262">
            <v>0</v>
          </cell>
          <cell r="E262">
            <v>0</v>
          </cell>
        </row>
        <row r="263">
          <cell r="A263">
            <v>0</v>
          </cell>
          <cell r="B263">
            <v>0</v>
          </cell>
          <cell r="C263">
            <v>0</v>
          </cell>
          <cell r="D263">
            <v>0</v>
          </cell>
          <cell r="E263">
            <v>0</v>
          </cell>
        </row>
        <row r="264">
          <cell r="A264" t="str">
            <v>Codigo Unificado</v>
          </cell>
          <cell r="B264" t="str">
            <v>Código</v>
          </cell>
          <cell r="C264">
            <v>0</v>
          </cell>
          <cell r="D264">
            <v>0</v>
          </cell>
          <cell r="E264" t="str">
            <v>Aperturas</v>
          </cell>
        </row>
        <row r="265">
          <cell r="A265">
            <v>0</v>
          </cell>
          <cell r="B265">
            <v>0</v>
          </cell>
          <cell r="C265">
            <v>0</v>
          </cell>
          <cell r="D265">
            <v>0</v>
          </cell>
          <cell r="E265">
            <v>0</v>
          </cell>
        </row>
        <row r="266">
          <cell r="A266">
            <v>0</v>
          </cell>
          <cell r="B266">
            <v>0</v>
          </cell>
          <cell r="C266">
            <v>0</v>
          </cell>
          <cell r="D266">
            <v>0</v>
          </cell>
          <cell r="E266">
            <v>0</v>
          </cell>
        </row>
        <row r="267">
          <cell r="A267" t="str">
            <v>INDEC-MO - 51720-1</v>
          </cell>
          <cell r="B267">
            <v>51720</v>
          </cell>
          <cell r="C267" t="str">
            <v>-</v>
          </cell>
          <cell r="D267">
            <v>1</v>
          </cell>
          <cell r="E267" t="str">
            <v>Yesería (incluye: mano de obra de subcontrato de yesería y sus materiales intervinientes para dicho ítem)</v>
          </cell>
        </row>
        <row r="268">
          <cell r="A268">
            <v>0</v>
          </cell>
          <cell r="B268">
            <v>0</v>
          </cell>
          <cell r="C268">
            <v>0</v>
          </cell>
          <cell r="D268">
            <v>0</v>
          </cell>
          <cell r="E268">
            <v>0</v>
          </cell>
        </row>
        <row r="271">
          <cell r="A271">
            <v>0</v>
          </cell>
          <cell r="B271" t="str">
            <v>Índice de precios de equipos para la construcción</v>
          </cell>
          <cell r="C271">
            <v>0</v>
          </cell>
          <cell r="D271">
            <v>0</v>
          </cell>
        </row>
        <row r="273">
          <cell r="A273" t="str">
            <v>Codigo Unificado</v>
          </cell>
          <cell r="B273" t="str">
            <v>Código</v>
          </cell>
          <cell r="C273">
            <v>0</v>
          </cell>
          <cell r="D273">
            <v>0</v>
          </cell>
          <cell r="E273" t="str">
            <v>Concepto</v>
          </cell>
        </row>
        <row r="274">
          <cell r="A274">
            <v>0</v>
          </cell>
          <cell r="B274" t="str">
            <v>CPC1</v>
          </cell>
          <cell r="C274">
            <v>0</v>
          </cell>
          <cell r="D274">
            <v>0</v>
          </cell>
          <cell r="E274">
            <v>0</v>
          </cell>
        </row>
        <row r="275">
          <cell r="E275">
            <v>0</v>
          </cell>
        </row>
        <row r="276">
          <cell r="A276" t="str">
            <v>INDEC-EC - 43520-11</v>
          </cell>
          <cell r="B276">
            <v>43520</v>
          </cell>
          <cell r="C276" t="str">
            <v>-</v>
          </cell>
          <cell r="D276">
            <v>11</v>
          </cell>
          <cell r="E276" t="str">
            <v>Guinche 1200 Kg.</v>
          </cell>
        </row>
        <row r="277">
          <cell r="A277" t="str">
            <v>INDEC-EC - 44440-2</v>
          </cell>
          <cell r="B277">
            <v>44440</v>
          </cell>
          <cell r="C277" t="str">
            <v>-</v>
          </cell>
          <cell r="D277">
            <v>2</v>
          </cell>
          <cell r="E277" t="str">
            <v>Hormigoneras de 130 a 300 litros</v>
          </cell>
        </row>
        <row r="278">
          <cell r="A278" t="str">
            <v>INDEC-EC - 44221-11</v>
          </cell>
          <cell r="B278">
            <v>44221</v>
          </cell>
          <cell r="C278" t="str">
            <v>-</v>
          </cell>
          <cell r="D278">
            <v>11</v>
          </cell>
          <cell r="E278" t="str">
            <v>Mesa de corte de cerámicos</v>
          </cell>
        </row>
        <row r="279">
          <cell r="A279" t="str">
            <v>INDEC-EC - 44221-12</v>
          </cell>
          <cell r="B279">
            <v>44221</v>
          </cell>
          <cell r="C279" t="str">
            <v>-</v>
          </cell>
          <cell r="D279">
            <v>12</v>
          </cell>
          <cell r="E279" t="str">
            <v>Mesa de corte de mosaicos</v>
          </cell>
        </row>
        <row r="280">
          <cell r="A280" t="str">
            <v>INDEC-EC - 43520-21</v>
          </cell>
          <cell r="B280">
            <v>43520</v>
          </cell>
          <cell r="C280" t="str">
            <v>-</v>
          </cell>
          <cell r="D280">
            <v>21</v>
          </cell>
          <cell r="E280" t="str">
            <v>Pluma 300 Kg.</v>
          </cell>
        </row>
        <row r="281">
          <cell r="A281" t="str">
            <v>INDEC-EC - 44231-21</v>
          </cell>
          <cell r="B281">
            <v>44231</v>
          </cell>
          <cell r="C281" t="str">
            <v>-</v>
          </cell>
          <cell r="D281">
            <v>21</v>
          </cell>
          <cell r="E281" t="str">
            <v>Taladro percutor</v>
          </cell>
        </row>
        <row r="282">
          <cell r="A282">
            <v>0</v>
          </cell>
          <cell r="B282">
            <v>0</v>
          </cell>
          <cell r="C282">
            <v>0</v>
          </cell>
          <cell r="D282">
            <v>0</v>
          </cell>
          <cell r="E282">
            <v>0</v>
          </cell>
        </row>
        <row r="283">
          <cell r="A283" t="str">
            <v>INDEC-EC - 44231-11</v>
          </cell>
          <cell r="B283">
            <v>44231</v>
          </cell>
          <cell r="C283" t="str">
            <v>-</v>
          </cell>
          <cell r="D283">
            <v>11</v>
          </cell>
          <cell r="E283" t="str">
            <v>Vibrador a péndulo</v>
          </cell>
        </row>
        <row r="286">
          <cell r="A286">
            <v>0</v>
          </cell>
          <cell r="B286" t="str">
            <v xml:space="preserve">Índice de precios de algunos servicios </v>
          </cell>
          <cell r="C286">
            <v>0</v>
          </cell>
          <cell r="D286">
            <v>0</v>
          </cell>
        </row>
        <row r="288">
          <cell r="A288" t="str">
            <v>Codigo Unificado</v>
          </cell>
          <cell r="B288" t="str">
            <v>Código</v>
          </cell>
          <cell r="C288">
            <v>0</v>
          </cell>
          <cell r="D288">
            <v>0</v>
          </cell>
          <cell r="E288" t="str">
            <v>Servicios de alquiler</v>
          </cell>
        </row>
        <row r="289">
          <cell r="A289">
            <v>0</v>
          </cell>
          <cell r="B289" t="str">
            <v>CPC1</v>
          </cell>
          <cell r="C289">
            <v>0</v>
          </cell>
          <cell r="D289">
            <v>0</v>
          </cell>
          <cell r="E289">
            <v>0</v>
          </cell>
        </row>
        <row r="290">
          <cell r="E290">
            <v>0</v>
          </cell>
        </row>
        <row r="291">
          <cell r="A291" t="str">
            <v>INDEC-SA - 83107-1</v>
          </cell>
          <cell r="B291">
            <v>83107</v>
          </cell>
          <cell r="C291" t="str">
            <v>-</v>
          </cell>
          <cell r="D291">
            <v>1</v>
          </cell>
          <cell r="E291" t="str">
            <v>Andamios</v>
          </cell>
        </row>
        <row r="292">
          <cell r="A292" t="str">
            <v>INDEC-SA - 71240-21</v>
          </cell>
          <cell r="B292">
            <v>71240</v>
          </cell>
          <cell r="C292" t="str">
            <v>-</v>
          </cell>
          <cell r="D292">
            <v>21</v>
          </cell>
          <cell r="E292" t="str">
            <v>Camión con acoplado2</v>
          </cell>
        </row>
        <row r="293">
          <cell r="A293" t="str">
            <v>INDEC-SA - 71240-31</v>
          </cell>
          <cell r="B293">
            <v>71240</v>
          </cell>
          <cell r="C293" t="str">
            <v>-</v>
          </cell>
          <cell r="D293">
            <v>31</v>
          </cell>
          <cell r="E293" t="str">
            <v>Camión playo2</v>
          </cell>
        </row>
        <row r="294">
          <cell r="A294" t="str">
            <v>INDEC-SA - 71240-11</v>
          </cell>
          <cell r="B294">
            <v>71240</v>
          </cell>
          <cell r="C294" t="str">
            <v>-</v>
          </cell>
          <cell r="D294">
            <v>11</v>
          </cell>
          <cell r="E294" t="str">
            <v>Camión volcador</v>
          </cell>
        </row>
        <row r="295">
          <cell r="A295" t="str">
            <v>INDEC-SA - 74110-11</v>
          </cell>
          <cell r="B295">
            <v>74110</v>
          </cell>
          <cell r="C295" t="str">
            <v>-</v>
          </cell>
          <cell r="D295">
            <v>11</v>
          </cell>
          <cell r="E295" t="str">
            <v>Contenedor tipo volquete</v>
          </cell>
        </row>
        <row r="296">
          <cell r="A296" t="str">
            <v>INDEC-SA - 71233-11</v>
          </cell>
          <cell r="B296">
            <v>71233</v>
          </cell>
          <cell r="C296" t="str">
            <v>-</v>
          </cell>
          <cell r="D296">
            <v>11</v>
          </cell>
          <cell r="E296" t="str">
            <v>Camioneta</v>
          </cell>
        </row>
        <row r="297">
          <cell r="A297" t="str">
            <v>INDEC-SA - 51800-11</v>
          </cell>
          <cell r="B297">
            <v>51800</v>
          </cell>
          <cell r="C297" t="str">
            <v>-</v>
          </cell>
          <cell r="D297">
            <v>11</v>
          </cell>
          <cell r="E297" t="str">
            <v>Pala cargadora</v>
          </cell>
        </row>
        <row r="298">
          <cell r="A298" t="str">
            <v>INDEC-SA - 51800-21</v>
          </cell>
          <cell r="B298">
            <v>51800</v>
          </cell>
          <cell r="C298" t="str">
            <v>-</v>
          </cell>
          <cell r="D298">
            <v>21</v>
          </cell>
          <cell r="E298" t="str">
            <v>Retroexcavadora</v>
          </cell>
        </row>
        <row r="301">
          <cell r="A301">
            <v>0</v>
          </cell>
          <cell r="B301" t="str">
            <v>Cuadro 1. Índice de Precios Internos Básicos al por Mayor (IPIB), mayor desagregación disponible</v>
          </cell>
          <cell r="C301">
            <v>0</v>
          </cell>
          <cell r="D301">
            <v>0</v>
          </cell>
          <cell r="E301">
            <v>0</v>
          </cell>
        </row>
        <row r="303">
          <cell r="A303" t="str">
            <v>Codigo Unificado</v>
          </cell>
          <cell r="B303" t="str">
            <v>Código</v>
          </cell>
          <cell r="C303">
            <v>0</v>
          </cell>
          <cell r="D303">
            <v>0</v>
          </cell>
          <cell r="E303" t="str">
            <v>Descripción</v>
          </cell>
        </row>
        <row r="304">
          <cell r="A304">
            <v>0</v>
          </cell>
          <cell r="B304" t="str">
            <v>CPC1</v>
          </cell>
          <cell r="C304">
            <v>0</v>
          </cell>
          <cell r="D304">
            <v>0</v>
          </cell>
          <cell r="E304">
            <v>0</v>
          </cell>
        </row>
        <row r="305">
          <cell r="A305">
            <v>0</v>
          </cell>
          <cell r="B305">
            <v>0</v>
          </cell>
          <cell r="C305">
            <v>0</v>
          </cell>
          <cell r="D305">
            <v>0</v>
          </cell>
          <cell r="E305">
            <v>0</v>
          </cell>
        </row>
        <row r="306">
          <cell r="A306" t="str">
            <v>INDEC-PB - 42120-1</v>
          </cell>
          <cell r="B306">
            <v>42120</v>
          </cell>
          <cell r="C306" t="str">
            <v>-</v>
          </cell>
          <cell r="D306">
            <v>1</v>
          </cell>
          <cell r="E306" t="str">
            <v xml:space="preserve">Aberturas de aluminio                                                  </v>
          </cell>
        </row>
        <row r="307">
          <cell r="A307" t="str">
            <v>INDEC-PB - 42120-2</v>
          </cell>
          <cell r="B307">
            <v>42120</v>
          </cell>
          <cell r="C307" t="str">
            <v>-</v>
          </cell>
          <cell r="D307">
            <v>2</v>
          </cell>
          <cell r="E307" t="str">
            <v xml:space="preserve">Aberturas de chapa de hierro                                           </v>
          </cell>
        </row>
        <row r="308">
          <cell r="A308" t="str">
            <v>INDEC-PB - 37910-1</v>
          </cell>
          <cell r="B308">
            <v>37910</v>
          </cell>
          <cell r="C308" t="str">
            <v>-</v>
          </cell>
          <cell r="D308">
            <v>1</v>
          </cell>
          <cell r="E308" t="str">
            <v xml:space="preserve">Abrasivos                                                              </v>
          </cell>
        </row>
        <row r="309">
          <cell r="A309" t="str">
            <v>INDEC-PB - 42921-4</v>
          </cell>
          <cell r="B309">
            <v>42921</v>
          </cell>
          <cell r="C309" t="str">
            <v>-</v>
          </cell>
          <cell r="D309">
            <v>4</v>
          </cell>
          <cell r="E309" t="str">
            <v xml:space="preserve">Abrazaderas                                                            </v>
          </cell>
        </row>
        <row r="310">
          <cell r="A310" t="str">
            <v>INDEC-PB - 44251-1</v>
          </cell>
          <cell r="B310">
            <v>44251</v>
          </cell>
          <cell r="C310" t="str">
            <v>-</v>
          </cell>
          <cell r="D310">
            <v>1</v>
          </cell>
          <cell r="E310" t="str">
            <v xml:space="preserve">Accesorio para máquinas herramientas                                   </v>
          </cell>
        </row>
        <row r="311">
          <cell r="A311" t="str">
            <v>INDEC-PB - 42922-1</v>
          </cell>
          <cell r="B311">
            <v>42922</v>
          </cell>
          <cell r="C311" t="str">
            <v>-</v>
          </cell>
          <cell r="D311">
            <v>1</v>
          </cell>
          <cell r="E311" t="str">
            <v xml:space="preserve">Accesorios para herramientas                                           </v>
          </cell>
        </row>
        <row r="312">
          <cell r="A312" t="str">
            <v>INDEC-PB - 33380-1</v>
          </cell>
          <cell r="B312">
            <v>33380</v>
          </cell>
          <cell r="C312" t="str">
            <v>-</v>
          </cell>
          <cell r="D312">
            <v>1</v>
          </cell>
          <cell r="E312" t="str">
            <v xml:space="preserve">Aceites lubricantes                                                    </v>
          </cell>
        </row>
        <row r="313">
          <cell r="A313" t="str">
            <v>INDEC-PB - 49229-1</v>
          </cell>
          <cell r="B313">
            <v>49229</v>
          </cell>
          <cell r="C313" t="str">
            <v>-</v>
          </cell>
          <cell r="D313">
            <v>1</v>
          </cell>
          <cell r="E313" t="str">
            <v xml:space="preserve">Acoplados                                                              </v>
          </cell>
        </row>
        <row r="314">
          <cell r="A314" t="str">
            <v>INDEC-PB - 46420-1</v>
          </cell>
          <cell r="B314">
            <v>46420</v>
          </cell>
          <cell r="C314" t="str">
            <v>-</v>
          </cell>
          <cell r="D314">
            <v>1</v>
          </cell>
          <cell r="E314" t="str">
            <v xml:space="preserve">Acumuladores eléctricos                                                </v>
          </cell>
        </row>
        <row r="315">
          <cell r="A315" t="str">
            <v>INDEC-PB - 41263-1</v>
          </cell>
          <cell r="B315">
            <v>41263</v>
          </cell>
          <cell r="C315" t="str">
            <v>-</v>
          </cell>
          <cell r="D315">
            <v>1</v>
          </cell>
          <cell r="E315" t="str">
            <v xml:space="preserve">Alambres de acero                                                      </v>
          </cell>
        </row>
        <row r="316">
          <cell r="A316">
            <v>0</v>
          </cell>
          <cell r="B316">
            <v>0</v>
          </cell>
          <cell r="D316">
            <v>0</v>
          </cell>
          <cell r="E316">
            <v>0</v>
          </cell>
        </row>
        <row r="317">
          <cell r="A317" t="str">
            <v>INDEC-PB - 44216-1</v>
          </cell>
          <cell r="B317">
            <v>44216</v>
          </cell>
          <cell r="C317" t="str">
            <v>-</v>
          </cell>
          <cell r="D317">
            <v>1</v>
          </cell>
          <cell r="E317" t="str">
            <v xml:space="preserve">Amoladoras                                                             </v>
          </cell>
        </row>
        <row r="318">
          <cell r="A318" t="str">
            <v>INDEC-PB - 15400-1</v>
          </cell>
          <cell r="B318">
            <v>15400</v>
          </cell>
          <cell r="C318" t="str">
            <v>-</v>
          </cell>
          <cell r="D318">
            <v>1</v>
          </cell>
          <cell r="E318" t="str">
            <v xml:space="preserve">Arcillas                                                               </v>
          </cell>
        </row>
        <row r="319">
          <cell r="A319" t="str">
            <v>INDEC-PB - 15310-1</v>
          </cell>
          <cell r="B319">
            <v>15310</v>
          </cell>
          <cell r="C319" t="str">
            <v>-</v>
          </cell>
          <cell r="D319">
            <v>1</v>
          </cell>
          <cell r="E319" t="str">
            <v xml:space="preserve">Arenas                                                                 </v>
          </cell>
        </row>
        <row r="320">
          <cell r="A320">
            <v>0</v>
          </cell>
          <cell r="B320">
            <v>0</v>
          </cell>
          <cell r="D320">
            <v>0</v>
          </cell>
          <cell r="E320">
            <v>0</v>
          </cell>
        </row>
        <row r="321">
          <cell r="A321">
            <v>0</v>
          </cell>
          <cell r="B321">
            <v>0</v>
          </cell>
          <cell r="D321">
            <v>0</v>
          </cell>
          <cell r="E321">
            <v>0</v>
          </cell>
        </row>
        <row r="322">
          <cell r="A322" t="str">
            <v>INDEC-PB - 49113-1</v>
          </cell>
          <cell r="B322">
            <v>49113</v>
          </cell>
          <cell r="C322" t="str">
            <v>-</v>
          </cell>
          <cell r="D322">
            <v>1</v>
          </cell>
          <cell r="E322" t="str">
            <v xml:space="preserve">Automóviles                                                            </v>
          </cell>
        </row>
        <row r="323">
          <cell r="A323" t="str">
            <v>INDEC-PB - 36270-1</v>
          </cell>
          <cell r="B323">
            <v>36270</v>
          </cell>
          <cell r="C323" t="str">
            <v>-</v>
          </cell>
          <cell r="D323">
            <v>1</v>
          </cell>
          <cell r="E323" t="str">
            <v xml:space="preserve">Autopartes de goma                                                     </v>
          </cell>
        </row>
        <row r="324">
          <cell r="A324" t="str">
            <v>INDEC-PB - 46539-1</v>
          </cell>
          <cell r="B324">
            <v>46539</v>
          </cell>
          <cell r="C324" t="str">
            <v>-</v>
          </cell>
          <cell r="D324">
            <v>1</v>
          </cell>
          <cell r="E324" t="str">
            <v xml:space="preserve">Balastos                                                               </v>
          </cell>
        </row>
        <row r="325">
          <cell r="A325" t="str">
            <v>INDEC-PB - 37370-1</v>
          </cell>
          <cell r="B325">
            <v>37370</v>
          </cell>
          <cell r="C325" t="str">
            <v>-</v>
          </cell>
          <cell r="D325">
            <v>1</v>
          </cell>
          <cell r="E325" t="str">
            <v xml:space="preserve">Baldosas cerámicas                                                     </v>
          </cell>
        </row>
        <row r="326">
          <cell r="A326" t="str">
            <v>INDEC-PB - 35110-4</v>
          </cell>
          <cell r="B326">
            <v>35110</v>
          </cell>
          <cell r="C326" t="str">
            <v>-</v>
          </cell>
          <cell r="D326">
            <v>4</v>
          </cell>
          <cell r="E326" t="str">
            <v xml:space="preserve">Barnices y protectores para madera                                     </v>
          </cell>
        </row>
        <row r="327">
          <cell r="A327" t="str">
            <v>INDEC-PB - 41261-1</v>
          </cell>
          <cell r="B327">
            <v>41261</v>
          </cell>
          <cell r="C327" t="str">
            <v>-</v>
          </cell>
          <cell r="D327">
            <v>1</v>
          </cell>
          <cell r="E327" t="str">
            <v xml:space="preserve">Barras de hierro y acero                                               </v>
          </cell>
        </row>
        <row r="328">
          <cell r="A328" t="str">
            <v>INDEC-PB - 36490-6</v>
          </cell>
          <cell r="B328">
            <v>36490</v>
          </cell>
          <cell r="C328" t="str">
            <v>-</v>
          </cell>
          <cell r="D328">
            <v>6</v>
          </cell>
          <cell r="E328" t="str">
            <v xml:space="preserve">Bolsas de plástico                                                     </v>
          </cell>
        </row>
        <row r="329">
          <cell r="A329" t="str">
            <v>INDEC-PB - 42944-1</v>
          </cell>
          <cell r="B329">
            <v>42944</v>
          </cell>
          <cell r="C329" t="str">
            <v>-</v>
          </cell>
          <cell r="D329">
            <v>1</v>
          </cell>
          <cell r="E329" t="str">
            <v xml:space="preserve">Bulones                                                                </v>
          </cell>
        </row>
        <row r="330">
          <cell r="A330" t="str">
            <v>INDEC-PB - 42320-1</v>
          </cell>
          <cell r="B330">
            <v>42320</v>
          </cell>
          <cell r="C330" t="str">
            <v>-</v>
          </cell>
          <cell r="D330">
            <v>1</v>
          </cell>
          <cell r="E330" t="str">
            <v xml:space="preserve">Calderas ( de gas y fuel oil)                                                              </v>
          </cell>
        </row>
        <row r="331">
          <cell r="A331" t="str">
            <v>INDEC-PB - 37420-1</v>
          </cell>
          <cell r="B331">
            <v>37420</v>
          </cell>
          <cell r="C331" t="str">
            <v>-</v>
          </cell>
          <cell r="D331">
            <v>1</v>
          </cell>
          <cell r="E331" t="str">
            <v xml:space="preserve">Cales                                                                  </v>
          </cell>
        </row>
        <row r="332">
          <cell r="A332">
            <v>0</v>
          </cell>
          <cell r="B332">
            <v>0</v>
          </cell>
          <cell r="D332">
            <v>0</v>
          </cell>
          <cell r="E332">
            <v>0</v>
          </cell>
        </row>
        <row r="333">
          <cell r="A333">
            <v>0</v>
          </cell>
          <cell r="B333">
            <v>0</v>
          </cell>
          <cell r="D333">
            <v>0</v>
          </cell>
          <cell r="E333">
            <v>0</v>
          </cell>
        </row>
        <row r="334">
          <cell r="A334">
            <v>0</v>
          </cell>
          <cell r="B334">
            <v>0</v>
          </cell>
          <cell r="D334">
            <v>0</v>
          </cell>
          <cell r="E334">
            <v>0</v>
          </cell>
        </row>
        <row r="335">
          <cell r="A335" t="str">
            <v>INDEC-PB - 36320-1</v>
          </cell>
          <cell r="B335">
            <v>36320</v>
          </cell>
          <cell r="C335" t="str">
            <v>-</v>
          </cell>
          <cell r="D335">
            <v>1</v>
          </cell>
          <cell r="E335" t="str">
            <v xml:space="preserve">Caños y tubos de PVC                                                   </v>
          </cell>
        </row>
        <row r="336">
          <cell r="A336" t="str">
            <v>INDEC-PB - 46220-1</v>
          </cell>
          <cell r="B336">
            <v>46220</v>
          </cell>
          <cell r="C336" t="str">
            <v>-</v>
          </cell>
          <cell r="D336">
            <v>1</v>
          </cell>
          <cell r="E336" t="str">
            <v xml:space="preserve">Capacitores electrolíticos                                             </v>
          </cell>
        </row>
        <row r="337">
          <cell r="A337">
            <v>0</v>
          </cell>
          <cell r="B337">
            <v>0</v>
          </cell>
          <cell r="D337">
            <v>0</v>
          </cell>
          <cell r="E337">
            <v>0</v>
          </cell>
        </row>
        <row r="338">
          <cell r="A338" t="str">
            <v>INDEC-PB - 37440-1</v>
          </cell>
          <cell r="B338">
            <v>37440</v>
          </cell>
          <cell r="C338" t="str">
            <v>-</v>
          </cell>
          <cell r="D338">
            <v>1</v>
          </cell>
          <cell r="E338" t="str">
            <v xml:space="preserve">Cemento portland                                                       </v>
          </cell>
        </row>
        <row r="339">
          <cell r="A339" t="str">
            <v>INDEC-PB - 42992-1</v>
          </cell>
          <cell r="B339">
            <v>42992</v>
          </cell>
          <cell r="C339" t="str">
            <v>-</v>
          </cell>
          <cell r="D339">
            <v>1</v>
          </cell>
          <cell r="E339" t="str">
            <v xml:space="preserve">Cerraduras                                                             </v>
          </cell>
        </row>
        <row r="340">
          <cell r="A340" t="str">
            <v>INDEC-PB - 42999-2</v>
          </cell>
          <cell r="B340">
            <v>42999</v>
          </cell>
          <cell r="C340" t="str">
            <v>-</v>
          </cell>
          <cell r="D340">
            <v>2</v>
          </cell>
          <cell r="E340" t="str">
            <v xml:space="preserve">Chapas metálicas                                                       </v>
          </cell>
        </row>
        <row r="341">
          <cell r="A341" t="str">
            <v>INDEC-PB - 42944-2</v>
          </cell>
          <cell r="B341">
            <v>42944</v>
          </cell>
          <cell r="C341" t="str">
            <v>-</v>
          </cell>
          <cell r="D341">
            <v>2</v>
          </cell>
          <cell r="E341" t="str">
            <v xml:space="preserve">Clavos                                                                 </v>
          </cell>
        </row>
        <row r="342">
          <cell r="A342" t="str">
            <v>INDEC-PB - 43230-1</v>
          </cell>
          <cell r="B342">
            <v>43230</v>
          </cell>
          <cell r="C342" t="str">
            <v>-</v>
          </cell>
          <cell r="D342">
            <v>1</v>
          </cell>
          <cell r="E342" t="str">
            <v xml:space="preserve">Compresores y sus repuestos                                            </v>
          </cell>
        </row>
        <row r="343">
          <cell r="A343" t="str">
            <v>INDEC-PB - 46340-1</v>
          </cell>
          <cell r="B343">
            <v>46340</v>
          </cell>
          <cell r="C343" t="str">
            <v>-</v>
          </cell>
          <cell r="D343">
            <v>1</v>
          </cell>
          <cell r="E343" t="str">
            <v xml:space="preserve">Conductores eléctricos                                                 </v>
          </cell>
        </row>
        <row r="344">
          <cell r="A344">
            <v>0</v>
          </cell>
          <cell r="B344">
            <v>0</v>
          </cell>
          <cell r="D344">
            <v>0</v>
          </cell>
          <cell r="E344">
            <v>0</v>
          </cell>
        </row>
        <row r="345">
          <cell r="A345" t="str">
            <v>INDEC-PB - 42190-2</v>
          </cell>
          <cell r="B345">
            <v>42190</v>
          </cell>
          <cell r="C345" t="str">
            <v>-</v>
          </cell>
          <cell r="D345">
            <v>2</v>
          </cell>
          <cell r="E345" t="str">
            <v xml:space="preserve">Cortinas de aluminio                                                   </v>
          </cell>
        </row>
        <row r="346">
          <cell r="A346" t="str">
            <v>INDEC-PB - 36990-2</v>
          </cell>
          <cell r="B346">
            <v>36990</v>
          </cell>
          <cell r="C346" t="str">
            <v>-</v>
          </cell>
          <cell r="D346">
            <v>2</v>
          </cell>
          <cell r="E346" t="str">
            <v xml:space="preserve">Cortinas de enrrollar de PVC                                           </v>
          </cell>
        </row>
        <row r="347">
          <cell r="A347">
            <v>0</v>
          </cell>
          <cell r="B347">
            <v>0</v>
          </cell>
          <cell r="D347">
            <v>0</v>
          </cell>
          <cell r="E347">
            <v>0</v>
          </cell>
        </row>
        <row r="348">
          <cell r="A348" t="str">
            <v>INDEC-PB - 32600-1</v>
          </cell>
          <cell r="B348">
            <v>32600</v>
          </cell>
          <cell r="C348" t="str">
            <v>-</v>
          </cell>
          <cell r="D348">
            <v>1</v>
          </cell>
          <cell r="E348" t="str">
            <v xml:space="preserve">Cuadernos y blocks                                                     </v>
          </cell>
        </row>
        <row r="349">
          <cell r="A349" t="str">
            <v>INDEC-PB - 36111-3</v>
          </cell>
          <cell r="B349">
            <v>36111</v>
          </cell>
          <cell r="C349" t="str">
            <v>-</v>
          </cell>
          <cell r="D349">
            <v>3</v>
          </cell>
          <cell r="E349" t="str">
            <v xml:space="preserve">Cubiertas agrícolas                                                    </v>
          </cell>
        </row>
        <row r="350">
          <cell r="A350" t="str">
            <v>INDEC-PB - 36111-2</v>
          </cell>
          <cell r="B350">
            <v>36111</v>
          </cell>
          <cell r="C350" t="str">
            <v>-</v>
          </cell>
          <cell r="D350">
            <v>2</v>
          </cell>
          <cell r="E350" t="str">
            <v xml:space="preserve">Cubiertas convencionales                                               </v>
          </cell>
        </row>
        <row r="351">
          <cell r="A351" t="str">
            <v>INDEC-PB - 36111-1</v>
          </cell>
          <cell r="B351">
            <v>36111</v>
          </cell>
          <cell r="C351" t="str">
            <v>-</v>
          </cell>
          <cell r="D351">
            <v>1</v>
          </cell>
          <cell r="E351" t="str">
            <v xml:space="preserve">Cubiertas radiales                                                     </v>
          </cell>
        </row>
        <row r="352">
          <cell r="A352" t="str">
            <v>INDEC-PB - 42921-1</v>
          </cell>
          <cell r="B352">
            <v>42921</v>
          </cell>
          <cell r="C352" t="str">
            <v>-</v>
          </cell>
          <cell r="D352">
            <v>1</v>
          </cell>
          <cell r="E352" t="str">
            <v xml:space="preserve">Cucharas de albañil                                                    </v>
          </cell>
        </row>
        <row r="353">
          <cell r="A353">
            <v>0</v>
          </cell>
          <cell r="B353">
            <v>0</v>
          </cell>
          <cell r="D353">
            <v>0</v>
          </cell>
          <cell r="E353">
            <v>0</v>
          </cell>
        </row>
        <row r="354">
          <cell r="A354" t="str">
            <v>INDEC-PB - 49129-1</v>
          </cell>
          <cell r="B354">
            <v>49129</v>
          </cell>
          <cell r="C354" t="str">
            <v>-</v>
          </cell>
          <cell r="D354">
            <v>1</v>
          </cell>
          <cell r="E354" t="str">
            <v xml:space="preserve">Elásticos para autos                                                   </v>
          </cell>
        </row>
        <row r="355">
          <cell r="A355" t="str">
            <v>INDEC-PB - 43220-1</v>
          </cell>
          <cell r="B355">
            <v>43220</v>
          </cell>
          <cell r="C355" t="str">
            <v>-</v>
          </cell>
          <cell r="D355">
            <v>1</v>
          </cell>
          <cell r="E355" t="str">
            <v xml:space="preserve">Electrobombas                                                          </v>
          </cell>
        </row>
        <row r="356">
          <cell r="A356" t="str">
            <v>INDEC-PB - 35110-1</v>
          </cell>
          <cell r="B356">
            <v>35110</v>
          </cell>
          <cell r="C356" t="str">
            <v>-</v>
          </cell>
          <cell r="D356">
            <v>1</v>
          </cell>
          <cell r="E356" t="str">
            <v xml:space="preserve">Enduído para paredes                                                   </v>
          </cell>
        </row>
        <row r="357">
          <cell r="A357" t="str">
            <v>INDEC-PB - 17100-1</v>
          </cell>
          <cell r="B357">
            <v>17100</v>
          </cell>
          <cell r="C357" t="str">
            <v>-</v>
          </cell>
          <cell r="D357">
            <v>1</v>
          </cell>
          <cell r="E357" t="str">
            <v xml:space="preserve">Energía eléctrica                                                      </v>
          </cell>
        </row>
        <row r="358">
          <cell r="A358" t="str">
            <v>INDEC-PB - 49129-3</v>
          </cell>
          <cell r="B358">
            <v>49129</v>
          </cell>
          <cell r="C358" t="str">
            <v>-</v>
          </cell>
          <cell r="D358">
            <v>3</v>
          </cell>
          <cell r="E358" t="str">
            <v xml:space="preserve">Equipos de transmisión                                                 </v>
          </cell>
        </row>
        <row r="359">
          <cell r="A359" t="str">
            <v>INDEC-PB - 35110-2</v>
          </cell>
          <cell r="B359">
            <v>35110</v>
          </cell>
          <cell r="C359" t="str">
            <v>-</v>
          </cell>
          <cell r="D359">
            <v>2</v>
          </cell>
          <cell r="E359" t="str">
            <v xml:space="preserve">Esmaltes sintéticos                                                    </v>
          </cell>
        </row>
        <row r="360">
          <cell r="A360" t="str">
            <v>INDEC-PB - 37129-1</v>
          </cell>
          <cell r="B360">
            <v>37129</v>
          </cell>
          <cell r="C360" t="str">
            <v>-</v>
          </cell>
          <cell r="D360">
            <v>1</v>
          </cell>
          <cell r="E360" t="str">
            <v xml:space="preserve">Fibras minerales                                                       </v>
          </cell>
        </row>
        <row r="361">
          <cell r="A361" t="str">
            <v>INDEC-PB - 36490-4</v>
          </cell>
          <cell r="B361">
            <v>36490</v>
          </cell>
          <cell r="C361" t="str">
            <v>-</v>
          </cell>
          <cell r="D361">
            <v>4</v>
          </cell>
          <cell r="E361" t="str">
            <v xml:space="preserve">Film de polietileno                                                    </v>
          </cell>
        </row>
        <row r="362">
          <cell r="A362" t="str">
            <v>INDEC-PB - 33370-1</v>
          </cell>
          <cell r="B362">
            <v>33370</v>
          </cell>
          <cell r="C362" t="str">
            <v>-</v>
          </cell>
          <cell r="D362">
            <v>1</v>
          </cell>
          <cell r="E362" t="str">
            <v xml:space="preserve">Fuel oil                                                               </v>
          </cell>
        </row>
        <row r="363">
          <cell r="A363" t="str">
            <v>INDEC-PB - 12020-1</v>
          </cell>
          <cell r="B363">
            <v>12020</v>
          </cell>
          <cell r="C363" t="str">
            <v>-</v>
          </cell>
          <cell r="D363">
            <v>1</v>
          </cell>
          <cell r="E363" t="str">
            <v xml:space="preserve">Gas                                                                    </v>
          </cell>
        </row>
        <row r="364">
          <cell r="A364" t="str">
            <v>INDEC-PB - 33360-1</v>
          </cell>
          <cell r="B364">
            <v>33360</v>
          </cell>
          <cell r="C364" t="str">
            <v>-</v>
          </cell>
          <cell r="D364">
            <v>1</v>
          </cell>
          <cell r="E364" t="str">
            <v xml:space="preserve">Gas oil                                                                </v>
          </cell>
        </row>
        <row r="365">
          <cell r="A365" t="str">
            <v>INDEC-PB - 33410-1</v>
          </cell>
          <cell r="B365">
            <v>33410</v>
          </cell>
          <cell r="C365" t="str">
            <v>-</v>
          </cell>
          <cell r="D365">
            <v>1</v>
          </cell>
          <cell r="E365" t="str">
            <v xml:space="preserve">Gases de refinería (Butano. Propano)                                                     </v>
          </cell>
        </row>
        <row r="366">
          <cell r="A366" t="str">
            <v>INDEC-PB - 42911-1</v>
          </cell>
          <cell r="B366">
            <v>42911</v>
          </cell>
          <cell r="C366" t="str">
            <v>-</v>
          </cell>
          <cell r="D366">
            <v>1</v>
          </cell>
          <cell r="E366" t="str">
            <v xml:space="preserve">Grifería                                                               </v>
          </cell>
        </row>
        <row r="367">
          <cell r="A367" t="str">
            <v>INDEC-PB - 46113-1</v>
          </cell>
          <cell r="B367">
            <v>46113</v>
          </cell>
          <cell r="C367" t="str">
            <v>-</v>
          </cell>
          <cell r="D367">
            <v>1</v>
          </cell>
          <cell r="E367" t="str">
            <v xml:space="preserve">Grupos electrógenos                                                    </v>
          </cell>
        </row>
        <row r="368">
          <cell r="A368" t="str">
            <v>INDEC-PB - 42921-2</v>
          </cell>
          <cell r="B368">
            <v>42921</v>
          </cell>
          <cell r="C368" t="str">
            <v>-</v>
          </cell>
          <cell r="D368">
            <v>2</v>
          </cell>
          <cell r="E368" t="str">
            <v xml:space="preserve">Herramientas de mano                                                   </v>
          </cell>
        </row>
        <row r="369">
          <cell r="A369" t="str">
            <v>INDEC-PB - 37990-1</v>
          </cell>
          <cell r="B369">
            <v>37990</v>
          </cell>
          <cell r="C369" t="str">
            <v>-</v>
          </cell>
          <cell r="D369">
            <v>1</v>
          </cell>
          <cell r="E369" t="str">
            <v xml:space="preserve">Hidrófugos                                                             </v>
          </cell>
        </row>
        <row r="370">
          <cell r="A370" t="str">
            <v>INDEC-PB - 41242-1</v>
          </cell>
          <cell r="B370">
            <v>41242</v>
          </cell>
          <cell r="C370" t="str">
            <v>-</v>
          </cell>
          <cell r="D370">
            <v>1</v>
          </cell>
          <cell r="E370" t="str">
            <v xml:space="preserve">Hierros redondos                                                       </v>
          </cell>
        </row>
        <row r="371">
          <cell r="A371" t="str">
            <v>INDEC-PB - 37510-1</v>
          </cell>
          <cell r="B371">
            <v>37510</v>
          </cell>
          <cell r="C371" t="str">
            <v>-</v>
          </cell>
          <cell r="D371">
            <v>1</v>
          </cell>
          <cell r="E371" t="str">
            <v xml:space="preserve">Hormigón                                                               </v>
          </cell>
        </row>
        <row r="372">
          <cell r="A372" t="str">
            <v>INDEC-PB - 44440-1</v>
          </cell>
          <cell r="B372">
            <v>44440</v>
          </cell>
          <cell r="C372" t="str">
            <v>-</v>
          </cell>
          <cell r="D372">
            <v>1</v>
          </cell>
          <cell r="E372" t="str">
            <v xml:space="preserve">Hormigoneras                                                           </v>
          </cell>
        </row>
        <row r="373">
          <cell r="A373" t="str">
            <v>INDEC-PB - 35110-5</v>
          </cell>
          <cell r="B373">
            <v>35110</v>
          </cell>
          <cell r="C373" t="str">
            <v>-</v>
          </cell>
          <cell r="D373">
            <v>5</v>
          </cell>
          <cell r="E373" t="str">
            <v xml:space="preserve">Impermeabilizantes                                                     </v>
          </cell>
        </row>
        <row r="374">
          <cell r="A374" t="str">
            <v>INDEC-PB - 46212-1</v>
          </cell>
          <cell r="B374">
            <v>46212</v>
          </cell>
          <cell r="C374" t="str">
            <v>-</v>
          </cell>
          <cell r="D374">
            <v>1</v>
          </cell>
          <cell r="E374" t="str">
            <v xml:space="preserve">Interruptores eléctricos                                               </v>
          </cell>
        </row>
        <row r="375">
          <cell r="A375">
            <v>0</v>
          </cell>
          <cell r="B375">
            <v>0</v>
          </cell>
          <cell r="D375">
            <v>0</v>
          </cell>
          <cell r="E375">
            <v>0</v>
          </cell>
        </row>
        <row r="376">
          <cell r="A376" t="str">
            <v>INDEC-PB - 37350-1</v>
          </cell>
          <cell r="B376">
            <v>37350</v>
          </cell>
          <cell r="C376" t="str">
            <v>-</v>
          </cell>
          <cell r="D376">
            <v>1</v>
          </cell>
          <cell r="E376" t="str">
            <v xml:space="preserve">Ladrillos huecos                                                       </v>
          </cell>
        </row>
        <row r="377">
          <cell r="A377" t="str">
            <v>INDEC-PB - 37320-1</v>
          </cell>
          <cell r="B377">
            <v>37320</v>
          </cell>
          <cell r="C377" t="str">
            <v>-</v>
          </cell>
          <cell r="D377">
            <v>1</v>
          </cell>
          <cell r="E377" t="str">
            <v xml:space="preserve">Ladrillos refractarios                                                 </v>
          </cell>
        </row>
        <row r="378">
          <cell r="A378" t="str">
            <v>INDEC-PB - 41532-11</v>
          </cell>
          <cell r="B378">
            <v>41532</v>
          </cell>
          <cell r="C378" t="str">
            <v>-</v>
          </cell>
          <cell r="D378">
            <v>11</v>
          </cell>
          <cell r="E378" t="str">
            <v xml:space="preserve">Lingotes de aluminio y sus aleaciones                       </v>
          </cell>
        </row>
        <row r="379">
          <cell r="A379" t="str">
            <v>INDEC-PB - 41532-1</v>
          </cell>
          <cell r="B379">
            <v>41532</v>
          </cell>
          <cell r="C379" t="str">
            <v>-</v>
          </cell>
          <cell r="D379">
            <v>1</v>
          </cell>
          <cell r="E379" t="str">
            <v xml:space="preserve">Lingotes y perfiles de aluminio y sus aleaciones                       </v>
          </cell>
        </row>
        <row r="380">
          <cell r="A380" t="str">
            <v>INDEC-PB - 31430-1</v>
          </cell>
          <cell r="B380">
            <v>31430</v>
          </cell>
          <cell r="C380" t="str">
            <v>-</v>
          </cell>
          <cell r="D380">
            <v>1</v>
          </cell>
          <cell r="E380" t="str">
            <v xml:space="preserve">Maderas aglomeradas                                                    </v>
          </cell>
        </row>
        <row r="381">
          <cell r="A381" t="str">
            <v>INDEC-PB - 31100-1</v>
          </cell>
          <cell r="B381">
            <v>31100</v>
          </cell>
          <cell r="C381" t="str">
            <v>-</v>
          </cell>
          <cell r="D381">
            <v>1</v>
          </cell>
          <cell r="E381" t="str">
            <v xml:space="preserve">Maderas aserradas                                                      </v>
          </cell>
        </row>
        <row r="382">
          <cell r="A382" t="str">
            <v>INDEC-PB - 31420-1</v>
          </cell>
          <cell r="B382">
            <v>31420</v>
          </cell>
          <cell r="C382" t="str">
            <v>-</v>
          </cell>
          <cell r="D382">
            <v>1</v>
          </cell>
          <cell r="E382" t="str">
            <v xml:space="preserve">Maderas terciadas fenólicas                                            </v>
          </cell>
        </row>
        <row r="383">
          <cell r="A383" t="str">
            <v>INDEC-PB - 31420-2</v>
          </cell>
          <cell r="B383">
            <v>31420</v>
          </cell>
          <cell r="C383" t="str">
            <v>-</v>
          </cell>
          <cell r="D383">
            <v>2</v>
          </cell>
          <cell r="E383" t="str">
            <v xml:space="preserve">Maderas terciadas no fenólicas                                         </v>
          </cell>
        </row>
        <row r="384">
          <cell r="A384">
            <v>0</v>
          </cell>
          <cell r="B384">
            <v>0</v>
          </cell>
          <cell r="D384">
            <v>0</v>
          </cell>
          <cell r="E384">
            <v>0</v>
          </cell>
        </row>
        <row r="385">
          <cell r="A385">
            <v>0</v>
          </cell>
          <cell r="B385">
            <v>0</v>
          </cell>
          <cell r="D385">
            <v>0</v>
          </cell>
          <cell r="E385">
            <v>0</v>
          </cell>
        </row>
        <row r="386">
          <cell r="A386" t="str">
            <v>INDEC-PB - 44430-1</v>
          </cell>
          <cell r="B386">
            <v>44430</v>
          </cell>
          <cell r="C386" t="str">
            <v>-</v>
          </cell>
          <cell r="D386">
            <v>1</v>
          </cell>
          <cell r="E386" t="str">
            <v xml:space="preserve">Máquinas viales no autopropulsadas                                     </v>
          </cell>
        </row>
        <row r="387">
          <cell r="A387" t="str">
            <v>INDEC-PB - 37930-1</v>
          </cell>
          <cell r="B387">
            <v>37930</v>
          </cell>
          <cell r="C387" t="str">
            <v>-</v>
          </cell>
          <cell r="D387">
            <v>1</v>
          </cell>
          <cell r="E387" t="str">
            <v xml:space="preserve">Membranas asfálticas                                                   </v>
          </cell>
        </row>
        <row r="388">
          <cell r="A388" t="str">
            <v>INDEC-PB - 37330-1</v>
          </cell>
          <cell r="B388">
            <v>37330</v>
          </cell>
          <cell r="C388" t="str">
            <v>-</v>
          </cell>
          <cell r="D388">
            <v>1</v>
          </cell>
          <cell r="E388" t="str">
            <v xml:space="preserve">Morteros refractarios                                                  </v>
          </cell>
        </row>
        <row r="389">
          <cell r="A389" t="str">
            <v>INDEC-PB - 37540-1</v>
          </cell>
          <cell r="B389">
            <v>37540</v>
          </cell>
          <cell r="C389" t="str">
            <v>-</v>
          </cell>
          <cell r="D389">
            <v>1</v>
          </cell>
          <cell r="E389" t="str">
            <v xml:space="preserve">Mosaicos                                                               </v>
          </cell>
        </row>
        <row r="390">
          <cell r="A390" t="str">
            <v>INDEC-PB - 43121-1</v>
          </cell>
          <cell r="B390">
            <v>43121</v>
          </cell>
          <cell r="C390" t="str">
            <v>-</v>
          </cell>
          <cell r="D390">
            <v>1</v>
          </cell>
          <cell r="E390" t="str">
            <v xml:space="preserve">Motores a explosión de uso industrial                                  </v>
          </cell>
        </row>
        <row r="391">
          <cell r="A391" t="str">
            <v>INDEC-PB - 46112-1</v>
          </cell>
          <cell r="B391">
            <v>46112</v>
          </cell>
          <cell r="C391" t="str">
            <v>-</v>
          </cell>
          <cell r="D391">
            <v>1</v>
          </cell>
          <cell r="E391" t="str">
            <v xml:space="preserve">Motores eléctricos                                                     </v>
          </cell>
        </row>
        <row r="392">
          <cell r="A392">
            <v>0</v>
          </cell>
          <cell r="B392">
            <v>0</v>
          </cell>
          <cell r="D392">
            <v>0</v>
          </cell>
          <cell r="E392">
            <v>0</v>
          </cell>
        </row>
        <row r="393">
          <cell r="A393" t="str">
            <v>INDEC-PB - 49911-1</v>
          </cell>
          <cell r="B393">
            <v>49911</v>
          </cell>
          <cell r="C393" t="str">
            <v>-</v>
          </cell>
          <cell r="D393">
            <v>1</v>
          </cell>
          <cell r="E393" t="str">
            <v xml:space="preserve">Motos                                                                  </v>
          </cell>
        </row>
        <row r="394">
          <cell r="A394" t="str">
            <v>INDEC-PB - 33310-1</v>
          </cell>
          <cell r="B394">
            <v>33310</v>
          </cell>
          <cell r="C394" t="str">
            <v>-</v>
          </cell>
          <cell r="D394">
            <v>1</v>
          </cell>
          <cell r="E394" t="str">
            <v xml:space="preserve">Naftas                                                                 </v>
          </cell>
        </row>
        <row r="395">
          <cell r="A395" t="str">
            <v>INDEC-PB - 32129-1</v>
          </cell>
          <cell r="B395">
            <v>32129</v>
          </cell>
          <cell r="C395" t="str">
            <v>-</v>
          </cell>
          <cell r="D395">
            <v>1</v>
          </cell>
          <cell r="E395" t="str">
            <v xml:space="preserve">Papel obra                                                             </v>
          </cell>
        </row>
        <row r="396">
          <cell r="A396" t="str">
            <v>INDEC-PB - 37990-2</v>
          </cell>
          <cell r="B396">
            <v>37990</v>
          </cell>
          <cell r="C396" t="str">
            <v>-</v>
          </cell>
          <cell r="D396">
            <v>2</v>
          </cell>
          <cell r="E396" t="str">
            <v xml:space="preserve">Pegamentos para revestimientos                                         </v>
          </cell>
        </row>
        <row r="397">
          <cell r="A397" t="str">
            <v>INDEC-PB - 41251-1</v>
          </cell>
          <cell r="B397">
            <v>41251</v>
          </cell>
          <cell r="C397" t="str">
            <v>-</v>
          </cell>
          <cell r="D397">
            <v>1</v>
          </cell>
          <cell r="E397" t="str">
            <v xml:space="preserve">Perfiles de hierro                                                     </v>
          </cell>
        </row>
        <row r="398">
          <cell r="A398" t="str">
            <v>INDEC-PB - 12010-1</v>
          </cell>
          <cell r="B398">
            <v>12010</v>
          </cell>
          <cell r="C398" t="str">
            <v>-</v>
          </cell>
          <cell r="D398">
            <v>1</v>
          </cell>
          <cell r="E398" t="str">
            <v xml:space="preserve">Petróleo crudo                                                         </v>
          </cell>
        </row>
        <row r="399">
          <cell r="A399" t="str">
            <v>INDEC-PB - 15320-1</v>
          </cell>
          <cell r="B399">
            <v>15320</v>
          </cell>
          <cell r="C399" t="str">
            <v>-</v>
          </cell>
          <cell r="D399">
            <v>1</v>
          </cell>
          <cell r="E399" t="str">
            <v xml:space="preserve">Piedras                                                                </v>
          </cell>
        </row>
        <row r="400">
          <cell r="A400" t="str">
            <v>INDEC-PB - 41116-1</v>
          </cell>
          <cell r="B400">
            <v>41116</v>
          </cell>
          <cell r="C400" t="str">
            <v>-</v>
          </cell>
          <cell r="D400">
            <v>1</v>
          </cell>
          <cell r="E400" t="str">
            <v xml:space="preserve">Piezas fundidas                                                         </v>
          </cell>
        </row>
        <row r="401">
          <cell r="A401" t="str">
            <v>INDEC-PB - 42999-1</v>
          </cell>
          <cell r="B401">
            <v>42999</v>
          </cell>
          <cell r="C401" t="str">
            <v>-</v>
          </cell>
          <cell r="D401">
            <v>1</v>
          </cell>
          <cell r="E401" t="str">
            <v xml:space="preserve">Piletas y mesadas de acero inoxidable                                  </v>
          </cell>
        </row>
        <row r="402">
          <cell r="A402" t="str">
            <v>INDEC-PB - 35110-3</v>
          </cell>
          <cell r="B402">
            <v>35110</v>
          </cell>
          <cell r="C402" t="str">
            <v>-</v>
          </cell>
          <cell r="D402">
            <v>3</v>
          </cell>
          <cell r="E402" t="str">
            <v xml:space="preserve">Pinturas al látex                                                      </v>
          </cell>
        </row>
        <row r="403">
          <cell r="A403" t="str">
            <v>INDEC-PB - 34740-6</v>
          </cell>
          <cell r="B403">
            <v>34740</v>
          </cell>
          <cell r="C403" t="str">
            <v>-</v>
          </cell>
          <cell r="D403">
            <v>6</v>
          </cell>
          <cell r="E403" t="str">
            <v>Plastificantes</v>
          </cell>
        </row>
        <row r="404">
          <cell r="A404" t="str">
            <v>INDEC-PB - 34730-1</v>
          </cell>
          <cell r="B404">
            <v>34730</v>
          </cell>
          <cell r="C404" t="str">
            <v>-</v>
          </cell>
          <cell r="D404">
            <v>1</v>
          </cell>
          <cell r="E404" t="str">
            <v xml:space="preserve">Polímeros del cloruro de vinilo                                        </v>
          </cell>
        </row>
        <row r="405">
          <cell r="A405">
            <v>0</v>
          </cell>
          <cell r="B405">
            <v>0</v>
          </cell>
          <cell r="D405">
            <v>0</v>
          </cell>
          <cell r="E405">
            <v>0</v>
          </cell>
        </row>
        <row r="406">
          <cell r="A406" t="str">
            <v>INDEC-PB - 34710-1</v>
          </cell>
          <cell r="B406">
            <v>34710</v>
          </cell>
          <cell r="C406" t="str">
            <v>-</v>
          </cell>
          <cell r="D406">
            <v>1</v>
          </cell>
          <cell r="E406" t="str">
            <v xml:space="preserve">Polímeros del etileno                                                  </v>
          </cell>
        </row>
        <row r="407">
          <cell r="A407" t="str">
            <v>INDEC-PB - 41530-1</v>
          </cell>
          <cell r="B407">
            <v>41530</v>
          </cell>
          <cell r="C407" t="str">
            <v>-</v>
          </cell>
          <cell r="D407">
            <v>1</v>
          </cell>
          <cell r="E407" t="str">
            <v xml:space="preserve">Productos básicos de aluminio                                  </v>
          </cell>
        </row>
        <row r="408">
          <cell r="A408" t="str">
            <v>INDEC-PB - 41510-1</v>
          </cell>
          <cell r="B408">
            <v>41510</v>
          </cell>
          <cell r="C408" t="str">
            <v>-</v>
          </cell>
          <cell r="D408">
            <v>1</v>
          </cell>
          <cell r="E408" t="str">
            <v xml:space="preserve">Productos básicos de cobre y latón                                     </v>
          </cell>
        </row>
        <row r="409">
          <cell r="A409" t="str">
            <v>INDEC-PB - 31600-2</v>
          </cell>
          <cell r="B409">
            <v>31600</v>
          </cell>
          <cell r="C409" t="str">
            <v>-</v>
          </cell>
          <cell r="D409">
            <v>2</v>
          </cell>
          <cell r="E409" t="str">
            <v xml:space="preserve">Puertas placa                                                          </v>
          </cell>
        </row>
        <row r="410">
          <cell r="A410" t="str">
            <v>INDEC-PB - 49129-2</v>
          </cell>
          <cell r="B410">
            <v>49129</v>
          </cell>
          <cell r="C410" t="str">
            <v>-</v>
          </cell>
          <cell r="D410">
            <v>2</v>
          </cell>
          <cell r="E410" t="str">
            <v xml:space="preserve">Radiadores                                                             </v>
          </cell>
        </row>
        <row r="411">
          <cell r="A411" t="str">
            <v>INDEC-PB - 34740-1</v>
          </cell>
          <cell r="B411">
            <v>34740</v>
          </cell>
          <cell r="C411" t="str">
            <v>-</v>
          </cell>
          <cell r="D411">
            <v>1</v>
          </cell>
          <cell r="E411" t="str">
            <v xml:space="preserve">Resinas plásticas                                                      </v>
          </cell>
        </row>
        <row r="412">
          <cell r="A412">
            <v>0</v>
          </cell>
          <cell r="B412">
            <v>0</v>
          </cell>
          <cell r="D412">
            <v>0</v>
          </cell>
          <cell r="E412">
            <v>0</v>
          </cell>
        </row>
        <row r="413">
          <cell r="A413" t="str">
            <v>INDEC-PB - 44240-1</v>
          </cell>
          <cell r="B413">
            <v>44240</v>
          </cell>
          <cell r="C413" t="str">
            <v>-</v>
          </cell>
          <cell r="D413">
            <v>1</v>
          </cell>
          <cell r="E413" t="str">
            <v xml:space="preserve">Soldadoras eléctricas                                                  </v>
          </cell>
        </row>
        <row r="414">
          <cell r="A414" t="str">
            <v>INDEC-PB - 33500-1</v>
          </cell>
          <cell r="B414">
            <v>33500</v>
          </cell>
          <cell r="C414" t="str">
            <v>-</v>
          </cell>
          <cell r="D414">
            <v>1</v>
          </cell>
          <cell r="E414" t="str">
            <v xml:space="preserve">Subproductos de refinería (Coke. Parafina)                                              </v>
          </cell>
        </row>
        <row r="415">
          <cell r="A415" t="str">
            <v>INDEC-PB - 44214-1</v>
          </cell>
          <cell r="B415">
            <v>44214</v>
          </cell>
          <cell r="C415" t="str">
            <v>-</v>
          </cell>
          <cell r="D415">
            <v>1</v>
          </cell>
          <cell r="E415" t="str">
            <v xml:space="preserve">Taladros                                                               </v>
          </cell>
        </row>
        <row r="416">
          <cell r="A416" t="str">
            <v>INDEC-PB - 37350-2</v>
          </cell>
          <cell r="B416">
            <v>37350</v>
          </cell>
          <cell r="C416" t="str">
            <v>-</v>
          </cell>
          <cell r="D416">
            <v>2</v>
          </cell>
          <cell r="E416" t="str">
            <v xml:space="preserve">Tejas                                                                  </v>
          </cell>
        </row>
        <row r="417">
          <cell r="A417" t="str">
            <v>INDEC-PB - 42943-1</v>
          </cell>
          <cell r="B417">
            <v>42943</v>
          </cell>
          <cell r="C417" t="str">
            <v>-</v>
          </cell>
          <cell r="D417">
            <v>1</v>
          </cell>
          <cell r="E417" t="str">
            <v xml:space="preserve">Tejidos de alambre                                                     </v>
          </cell>
        </row>
        <row r="418">
          <cell r="A418" t="str">
            <v>INDEC-PB - 36990-1</v>
          </cell>
          <cell r="B418">
            <v>36990</v>
          </cell>
          <cell r="C418" t="str">
            <v>-</v>
          </cell>
          <cell r="D418">
            <v>1</v>
          </cell>
          <cell r="E418" t="str">
            <v xml:space="preserve">Telas plásticas                                                        </v>
          </cell>
        </row>
        <row r="419">
          <cell r="A419" t="str">
            <v>INDEC-PB - 46121-1</v>
          </cell>
          <cell r="B419">
            <v>46121</v>
          </cell>
          <cell r="C419" t="str">
            <v>-</v>
          </cell>
          <cell r="D419">
            <v>1</v>
          </cell>
          <cell r="E419" t="str">
            <v xml:space="preserve">Transformadores                                                        </v>
          </cell>
        </row>
        <row r="420">
          <cell r="A420" t="str">
            <v>INDEC-PB - 49115-1</v>
          </cell>
          <cell r="B420">
            <v>49115</v>
          </cell>
          <cell r="C420" t="str">
            <v>-</v>
          </cell>
          <cell r="D420">
            <v>1</v>
          </cell>
          <cell r="E420" t="str">
            <v xml:space="preserve">Utilitarios                                                            </v>
          </cell>
        </row>
        <row r="421">
          <cell r="A421">
            <v>0</v>
          </cell>
          <cell r="B421">
            <v>0</v>
          </cell>
          <cell r="D421">
            <v>0</v>
          </cell>
          <cell r="E421">
            <v>0</v>
          </cell>
        </row>
        <row r="422">
          <cell r="A422">
            <v>0</v>
          </cell>
          <cell r="B422">
            <v>0</v>
          </cell>
          <cell r="D422">
            <v>0</v>
          </cell>
          <cell r="E422">
            <v>0</v>
          </cell>
        </row>
        <row r="423">
          <cell r="A423">
            <v>0</v>
          </cell>
          <cell r="B423">
            <v>0</v>
          </cell>
          <cell r="D423">
            <v>0</v>
          </cell>
          <cell r="E423">
            <v>0</v>
          </cell>
        </row>
        <row r="424">
          <cell r="A424">
            <v>0</v>
          </cell>
          <cell r="B424">
            <v>0</v>
          </cell>
          <cell r="D424">
            <v>0</v>
          </cell>
          <cell r="E424">
            <v>0</v>
          </cell>
        </row>
        <row r="425">
          <cell r="A425" t="str">
            <v>INDEC-PB - 15200-1</v>
          </cell>
          <cell r="B425">
            <v>15200</v>
          </cell>
          <cell r="C425" t="str">
            <v>-</v>
          </cell>
          <cell r="D425">
            <v>1</v>
          </cell>
          <cell r="E425" t="str">
            <v xml:space="preserve">Yesos y piedras calizas                                                </v>
          </cell>
        </row>
        <row r="426">
          <cell r="A426">
            <v>0</v>
          </cell>
          <cell r="E426">
            <v>0</v>
          </cell>
        </row>
        <row r="427">
          <cell r="A427">
            <v>0</v>
          </cell>
          <cell r="E427" t="str">
            <v>IMPORTADOS</v>
          </cell>
        </row>
        <row r="428">
          <cell r="A428" t="str">
            <v>INDEC-PB - 94920-1</v>
          </cell>
          <cell r="B428">
            <v>94920</v>
          </cell>
          <cell r="C428" t="str">
            <v>-</v>
          </cell>
          <cell r="D428">
            <v>1</v>
          </cell>
          <cell r="E428" t="str">
            <v xml:space="preserve">Accesorios y repuestos para máquinas de uso especial                 </v>
          </cell>
        </row>
        <row r="429">
          <cell r="A429" t="str">
            <v>INDEC-PB - 91223-1</v>
          </cell>
          <cell r="B429">
            <v>91223</v>
          </cell>
          <cell r="C429" t="str">
            <v>-</v>
          </cell>
          <cell r="D429">
            <v>1</v>
          </cell>
          <cell r="E429" t="str">
            <v xml:space="preserve">Aceros aleados                                                       </v>
          </cell>
        </row>
        <row r="430">
          <cell r="A430" t="str">
            <v>INDEC-PB - 91211-11</v>
          </cell>
          <cell r="B430">
            <v>91211</v>
          </cell>
          <cell r="C430" t="str">
            <v>-</v>
          </cell>
          <cell r="D430">
            <v>11</v>
          </cell>
          <cell r="E430" t="str">
            <v xml:space="preserve">Chapas de hierro al silicio                                              </v>
          </cell>
        </row>
        <row r="431">
          <cell r="A431" t="str">
            <v>INDEC-PB - 91211-1</v>
          </cell>
          <cell r="B431">
            <v>91211</v>
          </cell>
          <cell r="C431" t="str">
            <v>-</v>
          </cell>
          <cell r="D431">
            <v>1</v>
          </cell>
          <cell r="E431" t="str">
            <v xml:space="preserve">Chapas de hierro/acero                                               </v>
          </cell>
        </row>
        <row r="432">
          <cell r="A432">
            <v>0</v>
          </cell>
          <cell r="B432">
            <v>0</v>
          </cell>
          <cell r="D432">
            <v>0</v>
          </cell>
          <cell r="E432">
            <v>0</v>
          </cell>
        </row>
        <row r="433">
          <cell r="A433" t="str">
            <v>INDEC-PB - 91547-1</v>
          </cell>
          <cell r="B433">
            <v>91547</v>
          </cell>
          <cell r="C433" t="str">
            <v>-</v>
          </cell>
          <cell r="D433">
            <v>1</v>
          </cell>
          <cell r="E433" t="str">
            <v xml:space="preserve">Estaño                                                               </v>
          </cell>
        </row>
        <row r="434">
          <cell r="A434" t="str">
            <v>INDEC-PB - 81100-1</v>
          </cell>
          <cell r="B434">
            <v>81100</v>
          </cell>
          <cell r="C434" t="str">
            <v>-</v>
          </cell>
          <cell r="D434">
            <v>1</v>
          </cell>
          <cell r="E434" t="str">
            <v xml:space="preserve">Maderas aserradas                                                    </v>
          </cell>
        </row>
        <row r="435">
          <cell r="A435">
            <v>0</v>
          </cell>
          <cell r="B435">
            <v>0</v>
          </cell>
          <cell r="D435">
            <v>0</v>
          </cell>
          <cell r="E435">
            <v>0</v>
          </cell>
        </row>
        <row r="436">
          <cell r="A436" t="str">
            <v>INDEC-PB - 94214-1</v>
          </cell>
          <cell r="B436">
            <v>94214</v>
          </cell>
          <cell r="C436" t="str">
            <v>-</v>
          </cell>
          <cell r="D436">
            <v>1</v>
          </cell>
          <cell r="E436" t="str">
            <v xml:space="preserve">Máquinas para perforar, taladrar o fresar                            </v>
          </cell>
        </row>
        <row r="437">
          <cell r="A437" t="str">
            <v>INDEC-PB - 94216-1</v>
          </cell>
          <cell r="B437">
            <v>94216</v>
          </cell>
          <cell r="C437" t="str">
            <v>-</v>
          </cell>
          <cell r="D437">
            <v>1</v>
          </cell>
          <cell r="E437" t="str">
            <v xml:space="preserve">Máquinas para rebanar, afilar, amolar, pulir u otro acabado          </v>
          </cell>
        </row>
        <row r="438">
          <cell r="A438">
            <v>0</v>
          </cell>
          <cell r="B438">
            <v>0</v>
          </cell>
          <cell r="D438">
            <v>0</v>
          </cell>
          <cell r="E438">
            <v>0</v>
          </cell>
        </row>
        <row r="439">
          <cell r="A439" t="str">
            <v>INDEC-PB - 82129-1</v>
          </cell>
          <cell r="B439">
            <v>82129</v>
          </cell>
          <cell r="C439" t="str">
            <v>-</v>
          </cell>
          <cell r="D439">
            <v>1</v>
          </cell>
          <cell r="E439" t="str">
            <v xml:space="preserve">Papeles                                                              </v>
          </cell>
        </row>
        <row r="440">
          <cell r="A440">
            <v>0</v>
          </cell>
          <cell r="B440">
            <v>0</v>
          </cell>
          <cell r="D440">
            <v>0</v>
          </cell>
          <cell r="E440">
            <v>0</v>
          </cell>
        </row>
        <row r="441">
          <cell r="A441" t="str">
            <v>INDEC-PB - 93310-1</v>
          </cell>
          <cell r="B441">
            <v>93310</v>
          </cell>
          <cell r="C441" t="str">
            <v>-</v>
          </cell>
          <cell r="D441">
            <v>1</v>
          </cell>
          <cell r="E441" t="str">
            <v xml:space="preserve">Piezas y partes para máquinas de uso general (Rodamientos)                         </v>
          </cell>
        </row>
        <row r="442">
          <cell r="A442">
            <v>0</v>
          </cell>
          <cell r="B442">
            <v>0</v>
          </cell>
          <cell r="D442">
            <v>0</v>
          </cell>
          <cell r="E442">
            <v>0</v>
          </cell>
        </row>
        <row r="443">
          <cell r="A443">
            <v>0</v>
          </cell>
          <cell r="B443">
            <v>0</v>
          </cell>
          <cell r="D443">
            <v>0</v>
          </cell>
          <cell r="E443">
            <v>0</v>
          </cell>
        </row>
        <row r="444">
          <cell r="A444">
            <v>0</v>
          </cell>
          <cell r="B444">
            <v>0</v>
          </cell>
          <cell r="D444">
            <v>0</v>
          </cell>
          <cell r="E444">
            <v>0</v>
          </cell>
        </row>
        <row r="445">
          <cell r="A445" t="str">
            <v>INDEC-PB - 85490-1</v>
          </cell>
          <cell r="B445">
            <v>85490</v>
          </cell>
          <cell r="C445" t="str">
            <v>-</v>
          </cell>
          <cell r="D445">
            <v>1</v>
          </cell>
          <cell r="E445" t="str">
            <v xml:space="preserve">Toner                                                                </v>
          </cell>
        </row>
        <row r="448">
          <cell r="A448">
            <v>0</v>
          </cell>
          <cell r="B448" t="str">
            <v>Cuadro 2. Índice de Precios Internos Básicos al por Mayor (IPIB), desagregación inmediata superior disponible</v>
          </cell>
          <cell r="C448">
            <v>0</v>
          </cell>
          <cell r="D448">
            <v>0</v>
          </cell>
        </row>
        <row r="449">
          <cell r="A449">
            <v>0</v>
          </cell>
          <cell r="B449">
            <v>0</v>
          </cell>
          <cell r="C449">
            <v>0</v>
          </cell>
          <cell r="D449">
            <v>0</v>
          </cell>
        </row>
        <row r="450">
          <cell r="A450" t="str">
            <v>Codigo Unificado</v>
          </cell>
          <cell r="B450" t="str">
            <v>Clasificación</v>
          </cell>
          <cell r="C450">
            <v>0</v>
          </cell>
          <cell r="D450">
            <v>0</v>
          </cell>
          <cell r="E450" t="str">
            <v>Descripción</v>
          </cell>
        </row>
        <row r="451">
          <cell r="A451">
            <v>0</v>
          </cell>
          <cell r="B451" t="str">
            <v>CIIU R31</v>
          </cell>
          <cell r="C451">
            <v>0</v>
          </cell>
          <cell r="D451">
            <v>0</v>
          </cell>
          <cell r="E451">
            <v>0</v>
          </cell>
        </row>
        <row r="452">
          <cell r="B452">
            <v>0</v>
          </cell>
          <cell r="C452">
            <v>0</v>
          </cell>
          <cell r="D452">
            <v>0</v>
          </cell>
          <cell r="E452">
            <v>0</v>
          </cell>
        </row>
        <row r="453">
          <cell r="B453">
            <v>0</v>
          </cell>
          <cell r="C453">
            <v>0</v>
          </cell>
          <cell r="D453">
            <v>0</v>
          </cell>
          <cell r="E453" t="str">
            <v>NACIONALES</v>
          </cell>
        </row>
        <row r="454">
          <cell r="A454" t="str">
            <v>INDEC-PB - 2811-1</v>
          </cell>
          <cell r="B454">
            <v>2811</v>
          </cell>
          <cell r="C454" t="str">
            <v>-</v>
          </cell>
          <cell r="D454">
            <v>1</v>
          </cell>
          <cell r="E454" t="str">
            <v>Estructuras metálicas para construcción (incluye: Aberturas de aluminio, Aberturas de chapa de hierro y Cortinas de aluminio)</v>
          </cell>
        </row>
        <row r="455">
          <cell r="A455" t="str">
            <v>INDEC-PB - 2710-1</v>
          </cell>
          <cell r="B455">
            <v>2710</v>
          </cell>
          <cell r="C455" t="str">
            <v>-</v>
          </cell>
          <cell r="D455">
            <v>1</v>
          </cell>
          <cell r="E455" t="str">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ell>
        </row>
        <row r="456">
          <cell r="A456" t="str">
            <v>INDEC-PB - 2922-1</v>
          </cell>
          <cell r="B456">
            <v>2922</v>
          </cell>
          <cell r="C456" t="str">
            <v>-</v>
          </cell>
          <cell r="D456">
            <v>1</v>
          </cell>
          <cell r="E456" t="str">
            <v>Máquinas herramientas y sus accesorios (incluye: Tornos y sus partes y piezas, Taladros, Amoladoras, Máquinas para carpintería, Soldadoras eléctricas y Accesorio para máquinas herramientas)</v>
          </cell>
        </row>
        <row r="457">
          <cell r="A457" t="str">
            <v>INDEC-PB - 2691-</v>
          </cell>
          <cell r="B457">
            <v>2691</v>
          </cell>
          <cell r="C457" t="str">
            <v>-</v>
          </cell>
          <cell r="E457" t="str">
            <v>Productos de cerámica no refractaria para uso no estructural (incluye: Artefactos sanitarios y Platos playos de cerámica)</v>
          </cell>
        </row>
        <row r="458">
          <cell r="A458" t="str">
            <v>INDEC-PB - 2695-</v>
          </cell>
          <cell r="B458">
            <v>2695</v>
          </cell>
          <cell r="C458" t="str">
            <v>-</v>
          </cell>
          <cell r="E458" t="str">
            <v>Artículos de hormigón, de cemento y de yeso (incluye: Hormigón, Mosaicos y Artículos pretensados)</v>
          </cell>
        </row>
        <row r="459">
          <cell r="A459" t="str">
            <v>INDEC-PB - 3410-2</v>
          </cell>
          <cell r="B459">
            <v>3410</v>
          </cell>
          <cell r="C459" t="str">
            <v>-</v>
          </cell>
          <cell r="D459">
            <v>2</v>
          </cell>
          <cell r="E459" t="str">
            <v>Autos, utilitarios, camiones, colectivos y chasis (incluye: Automóviles, Utilitarios, Camiones y sus chasis y Colectivos, Chasis y carrocerías para ómnibus)</v>
          </cell>
        </row>
        <row r="460">
          <cell r="A460" t="str">
            <v>INDEC-PB - 2520-1</v>
          </cell>
          <cell r="B460">
            <v>2520</v>
          </cell>
          <cell r="C460" t="str">
            <v>-</v>
          </cell>
          <cell r="D460">
            <v>1</v>
          </cell>
          <cell r="E460" t="str">
            <v>Plásticos en formas básicas (incluye: Caños y tubos de PVC, Caños y tubos de polipropileno y Caños y tubos de polietileno)</v>
          </cell>
        </row>
        <row r="461">
          <cell r="A461" t="str">
            <v>INDEC-PB - 2413-3</v>
          </cell>
          <cell r="B461">
            <v>2413</v>
          </cell>
          <cell r="C461" t="str">
            <v>-</v>
          </cell>
          <cell r="D461">
            <v>3</v>
          </cell>
          <cell r="E461" t="str">
            <v>Cauchos (incluye: Cauchos sintéticos y Dispersiones de caucho)</v>
          </cell>
        </row>
        <row r="462">
          <cell r="A462" t="str">
            <v>INDEC-PB - 2519-1</v>
          </cell>
          <cell r="B462">
            <v>2519</v>
          </cell>
          <cell r="C462" t="str">
            <v>-</v>
          </cell>
          <cell r="D462">
            <v>1</v>
          </cell>
          <cell r="E462" t="str">
            <v>Otros productos de caucho (incluye: Autopartes de goma, Correas de goma con refuerzo textil y Otros artículos de goma)</v>
          </cell>
        </row>
        <row r="463">
          <cell r="A463" t="str">
            <v>INDEC-PB - 2520-3</v>
          </cell>
          <cell r="B463">
            <v>2520</v>
          </cell>
          <cell r="C463" t="str">
            <v>-</v>
          </cell>
          <cell r="D463">
            <v>3</v>
          </cell>
          <cell r="E463" t="str">
            <v>Otros productos plásticos (incluye: Telas plásticas, Cortinas de enrollar de PVC y Artículos de bazar de plástico)</v>
          </cell>
        </row>
        <row r="464">
          <cell r="A464" t="str">
            <v>INDEC-PB - 2022-1</v>
          </cell>
          <cell r="B464">
            <v>2022</v>
          </cell>
          <cell r="C464" t="str">
            <v>-</v>
          </cell>
          <cell r="D464">
            <v>1</v>
          </cell>
          <cell r="E464" t="str">
            <v>Carpintería de madera (incluye: Cortinas de madera y Puertas placa)</v>
          </cell>
        </row>
        <row r="465">
          <cell r="A465" t="str">
            <v>INDEC-PB - 2511-1</v>
          </cell>
          <cell r="B465">
            <v>2511</v>
          </cell>
          <cell r="C465" t="str">
            <v>-</v>
          </cell>
          <cell r="D465">
            <v>1</v>
          </cell>
          <cell r="E465" t="str">
            <v>Cubiertas de caucho (incluye: Cubiertas radiales, Cubiertas convencionales y Cubiertas agrícolas)</v>
          </cell>
        </row>
        <row r="466">
          <cell r="A466" t="str">
            <v>INDEC-PB - 2899-</v>
          </cell>
          <cell r="B466">
            <v>2899</v>
          </cell>
          <cell r="C466" t="str">
            <v>-</v>
          </cell>
          <cell r="E466" t="str">
            <v>Otros productos metálicos n.c.p. (incluye: Bulones, Clavos, Envases de hojalata, Recipientes para gases, Grifería, Cerraduras, Tejidos de alambre, Piletas y mesadas de acero inoxidable y Chapas metálicas)</v>
          </cell>
        </row>
        <row r="467">
          <cell r="A467" t="str">
            <v>INDEC-PB - 3110-1</v>
          </cell>
          <cell r="B467">
            <v>3110</v>
          </cell>
          <cell r="C467" t="str">
            <v>-</v>
          </cell>
          <cell r="D467">
            <v>1</v>
          </cell>
          <cell r="E467" t="str">
            <v>Motores, generadores y transformadores eláctricos (incluye: Motores eléctricos, Grupos electrógenos y Transformadores)</v>
          </cell>
        </row>
        <row r="468">
          <cell r="A468" t="str">
            <v>INDEC-PB - 2320-1</v>
          </cell>
          <cell r="B468">
            <v>2320</v>
          </cell>
          <cell r="C468" t="str">
            <v>-</v>
          </cell>
          <cell r="D468">
            <v>1</v>
          </cell>
          <cell r="E468" t="str">
            <v>Combustibles (Incluye: Naftas, Kerosene, Gas oil, Fuel oil y Gases de refinería)</v>
          </cell>
        </row>
        <row r="469">
          <cell r="A469" t="str">
            <v>INDEC-PB - 2924-1</v>
          </cell>
          <cell r="B469">
            <v>2924</v>
          </cell>
          <cell r="C469" t="str">
            <v>-</v>
          </cell>
          <cell r="D469">
            <v>1</v>
          </cell>
          <cell r="E469" t="str">
            <v>Máquinas viales para la construcción (incluye: Máquinas viales autopropulsadas, Máquinas viales no autopropulsadas y Hormigoneras)</v>
          </cell>
        </row>
        <row r="470">
          <cell r="A470" t="str">
            <v>INDEC-PB - 2692-1</v>
          </cell>
          <cell r="B470">
            <v>2692</v>
          </cell>
          <cell r="C470" t="str">
            <v>-</v>
          </cell>
          <cell r="D470">
            <v>1</v>
          </cell>
          <cell r="E470" t="str">
            <v>Productos refractarios (incluye: Ladrillos refractarios y Morteros refractarios)</v>
          </cell>
        </row>
        <row r="471">
          <cell r="A471" t="str">
            <v>INDEC-PB - 3410-</v>
          </cell>
          <cell r="B471">
            <v>3410</v>
          </cell>
          <cell r="C471" t="str">
            <v>-</v>
          </cell>
          <cell r="E471" t="str">
            <v>Automotores y sus motores (incluye: Motores para vehículos, Automóviles, Utilitarios, Camiones y sus chasis y Colectivos, chasis y carrocerías para ómnibus)</v>
          </cell>
        </row>
        <row r="472">
          <cell r="A472" t="str">
            <v>INDEC-PB - 2413-1</v>
          </cell>
          <cell r="B472">
            <v>2413</v>
          </cell>
          <cell r="C472" t="str">
            <v>-</v>
          </cell>
          <cell r="D472">
            <v>1</v>
          </cell>
          <cell r="E472" t="str">
            <v>Sustancias plásticas (incluye: Polímeros de etileno, Polímeros de estireno, Polímeros de cloruro de vinilo y Polímeros de propileno)</v>
          </cell>
        </row>
        <row r="473">
          <cell r="A473" t="str">
            <v>INDEC-PB - 291-</v>
          </cell>
          <cell r="B473">
            <v>291</v>
          </cell>
          <cell r="C473" t="str">
            <v>-</v>
          </cell>
          <cell r="E473" t="str">
            <v>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v>
          </cell>
        </row>
        <row r="474">
          <cell r="A474" t="str">
            <v>INDEC-PB - 2610-1</v>
          </cell>
          <cell r="B474">
            <v>2610</v>
          </cell>
          <cell r="C474" t="str">
            <v>-</v>
          </cell>
          <cell r="D474">
            <v>1</v>
          </cell>
          <cell r="E474" t="str">
            <v>Vidrios para construcción y automotores (incluye: Vidrio plano, Vidrios templados, Vidrios térmicos y Vidrios laminados)</v>
          </cell>
        </row>
        <row r="475">
          <cell r="A475">
            <v>0</v>
          </cell>
          <cell r="B475">
            <v>0</v>
          </cell>
          <cell r="C475">
            <v>0</v>
          </cell>
          <cell r="E475">
            <v>0</v>
          </cell>
        </row>
        <row r="476">
          <cell r="A476">
            <v>0</v>
          </cell>
          <cell r="B476">
            <v>0</v>
          </cell>
          <cell r="C476">
            <v>0</v>
          </cell>
          <cell r="E476" t="str">
            <v>IMPORTADOS</v>
          </cell>
        </row>
        <row r="477">
          <cell r="A477" t="str">
            <v>INDEC-PB - 2710-1</v>
          </cell>
          <cell r="B477">
            <v>2710</v>
          </cell>
          <cell r="C477" t="str">
            <v>-</v>
          </cell>
          <cell r="D477">
            <v>1</v>
          </cell>
          <cell r="E477" t="str">
            <v>Hierros y aceros en formas básicas (incluye: Chapas de hierro/acero, Aceros aleados y Perfiles de hierro/acero)</v>
          </cell>
        </row>
        <row r="478">
          <cell r="A478" t="str">
            <v>INDEC-PB - 2720-1</v>
          </cell>
          <cell r="B478">
            <v>2720</v>
          </cell>
          <cell r="C478" t="str">
            <v>-</v>
          </cell>
          <cell r="D478">
            <v>1</v>
          </cell>
          <cell r="E478" t="str">
            <v>Minerales no ferrosos en formas básicas (incluye: Cobre, Estaño y Manganeso)</v>
          </cell>
        </row>
        <row r="479">
          <cell r="A479" t="str">
            <v>INDEC-PB - 2922-1</v>
          </cell>
          <cell r="B479">
            <v>2922</v>
          </cell>
          <cell r="C479" t="str">
            <v>-</v>
          </cell>
          <cell r="D479">
            <v>1</v>
          </cell>
          <cell r="E479" t="str">
            <v>Máquinas herramientas (incluye: Máquinas para perforar, taladrar o fresar y Máquinas para rebanar, afilar, amolar, pulir u otro acabado)</v>
          </cell>
        </row>
        <row r="480">
          <cell r="A480" t="str">
            <v>INDEC-PB - 2913-1</v>
          </cell>
          <cell r="B480">
            <v>2913</v>
          </cell>
          <cell r="C480" t="str">
            <v>-</v>
          </cell>
          <cell r="D480">
            <v>1</v>
          </cell>
          <cell r="E480" t="str">
            <v xml:space="preserve">Máquinas de uso general y sus partes y piezas (incluye: Piezas y partes para máquinas de uso general -Rodamientos- y Máquinas para uso general -Máquinas para soldar plásticos-)                             </v>
          </cell>
        </row>
        <row r="481">
          <cell r="A481" t="str">
            <v>INDEC-PB - 2413-11</v>
          </cell>
          <cell r="B481">
            <v>2413</v>
          </cell>
          <cell r="C481" t="str">
            <v>-</v>
          </cell>
          <cell r="D481">
            <v>11</v>
          </cell>
          <cell r="E481" t="str">
            <v>Sustancias plásticas (incluye: Polietileno y Polipropileno)</v>
          </cell>
        </row>
        <row r="482">
          <cell r="A482" t="str">
            <v>INDEC-PB - 2411-1</v>
          </cell>
          <cell r="B482">
            <v>2411</v>
          </cell>
          <cell r="C482" t="str">
            <v>-</v>
          </cell>
          <cell r="D482">
            <v>1</v>
          </cell>
          <cell r="E482" t="str">
            <v>Sustancias químicas básicas (incluye: Soda solvay y Pigmentos)</v>
          </cell>
        </row>
        <row r="485">
          <cell r="A485">
            <v>0</v>
          </cell>
          <cell r="B485" t="str">
            <v>Índices de los componentes incluidos en el Decreto 1295/2002.</v>
          </cell>
          <cell r="C485">
            <v>0</v>
          </cell>
          <cell r="D485">
            <v>0</v>
          </cell>
        </row>
        <row r="487">
          <cell r="A487">
            <v>0</v>
          </cell>
          <cell r="B487" t="str">
            <v>Decreto 1295/2002 Artículo 15 Inciso</v>
          </cell>
          <cell r="C487">
            <v>0</v>
          </cell>
          <cell r="D487">
            <v>0</v>
          </cell>
          <cell r="E487" t="str">
            <v>Insumos</v>
          </cell>
        </row>
        <row r="488">
          <cell r="A488">
            <v>0</v>
          </cell>
          <cell r="B488">
            <v>0</v>
          </cell>
          <cell r="C488">
            <v>0</v>
          </cell>
          <cell r="D488">
            <v>0</v>
          </cell>
          <cell r="E488">
            <v>0</v>
          </cell>
        </row>
        <row r="490">
          <cell r="A490" t="str">
            <v>INDEC-DCTO - Inciso a)</v>
          </cell>
          <cell r="B490" t="str">
            <v>a)</v>
          </cell>
          <cell r="C490">
            <v>0</v>
          </cell>
          <cell r="E490" t="str">
            <v>Mano de obra</v>
          </cell>
        </row>
        <row r="491">
          <cell r="A491" t="str">
            <v>INDEC-DCTO - Inciso b)</v>
          </cell>
          <cell r="B491" t="str">
            <v>b)</v>
          </cell>
          <cell r="C491">
            <v>0</v>
          </cell>
          <cell r="E491" t="str">
            <v>Albañilería</v>
          </cell>
        </row>
        <row r="492">
          <cell r="A492" t="str">
            <v>INDEC-DCTO - Inciso d)</v>
          </cell>
          <cell r="B492" t="str">
            <v>d)</v>
          </cell>
          <cell r="C492">
            <v>0</v>
          </cell>
          <cell r="E492" t="str">
            <v>Carpinterías</v>
          </cell>
        </row>
        <row r="493">
          <cell r="A493" t="str">
            <v>INDEC-DCTO - Inciso f)</v>
          </cell>
          <cell r="B493" t="str">
            <v>f)</v>
          </cell>
          <cell r="C493">
            <v>0</v>
          </cell>
          <cell r="E493" t="str">
            <v>Andamios2</v>
          </cell>
        </row>
        <row r="494">
          <cell r="A494" t="str">
            <v>INDEC-DCTO - Inciso g)</v>
          </cell>
          <cell r="B494" t="str">
            <v>g)</v>
          </cell>
          <cell r="C494">
            <v>0</v>
          </cell>
          <cell r="E494" t="str">
            <v>Artefactos de iluminación y cableado</v>
          </cell>
        </row>
        <row r="495">
          <cell r="A495" t="str">
            <v>INDEC-DCTO - Inciso h)</v>
          </cell>
          <cell r="B495" t="str">
            <v>h)</v>
          </cell>
          <cell r="C495">
            <v>0</v>
          </cell>
          <cell r="E495" t="str">
            <v>Caños de PVC para instalaciones varias</v>
          </cell>
        </row>
        <row r="496">
          <cell r="A496" t="str">
            <v>INDEC-DCTO - Inciso p)</v>
          </cell>
          <cell r="B496" t="str">
            <v>p)</v>
          </cell>
          <cell r="C496">
            <v>0</v>
          </cell>
          <cell r="E496" t="str">
            <v>Gastos generales</v>
          </cell>
        </row>
        <row r="497">
          <cell r="A497" t="str">
            <v>INDEC-DCTO - Inciso r)</v>
          </cell>
          <cell r="B497" t="str">
            <v>r)</v>
          </cell>
          <cell r="C497">
            <v>0</v>
          </cell>
          <cell r="E497" t="str">
            <v>Artefactos para baño y grifería</v>
          </cell>
        </row>
        <row r="498">
          <cell r="A498" t="str">
            <v>INDEC-DCTO - Inciso s)</v>
          </cell>
          <cell r="B498" t="str">
            <v>s)</v>
          </cell>
          <cell r="C498">
            <v>0</v>
          </cell>
          <cell r="E498" t="str">
            <v>Hormigón</v>
          </cell>
        </row>
        <row r="499">
          <cell r="A499" t="str">
            <v>INDEC-DCTO - Inciso u)</v>
          </cell>
          <cell r="B499" t="str">
            <v>u)</v>
          </cell>
          <cell r="C499">
            <v>0</v>
          </cell>
          <cell r="E499" t="str">
            <v>Válvulas de bronce</v>
          </cell>
        </row>
        <row r="500">
          <cell r="A500" t="str">
            <v>INDEC-DCTO - Inciso v)</v>
          </cell>
          <cell r="B500" t="str">
            <v>v)</v>
          </cell>
          <cell r="C500">
            <v>0</v>
          </cell>
          <cell r="E500" t="str">
            <v>Electrobombas</v>
          </cell>
        </row>
        <row r="501">
          <cell r="A501">
            <v>0</v>
          </cell>
          <cell r="C501">
            <v>0</v>
          </cell>
        </row>
        <row r="502">
          <cell r="A502" t="str">
            <v>INDEC-DCTO - Inciso c)</v>
          </cell>
          <cell r="B502" t="str">
            <v>c)</v>
          </cell>
          <cell r="C502">
            <v>0</v>
          </cell>
          <cell r="E502" t="str">
            <v>Pisos y revestimientos</v>
          </cell>
        </row>
        <row r="503">
          <cell r="A503" t="str">
            <v>INDEC-DCTO - Inciso m)</v>
          </cell>
          <cell r="B503" t="str">
            <v>m)</v>
          </cell>
          <cell r="C503">
            <v>0</v>
          </cell>
          <cell r="E503" t="str">
            <v>Aceros - Hierro aletado</v>
          </cell>
        </row>
        <row r="504">
          <cell r="A504" t="str">
            <v>INDEC-DCTO - Inciso n)</v>
          </cell>
          <cell r="B504" t="str">
            <v>n)</v>
          </cell>
          <cell r="C504">
            <v>0</v>
          </cell>
          <cell r="E504" t="str">
            <v>Cemento</v>
          </cell>
        </row>
        <row r="505">
          <cell r="A505" t="str">
            <v>INDEC-DCTO - Inciso q)</v>
          </cell>
          <cell r="B505" t="str">
            <v>q)</v>
          </cell>
          <cell r="C505">
            <v>0</v>
          </cell>
          <cell r="E505" t="str">
            <v>Arena</v>
          </cell>
        </row>
        <row r="508">
          <cell r="B508" t="str">
            <v>Índice de Precios Internos Básicos al por Mayor (IPIB).</v>
          </cell>
        </row>
        <row r="511">
          <cell r="A511">
            <v>0</v>
          </cell>
          <cell r="B511" t="str">
            <v>Decreto 1295/2002 Artículo 15 Inciso</v>
          </cell>
          <cell r="C511">
            <v>0</v>
          </cell>
          <cell r="D511">
            <v>0</v>
          </cell>
          <cell r="E511" t="str">
            <v>Insumos</v>
          </cell>
        </row>
        <row r="512">
          <cell r="A512">
            <v>0</v>
          </cell>
          <cell r="B512">
            <v>0</v>
          </cell>
          <cell r="C512">
            <v>0</v>
          </cell>
          <cell r="D512">
            <v>0</v>
          </cell>
          <cell r="E512">
            <v>0</v>
          </cell>
        </row>
        <row r="513">
          <cell r="A513">
            <v>0</v>
          </cell>
          <cell r="B513">
            <v>0</v>
          </cell>
          <cell r="C513">
            <v>0</v>
          </cell>
          <cell r="D513">
            <v>0</v>
          </cell>
          <cell r="E513">
            <v>0</v>
          </cell>
        </row>
        <row r="514">
          <cell r="A514">
            <v>0</v>
          </cell>
          <cell r="B514">
            <v>0</v>
          </cell>
          <cell r="C514">
            <v>0</v>
          </cell>
          <cell r="D514">
            <v>0</v>
          </cell>
          <cell r="E514" t="str">
            <v>NACIONALES</v>
          </cell>
        </row>
        <row r="515">
          <cell r="A515" t="str">
            <v>INDEC-DCTO - Inciso e)</v>
          </cell>
          <cell r="B515" t="str">
            <v>e)</v>
          </cell>
          <cell r="C515">
            <v>0</v>
          </cell>
          <cell r="D515">
            <v>0</v>
          </cell>
          <cell r="E515" t="str">
            <v>Productos químicos</v>
          </cell>
        </row>
        <row r="516">
          <cell r="A516" t="str">
            <v>INDEC-DCTO - Inciso i)</v>
          </cell>
          <cell r="B516" t="str">
            <v>i)</v>
          </cell>
          <cell r="C516">
            <v>0</v>
          </cell>
          <cell r="D516">
            <v>0</v>
          </cell>
          <cell r="E516" t="str">
            <v>Motores eléctricos y equipos de aire acondicionado</v>
          </cell>
        </row>
        <row r="517">
          <cell r="A517" t="str">
            <v>INDEC-DCTO - Inciso k)</v>
          </cell>
          <cell r="B517" t="str">
            <v>k)</v>
          </cell>
          <cell r="C517">
            <v>0</v>
          </cell>
          <cell r="D517">
            <v>0</v>
          </cell>
          <cell r="E517" t="str">
            <v>Asfaltos, combustibles y lubricantes</v>
          </cell>
        </row>
        <row r="518">
          <cell r="A518" t="str">
            <v>INDEC-DCTO - Inciso t)</v>
          </cell>
          <cell r="B518" t="str">
            <v>t)</v>
          </cell>
          <cell r="C518">
            <v>0</v>
          </cell>
          <cell r="D518">
            <v>0</v>
          </cell>
          <cell r="E518" t="str">
            <v>Medidores de caudal</v>
          </cell>
        </row>
        <row r="519">
          <cell r="A519" t="str">
            <v>INDEC-DCTO - Inciso w)</v>
          </cell>
          <cell r="B519" t="str">
            <v>w)</v>
          </cell>
          <cell r="C519">
            <v>0</v>
          </cell>
          <cell r="D519">
            <v>0</v>
          </cell>
          <cell r="E519" t="str">
            <v>Membrana impermeabilizante</v>
          </cell>
        </row>
        <row r="520">
          <cell r="A520">
            <v>0</v>
          </cell>
          <cell r="C520">
            <v>0</v>
          </cell>
          <cell r="D520">
            <v>0</v>
          </cell>
          <cell r="E520">
            <v>0</v>
          </cell>
        </row>
        <row r="521">
          <cell r="A521">
            <v>0</v>
          </cell>
          <cell r="C521">
            <v>0</v>
          </cell>
          <cell r="D521">
            <v>0</v>
          </cell>
          <cell r="E521" t="str">
            <v>IMPORTADOS</v>
          </cell>
        </row>
        <row r="522">
          <cell r="A522" t="str">
            <v>INDEC-DCTO - Inciso j)</v>
          </cell>
          <cell r="B522" t="str">
            <v>j)</v>
          </cell>
          <cell r="C522">
            <v>0</v>
          </cell>
          <cell r="D522">
            <v>0</v>
          </cell>
          <cell r="E522" t="str">
            <v>Equipo - Amortización de equipo</v>
          </cell>
        </row>
        <row r="523">
          <cell r="A523">
            <v>0</v>
          </cell>
          <cell r="B523">
            <v>0</v>
          </cell>
          <cell r="C523">
            <v>0</v>
          </cell>
          <cell r="D523">
            <v>0</v>
          </cell>
          <cell r="E523">
            <v>0</v>
          </cell>
        </row>
        <row r="526">
          <cell r="A526">
            <v>0</v>
          </cell>
          <cell r="B526">
            <v>0</v>
          </cell>
          <cell r="C526">
            <v>0</v>
          </cell>
          <cell r="D526">
            <v>0</v>
          </cell>
          <cell r="E526">
            <v>0</v>
          </cell>
        </row>
        <row r="528">
          <cell r="A528">
            <v>0</v>
          </cell>
          <cell r="B528" t="str">
            <v>Índices del Capítulo Gastos Generales</v>
          </cell>
          <cell r="C528">
            <v>0</v>
          </cell>
          <cell r="D528">
            <v>0</v>
          </cell>
        </row>
        <row r="530">
          <cell r="A530" t="str">
            <v>Codigo Unificado</v>
          </cell>
          <cell r="B530" t="str">
            <v>Código</v>
          </cell>
          <cell r="C530">
            <v>0</v>
          </cell>
          <cell r="D530">
            <v>0</v>
          </cell>
          <cell r="E530" t="str">
            <v>Descripción</v>
          </cell>
        </row>
        <row r="531">
          <cell r="A531">
            <v>0</v>
          </cell>
          <cell r="B531" t="str">
            <v>CPC1</v>
          </cell>
          <cell r="C531">
            <v>0</v>
          </cell>
          <cell r="D531">
            <v>0</v>
          </cell>
          <cell r="E531">
            <v>0</v>
          </cell>
        </row>
        <row r="532">
          <cell r="A532" t="str">
            <v>INDEC-GG 18000-1</v>
          </cell>
          <cell r="B532">
            <v>18000</v>
          </cell>
          <cell r="C532" t="str">
            <v>-</v>
          </cell>
          <cell r="D532">
            <v>1</v>
          </cell>
          <cell r="E532" t="str">
            <v>Agua para construcción</v>
          </cell>
        </row>
        <row r="533">
          <cell r="A533" t="str">
            <v>INDEC-GG 83107-1</v>
          </cell>
          <cell r="B533">
            <v>83107</v>
          </cell>
          <cell r="C533" t="str">
            <v>-</v>
          </cell>
          <cell r="D533">
            <v>1</v>
          </cell>
          <cell r="E533" t="str">
            <v>Alquiler de andamios</v>
          </cell>
        </row>
        <row r="534">
          <cell r="A534" t="str">
            <v>INDEC-GG 71240-11</v>
          </cell>
          <cell r="B534">
            <v>71240</v>
          </cell>
          <cell r="C534" t="str">
            <v>-</v>
          </cell>
          <cell r="D534">
            <v>11</v>
          </cell>
          <cell r="E534" t="str">
            <v>Alquiler de camión volcador</v>
          </cell>
        </row>
        <row r="535">
          <cell r="A535" t="str">
            <v>INDEC-GG 71233-11</v>
          </cell>
          <cell r="B535">
            <v>71233</v>
          </cell>
          <cell r="C535" t="str">
            <v>-</v>
          </cell>
          <cell r="D535">
            <v>11</v>
          </cell>
          <cell r="E535" t="str">
            <v>Alquiler de camioneta</v>
          </cell>
        </row>
        <row r="536">
          <cell r="A536" t="str">
            <v>INDEC-GG 51800-11</v>
          </cell>
          <cell r="B536">
            <v>51800</v>
          </cell>
          <cell r="C536" t="str">
            <v>-</v>
          </cell>
          <cell r="D536">
            <v>11</v>
          </cell>
          <cell r="E536" t="str">
            <v>Alquiler de pala cargadora</v>
          </cell>
        </row>
        <row r="537">
          <cell r="A537" t="str">
            <v>INDEC-GG 51800-21</v>
          </cell>
          <cell r="B537">
            <v>51800</v>
          </cell>
          <cell r="C537" t="str">
            <v>-</v>
          </cell>
          <cell r="D537">
            <v>21</v>
          </cell>
          <cell r="E537" t="str">
            <v>Alquiler de retroexcavadora</v>
          </cell>
        </row>
        <row r="538">
          <cell r="A538" t="str">
            <v>INDEC-GG 74110-11</v>
          </cell>
          <cell r="B538">
            <v>74110</v>
          </cell>
          <cell r="C538" t="str">
            <v>-</v>
          </cell>
          <cell r="D538">
            <v>11</v>
          </cell>
          <cell r="E538" t="str">
            <v>Alquiler de volquete</v>
          </cell>
        </row>
        <row r="539">
          <cell r="A539" t="str">
            <v>INDEC-GG 51560-31</v>
          </cell>
          <cell r="B539">
            <v>51560</v>
          </cell>
          <cell r="C539" t="str">
            <v>-</v>
          </cell>
          <cell r="D539">
            <v>31</v>
          </cell>
          <cell r="E539" t="str">
            <v>Capataz general de obra</v>
          </cell>
        </row>
        <row r="540">
          <cell r="A540" t="str">
            <v>INDEC-GG 53111-1</v>
          </cell>
          <cell r="B540">
            <v>53111</v>
          </cell>
          <cell r="C540" t="str">
            <v>-</v>
          </cell>
          <cell r="D540">
            <v>1</v>
          </cell>
          <cell r="E540" t="str">
            <v>Casilla para obrador</v>
          </cell>
        </row>
        <row r="541">
          <cell r="A541" t="str">
            <v>INDEC-GG 54400-1</v>
          </cell>
          <cell r="B541">
            <v>54400</v>
          </cell>
          <cell r="C541" t="str">
            <v>-</v>
          </cell>
          <cell r="D541">
            <v>1</v>
          </cell>
          <cell r="E541" t="str">
            <v>Cerco de obra</v>
          </cell>
        </row>
        <row r="542">
          <cell r="A542" t="str">
            <v>INDEC-GG 18000-21</v>
          </cell>
          <cell r="B542">
            <v>18000</v>
          </cell>
          <cell r="C542" t="str">
            <v>-</v>
          </cell>
          <cell r="D542">
            <v>21</v>
          </cell>
          <cell r="E542" t="str">
            <v>Conexión de agua</v>
          </cell>
        </row>
        <row r="543">
          <cell r="A543" t="str">
            <v>INDEC-GG 18000-22</v>
          </cell>
          <cell r="B543">
            <v>18000</v>
          </cell>
          <cell r="C543" t="str">
            <v>-</v>
          </cell>
          <cell r="D543">
            <v>22</v>
          </cell>
          <cell r="E543" t="str">
            <v>Conexión de desagüe cloacal</v>
          </cell>
        </row>
        <row r="544">
          <cell r="A544" t="str">
            <v>INDEC-GG 88700-2</v>
          </cell>
          <cell r="B544">
            <v>88700</v>
          </cell>
          <cell r="C544" t="str">
            <v>-</v>
          </cell>
          <cell r="D544">
            <v>2</v>
          </cell>
          <cell r="E544" t="str">
            <v>Conexión de energía eléctrica</v>
          </cell>
        </row>
        <row r="545">
          <cell r="A545" t="str">
            <v>INDEC-GG 88700-31</v>
          </cell>
          <cell r="B545">
            <v>88700</v>
          </cell>
          <cell r="C545" t="str">
            <v>-</v>
          </cell>
          <cell r="D545">
            <v>31</v>
          </cell>
          <cell r="E545" t="str">
            <v>Conexión de gas</v>
          </cell>
        </row>
        <row r="546">
          <cell r="A546" t="str">
            <v>INDEC-GG DEP-EQ</v>
          </cell>
          <cell r="B546" t="str">
            <v>DEP-EQ</v>
          </cell>
          <cell r="C546">
            <v>0</v>
          </cell>
          <cell r="E546" t="str">
            <v>Depreciación de equipo</v>
          </cell>
        </row>
        <row r="547">
          <cell r="A547" t="str">
            <v>INDEC-GG 88700-1</v>
          </cell>
          <cell r="B547">
            <v>88700</v>
          </cell>
          <cell r="C547" t="str">
            <v>-</v>
          </cell>
          <cell r="D547">
            <v>1</v>
          </cell>
          <cell r="E547" t="str">
            <v>Luz y fuerza motriz para obra</v>
          </cell>
        </row>
        <row r="548">
          <cell r="A548" t="str">
            <v>INDEC-GG 31210-11</v>
          </cell>
          <cell r="B548">
            <v>31210</v>
          </cell>
          <cell r="C548" t="str">
            <v>-</v>
          </cell>
          <cell r="D548">
            <v>11</v>
          </cell>
          <cell r="E548" t="str">
            <v>Madera para encofrado</v>
          </cell>
        </row>
        <row r="549">
          <cell r="A549" t="str">
            <v>INDEC-GG 81295-1</v>
          </cell>
          <cell r="B549">
            <v>81295</v>
          </cell>
          <cell r="C549" t="str">
            <v>-</v>
          </cell>
          <cell r="D549">
            <v>1</v>
          </cell>
          <cell r="E549" t="str">
            <v>Seguro de incendio de obra</v>
          </cell>
        </row>
        <row r="550">
          <cell r="A550" t="str">
            <v>INDEC-GG 81297-1</v>
          </cell>
          <cell r="B550">
            <v>81297</v>
          </cell>
          <cell r="C550" t="str">
            <v>-</v>
          </cell>
          <cell r="D550">
            <v>1</v>
          </cell>
          <cell r="E550" t="str">
            <v>Seguro de Responsabilidad civil contra terceros</v>
          </cell>
        </row>
        <row r="551">
          <cell r="A551" t="str">
            <v>INDEC-GG 51560-21</v>
          </cell>
          <cell r="B551">
            <v>51560</v>
          </cell>
          <cell r="C551" t="str">
            <v>-</v>
          </cell>
          <cell r="D551">
            <v>21</v>
          </cell>
          <cell r="E551" t="str">
            <v>Sereno</v>
          </cell>
        </row>
        <row r="552">
          <cell r="A552" t="str">
            <v>INDEC-GG 31100-11</v>
          </cell>
          <cell r="B552">
            <v>31100</v>
          </cell>
          <cell r="C552" t="str">
            <v>-</v>
          </cell>
          <cell r="D552">
            <v>11</v>
          </cell>
          <cell r="E552" t="str">
            <v>Tirante sin cepillar</v>
          </cell>
        </row>
        <row r="553">
          <cell r="A553" t="str">
            <v>INDEC-GG 53211-11</v>
          </cell>
          <cell r="B553">
            <v>53211</v>
          </cell>
          <cell r="C553" t="str">
            <v>-</v>
          </cell>
          <cell r="D553">
            <v>11</v>
          </cell>
          <cell r="E553" t="str">
            <v>Túnel peatonal</v>
          </cell>
        </row>
        <row r="556">
          <cell r="B556" t="str">
            <v>DIRECCIÓN NACIONAL DE VIALIDAD</v>
          </cell>
        </row>
        <row r="557">
          <cell r="B557" t="str">
            <v>VALORES DE INSUMOS DE TABLA I</v>
          </cell>
        </row>
        <row r="559">
          <cell r="A559" t="str">
            <v>DNV-T I - 1</v>
          </cell>
          <cell r="B559">
            <v>1</v>
          </cell>
          <cell r="E559" t="str">
            <v>Mano de obra</v>
          </cell>
        </row>
        <row r="560">
          <cell r="A560" t="str">
            <v>DNV-T I - 2</v>
          </cell>
          <cell r="B560">
            <v>2</v>
          </cell>
          <cell r="E560" t="str">
            <v>Equipo nacional</v>
          </cell>
        </row>
        <row r="561">
          <cell r="A561" t="str">
            <v>DNV-T I - 3</v>
          </cell>
          <cell r="B561">
            <v>3</v>
          </cell>
          <cell r="E561" t="str">
            <v>Gas  oil.</v>
          </cell>
        </row>
        <row r="562">
          <cell r="A562" t="str">
            <v>DNV-T I - 4</v>
          </cell>
          <cell r="B562">
            <v>4</v>
          </cell>
          <cell r="E562" t="str">
            <v>Fuel oil.</v>
          </cell>
        </row>
        <row r="563">
          <cell r="A563" t="str">
            <v>DNV-T I - 5</v>
          </cell>
          <cell r="B563">
            <v>5</v>
          </cell>
          <cell r="E563" t="str">
            <v>Nafta Común.</v>
          </cell>
        </row>
        <row r="564">
          <cell r="A564" t="str">
            <v>DNV-T I - 6</v>
          </cell>
          <cell r="B564">
            <v>6</v>
          </cell>
          <cell r="E564" t="str">
            <v>Arenas.</v>
          </cell>
        </row>
        <row r="565">
          <cell r="A565" t="str">
            <v>DNV-T I - 7</v>
          </cell>
          <cell r="B565">
            <v>7</v>
          </cell>
          <cell r="E565" t="str">
            <v>Cementos.</v>
          </cell>
        </row>
        <row r="566">
          <cell r="A566" t="str">
            <v>DNV-T I - 8</v>
          </cell>
          <cell r="B566">
            <v>8</v>
          </cell>
          <cell r="E566" t="str">
            <v>Cales.</v>
          </cell>
        </row>
        <row r="567">
          <cell r="A567" t="str">
            <v>DNV-T I - 9</v>
          </cell>
          <cell r="B567">
            <v>9</v>
          </cell>
          <cell r="E567" t="str">
            <v>Piedras.</v>
          </cell>
        </row>
        <row r="568">
          <cell r="A568" t="str">
            <v>DNV-T I - 10</v>
          </cell>
          <cell r="B568">
            <v>10</v>
          </cell>
          <cell r="E568" t="str">
            <v>Acero dulce.</v>
          </cell>
        </row>
        <row r="569">
          <cell r="A569" t="str">
            <v>DNV-T I - 11</v>
          </cell>
          <cell r="B569">
            <v>11</v>
          </cell>
          <cell r="E569" t="str">
            <v>Acero especial.</v>
          </cell>
        </row>
        <row r="570">
          <cell r="A570" t="str">
            <v>DNV-T I - 12</v>
          </cell>
          <cell r="B570">
            <v>12</v>
          </cell>
          <cell r="E570" t="str">
            <v>Acero para pretensado.</v>
          </cell>
        </row>
        <row r="571">
          <cell r="A571" t="str">
            <v>DNV-T I - 13</v>
          </cell>
          <cell r="B571">
            <v>13</v>
          </cell>
          <cell r="E571" t="str">
            <v>Acero laminado</v>
          </cell>
        </row>
        <row r="572">
          <cell r="A572" t="str">
            <v>DNV-T I - 14</v>
          </cell>
          <cell r="B572">
            <v>14</v>
          </cell>
          <cell r="E572" t="str">
            <v>Camisas de acero para pilotes.</v>
          </cell>
        </row>
        <row r="573">
          <cell r="A573" t="str">
            <v>DNV-T I - 15</v>
          </cell>
          <cell r="B573">
            <v>15</v>
          </cell>
          <cell r="E573" t="str">
            <v>Alambres para alambrados.</v>
          </cell>
        </row>
        <row r="574">
          <cell r="A574" t="str">
            <v>DNV-T I - 16</v>
          </cell>
          <cell r="B574">
            <v>16</v>
          </cell>
          <cell r="E574" t="str">
            <v>Torniquetes.</v>
          </cell>
        </row>
        <row r="575">
          <cell r="A575" t="str">
            <v>DNV-T I - 17</v>
          </cell>
          <cell r="B575">
            <v>17</v>
          </cell>
          <cell r="E575" t="str">
            <v>Caños de hierro galvanizado.</v>
          </cell>
        </row>
        <row r="576">
          <cell r="A576" t="str">
            <v>DNV-T I - 18</v>
          </cell>
          <cell r="B576">
            <v>18</v>
          </cell>
          <cell r="E576" t="str">
            <v>Caños de hormigón armado.</v>
          </cell>
        </row>
        <row r="577">
          <cell r="A577" t="str">
            <v>DNV-T I - 19</v>
          </cell>
          <cell r="B577">
            <v>19</v>
          </cell>
          <cell r="E577" t="str">
            <v>Alambre tejido p/ gaviones y colchonetas.</v>
          </cell>
        </row>
        <row r="578">
          <cell r="A578" t="str">
            <v>DNV-T I - 20</v>
          </cell>
          <cell r="B578">
            <v>20</v>
          </cell>
          <cell r="E578" t="str">
            <v>Postes, varillones y varillas p/alambrados.</v>
          </cell>
        </row>
        <row r="579">
          <cell r="A579" t="str">
            <v>DNV-T I - 21</v>
          </cell>
          <cell r="B579">
            <v>21</v>
          </cell>
          <cell r="E579" t="str">
            <v>Membrana de polietileno o geotextil</v>
          </cell>
        </row>
        <row r="580">
          <cell r="A580" t="str">
            <v>DNV-T I - 22</v>
          </cell>
          <cell r="B580">
            <v>22</v>
          </cell>
          <cell r="E580" t="str">
            <v>Tranqueras de madera.</v>
          </cell>
        </row>
        <row r="581">
          <cell r="A581" t="str">
            <v>DNV-T I - 23</v>
          </cell>
          <cell r="B581">
            <v>23</v>
          </cell>
          <cell r="E581" t="str">
            <v>Luminarias.</v>
          </cell>
        </row>
        <row r="582">
          <cell r="A582" t="str">
            <v>DNV-T I - 24</v>
          </cell>
          <cell r="B582">
            <v>24</v>
          </cell>
          <cell r="E582" t="str">
            <v>Lámparas.</v>
          </cell>
        </row>
        <row r="583">
          <cell r="A583" t="str">
            <v>DNV-T I - 25</v>
          </cell>
          <cell r="B583">
            <v>25</v>
          </cell>
          <cell r="E583" t="str">
            <v>Balastos (electricidad).</v>
          </cell>
        </row>
        <row r="584">
          <cell r="A584" t="str">
            <v>DNV-T I - 26</v>
          </cell>
          <cell r="B584">
            <v>26</v>
          </cell>
          <cell r="E584" t="str">
            <v>Conductores eléctricos.</v>
          </cell>
        </row>
        <row r="585">
          <cell r="A585" t="str">
            <v>DNV-T I - 27</v>
          </cell>
          <cell r="B585">
            <v>27</v>
          </cell>
          <cell r="E585" t="str">
            <v>Tableros.</v>
          </cell>
        </row>
        <row r="586">
          <cell r="A586" t="str">
            <v>DNV-T I - 28</v>
          </cell>
          <cell r="B586">
            <v>28</v>
          </cell>
          <cell r="E586" t="str">
            <v>Aluminio en chapa p/ señalamiento</v>
          </cell>
        </row>
        <row r="587">
          <cell r="A587" t="str">
            <v>DNV-T I - 29</v>
          </cell>
          <cell r="B587">
            <v>29</v>
          </cell>
          <cell r="E587" t="str">
            <v>Filler calcáreo.</v>
          </cell>
        </row>
        <row r="588">
          <cell r="A588" t="str">
            <v>DNV-T I - 30</v>
          </cell>
          <cell r="B588">
            <v>30</v>
          </cell>
          <cell r="E588" t="str">
            <v>Madera para encofrado.</v>
          </cell>
        </row>
        <row r="589">
          <cell r="A589" t="str">
            <v>DNV-T I - 31</v>
          </cell>
          <cell r="B589">
            <v>31</v>
          </cell>
          <cell r="E589" t="str">
            <v>Mejorador de adherencia.</v>
          </cell>
        </row>
        <row r="590">
          <cell r="A590" t="str">
            <v>DNV-T I - 32</v>
          </cell>
          <cell r="B590">
            <v>32</v>
          </cell>
          <cell r="E590" t="str">
            <v>Aditivos para hormigones.</v>
          </cell>
        </row>
        <row r="591">
          <cell r="A591" t="str">
            <v>DNV-T I - 33</v>
          </cell>
          <cell r="B591">
            <v>33</v>
          </cell>
          <cell r="E591" t="str">
            <v>Gelinita.</v>
          </cell>
        </row>
        <row r="592">
          <cell r="A592" t="str">
            <v>DNV-T I - 34</v>
          </cell>
          <cell r="B592">
            <v>34</v>
          </cell>
          <cell r="E592" t="str">
            <v>Mechas.</v>
          </cell>
        </row>
        <row r="593">
          <cell r="A593" t="str">
            <v>DNV-T I - 35</v>
          </cell>
          <cell r="B593">
            <v>35</v>
          </cell>
          <cell r="E593" t="str">
            <v>Gelamón.</v>
          </cell>
        </row>
        <row r="594">
          <cell r="A594" t="str">
            <v>DNV-T I - 36</v>
          </cell>
          <cell r="B594">
            <v>36</v>
          </cell>
          <cell r="E594" t="str">
            <v>Nagovil.</v>
          </cell>
        </row>
        <row r="595">
          <cell r="A595" t="str">
            <v>DNV-T I - 37</v>
          </cell>
          <cell r="B595">
            <v>37</v>
          </cell>
          <cell r="E595" t="str">
            <v>Apoyos de neopreno.</v>
          </cell>
        </row>
        <row r="596">
          <cell r="A596" t="str">
            <v>DNV-T I - 38</v>
          </cell>
          <cell r="B596">
            <v>38</v>
          </cell>
          <cell r="E596" t="str">
            <v>Columnas para iluminación.</v>
          </cell>
        </row>
        <row r="597">
          <cell r="A597" t="str">
            <v>DNV-T I - 39</v>
          </cell>
          <cell r="B597">
            <v>39</v>
          </cell>
          <cell r="E597" t="str">
            <v>Baranda metálica peatonal.</v>
          </cell>
        </row>
        <row r="598">
          <cell r="A598" t="str">
            <v>DNV-T I - 40</v>
          </cell>
          <cell r="B598">
            <v>40</v>
          </cell>
          <cell r="E598" t="str">
            <v>Pintura termoplástica reflectante.</v>
          </cell>
        </row>
        <row r="599">
          <cell r="A599" t="str">
            <v>DNV-T I - 41</v>
          </cell>
          <cell r="B599">
            <v>41</v>
          </cell>
          <cell r="E599" t="str">
            <v>Esferillas de vidrio.</v>
          </cell>
        </row>
        <row r="600">
          <cell r="A600" t="str">
            <v>DNV-T I - 42</v>
          </cell>
          <cell r="B600">
            <v>42</v>
          </cell>
          <cell r="E600" t="str">
            <v>Tachas reflectantes.</v>
          </cell>
        </row>
        <row r="601">
          <cell r="A601" t="str">
            <v>DNV-T I - 43</v>
          </cell>
          <cell r="B601">
            <v>43</v>
          </cell>
          <cell r="E601" t="str">
            <v>Esmalte sintético.</v>
          </cell>
        </row>
        <row r="602">
          <cell r="A602" t="str">
            <v>DNV-T I - 44</v>
          </cell>
          <cell r="B602">
            <v>44</v>
          </cell>
          <cell r="E602" t="str">
            <v>Pórticos, ménsulas y carteles.</v>
          </cell>
        </row>
        <row r="603">
          <cell r="A603" t="str">
            <v>DNV-T I - 45</v>
          </cell>
          <cell r="B603">
            <v>45</v>
          </cell>
          <cell r="E603" t="str">
            <v>Siliconas de bajo módulo.</v>
          </cell>
        </row>
        <row r="604">
          <cell r="A604" t="str">
            <v>DNV-T I - 46</v>
          </cell>
          <cell r="B604">
            <v>46</v>
          </cell>
          <cell r="E604" t="str">
            <v>Resina Epoxi.</v>
          </cell>
        </row>
        <row r="605">
          <cell r="A605" t="str">
            <v>DNV-T I - 47</v>
          </cell>
          <cell r="B605">
            <v>47</v>
          </cell>
          <cell r="E605" t="str">
            <v>Sellador de fisuras.</v>
          </cell>
        </row>
        <row r="606">
          <cell r="A606" t="str">
            <v>DNV-T I - 48</v>
          </cell>
          <cell r="B606">
            <v>48</v>
          </cell>
          <cell r="E606" t="str">
            <v>Moldes metálicos.</v>
          </cell>
        </row>
        <row r="607">
          <cell r="A607" t="str">
            <v>DNV-T I - 49</v>
          </cell>
          <cell r="B607">
            <v>49</v>
          </cell>
          <cell r="E607" t="str">
            <v>Accesorios para pretensado.</v>
          </cell>
        </row>
        <row r="608">
          <cell r="A608" t="str">
            <v>DNV-T I - 50</v>
          </cell>
          <cell r="B608">
            <v>50</v>
          </cell>
          <cell r="E608" t="str">
            <v>Anclajes.</v>
          </cell>
        </row>
        <row r="609">
          <cell r="A609" t="str">
            <v>DNV-T I - 51</v>
          </cell>
          <cell r="B609">
            <v>51</v>
          </cell>
          <cell r="E609" t="str">
            <v>Topes antisísmicos.</v>
          </cell>
        </row>
        <row r="610">
          <cell r="A610" t="str">
            <v>DNV-T I - 52</v>
          </cell>
          <cell r="B610">
            <v>52</v>
          </cell>
          <cell r="E610" t="str">
            <v>Caños de PVC.</v>
          </cell>
        </row>
        <row r="611">
          <cell r="A611" t="str">
            <v>DNV-T I - 53</v>
          </cell>
          <cell r="B611">
            <v>53</v>
          </cell>
          <cell r="E611" t="str">
            <v>Balasto.(FF.CC.)</v>
          </cell>
        </row>
        <row r="612">
          <cell r="A612" t="str">
            <v>DNV-T I - 54</v>
          </cell>
          <cell r="B612">
            <v>54</v>
          </cell>
          <cell r="E612" t="str">
            <v>Durmientes.</v>
          </cell>
        </row>
        <row r="613">
          <cell r="A613" t="str">
            <v>DNV-T I - 55</v>
          </cell>
          <cell r="B613">
            <v>55</v>
          </cell>
          <cell r="E613" t="str">
            <v>Rieles.</v>
          </cell>
        </row>
        <row r="614">
          <cell r="A614" t="str">
            <v>DNV-T I - 56</v>
          </cell>
          <cell r="B614">
            <v>56</v>
          </cell>
          <cell r="E614" t="str">
            <v>Escamas para tierra armada.</v>
          </cell>
        </row>
        <row r="615">
          <cell r="A615" t="str">
            <v>DNV-T I - 57</v>
          </cell>
          <cell r="B615">
            <v>57</v>
          </cell>
          <cell r="E615" t="str">
            <v>Mat. especiales p/tierra armada.</v>
          </cell>
        </row>
        <row r="616">
          <cell r="A616" t="str">
            <v>DNV-T I - 58</v>
          </cell>
          <cell r="B616">
            <v>58</v>
          </cell>
          <cell r="E616" t="str">
            <v>Alquiler apuntalamientos.</v>
          </cell>
        </row>
        <row r="617">
          <cell r="A617" t="str">
            <v>DNV-T I - 59</v>
          </cell>
          <cell r="B617">
            <v>59</v>
          </cell>
          <cell r="E617" t="str">
            <v>Alquiler equipos.</v>
          </cell>
        </row>
        <row r="618">
          <cell r="A618" t="str">
            <v>DNV-T I - 60</v>
          </cell>
          <cell r="B618">
            <v>60</v>
          </cell>
          <cell r="E618" t="str">
            <v>Movilidad p/Supervisión.</v>
          </cell>
        </row>
        <row r="619">
          <cell r="A619" t="str">
            <v>DNV-T I - 61</v>
          </cell>
          <cell r="B619">
            <v>61</v>
          </cell>
          <cell r="E619" t="str">
            <v>Cubiertas y cámaras p/movilidad</v>
          </cell>
        </row>
        <row r="620">
          <cell r="A620" t="str">
            <v>DNV-T I - 62</v>
          </cell>
          <cell r="B620">
            <v>62</v>
          </cell>
          <cell r="E620" t="str">
            <v>Vivienda para Supervisión.</v>
          </cell>
        </row>
        <row r="621">
          <cell r="A621" t="str">
            <v>DNV-T I - 63</v>
          </cell>
          <cell r="B621">
            <v>63</v>
          </cell>
          <cell r="E621" t="str">
            <v>Seguros y patente.</v>
          </cell>
        </row>
        <row r="622">
          <cell r="A622" t="str">
            <v>DNV-T I - 64</v>
          </cell>
          <cell r="B622">
            <v>64</v>
          </cell>
          <cell r="E622" t="str">
            <v>Clavos y alambres p/ataduras.</v>
          </cell>
        </row>
        <row r="623">
          <cell r="A623" t="str">
            <v>DNV-T I - 65</v>
          </cell>
          <cell r="B623">
            <v>65</v>
          </cell>
          <cell r="E623" t="str">
            <v>Flejes de hierro.</v>
          </cell>
        </row>
        <row r="624">
          <cell r="A624" t="str">
            <v>DNV-T I - 66</v>
          </cell>
          <cell r="B624">
            <v>66</v>
          </cell>
          <cell r="E624" t="str">
            <v>Artículos pretensados.</v>
          </cell>
        </row>
        <row r="625">
          <cell r="A625" t="str">
            <v>DNV-T I - 67</v>
          </cell>
          <cell r="B625">
            <v>67</v>
          </cell>
          <cell r="E625" t="str">
            <v>Tubos de acero.</v>
          </cell>
        </row>
        <row r="626">
          <cell r="A626" t="str">
            <v>DNV-T I - 68</v>
          </cell>
          <cell r="B626">
            <v>68</v>
          </cell>
          <cell r="E626" t="str">
            <v>Transporte p/Var. Referencia.</v>
          </cell>
        </row>
        <row r="627">
          <cell r="A627" t="str">
            <v>DNV-T I - 69</v>
          </cell>
          <cell r="B627">
            <v>69</v>
          </cell>
          <cell r="E627" t="str">
            <v>Asfaltos, comb. y lubr. p/Var. Referencia.</v>
          </cell>
        </row>
        <row r="628">
          <cell r="A628" t="str">
            <v>DNV-T I - 70</v>
          </cell>
          <cell r="B628">
            <v>70</v>
          </cell>
          <cell r="E628" t="str">
            <v>Equipos p/Var. Referencia.</v>
          </cell>
        </row>
        <row r="629">
          <cell r="A629" t="str">
            <v>DNV-T I - 71</v>
          </cell>
          <cell r="B629">
            <v>71</v>
          </cell>
          <cell r="E629" t="str">
            <v>Gastos generales p/Var. Referencia.</v>
          </cell>
        </row>
        <row r="630">
          <cell r="A630" t="str">
            <v>DNV-T I - 72</v>
          </cell>
          <cell r="B630">
            <v>72</v>
          </cell>
          <cell r="E630" t="str">
            <v>Camiones y sus Chasis.</v>
          </cell>
        </row>
        <row r="631">
          <cell r="A631" t="str">
            <v>DNV-T I - 73</v>
          </cell>
          <cell r="B631">
            <v>73</v>
          </cell>
          <cell r="E631" t="str">
            <v>Carrocerías y Remolques (Acoplados).</v>
          </cell>
        </row>
        <row r="632">
          <cell r="A632" t="str">
            <v>DNV-T I - 74</v>
          </cell>
          <cell r="B632">
            <v>74</v>
          </cell>
          <cell r="E632" t="str">
            <v>Máquinas Viales Autopropulsadas.</v>
          </cell>
        </row>
        <row r="633">
          <cell r="A633" t="str">
            <v>DNV-T I - 75</v>
          </cell>
          <cell r="B633">
            <v>75</v>
          </cell>
          <cell r="E633" t="str">
            <v>Máquinas Viales no Autopropulsadas.</v>
          </cell>
        </row>
        <row r="634">
          <cell r="A634">
            <v>0</v>
          </cell>
        </row>
        <row r="635">
          <cell r="A635">
            <v>0</v>
          </cell>
        </row>
        <row r="636">
          <cell r="A636" t="str">
            <v>DNV-T I - 78</v>
          </cell>
          <cell r="B636">
            <v>78</v>
          </cell>
          <cell r="E636" t="str">
            <v>Costo financiero (Anual).</v>
          </cell>
        </row>
        <row r="637">
          <cell r="A637" t="str">
            <v>DNV-T I - 79</v>
          </cell>
          <cell r="B637">
            <v>79</v>
          </cell>
          <cell r="E637" t="str">
            <v>Equipo importado.</v>
          </cell>
        </row>
        <row r="638">
          <cell r="A638" t="str">
            <v>DNV-T I - 80</v>
          </cell>
          <cell r="B638">
            <v>80</v>
          </cell>
          <cell r="E638" t="str">
            <v>Cementos asfálticos C.A.</v>
          </cell>
        </row>
        <row r="639">
          <cell r="A639" t="str">
            <v>DNV-T I - 81</v>
          </cell>
          <cell r="B639">
            <v>81</v>
          </cell>
          <cell r="E639" t="str">
            <v>Asfaltos diluídos E.M. - E.R.</v>
          </cell>
        </row>
        <row r="640">
          <cell r="A640" t="str">
            <v>DNV-T I - 82</v>
          </cell>
          <cell r="B640">
            <v>82</v>
          </cell>
          <cell r="E640" t="str">
            <v>Emulsiones asfálticas.</v>
          </cell>
        </row>
        <row r="641">
          <cell r="A641" t="str">
            <v>DNV-T I - 83</v>
          </cell>
          <cell r="B641">
            <v>83</v>
          </cell>
          <cell r="E641" t="str">
            <v>Asfaltos modificados c/polímeros.</v>
          </cell>
        </row>
        <row r="642">
          <cell r="A642" t="str">
            <v>DNV-T I - 84</v>
          </cell>
          <cell r="B642">
            <v>84</v>
          </cell>
          <cell r="E642" t="str">
            <v>Caños y bóvedas de chapa ondulada y galvanizada.</v>
          </cell>
        </row>
        <row r="643">
          <cell r="A643" t="str">
            <v>DNV-T I - 85</v>
          </cell>
          <cell r="B643">
            <v>85</v>
          </cell>
          <cell r="E643" t="str">
            <v>Materiales para baranda metálica cincada para defensa.</v>
          </cell>
        </row>
        <row r="644">
          <cell r="A644" t="str">
            <v>DNV-T I - 86</v>
          </cell>
          <cell r="B644">
            <v>86</v>
          </cell>
          <cell r="E644" t="str">
            <v>TRANSPORTES:</v>
          </cell>
        </row>
        <row r="645">
          <cell r="A645" t="str">
            <v>DNV-T I - 86.1</v>
          </cell>
          <cell r="B645" t="str">
            <v>86.1</v>
          </cell>
          <cell r="E645" t="str">
            <v>CAMION SOLO:</v>
          </cell>
        </row>
        <row r="646">
          <cell r="A646" t="str">
            <v>DNV-T I - 86.1.1</v>
          </cell>
          <cell r="B646" t="str">
            <v>86.1.1</v>
          </cell>
          <cell r="E646" t="str">
            <v>Chasis.</v>
          </cell>
        </row>
        <row r="647">
          <cell r="A647" t="str">
            <v>DNV-T I - 86.1.2</v>
          </cell>
          <cell r="B647" t="str">
            <v>86.1.2</v>
          </cell>
          <cell r="E647" t="str">
            <v>Caja.</v>
          </cell>
        </row>
        <row r="648">
          <cell r="A648" t="str">
            <v>DNV-T I - 86.1.3</v>
          </cell>
          <cell r="B648" t="str">
            <v>86.1.3</v>
          </cell>
          <cell r="E648" t="str">
            <v>Cubiertas y cámaras.</v>
          </cell>
        </row>
        <row r="649">
          <cell r="A649" t="str">
            <v>DNV-T I - 86.1.4</v>
          </cell>
          <cell r="B649" t="str">
            <v>86.1.4</v>
          </cell>
          <cell r="E649" t="str">
            <v>Gas-oil</v>
          </cell>
        </row>
        <row r="650">
          <cell r="A650" t="str">
            <v>DNV-T I - 86.1.5</v>
          </cell>
          <cell r="B650" t="str">
            <v>86.1.5</v>
          </cell>
          <cell r="E650" t="str">
            <v>Chofer.</v>
          </cell>
        </row>
        <row r="651">
          <cell r="A651" t="str">
            <v>DNV-T I - 86.2</v>
          </cell>
          <cell r="B651" t="str">
            <v>86.2</v>
          </cell>
          <cell r="E651" t="str">
            <v>CAMION CON ACOPLADO:</v>
          </cell>
        </row>
        <row r="652">
          <cell r="A652" t="str">
            <v>DNV-T I - 86.2.1</v>
          </cell>
          <cell r="B652" t="str">
            <v>86.2.1</v>
          </cell>
          <cell r="E652" t="str">
            <v>Chasis.</v>
          </cell>
        </row>
        <row r="653">
          <cell r="A653" t="str">
            <v>DNV-T I - 86.2.2</v>
          </cell>
          <cell r="B653" t="str">
            <v>86.2.2</v>
          </cell>
          <cell r="E653" t="str">
            <v>Acoplado.</v>
          </cell>
        </row>
        <row r="654">
          <cell r="A654" t="str">
            <v>DNV-T I - 86.2.3</v>
          </cell>
          <cell r="B654" t="str">
            <v>86.2.3</v>
          </cell>
          <cell r="E654" t="str">
            <v>Caja.</v>
          </cell>
        </row>
        <row r="655">
          <cell r="A655" t="str">
            <v>DNV-T I - 86.2.4</v>
          </cell>
          <cell r="B655" t="str">
            <v>86.2.4</v>
          </cell>
          <cell r="E655" t="str">
            <v>Cubiertas y cámaras.</v>
          </cell>
        </row>
        <row r="656">
          <cell r="A656" t="str">
            <v>DNV-T I - 86.2.5</v>
          </cell>
          <cell r="B656" t="str">
            <v>86.2.5</v>
          </cell>
          <cell r="E656" t="str">
            <v>Gas-oil</v>
          </cell>
        </row>
        <row r="657">
          <cell r="A657" t="str">
            <v>DNV-T I - 86.2.6</v>
          </cell>
          <cell r="B657" t="str">
            <v>86.2.6</v>
          </cell>
          <cell r="E657" t="str">
            <v>Chofer.</v>
          </cell>
        </row>
        <row r="658">
          <cell r="A658" t="str">
            <v>DNV-T I - 87</v>
          </cell>
          <cell r="B658">
            <v>87</v>
          </cell>
          <cell r="E658" t="str">
            <v>Hormigón Elaborado</v>
          </cell>
        </row>
        <row r="659">
          <cell r="A659" t="str">
            <v>DNV-T I - 88</v>
          </cell>
          <cell r="B659">
            <v>88</v>
          </cell>
          <cell r="E659" t="str">
            <v>Bolsas de plástico</v>
          </cell>
        </row>
        <row r="660">
          <cell r="A660" t="str">
            <v>DNV-T I - 89</v>
          </cell>
          <cell r="B660">
            <v>89</v>
          </cell>
          <cell r="E660" t="str">
            <v>Suelo seleccionado</v>
          </cell>
        </row>
        <row r="661">
          <cell r="A661" t="str">
            <v>DNV-T I - 90</v>
          </cell>
          <cell r="B661">
            <v>90</v>
          </cell>
          <cell r="E661" t="str">
            <v>Lámina reflectiva p/señalamiento</v>
          </cell>
        </row>
        <row r="662">
          <cell r="A662" t="str">
            <v>DNV-T I - 91</v>
          </cell>
          <cell r="B662">
            <v>91</v>
          </cell>
          <cell r="E662" t="str">
            <v>Pintura látex para exterior</v>
          </cell>
        </row>
        <row r="663">
          <cell r="A663" t="str">
            <v>DNV-T I - 92</v>
          </cell>
          <cell r="B663">
            <v>92</v>
          </cell>
          <cell r="E663" t="str">
            <v>Puntas para fresado</v>
          </cell>
        </row>
        <row r="664">
          <cell r="A664" t="str">
            <v>DNV-T I - 93</v>
          </cell>
          <cell r="B664">
            <v>93</v>
          </cell>
          <cell r="E664" t="str">
            <v>Provisón de agua</v>
          </cell>
        </row>
        <row r="665">
          <cell r="A665" t="str">
            <v>DNV-T I - 94</v>
          </cell>
          <cell r="B665">
            <v>94</v>
          </cell>
          <cell r="E665" t="str">
            <v>Cloruro de sodio (Sal)</v>
          </cell>
        </row>
        <row r="666">
          <cell r="A666" t="str">
            <v>DNV-T I - 95</v>
          </cell>
          <cell r="B666">
            <v>95</v>
          </cell>
          <cell r="E666" t="str">
            <v>Herramientas menores</v>
          </cell>
        </row>
        <row r="667">
          <cell r="A667" t="str">
            <v>DNV-T I - 96</v>
          </cell>
          <cell r="B667">
            <v>96</v>
          </cell>
          <cell r="E667" t="str">
            <v>Mano de obra - p/Var. Referencia</v>
          </cell>
        </row>
        <row r="668">
          <cell r="A668" t="str">
            <v>DNV-T I - 97</v>
          </cell>
          <cell r="B668">
            <v>97</v>
          </cell>
          <cell r="E668" t="str">
            <v>Gas Oil p/Var. Referencia</v>
          </cell>
        </row>
        <row r="669">
          <cell r="A669" t="str">
            <v>DNV-T I - 98</v>
          </cell>
          <cell r="B669">
            <v>98</v>
          </cell>
          <cell r="E669" t="str">
            <v>Aceite lubricante p/Var. Referencia</v>
          </cell>
        </row>
        <row r="670">
          <cell r="A670" t="str">
            <v>DNV-T I - 99</v>
          </cell>
          <cell r="B670">
            <v>99</v>
          </cell>
          <cell r="E670" t="str">
            <v>Mano de Obra - Oficial Especializado</v>
          </cell>
        </row>
        <row r="671">
          <cell r="A671" t="str">
            <v>DNV-T I - 100</v>
          </cell>
          <cell r="B671">
            <v>100</v>
          </cell>
          <cell r="E671" t="str">
            <v xml:space="preserve">Mano de Obra - Oficial </v>
          </cell>
        </row>
        <row r="672">
          <cell r="A672" t="str">
            <v>DNV-T I - 101</v>
          </cell>
          <cell r="B672">
            <v>101</v>
          </cell>
          <cell r="E672" t="str">
            <v>Mano de Obra - Medio Oficial</v>
          </cell>
        </row>
        <row r="673">
          <cell r="A673" t="str">
            <v>DNV-T I - 102</v>
          </cell>
          <cell r="B673">
            <v>102</v>
          </cell>
          <cell r="E673" t="str">
            <v>Mano de Obra - Ayudante</v>
          </cell>
        </row>
        <row r="674">
          <cell r="A674" t="str">
            <v>DNV-T I - 103</v>
          </cell>
          <cell r="B674">
            <v>103</v>
          </cell>
          <cell r="E674" t="str">
            <v>Mano de Obra - Arquitectura p/Var. Referencia</v>
          </cell>
        </row>
        <row r="675">
          <cell r="A675" t="str">
            <v>DNV-T I - 104</v>
          </cell>
          <cell r="B675">
            <v>104</v>
          </cell>
          <cell r="E675" t="str">
            <v>GAS OIL TOTAL PROMEDIO PAIS S/IVA - ACA</v>
          </cell>
        </row>
        <row r="676">
          <cell r="A676" t="str">
            <v>DNV-T I - 105</v>
          </cell>
          <cell r="B676">
            <v>105</v>
          </cell>
          <cell r="E676" t="str">
            <v>Costo Financiero (Mensual)</v>
          </cell>
        </row>
        <row r="678">
          <cell r="A678">
            <v>0</v>
          </cell>
          <cell r="B678" t="str">
            <v>T R A N S P O R T E S    C A R R E T E R O S  -   C A M I O N    S O L O</v>
          </cell>
          <cell r="C678">
            <v>0</v>
          </cell>
          <cell r="D678">
            <v>0</v>
          </cell>
          <cell r="E678">
            <v>0</v>
          </cell>
        </row>
        <row r="679">
          <cell r="A679" t="str">
            <v>DNV-TRC - 1</v>
          </cell>
          <cell r="E679">
            <v>1</v>
          </cell>
        </row>
        <row r="680">
          <cell r="A680" t="str">
            <v>DNV-TRC - 1,5</v>
          </cell>
          <cell r="E680">
            <v>1.5</v>
          </cell>
        </row>
        <row r="681">
          <cell r="A681" t="str">
            <v>DNV-TRC - 2</v>
          </cell>
          <cell r="E681">
            <v>2</v>
          </cell>
        </row>
        <row r="682">
          <cell r="A682" t="str">
            <v>DNV-TRC - 2,5</v>
          </cell>
          <cell r="E682">
            <v>2.5</v>
          </cell>
        </row>
        <row r="683">
          <cell r="A683" t="str">
            <v>DNV-TRC - 3</v>
          </cell>
          <cell r="E683">
            <v>3</v>
          </cell>
        </row>
        <row r="684">
          <cell r="A684" t="str">
            <v>DNV-TRC - 3,5</v>
          </cell>
          <cell r="E684">
            <v>3.5</v>
          </cell>
        </row>
        <row r="685">
          <cell r="A685" t="str">
            <v>DNV-TRC - 4</v>
          </cell>
          <cell r="E685">
            <v>4</v>
          </cell>
        </row>
        <row r="686">
          <cell r="A686" t="str">
            <v>DNV-TRC - 4,5</v>
          </cell>
          <cell r="E686">
            <v>4.5</v>
          </cell>
        </row>
        <row r="687">
          <cell r="A687" t="str">
            <v>DNV-TRC - 5</v>
          </cell>
          <cell r="E687">
            <v>5</v>
          </cell>
        </row>
        <row r="688">
          <cell r="A688" t="str">
            <v>DNV-TRC - 6</v>
          </cell>
          <cell r="E688">
            <v>6</v>
          </cell>
        </row>
        <row r="689">
          <cell r="A689" t="str">
            <v>DNV-TRC - 7</v>
          </cell>
          <cell r="E689">
            <v>7</v>
          </cell>
        </row>
        <row r="690">
          <cell r="A690" t="str">
            <v>DNV-TRC - 8</v>
          </cell>
          <cell r="E690">
            <v>8</v>
          </cell>
        </row>
        <row r="691">
          <cell r="A691" t="str">
            <v>DNV-TRC - 9</v>
          </cell>
          <cell r="E691">
            <v>9</v>
          </cell>
        </row>
        <row r="692">
          <cell r="A692" t="str">
            <v>DNV-TRC - 10</v>
          </cell>
          <cell r="E692">
            <v>10</v>
          </cell>
        </row>
        <row r="693">
          <cell r="A693" t="str">
            <v>DNV-TRC - 12</v>
          </cell>
          <cell r="E693">
            <v>12</v>
          </cell>
        </row>
        <row r="694">
          <cell r="A694" t="str">
            <v>DNV-TRC - 15</v>
          </cell>
          <cell r="E694">
            <v>15</v>
          </cell>
        </row>
        <row r="695">
          <cell r="A695" t="str">
            <v>DNV-TRC - 17</v>
          </cell>
          <cell r="E695">
            <v>17</v>
          </cell>
        </row>
        <row r="696">
          <cell r="A696" t="str">
            <v>DNV-TRC - 19</v>
          </cell>
          <cell r="E696">
            <v>19</v>
          </cell>
        </row>
        <row r="697">
          <cell r="A697" t="str">
            <v>DNV-TRC - 20</v>
          </cell>
          <cell r="E697">
            <v>20</v>
          </cell>
        </row>
        <row r="698">
          <cell r="A698" t="str">
            <v>DNV-TRC - 25</v>
          </cell>
          <cell r="E698">
            <v>25</v>
          </cell>
        </row>
        <row r="699">
          <cell r="A699" t="str">
            <v>DNV-TRC - 30</v>
          </cell>
          <cell r="E699">
            <v>30</v>
          </cell>
        </row>
        <row r="700">
          <cell r="A700" t="str">
            <v>DNV-TRC - 35</v>
          </cell>
          <cell r="E700">
            <v>35</v>
          </cell>
        </row>
        <row r="701">
          <cell r="A701" t="str">
            <v>DNV-TRC - 40</v>
          </cell>
          <cell r="E701">
            <v>40</v>
          </cell>
        </row>
        <row r="702">
          <cell r="A702" t="str">
            <v>DNV-TRC - 45</v>
          </cell>
          <cell r="E702">
            <v>45</v>
          </cell>
        </row>
        <row r="703">
          <cell r="A703" t="str">
            <v>DNV-TRC - 50</v>
          </cell>
          <cell r="E703">
            <v>50</v>
          </cell>
        </row>
        <row r="704">
          <cell r="A704" t="str">
            <v>DNV-TRC - 55</v>
          </cell>
          <cell r="E704">
            <v>55</v>
          </cell>
        </row>
        <row r="705">
          <cell r="A705" t="str">
            <v>DNV-TRC - 60</v>
          </cell>
          <cell r="E705">
            <v>60</v>
          </cell>
        </row>
        <row r="706">
          <cell r="A706" t="str">
            <v>DNV-TRC - 65</v>
          </cell>
          <cell r="E706">
            <v>65</v>
          </cell>
        </row>
        <row r="707">
          <cell r="A707" t="str">
            <v>DNV-TRC - 70</v>
          </cell>
          <cell r="E707">
            <v>70</v>
          </cell>
        </row>
        <row r="708">
          <cell r="A708" t="str">
            <v>DNV-TRC - 75</v>
          </cell>
          <cell r="E708">
            <v>75</v>
          </cell>
        </row>
        <row r="709">
          <cell r="A709" t="str">
            <v>DNV-TRC - 80</v>
          </cell>
          <cell r="E709">
            <v>80</v>
          </cell>
        </row>
        <row r="710">
          <cell r="A710" t="str">
            <v>DNV-TRC - 85</v>
          </cell>
          <cell r="E710">
            <v>85</v>
          </cell>
        </row>
        <row r="711">
          <cell r="A711" t="str">
            <v>DNV-TRC - 90</v>
          </cell>
          <cell r="E711">
            <v>90</v>
          </cell>
        </row>
        <row r="712">
          <cell r="A712" t="str">
            <v>DNV-TRC - 95</v>
          </cell>
          <cell r="E712">
            <v>95</v>
          </cell>
        </row>
        <row r="713">
          <cell r="A713" t="str">
            <v>DNV-TRC - 100</v>
          </cell>
          <cell r="E713">
            <v>100</v>
          </cell>
        </row>
        <row r="714">
          <cell r="A714">
            <v>0</v>
          </cell>
          <cell r="E714">
            <v>0</v>
          </cell>
        </row>
        <row r="716">
          <cell r="A716">
            <v>0</v>
          </cell>
          <cell r="B716" t="str">
            <v>T R A N S P O R T E S    C A R R E T E R O S  -   C A M I O N    C O N    A C O P L A D O</v>
          </cell>
          <cell r="C716">
            <v>0</v>
          </cell>
          <cell r="D716">
            <v>0</v>
          </cell>
          <cell r="E716">
            <v>0</v>
          </cell>
        </row>
        <row r="717">
          <cell r="A717" t="str">
            <v>DNV-TRCA - 55</v>
          </cell>
          <cell r="E717">
            <v>55</v>
          </cell>
        </row>
        <row r="718">
          <cell r="A718" t="str">
            <v>DNV-TRCA - 60</v>
          </cell>
          <cell r="E718">
            <v>60</v>
          </cell>
        </row>
        <row r="719">
          <cell r="A719" t="str">
            <v>DNV-TRCA - 65</v>
          </cell>
          <cell r="E719">
            <v>65</v>
          </cell>
        </row>
        <row r="720">
          <cell r="A720" t="str">
            <v>DNV-TRCA - 70</v>
          </cell>
          <cell r="E720">
            <v>70</v>
          </cell>
        </row>
        <row r="721">
          <cell r="A721" t="str">
            <v>DNV-TRCA - 75</v>
          </cell>
          <cell r="E721">
            <v>75</v>
          </cell>
        </row>
        <row r="722">
          <cell r="A722" t="str">
            <v>DNV-TRCA - 80</v>
          </cell>
          <cell r="E722">
            <v>80</v>
          </cell>
        </row>
        <row r="723">
          <cell r="A723" t="str">
            <v>DNV-TRCA - 85</v>
          </cell>
          <cell r="E723">
            <v>85</v>
          </cell>
        </row>
        <row r="724">
          <cell r="A724" t="str">
            <v>DNV-TRCA - 90</v>
          </cell>
          <cell r="E724">
            <v>90</v>
          </cell>
        </row>
        <row r="725">
          <cell r="A725" t="str">
            <v>DNV-TRCA - 95</v>
          </cell>
          <cell r="E725">
            <v>95</v>
          </cell>
        </row>
        <row r="726">
          <cell r="A726" t="str">
            <v>DNV-TRCA - 100</v>
          </cell>
          <cell r="E726">
            <v>100</v>
          </cell>
        </row>
        <row r="727">
          <cell r="A727" t="str">
            <v>DNV-TRCA - 105</v>
          </cell>
          <cell r="E727">
            <v>105</v>
          </cell>
        </row>
        <row r="728">
          <cell r="A728" t="str">
            <v>DNV-TRCA - 110</v>
          </cell>
          <cell r="E728">
            <v>110</v>
          </cell>
        </row>
        <row r="729">
          <cell r="A729" t="str">
            <v>DNV-TRCA - 120</v>
          </cell>
          <cell r="E729">
            <v>120</v>
          </cell>
        </row>
        <row r="730">
          <cell r="A730" t="str">
            <v>DNV-TRCA - 130</v>
          </cell>
          <cell r="E730">
            <v>130</v>
          </cell>
        </row>
        <row r="731">
          <cell r="A731" t="str">
            <v>DNV-TRCA - 140</v>
          </cell>
          <cell r="E731">
            <v>140</v>
          </cell>
        </row>
        <row r="732">
          <cell r="A732" t="str">
            <v>DNV-TRCA - 150</v>
          </cell>
          <cell r="E732">
            <v>150</v>
          </cell>
        </row>
        <row r="733">
          <cell r="A733" t="str">
            <v>DNV-TRCA - 160</v>
          </cell>
          <cell r="E733">
            <v>160</v>
          </cell>
        </row>
        <row r="734">
          <cell r="A734" t="str">
            <v>DNV-TRCA - 170</v>
          </cell>
          <cell r="E734">
            <v>170</v>
          </cell>
        </row>
        <row r="735">
          <cell r="A735" t="str">
            <v>DNV-TRCA - 180</v>
          </cell>
          <cell r="E735">
            <v>180</v>
          </cell>
        </row>
        <row r="736">
          <cell r="A736" t="str">
            <v>DNV-TRCA - 200</v>
          </cell>
          <cell r="E736">
            <v>200</v>
          </cell>
        </row>
        <row r="737">
          <cell r="A737" t="str">
            <v>DNV-TRCA - 225</v>
          </cell>
          <cell r="E737">
            <v>225</v>
          </cell>
        </row>
        <row r="738">
          <cell r="A738" t="str">
            <v>DNV-TRCA - 250</v>
          </cell>
          <cell r="E738">
            <v>250</v>
          </cell>
        </row>
        <row r="739">
          <cell r="A739" t="str">
            <v>DNV-TRCA - 275</v>
          </cell>
          <cell r="E739">
            <v>275</v>
          </cell>
        </row>
        <row r="740">
          <cell r="A740" t="str">
            <v>DNV-TRCA - 300</v>
          </cell>
          <cell r="E740">
            <v>300</v>
          </cell>
        </row>
        <row r="741">
          <cell r="A741" t="str">
            <v>DNV-TRCA - 325</v>
          </cell>
          <cell r="E741">
            <v>325</v>
          </cell>
        </row>
        <row r="742">
          <cell r="A742" t="str">
            <v>DNV-TRCA - 350</v>
          </cell>
          <cell r="E742">
            <v>350</v>
          </cell>
        </row>
        <row r="743">
          <cell r="A743" t="str">
            <v>DNV-TRCA - 375</v>
          </cell>
          <cell r="E743">
            <v>375</v>
          </cell>
        </row>
        <row r="744">
          <cell r="A744" t="str">
            <v>DNV-TRCA - 400</v>
          </cell>
          <cell r="E744">
            <v>400</v>
          </cell>
        </row>
        <row r="745">
          <cell r="A745" t="str">
            <v>DNV-TRCA - 425</v>
          </cell>
          <cell r="E745">
            <v>425</v>
          </cell>
        </row>
        <row r="746">
          <cell r="A746" t="str">
            <v>DNV-TRCA - 450</v>
          </cell>
          <cell r="E746">
            <v>450</v>
          </cell>
        </row>
        <row r="747">
          <cell r="A747" t="str">
            <v>DNV-TRCA - 475</v>
          </cell>
          <cell r="E747">
            <v>475</v>
          </cell>
        </row>
        <row r="748">
          <cell r="A748" t="str">
            <v>DNV-TRCA - 500</v>
          </cell>
          <cell r="E748">
            <v>500</v>
          </cell>
        </row>
        <row r="749">
          <cell r="A749" t="str">
            <v>DNV-TRCA - 600</v>
          </cell>
          <cell r="E749">
            <v>600</v>
          </cell>
        </row>
        <row r="750">
          <cell r="A750" t="str">
            <v>DNV-TRCA - 800</v>
          </cell>
          <cell r="E750">
            <v>800</v>
          </cell>
        </row>
        <row r="751">
          <cell r="A751" t="str">
            <v>DNV-TRCA - 1000</v>
          </cell>
          <cell r="E751">
            <v>1000</v>
          </cell>
        </row>
        <row r="756">
          <cell r="A756">
            <v>0</v>
          </cell>
          <cell r="B756" t="str">
            <v xml:space="preserve">INSTITUTO DE INVESTIGACIONES ECONÓMICAS Y ESTADÍSTICAS SJ </v>
          </cell>
        </row>
        <row r="758">
          <cell r="B758" t="str">
            <v>Código</v>
          </cell>
          <cell r="C758" t="str">
            <v>Producto</v>
          </cell>
        </row>
        <row r="759">
          <cell r="A759" t="str">
            <v>IIEE-SJ - 1</v>
          </cell>
          <cell r="B759">
            <v>1</v>
          </cell>
          <cell r="E759" t="str">
            <v>Mano de Obra</v>
          </cell>
        </row>
        <row r="760">
          <cell r="A760" t="str">
            <v>IIEE-SJ - 101000</v>
          </cell>
          <cell r="B760">
            <v>101000</v>
          </cell>
          <cell r="E760" t="str">
            <v>Oficial Especializado</v>
          </cell>
        </row>
        <row r="761">
          <cell r="A761" t="str">
            <v>IIEE-SJ - 102000</v>
          </cell>
          <cell r="B761">
            <v>102000</v>
          </cell>
          <cell r="E761" t="str">
            <v xml:space="preserve">Oficial </v>
          </cell>
        </row>
        <row r="762">
          <cell r="A762" t="str">
            <v>IIEE-SJ - 103000</v>
          </cell>
          <cell r="B762">
            <v>103000</v>
          </cell>
          <cell r="E762" t="str">
            <v>Ayudante</v>
          </cell>
        </row>
        <row r="763">
          <cell r="A763">
            <v>0</v>
          </cell>
        </row>
        <row r="764">
          <cell r="A764" t="str">
            <v>IIEE-SJ - 2</v>
          </cell>
          <cell r="B764">
            <v>2</v>
          </cell>
          <cell r="E764" t="str">
            <v>Materiales</v>
          </cell>
        </row>
        <row r="765">
          <cell r="A765">
            <v>0</v>
          </cell>
        </row>
        <row r="766">
          <cell r="A766" t="str">
            <v>IIEE-SJ - 201</v>
          </cell>
          <cell r="B766">
            <v>201</v>
          </cell>
          <cell r="E766" t="str">
            <v>Madera</v>
          </cell>
        </row>
        <row r="767">
          <cell r="A767" t="str">
            <v>IIEE-SJ - 201001</v>
          </cell>
          <cell r="B767">
            <v>201001</v>
          </cell>
          <cell r="E767" t="str">
            <v>Terciado Fenólico e= 18mm.  Mts. 1,22x 2,44</v>
          </cell>
        </row>
        <row r="768">
          <cell r="A768" t="str">
            <v>IIEE-SJ - 201002</v>
          </cell>
          <cell r="B768">
            <v>201002</v>
          </cell>
          <cell r="E768" t="str">
            <v>Alamo Tirante 3" X 3" x mt 2,25</v>
          </cell>
        </row>
        <row r="769">
          <cell r="A769" t="str">
            <v>IIEE-SJ - 201003</v>
          </cell>
          <cell r="B769">
            <v>201003</v>
          </cell>
          <cell r="E769" t="str">
            <v>Puntales de Alamo de 8,5 cm x 2,5 m.</v>
          </cell>
        </row>
        <row r="770">
          <cell r="A770">
            <v>0</v>
          </cell>
          <cell r="B770">
            <v>0</v>
          </cell>
          <cell r="D770">
            <v>0</v>
          </cell>
        </row>
        <row r="771">
          <cell r="A771">
            <v>0</v>
          </cell>
        </row>
        <row r="772">
          <cell r="A772" t="str">
            <v>IIEE-SJ - 202</v>
          </cell>
          <cell r="B772">
            <v>202</v>
          </cell>
          <cell r="E772" t="str">
            <v>Hierros</v>
          </cell>
        </row>
        <row r="773">
          <cell r="A773" t="str">
            <v>IIEE-SJ - 202001</v>
          </cell>
          <cell r="B773">
            <v>202001</v>
          </cell>
          <cell r="E773" t="str">
            <v>Hierro Torcionado  8mm. "Acindar" x 12 mts</v>
          </cell>
        </row>
        <row r="774">
          <cell r="A774" t="str">
            <v>IIEE-SJ - 202002</v>
          </cell>
          <cell r="B774">
            <v>202002</v>
          </cell>
          <cell r="E774" t="str">
            <v>Clavos Punta Paris 2"</v>
          </cell>
        </row>
        <row r="775">
          <cell r="A775" t="str">
            <v>IIEE-SJ - 202003</v>
          </cell>
          <cell r="B775">
            <v>202003</v>
          </cell>
          <cell r="E775" t="str">
            <v>Alambre Nº 17</v>
          </cell>
        </row>
        <row r="776">
          <cell r="A776">
            <v>0</v>
          </cell>
          <cell r="B776">
            <v>0</v>
          </cell>
          <cell r="D776">
            <v>0</v>
          </cell>
        </row>
        <row r="777">
          <cell r="A777">
            <v>0</v>
          </cell>
        </row>
        <row r="778">
          <cell r="A778" t="str">
            <v>IIEE-SJ - 203</v>
          </cell>
          <cell r="B778">
            <v>203</v>
          </cell>
          <cell r="E778" t="str">
            <v>Áridos</v>
          </cell>
        </row>
        <row r="779">
          <cell r="A779" t="str">
            <v>IIEE-SJ - 203001</v>
          </cell>
          <cell r="B779">
            <v>203001</v>
          </cell>
          <cell r="E779" t="str">
            <v>Arena clasificada lavada</v>
          </cell>
        </row>
        <row r="780">
          <cell r="A780" t="str">
            <v>IIEE-SJ - 203002</v>
          </cell>
          <cell r="B780">
            <v>203002</v>
          </cell>
          <cell r="E780" t="str">
            <v>Canto rodado clasificado</v>
          </cell>
        </row>
        <row r="781">
          <cell r="A781">
            <v>0</v>
          </cell>
        </row>
        <row r="782">
          <cell r="A782" t="str">
            <v>IIEE-SJ - 204</v>
          </cell>
          <cell r="B782">
            <v>204</v>
          </cell>
          <cell r="E782" t="str">
            <v>Aglomerantes</v>
          </cell>
        </row>
        <row r="783">
          <cell r="A783" t="str">
            <v>IIEE-SJ - 204001</v>
          </cell>
          <cell r="B783">
            <v>204001</v>
          </cell>
          <cell r="E783" t="str">
            <v>Cemento aprobado con envase x 50 Kg. " Loma Negra"</v>
          </cell>
        </row>
        <row r="784">
          <cell r="A784" t="str">
            <v>IIEE-SJ - 204002</v>
          </cell>
          <cell r="B784">
            <v>204002</v>
          </cell>
          <cell r="E784" t="str">
            <v>Calcemit c/env x 30 Kg.</v>
          </cell>
        </row>
        <row r="785">
          <cell r="A785" t="str">
            <v>IIEE-SJ - 204003</v>
          </cell>
          <cell r="B785">
            <v>204003</v>
          </cell>
          <cell r="E785" t="str">
            <v>Cemento blanco bolsa de 42 Kg. "Pingüino"</v>
          </cell>
        </row>
        <row r="786">
          <cell r="A786">
            <v>0</v>
          </cell>
          <cell r="B786">
            <v>0</v>
          </cell>
          <cell r="D786">
            <v>0</v>
          </cell>
        </row>
        <row r="787">
          <cell r="A787">
            <v>0</v>
          </cell>
          <cell r="B787">
            <v>0</v>
          </cell>
          <cell r="D787">
            <v>0</v>
          </cell>
        </row>
        <row r="788">
          <cell r="A788">
            <v>0</v>
          </cell>
        </row>
        <row r="789">
          <cell r="A789" t="str">
            <v>IIEE-SJ - 205</v>
          </cell>
          <cell r="B789">
            <v>205</v>
          </cell>
          <cell r="E789" t="str">
            <v>Ladrillos y Viguetas</v>
          </cell>
        </row>
        <row r="790">
          <cell r="A790" t="str">
            <v>IIEE-SJ - 205001</v>
          </cell>
          <cell r="B790">
            <v>205001</v>
          </cell>
          <cell r="E790" t="str">
            <v>Ladrillos comunes</v>
          </cell>
        </row>
        <row r="791">
          <cell r="A791" t="str">
            <v>IIEE-SJ - 205002</v>
          </cell>
          <cell r="B791">
            <v>205002</v>
          </cell>
          <cell r="E791" t="str">
            <v>Ladrillón de 1°</v>
          </cell>
        </row>
        <row r="792">
          <cell r="A792">
            <v>0</v>
          </cell>
          <cell r="B792">
            <v>0</v>
          </cell>
          <cell r="D792">
            <v>0</v>
          </cell>
        </row>
        <row r="793">
          <cell r="A793">
            <v>0</v>
          </cell>
          <cell r="B793">
            <v>0</v>
          </cell>
          <cell r="D793">
            <v>0</v>
          </cell>
        </row>
        <row r="794">
          <cell r="A794">
            <v>0</v>
          </cell>
          <cell r="B794">
            <v>0</v>
          </cell>
          <cell r="D794">
            <v>0</v>
          </cell>
        </row>
        <row r="795">
          <cell r="A795">
            <v>0</v>
          </cell>
        </row>
        <row r="796">
          <cell r="A796" t="str">
            <v>IIEE-SJ - 206</v>
          </cell>
          <cell r="B796">
            <v>206</v>
          </cell>
          <cell r="E796" t="str">
            <v>Aislantes</v>
          </cell>
        </row>
        <row r="797">
          <cell r="A797" t="str">
            <v>IIEE-SJ - 206001</v>
          </cell>
          <cell r="B797">
            <v>206001</v>
          </cell>
          <cell r="E797" t="str">
            <v>Emulsión asfáltica envase x 18 lts. (RicAsfalt )</v>
          </cell>
        </row>
        <row r="798">
          <cell r="A798" t="str">
            <v>IIEE-SJ - 206002</v>
          </cell>
          <cell r="B798">
            <v>206002</v>
          </cell>
          <cell r="E798" t="str">
            <v>Poliestireno expandido e = 1 cm.</v>
          </cell>
        </row>
        <row r="799">
          <cell r="A799">
            <v>0</v>
          </cell>
          <cell r="B799">
            <v>0</v>
          </cell>
          <cell r="D799">
            <v>0</v>
          </cell>
        </row>
        <row r="800">
          <cell r="A800">
            <v>0</v>
          </cell>
          <cell r="B800">
            <v>0</v>
          </cell>
          <cell r="D800">
            <v>0</v>
          </cell>
        </row>
        <row r="801">
          <cell r="A801">
            <v>0</v>
          </cell>
        </row>
        <row r="802">
          <cell r="A802" t="str">
            <v>IIEE-SJ - 207</v>
          </cell>
          <cell r="B802">
            <v>207</v>
          </cell>
          <cell r="E802" t="str">
            <v>Pinturas y afines</v>
          </cell>
        </row>
        <row r="803">
          <cell r="A803" t="str">
            <v>IIEE-SJ - 207001</v>
          </cell>
          <cell r="B803">
            <v>207001</v>
          </cell>
          <cell r="E803" t="str">
            <v>Esmalte sintetico blanco x 4 lts tipo ALBA</v>
          </cell>
        </row>
        <row r="804">
          <cell r="A804">
            <v>0</v>
          </cell>
          <cell r="B804">
            <v>0</v>
          </cell>
          <cell r="D804">
            <v>0</v>
          </cell>
        </row>
        <row r="805">
          <cell r="A805">
            <v>0</v>
          </cell>
          <cell r="B805">
            <v>0</v>
          </cell>
          <cell r="D805">
            <v>0</v>
          </cell>
        </row>
        <row r="806">
          <cell r="A806">
            <v>0</v>
          </cell>
          <cell r="B806">
            <v>0</v>
          </cell>
          <cell r="D806">
            <v>0</v>
          </cell>
        </row>
        <row r="807">
          <cell r="A807">
            <v>0</v>
          </cell>
        </row>
        <row r="808">
          <cell r="A808" t="str">
            <v>IIEE-SJ - 208</v>
          </cell>
          <cell r="B808">
            <v>208</v>
          </cell>
          <cell r="E808" t="str">
            <v>Vidrios y otros</v>
          </cell>
        </row>
        <row r="809">
          <cell r="A809" t="str">
            <v>IIEE-SJ - 208001</v>
          </cell>
          <cell r="B809">
            <v>208001</v>
          </cell>
          <cell r="E809" t="str">
            <v>Vidrio transparente de 3mm  precio x m2.</v>
          </cell>
        </row>
        <row r="810">
          <cell r="A810">
            <v>0</v>
          </cell>
          <cell r="B810">
            <v>0</v>
          </cell>
          <cell r="D810">
            <v>0</v>
          </cell>
        </row>
        <row r="811">
          <cell r="A811">
            <v>0</v>
          </cell>
        </row>
        <row r="812">
          <cell r="A812" t="str">
            <v>IIEE-SJ - 209</v>
          </cell>
          <cell r="B812">
            <v>209</v>
          </cell>
          <cell r="E812" t="str">
            <v>Electricidad</v>
          </cell>
        </row>
        <row r="813">
          <cell r="A813" t="str">
            <v>IIEE-SJ - 209001</v>
          </cell>
          <cell r="B813">
            <v>209001</v>
          </cell>
          <cell r="E813" t="str">
            <v>Cable de Cobre aislado de 1,5mm tipo Pirelli</v>
          </cell>
        </row>
        <row r="814">
          <cell r="A814" t="str">
            <v>IIEE-SJ - 209002</v>
          </cell>
          <cell r="B814">
            <v>209002</v>
          </cell>
          <cell r="E814" t="str">
            <v>Caja de Acero rectangular MOP</v>
          </cell>
        </row>
        <row r="815">
          <cell r="A815" t="str">
            <v>IIEE-SJ - 209003</v>
          </cell>
          <cell r="B815">
            <v>209003</v>
          </cell>
          <cell r="E815" t="str">
            <v>Caño de Acero Semipesado 3/4"</v>
          </cell>
        </row>
        <row r="816">
          <cell r="A816" t="str">
            <v>IIEE-SJ - 209004</v>
          </cell>
          <cell r="B816">
            <v>209004</v>
          </cell>
          <cell r="E816" t="str">
            <v>Tomacorriente de Embutir c/tapa tipo "Exul"</v>
          </cell>
        </row>
        <row r="817">
          <cell r="A817">
            <v>0</v>
          </cell>
          <cell r="B817">
            <v>0</v>
          </cell>
          <cell r="D817">
            <v>0</v>
          </cell>
        </row>
        <row r="818">
          <cell r="A818">
            <v>0</v>
          </cell>
          <cell r="B818">
            <v>0</v>
          </cell>
          <cell r="D818">
            <v>0</v>
          </cell>
        </row>
        <row r="819">
          <cell r="A819">
            <v>0</v>
          </cell>
          <cell r="B819">
            <v>0</v>
          </cell>
          <cell r="D819">
            <v>0</v>
          </cell>
        </row>
        <row r="820">
          <cell r="A820">
            <v>0</v>
          </cell>
        </row>
        <row r="821">
          <cell r="A821" t="str">
            <v>IIEE-SJ - 210</v>
          </cell>
          <cell r="B821">
            <v>210</v>
          </cell>
          <cell r="E821" t="str">
            <v>Instalaciones Sanitarias y Gas</v>
          </cell>
        </row>
        <row r="822">
          <cell r="A822" t="str">
            <v>IIEE-SJ - 210001</v>
          </cell>
          <cell r="B822">
            <v>210001</v>
          </cell>
          <cell r="E822" t="str">
            <v>Caño Negro c/expoxi de 3/4"</v>
          </cell>
        </row>
        <row r="823">
          <cell r="A823" t="str">
            <v>IIEE-SJ - 210002</v>
          </cell>
          <cell r="B823">
            <v>210002</v>
          </cell>
          <cell r="E823" t="str">
            <v>Tubo de PVC 3,2mmdiam x 63mm x 4 mts</v>
          </cell>
        </row>
        <row r="824">
          <cell r="A824" t="str">
            <v>IIEE-SJ - 210003</v>
          </cell>
          <cell r="B824">
            <v>210003</v>
          </cell>
          <cell r="E824" t="str">
            <v>Deposito de Fº Cº embutir de 16 lts.</v>
          </cell>
        </row>
        <row r="825">
          <cell r="A825" t="str">
            <v>IIEE-SJ - 210004</v>
          </cell>
          <cell r="B825">
            <v>210004</v>
          </cell>
          <cell r="E825" t="str">
            <v>Llave de Bronce 3/4" Fv (paso)</v>
          </cell>
        </row>
        <row r="826">
          <cell r="A826" t="str">
            <v>IIEE-SJ - 210005</v>
          </cell>
          <cell r="B826">
            <v>210005</v>
          </cell>
          <cell r="E826" t="str">
            <v>Inodoro Pedestal  blanco FERRUM ANDINA</v>
          </cell>
        </row>
        <row r="827">
          <cell r="A827" t="str">
            <v>IIEE-SJ - 210006</v>
          </cell>
          <cell r="B827">
            <v>210006</v>
          </cell>
          <cell r="E827" t="str">
            <v>Tanque de Plastico para agua tricapa850lts. Aprobado.</v>
          </cell>
        </row>
        <row r="828">
          <cell r="A828" t="str">
            <v>IIEE-SJ - 210007</v>
          </cell>
          <cell r="B828">
            <v>210007</v>
          </cell>
          <cell r="E828" t="str">
            <v>Portarrollo blanco FERRUM  FIX</v>
          </cell>
        </row>
        <row r="829">
          <cell r="A829" t="str">
            <v>IIEE-SJ - 210008</v>
          </cell>
          <cell r="B829">
            <v>210008</v>
          </cell>
          <cell r="E829" t="str">
            <v>Llave de gas con roseta de 1/2"</v>
          </cell>
        </row>
        <row r="830">
          <cell r="A830">
            <v>0</v>
          </cell>
        </row>
        <row r="831">
          <cell r="A831" t="str">
            <v>IIEE-SJ - 211</v>
          </cell>
          <cell r="B831">
            <v>211</v>
          </cell>
          <cell r="E831" t="str">
            <v>Carpintería Metálica y Madera</v>
          </cell>
        </row>
        <row r="832">
          <cell r="A832" t="str">
            <v>IIEE-SJ - 211001</v>
          </cell>
          <cell r="B832">
            <v>211001</v>
          </cell>
          <cell r="E832" t="str">
            <v>Chapadur superpuerta 1,22x2,13</v>
          </cell>
        </row>
        <row r="833">
          <cell r="A833" t="str">
            <v>IIEE-SJ - 211002</v>
          </cell>
          <cell r="B833">
            <v>211002</v>
          </cell>
          <cell r="E833" t="str">
            <v xml:space="preserve">Alamo Tabla 1" X 4" </v>
          </cell>
        </row>
        <row r="834">
          <cell r="A834" t="str">
            <v>IIEE-SJ - 211003</v>
          </cell>
          <cell r="B834">
            <v>211003</v>
          </cell>
          <cell r="E834" t="str">
            <v>Chapa de Hierro Nº 18 medidas (1,22x2,44)</v>
          </cell>
        </row>
        <row r="835">
          <cell r="A835" t="str">
            <v>IIEE-SJ - 211004</v>
          </cell>
          <cell r="B835">
            <v>211004</v>
          </cell>
          <cell r="E835" t="str">
            <v>Pomela de Hierro re. 140x170</v>
          </cell>
        </row>
        <row r="836">
          <cell r="A836" t="str">
            <v>IIEE-SJ - 211005</v>
          </cell>
          <cell r="B836">
            <v>211005</v>
          </cell>
          <cell r="E836" t="str">
            <v>Cerradura tipo kallay nº 4006</v>
          </cell>
        </row>
        <row r="837">
          <cell r="A837">
            <v>0</v>
          </cell>
          <cell r="B837">
            <v>0</v>
          </cell>
          <cell r="D837">
            <v>0</v>
          </cell>
        </row>
        <row r="838">
          <cell r="A838">
            <v>0</v>
          </cell>
          <cell r="B838">
            <v>0</v>
          </cell>
          <cell r="D838">
            <v>0</v>
          </cell>
        </row>
        <row r="839">
          <cell r="A839">
            <v>0</v>
          </cell>
          <cell r="B839">
            <v>0</v>
          </cell>
          <cell r="D839">
            <v>0</v>
          </cell>
        </row>
        <row r="840">
          <cell r="A840">
            <v>0</v>
          </cell>
          <cell r="B840">
            <v>0</v>
          </cell>
          <cell r="D840">
            <v>0</v>
          </cell>
        </row>
        <row r="841">
          <cell r="A841">
            <v>0</v>
          </cell>
        </row>
        <row r="842">
          <cell r="A842" t="str">
            <v>IIEE-SJ - 212</v>
          </cell>
          <cell r="B842">
            <v>212</v>
          </cell>
          <cell r="E842" t="str">
            <v>Combustibles</v>
          </cell>
        </row>
        <row r="843">
          <cell r="A843" t="str">
            <v>IIEE-SJ - 212001</v>
          </cell>
          <cell r="B843">
            <v>212001</v>
          </cell>
          <cell r="E843" t="str">
            <v>Gas Oil</v>
          </cell>
        </row>
        <row r="844">
          <cell r="A844" t="str">
            <v>IIEE-SJ - 212002</v>
          </cell>
          <cell r="B844">
            <v>212002</v>
          </cell>
          <cell r="E844" t="str">
            <v xml:space="preserve">Nafta Super </v>
          </cell>
        </row>
        <row r="845">
          <cell r="A845">
            <v>0</v>
          </cell>
          <cell r="B845">
            <v>0</v>
          </cell>
          <cell r="D845">
            <v>0</v>
          </cell>
        </row>
        <row r="846">
          <cell r="A846" t="str">
            <v>IIEE-SJ - 212004</v>
          </cell>
          <cell r="B846">
            <v>212004</v>
          </cell>
          <cell r="E846" t="str">
            <v>Aceite Diesel Movil extra 15/40</v>
          </cell>
        </row>
        <row r="847">
          <cell r="A847">
            <v>0</v>
          </cell>
        </row>
        <row r="848">
          <cell r="A848" t="str">
            <v>IIEE-SJ - 213</v>
          </cell>
          <cell r="B848">
            <v>213</v>
          </cell>
          <cell r="E848" t="str">
            <v>Piedras y Triturados</v>
          </cell>
        </row>
        <row r="849">
          <cell r="A849" t="str">
            <v>IIEE-SJ - 213001</v>
          </cell>
          <cell r="B849">
            <v>213001</v>
          </cell>
          <cell r="E849" t="str">
            <v>Piedra Nº 1</v>
          </cell>
        </row>
        <row r="850">
          <cell r="A850" t="str">
            <v>IIEE-SJ - 213002</v>
          </cell>
          <cell r="B850">
            <v>213002</v>
          </cell>
          <cell r="E850" t="str">
            <v>Piedra Nº 2</v>
          </cell>
        </row>
        <row r="851">
          <cell r="A851" t="str">
            <v>IIEE-SJ - 213003</v>
          </cell>
          <cell r="B851">
            <v>213003</v>
          </cell>
          <cell r="E851" t="str">
            <v>Piedra Nº 3</v>
          </cell>
        </row>
        <row r="852">
          <cell r="A852" t="str">
            <v>IIEE-SJ - 213004</v>
          </cell>
          <cell r="B852">
            <v>213004</v>
          </cell>
          <cell r="E852" t="str">
            <v>Arena para sellado</v>
          </cell>
        </row>
        <row r="853">
          <cell r="A853" t="str">
            <v>IIEE-SJ - 213005</v>
          </cell>
          <cell r="B853">
            <v>213005</v>
          </cell>
          <cell r="E853" t="str">
            <v>Triturado 8 mm</v>
          </cell>
        </row>
        <row r="854">
          <cell r="A854" t="str">
            <v>IIEE-SJ - 213006</v>
          </cell>
          <cell r="B854">
            <v>213006</v>
          </cell>
          <cell r="E854" t="str">
            <v>Triturado 20 mm</v>
          </cell>
        </row>
        <row r="855">
          <cell r="A855" t="str">
            <v>IIEE-SJ - 213007</v>
          </cell>
          <cell r="B855">
            <v>213007</v>
          </cell>
          <cell r="E855" t="str">
            <v>Materia Granular p/sub-base bajo 3"</v>
          </cell>
        </row>
        <row r="856">
          <cell r="A856" t="str">
            <v>IIEE-SJ - 213008</v>
          </cell>
          <cell r="B856">
            <v>213008</v>
          </cell>
          <cell r="E856" t="str">
            <v>Materia Granular p/base bajo 2"</v>
          </cell>
        </row>
        <row r="857">
          <cell r="A857">
            <v>0</v>
          </cell>
        </row>
        <row r="858">
          <cell r="A858" t="str">
            <v>IIEE-SJ - 214</v>
          </cell>
          <cell r="B858">
            <v>214</v>
          </cell>
          <cell r="E858" t="str">
            <v>Asfaltos</v>
          </cell>
        </row>
        <row r="859">
          <cell r="A859" t="str">
            <v>IIEE-SJ - 214001</v>
          </cell>
          <cell r="B859">
            <v>214001</v>
          </cell>
          <cell r="E859" t="str">
            <v>Cementi tipo 50/60</v>
          </cell>
        </row>
        <row r="860">
          <cell r="A860" t="str">
            <v>IIEE-SJ - 214002</v>
          </cell>
          <cell r="B860">
            <v>214002</v>
          </cell>
          <cell r="E860" t="str">
            <v>Asfaliq EM1</v>
          </cell>
        </row>
        <row r="861">
          <cell r="A861" t="str">
            <v>IIEE-SJ - 214003</v>
          </cell>
          <cell r="B861">
            <v>214003</v>
          </cell>
          <cell r="E861" t="str">
            <v>Asfaliq ER1</v>
          </cell>
        </row>
        <row r="862">
          <cell r="A862" t="str">
            <v>IIEE-SJ - 214004</v>
          </cell>
          <cell r="B862">
            <v>214004</v>
          </cell>
          <cell r="E862" t="str">
            <v>Emulsion EBCR</v>
          </cell>
        </row>
        <row r="863">
          <cell r="A863" t="str">
            <v>IIEE-SJ - 214005</v>
          </cell>
          <cell r="B863">
            <v>214005</v>
          </cell>
          <cell r="E863" t="str">
            <v>Bitalco 70/100</v>
          </cell>
        </row>
        <row r="864">
          <cell r="A864" t="str">
            <v>IIEE-SJ - 214006</v>
          </cell>
          <cell r="B864">
            <v>214006</v>
          </cell>
          <cell r="E864" t="str">
            <v>Mezcla 70/30</v>
          </cell>
        </row>
        <row r="865">
          <cell r="A865">
            <v>0</v>
          </cell>
        </row>
        <row r="866">
          <cell r="A866" t="str">
            <v>IIEE-SJ - 215</v>
          </cell>
          <cell r="B866">
            <v>215</v>
          </cell>
          <cell r="E866" t="str">
            <v>Defensas Viales de Seguridad</v>
          </cell>
        </row>
        <row r="867">
          <cell r="A867">
            <v>0</v>
          </cell>
          <cell r="B867">
            <v>0</v>
          </cell>
          <cell r="D867">
            <v>0</v>
          </cell>
        </row>
        <row r="868">
          <cell r="A868">
            <v>0</v>
          </cell>
          <cell r="B868">
            <v>0</v>
          </cell>
          <cell r="D868">
            <v>0</v>
          </cell>
        </row>
        <row r="869">
          <cell r="A869">
            <v>0</v>
          </cell>
          <cell r="B869">
            <v>0</v>
          </cell>
          <cell r="D869">
            <v>0</v>
          </cell>
        </row>
        <row r="870">
          <cell r="A870" t="str">
            <v>IIEE-SJ - 215004</v>
          </cell>
          <cell r="B870">
            <v>215004</v>
          </cell>
          <cell r="E870" t="str">
            <v>Postes metalicos pesados long. 1,50</v>
          </cell>
        </row>
        <row r="871">
          <cell r="A871" t="str">
            <v>IIEE-SJ - 215005</v>
          </cell>
          <cell r="B871">
            <v>215005</v>
          </cell>
          <cell r="E871" t="str">
            <v>Alas terminales comunes (0,73 m)</v>
          </cell>
        </row>
        <row r="872">
          <cell r="A872" t="str">
            <v>IIEE-SJ - 215006</v>
          </cell>
          <cell r="B872">
            <v>215006</v>
          </cell>
          <cell r="E872" t="str">
            <v>Caño Armco MP100 chapa ac. 2 mm Ondul. Y Galv.; 2mts. Diam.</v>
          </cell>
        </row>
        <row r="873">
          <cell r="A873">
            <v>0</v>
          </cell>
        </row>
        <row r="874">
          <cell r="A874" t="str">
            <v>IIEE-SJ - 216</v>
          </cell>
          <cell r="B874">
            <v>216</v>
          </cell>
          <cell r="E874" t="str">
            <v>Explosivos</v>
          </cell>
        </row>
        <row r="875">
          <cell r="A875" t="str">
            <v>IIEE-SJ - 216001</v>
          </cell>
          <cell r="B875">
            <v>216001</v>
          </cell>
          <cell r="E875" t="str">
            <v>Powergel 800 encartuchado Kg</v>
          </cell>
        </row>
        <row r="876">
          <cell r="A876" t="str">
            <v>IIEE-SJ - 216002</v>
          </cell>
          <cell r="B876">
            <v>216002</v>
          </cell>
          <cell r="E876" t="str">
            <v>Detonador Comun Nº 8  Kg.</v>
          </cell>
        </row>
        <row r="877">
          <cell r="A877" t="str">
            <v>IIEE-SJ - 216003</v>
          </cell>
          <cell r="B877">
            <v>216003</v>
          </cell>
          <cell r="E877" t="str">
            <v>Mecha Lenta Kg.</v>
          </cell>
        </row>
        <row r="878">
          <cell r="A878" t="str">
            <v>IIEE-SJ - 216004</v>
          </cell>
          <cell r="B878">
            <v>216004</v>
          </cell>
          <cell r="E878" t="str">
            <v>Detonador Noneles 1/15 seriados c/u</v>
          </cell>
        </row>
        <row r="879">
          <cell r="A879" t="str">
            <v>IIEE-SJ - 216005</v>
          </cell>
          <cell r="B879">
            <v>216005</v>
          </cell>
          <cell r="E879" t="str">
            <v>Cordon Detonante 5 Grs/mts. Kg.</v>
          </cell>
        </row>
        <row r="880">
          <cell r="A880">
            <v>0</v>
          </cell>
        </row>
        <row r="881">
          <cell r="A881" t="str">
            <v>IIEE-SJ - 217</v>
          </cell>
          <cell r="B881">
            <v>217</v>
          </cell>
          <cell r="E881" t="str">
            <v>Gaviones</v>
          </cell>
        </row>
        <row r="882">
          <cell r="A882" t="str">
            <v>IIEE-SJ - 217001</v>
          </cell>
          <cell r="B882">
            <v>217001</v>
          </cell>
          <cell r="E882" t="str">
            <v>Gav. Malla 6x8 alam.zinc 5% 3mm de ref. mt 1x1x1</v>
          </cell>
        </row>
        <row r="883">
          <cell r="A883" t="str">
            <v>IIEE-SJ - 217002</v>
          </cell>
          <cell r="B883">
            <v>217002</v>
          </cell>
          <cell r="E883" t="str">
            <v>Alambre galvanizado para gavion</v>
          </cell>
        </row>
        <row r="884">
          <cell r="A884">
            <v>0</v>
          </cell>
        </row>
        <row r="885">
          <cell r="A885" t="str">
            <v>IIEE-SJ - 218</v>
          </cell>
          <cell r="B885">
            <v>218</v>
          </cell>
          <cell r="E885" t="str">
            <v>Hormigón Elaborado</v>
          </cell>
        </row>
        <row r="886">
          <cell r="A886" t="str">
            <v>IIEE-SJ - 218001</v>
          </cell>
          <cell r="B886">
            <v>218001</v>
          </cell>
          <cell r="E886" t="str">
            <v>180 X M3      H-8</v>
          </cell>
        </row>
        <row r="887">
          <cell r="A887" t="str">
            <v>IIEE-SJ - 218002</v>
          </cell>
          <cell r="B887">
            <v>218002</v>
          </cell>
          <cell r="E887" t="str">
            <v>250 X M3      H-13</v>
          </cell>
        </row>
        <row r="888">
          <cell r="A888" t="str">
            <v>IIEE-SJ - 218003</v>
          </cell>
          <cell r="B888">
            <v>218003</v>
          </cell>
          <cell r="E888" t="str">
            <v>310 X M3      H-17</v>
          </cell>
        </row>
        <row r="889">
          <cell r="A889">
            <v>0</v>
          </cell>
        </row>
        <row r="890">
          <cell r="A890" t="str">
            <v>IIEE-SJ - 219</v>
          </cell>
          <cell r="B890">
            <v>219</v>
          </cell>
          <cell r="E890" t="str">
            <v>Cubiertas</v>
          </cell>
        </row>
        <row r="891">
          <cell r="A891" t="str">
            <v>IIEE-SJ - 219001</v>
          </cell>
          <cell r="B891">
            <v>219001</v>
          </cell>
          <cell r="E891" t="str">
            <v>CUBIERTA CON TACOS 1000 X 20 16 T.</v>
          </cell>
        </row>
        <row r="892">
          <cell r="A892" t="str">
            <v>IIEE-SJ - 219002</v>
          </cell>
          <cell r="B892">
            <v>219002</v>
          </cell>
          <cell r="E892" t="str">
            <v>CUBIERTAS SIN TACOS 1000 X 20 16T</v>
          </cell>
        </row>
        <row r="893">
          <cell r="A893" t="str">
            <v>IIEE-SJ - 219003</v>
          </cell>
          <cell r="B893">
            <v>219003</v>
          </cell>
          <cell r="E893" t="str">
            <v>CUBIERTA 1400 X 24 12 TELAS</v>
          </cell>
        </row>
        <row r="894">
          <cell r="A894" t="str">
            <v>IIEE-SJ - 219004</v>
          </cell>
          <cell r="B894">
            <v>219004</v>
          </cell>
          <cell r="E894" t="str">
            <v>CUBIERTA 23,5 X 25 20 T</v>
          </cell>
        </row>
        <row r="895">
          <cell r="A895" t="str">
            <v>IIEE-SJ - 219005</v>
          </cell>
          <cell r="B895">
            <v>219005</v>
          </cell>
          <cell r="E895" t="str">
            <v>CUBIERTA 26,5 X 25 20 T</v>
          </cell>
        </row>
        <row r="896">
          <cell r="A896">
            <v>0</v>
          </cell>
        </row>
        <row r="897">
          <cell r="A897" t="str">
            <v>IIEE-SJ - 220</v>
          </cell>
          <cell r="B897">
            <v>220</v>
          </cell>
          <cell r="E897" t="str">
            <v>Señalamientos</v>
          </cell>
        </row>
        <row r="898">
          <cell r="A898">
            <v>0</v>
          </cell>
          <cell r="B898">
            <v>0</v>
          </cell>
          <cell r="D898">
            <v>0</v>
          </cell>
        </row>
        <row r="899">
          <cell r="A899">
            <v>0</v>
          </cell>
          <cell r="B899">
            <v>0</v>
          </cell>
          <cell r="D899">
            <v>0</v>
          </cell>
        </row>
        <row r="900">
          <cell r="A900">
            <v>0</v>
          </cell>
          <cell r="B900">
            <v>0</v>
          </cell>
          <cell r="D900">
            <v>0</v>
          </cell>
        </row>
        <row r="901">
          <cell r="A901" t="str">
            <v>IIEE-SJ - 220004</v>
          </cell>
          <cell r="B901">
            <v>220004</v>
          </cell>
          <cell r="E901" t="str">
            <v>Pint/reflec p/demerc. Horiz. Temp.Amb.x 20 lts</v>
          </cell>
        </row>
        <row r="902">
          <cell r="A902" t="str">
            <v>IIEE-SJ - 220005</v>
          </cell>
          <cell r="B902">
            <v>220005</v>
          </cell>
          <cell r="E902" t="str">
            <v>Diluyente para demarcación x 20 lts</v>
          </cell>
        </row>
        <row r="903">
          <cell r="A903" t="str">
            <v>IIEE-SJ - 220006</v>
          </cell>
          <cell r="B903">
            <v>220006</v>
          </cell>
          <cell r="E903" t="str">
            <v>Pintura ligante imprimador x 20 lts</v>
          </cell>
        </row>
        <row r="904">
          <cell r="A904">
            <v>0</v>
          </cell>
        </row>
        <row r="905">
          <cell r="A905" t="str">
            <v>IIEE-SJ - 221</v>
          </cell>
          <cell r="B905">
            <v>221</v>
          </cell>
          <cell r="E905" t="str">
            <v>Ferretería</v>
          </cell>
        </row>
        <row r="906">
          <cell r="A906" t="str">
            <v>IIEE-SJ - 221001</v>
          </cell>
          <cell r="B906">
            <v>221001</v>
          </cell>
          <cell r="E906" t="str">
            <v>Caño PVC  k10 DE 1/2"</v>
          </cell>
        </row>
        <row r="907">
          <cell r="A907" t="str">
            <v>IIEE-SJ - 221002</v>
          </cell>
          <cell r="B907">
            <v>221002</v>
          </cell>
          <cell r="E907" t="str">
            <v>Acople Rapido 1/2"</v>
          </cell>
        </row>
        <row r="908">
          <cell r="A908" t="str">
            <v>IIEE-SJ - 221003</v>
          </cell>
          <cell r="B908">
            <v>221003</v>
          </cell>
          <cell r="E908" t="str">
            <v>Estaño en Barra al 33%</v>
          </cell>
        </row>
        <row r="909">
          <cell r="A909">
            <v>0</v>
          </cell>
          <cell r="B909">
            <v>0</v>
          </cell>
          <cell r="D909">
            <v>0</v>
          </cell>
        </row>
        <row r="910">
          <cell r="A910">
            <v>0</v>
          </cell>
          <cell r="B910">
            <v>0</v>
          </cell>
          <cell r="D910">
            <v>0</v>
          </cell>
        </row>
        <row r="911">
          <cell r="A911" t="str">
            <v>IIEE-SJ - 221006</v>
          </cell>
          <cell r="B911">
            <v>221006</v>
          </cell>
          <cell r="E911" t="str">
            <v>Caño Hormigon comprimido 0,40 mts.</v>
          </cell>
        </row>
        <row r="912">
          <cell r="A912">
            <v>0</v>
          </cell>
        </row>
        <row r="913">
          <cell r="A913" t="str">
            <v>IIEE-SJ - 222</v>
          </cell>
          <cell r="B913">
            <v>222</v>
          </cell>
          <cell r="E913" t="str">
            <v>Instalación agua y cloacas (OSSE)</v>
          </cell>
        </row>
        <row r="914">
          <cell r="A914" t="str">
            <v>IIEE-SJ - 222001</v>
          </cell>
          <cell r="B914">
            <v>222001</v>
          </cell>
          <cell r="E914" t="str">
            <v>Caño PVC R Diam. 75 mm</v>
          </cell>
        </row>
        <row r="915">
          <cell r="A915" t="str">
            <v>IIEE-SJ - 222002</v>
          </cell>
          <cell r="B915">
            <v>222002</v>
          </cell>
          <cell r="E915" t="str">
            <v>Caño PVC R Diam. 150 mm</v>
          </cell>
        </row>
        <row r="916">
          <cell r="A916" t="str">
            <v>IIEE-SJ - 222003</v>
          </cell>
          <cell r="B916">
            <v>222003</v>
          </cell>
          <cell r="E916" t="str">
            <v>Válv.esclusa sm de HºFº d/brida 75 mm *1</v>
          </cell>
        </row>
        <row r="917">
          <cell r="A917" t="str">
            <v>IIEE-SJ - 222004</v>
          </cell>
          <cell r="B917">
            <v>222004</v>
          </cell>
          <cell r="E917" t="str">
            <v>Válv.esclusa sm de HºFº d/brida 250 mm *1</v>
          </cell>
        </row>
        <row r="918">
          <cell r="A918" t="str">
            <v>IIEE-SJ - 222005</v>
          </cell>
          <cell r="B918">
            <v>222005</v>
          </cell>
          <cell r="E918" t="str">
            <v>Caño Polietileno al/dens MRS-80-K10- 20mm</v>
          </cell>
        </row>
        <row r="919">
          <cell r="A919" t="str">
            <v>IIEE-SJ - 222006</v>
          </cell>
          <cell r="B919">
            <v>222006</v>
          </cell>
          <cell r="E919" t="str">
            <v>Kits completo conexión domiciliaria</v>
          </cell>
        </row>
        <row r="920">
          <cell r="A920" t="str">
            <v>IIEE-SJ - 222007</v>
          </cell>
          <cell r="B920">
            <v>222007</v>
          </cell>
          <cell r="E920" t="str">
            <v>Caja para empotrar en vereda</v>
          </cell>
        </row>
        <row r="921">
          <cell r="A921" t="str">
            <v>IIEE-SJ - 222008</v>
          </cell>
          <cell r="B921">
            <v>222008</v>
          </cell>
          <cell r="E921" t="str">
            <v>Caño PVC 40mm diam, 3,2mm esp.</v>
          </cell>
        </row>
        <row r="922">
          <cell r="A922" t="str">
            <v>IIEE-SJ - 222009</v>
          </cell>
          <cell r="B922">
            <v>222009</v>
          </cell>
          <cell r="E922" t="str">
            <v>Caño PVC p/cloacas 160 mm diam. Reglam.</v>
          </cell>
        </row>
        <row r="923">
          <cell r="A923" t="str">
            <v>IIEE-SJ - 222010</v>
          </cell>
          <cell r="B923">
            <v>222010</v>
          </cell>
          <cell r="E923" t="str">
            <v>Caño PVC p/cloacas 315 mm diam. Reglam.</v>
          </cell>
        </row>
        <row r="924">
          <cell r="A924" t="str">
            <v>IIEE-SJ - 222011</v>
          </cell>
          <cell r="B924">
            <v>222011</v>
          </cell>
          <cell r="E924" t="str">
            <v>Marco y Tapa de HºFº pesado 600mm diam</v>
          </cell>
        </row>
        <row r="925">
          <cell r="A925" t="str">
            <v>IIEE-SJ - 222012</v>
          </cell>
          <cell r="B925">
            <v>222012</v>
          </cell>
          <cell r="E925" t="str">
            <v>Marco y Tapa de HºFº ductil art. Clase 400</v>
          </cell>
        </row>
        <row r="926">
          <cell r="A926" t="str">
            <v>IIEE-SJ - 222013</v>
          </cell>
          <cell r="B926">
            <v>222013</v>
          </cell>
          <cell r="E926" t="str">
            <v>Caño PVC Cloacas 110 mm</v>
          </cell>
        </row>
        <row r="927">
          <cell r="A927" t="str">
            <v>IIEE-SJ - 222014</v>
          </cell>
          <cell r="B927">
            <v>222014</v>
          </cell>
          <cell r="E927" t="str">
            <v>Ramal PVC Cloacas 160x110mm a 45º c/ag</v>
          </cell>
        </row>
        <row r="928">
          <cell r="A928" t="str">
            <v>IIEE-SJ - 222015</v>
          </cell>
          <cell r="B928">
            <v>222015</v>
          </cell>
          <cell r="E928" t="str">
            <v>Curva 110 mm diam. A 45º c/aro de goma</v>
          </cell>
        </row>
        <row r="929">
          <cell r="A929" t="str">
            <v>IIEE-SJ - 222016</v>
          </cell>
          <cell r="B929">
            <v>222016</v>
          </cell>
          <cell r="E929" t="str">
            <v>Valvula de Hº ductil tipo euro 20 db 75 mm*1</v>
          </cell>
        </row>
        <row r="930">
          <cell r="A930">
            <v>0</v>
          </cell>
        </row>
        <row r="931">
          <cell r="A931" t="str">
            <v>IIEE-SJ - 223</v>
          </cell>
          <cell r="B931">
            <v>223</v>
          </cell>
          <cell r="E931" t="str">
            <v>Electricidad externa (Energía San Juan)</v>
          </cell>
        </row>
        <row r="932">
          <cell r="A932" t="str">
            <v>IIEE-SJ - 223001</v>
          </cell>
          <cell r="B932">
            <v>223001</v>
          </cell>
          <cell r="E932" t="str">
            <v>Brazo Metalico s/ CN 77 con collar y bulones</v>
          </cell>
        </row>
        <row r="933">
          <cell r="A933" t="str">
            <v>IIEE-SJ - 223002</v>
          </cell>
          <cell r="B933">
            <v>223002</v>
          </cell>
          <cell r="E933" t="str">
            <v>Cable Cu  tipo talle 2x2x5 mm2</v>
          </cell>
        </row>
        <row r="934">
          <cell r="A934">
            <v>0</v>
          </cell>
          <cell r="B934">
            <v>0</v>
          </cell>
          <cell r="D934">
            <v>0</v>
          </cell>
        </row>
        <row r="935">
          <cell r="A935" t="str">
            <v>IIEE-SJ - 223004</v>
          </cell>
          <cell r="B935">
            <v>223004</v>
          </cell>
          <cell r="E935" t="str">
            <v>Morseto bimetalico deriv. 1360/1 B</v>
          </cell>
        </row>
        <row r="936">
          <cell r="A936" t="str">
            <v>IIEE-SJ - 223005</v>
          </cell>
          <cell r="B936">
            <v>223005</v>
          </cell>
          <cell r="E936" t="str">
            <v>Artefacto Meriza 66</v>
          </cell>
        </row>
        <row r="937">
          <cell r="A937" t="str">
            <v>IIEE-SJ - 223006</v>
          </cell>
          <cell r="B937">
            <v>223006</v>
          </cell>
          <cell r="E937" t="str">
            <v>Balasto + Ignitor P/Interior de 150 W / 220 V</v>
          </cell>
        </row>
        <row r="938">
          <cell r="A938" t="str">
            <v>IIEE-SJ - 223007</v>
          </cell>
          <cell r="B938">
            <v>223007</v>
          </cell>
          <cell r="E938" t="str">
            <v>Aislador MN17</v>
          </cell>
        </row>
        <row r="939">
          <cell r="A939" t="str">
            <v>IIEE-SJ - 223008</v>
          </cell>
          <cell r="B939">
            <v>223008</v>
          </cell>
          <cell r="E939" t="str">
            <v>RACK 479</v>
          </cell>
        </row>
        <row r="940">
          <cell r="A940" t="str">
            <v>IIEE-SJ - 223009</v>
          </cell>
          <cell r="B940">
            <v>223009</v>
          </cell>
          <cell r="E940" t="str">
            <v>Fleje Aluminio de 10 x 1 mm</v>
          </cell>
        </row>
        <row r="941">
          <cell r="A941" t="str">
            <v>IIEE-SJ - 223010</v>
          </cell>
          <cell r="B941">
            <v>223010</v>
          </cell>
          <cell r="E941" t="str">
            <v>Morseto 1976/4  -  AL-AL</v>
          </cell>
        </row>
        <row r="942">
          <cell r="A942">
            <v>0</v>
          </cell>
        </row>
        <row r="943">
          <cell r="A943" t="str">
            <v>IIEE-SJ - 224</v>
          </cell>
          <cell r="B943">
            <v>224</v>
          </cell>
          <cell r="E943" t="str">
            <v>Pisos y revestimientos</v>
          </cell>
        </row>
        <row r="944">
          <cell r="A944">
            <v>0</v>
          </cell>
          <cell r="B944">
            <v>0</v>
          </cell>
          <cell r="D944">
            <v>0</v>
          </cell>
        </row>
        <row r="945">
          <cell r="A945">
            <v>0</v>
          </cell>
          <cell r="B945">
            <v>0</v>
          </cell>
          <cell r="D945">
            <v>0</v>
          </cell>
        </row>
        <row r="946">
          <cell r="A946">
            <v>0</v>
          </cell>
        </row>
        <row r="947">
          <cell r="A947" t="str">
            <v>IIEE-SJ - 225</v>
          </cell>
          <cell r="B947">
            <v>225</v>
          </cell>
          <cell r="E947" t="str">
            <v>Mármoles y granitos</v>
          </cell>
        </row>
        <row r="948">
          <cell r="A948">
            <v>0</v>
          </cell>
          <cell r="B948">
            <v>0</v>
          </cell>
          <cell r="D948">
            <v>0</v>
          </cell>
        </row>
        <row r="949">
          <cell r="A949">
            <v>0</v>
          </cell>
          <cell r="B949">
            <v>0</v>
          </cell>
          <cell r="D949">
            <v>0</v>
          </cell>
        </row>
        <row r="950">
          <cell r="A950">
            <v>0</v>
          </cell>
        </row>
        <row r="951">
          <cell r="A951" t="str">
            <v>IIEE-SJ - 226</v>
          </cell>
          <cell r="B951">
            <v>226</v>
          </cell>
          <cell r="E951" t="str">
            <v>Artefactos baño y cocina</v>
          </cell>
        </row>
        <row r="952">
          <cell r="A952">
            <v>0</v>
          </cell>
          <cell r="B952">
            <v>0</v>
          </cell>
          <cell r="D952">
            <v>0</v>
          </cell>
        </row>
        <row r="953">
          <cell r="A953">
            <v>0</v>
          </cell>
          <cell r="B953">
            <v>0</v>
          </cell>
          <cell r="D953">
            <v>0</v>
          </cell>
        </row>
        <row r="954">
          <cell r="A954">
            <v>0</v>
          </cell>
          <cell r="B954">
            <v>0</v>
          </cell>
          <cell r="D954">
            <v>0</v>
          </cell>
        </row>
        <row r="955">
          <cell r="A955">
            <v>0</v>
          </cell>
        </row>
        <row r="956">
          <cell r="A956" t="str">
            <v>IIEE-SJ - 227</v>
          </cell>
          <cell r="B956">
            <v>227</v>
          </cell>
          <cell r="E956" t="str">
            <v xml:space="preserve">Equipamiento </v>
          </cell>
        </row>
        <row r="957">
          <cell r="A957">
            <v>0</v>
          </cell>
          <cell r="B957">
            <v>0</v>
          </cell>
          <cell r="D957">
            <v>0</v>
          </cell>
        </row>
        <row r="958">
          <cell r="A958">
            <v>0</v>
          </cell>
          <cell r="B958">
            <v>0</v>
          </cell>
          <cell r="D958">
            <v>0</v>
          </cell>
        </row>
        <row r="959">
          <cell r="A959">
            <v>0</v>
          </cell>
          <cell r="B959">
            <v>0</v>
          </cell>
          <cell r="D959">
            <v>0</v>
          </cell>
        </row>
        <row r="960">
          <cell r="A960">
            <v>0</v>
          </cell>
          <cell r="B960">
            <v>0</v>
          </cell>
          <cell r="D960">
            <v>0</v>
          </cell>
        </row>
        <row r="961">
          <cell r="A961">
            <v>0</v>
          </cell>
          <cell r="B961">
            <v>0</v>
          </cell>
          <cell r="D961">
            <v>0</v>
          </cell>
        </row>
        <row r="962">
          <cell r="A962">
            <v>0</v>
          </cell>
          <cell r="B962">
            <v>0</v>
          </cell>
          <cell r="D962">
            <v>0</v>
          </cell>
        </row>
        <row r="963">
          <cell r="A963">
            <v>0</v>
          </cell>
          <cell r="B963">
            <v>0</v>
          </cell>
          <cell r="D963">
            <v>0</v>
          </cell>
        </row>
        <row r="964">
          <cell r="A964">
            <v>0</v>
          </cell>
        </row>
        <row r="965">
          <cell r="B965">
            <v>0</v>
          </cell>
          <cell r="D965">
            <v>0</v>
          </cell>
          <cell r="E965">
            <v>0</v>
          </cell>
        </row>
        <row r="966">
          <cell r="B966">
            <v>0</v>
          </cell>
          <cell r="D966">
            <v>0</v>
          </cell>
          <cell r="E966">
            <v>0</v>
          </cell>
        </row>
        <row r="967">
          <cell r="B967">
            <v>0</v>
          </cell>
          <cell r="D967">
            <v>0</v>
          </cell>
          <cell r="E967">
            <v>0</v>
          </cell>
        </row>
        <row r="968">
          <cell r="B968">
            <v>0</v>
          </cell>
          <cell r="D968">
            <v>0</v>
          </cell>
          <cell r="E968">
            <v>0</v>
          </cell>
        </row>
      </sheetData>
      <sheetData sheetId="1"/>
      <sheetData sheetId="2">
        <row r="1">
          <cell r="A1" t="str">
            <v>DATOS A COMPLETAR POR LA REPARTICIÓN</v>
          </cell>
          <cell r="B1">
            <v>0</v>
          </cell>
          <cell r="C1">
            <v>0</v>
          </cell>
          <cell r="D1">
            <v>0</v>
          </cell>
          <cell r="E1">
            <v>0</v>
          </cell>
        </row>
        <row r="2">
          <cell r="A2" t="str">
            <v xml:space="preserve">COMITENTE : </v>
          </cell>
          <cell r="C2" t="str">
            <v>DIRECCIÓN PROVINCIAL DE VIALIDAD</v>
          </cell>
          <cell r="D2">
            <v>0</v>
          </cell>
          <cell r="E2">
            <v>0</v>
          </cell>
        </row>
        <row r="3">
          <cell r="A3" t="str">
            <v>OBRA :</v>
          </cell>
          <cell r="C3" t="str">
            <v>PLANILLA CAPACITACION</v>
          </cell>
          <cell r="D3">
            <v>0</v>
          </cell>
          <cell r="E3">
            <v>0</v>
          </cell>
        </row>
        <row r="4">
          <cell r="A4" t="str">
            <v>UBICACION:</v>
          </cell>
          <cell r="C4" t="str">
            <v>CENTRO CIVICO</v>
          </cell>
          <cell r="D4">
            <v>0</v>
          </cell>
          <cell r="E4">
            <v>0</v>
          </cell>
        </row>
        <row r="5">
          <cell r="A5" t="str">
            <v>LICITACIÓN N°:</v>
          </cell>
          <cell r="C5" t="str">
            <v>1/2020</v>
          </cell>
          <cell r="D5">
            <v>0</v>
          </cell>
        </row>
        <row r="6">
          <cell r="A6" t="str">
            <v>EXPEDIENTE N°:</v>
          </cell>
          <cell r="C6" t="str">
            <v>500-000000-2020</v>
          </cell>
          <cell r="D6">
            <v>0</v>
          </cell>
        </row>
        <row r="7">
          <cell r="A7" t="str">
            <v>PRESUPUESTO OFICIAL:</v>
          </cell>
          <cell r="C7">
            <v>0</v>
          </cell>
          <cell r="D7">
            <v>0</v>
          </cell>
        </row>
        <row r="8">
          <cell r="A8" t="str">
            <v>ANTICIPO FINANCIERO/ACOPIO:</v>
          </cell>
          <cell r="C8">
            <v>0.1</v>
          </cell>
          <cell r="D8">
            <v>0</v>
          </cell>
        </row>
        <row r="9">
          <cell r="A9" t="str">
            <v>FECHA APERTURA LICITACIÓN:</v>
          </cell>
          <cell r="C9">
            <v>0</v>
          </cell>
          <cell r="D9">
            <v>0</v>
          </cell>
        </row>
        <row r="10">
          <cell r="A10" t="str">
            <v>PLAZO DE OBRA:</v>
          </cell>
          <cell r="C10">
            <v>90</v>
          </cell>
          <cell r="D10">
            <v>0</v>
          </cell>
        </row>
        <row r="11">
          <cell r="B11">
            <v>0</v>
          </cell>
          <cell r="C11">
            <v>0</v>
          </cell>
          <cell r="D11">
            <v>0</v>
          </cell>
        </row>
        <row r="12">
          <cell r="A12" t="str">
            <v>DATOS A COMPLETAR POR EL OFERENTE</v>
          </cell>
          <cell r="B12">
            <v>0</v>
          </cell>
          <cell r="C12">
            <v>0</v>
          </cell>
          <cell r="D12">
            <v>0</v>
          </cell>
          <cell r="E12">
            <v>0</v>
          </cell>
        </row>
        <row r="13">
          <cell r="A13" t="str">
            <v xml:space="preserve">EMPRESA CONSTRUCTORA:  </v>
          </cell>
          <cell r="C13" t="str">
            <v>GALVARINI</v>
          </cell>
          <cell r="D13">
            <v>0</v>
          </cell>
        </row>
        <row r="14">
          <cell r="A14" t="str">
            <v>COSTO FINANCIERO</v>
          </cell>
          <cell r="C14">
            <v>0</v>
          </cell>
          <cell r="D14">
            <v>0</v>
          </cell>
        </row>
        <row r="15">
          <cell r="A15" t="str">
            <v>GASTOS GENERALES</v>
          </cell>
          <cell r="C15">
            <v>0.1</v>
          </cell>
          <cell r="D15">
            <v>0</v>
          </cell>
          <cell r="E15">
            <v>0</v>
          </cell>
        </row>
        <row r="16">
          <cell r="A16" t="str">
            <v>BENEFICIO</v>
          </cell>
          <cell r="C16">
            <v>0.1</v>
          </cell>
          <cell r="D16">
            <v>0</v>
          </cell>
        </row>
        <row r="17">
          <cell r="A17" t="str">
            <v>INGRESOS BRUTOS Y L. HOGAR</v>
          </cell>
          <cell r="C17">
            <v>2.4E-2</v>
          </cell>
          <cell r="D17">
            <v>0</v>
          </cell>
        </row>
        <row r="18">
          <cell r="A18" t="str">
            <v>IMPUESTO AL VALOR AGREGADO</v>
          </cell>
          <cell r="C18">
            <v>0.21</v>
          </cell>
          <cell r="D18">
            <v>0</v>
          </cell>
        </row>
        <row r="19">
          <cell r="A19" t="str">
            <v>COEFICIENTE DE PASO</v>
          </cell>
          <cell r="C19">
            <v>1.4808000000000001</v>
          </cell>
        </row>
        <row r="20">
          <cell r="C20">
            <v>0</v>
          </cell>
        </row>
        <row r="21">
          <cell r="B21" t="str">
            <v>TABLA DE ÍTEMS DEL PROYECTO</v>
          </cell>
          <cell r="C21">
            <v>0</v>
          </cell>
          <cell r="D21">
            <v>0</v>
          </cell>
          <cell r="E21">
            <v>0</v>
          </cell>
        </row>
        <row r="23">
          <cell r="B23" t="str">
            <v>RUBRO ITEM</v>
          </cell>
          <cell r="C23" t="str">
            <v>DESIGNACION</v>
          </cell>
          <cell r="D23" t="str">
            <v>UN.</v>
          </cell>
          <cell r="E23" t="str">
            <v>CANT.</v>
          </cell>
        </row>
        <row r="24">
          <cell r="B24">
            <v>0</v>
          </cell>
          <cell r="C24">
            <v>0</v>
          </cell>
          <cell r="D24">
            <v>0</v>
          </cell>
          <cell r="E24">
            <v>0</v>
          </cell>
        </row>
        <row r="25">
          <cell r="B25">
            <v>0</v>
          </cell>
          <cell r="C25">
            <v>0</v>
          </cell>
          <cell r="D25">
            <v>0</v>
          </cell>
          <cell r="E25">
            <v>0</v>
          </cell>
        </row>
        <row r="26">
          <cell r="A26">
            <v>1</v>
          </cell>
          <cell r="B26">
            <v>1</v>
          </cell>
          <cell r="C26" t="str">
            <v>LIMPIEZA DE TERRENO</v>
          </cell>
          <cell r="D26" t="str">
            <v>GL</v>
          </cell>
          <cell r="E26">
            <v>1</v>
          </cell>
        </row>
        <row r="27">
          <cell r="A27">
            <v>2</v>
          </cell>
          <cell r="B27">
            <v>2</v>
          </cell>
          <cell r="C27" t="str">
            <v>HORMIGONES</v>
          </cell>
          <cell r="D27" t="str">
            <v>GL</v>
          </cell>
          <cell r="E27">
            <v>1</v>
          </cell>
        </row>
        <row r="28">
          <cell r="A28">
            <v>3</v>
          </cell>
          <cell r="B28">
            <v>3</v>
          </cell>
          <cell r="C28" t="str">
            <v>MAMPOSTERIA</v>
          </cell>
          <cell r="D28" t="str">
            <v>GL</v>
          </cell>
          <cell r="E28">
            <v>1</v>
          </cell>
        </row>
        <row r="29">
          <cell r="A29">
            <v>4</v>
          </cell>
          <cell r="B29">
            <v>4</v>
          </cell>
          <cell r="C29" t="str">
            <v>REVOQUES</v>
          </cell>
          <cell r="D29" t="str">
            <v>GL</v>
          </cell>
          <cell r="E29">
            <v>1</v>
          </cell>
        </row>
        <row r="30">
          <cell r="A30">
            <v>5</v>
          </cell>
          <cell r="B30">
            <v>5</v>
          </cell>
          <cell r="C30" t="str">
            <v>CARPINTERIA</v>
          </cell>
          <cell r="D30" t="str">
            <v>GL</v>
          </cell>
          <cell r="E30">
            <v>1</v>
          </cell>
        </row>
        <row r="31">
          <cell r="A31">
            <v>6</v>
          </cell>
          <cell r="B31">
            <v>6</v>
          </cell>
          <cell r="C31" t="str">
            <v>INSTALACION SANITARIA</v>
          </cell>
          <cell r="D31" t="str">
            <v>GL</v>
          </cell>
          <cell r="E31">
            <v>1</v>
          </cell>
        </row>
        <row r="32">
          <cell r="A32">
            <v>7</v>
          </cell>
          <cell r="B32">
            <v>7</v>
          </cell>
          <cell r="C32" t="str">
            <v>INTALACION GAS</v>
          </cell>
          <cell r="D32" t="str">
            <v>GL</v>
          </cell>
          <cell r="E32">
            <v>1</v>
          </cell>
        </row>
        <row r="33">
          <cell r="A33">
            <v>7</v>
          </cell>
          <cell r="B33">
            <v>0</v>
          </cell>
          <cell r="C33">
            <v>0</v>
          </cell>
          <cell r="D33">
            <v>0</v>
          </cell>
          <cell r="E33">
            <v>0</v>
          </cell>
        </row>
        <row r="34">
          <cell r="A34">
            <v>7</v>
          </cell>
          <cell r="B34">
            <v>0</v>
          </cell>
          <cell r="C34">
            <v>0</v>
          </cell>
          <cell r="D34">
            <v>0</v>
          </cell>
          <cell r="E34">
            <v>0</v>
          </cell>
        </row>
        <row r="35">
          <cell r="A35">
            <v>7</v>
          </cell>
          <cell r="B35">
            <v>0</v>
          </cell>
          <cell r="C35">
            <v>0</v>
          </cell>
          <cell r="D35">
            <v>0</v>
          </cell>
          <cell r="E35">
            <v>0</v>
          </cell>
        </row>
        <row r="36">
          <cell r="A36">
            <v>7</v>
          </cell>
          <cell r="B36">
            <v>0</v>
          </cell>
          <cell r="C36">
            <v>0</v>
          </cell>
          <cell r="D36">
            <v>0</v>
          </cell>
          <cell r="E36">
            <v>0</v>
          </cell>
        </row>
        <row r="37">
          <cell r="A37">
            <v>7</v>
          </cell>
          <cell r="B37">
            <v>0</v>
          </cell>
          <cell r="C37">
            <v>0</v>
          </cell>
          <cell r="D37">
            <v>0</v>
          </cell>
          <cell r="E37">
            <v>0</v>
          </cell>
        </row>
        <row r="38">
          <cell r="A38">
            <v>7</v>
          </cell>
          <cell r="B38">
            <v>0</v>
          </cell>
          <cell r="C38">
            <v>0</v>
          </cell>
          <cell r="D38">
            <v>0</v>
          </cell>
          <cell r="E38">
            <v>0</v>
          </cell>
        </row>
        <row r="39">
          <cell r="A39">
            <v>7</v>
          </cell>
          <cell r="B39">
            <v>0</v>
          </cell>
          <cell r="C39">
            <v>0</v>
          </cell>
          <cell r="D39">
            <v>0</v>
          </cell>
          <cell r="E39">
            <v>0</v>
          </cell>
        </row>
        <row r="40">
          <cell r="A40">
            <v>7</v>
          </cell>
          <cell r="B40">
            <v>0</v>
          </cell>
          <cell r="C40">
            <v>0</v>
          </cell>
          <cell r="D40">
            <v>0</v>
          </cell>
          <cell r="E40">
            <v>0</v>
          </cell>
        </row>
        <row r="41">
          <cell r="A41">
            <v>7</v>
          </cell>
          <cell r="B41">
            <v>0</v>
          </cell>
          <cell r="C41">
            <v>0</v>
          </cell>
          <cell r="D41">
            <v>0</v>
          </cell>
          <cell r="E41">
            <v>0</v>
          </cell>
        </row>
        <row r="42">
          <cell r="A42">
            <v>7</v>
          </cell>
          <cell r="B42">
            <v>0</v>
          </cell>
          <cell r="C42">
            <v>0</v>
          </cell>
          <cell r="D42">
            <v>0</v>
          </cell>
          <cell r="E42">
            <v>0</v>
          </cell>
        </row>
        <row r="43">
          <cell r="A43">
            <v>7</v>
          </cell>
          <cell r="B43">
            <v>0</v>
          </cell>
          <cell r="C43">
            <v>0</v>
          </cell>
          <cell r="D43">
            <v>0</v>
          </cell>
          <cell r="E43">
            <v>0</v>
          </cell>
        </row>
        <row r="44">
          <cell r="A44">
            <v>7</v>
          </cell>
          <cell r="B44">
            <v>0</v>
          </cell>
          <cell r="C44">
            <v>0</v>
          </cell>
          <cell r="D44">
            <v>0</v>
          </cell>
          <cell r="E44">
            <v>0</v>
          </cell>
        </row>
        <row r="45">
          <cell r="A45">
            <v>7</v>
          </cell>
          <cell r="B45">
            <v>0</v>
          </cell>
          <cell r="C45">
            <v>0</v>
          </cell>
          <cell r="D45">
            <v>0</v>
          </cell>
          <cell r="E45">
            <v>0</v>
          </cell>
        </row>
        <row r="46">
          <cell r="A46">
            <v>7</v>
          </cell>
          <cell r="B46">
            <v>0</v>
          </cell>
          <cell r="C46">
            <v>0</v>
          </cell>
          <cell r="D46">
            <v>0</v>
          </cell>
          <cell r="E46">
            <v>0</v>
          </cell>
        </row>
        <row r="47">
          <cell r="A47">
            <v>7</v>
          </cell>
          <cell r="B47">
            <v>0</v>
          </cell>
          <cell r="C47">
            <v>0</v>
          </cell>
          <cell r="D47">
            <v>0</v>
          </cell>
          <cell r="E47">
            <v>0</v>
          </cell>
        </row>
        <row r="48">
          <cell r="A48">
            <v>7</v>
          </cell>
          <cell r="B48">
            <v>0</v>
          </cell>
          <cell r="C48">
            <v>0</v>
          </cell>
          <cell r="D48">
            <v>0</v>
          </cell>
          <cell r="E48">
            <v>0</v>
          </cell>
        </row>
        <row r="49">
          <cell r="A49">
            <v>7</v>
          </cell>
          <cell r="B49">
            <v>0</v>
          </cell>
          <cell r="C49">
            <v>0</v>
          </cell>
          <cell r="D49">
            <v>0</v>
          </cell>
          <cell r="E49">
            <v>0</v>
          </cell>
        </row>
        <row r="50">
          <cell r="A50">
            <v>7</v>
          </cell>
          <cell r="B50">
            <v>0</v>
          </cell>
          <cell r="C50">
            <v>0</v>
          </cell>
          <cell r="D50">
            <v>0</v>
          </cell>
          <cell r="E50">
            <v>0</v>
          </cell>
        </row>
        <row r="51">
          <cell r="A51">
            <v>7</v>
          </cell>
          <cell r="B51">
            <v>0</v>
          </cell>
          <cell r="C51">
            <v>0</v>
          </cell>
          <cell r="D51">
            <v>0</v>
          </cell>
          <cell r="E51">
            <v>0</v>
          </cell>
        </row>
        <row r="52">
          <cell r="A52">
            <v>7</v>
          </cell>
          <cell r="B52">
            <v>0</v>
          </cell>
          <cell r="C52">
            <v>0</v>
          </cell>
          <cell r="D52">
            <v>0</v>
          </cell>
          <cell r="E52">
            <v>0</v>
          </cell>
        </row>
        <row r="53">
          <cell r="A53">
            <v>7</v>
          </cell>
          <cell r="B53">
            <v>0</v>
          </cell>
          <cell r="C53">
            <v>0</v>
          </cell>
          <cell r="D53">
            <v>0</v>
          </cell>
          <cell r="E53">
            <v>0</v>
          </cell>
        </row>
        <row r="54">
          <cell r="A54">
            <v>7</v>
          </cell>
          <cell r="B54">
            <v>0</v>
          </cell>
          <cell r="C54">
            <v>0</v>
          </cell>
          <cell r="D54">
            <v>0</v>
          </cell>
          <cell r="E54">
            <v>0</v>
          </cell>
        </row>
        <row r="55">
          <cell r="A55">
            <v>7</v>
          </cell>
          <cell r="B55">
            <v>0</v>
          </cell>
          <cell r="C55">
            <v>0</v>
          </cell>
          <cell r="D55">
            <v>0</v>
          </cell>
          <cell r="E55">
            <v>0</v>
          </cell>
        </row>
        <row r="56">
          <cell r="A56">
            <v>7</v>
          </cell>
          <cell r="B56">
            <v>0</v>
          </cell>
          <cell r="C56">
            <v>0</v>
          </cell>
          <cell r="D56">
            <v>0</v>
          </cell>
          <cell r="E56">
            <v>0</v>
          </cell>
        </row>
        <row r="57">
          <cell r="A57">
            <v>7</v>
          </cell>
          <cell r="B57">
            <v>0</v>
          </cell>
          <cell r="C57">
            <v>0</v>
          </cell>
          <cell r="D57">
            <v>0</v>
          </cell>
          <cell r="E57">
            <v>0</v>
          </cell>
        </row>
        <row r="58">
          <cell r="A58">
            <v>7</v>
          </cell>
          <cell r="B58">
            <v>0</v>
          </cell>
          <cell r="C58">
            <v>0</v>
          </cell>
          <cell r="D58">
            <v>0</v>
          </cell>
          <cell r="E58">
            <v>0</v>
          </cell>
        </row>
        <row r="59">
          <cell r="A59">
            <v>7</v>
          </cell>
          <cell r="B59">
            <v>0</v>
          </cell>
          <cell r="C59">
            <v>0</v>
          </cell>
          <cell r="D59">
            <v>0</v>
          </cell>
          <cell r="E59">
            <v>0</v>
          </cell>
        </row>
        <row r="60">
          <cell r="A60">
            <v>7</v>
          </cell>
          <cell r="B60">
            <v>0</v>
          </cell>
          <cell r="C60">
            <v>0</v>
          </cell>
          <cell r="D60">
            <v>0</v>
          </cell>
          <cell r="E60">
            <v>0</v>
          </cell>
        </row>
        <row r="61">
          <cell r="A61">
            <v>7</v>
          </cell>
          <cell r="B61">
            <v>0</v>
          </cell>
          <cell r="C61">
            <v>0</v>
          </cell>
          <cell r="D61">
            <v>0</v>
          </cell>
          <cell r="E61">
            <v>0</v>
          </cell>
        </row>
        <row r="62">
          <cell r="A62">
            <v>7</v>
          </cell>
          <cell r="B62">
            <v>0</v>
          </cell>
          <cell r="C62">
            <v>0</v>
          </cell>
          <cell r="D62">
            <v>0</v>
          </cell>
          <cell r="E62">
            <v>0</v>
          </cell>
        </row>
        <row r="63">
          <cell r="A63">
            <v>7</v>
          </cell>
          <cell r="B63">
            <v>0</v>
          </cell>
          <cell r="C63">
            <v>0</v>
          </cell>
          <cell r="D63">
            <v>0</v>
          </cell>
          <cell r="E63">
            <v>0</v>
          </cell>
        </row>
        <row r="64">
          <cell r="A64">
            <v>7</v>
          </cell>
          <cell r="B64">
            <v>0</v>
          </cell>
          <cell r="C64">
            <v>0</v>
          </cell>
          <cell r="D64">
            <v>0</v>
          </cell>
          <cell r="E64">
            <v>0</v>
          </cell>
        </row>
        <row r="65">
          <cell r="A65">
            <v>7</v>
          </cell>
          <cell r="B65">
            <v>0</v>
          </cell>
          <cell r="C65">
            <v>0</v>
          </cell>
          <cell r="D65">
            <v>0</v>
          </cell>
          <cell r="E65">
            <v>0</v>
          </cell>
        </row>
        <row r="66">
          <cell r="A66">
            <v>7</v>
          </cell>
          <cell r="B66">
            <v>0</v>
          </cell>
          <cell r="C66">
            <v>0</v>
          </cell>
          <cell r="D66">
            <v>0</v>
          </cell>
          <cell r="E66">
            <v>0</v>
          </cell>
        </row>
        <row r="67">
          <cell r="A67">
            <v>7</v>
          </cell>
          <cell r="B67">
            <v>0</v>
          </cell>
          <cell r="C67">
            <v>0</v>
          </cell>
          <cell r="D67">
            <v>0</v>
          </cell>
          <cell r="E67">
            <v>0</v>
          </cell>
        </row>
        <row r="68">
          <cell r="A68">
            <v>7</v>
          </cell>
          <cell r="B68">
            <v>0</v>
          </cell>
          <cell r="C68">
            <v>0</v>
          </cell>
          <cell r="D68">
            <v>0</v>
          </cell>
          <cell r="E68">
            <v>0</v>
          </cell>
        </row>
        <row r="69">
          <cell r="A69">
            <v>7</v>
          </cell>
          <cell r="B69">
            <v>0</v>
          </cell>
          <cell r="C69">
            <v>0</v>
          </cell>
          <cell r="D69">
            <v>0</v>
          </cell>
          <cell r="E69">
            <v>0</v>
          </cell>
        </row>
        <row r="70">
          <cell r="A70">
            <v>7</v>
          </cell>
          <cell r="B70">
            <v>0</v>
          </cell>
          <cell r="C70">
            <v>0</v>
          </cell>
          <cell r="D70">
            <v>0</v>
          </cell>
          <cell r="E70">
            <v>0</v>
          </cell>
        </row>
        <row r="71">
          <cell r="A71">
            <v>7</v>
          </cell>
          <cell r="B71">
            <v>0</v>
          </cell>
          <cell r="C71">
            <v>0</v>
          </cell>
          <cell r="D71">
            <v>0</v>
          </cell>
          <cell r="E71">
            <v>0</v>
          </cell>
        </row>
        <row r="72">
          <cell r="A72">
            <v>7</v>
          </cell>
          <cell r="B72">
            <v>0</v>
          </cell>
          <cell r="C72">
            <v>0</v>
          </cell>
          <cell r="D72">
            <v>0</v>
          </cell>
          <cell r="E72">
            <v>0</v>
          </cell>
        </row>
        <row r="73">
          <cell r="A73">
            <v>7</v>
          </cell>
          <cell r="B73">
            <v>0</v>
          </cell>
          <cell r="C73">
            <v>0</v>
          </cell>
          <cell r="D73">
            <v>0</v>
          </cell>
          <cell r="E73">
            <v>0</v>
          </cell>
        </row>
        <row r="74">
          <cell r="A74">
            <v>7</v>
          </cell>
          <cell r="B74">
            <v>0</v>
          </cell>
          <cell r="C74">
            <v>0</v>
          </cell>
          <cell r="D74">
            <v>0</v>
          </cell>
          <cell r="E74">
            <v>0</v>
          </cell>
        </row>
        <row r="75">
          <cell r="A75">
            <v>7</v>
          </cell>
          <cell r="B75">
            <v>0</v>
          </cell>
          <cell r="C75">
            <v>0</v>
          </cell>
          <cell r="D75">
            <v>0</v>
          </cell>
          <cell r="E75">
            <v>0</v>
          </cell>
        </row>
        <row r="76">
          <cell r="A76">
            <v>7</v>
          </cell>
          <cell r="B76">
            <v>0</v>
          </cell>
          <cell r="C76">
            <v>0</v>
          </cell>
          <cell r="D76">
            <v>0</v>
          </cell>
          <cell r="E76">
            <v>0</v>
          </cell>
        </row>
        <row r="77">
          <cell r="A77">
            <v>7</v>
          </cell>
          <cell r="B77">
            <v>0</v>
          </cell>
          <cell r="C77">
            <v>0</v>
          </cell>
          <cell r="D77">
            <v>0</v>
          </cell>
          <cell r="E77">
            <v>0</v>
          </cell>
        </row>
        <row r="78">
          <cell r="A78">
            <v>7</v>
          </cell>
          <cell r="B78">
            <v>0</v>
          </cell>
          <cell r="C78">
            <v>0</v>
          </cell>
          <cell r="D78">
            <v>0</v>
          </cell>
          <cell r="E78">
            <v>0</v>
          </cell>
        </row>
        <row r="79">
          <cell r="A79">
            <v>7</v>
          </cell>
          <cell r="B79">
            <v>0</v>
          </cell>
          <cell r="C79">
            <v>0</v>
          </cell>
          <cell r="D79">
            <v>0</v>
          </cell>
          <cell r="E79">
            <v>0</v>
          </cell>
        </row>
        <row r="80">
          <cell r="A80">
            <v>7</v>
          </cell>
          <cell r="B80">
            <v>0</v>
          </cell>
          <cell r="C80">
            <v>0</v>
          </cell>
          <cell r="D80">
            <v>0</v>
          </cell>
          <cell r="E80">
            <v>0</v>
          </cell>
        </row>
        <row r="81">
          <cell r="A81">
            <v>7</v>
          </cell>
          <cell r="B81">
            <v>0</v>
          </cell>
          <cell r="C81">
            <v>0</v>
          </cell>
          <cell r="D81">
            <v>0</v>
          </cell>
          <cell r="E81">
            <v>0</v>
          </cell>
        </row>
        <row r="82">
          <cell r="A82">
            <v>7</v>
          </cell>
          <cell r="B82">
            <v>0</v>
          </cell>
          <cell r="C82">
            <v>0</v>
          </cell>
          <cell r="D82">
            <v>0</v>
          </cell>
          <cell r="E82">
            <v>0</v>
          </cell>
        </row>
        <row r="83">
          <cell r="A83">
            <v>7</v>
          </cell>
          <cell r="B83">
            <v>0</v>
          </cell>
          <cell r="C83">
            <v>0</v>
          </cell>
          <cell r="D83">
            <v>0</v>
          </cell>
          <cell r="E83">
            <v>0</v>
          </cell>
        </row>
        <row r="84">
          <cell r="A84">
            <v>7</v>
          </cell>
          <cell r="B84">
            <v>0</v>
          </cell>
          <cell r="C84">
            <v>0</v>
          </cell>
          <cell r="D84">
            <v>0</v>
          </cell>
          <cell r="E84">
            <v>0</v>
          </cell>
        </row>
        <row r="85">
          <cell r="A85">
            <v>7</v>
          </cell>
          <cell r="B85">
            <v>0</v>
          </cell>
          <cell r="C85">
            <v>0</v>
          </cell>
          <cell r="D85">
            <v>0</v>
          </cell>
          <cell r="E85">
            <v>0</v>
          </cell>
        </row>
        <row r="86">
          <cell r="A86">
            <v>7</v>
          </cell>
          <cell r="B86">
            <v>0</v>
          </cell>
          <cell r="C86">
            <v>0</v>
          </cell>
          <cell r="D86">
            <v>0</v>
          </cell>
          <cell r="E86">
            <v>0</v>
          </cell>
        </row>
        <row r="87">
          <cell r="A87">
            <v>7</v>
          </cell>
          <cell r="B87">
            <v>0</v>
          </cell>
          <cell r="C87">
            <v>0</v>
          </cell>
          <cell r="D87">
            <v>0</v>
          </cell>
          <cell r="E87">
            <v>0</v>
          </cell>
        </row>
        <row r="88">
          <cell r="A88">
            <v>7</v>
          </cell>
          <cell r="B88">
            <v>0</v>
          </cell>
          <cell r="C88">
            <v>0</v>
          </cell>
          <cell r="D88">
            <v>0</v>
          </cell>
          <cell r="E88">
            <v>0</v>
          </cell>
        </row>
        <row r="89">
          <cell r="A89">
            <v>7</v>
          </cell>
          <cell r="B89">
            <v>0</v>
          </cell>
          <cell r="C89">
            <v>0</v>
          </cell>
          <cell r="D89">
            <v>0</v>
          </cell>
          <cell r="E89">
            <v>0</v>
          </cell>
        </row>
        <row r="90">
          <cell r="A90">
            <v>7</v>
          </cell>
          <cell r="B90">
            <v>0</v>
          </cell>
          <cell r="C90">
            <v>0</v>
          </cell>
          <cell r="D90">
            <v>0</v>
          </cell>
          <cell r="E90">
            <v>0</v>
          </cell>
        </row>
        <row r="91">
          <cell r="A91">
            <v>7</v>
          </cell>
          <cell r="B91">
            <v>0</v>
          </cell>
          <cell r="C91">
            <v>0</v>
          </cell>
          <cell r="D91">
            <v>0</v>
          </cell>
          <cell r="E91">
            <v>0</v>
          </cell>
        </row>
        <row r="92">
          <cell r="A92">
            <v>7</v>
          </cell>
          <cell r="B92">
            <v>0</v>
          </cell>
          <cell r="C92">
            <v>0</v>
          </cell>
          <cell r="D92">
            <v>0</v>
          </cell>
          <cell r="E92">
            <v>0</v>
          </cell>
        </row>
        <row r="93">
          <cell r="A93">
            <v>7</v>
          </cell>
          <cell r="B93">
            <v>0</v>
          </cell>
          <cell r="C93">
            <v>0</v>
          </cell>
          <cell r="D93">
            <v>0</v>
          </cell>
          <cell r="E93">
            <v>0</v>
          </cell>
        </row>
        <row r="94">
          <cell r="A94">
            <v>7</v>
          </cell>
          <cell r="B94">
            <v>0</v>
          </cell>
          <cell r="C94">
            <v>0</v>
          </cell>
          <cell r="D94">
            <v>0</v>
          </cell>
          <cell r="E94">
            <v>0</v>
          </cell>
        </row>
        <row r="95">
          <cell r="A95">
            <v>7</v>
          </cell>
          <cell r="B95">
            <v>0</v>
          </cell>
          <cell r="C95">
            <v>0</v>
          </cell>
          <cell r="D95">
            <v>0</v>
          </cell>
          <cell r="E95">
            <v>0</v>
          </cell>
        </row>
        <row r="96">
          <cell r="A96">
            <v>7</v>
          </cell>
          <cell r="B96">
            <v>0</v>
          </cell>
          <cell r="C96">
            <v>0</v>
          </cell>
          <cell r="D96">
            <v>0</v>
          </cell>
          <cell r="E96">
            <v>0</v>
          </cell>
        </row>
        <row r="97">
          <cell r="A97">
            <v>7</v>
          </cell>
          <cell r="B97">
            <v>0</v>
          </cell>
          <cell r="C97">
            <v>0</v>
          </cell>
          <cell r="D97">
            <v>0</v>
          </cell>
          <cell r="E97">
            <v>0</v>
          </cell>
        </row>
        <row r="98">
          <cell r="A98">
            <v>7</v>
          </cell>
          <cell r="B98">
            <v>0</v>
          </cell>
          <cell r="C98">
            <v>0</v>
          </cell>
          <cell r="D98">
            <v>0</v>
          </cell>
          <cell r="E98">
            <v>0</v>
          </cell>
        </row>
        <row r="99">
          <cell r="A99">
            <v>7</v>
          </cell>
          <cell r="B99">
            <v>0</v>
          </cell>
          <cell r="C99">
            <v>0</v>
          </cell>
          <cell r="D99">
            <v>0</v>
          </cell>
          <cell r="E99">
            <v>0</v>
          </cell>
        </row>
        <row r="100">
          <cell r="A100">
            <v>7</v>
          </cell>
          <cell r="B100">
            <v>0</v>
          </cell>
          <cell r="C100">
            <v>0</v>
          </cell>
          <cell r="D100">
            <v>0</v>
          </cell>
          <cell r="E100">
            <v>0</v>
          </cell>
        </row>
        <row r="101">
          <cell r="A101">
            <v>7</v>
          </cell>
          <cell r="B101">
            <v>0</v>
          </cell>
          <cell r="C101">
            <v>0</v>
          </cell>
          <cell r="D101">
            <v>0</v>
          </cell>
          <cell r="E101">
            <v>0</v>
          </cell>
        </row>
        <row r="102">
          <cell r="A102">
            <v>7</v>
          </cell>
          <cell r="B102">
            <v>0</v>
          </cell>
          <cell r="C102">
            <v>0</v>
          </cell>
          <cell r="D102">
            <v>0</v>
          </cell>
          <cell r="E102">
            <v>0</v>
          </cell>
        </row>
        <row r="103">
          <cell r="A103">
            <v>7</v>
          </cell>
          <cell r="B103">
            <v>0</v>
          </cell>
          <cell r="C103">
            <v>0</v>
          </cell>
          <cell r="D103">
            <v>0</v>
          </cell>
          <cell r="E103">
            <v>0</v>
          </cell>
        </row>
        <row r="104">
          <cell r="A104">
            <v>7</v>
          </cell>
          <cell r="B104">
            <v>0</v>
          </cell>
          <cell r="C104">
            <v>0</v>
          </cell>
          <cell r="D104">
            <v>0</v>
          </cell>
          <cell r="E104">
            <v>0</v>
          </cell>
        </row>
        <row r="105">
          <cell r="A105">
            <v>7</v>
          </cell>
          <cell r="B105">
            <v>0</v>
          </cell>
          <cell r="C105">
            <v>0</v>
          </cell>
          <cell r="D105">
            <v>0</v>
          </cell>
          <cell r="E105">
            <v>0</v>
          </cell>
        </row>
        <row r="106">
          <cell r="A106">
            <v>7</v>
          </cell>
          <cell r="B106">
            <v>0</v>
          </cell>
          <cell r="C106">
            <v>0</v>
          </cell>
          <cell r="D106">
            <v>0</v>
          </cell>
          <cell r="E106">
            <v>0</v>
          </cell>
        </row>
        <row r="107">
          <cell r="A107">
            <v>7</v>
          </cell>
          <cell r="B107">
            <v>0</v>
          </cell>
          <cell r="C107">
            <v>0</v>
          </cell>
          <cell r="D107">
            <v>0</v>
          </cell>
          <cell r="E107">
            <v>0</v>
          </cell>
        </row>
        <row r="108">
          <cell r="A108">
            <v>7</v>
          </cell>
          <cell r="B108">
            <v>0</v>
          </cell>
          <cell r="C108">
            <v>0</v>
          </cell>
          <cell r="D108">
            <v>0</v>
          </cell>
          <cell r="E108">
            <v>0</v>
          </cell>
        </row>
        <row r="109">
          <cell r="A109">
            <v>7</v>
          </cell>
          <cell r="B109">
            <v>0</v>
          </cell>
          <cell r="C109">
            <v>0</v>
          </cell>
          <cell r="D109">
            <v>0</v>
          </cell>
          <cell r="E109">
            <v>0</v>
          </cell>
        </row>
        <row r="110">
          <cell r="A110">
            <v>7</v>
          </cell>
          <cell r="B110">
            <v>0</v>
          </cell>
          <cell r="C110">
            <v>0</v>
          </cell>
          <cell r="D110">
            <v>0</v>
          </cell>
          <cell r="E110">
            <v>0</v>
          </cell>
        </row>
        <row r="111">
          <cell r="A111">
            <v>7</v>
          </cell>
          <cell r="B111">
            <v>0</v>
          </cell>
          <cell r="C111">
            <v>0</v>
          </cell>
          <cell r="D111">
            <v>0</v>
          </cell>
          <cell r="E111">
            <v>0</v>
          </cell>
        </row>
        <row r="112">
          <cell r="A112">
            <v>7</v>
          </cell>
          <cell r="B112">
            <v>0</v>
          </cell>
          <cell r="C112">
            <v>0</v>
          </cell>
          <cell r="D112">
            <v>0</v>
          </cell>
          <cell r="E112">
            <v>0</v>
          </cell>
        </row>
        <row r="113">
          <cell r="A113">
            <v>7</v>
          </cell>
          <cell r="B113">
            <v>0</v>
          </cell>
          <cell r="C113">
            <v>0</v>
          </cell>
          <cell r="D113">
            <v>0</v>
          </cell>
          <cell r="E113">
            <v>0</v>
          </cell>
        </row>
        <row r="114">
          <cell r="A114">
            <v>7</v>
          </cell>
          <cell r="B114">
            <v>0</v>
          </cell>
          <cell r="C114">
            <v>0</v>
          </cell>
          <cell r="D114">
            <v>0</v>
          </cell>
          <cell r="E114">
            <v>0</v>
          </cell>
        </row>
        <row r="115">
          <cell r="A115">
            <v>7</v>
          </cell>
          <cell r="B115">
            <v>0</v>
          </cell>
          <cell r="C115">
            <v>0</v>
          </cell>
          <cell r="D115">
            <v>0</v>
          </cell>
          <cell r="E115">
            <v>0</v>
          </cell>
        </row>
        <row r="116">
          <cell r="A116">
            <v>7</v>
          </cell>
          <cell r="B116">
            <v>0</v>
          </cell>
          <cell r="C116">
            <v>0</v>
          </cell>
          <cell r="D116">
            <v>0</v>
          </cell>
          <cell r="E116">
            <v>0</v>
          </cell>
        </row>
        <row r="117">
          <cell r="A117">
            <v>7</v>
          </cell>
          <cell r="B117">
            <v>0</v>
          </cell>
          <cell r="C117">
            <v>0</v>
          </cell>
          <cell r="D117">
            <v>0</v>
          </cell>
          <cell r="E117">
            <v>0</v>
          </cell>
        </row>
        <row r="118">
          <cell r="A118">
            <v>7</v>
          </cell>
          <cell r="B118">
            <v>0</v>
          </cell>
          <cell r="C118">
            <v>0</v>
          </cell>
          <cell r="D118">
            <v>0</v>
          </cell>
          <cell r="E118">
            <v>0</v>
          </cell>
        </row>
        <row r="119">
          <cell r="A119">
            <v>7</v>
          </cell>
          <cell r="B119">
            <v>0</v>
          </cell>
          <cell r="C119">
            <v>0</v>
          </cell>
          <cell r="D119">
            <v>0</v>
          </cell>
          <cell r="E119">
            <v>0</v>
          </cell>
        </row>
        <row r="120">
          <cell r="A120">
            <v>7</v>
          </cell>
          <cell r="B120">
            <v>0</v>
          </cell>
          <cell r="C120">
            <v>0</v>
          </cell>
          <cell r="D120">
            <v>0</v>
          </cell>
          <cell r="E120">
            <v>0</v>
          </cell>
        </row>
        <row r="121">
          <cell r="A121">
            <v>7</v>
          </cell>
          <cell r="B121">
            <v>0</v>
          </cell>
          <cell r="C121">
            <v>0</v>
          </cell>
          <cell r="D121">
            <v>0</v>
          </cell>
          <cell r="E121">
            <v>0</v>
          </cell>
        </row>
        <row r="122">
          <cell r="A122">
            <v>7</v>
          </cell>
          <cell r="B122">
            <v>0</v>
          </cell>
          <cell r="C122">
            <v>0</v>
          </cell>
          <cell r="D122">
            <v>0</v>
          </cell>
          <cell r="E122">
            <v>0</v>
          </cell>
        </row>
        <row r="123">
          <cell r="A123">
            <v>7</v>
          </cell>
          <cell r="B123">
            <v>0</v>
          </cell>
          <cell r="C123">
            <v>0</v>
          </cell>
          <cell r="D123">
            <v>0</v>
          </cell>
          <cell r="E123">
            <v>0</v>
          </cell>
        </row>
        <row r="124">
          <cell r="A124">
            <v>7</v>
          </cell>
          <cell r="B124">
            <v>0</v>
          </cell>
          <cell r="C124">
            <v>0</v>
          </cell>
          <cell r="D124">
            <v>0</v>
          </cell>
          <cell r="E124">
            <v>0</v>
          </cell>
        </row>
        <row r="125">
          <cell r="A125">
            <v>7</v>
          </cell>
          <cell r="B125">
            <v>0</v>
          </cell>
          <cell r="C125">
            <v>0</v>
          </cell>
          <cell r="D125">
            <v>0</v>
          </cell>
          <cell r="E125">
            <v>0</v>
          </cell>
        </row>
        <row r="126">
          <cell r="A126">
            <v>7</v>
          </cell>
          <cell r="B126">
            <v>0</v>
          </cell>
          <cell r="C126">
            <v>0</v>
          </cell>
          <cell r="D126">
            <v>0</v>
          </cell>
          <cell r="E126">
            <v>0</v>
          </cell>
        </row>
        <row r="127">
          <cell r="A127">
            <v>7</v>
          </cell>
          <cell r="B127">
            <v>0</v>
          </cell>
          <cell r="C127">
            <v>0</v>
          </cell>
          <cell r="D127">
            <v>0</v>
          </cell>
          <cell r="E127">
            <v>0</v>
          </cell>
        </row>
        <row r="128">
          <cell r="A128">
            <v>7</v>
          </cell>
          <cell r="B128">
            <v>0</v>
          </cell>
          <cell r="C128">
            <v>0</v>
          </cell>
          <cell r="D128">
            <v>0</v>
          </cell>
          <cell r="E128">
            <v>0</v>
          </cell>
        </row>
        <row r="129">
          <cell r="A129">
            <v>7</v>
          </cell>
          <cell r="B129">
            <v>0</v>
          </cell>
          <cell r="C129">
            <v>0</v>
          </cell>
          <cell r="D129">
            <v>0</v>
          </cell>
          <cell r="E129">
            <v>0</v>
          </cell>
        </row>
        <row r="130">
          <cell r="A130">
            <v>7</v>
          </cell>
          <cell r="B130">
            <v>0</v>
          </cell>
          <cell r="C130">
            <v>0</v>
          </cell>
          <cell r="D130">
            <v>0</v>
          </cell>
          <cell r="E130">
            <v>0</v>
          </cell>
        </row>
        <row r="131">
          <cell r="A131">
            <v>7</v>
          </cell>
          <cell r="B131">
            <v>0</v>
          </cell>
          <cell r="C131">
            <v>0</v>
          </cell>
          <cell r="D131">
            <v>0</v>
          </cell>
          <cell r="E131">
            <v>0</v>
          </cell>
        </row>
        <row r="132">
          <cell r="A132">
            <v>7</v>
          </cell>
          <cell r="B132">
            <v>0</v>
          </cell>
          <cell r="C132">
            <v>0</v>
          </cell>
          <cell r="D132">
            <v>0</v>
          </cell>
          <cell r="E132">
            <v>0</v>
          </cell>
        </row>
        <row r="133">
          <cell r="A133">
            <v>7</v>
          </cell>
          <cell r="B133">
            <v>0</v>
          </cell>
          <cell r="C133">
            <v>0</v>
          </cell>
          <cell r="D133">
            <v>0</v>
          </cell>
          <cell r="E133">
            <v>0</v>
          </cell>
        </row>
        <row r="134">
          <cell r="A134">
            <v>7</v>
          </cell>
          <cell r="B134">
            <v>0</v>
          </cell>
          <cell r="C134">
            <v>0</v>
          </cell>
          <cell r="D134">
            <v>0</v>
          </cell>
          <cell r="E134">
            <v>0</v>
          </cell>
        </row>
        <row r="135">
          <cell r="A135">
            <v>7</v>
          </cell>
          <cell r="B135">
            <v>0</v>
          </cell>
          <cell r="C135">
            <v>0</v>
          </cell>
          <cell r="D135">
            <v>0</v>
          </cell>
          <cell r="E135">
            <v>0</v>
          </cell>
        </row>
        <row r="136">
          <cell r="A136">
            <v>7</v>
          </cell>
          <cell r="B136">
            <v>0</v>
          </cell>
          <cell r="C136">
            <v>0</v>
          </cell>
          <cell r="D136">
            <v>0</v>
          </cell>
          <cell r="E136">
            <v>0</v>
          </cell>
        </row>
        <row r="137">
          <cell r="A137">
            <v>7</v>
          </cell>
          <cell r="B137">
            <v>0</v>
          </cell>
          <cell r="C137">
            <v>0</v>
          </cell>
          <cell r="D137">
            <v>0</v>
          </cell>
          <cell r="E137">
            <v>0</v>
          </cell>
        </row>
        <row r="138">
          <cell r="A138">
            <v>7</v>
          </cell>
          <cell r="B138">
            <v>0</v>
          </cell>
          <cell r="C138">
            <v>0</v>
          </cell>
          <cell r="D138">
            <v>0</v>
          </cell>
          <cell r="E138">
            <v>0</v>
          </cell>
        </row>
        <row r="139">
          <cell r="A139">
            <v>7</v>
          </cell>
          <cell r="B139">
            <v>0</v>
          </cell>
          <cell r="C139">
            <v>0</v>
          </cell>
          <cell r="D139">
            <v>0</v>
          </cell>
          <cell r="E139">
            <v>0</v>
          </cell>
        </row>
        <row r="140">
          <cell r="A140">
            <v>7</v>
          </cell>
          <cell r="B140">
            <v>0</v>
          </cell>
          <cell r="C140">
            <v>0</v>
          </cell>
          <cell r="D140">
            <v>0</v>
          </cell>
          <cell r="E140">
            <v>0</v>
          </cell>
        </row>
        <row r="141">
          <cell r="A141">
            <v>7</v>
          </cell>
          <cell r="B141">
            <v>0</v>
          </cell>
          <cell r="C141">
            <v>0</v>
          </cell>
          <cell r="D141">
            <v>0</v>
          </cell>
          <cell r="E141">
            <v>0</v>
          </cell>
        </row>
        <row r="142">
          <cell r="A142">
            <v>7</v>
          </cell>
          <cell r="B142">
            <v>0</v>
          </cell>
          <cell r="C142">
            <v>0</v>
          </cell>
          <cell r="D142">
            <v>0</v>
          </cell>
          <cell r="E142">
            <v>0</v>
          </cell>
        </row>
        <row r="143">
          <cell r="A143">
            <v>7</v>
          </cell>
          <cell r="B143">
            <v>0</v>
          </cell>
          <cell r="C143">
            <v>0</v>
          </cell>
          <cell r="D143">
            <v>0</v>
          </cell>
          <cell r="E143">
            <v>0</v>
          </cell>
        </row>
        <row r="144">
          <cell r="A144">
            <v>7</v>
          </cell>
          <cell r="B144">
            <v>0</v>
          </cell>
          <cell r="C144">
            <v>0</v>
          </cell>
          <cell r="D144">
            <v>0</v>
          </cell>
          <cell r="E144">
            <v>0</v>
          </cell>
        </row>
        <row r="145">
          <cell r="A145">
            <v>7</v>
          </cell>
          <cell r="B145">
            <v>0</v>
          </cell>
          <cell r="C145">
            <v>0</v>
          </cell>
          <cell r="D145">
            <v>0</v>
          </cell>
          <cell r="E145">
            <v>0</v>
          </cell>
        </row>
        <row r="146">
          <cell r="A146">
            <v>7</v>
          </cell>
          <cell r="B146">
            <v>0</v>
          </cell>
          <cell r="C146">
            <v>0</v>
          </cell>
          <cell r="D146">
            <v>0</v>
          </cell>
          <cell r="E146">
            <v>0</v>
          </cell>
        </row>
        <row r="147">
          <cell r="A147">
            <v>7</v>
          </cell>
          <cell r="B147">
            <v>0</v>
          </cell>
          <cell r="C147">
            <v>0</v>
          </cell>
          <cell r="D147">
            <v>0</v>
          </cell>
          <cell r="E147">
            <v>0</v>
          </cell>
        </row>
        <row r="148">
          <cell r="A148">
            <v>7</v>
          </cell>
          <cell r="B148">
            <v>0</v>
          </cell>
          <cell r="C148">
            <v>0</v>
          </cell>
          <cell r="D148">
            <v>0</v>
          </cell>
          <cell r="E148">
            <v>0</v>
          </cell>
        </row>
        <row r="149">
          <cell r="A149">
            <v>7</v>
          </cell>
          <cell r="B149">
            <v>0</v>
          </cell>
          <cell r="C149">
            <v>0</v>
          </cell>
          <cell r="D149">
            <v>0</v>
          </cell>
          <cell r="E149">
            <v>0</v>
          </cell>
        </row>
        <row r="150">
          <cell r="A150">
            <v>7</v>
          </cell>
          <cell r="B150">
            <v>0</v>
          </cell>
          <cell r="C150">
            <v>0</v>
          </cell>
          <cell r="D150">
            <v>0</v>
          </cell>
          <cell r="E150">
            <v>0</v>
          </cell>
        </row>
        <row r="151">
          <cell r="A151">
            <v>7</v>
          </cell>
          <cell r="B151">
            <v>0</v>
          </cell>
          <cell r="C151">
            <v>0</v>
          </cell>
          <cell r="D151">
            <v>0</v>
          </cell>
          <cell r="E151">
            <v>0</v>
          </cell>
        </row>
        <row r="152">
          <cell r="A152">
            <v>7</v>
          </cell>
          <cell r="B152">
            <v>0</v>
          </cell>
          <cell r="C152">
            <v>0</v>
          </cell>
          <cell r="D152">
            <v>0</v>
          </cell>
          <cell r="E152">
            <v>0</v>
          </cell>
        </row>
        <row r="153">
          <cell r="A153">
            <v>7</v>
          </cell>
          <cell r="B153">
            <v>0</v>
          </cell>
          <cell r="C153">
            <v>0</v>
          </cell>
          <cell r="D153">
            <v>0</v>
          </cell>
          <cell r="E153">
            <v>0</v>
          </cell>
        </row>
        <row r="154">
          <cell r="A154">
            <v>7</v>
          </cell>
          <cell r="B154">
            <v>0</v>
          </cell>
          <cell r="C154">
            <v>0</v>
          </cell>
          <cell r="D154">
            <v>0</v>
          </cell>
          <cell r="E154">
            <v>0</v>
          </cell>
        </row>
        <row r="155">
          <cell r="A155">
            <v>7</v>
          </cell>
          <cell r="B155">
            <v>0</v>
          </cell>
          <cell r="C155">
            <v>0</v>
          </cell>
          <cell r="D155">
            <v>0</v>
          </cell>
          <cell r="E155">
            <v>0</v>
          </cell>
        </row>
        <row r="156">
          <cell r="A156">
            <v>7</v>
          </cell>
          <cell r="B156">
            <v>0</v>
          </cell>
          <cell r="C156">
            <v>0</v>
          </cell>
          <cell r="D156">
            <v>0</v>
          </cell>
          <cell r="E156">
            <v>0</v>
          </cell>
        </row>
        <row r="157">
          <cell r="A157">
            <v>7</v>
          </cell>
          <cell r="B157">
            <v>0</v>
          </cell>
          <cell r="C157">
            <v>0</v>
          </cell>
          <cell r="D157">
            <v>0</v>
          </cell>
          <cell r="E157">
            <v>0</v>
          </cell>
        </row>
        <row r="158">
          <cell r="A158">
            <v>7</v>
          </cell>
          <cell r="B158">
            <v>0</v>
          </cell>
          <cell r="C158">
            <v>0</v>
          </cell>
          <cell r="D158">
            <v>0</v>
          </cell>
          <cell r="E158">
            <v>0</v>
          </cell>
        </row>
        <row r="159">
          <cell r="A159">
            <v>7</v>
          </cell>
          <cell r="B159">
            <v>0</v>
          </cell>
          <cell r="C159">
            <v>0</v>
          </cell>
          <cell r="D159">
            <v>0</v>
          </cell>
          <cell r="E159">
            <v>0</v>
          </cell>
        </row>
        <row r="160">
          <cell r="A160">
            <v>7</v>
          </cell>
          <cell r="B160">
            <v>0</v>
          </cell>
          <cell r="C160">
            <v>0</v>
          </cell>
          <cell r="D160">
            <v>0</v>
          </cell>
          <cell r="E160">
            <v>0</v>
          </cell>
        </row>
        <row r="161">
          <cell r="A161">
            <v>7</v>
          </cell>
          <cell r="B161">
            <v>0</v>
          </cell>
          <cell r="C161">
            <v>0</v>
          </cell>
          <cell r="D161">
            <v>0</v>
          </cell>
          <cell r="E161">
            <v>0</v>
          </cell>
        </row>
        <row r="162">
          <cell r="A162">
            <v>7</v>
          </cell>
          <cell r="B162">
            <v>0</v>
          </cell>
          <cell r="C162">
            <v>0</v>
          </cell>
          <cell r="D162">
            <v>0</v>
          </cell>
          <cell r="E162">
            <v>0</v>
          </cell>
        </row>
        <row r="163">
          <cell r="A163">
            <v>7</v>
          </cell>
          <cell r="B163">
            <v>0</v>
          </cell>
          <cell r="C163">
            <v>0</v>
          </cell>
          <cell r="D163">
            <v>0</v>
          </cell>
          <cell r="E163">
            <v>0</v>
          </cell>
        </row>
        <row r="164">
          <cell r="A164">
            <v>7</v>
          </cell>
          <cell r="B164">
            <v>0</v>
          </cell>
          <cell r="C164">
            <v>0</v>
          </cell>
          <cell r="D164">
            <v>0</v>
          </cell>
          <cell r="E164">
            <v>0</v>
          </cell>
        </row>
        <row r="165">
          <cell r="A165">
            <v>7</v>
          </cell>
          <cell r="B165">
            <v>0</v>
          </cell>
          <cell r="C165">
            <v>0</v>
          </cell>
          <cell r="D165">
            <v>0</v>
          </cell>
          <cell r="E165">
            <v>0</v>
          </cell>
        </row>
        <row r="166">
          <cell r="A166">
            <v>7</v>
          </cell>
          <cell r="B166">
            <v>0</v>
          </cell>
          <cell r="C166">
            <v>0</v>
          </cell>
          <cell r="D166">
            <v>0</v>
          </cell>
          <cell r="E166">
            <v>0</v>
          </cell>
        </row>
        <row r="167">
          <cell r="A167">
            <v>7</v>
          </cell>
          <cell r="B167">
            <v>0</v>
          </cell>
          <cell r="C167">
            <v>0</v>
          </cell>
          <cell r="D167">
            <v>0</v>
          </cell>
          <cell r="E167">
            <v>0</v>
          </cell>
        </row>
        <row r="168">
          <cell r="A168">
            <v>7</v>
          </cell>
          <cell r="B168">
            <v>0</v>
          </cell>
          <cell r="C168">
            <v>0</v>
          </cell>
          <cell r="D168">
            <v>0</v>
          </cell>
          <cell r="E168">
            <v>0</v>
          </cell>
        </row>
        <row r="169">
          <cell r="A169">
            <v>7</v>
          </cell>
          <cell r="B169">
            <v>0</v>
          </cell>
          <cell r="C169">
            <v>0</v>
          </cell>
          <cell r="D169">
            <v>0</v>
          </cell>
          <cell r="E169">
            <v>0</v>
          </cell>
        </row>
        <row r="170">
          <cell r="A170">
            <v>7</v>
          </cell>
          <cell r="B170">
            <v>0</v>
          </cell>
          <cell r="C170">
            <v>0</v>
          </cell>
          <cell r="D170">
            <v>0</v>
          </cell>
          <cell r="E170">
            <v>0</v>
          </cell>
        </row>
        <row r="171">
          <cell r="A171">
            <v>7</v>
          </cell>
          <cell r="B171">
            <v>0</v>
          </cell>
          <cell r="C171">
            <v>0</v>
          </cell>
          <cell r="D171">
            <v>0</v>
          </cell>
          <cell r="E171">
            <v>0</v>
          </cell>
        </row>
        <row r="172">
          <cell r="A172">
            <v>7</v>
          </cell>
          <cell r="B172">
            <v>0</v>
          </cell>
          <cell r="C172">
            <v>0</v>
          </cell>
          <cell r="D172">
            <v>0</v>
          </cell>
          <cell r="E172">
            <v>0</v>
          </cell>
        </row>
        <row r="173">
          <cell r="A173">
            <v>7</v>
          </cell>
          <cell r="B173">
            <v>0</v>
          </cell>
          <cell r="C173">
            <v>0</v>
          </cell>
          <cell r="D173">
            <v>0</v>
          </cell>
          <cell r="E173">
            <v>0</v>
          </cell>
        </row>
        <row r="174">
          <cell r="A174">
            <v>7</v>
          </cell>
          <cell r="B174">
            <v>0</v>
          </cell>
          <cell r="C174">
            <v>0</v>
          </cell>
          <cell r="D174">
            <v>0</v>
          </cell>
          <cell r="E174">
            <v>0</v>
          </cell>
        </row>
        <row r="175">
          <cell r="A175">
            <v>7</v>
          </cell>
          <cell r="B175">
            <v>0</v>
          </cell>
          <cell r="C175">
            <v>0</v>
          </cell>
          <cell r="D175">
            <v>0</v>
          </cell>
          <cell r="E175">
            <v>0</v>
          </cell>
        </row>
        <row r="176">
          <cell r="A176">
            <v>7</v>
          </cell>
          <cell r="B176">
            <v>0</v>
          </cell>
          <cell r="C176">
            <v>0</v>
          </cell>
          <cell r="D176">
            <v>0</v>
          </cell>
          <cell r="E176">
            <v>0</v>
          </cell>
        </row>
        <row r="177">
          <cell r="A177">
            <v>7</v>
          </cell>
          <cell r="B177">
            <v>0</v>
          </cell>
          <cell r="C177">
            <v>0</v>
          </cell>
          <cell r="D177">
            <v>0</v>
          </cell>
          <cell r="E177">
            <v>0</v>
          </cell>
        </row>
        <row r="178">
          <cell r="A178">
            <v>7</v>
          </cell>
          <cell r="B178">
            <v>0</v>
          </cell>
          <cell r="C178">
            <v>0</v>
          </cell>
          <cell r="D178">
            <v>0</v>
          </cell>
          <cell r="E178">
            <v>0</v>
          </cell>
        </row>
        <row r="179">
          <cell r="A179">
            <v>7</v>
          </cell>
          <cell r="B179">
            <v>0</v>
          </cell>
          <cell r="C179">
            <v>0</v>
          </cell>
          <cell r="D179">
            <v>0</v>
          </cell>
          <cell r="E179">
            <v>0</v>
          </cell>
        </row>
        <row r="180">
          <cell r="A180">
            <v>7</v>
          </cell>
          <cell r="B180">
            <v>0</v>
          </cell>
          <cell r="C180">
            <v>0</v>
          </cell>
          <cell r="D180">
            <v>0</v>
          </cell>
          <cell r="E180">
            <v>0</v>
          </cell>
        </row>
        <row r="181">
          <cell r="A181">
            <v>7</v>
          </cell>
          <cell r="B181">
            <v>0</v>
          </cell>
          <cell r="C181">
            <v>0</v>
          </cell>
          <cell r="D181">
            <v>0</v>
          </cell>
          <cell r="E181">
            <v>0</v>
          </cell>
        </row>
        <row r="182">
          <cell r="A182">
            <v>7</v>
          </cell>
          <cell r="B182">
            <v>0</v>
          </cell>
          <cell r="C182">
            <v>0</v>
          </cell>
          <cell r="D182">
            <v>0</v>
          </cell>
          <cell r="E182">
            <v>0</v>
          </cell>
        </row>
        <row r="183">
          <cell r="A183">
            <v>7</v>
          </cell>
          <cell r="B183">
            <v>0</v>
          </cell>
          <cell r="C183">
            <v>0</v>
          </cell>
          <cell r="D183">
            <v>0</v>
          </cell>
          <cell r="E183">
            <v>0</v>
          </cell>
        </row>
        <row r="184">
          <cell r="A184">
            <v>7</v>
          </cell>
          <cell r="B184">
            <v>0</v>
          </cell>
          <cell r="C184">
            <v>0</v>
          </cell>
          <cell r="D184">
            <v>0</v>
          </cell>
          <cell r="E184">
            <v>0</v>
          </cell>
        </row>
        <row r="185">
          <cell r="A185">
            <v>7</v>
          </cell>
          <cell r="B185">
            <v>0</v>
          </cell>
          <cell r="C185">
            <v>0</v>
          </cell>
          <cell r="D185">
            <v>0</v>
          </cell>
          <cell r="E185">
            <v>0</v>
          </cell>
        </row>
        <row r="186">
          <cell r="A186">
            <v>7</v>
          </cell>
          <cell r="B186">
            <v>0</v>
          </cell>
          <cell r="C186">
            <v>0</v>
          </cell>
          <cell r="D186">
            <v>0</v>
          </cell>
          <cell r="E186">
            <v>0</v>
          </cell>
        </row>
        <row r="187">
          <cell r="A187">
            <v>7</v>
          </cell>
          <cell r="B187">
            <v>0</v>
          </cell>
          <cell r="C187">
            <v>0</v>
          </cell>
          <cell r="D187">
            <v>0</v>
          </cell>
          <cell r="E187">
            <v>0</v>
          </cell>
        </row>
        <row r="188">
          <cell r="A188">
            <v>7</v>
          </cell>
          <cell r="B188">
            <v>0</v>
          </cell>
          <cell r="C188">
            <v>0</v>
          </cell>
          <cell r="D188">
            <v>0</v>
          </cell>
          <cell r="E188">
            <v>0</v>
          </cell>
        </row>
        <row r="189">
          <cell r="A189">
            <v>7</v>
          </cell>
          <cell r="B189">
            <v>0</v>
          </cell>
          <cell r="C189">
            <v>0</v>
          </cell>
          <cell r="D189">
            <v>0</v>
          </cell>
          <cell r="E189">
            <v>0</v>
          </cell>
        </row>
        <row r="190">
          <cell r="A190">
            <v>7</v>
          </cell>
          <cell r="B190">
            <v>0</v>
          </cell>
          <cell r="C190">
            <v>0</v>
          </cell>
          <cell r="D190">
            <v>0</v>
          </cell>
          <cell r="E190">
            <v>0</v>
          </cell>
        </row>
        <row r="191">
          <cell r="A191">
            <v>7</v>
          </cell>
          <cell r="B191">
            <v>0</v>
          </cell>
          <cell r="C191">
            <v>0</v>
          </cell>
          <cell r="D191">
            <v>0</v>
          </cell>
          <cell r="E191">
            <v>0</v>
          </cell>
        </row>
        <row r="192">
          <cell r="A192">
            <v>7</v>
          </cell>
          <cell r="B192">
            <v>0</v>
          </cell>
          <cell r="C192">
            <v>0</v>
          </cell>
          <cell r="D192">
            <v>0</v>
          </cell>
          <cell r="E192">
            <v>0</v>
          </cell>
        </row>
        <row r="193">
          <cell r="A193">
            <v>7</v>
          </cell>
          <cell r="B193">
            <v>0</v>
          </cell>
          <cell r="C193">
            <v>0</v>
          </cell>
          <cell r="D193">
            <v>0</v>
          </cell>
          <cell r="E193">
            <v>0</v>
          </cell>
        </row>
        <row r="194">
          <cell r="A194">
            <v>7</v>
          </cell>
          <cell r="B194">
            <v>0</v>
          </cell>
          <cell r="C194">
            <v>0</v>
          </cell>
          <cell r="D194">
            <v>0</v>
          </cell>
          <cell r="E194">
            <v>0</v>
          </cell>
        </row>
        <row r="195">
          <cell r="A195">
            <v>7</v>
          </cell>
          <cell r="B195">
            <v>0</v>
          </cell>
          <cell r="C195">
            <v>0</v>
          </cell>
          <cell r="D195">
            <v>0</v>
          </cell>
          <cell r="E195">
            <v>0</v>
          </cell>
        </row>
        <row r="196">
          <cell r="A196">
            <v>7</v>
          </cell>
          <cell r="B196">
            <v>0</v>
          </cell>
          <cell r="C196">
            <v>0</v>
          </cell>
          <cell r="D196">
            <v>0</v>
          </cell>
          <cell r="E196">
            <v>0</v>
          </cell>
        </row>
        <row r="197">
          <cell r="A197">
            <v>7</v>
          </cell>
          <cell r="B197">
            <v>0</v>
          </cell>
          <cell r="C197">
            <v>0</v>
          </cell>
          <cell r="D197">
            <v>0</v>
          </cell>
          <cell r="E197">
            <v>0</v>
          </cell>
        </row>
        <row r="198">
          <cell r="A198">
            <v>7</v>
          </cell>
          <cell r="B198">
            <v>0</v>
          </cell>
          <cell r="C198">
            <v>0</v>
          </cell>
          <cell r="D198">
            <v>0</v>
          </cell>
          <cell r="E198">
            <v>0</v>
          </cell>
        </row>
        <row r="199">
          <cell r="A199">
            <v>7</v>
          </cell>
          <cell r="B199">
            <v>0</v>
          </cell>
          <cell r="C199">
            <v>0</v>
          </cell>
          <cell r="D199">
            <v>0</v>
          </cell>
          <cell r="E199">
            <v>0</v>
          </cell>
        </row>
        <row r="200">
          <cell r="A200">
            <v>7</v>
          </cell>
          <cell r="B200">
            <v>0</v>
          </cell>
          <cell r="C200">
            <v>0</v>
          </cell>
          <cell r="D200">
            <v>0</v>
          </cell>
          <cell r="E200">
            <v>0</v>
          </cell>
        </row>
        <row r="201">
          <cell r="A201">
            <v>7</v>
          </cell>
          <cell r="B201">
            <v>0</v>
          </cell>
          <cell r="C201">
            <v>0</v>
          </cell>
          <cell r="D201">
            <v>0</v>
          </cell>
          <cell r="E201">
            <v>0</v>
          </cell>
        </row>
        <row r="202">
          <cell r="A202">
            <v>7</v>
          </cell>
          <cell r="B202">
            <v>0</v>
          </cell>
          <cell r="C202">
            <v>0</v>
          </cell>
          <cell r="D202">
            <v>0</v>
          </cell>
          <cell r="E202">
            <v>0</v>
          </cell>
        </row>
        <row r="203">
          <cell r="A203">
            <v>7</v>
          </cell>
          <cell r="B203">
            <v>0</v>
          </cell>
          <cell r="C203">
            <v>0</v>
          </cell>
          <cell r="D203">
            <v>0</v>
          </cell>
          <cell r="E203">
            <v>0</v>
          </cell>
        </row>
        <row r="204">
          <cell r="A204">
            <v>7</v>
          </cell>
          <cell r="B204">
            <v>0</v>
          </cell>
          <cell r="C204">
            <v>0</v>
          </cell>
          <cell r="D204">
            <v>0</v>
          </cell>
          <cell r="E204">
            <v>0</v>
          </cell>
        </row>
        <row r="205">
          <cell r="A205">
            <v>7</v>
          </cell>
          <cell r="B205">
            <v>0</v>
          </cell>
          <cell r="C205">
            <v>0</v>
          </cell>
          <cell r="D205">
            <v>0</v>
          </cell>
          <cell r="E205">
            <v>0</v>
          </cell>
        </row>
        <row r="206">
          <cell r="A206">
            <v>7</v>
          </cell>
          <cell r="B206">
            <v>0</v>
          </cell>
          <cell r="C206">
            <v>0</v>
          </cell>
          <cell r="D206">
            <v>0</v>
          </cell>
          <cell r="E206">
            <v>0</v>
          </cell>
        </row>
        <row r="207">
          <cell r="A207">
            <v>7</v>
          </cell>
          <cell r="B207">
            <v>0</v>
          </cell>
          <cell r="C207">
            <v>0</v>
          </cell>
          <cell r="D207">
            <v>0</v>
          </cell>
          <cell r="E207">
            <v>0</v>
          </cell>
        </row>
        <row r="208">
          <cell r="A208">
            <v>7</v>
          </cell>
          <cell r="B208">
            <v>0</v>
          </cell>
          <cell r="C208">
            <v>0</v>
          </cell>
          <cell r="D208">
            <v>0</v>
          </cell>
          <cell r="E208">
            <v>0</v>
          </cell>
        </row>
        <row r="209">
          <cell r="A209">
            <v>7</v>
          </cell>
          <cell r="B209">
            <v>0</v>
          </cell>
          <cell r="C209">
            <v>0</v>
          </cell>
          <cell r="D209">
            <v>0</v>
          </cell>
          <cell r="E209">
            <v>0</v>
          </cell>
        </row>
        <row r="210">
          <cell r="A210">
            <v>7</v>
          </cell>
          <cell r="B210">
            <v>0</v>
          </cell>
          <cell r="C210">
            <v>0</v>
          </cell>
          <cell r="D210">
            <v>0</v>
          </cell>
          <cell r="E210">
            <v>0</v>
          </cell>
        </row>
        <row r="211">
          <cell r="A211">
            <v>7</v>
          </cell>
          <cell r="B211">
            <v>0</v>
          </cell>
          <cell r="C211">
            <v>0</v>
          </cell>
          <cell r="D211">
            <v>0</v>
          </cell>
          <cell r="E211">
            <v>0</v>
          </cell>
        </row>
        <row r="212">
          <cell r="A212">
            <v>7</v>
          </cell>
          <cell r="B212">
            <v>0</v>
          </cell>
          <cell r="C212">
            <v>0</v>
          </cell>
          <cell r="D212">
            <v>0</v>
          </cell>
          <cell r="E212">
            <v>0</v>
          </cell>
        </row>
        <row r="213">
          <cell r="A213">
            <v>7</v>
          </cell>
          <cell r="B213">
            <v>0</v>
          </cell>
          <cell r="C213">
            <v>0</v>
          </cell>
          <cell r="D213">
            <v>0</v>
          </cell>
          <cell r="E213">
            <v>0</v>
          </cell>
        </row>
        <row r="214">
          <cell r="A214">
            <v>7</v>
          </cell>
          <cell r="B214">
            <v>0</v>
          </cell>
          <cell r="C214">
            <v>0</v>
          </cell>
          <cell r="D214">
            <v>0</v>
          </cell>
          <cell r="E214">
            <v>0</v>
          </cell>
        </row>
        <row r="215">
          <cell r="A215">
            <v>7</v>
          </cell>
          <cell r="B215">
            <v>0</v>
          </cell>
          <cell r="C215">
            <v>0</v>
          </cell>
          <cell r="D215">
            <v>0</v>
          </cell>
          <cell r="E215">
            <v>0</v>
          </cell>
        </row>
        <row r="216">
          <cell r="A216">
            <v>7</v>
          </cell>
          <cell r="B216">
            <v>0</v>
          </cell>
          <cell r="C216">
            <v>0</v>
          </cell>
          <cell r="D216">
            <v>0</v>
          </cell>
          <cell r="E216">
            <v>0</v>
          </cell>
        </row>
        <row r="217">
          <cell r="A217">
            <v>7</v>
          </cell>
          <cell r="B217">
            <v>0</v>
          </cell>
          <cell r="C217">
            <v>0</v>
          </cell>
          <cell r="D217">
            <v>0</v>
          </cell>
          <cell r="E217">
            <v>0</v>
          </cell>
        </row>
        <row r="218">
          <cell r="A218">
            <v>7</v>
          </cell>
          <cell r="B218">
            <v>0</v>
          </cell>
          <cell r="C218">
            <v>0</v>
          </cell>
          <cell r="D218">
            <v>0</v>
          </cell>
          <cell r="E218">
            <v>0</v>
          </cell>
        </row>
        <row r="219">
          <cell r="A219">
            <v>7</v>
          </cell>
          <cell r="B219">
            <v>0</v>
          </cell>
          <cell r="C219">
            <v>0</v>
          </cell>
          <cell r="D219">
            <v>0</v>
          </cell>
          <cell r="E219">
            <v>0</v>
          </cell>
        </row>
        <row r="220">
          <cell r="A220">
            <v>7</v>
          </cell>
          <cell r="B220">
            <v>0</v>
          </cell>
          <cell r="C220">
            <v>0</v>
          </cell>
          <cell r="D220">
            <v>0</v>
          </cell>
          <cell r="E220">
            <v>0</v>
          </cell>
        </row>
        <row r="221">
          <cell r="A221">
            <v>7</v>
          </cell>
          <cell r="B221">
            <v>0</v>
          </cell>
          <cell r="C221">
            <v>0</v>
          </cell>
          <cell r="D221">
            <v>0</v>
          </cell>
          <cell r="E221">
            <v>0</v>
          </cell>
        </row>
        <row r="222">
          <cell r="A222">
            <v>7</v>
          </cell>
          <cell r="B222">
            <v>0</v>
          </cell>
          <cell r="C222">
            <v>0</v>
          </cell>
          <cell r="D222">
            <v>0</v>
          </cell>
          <cell r="E222">
            <v>0</v>
          </cell>
        </row>
        <row r="223">
          <cell r="A223">
            <v>7</v>
          </cell>
          <cell r="B223">
            <v>0</v>
          </cell>
          <cell r="C223">
            <v>0</v>
          </cell>
          <cell r="D223">
            <v>0</v>
          </cell>
          <cell r="E223">
            <v>0</v>
          </cell>
        </row>
        <row r="224">
          <cell r="A224">
            <v>7</v>
          </cell>
          <cell r="B224">
            <v>0</v>
          </cell>
          <cell r="C224">
            <v>0</v>
          </cell>
          <cell r="D224">
            <v>0</v>
          </cell>
          <cell r="E224">
            <v>0</v>
          </cell>
        </row>
        <row r="225">
          <cell r="A225">
            <v>7</v>
          </cell>
          <cell r="B225">
            <v>0</v>
          </cell>
          <cell r="C225">
            <v>0</v>
          </cell>
          <cell r="D225">
            <v>0</v>
          </cell>
          <cell r="E225">
            <v>0</v>
          </cell>
        </row>
        <row r="320">
          <cell r="C320">
            <v>4</v>
          </cell>
        </row>
        <row r="370">
          <cell r="C370">
            <v>4</v>
          </cell>
        </row>
        <row r="420">
          <cell r="C420">
            <v>4</v>
          </cell>
        </row>
        <row r="470">
          <cell r="C470">
            <v>4</v>
          </cell>
        </row>
        <row r="520">
          <cell r="C520">
            <v>5</v>
          </cell>
        </row>
        <row r="570">
          <cell r="C570">
            <v>5</v>
          </cell>
        </row>
        <row r="620">
          <cell r="C620">
            <v>5</v>
          </cell>
        </row>
        <row r="670">
          <cell r="C670">
            <v>5</v>
          </cell>
        </row>
        <row r="720">
          <cell r="C720">
            <v>5</v>
          </cell>
        </row>
        <row r="770">
          <cell r="C770">
            <v>5</v>
          </cell>
        </row>
        <row r="820">
          <cell r="C820">
            <v>5</v>
          </cell>
        </row>
        <row r="870">
          <cell r="C870">
            <v>5</v>
          </cell>
        </row>
        <row r="920">
          <cell r="C920">
            <v>5</v>
          </cell>
        </row>
        <row r="970">
          <cell r="C970">
            <v>5</v>
          </cell>
        </row>
        <row r="1020">
          <cell r="C1020">
            <v>5</v>
          </cell>
        </row>
        <row r="1070">
          <cell r="C1070">
            <v>5</v>
          </cell>
        </row>
        <row r="1071">
          <cell r="C1071">
            <v>0</v>
          </cell>
        </row>
        <row r="1120">
          <cell r="C1120">
            <v>5</v>
          </cell>
        </row>
        <row r="1121">
          <cell r="C1121">
            <v>0</v>
          </cell>
        </row>
        <row r="1170">
          <cell r="C1170">
            <v>5</v>
          </cell>
        </row>
        <row r="1171">
          <cell r="C1171">
            <v>0</v>
          </cell>
        </row>
        <row r="1220">
          <cell r="C1220">
            <v>5</v>
          </cell>
        </row>
        <row r="1221">
          <cell r="C1221">
            <v>0</v>
          </cell>
        </row>
        <row r="1271">
          <cell r="C1271">
            <v>0</v>
          </cell>
        </row>
        <row r="1320">
          <cell r="C1320">
            <v>7</v>
          </cell>
        </row>
        <row r="1321">
          <cell r="C1321">
            <v>0</v>
          </cell>
        </row>
        <row r="1371">
          <cell r="C1371">
            <v>0</v>
          </cell>
        </row>
        <row r="1420">
          <cell r="C1420">
            <v>8</v>
          </cell>
        </row>
        <row r="1421">
          <cell r="C1421">
            <v>0</v>
          </cell>
        </row>
        <row r="1470">
          <cell r="C1470">
            <v>8</v>
          </cell>
        </row>
        <row r="1471">
          <cell r="C1471">
            <v>0</v>
          </cell>
        </row>
        <row r="1520">
          <cell r="C1520">
            <v>8</v>
          </cell>
        </row>
        <row r="1521">
          <cell r="C1521">
            <v>0</v>
          </cell>
        </row>
        <row r="1570">
          <cell r="C1570">
            <v>8</v>
          </cell>
        </row>
        <row r="1571">
          <cell r="C1571">
            <v>0</v>
          </cell>
        </row>
        <row r="1620">
          <cell r="C1620">
            <v>8</v>
          </cell>
        </row>
        <row r="1621">
          <cell r="C1621">
            <v>0</v>
          </cell>
        </row>
        <row r="1671">
          <cell r="C1671">
            <v>0</v>
          </cell>
        </row>
        <row r="1721">
          <cell r="C1721">
            <v>0</v>
          </cell>
        </row>
        <row r="1771">
          <cell r="C1771">
            <v>0</v>
          </cell>
        </row>
        <row r="1820">
          <cell r="C1820">
            <v>12</v>
          </cell>
        </row>
        <row r="1821">
          <cell r="C1821">
            <v>0</v>
          </cell>
        </row>
        <row r="1870">
          <cell r="C1870">
            <v>12</v>
          </cell>
        </row>
        <row r="1871">
          <cell r="C1871">
            <v>0</v>
          </cell>
        </row>
        <row r="1920">
          <cell r="C1920">
            <v>12</v>
          </cell>
        </row>
        <row r="1921">
          <cell r="C1921">
            <v>0</v>
          </cell>
        </row>
        <row r="1970">
          <cell r="C1970">
            <v>12</v>
          </cell>
        </row>
        <row r="1971">
          <cell r="C1971">
            <v>0</v>
          </cell>
        </row>
        <row r="2020">
          <cell r="C2020">
            <v>12</v>
          </cell>
        </row>
        <row r="2021">
          <cell r="C2021">
            <v>0</v>
          </cell>
        </row>
        <row r="2070">
          <cell r="C2070">
            <v>13</v>
          </cell>
        </row>
        <row r="2071">
          <cell r="C2071">
            <v>0</v>
          </cell>
        </row>
        <row r="2120">
          <cell r="C2120">
            <v>13</v>
          </cell>
        </row>
        <row r="2121">
          <cell r="C2121">
            <v>0</v>
          </cell>
        </row>
      </sheetData>
      <sheetData sheetId="3">
        <row r="1">
          <cell r="A1" t="str">
            <v xml:space="preserve">COMITENTE : </v>
          </cell>
          <cell r="B1">
            <v>0</v>
          </cell>
          <cell r="C1" t="str">
            <v>DIRECCIÓN PROVINCIAL DE VIALIDAD</v>
          </cell>
          <cell r="D1">
            <v>0</v>
          </cell>
          <cell r="E1">
            <v>0</v>
          </cell>
          <cell r="F1">
            <v>0</v>
          </cell>
          <cell r="G1">
            <v>0</v>
          </cell>
          <cell r="I1">
            <v>0</v>
          </cell>
        </row>
        <row r="2">
          <cell r="A2" t="str">
            <v>OBRA :</v>
          </cell>
          <cell r="B2">
            <v>0</v>
          </cell>
          <cell r="C2" t="str">
            <v>PLANILLA CAPACITACION</v>
          </cell>
          <cell r="D2">
            <v>0</v>
          </cell>
          <cell r="E2">
            <v>0</v>
          </cell>
          <cell r="F2">
            <v>0</v>
          </cell>
          <cell r="G2">
            <v>0</v>
          </cell>
          <cell r="I2">
            <v>0</v>
          </cell>
        </row>
        <row r="3">
          <cell r="A3" t="str">
            <v>UBICACION:</v>
          </cell>
          <cell r="B3">
            <v>0</v>
          </cell>
          <cell r="C3" t="str">
            <v>CENTRO CIVICO</v>
          </cell>
          <cell r="D3">
            <v>0</v>
          </cell>
          <cell r="E3">
            <v>0</v>
          </cell>
          <cell r="F3">
            <v>0</v>
          </cell>
          <cell r="G3">
            <v>0</v>
          </cell>
          <cell r="I3">
            <v>0</v>
          </cell>
        </row>
        <row r="4">
          <cell r="A4" t="str">
            <v>LICITACIÓN N°:</v>
          </cell>
          <cell r="B4">
            <v>0</v>
          </cell>
          <cell r="C4" t="str">
            <v>1/2020</v>
          </cell>
        </row>
        <row r="5">
          <cell r="A5" t="str">
            <v>EXPEDIENTE N°:</v>
          </cell>
          <cell r="B5">
            <v>0</v>
          </cell>
          <cell r="C5" t="str">
            <v>500-000000-2020</v>
          </cell>
        </row>
        <row r="6">
          <cell r="A6" t="str">
            <v>PRESUPUESTO OFICIAL:</v>
          </cell>
          <cell r="B6">
            <v>0</v>
          </cell>
          <cell r="C6">
            <v>0</v>
          </cell>
        </row>
        <row r="7">
          <cell r="A7" t="str">
            <v>ANTICIPO FINANCIERO/ACOPIO:</v>
          </cell>
          <cell r="B7">
            <v>0</v>
          </cell>
          <cell r="C7">
            <v>0.1</v>
          </cell>
        </row>
        <row r="8">
          <cell r="A8" t="str">
            <v>FECHA APERTURA LICITACIÓN:</v>
          </cell>
          <cell r="B8">
            <v>0</v>
          </cell>
          <cell r="C8">
            <v>0</v>
          </cell>
        </row>
        <row r="9">
          <cell r="A9" t="str">
            <v>PLAZO DE OBRA:</v>
          </cell>
          <cell r="B9">
            <v>0</v>
          </cell>
          <cell r="C9">
            <v>90</v>
          </cell>
        </row>
        <row r="10">
          <cell r="A10" t="str">
            <v xml:space="preserve">EMPRESA CONSTRUCTORA:  </v>
          </cell>
          <cell r="B10">
            <v>0</v>
          </cell>
          <cell r="C10" t="str">
            <v>GALVARINI</v>
          </cell>
        </row>
        <row r="11">
          <cell r="A11" t="str">
            <v>MONTO DE LA OFERTA:</v>
          </cell>
          <cell r="B11">
            <v>0</v>
          </cell>
          <cell r="C11">
            <v>1658496</v>
          </cell>
        </row>
        <row r="13">
          <cell r="A13" t="str">
            <v xml:space="preserve">COMPUTO Y PRESUPUESTO </v>
          </cell>
          <cell r="B13">
            <v>0</v>
          </cell>
          <cell r="C13">
            <v>0</v>
          </cell>
          <cell r="D13">
            <v>0</v>
          </cell>
          <cell r="E13">
            <v>0</v>
          </cell>
          <cell r="F13">
            <v>0</v>
          </cell>
          <cell r="G13">
            <v>0</v>
          </cell>
          <cell r="H13">
            <v>0</v>
          </cell>
          <cell r="I13">
            <v>0</v>
          </cell>
        </row>
        <row r="15">
          <cell r="A15" t="str">
            <v>RUBRO ITEM</v>
          </cell>
          <cell r="B15" t="str">
            <v>DESIGNACION</v>
          </cell>
          <cell r="C15">
            <v>0</v>
          </cell>
          <cell r="D15" t="str">
            <v>UN.</v>
          </cell>
          <cell r="E15" t="str">
            <v>CANT.</v>
          </cell>
          <cell r="F15" t="str">
            <v>COSTOS UNITARIO</v>
          </cell>
          <cell r="G15" t="str">
            <v>PRECIO UNITARIO</v>
          </cell>
          <cell r="H15" t="str">
            <v>PRECIO TOTAL DEL ITEM</v>
          </cell>
          <cell r="I15" t="str">
            <v>PORCENTAJE INCIDENCIA DEL ITEM</v>
          </cell>
        </row>
        <row r="16">
          <cell r="A16">
            <v>0</v>
          </cell>
          <cell r="B16">
            <v>0</v>
          </cell>
          <cell r="C16">
            <v>0</v>
          </cell>
          <cell r="D16">
            <v>0</v>
          </cell>
          <cell r="E16">
            <v>0</v>
          </cell>
          <cell r="F16">
            <v>0</v>
          </cell>
          <cell r="G16">
            <v>0</v>
          </cell>
          <cell r="H16">
            <v>0</v>
          </cell>
          <cell r="I16">
            <v>0</v>
          </cell>
        </row>
        <row r="17">
          <cell r="A17">
            <v>0</v>
          </cell>
          <cell r="B17">
            <v>0</v>
          </cell>
          <cell r="C17">
            <v>0</v>
          </cell>
          <cell r="D17">
            <v>0</v>
          </cell>
          <cell r="E17">
            <v>0</v>
          </cell>
          <cell r="F17">
            <v>0</v>
          </cell>
          <cell r="G17">
            <v>0</v>
          </cell>
          <cell r="I17">
            <v>0</v>
          </cell>
        </row>
        <row r="18">
          <cell r="A18">
            <v>1</v>
          </cell>
          <cell r="B18" t="str">
            <v>LIMPIEZA DE TERRENO</v>
          </cell>
          <cell r="C18">
            <v>0</v>
          </cell>
          <cell r="D18" t="str">
            <v>GL</v>
          </cell>
          <cell r="E18">
            <v>40</v>
          </cell>
          <cell r="F18">
            <v>1000</v>
          </cell>
          <cell r="G18">
            <v>1480.8</v>
          </cell>
          <cell r="H18">
            <v>59232</v>
          </cell>
          <cell r="I18">
            <v>3.5714285714285712E-2</v>
          </cell>
        </row>
        <row r="19">
          <cell r="A19">
            <v>2</v>
          </cell>
          <cell r="B19" t="str">
            <v>HORMIGONES</v>
          </cell>
          <cell r="C19">
            <v>0</v>
          </cell>
          <cell r="D19" t="str">
            <v>GL</v>
          </cell>
          <cell r="E19">
            <v>40</v>
          </cell>
          <cell r="F19">
            <v>2000</v>
          </cell>
          <cell r="G19">
            <v>2961.6</v>
          </cell>
          <cell r="H19">
            <v>118464</v>
          </cell>
          <cell r="I19">
            <v>7.1428571428571425E-2</v>
          </cell>
        </row>
        <row r="20">
          <cell r="A20">
            <v>3</v>
          </cell>
          <cell r="B20" t="str">
            <v>MAMPOSTERIA</v>
          </cell>
          <cell r="C20">
            <v>0</v>
          </cell>
          <cell r="D20" t="str">
            <v>GL</v>
          </cell>
          <cell r="E20">
            <v>40</v>
          </cell>
          <cell r="F20">
            <v>3000</v>
          </cell>
          <cell r="G20">
            <v>4442.3999999999996</v>
          </cell>
          <cell r="H20">
            <v>177696</v>
          </cell>
          <cell r="I20">
            <v>0.10714285714285714</v>
          </cell>
        </row>
        <row r="21">
          <cell r="A21">
            <v>4</v>
          </cell>
          <cell r="B21" t="str">
            <v>REVOQUES</v>
          </cell>
          <cell r="C21">
            <v>0</v>
          </cell>
          <cell r="D21" t="str">
            <v>GL</v>
          </cell>
          <cell r="E21">
            <v>40</v>
          </cell>
          <cell r="F21">
            <v>4000</v>
          </cell>
          <cell r="G21">
            <v>5923.2</v>
          </cell>
          <cell r="H21">
            <v>236928</v>
          </cell>
          <cell r="I21">
            <v>0.14285714285714285</v>
          </cell>
        </row>
        <row r="22">
          <cell r="A22">
            <v>5</v>
          </cell>
          <cell r="B22" t="str">
            <v>CARPINTERIA</v>
          </cell>
          <cell r="C22">
            <v>0</v>
          </cell>
          <cell r="D22" t="str">
            <v>GL</v>
          </cell>
          <cell r="E22">
            <v>40</v>
          </cell>
          <cell r="F22">
            <v>5000</v>
          </cell>
          <cell r="G22">
            <v>7404</v>
          </cell>
          <cell r="H22">
            <v>296160</v>
          </cell>
          <cell r="I22">
            <v>0.17857142857142858</v>
          </cell>
        </row>
        <row r="23">
          <cell r="A23">
            <v>6</v>
          </cell>
          <cell r="B23" t="str">
            <v>INSTALACION SANITARIA</v>
          </cell>
          <cell r="C23">
            <v>0</v>
          </cell>
          <cell r="D23" t="str">
            <v>GL</v>
          </cell>
          <cell r="E23">
            <v>40</v>
          </cell>
          <cell r="F23">
            <v>6000</v>
          </cell>
          <cell r="G23">
            <v>8884.7999999999993</v>
          </cell>
          <cell r="H23">
            <v>355392</v>
          </cell>
          <cell r="I23">
            <v>0.21428571428571427</v>
          </cell>
        </row>
        <row r="24">
          <cell r="A24">
            <v>7</v>
          </cell>
          <cell r="B24" t="str">
            <v>INTALACION GAS</v>
          </cell>
          <cell r="C24">
            <v>0</v>
          </cell>
          <cell r="D24" t="str">
            <v>GL</v>
          </cell>
          <cell r="E24">
            <v>40</v>
          </cell>
          <cell r="F24">
            <v>7000</v>
          </cell>
          <cell r="G24">
            <v>10365.6</v>
          </cell>
          <cell r="H24">
            <v>414624</v>
          </cell>
          <cell r="I24">
            <v>0.25</v>
          </cell>
        </row>
        <row r="25">
          <cell r="A25">
            <v>0</v>
          </cell>
          <cell r="B25">
            <v>0</v>
          </cell>
          <cell r="C25">
            <v>0</v>
          </cell>
          <cell r="D25">
            <v>0</v>
          </cell>
          <cell r="E25">
            <v>0</v>
          </cell>
          <cell r="F25">
            <v>0</v>
          </cell>
          <cell r="G25">
            <v>0</v>
          </cell>
          <cell r="I25">
            <v>0</v>
          </cell>
        </row>
        <row r="26">
          <cell r="A26" t="str">
            <v xml:space="preserve"> </v>
          </cell>
          <cell r="B26" t="str">
            <v xml:space="preserve">TOTAL COSTO </v>
          </cell>
          <cell r="C26">
            <v>0</v>
          </cell>
          <cell r="D26">
            <v>0</v>
          </cell>
          <cell r="E26">
            <v>0</v>
          </cell>
          <cell r="F26">
            <v>1120000</v>
          </cell>
          <cell r="G26" t="str">
            <v>TOTAL OFERTA</v>
          </cell>
          <cell r="H26">
            <v>1658496</v>
          </cell>
          <cell r="I26">
            <v>1</v>
          </cell>
        </row>
        <row r="27">
          <cell r="G27">
            <v>0</v>
          </cell>
        </row>
        <row r="28">
          <cell r="A28" t="str">
            <v>1-</v>
          </cell>
          <cell r="B28" t="str">
            <v>COSTO COSTO</v>
          </cell>
          <cell r="C28">
            <v>0</v>
          </cell>
          <cell r="D28">
            <v>0</v>
          </cell>
          <cell r="E28">
            <v>0</v>
          </cell>
          <cell r="F28">
            <v>0</v>
          </cell>
          <cell r="G28">
            <v>0</v>
          </cell>
          <cell r="H28">
            <v>1120000</v>
          </cell>
          <cell r="I28">
            <v>0</v>
          </cell>
        </row>
        <row r="29">
          <cell r="A29" t="str">
            <v>2-</v>
          </cell>
          <cell r="B29" t="str">
            <v>COSTO FINANCIERO  0 % de ( 1 )</v>
          </cell>
          <cell r="C29">
            <v>0</v>
          </cell>
          <cell r="D29">
            <v>0</v>
          </cell>
          <cell r="E29">
            <v>0</v>
          </cell>
          <cell r="F29">
            <v>0</v>
          </cell>
          <cell r="G29">
            <v>0</v>
          </cell>
          <cell r="H29">
            <v>0</v>
          </cell>
          <cell r="I29">
            <v>0</v>
          </cell>
        </row>
        <row r="30">
          <cell r="A30" t="str">
            <v>3-</v>
          </cell>
          <cell r="B30" t="str">
            <v>COSTO OBRA ( 1 + 2 )</v>
          </cell>
          <cell r="C30">
            <v>0</v>
          </cell>
          <cell r="D30">
            <v>0</v>
          </cell>
          <cell r="E30">
            <v>0</v>
          </cell>
          <cell r="F30">
            <v>0</v>
          </cell>
          <cell r="G30">
            <v>0</v>
          </cell>
          <cell r="H30">
            <v>1120000</v>
          </cell>
          <cell r="I30">
            <v>0</v>
          </cell>
        </row>
        <row r="31">
          <cell r="A31" t="str">
            <v>4-</v>
          </cell>
          <cell r="B31" t="str">
            <v>GASTOS GENERALES  10 % de ( 3 )</v>
          </cell>
          <cell r="C31">
            <v>0</v>
          </cell>
          <cell r="D31">
            <v>0</v>
          </cell>
          <cell r="E31">
            <v>0.1</v>
          </cell>
          <cell r="F31">
            <v>0</v>
          </cell>
          <cell r="G31">
            <v>0</v>
          </cell>
          <cell r="H31">
            <v>112000</v>
          </cell>
          <cell r="I31">
            <v>0</v>
          </cell>
        </row>
        <row r="32">
          <cell r="A32" t="str">
            <v>5-</v>
          </cell>
          <cell r="B32" t="str">
            <v>BENEFICIOS  10 % de ( 3 )</v>
          </cell>
          <cell r="C32">
            <v>0</v>
          </cell>
          <cell r="D32">
            <v>0</v>
          </cell>
          <cell r="E32">
            <v>0.1</v>
          </cell>
          <cell r="F32">
            <v>0</v>
          </cell>
          <cell r="G32">
            <v>0</v>
          </cell>
          <cell r="H32">
            <v>112000</v>
          </cell>
          <cell r="I32">
            <v>0</v>
          </cell>
        </row>
        <row r="33">
          <cell r="A33">
            <v>6</v>
          </cell>
          <cell r="B33" t="str">
            <v>SUB TOTAL ( 3 + 4 + 5 )</v>
          </cell>
          <cell r="C33">
            <v>0</v>
          </cell>
          <cell r="D33">
            <v>0</v>
          </cell>
          <cell r="E33">
            <v>0</v>
          </cell>
          <cell r="F33">
            <v>0</v>
          </cell>
          <cell r="G33">
            <v>0</v>
          </cell>
          <cell r="H33">
            <v>1344000</v>
          </cell>
          <cell r="I33">
            <v>0</v>
          </cell>
        </row>
        <row r="34">
          <cell r="A34" t="str">
            <v>7-</v>
          </cell>
          <cell r="B34" t="str">
            <v>INGRESOS BRUTOS Y LOTE HOGAR  2,4 % de ( 6 )</v>
          </cell>
          <cell r="C34">
            <v>0</v>
          </cell>
          <cell r="D34">
            <v>0</v>
          </cell>
          <cell r="E34">
            <v>2.4E-2</v>
          </cell>
          <cell r="F34">
            <v>0</v>
          </cell>
          <cell r="G34">
            <v>0</v>
          </cell>
          <cell r="H34">
            <v>32256</v>
          </cell>
          <cell r="I34">
            <v>0</v>
          </cell>
        </row>
        <row r="35">
          <cell r="A35" t="str">
            <v>8-</v>
          </cell>
          <cell r="B35" t="str">
            <v>IMPUESTO AL VALOR AGREGADO 21 % de ( 6 )</v>
          </cell>
          <cell r="C35">
            <v>0</v>
          </cell>
          <cell r="D35">
            <v>0</v>
          </cell>
          <cell r="E35">
            <v>0.21</v>
          </cell>
          <cell r="F35">
            <v>0</v>
          </cell>
          <cell r="G35">
            <v>0</v>
          </cell>
          <cell r="H35">
            <v>282240</v>
          </cell>
          <cell r="I35">
            <v>0</v>
          </cell>
        </row>
        <row r="36">
          <cell r="A36">
            <v>0</v>
          </cell>
          <cell r="B36">
            <v>0</v>
          </cell>
          <cell r="C36">
            <v>0</v>
          </cell>
          <cell r="D36">
            <v>0</v>
          </cell>
          <cell r="E36">
            <v>0</v>
          </cell>
          <cell r="F36">
            <v>0</v>
          </cell>
          <cell r="H36">
            <v>0</v>
          </cell>
          <cell r="I36">
            <v>0</v>
          </cell>
        </row>
        <row r="37">
          <cell r="A37">
            <v>0</v>
          </cell>
          <cell r="B37" t="str">
            <v>TOTAL OFERTA</v>
          </cell>
          <cell r="C37">
            <v>0</v>
          </cell>
          <cell r="D37">
            <v>0</v>
          </cell>
          <cell r="E37">
            <v>0</v>
          </cell>
          <cell r="F37">
            <v>0</v>
          </cell>
          <cell r="H37">
            <v>1658496</v>
          </cell>
          <cell r="I37">
            <v>0</v>
          </cell>
        </row>
        <row r="38">
          <cell r="I38">
            <v>0</v>
          </cell>
        </row>
        <row r="39">
          <cell r="B39" t="str">
            <v>El presente presupuesto asciende a la suma de: UN MILLÓN SEISCIENTOS CINCUENTA Y OCHO MIL CUATROCIENTOS NOVENTA Y SEIS PESOS CON 00/100</v>
          </cell>
          <cell r="C39">
            <v>0</v>
          </cell>
          <cell r="D39">
            <v>0</v>
          </cell>
          <cell r="E39">
            <v>0</v>
          </cell>
          <cell r="F39">
            <v>0</v>
          </cell>
          <cell r="G39">
            <v>0</v>
          </cell>
          <cell r="H39">
            <v>0</v>
          </cell>
          <cell r="I39">
            <v>0</v>
          </cell>
        </row>
        <row r="40">
          <cell r="A40" t="str">
            <v>FIN</v>
          </cell>
        </row>
        <row r="203">
          <cell r="B203">
            <v>4</v>
          </cell>
        </row>
        <row r="253">
          <cell r="B253">
            <v>4</v>
          </cell>
        </row>
        <row r="303">
          <cell r="B303">
            <v>4</v>
          </cell>
        </row>
        <row r="353">
          <cell r="B353">
            <v>4</v>
          </cell>
        </row>
        <row r="403">
          <cell r="B403">
            <v>5</v>
          </cell>
        </row>
        <row r="453">
          <cell r="B453">
            <v>5</v>
          </cell>
        </row>
        <row r="503">
          <cell r="B503">
            <v>5</v>
          </cell>
        </row>
        <row r="553">
          <cell r="B553">
            <v>5</v>
          </cell>
        </row>
        <row r="603">
          <cell r="B603">
            <v>5</v>
          </cell>
        </row>
        <row r="653">
          <cell r="B653">
            <v>5</v>
          </cell>
        </row>
        <row r="703">
          <cell r="B703">
            <v>5</v>
          </cell>
        </row>
        <row r="753">
          <cell r="B753">
            <v>5</v>
          </cell>
        </row>
        <row r="803">
          <cell r="B803">
            <v>5</v>
          </cell>
        </row>
        <row r="853">
          <cell r="B853">
            <v>5</v>
          </cell>
        </row>
        <row r="903">
          <cell r="B903">
            <v>5</v>
          </cell>
        </row>
        <row r="953">
          <cell r="B953">
            <v>5</v>
          </cell>
        </row>
        <row r="954">
          <cell r="B954" t="e">
            <v>#REF!</v>
          </cell>
        </row>
        <row r="1003">
          <cell r="B1003">
            <v>5</v>
          </cell>
        </row>
        <row r="1004">
          <cell r="B1004" t="e">
            <v>#REF!</v>
          </cell>
        </row>
        <row r="1053">
          <cell r="B1053">
            <v>5</v>
          </cell>
        </row>
        <row r="1054">
          <cell r="B1054" t="e">
            <v>#REF!</v>
          </cell>
        </row>
        <row r="1103">
          <cell r="B1103">
            <v>5</v>
          </cell>
        </row>
        <row r="1104">
          <cell r="B1104" t="e">
            <v>#REF!</v>
          </cell>
        </row>
        <row r="1154">
          <cell r="B1154" t="e">
            <v>#REF!</v>
          </cell>
        </row>
        <row r="1203">
          <cell r="B1203">
            <v>7</v>
          </cell>
        </row>
        <row r="1204">
          <cell r="B1204" t="e">
            <v>#REF!</v>
          </cell>
        </row>
        <row r="1254">
          <cell r="B1254" t="e">
            <v>#REF!</v>
          </cell>
        </row>
        <row r="1303">
          <cell r="B1303">
            <v>8</v>
          </cell>
        </row>
        <row r="1304">
          <cell r="B1304" t="e">
            <v>#REF!</v>
          </cell>
        </row>
        <row r="1353">
          <cell r="B1353">
            <v>8</v>
          </cell>
        </row>
        <row r="1354">
          <cell r="B1354" t="e">
            <v>#REF!</v>
          </cell>
        </row>
        <row r="1403">
          <cell r="B1403">
            <v>8</v>
          </cell>
        </row>
        <row r="1404">
          <cell r="B1404" t="e">
            <v>#REF!</v>
          </cell>
        </row>
        <row r="1453">
          <cell r="B1453">
            <v>8</v>
          </cell>
        </row>
        <row r="1454">
          <cell r="B1454" t="e">
            <v>#REF!</v>
          </cell>
        </row>
        <row r="1503">
          <cell r="B1503">
            <v>8</v>
          </cell>
        </row>
        <row r="1504">
          <cell r="B1504" t="e">
            <v>#REF!</v>
          </cell>
        </row>
        <row r="1554">
          <cell r="B1554" t="e">
            <v>#REF!</v>
          </cell>
        </row>
        <row r="1604">
          <cell r="B1604" t="e">
            <v>#REF!</v>
          </cell>
        </row>
        <row r="1654">
          <cell r="B1654" t="e">
            <v>#REF!</v>
          </cell>
        </row>
        <row r="1703">
          <cell r="B1703">
            <v>12</v>
          </cell>
        </row>
        <row r="1704">
          <cell r="B1704" t="e">
            <v>#REF!</v>
          </cell>
        </row>
        <row r="1753">
          <cell r="B1753">
            <v>12</v>
          </cell>
        </row>
        <row r="1754">
          <cell r="B1754" t="e">
            <v>#REF!</v>
          </cell>
        </row>
        <row r="1803">
          <cell r="B1803">
            <v>12</v>
          </cell>
        </row>
        <row r="1804">
          <cell r="B1804" t="e">
            <v>#REF!</v>
          </cell>
        </row>
        <row r="1853">
          <cell r="B1853">
            <v>12</v>
          </cell>
        </row>
        <row r="1854">
          <cell r="B1854" t="e">
            <v>#REF!</v>
          </cell>
        </row>
        <row r="1903">
          <cell r="B1903">
            <v>12</v>
          </cell>
        </row>
        <row r="1904">
          <cell r="B1904" t="e">
            <v>#REF!</v>
          </cell>
        </row>
        <row r="1953">
          <cell r="B1953">
            <v>13</v>
          </cell>
        </row>
        <row r="1954">
          <cell r="B1954" t="e">
            <v>#REF!</v>
          </cell>
        </row>
        <row r="2003">
          <cell r="B2003">
            <v>13</v>
          </cell>
        </row>
        <row r="2004">
          <cell r="B2004" t="e">
            <v>#REF!</v>
          </cell>
        </row>
      </sheetData>
      <sheetData sheetId="4">
        <row r="1">
          <cell r="A1" t="str">
            <v>ANALISIS DE PRECIOS</v>
          </cell>
          <cell r="B1">
            <v>0</v>
          </cell>
          <cell r="C1">
            <v>0</v>
          </cell>
          <cell r="D1">
            <v>0</v>
          </cell>
          <cell r="E1">
            <v>0</v>
          </cell>
          <cell r="F1">
            <v>0</v>
          </cell>
          <cell r="G1">
            <v>0</v>
          </cell>
        </row>
        <row r="2">
          <cell r="A2" t="str">
            <v>COMITENTE:</v>
          </cell>
          <cell r="B2" t="str">
            <v>DIRECCIÓN PROVINCIAL DE VIALIDAD</v>
          </cell>
          <cell r="C2">
            <v>0</v>
          </cell>
          <cell r="D2">
            <v>0</v>
          </cell>
          <cell r="E2">
            <v>0</v>
          </cell>
          <cell r="F2">
            <v>0</v>
          </cell>
          <cell r="G2">
            <v>0</v>
          </cell>
        </row>
        <row r="3">
          <cell r="A3" t="str">
            <v>CONTRATISTA:</v>
          </cell>
          <cell r="B3" t="str">
            <v>GALVARINI</v>
          </cell>
          <cell r="C3">
            <v>0</v>
          </cell>
          <cell r="D3">
            <v>0</v>
          </cell>
          <cell r="E3">
            <v>0</v>
          </cell>
          <cell r="F3">
            <v>0</v>
          </cell>
          <cell r="G3">
            <v>0</v>
          </cell>
        </row>
        <row r="4">
          <cell r="A4" t="str">
            <v>OBRA:</v>
          </cell>
          <cell r="B4" t="str">
            <v>PLANILLA CAPACITACION</v>
          </cell>
          <cell r="C4">
            <v>0</v>
          </cell>
          <cell r="D4">
            <v>0</v>
          </cell>
          <cell r="E4">
            <v>0</v>
          </cell>
          <cell r="F4" t="str">
            <v>PRECIOS A:</v>
          </cell>
          <cell r="G4">
            <v>0</v>
          </cell>
        </row>
        <row r="5">
          <cell r="A5" t="str">
            <v>UBICACIÓN:</v>
          </cell>
          <cell r="B5" t="str">
            <v>CENTRO CIVICO</v>
          </cell>
          <cell r="C5">
            <v>0</v>
          </cell>
          <cell r="D5">
            <v>0</v>
          </cell>
          <cell r="E5">
            <v>0</v>
          </cell>
          <cell r="F5">
            <v>0</v>
          </cell>
          <cell r="G5">
            <v>0</v>
          </cell>
        </row>
        <row r="6">
          <cell r="A6" t="str">
            <v>RUBRO:</v>
          </cell>
          <cell r="B6" t="str">
            <v/>
          </cell>
          <cell r="C6" t="str">
            <v/>
          </cell>
          <cell r="D6">
            <v>0</v>
          </cell>
          <cell r="E6">
            <v>0</v>
          </cell>
          <cell r="F6">
            <v>0</v>
          </cell>
          <cell r="G6">
            <v>0</v>
          </cell>
        </row>
        <row r="7">
          <cell r="A7" t="str">
            <v>ITEM:</v>
          </cell>
          <cell r="B7">
            <v>1</v>
          </cell>
          <cell r="C7" t="str">
            <v>LIMPIEZA DE TERRENO</v>
          </cell>
          <cell r="D7">
            <v>0</v>
          </cell>
          <cell r="E7">
            <v>0</v>
          </cell>
          <cell r="F7" t="str">
            <v>UNIDAD:</v>
          </cell>
          <cell r="G7" t="str">
            <v>GL</v>
          </cell>
        </row>
        <row r="8">
          <cell r="A8">
            <v>0</v>
          </cell>
          <cell r="B8">
            <v>0</v>
          </cell>
          <cell r="C8">
            <v>0</v>
          </cell>
          <cell r="D8">
            <v>0</v>
          </cell>
          <cell r="E8">
            <v>0</v>
          </cell>
          <cell r="F8">
            <v>0</v>
          </cell>
          <cell r="G8">
            <v>0</v>
          </cell>
        </row>
        <row r="9">
          <cell r="A9" t="str">
            <v>DATOS REDETERMINACION</v>
          </cell>
          <cell r="B9">
            <v>0</v>
          </cell>
          <cell r="C9" t="str">
            <v>DESIGNACION</v>
          </cell>
          <cell r="D9" t="str">
            <v>U</v>
          </cell>
          <cell r="E9" t="str">
            <v>Cantidad</v>
          </cell>
          <cell r="F9" t="str">
            <v>$ Unitarios</v>
          </cell>
          <cell r="G9" t="str">
            <v>$ Parcial</v>
          </cell>
        </row>
        <row r="10">
          <cell r="A10" t="str">
            <v>CÓDIGO</v>
          </cell>
          <cell r="B10" t="str">
            <v>DESCRIPCIÓN</v>
          </cell>
          <cell r="C10">
            <v>0</v>
          </cell>
          <cell r="D10">
            <v>0</v>
          </cell>
          <cell r="E10">
            <v>0</v>
          </cell>
          <cell r="F10">
            <v>0</v>
          </cell>
          <cell r="G10">
            <v>0</v>
          </cell>
        </row>
        <row r="11">
          <cell r="A11">
            <v>0</v>
          </cell>
          <cell r="B11">
            <v>0</v>
          </cell>
          <cell r="C11" t="str">
            <v>A - MATERIALES</v>
          </cell>
          <cell r="D11">
            <v>0</v>
          </cell>
          <cell r="E11">
            <v>0</v>
          </cell>
          <cell r="F11">
            <v>0</v>
          </cell>
          <cell r="G11">
            <v>0</v>
          </cell>
        </row>
        <row r="12">
          <cell r="A12" t="str">
            <v>INDEC-CM - 41242-11</v>
          </cell>
          <cell r="B12" t="str">
            <v>Acero aletado conformado, en barra</v>
          </cell>
          <cell r="C12" t="str">
            <v>MATERIALES VARIOS</v>
          </cell>
          <cell r="D12" t="str">
            <v>GL</v>
          </cell>
          <cell r="E12">
            <v>1</v>
          </cell>
          <cell r="F12">
            <v>1000</v>
          </cell>
          <cell r="G12">
            <v>1000</v>
          </cell>
        </row>
        <row r="13">
          <cell r="A13" t="str">
            <v/>
          </cell>
          <cell r="B13" t="str">
            <v/>
          </cell>
          <cell r="C13">
            <v>0</v>
          </cell>
          <cell r="D13" t="str">
            <v/>
          </cell>
          <cell r="E13">
            <v>0</v>
          </cell>
          <cell r="F13">
            <v>0</v>
          </cell>
          <cell r="G13">
            <v>0</v>
          </cell>
        </row>
        <row r="14">
          <cell r="A14" t="str">
            <v/>
          </cell>
          <cell r="B14" t="str">
            <v/>
          </cell>
          <cell r="C14">
            <v>0</v>
          </cell>
          <cell r="D14" t="str">
            <v/>
          </cell>
          <cell r="E14">
            <v>0</v>
          </cell>
          <cell r="F14">
            <v>0</v>
          </cell>
          <cell r="G14">
            <v>0</v>
          </cell>
        </row>
        <row r="15">
          <cell r="A15" t="str">
            <v/>
          </cell>
          <cell r="B15" t="str">
            <v/>
          </cell>
          <cell r="C15">
            <v>0</v>
          </cell>
          <cell r="D15" t="str">
            <v/>
          </cell>
          <cell r="E15">
            <v>0</v>
          </cell>
          <cell r="F15">
            <v>0</v>
          </cell>
          <cell r="G15">
            <v>0</v>
          </cell>
        </row>
        <row r="16">
          <cell r="A16" t="str">
            <v/>
          </cell>
          <cell r="B16" t="str">
            <v/>
          </cell>
          <cell r="C16">
            <v>0</v>
          </cell>
          <cell r="D16" t="str">
            <v/>
          </cell>
          <cell r="E16">
            <v>0</v>
          </cell>
          <cell r="F16">
            <v>0</v>
          </cell>
          <cell r="G16">
            <v>0</v>
          </cell>
        </row>
        <row r="17">
          <cell r="A17" t="str">
            <v/>
          </cell>
          <cell r="B17" t="str">
            <v/>
          </cell>
          <cell r="C17">
            <v>0</v>
          </cell>
          <cell r="D17" t="str">
            <v/>
          </cell>
          <cell r="E17">
            <v>0</v>
          </cell>
          <cell r="F17">
            <v>0</v>
          </cell>
          <cell r="G17">
            <v>0</v>
          </cell>
        </row>
        <row r="18">
          <cell r="A18" t="str">
            <v/>
          </cell>
          <cell r="B18" t="str">
            <v/>
          </cell>
          <cell r="C18">
            <v>0</v>
          </cell>
          <cell r="D18" t="str">
            <v/>
          </cell>
          <cell r="E18">
            <v>0</v>
          </cell>
          <cell r="F18">
            <v>0</v>
          </cell>
          <cell r="G18">
            <v>0</v>
          </cell>
        </row>
        <row r="19">
          <cell r="A19" t="str">
            <v/>
          </cell>
          <cell r="B19" t="str">
            <v/>
          </cell>
          <cell r="C19">
            <v>0</v>
          </cell>
          <cell r="D19" t="str">
            <v/>
          </cell>
          <cell r="E19">
            <v>0</v>
          </cell>
          <cell r="F19">
            <v>0</v>
          </cell>
          <cell r="G19">
            <v>0</v>
          </cell>
        </row>
        <row r="20">
          <cell r="A20" t="str">
            <v/>
          </cell>
          <cell r="B20" t="str">
            <v/>
          </cell>
          <cell r="C20">
            <v>0</v>
          </cell>
          <cell r="D20" t="str">
            <v/>
          </cell>
          <cell r="E20">
            <v>0</v>
          </cell>
          <cell r="F20">
            <v>0</v>
          </cell>
          <cell r="G20">
            <v>0</v>
          </cell>
        </row>
        <row r="21">
          <cell r="A21" t="str">
            <v/>
          </cell>
          <cell r="B21" t="str">
            <v/>
          </cell>
          <cell r="C21">
            <v>0</v>
          </cell>
          <cell r="D21" t="str">
            <v/>
          </cell>
          <cell r="E21">
            <v>0</v>
          </cell>
          <cell r="F21">
            <v>0</v>
          </cell>
          <cell r="G21">
            <v>0</v>
          </cell>
        </row>
        <row r="22">
          <cell r="A22" t="str">
            <v/>
          </cell>
          <cell r="B22" t="str">
            <v/>
          </cell>
          <cell r="C22">
            <v>0</v>
          </cell>
          <cell r="D22" t="str">
            <v/>
          </cell>
          <cell r="E22">
            <v>0</v>
          </cell>
          <cell r="F22">
            <v>0</v>
          </cell>
          <cell r="G22">
            <v>0</v>
          </cell>
        </row>
        <row r="23">
          <cell r="A23" t="str">
            <v/>
          </cell>
          <cell r="B23" t="str">
            <v/>
          </cell>
          <cell r="C23">
            <v>0</v>
          </cell>
          <cell r="D23" t="str">
            <v/>
          </cell>
          <cell r="E23">
            <v>0</v>
          </cell>
          <cell r="F23">
            <v>0</v>
          </cell>
          <cell r="G23">
            <v>0</v>
          </cell>
        </row>
        <row r="24">
          <cell r="A24" t="str">
            <v/>
          </cell>
          <cell r="B24" t="str">
            <v/>
          </cell>
          <cell r="C24">
            <v>0</v>
          </cell>
          <cell r="D24" t="str">
            <v/>
          </cell>
          <cell r="E24">
            <v>0</v>
          </cell>
          <cell r="F24">
            <v>0</v>
          </cell>
          <cell r="G24">
            <v>0</v>
          </cell>
        </row>
        <row r="25">
          <cell r="A25" t="str">
            <v/>
          </cell>
          <cell r="B25" t="str">
            <v/>
          </cell>
          <cell r="C25">
            <v>0</v>
          </cell>
          <cell r="D25" t="str">
            <v/>
          </cell>
          <cell r="E25">
            <v>0</v>
          </cell>
          <cell r="F25">
            <v>0</v>
          </cell>
          <cell r="G25">
            <v>0</v>
          </cell>
        </row>
        <row r="26">
          <cell r="A26">
            <v>0</v>
          </cell>
          <cell r="B26">
            <v>0</v>
          </cell>
          <cell r="C26">
            <v>0</v>
          </cell>
          <cell r="D26">
            <v>0</v>
          </cell>
          <cell r="E26">
            <v>0</v>
          </cell>
          <cell r="F26" t="str">
            <v>Total A</v>
          </cell>
          <cell r="G26">
            <v>1000</v>
          </cell>
        </row>
        <row r="27">
          <cell r="A27">
            <v>0</v>
          </cell>
          <cell r="B27">
            <v>0</v>
          </cell>
          <cell r="C27" t="str">
            <v>B - MANO DE OBRA</v>
          </cell>
          <cell r="D27">
            <v>0</v>
          </cell>
          <cell r="E27">
            <v>0</v>
          </cell>
          <cell r="F27">
            <v>0</v>
          </cell>
          <cell r="G27">
            <v>0</v>
          </cell>
        </row>
        <row r="28">
          <cell r="A28" t="str">
            <v/>
          </cell>
          <cell r="B28">
            <v>0</v>
          </cell>
          <cell r="C28">
            <v>0</v>
          </cell>
          <cell r="D28" t="str">
            <v/>
          </cell>
          <cell r="E28">
            <v>0</v>
          </cell>
          <cell r="F28">
            <v>0</v>
          </cell>
          <cell r="G28">
            <v>0</v>
          </cell>
        </row>
        <row r="29">
          <cell r="A29" t="str">
            <v/>
          </cell>
          <cell r="B29">
            <v>0</v>
          </cell>
          <cell r="C29">
            <v>0</v>
          </cell>
          <cell r="D29" t="str">
            <v/>
          </cell>
          <cell r="E29">
            <v>0</v>
          </cell>
          <cell r="F29">
            <v>0</v>
          </cell>
          <cell r="G29">
            <v>0</v>
          </cell>
        </row>
        <row r="30">
          <cell r="A30" t="str">
            <v/>
          </cell>
          <cell r="B30">
            <v>0</v>
          </cell>
          <cell r="C30">
            <v>0</v>
          </cell>
          <cell r="D30" t="str">
            <v/>
          </cell>
          <cell r="E30">
            <v>0</v>
          </cell>
          <cell r="F30">
            <v>0</v>
          </cell>
          <cell r="G30">
            <v>0</v>
          </cell>
        </row>
        <row r="31">
          <cell r="A31" t="str">
            <v/>
          </cell>
          <cell r="B31">
            <v>0</v>
          </cell>
          <cell r="C31">
            <v>0</v>
          </cell>
          <cell r="D31" t="str">
            <v/>
          </cell>
          <cell r="E31">
            <v>0</v>
          </cell>
          <cell r="F31">
            <v>0</v>
          </cell>
          <cell r="G31">
            <v>0</v>
          </cell>
        </row>
        <row r="32">
          <cell r="A32" t="str">
            <v/>
          </cell>
          <cell r="B32">
            <v>0</v>
          </cell>
          <cell r="C32">
            <v>0</v>
          </cell>
          <cell r="D32" t="str">
            <v/>
          </cell>
          <cell r="E32">
            <v>0</v>
          </cell>
          <cell r="F32">
            <v>0</v>
          </cell>
          <cell r="G32">
            <v>0</v>
          </cell>
        </row>
        <row r="33">
          <cell r="A33" t="str">
            <v/>
          </cell>
          <cell r="B33">
            <v>0</v>
          </cell>
          <cell r="C33">
            <v>0</v>
          </cell>
          <cell r="D33" t="str">
            <v/>
          </cell>
          <cell r="E33">
            <v>0</v>
          </cell>
          <cell r="F33">
            <v>0</v>
          </cell>
          <cell r="G33">
            <v>0</v>
          </cell>
        </row>
        <row r="34">
          <cell r="A34" t="str">
            <v/>
          </cell>
          <cell r="B34">
            <v>0</v>
          </cell>
          <cell r="C34">
            <v>0</v>
          </cell>
          <cell r="D34" t="str">
            <v/>
          </cell>
          <cell r="E34">
            <v>0</v>
          </cell>
          <cell r="F34">
            <v>0</v>
          </cell>
          <cell r="G34">
            <v>0</v>
          </cell>
        </row>
        <row r="35">
          <cell r="A35" t="str">
            <v/>
          </cell>
          <cell r="B35">
            <v>0</v>
          </cell>
          <cell r="C35">
            <v>0</v>
          </cell>
          <cell r="D35" t="str">
            <v/>
          </cell>
          <cell r="E35">
            <v>0</v>
          </cell>
          <cell r="F35">
            <v>0</v>
          </cell>
          <cell r="G35">
            <v>0</v>
          </cell>
        </row>
        <row r="36">
          <cell r="A36">
            <v>0</v>
          </cell>
          <cell r="B36">
            <v>0</v>
          </cell>
          <cell r="C36">
            <v>0</v>
          </cell>
          <cell r="D36">
            <v>0</v>
          </cell>
          <cell r="E36">
            <v>0</v>
          </cell>
          <cell r="F36" t="str">
            <v>Total B</v>
          </cell>
          <cell r="G36">
            <v>0</v>
          </cell>
        </row>
        <row r="37">
          <cell r="A37">
            <v>0</v>
          </cell>
          <cell r="B37">
            <v>0</v>
          </cell>
          <cell r="C37" t="str">
            <v>C - EQUIPOS</v>
          </cell>
          <cell r="D37">
            <v>0</v>
          </cell>
          <cell r="E37">
            <v>0</v>
          </cell>
          <cell r="F37">
            <v>0</v>
          </cell>
          <cell r="G37">
            <v>0</v>
          </cell>
        </row>
        <row r="38">
          <cell r="A38" t="str">
            <v/>
          </cell>
          <cell r="B38" t="str">
            <v/>
          </cell>
          <cell r="C38">
            <v>0</v>
          </cell>
          <cell r="D38" t="str">
            <v/>
          </cell>
          <cell r="E38">
            <v>0</v>
          </cell>
          <cell r="F38">
            <v>0</v>
          </cell>
          <cell r="G38">
            <v>0</v>
          </cell>
        </row>
        <row r="39">
          <cell r="A39" t="str">
            <v/>
          </cell>
          <cell r="B39" t="str">
            <v/>
          </cell>
          <cell r="C39">
            <v>0</v>
          </cell>
          <cell r="D39" t="str">
            <v/>
          </cell>
          <cell r="E39">
            <v>0</v>
          </cell>
          <cell r="F39">
            <v>0</v>
          </cell>
          <cell r="G39">
            <v>0</v>
          </cell>
        </row>
        <row r="40">
          <cell r="A40" t="str">
            <v/>
          </cell>
          <cell r="B40" t="str">
            <v/>
          </cell>
          <cell r="C40">
            <v>0</v>
          </cell>
          <cell r="D40" t="str">
            <v/>
          </cell>
          <cell r="E40">
            <v>0</v>
          </cell>
          <cell r="F40">
            <v>0</v>
          </cell>
          <cell r="G40">
            <v>0</v>
          </cell>
        </row>
        <row r="41">
          <cell r="A41" t="str">
            <v/>
          </cell>
          <cell r="B41" t="str">
            <v/>
          </cell>
          <cell r="C41">
            <v>0</v>
          </cell>
          <cell r="D41" t="str">
            <v/>
          </cell>
          <cell r="E41">
            <v>0</v>
          </cell>
          <cell r="F41">
            <v>0</v>
          </cell>
          <cell r="G41">
            <v>0</v>
          </cell>
        </row>
        <row r="42">
          <cell r="A42" t="str">
            <v/>
          </cell>
          <cell r="B42" t="str">
            <v/>
          </cell>
          <cell r="C42">
            <v>0</v>
          </cell>
          <cell r="D42" t="str">
            <v/>
          </cell>
          <cell r="E42">
            <v>0</v>
          </cell>
          <cell r="F42">
            <v>0</v>
          </cell>
          <cell r="G42">
            <v>0</v>
          </cell>
        </row>
        <row r="43">
          <cell r="A43" t="str">
            <v/>
          </cell>
          <cell r="B43" t="str">
            <v/>
          </cell>
          <cell r="C43">
            <v>0</v>
          </cell>
          <cell r="D43" t="str">
            <v/>
          </cell>
          <cell r="E43">
            <v>0</v>
          </cell>
          <cell r="F43">
            <v>0</v>
          </cell>
          <cell r="G43">
            <v>0</v>
          </cell>
        </row>
        <row r="44">
          <cell r="A44" t="str">
            <v/>
          </cell>
          <cell r="B44" t="str">
            <v/>
          </cell>
          <cell r="C44">
            <v>0</v>
          </cell>
          <cell r="D44" t="str">
            <v/>
          </cell>
          <cell r="E44">
            <v>0</v>
          </cell>
          <cell r="F44">
            <v>0</v>
          </cell>
          <cell r="G44">
            <v>0</v>
          </cell>
        </row>
        <row r="45">
          <cell r="A45" t="str">
            <v/>
          </cell>
          <cell r="B45" t="str">
            <v/>
          </cell>
          <cell r="C45">
            <v>0</v>
          </cell>
          <cell r="D45" t="str">
            <v/>
          </cell>
          <cell r="E45">
            <v>0</v>
          </cell>
          <cell r="F45">
            <v>0</v>
          </cell>
          <cell r="G45">
            <v>0</v>
          </cell>
        </row>
        <row r="46">
          <cell r="A46" t="str">
            <v/>
          </cell>
          <cell r="B46" t="str">
            <v/>
          </cell>
          <cell r="C46">
            <v>0</v>
          </cell>
          <cell r="D46" t="str">
            <v/>
          </cell>
          <cell r="E46">
            <v>0</v>
          </cell>
          <cell r="F46">
            <v>0</v>
          </cell>
          <cell r="G46">
            <v>0</v>
          </cell>
        </row>
        <row r="47">
          <cell r="A47">
            <v>0</v>
          </cell>
          <cell r="B47">
            <v>0</v>
          </cell>
          <cell r="C47">
            <v>0</v>
          </cell>
          <cell r="D47">
            <v>0</v>
          </cell>
          <cell r="E47">
            <v>0</v>
          </cell>
          <cell r="F47" t="str">
            <v>Total C</v>
          </cell>
          <cell r="G47">
            <v>0</v>
          </cell>
        </row>
        <row r="48">
          <cell r="A48">
            <v>0</v>
          </cell>
          <cell r="B48">
            <v>0</v>
          </cell>
          <cell r="C48">
            <v>0</v>
          </cell>
          <cell r="D48">
            <v>0</v>
          </cell>
          <cell r="E48">
            <v>0</v>
          </cell>
          <cell r="F48">
            <v>0</v>
          </cell>
          <cell r="G48">
            <v>0</v>
          </cell>
        </row>
        <row r="49">
          <cell r="A49">
            <v>1</v>
          </cell>
          <cell r="B49" t="str">
            <v>LIMPIEZA DE TERRENO</v>
          </cell>
          <cell r="C49">
            <v>0</v>
          </cell>
          <cell r="D49" t="str">
            <v>Costo  Neto</v>
          </cell>
          <cell r="E49">
            <v>0</v>
          </cell>
          <cell r="F49" t="str">
            <v>Total D=A+B+C</v>
          </cell>
          <cell r="G49">
            <v>1000</v>
          </cell>
        </row>
        <row r="51">
          <cell r="A51" t="str">
            <v>ANALISIS DE PRECIOS</v>
          </cell>
          <cell r="B51">
            <v>0</v>
          </cell>
          <cell r="C51">
            <v>0</v>
          </cell>
          <cell r="D51">
            <v>0</v>
          </cell>
          <cell r="E51">
            <v>0</v>
          </cell>
          <cell r="F51">
            <v>0</v>
          </cell>
          <cell r="G51">
            <v>0</v>
          </cell>
        </row>
        <row r="52">
          <cell r="A52" t="str">
            <v>COMITENTE:</v>
          </cell>
          <cell r="B52" t="str">
            <v>DIRECCIÓN PROVINCIAL DE VIALIDAD</v>
          </cell>
          <cell r="C52">
            <v>0</v>
          </cell>
          <cell r="D52">
            <v>0</v>
          </cell>
          <cell r="E52">
            <v>0</v>
          </cell>
          <cell r="F52">
            <v>0</v>
          </cell>
          <cell r="G52">
            <v>0</v>
          </cell>
        </row>
        <row r="53">
          <cell r="A53" t="str">
            <v>CONTRATISTA:</v>
          </cell>
          <cell r="B53" t="str">
            <v>GALVARINI</v>
          </cell>
          <cell r="C53">
            <v>0</v>
          </cell>
          <cell r="D53">
            <v>0</v>
          </cell>
          <cell r="E53">
            <v>0</v>
          </cell>
          <cell r="F53">
            <v>0</v>
          </cell>
          <cell r="G53">
            <v>0</v>
          </cell>
        </row>
        <row r="54">
          <cell r="A54" t="str">
            <v>OBRA:</v>
          </cell>
          <cell r="B54" t="str">
            <v>PLANILLA CAPACITACION</v>
          </cell>
          <cell r="C54">
            <v>0</v>
          </cell>
          <cell r="D54">
            <v>0</v>
          </cell>
          <cell r="E54">
            <v>0</v>
          </cell>
          <cell r="F54" t="str">
            <v>PRECIOS A:</v>
          </cell>
          <cell r="G54">
            <v>0</v>
          </cell>
        </row>
        <row r="55">
          <cell r="A55" t="str">
            <v>UBICACIÓN:</v>
          </cell>
          <cell r="B55" t="str">
            <v>CENTRO CIVICO</v>
          </cell>
          <cell r="C55">
            <v>0</v>
          </cell>
          <cell r="D55">
            <v>0</v>
          </cell>
          <cell r="E55">
            <v>0</v>
          </cell>
          <cell r="F55">
            <v>0</v>
          </cell>
          <cell r="G55">
            <v>0</v>
          </cell>
        </row>
        <row r="56">
          <cell r="A56" t="str">
            <v>RUBRO:</v>
          </cell>
          <cell r="B56" t="str">
            <v/>
          </cell>
          <cell r="C56" t="str">
            <v/>
          </cell>
          <cell r="D56">
            <v>0</v>
          </cell>
          <cell r="E56">
            <v>0</v>
          </cell>
          <cell r="F56">
            <v>0</v>
          </cell>
          <cell r="G56">
            <v>0</v>
          </cell>
        </row>
        <row r="57">
          <cell r="A57" t="str">
            <v>ITEM:</v>
          </cell>
          <cell r="B57">
            <v>2</v>
          </cell>
          <cell r="C57" t="str">
            <v>HORMIGONES</v>
          </cell>
          <cell r="D57">
            <v>0</v>
          </cell>
          <cell r="E57">
            <v>0</v>
          </cell>
          <cell r="F57" t="str">
            <v>UNIDAD:</v>
          </cell>
          <cell r="G57" t="str">
            <v>GL</v>
          </cell>
        </row>
        <row r="58">
          <cell r="A58">
            <v>0</v>
          </cell>
          <cell r="B58">
            <v>0</v>
          </cell>
          <cell r="C58">
            <v>0</v>
          </cell>
          <cell r="D58">
            <v>0</v>
          </cell>
          <cell r="E58">
            <v>0</v>
          </cell>
          <cell r="F58">
            <v>0</v>
          </cell>
          <cell r="G58">
            <v>0</v>
          </cell>
        </row>
        <row r="59">
          <cell r="A59" t="str">
            <v>DATOS REDETERMINACION</v>
          </cell>
          <cell r="B59">
            <v>0</v>
          </cell>
          <cell r="C59" t="str">
            <v>DESIGNACION</v>
          </cell>
          <cell r="D59" t="str">
            <v>U</v>
          </cell>
          <cell r="E59" t="str">
            <v>Cantidad</v>
          </cell>
          <cell r="F59" t="str">
            <v>$ Unitarios</v>
          </cell>
          <cell r="G59" t="str">
            <v>$ Parcial</v>
          </cell>
        </row>
        <row r="60">
          <cell r="A60" t="str">
            <v>CÓDIGO</v>
          </cell>
          <cell r="B60" t="str">
            <v>DESCRIPCIÓN</v>
          </cell>
          <cell r="C60">
            <v>0</v>
          </cell>
          <cell r="D60">
            <v>0</v>
          </cell>
          <cell r="E60">
            <v>0</v>
          </cell>
          <cell r="F60">
            <v>0</v>
          </cell>
          <cell r="G60">
            <v>0</v>
          </cell>
        </row>
        <row r="61">
          <cell r="A61">
            <v>0</v>
          </cell>
          <cell r="B61">
            <v>0</v>
          </cell>
          <cell r="C61" t="str">
            <v>A - MATERIALES</v>
          </cell>
          <cell r="D61">
            <v>0</v>
          </cell>
          <cell r="E61">
            <v>0</v>
          </cell>
          <cell r="F61">
            <v>0</v>
          </cell>
          <cell r="G61">
            <v>0</v>
          </cell>
        </row>
        <row r="62">
          <cell r="A62" t="str">
            <v>INDEC-CM - 41242-11</v>
          </cell>
          <cell r="B62" t="str">
            <v>Acero aletado conformado, en barra</v>
          </cell>
          <cell r="C62" t="str">
            <v>MATERIALES VARIOS</v>
          </cell>
          <cell r="D62" t="str">
            <v>GL</v>
          </cell>
          <cell r="E62">
            <v>1</v>
          </cell>
          <cell r="F62">
            <v>2000</v>
          </cell>
          <cell r="G62">
            <v>2000</v>
          </cell>
        </row>
        <row r="63">
          <cell r="A63" t="str">
            <v/>
          </cell>
          <cell r="B63" t="str">
            <v/>
          </cell>
          <cell r="C63">
            <v>0</v>
          </cell>
          <cell r="D63" t="str">
            <v/>
          </cell>
          <cell r="E63">
            <v>0</v>
          </cell>
          <cell r="F63">
            <v>0</v>
          </cell>
          <cell r="G63">
            <v>0</v>
          </cell>
        </row>
        <row r="64">
          <cell r="A64" t="str">
            <v/>
          </cell>
          <cell r="B64" t="str">
            <v/>
          </cell>
          <cell r="C64">
            <v>0</v>
          </cell>
          <cell r="D64" t="str">
            <v/>
          </cell>
          <cell r="E64">
            <v>0</v>
          </cell>
          <cell r="F64">
            <v>0</v>
          </cell>
          <cell r="G64">
            <v>0</v>
          </cell>
        </row>
        <row r="65">
          <cell r="A65" t="str">
            <v/>
          </cell>
          <cell r="B65" t="str">
            <v/>
          </cell>
          <cell r="C65">
            <v>0</v>
          </cell>
          <cell r="D65" t="str">
            <v/>
          </cell>
          <cell r="E65">
            <v>0</v>
          </cell>
          <cell r="F65">
            <v>0</v>
          </cell>
          <cell r="G65">
            <v>0</v>
          </cell>
        </row>
        <row r="66">
          <cell r="A66" t="str">
            <v/>
          </cell>
          <cell r="B66" t="str">
            <v/>
          </cell>
          <cell r="C66">
            <v>0</v>
          </cell>
          <cell r="D66" t="str">
            <v/>
          </cell>
          <cell r="E66">
            <v>0</v>
          </cell>
          <cell r="F66">
            <v>0</v>
          </cell>
          <cell r="G66">
            <v>0</v>
          </cell>
        </row>
        <row r="67">
          <cell r="A67" t="str">
            <v/>
          </cell>
          <cell r="B67" t="str">
            <v/>
          </cell>
          <cell r="C67">
            <v>0</v>
          </cell>
          <cell r="D67" t="str">
            <v/>
          </cell>
          <cell r="E67">
            <v>0</v>
          </cell>
          <cell r="F67">
            <v>0</v>
          </cell>
          <cell r="G67">
            <v>0</v>
          </cell>
        </row>
        <row r="68">
          <cell r="A68" t="str">
            <v/>
          </cell>
          <cell r="B68" t="str">
            <v/>
          </cell>
          <cell r="C68">
            <v>0</v>
          </cell>
          <cell r="D68" t="str">
            <v/>
          </cell>
          <cell r="E68">
            <v>0</v>
          </cell>
          <cell r="F68">
            <v>0</v>
          </cell>
          <cell r="G68">
            <v>0</v>
          </cell>
        </row>
        <row r="69">
          <cell r="A69" t="str">
            <v/>
          </cell>
          <cell r="B69" t="str">
            <v/>
          </cell>
          <cell r="C69">
            <v>0</v>
          </cell>
          <cell r="D69" t="str">
            <v/>
          </cell>
          <cell r="E69">
            <v>0</v>
          </cell>
          <cell r="F69">
            <v>0</v>
          </cell>
          <cell r="G69">
            <v>0</v>
          </cell>
        </row>
        <row r="70">
          <cell r="A70" t="str">
            <v/>
          </cell>
          <cell r="B70" t="str">
            <v/>
          </cell>
          <cell r="C70">
            <v>0</v>
          </cell>
          <cell r="D70" t="str">
            <v/>
          </cell>
          <cell r="E70">
            <v>0</v>
          </cell>
          <cell r="F70">
            <v>0</v>
          </cell>
          <cell r="G70">
            <v>0</v>
          </cell>
        </row>
        <row r="71">
          <cell r="A71" t="str">
            <v/>
          </cell>
          <cell r="B71" t="str">
            <v/>
          </cell>
          <cell r="C71">
            <v>0</v>
          </cell>
          <cell r="D71" t="str">
            <v/>
          </cell>
          <cell r="E71">
            <v>0</v>
          </cell>
          <cell r="F71">
            <v>0</v>
          </cell>
          <cell r="G71">
            <v>0</v>
          </cell>
        </row>
        <row r="72">
          <cell r="A72" t="str">
            <v/>
          </cell>
          <cell r="B72" t="str">
            <v/>
          </cell>
          <cell r="C72">
            <v>0</v>
          </cell>
          <cell r="D72" t="str">
            <v/>
          </cell>
          <cell r="E72">
            <v>0</v>
          </cell>
          <cell r="F72">
            <v>0</v>
          </cell>
          <cell r="G72">
            <v>0</v>
          </cell>
        </row>
        <row r="73">
          <cell r="A73" t="str">
            <v/>
          </cell>
          <cell r="B73" t="str">
            <v/>
          </cell>
          <cell r="C73">
            <v>0</v>
          </cell>
          <cell r="D73" t="str">
            <v/>
          </cell>
          <cell r="E73">
            <v>0</v>
          </cell>
          <cell r="F73">
            <v>0</v>
          </cell>
          <cell r="G73">
            <v>0</v>
          </cell>
        </row>
        <row r="74">
          <cell r="A74" t="str">
            <v/>
          </cell>
          <cell r="B74" t="str">
            <v/>
          </cell>
          <cell r="C74">
            <v>0</v>
          </cell>
          <cell r="D74" t="str">
            <v/>
          </cell>
          <cell r="E74">
            <v>0</v>
          </cell>
          <cell r="F74">
            <v>0</v>
          </cell>
          <cell r="G74">
            <v>0</v>
          </cell>
        </row>
        <row r="75">
          <cell r="A75" t="str">
            <v/>
          </cell>
          <cell r="B75" t="str">
            <v/>
          </cell>
          <cell r="C75">
            <v>0</v>
          </cell>
          <cell r="D75" t="str">
            <v/>
          </cell>
          <cell r="E75">
            <v>0</v>
          </cell>
          <cell r="F75">
            <v>0</v>
          </cell>
          <cell r="G75">
            <v>0</v>
          </cell>
        </row>
        <row r="76">
          <cell r="A76">
            <v>0</v>
          </cell>
          <cell r="B76">
            <v>0</v>
          </cell>
          <cell r="C76">
            <v>0</v>
          </cell>
          <cell r="D76">
            <v>0</v>
          </cell>
          <cell r="E76">
            <v>0</v>
          </cell>
          <cell r="F76" t="str">
            <v>Total A</v>
          </cell>
          <cell r="G76">
            <v>2000</v>
          </cell>
        </row>
        <row r="77">
          <cell r="A77">
            <v>0</v>
          </cell>
          <cell r="B77">
            <v>0</v>
          </cell>
          <cell r="C77" t="str">
            <v>B - MANO DE OBRA</v>
          </cell>
          <cell r="D77">
            <v>0</v>
          </cell>
          <cell r="E77">
            <v>0</v>
          </cell>
          <cell r="F77">
            <v>0</v>
          </cell>
          <cell r="G77">
            <v>0</v>
          </cell>
        </row>
        <row r="78">
          <cell r="A78" t="str">
            <v/>
          </cell>
          <cell r="B78">
            <v>0</v>
          </cell>
          <cell r="C78">
            <v>0</v>
          </cell>
          <cell r="D78" t="str">
            <v/>
          </cell>
          <cell r="E78">
            <v>0</v>
          </cell>
          <cell r="F78">
            <v>0</v>
          </cell>
          <cell r="G78">
            <v>0</v>
          </cell>
        </row>
        <row r="79">
          <cell r="A79" t="str">
            <v/>
          </cell>
          <cell r="B79">
            <v>0</v>
          </cell>
          <cell r="C79">
            <v>0</v>
          </cell>
          <cell r="D79" t="str">
            <v/>
          </cell>
          <cell r="E79">
            <v>0</v>
          </cell>
          <cell r="F79">
            <v>0</v>
          </cell>
          <cell r="G79">
            <v>0</v>
          </cell>
        </row>
        <row r="80">
          <cell r="A80" t="str">
            <v/>
          </cell>
          <cell r="B80">
            <v>0</v>
          </cell>
          <cell r="C80">
            <v>0</v>
          </cell>
          <cell r="D80" t="str">
            <v/>
          </cell>
          <cell r="E80">
            <v>0</v>
          </cell>
          <cell r="F80">
            <v>0</v>
          </cell>
          <cell r="G80">
            <v>0</v>
          </cell>
        </row>
        <row r="81">
          <cell r="A81" t="str">
            <v/>
          </cell>
          <cell r="B81">
            <v>0</v>
          </cell>
          <cell r="C81">
            <v>0</v>
          </cell>
          <cell r="D81" t="str">
            <v/>
          </cell>
          <cell r="E81">
            <v>0</v>
          </cell>
          <cell r="F81">
            <v>0</v>
          </cell>
          <cell r="G81">
            <v>0</v>
          </cell>
        </row>
        <row r="82">
          <cell r="A82" t="str">
            <v/>
          </cell>
          <cell r="B82">
            <v>0</v>
          </cell>
          <cell r="C82">
            <v>0</v>
          </cell>
          <cell r="D82" t="str">
            <v/>
          </cell>
          <cell r="E82">
            <v>0</v>
          </cell>
          <cell r="F82">
            <v>0</v>
          </cell>
          <cell r="G82">
            <v>0</v>
          </cell>
        </row>
        <row r="83">
          <cell r="A83" t="str">
            <v/>
          </cell>
          <cell r="B83">
            <v>0</v>
          </cell>
          <cell r="C83">
            <v>0</v>
          </cell>
          <cell r="D83" t="str">
            <v/>
          </cell>
          <cell r="E83">
            <v>0</v>
          </cell>
          <cell r="F83">
            <v>0</v>
          </cell>
          <cell r="G83">
            <v>0</v>
          </cell>
        </row>
        <row r="84">
          <cell r="A84" t="str">
            <v/>
          </cell>
          <cell r="B84">
            <v>0</v>
          </cell>
          <cell r="C84">
            <v>0</v>
          </cell>
          <cell r="D84" t="str">
            <v/>
          </cell>
          <cell r="E84">
            <v>0</v>
          </cell>
          <cell r="F84">
            <v>0</v>
          </cell>
          <cell r="G84">
            <v>0</v>
          </cell>
        </row>
        <row r="85">
          <cell r="A85" t="str">
            <v/>
          </cell>
          <cell r="B85">
            <v>0</v>
          </cell>
          <cell r="C85">
            <v>0</v>
          </cell>
          <cell r="D85" t="str">
            <v/>
          </cell>
          <cell r="E85">
            <v>0</v>
          </cell>
          <cell r="F85">
            <v>0</v>
          </cell>
          <cell r="G85">
            <v>0</v>
          </cell>
        </row>
        <row r="86">
          <cell r="A86">
            <v>0</v>
          </cell>
          <cell r="B86">
            <v>0</v>
          </cell>
          <cell r="C86">
            <v>0</v>
          </cell>
          <cell r="D86">
            <v>0</v>
          </cell>
          <cell r="E86">
            <v>0</v>
          </cell>
          <cell r="F86" t="str">
            <v>Total B</v>
          </cell>
          <cell r="G86">
            <v>0</v>
          </cell>
        </row>
        <row r="87">
          <cell r="A87">
            <v>0</v>
          </cell>
          <cell r="B87">
            <v>0</v>
          </cell>
          <cell r="C87" t="str">
            <v>C - EQUIPOS</v>
          </cell>
          <cell r="D87">
            <v>0</v>
          </cell>
          <cell r="E87">
            <v>0</v>
          </cell>
          <cell r="F87">
            <v>0</v>
          </cell>
          <cell r="G87">
            <v>0</v>
          </cell>
        </row>
        <row r="88">
          <cell r="A88" t="str">
            <v/>
          </cell>
          <cell r="B88" t="str">
            <v/>
          </cell>
          <cell r="C88">
            <v>0</v>
          </cell>
          <cell r="D88" t="str">
            <v/>
          </cell>
          <cell r="E88">
            <v>0</v>
          </cell>
          <cell r="F88">
            <v>0</v>
          </cell>
          <cell r="G88">
            <v>0</v>
          </cell>
        </row>
        <row r="89">
          <cell r="A89" t="str">
            <v/>
          </cell>
          <cell r="B89" t="str">
            <v/>
          </cell>
          <cell r="C89">
            <v>0</v>
          </cell>
          <cell r="D89" t="str">
            <v/>
          </cell>
          <cell r="E89">
            <v>0</v>
          </cell>
          <cell r="F89">
            <v>0</v>
          </cell>
          <cell r="G89">
            <v>0</v>
          </cell>
        </row>
        <row r="90">
          <cell r="A90" t="str">
            <v/>
          </cell>
          <cell r="B90" t="str">
            <v/>
          </cell>
          <cell r="C90">
            <v>0</v>
          </cell>
          <cell r="D90" t="str">
            <v/>
          </cell>
          <cell r="E90">
            <v>0</v>
          </cell>
          <cell r="F90">
            <v>0</v>
          </cell>
          <cell r="G90">
            <v>0</v>
          </cell>
        </row>
        <row r="91">
          <cell r="A91" t="str">
            <v/>
          </cell>
          <cell r="B91" t="str">
            <v/>
          </cell>
          <cell r="C91">
            <v>0</v>
          </cell>
          <cell r="D91" t="str">
            <v/>
          </cell>
          <cell r="E91">
            <v>0</v>
          </cell>
          <cell r="F91">
            <v>0</v>
          </cell>
          <cell r="G91">
            <v>0</v>
          </cell>
        </row>
        <row r="92">
          <cell r="A92" t="str">
            <v/>
          </cell>
          <cell r="B92" t="str">
            <v/>
          </cell>
          <cell r="C92">
            <v>0</v>
          </cell>
          <cell r="D92" t="str">
            <v/>
          </cell>
          <cell r="E92">
            <v>0</v>
          </cell>
          <cell r="F92">
            <v>0</v>
          </cell>
          <cell r="G92">
            <v>0</v>
          </cell>
        </row>
        <row r="93">
          <cell r="A93" t="str">
            <v/>
          </cell>
          <cell r="B93" t="str">
            <v/>
          </cell>
          <cell r="C93">
            <v>0</v>
          </cell>
          <cell r="D93" t="str">
            <v/>
          </cell>
          <cell r="E93">
            <v>0</v>
          </cell>
          <cell r="F93">
            <v>0</v>
          </cell>
          <cell r="G93">
            <v>0</v>
          </cell>
        </row>
        <row r="94">
          <cell r="A94" t="str">
            <v/>
          </cell>
          <cell r="B94" t="str">
            <v/>
          </cell>
          <cell r="C94">
            <v>0</v>
          </cell>
          <cell r="D94" t="str">
            <v/>
          </cell>
          <cell r="E94">
            <v>0</v>
          </cell>
          <cell r="F94">
            <v>0</v>
          </cell>
          <cell r="G94">
            <v>0</v>
          </cell>
        </row>
        <row r="95">
          <cell r="A95" t="str">
            <v/>
          </cell>
          <cell r="B95" t="str">
            <v/>
          </cell>
          <cell r="C95">
            <v>0</v>
          </cell>
          <cell r="D95" t="str">
            <v/>
          </cell>
          <cell r="E95">
            <v>0</v>
          </cell>
          <cell r="F95">
            <v>0</v>
          </cell>
          <cell r="G95">
            <v>0</v>
          </cell>
        </row>
        <row r="96">
          <cell r="A96" t="str">
            <v/>
          </cell>
          <cell r="B96" t="str">
            <v/>
          </cell>
          <cell r="C96">
            <v>0</v>
          </cell>
          <cell r="D96" t="str">
            <v/>
          </cell>
          <cell r="E96">
            <v>0</v>
          </cell>
          <cell r="F96">
            <v>0</v>
          </cell>
          <cell r="G96">
            <v>0</v>
          </cell>
        </row>
        <row r="97">
          <cell r="A97">
            <v>0</v>
          </cell>
          <cell r="B97">
            <v>0</v>
          </cell>
          <cell r="C97">
            <v>0</v>
          </cell>
          <cell r="D97">
            <v>0</v>
          </cell>
          <cell r="E97">
            <v>0</v>
          </cell>
          <cell r="F97" t="str">
            <v>Total C</v>
          </cell>
          <cell r="G97">
            <v>0</v>
          </cell>
        </row>
        <row r="98">
          <cell r="A98">
            <v>0</v>
          </cell>
          <cell r="B98">
            <v>0</v>
          </cell>
          <cell r="C98">
            <v>0</v>
          </cell>
          <cell r="D98">
            <v>0</v>
          </cell>
          <cell r="E98">
            <v>0</v>
          </cell>
          <cell r="F98">
            <v>0</v>
          </cell>
          <cell r="G98">
            <v>0</v>
          </cell>
        </row>
        <row r="99">
          <cell r="A99">
            <v>2</v>
          </cell>
          <cell r="B99" t="str">
            <v>HORMIGONES</v>
          </cell>
          <cell r="C99">
            <v>0</v>
          </cell>
          <cell r="D99" t="str">
            <v>Costo  Neto</v>
          </cell>
          <cell r="E99">
            <v>0</v>
          </cell>
          <cell r="F99" t="str">
            <v>Total D=A+B+C</v>
          </cell>
          <cell r="G99">
            <v>2000</v>
          </cell>
        </row>
        <row r="101">
          <cell r="A101" t="str">
            <v>ANALISIS DE PRECIOS</v>
          </cell>
          <cell r="B101">
            <v>0</v>
          </cell>
          <cell r="C101">
            <v>0</v>
          </cell>
          <cell r="D101">
            <v>0</v>
          </cell>
          <cell r="E101">
            <v>0</v>
          </cell>
          <cell r="F101">
            <v>0</v>
          </cell>
          <cell r="G101">
            <v>0</v>
          </cell>
        </row>
        <row r="102">
          <cell r="A102" t="str">
            <v>COMITENTE:</v>
          </cell>
          <cell r="B102" t="str">
            <v>DIRECCIÓN PROVINCIAL DE VIALIDAD</v>
          </cell>
          <cell r="C102">
            <v>0</v>
          </cell>
          <cell r="D102">
            <v>0</v>
          </cell>
          <cell r="E102">
            <v>0</v>
          </cell>
          <cell r="F102">
            <v>0</v>
          </cell>
          <cell r="G102">
            <v>0</v>
          </cell>
        </row>
        <row r="103">
          <cell r="A103" t="str">
            <v>CONTRATISTA:</v>
          </cell>
          <cell r="B103" t="str">
            <v>GALVARINI</v>
          </cell>
          <cell r="C103">
            <v>0</v>
          </cell>
          <cell r="D103">
            <v>0</v>
          </cell>
          <cell r="E103">
            <v>0</v>
          </cell>
          <cell r="F103">
            <v>0</v>
          </cell>
          <cell r="G103">
            <v>0</v>
          </cell>
        </row>
        <row r="104">
          <cell r="A104" t="str">
            <v>OBRA:</v>
          </cell>
          <cell r="B104" t="str">
            <v>PLANILLA CAPACITACION</v>
          </cell>
          <cell r="C104">
            <v>0</v>
          </cell>
          <cell r="D104">
            <v>0</v>
          </cell>
          <cell r="E104">
            <v>0</v>
          </cell>
          <cell r="F104" t="str">
            <v>PRECIOS A:</v>
          </cell>
          <cell r="G104">
            <v>0</v>
          </cell>
        </row>
        <row r="105">
          <cell r="A105" t="str">
            <v>UBICACIÓN:</v>
          </cell>
          <cell r="B105" t="str">
            <v>CENTRO CIVICO</v>
          </cell>
          <cell r="C105">
            <v>0</v>
          </cell>
          <cell r="D105">
            <v>0</v>
          </cell>
          <cell r="E105">
            <v>0</v>
          </cell>
          <cell r="F105">
            <v>0</v>
          </cell>
          <cell r="G105">
            <v>0</v>
          </cell>
        </row>
        <row r="106">
          <cell r="A106" t="str">
            <v>RUBRO:</v>
          </cell>
          <cell r="B106" t="str">
            <v/>
          </cell>
          <cell r="C106" t="str">
            <v/>
          </cell>
          <cell r="D106">
            <v>0</v>
          </cell>
          <cell r="E106">
            <v>0</v>
          </cell>
          <cell r="F106">
            <v>0</v>
          </cell>
          <cell r="G106">
            <v>0</v>
          </cell>
        </row>
        <row r="107">
          <cell r="A107" t="str">
            <v>ITEM:</v>
          </cell>
          <cell r="B107">
            <v>3</v>
          </cell>
          <cell r="C107" t="str">
            <v>MAMPOSTERIA</v>
          </cell>
          <cell r="D107">
            <v>0</v>
          </cell>
          <cell r="E107">
            <v>0</v>
          </cell>
          <cell r="F107" t="str">
            <v>UNIDAD:</v>
          </cell>
          <cell r="G107" t="str">
            <v>GL</v>
          </cell>
        </row>
        <row r="108">
          <cell r="A108">
            <v>0</v>
          </cell>
          <cell r="B108">
            <v>0</v>
          </cell>
          <cell r="C108">
            <v>0</v>
          </cell>
          <cell r="D108">
            <v>0</v>
          </cell>
          <cell r="E108">
            <v>0</v>
          </cell>
          <cell r="F108">
            <v>0</v>
          </cell>
          <cell r="G108">
            <v>0</v>
          </cell>
        </row>
        <row r="109">
          <cell r="A109" t="str">
            <v>DATOS REDETERMINACION</v>
          </cell>
          <cell r="B109">
            <v>0</v>
          </cell>
          <cell r="C109" t="str">
            <v>DESIGNACION</v>
          </cell>
          <cell r="D109" t="str">
            <v>U</v>
          </cell>
          <cell r="E109" t="str">
            <v>Cantidad</v>
          </cell>
          <cell r="F109" t="str">
            <v>$ Unitarios</v>
          </cell>
          <cell r="G109" t="str">
            <v>$ Parcial</v>
          </cell>
        </row>
        <row r="110">
          <cell r="A110" t="str">
            <v>CÓDIGO</v>
          </cell>
          <cell r="B110" t="str">
            <v>DESCRIPCIÓN</v>
          </cell>
          <cell r="C110">
            <v>0</v>
          </cell>
          <cell r="D110">
            <v>0</v>
          </cell>
          <cell r="E110">
            <v>0</v>
          </cell>
          <cell r="F110">
            <v>0</v>
          </cell>
          <cell r="G110">
            <v>0</v>
          </cell>
        </row>
        <row r="111">
          <cell r="A111">
            <v>0</v>
          </cell>
          <cell r="B111">
            <v>0</v>
          </cell>
          <cell r="C111" t="str">
            <v>A - MATERIALES</v>
          </cell>
          <cell r="D111">
            <v>0</v>
          </cell>
          <cell r="E111">
            <v>0</v>
          </cell>
          <cell r="F111">
            <v>0</v>
          </cell>
          <cell r="G111">
            <v>0</v>
          </cell>
        </row>
        <row r="112">
          <cell r="A112" t="str">
            <v>INDEC-CM - 41242-11</v>
          </cell>
          <cell r="B112" t="str">
            <v>Acero aletado conformado, en barra</v>
          </cell>
          <cell r="C112" t="str">
            <v>MATERIALES VARIOS</v>
          </cell>
          <cell r="D112" t="str">
            <v>GL</v>
          </cell>
          <cell r="E112">
            <v>1</v>
          </cell>
          <cell r="F112">
            <v>3000</v>
          </cell>
          <cell r="G112">
            <v>3000</v>
          </cell>
        </row>
        <row r="113">
          <cell r="A113" t="str">
            <v/>
          </cell>
          <cell r="B113" t="str">
            <v/>
          </cell>
          <cell r="C113">
            <v>0</v>
          </cell>
          <cell r="D113" t="str">
            <v/>
          </cell>
          <cell r="E113">
            <v>0</v>
          </cell>
          <cell r="F113">
            <v>0</v>
          </cell>
          <cell r="G113">
            <v>0</v>
          </cell>
        </row>
        <row r="114">
          <cell r="A114" t="str">
            <v/>
          </cell>
          <cell r="B114" t="str">
            <v/>
          </cell>
          <cell r="C114">
            <v>0</v>
          </cell>
          <cell r="D114" t="str">
            <v/>
          </cell>
          <cell r="E114">
            <v>0</v>
          </cell>
          <cell r="F114">
            <v>0</v>
          </cell>
          <cell r="G114">
            <v>0</v>
          </cell>
        </row>
        <row r="115">
          <cell r="A115" t="str">
            <v/>
          </cell>
          <cell r="B115" t="str">
            <v/>
          </cell>
          <cell r="C115">
            <v>0</v>
          </cell>
          <cell r="D115" t="str">
            <v/>
          </cell>
          <cell r="E115">
            <v>0</v>
          </cell>
          <cell r="F115">
            <v>0</v>
          </cell>
          <cell r="G115">
            <v>0</v>
          </cell>
        </row>
        <row r="116">
          <cell r="A116" t="str">
            <v/>
          </cell>
          <cell r="B116" t="str">
            <v/>
          </cell>
          <cell r="C116">
            <v>0</v>
          </cell>
          <cell r="D116" t="str">
            <v/>
          </cell>
          <cell r="E116">
            <v>0</v>
          </cell>
          <cell r="F116">
            <v>0</v>
          </cell>
          <cell r="G116">
            <v>0</v>
          </cell>
        </row>
        <row r="117">
          <cell r="A117" t="str">
            <v/>
          </cell>
          <cell r="B117" t="str">
            <v/>
          </cell>
          <cell r="C117">
            <v>0</v>
          </cell>
          <cell r="D117" t="str">
            <v/>
          </cell>
          <cell r="E117">
            <v>0</v>
          </cell>
          <cell r="F117">
            <v>0</v>
          </cell>
          <cell r="G117">
            <v>0</v>
          </cell>
        </row>
        <row r="118">
          <cell r="A118" t="str">
            <v/>
          </cell>
          <cell r="B118" t="str">
            <v/>
          </cell>
          <cell r="C118">
            <v>0</v>
          </cell>
          <cell r="D118" t="str">
            <v/>
          </cell>
          <cell r="E118">
            <v>0</v>
          </cell>
          <cell r="F118">
            <v>0</v>
          </cell>
          <cell r="G118">
            <v>0</v>
          </cell>
        </row>
        <row r="119">
          <cell r="A119" t="str">
            <v/>
          </cell>
          <cell r="B119" t="str">
            <v/>
          </cell>
          <cell r="C119">
            <v>0</v>
          </cell>
          <cell r="D119" t="str">
            <v/>
          </cell>
          <cell r="E119">
            <v>0</v>
          </cell>
          <cell r="F119">
            <v>0</v>
          </cell>
          <cell r="G119">
            <v>0</v>
          </cell>
        </row>
        <row r="120">
          <cell r="A120" t="str">
            <v/>
          </cell>
          <cell r="B120" t="str">
            <v/>
          </cell>
          <cell r="C120">
            <v>0</v>
          </cell>
          <cell r="D120" t="str">
            <v/>
          </cell>
          <cell r="E120">
            <v>0</v>
          </cell>
          <cell r="F120">
            <v>0</v>
          </cell>
          <cell r="G120">
            <v>0</v>
          </cell>
        </row>
        <row r="121">
          <cell r="A121" t="str">
            <v/>
          </cell>
          <cell r="B121" t="str">
            <v/>
          </cell>
          <cell r="C121">
            <v>0</v>
          </cell>
          <cell r="D121" t="str">
            <v/>
          </cell>
          <cell r="E121">
            <v>0</v>
          </cell>
          <cell r="F121">
            <v>0</v>
          </cell>
          <cell r="G121">
            <v>0</v>
          </cell>
        </row>
        <row r="122">
          <cell r="A122" t="str">
            <v/>
          </cell>
          <cell r="B122" t="str">
            <v/>
          </cell>
          <cell r="C122">
            <v>0</v>
          </cell>
          <cell r="D122" t="str">
            <v/>
          </cell>
          <cell r="E122">
            <v>0</v>
          </cell>
          <cell r="F122">
            <v>0</v>
          </cell>
          <cell r="G122">
            <v>0</v>
          </cell>
        </row>
        <row r="123">
          <cell r="A123" t="str">
            <v/>
          </cell>
          <cell r="B123" t="str">
            <v/>
          </cell>
          <cell r="C123">
            <v>0</v>
          </cell>
          <cell r="D123" t="str">
            <v/>
          </cell>
          <cell r="E123">
            <v>0</v>
          </cell>
          <cell r="F123">
            <v>0</v>
          </cell>
          <cell r="G123">
            <v>0</v>
          </cell>
        </row>
        <row r="124">
          <cell r="A124" t="str">
            <v/>
          </cell>
          <cell r="B124" t="str">
            <v/>
          </cell>
          <cell r="C124">
            <v>0</v>
          </cell>
          <cell r="D124" t="str">
            <v/>
          </cell>
          <cell r="E124">
            <v>0</v>
          </cell>
          <cell r="F124">
            <v>0</v>
          </cell>
          <cell r="G124">
            <v>0</v>
          </cell>
        </row>
        <row r="125">
          <cell r="A125" t="str">
            <v/>
          </cell>
          <cell r="B125" t="str">
            <v/>
          </cell>
          <cell r="C125">
            <v>0</v>
          </cell>
          <cell r="D125" t="str">
            <v/>
          </cell>
          <cell r="E125">
            <v>0</v>
          </cell>
          <cell r="F125">
            <v>0</v>
          </cell>
          <cell r="G125">
            <v>0</v>
          </cell>
        </row>
        <row r="126">
          <cell r="A126">
            <v>0</v>
          </cell>
          <cell r="B126">
            <v>0</v>
          </cell>
          <cell r="C126">
            <v>0</v>
          </cell>
          <cell r="D126">
            <v>0</v>
          </cell>
          <cell r="E126">
            <v>0</v>
          </cell>
          <cell r="F126" t="str">
            <v>Total A</v>
          </cell>
          <cell r="G126">
            <v>3000</v>
          </cell>
        </row>
        <row r="127">
          <cell r="A127">
            <v>0</v>
          </cell>
          <cell r="B127">
            <v>0</v>
          </cell>
          <cell r="C127" t="str">
            <v>B - MANO DE OBRA</v>
          </cell>
          <cell r="D127">
            <v>0</v>
          </cell>
          <cell r="E127">
            <v>0</v>
          </cell>
          <cell r="F127">
            <v>0</v>
          </cell>
          <cell r="G127">
            <v>0</v>
          </cell>
        </row>
        <row r="128">
          <cell r="A128" t="str">
            <v/>
          </cell>
          <cell r="B128">
            <v>0</v>
          </cell>
          <cell r="C128">
            <v>0</v>
          </cell>
          <cell r="D128" t="str">
            <v/>
          </cell>
          <cell r="E128">
            <v>0</v>
          </cell>
          <cell r="F128">
            <v>0</v>
          </cell>
          <cell r="G128">
            <v>0</v>
          </cell>
        </row>
        <row r="129">
          <cell r="A129" t="str">
            <v/>
          </cell>
          <cell r="B129">
            <v>0</v>
          </cell>
          <cell r="C129">
            <v>0</v>
          </cell>
          <cell r="D129" t="str">
            <v/>
          </cell>
          <cell r="E129">
            <v>0</v>
          </cell>
          <cell r="F129">
            <v>0</v>
          </cell>
          <cell r="G129">
            <v>0</v>
          </cell>
        </row>
        <row r="130">
          <cell r="A130" t="str">
            <v/>
          </cell>
          <cell r="B130">
            <v>0</v>
          </cell>
          <cell r="C130">
            <v>0</v>
          </cell>
          <cell r="D130" t="str">
            <v/>
          </cell>
          <cell r="E130">
            <v>0</v>
          </cell>
          <cell r="F130">
            <v>0</v>
          </cell>
          <cell r="G130">
            <v>0</v>
          </cell>
        </row>
        <row r="131">
          <cell r="A131" t="str">
            <v/>
          </cell>
          <cell r="B131">
            <v>0</v>
          </cell>
          <cell r="C131">
            <v>0</v>
          </cell>
          <cell r="D131" t="str">
            <v/>
          </cell>
          <cell r="E131">
            <v>0</v>
          </cell>
          <cell r="F131">
            <v>0</v>
          </cell>
          <cell r="G131">
            <v>0</v>
          </cell>
        </row>
        <row r="132">
          <cell r="A132" t="str">
            <v/>
          </cell>
          <cell r="B132">
            <v>0</v>
          </cell>
          <cell r="C132">
            <v>0</v>
          </cell>
          <cell r="D132" t="str">
            <v/>
          </cell>
          <cell r="E132">
            <v>0</v>
          </cell>
          <cell r="F132">
            <v>0</v>
          </cell>
          <cell r="G132">
            <v>0</v>
          </cell>
        </row>
        <row r="133">
          <cell r="A133" t="str">
            <v/>
          </cell>
          <cell r="B133">
            <v>0</v>
          </cell>
          <cell r="C133">
            <v>0</v>
          </cell>
          <cell r="D133" t="str">
            <v/>
          </cell>
          <cell r="E133">
            <v>0</v>
          </cell>
          <cell r="F133">
            <v>0</v>
          </cell>
          <cell r="G133">
            <v>0</v>
          </cell>
        </row>
        <row r="134">
          <cell r="A134" t="str">
            <v/>
          </cell>
          <cell r="B134">
            <v>0</v>
          </cell>
          <cell r="C134">
            <v>0</v>
          </cell>
          <cell r="D134" t="str">
            <v/>
          </cell>
          <cell r="E134">
            <v>0</v>
          </cell>
          <cell r="F134">
            <v>0</v>
          </cell>
          <cell r="G134">
            <v>0</v>
          </cell>
        </row>
        <row r="135">
          <cell r="A135" t="str">
            <v/>
          </cell>
          <cell r="B135">
            <v>0</v>
          </cell>
          <cell r="C135">
            <v>0</v>
          </cell>
          <cell r="D135" t="str">
            <v/>
          </cell>
          <cell r="E135">
            <v>0</v>
          </cell>
          <cell r="F135">
            <v>0</v>
          </cell>
          <cell r="G135">
            <v>0</v>
          </cell>
        </row>
        <row r="136">
          <cell r="A136">
            <v>0</v>
          </cell>
          <cell r="B136">
            <v>0</v>
          </cell>
          <cell r="C136">
            <v>0</v>
          </cell>
          <cell r="D136">
            <v>0</v>
          </cell>
          <cell r="E136">
            <v>0</v>
          </cell>
          <cell r="F136" t="str">
            <v>Total B</v>
          </cell>
          <cell r="G136">
            <v>0</v>
          </cell>
        </row>
        <row r="137">
          <cell r="A137">
            <v>0</v>
          </cell>
          <cell r="B137">
            <v>0</v>
          </cell>
          <cell r="C137" t="str">
            <v>C - EQUIPOS</v>
          </cell>
          <cell r="D137">
            <v>0</v>
          </cell>
          <cell r="E137">
            <v>0</v>
          </cell>
          <cell r="F137">
            <v>0</v>
          </cell>
          <cell r="G137">
            <v>0</v>
          </cell>
        </row>
        <row r="138">
          <cell r="A138" t="str">
            <v/>
          </cell>
          <cell r="B138" t="str">
            <v/>
          </cell>
          <cell r="C138">
            <v>0</v>
          </cell>
          <cell r="D138" t="str">
            <v/>
          </cell>
          <cell r="E138">
            <v>0</v>
          </cell>
          <cell r="F138">
            <v>0</v>
          </cell>
          <cell r="G138">
            <v>0</v>
          </cell>
        </row>
        <row r="139">
          <cell r="A139" t="str">
            <v/>
          </cell>
          <cell r="B139" t="str">
            <v/>
          </cell>
          <cell r="C139">
            <v>0</v>
          </cell>
          <cell r="D139" t="str">
            <v/>
          </cell>
          <cell r="E139">
            <v>0</v>
          </cell>
          <cell r="F139">
            <v>0</v>
          </cell>
          <cell r="G139">
            <v>0</v>
          </cell>
        </row>
        <row r="140">
          <cell r="A140" t="str">
            <v/>
          </cell>
          <cell r="B140" t="str">
            <v/>
          </cell>
          <cell r="C140">
            <v>0</v>
          </cell>
          <cell r="D140" t="str">
            <v/>
          </cell>
          <cell r="E140">
            <v>0</v>
          </cell>
          <cell r="F140">
            <v>0</v>
          </cell>
          <cell r="G140">
            <v>0</v>
          </cell>
        </row>
        <row r="141">
          <cell r="A141" t="str">
            <v/>
          </cell>
          <cell r="B141" t="str">
            <v/>
          </cell>
          <cell r="C141">
            <v>0</v>
          </cell>
          <cell r="D141" t="str">
            <v/>
          </cell>
          <cell r="E141">
            <v>0</v>
          </cell>
          <cell r="F141">
            <v>0</v>
          </cell>
          <cell r="G141">
            <v>0</v>
          </cell>
        </row>
        <row r="142">
          <cell r="A142" t="str">
            <v/>
          </cell>
          <cell r="B142" t="str">
            <v/>
          </cell>
          <cell r="C142">
            <v>0</v>
          </cell>
          <cell r="D142" t="str">
            <v/>
          </cell>
          <cell r="E142">
            <v>0</v>
          </cell>
          <cell r="F142">
            <v>0</v>
          </cell>
          <cell r="G142">
            <v>0</v>
          </cell>
        </row>
        <row r="143">
          <cell r="A143" t="str">
            <v/>
          </cell>
          <cell r="B143" t="str">
            <v/>
          </cell>
          <cell r="C143">
            <v>0</v>
          </cell>
          <cell r="D143" t="str">
            <v/>
          </cell>
          <cell r="E143">
            <v>0</v>
          </cell>
          <cell r="F143">
            <v>0</v>
          </cell>
          <cell r="G143">
            <v>0</v>
          </cell>
        </row>
        <row r="144">
          <cell r="A144" t="str">
            <v/>
          </cell>
          <cell r="B144" t="str">
            <v/>
          </cell>
          <cell r="C144">
            <v>0</v>
          </cell>
          <cell r="D144" t="str">
            <v/>
          </cell>
          <cell r="E144">
            <v>0</v>
          </cell>
          <cell r="F144">
            <v>0</v>
          </cell>
          <cell r="G144">
            <v>0</v>
          </cell>
        </row>
        <row r="145">
          <cell r="A145" t="str">
            <v/>
          </cell>
          <cell r="B145" t="str">
            <v/>
          </cell>
          <cell r="C145">
            <v>0</v>
          </cell>
          <cell r="D145" t="str">
            <v/>
          </cell>
          <cell r="E145">
            <v>0</v>
          </cell>
          <cell r="F145">
            <v>0</v>
          </cell>
          <cell r="G145">
            <v>0</v>
          </cell>
        </row>
        <row r="146">
          <cell r="A146" t="str">
            <v/>
          </cell>
          <cell r="B146" t="str">
            <v/>
          </cell>
          <cell r="C146">
            <v>0</v>
          </cell>
          <cell r="D146" t="str">
            <v/>
          </cell>
          <cell r="E146">
            <v>0</v>
          </cell>
          <cell r="F146">
            <v>0</v>
          </cell>
          <cell r="G146">
            <v>0</v>
          </cell>
        </row>
        <row r="147">
          <cell r="A147">
            <v>0</v>
          </cell>
          <cell r="B147">
            <v>0</v>
          </cell>
          <cell r="C147">
            <v>0</v>
          </cell>
          <cell r="D147">
            <v>0</v>
          </cell>
          <cell r="E147">
            <v>0</v>
          </cell>
          <cell r="F147" t="str">
            <v>Total C</v>
          </cell>
          <cell r="G147">
            <v>0</v>
          </cell>
        </row>
        <row r="148">
          <cell r="A148">
            <v>0</v>
          </cell>
          <cell r="B148">
            <v>0</v>
          </cell>
          <cell r="C148">
            <v>0</v>
          </cell>
          <cell r="D148">
            <v>0</v>
          </cell>
          <cell r="E148">
            <v>0</v>
          </cell>
          <cell r="F148">
            <v>0</v>
          </cell>
          <cell r="G148">
            <v>0</v>
          </cell>
        </row>
        <row r="149">
          <cell r="A149">
            <v>3</v>
          </cell>
          <cell r="B149" t="str">
            <v>MAMPOSTERIA</v>
          </cell>
          <cell r="C149">
            <v>0</v>
          </cell>
          <cell r="D149" t="str">
            <v>Costo  Neto</v>
          </cell>
          <cell r="E149">
            <v>0</v>
          </cell>
          <cell r="F149" t="str">
            <v>Total D=A+B+C</v>
          </cell>
          <cell r="G149">
            <v>3000</v>
          </cell>
        </row>
        <row r="151">
          <cell r="A151" t="str">
            <v>ANALISIS DE PRECIOS</v>
          </cell>
          <cell r="B151">
            <v>0</v>
          </cell>
          <cell r="C151">
            <v>0</v>
          </cell>
          <cell r="D151">
            <v>0</v>
          </cell>
          <cell r="E151">
            <v>0</v>
          </cell>
          <cell r="F151">
            <v>0</v>
          </cell>
          <cell r="G151">
            <v>0</v>
          </cell>
        </row>
        <row r="152">
          <cell r="A152" t="str">
            <v>COMITENTE:</v>
          </cell>
          <cell r="B152" t="str">
            <v>DIRECCIÓN PROVINCIAL DE VIALIDAD</v>
          </cell>
          <cell r="C152">
            <v>0</v>
          </cell>
          <cell r="D152">
            <v>0</v>
          </cell>
          <cell r="E152">
            <v>0</v>
          </cell>
          <cell r="F152">
            <v>0</v>
          </cell>
          <cell r="G152">
            <v>0</v>
          </cell>
        </row>
        <row r="153">
          <cell r="A153" t="str">
            <v>CONTRATISTA:</v>
          </cell>
          <cell r="B153" t="str">
            <v>GALVARINI</v>
          </cell>
          <cell r="C153">
            <v>0</v>
          </cell>
          <cell r="D153">
            <v>0</v>
          </cell>
          <cell r="E153">
            <v>0</v>
          </cell>
          <cell r="F153">
            <v>0</v>
          </cell>
          <cell r="G153">
            <v>0</v>
          </cell>
        </row>
        <row r="154">
          <cell r="A154" t="str">
            <v>OBRA:</v>
          </cell>
          <cell r="B154" t="str">
            <v>PLANILLA CAPACITACION</v>
          </cell>
          <cell r="C154">
            <v>0</v>
          </cell>
          <cell r="D154">
            <v>0</v>
          </cell>
          <cell r="E154">
            <v>0</v>
          </cell>
          <cell r="F154" t="str">
            <v>PRECIOS A:</v>
          </cell>
          <cell r="G154">
            <v>0</v>
          </cell>
        </row>
        <row r="155">
          <cell r="A155" t="str">
            <v>UBICACIÓN:</v>
          </cell>
          <cell r="B155" t="str">
            <v>CENTRO CIVICO</v>
          </cell>
          <cell r="C155">
            <v>0</v>
          </cell>
          <cell r="D155">
            <v>0</v>
          </cell>
          <cell r="E155">
            <v>0</v>
          </cell>
          <cell r="F155">
            <v>0</v>
          </cell>
          <cell r="G155">
            <v>0</v>
          </cell>
        </row>
        <row r="156">
          <cell r="A156" t="str">
            <v>RUBRO:</v>
          </cell>
          <cell r="B156" t="str">
            <v/>
          </cell>
          <cell r="C156" t="str">
            <v/>
          </cell>
          <cell r="D156">
            <v>0</v>
          </cell>
          <cell r="E156">
            <v>0</v>
          </cell>
          <cell r="F156">
            <v>0</v>
          </cell>
          <cell r="G156">
            <v>0</v>
          </cell>
        </row>
        <row r="157">
          <cell r="A157" t="str">
            <v>ITEM:</v>
          </cell>
          <cell r="B157">
            <v>4</v>
          </cell>
          <cell r="C157" t="str">
            <v>REVOQUES</v>
          </cell>
          <cell r="D157">
            <v>0</v>
          </cell>
          <cell r="E157">
            <v>0</v>
          </cell>
          <cell r="F157" t="str">
            <v>UNIDAD:</v>
          </cell>
          <cell r="G157" t="str">
            <v>GL</v>
          </cell>
        </row>
        <row r="158">
          <cell r="A158">
            <v>0</v>
          </cell>
          <cell r="B158">
            <v>0</v>
          </cell>
          <cell r="C158">
            <v>0</v>
          </cell>
          <cell r="D158">
            <v>0</v>
          </cell>
          <cell r="E158">
            <v>0</v>
          </cell>
          <cell r="F158">
            <v>0</v>
          </cell>
          <cell r="G158">
            <v>0</v>
          </cell>
        </row>
        <row r="159">
          <cell r="A159" t="str">
            <v>DATOS REDETERMINACION</v>
          </cell>
          <cell r="B159">
            <v>0</v>
          </cell>
          <cell r="C159" t="str">
            <v>DESIGNACION</v>
          </cell>
          <cell r="D159" t="str">
            <v>U</v>
          </cell>
          <cell r="E159" t="str">
            <v>Cantidad</v>
          </cell>
          <cell r="F159" t="str">
            <v>$ Unitarios</v>
          </cell>
          <cell r="G159" t="str">
            <v>$ Parcial</v>
          </cell>
        </row>
        <row r="160">
          <cell r="A160" t="str">
            <v>CÓDIGO</v>
          </cell>
          <cell r="B160" t="str">
            <v>DESCRIPCIÓN</v>
          </cell>
          <cell r="C160">
            <v>0</v>
          </cell>
          <cell r="D160">
            <v>0</v>
          </cell>
          <cell r="E160">
            <v>0</v>
          </cell>
          <cell r="F160">
            <v>0</v>
          </cell>
          <cell r="G160">
            <v>0</v>
          </cell>
        </row>
        <row r="161">
          <cell r="A161">
            <v>0</v>
          </cell>
          <cell r="B161">
            <v>0</v>
          </cell>
          <cell r="C161" t="str">
            <v>A - MATERIALES</v>
          </cell>
          <cell r="D161">
            <v>0</v>
          </cell>
          <cell r="E161">
            <v>0</v>
          </cell>
          <cell r="F161">
            <v>0</v>
          </cell>
          <cell r="G161">
            <v>0</v>
          </cell>
        </row>
        <row r="162">
          <cell r="A162" t="str">
            <v>INDEC-CM - 41242-11</v>
          </cell>
          <cell r="B162" t="str">
            <v>Acero aletado conformado, en barra</v>
          </cell>
          <cell r="C162" t="str">
            <v>MATERIALES VARIOS</v>
          </cell>
          <cell r="D162" t="str">
            <v>GL</v>
          </cell>
          <cell r="E162">
            <v>1</v>
          </cell>
          <cell r="F162">
            <v>4000</v>
          </cell>
          <cell r="G162">
            <v>4000</v>
          </cell>
        </row>
        <row r="163">
          <cell r="A163" t="str">
            <v/>
          </cell>
          <cell r="B163" t="str">
            <v/>
          </cell>
          <cell r="C163">
            <v>0</v>
          </cell>
          <cell r="D163" t="str">
            <v/>
          </cell>
          <cell r="E163">
            <v>0</v>
          </cell>
          <cell r="F163">
            <v>0</v>
          </cell>
          <cell r="G163">
            <v>0</v>
          </cell>
        </row>
        <row r="164">
          <cell r="A164" t="str">
            <v/>
          </cell>
          <cell r="B164" t="str">
            <v/>
          </cell>
          <cell r="C164">
            <v>0</v>
          </cell>
          <cell r="D164" t="str">
            <v/>
          </cell>
          <cell r="E164">
            <v>0</v>
          </cell>
          <cell r="F164">
            <v>0</v>
          </cell>
          <cell r="G164">
            <v>0</v>
          </cell>
        </row>
        <row r="165">
          <cell r="A165" t="str">
            <v/>
          </cell>
          <cell r="B165" t="str">
            <v/>
          </cell>
          <cell r="C165">
            <v>0</v>
          </cell>
          <cell r="D165" t="str">
            <v/>
          </cell>
          <cell r="E165">
            <v>0</v>
          </cell>
          <cell r="F165">
            <v>0</v>
          </cell>
          <cell r="G165">
            <v>0</v>
          </cell>
        </row>
        <row r="166">
          <cell r="A166" t="str">
            <v/>
          </cell>
          <cell r="B166" t="str">
            <v/>
          </cell>
          <cell r="C166">
            <v>0</v>
          </cell>
          <cell r="D166" t="str">
            <v/>
          </cell>
          <cell r="E166">
            <v>0</v>
          </cell>
          <cell r="F166">
            <v>0</v>
          </cell>
          <cell r="G166">
            <v>0</v>
          </cell>
        </row>
        <row r="167">
          <cell r="A167" t="str">
            <v/>
          </cell>
          <cell r="B167" t="str">
            <v/>
          </cell>
          <cell r="C167">
            <v>0</v>
          </cell>
          <cell r="D167" t="str">
            <v/>
          </cell>
          <cell r="E167">
            <v>0</v>
          </cell>
          <cell r="F167">
            <v>0</v>
          </cell>
          <cell r="G167">
            <v>0</v>
          </cell>
        </row>
        <row r="168">
          <cell r="A168" t="str">
            <v/>
          </cell>
          <cell r="B168" t="str">
            <v/>
          </cell>
          <cell r="C168">
            <v>0</v>
          </cell>
          <cell r="D168" t="str">
            <v/>
          </cell>
          <cell r="E168">
            <v>0</v>
          </cell>
          <cell r="F168">
            <v>0</v>
          </cell>
          <cell r="G168">
            <v>0</v>
          </cell>
        </row>
        <row r="169">
          <cell r="A169" t="str">
            <v/>
          </cell>
          <cell r="B169" t="str">
            <v/>
          </cell>
          <cell r="C169">
            <v>0</v>
          </cell>
          <cell r="D169" t="str">
            <v/>
          </cell>
          <cell r="E169">
            <v>0</v>
          </cell>
          <cell r="F169">
            <v>0</v>
          </cell>
          <cell r="G169">
            <v>0</v>
          </cell>
        </row>
        <row r="170">
          <cell r="A170" t="str">
            <v/>
          </cell>
          <cell r="B170" t="str">
            <v/>
          </cell>
          <cell r="C170">
            <v>0</v>
          </cell>
          <cell r="D170" t="str">
            <v/>
          </cell>
          <cell r="E170">
            <v>0</v>
          </cell>
          <cell r="F170">
            <v>0</v>
          </cell>
          <cell r="G170">
            <v>0</v>
          </cell>
        </row>
        <row r="171">
          <cell r="A171" t="str">
            <v/>
          </cell>
          <cell r="B171" t="str">
            <v/>
          </cell>
          <cell r="C171">
            <v>0</v>
          </cell>
          <cell r="D171" t="str">
            <v/>
          </cell>
          <cell r="E171">
            <v>0</v>
          </cell>
          <cell r="F171">
            <v>0</v>
          </cell>
          <cell r="G171">
            <v>0</v>
          </cell>
        </row>
        <row r="172">
          <cell r="A172" t="str">
            <v/>
          </cell>
          <cell r="B172" t="str">
            <v/>
          </cell>
          <cell r="C172">
            <v>0</v>
          </cell>
          <cell r="D172" t="str">
            <v/>
          </cell>
          <cell r="E172">
            <v>0</v>
          </cell>
          <cell r="F172">
            <v>0</v>
          </cell>
          <cell r="G172">
            <v>0</v>
          </cell>
        </row>
        <row r="173">
          <cell r="A173" t="str">
            <v/>
          </cell>
          <cell r="B173" t="str">
            <v/>
          </cell>
          <cell r="C173">
            <v>0</v>
          </cell>
          <cell r="D173" t="str">
            <v/>
          </cell>
          <cell r="E173">
            <v>0</v>
          </cell>
          <cell r="F173">
            <v>0</v>
          </cell>
          <cell r="G173">
            <v>0</v>
          </cell>
        </row>
        <row r="174">
          <cell r="A174" t="str">
            <v/>
          </cell>
          <cell r="B174" t="str">
            <v/>
          </cell>
          <cell r="C174">
            <v>0</v>
          </cell>
          <cell r="D174" t="str">
            <v/>
          </cell>
          <cell r="E174">
            <v>0</v>
          </cell>
          <cell r="F174">
            <v>0</v>
          </cell>
          <cell r="G174">
            <v>0</v>
          </cell>
        </row>
        <row r="175">
          <cell r="A175" t="str">
            <v/>
          </cell>
          <cell r="B175" t="str">
            <v/>
          </cell>
          <cell r="C175">
            <v>0</v>
          </cell>
          <cell r="D175" t="str">
            <v/>
          </cell>
          <cell r="E175">
            <v>0</v>
          </cell>
          <cell r="F175">
            <v>0</v>
          </cell>
          <cell r="G175">
            <v>0</v>
          </cell>
        </row>
        <row r="176">
          <cell r="A176">
            <v>0</v>
          </cell>
          <cell r="B176">
            <v>0</v>
          </cell>
          <cell r="C176">
            <v>0</v>
          </cell>
          <cell r="D176">
            <v>0</v>
          </cell>
          <cell r="E176">
            <v>0</v>
          </cell>
          <cell r="F176" t="str">
            <v>Total A</v>
          </cell>
          <cell r="G176">
            <v>4000</v>
          </cell>
        </row>
        <row r="177">
          <cell r="A177">
            <v>0</v>
          </cell>
          <cell r="B177">
            <v>0</v>
          </cell>
          <cell r="C177" t="str">
            <v>B - MANO DE OBRA</v>
          </cell>
          <cell r="D177">
            <v>0</v>
          </cell>
          <cell r="E177">
            <v>0</v>
          </cell>
          <cell r="F177">
            <v>0</v>
          </cell>
          <cell r="G177">
            <v>0</v>
          </cell>
        </row>
        <row r="178">
          <cell r="A178" t="str">
            <v/>
          </cell>
          <cell r="B178">
            <v>0</v>
          </cell>
          <cell r="C178">
            <v>0</v>
          </cell>
          <cell r="D178" t="str">
            <v/>
          </cell>
          <cell r="E178">
            <v>0</v>
          </cell>
          <cell r="F178">
            <v>0</v>
          </cell>
          <cell r="G178">
            <v>0</v>
          </cell>
        </row>
        <row r="179">
          <cell r="A179" t="str">
            <v/>
          </cell>
          <cell r="B179">
            <v>0</v>
          </cell>
          <cell r="C179">
            <v>0</v>
          </cell>
          <cell r="D179" t="str">
            <v/>
          </cell>
          <cell r="E179">
            <v>0</v>
          </cell>
          <cell r="F179">
            <v>0</v>
          </cell>
          <cell r="G179">
            <v>0</v>
          </cell>
        </row>
        <row r="180">
          <cell r="A180" t="str">
            <v/>
          </cell>
          <cell r="B180">
            <v>0</v>
          </cell>
          <cell r="C180">
            <v>0</v>
          </cell>
          <cell r="D180" t="str">
            <v/>
          </cell>
          <cell r="E180">
            <v>0</v>
          </cell>
          <cell r="F180">
            <v>0</v>
          </cell>
          <cell r="G180">
            <v>0</v>
          </cell>
        </row>
        <row r="181">
          <cell r="A181" t="str">
            <v/>
          </cell>
          <cell r="B181">
            <v>0</v>
          </cell>
          <cell r="C181">
            <v>0</v>
          </cell>
          <cell r="D181" t="str">
            <v/>
          </cell>
          <cell r="E181">
            <v>0</v>
          </cell>
          <cell r="F181">
            <v>0</v>
          </cell>
          <cell r="G181">
            <v>0</v>
          </cell>
        </row>
        <row r="182">
          <cell r="A182" t="str">
            <v/>
          </cell>
          <cell r="B182">
            <v>0</v>
          </cell>
          <cell r="C182">
            <v>0</v>
          </cell>
          <cell r="D182" t="str">
            <v/>
          </cell>
          <cell r="E182">
            <v>0</v>
          </cell>
          <cell r="F182">
            <v>0</v>
          </cell>
          <cell r="G182">
            <v>0</v>
          </cell>
        </row>
        <row r="183">
          <cell r="A183" t="str">
            <v/>
          </cell>
          <cell r="B183">
            <v>0</v>
          </cell>
          <cell r="C183">
            <v>0</v>
          </cell>
          <cell r="D183" t="str">
            <v/>
          </cell>
          <cell r="E183">
            <v>0</v>
          </cell>
          <cell r="F183">
            <v>0</v>
          </cell>
          <cell r="G183">
            <v>0</v>
          </cell>
        </row>
        <row r="184">
          <cell r="A184" t="str">
            <v/>
          </cell>
          <cell r="B184">
            <v>0</v>
          </cell>
          <cell r="C184">
            <v>0</v>
          </cell>
          <cell r="D184" t="str">
            <v/>
          </cell>
          <cell r="E184">
            <v>0</v>
          </cell>
          <cell r="F184">
            <v>0</v>
          </cell>
          <cell r="G184">
            <v>0</v>
          </cell>
        </row>
        <row r="185">
          <cell r="A185" t="str">
            <v/>
          </cell>
          <cell r="B185">
            <v>0</v>
          </cell>
          <cell r="C185">
            <v>0</v>
          </cell>
          <cell r="D185" t="str">
            <v/>
          </cell>
          <cell r="E185">
            <v>0</v>
          </cell>
          <cell r="F185">
            <v>0</v>
          </cell>
          <cell r="G185">
            <v>0</v>
          </cell>
        </row>
        <row r="186">
          <cell r="A186">
            <v>0</v>
          </cell>
          <cell r="B186">
            <v>0</v>
          </cell>
          <cell r="C186">
            <v>0</v>
          </cell>
          <cell r="D186">
            <v>0</v>
          </cell>
          <cell r="E186">
            <v>0</v>
          </cell>
          <cell r="F186" t="str">
            <v>Total B</v>
          </cell>
          <cell r="G186">
            <v>0</v>
          </cell>
        </row>
        <row r="187">
          <cell r="A187">
            <v>0</v>
          </cell>
          <cell r="B187">
            <v>0</v>
          </cell>
          <cell r="C187" t="str">
            <v>C - EQUIPOS</v>
          </cell>
          <cell r="D187">
            <v>0</v>
          </cell>
          <cell r="E187">
            <v>0</v>
          </cell>
          <cell r="F187">
            <v>0</v>
          </cell>
          <cell r="G187">
            <v>0</v>
          </cell>
        </row>
        <row r="188">
          <cell r="A188" t="str">
            <v/>
          </cell>
          <cell r="B188" t="str">
            <v/>
          </cell>
          <cell r="C188">
            <v>0</v>
          </cell>
          <cell r="D188" t="str">
            <v/>
          </cell>
          <cell r="E188">
            <v>0</v>
          </cell>
          <cell r="F188">
            <v>0</v>
          </cell>
          <cell r="G188">
            <v>0</v>
          </cell>
        </row>
        <row r="189">
          <cell r="A189" t="str">
            <v/>
          </cell>
          <cell r="B189" t="str">
            <v/>
          </cell>
          <cell r="C189">
            <v>0</v>
          </cell>
          <cell r="D189" t="str">
            <v/>
          </cell>
          <cell r="E189">
            <v>0</v>
          </cell>
          <cell r="F189">
            <v>0</v>
          </cell>
          <cell r="G189">
            <v>0</v>
          </cell>
        </row>
        <row r="190">
          <cell r="A190" t="str">
            <v/>
          </cell>
          <cell r="B190" t="str">
            <v/>
          </cell>
          <cell r="C190">
            <v>0</v>
          </cell>
          <cell r="D190" t="str">
            <v/>
          </cell>
          <cell r="E190">
            <v>0</v>
          </cell>
          <cell r="F190">
            <v>0</v>
          </cell>
          <cell r="G190">
            <v>0</v>
          </cell>
        </row>
        <row r="191">
          <cell r="A191" t="str">
            <v/>
          </cell>
          <cell r="B191" t="str">
            <v/>
          </cell>
          <cell r="C191">
            <v>0</v>
          </cell>
          <cell r="D191" t="str">
            <v/>
          </cell>
          <cell r="E191">
            <v>0</v>
          </cell>
          <cell r="F191">
            <v>0</v>
          </cell>
          <cell r="G191">
            <v>0</v>
          </cell>
        </row>
        <row r="192">
          <cell r="A192" t="str">
            <v/>
          </cell>
          <cell r="B192" t="str">
            <v/>
          </cell>
          <cell r="C192">
            <v>0</v>
          </cell>
          <cell r="D192" t="str">
            <v/>
          </cell>
          <cell r="E192">
            <v>0</v>
          </cell>
          <cell r="F192">
            <v>0</v>
          </cell>
          <cell r="G192">
            <v>0</v>
          </cell>
        </row>
        <row r="193">
          <cell r="A193" t="str">
            <v/>
          </cell>
          <cell r="B193" t="str">
            <v/>
          </cell>
          <cell r="C193">
            <v>0</v>
          </cell>
          <cell r="D193" t="str">
            <v/>
          </cell>
          <cell r="E193">
            <v>0</v>
          </cell>
          <cell r="F193">
            <v>0</v>
          </cell>
          <cell r="G193">
            <v>0</v>
          </cell>
        </row>
        <row r="194">
          <cell r="A194" t="str">
            <v/>
          </cell>
          <cell r="B194" t="str">
            <v/>
          </cell>
          <cell r="C194">
            <v>0</v>
          </cell>
          <cell r="D194" t="str">
            <v/>
          </cell>
          <cell r="E194">
            <v>0</v>
          </cell>
          <cell r="F194">
            <v>0</v>
          </cell>
          <cell r="G194">
            <v>0</v>
          </cell>
        </row>
        <row r="195">
          <cell r="A195" t="str">
            <v/>
          </cell>
          <cell r="B195" t="str">
            <v/>
          </cell>
          <cell r="C195">
            <v>0</v>
          </cell>
          <cell r="D195" t="str">
            <v/>
          </cell>
          <cell r="E195">
            <v>0</v>
          </cell>
          <cell r="F195">
            <v>0</v>
          </cell>
          <cell r="G195">
            <v>0</v>
          </cell>
        </row>
        <row r="196">
          <cell r="A196" t="str">
            <v/>
          </cell>
          <cell r="B196" t="str">
            <v/>
          </cell>
          <cell r="C196">
            <v>0</v>
          </cell>
          <cell r="D196" t="str">
            <v/>
          </cell>
          <cell r="E196">
            <v>0</v>
          </cell>
          <cell r="F196">
            <v>0</v>
          </cell>
          <cell r="G196">
            <v>0</v>
          </cell>
        </row>
        <row r="197">
          <cell r="A197">
            <v>0</v>
          </cell>
          <cell r="B197">
            <v>0</v>
          </cell>
          <cell r="C197">
            <v>0</v>
          </cell>
          <cell r="D197">
            <v>0</v>
          </cell>
          <cell r="E197">
            <v>0</v>
          </cell>
          <cell r="F197" t="str">
            <v>Total C</v>
          </cell>
          <cell r="G197">
            <v>0</v>
          </cell>
        </row>
        <row r="198">
          <cell r="A198">
            <v>0</v>
          </cell>
          <cell r="B198">
            <v>0</v>
          </cell>
          <cell r="C198">
            <v>0</v>
          </cell>
          <cell r="D198">
            <v>0</v>
          </cell>
          <cell r="E198">
            <v>0</v>
          </cell>
          <cell r="F198">
            <v>0</v>
          </cell>
          <cell r="G198">
            <v>0</v>
          </cell>
        </row>
        <row r="199">
          <cell r="A199">
            <v>4</v>
          </cell>
          <cell r="B199" t="str">
            <v>REVOQUES</v>
          </cell>
          <cell r="C199">
            <v>0</v>
          </cell>
          <cell r="D199" t="str">
            <v>Costo  Neto</v>
          </cell>
          <cell r="E199">
            <v>0</v>
          </cell>
          <cell r="F199" t="str">
            <v>Total D=A+B+C</v>
          </cell>
          <cell r="G199">
            <v>4000</v>
          </cell>
        </row>
        <row r="201">
          <cell r="A201" t="str">
            <v>ANALISIS DE PRECIOS</v>
          </cell>
          <cell r="B201">
            <v>0</v>
          </cell>
          <cell r="C201">
            <v>0</v>
          </cell>
          <cell r="D201">
            <v>0</v>
          </cell>
          <cell r="E201">
            <v>0</v>
          </cell>
          <cell r="F201">
            <v>0</v>
          </cell>
          <cell r="G201">
            <v>0</v>
          </cell>
        </row>
        <row r="202">
          <cell r="A202" t="str">
            <v>COMITENTE:</v>
          </cell>
          <cell r="B202" t="str">
            <v>DIRECCIÓN PROVINCIAL DE VIALIDAD</v>
          </cell>
          <cell r="C202">
            <v>0</v>
          </cell>
          <cell r="D202">
            <v>0</v>
          </cell>
          <cell r="E202">
            <v>0</v>
          </cell>
          <cell r="F202">
            <v>0</v>
          </cell>
          <cell r="G202">
            <v>0</v>
          </cell>
        </row>
        <row r="203">
          <cell r="A203" t="str">
            <v>CONTRATISTA:</v>
          </cell>
          <cell r="B203" t="str">
            <v>GALVARINI</v>
          </cell>
          <cell r="C203">
            <v>0</v>
          </cell>
          <cell r="D203">
            <v>0</v>
          </cell>
          <cell r="E203">
            <v>0</v>
          </cell>
          <cell r="F203">
            <v>0</v>
          </cell>
          <cell r="G203">
            <v>0</v>
          </cell>
        </row>
        <row r="204">
          <cell r="A204" t="str">
            <v>OBRA:</v>
          </cell>
          <cell r="B204" t="str">
            <v>PLANILLA CAPACITACION</v>
          </cell>
          <cell r="C204">
            <v>0</v>
          </cell>
          <cell r="D204">
            <v>0</v>
          </cell>
          <cell r="E204">
            <v>0</v>
          </cell>
          <cell r="F204" t="str">
            <v>PRECIOS A:</v>
          </cell>
          <cell r="G204">
            <v>0</v>
          </cell>
        </row>
        <row r="205">
          <cell r="A205" t="str">
            <v>UBICACIÓN:</v>
          </cell>
          <cell r="B205" t="str">
            <v>CENTRO CIVICO</v>
          </cell>
          <cell r="C205">
            <v>0</v>
          </cell>
          <cell r="D205">
            <v>0</v>
          </cell>
          <cell r="E205">
            <v>0</v>
          </cell>
          <cell r="F205">
            <v>0</v>
          </cell>
          <cell r="G205">
            <v>0</v>
          </cell>
        </row>
        <row r="206">
          <cell r="A206" t="str">
            <v>RUBRO:</v>
          </cell>
          <cell r="B206" t="str">
            <v/>
          </cell>
          <cell r="C206" t="str">
            <v/>
          </cell>
          <cell r="D206">
            <v>0</v>
          </cell>
          <cell r="E206">
            <v>0</v>
          </cell>
          <cell r="F206">
            <v>0</v>
          </cell>
          <cell r="G206">
            <v>0</v>
          </cell>
        </row>
        <row r="207">
          <cell r="A207" t="str">
            <v>ITEM:</v>
          </cell>
          <cell r="B207">
            <v>5</v>
          </cell>
          <cell r="C207" t="str">
            <v>CARPINTERIA</v>
          </cell>
          <cell r="D207">
            <v>0</v>
          </cell>
          <cell r="E207">
            <v>0</v>
          </cell>
          <cell r="F207" t="str">
            <v>UNIDAD:</v>
          </cell>
          <cell r="G207" t="str">
            <v>GL</v>
          </cell>
        </row>
        <row r="208">
          <cell r="A208">
            <v>0</v>
          </cell>
          <cell r="B208">
            <v>0</v>
          </cell>
          <cell r="C208">
            <v>0</v>
          </cell>
          <cell r="D208">
            <v>0</v>
          </cell>
          <cell r="E208">
            <v>0</v>
          </cell>
          <cell r="F208">
            <v>0</v>
          </cell>
          <cell r="G208">
            <v>0</v>
          </cell>
        </row>
        <row r="209">
          <cell r="A209" t="str">
            <v>DATOS REDETERMINACION</v>
          </cell>
          <cell r="B209">
            <v>0</v>
          </cell>
          <cell r="C209" t="str">
            <v>DESIGNACION</v>
          </cell>
          <cell r="D209" t="str">
            <v>U</v>
          </cell>
          <cell r="E209" t="str">
            <v>Cantidad</v>
          </cell>
          <cell r="F209" t="str">
            <v>$ Unitarios</v>
          </cell>
          <cell r="G209" t="str">
            <v>$ Parcial</v>
          </cell>
        </row>
        <row r="210">
          <cell r="A210" t="str">
            <v>CÓDIGO</v>
          </cell>
          <cell r="B210" t="str">
            <v>DESCRIPCIÓN</v>
          </cell>
          <cell r="C210">
            <v>0</v>
          </cell>
          <cell r="D210">
            <v>0</v>
          </cell>
          <cell r="E210">
            <v>0</v>
          </cell>
          <cell r="F210">
            <v>0</v>
          </cell>
          <cell r="G210">
            <v>0</v>
          </cell>
        </row>
        <row r="211">
          <cell r="A211">
            <v>0</v>
          </cell>
          <cell r="B211">
            <v>0</v>
          </cell>
          <cell r="C211" t="str">
            <v>A - MATERIALES</v>
          </cell>
          <cell r="D211">
            <v>0</v>
          </cell>
          <cell r="E211">
            <v>0</v>
          </cell>
          <cell r="F211">
            <v>0</v>
          </cell>
          <cell r="G211">
            <v>0</v>
          </cell>
        </row>
        <row r="212">
          <cell r="A212" t="str">
            <v>INDEC-CM - 41242-11</v>
          </cell>
          <cell r="B212" t="str">
            <v>Acero aletado conformado, en barra</v>
          </cell>
          <cell r="C212" t="str">
            <v>MATERIALES VARIOS</v>
          </cell>
          <cell r="D212" t="str">
            <v>GL</v>
          </cell>
          <cell r="E212">
            <v>1</v>
          </cell>
          <cell r="F212">
            <v>5000</v>
          </cell>
          <cell r="G212">
            <v>5000</v>
          </cell>
        </row>
        <row r="213">
          <cell r="A213" t="str">
            <v/>
          </cell>
          <cell r="B213" t="str">
            <v/>
          </cell>
          <cell r="C213">
            <v>0</v>
          </cell>
          <cell r="D213" t="str">
            <v/>
          </cell>
          <cell r="E213">
            <v>0</v>
          </cell>
          <cell r="F213">
            <v>0</v>
          </cell>
          <cell r="G213">
            <v>0</v>
          </cell>
        </row>
        <row r="214">
          <cell r="A214" t="str">
            <v/>
          </cell>
          <cell r="B214" t="str">
            <v/>
          </cell>
          <cell r="C214">
            <v>0</v>
          </cell>
          <cell r="D214" t="str">
            <v/>
          </cell>
          <cell r="E214">
            <v>0</v>
          </cell>
          <cell r="F214">
            <v>0</v>
          </cell>
          <cell r="G214">
            <v>0</v>
          </cell>
        </row>
        <row r="215">
          <cell r="A215" t="str">
            <v/>
          </cell>
          <cell r="B215" t="str">
            <v/>
          </cell>
          <cell r="C215">
            <v>0</v>
          </cell>
          <cell r="D215" t="str">
            <v/>
          </cell>
          <cell r="E215">
            <v>0</v>
          </cell>
          <cell r="F215">
            <v>0</v>
          </cell>
          <cell r="G215">
            <v>0</v>
          </cell>
        </row>
        <row r="216">
          <cell r="A216" t="str">
            <v/>
          </cell>
          <cell r="B216" t="str">
            <v/>
          </cell>
          <cell r="C216">
            <v>0</v>
          </cell>
          <cell r="D216" t="str">
            <v/>
          </cell>
          <cell r="E216">
            <v>0</v>
          </cell>
          <cell r="F216">
            <v>0</v>
          </cell>
          <cell r="G216">
            <v>0</v>
          </cell>
        </row>
        <row r="217">
          <cell r="A217" t="str">
            <v/>
          </cell>
          <cell r="B217" t="str">
            <v/>
          </cell>
          <cell r="C217">
            <v>0</v>
          </cell>
          <cell r="D217" t="str">
            <v/>
          </cell>
          <cell r="E217">
            <v>0</v>
          </cell>
          <cell r="F217">
            <v>0</v>
          </cell>
          <cell r="G217">
            <v>0</v>
          </cell>
        </row>
        <row r="218">
          <cell r="A218" t="str">
            <v/>
          </cell>
          <cell r="B218" t="str">
            <v/>
          </cell>
          <cell r="C218">
            <v>0</v>
          </cell>
          <cell r="D218" t="str">
            <v/>
          </cell>
          <cell r="E218">
            <v>0</v>
          </cell>
          <cell r="F218">
            <v>0</v>
          </cell>
          <cell r="G218">
            <v>0</v>
          </cell>
        </row>
        <row r="219">
          <cell r="A219" t="str">
            <v/>
          </cell>
          <cell r="B219" t="str">
            <v/>
          </cell>
          <cell r="C219">
            <v>0</v>
          </cell>
          <cell r="D219" t="str">
            <v/>
          </cell>
          <cell r="E219">
            <v>0</v>
          </cell>
          <cell r="F219">
            <v>0</v>
          </cell>
          <cell r="G219">
            <v>0</v>
          </cell>
        </row>
        <row r="220">
          <cell r="A220" t="str">
            <v/>
          </cell>
          <cell r="B220" t="str">
            <v/>
          </cell>
          <cell r="C220">
            <v>0</v>
          </cell>
          <cell r="D220" t="str">
            <v/>
          </cell>
          <cell r="E220">
            <v>0</v>
          </cell>
          <cell r="F220">
            <v>0</v>
          </cell>
          <cell r="G220">
            <v>0</v>
          </cell>
        </row>
        <row r="221">
          <cell r="A221" t="str">
            <v/>
          </cell>
          <cell r="B221" t="str">
            <v/>
          </cell>
          <cell r="C221">
            <v>0</v>
          </cell>
          <cell r="D221" t="str">
            <v/>
          </cell>
          <cell r="E221">
            <v>0</v>
          </cell>
          <cell r="F221">
            <v>0</v>
          </cell>
          <cell r="G221">
            <v>0</v>
          </cell>
        </row>
        <row r="222">
          <cell r="A222" t="str">
            <v/>
          </cell>
          <cell r="B222" t="str">
            <v/>
          </cell>
          <cell r="C222">
            <v>0</v>
          </cell>
          <cell r="D222" t="str">
            <v/>
          </cell>
          <cell r="E222">
            <v>0</v>
          </cell>
          <cell r="F222">
            <v>0</v>
          </cell>
          <cell r="G222">
            <v>0</v>
          </cell>
        </row>
        <row r="223">
          <cell r="A223" t="str">
            <v/>
          </cell>
          <cell r="B223" t="str">
            <v/>
          </cell>
          <cell r="C223">
            <v>0</v>
          </cell>
          <cell r="D223" t="str">
            <v/>
          </cell>
          <cell r="E223">
            <v>0</v>
          </cell>
          <cell r="F223">
            <v>0</v>
          </cell>
          <cell r="G223">
            <v>0</v>
          </cell>
        </row>
        <row r="224">
          <cell r="A224" t="str">
            <v/>
          </cell>
          <cell r="B224" t="str">
            <v/>
          </cell>
          <cell r="C224">
            <v>0</v>
          </cell>
          <cell r="D224" t="str">
            <v/>
          </cell>
          <cell r="E224">
            <v>0</v>
          </cell>
          <cell r="F224">
            <v>0</v>
          </cell>
          <cell r="G224">
            <v>0</v>
          </cell>
        </row>
        <row r="225">
          <cell r="A225" t="str">
            <v/>
          </cell>
          <cell r="B225" t="str">
            <v/>
          </cell>
          <cell r="C225">
            <v>0</v>
          </cell>
          <cell r="D225" t="str">
            <v/>
          </cell>
          <cell r="E225">
            <v>0</v>
          </cell>
          <cell r="F225">
            <v>0</v>
          </cell>
          <cell r="G225">
            <v>0</v>
          </cell>
        </row>
        <row r="226">
          <cell r="A226">
            <v>0</v>
          </cell>
          <cell r="B226">
            <v>0</v>
          </cell>
          <cell r="C226">
            <v>0</v>
          </cell>
          <cell r="D226">
            <v>0</v>
          </cell>
          <cell r="E226">
            <v>0</v>
          </cell>
          <cell r="F226" t="str">
            <v>Total A</v>
          </cell>
          <cell r="G226">
            <v>5000</v>
          </cell>
        </row>
        <row r="227">
          <cell r="A227">
            <v>0</v>
          </cell>
          <cell r="B227">
            <v>0</v>
          </cell>
          <cell r="C227" t="str">
            <v>B - MANO DE OBRA</v>
          </cell>
          <cell r="D227">
            <v>0</v>
          </cell>
          <cell r="E227">
            <v>0</v>
          </cell>
          <cell r="F227">
            <v>0</v>
          </cell>
          <cell r="G227">
            <v>0</v>
          </cell>
        </row>
        <row r="228">
          <cell r="A228" t="str">
            <v/>
          </cell>
          <cell r="B228">
            <v>0</v>
          </cell>
          <cell r="C228">
            <v>0</v>
          </cell>
          <cell r="D228" t="str">
            <v/>
          </cell>
          <cell r="E228">
            <v>0</v>
          </cell>
          <cell r="F228">
            <v>0</v>
          </cell>
          <cell r="G228">
            <v>0</v>
          </cell>
        </row>
        <row r="229">
          <cell r="A229" t="str">
            <v/>
          </cell>
          <cell r="B229">
            <v>0</v>
          </cell>
          <cell r="C229">
            <v>0</v>
          </cell>
          <cell r="D229" t="str">
            <v/>
          </cell>
          <cell r="E229">
            <v>0</v>
          </cell>
          <cell r="F229">
            <v>0</v>
          </cell>
          <cell r="G229">
            <v>0</v>
          </cell>
        </row>
        <row r="230">
          <cell r="A230" t="str">
            <v/>
          </cell>
          <cell r="B230">
            <v>0</v>
          </cell>
          <cell r="C230">
            <v>0</v>
          </cell>
          <cell r="D230" t="str">
            <v/>
          </cell>
          <cell r="E230">
            <v>0</v>
          </cell>
          <cell r="F230">
            <v>0</v>
          </cell>
          <cell r="G230">
            <v>0</v>
          </cell>
        </row>
        <row r="231">
          <cell r="A231" t="str">
            <v/>
          </cell>
          <cell r="B231">
            <v>0</v>
          </cell>
          <cell r="C231">
            <v>0</v>
          </cell>
          <cell r="D231" t="str">
            <v/>
          </cell>
          <cell r="E231">
            <v>0</v>
          </cell>
          <cell r="F231">
            <v>0</v>
          </cell>
          <cell r="G231">
            <v>0</v>
          </cell>
        </row>
        <row r="232">
          <cell r="A232" t="str">
            <v/>
          </cell>
          <cell r="B232">
            <v>0</v>
          </cell>
          <cell r="C232">
            <v>0</v>
          </cell>
          <cell r="D232" t="str">
            <v/>
          </cell>
          <cell r="E232">
            <v>0</v>
          </cell>
          <cell r="F232">
            <v>0</v>
          </cell>
          <cell r="G232">
            <v>0</v>
          </cell>
        </row>
        <row r="233">
          <cell r="A233" t="str">
            <v/>
          </cell>
          <cell r="B233">
            <v>0</v>
          </cell>
          <cell r="C233">
            <v>0</v>
          </cell>
          <cell r="D233" t="str">
            <v/>
          </cell>
          <cell r="E233">
            <v>0</v>
          </cell>
          <cell r="F233">
            <v>0</v>
          </cell>
          <cell r="G233">
            <v>0</v>
          </cell>
        </row>
        <row r="234">
          <cell r="A234" t="str">
            <v/>
          </cell>
          <cell r="B234">
            <v>0</v>
          </cell>
          <cell r="C234">
            <v>0</v>
          </cell>
          <cell r="D234" t="str">
            <v/>
          </cell>
          <cell r="E234">
            <v>0</v>
          </cell>
          <cell r="F234">
            <v>0</v>
          </cell>
          <cell r="G234">
            <v>0</v>
          </cell>
        </row>
        <row r="235">
          <cell r="A235" t="str">
            <v/>
          </cell>
          <cell r="B235">
            <v>0</v>
          </cell>
          <cell r="C235">
            <v>0</v>
          </cell>
          <cell r="D235" t="str">
            <v/>
          </cell>
          <cell r="E235">
            <v>0</v>
          </cell>
          <cell r="F235">
            <v>0</v>
          </cell>
          <cell r="G235">
            <v>0</v>
          </cell>
        </row>
        <row r="236">
          <cell r="A236">
            <v>0</v>
          </cell>
          <cell r="B236">
            <v>0</v>
          </cell>
          <cell r="C236">
            <v>0</v>
          </cell>
          <cell r="D236">
            <v>0</v>
          </cell>
          <cell r="E236">
            <v>0</v>
          </cell>
          <cell r="F236" t="str">
            <v>Total B</v>
          </cell>
          <cell r="G236">
            <v>0</v>
          </cell>
        </row>
        <row r="237">
          <cell r="A237">
            <v>0</v>
          </cell>
          <cell r="B237">
            <v>0</v>
          </cell>
          <cell r="C237" t="str">
            <v>C - EQUIPOS</v>
          </cell>
          <cell r="D237">
            <v>0</v>
          </cell>
          <cell r="E237">
            <v>0</v>
          </cell>
          <cell r="F237">
            <v>0</v>
          </cell>
          <cell r="G237">
            <v>0</v>
          </cell>
        </row>
        <row r="238">
          <cell r="A238" t="str">
            <v/>
          </cell>
          <cell r="B238" t="str">
            <v/>
          </cell>
          <cell r="C238">
            <v>0</v>
          </cell>
          <cell r="D238" t="str">
            <v/>
          </cell>
          <cell r="E238">
            <v>0</v>
          </cell>
          <cell r="F238">
            <v>0</v>
          </cell>
          <cell r="G238">
            <v>0</v>
          </cell>
        </row>
        <row r="239">
          <cell r="A239" t="str">
            <v/>
          </cell>
          <cell r="B239" t="str">
            <v/>
          </cell>
          <cell r="C239">
            <v>0</v>
          </cell>
          <cell r="D239" t="str">
            <v/>
          </cell>
          <cell r="E239">
            <v>0</v>
          </cell>
          <cell r="F239">
            <v>0</v>
          </cell>
          <cell r="G239">
            <v>0</v>
          </cell>
        </row>
        <row r="240">
          <cell r="A240" t="str">
            <v/>
          </cell>
          <cell r="B240" t="str">
            <v/>
          </cell>
          <cell r="C240">
            <v>0</v>
          </cell>
          <cell r="D240" t="str">
            <v/>
          </cell>
          <cell r="E240">
            <v>0</v>
          </cell>
          <cell r="F240">
            <v>0</v>
          </cell>
          <cell r="G240">
            <v>0</v>
          </cell>
        </row>
        <row r="241">
          <cell r="A241" t="str">
            <v/>
          </cell>
          <cell r="B241" t="str">
            <v/>
          </cell>
          <cell r="C241">
            <v>0</v>
          </cell>
          <cell r="D241" t="str">
            <v/>
          </cell>
          <cell r="E241">
            <v>0</v>
          </cell>
          <cell r="F241">
            <v>0</v>
          </cell>
          <cell r="G241">
            <v>0</v>
          </cell>
        </row>
        <row r="242">
          <cell r="A242" t="str">
            <v/>
          </cell>
          <cell r="B242" t="str">
            <v/>
          </cell>
          <cell r="C242">
            <v>0</v>
          </cell>
          <cell r="D242" t="str">
            <v/>
          </cell>
          <cell r="E242">
            <v>0</v>
          </cell>
          <cell r="F242">
            <v>0</v>
          </cell>
          <cell r="G242">
            <v>0</v>
          </cell>
        </row>
        <row r="243">
          <cell r="A243" t="str">
            <v/>
          </cell>
          <cell r="B243" t="str">
            <v/>
          </cell>
          <cell r="C243">
            <v>0</v>
          </cell>
          <cell r="D243" t="str">
            <v/>
          </cell>
          <cell r="E243">
            <v>0</v>
          </cell>
          <cell r="F243">
            <v>0</v>
          </cell>
          <cell r="G243">
            <v>0</v>
          </cell>
        </row>
        <row r="244">
          <cell r="A244" t="str">
            <v/>
          </cell>
          <cell r="B244" t="str">
            <v/>
          </cell>
          <cell r="C244">
            <v>0</v>
          </cell>
          <cell r="D244" t="str">
            <v/>
          </cell>
          <cell r="E244">
            <v>0</v>
          </cell>
          <cell r="F244">
            <v>0</v>
          </cell>
          <cell r="G244">
            <v>0</v>
          </cell>
        </row>
        <row r="245">
          <cell r="A245" t="str">
            <v/>
          </cell>
          <cell r="B245" t="str">
            <v/>
          </cell>
          <cell r="C245">
            <v>0</v>
          </cell>
          <cell r="D245" t="str">
            <v/>
          </cell>
          <cell r="E245">
            <v>0</v>
          </cell>
          <cell r="F245">
            <v>0</v>
          </cell>
          <cell r="G245">
            <v>0</v>
          </cell>
        </row>
        <row r="246">
          <cell r="A246" t="str">
            <v/>
          </cell>
          <cell r="B246" t="str">
            <v/>
          </cell>
          <cell r="C246">
            <v>0</v>
          </cell>
          <cell r="D246" t="str">
            <v/>
          </cell>
          <cell r="E246">
            <v>0</v>
          </cell>
          <cell r="F246">
            <v>0</v>
          </cell>
          <cell r="G246">
            <v>0</v>
          </cell>
        </row>
        <row r="247">
          <cell r="A247">
            <v>0</v>
          </cell>
          <cell r="B247">
            <v>0</v>
          </cell>
          <cell r="C247">
            <v>0</v>
          </cell>
          <cell r="D247">
            <v>0</v>
          </cell>
          <cell r="E247">
            <v>0</v>
          </cell>
          <cell r="F247" t="str">
            <v>Total C</v>
          </cell>
          <cell r="G247">
            <v>0</v>
          </cell>
        </row>
        <row r="248">
          <cell r="A248">
            <v>0</v>
          </cell>
          <cell r="B248">
            <v>0</v>
          </cell>
          <cell r="C248">
            <v>0</v>
          </cell>
          <cell r="D248">
            <v>0</v>
          </cell>
          <cell r="E248">
            <v>0</v>
          </cell>
          <cell r="F248">
            <v>0</v>
          </cell>
          <cell r="G248">
            <v>0</v>
          </cell>
        </row>
        <row r="249">
          <cell r="A249">
            <v>5</v>
          </cell>
          <cell r="B249" t="str">
            <v>CARPINTERIA</v>
          </cell>
          <cell r="C249">
            <v>0</v>
          </cell>
          <cell r="D249" t="str">
            <v>Costo  Neto</v>
          </cell>
          <cell r="E249">
            <v>0</v>
          </cell>
          <cell r="F249" t="str">
            <v>Total D=A+B+C</v>
          </cell>
          <cell r="G249">
            <v>5000</v>
          </cell>
        </row>
        <row r="251">
          <cell r="A251" t="str">
            <v>ANALISIS DE PRECIOS</v>
          </cell>
          <cell r="B251">
            <v>0</v>
          </cell>
          <cell r="C251">
            <v>0</v>
          </cell>
          <cell r="D251">
            <v>0</v>
          </cell>
          <cell r="E251">
            <v>0</v>
          </cell>
          <cell r="F251">
            <v>0</v>
          </cell>
          <cell r="G251">
            <v>0</v>
          </cell>
        </row>
        <row r="252">
          <cell r="A252" t="str">
            <v>COMITENTE:</v>
          </cell>
          <cell r="B252" t="str">
            <v>DIRECCIÓN PROVINCIAL DE VIALIDAD</v>
          </cell>
          <cell r="C252">
            <v>0</v>
          </cell>
          <cell r="D252">
            <v>0</v>
          </cell>
          <cell r="E252">
            <v>0</v>
          </cell>
          <cell r="F252">
            <v>0</v>
          </cell>
          <cell r="G252">
            <v>0</v>
          </cell>
        </row>
        <row r="253">
          <cell r="A253" t="str">
            <v>CONTRATISTA:</v>
          </cell>
          <cell r="B253" t="str">
            <v>GALVARINI</v>
          </cell>
          <cell r="C253">
            <v>0</v>
          </cell>
          <cell r="D253">
            <v>0</v>
          </cell>
          <cell r="E253">
            <v>0</v>
          </cell>
          <cell r="F253">
            <v>0</v>
          </cell>
          <cell r="G253">
            <v>0</v>
          </cell>
        </row>
        <row r="254">
          <cell r="A254" t="str">
            <v>OBRA:</v>
          </cell>
          <cell r="B254" t="str">
            <v>PLANILLA CAPACITACION</v>
          </cell>
          <cell r="C254">
            <v>0</v>
          </cell>
          <cell r="D254">
            <v>0</v>
          </cell>
          <cell r="E254">
            <v>0</v>
          </cell>
          <cell r="F254" t="str">
            <v>PRECIOS A:</v>
          </cell>
          <cell r="G254">
            <v>0</v>
          </cell>
        </row>
        <row r="255">
          <cell r="A255" t="str">
            <v>UBICACIÓN:</v>
          </cell>
          <cell r="B255" t="str">
            <v>CENTRO CIVICO</v>
          </cell>
          <cell r="C255">
            <v>0</v>
          </cell>
          <cell r="D255">
            <v>0</v>
          </cell>
          <cell r="E255">
            <v>0</v>
          </cell>
          <cell r="F255">
            <v>0</v>
          </cell>
          <cell r="G255">
            <v>0</v>
          </cell>
        </row>
        <row r="256">
          <cell r="A256" t="str">
            <v>RUBRO:</v>
          </cell>
          <cell r="B256" t="str">
            <v/>
          </cell>
          <cell r="C256" t="str">
            <v/>
          </cell>
          <cell r="D256">
            <v>0</v>
          </cell>
          <cell r="E256">
            <v>0</v>
          </cell>
          <cell r="F256">
            <v>0</v>
          </cell>
          <cell r="G256">
            <v>0</v>
          </cell>
        </row>
        <row r="257">
          <cell r="A257" t="str">
            <v>ITEM:</v>
          </cell>
          <cell r="B257">
            <v>6</v>
          </cell>
          <cell r="C257" t="str">
            <v>INSTALACION SANITARIA</v>
          </cell>
          <cell r="D257">
            <v>0</v>
          </cell>
          <cell r="E257">
            <v>0</v>
          </cell>
          <cell r="F257" t="str">
            <v>UNIDAD:</v>
          </cell>
          <cell r="G257" t="str">
            <v>GL</v>
          </cell>
        </row>
        <row r="258">
          <cell r="A258">
            <v>0</v>
          </cell>
          <cell r="B258">
            <v>0</v>
          </cell>
          <cell r="C258">
            <v>0</v>
          </cell>
          <cell r="D258">
            <v>0</v>
          </cell>
          <cell r="E258">
            <v>0</v>
          </cell>
          <cell r="F258">
            <v>0</v>
          </cell>
          <cell r="G258">
            <v>0</v>
          </cell>
        </row>
        <row r="259">
          <cell r="A259" t="str">
            <v>DATOS REDETERMINACION</v>
          </cell>
          <cell r="B259">
            <v>0</v>
          </cell>
          <cell r="C259" t="str">
            <v>DESIGNACION</v>
          </cell>
          <cell r="D259" t="str">
            <v>U</v>
          </cell>
          <cell r="E259" t="str">
            <v>Cantidad</v>
          </cell>
          <cell r="F259" t="str">
            <v>$ Unitarios</v>
          </cell>
          <cell r="G259" t="str">
            <v>$ Parcial</v>
          </cell>
        </row>
        <row r="260">
          <cell r="A260" t="str">
            <v>CÓDIGO</v>
          </cell>
          <cell r="B260" t="str">
            <v>DESCRIPCIÓN</v>
          </cell>
          <cell r="C260">
            <v>0</v>
          </cell>
          <cell r="D260">
            <v>0</v>
          </cell>
          <cell r="E260">
            <v>0</v>
          </cell>
          <cell r="F260">
            <v>0</v>
          </cell>
          <cell r="G260">
            <v>0</v>
          </cell>
        </row>
        <row r="261">
          <cell r="A261">
            <v>0</v>
          </cell>
          <cell r="B261">
            <v>0</v>
          </cell>
          <cell r="C261" t="str">
            <v>A - MATERIALES</v>
          </cell>
          <cell r="D261">
            <v>0</v>
          </cell>
          <cell r="E261">
            <v>0</v>
          </cell>
          <cell r="F261">
            <v>0</v>
          </cell>
          <cell r="G261">
            <v>0</v>
          </cell>
        </row>
        <row r="262">
          <cell r="A262" t="str">
            <v>INDEC-CM - 41242-11</v>
          </cell>
          <cell r="B262" t="str">
            <v>Acero aletado conformado, en barra</v>
          </cell>
          <cell r="C262" t="str">
            <v>MATERIALES VARIOS</v>
          </cell>
          <cell r="D262" t="str">
            <v>GL</v>
          </cell>
          <cell r="E262">
            <v>1</v>
          </cell>
          <cell r="F262">
            <v>6000</v>
          </cell>
          <cell r="G262">
            <v>6000</v>
          </cell>
        </row>
        <row r="263">
          <cell r="A263" t="str">
            <v/>
          </cell>
          <cell r="B263" t="str">
            <v/>
          </cell>
          <cell r="C263">
            <v>0</v>
          </cell>
          <cell r="D263" t="str">
            <v/>
          </cell>
          <cell r="E263">
            <v>0</v>
          </cell>
          <cell r="F263">
            <v>0</v>
          </cell>
          <cell r="G263">
            <v>0</v>
          </cell>
        </row>
        <row r="264">
          <cell r="A264" t="str">
            <v/>
          </cell>
          <cell r="B264" t="str">
            <v/>
          </cell>
          <cell r="C264">
            <v>0</v>
          </cell>
          <cell r="D264" t="str">
            <v/>
          </cell>
          <cell r="E264">
            <v>0</v>
          </cell>
          <cell r="F264">
            <v>0</v>
          </cell>
          <cell r="G264">
            <v>0</v>
          </cell>
        </row>
        <row r="265">
          <cell r="A265" t="str">
            <v/>
          </cell>
          <cell r="B265" t="str">
            <v/>
          </cell>
          <cell r="C265">
            <v>0</v>
          </cell>
          <cell r="D265" t="str">
            <v/>
          </cell>
          <cell r="E265">
            <v>0</v>
          </cell>
          <cell r="F265">
            <v>0</v>
          </cell>
          <cell r="G265">
            <v>0</v>
          </cell>
        </row>
        <row r="266">
          <cell r="A266" t="str">
            <v/>
          </cell>
          <cell r="B266" t="str">
            <v/>
          </cell>
          <cell r="C266">
            <v>0</v>
          </cell>
          <cell r="D266" t="str">
            <v/>
          </cell>
          <cell r="E266">
            <v>0</v>
          </cell>
          <cell r="F266">
            <v>0</v>
          </cell>
          <cell r="G266">
            <v>0</v>
          </cell>
        </row>
        <row r="267">
          <cell r="A267" t="str">
            <v/>
          </cell>
          <cell r="B267" t="str">
            <v/>
          </cell>
          <cell r="C267">
            <v>0</v>
          </cell>
          <cell r="D267" t="str">
            <v/>
          </cell>
          <cell r="E267">
            <v>0</v>
          </cell>
          <cell r="F267">
            <v>0</v>
          </cell>
          <cell r="G267">
            <v>0</v>
          </cell>
        </row>
        <row r="268">
          <cell r="A268" t="str">
            <v/>
          </cell>
          <cell r="B268" t="str">
            <v/>
          </cell>
          <cell r="C268">
            <v>0</v>
          </cell>
          <cell r="D268" t="str">
            <v/>
          </cell>
          <cell r="E268">
            <v>0</v>
          </cell>
          <cell r="F268">
            <v>0</v>
          </cell>
          <cell r="G268">
            <v>0</v>
          </cell>
        </row>
        <row r="269">
          <cell r="A269" t="str">
            <v/>
          </cell>
          <cell r="B269" t="str">
            <v/>
          </cell>
          <cell r="C269">
            <v>0</v>
          </cell>
          <cell r="D269" t="str">
            <v/>
          </cell>
          <cell r="E269">
            <v>0</v>
          </cell>
          <cell r="F269">
            <v>0</v>
          </cell>
          <cell r="G269">
            <v>0</v>
          </cell>
        </row>
        <row r="270">
          <cell r="A270" t="str">
            <v/>
          </cell>
          <cell r="B270" t="str">
            <v/>
          </cell>
          <cell r="C270">
            <v>0</v>
          </cell>
          <cell r="D270" t="str">
            <v/>
          </cell>
          <cell r="E270">
            <v>0</v>
          </cell>
          <cell r="F270">
            <v>0</v>
          </cell>
          <cell r="G270">
            <v>0</v>
          </cell>
        </row>
        <row r="271">
          <cell r="A271" t="str">
            <v/>
          </cell>
          <cell r="B271" t="str">
            <v/>
          </cell>
          <cell r="C271">
            <v>0</v>
          </cell>
          <cell r="D271" t="str">
            <v/>
          </cell>
          <cell r="E271">
            <v>0</v>
          </cell>
          <cell r="F271">
            <v>0</v>
          </cell>
          <cell r="G271">
            <v>0</v>
          </cell>
        </row>
        <row r="272">
          <cell r="A272" t="str">
            <v/>
          </cell>
          <cell r="B272" t="str">
            <v/>
          </cell>
          <cell r="C272">
            <v>0</v>
          </cell>
          <cell r="D272" t="str">
            <v/>
          </cell>
          <cell r="E272">
            <v>0</v>
          </cell>
          <cell r="F272">
            <v>0</v>
          </cell>
          <cell r="G272">
            <v>0</v>
          </cell>
        </row>
        <row r="273">
          <cell r="A273" t="str">
            <v/>
          </cell>
          <cell r="B273" t="str">
            <v/>
          </cell>
          <cell r="C273">
            <v>0</v>
          </cell>
          <cell r="D273" t="str">
            <v/>
          </cell>
          <cell r="E273">
            <v>0</v>
          </cell>
          <cell r="F273">
            <v>0</v>
          </cell>
          <cell r="G273">
            <v>0</v>
          </cell>
        </row>
        <row r="274">
          <cell r="A274" t="str">
            <v/>
          </cell>
          <cell r="B274" t="str">
            <v/>
          </cell>
          <cell r="C274">
            <v>0</v>
          </cell>
          <cell r="D274" t="str">
            <v/>
          </cell>
          <cell r="E274">
            <v>0</v>
          </cell>
          <cell r="F274">
            <v>0</v>
          </cell>
          <cell r="G274">
            <v>0</v>
          </cell>
        </row>
        <row r="275">
          <cell r="A275" t="str">
            <v/>
          </cell>
          <cell r="B275" t="str">
            <v/>
          </cell>
          <cell r="C275">
            <v>0</v>
          </cell>
          <cell r="D275" t="str">
            <v/>
          </cell>
          <cell r="E275">
            <v>0</v>
          </cell>
          <cell r="F275">
            <v>0</v>
          </cell>
          <cell r="G275">
            <v>0</v>
          </cell>
        </row>
        <row r="276">
          <cell r="A276">
            <v>0</v>
          </cell>
          <cell r="B276">
            <v>0</v>
          </cell>
          <cell r="C276">
            <v>0</v>
          </cell>
          <cell r="D276">
            <v>0</v>
          </cell>
          <cell r="E276">
            <v>0</v>
          </cell>
          <cell r="F276" t="str">
            <v>Total A</v>
          </cell>
          <cell r="G276">
            <v>6000</v>
          </cell>
        </row>
        <row r="277">
          <cell r="A277">
            <v>0</v>
          </cell>
          <cell r="B277">
            <v>0</v>
          </cell>
          <cell r="C277" t="str">
            <v>B - MANO DE OBRA</v>
          </cell>
          <cell r="D277">
            <v>0</v>
          </cell>
          <cell r="E277">
            <v>0</v>
          </cell>
          <cell r="F277">
            <v>0</v>
          </cell>
          <cell r="G277">
            <v>0</v>
          </cell>
        </row>
        <row r="278">
          <cell r="A278" t="str">
            <v/>
          </cell>
          <cell r="B278">
            <v>0</v>
          </cell>
          <cell r="C278">
            <v>0</v>
          </cell>
          <cell r="D278" t="str">
            <v/>
          </cell>
          <cell r="E278">
            <v>0</v>
          </cell>
          <cell r="F278">
            <v>0</v>
          </cell>
          <cell r="G278">
            <v>0</v>
          </cell>
        </row>
        <row r="279">
          <cell r="A279" t="str">
            <v/>
          </cell>
          <cell r="B279">
            <v>0</v>
          </cell>
          <cell r="C279">
            <v>0</v>
          </cell>
          <cell r="D279" t="str">
            <v/>
          </cell>
          <cell r="E279">
            <v>0</v>
          </cell>
          <cell r="F279">
            <v>0</v>
          </cell>
          <cell r="G279">
            <v>0</v>
          </cell>
        </row>
        <row r="280">
          <cell r="A280" t="str">
            <v/>
          </cell>
          <cell r="B280">
            <v>0</v>
          </cell>
          <cell r="C280">
            <v>0</v>
          </cell>
          <cell r="D280" t="str">
            <v/>
          </cell>
          <cell r="E280">
            <v>0</v>
          </cell>
          <cell r="F280">
            <v>0</v>
          </cell>
          <cell r="G280">
            <v>0</v>
          </cell>
        </row>
        <row r="281">
          <cell r="A281" t="str">
            <v/>
          </cell>
          <cell r="B281">
            <v>0</v>
          </cell>
          <cell r="C281">
            <v>0</v>
          </cell>
          <cell r="D281" t="str">
            <v/>
          </cell>
          <cell r="E281">
            <v>0</v>
          </cell>
          <cell r="F281">
            <v>0</v>
          </cell>
          <cell r="G281">
            <v>0</v>
          </cell>
        </row>
        <row r="282">
          <cell r="A282" t="str">
            <v/>
          </cell>
          <cell r="B282">
            <v>0</v>
          </cell>
          <cell r="C282">
            <v>0</v>
          </cell>
          <cell r="D282" t="str">
            <v/>
          </cell>
          <cell r="E282">
            <v>0</v>
          </cell>
          <cell r="F282">
            <v>0</v>
          </cell>
          <cell r="G282">
            <v>0</v>
          </cell>
        </row>
        <row r="283">
          <cell r="A283" t="str">
            <v/>
          </cell>
          <cell r="B283">
            <v>0</v>
          </cell>
          <cell r="C283">
            <v>0</v>
          </cell>
          <cell r="D283" t="str">
            <v/>
          </cell>
          <cell r="E283">
            <v>0</v>
          </cell>
          <cell r="F283">
            <v>0</v>
          </cell>
          <cell r="G283">
            <v>0</v>
          </cell>
        </row>
        <row r="284">
          <cell r="A284" t="str">
            <v/>
          </cell>
          <cell r="B284">
            <v>0</v>
          </cell>
          <cell r="C284">
            <v>0</v>
          </cell>
          <cell r="D284" t="str">
            <v/>
          </cell>
          <cell r="E284">
            <v>0</v>
          </cell>
          <cell r="F284">
            <v>0</v>
          </cell>
          <cell r="G284">
            <v>0</v>
          </cell>
        </row>
        <row r="285">
          <cell r="A285" t="str">
            <v/>
          </cell>
          <cell r="B285">
            <v>0</v>
          </cell>
          <cell r="C285">
            <v>0</v>
          </cell>
          <cell r="D285" t="str">
            <v/>
          </cell>
          <cell r="E285">
            <v>0</v>
          </cell>
          <cell r="F285">
            <v>0</v>
          </cell>
          <cell r="G285">
            <v>0</v>
          </cell>
        </row>
        <row r="286">
          <cell r="A286">
            <v>0</v>
          </cell>
          <cell r="B286">
            <v>0</v>
          </cell>
          <cell r="C286">
            <v>0</v>
          </cell>
          <cell r="D286">
            <v>0</v>
          </cell>
          <cell r="E286">
            <v>0</v>
          </cell>
          <cell r="F286" t="str">
            <v>Total B</v>
          </cell>
          <cell r="G286">
            <v>0</v>
          </cell>
        </row>
        <row r="287">
          <cell r="A287">
            <v>0</v>
          </cell>
          <cell r="B287">
            <v>0</v>
          </cell>
          <cell r="C287" t="str">
            <v>C - EQUIPOS</v>
          </cell>
          <cell r="D287">
            <v>0</v>
          </cell>
          <cell r="E287">
            <v>0</v>
          </cell>
          <cell r="F287">
            <v>0</v>
          </cell>
          <cell r="G287">
            <v>0</v>
          </cell>
        </row>
        <row r="288">
          <cell r="A288" t="str">
            <v/>
          </cell>
          <cell r="B288" t="str">
            <v/>
          </cell>
          <cell r="C288">
            <v>0</v>
          </cell>
          <cell r="D288" t="str">
            <v/>
          </cell>
          <cell r="E288">
            <v>0</v>
          </cell>
          <cell r="F288">
            <v>0</v>
          </cell>
          <cell r="G288">
            <v>0</v>
          </cell>
        </row>
        <row r="289">
          <cell r="A289" t="str">
            <v/>
          </cell>
          <cell r="B289" t="str">
            <v/>
          </cell>
          <cell r="C289">
            <v>0</v>
          </cell>
          <cell r="D289" t="str">
            <v/>
          </cell>
          <cell r="E289">
            <v>0</v>
          </cell>
          <cell r="F289">
            <v>0</v>
          </cell>
          <cell r="G289">
            <v>0</v>
          </cell>
        </row>
        <row r="290">
          <cell r="A290" t="str">
            <v/>
          </cell>
          <cell r="B290" t="str">
            <v/>
          </cell>
          <cell r="C290">
            <v>0</v>
          </cell>
          <cell r="D290" t="str">
            <v/>
          </cell>
          <cell r="E290">
            <v>0</v>
          </cell>
          <cell r="F290">
            <v>0</v>
          </cell>
          <cell r="G290">
            <v>0</v>
          </cell>
        </row>
        <row r="291">
          <cell r="A291" t="str">
            <v/>
          </cell>
          <cell r="B291" t="str">
            <v/>
          </cell>
          <cell r="C291">
            <v>0</v>
          </cell>
          <cell r="D291" t="str">
            <v/>
          </cell>
          <cell r="E291">
            <v>0</v>
          </cell>
          <cell r="F291">
            <v>0</v>
          </cell>
          <cell r="G291">
            <v>0</v>
          </cell>
        </row>
        <row r="292">
          <cell r="A292" t="str">
            <v/>
          </cell>
          <cell r="B292" t="str">
            <v/>
          </cell>
          <cell r="C292">
            <v>0</v>
          </cell>
          <cell r="D292" t="str">
            <v/>
          </cell>
          <cell r="E292">
            <v>0</v>
          </cell>
          <cell r="F292">
            <v>0</v>
          </cell>
          <cell r="G292">
            <v>0</v>
          </cell>
        </row>
        <row r="293">
          <cell r="A293" t="str">
            <v/>
          </cell>
          <cell r="B293" t="str">
            <v/>
          </cell>
          <cell r="C293">
            <v>0</v>
          </cell>
          <cell r="D293" t="str">
            <v/>
          </cell>
          <cell r="E293">
            <v>0</v>
          </cell>
          <cell r="F293">
            <v>0</v>
          </cell>
          <cell r="G293">
            <v>0</v>
          </cell>
        </row>
        <row r="294">
          <cell r="A294" t="str">
            <v/>
          </cell>
          <cell r="B294" t="str">
            <v/>
          </cell>
          <cell r="C294">
            <v>0</v>
          </cell>
          <cell r="D294" t="str">
            <v/>
          </cell>
          <cell r="E294">
            <v>0</v>
          </cell>
          <cell r="F294">
            <v>0</v>
          </cell>
          <cell r="G294">
            <v>0</v>
          </cell>
        </row>
        <row r="295">
          <cell r="A295" t="str">
            <v/>
          </cell>
          <cell r="B295" t="str">
            <v/>
          </cell>
          <cell r="C295">
            <v>0</v>
          </cell>
          <cell r="D295" t="str">
            <v/>
          </cell>
          <cell r="E295">
            <v>0</v>
          </cell>
          <cell r="F295">
            <v>0</v>
          </cell>
          <cell r="G295">
            <v>0</v>
          </cell>
        </row>
        <row r="296">
          <cell r="A296" t="str">
            <v/>
          </cell>
          <cell r="B296" t="str">
            <v/>
          </cell>
          <cell r="C296">
            <v>0</v>
          </cell>
          <cell r="D296" t="str">
            <v/>
          </cell>
          <cell r="E296">
            <v>0</v>
          </cell>
          <cell r="F296">
            <v>0</v>
          </cell>
          <cell r="G296">
            <v>0</v>
          </cell>
        </row>
        <row r="297">
          <cell r="A297">
            <v>0</v>
          </cell>
          <cell r="B297">
            <v>0</v>
          </cell>
          <cell r="C297">
            <v>0</v>
          </cell>
          <cell r="D297">
            <v>0</v>
          </cell>
          <cell r="E297">
            <v>0</v>
          </cell>
          <cell r="F297" t="str">
            <v>Total C</v>
          </cell>
          <cell r="G297">
            <v>0</v>
          </cell>
        </row>
        <row r="298">
          <cell r="A298">
            <v>0</v>
          </cell>
          <cell r="B298">
            <v>0</v>
          </cell>
          <cell r="C298">
            <v>0</v>
          </cell>
          <cell r="D298">
            <v>0</v>
          </cell>
          <cell r="E298">
            <v>0</v>
          </cell>
          <cell r="F298">
            <v>0</v>
          </cell>
          <cell r="G298">
            <v>0</v>
          </cell>
        </row>
        <row r="299">
          <cell r="A299">
            <v>6</v>
          </cell>
          <cell r="B299" t="str">
            <v>INSTALACION SANITARIA</v>
          </cell>
          <cell r="C299">
            <v>0</v>
          </cell>
          <cell r="D299" t="str">
            <v>Costo  Neto</v>
          </cell>
          <cell r="E299">
            <v>0</v>
          </cell>
          <cell r="F299" t="str">
            <v>Total D=A+B+C</v>
          </cell>
          <cell r="G299">
            <v>6000</v>
          </cell>
        </row>
        <row r="301">
          <cell r="A301" t="str">
            <v>ANALISIS DE PRECIOS</v>
          </cell>
          <cell r="B301">
            <v>0</v>
          </cell>
          <cell r="C301">
            <v>0</v>
          </cell>
          <cell r="D301">
            <v>0</v>
          </cell>
          <cell r="E301">
            <v>0</v>
          </cell>
          <cell r="F301">
            <v>0</v>
          </cell>
          <cell r="G301">
            <v>0</v>
          </cell>
        </row>
        <row r="302">
          <cell r="A302" t="str">
            <v>COMITENTE:</v>
          </cell>
          <cell r="B302" t="str">
            <v>DIRECCIÓN PROVINCIAL DE VIALIDAD</v>
          </cell>
          <cell r="C302">
            <v>0</v>
          </cell>
          <cell r="D302">
            <v>0</v>
          </cell>
          <cell r="E302">
            <v>0</v>
          </cell>
          <cell r="F302">
            <v>0</v>
          </cell>
          <cell r="G302">
            <v>0</v>
          </cell>
        </row>
        <row r="303">
          <cell r="A303" t="str">
            <v>CONTRATISTA:</v>
          </cell>
          <cell r="B303" t="str">
            <v>GALVARINI</v>
          </cell>
          <cell r="C303">
            <v>0</v>
          </cell>
          <cell r="D303">
            <v>0</v>
          </cell>
          <cell r="E303">
            <v>0</v>
          </cell>
          <cell r="F303">
            <v>0</v>
          </cell>
          <cell r="G303">
            <v>0</v>
          </cell>
        </row>
        <row r="304">
          <cell r="A304" t="str">
            <v>OBRA:</v>
          </cell>
          <cell r="B304" t="str">
            <v>PLANILLA CAPACITACION</v>
          </cell>
          <cell r="C304">
            <v>0</v>
          </cell>
          <cell r="D304">
            <v>0</v>
          </cell>
          <cell r="E304">
            <v>0</v>
          </cell>
          <cell r="F304" t="str">
            <v>PRECIOS A:</v>
          </cell>
          <cell r="G304">
            <v>0</v>
          </cell>
        </row>
        <row r="305">
          <cell r="A305" t="str">
            <v>UBICACIÓN:</v>
          </cell>
          <cell r="B305" t="str">
            <v>CENTRO CIVICO</v>
          </cell>
          <cell r="C305">
            <v>0</v>
          </cell>
          <cell r="D305">
            <v>0</v>
          </cell>
          <cell r="E305">
            <v>0</v>
          </cell>
          <cell r="F305">
            <v>0</v>
          </cell>
          <cell r="G305">
            <v>0</v>
          </cell>
        </row>
        <row r="306">
          <cell r="A306" t="str">
            <v>RUBRO:</v>
          </cell>
          <cell r="B306" t="str">
            <v/>
          </cell>
          <cell r="C306" t="str">
            <v/>
          </cell>
          <cell r="D306">
            <v>0</v>
          </cell>
          <cell r="E306">
            <v>0</v>
          </cell>
          <cell r="F306">
            <v>0</v>
          </cell>
          <cell r="G306">
            <v>0</v>
          </cell>
        </row>
        <row r="307">
          <cell r="A307" t="str">
            <v>ITEM:</v>
          </cell>
          <cell r="B307">
            <v>7</v>
          </cell>
          <cell r="C307" t="str">
            <v>INTALACION GAS</v>
          </cell>
          <cell r="D307">
            <v>0</v>
          </cell>
          <cell r="E307">
            <v>0</v>
          </cell>
          <cell r="F307" t="str">
            <v>UNIDAD:</v>
          </cell>
          <cell r="G307" t="str">
            <v>GL</v>
          </cell>
        </row>
        <row r="308">
          <cell r="A308">
            <v>0</v>
          </cell>
          <cell r="B308">
            <v>0</v>
          </cell>
          <cell r="C308">
            <v>0</v>
          </cell>
          <cell r="D308">
            <v>0</v>
          </cell>
          <cell r="E308">
            <v>0</v>
          </cell>
          <cell r="F308">
            <v>0</v>
          </cell>
          <cell r="G308">
            <v>0</v>
          </cell>
        </row>
        <row r="309">
          <cell r="A309" t="str">
            <v>DATOS REDETERMINACION</v>
          </cell>
          <cell r="B309">
            <v>0</v>
          </cell>
          <cell r="C309" t="str">
            <v>DESIGNACION</v>
          </cell>
          <cell r="D309" t="str">
            <v>U</v>
          </cell>
          <cell r="E309" t="str">
            <v>Cantidad</v>
          </cell>
          <cell r="F309" t="str">
            <v>$ Unitarios</v>
          </cell>
          <cell r="G309" t="str">
            <v>$ Parcial</v>
          </cell>
        </row>
        <row r="310">
          <cell r="A310" t="str">
            <v>CÓDIGO</v>
          </cell>
          <cell r="B310" t="str">
            <v>DESCRIPCIÓN</v>
          </cell>
          <cell r="C310">
            <v>0</v>
          </cell>
          <cell r="D310">
            <v>0</v>
          </cell>
          <cell r="E310">
            <v>0</v>
          </cell>
          <cell r="F310">
            <v>0</v>
          </cell>
          <cell r="G310">
            <v>0</v>
          </cell>
        </row>
        <row r="311">
          <cell r="A311">
            <v>0</v>
          </cell>
          <cell r="B311">
            <v>0</v>
          </cell>
          <cell r="C311" t="str">
            <v>A - MATERIALES</v>
          </cell>
          <cell r="D311">
            <v>0</v>
          </cell>
          <cell r="E311">
            <v>0</v>
          </cell>
          <cell r="F311">
            <v>0</v>
          </cell>
          <cell r="G311">
            <v>0</v>
          </cell>
        </row>
        <row r="312">
          <cell r="A312" t="str">
            <v>INDEC-CM - 41242-11</v>
          </cell>
          <cell r="B312" t="str">
            <v>Acero aletado conformado, en barra</v>
          </cell>
          <cell r="C312" t="str">
            <v>MATERIALES VARIOS</v>
          </cell>
          <cell r="D312" t="str">
            <v>GL</v>
          </cell>
          <cell r="E312">
            <v>1</v>
          </cell>
          <cell r="F312">
            <v>7000</v>
          </cell>
          <cell r="G312">
            <v>7000</v>
          </cell>
        </row>
        <row r="313">
          <cell r="A313" t="str">
            <v/>
          </cell>
          <cell r="B313" t="str">
            <v/>
          </cell>
          <cell r="C313">
            <v>0</v>
          </cell>
          <cell r="D313" t="str">
            <v/>
          </cell>
          <cell r="E313">
            <v>0</v>
          </cell>
          <cell r="F313">
            <v>0</v>
          </cell>
          <cell r="G313">
            <v>0</v>
          </cell>
        </row>
        <row r="314">
          <cell r="A314" t="str">
            <v/>
          </cell>
          <cell r="B314" t="str">
            <v/>
          </cell>
          <cell r="C314">
            <v>0</v>
          </cell>
          <cell r="D314" t="str">
            <v/>
          </cell>
          <cell r="E314">
            <v>0</v>
          </cell>
          <cell r="F314">
            <v>0</v>
          </cell>
          <cell r="G314">
            <v>0</v>
          </cell>
        </row>
        <row r="315">
          <cell r="A315" t="str">
            <v/>
          </cell>
          <cell r="B315" t="str">
            <v/>
          </cell>
          <cell r="C315">
            <v>0</v>
          </cell>
          <cell r="D315" t="str">
            <v/>
          </cell>
          <cell r="E315">
            <v>0</v>
          </cell>
          <cell r="F315">
            <v>0</v>
          </cell>
          <cell r="G315">
            <v>0</v>
          </cell>
        </row>
        <row r="316">
          <cell r="A316" t="str">
            <v/>
          </cell>
          <cell r="B316" t="str">
            <v/>
          </cell>
          <cell r="C316">
            <v>0</v>
          </cell>
          <cell r="D316" t="str">
            <v/>
          </cell>
          <cell r="E316">
            <v>0</v>
          </cell>
          <cell r="F316">
            <v>0</v>
          </cell>
          <cell r="G316">
            <v>0</v>
          </cell>
        </row>
        <row r="317">
          <cell r="A317" t="str">
            <v/>
          </cell>
          <cell r="B317" t="str">
            <v/>
          </cell>
          <cell r="C317">
            <v>0</v>
          </cell>
          <cell r="D317" t="str">
            <v/>
          </cell>
          <cell r="E317">
            <v>0</v>
          </cell>
          <cell r="F317">
            <v>0</v>
          </cell>
          <cell r="G317">
            <v>0</v>
          </cell>
        </row>
        <row r="318">
          <cell r="A318" t="str">
            <v/>
          </cell>
          <cell r="B318" t="str">
            <v/>
          </cell>
          <cell r="C318">
            <v>0</v>
          </cell>
          <cell r="D318" t="str">
            <v/>
          </cell>
          <cell r="E318">
            <v>0</v>
          </cell>
          <cell r="F318">
            <v>0</v>
          </cell>
          <cell r="G318">
            <v>0</v>
          </cell>
        </row>
        <row r="319">
          <cell r="A319" t="str">
            <v/>
          </cell>
          <cell r="B319" t="str">
            <v/>
          </cell>
          <cell r="C319">
            <v>0</v>
          </cell>
          <cell r="D319" t="str">
            <v/>
          </cell>
          <cell r="E319">
            <v>0</v>
          </cell>
          <cell r="F319">
            <v>0</v>
          </cell>
          <cell r="G319">
            <v>0</v>
          </cell>
        </row>
        <row r="320">
          <cell r="A320" t="str">
            <v/>
          </cell>
          <cell r="B320" t="str">
            <v/>
          </cell>
          <cell r="C320">
            <v>0</v>
          </cell>
          <cell r="D320" t="str">
            <v/>
          </cell>
          <cell r="E320">
            <v>0</v>
          </cell>
          <cell r="F320">
            <v>0</v>
          </cell>
          <cell r="G320">
            <v>0</v>
          </cell>
        </row>
        <row r="321">
          <cell r="A321" t="str">
            <v/>
          </cell>
          <cell r="B321" t="str">
            <v/>
          </cell>
          <cell r="C321">
            <v>0</v>
          </cell>
          <cell r="D321" t="str">
            <v/>
          </cell>
          <cell r="E321">
            <v>0</v>
          </cell>
          <cell r="F321">
            <v>0</v>
          </cell>
          <cell r="G321">
            <v>0</v>
          </cell>
        </row>
        <row r="322">
          <cell r="A322" t="str">
            <v/>
          </cell>
          <cell r="B322" t="str">
            <v/>
          </cell>
          <cell r="C322">
            <v>0</v>
          </cell>
          <cell r="D322" t="str">
            <v/>
          </cell>
          <cell r="E322">
            <v>0</v>
          </cell>
          <cell r="F322">
            <v>0</v>
          </cell>
          <cell r="G322">
            <v>0</v>
          </cell>
        </row>
        <row r="323">
          <cell r="A323" t="str">
            <v/>
          </cell>
          <cell r="B323" t="str">
            <v/>
          </cell>
          <cell r="C323">
            <v>0</v>
          </cell>
          <cell r="D323" t="str">
            <v/>
          </cell>
          <cell r="E323">
            <v>0</v>
          </cell>
          <cell r="F323">
            <v>0</v>
          </cell>
          <cell r="G323">
            <v>0</v>
          </cell>
        </row>
        <row r="324">
          <cell r="A324" t="str">
            <v/>
          </cell>
          <cell r="B324" t="str">
            <v/>
          </cell>
          <cell r="C324">
            <v>0</v>
          </cell>
          <cell r="D324" t="str">
            <v/>
          </cell>
          <cell r="E324">
            <v>0</v>
          </cell>
          <cell r="F324">
            <v>0</v>
          </cell>
          <cell r="G324">
            <v>0</v>
          </cell>
        </row>
        <row r="325">
          <cell r="A325" t="str">
            <v/>
          </cell>
          <cell r="B325" t="str">
            <v/>
          </cell>
          <cell r="C325">
            <v>0</v>
          </cell>
          <cell r="D325" t="str">
            <v/>
          </cell>
          <cell r="E325">
            <v>0</v>
          </cell>
          <cell r="F325">
            <v>0</v>
          </cell>
          <cell r="G325">
            <v>0</v>
          </cell>
        </row>
        <row r="326">
          <cell r="A326">
            <v>0</v>
          </cell>
          <cell r="B326">
            <v>0</v>
          </cell>
          <cell r="C326">
            <v>0</v>
          </cell>
          <cell r="D326">
            <v>0</v>
          </cell>
          <cell r="E326">
            <v>0</v>
          </cell>
          <cell r="F326" t="str">
            <v>Total A</v>
          </cell>
          <cell r="G326">
            <v>7000</v>
          </cell>
        </row>
        <row r="327">
          <cell r="A327">
            <v>0</v>
          </cell>
          <cell r="B327">
            <v>0</v>
          </cell>
          <cell r="C327" t="str">
            <v>B - MANO DE OBRA</v>
          </cell>
          <cell r="D327">
            <v>0</v>
          </cell>
          <cell r="E327">
            <v>0</v>
          </cell>
          <cell r="F327">
            <v>0</v>
          </cell>
          <cell r="G327">
            <v>0</v>
          </cell>
        </row>
        <row r="328">
          <cell r="A328" t="str">
            <v/>
          </cell>
          <cell r="B328">
            <v>0</v>
          </cell>
          <cell r="C328">
            <v>0</v>
          </cell>
          <cell r="D328" t="str">
            <v/>
          </cell>
          <cell r="E328">
            <v>0</v>
          </cell>
          <cell r="F328">
            <v>0</v>
          </cell>
          <cell r="G328">
            <v>0</v>
          </cell>
        </row>
        <row r="329">
          <cell r="A329" t="str">
            <v/>
          </cell>
          <cell r="B329">
            <v>0</v>
          </cell>
          <cell r="C329">
            <v>0</v>
          </cell>
          <cell r="D329" t="str">
            <v/>
          </cell>
          <cell r="E329">
            <v>0</v>
          </cell>
          <cell r="F329">
            <v>0</v>
          </cell>
          <cell r="G329">
            <v>0</v>
          </cell>
        </row>
        <row r="330">
          <cell r="A330" t="str">
            <v/>
          </cell>
          <cell r="B330">
            <v>0</v>
          </cell>
          <cell r="C330">
            <v>0</v>
          </cell>
          <cell r="D330" t="str">
            <v/>
          </cell>
          <cell r="E330">
            <v>0</v>
          </cell>
          <cell r="F330">
            <v>0</v>
          </cell>
          <cell r="G330">
            <v>0</v>
          </cell>
        </row>
        <row r="331">
          <cell r="A331" t="str">
            <v/>
          </cell>
          <cell r="B331">
            <v>0</v>
          </cell>
          <cell r="C331">
            <v>0</v>
          </cell>
          <cell r="D331" t="str">
            <v/>
          </cell>
          <cell r="E331">
            <v>0</v>
          </cell>
          <cell r="F331">
            <v>0</v>
          </cell>
          <cell r="G331">
            <v>0</v>
          </cell>
        </row>
        <row r="332">
          <cell r="A332" t="str">
            <v/>
          </cell>
          <cell r="B332">
            <v>0</v>
          </cell>
          <cell r="C332">
            <v>0</v>
          </cell>
          <cell r="D332" t="str">
            <v/>
          </cell>
          <cell r="E332">
            <v>0</v>
          </cell>
          <cell r="F332">
            <v>0</v>
          </cell>
          <cell r="G332">
            <v>0</v>
          </cell>
        </row>
        <row r="333">
          <cell r="A333" t="str">
            <v/>
          </cell>
          <cell r="B333">
            <v>0</v>
          </cell>
          <cell r="C333">
            <v>0</v>
          </cell>
          <cell r="D333" t="str">
            <v/>
          </cell>
          <cell r="E333">
            <v>0</v>
          </cell>
          <cell r="F333">
            <v>0</v>
          </cell>
          <cell r="G333">
            <v>0</v>
          </cell>
        </row>
        <row r="334">
          <cell r="A334" t="str">
            <v/>
          </cell>
          <cell r="B334">
            <v>0</v>
          </cell>
          <cell r="C334">
            <v>0</v>
          </cell>
          <cell r="D334" t="str">
            <v/>
          </cell>
          <cell r="E334">
            <v>0</v>
          </cell>
          <cell r="F334">
            <v>0</v>
          </cell>
          <cell r="G334">
            <v>0</v>
          </cell>
        </row>
        <row r="335">
          <cell r="A335" t="str">
            <v/>
          </cell>
          <cell r="B335">
            <v>0</v>
          </cell>
          <cell r="C335">
            <v>0</v>
          </cell>
          <cell r="D335" t="str">
            <v/>
          </cell>
          <cell r="E335">
            <v>0</v>
          </cell>
          <cell r="F335">
            <v>0</v>
          </cell>
          <cell r="G335">
            <v>0</v>
          </cell>
        </row>
        <row r="336">
          <cell r="A336">
            <v>0</v>
          </cell>
          <cell r="B336">
            <v>0</v>
          </cell>
          <cell r="C336">
            <v>0</v>
          </cell>
          <cell r="D336">
            <v>0</v>
          </cell>
          <cell r="E336">
            <v>0</v>
          </cell>
          <cell r="F336" t="str">
            <v>Total B</v>
          </cell>
          <cell r="G336">
            <v>0</v>
          </cell>
        </row>
        <row r="337">
          <cell r="A337">
            <v>0</v>
          </cell>
          <cell r="B337">
            <v>0</v>
          </cell>
          <cell r="C337" t="str">
            <v>C - EQUIPOS</v>
          </cell>
          <cell r="D337">
            <v>0</v>
          </cell>
          <cell r="E337">
            <v>0</v>
          </cell>
          <cell r="F337">
            <v>0</v>
          </cell>
          <cell r="G337">
            <v>0</v>
          </cell>
        </row>
        <row r="338">
          <cell r="A338" t="str">
            <v/>
          </cell>
          <cell r="B338" t="str">
            <v/>
          </cell>
          <cell r="C338">
            <v>0</v>
          </cell>
          <cell r="D338" t="str">
            <v/>
          </cell>
          <cell r="E338">
            <v>0</v>
          </cell>
          <cell r="F338">
            <v>0</v>
          </cell>
          <cell r="G338">
            <v>0</v>
          </cell>
        </row>
        <row r="339">
          <cell r="A339" t="str">
            <v/>
          </cell>
          <cell r="B339" t="str">
            <v/>
          </cell>
          <cell r="C339">
            <v>0</v>
          </cell>
          <cell r="D339" t="str">
            <v/>
          </cell>
          <cell r="E339">
            <v>0</v>
          </cell>
          <cell r="F339">
            <v>0</v>
          </cell>
          <cell r="G339">
            <v>0</v>
          </cell>
        </row>
        <row r="340">
          <cell r="A340" t="str">
            <v/>
          </cell>
          <cell r="B340" t="str">
            <v/>
          </cell>
          <cell r="C340">
            <v>0</v>
          </cell>
          <cell r="D340" t="str">
            <v/>
          </cell>
          <cell r="E340">
            <v>0</v>
          </cell>
          <cell r="F340">
            <v>0</v>
          </cell>
          <cell r="G340">
            <v>0</v>
          </cell>
        </row>
        <row r="341">
          <cell r="A341" t="str">
            <v/>
          </cell>
          <cell r="B341" t="str">
            <v/>
          </cell>
          <cell r="C341">
            <v>0</v>
          </cell>
          <cell r="D341" t="str">
            <v/>
          </cell>
          <cell r="E341">
            <v>0</v>
          </cell>
          <cell r="F341">
            <v>0</v>
          </cell>
          <cell r="G341">
            <v>0</v>
          </cell>
        </row>
        <row r="342">
          <cell r="A342" t="str">
            <v/>
          </cell>
          <cell r="B342" t="str">
            <v/>
          </cell>
          <cell r="C342">
            <v>0</v>
          </cell>
          <cell r="D342" t="str">
            <v/>
          </cell>
          <cell r="E342">
            <v>0</v>
          </cell>
          <cell r="F342">
            <v>0</v>
          </cell>
          <cell r="G342">
            <v>0</v>
          </cell>
        </row>
        <row r="343">
          <cell r="A343" t="str">
            <v/>
          </cell>
          <cell r="B343" t="str">
            <v/>
          </cell>
          <cell r="C343">
            <v>0</v>
          </cell>
          <cell r="D343" t="str">
            <v/>
          </cell>
          <cell r="E343">
            <v>0</v>
          </cell>
          <cell r="F343">
            <v>0</v>
          </cell>
          <cell r="G343">
            <v>0</v>
          </cell>
        </row>
        <row r="344">
          <cell r="A344" t="str">
            <v/>
          </cell>
          <cell r="B344" t="str">
            <v/>
          </cell>
          <cell r="C344">
            <v>0</v>
          </cell>
          <cell r="D344" t="str">
            <v/>
          </cell>
          <cell r="E344">
            <v>0</v>
          </cell>
          <cell r="F344">
            <v>0</v>
          </cell>
          <cell r="G344">
            <v>0</v>
          </cell>
        </row>
        <row r="345">
          <cell r="A345" t="str">
            <v/>
          </cell>
          <cell r="B345" t="str">
            <v/>
          </cell>
          <cell r="C345">
            <v>0</v>
          </cell>
          <cell r="D345" t="str">
            <v/>
          </cell>
          <cell r="E345">
            <v>0</v>
          </cell>
          <cell r="F345">
            <v>0</v>
          </cell>
          <cell r="G345">
            <v>0</v>
          </cell>
        </row>
        <row r="346">
          <cell r="A346" t="str">
            <v/>
          </cell>
          <cell r="B346" t="str">
            <v/>
          </cell>
          <cell r="C346">
            <v>0</v>
          </cell>
          <cell r="D346" t="str">
            <v/>
          </cell>
          <cell r="E346">
            <v>0</v>
          </cell>
          <cell r="F346">
            <v>0</v>
          </cell>
          <cell r="G346">
            <v>0</v>
          </cell>
        </row>
        <row r="347">
          <cell r="A347">
            <v>0</v>
          </cell>
          <cell r="B347">
            <v>0</v>
          </cell>
          <cell r="C347">
            <v>0</v>
          </cell>
          <cell r="D347">
            <v>0</v>
          </cell>
          <cell r="E347">
            <v>0</v>
          </cell>
          <cell r="F347" t="str">
            <v>Total C</v>
          </cell>
          <cell r="G347">
            <v>0</v>
          </cell>
        </row>
        <row r="348">
          <cell r="A348">
            <v>0</v>
          </cell>
          <cell r="B348">
            <v>0</v>
          </cell>
          <cell r="C348">
            <v>0</v>
          </cell>
          <cell r="D348">
            <v>0</v>
          </cell>
          <cell r="E348">
            <v>0</v>
          </cell>
          <cell r="F348">
            <v>0</v>
          </cell>
          <cell r="G348">
            <v>0</v>
          </cell>
        </row>
        <row r="349">
          <cell r="A349">
            <v>7</v>
          </cell>
          <cell r="B349" t="str">
            <v>INTALACION GAS</v>
          </cell>
          <cell r="C349">
            <v>0</v>
          </cell>
          <cell r="D349" t="str">
            <v>Costo  Neto</v>
          </cell>
          <cell r="E349">
            <v>0</v>
          </cell>
          <cell r="F349" t="str">
            <v>Total D=A+B+C</v>
          </cell>
          <cell r="G349">
            <v>7000</v>
          </cell>
        </row>
      </sheetData>
      <sheetData sheetId="5"/>
      <sheetData sheetId="6"/>
      <sheetData sheetId="7"/>
      <sheetData sheetId="8"/>
      <sheetData sheetId="9"/>
      <sheetData sheetId="10"/>
      <sheetData sheetId="11">
        <row r="75">
          <cell r="C75">
            <v>0</v>
          </cell>
        </row>
      </sheetData>
      <sheetData sheetId="12">
        <row r="1">
          <cell r="A1" t="str">
            <v>LISTADO DE INSUMOS - MANO DE OBRA, MATERIALES Y EQUIPOS - PARA LA OBRA</v>
          </cell>
        </row>
        <row r="3">
          <cell r="A3" t="str">
            <v>DENOMINACIÓN INSUMO</v>
          </cell>
          <cell r="B3" t="str">
            <v>UN.</v>
          </cell>
          <cell r="C3" t="str">
            <v>PRECIO SIN IVA</v>
          </cell>
          <cell r="D3" t="str">
            <v>CODIGO</v>
          </cell>
          <cell r="E3" t="str">
            <v>DESCRIPCION</v>
          </cell>
        </row>
        <row r="4">
          <cell r="A4" t="str">
            <v>MATERIALES VARIOS</v>
          </cell>
          <cell r="B4" t="str">
            <v>GL</v>
          </cell>
          <cell r="C4">
            <v>0</v>
          </cell>
          <cell r="D4" t="str">
            <v>INDEC-CM - 41242-11</v>
          </cell>
          <cell r="E4" t="str">
            <v>Acero aletado conformado, en barra</v>
          </cell>
        </row>
        <row r="5">
          <cell r="A5" t="str">
            <v>MANO DE OBRA</v>
          </cell>
          <cell r="B5">
            <v>0</v>
          </cell>
          <cell r="C5">
            <v>0</v>
          </cell>
          <cell r="D5" t="str">
            <v>IIEE-SJ - 214</v>
          </cell>
          <cell r="E5" t="str">
            <v>Asfaltos</v>
          </cell>
        </row>
        <row r="6">
          <cell r="A6">
            <v>0</v>
          </cell>
          <cell r="B6">
            <v>0</v>
          </cell>
          <cell r="C6">
            <v>0</v>
          </cell>
          <cell r="D6" t="str">
            <v>IIEE-SJ - 212001</v>
          </cell>
          <cell r="E6" t="str">
            <v>Gas Oil</v>
          </cell>
        </row>
        <row r="7">
          <cell r="A7">
            <v>0</v>
          </cell>
          <cell r="B7">
            <v>0</v>
          </cell>
          <cell r="C7">
            <v>0</v>
          </cell>
          <cell r="D7" t="str">
            <v>IIEE-SJ - 102000</v>
          </cell>
          <cell r="E7" t="str">
            <v xml:space="preserve">Oficial </v>
          </cell>
        </row>
        <row r="8">
          <cell r="A8">
            <v>0</v>
          </cell>
          <cell r="B8">
            <v>0</v>
          </cell>
          <cell r="C8">
            <v>0</v>
          </cell>
          <cell r="D8">
            <v>0</v>
          </cell>
          <cell r="E8" t="str">
            <v/>
          </cell>
        </row>
        <row r="9">
          <cell r="A9">
            <v>0</v>
          </cell>
          <cell r="B9">
            <v>0</v>
          </cell>
          <cell r="C9">
            <v>0</v>
          </cell>
          <cell r="D9">
            <v>0</v>
          </cell>
          <cell r="E9" t="str">
            <v/>
          </cell>
        </row>
        <row r="10">
          <cell r="A10">
            <v>0</v>
          </cell>
          <cell r="B10">
            <v>0</v>
          </cell>
          <cell r="C10">
            <v>0</v>
          </cell>
          <cell r="D10">
            <v>0</v>
          </cell>
          <cell r="E10" t="str">
            <v/>
          </cell>
        </row>
        <row r="11">
          <cell r="A11">
            <v>0</v>
          </cell>
          <cell r="B11">
            <v>0</v>
          </cell>
          <cell r="C11">
            <v>0</v>
          </cell>
          <cell r="D11">
            <v>0</v>
          </cell>
          <cell r="E11" t="str">
            <v/>
          </cell>
        </row>
        <row r="12">
          <cell r="A12">
            <v>0</v>
          </cell>
          <cell r="B12">
            <v>0</v>
          </cell>
          <cell r="C12">
            <v>0</v>
          </cell>
          <cell r="D12">
            <v>0</v>
          </cell>
          <cell r="E12" t="str">
            <v/>
          </cell>
        </row>
        <row r="13">
          <cell r="A13">
            <v>0</v>
          </cell>
          <cell r="B13">
            <v>0</v>
          </cell>
          <cell r="C13">
            <v>0</v>
          </cell>
          <cell r="D13">
            <v>0</v>
          </cell>
          <cell r="E13" t="str">
            <v/>
          </cell>
        </row>
        <row r="14">
          <cell r="A14">
            <v>0</v>
          </cell>
          <cell r="B14">
            <v>0</v>
          </cell>
          <cell r="C14">
            <v>0</v>
          </cell>
          <cell r="D14">
            <v>0</v>
          </cell>
          <cell r="E14" t="str">
            <v/>
          </cell>
        </row>
        <row r="15">
          <cell r="A15">
            <v>0</v>
          </cell>
          <cell r="B15">
            <v>0</v>
          </cell>
          <cell r="C15">
            <v>0</v>
          </cell>
          <cell r="D15">
            <v>0</v>
          </cell>
          <cell r="E15" t="str">
            <v/>
          </cell>
        </row>
        <row r="16">
          <cell r="A16">
            <v>0</v>
          </cell>
          <cell r="B16">
            <v>0</v>
          </cell>
          <cell r="C16">
            <v>0</v>
          </cell>
          <cell r="D16">
            <v>0</v>
          </cell>
          <cell r="E16" t="str">
            <v/>
          </cell>
        </row>
        <row r="17">
          <cell r="A17">
            <v>0</v>
          </cell>
          <cell r="B17">
            <v>0</v>
          </cell>
          <cell r="C17">
            <v>0</v>
          </cell>
          <cell r="D17">
            <v>0</v>
          </cell>
          <cell r="E17" t="str">
            <v/>
          </cell>
        </row>
        <row r="18">
          <cell r="A18">
            <v>0</v>
          </cell>
          <cell r="B18">
            <v>0</v>
          </cell>
          <cell r="C18">
            <v>0</v>
          </cell>
          <cell r="D18">
            <v>0</v>
          </cell>
          <cell r="E18" t="str">
            <v/>
          </cell>
        </row>
        <row r="19">
          <cell r="A19">
            <v>0</v>
          </cell>
          <cell r="B19">
            <v>0</v>
          </cell>
          <cell r="C19">
            <v>0</v>
          </cell>
          <cell r="D19">
            <v>0</v>
          </cell>
          <cell r="E19" t="str">
            <v/>
          </cell>
        </row>
        <row r="20">
          <cell r="A20">
            <v>0</v>
          </cell>
          <cell r="B20">
            <v>0</v>
          </cell>
          <cell r="C20">
            <v>0</v>
          </cell>
          <cell r="D20">
            <v>0</v>
          </cell>
          <cell r="E20" t="str">
            <v/>
          </cell>
        </row>
        <row r="21">
          <cell r="A21">
            <v>0</v>
          </cell>
          <cell r="B21">
            <v>0</v>
          </cell>
          <cell r="C21">
            <v>0</v>
          </cell>
          <cell r="D21">
            <v>0</v>
          </cell>
          <cell r="E21" t="str">
            <v/>
          </cell>
        </row>
        <row r="22">
          <cell r="A22">
            <v>0</v>
          </cell>
          <cell r="B22">
            <v>0</v>
          </cell>
          <cell r="C22">
            <v>0</v>
          </cell>
          <cell r="D22">
            <v>0</v>
          </cell>
          <cell r="E22" t="str">
            <v/>
          </cell>
        </row>
        <row r="23">
          <cell r="A23">
            <v>0</v>
          </cell>
          <cell r="B23">
            <v>0</v>
          </cell>
          <cell r="C23">
            <v>0</v>
          </cell>
          <cell r="D23">
            <v>0</v>
          </cell>
          <cell r="E23" t="str">
            <v/>
          </cell>
        </row>
        <row r="24">
          <cell r="A24">
            <v>0</v>
          </cell>
          <cell r="B24">
            <v>0</v>
          </cell>
          <cell r="C24">
            <v>0</v>
          </cell>
          <cell r="D24">
            <v>0</v>
          </cell>
          <cell r="E24" t="str">
            <v/>
          </cell>
        </row>
        <row r="25">
          <cell r="A25">
            <v>0</v>
          </cell>
          <cell r="B25">
            <v>0</v>
          </cell>
          <cell r="C25">
            <v>0</v>
          </cell>
          <cell r="D25">
            <v>0</v>
          </cell>
          <cell r="E25" t="str">
            <v/>
          </cell>
        </row>
        <row r="26">
          <cell r="A26">
            <v>0</v>
          </cell>
          <cell r="B26">
            <v>0</v>
          </cell>
          <cell r="C26">
            <v>0</v>
          </cell>
          <cell r="D26">
            <v>0</v>
          </cell>
          <cell r="E26" t="str">
            <v/>
          </cell>
        </row>
        <row r="27">
          <cell r="A27">
            <v>0</v>
          </cell>
          <cell r="B27">
            <v>0</v>
          </cell>
          <cell r="C27">
            <v>0</v>
          </cell>
          <cell r="D27">
            <v>0</v>
          </cell>
          <cell r="E27" t="str">
            <v/>
          </cell>
        </row>
        <row r="28">
          <cell r="A28">
            <v>0</v>
          </cell>
          <cell r="B28">
            <v>0</v>
          </cell>
          <cell r="C28">
            <v>0</v>
          </cell>
          <cell r="D28">
            <v>0</v>
          </cell>
          <cell r="E28" t="str">
            <v/>
          </cell>
        </row>
        <row r="29">
          <cell r="A29">
            <v>0</v>
          </cell>
          <cell r="B29">
            <v>0</v>
          </cell>
          <cell r="C29">
            <v>0</v>
          </cell>
          <cell r="D29">
            <v>0</v>
          </cell>
          <cell r="E29" t="str">
            <v/>
          </cell>
        </row>
        <row r="30">
          <cell r="A30">
            <v>0</v>
          </cell>
          <cell r="B30">
            <v>0</v>
          </cell>
          <cell r="C30">
            <v>0</v>
          </cell>
          <cell r="D30">
            <v>0</v>
          </cell>
          <cell r="E30">
            <v>0</v>
          </cell>
        </row>
        <row r="31">
          <cell r="A31">
            <v>0</v>
          </cell>
          <cell r="B31">
            <v>0</v>
          </cell>
          <cell r="C31">
            <v>0</v>
          </cell>
          <cell r="D31">
            <v>0</v>
          </cell>
          <cell r="E31">
            <v>0</v>
          </cell>
        </row>
        <row r="32">
          <cell r="A32">
            <v>0</v>
          </cell>
          <cell r="B32">
            <v>0</v>
          </cell>
          <cell r="C32">
            <v>0</v>
          </cell>
          <cell r="D32">
            <v>0</v>
          </cell>
          <cell r="E32">
            <v>0</v>
          </cell>
        </row>
        <row r="33">
          <cell r="A33">
            <v>0</v>
          </cell>
          <cell r="B33">
            <v>0</v>
          </cell>
          <cell r="C33">
            <v>0</v>
          </cell>
          <cell r="D33">
            <v>0</v>
          </cell>
          <cell r="E33">
            <v>0</v>
          </cell>
        </row>
        <row r="34">
          <cell r="A34">
            <v>0</v>
          </cell>
          <cell r="B34">
            <v>0</v>
          </cell>
          <cell r="C34">
            <v>0</v>
          </cell>
          <cell r="D34">
            <v>0</v>
          </cell>
          <cell r="E34">
            <v>0</v>
          </cell>
        </row>
        <row r="35">
          <cell r="A35">
            <v>0</v>
          </cell>
          <cell r="B35">
            <v>0</v>
          </cell>
          <cell r="C35">
            <v>0</v>
          </cell>
          <cell r="D35">
            <v>0</v>
          </cell>
          <cell r="E35">
            <v>0</v>
          </cell>
        </row>
        <row r="36">
          <cell r="A36">
            <v>0</v>
          </cell>
          <cell r="B36">
            <v>0</v>
          </cell>
          <cell r="C36">
            <v>0</v>
          </cell>
          <cell r="D36">
            <v>0</v>
          </cell>
          <cell r="E36">
            <v>0</v>
          </cell>
        </row>
        <row r="37">
          <cell r="A37">
            <v>0</v>
          </cell>
          <cell r="B37">
            <v>0</v>
          </cell>
          <cell r="C37">
            <v>0</v>
          </cell>
          <cell r="D37">
            <v>0</v>
          </cell>
          <cell r="E37">
            <v>0</v>
          </cell>
        </row>
        <row r="38">
          <cell r="A38">
            <v>0</v>
          </cell>
          <cell r="B38">
            <v>0</v>
          </cell>
          <cell r="C38">
            <v>0</v>
          </cell>
          <cell r="D38">
            <v>0</v>
          </cell>
          <cell r="E38">
            <v>0</v>
          </cell>
        </row>
        <row r="39">
          <cell r="A39">
            <v>0</v>
          </cell>
          <cell r="B39">
            <v>0</v>
          </cell>
          <cell r="C39">
            <v>0</v>
          </cell>
          <cell r="D39">
            <v>0</v>
          </cell>
          <cell r="E39">
            <v>0</v>
          </cell>
        </row>
        <row r="40">
          <cell r="A40">
            <v>0</v>
          </cell>
          <cell r="B40">
            <v>0</v>
          </cell>
          <cell r="C40">
            <v>0</v>
          </cell>
          <cell r="D40">
            <v>0</v>
          </cell>
          <cell r="E40">
            <v>0</v>
          </cell>
        </row>
        <row r="41">
          <cell r="A41">
            <v>0</v>
          </cell>
          <cell r="B41">
            <v>0</v>
          </cell>
          <cell r="C41">
            <v>0</v>
          </cell>
          <cell r="D41">
            <v>0</v>
          </cell>
          <cell r="E41">
            <v>0</v>
          </cell>
        </row>
        <row r="42">
          <cell r="A42">
            <v>0</v>
          </cell>
          <cell r="B42">
            <v>0</v>
          </cell>
          <cell r="C42">
            <v>0</v>
          </cell>
          <cell r="D42">
            <v>0</v>
          </cell>
          <cell r="E42">
            <v>0</v>
          </cell>
        </row>
        <row r="43">
          <cell r="A43">
            <v>0</v>
          </cell>
          <cell r="B43">
            <v>0</v>
          </cell>
          <cell r="C43">
            <v>0</v>
          </cell>
          <cell r="D43">
            <v>0</v>
          </cell>
          <cell r="E43">
            <v>0</v>
          </cell>
        </row>
        <row r="44">
          <cell r="A44">
            <v>0</v>
          </cell>
          <cell r="B44">
            <v>0</v>
          </cell>
          <cell r="C44">
            <v>0</v>
          </cell>
          <cell r="D44">
            <v>0</v>
          </cell>
          <cell r="E44">
            <v>0</v>
          </cell>
        </row>
        <row r="45">
          <cell r="A45">
            <v>0</v>
          </cell>
          <cell r="B45">
            <v>0</v>
          </cell>
          <cell r="C45">
            <v>0</v>
          </cell>
          <cell r="D45">
            <v>0</v>
          </cell>
          <cell r="E45">
            <v>0</v>
          </cell>
        </row>
        <row r="46">
          <cell r="A46">
            <v>0</v>
          </cell>
          <cell r="B46">
            <v>0</v>
          </cell>
          <cell r="C46">
            <v>0</v>
          </cell>
          <cell r="D46">
            <v>0</v>
          </cell>
          <cell r="E46">
            <v>0</v>
          </cell>
        </row>
        <row r="47">
          <cell r="A47">
            <v>0</v>
          </cell>
          <cell r="B47">
            <v>0</v>
          </cell>
          <cell r="C47">
            <v>0</v>
          </cell>
          <cell r="D47">
            <v>0</v>
          </cell>
          <cell r="E47">
            <v>0</v>
          </cell>
        </row>
        <row r="48">
          <cell r="A48">
            <v>0</v>
          </cell>
          <cell r="B48">
            <v>0</v>
          </cell>
          <cell r="C48">
            <v>0</v>
          </cell>
          <cell r="D48">
            <v>0</v>
          </cell>
          <cell r="E48">
            <v>0</v>
          </cell>
        </row>
        <row r="49">
          <cell r="A49">
            <v>0</v>
          </cell>
          <cell r="B49">
            <v>0</v>
          </cell>
          <cell r="C49">
            <v>0</v>
          </cell>
          <cell r="D49">
            <v>0</v>
          </cell>
          <cell r="E49">
            <v>0</v>
          </cell>
        </row>
        <row r="50">
          <cell r="A50">
            <v>0</v>
          </cell>
          <cell r="B50">
            <v>0</v>
          </cell>
          <cell r="C50">
            <v>0</v>
          </cell>
          <cell r="D50">
            <v>0</v>
          </cell>
          <cell r="E50">
            <v>0</v>
          </cell>
        </row>
        <row r="51">
          <cell r="A51">
            <v>0</v>
          </cell>
          <cell r="B51">
            <v>0</v>
          </cell>
          <cell r="C51">
            <v>0</v>
          </cell>
          <cell r="D51">
            <v>0</v>
          </cell>
          <cell r="E51">
            <v>0</v>
          </cell>
        </row>
        <row r="52">
          <cell r="A52">
            <v>0</v>
          </cell>
          <cell r="B52">
            <v>0</v>
          </cell>
          <cell r="C52">
            <v>0</v>
          </cell>
          <cell r="D52">
            <v>0</v>
          </cell>
          <cell r="E52">
            <v>0</v>
          </cell>
        </row>
        <row r="53">
          <cell r="A53">
            <v>0</v>
          </cell>
          <cell r="B53">
            <v>0</v>
          </cell>
          <cell r="C53">
            <v>0</v>
          </cell>
          <cell r="D53">
            <v>0</v>
          </cell>
          <cell r="E53">
            <v>0</v>
          </cell>
        </row>
        <row r="54">
          <cell r="A54">
            <v>0</v>
          </cell>
          <cell r="B54">
            <v>0</v>
          </cell>
          <cell r="C54">
            <v>0</v>
          </cell>
          <cell r="D54">
            <v>0</v>
          </cell>
          <cell r="E54">
            <v>0</v>
          </cell>
        </row>
        <row r="55">
          <cell r="A55">
            <v>0</v>
          </cell>
          <cell r="B55">
            <v>0</v>
          </cell>
          <cell r="C55">
            <v>0</v>
          </cell>
          <cell r="D55">
            <v>0</v>
          </cell>
          <cell r="E55">
            <v>0</v>
          </cell>
        </row>
        <row r="56">
          <cell r="A56">
            <v>0</v>
          </cell>
          <cell r="B56">
            <v>0</v>
          </cell>
          <cell r="C56">
            <v>0</v>
          </cell>
          <cell r="D56">
            <v>0</v>
          </cell>
          <cell r="E56">
            <v>0</v>
          </cell>
        </row>
        <row r="57">
          <cell r="A57">
            <v>0</v>
          </cell>
          <cell r="B57">
            <v>0</v>
          </cell>
          <cell r="C57">
            <v>0</v>
          </cell>
          <cell r="D57">
            <v>0</v>
          </cell>
          <cell r="E57">
            <v>0</v>
          </cell>
        </row>
        <row r="58">
          <cell r="A58">
            <v>0</v>
          </cell>
          <cell r="B58">
            <v>0</v>
          </cell>
          <cell r="C58">
            <v>0</v>
          </cell>
          <cell r="D58">
            <v>0</v>
          </cell>
          <cell r="E58">
            <v>0</v>
          </cell>
        </row>
        <row r="59">
          <cell r="A59">
            <v>0</v>
          </cell>
          <cell r="B59">
            <v>0</v>
          </cell>
          <cell r="C59">
            <v>0</v>
          </cell>
          <cell r="D59">
            <v>0</v>
          </cell>
          <cell r="E59">
            <v>0</v>
          </cell>
        </row>
        <row r="60">
          <cell r="A60">
            <v>0</v>
          </cell>
          <cell r="B60">
            <v>0</v>
          </cell>
          <cell r="C60">
            <v>0</v>
          </cell>
          <cell r="D60">
            <v>0</v>
          </cell>
          <cell r="E60">
            <v>0</v>
          </cell>
        </row>
        <row r="61">
          <cell r="A61">
            <v>0</v>
          </cell>
          <cell r="B61">
            <v>0</v>
          </cell>
          <cell r="C61">
            <v>0</v>
          </cell>
          <cell r="D61">
            <v>0</v>
          </cell>
          <cell r="E61">
            <v>0</v>
          </cell>
        </row>
        <row r="62">
          <cell r="A62">
            <v>0</v>
          </cell>
          <cell r="B62">
            <v>0</v>
          </cell>
          <cell r="C62">
            <v>0</v>
          </cell>
          <cell r="D62">
            <v>0</v>
          </cell>
          <cell r="E62">
            <v>0</v>
          </cell>
        </row>
        <row r="63">
          <cell r="A63">
            <v>0</v>
          </cell>
          <cell r="B63">
            <v>0</v>
          </cell>
          <cell r="C63">
            <v>0</v>
          </cell>
          <cell r="D63">
            <v>0</v>
          </cell>
          <cell r="E63">
            <v>0</v>
          </cell>
        </row>
        <row r="64">
          <cell r="A64">
            <v>0</v>
          </cell>
          <cell r="B64">
            <v>0</v>
          </cell>
          <cell r="C64">
            <v>0</v>
          </cell>
          <cell r="D64">
            <v>0</v>
          </cell>
          <cell r="E64">
            <v>0</v>
          </cell>
        </row>
        <row r="65">
          <cell r="A65">
            <v>0</v>
          </cell>
          <cell r="B65">
            <v>0</v>
          </cell>
          <cell r="C65">
            <v>0</v>
          </cell>
          <cell r="D65">
            <v>0</v>
          </cell>
          <cell r="E65">
            <v>0</v>
          </cell>
        </row>
        <row r="66">
          <cell r="A66">
            <v>0</v>
          </cell>
          <cell r="B66">
            <v>0</v>
          </cell>
          <cell r="C66">
            <v>0</v>
          </cell>
          <cell r="D66">
            <v>0</v>
          </cell>
          <cell r="E66">
            <v>0</v>
          </cell>
        </row>
        <row r="67">
          <cell r="A67">
            <v>0</v>
          </cell>
          <cell r="B67">
            <v>0</v>
          </cell>
          <cell r="C67">
            <v>0</v>
          </cell>
          <cell r="D67">
            <v>0</v>
          </cell>
          <cell r="E67">
            <v>0</v>
          </cell>
        </row>
        <row r="68">
          <cell r="A68">
            <v>0</v>
          </cell>
          <cell r="B68">
            <v>0</v>
          </cell>
          <cell r="C68">
            <v>0</v>
          </cell>
          <cell r="D68">
            <v>0</v>
          </cell>
          <cell r="E68">
            <v>0</v>
          </cell>
        </row>
        <row r="69">
          <cell r="A69">
            <v>0</v>
          </cell>
          <cell r="B69">
            <v>0</v>
          </cell>
          <cell r="C69">
            <v>0</v>
          </cell>
          <cell r="D69">
            <v>0</v>
          </cell>
          <cell r="E69">
            <v>0</v>
          </cell>
        </row>
        <row r="70">
          <cell r="A70">
            <v>0</v>
          </cell>
          <cell r="B70">
            <v>0</v>
          </cell>
          <cell r="C70">
            <v>0</v>
          </cell>
          <cell r="D70">
            <v>0</v>
          </cell>
          <cell r="E70">
            <v>0</v>
          </cell>
        </row>
        <row r="71">
          <cell r="A71">
            <v>0</v>
          </cell>
          <cell r="B71">
            <v>0</v>
          </cell>
          <cell r="C71">
            <v>0</v>
          </cell>
          <cell r="D71">
            <v>0</v>
          </cell>
          <cell r="E71">
            <v>0</v>
          </cell>
        </row>
        <row r="72">
          <cell r="A72">
            <v>0</v>
          </cell>
          <cell r="B72">
            <v>0</v>
          </cell>
          <cell r="C72">
            <v>0</v>
          </cell>
          <cell r="D72">
            <v>0</v>
          </cell>
          <cell r="E72">
            <v>0</v>
          </cell>
        </row>
        <row r="73">
          <cell r="A73">
            <v>0</v>
          </cell>
          <cell r="B73">
            <v>0</v>
          </cell>
          <cell r="C73">
            <v>0</v>
          </cell>
          <cell r="D73">
            <v>0</v>
          </cell>
          <cell r="E73">
            <v>0</v>
          </cell>
        </row>
        <row r="74">
          <cell r="A74">
            <v>0</v>
          </cell>
          <cell r="B74">
            <v>0</v>
          </cell>
          <cell r="C74">
            <v>0</v>
          </cell>
          <cell r="D74">
            <v>0</v>
          </cell>
          <cell r="E74">
            <v>0</v>
          </cell>
        </row>
        <row r="75">
          <cell r="A75">
            <v>0</v>
          </cell>
          <cell r="B75">
            <v>0</v>
          </cell>
          <cell r="C75">
            <v>0</v>
          </cell>
          <cell r="D75">
            <v>0</v>
          </cell>
          <cell r="E75">
            <v>0</v>
          </cell>
        </row>
        <row r="76">
          <cell r="A76">
            <v>0</v>
          </cell>
          <cell r="B76">
            <v>0</v>
          </cell>
          <cell r="C76">
            <v>0</v>
          </cell>
          <cell r="D76">
            <v>0</v>
          </cell>
          <cell r="E76">
            <v>0</v>
          </cell>
        </row>
        <row r="77">
          <cell r="A77">
            <v>0</v>
          </cell>
          <cell r="B77">
            <v>0</v>
          </cell>
          <cell r="C77">
            <v>0</v>
          </cell>
          <cell r="D77">
            <v>0</v>
          </cell>
          <cell r="E77">
            <v>0</v>
          </cell>
        </row>
        <row r="78">
          <cell r="A78">
            <v>0</v>
          </cell>
          <cell r="B78">
            <v>0</v>
          </cell>
          <cell r="C78">
            <v>0</v>
          </cell>
          <cell r="D78">
            <v>0</v>
          </cell>
          <cell r="E78">
            <v>0</v>
          </cell>
        </row>
        <row r="79">
          <cell r="A79">
            <v>0</v>
          </cell>
          <cell r="B79">
            <v>0</v>
          </cell>
          <cell r="C79">
            <v>0</v>
          </cell>
          <cell r="D79">
            <v>0</v>
          </cell>
          <cell r="E79">
            <v>0</v>
          </cell>
        </row>
        <row r="80">
          <cell r="A80">
            <v>0</v>
          </cell>
          <cell r="B80">
            <v>0</v>
          </cell>
          <cell r="C80">
            <v>0</v>
          </cell>
          <cell r="D80">
            <v>0</v>
          </cell>
          <cell r="E80">
            <v>0</v>
          </cell>
        </row>
        <row r="81">
          <cell r="A81">
            <v>0</v>
          </cell>
          <cell r="B81">
            <v>0</v>
          </cell>
          <cell r="C81">
            <v>0</v>
          </cell>
          <cell r="D81">
            <v>0</v>
          </cell>
          <cell r="E81">
            <v>0</v>
          </cell>
        </row>
        <row r="82">
          <cell r="A82">
            <v>0</v>
          </cell>
          <cell r="B82">
            <v>0</v>
          </cell>
          <cell r="C82">
            <v>0</v>
          </cell>
          <cell r="D82">
            <v>0</v>
          </cell>
          <cell r="E82">
            <v>0</v>
          </cell>
        </row>
        <row r="83">
          <cell r="A83">
            <v>0</v>
          </cell>
          <cell r="B83">
            <v>0</v>
          </cell>
          <cell r="C83">
            <v>0</v>
          </cell>
          <cell r="D83">
            <v>0</v>
          </cell>
          <cell r="E83">
            <v>0</v>
          </cell>
        </row>
        <row r="84">
          <cell r="A84">
            <v>0</v>
          </cell>
          <cell r="B84">
            <v>0</v>
          </cell>
          <cell r="C84">
            <v>0</v>
          </cell>
          <cell r="D84">
            <v>0</v>
          </cell>
          <cell r="E84">
            <v>0</v>
          </cell>
        </row>
        <row r="85">
          <cell r="A85">
            <v>0</v>
          </cell>
          <cell r="B85">
            <v>0</v>
          </cell>
          <cell r="C85">
            <v>0</v>
          </cell>
          <cell r="D85">
            <v>0</v>
          </cell>
          <cell r="E85">
            <v>0</v>
          </cell>
        </row>
        <row r="86">
          <cell r="A86">
            <v>0</v>
          </cell>
          <cell r="B86">
            <v>0</v>
          </cell>
          <cell r="C86">
            <v>0</v>
          </cell>
          <cell r="D86">
            <v>0</v>
          </cell>
          <cell r="E86">
            <v>0</v>
          </cell>
        </row>
        <row r="87">
          <cell r="A87">
            <v>0</v>
          </cell>
          <cell r="B87">
            <v>0</v>
          </cell>
          <cell r="C87">
            <v>0</v>
          </cell>
          <cell r="D87">
            <v>0</v>
          </cell>
          <cell r="E87">
            <v>0</v>
          </cell>
        </row>
        <row r="88">
          <cell r="A88">
            <v>0</v>
          </cell>
          <cell r="B88">
            <v>0</v>
          </cell>
          <cell r="C88">
            <v>0</v>
          </cell>
          <cell r="D88">
            <v>0</v>
          </cell>
          <cell r="E88">
            <v>0</v>
          </cell>
        </row>
        <row r="89">
          <cell r="A89">
            <v>0</v>
          </cell>
          <cell r="B89">
            <v>0</v>
          </cell>
          <cell r="C89">
            <v>0</v>
          </cell>
          <cell r="D89">
            <v>0</v>
          </cell>
          <cell r="E89">
            <v>0</v>
          </cell>
        </row>
        <row r="90">
          <cell r="A90">
            <v>0</v>
          </cell>
          <cell r="B90">
            <v>0</v>
          </cell>
          <cell r="C90">
            <v>0</v>
          </cell>
          <cell r="D90">
            <v>0</v>
          </cell>
          <cell r="E90">
            <v>0</v>
          </cell>
        </row>
        <row r="91">
          <cell r="A91">
            <v>0</v>
          </cell>
          <cell r="B91">
            <v>0</v>
          </cell>
          <cell r="C91">
            <v>0</v>
          </cell>
          <cell r="D91">
            <v>0</v>
          </cell>
          <cell r="E91">
            <v>0</v>
          </cell>
        </row>
        <row r="92">
          <cell r="A92">
            <v>0</v>
          </cell>
          <cell r="B92">
            <v>0</v>
          </cell>
          <cell r="C92">
            <v>0</v>
          </cell>
          <cell r="D92">
            <v>0</v>
          </cell>
          <cell r="E92">
            <v>0</v>
          </cell>
        </row>
        <row r="93">
          <cell r="A93">
            <v>0</v>
          </cell>
          <cell r="B93">
            <v>0</v>
          </cell>
          <cell r="C93">
            <v>0</v>
          </cell>
          <cell r="D93">
            <v>0</v>
          </cell>
          <cell r="E93">
            <v>0</v>
          </cell>
        </row>
        <row r="94">
          <cell r="A94">
            <v>0</v>
          </cell>
          <cell r="B94">
            <v>0</v>
          </cell>
          <cell r="C94">
            <v>0</v>
          </cell>
          <cell r="D94">
            <v>0</v>
          </cell>
          <cell r="E94">
            <v>0</v>
          </cell>
        </row>
        <row r="95">
          <cell r="A95">
            <v>0</v>
          </cell>
          <cell r="B95">
            <v>0</v>
          </cell>
          <cell r="C95">
            <v>0</v>
          </cell>
          <cell r="D95">
            <v>0</v>
          </cell>
          <cell r="E95">
            <v>0</v>
          </cell>
        </row>
        <row r="96">
          <cell r="A96">
            <v>0</v>
          </cell>
          <cell r="B96">
            <v>0</v>
          </cell>
          <cell r="C96">
            <v>0</v>
          </cell>
          <cell r="D96">
            <v>0</v>
          </cell>
          <cell r="E96">
            <v>0</v>
          </cell>
        </row>
        <row r="97">
          <cell r="A97">
            <v>0</v>
          </cell>
          <cell r="B97">
            <v>0</v>
          </cell>
          <cell r="C97">
            <v>0</v>
          </cell>
          <cell r="D97">
            <v>0</v>
          </cell>
          <cell r="E97">
            <v>0</v>
          </cell>
        </row>
        <row r="98">
          <cell r="A98">
            <v>0</v>
          </cell>
          <cell r="B98">
            <v>0</v>
          </cell>
          <cell r="C98">
            <v>0</v>
          </cell>
          <cell r="D98">
            <v>0</v>
          </cell>
          <cell r="E98">
            <v>0</v>
          </cell>
        </row>
        <row r="99">
          <cell r="A99">
            <v>0</v>
          </cell>
          <cell r="B99">
            <v>0</v>
          </cell>
          <cell r="C99">
            <v>0</v>
          </cell>
          <cell r="D99">
            <v>0</v>
          </cell>
          <cell r="E99">
            <v>0</v>
          </cell>
        </row>
        <row r="100">
          <cell r="A100">
            <v>0</v>
          </cell>
          <cell r="B100">
            <v>0</v>
          </cell>
          <cell r="C100">
            <v>0</v>
          </cell>
          <cell r="D100">
            <v>0</v>
          </cell>
          <cell r="E100">
            <v>0</v>
          </cell>
        </row>
        <row r="101">
          <cell r="A101">
            <v>0</v>
          </cell>
          <cell r="B101">
            <v>0</v>
          </cell>
          <cell r="C101">
            <v>0</v>
          </cell>
          <cell r="D101">
            <v>0</v>
          </cell>
          <cell r="E101">
            <v>0</v>
          </cell>
        </row>
        <row r="102">
          <cell r="A102">
            <v>0</v>
          </cell>
          <cell r="B102">
            <v>0</v>
          </cell>
          <cell r="C102">
            <v>0</v>
          </cell>
          <cell r="D102">
            <v>0</v>
          </cell>
          <cell r="E102">
            <v>0</v>
          </cell>
        </row>
        <row r="103">
          <cell r="A103">
            <v>0</v>
          </cell>
          <cell r="B103">
            <v>0</v>
          </cell>
          <cell r="C103">
            <v>0</v>
          </cell>
          <cell r="D103">
            <v>0</v>
          </cell>
          <cell r="E103">
            <v>0</v>
          </cell>
        </row>
        <row r="104">
          <cell r="A104">
            <v>0</v>
          </cell>
          <cell r="B104">
            <v>0</v>
          </cell>
          <cell r="C104">
            <v>0</v>
          </cell>
          <cell r="D104">
            <v>0</v>
          </cell>
          <cell r="E104">
            <v>0</v>
          </cell>
        </row>
        <row r="105">
          <cell r="A105">
            <v>0</v>
          </cell>
          <cell r="B105">
            <v>0</v>
          </cell>
          <cell r="C105">
            <v>0</v>
          </cell>
          <cell r="D105">
            <v>0</v>
          </cell>
          <cell r="E105">
            <v>0</v>
          </cell>
        </row>
        <row r="106">
          <cell r="A106">
            <v>0</v>
          </cell>
          <cell r="B106">
            <v>0</v>
          </cell>
          <cell r="C106">
            <v>0</v>
          </cell>
          <cell r="D106">
            <v>0</v>
          </cell>
          <cell r="E106">
            <v>0</v>
          </cell>
        </row>
        <row r="107">
          <cell r="A107">
            <v>0</v>
          </cell>
          <cell r="B107">
            <v>0</v>
          </cell>
          <cell r="C107">
            <v>0</v>
          </cell>
          <cell r="D107">
            <v>0</v>
          </cell>
          <cell r="E107">
            <v>0</v>
          </cell>
        </row>
        <row r="108">
          <cell r="A108">
            <v>0</v>
          </cell>
          <cell r="B108">
            <v>0</v>
          </cell>
          <cell r="C108">
            <v>0</v>
          </cell>
          <cell r="D108">
            <v>0</v>
          </cell>
          <cell r="E108">
            <v>0</v>
          </cell>
        </row>
        <row r="109">
          <cell r="A109">
            <v>0</v>
          </cell>
          <cell r="B109">
            <v>0</v>
          </cell>
          <cell r="C109">
            <v>0</v>
          </cell>
          <cell r="D109">
            <v>0</v>
          </cell>
          <cell r="E109">
            <v>0</v>
          </cell>
        </row>
        <row r="110">
          <cell r="A110">
            <v>0</v>
          </cell>
          <cell r="B110">
            <v>0</v>
          </cell>
          <cell r="C110">
            <v>0</v>
          </cell>
          <cell r="D110">
            <v>0</v>
          </cell>
          <cell r="E110">
            <v>0</v>
          </cell>
        </row>
        <row r="111">
          <cell r="A111">
            <v>0</v>
          </cell>
          <cell r="B111">
            <v>0</v>
          </cell>
          <cell r="C111">
            <v>0</v>
          </cell>
          <cell r="D111">
            <v>0</v>
          </cell>
          <cell r="E111">
            <v>0</v>
          </cell>
        </row>
        <row r="112">
          <cell r="A112">
            <v>0</v>
          </cell>
          <cell r="B112">
            <v>0</v>
          </cell>
          <cell r="C112">
            <v>0</v>
          </cell>
          <cell r="D112">
            <v>0</v>
          </cell>
          <cell r="E112">
            <v>0</v>
          </cell>
        </row>
        <row r="113">
          <cell r="A113">
            <v>0</v>
          </cell>
          <cell r="B113">
            <v>0</v>
          </cell>
          <cell r="C113">
            <v>0</v>
          </cell>
          <cell r="D113">
            <v>0</v>
          </cell>
          <cell r="E113">
            <v>0</v>
          </cell>
        </row>
        <row r="114">
          <cell r="A114">
            <v>0</v>
          </cell>
          <cell r="B114">
            <v>0</v>
          </cell>
          <cell r="C114">
            <v>0</v>
          </cell>
          <cell r="D114">
            <v>0</v>
          </cell>
          <cell r="E114">
            <v>0</v>
          </cell>
        </row>
        <row r="115">
          <cell r="A115">
            <v>0</v>
          </cell>
          <cell r="B115">
            <v>0</v>
          </cell>
          <cell r="C115">
            <v>0</v>
          </cell>
          <cell r="D115">
            <v>0</v>
          </cell>
          <cell r="E115">
            <v>0</v>
          </cell>
        </row>
        <row r="116">
          <cell r="A116">
            <v>0</v>
          </cell>
          <cell r="B116">
            <v>0</v>
          </cell>
          <cell r="C116">
            <v>0</v>
          </cell>
          <cell r="D116">
            <v>0</v>
          </cell>
          <cell r="E116">
            <v>0</v>
          </cell>
        </row>
        <row r="117">
          <cell r="A117">
            <v>0</v>
          </cell>
          <cell r="B117">
            <v>0</v>
          </cell>
          <cell r="C117">
            <v>0</v>
          </cell>
          <cell r="D117">
            <v>0</v>
          </cell>
          <cell r="E117">
            <v>0</v>
          </cell>
        </row>
        <row r="118">
          <cell r="A118">
            <v>0</v>
          </cell>
          <cell r="B118">
            <v>0</v>
          </cell>
          <cell r="C118">
            <v>0</v>
          </cell>
          <cell r="D118">
            <v>0</v>
          </cell>
          <cell r="E118">
            <v>0</v>
          </cell>
        </row>
        <row r="119">
          <cell r="A119">
            <v>0</v>
          </cell>
          <cell r="B119">
            <v>0</v>
          </cell>
          <cell r="C119">
            <v>0</v>
          </cell>
          <cell r="D119">
            <v>0</v>
          </cell>
          <cell r="E119">
            <v>0</v>
          </cell>
        </row>
        <row r="120">
          <cell r="A120">
            <v>0</v>
          </cell>
          <cell r="B120">
            <v>0</v>
          </cell>
          <cell r="C120">
            <v>0</v>
          </cell>
          <cell r="D120">
            <v>0</v>
          </cell>
          <cell r="E120">
            <v>0</v>
          </cell>
        </row>
        <row r="121">
          <cell r="A121">
            <v>0</v>
          </cell>
          <cell r="B121">
            <v>0</v>
          </cell>
          <cell r="C121">
            <v>0</v>
          </cell>
          <cell r="D121">
            <v>0</v>
          </cell>
          <cell r="E121">
            <v>0</v>
          </cell>
        </row>
        <row r="122">
          <cell r="A122">
            <v>0</v>
          </cell>
          <cell r="B122">
            <v>0</v>
          </cell>
          <cell r="C122">
            <v>0</v>
          </cell>
          <cell r="D122">
            <v>0</v>
          </cell>
          <cell r="E122">
            <v>0</v>
          </cell>
        </row>
        <row r="123">
          <cell r="A123">
            <v>0</v>
          </cell>
          <cell r="B123">
            <v>0</v>
          </cell>
          <cell r="C123">
            <v>0</v>
          </cell>
          <cell r="D123">
            <v>0</v>
          </cell>
          <cell r="E123">
            <v>0</v>
          </cell>
        </row>
        <row r="124">
          <cell r="A124">
            <v>0</v>
          </cell>
          <cell r="B124">
            <v>0</v>
          </cell>
          <cell r="C124">
            <v>0</v>
          </cell>
          <cell r="D124">
            <v>0</v>
          </cell>
          <cell r="E124">
            <v>0</v>
          </cell>
        </row>
        <row r="125">
          <cell r="A125">
            <v>0</v>
          </cell>
          <cell r="B125">
            <v>0</v>
          </cell>
          <cell r="C125">
            <v>0</v>
          </cell>
          <cell r="D125">
            <v>0</v>
          </cell>
          <cell r="E125">
            <v>0</v>
          </cell>
        </row>
        <row r="126">
          <cell r="A126">
            <v>0</v>
          </cell>
          <cell r="B126">
            <v>0</v>
          </cell>
          <cell r="C126">
            <v>0</v>
          </cell>
          <cell r="D126">
            <v>0</v>
          </cell>
          <cell r="E126">
            <v>0</v>
          </cell>
        </row>
        <row r="127">
          <cell r="A127">
            <v>0</v>
          </cell>
          <cell r="B127">
            <v>0</v>
          </cell>
          <cell r="C127">
            <v>0</v>
          </cell>
          <cell r="D127">
            <v>0</v>
          </cell>
          <cell r="E127">
            <v>0</v>
          </cell>
        </row>
        <row r="128">
          <cell r="A128">
            <v>0</v>
          </cell>
          <cell r="B128">
            <v>0</v>
          </cell>
          <cell r="C128">
            <v>0</v>
          </cell>
          <cell r="D128">
            <v>0</v>
          </cell>
          <cell r="E128">
            <v>0</v>
          </cell>
        </row>
        <row r="129">
          <cell r="A129">
            <v>0</v>
          </cell>
          <cell r="B129">
            <v>0</v>
          </cell>
          <cell r="C129">
            <v>0</v>
          </cell>
          <cell r="D129">
            <v>0</v>
          </cell>
          <cell r="E129">
            <v>0</v>
          </cell>
        </row>
        <row r="130">
          <cell r="A130">
            <v>0</v>
          </cell>
          <cell r="B130">
            <v>0</v>
          </cell>
          <cell r="C130">
            <v>0</v>
          </cell>
          <cell r="D130">
            <v>0</v>
          </cell>
          <cell r="E130">
            <v>0</v>
          </cell>
        </row>
        <row r="131">
          <cell r="A131">
            <v>0</v>
          </cell>
          <cell r="B131">
            <v>0</v>
          </cell>
          <cell r="C131">
            <v>0</v>
          </cell>
          <cell r="D131">
            <v>0</v>
          </cell>
          <cell r="E131">
            <v>0</v>
          </cell>
        </row>
        <row r="132">
          <cell r="A132">
            <v>0</v>
          </cell>
          <cell r="B132">
            <v>0</v>
          </cell>
          <cell r="C132">
            <v>0</v>
          </cell>
          <cell r="D132">
            <v>0</v>
          </cell>
          <cell r="E132">
            <v>0</v>
          </cell>
        </row>
        <row r="133">
          <cell r="A133">
            <v>0</v>
          </cell>
          <cell r="B133">
            <v>0</v>
          </cell>
          <cell r="C133">
            <v>0</v>
          </cell>
          <cell r="D133">
            <v>0</v>
          </cell>
          <cell r="E133">
            <v>0</v>
          </cell>
        </row>
        <row r="134">
          <cell r="A134">
            <v>0</v>
          </cell>
          <cell r="B134">
            <v>0</v>
          </cell>
          <cell r="C134">
            <v>0</v>
          </cell>
          <cell r="D134">
            <v>0</v>
          </cell>
          <cell r="E134">
            <v>0</v>
          </cell>
        </row>
        <row r="135">
          <cell r="A135">
            <v>0</v>
          </cell>
          <cell r="B135">
            <v>0</v>
          </cell>
          <cell r="C135">
            <v>0</v>
          </cell>
          <cell r="D135">
            <v>0</v>
          </cell>
          <cell r="E135">
            <v>0</v>
          </cell>
        </row>
        <row r="136">
          <cell r="A136">
            <v>0</v>
          </cell>
          <cell r="B136">
            <v>0</v>
          </cell>
          <cell r="C136">
            <v>0</v>
          </cell>
          <cell r="D136">
            <v>0</v>
          </cell>
          <cell r="E136">
            <v>0</v>
          </cell>
        </row>
        <row r="137">
          <cell r="A137">
            <v>0</v>
          </cell>
          <cell r="B137">
            <v>0</v>
          </cell>
          <cell r="C137">
            <v>0</v>
          </cell>
          <cell r="D137">
            <v>0</v>
          </cell>
          <cell r="E137">
            <v>0</v>
          </cell>
        </row>
        <row r="138">
          <cell r="A138">
            <v>0</v>
          </cell>
          <cell r="B138">
            <v>0</v>
          </cell>
          <cell r="C138">
            <v>0</v>
          </cell>
          <cell r="D138">
            <v>0</v>
          </cell>
          <cell r="E138">
            <v>0</v>
          </cell>
        </row>
        <row r="139">
          <cell r="A139">
            <v>0</v>
          </cell>
          <cell r="B139">
            <v>0</v>
          </cell>
          <cell r="C139">
            <v>0</v>
          </cell>
          <cell r="D139">
            <v>0</v>
          </cell>
          <cell r="E139">
            <v>0</v>
          </cell>
        </row>
        <row r="140">
          <cell r="A140">
            <v>0</v>
          </cell>
          <cell r="B140">
            <v>0</v>
          </cell>
          <cell r="C140">
            <v>0</v>
          </cell>
          <cell r="D140">
            <v>0</v>
          </cell>
          <cell r="E140">
            <v>0</v>
          </cell>
        </row>
        <row r="141">
          <cell r="A141">
            <v>0</v>
          </cell>
          <cell r="B141">
            <v>0</v>
          </cell>
          <cell r="C141">
            <v>0</v>
          </cell>
          <cell r="D141">
            <v>0</v>
          </cell>
          <cell r="E141">
            <v>0</v>
          </cell>
        </row>
        <row r="142">
          <cell r="A142">
            <v>0</v>
          </cell>
          <cell r="B142">
            <v>0</v>
          </cell>
          <cell r="C142">
            <v>0</v>
          </cell>
          <cell r="D142">
            <v>0</v>
          </cell>
          <cell r="E142">
            <v>0</v>
          </cell>
        </row>
        <row r="143">
          <cell r="A143">
            <v>0</v>
          </cell>
          <cell r="B143">
            <v>0</v>
          </cell>
          <cell r="C143">
            <v>0</v>
          </cell>
          <cell r="D143">
            <v>0</v>
          </cell>
          <cell r="E143">
            <v>0</v>
          </cell>
        </row>
        <row r="144">
          <cell r="A144">
            <v>0</v>
          </cell>
          <cell r="B144">
            <v>0</v>
          </cell>
          <cell r="C144">
            <v>0</v>
          </cell>
          <cell r="D144">
            <v>0</v>
          </cell>
          <cell r="E144">
            <v>0</v>
          </cell>
        </row>
        <row r="145">
          <cell r="A145">
            <v>0</v>
          </cell>
          <cell r="B145">
            <v>0</v>
          </cell>
          <cell r="C145">
            <v>0</v>
          </cell>
          <cell r="D145">
            <v>0</v>
          </cell>
          <cell r="E145">
            <v>0</v>
          </cell>
        </row>
        <row r="146">
          <cell r="A146">
            <v>0</v>
          </cell>
          <cell r="B146">
            <v>0</v>
          </cell>
          <cell r="C146">
            <v>0</v>
          </cell>
          <cell r="D146">
            <v>0</v>
          </cell>
          <cell r="E146">
            <v>0</v>
          </cell>
        </row>
        <row r="147">
          <cell r="A147">
            <v>0</v>
          </cell>
          <cell r="B147">
            <v>0</v>
          </cell>
          <cell r="C147">
            <v>0</v>
          </cell>
          <cell r="D147">
            <v>0</v>
          </cell>
          <cell r="E147">
            <v>0</v>
          </cell>
        </row>
        <row r="148">
          <cell r="A148">
            <v>0</v>
          </cell>
          <cell r="B148">
            <v>0</v>
          </cell>
          <cell r="C148">
            <v>0</v>
          </cell>
          <cell r="D148">
            <v>0</v>
          </cell>
          <cell r="E148">
            <v>0</v>
          </cell>
        </row>
        <row r="149">
          <cell r="A149">
            <v>0</v>
          </cell>
          <cell r="B149">
            <v>0</v>
          </cell>
          <cell r="C149">
            <v>0</v>
          </cell>
          <cell r="D149">
            <v>0</v>
          </cell>
          <cell r="E149">
            <v>0</v>
          </cell>
        </row>
        <row r="150">
          <cell r="A150">
            <v>0</v>
          </cell>
          <cell r="B150">
            <v>0</v>
          </cell>
          <cell r="C150">
            <v>0</v>
          </cell>
          <cell r="D150">
            <v>0</v>
          </cell>
          <cell r="E150">
            <v>0</v>
          </cell>
        </row>
        <row r="151">
          <cell r="A151">
            <v>0</v>
          </cell>
          <cell r="B151">
            <v>0</v>
          </cell>
          <cell r="C151">
            <v>0</v>
          </cell>
          <cell r="D151">
            <v>0</v>
          </cell>
          <cell r="E151">
            <v>0</v>
          </cell>
        </row>
        <row r="152">
          <cell r="A152">
            <v>0</v>
          </cell>
          <cell r="B152">
            <v>0</v>
          </cell>
          <cell r="C152">
            <v>0</v>
          </cell>
          <cell r="D152">
            <v>0</v>
          </cell>
          <cell r="E152">
            <v>0</v>
          </cell>
        </row>
        <row r="153">
          <cell r="A153">
            <v>0</v>
          </cell>
          <cell r="B153">
            <v>0</v>
          </cell>
          <cell r="C153">
            <v>0</v>
          </cell>
          <cell r="D153">
            <v>0</v>
          </cell>
          <cell r="E153">
            <v>0</v>
          </cell>
        </row>
        <row r="154">
          <cell r="A154">
            <v>0</v>
          </cell>
          <cell r="B154">
            <v>0</v>
          </cell>
          <cell r="C154">
            <v>0</v>
          </cell>
          <cell r="D154">
            <v>0</v>
          </cell>
          <cell r="E154">
            <v>0</v>
          </cell>
        </row>
        <row r="155">
          <cell r="A155">
            <v>0</v>
          </cell>
          <cell r="B155">
            <v>0</v>
          </cell>
          <cell r="C155">
            <v>0</v>
          </cell>
          <cell r="D155">
            <v>0</v>
          </cell>
          <cell r="E155">
            <v>0</v>
          </cell>
        </row>
        <row r="156">
          <cell r="A156">
            <v>0</v>
          </cell>
          <cell r="B156">
            <v>0</v>
          </cell>
          <cell r="C156">
            <v>0</v>
          </cell>
          <cell r="D156">
            <v>0</v>
          </cell>
          <cell r="E156">
            <v>0</v>
          </cell>
        </row>
        <row r="157">
          <cell r="A157">
            <v>0</v>
          </cell>
          <cell r="B157">
            <v>0</v>
          </cell>
          <cell r="C157">
            <v>0</v>
          </cell>
          <cell r="D157">
            <v>0</v>
          </cell>
          <cell r="E157">
            <v>0</v>
          </cell>
        </row>
        <row r="158">
          <cell r="A158">
            <v>0</v>
          </cell>
          <cell r="B158">
            <v>0</v>
          </cell>
          <cell r="C158">
            <v>0</v>
          </cell>
          <cell r="D158">
            <v>0</v>
          </cell>
          <cell r="E158">
            <v>0</v>
          </cell>
        </row>
        <row r="159">
          <cell r="A159">
            <v>0</v>
          </cell>
          <cell r="B159">
            <v>0</v>
          </cell>
          <cell r="C159">
            <v>0</v>
          </cell>
          <cell r="D159">
            <v>0</v>
          </cell>
          <cell r="E159">
            <v>0</v>
          </cell>
        </row>
        <row r="160">
          <cell r="A160">
            <v>0</v>
          </cell>
          <cell r="B160">
            <v>0</v>
          </cell>
          <cell r="C160">
            <v>0</v>
          </cell>
          <cell r="D160">
            <v>0</v>
          </cell>
          <cell r="E160">
            <v>0</v>
          </cell>
        </row>
        <row r="161">
          <cell r="A161">
            <v>0</v>
          </cell>
          <cell r="B161">
            <v>0</v>
          </cell>
          <cell r="C161">
            <v>0</v>
          </cell>
          <cell r="D161">
            <v>0</v>
          </cell>
          <cell r="E161">
            <v>0</v>
          </cell>
        </row>
        <row r="162">
          <cell r="A162">
            <v>0</v>
          </cell>
          <cell r="B162">
            <v>0</v>
          </cell>
          <cell r="C162">
            <v>0</v>
          </cell>
          <cell r="D162">
            <v>0</v>
          </cell>
          <cell r="E162">
            <v>0</v>
          </cell>
        </row>
        <row r="163">
          <cell r="A163">
            <v>0</v>
          </cell>
          <cell r="B163">
            <v>0</v>
          </cell>
          <cell r="C163">
            <v>0</v>
          </cell>
          <cell r="D163">
            <v>0</v>
          </cell>
          <cell r="E163">
            <v>0</v>
          </cell>
        </row>
        <row r="164">
          <cell r="A164">
            <v>0</v>
          </cell>
          <cell r="B164">
            <v>0</v>
          </cell>
          <cell r="C164">
            <v>0</v>
          </cell>
          <cell r="D164">
            <v>0</v>
          </cell>
          <cell r="E164">
            <v>0</v>
          </cell>
        </row>
        <row r="165">
          <cell r="A165">
            <v>0</v>
          </cell>
          <cell r="B165">
            <v>0</v>
          </cell>
          <cell r="C165">
            <v>0</v>
          </cell>
          <cell r="D165">
            <v>0</v>
          </cell>
          <cell r="E165">
            <v>0</v>
          </cell>
        </row>
        <row r="166">
          <cell r="A166">
            <v>0</v>
          </cell>
          <cell r="B166">
            <v>0</v>
          </cell>
          <cell r="C166">
            <v>0</v>
          </cell>
          <cell r="D166">
            <v>0</v>
          </cell>
          <cell r="E166">
            <v>0</v>
          </cell>
        </row>
        <row r="167">
          <cell r="A167">
            <v>0</v>
          </cell>
          <cell r="B167">
            <v>0</v>
          </cell>
          <cell r="C167">
            <v>0</v>
          </cell>
          <cell r="D167">
            <v>0</v>
          </cell>
          <cell r="E167">
            <v>0</v>
          </cell>
        </row>
        <row r="168">
          <cell r="A168">
            <v>0</v>
          </cell>
          <cell r="B168">
            <v>0</v>
          </cell>
          <cell r="C168">
            <v>0</v>
          </cell>
          <cell r="D168">
            <v>0</v>
          </cell>
          <cell r="E168">
            <v>0</v>
          </cell>
        </row>
        <row r="169">
          <cell r="A169">
            <v>0</v>
          </cell>
          <cell r="B169">
            <v>0</v>
          </cell>
          <cell r="C169">
            <v>0</v>
          </cell>
          <cell r="D169">
            <v>0</v>
          </cell>
          <cell r="E169">
            <v>0</v>
          </cell>
        </row>
        <row r="170">
          <cell r="A170">
            <v>0</v>
          </cell>
          <cell r="B170">
            <v>0</v>
          </cell>
          <cell r="C170">
            <v>0</v>
          </cell>
          <cell r="D170">
            <v>0</v>
          </cell>
          <cell r="E170">
            <v>0</v>
          </cell>
        </row>
        <row r="171">
          <cell r="A171">
            <v>0</v>
          </cell>
          <cell r="B171">
            <v>0</v>
          </cell>
          <cell r="C171">
            <v>0</v>
          </cell>
          <cell r="D171">
            <v>0</v>
          </cell>
          <cell r="E171">
            <v>0</v>
          </cell>
        </row>
        <row r="172">
          <cell r="A172">
            <v>0</v>
          </cell>
          <cell r="B172">
            <v>0</v>
          </cell>
          <cell r="C172">
            <v>0</v>
          </cell>
          <cell r="D172">
            <v>0</v>
          </cell>
          <cell r="E172">
            <v>0</v>
          </cell>
        </row>
        <row r="173">
          <cell r="A173">
            <v>0</v>
          </cell>
          <cell r="B173">
            <v>0</v>
          </cell>
          <cell r="C173">
            <v>0</v>
          </cell>
          <cell r="D173">
            <v>0</v>
          </cell>
          <cell r="E173">
            <v>0</v>
          </cell>
        </row>
        <row r="174">
          <cell r="A174">
            <v>0</v>
          </cell>
          <cell r="B174">
            <v>0</v>
          </cell>
          <cell r="C174">
            <v>0</v>
          </cell>
          <cell r="D174">
            <v>0</v>
          </cell>
          <cell r="E174">
            <v>0</v>
          </cell>
        </row>
        <row r="175">
          <cell r="A175">
            <v>0</v>
          </cell>
          <cell r="B175">
            <v>0</v>
          </cell>
          <cell r="C175">
            <v>0</v>
          </cell>
          <cell r="D175">
            <v>0</v>
          </cell>
          <cell r="E175">
            <v>0</v>
          </cell>
        </row>
        <row r="176">
          <cell r="A176">
            <v>0</v>
          </cell>
          <cell r="B176">
            <v>0</v>
          </cell>
          <cell r="C176">
            <v>0</v>
          </cell>
          <cell r="D176">
            <v>0</v>
          </cell>
          <cell r="E176">
            <v>0</v>
          </cell>
        </row>
        <row r="177">
          <cell r="A177">
            <v>0</v>
          </cell>
          <cell r="B177">
            <v>0</v>
          </cell>
          <cell r="C177">
            <v>0</v>
          </cell>
          <cell r="D177">
            <v>0</v>
          </cell>
          <cell r="E177">
            <v>0</v>
          </cell>
        </row>
        <row r="178">
          <cell r="A178">
            <v>0</v>
          </cell>
          <cell r="B178">
            <v>0</v>
          </cell>
          <cell r="C178">
            <v>0</v>
          </cell>
          <cell r="D178">
            <v>0</v>
          </cell>
          <cell r="E178">
            <v>0</v>
          </cell>
        </row>
        <row r="179">
          <cell r="A179">
            <v>0</v>
          </cell>
          <cell r="B179">
            <v>0</v>
          </cell>
          <cell r="C179">
            <v>0</v>
          </cell>
          <cell r="D179">
            <v>0</v>
          </cell>
          <cell r="E179">
            <v>0</v>
          </cell>
        </row>
        <row r="180">
          <cell r="A180">
            <v>0</v>
          </cell>
          <cell r="B180">
            <v>0</v>
          </cell>
          <cell r="C180">
            <v>0</v>
          </cell>
          <cell r="D180">
            <v>0</v>
          </cell>
          <cell r="E180" t="str">
            <v/>
          </cell>
        </row>
        <row r="181">
          <cell r="A181">
            <v>0</v>
          </cell>
          <cell r="B181">
            <v>0</v>
          </cell>
          <cell r="C181">
            <v>0</v>
          </cell>
          <cell r="D181">
            <v>0</v>
          </cell>
          <cell r="E181" t="str">
            <v/>
          </cell>
        </row>
        <row r="182">
          <cell r="A182">
            <v>0</v>
          </cell>
          <cell r="B182">
            <v>0</v>
          </cell>
          <cell r="C182">
            <v>0</v>
          </cell>
          <cell r="D182">
            <v>0</v>
          </cell>
          <cell r="E182" t="str">
            <v/>
          </cell>
        </row>
        <row r="183">
          <cell r="A183">
            <v>0</v>
          </cell>
          <cell r="B183">
            <v>0</v>
          </cell>
          <cell r="C183">
            <v>0</v>
          </cell>
          <cell r="D183">
            <v>0</v>
          </cell>
          <cell r="E183" t="str">
            <v/>
          </cell>
        </row>
        <row r="184">
          <cell r="A184">
            <v>0</v>
          </cell>
          <cell r="B184">
            <v>0</v>
          </cell>
          <cell r="C184">
            <v>0</v>
          </cell>
          <cell r="D184">
            <v>0</v>
          </cell>
          <cell r="E184" t="str">
            <v/>
          </cell>
        </row>
        <row r="185">
          <cell r="A185">
            <v>0</v>
          </cell>
          <cell r="B185">
            <v>0</v>
          </cell>
          <cell r="C185">
            <v>0</v>
          </cell>
          <cell r="D185">
            <v>0</v>
          </cell>
          <cell r="E185" t="str">
            <v/>
          </cell>
        </row>
        <row r="186">
          <cell r="A186">
            <v>0</v>
          </cell>
          <cell r="B186">
            <v>0</v>
          </cell>
          <cell r="C186">
            <v>0</v>
          </cell>
          <cell r="D186">
            <v>0</v>
          </cell>
          <cell r="E186" t="str">
            <v/>
          </cell>
        </row>
        <row r="187">
          <cell r="A187">
            <v>0</v>
          </cell>
          <cell r="B187">
            <v>0</v>
          </cell>
          <cell r="C187">
            <v>0</v>
          </cell>
          <cell r="D187">
            <v>0</v>
          </cell>
          <cell r="E187" t="str">
            <v/>
          </cell>
        </row>
        <row r="188">
          <cell r="A188">
            <v>0</v>
          </cell>
          <cell r="B188">
            <v>0</v>
          </cell>
          <cell r="C188">
            <v>0</v>
          </cell>
          <cell r="D188">
            <v>0</v>
          </cell>
          <cell r="E188" t="str">
            <v/>
          </cell>
        </row>
        <row r="189">
          <cell r="A189">
            <v>0</v>
          </cell>
          <cell r="B189">
            <v>0</v>
          </cell>
          <cell r="C189">
            <v>0</v>
          </cell>
          <cell r="D189">
            <v>0</v>
          </cell>
          <cell r="E189" t="str">
            <v/>
          </cell>
        </row>
        <row r="190">
          <cell r="A190">
            <v>0</v>
          </cell>
          <cell r="B190">
            <v>0</v>
          </cell>
          <cell r="C190">
            <v>0</v>
          </cell>
          <cell r="D190">
            <v>0</v>
          </cell>
          <cell r="E190" t="str">
            <v/>
          </cell>
        </row>
        <row r="191">
          <cell r="A191">
            <v>0</v>
          </cell>
          <cell r="B191">
            <v>0</v>
          </cell>
          <cell r="C191">
            <v>0</v>
          </cell>
          <cell r="D191">
            <v>0</v>
          </cell>
          <cell r="E191" t="str">
            <v/>
          </cell>
        </row>
        <row r="192">
          <cell r="A192">
            <v>0</v>
          </cell>
          <cell r="B192">
            <v>0</v>
          </cell>
          <cell r="C192">
            <v>0</v>
          </cell>
          <cell r="D192">
            <v>0</v>
          </cell>
          <cell r="E192" t="str">
            <v/>
          </cell>
        </row>
        <row r="193">
          <cell r="A193">
            <v>0</v>
          </cell>
          <cell r="B193">
            <v>0</v>
          </cell>
          <cell r="C193">
            <v>0</v>
          </cell>
          <cell r="D193">
            <v>0</v>
          </cell>
          <cell r="E193" t="str">
            <v/>
          </cell>
        </row>
        <row r="194">
          <cell r="A194">
            <v>0</v>
          </cell>
          <cell r="B194">
            <v>0</v>
          </cell>
          <cell r="C194">
            <v>0</v>
          </cell>
          <cell r="D194">
            <v>0</v>
          </cell>
          <cell r="E194" t="str">
            <v/>
          </cell>
        </row>
        <row r="195">
          <cell r="A195">
            <v>0</v>
          </cell>
          <cell r="B195">
            <v>0</v>
          </cell>
          <cell r="C195">
            <v>0</v>
          </cell>
          <cell r="D195">
            <v>0</v>
          </cell>
          <cell r="E195" t="str">
            <v/>
          </cell>
        </row>
        <row r="196">
          <cell r="A196">
            <v>0</v>
          </cell>
          <cell r="B196">
            <v>0</v>
          </cell>
          <cell r="C196">
            <v>0</v>
          </cell>
          <cell r="D196">
            <v>0</v>
          </cell>
          <cell r="E196" t="str">
            <v/>
          </cell>
        </row>
        <row r="197">
          <cell r="A197">
            <v>0</v>
          </cell>
          <cell r="B197">
            <v>0</v>
          </cell>
          <cell r="C197">
            <v>0</v>
          </cell>
          <cell r="D197">
            <v>0</v>
          </cell>
          <cell r="E197" t="str">
            <v/>
          </cell>
        </row>
        <row r="198">
          <cell r="A198">
            <v>0</v>
          </cell>
          <cell r="B198">
            <v>0</v>
          </cell>
          <cell r="C198">
            <v>0</v>
          </cell>
          <cell r="D198">
            <v>0</v>
          </cell>
          <cell r="E198" t="str">
            <v/>
          </cell>
        </row>
        <row r="199">
          <cell r="A199">
            <v>0</v>
          </cell>
          <cell r="B199">
            <v>0</v>
          </cell>
          <cell r="C199">
            <v>0</v>
          </cell>
          <cell r="D199">
            <v>0</v>
          </cell>
          <cell r="E199" t="str">
            <v/>
          </cell>
        </row>
        <row r="200">
          <cell r="A200">
            <v>0</v>
          </cell>
          <cell r="B200">
            <v>0</v>
          </cell>
          <cell r="C200">
            <v>0</v>
          </cell>
          <cell r="D200">
            <v>0</v>
          </cell>
          <cell r="E200" t="str">
            <v/>
          </cell>
        </row>
        <row r="201">
          <cell r="A201">
            <v>0</v>
          </cell>
          <cell r="B201">
            <v>0</v>
          </cell>
          <cell r="C201">
            <v>0</v>
          </cell>
          <cell r="D201">
            <v>0</v>
          </cell>
          <cell r="E201" t="str">
            <v/>
          </cell>
        </row>
        <row r="202">
          <cell r="A202">
            <v>0</v>
          </cell>
          <cell r="B202">
            <v>0</v>
          </cell>
          <cell r="C202">
            <v>0</v>
          </cell>
          <cell r="D202">
            <v>0</v>
          </cell>
          <cell r="E202" t="str">
            <v/>
          </cell>
        </row>
        <row r="203">
          <cell r="A203">
            <v>0</v>
          </cell>
          <cell r="B203">
            <v>0</v>
          </cell>
          <cell r="C203">
            <v>0</v>
          </cell>
          <cell r="D203">
            <v>0</v>
          </cell>
          <cell r="E203" t="str">
            <v/>
          </cell>
        </row>
        <row r="204">
          <cell r="A204">
            <v>0</v>
          </cell>
          <cell r="B204">
            <v>0</v>
          </cell>
          <cell r="C204">
            <v>0</v>
          </cell>
          <cell r="D204">
            <v>0</v>
          </cell>
          <cell r="E204" t="str">
            <v/>
          </cell>
        </row>
        <row r="205">
          <cell r="A205">
            <v>0</v>
          </cell>
          <cell r="B205">
            <v>0</v>
          </cell>
          <cell r="C205">
            <v>0</v>
          </cell>
          <cell r="D205">
            <v>0</v>
          </cell>
          <cell r="E205" t="str">
            <v/>
          </cell>
        </row>
        <row r="206">
          <cell r="A206">
            <v>0</v>
          </cell>
          <cell r="B206">
            <v>0</v>
          </cell>
          <cell r="C206">
            <v>0</v>
          </cell>
          <cell r="D206">
            <v>0</v>
          </cell>
          <cell r="E206" t="str">
            <v/>
          </cell>
        </row>
        <row r="207">
          <cell r="A207">
            <v>0</v>
          </cell>
          <cell r="B207">
            <v>0</v>
          </cell>
          <cell r="C207">
            <v>0</v>
          </cell>
          <cell r="D207">
            <v>0</v>
          </cell>
          <cell r="E207" t="str">
            <v/>
          </cell>
        </row>
        <row r="208">
          <cell r="A208">
            <v>0</v>
          </cell>
          <cell r="B208">
            <v>0</v>
          </cell>
          <cell r="C208">
            <v>0</v>
          </cell>
          <cell r="D208">
            <v>0</v>
          </cell>
          <cell r="E208" t="str">
            <v/>
          </cell>
        </row>
        <row r="209">
          <cell r="A209">
            <v>0</v>
          </cell>
          <cell r="B209">
            <v>0</v>
          </cell>
          <cell r="C209">
            <v>0</v>
          </cell>
          <cell r="D209">
            <v>0</v>
          </cell>
          <cell r="E209" t="str">
            <v/>
          </cell>
        </row>
        <row r="210">
          <cell r="A210">
            <v>0</v>
          </cell>
          <cell r="B210">
            <v>0</v>
          </cell>
          <cell r="C210">
            <v>0</v>
          </cell>
          <cell r="D210">
            <v>0</v>
          </cell>
          <cell r="E210" t="str">
            <v/>
          </cell>
        </row>
        <row r="211">
          <cell r="A211">
            <v>0</v>
          </cell>
          <cell r="B211">
            <v>0</v>
          </cell>
          <cell r="C211">
            <v>0</v>
          </cell>
          <cell r="D211">
            <v>0</v>
          </cell>
          <cell r="E211" t="str">
            <v/>
          </cell>
        </row>
        <row r="212">
          <cell r="A212">
            <v>0</v>
          </cell>
          <cell r="B212">
            <v>0</v>
          </cell>
          <cell r="C212">
            <v>0</v>
          </cell>
          <cell r="D212">
            <v>0</v>
          </cell>
          <cell r="E212" t="str">
            <v/>
          </cell>
        </row>
        <row r="213">
          <cell r="A213">
            <v>0</v>
          </cell>
          <cell r="B213">
            <v>0</v>
          </cell>
          <cell r="C213">
            <v>0</v>
          </cell>
          <cell r="D213">
            <v>0</v>
          </cell>
          <cell r="E213" t="str">
            <v/>
          </cell>
        </row>
        <row r="214">
          <cell r="A214">
            <v>0</v>
          </cell>
          <cell r="B214">
            <v>0</v>
          </cell>
          <cell r="C214">
            <v>0</v>
          </cell>
          <cell r="D214">
            <v>0</v>
          </cell>
          <cell r="E214" t="str">
            <v/>
          </cell>
        </row>
        <row r="215">
          <cell r="A215">
            <v>0</v>
          </cell>
          <cell r="B215">
            <v>0</v>
          </cell>
          <cell r="C215">
            <v>0</v>
          </cell>
          <cell r="D215">
            <v>0</v>
          </cell>
          <cell r="E215" t="str">
            <v/>
          </cell>
        </row>
        <row r="216">
          <cell r="A216">
            <v>0</v>
          </cell>
          <cell r="B216">
            <v>0</v>
          </cell>
          <cell r="C216">
            <v>0</v>
          </cell>
          <cell r="D216">
            <v>0</v>
          </cell>
          <cell r="E216" t="str">
            <v/>
          </cell>
        </row>
        <row r="217">
          <cell r="A217">
            <v>0</v>
          </cell>
          <cell r="B217">
            <v>0</v>
          </cell>
          <cell r="C217">
            <v>0</v>
          </cell>
          <cell r="D217">
            <v>0</v>
          </cell>
          <cell r="E217" t="str">
            <v/>
          </cell>
        </row>
        <row r="218">
          <cell r="A218">
            <v>0</v>
          </cell>
          <cell r="B218">
            <v>0</v>
          </cell>
          <cell r="C218">
            <v>0</v>
          </cell>
          <cell r="D218">
            <v>0</v>
          </cell>
          <cell r="E218" t="str">
            <v/>
          </cell>
        </row>
        <row r="219">
          <cell r="A219">
            <v>0</v>
          </cell>
          <cell r="B219">
            <v>0</v>
          </cell>
          <cell r="C219">
            <v>0</v>
          </cell>
          <cell r="D219">
            <v>0</v>
          </cell>
          <cell r="E219" t="str">
            <v/>
          </cell>
        </row>
        <row r="220">
          <cell r="A220">
            <v>0</v>
          </cell>
          <cell r="B220">
            <v>0</v>
          </cell>
          <cell r="C220">
            <v>0</v>
          </cell>
          <cell r="D220">
            <v>0</v>
          </cell>
          <cell r="E220" t="str">
            <v/>
          </cell>
        </row>
        <row r="221">
          <cell r="A221">
            <v>0</v>
          </cell>
          <cell r="B221">
            <v>0</v>
          </cell>
          <cell r="C221">
            <v>0</v>
          </cell>
          <cell r="D221">
            <v>0</v>
          </cell>
          <cell r="E221" t="str">
            <v/>
          </cell>
        </row>
        <row r="222">
          <cell r="A222">
            <v>0</v>
          </cell>
          <cell r="B222">
            <v>0</v>
          </cell>
          <cell r="C222">
            <v>0</v>
          </cell>
          <cell r="D222">
            <v>0</v>
          </cell>
          <cell r="E222" t="str">
            <v/>
          </cell>
        </row>
        <row r="223">
          <cell r="A223">
            <v>0</v>
          </cell>
          <cell r="B223">
            <v>0</v>
          </cell>
          <cell r="C223">
            <v>0</v>
          </cell>
          <cell r="D223">
            <v>0</v>
          </cell>
          <cell r="E223" t="str">
            <v/>
          </cell>
        </row>
        <row r="224">
          <cell r="A224">
            <v>0</v>
          </cell>
          <cell r="B224">
            <v>0</v>
          </cell>
          <cell r="C224">
            <v>0</v>
          </cell>
          <cell r="D224">
            <v>0</v>
          </cell>
          <cell r="E224" t="str">
            <v/>
          </cell>
        </row>
        <row r="225">
          <cell r="A225">
            <v>0</v>
          </cell>
          <cell r="B225">
            <v>0</v>
          </cell>
          <cell r="C225">
            <v>0</v>
          </cell>
          <cell r="D225">
            <v>0</v>
          </cell>
          <cell r="E225" t="str">
            <v/>
          </cell>
        </row>
        <row r="226">
          <cell r="A226">
            <v>0</v>
          </cell>
          <cell r="B226">
            <v>0</v>
          </cell>
          <cell r="C226">
            <v>0</v>
          </cell>
          <cell r="D226">
            <v>0</v>
          </cell>
          <cell r="E226" t="str">
            <v/>
          </cell>
        </row>
        <row r="227">
          <cell r="A227">
            <v>0</v>
          </cell>
          <cell r="B227">
            <v>0</v>
          </cell>
          <cell r="C227">
            <v>0</v>
          </cell>
          <cell r="D227">
            <v>0</v>
          </cell>
          <cell r="E227" t="str">
            <v/>
          </cell>
        </row>
        <row r="228">
          <cell r="A228">
            <v>0</v>
          </cell>
          <cell r="B228">
            <v>0</v>
          </cell>
          <cell r="C228">
            <v>0</v>
          </cell>
          <cell r="D228">
            <v>0</v>
          </cell>
          <cell r="E228" t="str">
            <v/>
          </cell>
        </row>
        <row r="229">
          <cell r="A229">
            <v>0</v>
          </cell>
          <cell r="B229">
            <v>0</v>
          </cell>
          <cell r="C229">
            <v>0</v>
          </cell>
          <cell r="D229">
            <v>0</v>
          </cell>
          <cell r="E229" t="str">
            <v/>
          </cell>
        </row>
        <row r="230">
          <cell r="A230">
            <v>0</v>
          </cell>
          <cell r="B230">
            <v>0</v>
          </cell>
          <cell r="C230">
            <v>0</v>
          </cell>
          <cell r="D230">
            <v>0</v>
          </cell>
          <cell r="E230" t="str">
            <v/>
          </cell>
        </row>
        <row r="231">
          <cell r="A231">
            <v>0</v>
          </cell>
          <cell r="B231">
            <v>0</v>
          </cell>
          <cell r="C231">
            <v>0</v>
          </cell>
          <cell r="D231">
            <v>0</v>
          </cell>
          <cell r="E231" t="str">
            <v/>
          </cell>
        </row>
        <row r="232">
          <cell r="A232">
            <v>0</v>
          </cell>
          <cell r="B232">
            <v>0</v>
          </cell>
          <cell r="C232">
            <v>0</v>
          </cell>
          <cell r="D232">
            <v>0</v>
          </cell>
          <cell r="E232" t="str">
            <v/>
          </cell>
        </row>
        <row r="233">
          <cell r="A233">
            <v>0</v>
          </cell>
          <cell r="B233">
            <v>0</v>
          </cell>
          <cell r="C233">
            <v>0</v>
          </cell>
          <cell r="D233">
            <v>0</v>
          </cell>
          <cell r="E233" t="str">
            <v/>
          </cell>
        </row>
        <row r="234">
          <cell r="A234">
            <v>0</v>
          </cell>
          <cell r="B234">
            <v>0</v>
          </cell>
          <cell r="C234">
            <v>0</v>
          </cell>
          <cell r="D234">
            <v>0</v>
          </cell>
          <cell r="E234" t="str">
            <v/>
          </cell>
        </row>
        <row r="235">
          <cell r="A235">
            <v>0</v>
          </cell>
          <cell r="B235">
            <v>0</v>
          </cell>
          <cell r="C235">
            <v>0</v>
          </cell>
          <cell r="D235">
            <v>0</v>
          </cell>
          <cell r="E235" t="str">
            <v/>
          </cell>
        </row>
        <row r="236">
          <cell r="A236">
            <v>0</v>
          </cell>
          <cell r="B236">
            <v>0</v>
          </cell>
          <cell r="C236">
            <v>0</v>
          </cell>
          <cell r="D236">
            <v>0</v>
          </cell>
          <cell r="E236" t="str">
            <v/>
          </cell>
        </row>
        <row r="237">
          <cell r="A237">
            <v>0</v>
          </cell>
          <cell r="B237">
            <v>0</v>
          </cell>
          <cell r="C237">
            <v>0</v>
          </cell>
          <cell r="D237">
            <v>0</v>
          </cell>
          <cell r="E237" t="str">
            <v/>
          </cell>
        </row>
        <row r="238">
          <cell r="A238">
            <v>0</v>
          </cell>
          <cell r="B238">
            <v>0</v>
          </cell>
          <cell r="C238">
            <v>0</v>
          </cell>
          <cell r="D238">
            <v>0</v>
          </cell>
          <cell r="E238" t="str">
            <v/>
          </cell>
        </row>
        <row r="239">
          <cell r="A239">
            <v>0</v>
          </cell>
          <cell r="B239">
            <v>0</v>
          </cell>
          <cell r="C239">
            <v>0</v>
          </cell>
          <cell r="D239">
            <v>0</v>
          </cell>
          <cell r="E239" t="str">
            <v/>
          </cell>
        </row>
        <row r="240">
          <cell r="E240" t="str">
            <v/>
          </cell>
        </row>
      </sheetData>
      <sheetData sheetId="13">
        <row r="1">
          <cell r="B1" t="str">
            <v>I</v>
          </cell>
          <cell r="C1" t="str">
            <v>OBRAS DE ARQUITECTURA</v>
          </cell>
          <cell r="D1">
            <v>0</v>
          </cell>
        </row>
        <row r="2">
          <cell r="B2">
            <v>0</v>
          </cell>
          <cell r="C2">
            <v>0</v>
          </cell>
          <cell r="D2">
            <v>0</v>
          </cell>
        </row>
        <row r="3">
          <cell r="B3" t="str">
            <v>I-0001</v>
          </cell>
          <cell r="C3" t="str">
            <v>TRABAJOS PRELIMINARES</v>
          </cell>
          <cell r="D3">
            <v>0</v>
          </cell>
        </row>
        <row r="4">
          <cell r="B4" t="str">
            <v>I-0001.0001</v>
          </cell>
          <cell r="C4" t="str">
            <v>Movilización de obra</v>
          </cell>
          <cell r="D4" t="str">
            <v>gl</v>
          </cell>
        </row>
        <row r="5">
          <cell r="B5" t="str">
            <v>I-0001.0002</v>
          </cell>
          <cell r="C5" t="str">
            <v>Obrador</v>
          </cell>
          <cell r="D5" t="str">
            <v>gl</v>
          </cell>
        </row>
        <row r="6">
          <cell r="B6" t="str">
            <v>I-0001.0003</v>
          </cell>
          <cell r="C6" t="str">
            <v>Cartel de obra</v>
          </cell>
          <cell r="D6" t="str">
            <v>gl</v>
          </cell>
        </row>
        <row r="7">
          <cell r="B7" t="str">
            <v>I-0001.0004</v>
          </cell>
          <cell r="C7" t="str">
            <v>Limpieza de terreno</v>
          </cell>
          <cell r="D7" t="str">
            <v>m2</v>
          </cell>
        </row>
        <row r="8">
          <cell r="B8" t="str">
            <v>I-0001.0005</v>
          </cell>
          <cell r="C8" t="str">
            <v>Erradicación de árboles</v>
          </cell>
          <cell r="D8" t="str">
            <v>gl</v>
          </cell>
        </row>
        <row r="9">
          <cell r="B9" t="str">
            <v>I-0001.0006</v>
          </cell>
          <cell r="C9" t="str">
            <v>Demoliciones incluido retiro de material</v>
          </cell>
          <cell r="D9" t="str">
            <v>gl</v>
          </cell>
        </row>
        <row r="10">
          <cell r="B10" t="str">
            <v>I-0001.0007</v>
          </cell>
          <cell r="C10" t="str">
            <v>Replanteo</v>
          </cell>
          <cell r="D10" t="str">
            <v>gl</v>
          </cell>
        </row>
        <row r="11">
          <cell r="B11">
            <v>0</v>
          </cell>
          <cell r="C11">
            <v>0</v>
          </cell>
          <cell r="D11">
            <v>0</v>
          </cell>
        </row>
        <row r="12">
          <cell r="B12">
            <v>0</v>
          </cell>
          <cell r="C12">
            <v>0</v>
          </cell>
          <cell r="D12">
            <v>0</v>
          </cell>
        </row>
        <row r="13">
          <cell r="B13" t="str">
            <v>I-0002</v>
          </cell>
          <cell r="C13" t="str">
            <v>MOVIMIENTOS DE SUELOS</v>
          </cell>
          <cell r="D13">
            <v>0</v>
          </cell>
        </row>
        <row r="14">
          <cell r="B14" t="str">
            <v>I-0002.0001</v>
          </cell>
          <cell r="C14" t="str">
            <v>Relleno y compactación</v>
          </cell>
          <cell r="D14" t="str">
            <v>m3</v>
          </cell>
        </row>
        <row r="15">
          <cell r="B15" t="str">
            <v>I-0002.0002</v>
          </cell>
          <cell r="C15" t="str">
            <v>Excavación para subsuelo</v>
          </cell>
          <cell r="D15" t="str">
            <v>m3</v>
          </cell>
        </row>
        <row r="16">
          <cell r="B16" t="str">
            <v>I-0002.0003</v>
          </cell>
          <cell r="C16" t="str">
            <v>Excavación para fundaciones</v>
          </cell>
          <cell r="D16" t="str">
            <v>m3</v>
          </cell>
        </row>
        <row r="17">
          <cell r="B17">
            <v>0</v>
          </cell>
          <cell r="C17">
            <v>0</v>
          </cell>
          <cell r="D17">
            <v>0</v>
          </cell>
        </row>
        <row r="18">
          <cell r="B18">
            <v>0</v>
          </cell>
          <cell r="C18">
            <v>0</v>
          </cell>
          <cell r="D18">
            <v>0</v>
          </cell>
        </row>
        <row r="19">
          <cell r="B19" t="str">
            <v>I-0003</v>
          </cell>
          <cell r="C19" t="str">
            <v>HORMIGONES SIMPLES</v>
          </cell>
          <cell r="D19">
            <v>0</v>
          </cell>
        </row>
        <row r="20">
          <cell r="B20" t="str">
            <v>I-0003.0001</v>
          </cell>
          <cell r="C20" t="str">
            <v>Hormigón de limpieza</v>
          </cell>
          <cell r="D20" t="str">
            <v>m2</v>
          </cell>
        </row>
        <row r="21">
          <cell r="B21" t="str">
            <v>I-0003.0002</v>
          </cell>
          <cell r="C21" t="str">
            <v>Hormigón para cimientos</v>
          </cell>
          <cell r="D21" t="str">
            <v>m3</v>
          </cell>
        </row>
        <row r="22">
          <cell r="B22" t="str">
            <v>I-0003.0003</v>
          </cell>
          <cell r="C22" t="str">
            <v>Contrapiso</v>
          </cell>
          <cell r="D22" t="str">
            <v>m2</v>
          </cell>
        </row>
        <row r="23">
          <cell r="B23" t="str">
            <v>I-0003.0004</v>
          </cell>
          <cell r="C23" t="str">
            <v>Contrapiso armado</v>
          </cell>
          <cell r="D23" t="str">
            <v>m2</v>
          </cell>
        </row>
        <row r="24">
          <cell r="B24">
            <v>0</v>
          </cell>
          <cell r="C24">
            <v>0</v>
          </cell>
          <cell r="D24">
            <v>0</v>
          </cell>
        </row>
        <row r="25">
          <cell r="B25">
            <v>0</v>
          </cell>
          <cell r="C25">
            <v>0</v>
          </cell>
          <cell r="D25">
            <v>0</v>
          </cell>
        </row>
        <row r="26">
          <cell r="B26" t="str">
            <v>I-0004</v>
          </cell>
          <cell r="C26" t="str">
            <v>HORMIGON ARMADO</v>
          </cell>
          <cell r="D26">
            <v>0</v>
          </cell>
        </row>
        <row r="27">
          <cell r="B27" t="str">
            <v>I-0004.0001</v>
          </cell>
          <cell r="C27" t="str">
            <v>Bases</v>
          </cell>
          <cell r="D27" t="str">
            <v>m3</v>
          </cell>
        </row>
        <row r="28">
          <cell r="B28" t="str">
            <v>I-0004.0002</v>
          </cell>
          <cell r="C28" t="str">
            <v>Vigas de arriostramiento</v>
          </cell>
          <cell r="D28" t="str">
            <v>m3</v>
          </cell>
        </row>
        <row r="29">
          <cell r="B29" t="str">
            <v>I-0004.0003</v>
          </cell>
          <cell r="C29" t="str">
            <v>Vigas de fundación</v>
          </cell>
          <cell r="D29" t="str">
            <v>m3</v>
          </cell>
        </row>
        <row r="30">
          <cell r="B30" t="str">
            <v>I-0004.0004</v>
          </cell>
          <cell r="C30" t="str">
            <v>Vigas de encadenado</v>
          </cell>
          <cell r="D30" t="str">
            <v>m3</v>
          </cell>
        </row>
        <row r="31">
          <cell r="B31" t="str">
            <v>I-0004.0005</v>
          </cell>
          <cell r="C31" t="str">
            <v>Zapatas corridas</v>
          </cell>
          <cell r="D31">
            <v>0</v>
          </cell>
        </row>
        <row r="32">
          <cell r="B32" t="str">
            <v>I-0004.0006</v>
          </cell>
          <cell r="C32" t="str">
            <v>Columnas de encadenado</v>
          </cell>
          <cell r="D32" t="str">
            <v>m3</v>
          </cell>
        </row>
        <row r="33">
          <cell r="B33" t="str">
            <v>I-0004.0007</v>
          </cell>
          <cell r="C33" t="str">
            <v>Vigas de carga</v>
          </cell>
          <cell r="D33" t="str">
            <v>m3</v>
          </cell>
        </row>
        <row r="34">
          <cell r="B34" t="str">
            <v>I-0004.0008</v>
          </cell>
          <cell r="C34" t="str">
            <v>Columnas de carga</v>
          </cell>
          <cell r="D34" t="str">
            <v>m3</v>
          </cell>
        </row>
        <row r="35">
          <cell r="B35" t="str">
            <v>I-0004.0009</v>
          </cell>
          <cell r="C35" t="str">
            <v>Tabiques de hormigón armado</v>
          </cell>
          <cell r="D35" t="str">
            <v>m3</v>
          </cell>
        </row>
        <row r="36">
          <cell r="B36" t="str">
            <v>I-0004.0010</v>
          </cell>
          <cell r="C36" t="str">
            <v>Losas de hormigón armado</v>
          </cell>
          <cell r="D36" t="str">
            <v>m3</v>
          </cell>
        </row>
        <row r="37">
          <cell r="B37" t="str">
            <v>I-0004.0011</v>
          </cell>
          <cell r="C37" t="str">
            <v>Losas cerámicas</v>
          </cell>
          <cell r="D37" t="str">
            <v>m2</v>
          </cell>
        </row>
        <row r="38">
          <cell r="B38" t="str">
            <v>I-0004.0012</v>
          </cell>
          <cell r="C38" t="str">
            <v>Escaleras</v>
          </cell>
          <cell r="D38" t="str">
            <v>m3</v>
          </cell>
        </row>
        <row r="39">
          <cell r="B39">
            <v>0</v>
          </cell>
          <cell r="C39">
            <v>0</v>
          </cell>
          <cell r="D39">
            <v>0</v>
          </cell>
        </row>
        <row r="40">
          <cell r="B40">
            <v>0</v>
          </cell>
          <cell r="C40">
            <v>0</v>
          </cell>
          <cell r="D40">
            <v>0</v>
          </cell>
        </row>
        <row r="41">
          <cell r="B41" t="str">
            <v>I-0005</v>
          </cell>
          <cell r="C41" t="str">
            <v>CONTRAPISOS Y CARPETAS</v>
          </cell>
          <cell r="D41">
            <v>0</v>
          </cell>
        </row>
        <row r="42">
          <cell r="B42" t="str">
            <v>I-0005.0001</v>
          </cell>
          <cell r="C42" t="str">
            <v>Contrapiso e = 10 cm</v>
          </cell>
          <cell r="D42" t="str">
            <v>m2</v>
          </cell>
        </row>
        <row r="43">
          <cell r="B43" t="str">
            <v>I-0005.0002</v>
          </cell>
          <cell r="C43" t="str">
            <v>Contrapiso e = 12 cm</v>
          </cell>
          <cell r="D43" t="str">
            <v>m2</v>
          </cell>
        </row>
        <row r="44">
          <cell r="B44" t="str">
            <v>I-0005.0003</v>
          </cell>
          <cell r="C44" t="str">
            <v>Contrapiso e = 15 cm</v>
          </cell>
          <cell r="D44" t="str">
            <v>m2</v>
          </cell>
        </row>
        <row r="45">
          <cell r="B45">
            <v>0</v>
          </cell>
          <cell r="C45">
            <v>0</v>
          </cell>
          <cell r="D45">
            <v>0</v>
          </cell>
        </row>
        <row r="46">
          <cell r="B46" t="str">
            <v>I-0005.0010</v>
          </cell>
          <cell r="C46" t="str">
            <v>Contrapiso armado e = 10 cm</v>
          </cell>
          <cell r="D46" t="str">
            <v>m2</v>
          </cell>
        </row>
        <row r="47">
          <cell r="B47" t="str">
            <v>I-0005.0011</v>
          </cell>
          <cell r="C47" t="str">
            <v>Contrapiso armado e = 12 cm</v>
          </cell>
          <cell r="D47" t="str">
            <v>m2</v>
          </cell>
        </row>
        <row r="48">
          <cell r="B48" t="str">
            <v>I-0005.0012</v>
          </cell>
          <cell r="C48" t="str">
            <v>Contrapiso armado e = 15 cm</v>
          </cell>
          <cell r="D48" t="str">
            <v>m2</v>
          </cell>
        </row>
        <row r="49">
          <cell r="B49">
            <v>0</v>
          </cell>
          <cell r="C49">
            <v>0</v>
          </cell>
          <cell r="D49">
            <v>0</v>
          </cell>
        </row>
        <row r="50">
          <cell r="B50" t="str">
            <v>I-0005.0021</v>
          </cell>
          <cell r="C50" t="str">
            <v>Carpeta sobre contrapiso</v>
          </cell>
          <cell r="D50" t="str">
            <v>m2</v>
          </cell>
        </row>
        <row r="51">
          <cell r="B51" t="str">
            <v>I-0005.0022</v>
          </cell>
          <cell r="C51" t="str">
            <v>Carpeta sobre losa</v>
          </cell>
          <cell r="D51" t="str">
            <v>m2</v>
          </cell>
        </row>
        <row r="52">
          <cell r="B52">
            <v>0</v>
          </cell>
          <cell r="C52">
            <v>0</v>
          </cell>
          <cell r="D52">
            <v>0</v>
          </cell>
        </row>
        <row r="53">
          <cell r="B53">
            <v>0</v>
          </cell>
          <cell r="C53">
            <v>0</v>
          </cell>
          <cell r="D53">
            <v>0</v>
          </cell>
        </row>
        <row r="54">
          <cell r="B54" t="str">
            <v>I-0006</v>
          </cell>
          <cell r="C54" t="str">
            <v>MAMPOSTERIA</v>
          </cell>
          <cell r="D54">
            <v>0</v>
          </cell>
        </row>
        <row r="55">
          <cell r="B55" t="str">
            <v>I-0006.0001</v>
          </cell>
          <cell r="C55" t="str">
            <v>Ladrillo cerámico macizo e = 0,10 m</v>
          </cell>
          <cell r="D55" t="str">
            <v>m2</v>
          </cell>
        </row>
        <row r="56">
          <cell r="B56" t="str">
            <v>I-0006.0002</v>
          </cell>
          <cell r="C56" t="str">
            <v>Ladrillo cerámico macizo e = 0,20 m</v>
          </cell>
          <cell r="D56" t="str">
            <v>m2</v>
          </cell>
        </row>
        <row r="57">
          <cell r="B57" t="str">
            <v>I-0006.0003</v>
          </cell>
          <cell r="C57" t="str">
            <v>Ladrillo cerámico macizo e = 0,30 m</v>
          </cell>
          <cell r="D57" t="str">
            <v>m2</v>
          </cell>
        </row>
        <row r="58">
          <cell r="B58" t="str">
            <v>I-0006.0004</v>
          </cell>
          <cell r="C58" t="str">
            <v>Ladrillón cerámico macizo e = 0,20 m</v>
          </cell>
          <cell r="D58" t="str">
            <v>m2</v>
          </cell>
        </row>
        <row r="59">
          <cell r="B59" t="str">
            <v>I-0006.0005</v>
          </cell>
          <cell r="C59" t="str">
            <v>Ladrillo cerámico macizo armada e = 0,10 m</v>
          </cell>
          <cell r="D59" t="str">
            <v>m2</v>
          </cell>
        </row>
        <row r="60">
          <cell r="B60" t="str">
            <v>I-0006.0006</v>
          </cell>
          <cell r="C60" t="str">
            <v>Ladrillo cerámico macizo armada e = 0,20 m</v>
          </cell>
          <cell r="D60" t="str">
            <v>m2</v>
          </cell>
        </row>
        <row r="61">
          <cell r="B61" t="str">
            <v>I-0006.0007</v>
          </cell>
          <cell r="C61" t="str">
            <v>Ladrillo cerámico macizo armada e = 0,30 m</v>
          </cell>
          <cell r="D61" t="str">
            <v>m2</v>
          </cell>
        </row>
        <row r="62">
          <cell r="B62" t="str">
            <v>I-0006.0008</v>
          </cell>
          <cell r="C62" t="str">
            <v>Ladrillón cerámico macizo armada e = 0,20 m</v>
          </cell>
          <cell r="D62" t="str">
            <v>m2</v>
          </cell>
        </row>
        <row r="63">
          <cell r="B63">
            <v>0</v>
          </cell>
          <cell r="C63">
            <v>0</v>
          </cell>
          <cell r="D63">
            <v>0</v>
          </cell>
        </row>
        <row r="64">
          <cell r="B64">
            <v>0</v>
          </cell>
          <cell r="C64">
            <v>0</v>
          </cell>
          <cell r="D64">
            <v>0</v>
          </cell>
        </row>
        <row r="65">
          <cell r="B65" t="str">
            <v>I-0006.0010</v>
          </cell>
          <cell r="C65" t="str">
            <v>Ladrillo cerámico hueco e = 0,10 m</v>
          </cell>
          <cell r="D65" t="str">
            <v>m2</v>
          </cell>
        </row>
        <row r="66">
          <cell r="B66" t="str">
            <v>I-0006.0011</v>
          </cell>
          <cell r="C66" t="str">
            <v>Ladrillo cerámico hueco e = 0,20 m</v>
          </cell>
          <cell r="D66" t="str">
            <v>m2</v>
          </cell>
        </row>
        <row r="67">
          <cell r="B67">
            <v>0</v>
          </cell>
          <cell r="C67">
            <v>0</v>
          </cell>
          <cell r="D67">
            <v>0</v>
          </cell>
        </row>
        <row r="68">
          <cell r="B68" t="str">
            <v>I-0006.0020</v>
          </cell>
          <cell r="C68" t="str">
            <v>Bloque de hormigón e = 0,10 m</v>
          </cell>
          <cell r="D68" t="str">
            <v>m2</v>
          </cell>
        </row>
        <row r="69">
          <cell r="B69" t="str">
            <v>I-0006.0021</v>
          </cell>
          <cell r="C69" t="str">
            <v>Bloque de hormigón e = 0,20 m</v>
          </cell>
          <cell r="D69" t="str">
            <v>m2</v>
          </cell>
        </row>
        <row r="70">
          <cell r="B70">
            <v>0</v>
          </cell>
          <cell r="C70">
            <v>0</v>
          </cell>
          <cell r="D70">
            <v>0</v>
          </cell>
        </row>
        <row r="71">
          <cell r="B71">
            <v>0</v>
          </cell>
          <cell r="C71">
            <v>0</v>
          </cell>
          <cell r="D71">
            <v>0</v>
          </cell>
        </row>
        <row r="72">
          <cell r="B72" t="str">
            <v>I-0007</v>
          </cell>
          <cell r="C72" t="str">
            <v>AISLACIONES</v>
          </cell>
          <cell r="D72">
            <v>0</v>
          </cell>
        </row>
        <row r="73">
          <cell r="B73" t="str">
            <v>I-0007.0001</v>
          </cell>
          <cell r="C73" t="str">
            <v>Capa aisladora Vertical</v>
          </cell>
          <cell r="D73" t="str">
            <v>m2</v>
          </cell>
        </row>
        <row r="74">
          <cell r="B74" t="str">
            <v>I-0007.0002</v>
          </cell>
          <cell r="C74" t="str">
            <v>Capa aisladora horizontal</v>
          </cell>
          <cell r="D74" t="str">
            <v>m2</v>
          </cell>
        </row>
        <row r="75">
          <cell r="B75" t="str">
            <v>I-0007.0003</v>
          </cell>
          <cell r="C75" t="str">
            <v>Blindaje de plomo para rayos</v>
          </cell>
          <cell r="D75" t="str">
            <v>m2</v>
          </cell>
        </row>
        <row r="76">
          <cell r="B76" t="str">
            <v>I-0007.0004</v>
          </cell>
          <cell r="C76" t="str">
            <v>Aislación contra el salitre</v>
          </cell>
          <cell r="D76" t="str">
            <v>m2</v>
          </cell>
        </row>
        <row r="77">
          <cell r="B77">
            <v>0</v>
          </cell>
          <cell r="C77">
            <v>0</v>
          </cell>
          <cell r="D77">
            <v>0</v>
          </cell>
        </row>
        <row r="78">
          <cell r="B78">
            <v>0</v>
          </cell>
          <cell r="C78">
            <v>0</v>
          </cell>
          <cell r="D78">
            <v>0</v>
          </cell>
        </row>
        <row r="79">
          <cell r="B79" t="str">
            <v>I-0008</v>
          </cell>
          <cell r="C79" t="str">
            <v>REVOQUES Y ENLUCIDOS</v>
          </cell>
          <cell r="D79">
            <v>0</v>
          </cell>
        </row>
        <row r="80">
          <cell r="B80" t="str">
            <v>I-0008.0001</v>
          </cell>
          <cell r="C80" t="str">
            <v>Revoque grueso interior</v>
          </cell>
          <cell r="D80" t="str">
            <v>m2</v>
          </cell>
        </row>
        <row r="81">
          <cell r="B81" t="str">
            <v>I-0008.0002</v>
          </cell>
          <cell r="C81" t="str">
            <v>Revoque grueso impermeable b/ revestimiento</v>
          </cell>
          <cell r="D81" t="str">
            <v>m2</v>
          </cell>
        </row>
        <row r="82">
          <cell r="B82" t="str">
            <v>I-0008.0003</v>
          </cell>
          <cell r="C82" t="str">
            <v>Enlucido interior</v>
          </cell>
          <cell r="D82" t="str">
            <v>m2</v>
          </cell>
        </row>
        <row r="83">
          <cell r="B83" t="str">
            <v>I-0008.0004</v>
          </cell>
          <cell r="C83" t="str">
            <v>Enlucido exterior</v>
          </cell>
          <cell r="D83" t="str">
            <v>m2</v>
          </cell>
        </row>
        <row r="84">
          <cell r="B84">
            <v>0</v>
          </cell>
          <cell r="C84">
            <v>0</v>
          </cell>
          <cell r="D84">
            <v>0</v>
          </cell>
        </row>
        <row r="85">
          <cell r="B85">
            <v>0</v>
          </cell>
          <cell r="C85">
            <v>0</v>
          </cell>
          <cell r="D85">
            <v>0</v>
          </cell>
        </row>
        <row r="86">
          <cell r="B86" t="str">
            <v>I-0009</v>
          </cell>
          <cell r="C86" t="str">
            <v>CUBIERTA DE TECHO</v>
          </cell>
          <cell r="D86">
            <v>0</v>
          </cell>
        </row>
        <row r="87">
          <cell r="B87" t="str">
            <v>I-0009.0001</v>
          </cell>
          <cell r="C87" t="str">
            <v>Cubierta de techo inaccesible</v>
          </cell>
          <cell r="D87" t="str">
            <v>m2</v>
          </cell>
        </row>
        <row r="88">
          <cell r="B88" t="str">
            <v>I-0009.0002</v>
          </cell>
          <cell r="C88" t="str">
            <v>Cubierta de techo accesible</v>
          </cell>
          <cell r="D88" t="str">
            <v>m2</v>
          </cell>
        </row>
        <row r="89">
          <cell r="B89">
            <v>0</v>
          </cell>
          <cell r="C89">
            <v>0</v>
          </cell>
          <cell r="D89">
            <v>0</v>
          </cell>
        </row>
        <row r="90">
          <cell r="B90">
            <v>0</v>
          </cell>
          <cell r="C90">
            <v>0</v>
          </cell>
          <cell r="D90">
            <v>0</v>
          </cell>
        </row>
        <row r="91">
          <cell r="B91" t="str">
            <v>I-0010</v>
          </cell>
          <cell r="C91" t="str">
            <v>CIELORRASOS</v>
          </cell>
          <cell r="D91">
            <v>0</v>
          </cell>
        </row>
        <row r="92">
          <cell r="B92" t="str">
            <v>I-0010.0001</v>
          </cell>
          <cell r="C92" t="str">
            <v>Cielorraso aplicado de yeso</v>
          </cell>
          <cell r="D92" t="str">
            <v>m2</v>
          </cell>
        </row>
        <row r="93">
          <cell r="B93" t="str">
            <v>I-0010.0002</v>
          </cell>
          <cell r="C93" t="str">
            <v>Cielorraso aplicado a la cal</v>
          </cell>
          <cell r="D93" t="str">
            <v>m2</v>
          </cell>
        </row>
        <row r="94">
          <cell r="B94" t="str">
            <v>I-0010.0003</v>
          </cell>
          <cell r="C94" t="str">
            <v>Cielorraso suspendido placa roca de yeso junta tomada</v>
          </cell>
          <cell r="D94" t="str">
            <v>m2</v>
          </cell>
        </row>
        <row r="95">
          <cell r="B95" t="str">
            <v>I-0010.0004</v>
          </cell>
          <cell r="C95" t="str">
            <v>Cielorraso suspendido placa roca de yeso desmontable</v>
          </cell>
          <cell r="D95" t="str">
            <v>m2</v>
          </cell>
        </row>
        <row r="96">
          <cell r="B96" t="str">
            <v>I-0010.0005</v>
          </cell>
          <cell r="C96" t="str">
            <v>Cielorraso suspendido placa roca de yeso locales húmedos</v>
          </cell>
          <cell r="D96" t="str">
            <v>m2</v>
          </cell>
        </row>
        <row r="97">
          <cell r="B97" t="str">
            <v>I-0010.0006</v>
          </cell>
          <cell r="C97" t="str">
            <v>Cielorraso suspendido placa cementicia</v>
          </cell>
          <cell r="D97" t="str">
            <v>m2</v>
          </cell>
        </row>
        <row r="98">
          <cell r="B98" t="str">
            <v>I-0010.0007</v>
          </cell>
          <cell r="C98" t="str">
            <v>Cielorraso modular metálico ( c/ aislación acústica )</v>
          </cell>
          <cell r="D98" t="str">
            <v>m2</v>
          </cell>
        </row>
        <row r="99">
          <cell r="B99">
            <v>0</v>
          </cell>
          <cell r="C99">
            <v>0</v>
          </cell>
          <cell r="D99">
            <v>0</v>
          </cell>
        </row>
        <row r="100">
          <cell r="B100">
            <v>0</v>
          </cell>
          <cell r="C100">
            <v>0</v>
          </cell>
          <cell r="D100">
            <v>0</v>
          </cell>
        </row>
        <row r="101">
          <cell r="B101" t="str">
            <v>I-0011</v>
          </cell>
          <cell r="C101" t="str">
            <v>REVESTIMIENTOS</v>
          </cell>
          <cell r="D101">
            <v>0</v>
          </cell>
        </row>
        <row r="102">
          <cell r="B102" t="str">
            <v>I-0011.0001</v>
          </cell>
          <cell r="C102" t="str">
            <v>Revestimiento cerámico</v>
          </cell>
          <cell r="D102" t="str">
            <v>m2</v>
          </cell>
        </row>
        <row r="103">
          <cell r="B103" t="str">
            <v>I-0011.0002</v>
          </cell>
          <cell r="C103" t="str">
            <v>Revestimiento porcelanato</v>
          </cell>
          <cell r="D103" t="str">
            <v>m2</v>
          </cell>
        </row>
        <row r="104">
          <cell r="B104" t="str">
            <v>I-0011.0003</v>
          </cell>
          <cell r="C104" t="str">
            <v>Revestimiento de piedra</v>
          </cell>
          <cell r="D104" t="str">
            <v>m2</v>
          </cell>
        </row>
        <row r="105">
          <cell r="B105" t="str">
            <v>I-0011.0004</v>
          </cell>
          <cell r="C105" t="str">
            <v>Revestimiento plástico</v>
          </cell>
          <cell r="D105" t="str">
            <v>m2</v>
          </cell>
        </row>
        <row r="106">
          <cell r="B106" t="str">
            <v>I-0011.0005</v>
          </cell>
          <cell r="C106" t="str">
            <v>Revestimiento vinílico</v>
          </cell>
          <cell r="D106" t="str">
            <v>m2</v>
          </cell>
        </row>
        <row r="107">
          <cell r="B107">
            <v>0</v>
          </cell>
          <cell r="C107">
            <v>0</v>
          </cell>
          <cell r="D107">
            <v>0</v>
          </cell>
        </row>
        <row r="108">
          <cell r="B108">
            <v>0</v>
          </cell>
          <cell r="C108">
            <v>0</v>
          </cell>
          <cell r="D108">
            <v>0</v>
          </cell>
        </row>
        <row r="109">
          <cell r="B109" t="str">
            <v>I-0012</v>
          </cell>
          <cell r="C109" t="str">
            <v>TABIQUE CONSTRUCCIÓN EN SECO</v>
          </cell>
          <cell r="D109">
            <v>0</v>
          </cell>
        </row>
        <row r="110">
          <cell r="B110" t="str">
            <v>I-0012.0001</v>
          </cell>
          <cell r="C110" t="str">
            <v>Tabique placa roca de yeso</v>
          </cell>
          <cell r="D110" t="str">
            <v>m2</v>
          </cell>
        </row>
        <row r="111">
          <cell r="B111" t="str">
            <v>I-0012.0002</v>
          </cell>
          <cell r="C111" t="str">
            <v>Tabique placa roca de yeso para sanitario</v>
          </cell>
          <cell r="D111" t="str">
            <v>m2</v>
          </cell>
        </row>
        <row r="112">
          <cell r="B112" t="str">
            <v>I-0012.0003</v>
          </cell>
          <cell r="C112" t="str">
            <v>Tabique medio forro de placa de yeso</v>
          </cell>
          <cell r="D112" t="str">
            <v>m2</v>
          </cell>
        </row>
        <row r="113">
          <cell r="B113" t="str">
            <v>I-0012.0004</v>
          </cell>
          <cell r="C113" t="str">
            <v>Tabique medio forro de placa de yeso para sanitario</v>
          </cell>
          <cell r="D113" t="str">
            <v>m2</v>
          </cell>
        </row>
        <row r="114">
          <cell r="B114" t="str">
            <v>I-0012.0005</v>
          </cell>
          <cell r="C114" t="str">
            <v>Tabique placa cementicia</v>
          </cell>
          <cell r="D114" t="str">
            <v>m2</v>
          </cell>
        </row>
        <row r="115">
          <cell r="B115" t="str">
            <v>I-0012.0006</v>
          </cell>
          <cell r="C115" t="str">
            <v>Tabique estructura aluminio y placas madera</v>
          </cell>
          <cell r="D115" t="str">
            <v>m2</v>
          </cell>
        </row>
        <row r="116">
          <cell r="B116">
            <v>0</v>
          </cell>
          <cell r="C116">
            <v>0</v>
          </cell>
          <cell r="D116">
            <v>0</v>
          </cell>
        </row>
        <row r="117">
          <cell r="B117">
            <v>0</v>
          </cell>
          <cell r="C117">
            <v>0</v>
          </cell>
          <cell r="D117">
            <v>0</v>
          </cell>
        </row>
        <row r="118">
          <cell r="B118" t="str">
            <v>I-0013</v>
          </cell>
          <cell r="C118" t="str">
            <v>PISOS Y ZOCALOS</v>
          </cell>
          <cell r="D118">
            <v>0</v>
          </cell>
        </row>
        <row r="119">
          <cell r="B119" t="str">
            <v>I-0013.0001</v>
          </cell>
          <cell r="C119" t="str">
            <v>Piso granítico</v>
          </cell>
          <cell r="D119" t="str">
            <v>m2</v>
          </cell>
        </row>
        <row r="120">
          <cell r="B120" t="str">
            <v>I-0013.0002</v>
          </cell>
          <cell r="C120" t="str">
            <v>Piso técnico</v>
          </cell>
          <cell r="D120" t="str">
            <v>m2</v>
          </cell>
        </row>
        <row r="121">
          <cell r="B121" t="str">
            <v>I-0013.0003</v>
          </cell>
          <cell r="C121" t="str">
            <v>Piso granito natural</v>
          </cell>
          <cell r="D121" t="str">
            <v>m2</v>
          </cell>
        </row>
        <row r="122">
          <cell r="B122" t="str">
            <v>I-0013.0004</v>
          </cell>
          <cell r="C122" t="str">
            <v>Piso cemento rodillado</v>
          </cell>
          <cell r="D122" t="str">
            <v>m2</v>
          </cell>
        </row>
        <row r="123">
          <cell r="B123" t="str">
            <v>I-0013.0005</v>
          </cell>
          <cell r="C123" t="str">
            <v>Piso cemento alisado</v>
          </cell>
          <cell r="D123" t="str">
            <v>m2</v>
          </cell>
        </row>
        <row r="124">
          <cell r="B124" t="str">
            <v>I-0013.0006</v>
          </cell>
          <cell r="C124" t="str">
            <v>Piso baldosas piedra lavada</v>
          </cell>
          <cell r="D124" t="str">
            <v>m2</v>
          </cell>
        </row>
        <row r="125">
          <cell r="B125" t="str">
            <v>I-0013.0007</v>
          </cell>
          <cell r="C125" t="str">
            <v>Piso baldosa cerámica</v>
          </cell>
          <cell r="D125" t="str">
            <v>m2</v>
          </cell>
        </row>
        <row r="126">
          <cell r="B126" t="str">
            <v>I-0013.0008</v>
          </cell>
          <cell r="C126" t="str">
            <v>Pavimentos de HºAº</v>
          </cell>
          <cell r="D126" t="str">
            <v>m2</v>
          </cell>
        </row>
        <row r="127">
          <cell r="B127">
            <v>0</v>
          </cell>
          <cell r="C127">
            <v>0</v>
          </cell>
          <cell r="D127">
            <v>0</v>
          </cell>
        </row>
        <row r="128">
          <cell r="B128" t="str">
            <v>I-0013.0010</v>
          </cell>
          <cell r="C128" t="str">
            <v>Zócalo granítico</v>
          </cell>
          <cell r="D128" t="str">
            <v>m2</v>
          </cell>
        </row>
        <row r="129">
          <cell r="B129" t="str">
            <v>I-0013.0011</v>
          </cell>
          <cell r="C129" t="str">
            <v>Zócalo calcáreo</v>
          </cell>
          <cell r="D129" t="str">
            <v>m2</v>
          </cell>
        </row>
        <row r="130">
          <cell r="B130" t="str">
            <v>I-0013.0012</v>
          </cell>
          <cell r="C130" t="str">
            <v>Zócalo granito natural</v>
          </cell>
          <cell r="D130" t="str">
            <v>m2</v>
          </cell>
        </row>
        <row r="131">
          <cell r="B131" t="str">
            <v>I-0013.0013</v>
          </cell>
          <cell r="C131" t="str">
            <v>Zócalo hormigón</v>
          </cell>
          <cell r="D131" t="str">
            <v>m2</v>
          </cell>
        </row>
        <row r="132">
          <cell r="B132">
            <v>0</v>
          </cell>
          <cell r="C132">
            <v>0</v>
          </cell>
          <cell r="D132">
            <v>0</v>
          </cell>
        </row>
        <row r="133">
          <cell r="B133">
            <v>0</v>
          </cell>
          <cell r="C133">
            <v>0</v>
          </cell>
          <cell r="D133">
            <v>0</v>
          </cell>
        </row>
        <row r="134">
          <cell r="B134" t="str">
            <v>I-0014</v>
          </cell>
          <cell r="C134" t="str">
            <v>MESADAS</v>
          </cell>
          <cell r="D134">
            <v>0</v>
          </cell>
        </row>
        <row r="135">
          <cell r="B135" t="str">
            <v>I-0014.0001</v>
          </cell>
          <cell r="C135" t="str">
            <v>Mesadas granito reconstituido</v>
          </cell>
          <cell r="D135" t="str">
            <v>m2</v>
          </cell>
        </row>
        <row r="136">
          <cell r="B136" t="str">
            <v>I-0014.0002</v>
          </cell>
          <cell r="C136" t="str">
            <v>Mesadas granito natural</v>
          </cell>
          <cell r="D136" t="str">
            <v>m2</v>
          </cell>
        </row>
        <row r="137">
          <cell r="B137">
            <v>0</v>
          </cell>
          <cell r="C137">
            <v>0</v>
          </cell>
          <cell r="D137">
            <v>0</v>
          </cell>
        </row>
        <row r="138">
          <cell r="B138">
            <v>0</v>
          </cell>
          <cell r="C138">
            <v>0</v>
          </cell>
          <cell r="D138">
            <v>0</v>
          </cell>
        </row>
        <row r="139">
          <cell r="B139" t="str">
            <v>I-0015</v>
          </cell>
          <cell r="C139" t="str">
            <v>VIDRIOS Y ESPEJOS</v>
          </cell>
          <cell r="D139">
            <v>0</v>
          </cell>
        </row>
        <row r="140">
          <cell r="B140" t="str">
            <v>I-0015.0001</v>
          </cell>
          <cell r="C140" t="str">
            <v>Vidrio float 3 mm</v>
          </cell>
          <cell r="D140" t="str">
            <v>m2</v>
          </cell>
        </row>
        <row r="141">
          <cell r="B141" t="str">
            <v>I-0015.0002</v>
          </cell>
          <cell r="C141" t="str">
            <v>Vidrio float 4 mm</v>
          </cell>
          <cell r="D141" t="str">
            <v>m2</v>
          </cell>
        </row>
        <row r="142">
          <cell r="B142" t="str">
            <v>I-0015.0003</v>
          </cell>
          <cell r="C142" t="str">
            <v>Vidrio float 5 mm</v>
          </cell>
          <cell r="D142" t="str">
            <v>m2</v>
          </cell>
        </row>
        <row r="143">
          <cell r="B143">
            <v>0</v>
          </cell>
          <cell r="C143">
            <v>0</v>
          </cell>
          <cell r="D143">
            <v>0</v>
          </cell>
        </row>
        <row r="144">
          <cell r="B144" t="str">
            <v>I-0015.0010</v>
          </cell>
          <cell r="C144" t="str">
            <v>Laminado de seguridad (float 3+PVB+float 3)</v>
          </cell>
          <cell r="D144" t="str">
            <v>m2</v>
          </cell>
        </row>
        <row r="145">
          <cell r="B145" t="str">
            <v>I-0015.0011</v>
          </cell>
          <cell r="C145" t="str">
            <v>Laminado de seguridad (float 4+PVB+float 4)</v>
          </cell>
          <cell r="D145" t="str">
            <v>m2</v>
          </cell>
        </row>
        <row r="146">
          <cell r="B146">
            <v>0</v>
          </cell>
          <cell r="C146">
            <v>0</v>
          </cell>
          <cell r="D146">
            <v>0</v>
          </cell>
        </row>
        <row r="147">
          <cell r="B147" t="str">
            <v>I-0015.0020</v>
          </cell>
          <cell r="C147" t="str">
            <v>Doble Vidrio Hermético (3+9+3)</v>
          </cell>
          <cell r="D147" t="str">
            <v>m2</v>
          </cell>
        </row>
        <row r="148">
          <cell r="B148" t="str">
            <v>I-0015.0021</v>
          </cell>
          <cell r="C148" t="str">
            <v>Doble Vidrio Hermético (4+9+4)</v>
          </cell>
          <cell r="D148" t="str">
            <v>m2</v>
          </cell>
        </row>
        <row r="149">
          <cell r="B149" t="str">
            <v>I-0015.0022</v>
          </cell>
          <cell r="C149" t="str">
            <v>Doble Vidrio Hermético (3+12+3)</v>
          </cell>
          <cell r="D149" t="str">
            <v>m2</v>
          </cell>
        </row>
        <row r="150">
          <cell r="B150">
            <v>0</v>
          </cell>
          <cell r="C150">
            <v>0</v>
          </cell>
          <cell r="D150">
            <v>0</v>
          </cell>
        </row>
        <row r="151">
          <cell r="B151" t="str">
            <v>I-0015.0030</v>
          </cell>
          <cell r="C151" t="str">
            <v>Espejos</v>
          </cell>
          <cell r="D151" t="str">
            <v>m2</v>
          </cell>
        </row>
        <row r="152">
          <cell r="B152">
            <v>0</v>
          </cell>
          <cell r="C152">
            <v>0</v>
          </cell>
          <cell r="D152">
            <v>0</v>
          </cell>
        </row>
        <row r="153">
          <cell r="B153">
            <v>0</v>
          </cell>
          <cell r="C153">
            <v>0</v>
          </cell>
          <cell r="D153">
            <v>0</v>
          </cell>
        </row>
        <row r="154">
          <cell r="B154" t="str">
            <v>I-0016</v>
          </cell>
          <cell r="C154" t="str">
            <v>PINTURAS</v>
          </cell>
          <cell r="D154">
            <v>0</v>
          </cell>
        </row>
        <row r="155">
          <cell r="B155" t="str">
            <v>I-0016.0001</v>
          </cell>
          <cell r="C155" t="str">
            <v>Látex muro interior</v>
          </cell>
          <cell r="D155" t="str">
            <v>m2</v>
          </cell>
        </row>
        <row r="156">
          <cell r="B156" t="str">
            <v>I-0016.0002</v>
          </cell>
          <cell r="C156" t="str">
            <v>Látex muro exterior</v>
          </cell>
          <cell r="D156" t="str">
            <v>m2</v>
          </cell>
        </row>
        <row r="157">
          <cell r="B157" t="str">
            <v>I-0016.0003</v>
          </cell>
          <cell r="C157" t="str">
            <v>Látex cielorraso anti hongos</v>
          </cell>
          <cell r="D157" t="str">
            <v>m2</v>
          </cell>
        </row>
        <row r="158">
          <cell r="B158" t="str">
            <v>I-0016.0004</v>
          </cell>
          <cell r="C158" t="str">
            <v>Látex muro H° Visto</v>
          </cell>
          <cell r="D158" t="str">
            <v>m2</v>
          </cell>
        </row>
        <row r="159">
          <cell r="B159">
            <v>0</v>
          </cell>
          <cell r="C159">
            <v>0</v>
          </cell>
          <cell r="D159">
            <v>0</v>
          </cell>
        </row>
        <row r="160">
          <cell r="B160" t="str">
            <v>I-0016.0010</v>
          </cell>
          <cell r="C160" t="str">
            <v>Esmalte sintético muro interior</v>
          </cell>
          <cell r="D160" t="str">
            <v>m2</v>
          </cell>
        </row>
        <row r="161">
          <cell r="B161" t="str">
            <v>I-0016.0011</v>
          </cell>
          <cell r="C161" t="str">
            <v>Esmalte sintético muro exterior</v>
          </cell>
          <cell r="D161" t="str">
            <v>m2</v>
          </cell>
        </row>
        <row r="162">
          <cell r="B162" t="str">
            <v>I-0016.0012</v>
          </cell>
          <cell r="C162" t="str">
            <v>Esmalte sintético sobre carpintería madera</v>
          </cell>
          <cell r="D162" t="str">
            <v>m2</v>
          </cell>
        </row>
        <row r="163">
          <cell r="B163" t="str">
            <v>I-0016.0013</v>
          </cell>
          <cell r="C163" t="str">
            <v>Esmalte sintético sobre carpintería metálica</v>
          </cell>
          <cell r="D163" t="str">
            <v>m2</v>
          </cell>
        </row>
        <row r="164">
          <cell r="B164">
            <v>0</v>
          </cell>
          <cell r="C164">
            <v>0</v>
          </cell>
          <cell r="D164">
            <v>0</v>
          </cell>
        </row>
        <row r="165">
          <cell r="B165">
            <v>0</v>
          </cell>
          <cell r="C165">
            <v>0</v>
          </cell>
          <cell r="D165">
            <v>0</v>
          </cell>
        </row>
        <row r="166">
          <cell r="B166" t="str">
            <v>I-0017</v>
          </cell>
          <cell r="C166" t="str">
            <v>CARPINTERIAS</v>
          </cell>
          <cell r="D166">
            <v>0</v>
          </cell>
        </row>
        <row r="167">
          <cell r="B167" t="str">
            <v>I-0017.0001</v>
          </cell>
          <cell r="C167" t="str">
            <v>Carpintería madera</v>
          </cell>
          <cell r="D167" t="str">
            <v>gl</v>
          </cell>
        </row>
        <row r="168">
          <cell r="B168" t="str">
            <v>I-0017.0002</v>
          </cell>
          <cell r="C168" t="str">
            <v>Carpintería metálica</v>
          </cell>
          <cell r="D168" t="str">
            <v>gl</v>
          </cell>
        </row>
        <row r="169">
          <cell r="B169" t="str">
            <v>I-0017.0003</v>
          </cell>
          <cell r="C169" t="str">
            <v>Carpintería aluminio</v>
          </cell>
          <cell r="D169" t="str">
            <v>gl</v>
          </cell>
        </row>
        <row r="170">
          <cell r="B170" t="str">
            <v>I-0017.0004</v>
          </cell>
          <cell r="C170" t="str">
            <v>Puertas</v>
          </cell>
          <cell r="D170" t="str">
            <v>un</v>
          </cell>
        </row>
        <row r="171">
          <cell r="B171" t="str">
            <v>I-0017.0005</v>
          </cell>
          <cell r="C171" t="str">
            <v>Ventanas</v>
          </cell>
          <cell r="D171" t="str">
            <v>un</v>
          </cell>
        </row>
        <row r="172">
          <cell r="B172" t="str">
            <v>I-0017.0006</v>
          </cell>
          <cell r="C172" t="str">
            <v>Rejas</v>
          </cell>
          <cell r="D172" t="str">
            <v>m2</v>
          </cell>
        </row>
        <row r="173">
          <cell r="B173" t="str">
            <v>I-0017.0007</v>
          </cell>
          <cell r="C173" t="str">
            <v>Piel de Vidrio</v>
          </cell>
          <cell r="D173" t="str">
            <v>m2</v>
          </cell>
        </row>
        <row r="174">
          <cell r="B174" t="str">
            <v>I-0017.0008</v>
          </cell>
          <cell r="C174" t="str">
            <v>Parasoles</v>
          </cell>
          <cell r="D174" t="str">
            <v>m2</v>
          </cell>
        </row>
        <row r="175">
          <cell r="B175" t="str">
            <v>I-0017.0009</v>
          </cell>
          <cell r="C175" t="str">
            <v>Bastidor soporte carpintería</v>
          </cell>
          <cell r="D175" t="str">
            <v>gl</v>
          </cell>
        </row>
        <row r="176">
          <cell r="B176">
            <v>0</v>
          </cell>
          <cell r="C176">
            <v>0</v>
          </cell>
          <cell r="D176">
            <v>0</v>
          </cell>
        </row>
        <row r="177">
          <cell r="B177">
            <v>0</v>
          </cell>
          <cell r="C177">
            <v>0</v>
          </cell>
          <cell r="D177">
            <v>0</v>
          </cell>
        </row>
        <row r="178">
          <cell r="B178" t="str">
            <v>I-0018</v>
          </cell>
          <cell r="C178" t="str">
            <v>ESTRUCTURAS METALICAS</v>
          </cell>
          <cell r="D178">
            <v>0</v>
          </cell>
        </row>
        <row r="179">
          <cell r="B179" t="str">
            <v>I-0018.0001</v>
          </cell>
          <cell r="C179" t="str">
            <v>Estructura metálica escalera</v>
          </cell>
          <cell r="D179" t="str">
            <v>gl</v>
          </cell>
        </row>
        <row r="180">
          <cell r="B180" t="str">
            <v>I-0018.0002</v>
          </cell>
          <cell r="C180" t="str">
            <v>Estructura metálica cubierta</v>
          </cell>
          <cell r="D180" t="str">
            <v>gl</v>
          </cell>
        </row>
        <row r="181">
          <cell r="B181" t="str">
            <v>I-0018.0003</v>
          </cell>
          <cell r="C181" t="str">
            <v>Estructura soporte revestimiento</v>
          </cell>
          <cell r="D181" t="str">
            <v>gl</v>
          </cell>
        </row>
        <row r="182">
          <cell r="B182" t="str">
            <v>I-0018.0004</v>
          </cell>
          <cell r="C182" t="str">
            <v>Torre metálica para tanque de reserva</v>
          </cell>
          <cell r="D182" t="str">
            <v>gl</v>
          </cell>
        </row>
        <row r="183">
          <cell r="B183" t="str">
            <v>I-0018.0005</v>
          </cell>
          <cell r="C183" t="str">
            <v>Tapajuntas</v>
          </cell>
          <cell r="D183" t="str">
            <v>ml</v>
          </cell>
        </row>
        <row r="184">
          <cell r="B184">
            <v>0</v>
          </cell>
          <cell r="C184">
            <v>0</v>
          </cell>
          <cell r="D184">
            <v>0</v>
          </cell>
        </row>
        <row r="185">
          <cell r="B185">
            <v>0</v>
          </cell>
          <cell r="C185">
            <v>0</v>
          </cell>
          <cell r="D185">
            <v>0</v>
          </cell>
        </row>
        <row r="186">
          <cell r="B186" t="str">
            <v>I-0019</v>
          </cell>
          <cell r="C186" t="str">
            <v>INSTALACIONES</v>
          </cell>
          <cell r="D186">
            <v>0</v>
          </cell>
        </row>
        <row r="187">
          <cell r="B187" t="str">
            <v>I-0019.0001</v>
          </cell>
          <cell r="C187" t="str">
            <v>Instalación eléctrica</v>
          </cell>
          <cell r="D187" t="str">
            <v>gl</v>
          </cell>
        </row>
        <row r="188">
          <cell r="B188" t="str">
            <v>I-0019.0002</v>
          </cell>
          <cell r="C188" t="str">
            <v>Instalación eléctrica - Fuerza mótriz y media tensión</v>
          </cell>
          <cell r="D188" t="str">
            <v>gl</v>
          </cell>
        </row>
        <row r="189">
          <cell r="B189" t="str">
            <v>I-0019.0003</v>
          </cell>
          <cell r="C189" t="str">
            <v>Instalación eléctrica - Corrientes débiles</v>
          </cell>
          <cell r="D189" t="str">
            <v>gl</v>
          </cell>
        </row>
        <row r="190">
          <cell r="B190" t="str">
            <v>I-0019.0004</v>
          </cell>
          <cell r="C190" t="str">
            <v>Instalación eléctrica - Cañerias y/o bandejas</v>
          </cell>
          <cell r="D190" t="str">
            <v>gl</v>
          </cell>
        </row>
        <row r="191">
          <cell r="B191" t="str">
            <v>I-0019.0005</v>
          </cell>
          <cell r="C191" t="str">
            <v>Instalación eléctrica - Cableado</v>
          </cell>
          <cell r="D191" t="str">
            <v>gl</v>
          </cell>
        </row>
        <row r="192">
          <cell r="B192" t="str">
            <v>I-0019.0006</v>
          </cell>
          <cell r="C192" t="str">
            <v>Instalación eléctrica - Artefactos iluminación</v>
          </cell>
          <cell r="D192" t="str">
            <v>gl</v>
          </cell>
        </row>
        <row r="193">
          <cell r="B193">
            <v>0</v>
          </cell>
          <cell r="C193">
            <v>0</v>
          </cell>
          <cell r="D193">
            <v>0</v>
          </cell>
        </row>
        <row r="194">
          <cell r="B194">
            <v>0</v>
          </cell>
          <cell r="C194">
            <v>0</v>
          </cell>
          <cell r="D194">
            <v>0</v>
          </cell>
        </row>
        <row r="195">
          <cell r="B195">
            <v>0</v>
          </cell>
          <cell r="D195">
            <v>0</v>
          </cell>
        </row>
        <row r="196">
          <cell r="B196" t="str">
            <v>I-0019.0010</v>
          </cell>
          <cell r="C196" t="str">
            <v>Instalación sanitaria</v>
          </cell>
          <cell r="D196" t="str">
            <v>gl</v>
          </cell>
        </row>
        <row r="197">
          <cell r="B197" t="str">
            <v>I-0019.0011</v>
          </cell>
          <cell r="C197" t="str">
            <v>Instalación sanitaria - Base de cloacas</v>
          </cell>
          <cell r="D197" t="str">
            <v>gl</v>
          </cell>
        </row>
        <row r="198">
          <cell r="B198" t="str">
            <v>I-0019.0012</v>
          </cell>
          <cell r="C198" t="str">
            <v>Instalación sanitaria - Provisión de agua potable</v>
          </cell>
          <cell r="D198" t="str">
            <v>gl</v>
          </cell>
        </row>
        <row r="199">
          <cell r="B199" t="str">
            <v>I-0019.0013</v>
          </cell>
          <cell r="C199" t="str">
            <v>Instalación sanitaria - Artefactos y accesorios</v>
          </cell>
          <cell r="D199" t="str">
            <v>gl</v>
          </cell>
        </row>
        <row r="200">
          <cell r="B200" t="str">
            <v>I-0019.0014</v>
          </cell>
          <cell r="C200" t="str">
            <v>Instalación sanitaria - Grifería</v>
          </cell>
          <cell r="D200" t="str">
            <v>gl</v>
          </cell>
        </row>
        <row r="201">
          <cell r="B201">
            <v>0</v>
          </cell>
          <cell r="C201">
            <v>0</v>
          </cell>
          <cell r="D201">
            <v>0</v>
          </cell>
        </row>
        <row r="202">
          <cell r="B202" t="str">
            <v>I-0019.0020</v>
          </cell>
          <cell r="C202" t="str">
            <v>Instalación de gas</v>
          </cell>
          <cell r="D202" t="str">
            <v>gl</v>
          </cell>
        </row>
        <row r="203">
          <cell r="B203" t="str">
            <v>I-0019.0021</v>
          </cell>
          <cell r="C203" t="str">
            <v>Instalación de gas - Artefactoss</v>
          </cell>
          <cell r="D203" t="str">
            <v>gl</v>
          </cell>
        </row>
        <row r="204">
          <cell r="B204" t="str">
            <v>I-0019.0022</v>
          </cell>
          <cell r="C204" t="str">
            <v>Instalación de gas - Cañería</v>
          </cell>
          <cell r="D204" t="str">
            <v>gl</v>
          </cell>
        </row>
        <row r="205">
          <cell r="B205">
            <v>0</v>
          </cell>
          <cell r="C205">
            <v>0</v>
          </cell>
          <cell r="D205">
            <v>0</v>
          </cell>
        </row>
        <row r="206">
          <cell r="B206" t="str">
            <v>I-0019.0030</v>
          </cell>
          <cell r="C206" t="str">
            <v>Instalación termomecánica</v>
          </cell>
          <cell r="D206" t="str">
            <v>gl</v>
          </cell>
        </row>
        <row r="207">
          <cell r="B207">
            <v>0</v>
          </cell>
          <cell r="C207">
            <v>0</v>
          </cell>
          <cell r="D207">
            <v>0</v>
          </cell>
        </row>
        <row r="208">
          <cell r="B208" t="str">
            <v>I-0019.0040</v>
          </cell>
          <cell r="C208" t="str">
            <v>Instalación servicio contra incendio</v>
          </cell>
          <cell r="D208" t="str">
            <v>gl</v>
          </cell>
        </row>
        <row r="209">
          <cell r="B209">
            <v>0</v>
          </cell>
          <cell r="C209">
            <v>0</v>
          </cell>
          <cell r="D209">
            <v>0</v>
          </cell>
        </row>
        <row r="210">
          <cell r="B210" t="str">
            <v>I-0019.0050</v>
          </cell>
          <cell r="C210" t="str">
            <v>Ascensores</v>
          </cell>
          <cell r="D210" t="str">
            <v>gl</v>
          </cell>
        </row>
        <row r="211">
          <cell r="B211">
            <v>0</v>
          </cell>
          <cell r="C211">
            <v>0</v>
          </cell>
          <cell r="D211">
            <v>0</v>
          </cell>
        </row>
        <row r="212">
          <cell r="B212" t="str">
            <v>I-0019.0060</v>
          </cell>
          <cell r="C212" t="str">
            <v>Riego</v>
          </cell>
          <cell r="D212" t="str">
            <v>gl</v>
          </cell>
        </row>
        <row r="213">
          <cell r="B213">
            <v>0</v>
          </cell>
          <cell r="C213">
            <v>0</v>
          </cell>
          <cell r="D213">
            <v>0</v>
          </cell>
        </row>
        <row r="214">
          <cell r="B214">
            <v>0</v>
          </cell>
          <cell r="C214">
            <v>0</v>
          </cell>
          <cell r="D214">
            <v>0</v>
          </cell>
        </row>
        <row r="215">
          <cell r="B215" t="str">
            <v>I-0020</v>
          </cell>
          <cell r="C215" t="str">
            <v>OBRAS EXTERIORES</v>
          </cell>
          <cell r="D215">
            <v>0</v>
          </cell>
        </row>
        <row r="216">
          <cell r="B216" t="str">
            <v>I-0020.0001</v>
          </cell>
          <cell r="C216" t="str">
            <v>Parquización</v>
          </cell>
          <cell r="D216" t="str">
            <v>m2</v>
          </cell>
        </row>
        <row r="217">
          <cell r="B217" t="str">
            <v>I-0020.0002</v>
          </cell>
          <cell r="C217" t="str">
            <v>Veredas y canteros</v>
          </cell>
          <cell r="D217" t="str">
            <v>gl</v>
          </cell>
        </row>
        <row r="218">
          <cell r="B218" t="str">
            <v>I-0020.0003</v>
          </cell>
          <cell r="C218" t="str">
            <v>Estacionamiento y demarcacion</v>
          </cell>
          <cell r="D218" t="str">
            <v>gl</v>
          </cell>
        </row>
        <row r="219">
          <cell r="B219" t="str">
            <v>I-0020.0004</v>
          </cell>
          <cell r="C219" t="str">
            <v>Vereda municipal</v>
          </cell>
          <cell r="D219" t="str">
            <v>m2</v>
          </cell>
        </row>
        <row r="220">
          <cell r="B220" t="str">
            <v>I-0020.0005</v>
          </cell>
          <cell r="C220" t="str">
            <v>Mástil bandera</v>
          </cell>
          <cell r="D220" t="str">
            <v>un</v>
          </cell>
        </row>
        <row r="221">
          <cell r="B221">
            <v>0</v>
          </cell>
          <cell r="C221">
            <v>0</v>
          </cell>
          <cell r="D221">
            <v>0</v>
          </cell>
        </row>
        <row r="222">
          <cell r="B222" t="str">
            <v>I-0021</v>
          </cell>
          <cell r="C222" t="str">
            <v>SEÑALETICA</v>
          </cell>
          <cell r="D222">
            <v>0</v>
          </cell>
        </row>
        <row r="223">
          <cell r="B223" t="str">
            <v>I-0021.0001</v>
          </cell>
          <cell r="C223" t="str">
            <v>Señaletica</v>
          </cell>
          <cell r="D223" t="str">
            <v>gl</v>
          </cell>
        </row>
        <row r="224">
          <cell r="B224" t="str">
            <v>I-0021.0002</v>
          </cell>
          <cell r="C224" t="str">
            <v>Cartel institucional</v>
          </cell>
          <cell r="D224" t="str">
            <v>gl</v>
          </cell>
        </row>
        <row r="225">
          <cell r="B225">
            <v>0</v>
          </cell>
          <cell r="C225">
            <v>0</v>
          </cell>
          <cell r="D225">
            <v>0</v>
          </cell>
        </row>
        <row r="226">
          <cell r="B226">
            <v>0</v>
          </cell>
          <cell r="C226">
            <v>0</v>
          </cell>
          <cell r="D226">
            <v>0</v>
          </cell>
        </row>
        <row r="227">
          <cell r="B227">
            <v>0</v>
          </cell>
          <cell r="C227">
            <v>0</v>
          </cell>
          <cell r="D227">
            <v>0</v>
          </cell>
        </row>
        <row r="228">
          <cell r="B228" t="str">
            <v>I-0022</v>
          </cell>
          <cell r="C228" t="str">
            <v>PROYECTO EJECUTIVO</v>
          </cell>
          <cell r="D228">
            <v>0</v>
          </cell>
        </row>
        <row r="229">
          <cell r="B229" t="str">
            <v>I-0022.0001</v>
          </cell>
          <cell r="C229" t="str">
            <v>Proyecto ejecutivo</v>
          </cell>
          <cell r="D229" t="str">
            <v>gl</v>
          </cell>
        </row>
        <row r="230">
          <cell r="B230" t="str">
            <v>I-0022.0002</v>
          </cell>
          <cell r="C230" t="str">
            <v>Proyecto ejecutivo - Arquitectónico</v>
          </cell>
          <cell r="D230" t="str">
            <v>gl</v>
          </cell>
        </row>
        <row r="231">
          <cell r="B231" t="str">
            <v>I-0022.0003</v>
          </cell>
          <cell r="C231" t="str">
            <v>Proyecto ejecutivo - Estructural</v>
          </cell>
          <cell r="D231" t="str">
            <v>gl</v>
          </cell>
        </row>
        <row r="232">
          <cell r="B232" t="str">
            <v>I-0022.0004</v>
          </cell>
          <cell r="C232" t="str">
            <v>Proyecto ejecutivo - Instalación eléctrica</v>
          </cell>
          <cell r="D232" t="str">
            <v>gl</v>
          </cell>
        </row>
        <row r="233">
          <cell r="B233" t="str">
            <v>I-0022.0005</v>
          </cell>
          <cell r="C233" t="str">
            <v>Proyecto ejecutivo - Instalación sanitaria</v>
          </cell>
          <cell r="D233" t="str">
            <v>gl</v>
          </cell>
        </row>
        <row r="234">
          <cell r="B234" t="str">
            <v>I-0022.0006</v>
          </cell>
          <cell r="C234" t="str">
            <v>Proyecto ejecutivo - Instalación gas</v>
          </cell>
          <cell r="D234" t="str">
            <v>gl</v>
          </cell>
        </row>
        <row r="235">
          <cell r="B235" t="str">
            <v>I-0022.0007</v>
          </cell>
          <cell r="C235" t="str">
            <v>Proyecto ejecutivo - Instalación termomecánica</v>
          </cell>
          <cell r="D235" t="str">
            <v>gl</v>
          </cell>
        </row>
        <row r="236">
          <cell r="B236" t="str">
            <v>I-0022.0008</v>
          </cell>
          <cell r="C236" t="str">
            <v>Proyecto ejecutivo - Instalación termomecánica</v>
          </cell>
          <cell r="D236" t="str">
            <v>gl</v>
          </cell>
        </row>
        <row r="237">
          <cell r="B237">
            <v>0</v>
          </cell>
          <cell r="C237">
            <v>0</v>
          </cell>
          <cell r="D237">
            <v>0</v>
          </cell>
        </row>
        <row r="238">
          <cell r="B238">
            <v>0</v>
          </cell>
          <cell r="C238">
            <v>0</v>
          </cell>
          <cell r="D238">
            <v>0</v>
          </cell>
        </row>
        <row r="239">
          <cell r="B239" t="str">
            <v>I-0023</v>
          </cell>
          <cell r="C239" t="str">
            <v>EQUIPAMIENTO</v>
          </cell>
          <cell r="D239">
            <v>0</v>
          </cell>
        </row>
        <row r="240">
          <cell r="B240" t="str">
            <v>I-0023.0001</v>
          </cell>
          <cell r="C240" t="str">
            <v>Pizarrones</v>
          </cell>
          <cell r="D240" t="str">
            <v>m2</v>
          </cell>
        </row>
        <row r="245">
          <cell r="B245" t="str">
            <v>I-0024</v>
          </cell>
          <cell r="C245" t="str">
            <v>ANTEPECHOS Y UMBRALES</v>
          </cell>
          <cell r="D245">
            <v>0</v>
          </cell>
        </row>
        <row r="246">
          <cell r="B246" t="str">
            <v>I-0024.0001</v>
          </cell>
          <cell r="C246" t="str">
            <v>Antepechos de hormigón</v>
          </cell>
          <cell r="D246" t="str">
            <v>ml</v>
          </cell>
        </row>
        <row r="247">
          <cell r="B247" t="str">
            <v>I-0024.0002</v>
          </cell>
          <cell r="C247" t="str">
            <v>Antepechos de granito natural</v>
          </cell>
          <cell r="D247" t="str">
            <v>ml</v>
          </cell>
        </row>
        <row r="248">
          <cell r="B248" t="str">
            <v>I-0024.0003</v>
          </cell>
          <cell r="C248" t="str">
            <v>Umbrales de hormigón</v>
          </cell>
          <cell r="D248" t="str">
            <v>ml</v>
          </cell>
        </row>
        <row r="249">
          <cell r="B249" t="str">
            <v>I-0024.0004</v>
          </cell>
          <cell r="C249" t="str">
            <v>Umbrales de granito natural</v>
          </cell>
          <cell r="D249" t="str">
            <v>ml</v>
          </cell>
        </row>
        <row r="250">
          <cell r="B250">
            <v>0</v>
          </cell>
          <cell r="C250">
            <v>0</v>
          </cell>
          <cell r="D250">
            <v>0</v>
          </cell>
        </row>
        <row r="251">
          <cell r="B251">
            <v>0</v>
          </cell>
          <cell r="C251">
            <v>0</v>
          </cell>
          <cell r="D251">
            <v>0</v>
          </cell>
        </row>
        <row r="252">
          <cell r="B252" t="str">
            <v>I-0025</v>
          </cell>
          <cell r="C252" t="str">
            <v>CIERRE PERIMETRAL</v>
          </cell>
          <cell r="D252">
            <v>0</v>
          </cell>
        </row>
        <row r="253">
          <cell r="B253" t="str">
            <v>I-0025.0001</v>
          </cell>
          <cell r="C253" t="str">
            <v>Cerco olímpico</v>
          </cell>
          <cell r="D253" t="str">
            <v>ml</v>
          </cell>
        </row>
        <row r="254">
          <cell r="B254" t="str">
            <v>I-0025.0002</v>
          </cell>
          <cell r="C254" t="str">
            <v>Malla artística</v>
          </cell>
          <cell r="D254" t="str">
            <v>m2</v>
          </cell>
        </row>
        <row r="255">
          <cell r="B255" t="str">
            <v>I-0025.0003</v>
          </cell>
          <cell r="C255" t="str">
            <v>Rejas</v>
          </cell>
          <cell r="D255" t="str">
            <v>m2</v>
          </cell>
        </row>
        <row r="256">
          <cell r="B256" t="str">
            <v>I-0025.0004</v>
          </cell>
          <cell r="C256" t="str">
            <v>Mampostería y malla artística</v>
          </cell>
          <cell r="D256" t="str">
            <v>gl</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xml"/><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2.xml"/><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3.xml"/><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4.xml"/><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5.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vmlDrawing" Target="../drawings/vmlDrawing1.v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dimension ref="A1:G52"/>
  <sheetViews>
    <sheetView topLeftCell="A28" workbookViewId="0">
      <selection activeCell="A61" sqref="A61"/>
    </sheetView>
  </sheetViews>
  <sheetFormatPr baseColWidth="10" defaultRowHeight="12.75" x14ac:dyDescent="0.2"/>
  <cols>
    <col min="1" max="1" width="148.5703125" style="666" customWidth="1"/>
    <col min="2" max="16384" width="11.42578125" style="666"/>
  </cols>
  <sheetData>
    <row r="1" spans="1:7" ht="30" customHeight="1" x14ac:dyDescent="0.2">
      <c r="A1" s="669" t="s">
        <v>946</v>
      </c>
    </row>
    <row r="2" spans="1:7" ht="165" x14ac:dyDescent="0.2">
      <c r="A2" s="667" t="s">
        <v>2060</v>
      </c>
    </row>
    <row r="3" spans="1:7" ht="30" customHeight="1" x14ac:dyDescent="0.2">
      <c r="A3" s="669" t="s">
        <v>947</v>
      </c>
    </row>
    <row r="4" spans="1:7" ht="30" customHeight="1" x14ac:dyDescent="0.2">
      <c r="A4" s="669" t="s">
        <v>966</v>
      </c>
    </row>
    <row r="5" spans="1:7" ht="195" x14ac:dyDescent="0.2">
      <c r="A5" s="672" t="s">
        <v>2061</v>
      </c>
    </row>
    <row r="6" spans="1:7" ht="105.75" x14ac:dyDescent="0.2">
      <c r="A6" s="672" t="s">
        <v>2059</v>
      </c>
      <c r="B6" s="670"/>
      <c r="C6" s="670"/>
      <c r="D6" s="670"/>
      <c r="E6" s="670"/>
      <c r="F6" s="670"/>
      <c r="G6" s="670"/>
    </row>
    <row r="7" spans="1:7" ht="60" x14ac:dyDescent="0.2">
      <c r="A7" s="672" t="s">
        <v>2058</v>
      </c>
      <c r="B7" s="670"/>
      <c r="C7" s="670"/>
      <c r="D7" s="670"/>
      <c r="E7" s="670"/>
      <c r="F7" s="670"/>
      <c r="G7" s="670"/>
    </row>
    <row r="8" spans="1:7" ht="165" x14ac:dyDescent="0.2">
      <c r="A8" s="672" t="s">
        <v>2062</v>
      </c>
      <c r="B8" s="670"/>
      <c r="C8" s="670"/>
      <c r="D8" s="670"/>
      <c r="E8" s="670"/>
      <c r="F8" s="670"/>
      <c r="G8" s="670"/>
    </row>
    <row r="9" spans="1:7" ht="15" x14ac:dyDescent="0.2">
      <c r="A9" s="667" t="s">
        <v>967</v>
      </c>
      <c r="B9" s="670"/>
      <c r="C9" s="670"/>
      <c r="D9" s="670"/>
      <c r="E9" s="670"/>
      <c r="F9" s="670"/>
      <c r="G9" s="670"/>
    </row>
    <row r="10" spans="1:7" ht="45" customHeight="1" x14ac:dyDescent="0.2">
      <c r="A10" s="667" t="s">
        <v>968</v>
      </c>
      <c r="B10" s="670"/>
      <c r="C10" s="670"/>
      <c r="D10" s="670"/>
      <c r="E10" s="670"/>
      <c r="F10" s="670"/>
      <c r="G10" s="670"/>
    </row>
    <row r="11" spans="1:7" ht="30" x14ac:dyDescent="0.2">
      <c r="A11" s="667" t="s">
        <v>970</v>
      </c>
      <c r="B11" s="670" t="s">
        <v>3</v>
      </c>
      <c r="C11" s="670"/>
      <c r="D11" s="670"/>
      <c r="E11" s="670"/>
      <c r="F11" s="670"/>
      <c r="G11" s="670"/>
    </row>
    <row r="12" spans="1:7" ht="15" x14ac:dyDescent="0.2">
      <c r="A12" s="667" t="s">
        <v>2057</v>
      </c>
      <c r="B12" s="670"/>
      <c r="C12" s="670"/>
      <c r="D12" s="670"/>
      <c r="E12" s="670"/>
      <c r="F12" s="670"/>
      <c r="G12" s="670"/>
    </row>
    <row r="13" spans="1:7" ht="47.25" x14ac:dyDescent="0.2">
      <c r="A13" s="671" t="s">
        <v>2056</v>
      </c>
      <c r="B13" s="670"/>
      <c r="C13" s="670"/>
      <c r="D13" s="670"/>
      <c r="E13" s="670"/>
      <c r="F13" s="670"/>
      <c r="G13" s="670"/>
    </row>
    <row r="14" spans="1:7" ht="30" customHeight="1" x14ac:dyDescent="0.2">
      <c r="A14" s="669" t="s">
        <v>976</v>
      </c>
    </row>
    <row r="15" spans="1:7" ht="150" x14ac:dyDescent="0.2">
      <c r="A15" s="667" t="s">
        <v>2067</v>
      </c>
    </row>
    <row r="16" spans="1:7" ht="45" customHeight="1" x14ac:dyDescent="0.2">
      <c r="A16" s="667" t="s">
        <v>2055</v>
      </c>
      <c r="B16" s="670"/>
      <c r="C16" s="670"/>
      <c r="D16" s="670"/>
      <c r="E16" s="670"/>
      <c r="F16" s="670"/>
      <c r="G16" s="670"/>
    </row>
    <row r="17" spans="1:7" ht="30" customHeight="1" x14ac:dyDescent="0.2">
      <c r="A17" s="669" t="s">
        <v>948</v>
      </c>
    </row>
    <row r="18" spans="1:7" ht="45" customHeight="1" x14ac:dyDescent="0.2">
      <c r="A18" s="667" t="s">
        <v>2054</v>
      </c>
      <c r="B18" s="670"/>
      <c r="C18" s="670"/>
      <c r="D18" s="670"/>
      <c r="E18" s="670"/>
      <c r="F18" s="670"/>
      <c r="G18" s="670"/>
    </row>
    <row r="19" spans="1:7" ht="45" customHeight="1" x14ac:dyDescent="0.2">
      <c r="A19" s="667" t="s">
        <v>971</v>
      </c>
      <c r="B19" s="670"/>
      <c r="C19" s="670"/>
      <c r="D19" s="670"/>
      <c r="E19" s="670"/>
      <c r="F19" s="670"/>
      <c r="G19" s="670"/>
    </row>
    <row r="20" spans="1:7" ht="45" customHeight="1" x14ac:dyDescent="0.2">
      <c r="A20" s="667" t="s">
        <v>2053</v>
      </c>
      <c r="B20" s="670"/>
      <c r="C20" s="670"/>
      <c r="D20" s="670"/>
      <c r="E20" s="670"/>
      <c r="F20" s="670"/>
      <c r="G20" s="670"/>
    </row>
    <row r="21" spans="1:7" ht="30" x14ac:dyDescent="0.2">
      <c r="A21" s="667" t="s">
        <v>969</v>
      </c>
      <c r="B21" s="670"/>
      <c r="C21" s="670"/>
      <c r="D21" s="670"/>
      <c r="E21" s="670"/>
      <c r="F21" s="670"/>
      <c r="G21" s="670"/>
    </row>
    <row r="22" spans="1:7" ht="15" x14ac:dyDescent="0.2">
      <c r="A22" s="667"/>
      <c r="B22" s="670"/>
      <c r="C22" s="670"/>
      <c r="D22" s="670"/>
      <c r="E22" s="670"/>
      <c r="F22" s="670"/>
      <c r="G22" s="670"/>
    </row>
    <row r="23" spans="1:7" ht="30" customHeight="1" x14ac:dyDescent="0.2">
      <c r="A23" s="669" t="s">
        <v>949</v>
      </c>
    </row>
    <row r="24" spans="1:7" ht="45" x14ac:dyDescent="0.2">
      <c r="A24" s="667" t="s">
        <v>2052</v>
      </c>
      <c r="B24" s="670"/>
      <c r="C24" s="670"/>
      <c r="D24" s="670"/>
      <c r="E24" s="670"/>
      <c r="F24" s="670"/>
      <c r="G24" s="670"/>
    </row>
    <row r="25" spans="1:7" ht="15" x14ac:dyDescent="0.2">
      <c r="A25" s="667" t="s">
        <v>972</v>
      </c>
      <c r="B25" s="670"/>
      <c r="C25" s="670"/>
      <c r="D25" s="670"/>
      <c r="E25" s="670"/>
      <c r="F25" s="670"/>
      <c r="G25" s="670"/>
    </row>
    <row r="26" spans="1:7" ht="30" x14ac:dyDescent="0.2">
      <c r="A26" s="667" t="s">
        <v>2051</v>
      </c>
      <c r="B26" s="670"/>
      <c r="C26" s="670"/>
      <c r="D26" s="670"/>
      <c r="E26" s="670"/>
      <c r="F26" s="670"/>
      <c r="G26" s="670"/>
    </row>
    <row r="27" spans="1:7" ht="30" x14ac:dyDescent="0.2">
      <c r="A27" s="667" t="s">
        <v>2050</v>
      </c>
      <c r="B27" s="670"/>
      <c r="C27" s="670"/>
      <c r="D27" s="670"/>
      <c r="E27" s="670"/>
      <c r="F27" s="670"/>
      <c r="G27" s="670"/>
    </row>
    <row r="28" spans="1:7" ht="30" x14ac:dyDescent="0.2">
      <c r="A28" s="667" t="s">
        <v>2049</v>
      </c>
    </row>
    <row r="29" spans="1:7" ht="45" x14ac:dyDescent="0.2">
      <c r="A29" s="667" t="s">
        <v>978</v>
      </c>
    </row>
    <row r="30" spans="1:7" ht="31.5" x14ac:dyDescent="0.2">
      <c r="A30" s="667" t="s">
        <v>2068</v>
      </c>
    </row>
    <row r="31" spans="1:7" ht="135.75" x14ac:dyDescent="0.2">
      <c r="A31" s="667" t="s">
        <v>2048</v>
      </c>
    </row>
    <row r="32" spans="1:7" ht="30" customHeight="1" x14ac:dyDescent="0.2">
      <c r="A32" s="669" t="s">
        <v>950</v>
      </c>
    </row>
    <row r="33" spans="1:7" ht="45" x14ac:dyDescent="0.2">
      <c r="A33" s="667" t="s">
        <v>2047</v>
      </c>
    </row>
    <row r="34" spans="1:7" ht="150" x14ac:dyDescent="0.2">
      <c r="A34" s="667" t="s">
        <v>2046</v>
      </c>
    </row>
    <row r="35" spans="1:7" ht="120" x14ac:dyDescent="0.2">
      <c r="A35" s="667" t="s">
        <v>979</v>
      </c>
    </row>
    <row r="36" spans="1:7" ht="44.25" customHeight="1" x14ac:dyDescent="0.2">
      <c r="A36" s="667" t="s">
        <v>951</v>
      </c>
    </row>
    <row r="37" spans="1:7" ht="15" x14ac:dyDescent="0.2">
      <c r="A37" s="667" t="s">
        <v>2045</v>
      </c>
    </row>
    <row r="38" spans="1:7" ht="30" customHeight="1" x14ac:dyDescent="0.2">
      <c r="A38" s="669" t="s">
        <v>952</v>
      </c>
    </row>
    <row r="39" spans="1:7" ht="45" x14ac:dyDescent="0.2">
      <c r="A39" s="667" t="s">
        <v>973</v>
      </c>
      <c r="B39" s="670"/>
      <c r="C39" s="670"/>
      <c r="D39" s="670"/>
      <c r="E39" s="670"/>
      <c r="F39" s="670"/>
      <c r="G39" s="670"/>
    </row>
    <row r="40" spans="1:7" ht="30" x14ac:dyDescent="0.2">
      <c r="A40" s="667" t="s">
        <v>980</v>
      </c>
    </row>
    <row r="41" spans="1:7" ht="30" x14ac:dyDescent="0.2">
      <c r="A41" s="667" t="s">
        <v>981</v>
      </c>
    </row>
    <row r="42" spans="1:7" ht="15" x14ac:dyDescent="0.2">
      <c r="A42" s="667"/>
    </row>
    <row r="43" spans="1:7" ht="15.75" x14ac:dyDescent="0.2">
      <c r="A43" s="669" t="s">
        <v>953</v>
      </c>
    </row>
    <row r="44" spans="1:7" ht="45" x14ac:dyDescent="0.2">
      <c r="A44" s="667" t="s">
        <v>954</v>
      </c>
    </row>
    <row r="46" spans="1:7" ht="30" customHeight="1" x14ac:dyDescent="0.2">
      <c r="A46" s="669" t="s">
        <v>974</v>
      </c>
    </row>
    <row r="47" spans="1:7" ht="45" x14ac:dyDescent="0.2">
      <c r="A47" s="667" t="s">
        <v>975</v>
      </c>
    </row>
    <row r="48" spans="1:7" ht="30" x14ac:dyDescent="0.2">
      <c r="A48" s="667" t="s">
        <v>977</v>
      </c>
    </row>
    <row r="49" spans="1:1" ht="25.5" x14ac:dyDescent="0.2">
      <c r="A49" s="668" t="s">
        <v>2044</v>
      </c>
    </row>
    <row r="50" spans="1:1" ht="15" x14ac:dyDescent="0.2">
      <c r="A50" s="667"/>
    </row>
    <row r="51" spans="1:1" ht="30" customHeight="1" x14ac:dyDescent="0.2">
      <c r="A51" s="669" t="s">
        <v>2069</v>
      </c>
    </row>
    <row r="52" spans="1:1" ht="30" x14ac:dyDescent="0.2">
      <c r="A52" s="667" t="s">
        <v>2070</v>
      </c>
    </row>
  </sheetData>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dimension ref="A1:Q1422"/>
  <sheetViews>
    <sheetView workbookViewId="0">
      <selection sqref="A1:XFD4"/>
    </sheetView>
  </sheetViews>
  <sheetFormatPr baseColWidth="10" defaultRowHeight="12.75" x14ac:dyDescent="0.2"/>
  <cols>
    <col min="1" max="1" width="33.7109375" style="684" customWidth="1"/>
    <col min="2" max="2" width="15.85546875" style="684" customWidth="1"/>
    <col min="3" max="4" width="13.85546875" style="684" customWidth="1"/>
    <col min="5" max="5" width="15.140625" style="684" customWidth="1"/>
    <col min="6" max="9" width="13.85546875" style="684" customWidth="1"/>
    <col min="10" max="10" width="16.7109375" style="684" customWidth="1"/>
    <col min="11" max="11" width="13.85546875" style="684" customWidth="1"/>
    <col min="12" max="14" width="11.42578125" style="684"/>
    <col min="15" max="15" width="49.85546875" style="684" bestFit="1" customWidth="1"/>
    <col min="16" max="16384" width="11.42578125" style="684"/>
  </cols>
  <sheetData>
    <row r="1" spans="1:17" x14ac:dyDescent="0.2">
      <c r="A1" s="684" t="s">
        <v>2074</v>
      </c>
    </row>
    <row r="2" spans="1:17" x14ac:dyDescent="0.2">
      <c r="A2" s="684" t="s">
        <v>2073</v>
      </c>
    </row>
    <row r="3" spans="1:17" x14ac:dyDescent="0.2">
      <c r="A3" s="684" t="s">
        <v>2071</v>
      </c>
    </row>
    <row r="4" spans="1:17" x14ac:dyDescent="0.2">
      <c r="A4" s="684" t="s">
        <v>2072</v>
      </c>
    </row>
    <row r="6" spans="1:17" ht="15.75" x14ac:dyDescent="0.25">
      <c r="A6" s="847" t="s">
        <v>1816</v>
      </c>
      <c r="B6" s="847"/>
      <c r="C6" s="847"/>
      <c r="D6" s="847"/>
      <c r="E6" s="847"/>
      <c r="F6" s="847"/>
      <c r="G6" s="847"/>
      <c r="H6" s="847"/>
      <c r="I6" s="847"/>
      <c r="J6" s="847"/>
      <c r="K6" s="847"/>
      <c r="O6" s="684" t="s">
        <v>1836</v>
      </c>
      <c r="P6" s="684">
        <v>140</v>
      </c>
      <c r="Q6" s="684">
        <v>900000</v>
      </c>
    </row>
    <row r="7" spans="1:17" x14ac:dyDescent="0.2">
      <c r="O7" s="684" t="s">
        <v>1837</v>
      </c>
      <c r="P7" s="684">
        <v>140</v>
      </c>
      <c r="Q7" s="684">
        <v>1260000</v>
      </c>
    </row>
    <row r="8" spans="1:17" s="689" customFormat="1" ht="38.25" x14ac:dyDescent="0.2">
      <c r="A8" s="679" t="s">
        <v>1817</v>
      </c>
      <c r="B8" s="679" t="s">
        <v>1818</v>
      </c>
      <c r="C8" s="679" t="s">
        <v>1819</v>
      </c>
      <c r="D8" s="679" t="s">
        <v>1820</v>
      </c>
      <c r="E8" s="679" t="s">
        <v>1827</v>
      </c>
      <c r="F8" s="679" t="s">
        <v>1821</v>
      </c>
      <c r="G8" s="679" t="s">
        <v>1822</v>
      </c>
      <c r="H8" s="679" t="s">
        <v>1823</v>
      </c>
      <c r="I8" s="679" t="s">
        <v>1824</v>
      </c>
      <c r="J8" s="679" t="s">
        <v>1825</v>
      </c>
      <c r="K8" s="679" t="s">
        <v>1826</v>
      </c>
      <c r="O8" s="684" t="s">
        <v>1841</v>
      </c>
      <c r="P8" s="684">
        <v>140</v>
      </c>
      <c r="Q8" s="684">
        <v>1080000</v>
      </c>
    </row>
    <row r="9" spans="1:17" s="689" customFormat="1" x14ac:dyDescent="0.2">
      <c r="A9" s="680" t="s">
        <v>1855</v>
      </c>
      <c r="B9" s="679"/>
      <c r="C9" s="679"/>
      <c r="D9" s="679"/>
      <c r="E9" s="679"/>
      <c r="F9" s="679"/>
      <c r="G9" s="679"/>
      <c r="H9" s="679"/>
      <c r="I9" s="679"/>
      <c r="J9" s="679"/>
      <c r="K9" s="679"/>
      <c r="O9" s="684"/>
      <c r="P9" s="684"/>
      <c r="Q9" s="684"/>
    </row>
    <row r="10" spans="1:17" x14ac:dyDescent="0.2">
      <c r="A10" s="681" t="s">
        <v>1836</v>
      </c>
      <c r="B10" s="681"/>
      <c r="C10" s="681"/>
      <c r="D10" s="682">
        <v>140</v>
      </c>
      <c r="E10" s="683">
        <v>900000</v>
      </c>
      <c r="F10" s="681"/>
      <c r="G10" s="681"/>
      <c r="H10" s="681"/>
      <c r="I10" s="681"/>
      <c r="J10" s="681"/>
      <c r="K10" s="681"/>
      <c r="O10" s="684" t="s">
        <v>361</v>
      </c>
      <c r="P10" s="684">
        <v>110</v>
      </c>
      <c r="Q10" s="684">
        <v>630000</v>
      </c>
    </row>
    <row r="11" spans="1:17" x14ac:dyDescent="0.2">
      <c r="A11" s="681" t="s">
        <v>1837</v>
      </c>
      <c r="B11" s="681"/>
      <c r="C11" s="681"/>
      <c r="D11" s="682">
        <v>140</v>
      </c>
      <c r="E11" s="683">
        <v>1260000</v>
      </c>
      <c r="F11" s="681"/>
      <c r="G11" s="681"/>
      <c r="H11" s="681"/>
      <c r="I11" s="681"/>
      <c r="J11" s="681"/>
      <c r="K11" s="681"/>
      <c r="O11" s="684" t="s">
        <v>1829</v>
      </c>
      <c r="P11" s="684">
        <v>160</v>
      </c>
      <c r="Q11" s="684">
        <v>1260000</v>
      </c>
    </row>
    <row r="12" spans="1:17" x14ac:dyDescent="0.2">
      <c r="A12" s="681" t="s">
        <v>1841</v>
      </c>
      <c r="B12" s="681"/>
      <c r="C12" s="681"/>
      <c r="D12" s="682">
        <v>140</v>
      </c>
      <c r="E12" s="683">
        <v>1080000</v>
      </c>
      <c r="F12" s="681"/>
      <c r="G12" s="681"/>
      <c r="H12" s="681"/>
      <c r="I12" s="681"/>
      <c r="J12" s="681"/>
      <c r="K12" s="681"/>
      <c r="O12" s="684" t="s">
        <v>1843</v>
      </c>
      <c r="P12" s="684">
        <v>360</v>
      </c>
      <c r="Q12" s="684">
        <v>1800000</v>
      </c>
    </row>
    <row r="13" spans="1:17" x14ac:dyDescent="0.2">
      <c r="A13" s="681" t="s">
        <v>361</v>
      </c>
      <c r="B13" s="681"/>
      <c r="C13" s="681"/>
      <c r="D13" s="682">
        <v>110</v>
      </c>
      <c r="E13" s="683">
        <v>630000</v>
      </c>
      <c r="F13" s="681"/>
      <c r="G13" s="681"/>
      <c r="H13" s="681"/>
      <c r="I13" s="681"/>
      <c r="J13" s="681"/>
      <c r="K13" s="681"/>
      <c r="O13" s="684" t="s">
        <v>1842</v>
      </c>
      <c r="P13" s="684">
        <v>120</v>
      </c>
      <c r="Q13" s="684">
        <v>270000</v>
      </c>
    </row>
    <row r="14" spans="1:17" x14ac:dyDescent="0.2">
      <c r="A14" s="681" t="s">
        <v>1829</v>
      </c>
      <c r="B14" s="681"/>
      <c r="C14" s="681"/>
      <c r="D14" s="682">
        <v>160</v>
      </c>
      <c r="E14" s="683">
        <v>1260000</v>
      </c>
      <c r="F14" s="681"/>
      <c r="G14" s="681"/>
      <c r="H14" s="681"/>
      <c r="I14" s="681"/>
      <c r="J14" s="681"/>
      <c r="K14" s="681"/>
      <c r="O14" s="684" t="s">
        <v>1840</v>
      </c>
      <c r="P14" s="684">
        <v>140</v>
      </c>
      <c r="Q14" s="684">
        <v>900000</v>
      </c>
    </row>
    <row r="15" spans="1:17" x14ac:dyDescent="0.2">
      <c r="A15" s="681" t="s">
        <v>1843</v>
      </c>
      <c r="B15" s="681"/>
      <c r="C15" s="681"/>
      <c r="D15" s="682">
        <v>360</v>
      </c>
      <c r="E15" s="683">
        <v>1800000</v>
      </c>
      <c r="F15" s="681"/>
      <c r="G15" s="681"/>
      <c r="H15" s="681"/>
      <c r="I15" s="681"/>
      <c r="J15" s="681"/>
      <c r="K15" s="681"/>
      <c r="O15" s="684" t="s">
        <v>1834</v>
      </c>
      <c r="P15" s="684">
        <v>200</v>
      </c>
      <c r="Q15" s="684">
        <v>3240000</v>
      </c>
    </row>
    <row r="16" spans="1:17" x14ac:dyDescent="0.2">
      <c r="A16" s="681" t="s">
        <v>1842</v>
      </c>
      <c r="B16" s="681"/>
      <c r="C16" s="681"/>
      <c r="D16" s="682">
        <v>120</v>
      </c>
      <c r="E16" s="683">
        <v>270000</v>
      </c>
      <c r="F16" s="681"/>
      <c r="G16" s="681"/>
      <c r="H16" s="681"/>
      <c r="I16" s="681"/>
      <c r="J16" s="681"/>
      <c r="K16" s="681"/>
      <c r="O16" s="684" t="s">
        <v>1831</v>
      </c>
      <c r="P16" s="684">
        <v>90</v>
      </c>
      <c r="Q16" s="684">
        <v>1170000</v>
      </c>
    </row>
    <row r="17" spans="1:17" x14ac:dyDescent="0.2">
      <c r="A17" s="681" t="s">
        <v>1840</v>
      </c>
      <c r="D17" s="682">
        <v>140</v>
      </c>
      <c r="E17" s="683">
        <v>900000</v>
      </c>
      <c r="F17" s="681"/>
      <c r="G17" s="681"/>
      <c r="H17" s="681"/>
      <c r="I17" s="681"/>
      <c r="J17" s="681"/>
      <c r="K17" s="681"/>
      <c r="O17" s="684" t="s">
        <v>1828</v>
      </c>
      <c r="P17" s="684">
        <v>260</v>
      </c>
      <c r="Q17" s="684">
        <v>3960000</v>
      </c>
    </row>
    <row r="18" spans="1:17" x14ac:dyDescent="0.2">
      <c r="A18" s="681" t="s">
        <v>1834</v>
      </c>
      <c r="B18" s="681"/>
      <c r="C18" s="681"/>
      <c r="D18" s="682">
        <v>200</v>
      </c>
      <c r="E18" s="683">
        <v>3240000</v>
      </c>
      <c r="F18" s="681"/>
      <c r="G18" s="681"/>
      <c r="H18" s="681"/>
      <c r="I18" s="681"/>
      <c r="J18" s="681"/>
      <c r="K18" s="681"/>
      <c r="O18" s="684" t="s">
        <v>363</v>
      </c>
      <c r="P18" s="684">
        <v>75</v>
      </c>
      <c r="Q18" s="684">
        <v>1170000</v>
      </c>
    </row>
    <row r="19" spans="1:17" x14ac:dyDescent="0.2">
      <c r="A19" s="681" t="s">
        <v>1831</v>
      </c>
      <c r="B19" s="681"/>
      <c r="C19" s="681"/>
      <c r="D19" s="682">
        <v>90</v>
      </c>
      <c r="E19" s="683">
        <v>1170000</v>
      </c>
      <c r="F19" s="681"/>
      <c r="G19" s="681"/>
      <c r="H19" s="681"/>
      <c r="I19" s="681"/>
      <c r="J19" s="681"/>
      <c r="K19" s="681"/>
      <c r="O19" s="684" t="s">
        <v>1838</v>
      </c>
      <c r="P19" s="684">
        <v>90</v>
      </c>
      <c r="Q19" s="684">
        <v>2700000</v>
      </c>
    </row>
    <row r="20" spans="1:17" x14ac:dyDescent="0.2">
      <c r="A20" s="681" t="s">
        <v>1828</v>
      </c>
      <c r="B20" s="681"/>
      <c r="C20" s="681"/>
      <c r="D20" s="682">
        <v>260</v>
      </c>
      <c r="E20" s="683">
        <v>3960000</v>
      </c>
      <c r="F20" s="681"/>
      <c r="G20" s="681"/>
      <c r="H20" s="681"/>
      <c r="I20" s="681"/>
      <c r="J20" s="681"/>
      <c r="K20" s="681"/>
      <c r="O20" s="684" t="s">
        <v>1830</v>
      </c>
      <c r="P20" s="684">
        <v>110</v>
      </c>
      <c r="Q20" s="684">
        <v>1260000</v>
      </c>
    </row>
    <row r="21" spans="1:17" x14ac:dyDescent="0.2">
      <c r="A21" s="681" t="s">
        <v>363</v>
      </c>
      <c r="B21" s="681"/>
      <c r="C21" s="681"/>
      <c r="D21" s="682">
        <v>75</v>
      </c>
      <c r="E21" s="683">
        <v>1170000</v>
      </c>
      <c r="F21" s="681"/>
      <c r="G21" s="681"/>
      <c r="H21" s="681"/>
      <c r="I21" s="681"/>
      <c r="J21" s="681"/>
      <c r="K21" s="681"/>
      <c r="O21" s="684" t="s">
        <v>1835</v>
      </c>
      <c r="P21" s="684">
        <v>140</v>
      </c>
      <c r="Q21" s="684">
        <v>1080000</v>
      </c>
    </row>
    <row r="22" spans="1:17" x14ac:dyDescent="0.2">
      <c r="A22" s="681" t="s">
        <v>1838</v>
      </c>
      <c r="B22" s="681"/>
      <c r="C22" s="681"/>
      <c r="D22" s="682">
        <v>90</v>
      </c>
      <c r="E22" s="683">
        <v>2700000</v>
      </c>
      <c r="F22" s="681"/>
      <c r="G22" s="681"/>
      <c r="H22" s="681"/>
      <c r="I22" s="681"/>
      <c r="J22" s="681"/>
      <c r="K22" s="681"/>
      <c r="O22" s="684" t="s">
        <v>1839</v>
      </c>
      <c r="P22" s="684">
        <v>110</v>
      </c>
      <c r="Q22" s="684">
        <v>1260000</v>
      </c>
    </row>
    <row r="23" spans="1:17" x14ac:dyDescent="0.2">
      <c r="A23" s="681" t="s">
        <v>1830</v>
      </c>
      <c r="B23" s="681"/>
      <c r="C23" s="681"/>
      <c r="D23" s="682">
        <v>110</v>
      </c>
      <c r="E23" s="683">
        <v>1260000</v>
      </c>
      <c r="F23" s="681"/>
      <c r="G23" s="681"/>
      <c r="H23" s="681"/>
      <c r="I23" s="681"/>
      <c r="J23" s="681"/>
      <c r="K23" s="681"/>
    </row>
    <row r="24" spans="1:17" x14ac:dyDescent="0.2">
      <c r="A24" s="681" t="s">
        <v>1835</v>
      </c>
      <c r="B24" s="681"/>
      <c r="C24" s="681"/>
      <c r="D24" s="682">
        <v>140</v>
      </c>
      <c r="E24" s="683">
        <v>1080000</v>
      </c>
      <c r="F24" s="681"/>
      <c r="G24" s="681"/>
      <c r="H24" s="681"/>
      <c r="I24" s="681"/>
      <c r="J24" s="681"/>
      <c r="K24" s="681"/>
    </row>
    <row r="25" spans="1:17" x14ac:dyDescent="0.2">
      <c r="A25" s="681" t="s">
        <v>1839</v>
      </c>
      <c r="B25" s="681"/>
      <c r="C25" s="681"/>
      <c r="D25" s="682">
        <v>110</v>
      </c>
      <c r="E25" s="683">
        <v>1260000</v>
      </c>
      <c r="F25" s="681"/>
      <c r="G25" s="681"/>
      <c r="H25" s="681"/>
      <c r="I25" s="681"/>
      <c r="J25" s="681"/>
      <c r="K25" s="681"/>
    </row>
    <row r="26" spans="1:17" x14ac:dyDescent="0.2">
      <c r="A26" s="681"/>
      <c r="B26" s="681"/>
      <c r="C26" s="681"/>
      <c r="D26" s="682"/>
      <c r="E26" s="685"/>
      <c r="F26" s="681"/>
      <c r="G26" s="681"/>
      <c r="H26" s="681"/>
      <c r="I26" s="681"/>
      <c r="J26" s="681"/>
      <c r="K26" s="681"/>
    </row>
    <row r="27" spans="1:17" x14ac:dyDescent="0.2">
      <c r="A27" s="680" t="s">
        <v>1854</v>
      </c>
    </row>
    <row r="28" spans="1:17" x14ac:dyDescent="0.2">
      <c r="A28" s="681"/>
      <c r="B28" s="681"/>
      <c r="C28" s="681"/>
      <c r="D28" s="682"/>
      <c r="E28" s="685"/>
      <c r="F28" s="681"/>
      <c r="G28" s="681"/>
      <c r="H28" s="681"/>
      <c r="I28" s="681"/>
      <c r="J28" s="681"/>
      <c r="K28" s="681"/>
    </row>
    <row r="29" spans="1:17" x14ac:dyDescent="0.2">
      <c r="A29" s="681"/>
      <c r="B29" s="681"/>
      <c r="C29" s="686"/>
      <c r="D29" s="687"/>
      <c r="E29" s="688"/>
      <c r="F29" s="681"/>
      <c r="G29" s="681"/>
      <c r="H29" s="681"/>
      <c r="I29" s="681"/>
      <c r="J29" s="681"/>
      <c r="K29" s="681"/>
    </row>
    <row r="30" spans="1:17" x14ac:dyDescent="0.2">
      <c r="A30" s="681"/>
      <c r="B30" s="681"/>
      <c r="C30" s="686"/>
      <c r="D30" s="687"/>
      <c r="E30" s="688"/>
      <c r="F30" s="681"/>
      <c r="G30" s="681"/>
      <c r="H30" s="681"/>
      <c r="I30" s="681"/>
      <c r="J30" s="681"/>
      <c r="K30" s="681"/>
    </row>
    <row r="31" spans="1:17" x14ac:dyDescent="0.2">
      <c r="A31" s="681"/>
      <c r="B31" s="681"/>
      <c r="C31" s="686"/>
      <c r="D31" s="687"/>
      <c r="E31" s="688"/>
      <c r="F31" s="681"/>
      <c r="G31" s="681"/>
      <c r="H31" s="681"/>
      <c r="I31" s="681"/>
      <c r="J31" s="681"/>
      <c r="K31" s="681"/>
    </row>
    <row r="32" spans="1:17" x14ac:dyDescent="0.2">
      <c r="A32" s="681"/>
      <c r="B32" s="681"/>
      <c r="C32" s="686"/>
      <c r="D32" s="687"/>
      <c r="E32" s="688"/>
      <c r="F32" s="681"/>
      <c r="G32" s="681"/>
      <c r="H32" s="681"/>
      <c r="I32" s="681"/>
      <c r="J32" s="681"/>
      <c r="K32" s="681"/>
    </row>
    <row r="33" spans="1:11" x14ac:dyDescent="0.2">
      <c r="A33" s="681"/>
      <c r="B33" s="681"/>
      <c r="C33" s="686"/>
      <c r="D33" s="687"/>
      <c r="E33" s="688"/>
      <c r="F33" s="681"/>
      <c r="G33" s="681"/>
      <c r="H33" s="681"/>
      <c r="I33" s="681"/>
      <c r="J33" s="681"/>
      <c r="K33" s="681"/>
    </row>
    <row r="34" spans="1:11" x14ac:dyDescent="0.2">
      <c r="A34" s="681"/>
      <c r="B34" s="681"/>
      <c r="C34" s="686"/>
      <c r="D34" s="687"/>
      <c r="E34" s="688"/>
      <c r="F34" s="681"/>
      <c r="G34" s="681"/>
      <c r="H34" s="681"/>
      <c r="I34" s="681"/>
      <c r="J34" s="681"/>
      <c r="K34" s="681"/>
    </row>
    <row r="35" spans="1:11" x14ac:dyDescent="0.2">
      <c r="A35" s="681"/>
      <c r="B35" s="681"/>
      <c r="C35" s="686"/>
      <c r="D35" s="687"/>
      <c r="E35" s="688"/>
      <c r="F35" s="681"/>
      <c r="G35" s="681"/>
      <c r="H35" s="681"/>
      <c r="I35" s="681"/>
      <c r="J35" s="681"/>
      <c r="K35" s="681"/>
    </row>
    <row r="36" spans="1:11" x14ac:dyDescent="0.2">
      <c r="A36" s="681"/>
      <c r="B36" s="681"/>
      <c r="C36" s="686"/>
      <c r="D36" s="687"/>
      <c r="E36" s="688"/>
      <c r="F36" s="681"/>
      <c r="G36" s="681"/>
      <c r="H36" s="681"/>
      <c r="I36" s="681"/>
      <c r="J36" s="681"/>
      <c r="K36" s="681"/>
    </row>
    <row r="37" spans="1:11" x14ac:dyDescent="0.2">
      <c r="A37" s="681"/>
      <c r="B37" s="681"/>
      <c r="C37" s="686"/>
      <c r="D37" s="687"/>
      <c r="E37" s="688"/>
      <c r="F37" s="681"/>
      <c r="G37" s="681"/>
      <c r="H37" s="681"/>
      <c r="I37" s="681"/>
      <c r="J37" s="681"/>
      <c r="K37" s="681"/>
    </row>
    <row r="38" spans="1:11" x14ac:dyDescent="0.2">
      <c r="A38" s="681"/>
      <c r="B38" s="681"/>
      <c r="C38" s="686"/>
      <c r="D38" s="687"/>
      <c r="E38" s="688"/>
      <c r="F38" s="681"/>
      <c r="G38" s="681"/>
      <c r="H38" s="681"/>
      <c r="I38" s="681"/>
      <c r="J38" s="681"/>
      <c r="K38" s="681"/>
    </row>
    <row r="39" spans="1:11" x14ac:dyDescent="0.2">
      <c r="A39" s="681"/>
      <c r="B39" s="681"/>
      <c r="C39" s="686"/>
      <c r="D39" s="687"/>
      <c r="E39" s="688"/>
      <c r="F39" s="681"/>
      <c r="G39" s="681"/>
      <c r="H39" s="681"/>
      <c r="I39" s="681"/>
      <c r="J39" s="681"/>
      <c r="K39" s="681"/>
    </row>
    <row r="40" spans="1:11" x14ac:dyDescent="0.2">
      <c r="A40" s="681"/>
      <c r="B40" s="681"/>
      <c r="C40" s="686"/>
      <c r="D40" s="687"/>
      <c r="E40" s="688"/>
      <c r="F40" s="681"/>
      <c r="G40" s="681"/>
      <c r="H40" s="681"/>
      <c r="I40" s="681"/>
      <c r="J40" s="681"/>
      <c r="K40" s="681"/>
    </row>
    <row r="41" spans="1:11" x14ac:dyDescent="0.2">
      <c r="A41" s="681"/>
      <c r="B41" s="681"/>
      <c r="C41" s="686"/>
      <c r="D41" s="687"/>
      <c r="E41" s="688"/>
      <c r="F41" s="681"/>
      <c r="G41" s="681"/>
      <c r="H41" s="681"/>
      <c r="I41" s="681"/>
      <c r="J41" s="681"/>
      <c r="K41" s="681"/>
    </row>
    <row r="42" spans="1:11" x14ac:dyDescent="0.2">
      <c r="A42" s="681"/>
      <c r="B42" s="681"/>
      <c r="C42" s="686"/>
      <c r="D42" s="687"/>
      <c r="E42" s="688"/>
      <c r="F42" s="681"/>
      <c r="G42" s="681"/>
      <c r="H42" s="681"/>
      <c r="I42" s="681"/>
      <c r="J42" s="681"/>
      <c r="K42" s="681"/>
    </row>
    <row r="43" spans="1:11" x14ac:dyDescent="0.2">
      <c r="A43" s="681"/>
      <c r="B43" s="681"/>
      <c r="C43" s="686"/>
      <c r="D43" s="687"/>
      <c r="E43" s="688"/>
      <c r="F43" s="681"/>
      <c r="G43" s="681"/>
      <c r="H43" s="681"/>
      <c r="I43" s="681"/>
      <c r="J43" s="681"/>
      <c r="K43" s="681"/>
    </row>
    <row r="44" spans="1:11" x14ac:dyDescent="0.2">
      <c r="A44" s="681"/>
      <c r="B44" s="681"/>
      <c r="C44" s="686"/>
      <c r="D44" s="687"/>
      <c r="E44" s="688"/>
      <c r="F44" s="681"/>
      <c r="G44" s="681"/>
      <c r="H44" s="681"/>
      <c r="I44" s="681"/>
      <c r="J44" s="681"/>
      <c r="K44" s="681"/>
    </row>
    <row r="45" spans="1:11" x14ac:dyDescent="0.2">
      <c r="A45" s="681"/>
      <c r="B45" s="681"/>
      <c r="C45" s="686"/>
      <c r="D45" s="687"/>
      <c r="E45" s="688"/>
      <c r="F45" s="681"/>
      <c r="G45" s="681"/>
      <c r="H45" s="681"/>
      <c r="I45" s="681"/>
      <c r="J45" s="681"/>
      <c r="K45" s="681"/>
    </row>
    <row r="46" spans="1:11" x14ac:dyDescent="0.2">
      <c r="A46" s="681"/>
      <c r="B46" s="681"/>
      <c r="C46" s="686"/>
      <c r="D46" s="687"/>
      <c r="E46" s="688"/>
      <c r="F46" s="681"/>
      <c r="G46" s="681"/>
      <c r="H46" s="681"/>
      <c r="I46" s="681"/>
      <c r="J46" s="681"/>
      <c r="K46" s="681"/>
    </row>
    <row r="47" spans="1:11" x14ac:dyDescent="0.2">
      <c r="A47" s="681"/>
      <c r="B47" s="681"/>
      <c r="C47" s="686"/>
      <c r="D47" s="687"/>
      <c r="E47" s="688"/>
      <c r="F47" s="681"/>
      <c r="G47" s="681"/>
      <c r="H47" s="681"/>
      <c r="I47" s="681"/>
      <c r="J47" s="681"/>
      <c r="K47" s="681"/>
    </row>
    <row r="48" spans="1:11" x14ac:dyDescent="0.2">
      <c r="A48" s="681"/>
      <c r="B48" s="681"/>
      <c r="C48" s="686"/>
      <c r="D48" s="687"/>
      <c r="E48" s="688"/>
      <c r="F48" s="681"/>
      <c r="G48" s="681"/>
      <c r="H48" s="681"/>
      <c r="I48" s="681"/>
      <c r="J48" s="681"/>
      <c r="K48" s="681"/>
    </row>
    <row r="49" spans="1:11" x14ac:dyDescent="0.2">
      <c r="A49" s="681"/>
      <c r="B49" s="681"/>
      <c r="C49" s="686"/>
      <c r="D49" s="687"/>
      <c r="E49" s="688"/>
      <c r="F49" s="681"/>
      <c r="G49" s="681"/>
      <c r="H49" s="681"/>
      <c r="I49" s="681"/>
      <c r="J49" s="681"/>
      <c r="K49" s="681"/>
    </row>
    <row r="50" spans="1:11" x14ac:dyDescent="0.2">
      <c r="A50" s="681"/>
      <c r="B50" s="681"/>
      <c r="C50" s="686"/>
      <c r="D50" s="687"/>
      <c r="E50" s="688"/>
      <c r="F50" s="681"/>
      <c r="G50" s="681"/>
      <c r="H50" s="681"/>
      <c r="I50" s="681"/>
      <c r="J50" s="681"/>
      <c r="K50" s="681"/>
    </row>
    <row r="51" spans="1:11" x14ac:dyDescent="0.2">
      <c r="A51" s="681"/>
      <c r="B51" s="681"/>
      <c r="C51" s="686"/>
      <c r="D51" s="687"/>
      <c r="E51" s="688"/>
      <c r="F51" s="681"/>
      <c r="G51" s="681"/>
      <c r="H51" s="681"/>
      <c r="I51" s="681"/>
      <c r="J51" s="681"/>
      <c r="K51" s="681"/>
    </row>
    <row r="52" spans="1:11" x14ac:dyDescent="0.2">
      <c r="A52" s="681"/>
      <c r="B52" s="681"/>
      <c r="C52" s="686"/>
      <c r="D52" s="687"/>
      <c r="E52" s="688"/>
      <c r="F52" s="681"/>
      <c r="G52" s="681"/>
      <c r="H52" s="681"/>
      <c r="I52" s="681"/>
      <c r="J52" s="681"/>
      <c r="K52" s="681"/>
    </row>
    <row r="53" spans="1:11" x14ac:dyDescent="0.2">
      <c r="A53" s="681"/>
      <c r="B53" s="681"/>
      <c r="C53" s="686"/>
      <c r="D53" s="687"/>
      <c r="E53" s="688"/>
      <c r="F53" s="681"/>
      <c r="G53" s="681"/>
      <c r="H53" s="681"/>
      <c r="I53" s="681"/>
      <c r="J53" s="681"/>
      <c r="K53" s="681"/>
    </row>
    <row r="54" spans="1:11" x14ac:dyDescent="0.2">
      <c r="A54" s="681"/>
      <c r="B54" s="681"/>
      <c r="C54" s="686"/>
      <c r="D54" s="687"/>
      <c r="E54" s="688"/>
      <c r="F54" s="681"/>
      <c r="G54" s="681"/>
      <c r="H54" s="681"/>
      <c r="I54" s="681"/>
      <c r="J54" s="681"/>
      <c r="K54" s="681"/>
    </row>
    <row r="55" spans="1:11" x14ac:dyDescent="0.2">
      <c r="A55" s="681"/>
      <c r="B55" s="681"/>
      <c r="C55" s="686"/>
      <c r="D55" s="687"/>
      <c r="E55" s="688"/>
      <c r="F55" s="681"/>
      <c r="G55" s="681"/>
      <c r="H55" s="681"/>
      <c r="I55" s="681"/>
      <c r="J55" s="681"/>
      <c r="K55" s="681"/>
    </row>
    <row r="56" spans="1:11" x14ac:dyDescent="0.2">
      <c r="A56" s="681"/>
      <c r="B56" s="681"/>
      <c r="C56" s="686"/>
      <c r="D56" s="687"/>
      <c r="E56" s="688"/>
      <c r="F56" s="681"/>
      <c r="G56" s="681"/>
      <c r="H56" s="681"/>
      <c r="I56" s="681"/>
      <c r="J56" s="681"/>
      <c r="K56" s="681"/>
    </row>
    <row r="57" spans="1:11" x14ac:dyDescent="0.2">
      <c r="A57" s="681"/>
      <c r="B57" s="681"/>
      <c r="C57" s="686"/>
      <c r="D57" s="687"/>
      <c r="E57" s="688"/>
      <c r="F57" s="681"/>
      <c r="G57" s="681"/>
      <c r="H57" s="681"/>
      <c r="I57" s="681"/>
      <c r="J57" s="681"/>
      <c r="K57" s="681"/>
    </row>
    <row r="58" spans="1:11" x14ac:dyDescent="0.2">
      <c r="A58" s="681"/>
      <c r="B58" s="681"/>
      <c r="C58" s="686"/>
      <c r="D58" s="687"/>
      <c r="E58" s="688"/>
      <c r="F58" s="681"/>
      <c r="G58" s="681"/>
      <c r="H58" s="681"/>
      <c r="I58" s="681"/>
      <c r="J58" s="681"/>
      <c r="K58" s="681"/>
    </row>
    <row r="59" spans="1:11" x14ac:dyDescent="0.2">
      <c r="A59" s="681"/>
      <c r="B59" s="681"/>
      <c r="C59" s="686"/>
      <c r="D59" s="687"/>
      <c r="E59" s="688"/>
      <c r="F59" s="681"/>
      <c r="G59" s="681"/>
      <c r="H59" s="681"/>
      <c r="I59" s="681"/>
      <c r="J59" s="681"/>
      <c r="K59" s="681"/>
    </row>
    <row r="60" spans="1:11" x14ac:dyDescent="0.2">
      <c r="A60" s="681"/>
      <c r="B60" s="681"/>
      <c r="C60" s="686"/>
      <c r="D60" s="687"/>
      <c r="E60" s="688"/>
      <c r="F60" s="681"/>
      <c r="G60" s="681"/>
      <c r="H60" s="681"/>
      <c r="I60" s="681"/>
      <c r="J60" s="681"/>
      <c r="K60" s="681"/>
    </row>
    <row r="61" spans="1:11" x14ac:dyDescent="0.2">
      <c r="A61" s="681"/>
      <c r="B61" s="681"/>
      <c r="C61" s="686"/>
      <c r="D61" s="687"/>
      <c r="E61" s="688"/>
      <c r="F61" s="681"/>
      <c r="G61" s="681"/>
      <c r="H61" s="681"/>
      <c r="I61" s="681"/>
      <c r="J61" s="681"/>
      <c r="K61" s="681"/>
    </row>
    <row r="538" spans="15:17" x14ac:dyDescent="0.2">
      <c r="O538" s="689"/>
      <c r="P538" s="689"/>
      <c r="Q538" s="689"/>
    </row>
    <row r="539" spans="15:17" x14ac:dyDescent="0.2">
      <c r="Q539" s="684" t="s">
        <v>32</v>
      </c>
    </row>
    <row r="552" spans="17:17" x14ac:dyDescent="0.2">
      <c r="Q552" s="684">
        <v>0</v>
      </c>
    </row>
    <row r="553" spans="17:17" x14ac:dyDescent="0.2">
      <c r="Q553" s="684">
        <v>0</v>
      </c>
    </row>
    <row r="554" spans="17:17" x14ac:dyDescent="0.2">
      <c r="Q554" s="684">
        <v>0</v>
      </c>
    </row>
    <row r="555" spans="17:17" x14ac:dyDescent="0.2">
      <c r="Q555" s="684">
        <v>0</v>
      </c>
    </row>
    <row r="556" spans="17:17" x14ac:dyDescent="0.2">
      <c r="Q556" s="684">
        <v>0</v>
      </c>
    </row>
    <row r="557" spans="17:17" x14ac:dyDescent="0.2">
      <c r="Q557" s="684" t="s">
        <v>27</v>
      </c>
    </row>
    <row r="560" spans="17:17" x14ac:dyDescent="0.2">
      <c r="Q560" s="684">
        <v>27</v>
      </c>
    </row>
    <row r="561" spans="17:17" x14ac:dyDescent="0.2">
      <c r="Q561" s="684" t="s">
        <v>28</v>
      </c>
    </row>
    <row r="569" spans="17:17" x14ac:dyDescent="0.2">
      <c r="Q569" s="684" t="s">
        <v>29</v>
      </c>
    </row>
    <row r="572" spans="17:17" x14ac:dyDescent="0.2">
      <c r="Q572" s="684" t="s">
        <v>1016</v>
      </c>
    </row>
    <row r="574" spans="17:17" x14ac:dyDescent="0.2">
      <c r="Q574" s="684" t="s">
        <v>1852</v>
      </c>
    </row>
    <row r="579" spans="17:17" x14ac:dyDescent="0.2">
      <c r="Q579" s="684" t="s">
        <v>32</v>
      </c>
    </row>
    <row r="595" spans="17:17" x14ac:dyDescent="0.2">
      <c r="Q595" s="684">
        <v>0</v>
      </c>
    </row>
    <row r="596" spans="17:17" x14ac:dyDescent="0.2">
      <c r="Q596" s="684">
        <v>0</v>
      </c>
    </row>
    <row r="597" spans="17:17" x14ac:dyDescent="0.2">
      <c r="Q597" s="684">
        <v>0</v>
      </c>
    </row>
    <row r="598" spans="17:17" x14ac:dyDescent="0.2">
      <c r="Q598" s="684">
        <v>0</v>
      </c>
    </row>
    <row r="599" spans="17:17" x14ac:dyDescent="0.2">
      <c r="Q599" s="684">
        <v>0</v>
      </c>
    </row>
    <row r="600" spans="17:17" x14ac:dyDescent="0.2">
      <c r="Q600" s="684" t="s">
        <v>27</v>
      </c>
    </row>
    <row r="603" spans="17:17" x14ac:dyDescent="0.2">
      <c r="Q603" s="684">
        <v>320</v>
      </c>
    </row>
    <row r="604" spans="17:17" x14ac:dyDescent="0.2">
      <c r="Q604" s="684" t="s">
        <v>28</v>
      </c>
    </row>
    <row r="617" spans="17:17" x14ac:dyDescent="0.2">
      <c r="Q617" s="684" t="s">
        <v>29</v>
      </c>
    </row>
    <row r="620" spans="17:17" x14ac:dyDescent="0.2">
      <c r="Q620" s="684" t="s">
        <v>1016</v>
      </c>
    </row>
    <row r="622" spans="17:17" x14ac:dyDescent="0.2">
      <c r="Q622" s="684" t="s">
        <v>1852</v>
      </c>
    </row>
    <row r="627" spans="17:17" x14ac:dyDescent="0.2">
      <c r="Q627" s="684" t="s">
        <v>32</v>
      </c>
    </row>
    <row r="642" spans="17:17" x14ac:dyDescent="0.2">
      <c r="Q642" s="684">
        <v>0</v>
      </c>
    </row>
    <row r="643" spans="17:17" x14ac:dyDescent="0.2">
      <c r="Q643" s="684">
        <v>0</v>
      </c>
    </row>
    <row r="644" spans="17:17" x14ac:dyDescent="0.2">
      <c r="Q644" s="684">
        <v>0</v>
      </c>
    </row>
    <row r="645" spans="17:17" x14ac:dyDescent="0.2">
      <c r="Q645" s="684">
        <v>0</v>
      </c>
    </row>
    <row r="646" spans="17:17" x14ac:dyDescent="0.2">
      <c r="Q646" s="684">
        <v>0</v>
      </c>
    </row>
    <row r="647" spans="17:17" x14ac:dyDescent="0.2">
      <c r="Q647" s="684" t="s">
        <v>27</v>
      </c>
    </row>
    <row r="650" spans="17:17" x14ac:dyDescent="0.2">
      <c r="Q650" s="684">
        <v>380</v>
      </c>
    </row>
    <row r="651" spans="17:17" x14ac:dyDescent="0.2">
      <c r="Q651" s="684" t="s">
        <v>28</v>
      </c>
    </row>
    <row r="663" spans="17:17" x14ac:dyDescent="0.2">
      <c r="Q663" s="684" t="s">
        <v>29</v>
      </c>
    </row>
    <row r="666" spans="17:17" x14ac:dyDescent="0.2">
      <c r="Q666" s="684" t="s">
        <v>1016</v>
      </c>
    </row>
    <row r="668" spans="17:17" x14ac:dyDescent="0.2">
      <c r="Q668" s="684" t="s">
        <v>1852</v>
      </c>
    </row>
    <row r="673" spans="17:17" x14ac:dyDescent="0.2">
      <c r="Q673" s="684" t="s">
        <v>32</v>
      </c>
    </row>
    <row r="688" spans="17:17" x14ac:dyDescent="0.2">
      <c r="Q688" s="684">
        <v>0</v>
      </c>
    </row>
    <row r="689" spans="17:17" x14ac:dyDescent="0.2">
      <c r="Q689" s="684">
        <v>0</v>
      </c>
    </row>
    <row r="690" spans="17:17" x14ac:dyDescent="0.2">
      <c r="Q690" s="684">
        <v>0</v>
      </c>
    </row>
    <row r="691" spans="17:17" x14ac:dyDescent="0.2">
      <c r="Q691" s="684">
        <v>0</v>
      </c>
    </row>
    <row r="692" spans="17:17" x14ac:dyDescent="0.2">
      <c r="Q692" s="684">
        <v>0</v>
      </c>
    </row>
    <row r="693" spans="17:17" x14ac:dyDescent="0.2">
      <c r="Q693" s="684" t="s">
        <v>27</v>
      </c>
    </row>
    <row r="696" spans="17:17" x14ac:dyDescent="0.2">
      <c r="Q696" s="684">
        <v>275</v>
      </c>
    </row>
    <row r="697" spans="17:17" x14ac:dyDescent="0.2">
      <c r="Q697" s="684" t="s">
        <v>28</v>
      </c>
    </row>
    <row r="709" spans="17:17" x14ac:dyDescent="0.2">
      <c r="Q709" s="684" t="s">
        <v>29</v>
      </c>
    </row>
    <row r="712" spans="17:17" x14ac:dyDescent="0.2">
      <c r="Q712" s="684" t="s">
        <v>1016</v>
      </c>
    </row>
    <row r="714" spans="17:17" x14ac:dyDescent="0.2">
      <c r="Q714" s="684" t="s">
        <v>1853</v>
      </c>
    </row>
    <row r="719" spans="17:17" x14ac:dyDescent="0.2">
      <c r="Q719" s="684" t="s">
        <v>32</v>
      </c>
    </row>
    <row r="734" spans="17:17" x14ac:dyDescent="0.2">
      <c r="Q734" s="684">
        <v>0</v>
      </c>
    </row>
    <row r="735" spans="17:17" x14ac:dyDescent="0.2">
      <c r="Q735" s="684">
        <v>0</v>
      </c>
    </row>
    <row r="736" spans="17:17" x14ac:dyDescent="0.2">
      <c r="Q736" s="684">
        <v>0</v>
      </c>
    </row>
    <row r="737" spans="17:17" x14ac:dyDescent="0.2">
      <c r="Q737" s="684">
        <v>0</v>
      </c>
    </row>
    <row r="738" spans="17:17" x14ac:dyDescent="0.2">
      <c r="Q738" s="684">
        <v>0</v>
      </c>
    </row>
    <row r="739" spans="17:17" x14ac:dyDescent="0.2">
      <c r="Q739" s="684" t="s">
        <v>27</v>
      </c>
    </row>
    <row r="742" spans="17:17" x14ac:dyDescent="0.2">
      <c r="Q742" s="684">
        <v>260</v>
      </c>
    </row>
    <row r="743" spans="17:17" x14ac:dyDescent="0.2">
      <c r="Q743" s="684" t="s">
        <v>28</v>
      </c>
    </row>
    <row r="755" spans="17:17" x14ac:dyDescent="0.2">
      <c r="Q755" s="684" t="s">
        <v>29</v>
      </c>
    </row>
    <row r="758" spans="17:17" x14ac:dyDescent="0.2">
      <c r="Q758" s="684" t="s">
        <v>1016</v>
      </c>
    </row>
    <row r="760" spans="17:17" x14ac:dyDescent="0.2">
      <c r="Q760" s="684" t="e">
        <v>#N/A</v>
      </c>
    </row>
    <row r="765" spans="17:17" x14ac:dyDescent="0.2">
      <c r="Q765" s="684" t="s">
        <v>32</v>
      </c>
    </row>
    <row r="782" spans="17:17" x14ac:dyDescent="0.2">
      <c r="Q782" s="684">
        <v>0</v>
      </c>
    </row>
    <row r="783" spans="17:17" x14ac:dyDescent="0.2">
      <c r="Q783" s="684">
        <v>0</v>
      </c>
    </row>
    <row r="784" spans="17:17" x14ac:dyDescent="0.2">
      <c r="Q784" s="684">
        <v>0</v>
      </c>
    </row>
    <row r="785" spans="17:17" x14ac:dyDescent="0.2">
      <c r="Q785" s="684">
        <v>0</v>
      </c>
    </row>
    <row r="786" spans="17:17" x14ac:dyDescent="0.2">
      <c r="Q786" s="684">
        <v>0</v>
      </c>
    </row>
    <row r="787" spans="17:17" x14ac:dyDescent="0.2">
      <c r="Q787" s="684" t="s">
        <v>27</v>
      </c>
    </row>
    <row r="790" spans="17:17" x14ac:dyDescent="0.2">
      <c r="Q790" s="684">
        <v>4800</v>
      </c>
    </row>
    <row r="791" spans="17:17" x14ac:dyDescent="0.2">
      <c r="Q791" s="684" t="s">
        <v>28</v>
      </c>
    </row>
    <row r="803" spans="17:17" x14ac:dyDescent="0.2">
      <c r="Q803" s="684" t="s">
        <v>29</v>
      </c>
    </row>
    <row r="807" spans="17:17" x14ac:dyDescent="0.2">
      <c r="Q807" s="684" t="s">
        <v>1016</v>
      </c>
    </row>
    <row r="809" spans="17:17" x14ac:dyDescent="0.2">
      <c r="Q809" s="684" t="e">
        <v>#N/A</v>
      </c>
    </row>
    <row r="814" spans="17:17" x14ac:dyDescent="0.2">
      <c r="Q814" s="684" t="s">
        <v>32</v>
      </c>
    </row>
    <row r="831" spans="17:17" x14ac:dyDescent="0.2">
      <c r="Q831" s="684">
        <v>0</v>
      </c>
    </row>
    <row r="832" spans="17:17" x14ac:dyDescent="0.2">
      <c r="Q832" s="684">
        <v>0</v>
      </c>
    </row>
    <row r="833" spans="17:17" x14ac:dyDescent="0.2">
      <c r="Q833" s="684">
        <v>0</v>
      </c>
    </row>
    <row r="834" spans="17:17" x14ac:dyDescent="0.2">
      <c r="Q834" s="684">
        <v>0</v>
      </c>
    </row>
    <row r="835" spans="17:17" x14ac:dyDescent="0.2">
      <c r="Q835" s="684">
        <v>0</v>
      </c>
    </row>
    <row r="836" spans="17:17" x14ac:dyDescent="0.2">
      <c r="Q836" s="684" t="s">
        <v>27</v>
      </c>
    </row>
    <row r="839" spans="17:17" x14ac:dyDescent="0.2">
      <c r="Q839" s="684">
        <v>5500</v>
      </c>
    </row>
    <row r="840" spans="17:17" x14ac:dyDescent="0.2">
      <c r="Q840" s="684" t="s">
        <v>28</v>
      </c>
    </row>
    <row r="852" spans="17:17" x14ac:dyDescent="0.2">
      <c r="Q852" s="684" t="s">
        <v>29</v>
      </c>
    </row>
    <row r="856" spans="17:17" x14ac:dyDescent="0.2">
      <c r="Q856" s="684" t="s">
        <v>1016</v>
      </c>
    </row>
    <row r="858" spans="17:17" x14ac:dyDescent="0.2">
      <c r="Q858" s="684" t="e">
        <v>#N/A</v>
      </c>
    </row>
    <row r="863" spans="17:17" x14ac:dyDescent="0.2">
      <c r="Q863" s="684" t="s">
        <v>32</v>
      </c>
    </row>
    <row r="878" spans="17:17" x14ac:dyDescent="0.2">
      <c r="Q878" s="684">
        <v>0</v>
      </c>
    </row>
    <row r="879" spans="17:17" x14ac:dyDescent="0.2">
      <c r="Q879" s="684">
        <v>0</v>
      </c>
    </row>
    <row r="880" spans="17:17" x14ac:dyDescent="0.2">
      <c r="Q880" s="684">
        <v>0</v>
      </c>
    </row>
    <row r="881" spans="17:17" x14ac:dyDescent="0.2">
      <c r="Q881" s="684">
        <v>0</v>
      </c>
    </row>
    <row r="882" spans="17:17" x14ac:dyDescent="0.2">
      <c r="Q882" s="684">
        <v>0</v>
      </c>
    </row>
    <row r="883" spans="17:17" x14ac:dyDescent="0.2">
      <c r="Q883" s="684" t="s">
        <v>27</v>
      </c>
    </row>
    <row r="886" spans="17:17" x14ac:dyDescent="0.2">
      <c r="Q886" s="684">
        <v>2333.3333333333335</v>
      </c>
    </row>
    <row r="887" spans="17:17" x14ac:dyDescent="0.2">
      <c r="Q887" s="684" t="s">
        <v>28</v>
      </c>
    </row>
    <row r="899" spans="17:17" x14ac:dyDescent="0.2">
      <c r="Q899" s="684" t="s">
        <v>29</v>
      </c>
    </row>
    <row r="902" spans="17:17" x14ac:dyDescent="0.2">
      <c r="Q902" s="684" t="s">
        <v>1016</v>
      </c>
    </row>
    <row r="904" spans="17:17" x14ac:dyDescent="0.2">
      <c r="Q904" s="684" t="e">
        <v>#N/A</v>
      </c>
    </row>
    <row r="909" spans="17:17" x14ac:dyDescent="0.2">
      <c r="Q909" s="684" t="s">
        <v>32</v>
      </c>
    </row>
    <row r="924" spans="17:17" x14ac:dyDescent="0.2">
      <c r="Q924" s="684">
        <v>0</v>
      </c>
    </row>
    <row r="925" spans="17:17" x14ac:dyDescent="0.2">
      <c r="Q925" s="684">
        <v>0</v>
      </c>
    </row>
    <row r="926" spans="17:17" x14ac:dyDescent="0.2">
      <c r="Q926" s="684">
        <v>0</v>
      </c>
    </row>
    <row r="927" spans="17:17" x14ac:dyDescent="0.2">
      <c r="Q927" s="684">
        <v>0</v>
      </c>
    </row>
    <row r="928" spans="17:17" x14ac:dyDescent="0.2">
      <c r="Q928" s="684">
        <v>0</v>
      </c>
    </row>
    <row r="929" spans="17:17" x14ac:dyDescent="0.2">
      <c r="Q929" s="684" t="s">
        <v>27</v>
      </c>
    </row>
    <row r="932" spans="17:17" x14ac:dyDescent="0.2">
      <c r="Q932" s="684">
        <v>290</v>
      </c>
    </row>
    <row r="933" spans="17:17" x14ac:dyDescent="0.2">
      <c r="Q933" s="684" t="s">
        <v>28</v>
      </c>
    </row>
    <row r="945" spans="17:17" x14ac:dyDescent="0.2">
      <c r="Q945" s="684" t="s">
        <v>29</v>
      </c>
    </row>
    <row r="948" spans="17:17" x14ac:dyDescent="0.2">
      <c r="Q948" s="684" t="s">
        <v>1016</v>
      </c>
    </row>
    <row r="950" spans="17:17" x14ac:dyDescent="0.2">
      <c r="Q950" s="684" t="e">
        <v>#N/A</v>
      </c>
    </row>
    <row r="955" spans="17:17" x14ac:dyDescent="0.2">
      <c r="Q955" s="684" t="s">
        <v>32</v>
      </c>
    </row>
    <row r="969" spans="17:17" x14ac:dyDescent="0.2">
      <c r="Q969" s="684">
        <v>0</v>
      </c>
    </row>
    <row r="970" spans="17:17" x14ac:dyDescent="0.2">
      <c r="Q970" s="684">
        <v>0</v>
      </c>
    </row>
    <row r="971" spans="17:17" x14ac:dyDescent="0.2">
      <c r="Q971" s="684">
        <v>0</v>
      </c>
    </row>
    <row r="972" spans="17:17" x14ac:dyDescent="0.2">
      <c r="Q972" s="684">
        <v>0</v>
      </c>
    </row>
    <row r="973" spans="17:17" x14ac:dyDescent="0.2">
      <c r="Q973" s="684">
        <v>0</v>
      </c>
    </row>
    <row r="974" spans="17:17" x14ac:dyDescent="0.2">
      <c r="Q974" s="684" t="s">
        <v>27</v>
      </c>
    </row>
    <row r="977" spans="17:17" x14ac:dyDescent="0.2">
      <c r="Q977" s="684">
        <v>3</v>
      </c>
    </row>
    <row r="978" spans="17:17" x14ac:dyDescent="0.2">
      <c r="Q978" s="684" t="s">
        <v>28</v>
      </c>
    </row>
    <row r="991" spans="17:17" x14ac:dyDescent="0.2">
      <c r="Q991" s="684" t="s">
        <v>29</v>
      </c>
    </row>
    <row r="994" spans="17:17" x14ac:dyDescent="0.2">
      <c r="Q994" s="684" t="s">
        <v>1016</v>
      </c>
    </row>
    <row r="996" spans="17:17" x14ac:dyDescent="0.2">
      <c r="Q996" s="684" t="e">
        <v>#N/A</v>
      </c>
    </row>
    <row r="1001" spans="17:17" x14ac:dyDescent="0.2">
      <c r="Q1001" s="684" t="s">
        <v>32</v>
      </c>
    </row>
    <row r="1015" spans="17:17" x14ac:dyDescent="0.2">
      <c r="Q1015" s="684">
        <v>0</v>
      </c>
    </row>
    <row r="1016" spans="17:17" x14ac:dyDescent="0.2">
      <c r="Q1016" s="684">
        <v>0</v>
      </c>
    </row>
    <row r="1017" spans="17:17" x14ac:dyDescent="0.2">
      <c r="Q1017" s="684">
        <v>0</v>
      </c>
    </row>
    <row r="1018" spans="17:17" x14ac:dyDescent="0.2">
      <c r="Q1018" s="684">
        <v>0</v>
      </c>
    </row>
    <row r="1019" spans="17:17" x14ac:dyDescent="0.2">
      <c r="Q1019" s="684">
        <v>0</v>
      </c>
    </row>
    <row r="1020" spans="17:17" x14ac:dyDescent="0.2">
      <c r="Q1020" s="684" t="s">
        <v>27</v>
      </c>
    </row>
    <row r="1023" spans="17:17" x14ac:dyDescent="0.2">
      <c r="Q1023" s="684">
        <v>3</v>
      </c>
    </row>
    <row r="1024" spans="17:17" x14ac:dyDescent="0.2">
      <c r="Q1024" s="684" t="s">
        <v>28</v>
      </c>
    </row>
    <row r="1037" spans="17:17" x14ac:dyDescent="0.2">
      <c r="Q1037" s="684" t="s">
        <v>29</v>
      </c>
    </row>
    <row r="1041" spans="17:17" x14ac:dyDescent="0.2">
      <c r="Q1041" s="684" t="s">
        <v>1016</v>
      </c>
    </row>
    <row r="1043" spans="17:17" x14ac:dyDescent="0.2">
      <c r="Q1043" s="684" t="e">
        <v>#N/A</v>
      </c>
    </row>
    <row r="1048" spans="17:17" x14ac:dyDescent="0.2">
      <c r="Q1048" s="684" t="s">
        <v>32</v>
      </c>
    </row>
    <row r="1063" spans="17:17" x14ac:dyDescent="0.2">
      <c r="Q1063" s="684">
        <v>0</v>
      </c>
    </row>
    <row r="1064" spans="17:17" x14ac:dyDescent="0.2">
      <c r="Q1064" s="684">
        <v>0</v>
      </c>
    </row>
    <row r="1065" spans="17:17" x14ac:dyDescent="0.2">
      <c r="Q1065" s="684">
        <v>0</v>
      </c>
    </row>
    <row r="1066" spans="17:17" x14ac:dyDescent="0.2">
      <c r="Q1066" s="684">
        <v>0</v>
      </c>
    </row>
    <row r="1067" spans="17:17" x14ac:dyDescent="0.2">
      <c r="Q1067" s="684">
        <v>0</v>
      </c>
    </row>
    <row r="1068" spans="17:17" x14ac:dyDescent="0.2">
      <c r="Q1068" s="684" t="s">
        <v>27</v>
      </c>
    </row>
    <row r="1071" spans="17:17" x14ac:dyDescent="0.2">
      <c r="Q1071" s="684">
        <v>7</v>
      </c>
    </row>
    <row r="1072" spans="17:17" x14ac:dyDescent="0.2">
      <c r="Q1072" s="684" t="s">
        <v>28</v>
      </c>
    </row>
    <row r="1080" spans="17:17" x14ac:dyDescent="0.2">
      <c r="Q1080" s="684" t="s">
        <v>29</v>
      </c>
    </row>
    <row r="1084" spans="17:17" x14ac:dyDescent="0.2">
      <c r="Q1084" s="684" t="s">
        <v>1016</v>
      </c>
    </row>
    <row r="1086" spans="17:17" x14ac:dyDescent="0.2">
      <c r="Q1086" s="684" t="e">
        <v>#N/A</v>
      </c>
    </row>
    <row r="1091" spans="17:17" x14ac:dyDescent="0.2">
      <c r="Q1091" s="684" t="s">
        <v>32</v>
      </c>
    </row>
    <row r="1106" spans="17:17" x14ac:dyDescent="0.2">
      <c r="Q1106" s="684">
        <v>0</v>
      </c>
    </row>
    <row r="1107" spans="17:17" x14ac:dyDescent="0.2">
      <c r="Q1107" s="684">
        <v>0</v>
      </c>
    </row>
    <row r="1108" spans="17:17" x14ac:dyDescent="0.2">
      <c r="Q1108" s="684">
        <v>0</v>
      </c>
    </row>
    <row r="1109" spans="17:17" x14ac:dyDescent="0.2">
      <c r="Q1109" s="684">
        <v>0</v>
      </c>
    </row>
    <row r="1110" spans="17:17" x14ac:dyDescent="0.2">
      <c r="Q1110" s="684">
        <v>0</v>
      </c>
    </row>
    <row r="1111" spans="17:17" x14ac:dyDescent="0.2">
      <c r="Q1111" s="684" t="s">
        <v>27</v>
      </c>
    </row>
    <row r="1114" spans="17:17" x14ac:dyDescent="0.2">
      <c r="Q1114" s="684">
        <v>5</v>
      </c>
    </row>
    <row r="1115" spans="17:17" x14ac:dyDescent="0.2">
      <c r="Q1115" s="684" t="s">
        <v>28</v>
      </c>
    </row>
    <row r="1126" spans="17:17" x14ac:dyDescent="0.2">
      <c r="Q1126" s="684" t="s">
        <v>29</v>
      </c>
    </row>
    <row r="1130" spans="17:17" x14ac:dyDescent="0.2">
      <c r="Q1130" s="684" t="s">
        <v>1016</v>
      </c>
    </row>
    <row r="1132" spans="17:17" x14ac:dyDescent="0.2">
      <c r="Q1132" s="684" t="e">
        <v>#N/A</v>
      </c>
    </row>
    <row r="1137" spans="17:17" x14ac:dyDescent="0.2">
      <c r="Q1137" s="684" t="s">
        <v>32</v>
      </c>
    </row>
    <row r="1152" spans="17:17" x14ac:dyDescent="0.2">
      <c r="Q1152" s="684">
        <v>0</v>
      </c>
    </row>
    <row r="1153" spans="17:17" x14ac:dyDescent="0.2">
      <c r="Q1153" s="684">
        <v>0</v>
      </c>
    </row>
    <row r="1154" spans="17:17" x14ac:dyDescent="0.2">
      <c r="Q1154" s="684">
        <v>0</v>
      </c>
    </row>
    <row r="1155" spans="17:17" x14ac:dyDescent="0.2">
      <c r="Q1155" s="684">
        <v>0</v>
      </c>
    </row>
    <row r="1156" spans="17:17" x14ac:dyDescent="0.2">
      <c r="Q1156" s="684">
        <v>0</v>
      </c>
    </row>
    <row r="1157" spans="17:17" x14ac:dyDescent="0.2">
      <c r="Q1157" s="684" t="s">
        <v>27</v>
      </c>
    </row>
    <row r="1160" spans="17:17" x14ac:dyDescent="0.2">
      <c r="Q1160" s="684">
        <v>3</v>
      </c>
    </row>
    <row r="1161" spans="17:17" x14ac:dyDescent="0.2">
      <c r="Q1161" s="684" t="s">
        <v>28</v>
      </c>
    </row>
    <row r="1170" spans="17:17" x14ac:dyDescent="0.2">
      <c r="Q1170" s="684" t="s">
        <v>29</v>
      </c>
    </row>
    <row r="1174" spans="17:17" x14ac:dyDescent="0.2">
      <c r="Q1174" s="684" t="s">
        <v>1016</v>
      </c>
    </row>
    <row r="1176" spans="17:17" x14ac:dyDescent="0.2">
      <c r="Q1176" s="684" t="e">
        <v>#N/A</v>
      </c>
    </row>
    <row r="1181" spans="17:17" x14ac:dyDescent="0.2">
      <c r="Q1181" s="684" t="s">
        <v>32</v>
      </c>
    </row>
    <row r="1198" spans="17:17" x14ac:dyDescent="0.2">
      <c r="Q1198" s="684">
        <v>0</v>
      </c>
    </row>
    <row r="1199" spans="17:17" x14ac:dyDescent="0.2">
      <c r="Q1199" s="684">
        <v>0</v>
      </c>
    </row>
    <row r="1200" spans="17:17" x14ac:dyDescent="0.2">
      <c r="Q1200" s="684">
        <v>0</v>
      </c>
    </row>
    <row r="1201" spans="17:17" x14ac:dyDescent="0.2">
      <c r="Q1201" s="684">
        <v>0</v>
      </c>
    </row>
    <row r="1202" spans="17:17" x14ac:dyDescent="0.2">
      <c r="Q1202" s="684">
        <v>0</v>
      </c>
    </row>
    <row r="1203" spans="17:17" x14ac:dyDescent="0.2">
      <c r="Q1203" s="684" t="s">
        <v>27</v>
      </c>
    </row>
    <row r="1206" spans="17:17" x14ac:dyDescent="0.2">
      <c r="Q1206" s="684">
        <v>0.2</v>
      </c>
    </row>
    <row r="1207" spans="17:17" x14ac:dyDescent="0.2">
      <c r="Q1207" s="684" t="s">
        <v>28</v>
      </c>
    </row>
    <row r="1220" spans="17:17" x14ac:dyDescent="0.2">
      <c r="Q1220" s="684" t="s">
        <v>29</v>
      </c>
    </row>
    <row r="1224" spans="17:17" x14ac:dyDescent="0.2">
      <c r="Q1224" s="684" t="s">
        <v>1016</v>
      </c>
    </row>
    <row r="1226" spans="17:17" x14ac:dyDescent="0.2">
      <c r="Q1226" s="684" t="e">
        <v>#N/A</v>
      </c>
    </row>
    <row r="1231" spans="17:17" x14ac:dyDescent="0.2">
      <c r="Q1231" s="684" t="s">
        <v>32</v>
      </c>
    </row>
    <row r="1249" spans="17:17" x14ac:dyDescent="0.2">
      <c r="Q1249" s="684">
        <v>0</v>
      </c>
    </row>
    <row r="1250" spans="17:17" x14ac:dyDescent="0.2">
      <c r="Q1250" s="684">
        <v>0</v>
      </c>
    </row>
    <row r="1251" spans="17:17" x14ac:dyDescent="0.2">
      <c r="Q1251" s="684">
        <v>0</v>
      </c>
    </row>
    <row r="1252" spans="17:17" x14ac:dyDescent="0.2">
      <c r="Q1252" s="684">
        <v>0</v>
      </c>
    </row>
    <row r="1253" spans="17:17" x14ac:dyDescent="0.2">
      <c r="Q1253" s="684">
        <v>0</v>
      </c>
    </row>
    <row r="1254" spans="17:17" x14ac:dyDescent="0.2">
      <c r="Q1254" s="684" t="s">
        <v>27</v>
      </c>
    </row>
    <row r="1257" spans="17:17" x14ac:dyDescent="0.2">
      <c r="Q1257" s="684">
        <v>0.2</v>
      </c>
    </row>
    <row r="1258" spans="17:17" x14ac:dyDescent="0.2">
      <c r="Q1258" s="684" t="s">
        <v>28</v>
      </c>
    </row>
    <row r="1270" spans="17:17" x14ac:dyDescent="0.2">
      <c r="Q1270" s="684" t="s">
        <v>29</v>
      </c>
    </row>
    <row r="1274" spans="17:17" x14ac:dyDescent="0.2">
      <c r="Q1274" s="684" t="s">
        <v>1016</v>
      </c>
    </row>
    <row r="1276" spans="17:17" x14ac:dyDescent="0.2">
      <c r="Q1276" s="684" t="e">
        <v>#N/A</v>
      </c>
    </row>
    <row r="1280" spans="17:17" x14ac:dyDescent="0.2">
      <c r="Q1280" s="684" t="s">
        <v>32</v>
      </c>
    </row>
    <row r="1297" spans="17:17" x14ac:dyDescent="0.2">
      <c r="Q1297" s="684">
        <v>0</v>
      </c>
    </row>
    <row r="1298" spans="17:17" x14ac:dyDescent="0.2">
      <c r="Q1298" s="684">
        <v>0</v>
      </c>
    </row>
    <row r="1299" spans="17:17" x14ac:dyDescent="0.2">
      <c r="Q1299" s="684">
        <v>0</v>
      </c>
    </row>
    <row r="1300" spans="17:17" x14ac:dyDescent="0.2">
      <c r="Q1300" s="684">
        <v>0</v>
      </c>
    </row>
    <row r="1301" spans="17:17" x14ac:dyDescent="0.2">
      <c r="Q1301" s="684">
        <v>0</v>
      </c>
    </row>
    <row r="1302" spans="17:17" x14ac:dyDescent="0.2">
      <c r="Q1302" s="684" t="s">
        <v>27</v>
      </c>
    </row>
    <row r="1305" spans="17:17" x14ac:dyDescent="0.2">
      <c r="Q1305" s="684">
        <v>0.2</v>
      </c>
    </row>
    <row r="1306" spans="17:17" x14ac:dyDescent="0.2">
      <c r="Q1306" s="684" t="s">
        <v>28</v>
      </c>
    </row>
    <row r="1319" spans="17:17" x14ac:dyDescent="0.2">
      <c r="Q1319" s="684" t="s">
        <v>29</v>
      </c>
    </row>
    <row r="1323" spans="17:17" x14ac:dyDescent="0.2">
      <c r="Q1323" s="684" t="s">
        <v>1016</v>
      </c>
    </row>
    <row r="1325" spans="17:17" x14ac:dyDescent="0.2">
      <c r="Q1325" s="684" t="e">
        <v>#N/A</v>
      </c>
    </row>
    <row r="1329" spans="17:17" x14ac:dyDescent="0.2">
      <c r="Q1329" s="684" t="s">
        <v>32</v>
      </c>
    </row>
    <row r="1346" spans="17:17" x14ac:dyDescent="0.2">
      <c r="Q1346" s="684">
        <v>0</v>
      </c>
    </row>
    <row r="1347" spans="17:17" x14ac:dyDescent="0.2">
      <c r="Q1347" s="684">
        <v>0</v>
      </c>
    </row>
    <row r="1348" spans="17:17" x14ac:dyDescent="0.2">
      <c r="Q1348" s="684">
        <v>0</v>
      </c>
    </row>
    <row r="1349" spans="17:17" x14ac:dyDescent="0.2">
      <c r="Q1349" s="684">
        <v>0</v>
      </c>
    </row>
    <row r="1350" spans="17:17" x14ac:dyDescent="0.2">
      <c r="Q1350" s="684">
        <v>0</v>
      </c>
    </row>
    <row r="1351" spans="17:17" x14ac:dyDescent="0.2">
      <c r="Q1351" s="684" t="s">
        <v>27</v>
      </c>
    </row>
    <row r="1354" spans="17:17" x14ac:dyDescent="0.2">
      <c r="Q1354" s="684">
        <v>600</v>
      </c>
    </row>
    <row r="1355" spans="17:17" x14ac:dyDescent="0.2">
      <c r="Q1355" s="684" t="s">
        <v>28</v>
      </c>
    </row>
    <row r="1368" spans="17:17" x14ac:dyDescent="0.2">
      <c r="Q1368" s="684" t="s">
        <v>29</v>
      </c>
    </row>
    <row r="1372" spans="17:17" x14ac:dyDescent="0.2">
      <c r="Q1372" s="684" t="s">
        <v>1016</v>
      </c>
    </row>
    <row r="1374" spans="17:17" x14ac:dyDescent="0.2">
      <c r="Q1374" s="684" t="e">
        <v>#N/A</v>
      </c>
    </row>
    <row r="1378" spans="17:17" x14ac:dyDescent="0.2">
      <c r="Q1378" s="684" t="s">
        <v>32</v>
      </c>
    </row>
    <row r="1395" spans="17:17" x14ac:dyDescent="0.2">
      <c r="Q1395" s="684">
        <v>0</v>
      </c>
    </row>
    <row r="1396" spans="17:17" x14ac:dyDescent="0.2">
      <c r="Q1396" s="684">
        <v>0</v>
      </c>
    </row>
    <row r="1397" spans="17:17" x14ac:dyDescent="0.2">
      <c r="Q1397" s="684">
        <v>0</v>
      </c>
    </row>
    <row r="1398" spans="17:17" x14ac:dyDescent="0.2">
      <c r="Q1398" s="684">
        <v>0</v>
      </c>
    </row>
    <row r="1399" spans="17:17" x14ac:dyDescent="0.2">
      <c r="Q1399" s="684">
        <v>0</v>
      </c>
    </row>
    <row r="1400" spans="17:17" x14ac:dyDescent="0.2">
      <c r="Q1400" s="684" t="s">
        <v>27</v>
      </c>
    </row>
    <row r="1403" spans="17:17" x14ac:dyDescent="0.2">
      <c r="Q1403" s="684">
        <v>8.5000000000000006E-3</v>
      </c>
    </row>
    <row r="1404" spans="17:17" x14ac:dyDescent="0.2">
      <c r="Q1404" s="684" t="s">
        <v>28</v>
      </c>
    </row>
    <row r="1416" spans="17:17" x14ac:dyDescent="0.2">
      <c r="Q1416" s="684" t="s">
        <v>29</v>
      </c>
    </row>
    <row r="1420" spans="17:17" x14ac:dyDescent="0.2">
      <c r="Q1420" s="684" t="s">
        <v>1016</v>
      </c>
    </row>
    <row r="1422" spans="17:17" x14ac:dyDescent="0.2">
      <c r="Q1422" s="684" t="e">
        <v>#N/A</v>
      </c>
    </row>
  </sheetData>
  <sortState ref="O1:Q1422">
    <sortCondition ref="O1:O1422"/>
  </sortState>
  <mergeCells count="1">
    <mergeCell ref="A6:K6"/>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7"/>
  <sheetViews>
    <sheetView workbookViewId="0">
      <selection activeCell="A4" sqref="A4"/>
    </sheetView>
  </sheetViews>
  <sheetFormatPr baseColWidth="10" defaultRowHeight="12.75" x14ac:dyDescent="0.2"/>
  <cols>
    <col min="1" max="1" width="8.42578125" style="691" customWidth="1"/>
    <col min="2" max="2" width="12.42578125" style="572" customWidth="1"/>
    <col min="3" max="3" width="48.5703125" style="572" customWidth="1"/>
    <col min="4" max="4" width="9" style="572" customWidth="1"/>
    <col min="5" max="5" width="13.5703125" style="572" bestFit="1" customWidth="1"/>
    <col min="6" max="16384" width="11.42578125" style="572"/>
  </cols>
  <sheetData>
    <row r="1" spans="1:6" s="684" customFormat="1" x14ac:dyDescent="0.2">
      <c r="A1" s="684" t="s">
        <v>2075</v>
      </c>
    </row>
    <row r="2" spans="1:6" s="684" customFormat="1" x14ac:dyDescent="0.2">
      <c r="A2" s="684" t="s">
        <v>2076</v>
      </c>
    </row>
    <row r="3" spans="1:6" s="684" customFormat="1" x14ac:dyDescent="0.2">
      <c r="A3" s="684" t="s">
        <v>2077</v>
      </c>
    </row>
    <row r="4" spans="1:6" s="684" customFormat="1" x14ac:dyDescent="0.2"/>
    <row r="5" spans="1:6" s="684" customFormat="1" x14ac:dyDescent="0.2"/>
    <row r="6" spans="1:6" ht="15.75" x14ac:dyDescent="0.2">
      <c r="B6" s="849" t="s">
        <v>1857</v>
      </c>
      <c r="C6" s="849"/>
      <c r="D6" s="849"/>
      <c r="E6" s="849"/>
      <c r="F6" s="849"/>
    </row>
    <row r="8" spans="1:6" s="693" customFormat="1" x14ac:dyDescent="0.2">
      <c r="A8" s="692"/>
      <c r="B8" s="586" t="s">
        <v>1856</v>
      </c>
      <c r="C8" s="586" t="s">
        <v>1817</v>
      </c>
      <c r="D8" s="586" t="s">
        <v>1</v>
      </c>
      <c r="E8" s="848" t="s">
        <v>1858</v>
      </c>
      <c r="F8" s="848"/>
    </row>
    <row r="9" spans="1:6" x14ac:dyDescent="0.2">
      <c r="B9" s="694"/>
      <c r="C9" s="694"/>
      <c r="D9" s="694"/>
      <c r="E9" s="695"/>
      <c r="F9" s="696"/>
    </row>
    <row r="10" spans="1:6" x14ac:dyDescent="0.2">
      <c r="A10" s="692">
        <v>1</v>
      </c>
      <c r="B10" s="586">
        <f t="shared" ref="B10:B47" si="0">IFERROR(VLOOKUP(A10,T_NumeroItem,2,FALSE),"")</f>
        <v>1</v>
      </c>
      <c r="C10" s="571" t="str">
        <f t="shared" ref="C10:C47" si="1">IFERROR(VLOOKUP(B10,T_Datos,2,FALSE),"")</f>
        <v>BACHEO CON MEZCLA BITUMINOSA EN CALIENTE</v>
      </c>
      <c r="D10" s="586" t="str">
        <f t="shared" ref="D10:D47" si="2">IFERROR(VLOOKUP(B10,T_Datos,3,FALSE),"")</f>
        <v>m3</v>
      </c>
      <c r="E10" s="695"/>
      <c r="F10" s="697" t="str">
        <f>D10&amp;"/dia"</f>
        <v>m3/dia</v>
      </c>
    </row>
    <row r="11" spans="1:6" x14ac:dyDescent="0.2">
      <c r="A11" s="692">
        <v>2</v>
      </c>
      <c r="B11" s="586">
        <f t="shared" si="0"/>
        <v>2</v>
      </c>
      <c r="C11" s="571" t="str">
        <f t="shared" si="1"/>
        <v>EXCAVACIÓN NO CLASIFICADA</v>
      </c>
      <c r="D11" s="586" t="str">
        <f t="shared" si="2"/>
        <v>m3</v>
      </c>
      <c r="E11" s="695"/>
      <c r="F11" s="697" t="str">
        <f t="shared" ref="F11:F47" si="3">D11&amp;"/dia"</f>
        <v>m3/dia</v>
      </c>
    </row>
    <row r="12" spans="1:6" x14ac:dyDescent="0.2">
      <c r="A12" s="692">
        <v>3</v>
      </c>
      <c r="B12" s="586">
        <f t="shared" si="0"/>
        <v>3</v>
      </c>
      <c r="C12" s="571" t="str">
        <f t="shared" si="1"/>
        <v>CONSTRUCCIÓN DE SUBBASE ESTABILIZADA GRANULAR</v>
      </c>
      <c r="D12" s="586" t="str">
        <f t="shared" si="2"/>
        <v>m3</v>
      </c>
      <c r="E12" s="695"/>
      <c r="F12" s="697" t="str">
        <f t="shared" si="3"/>
        <v>m3/dia</v>
      </c>
    </row>
    <row r="13" spans="1:6" x14ac:dyDescent="0.2">
      <c r="A13" s="692">
        <v>4</v>
      </c>
      <c r="B13" s="586">
        <f t="shared" si="0"/>
        <v>4</v>
      </c>
      <c r="C13" s="571" t="str">
        <f t="shared" si="1"/>
        <v>CONSTRUCCIÓN DE BASE ESTABILIZADA GRANULAR</v>
      </c>
      <c r="D13" s="586" t="str">
        <f t="shared" si="2"/>
        <v>m3</v>
      </c>
      <c r="E13" s="695"/>
      <c r="F13" s="697" t="str">
        <f t="shared" si="3"/>
        <v>m3/dia</v>
      </c>
    </row>
    <row r="14" spans="1:6" x14ac:dyDescent="0.2">
      <c r="A14" s="692">
        <v>5</v>
      </c>
      <c r="B14" s="586">
        <f t="shared" si="0"/>
        <v>5</v>
      </c>
      <c r="C14" s="571" t="str">
        <f t="shared" si="1"/>
        <v>REACONDICIONAMIENTO DE BASE ESTABILIZADA GRANULAR</v>
      </c>
      <c r="D14" s="586" t="str">
        <f t="shared" si="2"/>
        <v>m2</v>
      </c>
      <c r="E14" s="695"/>
      <c r="F14" s="697" t="str">
        <f t="shared" si="3"/>
        <v>m2/dia</v>
      </c>
    </row>
    <row r="15" spans="1:6" x14ac:dyDescent="0.2">
      <c r="A15" s="692">
        <v>6</v>
      </c>
      <c r="B15" s="586">
        <f t="shared" si="0"/>
        <v>6</v>
      </c>
      <c r="C15" s="571" t="str">
        <f t="shared" si="1"/>
        <v>IMPRIMACIÓN CON MATERIAL BITUMINOSO</v>
      </c>
      <c r="D15" s="586" t="str">
        <f t="shared" si="2"/>
        <v>m2</v>
      </c>
      <c r="E15" s="695"/>
      <c r="F15" s="697" t="str">
        <f t="shared" si="3"/>
        <v>m2/dia</v>
      </c>
    </row>
    <row r="16" spans="1:6" x14ac:dyDescent="0.2">
      <c r="A16" s="692">
        <v>7</v>
      </c>
      <c r="B16" s="586">
        <f t="shared" si="0"/>
        <v>7</v>
      </c>
      <c r="C16" s="571" t="str">
        <f t="shared" si="1"/>
        <v xml:space="preserve">RIEGO DE LIGA </v>
      </c>
      <c r="D16" s="586" t="str">
        <f t="shared" si="2"/>
        <v>m2</v>
      </c>
      <c r="E16" s="695"/>
      <c r="F16" s="697" t="str">
        <f t="shared" si="3"/>
        <v>m2/dia</v>
      </c>
    </row>
    <row r="17" spans="1:6" x14ac:dyDescent="0.2">
      <c r="A17" s="692">
        <v>8</v>
      </c>
      <c r="B17" s="586">
        <f t="shared" si="0"/>
        <v>8</v>
      </c>
      <c r="C17" s="571" t="str">
        <f t="shared" si="1"/>
        <v>CARPETA CON MEZCLA BITUMINOSA TIPO CONCRETO ASFÁLTICO EN CALIENTE</v>
      </c>
      <c r="D17" s="586" t="str">
        <f t="shared" si="2"/>
        <v>m2</v>
      </c>
      <c r="E17" s="695"/>
      <c r="F17" s="697" t="str">
        <f t="shared" si="3"/>
        <v>m2/dia</v>
      </c>
    </row>
    <row r="18" spans="1:6" x14ac:dyDescent="0.2">
      <c r="A18" s="692">
        <v>9</v>
      </c>
      <c r="B18" s="586">
        <f t="shared" si="0"/>
        <v>9</v>
      </c>
      <c r="C18" s="571" t="str">
        <f t="shared" si="1"/>
        <v xml:space="preserve">CONSTRUCCIÓN DE BANQUINAS ENRIPIADAS </v>
      </c>
      <c r="D18" s="586" t="str">
        <f t="shared" si="2"/>
        <v>m3</v>
      </c>
      <c r="E18" s="695"/>
      <c r="F18" s="697" t="str">
        <f t="shared" si="3"/>
        <v>m3/dia</v>
      </c>
    </row>
    <row r="19" spans="1:6" x14ac:dyDescent="0.2">
      <c r="A19" s="692">
        <v>10</v>
      </c>
      <c r="B19" s="586">
        <f t="shared" si="0"/>
        <v>10</v>
      </c>
      <c r="C19" s="571" t="str">
        <f t="shared" si="1"/>
        <v xml:space="preserve">EXTRACCION DE ARBOLES Y TOCONES </v>
      </c>
      <c r="D19" s="586" t="str">
        <f t="shared" si="2"/>
        <v>un</v>
      </c>
      <c r="E19" s="695"/>
      <c r="F19" s="697" t="str">
        <f t="shared" si="3"/>
        <v>un/dia</v>
      </c>
    </row>
    <row r="20" spans="1:6" x14ac:dyDescent="0.2">
      <c r="A20" s="692">
        <v>11</v>
      </c>
      <c r="B20" s="586">
        <f t="shared" si="0"/>
        <v>11</v>
      </c>
      <c r="C20" s="571" t="str">
        <f t="shared" si="1"/>
        <v>DEMOLICIONES DE OBRAS VARIAS</v>
      </c>
      <c r="D20" s="586" t="str">
        <f t="shared" si="2"/>
        <v>un</v>
      </c>
      <c r="E20" s="695"/>
      <c r="F20" s="697" t="str">
        <f t="shared" si="3"/>
        <v>un/dia</v>
      </c>
    </row>
    <row r="21" spans="1:6" x14ac:dyDescent="0.2">
      <c r="A21" s="692">
        <v>12</v>
      </c>
      <c r="B21" s="586">
        <f t="shared" si="0"/>
        <v>12</v>
      </c>
      <c r="C21" s="571" t="str">
        <f t="shared" si="1"/>
        <v>SEÑALAMIENTO VERTICAL, COMUNES</v>
      </c>
      <c r="D21" s="586" t="str">
        <f t="shared" si="2"/>
        <v>m2</v>
      </c>
      <c r="E21" s="695"/>
      <c r="F21" s="697" t="str">
        <f t="shared" si="3"/>
        <v>m2/dia</v>
      </c>
    </row>
    <row r="22" spans="1:6" x14ac:dyDescent="0.2">
      <c r="A22" s="692">
        <v>13</v>
      </c>
      <c r="B22" s="586">
        <f t="shared" si="0"/>
        <v>13</v>
      </c>
      <c r="C22" s="571" t="str">
        <f t="shared" si="1"/>
        <v>SEÑALIZACIÓN HORIZONTAL CON MATERIAL TERMOPLASTICO P/PULVERIZACIÓN</v>
      </c>
      <c r="D22" s="586" t="str">
        <f t="shared" si="2"/>
        <v>m2</v>
      </c>
      <c r="E22" s="695"/>
      <c r="F22" s="697" t="str">
        <f t="shared" si="3"/>
        <v>m2/dia</v>
      </c>
    </row>
    <row r="23" spans="1:6" x14ac:dyDescent="0.2">
      <c r="A23" s="692">
        <v>14</v>
      </c>
      <c r="B23" s="586">
        <f t="shared" si="0"/>
        <v>14</v>
      </c>
      <c r="C23" s="571" t="str">
        <f t="shared" si="1"/>
        <v xml:space="preserve">PROFUNDIZACIÓN DE CONEXIONES DOMICILIARIAS </v>
      </c>
      <c r="D23" s="586" t="str">
        <f t="shared" si="2"/>
        <v>un</v>
      </c>
      <c r="E23" s="695"/>
      <c r="F23" s="697" t="str">
        <f t="shared" si="3"/>
        <v>un/dia</v>
      </c>
    </row>
    <row r="24" spans="1:6" x14ac:dyDescent="0.2">
      <c r="A24" s="692">
        <v>15</v>
      </c>
      <c r="B24" s="586">
        <f t="shared" si="0"/>
        <v>15</v>
      </c>
      <c r="C24" s="571" t="str">
        <f t="shared" si="1"/>
        <v>MODIFICACION DE CÁMARAS DE O.S.S.E.</v>
      </c>
      <c r="D24" s="586" t="str">
        <f t="shared" si="2"/>
        <v>un</v>
      </c>
      <c r="E24" s="695"/>
      <c r="F24" s="697" t="str">
        <f t="shared" si="3"/>
        <v>un/dia</v>
      </c>
    </row>
    <row r="25" spans="1:6" x14ac:dyDescent="0.2">
      <c r="A25" s="692">
        <v>16</v>
      </c>
      <c r="B25" s="586">
        <f t="shared" si="0"/>
        <v>16</v>
      </c>
      <c r="C25" s="571" t="str">
        <f t="shared" si="1"/>
        <v>CUMPLIMIENTO MANEJO AMBIENTAL</v>
      </c>
      <c r="D25" s="586" t="str">
        <f t="shared" si="2"/>
        <v>mes</v>
      </c>
      <c r="E25" s="695"/>
      <c r="F25" s="697" t="str">
        <f t="shared" si="3"/>
        <v>mes/dia</v>
      </c>
    </row>
    <row r="26" spans="1:6" x14ac:dyDescent="0.2">
      <c r="A26" s="692">
        <v>17</v>
      </c>
      <c r="B26" s="586" t="str">
        <f t="shared" si="0"/>
        <v>17.a</v>
      </c>
      <c r="C26" s="571" t="str">
        <f t="shared" si="1"/>
        <v>MOVILIDAD PARA EL PERSONAL DE LA DIRECCION PROVINCIAL DE VIALIDAD: a- Cuota fija</v>
      </c>
      <c r="D26" s="586" t="str">
        <f t="shared" si="2"/>
        <v>mes</v>
      </c>
      <c r="E26" s="695"/>
      <c r="F26" s="697" t="str">
        <f t="shared" si="3"/>
        <v>mes/dia</v>
      </c>
    </row>
    <row r="27" spans="1:6" x14ac:dyDescent="0.2">
      <c r="A27" s="692">
        <v>18</v>
      </c>
      <c r="B27" s="586" t="str">
        <f t="shared" si="0"/>
        <v>17.b</v>
      </c>
      <c r="C27" s="571" t="str">
        <f t="shared" si="1"/>
        <v>MOVILIDAD PARA EL PERSONAL DE LA DIRECCION PROVINCIAL DE VIALIDAD: b- Cuota Adicional por Km.</v>
      </c>
      <c r="D27" s="586" t="str">
        <f t="shared" si="2"/>
        <v>km</v>
      </c>
      <c r="E27" s="695"/>
      <c r="F27" s="697" t="str">
        <f t="shared" si="3"/>
        <v>km/dia</v>
      </c>
    </row>
    <row r="28" spans="1:6" x14ac:dyDescent="0.2">
      <c r="A28" s="692">
        <v>19</v>
      </c>
      <c r="B28" s="586">
        <f t="shared" si="0"/>
        <v>18</v>
      </c>
      <c r="C28" s="571" t="str">
        <f t="shared" si="1"/>
        <v>MOVILIZACIÓN DE OBRA</v>
      </c>
      <c r="D28" s="586" t="str">
        <f t="shared" si="2"/>
        <v>gl</v>
      </c>
      <c r="E28" s="695"/>
      <c r="F28" s="697" t="str">
        <f t="shared" si="3"/>
        <v>gl/dia</v>
      </c>
    </row>
    <row r="29" spans="1:6" x14ac:dyDescent="0.2">
      <c r="A29" s="692">
        <v>20</v>
      </c>
      <c r="B29" s="586" t="str">
        <f t="shared" si="0"/>
        <v/>
      </c>
      <c r="C29" s="571" t="str">
        <f t="shared" si="1"/>
        <v/>
      </c>
      <c r="D29" s="586" t="str">
        <f t="shared" si="2"/>
        <v/>
      </c>
      <c r="E29" s="695"/>
      <c r="F29" s="697" t="str">
        <f t="shared" si="3"/>
        <v>/dia</v>
      </c>
    </row>
    <row r="30" spans="1:6" x14ac:dyDescent="0.2">
      <c r="A30" s="692">
        <v>21</v>
      </c>
      <c r="B30" s="586" t="str">
        <f t="shared" si="0"/>
        <v/>
      </c>
      <c r="C30" s="571" t="str">
        <f t="shared" si="1"/>
        <v/>
      </c>
      <c r="D30" s="586" t="str">
        <f t="shared" si="2"/>
        <v/>
      </c>
      <c r="E30" s="695"/>
      <c r="F30" s="697" t="str">
        <f t="shared" si="3"/>
        <v>/dia</v>
      </c>
    </row>
    <row r="31" spans="1:6" x14ac:dyDescent="0.2">
      <c r="A31" s="692">
        <v>22</v>
      </c>
      <c r="B31" s="586" t="str">
        <f t="shared" si="0"/>
        <v/>
      </c>
      <c r="C31" s="571" t="str">
        <f t="shared" si="1"/>
        <v/>
      </c>
      <c r="D31" s="586" t="str">
        <f t="shared" si="2"/>
        <v/>
      </c>
      <c r="E31" s="695"/>
      <c r="F31" s="697" t="str">
        <f t="shared" si="3"/>
        <v>/dia</v>
      </c>
    </row>
    <row r="32" spans="1:6" x14ac:dyDescent="0.2">
      <c r="A32" s="692">
        <v>23</v>
      </c>
      <c r="B32" s="586" t="str">
        <f t="shared" si="0"/>
        <v/>
      </c>
      <c r="C32" s="571" t="str">
        <f t="shared" si="1"/>
        <v/>
      </c>
      <c r="D32" s="586" t="str">
        <f t="shared" si="2"/>
        <v/>
      </c>
      <c r="E32" s="695"/>
      <c r="F32" s="697" t="str">
        <f t="shared" si="3"/>
        <v>/dia</v>
      </c>
    </row>
    <row r="33" spans="1:6" x14ac:dyDescent="0.2">
      <c r="A33" s="692">
        <v>24</v>
      </c>
      <c r="B33" s="586" t="str">
        <f t="shared" si="0"/>
        <v/>
      </c>
      <c r="C33" s="571" t="str">
        <f t="shared" si="1"/>
        <v/>
      </c>
      <c r="D33" s="586" t="str">
        <f t="shared" si="2"/>
        <v/>
      </c>
      <c r="E33" s="695"/>
      <c r="F33" s="697" t="str">
        <f t="shared" si="3"/>
        <v>/dia</v>
      </c>
    </row>
    <row r="34" spans="1:6" x14ac:dyDescent="0.2">
      <c r="A34" s="692">
        <v>25</v>
      </c>
      <c r="B34" s="586" t="str">
        <f t="shared" si="0"/>
        <v/>
      </c>
      <c r="C34" s="571" t="str">
        <f t="shared" si="1"/>
        <v/>
      </c>
      <c r="D34" s="586" t="str">
        <f t="shared" si="2"/>
        <v/>
      </c>
      <c r="E34" s="695"/>
      <c r="F34" s="697" t="str">
        <f t="shared" si="3"/>
        <v>/dia</v>
      </c>
    </row>
    <row r="35" spans="1:6" x14ac:dyDescent="0.2">
      <c r="A35" s="692">
        <v>26</v>
      </c>
      <c r="B35" s="586" t="str">
        <f t="shared" si="0"/>
        <v/>
      </c>
      <c r="C35" s="571" t="str">
        <f t="shared" si="1"/>
        <v/>
      </c>
      <c r="D35" s="586" t="str">
        <f t="shared" si="2"/>
        <v/>
      </c>
      <c r="E35" s="695"/>
      <c r="F35" s="697" t="str">
        <f t="shared" si="3"/>
        <v>/dia</v>
      </c>
    </row>
    <row r="36" spans="1:6" x14ac:dyDescent="0.2">
      <c r="A36" s="692">
        <v>27</v>
      </c>
      <c r="B36" s="586" t="str">
        <f t="shared" si="0"/>
        <v/>
      </c>
      <c r="C36" s="571" t="str">
        <f t="shared" si="1"/>
        <v/>
      </c>
      <c r="D36" s="586" t="str">
        <f t="shared" si="2"/>
        <v/>
      </c>
      <c r="E36" s="695"/>
      <c r="F36" s="697" t="str">
        <f t="shared" si="3"/>
        <v>/dia</v>
      </c>
    </row>
    <row r="37" spans="1:6" x14ac:dyDescent="0.2">
      <c r="A37" s="692">
        <v>28</v>
      </c>
      <c r="B37" s="586" t="str">
        <f t="shared" si="0"/>
        <v/>
      </c>
      <c r="C37" s="571" t="str">
        <f t="shared" si="1"/>
        <v/>
      </c>
      <c r="D37" s="586" t="str">
        <f t="shared" si="2"/>
        <v/>
      </c>
      <c r="E37" s="695"/>
      <c r="F37" s="697" t="str">
        <f t="shared" si="3"/>
        <v>/dia</v>
      </c>
    </row>
    <row r="38" spans="1:6" x14ac:dyDescent="0.2">
      <c r="A38" s="692">
        <v>29</v>
      </c>
      <c r="B38" s="586" t="str">
        <f t="shared" si="0"/>
        <v/>
      </c>
      <c r="C38" s="571" t="str">
        <f t="shared" si="1"/>
        <v/>
      </c>
      <c r="D38" s="586" t="str">
        <f t="shared" si="2"/>
        <v/>
      </c>
      <c r="E38" s="695"/>
      <c r="F38" s="697" t="str">
        <f t="shared" si="3"/>
        <v>/dia</v>
      </c>
    </row>
    <row r="39" spans="1:6" x14ac:dyDescent="0.2">
      <c r="A39" s="692">
        <v>30</v>
      </c>
      <c r="B39" s="586" t="str">
        <f t="shared" si="0"/>
        <v/>
      </c>
      <c r="C39" s="571" t="str">
        <f t="shared" si="1"/>
        <v/>
      </c>
      <c r="D39" s="586" t="str">
        <f t="shared" si="2"/>
        <v/>
      </c>
      <c r="E39" s="695"/>
      <c r="F39" s="697" t="str">
        <f t="shared" si="3"/>
        <v>/dia</v>
      </c>
    </row>
    <row r="40" spans="1:6" x14ac:dyDescent="0.2">
      <c r="A40" s="692">
        <v>31</v>
      </c>
      <c r="B40" s="586" t="str">
        <f t="shared" si="0"/>
        <v/>
      </c>
      <c r="C40" s="571" t="str">
        <f t="shared" si="1"/>
        <v/>
      </c>
      <c r="D40" s="586" t="str">
        <f t="shared" si="2"/>
        <v/>
      </c>
      <c r="E40" s="695"/>
      <c r="F40" s="697" t="str">
        <f t="shared" si="3"/>
        <v>/dia</v>
      </c>
    </row>
    <row r="41" spans="1:6" x14ac:dyDescent="0.2">
      <c r="A41" s="692">
        <v>32</v>
      </c>
      <c r="B41" s="586" t="str">
        <f t="shared" si="0"/>
        <v/>
      </c>
      <c r="C41" s="571" t="str">
        <f t="shared" si="1"/>
        <v/>
      </c>
      <c r="D41" s="586" t="str">
        <f t="shared" si="2"/>
        <v/>
      </c>
      <c r="E41" s="695"/>
      <c r="F41" s="697" t="str">
        <f t="shared" si="3"/>
        <v>/dia</v>
      </c>
    </row>
    <row r="42" spans="1:6" x14ac:dyDescent="0.2">
      <c r="A42" s="692">
        <v>33</v>
      </c>
      <c r="B42" s="586" t="str">
        <f t="shared" si="0"/>
        <v/>
      </c>
      <c r="C42" s="571" t="str">
        <f t="shared" si="1"/>
        <v/>
      </c>
      <c r="D42" s="586" t="str">
        <f t="shared" si="2"/>
        <v/>
      </c>
      <c r="E42" s="695"/>
      <c r="F42" s="697" t="str">
        <f t="shared" si="3"/>
        <v>/dia</v>
      </c>
    </row>
    <row r="43" spans="1:6" x14ac:dyDescent="0.2">
      <c r="A43" s="692">
        <v>34</v>
      </c>
      <c r="B43" s="586" t="str">
        <f t="shared" si="0"/>
        <v/>
      </c>
      <c r="C43" s="571" t="str">
        <f t="shared" si="1"/>
        <v/>
      </c>
      <c r="D43" s="586" t="str">
        <f t="shared" si="2"/>
        <v/>
      </c>
      <c r="E43" s="695"/>
      <c r="F43" s="697" t="str">
        <f t="shared" si="3"/>
        <v>/dia</v>
      </c>
    </row>
    <row r="44" spans="1:6" x14ac:dyDescent="0.2">
      <c r="A44" s="692">
        <v>35</v>
      </c>
      <c r="B44" s="586" t="str">
        <f t="shared" si="0"/>
        <v/>
      </c>
      <c r="C44" s="571" t="str">
        <f t="shared" si="1"/>
        <v/>
      </c>
      <c r="D44" s="586" t="str">
        <f t="shared" si="2"/>
        <v/>
      </c>
      <c r="E44" s="695"/>
      <c r="F44" s="697" t="str">
        <f t="shared" si="3"/>
        <v>/dia</v>
      </c>
    </row>
    <row r="45" spans="1:6" x14ac:dyDescent="0.2">
      <c r="A45" s="692">
        <v>36</v>
      </c>
      <c r="B45" s="586" t="str">
        <f t="shared" si="0"/>
        <v/>
      </c>
      <c r="C45" s="571" t="str">
        <f t="shared" si="1"/>
        <v/>
      </c>
      <c r="D45" s="586" t="str">
        <f t="shared" si="2"/>
        <v/>
      </c>
      <c r="E45" s="695"/>
      <c r="F45" s="697" t="str">
        <f t="shared" si="3"/>
        <v>/dia</v>
      </c>
    </row>
    <row r="46" spans="1:6" x14ac:dyDescent="0.2">
      <c r="A46" s="692">
        <v>37</v>
      </c>
      <c r="B46" s="586" t="str">
        <f t="shared" si="0"/>
        <v/>
      </c>
      <c r="C46" s="571" t="str">
        <f t="shared" si="1"/>
        <v/>
      </c>
      <c r="D46" s="586" t="str">
        <f t="shared" si="2"/>
        <v/>
      </c>
      <c r="E46" s="695"/>
      <c r="F46" s="697" t="str">
        <f t="shared" si="3"/>
        <v>/dia</v>
      </c>
    </row>
    <row r="47" spans="1:6" x14ac:dyDescent="0.2">
      <c r="A47" s="692">
        <v>38</v>
      </c>
      <c r="B47" s="586" t="str">
        <f t="shared" si="0"/>
        <v/>
      </c>
      <c r="C47" s="571" t="str">
        <f t="shared" si="1"/>
        <v/>
      </c>
      <c r="D47" s="586" t="str">
        <f t="shared" si="2"/>
        <v/>
      </c>
      <c r="E47" s="695"/>
      <c r="F47" s="697" t="str">
        <f t="shared" si="3"/>
        <v>/dia</v>
      </c>
    </row>
  </sheetData>
  <mergeCells count="2">
    <mergeCell ref="E8:F8"/>
    <mergeCell ref="B6:F6"/>
  </mergeCells>
  <conditionalFormatting sqref="C10:C47">
    <cfRule type="expression" dxfId="68" priority="1" stopIfTrue="1">
      <formula>#REF!&gt;0</formula>
    </cfRule>
    <cfRule type="expression" dxfId="67" priority="2" stopIfTrue="1">
      <formula>#REF!&gt;0</formula>
    </cfRule>
    <cfRule type="expression" dxfId="66" priority="3" stopIfTrue="1">
      <formula>#REF!&gt;0</formula>
    </cfRule>
  </conditionalFormatting>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pageSetUpPr fitToPage="1"/>
  </sheetPr>
  <dimension ref="C1:L3"/>
  <sheetViews>
    <sheetView showGridLines="0" zoomScale="90" zoomScaleNormal="90" zoomScaleSheetLayoutView="75" workbookViewId="0">
      <selection activeCell="R3" sqref="R3"/>
    </sheetView>
  </sheetViews>
  <sheetFormatPr baseColWidth="10" defaultColWidth="10.7109375" defaultRowHeight="15" x14ac:dyDescent="0.25"/>
  <cols>
    <col min="1" max="16384" width="10.7109375" style="1"/>
  </cols>
  <sheetData>
    <row r="1" spans="3:12" ht="23.25" x14ac:dyDescent="0.35">
      <c r="C1" s="850" t="str">
        <f>"OBRA: " &amp; UPPER(Obra)</f>
        <v>OBRA: PAVIMENTACIÓN Y REPAVIMENTACION DE LA RED VIAL MUNICIPAL AFECTADAS POR OBRAS DE SANEAMIENTO 1ERA ETAPA SARMIENTO</v>
      </c>
      <c r="D1" s="850"/>
      <c r="E1" s="850"/>
      <c r="F1" s="850"/>
      <c r="G1" s="850"/>
      <c r="H1" s="850"/>
      <c r="I1" s="850"/>
      <c r="J1" s="850"/>
      <c r="K1" s="850"/>
      <c r="L1" s="850"/>
    </row>
    <row r="2" spans="3:12" ht="23.25" x14ac:dyDescent="0.35">
      <c r="C2" s="850" t="s">
        <v>955</v>
      </c>
      <c r="D2" s="850"/>
      <c r="E2" s="850"/>
      <c r="F2" s="850"/>
      <c r="G2" s="850"/>
      <c r="H2" s="850"/>
      <c r="I2" s="850"/>
      <c r="J2" s="850"/>
      <c r="K2" s="850"/>
      <c r="L2" s="850"/>
    </row>
    <row r="3" spans="3:12" ht="23.25" x14ac:dyDescent="0.35">
      <c r="C3" s="850" t="s">
        <v>956</v>
      </c>
      <c r="D3" s="850"/>
      <c r="E3" s="850"/>
      <c r="F3" s="850"/>
      <c r="G3" s="850"/>
      <c r="H3" s="850"/>
      <c r="I3" s="850"/>
      <c r="J3" s="850"/>
      <c r="K3" s="850"/>
      <c r="L3" s="850"/>
    </row>
  </sheetData>
  <mergeCells count="3">
    <mergeCell ref="C1:L1"/>
    <mergeCell ref="C2:L2"/>
    <mergeCell ref="C3:L3"/>
  </mergeCells>
  <pageMargins left="0.78740157480314965" right="0.78740157480314965" top="1.3779527559055118" bottom="0.78740157480314965" header="0.78740157480314965" footer="0.39370078740157483"/>
  <pageSetup paperSize="9" scale="76" orientation="landscape" r:id="rId1"/>
  <headerFooter>
    <oddHeader>&amp;L&amp;G</oddHeader>
  </headerFooter>
  <drawing r:id="rId2"/>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pageSetUpPr fitToPage="1"/>
  </sheetPr>
  <dimension ref="C1:J3"/>
  <sheetViews>
    <sheetView showGridLines="0" topLeftCell="C1" zoomScaleNormal="100" zoomScaleSheetLayoutView="75" workbookViewId="0">
      <selection activeCell="N11" sqref="N11"/>
    </sheetView>
  </sheetViews>
  <sheetFormatPr baseColWidth="10" defaultColWidth="11.42578125" defaultRowHeight="15" x14ac:dyDescent="0.25"/>
  <cols>
    <col min="1" max="2" width="11.42578125" style="1"/>
    <col min="3" max="10" width="13.28515625" style="1" bestFit="1" customWidth="1"/>
    <col min="11" max="11" width="23.28515625" style="1" customWidth="1"/>
    <col min="12" max="32" width="13.28515625" style="1" bestFit="1" customWidth="1"/>
    <col min="33" max="33" width="14.42578125" style="1" bestFit="1" customWidth="1"/>
    <col min="34" max="34" width="13.5703125" style="1" bestFit="1" customWidth="1"/>
    <col min="35" max="35" width="15.140625" style="1" customWidth="1"/>
    <col min="36" max="37" width="11.42578125" style="1"/>
    <col min="38" max="38" width="18.7109375" style="1" customWidth="1"/>
    <col min="39" max="42" width="11.42578125" style="1"/>
    <col min="43" max="43" width="14.42578125" style="1" bestFit="1" customWidth="1"/>
    <col min="44" max="16384" width="11.42578125" style="1"/>
  </cols>
  <sheetData>
    <row r="1" spans="3:10" ht="23.25" x14ac:dyDescent="0.35">
      <c r="C1" s="851" t="str">
        <f>"OBRA: " &amp; UPPER(Obra)</f>
        <v>OBRA: PAVIMENTACIÓN Y REPAVIMENTACION DE LA RED VIAL MUNICIPAL AFECTADAS POR OBRAS DE SANEAMIENTO 1ERA ETAPA SARMIENTO</v>
      </c>
      <c r="D1" s="851"/>
      <c r="E1" s="851"/>
      <c r="F1" s="851"/>
      <c r="G1" s="851"/>
      <c r="H1" s="851"/>
      <c r="I1" s="851"/>
      <c r="J1" s="851"/>
    </row>
    <row r="2" spans="3:10" ht="23.25" x14ac:dyDescent="0.35">
      <c r="C2" s="850" t="s">
        <v>957</v>
      </c>
      <c r="D2" s="850"/>
      <c r="E2" s="850"/>
      <c r="F2" s="850"/>
      <c r="G2" s="850"/>
      <c r="H2" s="850"/>
      <c r="I2" s="850"/>
      <c r="J2" s="850"/>
    </row>
    <row r="3" spans="3:10" ht="23.25" x14ac:dyDescent="0.35">
      <c r="C3" s="850" t="s">
        <v>958</v>
      </c>
      <c r="D3" s="850"/>
      <c r="E3" s="850"/>
      <c r="F3" s="850"/>
      <c r="G3" s="850"/>
      <c r="H3" s="850"/>
      <c r="I3" s="850"/>
      <c r="J3" s="850"/>
    </row>
  </sheetData>
  <mergeCells count="3">
    <mergeCell ref="C1:J1"/>
    <mergeCell ref="C2:J2"/>
    <mergeCell ref="C3:J3"/>
  </mergeCells>
  <pageMargins left="0.78740157480314965" right="0.78740157480314965" top="1.3779527559055118" bottom="0.78740157480314965" header="0.78740157480314965" footer="0.39370078740157483"/>
  <pageSetup paperSize="9" scale="76" pageOrder="overThenDown" orientation="landscape" r:id="rId1"/>
  <headerFooter>
    <oddHeader>&amp;L&amp;G</oddHeader>
  </headerFooter>
  <drawing r:id="rId2"/>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dimension ref="A1:F78"/>
  <sheetViews>
    <sheetView showZeros="0" topLeftCell="A56" workbookViewId="0">
      <selection activeCell="C75" sqref="C75"/>
    </sheetView>
  </sheetViews>
  <sheetFormatPr baseColWidth="10" defaultColWidth="11.42578125" defaultRowHeight="20.100000000000001" customHeight="1" x14ac:dyDescent="0.2"/>
  <cols>
    <col min="1" max="1" width="35.5703125" style="2" bestFit="1" customWidth="1"/>
    <col min="2" max="2" width="55.7109375" style="2" customWidth="1"/>
    <col min="3" max="3" width="20.7109375" style="2" customWidth="1"/>
    <col min="4" max="5" width="15.7109375" style="2" customWidth="1"/>
    <col min="6" max="16384" width="11.42578125" style="2"/>
  </cols>
  <sheetData>
    <row r="1" spans="1:6" s="5" customFormat="1" ht="20.100000000000001" customHeight="1" x14ac:dyDescent="0.2">
      <c r="A1" s="3" t="s">
        <v>8</v>
      </c>
      <c r="B1" s="3" t="str">
        <f>Comitente</f>
        <v>DIRECCIÓN PROVINCIAL DE VIALIDAD</v>
      </c>
      <c r="E1" s="4"/>
    </row>
    <row r="2" spans="1:6" s="6" customFormat="1" ht="20.100000000000001" customHeight="1" x14ac:dyDescent="0.2">
      <c r="A2" s="13" t="s">
        <v>9</v>
      </c>
      <c r="B2" s="13" t="str">
        <f>Obra</f>
        <v>PAVIMENTACIÓN Y REPAVIMENTACION DE LA RED VIAL MUNICIPAL AFECTADAS POR OBRAS DE SANEAMIENTO 1era ETAPA SARMIENTO</v>
      </c>
    </row>
    <row r="3" spans="1:6" s="6" customFormat="1" ht="20.100000000000001" customHeight="1" x14ac:dyDescent="0.2">
      <c r="A3" s="13" t="s">
        <v>13</v>
      </c>
      <c r="B3" s="13" t="str">
        <f>Ubicación</f>
        <v>DEPARTAMENTO SARMIENTO</v>
      </c>
    </row>
    <row r="4" spans="1:6" s="6" customFormat="1" ht="20.100000000000001" customHeight="1" x14ac:dyDescent="0.2">
      <c r="A4" s="13" t="s">
        <v>12</v>
      </c>
      <c r="B4" s="14">
        <f>Licitación_N°</f>
        <v>0</v>
      </c>
    </row>
    <row r="5" spans="1:6" s="6" customFormat="1" ht="20.100000000000001" customHeight="1" x14ac:dyDescent="0.2">
      <c r="A5" s="13" t="s">
        <v>10</v>
      </c>
      <c r="B5" s="13">
        <f>Contratista</f>
        <v>0</v>
      </c>
    </row>
    <row r="6" spans="1:6" s="5" customFormat="1" ht="20.100000000000001" customHeight="1" x14ac:dyDescent="0.2">
      <c r="A6" s="3"/>
      <c r="B6" s="3"/>
      <c r="C6" s="3"/>
      <c r="D6" s="3"/>
      <c r="E6" s="3"/>
      <c r="F6" s="3"/>
    </row>
    <row r="7" spans="1:6" ht="20.100000000000001" customHeight="1" x14ac:dyDescent="0.2">
      <c r="A7" s="852" t="s">
        <v>34</v>
      </c>
      <c r="B7" s="853"/>
      <c r="C7" s="853"/>
      <c r="D7" s="853"/>
      <c r="E7" s="854"/>
    </row>
    <row r="8" spans="1:6" ht="20.100000000000001" customHeight="1" x14ac:dyDescent="0.2">
      <c r="A8" s="855" t="s">
        <v>708</v>
      </c>
      <c r="B8" s="856"/>
      <c r="C8" s="857"/>
      <c r="D8" s="857"/>
      <c r="E8" s="858"/>
    </row>
    <row r="10" spans="1:6" ht="20.100000000000001" customHeight="1" x14ac:dyDescent="0.2">
      <c r="A10" s="861"/>
      <c r="B10" s="862"/>
      <c r="C10" s="62" t="s">
        <v>38</v>
      </c>
      <c r="D10" s="63" t="s">
        <v>35</v>
      </c>
      <c r="E10" s="63" t="s">
        <v>36</v>
      </c>
    </row>
    <row r="11" spans="1:6" ht="20.100000000000001" customHeight="1" x14ac:dyDescent="0.2">
      <c r="A11" s="859" t="s">
        <v>945</v>
      </c>
      <c r="B11" s="860"/>
      <c r="C11" s="85">
        <f>ROUND(SUBTOTAL(9,C12:C34),2)</f>
        <v>0</v>
      </c>
      <c r="D11" s="16">
        <f>SUBTOTAL(9,D12:D34)</f>
        <v>0</v>
      </c>
      <c r="E11" s="12"/>
    </row>
    <row r="12" spans="1:6" ht="20.100000000000001" customHeight="1" x14ac:dyDescent="0.2">
      <c r="A12" s="113"/>
      <c r="B12" s="114"/>
      <c r="C12" s="115"/>
      <c r="D12" s="15">
        <f t="shared" ref="D12:D34" si="0">IFERROR(C12/GG_Obra,0)</f>
        <v>0</v>
      </c>
      <c r="E12" s="15">
        <f t="shared" ref="E12:E34" si="1">IFERROR(C12/GG_Pesos,0)</f>
        <v>0</v>
      </c>
    </row>
    <row r="13" spans="1:6" ht="20.100000000000001" customHeight="1" x14ac:dyDescent="0.2">
      <c r="A13" s="113"/>
      <c r="B13" s="114"/>
      <c r="C13" s="115"/>
      <c r="D13" s="15">
        <f t="shared" si="0"/>
        <v>0</v>
      </c>
      <c r="E13" s="15">
        <f t="shared" si="1"/>
        <v>0</v>
      </c>
    </row>
    <row r="14" spans="1:6" ht="20.100000000000001" customHeight="1" x14ac:dyDescent="0.2">
      <c r="A14" s="113"/>
      <c r="B14" s="114"/>
      <c r="C14" s="115"/>
      <c r="D14" s="15">
        <f t="shared" si="0"/>
        <v>0</v>
      </c>
      <c r="E14" s="15">
        <f t="shared" si="1"/>
        <v>0</v>
      </c>
    </row>
    <row r="15" spans="1:6" ht="20.100000000000001" customHeight="1" x14ac:dyDescent="0.2">
      <c r="A15" s="113"/>
      <c r="B15" s="114"/>
      <c r="C15" s="115"/>
      <c r="D15" s="15">
        <f t="shared" si="0"/>
        <v>0</v>
      </c>
      <c r="E15" s="15">
        <f t="shared" si="1"/>
        <v>0</v>
      </c>
    </row>
    <row r="16" spans="1:6" ht="20.100000000000001" customHeight="1" x14ac:dyDescent="0.2">
      <c r="A16" s="113"/>
      <c r="B16" s="114"/>
      <c r="C16" s="115"/>
      <c r="D16" s="15">
        <f t="shared" si="0"/>
        <v>0</v>
      </c>
      <c r="E16" s="15">
        <f t="shared" si="1"/>
        <v>0</v>
      </c>
    </row>
    <row r="17" spans="1:5" ht="20.100000000000001" customHeight="1" x14ac:dyDescent="0.2">
      <c r="A17" s="861"/>
      <c r="B17" s="862"/>
      <c r="C17" s="86"/>
      <c r="D17" s="15">
        <f t="shared" si="0"/>
        <v>0</v>
      </c>
      <c r="E17" s="15">
        <f t="shared" si="1"/>
        <v>0</v>
      </c>
    </row>
    <row r="18" spans="1:5" ht="20.100000000000001" customHeight="1" x14ac:dyDescent="0.2">
      <c r="A18" s="861"/>
      <c r="B18" s="862"/>
      <c r="C18" s="86"/>
      <c r="D18" s="15">
        <f t="shared" si="0"/>
        <v>0</v>
      </c>
      <c r="E18" s="15">
        <f t="shared" si="1"/>
        <v>0</v>
      </c>
    </row>
    <row r="19" spans="1:5" ht="20.100000000000001" customHeight="1" x14ac:dyDescent="0.2">
      <c r="A19" s="861"/>
      <c r="B19" s="862"/>
      <c r="C19" s="86"/>
      <c r="D19" s="15">
        <f t="shared" si="0"/>
        <v>0</v>
      </c>
      <c r="E19" s="15">
        <f t="shared" si="1"/>
        <v>0</v>
      </c>
    </row>
    <row r="20" spans="1:5" ht="20.100000000000001" customHeight="1" x14ac:dyDescent="0.2">
      <c r="A20" s="861"/>
      <c r="B20" s="862"/>
      <c r="C20" s="86"/>
      <c r="D20" s="15">
        <f t="shared" si="0"/>
        <v>0</v>
      </c>
      <c r="E20" s="15">
        <f t="shared" si="1"/>
        <v>0</v>
      </c>
    </row>
    <row r="21" spans="1:5" ht="20.100000000000001" customHeight="1" x14ac:dyDescent="0.2">
      <c r="A21" s="861"/>
      <c r="B21" s="862"/>
      <c r="C21" s="86"/>
      <c r="D21" s="15">
        <f t="shared" si="0"/>
        <v>0</v>
      </c>
      <c r="E21" s="15">
        <f t="shared" si="1"/>
        <v>0</v>
      </c>
    </row>
    <row r="22" spans="1:5" ht="20.100000000000001" customHeight="1" x14ac:dyDescent="0.2">
      <c r="A22" s="861"/>
      <c r="B22" s="862"/>
      <c r="C22" s="86"/>
      <c r="D22" s="15">
        <f t="shared" si="0"/>
        <v>0</v>
      </c>
      <c r="E22" s="15">
        <f t="shared" si="1"/>
        <v>0</v>
      </c>
    </row>
    <row r="23" spans="1:5" ht="20.100000000000001" customHeight="1" x14ac:dyDescent="0.2">
      <c r="A23" s="861"/>
      <c r="B23" s="862"/>
      <c r="C23" s="86"/>
      <c r="D23" s="15">
        <f t="shared" si="0"/>
        <v>0</v>
      </c>
      <c r="E23" s="15">
        <f t="shared" si="1"/>
        <v>0</v>
      </c>
    </row>
    <row r="24" spans="1:5" ht="20.100000000000001" customHeight="1" x14ac:dyDescent="0.2">
      <c r="A24" s="861"/>
      <c r="B24" s="862"/>
      <c r="C24" s="86"/>
      <c r="D24" s="15">
        <f t="shared" si="0"/>
        <v>0</v>
      </c>
      <c r="E24" s="15">
        <f t="shared" si="1"/>
        <v>0</v>
      </c>
    </row>
    <row r="25" spans="1:5" ht="20.100000000000001" customHeight="1" x14ac:dyDescent="0.2">
      <c r="A25" s="861"/>
      <c r="B25" s="862"/>
      <c r="C25" s="86"/>
      <c r="D25" s="15">
        <f t="shared" ref="D25:D28" si="2">IFERROR(C25/GG_Obra,0)</f>
        <v>0</v>
      </c>
      <c r="E25" s="15">
        <f t="shared" ref="E25:E28" si="3">IFERROR(C25/GG_Pesos,0)</f>
        <v>0</v>
      </c>
    </row>
    <row r="26" spans="1:5" ht="20.100000000000001" customHeight="1" x14ac:dyDescent="0.2">
      <c r="A26" s="861"/>
      <c r="B26" s="862"/>
      <c r="C26" s="86"/>
      <c r="D26" s="15">
        <f t="shared" si="2"/>
        <v>0</v>
      </c>
      <c r="E26" s="15">
        <f t="shared" si="3"/>
        <v>0</v>
      </c>
    </row>
    <row r="27" spans="1:5" ht="20.100000000000001" customHeight="1" x14ac:dyDescent="0.2">
      <c r="A27" s="861"/>
      <c r="B27" s="862"/>
      <c r="C27" s="86"/>
      <c r="D27" s="15">
        <f t="shared" si="2"/>
        <v>0</v>
      </c>
      <c r="E27" s="15">
        <f t="shared" si="3"/>
        <v>0</v>
      </c>
    </row>
    <row r="28" spans="1:5" ht="20.100000000000001" customHeight="1" x14ac:dyDescent="0.2">
      <c r="A28" s="861"/>
      <c r="B28" s="862"/>
      <c r="C28" s="86"/>
      <c r="D28" s="15">
        <f t="shared" si="2"/>
        <v>0</v>
      </c>
      <c r="E28" s="15">
        <f t="shared" si="3"/>
        <v>0</v>
      </c>
    </row>
    <row r="29" spans="1:5" ht="20.100000000000001" customHeight="1" x14ac:dyDescent="0.2">
      <c r="A29" s="861"/>
      <c r="B29" s="862"/>
      <c r="C29" s="86"/>
      <c r="D29" s="15">
        <f t="shared" si="0"/>
        <v>0</v>
      </c>
      <c r="E29" s="15">
        <f t="shared" si="1"/>
        <v>0</v>
      </c>
    </row>
    <row r="30" spans="1:5" ht="20.100000000000001" customHeight="1" x14ac:dyDescent="0.2">
      <c r="A30" s="861"/>
      <c r="B30" s="862"/>
      <c r="C30" s="86"/>
      <c r="D30" s="15">
        <f t="shared" si="0"/>
        <v>0</v>
      </c>
      <c r="E30" s="15">
        <f t="shared" si="1"/>
        <v>0</v>
      </c>
    </row>
    <row r="31" spans="1:5" ht="20.100000000000001" customHeight="1" x14ac:dyDescent="0.2">
      <c r="A31" s="861"/>
      <c r="B31" s="862"/>
      <c r="C31" s="86"/>
      <c r="D31" s="15">
        <f t="shared" si="0"/>
        <v>0</v>
      </c>
      <c r="E31" s="15">
        <f t="shared" si="1"/>
        <v>0</v>
      </c>
    </row>
    <row r="32" spans="1:5" ht="20.100000000000001" customHeight="1" x14ac:dyDescent="0.2">
      <c r="A32" s="861"/>
      <c r="B32" s="862"/>
      <c r="C32" s="86"/>
      <c r="D32" s="15">
        <f t="shared" si="0"/>
        <v>0</v>
      </c>
      <c r="E32" s="15">
        <f t="shared" si="1"/>
        <v>0</v>
      </c>
    </row>
    <row r="33" spans="1:5" ht="20.100000000000001" customHeight="1" x14ac:dyDescent="0.2">
      <c r="A33" s="861"/>
      <c r="B33" s="862"/>
      <c r="C33" s="86"/>
      <c r="D33" s="15">
        <f t="shared" si="0"/>
        <v>0</v>
      </c>
      <c r="E33" s="15">
        <f t="shared" si="1"/>
        <v>0</v>
      </c>
    </row>
    <row r="34" spans="1:5" ht="20.100000000000001" customHeight="1" x14ac:dyDescent="0.2">
      <c r="A34" s="861"/>
      <c r="B34" s="862"/>
      <c r="C34" s="86"/>
      <c r="D34" s="15">
        <f t="shared" si="0"/>
        <v>0</v>
      </c>
      <c r="E34" s="15">
        <f t="shared" si="1"/>
        <v>0</v>
      </c>
    </row>
    <row r="35" spans="1:5" ht="20.100000000000001" customHeight="1" x14ac:dyDescent="0.2">
      <c r="A35" s="64"/>
      <c r="B35" s="5"/>
      <c r="C35" s="5"/>
      <c r="D35" s="5"/>
      <c r="E35" s="65"/>
    </row>
    <row r="36" spans="1:5" ht="20.100000000000001" customHeight="1" x14ac:dyDescent="0.2">
      <c r="A36" s="859" t="s">
        <v>37</v>
      </c>
      <c r="B36" s="860"/>
      <c r="C36" s="85">
        <f>ROUND(SUBTOTAL(9,C37:C73),2)</f>
        <v>0</v>
      </c>
      <c r="D36" s="59">
        <f>SUBTOTAL(9,D37:D80)</f>
        <v>0</v>
      </c>
      <c r="E36" s="65"/>
    </row>
    <row r="37" spans="1:5" ht="20.100000000000001" customHeight="1" x14ac:dyDescent="0.2">
      <c r="A37" s="109"/>
      <c r="B37" s="110"/>
      <c r="C37" s="111"/>
      <c r="D37" s="15">
        <f t="shared" ref="D37:D73" si="4">IFERROR(C37/GG_Empresa,0)</f>
        <v>0</v>
      </c>
      <c r="E37" s="15">
        <f t="shared" ref="E37:E73" si="5">IFERROR(C37/GG_Pesos,0)</f>
        <v>0</v>
      </c>
    </row>
    <row r="38" spans="1:5" ht="20.100000000000001" customHeight="1" x14ac:dyDescent="0.2">
      <c r="A38" s="109"/>
      <c r="B38" s="110"/>
      <c r="C38" s="111"/>
      <c r="D38" s="15">
        <f t="shared" si="4"/>
        <v>0</v>
      </c>
      <c r="E38" s="15">
        <f t="shared" si="5"/>
        <v>0</v>
      </c>
    </row>
    <row r="39" spans="1:5" ht="20.100000000000001" customHeight="1" x14ac:dyDescent="0.2">
      <c r="A39" s="109"/>
      <c r="B39" s="110"/>
      <c r="C39" s="111"/>
      <c r="D39" s="15">
        <f t="shared" si="4"/>
        <v>0</v>
      </c>
      <c r="E39" s="15">
        <f t="shared" si="5"/>
        <v>0</v>
      </c>
    </row>
    <row r="40" spans="1:5" ht="20.100000000000001" customHeight="1" x14ac:dyDescent="0.2">
      <c r="A40" s="109"/>
      <c r="B40" s="110"/>
      <c r="C40" s="111"/>
      <c r="D40" s="15">
        <f t="shared" si="4"/>
        <v>0</v>
      </c>
      <c r="E40" s="15">
        <f t="shared" si="5"/>
        <v>0</v>
      </c>
    </row>
    <row r="41" spans="1:5" ht="20.100000000000001" customHeight="1" x14ac:dyDescent="0.2">
      <c r="A41" s="109"/>
      <c r="B41" s="110"/>
      <c r="C41" s="111"/>
      <c r="D41" s="15">
        <f t="shared" ref="D41:D60" si="6">IFERROR(C41/GG_Empresa,0)</f>
        <v>0</v>
      </c>
      <c r="E41" s="15">
        <f t="shared" ref="E41:E60" si="7">IFERROR(C41/GG_Pesos,0)</f>
        <v>0</v>
      </c>
    </row>
    <row r="42" spans="1:5" ht="20.100000000000001" customHeight="1" x14ac:dyDescent="0.2">
      <c r="A42" s="109"/>
      <c r="B42" s="110"/>
      <c r="C42" s="111"/>
      <c r="D42" s="15">
        <f t="shared" si="6"/>
        <v>0</v>
      </c>
      <c r="E42" s="15">
        <f t="shared" si="7"/>
        <v>0</v>
      </c>
    </row>
    <row r="43" spans="1:5" ht="20.100000000000001" customHeight="1" x14ac:dyDescent="0.2">
      <c r="A43" s="109"/>
      <c r="B43" s="110"/>
      <c r="C43" s="111"/>
      <c r="D43" s="15">
        <f t="shared" si="6"/>
        <v>0</v>
      </c>
      <c r="E43" s="15">
        <f t="shared" si="7"/>
        <v>0</v>
      </c>
    </row>
    <row r="44" spans="1:5" ht="20.100000000000001" customHeight="1" x14ac:dyDescent="0.2">
      <c r="A44" s="109"/>
      <c r="B44" s="110"/>
      <c r="C44" s="111"/>
      <c r="D44" s="15">
        <f t="shared" si="6"/>
        <v>0</v>
      </c>
      <c r="E44" s="15">
        <f t="shared" si="7"/>
        <v>0</v>
      </c>
    </row>
    <row r="45" spans="1:5" ht="20.100000000000001" customHeight="1" x14ac:dyDescent="0.2">
      <c r="A45" s="109"/>
      <c r="B45" s="110"/>
      <c r="C45" s="111"/>
      <c r="D45" s="15">
        <f t="shared" si="6"/>
        <v>0</v>
      </c>
      <c r="E45" s="15">
        <f t="shared" si="7"/>
        <v>0</v>
      </c>
    </row>
    <row r="46" spans="1:5" ht="20.100000000000001" customHeight="1" x14ac:dyDescent="0.2">
      <c r="A46" s="109"/>
      <c r="B46" s="110"/>
      <c r="C46" s="111"/>
      <c r="D46" s="15">
        <f t="shared" si="6"/>
        <v>0</v>
      </c>
      <c r="E46" s="15">
        <f t="shared" si="7"/>
        <v>0</v>
      </c>
    </row>
    <row r="47" spans="1:5" ht="20.100000000000001" customHeight="1" x14ac:dyDescent="0.2">
      <c r="A47" s="109"/>
      <c r="B47" s="110"/>
      <c r="C47" s="111"/>
      <c r="D47" s="15">
        <f t="shared" si="6"/>
        <v>0</v>
      </c>
      <c r="E47" s="15">
        <f t="shared" si="7"/>
        <v>0</v>
      </c>
    </row>
    <row r="48" spans="1:5" ht="20.100000000000001" customHeight="1" x14ac:dyDescent="0.2">
      <c r="A48" s="109"/>
      <c r="B48" s="110"/>
      <c r="C48" s="111"/>
      <c r="D48" s="15">
        <f t="shared" si="6"/>
        <v>0</v>
      </c>
      <c r="E48" s="15">
        <f t="shared" si="7"/>
        <v>0</v>
      </c>
    </row>
    <row r="49" spans="1:5" ht="20.100000000000001" customHeight="1" x14ac:dyDescent="0.2">
      <c r="A49" s="109"/>
      <c r="B49" s="110"/>
      <c r="C49" s="111"/>
      <c r="D49" s="15">
        <f t="shared" si="6"/>
        <v>0</v>
      </c>
      <c r="E49" s="15">
        <f t="shared" si="7"/>
        <v>0</v>
      </c>
    </row>
    <row r="50" spans="1:5" ht="20.100000000000001" customHeight="1" x14ac:dyDescent="0.2">
      <c r="A50" s="109"/>
      <c r="B50" s="110"/>
      <c r="C50" s="111"/>
      <c r="D50" s="15">
        <f t="shared" si="6"/>
        <v>0</v>
      </c>
      <c r="E50" s="15">
        <f t="shared" si="7"/>
        <v>0</v>
      </c>
    </row>
    <row r="51" spans="1:5" ht="20.100000000000001" customHeight="1" x14ac:dyDescent="0.2">
      <c r="A51" s="109"/>
      <c r="B51" s="110"/>
      <c r="C51" s="111"/>
      <c r="D51" s="15">
        <f t="shared" si="6"/>
        <v>0</v>
      </c>
      <c r="E51" s="15">
        <f t="shared" si="7"/>
        <v>0</v>
      </c>
    </row>
    <row r="52" spans="1:5" ht="20.100000000000001" customHeight="1" x14ac:dyDescent="0.2">
      <c r="A52" s="109"/>
      <c r="B52" s="110"/>
      <c r="C52" s="111"/>
      <c r="D52" s="15">
        <f t="shared" si="6"/>
        <v>0</v>
      </c>
      <c r="E52" s="15">
        <f t="shared" si="7"/>
        <v>0</v>
      </c>
    </row>
    <row r="53" spans="1:5" ht="20.100000000000001" customHeight="1" x14ac:dyDescent="0.2">
      <c r="A53" s="109"/>
      <c r="B53" s="110"/>
      <c r="C53" s="111"/>
      <c r="D53" s="15">
        <f t="shared" si="6"/>
        <v>0</v>
      </c>
      <c r="E53" s="15">
        <f t="shared" si="7"/>
        <v>0</v>
      </c>
    </row>
    <row r="54" spans="1:5" ht="20.100000000000001" customHeight="1" x14ac:dyDescent="0.2">
      <c r="A54" s="109"/>
      <c r="B54" s="110"/>
      <c r="C54" s="111"/>
      <c r="D54" s="15">
        <f t="shared" si="6"/>
        <v>0</v>
      </c>
      <c r="E54" s="15">
        <f t="shared" si="7"/>
        <v>0</v>
      </c>
    </row>
    <row r="55" spans="1:5" ht="20.100000000000001" customHeight="1" x14ac:dyDescent="0.2">
      <c r="A55" s="109"/>
      <c r="B55" s="110"/>
      <c r="C55" s="111"/>
      <c r="D55" s="15">
        <f t="shared" si="6"/>
        <v>0</v>
      </c>
      <c r="E55" s="15">
        <f t="shared" si="7"/>
        <v>0</v>
      </c>
    </row>
    <row r="56" spans="1:5" ht="20.100000000000001" customHeight="1" x14ac:dyDescent="0.2">
      <c r="A56" s="109"/>
      <c r="B56" s="110"/>
      <c r="C56" s="111"/>
      <c r="D56" s="15">
        <f t="shared" si="6"/>
        <v>0</v>
      </c>
      <c r="E56" s="15">
        <f t="shared" si="7"/>
        <v>0</v>
      </c>
    </row>
    <row r="57" spans="1:5" ht="20.100000000000001" customHeight="1" x14ac:dyDescent="0.2">
      <c r="A57" s="109"/>
      <c r="B57" s="110"/>
      <c r="C57" s="111"/>
      <c r="D57" s="15">
        <f t="shared" si="6"/>
        <v>0</v>
      </c>
      <c r="E57" s="15">
        <f t="shared" si="7"/>
        <v>0</v>
      </c>
    </row>
    <row r="58" spans="1:5" ht="20.100000000000001" customHeight="1" x14ac:dyDescent="0.2">
      <c r="A58" s="109"/>
      <c r="B58" s="112"/>
      <c r="C58" s="111"/>
      <c r="D58" s="15">
        <f t="shared" si="6"/>
        <v>0</v>
      </c>
      <c r="E58" s="15">
        <f t="shared" si="7"/>
        <v>0</v>
      </c>
    </row>
    <row r="59" spans="1:5" ht="20.100000000000001" customHeight="1" x14ac:dyDescent="0.2">
      <c r="A59" s="109"/>
      <c r="B59" s="112"/>
      <c r="C59" s="111"/>
      <c r="D59" s="15">
        <f t="shared" si="6"/>
        <v>0</v>
      </c>
      <c r="E59" s="15">
        <f t="shared" si="7"/>
        <v>0</v>
      </c>
    </row>
    <row r="60" spans="1:5" ht="20.100000000000001" customHeight="1" x14ac:dyDescent="0.2">
      <c r="A60" s="109"/>
      <c r="B60" s="112"/>
      <c r="C60" s="111"/>
      <c r="D60" s="15">
        <f t="shared" si="6"/>
        <v>0</v>
      </c>
      <c r="E60" s="15">
        <f t="shared" si="7"/>
        <v>0</v>
      </c>
    </row>
    <row r="61" spans="1:5" ht="20.100000000000001" customHeight="1" x14ac:dyDescent="0.2">
      <c r="A61" s="109"/>
      <c r="B61" s="112"/>
      <c r="C61" s="111"/>
      <c r="D61" s="15">
        <f t="shared" si="4"/>
        <v>0</v>
      </c>
      <c r="E61" s="15">
        <f t="shared" si="5"/>
        <v>0</v>
      </c>
    </row>
    <row r="62" spans="1:5" ht="20.100000000000001" customHeight="1" x14ac:dyDescent="0.2">
      <c r="A62" s="109"/>
      <c r="B62" s="112"/>
      <c r="C62" s="111"/>
      <c r="D62" s="15">
        <f t="shared" si="4"/>
        <v>0</v>
      </c>
      <c r="E62" s="15">
        <f t="shared" si="5"/>
        <v>0</v>
      </c>
    </row>
    <row r="63" spans="1:5" ht="20.100000000000001" customHeight="1" x14ac:dyDescent="0.2">
      <c r="A63" s="109"/>
      <c r="B63" s="112"/>
      <c r="C63" s="111"/>
      <c r="D63" s="15">
        <f t="shared" si="4"/>
        <v>0</v>
      </c>
      <c r="E63" s="15">
        <f t="shared" si="5"/>
        <v>0</v>
      </c>
    </row>
    <row r="64" spans="1:5" ht="20.100000000000001" customHeight="1" x14ac:dyDescent="0.2">
      <c r="A64" s="109"/>
      <c r="B64" s="112"/>
      <c r="C64" s="111"/>
      <c r="D64" s="15">
        <f t="shared" si="4"/>
        <v>0</v>
      </c>
      <c r="E64" s="15">
        <f t="shared" si="5"/>
        <v>0</v>
      </c>
    </row>
    <row r="65" spans="1:5" ht="20.100000000000001" customHeight="1" x14ac:dyDescent="0.2">
      <c r="A65" s="109"/>
      <c r="B65" s="112"/>
      <c r="C65" s="111"/>
      <c r="D65" s="15">
        <f t="shared" si="4"/>
        <v>0</v>
      </c>
      <c r="E65" s="15">
        <f t="shared" si="5"/>
        <v>0</v>
      </c>
    </row>
    <row r="66" spans="1:5" ht="20.100000000000001" customHeight="1" x14ac:dyDescent="0.2">
      <c r="A66" s="109"/>
      <c r="B66" s="112"/>
      <c r="C66" s="111"/>
      <c r="D66" s="15">
        <f t="shared" si="4"/>
        <v>0</v>
      </c>
      <c r="E66" s="15">
        <f t="shared" si="5"/>
        <v>0</v>
      </c>
    </row>
    <row r="67" spans="1:5" ht="20.100000000000001" customHeight="1" x14ac:dyDescent="0.2">
      <c r="A67" s="109"/>
      <c r="B67" s="112"/>
      <c r="C67" s="111"/>
      <c r="D67" s="15">
        <f t="shared" si="4"/>
        <v>0</v>
      </c>
      <c r="E67" s="15">
        <f t="shared" si="5"/>
        <v>0</v>
      </c>
    </row>
    <row r="68" spans="1:5" ht="20.100000000000001" customHeight="1" x14ac:dyDescent="0.2">
      <c r="A68" s="109"/>
      <c r="B68" s="112"/>
      <c r="C68" s="111"/>
      <c r="D68" s="15">
        <f t="shared" si="4"/>
        <v>0</v>
      </c>
      <c r="E68" s="15">
        <f t="shared" si="5"/>
        <v>0</v>
      </c>
    </row>
    <row r="69" spans="1:5" ht="20.100000000000001" customHeight="1" x14ac:dyDescent="0.2">
      <c r="A69" s="109"/>
      <c r="B69" s="112"/>
      <c r="C69" s="111"/>
      <c r="D69" s="15">
        <f t="shared" si="4"/>
        <v>0</v>
      </c>
      <c r="E69" s="15">
        <f t="shared" si="5"/>
        <v>0</v>
      </c>
    </row>
    <row r="70" spans="1:5" ht="20.100000000000001" customHeight="1" x14ac:dyDescent="0.2">
      <c r="A70" s="109"/>
      <c r="B70" s="112"/>
      <c r="C70" s="111"/>
      <c r="D70" s="15">
        <f t="shared" ref="D70:D72" si="8">IFERROR(C70/GG_Empresa,0)</f>
        <v>0</v>
      </c>
      <c r="E70" s="15">
        <f t="shared" ref="E70:E72" si="9">IFERROR(C70/GG_Pesos,0)</f>
        <v>0</v>
      </c>
    </row>
    <row r="71" spans="1:5" ht="20.100000000000001" customHeight="1" x14ac:dyDescent="0.2">
      <c r="A71" s="109"/>
      <c r="B71" s="112"/>
      <c r="C71" s="111"/>
      <c r="D71" s="15">
        <f t="shared" si="8"/>
        <v>0</v>
      </c>
      <c r="E71" s="15">
        <f t="shared" si="9"/>
        <v>0</v>
      </c>
    </row>
    <row r="72" spans="1:5" ht="20.100000000000001" customHeight="1" x14ac:dyDescent="0.2">
      <c r="A72" s="109"/>
      <c r="B72" s="112"/>
      <c r="C72" s="111"/>
      <c r="D72" s="15">
        <f t="shared" si="8"/>
        <v>0</v>
      </c>
      <c r="E72" s="15">
        <f t="shared" si="9"/>
        <v>0</v>
      </c>
    </row>
    <row r="73" spans="1:5" ht="20.100000000000001" customHeight="1" x14ac:dyDescent="0.2">
      <c r="A73" s="109"/>
      <c r="B73" s="112"/>
      <c r="C73" s="111"/>
      <c r="D73" s="15">
        <f t="shared" si="4"/>
        <v>0</v>
      </c>
      <c r="E73" s="15">
        <f t="shared" si="5"/>
        <v>0</v>
      </c>
    </row>
    <row r="74" spans="1:5" ht="20.100000000000001" customHeight="1" x14ac:dyDescent="0.2">
      <c r="A74" s="64"/>
      <c r="B74" s="5"/>
      <c r="C74" s="5"/>
      <c r="D74" s="5"/>
      <c r="E74" s="65"/>
    </row>
    <row r="75" spans="1:5" ht="20.100000000000001" customHeight="1" x14ac:dyDescent="0.2">
      <c r="A75" s="859" t="s">
        <v>709</v>
      </c>
      <c r="B75" s="860"/>
      <c r="C75" s="85">
        <f>ROUND(SUBTOTAL(9,C11:C73),2)</f>
        <v>0</v>
      </c>
      <c r="D75" s="66"/>
      <c r="E75" s="67">
        <f>SUBTOTAL(9,E11:E73)</f>
        <v>0</v>
      </c>
    </row>
    <row r="76" spans="1:5" ht="20.100000000000001" customHeight="1" x14ac:dyDescent="0.2">
      <c r="E76" s="60"/>
    </row>
    <row r="77" spans="1:5" ht="20.100000000000001" customHeight="1" x14ac:dyDescent="0.2">
      <c r="D77" s="61"/>
    </row>
    <row r="78" spans="1:5" ht="20.100000000000001" customHeight="1" x14ac:dyDescent="0.2">
      <c r="C78" s="7"/>
    </row>
  </sheetData>
  <mergeCells count="24">
    <mergeCell ref="A75:B75"/>
    <mergeCell ref="A36:B36"/>
    <mergeCell ref="A29:B29"/>
    <mergeCell ref="A30:B30"/>
    <mergeCell ref="A31:B31"/>
    <mergeCell ref="A32:B32"/>
    <mergeCell ref="A33:B33"/>
    <mergeCell ref="A22:B22"/>
    <mergeCell ref="A23:B23"/>
    <mergeCell ref="A17:B17"/>
    <mergeCell ref="A18:B18"/>
    <mergeCell ref="A34:B34"/>
    <mergeCell ref="A24:B24"/>
    <mergeCell ref="A25:B25"/>
    <mergeCell ref="A26:B26"/>
    <mergeCell ref="A27:B27"/>
    <mergeCell ref="A28:B28"/>
    <mergeCell ref="A19:B19"/>
    <mergeCell ref="A7:E7"/>
    <mergeCell ref="A8:E8"/>
    <mergeCell ref="A11:B11"/>
    <mergeCell ref="A20:B20"/>
    <mergeCell ref="A21:B21"/>
    <mergeCell ref="A10:B10"/>
  </mergeCells>
  <pageMargins left="1.1811023622047245" right="0.78740157480314965" top="0.78740157480314965" bottom="0.74803149606299213" header="0.31496062992125984" footer="0.31496062992125984"/>
  <pageSetup paperSize="9" scale="55" fitToWidth="0" fitToHeight="0" orientation="portrait" r:id="rId1"/>
  <headerFooter>
    <oddHeader>&amp;L&amp;G</oddHeader>
  </headerFooter>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dimension ref="A1:E545"/>
  <sheetViews>
    <sheetView topLeftCell="A64" zoomScale="90" zoomScaleNormal="90" workbookViewId="0">
      <selection activeCell="D7" sqref="D7:E7"/>
    </sheetView>
  </sheetViews>
  <sheetFormatPr baseColWidth="10" defaultColWidth="11.42578125" defaultRowHeight="12" x14ac:dyDescent="0.2"/>
  <cols>
    <col min="1" max="1" width="46.42578125" style="71" customWidth="1"/>
    <col min="2" max="2" width="7.28515625" style="73" customWidth="1"/>
    <col min="3" max="3" width="15.140625" style="71" bestFit="1" customWidth="1"/>
    <col min="4" max="4" width="19" style="71" customWidth="1"/>
    <col min="5" max="5" width="46.5703125" style="71" customWidth="1"/>
    <col min="6" max="16384" width="11.42578125" style="71"/>
  </cols>
  <sheetData>
    <row r="1" spans="1:5" x14ac:dyDescent="0.2">
      <c r="A1" s="70" t="s">
        <v>907</v>
      </c>
    </row>
    <row r="3" spans="1:5" s="73" customFormat="1" x14ac:dyDescent="0.2">
      <c r="A3" s="72" t="s">
        <v>944</v>
      </c>
      <c r="B3" s="72" t="s">
        <v>1</v>
      </c>
      <c r="C3" s="72" t="s">
        <v>906</v>
      </c>
      <c r="D3" s="72" t="s">
        <v>900</v>
      </c>
      <c r="E3" s="72" t="s">
        <v>901</v>
      </c>
    </row>
    <row r="4" spans="1:5" x14ac:dyDescent="0.2">
      <c r="A4" s="74" t="s">
        <v>715</v>
      </c>
      <c r="B4" s="72" t="s">
        <v>1468</v>
      </c>
      <c r="C4" s="77">
        <v>1</v>
      </c>
      <c r="D4" s="74" t="s">
        <v>905</v>
      </c>
      <c r="E4" s="74" t="str">
        <f t="shared" ref="E4:E68" si="0">IFERROR(VLOOKUP(D4,T_Indices,5,FALSE),"")</f>
        <v>Oficial Especializado</v>
      </c>
    </row>
    <row r="5" spans="1:5" x14ac:dyDescent="0.2">
      <c r="A5" s="74" t="s">
        <v>903</v>
      </c>
      <c r="B5" s="72" t="s">
        <v>1468</v>
      </c>
      <c r="C5" s="77"/>
      <c r="D5" s="74" t="s">
        <v>904</v>
      </c>
      <c r="E5" s="74" t="str">
        <f t="shared" si="0"/>
        <v xml:space="preserve">Oficial </v>
      </c>
    </row>
    <row r="6" spans="1:5" x14ac:dyDescent="0.2">
      <c r="A6" s="74" t="s">
        <v>1013</v>
      </c>
      <c r="B6" s="72" t="s">
        <v>1468</v>
      </c>
      <c r="C6" s="77"/>
      <c r="D6" s="74" t="s">
        <v>902</v>
      </c>
      <c r="E6" s="74" t="str">
        <f t="shared" si="0"/>
        <v>Ayudante</v>
      </c>
    </row>
    <row r="7" spans="1:5" x14ac:dyDescent="0.2">
      <c r="A7" s="74" t="s">
        <v>717</v>
      </c>
      <c r="B7" s="72" t="s">
        <v>1468</v>
      </c>
      <c r="C7" s="77"/>
      <c r="D7" s="74" t="s">
        <v>902</v>
      </c>
      <c r="E7" s="74" t="str">
        <f t="shared" si="0"/>
        <v>Ayudante</v>
      </c>
    </row>
    <row r="8" spans="1:5" x14ac:dyDescent="0.2">
      <c r="A8" s="74" t="s">
        <v>328</v>
      </c>
      <c r="B8" s="72" t="s">
        <v>1468</v>
      </c>
      <c r="C8" s="77"/>
      <c r="D8" s="74"/>
      <c r="E8" s="74" t="str">
        <f t="shared" si="0"/>
        <v/>
      </c>
    </row>
    <row r="9" spans="1:5" x14ac:dyDescent="0.2">
      <c r="A9" s="74"/>
      <c r="B9" s="72"/>
      <c r="C9" s="77"/>
      <c r="D9" s="74"/>
      <c r="E9" s="74" t="str">
        <f t="shared" si="0"/>
        <v/>
      </c>
    </row>
    <row r="10" spans="1:5" x14ac:dyDescent="0.2">
      <c r="A10" s="74"/>
      <c r="B10" s="72"/>
      <c r="C10" s="77"/>
      <c r="D10" s="74"/>
      <c r="E10" s="74" t="str">
        <f t="shared" si="0"/>
        <v/>
      </c>
    </row>
    <row r="11" spans="1:5" x14ac:dyDescent="0.2">
      <c r="A11" s="74"/>
      <c r="B11" s="72"/>
      <c r="C11" s="77"/>
      <c r="D11" s="74"/>
      <c r="E11" s="74" t="str">
        <f t="shared" si="0"/>
        <v/>
      </c>
    </row>
    <row r="12" spans="1:5" x14ac:dyDescent="0.2">
      <c r="A12" s="74"/>
      <c r="B12" s="72"/>
      <c r="C12" s="77"/>
      <c r="D12" s="74"/>
      <c r="E12" s="74" t="str">
        <f t="shared" si="0"/>
        <v/>
      </c>
    </row>
    <row r="13" spans="1:5" x14ac:dyDescent="0.2">
      <c r="A13" s="74"/>
      <c r="B13" s="72"/>
      <c r="C13" s="77"/>
      <c r="D13" s="74"/>
      <c r="E13" s="74" t="str">
        <f t="shared" si="0"/>
        <v/>
      </c>
    </row>
    <row r="14" spans="1:5" x14ac:dyDescent="0.2">
      <c r="A14" s="74" t="s">
        <v>1695</v>
      </c>
      <c r="B14" s="72" t="s">
        <v>1694</v>
      </c>
      <c r="C14" s="431">
        <f>Equipo_Amortización+Equipo_Interés</f>
        <v>9.6000000000000002E-4</v>
      </c>
      <c r="D14" s="74" t="s">
        <v>1617</v>
      </c>
      <c r="E14" s="74" t="str">
        <f t="shared" si="0"/>
        <v>Equipo - Amortización de equipo</v>
      </c>
    </row>
    <row r="15" spans="1:5" x14ac:dyDescent="0.2">
      <c r="A15" s="74" t="s">
        <v>1696</v>
      </c>
      <c r="B15" s="72" t="s">
        <v>1694</v>
      </c>
      <c r="C15" s="431">
        <f>Equipo_Amortización</f>
        <v>8.0000000000000004E-4</v>
      </c>
      <c r="D15" s="74" t="s">
        <v>1617</v>
      </c>
      <c r="E15" s="74" t="str">
        <f t="shared" si="0"/>
        <v>Equipo - Amortización de equipo</v>
      </c>
    </row>
    <row r="16" spans="1:5" x14ac:dyDescent="0.2">
      <c r="A16" s="74" t="s">
        <v>1697</v>
      </c>
      <c r="B16" s="72" t="s">
        <v>1694</v>
      </c>
      <c r="C16" s="431">
        <f>Equipo_Interés</f>
        <v>1.6000000000000001E-4</v>
      </c>
      <c r="D16" s="74" t="s">
        <v>1617</v>
      </c>
      <c r="E16" s="74" t="str">
        <f t="shared" si="0"/>
        <v>Equipo - Amortización de equipo</v>
      </c>
    </row>
    <row r="17" spans="1:5" x14ac:dyDescent="0.2">
      <c r="A17" s="74" t="s">
        <v>1698</v>
      </c>
      <c r="B17" s="72" t="s">
        <v>1694</v>
      </c>
      <c r="C17" s="431">
        <f>Equipo_Reparaciones_Repuestos</f>
        <v>1.6000000000000001E-4</v>
      </c>
      <c r="D17" s="74" t="s">
        <v>1623</v>
      </c>
      <c r="E17" s="74" t="str">
        <f t="shared" si="0"/>
        <v xml:space="preserve">Accesorios y repuestos para máquinas de uso especial                 </v>
      </c>
    </row>
    <row r="18" spans="1:5" x14ac:dyDescent="0.2">
      <c r="A18" s="74" t="s">
        <v>1699</v>
      </c>
      <c r="B18" s="72" t="s">
        <v>1694</v>
      </c>
      <c r="C18" s="77">
        <f>Equipo_Combustible+Equipo_Lubricantes</f>
        <v>54.72</v>
      </c>
      <c r="D18" s="74" t="s">
        <v>1618</v>
      </c>
      <c r="E18" s="74" t="str">
        <f t="shared" si="0"/>
        <v xml:space="preserve">Gas oil                                                                </v>
      </c>
    </row>
    <row r="19" spans="1:5" x14ac:dyDescent="0.2">
      <c r="A19" s="74" t="s">
        <v>1700</v>
      </c>
      <c r="B19" s="72" t="s">
        <v>1694</v>
      </c>
      <c r="C19" s="77">
        <f>Equipo_Combustible</f>
        <v>45.6</v>
      </c>
      <c r="D19" s="75" t="s">
        <v>1618</v>
      </c>
      <c r="E19" s="74" t="str">
        <f t="shared" si="0"/>
        <v xml:space="preserve">Gas oil                                                                </v>
      </c>
    </row>
    <row r="20" spans="1:5" x14ac:dyDescent="0.2">
      <c r="A20" s="74" t="s">
        <v>1701</v>
      </c>
      <c r="B20" s="72" t="s">
        <v>1694</v>
      </c>
      <c r="C20" s="77">
        <f>Equipo_Lubricantes</f>
        <v>9.120000000000001</v>
      </c>
      <c r="D20" s="74" t="s">
        <v>1620</v>
      </c>
      <c r="E20" s="74" t="str">
        <f t="shared" si="0"/>
        <v xml:space="preserve">Aceites lubricantes                                                    </v>
      </c>
    </row>
    <row r="21" spans="1:5" x14ac:dyDescent="0.2">
      <c r="A21" s="74" t="s">
        <v>1851</v>
      </c>
      <c r="B21" s="72" t="s">
        <v>1694</v>
      </c>
      <c r="C21" s="431">
        <f>Equipo_Amortización+Equipo_Interés</f>
        <v>9.6000000000000002E-4</v>
      </c>
      <c r="D21" s="74" t="s">
        <v>1617</v>
      </c>
      <c r="E21" s="74" t="str">
        <f t="shared" ref="E21" si="1">IFERROR(VLOOKUP(D21,T_Indices,5,FALSE),"")</f>
        <v>Equipo - Amortización de equipo</v>
      </c>
    </row>
    <row r="22" spans="1:5" x14ac:dyDescent="0.2">
      <c r="A22" s="74" t="s">
        <v>1850</v>
      </c>
      <c r="B22" s="72" t="s">
        <v>1694</v>
      </c>
      <c r="C22" s="431">
        <f>Camioneta_Amortización</f>
        <v>0</v>
      </c>
      <c r="D22" s="74" t="s">
        <v>1617</v>
      </c>
      <c r="E22" s="74" t="str">
        <f t="shared" si="0"/>
        <v>Equipo - Amortización de equipo</v>
      </c>
    </row>
    <row r="23" spans="1:5" x14ac:dyDescent="0.2">
      <c r="A23" s="74" t="s">
        <v>1702</v>
      </c>
      <c r="B23" s="72" t="s">
        <v>1694</v>
      </c>
      <c r="C23" s="431">
        <f>Camioneta_Interés</f>
        <v>3.3333333333333335E-3</v>
      </c>
      <c r="D23" s="74" t="s">
        <v>1617</v>
      </c>
      <c r="E23" s="74" t="str">
        <f t="shared" si="0"/>
        <v>Equipo - Amortización de equipo</v>
      </c>
    </row>
    <row r="24" spans="1:5" x14ac:dyDescent="0.2">
      <c r="A24" s="74" t="s">
        <v>1703</v>
      </c>
      <c r="B24" s="72" t="s">
        <v>1694</v>
      </c>
      <c r="C24" s="431">
        <f>Camioneta_Seguro</f>
        <v>0</v>
      </c>
      <c r="D24" s="74" t="s">
        <v>1617</v>
      </c>
      <c r="E24" s="74" t="str">
        <f t="shared" si="0"/>
        <v>Equipo - Amortización de equipo</v>
      </c>
    </row>
    <row r="25" spans="1:5" x14ac:dyDescent="0.2">
      <c r="A25" s="74" t="s">
        <v>1704</v>
      </c>
      <c r="B25" s="72" t="s">
        <v>1694</v>
      </c>
      <c r="C25" s="431">
        <f>Camioneta_Patente</f>
        <v>0</v>
      </c>
      <c r="D25" s="74" t="s">
        <v>1617</v>
      </c>
      <c r="E25" s="74" t="str">
        <f t="shared" si="0"/>
        <v>Equipo - Amortización de equipo</v>
      </c>
    </row>
    <row r="26" spans="1:5" x14ac:dyDescent="0.2">
      <c r="A26" s="74" t="s">
        <v>1705</v>
      </c>
      <c r="B26" s="72" t="s">
        <v>1694</v>
      </c>
      <c r="C26" s="431">
        <f>Camioneta_Combustibles_Lubricantes</f>
        <v>0</v>
      </c>
      <c r="D26" s="74" t="s">
        <v>1618</v>
      </c>
      <c r="E26" s="74" t="str">
        <f t="shared" si="0"/>
        <v xml:space="preserve">Gas oil                                                                </v>
      </c>
    </row>
    <row r="27" spans="1:5" x14ac:dyDescent="0.2">
      <c r="A27" s="74" t="s">
        <v>1706</v>
      </c>
      <c r="B27" s="72" t="s">
        <v>1694</v>
      </c>
      <c r="C27" s="431">
        <f>Camioneta_Cámara_Cubiertas</f>
        <v>0</v>
      </c>
      <c r="D27" s="74" t="s">
        <v>1707</v>
      </c>
      <c r="E27" s="74" t="str">
        <f t="shared" si="0"/>
        <v xml:space="preserve">Cubiertas radiales                                                     </v>
      </c>
    </row>
    <row r="28" spans="1:5" x14ac:dyDescent="0.2">
      <c r="A28" s="74"/>
      <c r="B28" s="72"/>
      <c r="C28" s="77"/>
      <c r="D28" s="74"/>
      <c r="E28" s="74" t="str">
        <f t="shared" si="0"/>
        <v/>
      </c>
    </row>
    <row r="29" spans="1:5" x14ac:dyDescent="0.2">
      <c r="A29" s="74"/>
      <c r="B29" s="72"/>
      <c r="C29" s="77"/>
      <c r="D29" s="74"/>
      <c r="E29" s="74" t="str">
        <f t="shared" si="0"/>
        <v/>
      </c>
    </row>
    <row r="30" spans="1:5" x14ac:dyDescent="0.2">
      <c r="A30" s="74" t="s">
        <v>915</v>
      </c>
      <c r="B30" s="72"/>
      <c r="C30" s="77"/>
      <c r="D30" s="74" t="s">
        <v>911</v>
      </c>
      <c r="E30" s="74" t="str">
        <f t="shared" si="0"/>
        <v>Camión volcador</v>
      </c>
    </row>
    <row r="31" spans="1:5" x14ac:dyDescent="0.2">
      <c r="A31" s="74" t="s">
        <v>909</v>
      </c>
      <c r="B31" s="72"/>
      <c r="C31" s="77"/>
      <c r="D31" s="74" t="s">
        <v>911</v>
      </c>
      <c r="E31" s="74" t="str">
        <f t="shared" si="0"/>
        <v>Camión volcador</v>
      </c>
    </row>
    <row r="32" spans="1:5" x14ac:dyDescent="0.2">
      <c r="A32" s="74" t="s">
        <v>914</v>
      </c>
      <c r="B32" s="72"/>
      <c r="C32" s="77"/>
      <c r="D32" s="74" t="s">
        <v>911</v>
      </c>
      <c r="E32" s="74" t="str">
        <f t="shared" si="0"/>
        <v>Camión volcador</v>
      </c>
    </row>
    <row r="33" spans="1:5" x14ac:dyDescent="0.2">
      <c r="A33" s="74" t="s">
        <v>923</v>
      </c>
      <c r="B33" s="72"/>
      <c r="C33" s="78"/>
      <c r="D33" s="74" t="s">
        <v>924</v>
      </c>
      <c r="E33" s="74" t="str">
        <f t="shared" si="0"/>
        <v>Pluma 300 Kg.</v>
      </c>
    </row>
    <row r="34" spans="1:5" x14ac:dyDescent="0.2">
      <c r="A34" s="74" t="s">
        <v>917</v>
      </c>
      <c r="B34" s="72"/>
      <c r="C34" s="77"/>
      <c r="D34" s="74" t="s">
        <v>918</v>
      </c>
      <c r="E34" s="74" t="str">
        <f t="shared" si="0"/>
        <v xml:space="preserve">Herramientas de mano                                                   </v>
      </c>
    </row>
    <row r="35" spans="1:5" x14ac:dyDescent="0.2">
      <c r="A35" s="74" t="s">
        <v>1010</v>
      </c>
      <c r="B35" s="72"/>
      <c r="C35" s="77"/>
      <c r="D35" s="74" t="s">
        <v>1617</v>
      </c>
      <c r="E35" s="74" t="str">
        <f t="shared" si="0"/>
        <v>Equipo - Amortización de equipo</v>
      </c>
    </row>
    <row r="36" spans="1:5" ht="12.75" x14ac:dyDescent="0.2">
      <c r="A36" s="74" t="s">
        <v>792</v>
      </c>
      <c r="B36" s="72"/>
      <c r="C36" s="379"/>
      <c r="D36" s="75" t="s">
        <v>1621</v>
      </c>
      <c r="E36" s="74" t="str">
        <f t="shared" si="0"/>
        <v xml:space="preserve">Máquinas viales autopropulsadas                                        </v>
      </c>
    </row>
    <row r="37" spans="1:5" ht="12.75" x14ac:dyDescent="0.2">
      <c r="A37" s="74" t="s">
        <v>793</v>
      </c>
      <c r="B37" s="72"/>
      <c r="C37" s="379"/>
      <c r="D37" s="75" t="s">
        <v>1622</v>
      </c>
      <c r="E37" s="74" t="str">
        <f t="shared" si="0"/>
        <v xml:space="preserve">Máquinas viales no autopropulsadas                                     </v>
      </c>
    </row>
    <row r="38" spans="1:5" x14ac:dyDescent="0.2">
      <c r="A38" s="74" t="s">
        <v>912</v>
      </c>
      <c r="B38" s="72"/>
      <c r="C38" s="77"/>
      <c r="D38" s="74" t="s">
        <v>913</v>
      </c>
      <c r="E38" s="74" t="str">
        <f t="shared" si="0"/>
        <v>Taladro percutor</v>
      </c>
    </row>
    <row r="39" spans="1:5" x14ac:dyDescent="0.2">
      <c r="A39" s="74" t="s">
        <v>1011</v>
      </c>
      <c r="B39" s="72"/>
      <c r="C39" s="77"/>
      <c r="D39" s="74" t="s">
        <v>1623</v>
      </c>
      <c r="E39" s="74" t="str">
        <f t="shared" si="0"/>
        <v xml:space="preserve">Accesorios y repuestos para máquinas de uso especial                 </v>
      </c>
    </row>
    <row r="40" spans="1:5" x14ac:dyDescent="0.2">
      <c r="A40" s="74" t="s">
        <v>363</v>
      </c>
      <c r="B40" s="72"/>
      <c r="C40" s="77"/>
      <c r="D40" s="74" t="s">
        <v>910</v>
      </c>
      <c r="E40" s="74" t="str">
        <f t="shared" si="0"/>
        <v>Retroexcavadora</v>
      </c>
    </row>
    <row r="41" spans="1:5" x14ac:dyDescent="0.2">
      <c r="A41" s="74"/>
      <c r="B41" s="72"/>
      <c r="C41" s="77"/>
      <c r="D41" s="74"/>
      <c r="E41" s="74" t="str">
        <f t="shared" si="0"/>
        <v/>
      </c>
    </row>
    <row r="42" spans="1:5" x14ac:dyDescent="0.2">
      <c r="A42" s="74" t="s">
        <v>1011</v>
      </c>
      <c r="B42" s="72"/>
      <c r="C42" s="77"/>
      <c r="D42" s="170"/>
      <c r="E42" s="74" t="str">
        <f t="shared" si="0"/>
        <v/>
      </c>
    </row>
    <row r="43" spans="1:5" x14ac:dyDescent="0.2">
      <c r="A43" s="74" t="s">
        <v>870</v>
      </c>
      <c r="B43" s="72"/>
      <c r="C43" s="77"/>
      <c r="D43" s="170"/>
      <c r="E43" s="74" t="str">
        <f t="shared" si="0"/>
        <v/>
      </c>
    </row>
    <row r="44" spans="1:5" x14ac:dyDescent="0.2">
      <c r="A44" s="74" t="s">
        <v>1012</v>
      </c>
      <c r="B44" s="72"/>
      <c r="C44" s="77"/>
      <c r="D44" s="170"/>
      <c r="E44" s="74" t="str">
        <f t="shared" si="0"/>
        <v/>
      </c>
    </row>
    <row r="45" spans="1:5" x14ac:dyDescent="0.2">
      <c r="A45" s="74"/>
      <c r="B45" s="72"/>
      <c r="C45" s="77"/>
      <c r="D45" s="74"/>
      <c r="E45" s="74" t="str">
        <f t="shared" si="0"/>
        <v/>
      </c>
    </row>
    <row r="46" spans="1:5" ht="12.75" x14ac:dyDescent="0.2">
      <c r="A46" s="74" t="s">
        <v>1784</v>
      </c>
      <c r="B46" s="72" t="s">
        <v>1868</v>
      </c>
      <c r="C46" s="379">
        <v>10</v>
      </c>
      <c r="D46" s="75" t="s">
        <v>921</v>
      </c>
      <c r="E46" s="74" t="str">
        <f t="shared" si="0"/>
        <v>Acero aletado conformado, en barra</v>
      </c>
    </row>
    <row r="47" spans="1:5" ht="12.75" x14ac:dyDescent="0.2">
      <c r="A47" s="74" t="s">
        <v>1785</v>
      </c>
      <c r="B47" s="72"/>
      <c r="C47" s="379"/>
      <c r="D47" s="75" t="s">
        <v>921</v>
      </c>
      <c r="E47" s="74" t="str">
        <f t="shared" si="0"/>
        <v>Acero aletado conformado, en barra</v>
      </c>
    </row>
    <row r="48" spans="1:5" ht="12.75" x14ac:dyDescent="0.2">
      <c r="A48" s="74" t="s">
        <v>731</v>
      </c>
      <c r="B48" s="380"/>
      <c r="C48" s="379"/>
      <c r="D48" s="75" t="s">
        <v>930</v>
      </c>
      <c r="E48" s="74" t="str">
        <f t="shared" si="0"/>
        <v xml:space="preserve">Perfiles de hierro                                                     </v>
      </c>
    </row>
    <row r="49" spans="1:5" ht="12.75" x14ac:dyDescent="0.2">
      <c r="A49" s="74" t="s">
        <v>1786</v>
      </c>
      <c r="B49" s="380"/>
      <c r="C49" s="379"/>
      <c r="D49" s="75" t="s">
        <v>921</v>
      </c>
      <c r="E49" s="74" t="str">
        <f t="shared" si="0"/>
        <v>Acero aletado conformado, en barra</v>
      </c>
    </row>
    <row r="50" spans="1:5" ht="12.75" x14ac:dyDescent="0.2">
      <c r="A50" s="74" t="s">
        <v>1787</v>
      </c>
      <c r="B50" s="381"/>
      <c r="C50" s="379"/>
      <c r="D50" s="75" t="s">
        <v>1624</v>
      </c>
      <c r="E50" s="74" t="str">
        <f t="shared" si="0"/>
        <v>Productos químicos</v>
      </c>
    </row>
    <row r="51" spans="1:5" ht="12.75" x14ac:dyDescent="0.2">
      <c r="A51" s="74" t="s">
        <v>1788</v>
      </c>
      <c r="B51" s="380"/>
      <c r="C51" s="379"/>
      <c r="D51" s="75" t="s">
        <v>1625</v>
      </c>
      <c r="E51" s="74" t="str">
        <f t="shared" si="0"/>
        <v xml:space="preserve">Tejidos de alambre                                                     </v>
      </c>
    </row>
    <row r="52" spans="1:5" ht="12.75" x14ac:dyDescent="0.2">
      <c r="A52" s="74" t="s">
        <v>1789</v>
      </c>
      <c r="B52" s="380"/>
      <c r="C52" s="379"/>
      <c r="D52" s="75" t="s">
        <v>920</v>
      </c>
      <c r="E52" s="74" t="str">
        <f t="shared" si="0"/>
        <v xml:space="preserve">Alambres de acero                                                      </v>
      </c>
    </row>
    <row r="53" spans="1:5" ht="12.75" x14ac:dyDescent="0.2">
      <c r="A53" s="74" t="s">
        <v>746</v>
      </c>
      <c r="B53" s="380"/>
      <c r="C53" s="379"/>
      <c r="D53" s="75" t="s">
        <v>1626</v>
      </c>
      <c r="E53" s="74" t="str">
        <f t="shared" si="0"/>
        <v xml:space="preserve">Lingotes y perfiles de aluminio y sus aleaciones                       </v>
      </c>
    </row>
    <row r="54" spans="1:5" ht="12.75" x14ac:dyDescent="0.2">
      <c r="A54" s="74" t="s">
        <v>1790</v>
      </c>
      <c r="B54" s="381"/>
      <c r="C54" s="379"/>
      <c r="D54" s="75" t="s">
        <v>1627</v>
      </c>
      <c r="E54" s="74" t="str">
        <f t="shared" si="0"/>
        <v xml:space="preserve">Cauchos sintéticos                                                     </v>
      </c>
    </row>
    <row r="55" spans="1:5" x14ac:dyDescent="0.2">
      <c r="A55" s="74" t="s">
        <v>1628</v>
      </c>
      <c r="B55" s="72"/>
      <c r="C55" s="77"/>
      <c r="D55" s="74" t="s">
        <v>927</v>
      </c>
      <c r="E55" s="74" t="str">
        <f t="shared" si="0"/>
        <v>Arena clasificada lavada</v>
      </c>
    </row>
    <row r="56" spans="1:5" ht="12.75" x14ac:dyDescent="0.2">
      <c r="A56" s="74" t="s">
        <v>1629</v>
      </c>
      <c r="B56" s="382"/>
      <c r="C56" s="383"/>
      <c r="D56" s="75" t="s">
        <v>927</v>
      </c>
      <c r="E56" s="74" t="str">
        <f t="shared" si="0"/>
        <v>Arena clasificada lavada</v>
      </c>
    </row>
    <row r="57" spans="1:5" ht="12.75" x14ac:dyDescent="0.2">
      <c r="A57" s="74" t="s">
        <v>1630</v>
      </c>
      <c r="B57" s="382"/>
      <c r="C57" s="383"/>
      <c r="D57" s="75" t="s">
        <v>927</v>
      </c>
      <c r="E57" s="74" t="str">
        <f t="shared" si="0"/>
        <v>Arena clasificada lavada</v>
      </c>
    </row>
    <row r="58" spans="1:5" ht="12.75" x14ac:dyDescent="0.2">
      <c r="A58" s="74" t="s">
        <v>1791</v>
      </c>
      <c r="B58" s="382"/>
      <c r="C58" s="383"/>
      <c r="D58" s="75" t="s">
        <v>1631</v>
      </c>
      <c r="E58" s="74" t="str">
        <f t="shared" si="0"/>
        <v>Asfaliq EM1</v>
      </c>
    </row>
    <row r="59" spans="1:5" ht="12.75" x14ac:dyDescent="0.2">
      <c r="A59" s="74" t="s">
        <v>1792</v>
      </c>
      <c r="B59" s="380"/>
      <c r="C59" s="379"/>
      <c r="D59" s="75" t="s">
        <v>1632</v>
      </c>
      <c r="E59" s="74" t="str">
        <f t="shared" si="0"/>
        <v xml:space="preserve">Balastos                                                               </v>
      </c>
    </row>
    <row r="60" spans="1:5" x14ac:dyDescent="0.2">
      <c r="A60" s="74" t="s">
        <v>916</v>
      </c>
      <c r="B60" s="72"/>
      <c r="C60" s="77"/>
      <c r="D60" s="74" t="s">
        <v>1633</v>
      </c>
      <c r="E60" s="74" t="str">
        <f t="shared" si="0"/>
        <v>Cal hidráulica hidratada</v>
      </c>
    </row>
    <row r="61" spans="1:5" ht="12.75" x14ac:dyDescent="0.2">
      <c r="A61" s="74" t="s">
        <v>1634</v>
      </c>
      <c r="B61" s="380"/>
      <c r="C61" s="379"/>
      <c r="D61" s="75" t="s">
        <v>931</v>
      </c>
      <c r="E61" s="74" t="str">
        <f t="shared" si="0"/>
        <v xml:space="preserve">Chapas metálicas                                                       </v>
      </c>
    </row>
    <row r="62" spans="1:5" ht="12.75" x14ac:dyDescent="0.2">
      <c r="A62" s="74" t="s">
        <v>1793</v>
      </c>
      <c r="B62" s="380"/>
      <c r="C62" s="379"/>
      <c r="D62" s="75" t="s">
        <v>929</v>
      </c>
      <c r="E62" s="74" t="str">
        <f t="shared" si="0"/>
        <v>Caño de hierro galvanizado</v>
      </c>
    </row>
    <row r="63" spans="1:5" ht="12.75" x14ac:dyDescent="0.2">
      <c r="A63" s="74" t="s">
        <v>1794</v>
      </c>
      <c r="B63" s="380"/>
      <c r="C63" s="379"/>
      <c r="D63" s="75" t="s">
        <v>1635</v>
      </c>
      <c r="E63" s="74" t="str">
        <f t="shared" si="0"/>
        <v xml:space="preserve">Hormigón                                                               </v>
      </c>
    </row>
    <row r="64" spans="1:5" x14ac:dyDescent="0.2">
      <c r="A64" s="74" t="s">
        <v>305</v>
      </c>
      <c r="B64" s="76"/>
      <c r="C64" s="78"/>
      <c r="D64" s="75" t="s">
        <v>928</v>
      </c>
      <c r="E64" s="74" t="str">
        <f t="shared" si="0"/>
        <v>Cemento portland normal, en bolsa</v>
      </c>
    </row>
    <row r="65" spans="1:5" x14ac:dyDescent="0.2">
      <c r="A65" s="74" t="s">
        <v>1636</v>
      </c>
      <c r="B65" s="72" t="s">
        <v>890</v>
      </c>
      <c r="C65" s="77"/>
      <c r="D65" s="74" t="s">
        <v>1637</v>
      </c>
      <c r="E65" s="74" t="str">
        <f t="shared" si="0"/>
        <v>Asfaltos, combustibles y lubricantes</v>
      </c>
    </row>
    <row r="66" spans="1:5" ht="12.75" x14ac:dyDescent="0.2">
      <c r="A66" s="74" t="s">
        <v>1795</v>
      </c>
      <c r="B66" s="378"/>
      <c r="C66" s="379"/>
      <c r="D66" s="75" t="s">
        <v>1638</v>
      </c>
      <c r="E66" s="74" t="str">
        <f t="shared" si="0"/>
        <v xml:space="preserve">Clavos                                                                 </v>
      </c>
    </row>
    <row r="67" spans="1:5" ht="12.75" x14ac:dyDescent="0.2">
      <c r="A67" s="74" t="s">
        <v>1796</v>
      </c>
      <c r="B67" s="380"/>
      <c r="C67" s="379"/>
      <c r="D67" s="75" t="s">
        <v>930</v>
      </c>
      <c r="E67" s="74" t="str">
        <f t="shared" si="0"/>
        <v xml:space="preserve">Perfiles de hierro                                                     </v>
      </c>
    </row>
    <row r="68" spans="1:5" ht="12.75" x14ac:dyDescent="0.2">
      <c r="A68" s="74" t="s">
        <v>1797</v>
      </c>
      <c r="B68" s="380"/>
      <c r="C68" s="379"/>
      <c r="D68" s="75" t="s">
        <v>1639</v>
      </c>
      <c r="E68" s="74" t="str">
        <f t="shared" si="0"/>
        <v xml:space="preserve">Conductores eléctricos                                                 </v>
      </c>
    </row>
    <row r="69" spans="1:5" x14ac:dyDescent="0.2">
      <c r="A69" s="74" t="s">
        <v>1640</v>
      </c>
      <c r="B69" s="384"/>
      <c r="C69" s="385"/>
      <c r="D69" s="75" t="s">
        <v>1641</v>
      </c>
      <c r="E69" s="74" t="str">
        <f t="shared" ref="E69:E132" si="2">IFERROR(VLOOKUP(D69,T_Indices,5,FALSE),"")</f>
        <v>Agua para construcción</v>
      </c>
    </row>
    <row r="70" spans="1:5" x14ac:dyDescent="0.2">
      <c r="A70" s="74" t="s">
        <v>1640</v>
      </c>
      <c r="B70" s="72"/>
      <c r="C70" s="77"/>
      <c r="D70" s="74" t="s">
        <v>1641</v>
      </c>
      <c r="E70" s="74" t="str">
        <f t="shared" si="2"/>
        <v>Agua para construcción</v>
      </c>
    </row>
    <row r="71" spans="1:5" x14ac:dyDescent="0.2">
      <c r="A71" s="74" t="s">
        <v>779</v>
      </c>
      <c r="B71" s="384"/>
      <c r="C71" s="385"/>
      <c r="D71" s="75" t="s">
        <v>1642</v>
      </c>
      <c r="E71" s="74" t="str">
        <f t="shared" si="2"/>
        <v xml:space="preserve">Cubiertas convencionales                                               </v>
      </c>
    </row>
    <row r="72" spans="1:5" x14ac:dyDescent="0.2">
      <c r="A72" s="74" t="s">
        <v>1643</v>
      </c>
      <c r="B72" s="72"/>
      <c r="C72" s="77"/>
      <c r="D72" s="74" t="s">
        <v>1637</v>
      </c>
      <c r="E72" s="74" t="str">
        <f t="shared" si="2"/>
        <v>Asfaltos, combustibles y lubricantes</v>
      </c>
    </row>
    <row r="73" spans="1:5" x14ac:dyDescent="0.2">
      <c r="A73" s="74" t="s">
        <v>1644</v>
      </c>
      <c r="B73" s="72"/>
      <c r="C73" s="77"/>
      <c r="D73" s="74" t="s">
        <v>1637</v>
      </c>
      <c r="E73" s="74" t="str">
        <f t="shared" si="2"/>
        <v>Asfaltos, combustibles y lubricantes</v>
      </c>
    </row>
    <row r="74" spans="1:5" ht="12.75" x14ac:dyDescent="0.2">
      <c r="A74" s="74" t="s">
        <v>1798</v>
      </c>
      <c r="B74" s="382"/>
      <c r="C74" s="383"/>
      <c r="D74" s="75" t="s">
        <v>1645</v>
      </c>
      <c r="E74" s="74" t="str">
        <f t="shared" si="2"/>
        <v>Emulsion EBCR</v>
      </c>
    </row>
    <row r="75" spans="1:5" ht="12.75" x14ac:dyDescent="0.2">
      <c r="A75" s="74" t="s">
        <v>922</v>
      </c>
      <c r="B75" s="380"/>
      <c r="C75" s="379"/>
      <c r="D75" s="75" t="s">
        <v>1646</v>
      </c>
      <c r="E75" s="74" t="str">
        <f t="shared" si="2"/>
        <v xml:space="preserve">Esmaltes sintéticos                                                    </v>
      </c>
    </row>
    <row r="76" spans="1:5" x14ac:dyDescent="0.2">
      <c r="A76" s="74" t="s">
        <v>1647</v>
      </c>
      <c r="B76" s="72" t="s">
        <v>890</v>
      </c>
      <c r="C76" s="77"/>
      <c r="D76" s="74" t="s">
        <v>1648</v>
      </c>
      <c r="E76" s="74" t="str">
        <f t="shared" si="2"/>
        <v xml:space="preserve">Cales                                                                  </v>
      </c>
    </row>
    <row r="77" spans="1:5" x14ac:dyDescent="0.2">
      <c r="A77" s="74" t="s">
        <v>1649</v>
      </c>
      <c r="B77" s="72" t="s">
        <v>890</v>
      </c>
      <c r="C77" s="77"/>
      <c r="D77" s="74" t="s">
        <v>1650</v>
      </c>
      <c r="E77" s="74" t="str">
        <f t="shared" si="2"/>
        <v xml:space="preserve">Fuel oil                                                               </v>
      </c>
    </row>
    <row r="78" spans="1:5" ht="12.75" x14ac:dyDescent="0.2">
      <c r="A78" s="74" t="s">
        <v>1799</v>
      </c>
      <c r="B78" s="380"/>
      <c r="C78" s="379"/>
      <c r="D78" s="75" t="s">
        <v>1618</v>
      </c>
      <c r="E78" s="74" t="str">
        <f t="shared" si="2"/>
        <v xml:space="preserve">Gas oil                                                                </v>
      </c>
    </row>
    <row r="79" spans="1:5" ht="12.75" x14ac:dyDescent="0.2">
      <c r="A79" s="74" t="s">
        <v>1800</v>
      </c>
      <c r="B79" s="381"/>
      <c r="C79" s="379"/>
      <c r="D79" s="75" t="s">
        <v>1624</v>
      </c>
      <c r="E79" s="74" t="str">
        <f t="shared" si="2"/>
        <v>Productos químicos</v>
      </c>
    </row>
    <row r="80" spans="1:5" ht="12.75" x14ac:dyDescent="0.2">
      <c r="A80" s="74" t="s">
        <v>1801</v>
      </c>
      <c r="B80" s="381"/>
      <c r="C80" s="379"/>
      <c r="D80" s="75" t="s">
        <v>1624</v>
      </c>
      <c r="E80" s="74" t="str">
        <f t="shared" si="2"/>
        <v>Productos químicos</v>
      </c>
    </row>
    <row r="81" spans="1:5" x14ac:dyDescent="0.2">
      <c r="A81" s="74" t="s">
        <v>1651</v>
      </c>
      <c r="B81" s="72"/>
      <c r="C81" s="74"/>
      <c r="D81" s="74" t="s">
        <v>921</v>
      </c>
      <c r="E81" s="74" t="str">
        <f t="shared" si="2"/>
        <v>Acero aletado conformado, en barra</v>
      </c>
    </row>
    <row r="82" spans="1:5" x14ac:dyDescent="0.2">
      <c r="A82" s="74" t="s">
        <v>1652</v>
      </c>
      <c r="B82" s="72"/>
      <c r="C82" s="74"/>
      <c r="D82" s="74" t="s">
        <v>919</v>
      </c>
      <c r="E82" s="74" t="str">
        <f t="shared" si="2"/>
        <v>Hormigón elaborado</v>
      </c>
    </row>
    <row r="83" spans="1:5" ht="12.75" x14ac:dyDescent="0.2">
      <c r="A83" s="74" t="s">
        <v>1653</v>
      </c>
      <c r="B83" s="382"/>
      <c r="C83" s="383"/>
      <c r="D83" s="75" t="s">
        <v>919</v>
      </c>
      <c r="E83" s="74" t="str">
        <f t="shared" si="2"/>
        <v>Hormigón elaborado</v>
      </c>
    </row>
    <row r="84" spans="1:5" ht="12.75" x14ac:dyDescent="0.2">
      <c r="A84" s="74" t="s">
        <v>1654</v>
      </c>
      <c r="B84" s="382"/>
      <c r="C84" s="383"/>
      <c r="D84" s="75" t="s">
        <v>925</v>
      </c>
      <c r="E84" s="74" t="str">
        <f t="shared" si="2"/>
        <v>Ladrillón de 1°</v>
      </c>
    </row>
    <row r="85" spans="1:5" ht="12.75" x14ac:dyDescent="0.2">
      <c r="A85" s="74" t="s">
        <v>1802</v>
      </c>
      <c r="B85" s="380"/>
      <c r="C85" s="379"/>
      <c r="D85" s="75" t="s">
        <v>933</v>
      </c>
      <c r="E85" s="74" t="str">
        <f t="shared" si="2"/>
        <v>Artefacto de iluminación</v>
      </c>
    </row>
    <row r="86" spans="1:5" ht="12.75" x14ac:dyDescent="0.2">
      <c r="A86" s="74" t="s">
        <v>1803</v>
      </c>
      <c r="B86" s="380"/>
      <c r="C86" s="379"/>
      <c r="D86" s="75" t="s">
        <v>933</v>
      </c>
      <c r="E86" s="74" t="str">
        <f t="shared" si="2"/>
        <v>Artefacto de iluminación</v>
      </c>
    </row>
    <row r="87" spans="1:5" ht="12.75" x14ac:dyDescent="0.2">
      <c r="A87" s="74" t="s">
        <v>325</v>
      </c>
      <c r="B87" s="381"/>
      <c r="C87" s="379"/>
      <c r="D87" s="75" t="s">
        <v>1655</v>
      </c>
      <c r="E87" s="74" t="str">
        <f t="shared" si="2"/>
        <v>Madera para encofrado</v>
      </c>
    </row>
    <row r="88" spans="1:5" x14ac:dyDescent="0.2">
      <c r="A88" s="74" t="s">
        <v>1656</v>
      </c>
      <c r="B88" s="72"/>
      <c r="C88" s="77"/>
      <c r="D88" s="74" t="s">
        <v>926</v>
      </c>
      <c r="E88" s="74" t="str">
        <f t="shared" si="2"/>
        <v>Canto rodado clasificado</v>
      </c>
    </row>
    <row r="89" spans="1:5" x14ac:dyDescent="0.2">
      <c r="A89" s="74" t="s">
        <v>1657</v>
      </c>
      <c r="B89" s="72"/>
      <c r="C89" s="77"/>
      <c r="D89" s="74" t="s">
        <v>926</v>
      </c>
      <c r="E89" s="74" t="str">
        <f t="shared" si="2"/>
        <v>Canto rodado clasificado</v>
      </c>
    </row>
    <row r="90" spans="1:5" ht="12.75" x14ac:dyDescent="0.2">
      <c r="A90" s="74" t="s">
        <v>1658</v>
      </c>
      <c r="B90" s="378"/>
      <c r="C90" s="379"/>
      <c r="D90" s="75" t="s">
        <v>1659</v>
      </c>
      <c r="E90" s="74" t="str">
        <f t="shared" si="2"/>
        <v xml:space="preserve">Canto rodado natural </v>
      </c>
    </row>
    <row r="91" spans="1:5" ht="12.75" x14ac:dyDescent="0.2">
      <c r="A91" s="74" t="s">
        <v>1804</v>
      </c>
      <c r="B91" s="381"/>
      <c r="C91" s="379"/>
      <c r="D91" s="75" t="s">
        <v>1624</v>
      </c>
      <c r="E91" s="74" t="str">
        <f t="shared" si="2"/>
        <v>Productos químicos</v>
      </c>
    </row>
    <row r="92" spans="1:5" ht="12.75" x14ac:dyDescent="0.2">
      <c r="A92" s="74" t="s">
        <v>1805</v>
      </c>
      <c r="B92" s="381"/>
      <c r="C92" s="379"/>
      <c r="D92" s="75" t="s">
        <v>1624</v>
      </c>
      <c r="E92" s="74" t="str">
        <f t="shared" si="2"/>
        <v>Productos químicos</v>
      </c>
    </row>
    <row r="93" spans="1:5" ht="12.75" x14ac:dyDescent="0.2">
      <c r="A93" s="74" t="s">
        <v>739</v>
      </c>
      <c r="B93" s="381"/>
      <c r="C93" s="379"/>
      <c r="D93" s="75" t="s">
        <v>1660</v>
      </c>
      <c r="E93" s="74" t="str">
        <f t="shared" si="2"/>
        <v xml:space="preserve">Membranas asfálticas                                                   </v>
      </c>
    </row>
    <row r="94" spans="1:5" ht="12.75" x14ac:dyDescent="0.2">
      <c r="A94" s="74" t="s">
        <v>1661</v>
      </c>
      <c r="B94" s="382"/>
      <c r="C94" s="383"/>
      <c r="D94" s="75" t="s">
        <v>1662</v>
      </c>
      <c r="E94" s="74" t="str">
        <f t="shared" si="2"/>
        <v>Mezcla 70/30</v>
      </c>
    </row>
    <row r="95" spans="1:5" ht="12.75" x14ac:dyDescent="0.2">
      <c r="A95" s="74" t="s">
        <v>1806</v>
      </c>
      <c r="B95" s="380"/>
      <c r="C95" s="379"/>
      <c r="D95" s="75" t="s">
        <v>1663</v>
      </c>
      <c r="E95" s="74" t="str">
        <f t="shared" si="2"/>
        <v xml:space="preserve">Naftas                                                                 </v>
      </c>
    </row>
    <row r="96" spans="1:5" ht="12.75" x14ac:dyDescent="0.2">
      <c r="A96" s="74" t="s">
        <v>1807</v>
      </c>
      <c r="B96" s="381"/>
      <c r="C96" s="379"/>
      <c r="D96" s="75" t="s">
        <v>1624</v>
      </c>
      <c r="E96" s="74" t="str">
        <f t="shared" si="2"/>
        <v>Productos químicos</v>
      </c>
    </row>
    <row r="97" spans="1:5" x14ac:dyDescent="0.2">
      <c r="A97" s="74" t="s">
        <v>1664</v>
      </c>
      <c r="B97" s="72"/>
      <c r="C97" s="77"/>
      <c r="D97" s="74" t="s">
        <v>927</v>
      </c>
      <c r="E97" s="74" t="str">
        <f t="shared" si="2"/>
        <v>Arena clasificada lavada</v>
      </c>
    </row>
    <row r="98" spans="1:5" ht="12.75" x14ac:dyDescent="0.2">
      <c r="A98" s="74" t="s">
        <v>1808</v>
      </c>
      <c r="B98" s="380"/>
      <c r="C98" s="379"/>
      <c r="D98" s="75" t="s">
        <v>930</v>
      </c>
      <c r="E98" s="74" t="str">
        <f t="shared" si="2"/>
        <v xml:space="preserve">Perfiles de hierro                                                     </v>
      </c>
    </row>
    <row r="99" spans="1:5" ht="12.75" x14ac:dyDescent="0.2">
      <c r="A99" s="74" t="s">
        <v>1809</v>
      </c>
      <c r="B99" s="381"/>
      <c r="C99" s="379"/>
      <c r="D99" s="75" t="s">
        <v>1665</v>
      </c>
      <c r="E99" s="74" t="str">
        <f t="shared" si="2"/>
        <v xml:space="preserve">Maderas aserradas                                                      </v>
      </c>
    </row>
    <row r="100" spans="1:5" ht="12.75" x14ac:dyDescent="0.2">
      <c r="A100" s="74" t="s">
        <v>1810</v>
      </c>
      <c r="B100" s="381"/>
      <c r="C100" s="379"/>
      <c r="D100" s="75" t="s">
        <v>1624</v>
      </c>
      <c r="E100" s="74" t="str">
        <f t="shared" si="2"/>
        <v>Productos químicos</v>
      </c>
    </row>
    <row r="101" spans="1:5" ht="12.75" x14ac:dyDescent="0.2">
      <c r="A101" s="74" t="s">
        <v>1811</v>
      </c>
      <c r="B101" s="381"/>
      <c r="C101" s="379"/>
      <c r="D101" s="75" t="s">
        <v>1624</v>
      </c>
      <c r="E101" s="74" t="str">
        <f t="shared" si="2"/>
        <v>Productos químicos</v>
      </c>
    </row>
    <row r="102" spans="1:5" ht="12.75" x14ac:dyDescent="0.2">
      <c r="A102" s="74" t="s">
        <v>1812</v>
      </c>
      <c r="B102" s="381"/>
      <c r="C102" s="379"/>
      <c r="D102" s="75" t="s">
        <v>1624</v>
      </c>
      <c r="E102" s="74" t="str">
        <f t="shared" si="2"/>
        <v>Productos químicos</v>
      </c>
    </row>
    <row r="103" spans="1:5" ht="12.75" x14ac:dyDescent="0.2">
      <c r="A103" s="74" t="s">
        <v>1813</v>
      </c>
      <c r="B103" s="380"/>
      <c r="C103" s="379"/>
      <c r="D103" s="75" t="s">
        <v>932</v>
      </c>
      <c r="E103" s="74" t="str">
        <f t="shared" si="2"/>
        <v xml:space="preserve">Interruptores eléctricos                                               </v>
      </c>
    </row>
    <row r="104" spans="1:5" ht="12.75" x14ac:dyDescent="0.2">
      <c r="A104" s="74" t="s">
        <v>1814</v>
      </c>
      <c r="B104" s="381"/>
      <c r="C104" s="379"/>
      <c r="D104" s="75" t="s">
        <v>1627</v>
      </c>
      <c r="E104" s="74" t="str">
        <f t="shared" si="2"/>
        <v xml:space="preserve">Cauchos sintéticos                                                     </v>
      </c>
    </row>
    <row r="105" spans="1:5" ht="12.75" x14ac:dyDescent="0.2">
      <c r="A105" s="74" t="s">
        <v>1815</v>
      </c>
      <c r="B105" s="380"/>
      <c r="C105" s="379"/>
      <c r="D105" s="75" t="s">
        <v>930</v>
      </c>
      <c r="E105" s="74" t="str">
        <f t="shared" si="2"/>
        <v xml:space="preserve">Perfiles de hierro                                                     </v>
      </c>
    </row>
    <row r="106" spans="1:5" x14ac:dyDescent="0.2">
      <c r="A106" s="74" t="s">
        <v>1666</v>
      </c>
      <c r="B106" s="72"/>
      <c r="C106" s="77"/>
      <c r="D106" s="74" t="s">
        <v>927</v>
      </c>
      <c r="E106" s="74" t="str">
        <f t="shared" si="2"/>
        <v>Arena clasificada lavada</v>
      </c>
    </row>
    <row r="107" spans="1:5" x14ac:dyDescent="0.2">
      <c r="A107" s="74"/>
      <c r="B107" s="72"/>
      <c r="C107" s="74"/>
      <c r="D107" s="74"/>
      <c r="E107" s="74" t="str">
        <f t="shared" si="2"/>
        <v/>
      </c>
    </row>
    <row r="108" spans="1:5" x14ac:dyDescent="0.2">
      <c r="A108" s="74"/>
      <c r="B108" s="72"/>
      <c r="C108" s="77"/>
      <c r="D108" s="74"/>
      <c r="E108" s="74" t="str">
        <f t="shared" si="2"/>
        <v/>
      </c>
    </row>
    <row r="109" spans="1:5" x14ac:dyDescent="0.2">
      <c r="A109" s="74"/>
      <c r="B109" s="72"/>
      <c r="C109" s="77"/>
      <c r="D109" s="74"/>
      <c r="E109" s="74" t="str">
        <f t="shared" si="2"/>
        <v/>
      </c>
    </row>
    <row r="110" spans="1:5" x14ac:dyDescent="0.2">
      <c r="A110" s="74"/>
      <c r="B110" s="72"/>
      <c r="C110" s="74"/>
      <c r="D110" s="74"/>
      <c r="E110" s="74" t="str">
        <f t="shared" si="2"/>
        <v/>
      </c>
    </row>
    <row r="111" spans="1:5" x14ac:dyDescent="0.2">
      <c r="A111" s="74"/>
      <c r="B111" s="72"/>
      <c r="C111" s="74"/>
      <c r="D111" s="74"/>
      <c r="E111" s="74" t="str">
        <f t="shared" si="2"/>
        <v/>
      </c>
    </row>
    <row r="112" spans="1:5" x14ac:dyDescent="0.2">
      <c r="A112" s="74"/>
      <c r="B112" s="72"/>
      <c r="C112" s="74"/>
      <c r="D112" s="74"/>
      <c r="E112" s="74" t="str">
        <f t="shared" si="2"/>
        <v/>
      </c>
    </row>
    <row r="113" spans="1:5" x14ac:dyDescent="0.2">
      <c r="A113" s="74"/>
      <c r="B113" s="72"/>
      <c r="C113" s="74"/>
      <c r="D113" s="74"/>
      <c r="E113" s="74" t="str">
        <f t="shared" si="2"/>
        <v/>
      </c>
    </row>
    <row r="114" spans="1:5" x14ac:dyDescent="0.2">
      <c r="A114" s="74"/>
      <c r="B114" s="72"/>
      <c r="C114" s="74"/>
      <c r="D114" s="74"/>
      <c r="E114" s="74" t="str">
        <f t="shared" si="2"/>
        <v/>
      </c>
    </row>
    <row r="115" spans="1:5" x14ac:dyDescent="0.2">
      <c r="A115" s="74"/>
      <c r="B115" s="72"/>
      <c r="C115" s="74"/>
      <c r="D115" s="74"/>
      <c r="E115" s="74" t="str">
        <f t="shared" si="2"/>
        <v/>
      </c>
    </row>
    <row r="116" spans="1:5" x14ac:dyDescent="0.2">
      <c r="A116" s="74"/>
      <c r="B116" s="72"/>
      <c r="C116" s="74"/>
      <c r="D116" s="74"/>
      <c r="E116" s="74" t="str">
        <f t="shared" si="2"/>
        <v/>
      </c>
    </row>
    <row r="117" spans="1:5" x14ac:dyDescent="0.2">
      <c r="A117" s="74"/>
      <c r="B117" s="72"/>
      <c r="C117" s="74"/>
      <c r="D117" s="74"/>
      <c r="E117" s="74" t="str">
        <f t="shared" si="2"/>
        <v/>
      </c>
    </row>
    <row r="118" spans="1:5" x14ac:dyDescent="0.2">
      <c r="A118" s="74"/>
      <c r="B118" s="72"/>
      <c r="C118" s="74"/>
      <c r="D118" s="74"/>
      <c r="E118" s="74" t="str">
        <f t="shared" si="2"/>
        <v/>
      </c>
    </row>
    <row r="119" spans="1:5" x14ac:dyDescent="0.2">
      <c r="A119" s="74"/>
      <c r="B119" s="72"/>
      <c r="C119" s="74"/>
      <c r="D119" s="74"/>
      <c r="E119" s="74" t="str">
        <f t="shared" si="2"/>
        <v/>
      </c>
    </row>
    <row r="120" spans="1:5" x14ac:dyDescent="0.2">
      <c r="A120" s="74"/>
      <c r="B120" s="72"/>
      <c r="C120" s="74"/>
      <c r="D120" s="74"/>
      <c r="E120" s="74" t="str">
        <f t="shared" si="2"/>
        <v/>
      </c>
    </row>
    <row r="121" spans="1:5" x14ac:dyDescent="0.2">
      <c r="A121" s="74"/>
      <c r="B121" s="72"/>
      <c r="C121" s="74"/>
      <c r="D121" s="74"/>
      <c r="E121" s="74" t="str">
        <f t="shared" si="2"/>
        <v/>
      </c>
    </row>
    <row r="122" spans="1:5" x14ac:dyDescent="0.2">
      <c r="A122" s="74"/>
      <c r="B122" s="72"/>
      <c r="C122" s="74"/>
      <c r="D122" s="74"/>
      <c r="E122" s="74" t="str">
        <f t="shared" si="2"/>
        <v/>
      </c>
    </row>
    <row r="123" spans="1:5" x14ac:dyDescent="0.2">
      <c r="A123" s="74"/>
      <c r="B123" s="72"/>
      <c r="C123" s="74"/>
      <c r="D123" s="74"/>
      <c r="E123" s="74" t="str">
        <f t="shared" si="2"/>
        <v/>
      </c>
    </row>
    <row r="124" spans="1:5" x14ac:dyDescent="0.2">
      <c r="A124" s="74"/>
      <c r="B124" s="72"/>
      <c r="C124" s="74"/>
      <c r="D124" s="74"/>
      <c r="E124" s="74" t="str">
        <f t="shared" si="2"/>
        <v/>
      </c>
    </row>
    <row r="125" spans="1:5" x14ac:dyDescent="0.2">
      <c r="A125" s="74"/>
      <c r="B125" s="72"/>
      <c r="C125" s="74"/>
      <c r="D125" s="74"/>
      <c r="E125" s="74" t="str">
        <f t="shared" si="2"/>
        <v/>
      </c>
    </row>
    <row r="126" spans="1:5" x14ac:dyDescent="0.2">
      <c r="A126" s="74"/>
      <c r="B126" s="72"/>
      <c r="C126" s="74"/>
      <c r="D126" s="74"/>
      <c r="E126" s="74" t="str">
        <f t="shared" si="2"/>
        <v/>
      </c>
    </row>
    <row r="127" spans="1:5" x14ac:dyDescent="0.2">
      <c r="A127" s="74"/>
      <c r="B127" s="72"/>
      <c r="C127" s="74"/>
      <c r="D127" s="74"/>
      <c r="E127" s="74" t="str">
        <f t="shared" si="2"/>
        <v/>
      </c>
    </row>
    <row r="128" spans="1:5" x14ac:dyDescent="0.2">
      <c r="A128" s="74"/>
      <c r="B128" s="72"/>
      <c r="C128" s="74"/>
      <c r="D128" s="74"/>
      <c r="E128" s="74" t="str">
        <f t="shared" si="2"/>
        <v/>
      </c>
    </row>
    <row r="129" spans="1:5" x14ac:dyDescent="0.2">
      <c r="A129" s="74"/>
      <c r="B129" s="72"/>
      <c r="C129" s="74"/>
      <c r="D129" s="74"/>
      <c r="E129" s="74" t="str">
        <f t="shared" si="2"/>
        <v/>
      </c>
    </row>
    <row r="130" spans="1:5" x14ac:dyDescent="0.2">
      <c r="A130" s="74"/>
      <c r="B130" s="72"/>
      <c r="C130" s="74"/>
      <c r="D130" s="74"/>
      <c r="E130" s="74" t="str">
        <f t="shared" si="2"/>
        <v/>
      </c>
    </row>
    <row r="131" spans="1:5" x14ac:dyDescent="0.2">
      <c r="A131" s="74"/>
      <c r="B131" s="72"/>
      <c r="C131" s="74"/>
      <c r="D131" s="74"/>
      <c r="E131" s="74" t="str">
        <f t="shared" si="2"/>
        <v/>
      </c>
    </row>
    <row r="132" spans="1:5" x14ac:dyDescent="0.2">
      <c r="A132" s="74"/>
      <c r="B132" s="72"/>
      <c r="C132" s="74"/>
      <c r="D132" s="74"/>
      <c r="E132" s="74" t="str">
        <f t="shared" si="2"/>
        <v/>
      </c>
    </row>
    <row r="133" spans="1:5" x14ac:dyDescent="0.2">
      <c r="A133" s="74"/>
      <c r="B133" s="72"/>
      <c r="C133" s="74"/>
      <c r="D133" s="74"/>
      <c r="E133" s="74" t="str">
        <f t="shared" ref="E133:E196" si="3">IFERROR(VLOOKUP(D133,T_Indices,5,FALSE),"")</f>
        <v/>
      </c>
    </row>
    <row r="134" spans="1:5" x14ac:dyDescent="0.2">
      <c r="A134" s="74"/>
      <c r="B134" s="72"/>
      <c r="C134" s="74"/>
      <c r="D134" s="74"/>
      <c r="E134" s="74" t="str">
        <f t="shared" si="3"/>
        <v/>
      </c>
    </row>
    <row r="135" spans="1:5" x14ac:dyDescent="0.2">
      <c r="A135" s="74"/>
      <c r="B135" s="72"/>
      <c r="C135" s="74"/>
      <c r="D135" s="74"/>
      <c r="E135" s="74" t="str">
        <f t="shared" si="3"/>
        <v/>
      </c>
    </row>
    <row r="136" spans="1:5" x14ac:dyDescent="0.2">
      <c r="A136" s="74"/>
      <c r="B136" s="72"/>
      <c r="C136" s="74"/>
      <c r="D136" s="74"/>
      <c r="E136" s="74" t="str">
        <f t="shared" si="3"/>
        <v/>
      </c>
    </row>
    <row r="137" spans="1:5" x14ac:dyDescent="0.2">
      <c r="A137" s="74"/>
      <c r="B137" s="72"/>
      <c r="C137" s="74"/>
      <c r="D137" s="74"/>
      <c r="E137" s="74" t="str">
        <f t="shared" si="3"/>
        <v/>
      </c>
    </row>
    <row r="138" spans="1:5" x14ac:dyDescent="0.2">
      <c r="A138" s="74"/>
      <c r="B138" s="72"/>
      <c r="C138" s="74"/>
      <c r="D138" s="74"/>
      <c r="E138" s="74" t="str">
        <f t="shared" si="3"/>
        <v/>
      </c>
    </row>
    <row r="139" spans="1:5" x14ac:dyDescent="0.2">
      <c r="A139" s="74"/>
      <c r="B139" s="72"/>
      <c r="C139" s="74"/>
      <c r="D139" s="74"/>
      <c r="E139" s="74" t="str">
        <f t="shared" si="3"/>
        <v/>
      </c>
    </row>
    <row r="140" spans="1:5" x14ac:dyDescent="0.2">
      <c r="A140" s="74"/>
      <c r="B140" s="72"/>
      <c r="C140" s="74"/>
      <c r="D140" s="74"/>
      <c r="E140" s="74" t="str">
        <f t="shared" si="3"/>
        <v/>
      </c>
    </row>
    <row r="141" spans="1:5" x14ac:dyDescent="0.2">
      <c r="A141" s="74"/>
      <c r="B141" s="72"/>
      <c r="C141" s="74"/>
      <c r="D141" s="74"/>
      <c r="E141" s="74" t="str">
        <f t="shared" si="3"/>
        <v/>
      </c>
    </row>
    <row r="142" spans="1:5" x14ac:dyDescent="0.2">
      <c r="A142" s="74"/>
      <c r="B142" s="72"/>
      <c r="C142" s="74"/>
      <c r="D142" s="74"/>
      <c r="E142" s="74" t="str">
        <f t="shared" si="3"/>
        <v/>
      </c>
    </row>
    <row r="143" spans="1:5" x14ac:dyDescent="0.2">
      <c r="A143" s="74"/>
      <c r="B143" s="72"/>
      <c r="C143" s="74"/>
      <c r="D143" s="74"/>
      <c r="E143" s="74" t="str">
        <f t="shared" si="3"/>
        <v/>
      </c>
    </row>
    <row r="144" spans="1:5" x14ac:dyDescent="0.2">
      <c r="A144" s="74"/>
      <c r="B144" s="72"/>
      <c r="C144" s="74"/>
      <c r="D144" s="74"/>
      <c r="E144" s="74" t="str">
        <f t="shared" si="3"/>
        <v/>
      </c>
    </row>
    <row r="145" spans="1:5" x14ac:dyDescent="0.2">
      <c r="A145" s="74"/>
      <c r="B145" s="72"/>
      <c r="C145" s="74"/>
      <c r="D145" s="74"/>
      <c r="E145" s="74" t="str">
        <f t="shared" si="3"/>
        <v/>
      </c>
    </row>
    <row r="146" spans="1:5" x14ac:dyDescent="0.2">
      <c r="A146" s="74"/>
      <c r="B146" s="72"/>
      <c r="C146" s="74"/>
      <c r="D146" s="74"/>
      <c r="E146" s="74" t="str">
        <f t="shared" si="3"/>
        <v/>
      </c>
    </row>
    <row r="147" spans="1:5" x14ac:dyDescent="0.2">
      <c r="A147" s="74"/>
      <c r="B147" s="72"/>
      <c r="C147" s="74"/>
      <c r="D147" s="74"/>
      <c r="E147" s="74" t="str">
        <f t="shared" si="3"/>
        <v/>
      </c>
    </row>
    <row r="148" spans="1:5" x14ac:dyDescent="0.2">
      <c r="A148" s="74"/>
      <c r="B148" s="72"/>
      <c r="C148" s="74"/>
      <c r="D148" s="74"/>
      <c r="E148" s="74" t="str">
        <f t="shared" si="3"/>
        <v/>
      </c>
    </row>
    <row r="149" spans="1:5" x14ac:dyDescent="0.2">
      <c r="A149" s="74"/>
      <c r="B149" s="72"/>
      <c r="C149" s="74"/>
      <c r="D149" s="74"/>
      <c r="E149" s="74" t="str">
        <f t="shared" si="3"/>
        <v/>
      </c>
    </row>
    <row r="150" spans="1:5" x14ac:dyDescent="0.2">
      <c r="A150" s="74"/>
      <c r="B150" s="72"/>
      <c r="C150" s="74"/>
      <c r="D150" s="74"/>
      <c r="E150" s="74" t="str">
        <f t="shared" si="3"/>
        <v/>
      </c>
    </row>
    <row r="151" spans="1:5" x14ac:dyDescent="0.2">
      <c r="A151" s="74"/>
      <c r="B151" s="72"/>
      <c r="C151" s="74"/>
      <c r="D151" s="74"/>
      <c r="E151" s="74" t="str">
        <f t="shared" si="3"/>
        <v/>
      </c>
    </row>
    <row r="152" spans="1:5" x14ac:dyDescent="0.2">
      <c r="A152" s="74"/>
      <c r="B152" s="72"/>
      <c r="C152" s="74"/>
      <c r="D152" s="74"/>
      <c r="E152" s="74" t="str">
        <f t="shared" si="3"/>
        <v/>
      </c>
    </row>
    <row r="153" spans="1:5" x14ac:dyDescent="0.2">
      <c r="A153" s="74"/>
      <c r="B153" s="72"/>
      <c r="C153" s="74"/>
      <c r="D153" s="74"/>
      <c r="E153" s="74" t="str">
        <f t="shared" si="3"/>
        <v/>
      </c>
    </row>
    <row r="154" spans="1:5" x14ac:dyDescent="0.2">
      <c r="A154" s="74"/>
      <c r="B154" s="72"/>
      <c r="C154" s="74"/>
      <c r="D154" s="74"/>
      <c r="E154" s="74" t="str">
        <f t="shared" si="3"/>
        <v/>
      </c>
    </row>
    <row r="155" spans="1:5" x14ac:dyDescent="0.2">
      <c r="A155" s="74"/>
      <c r="B155" s="72"/>
      <c r="C155" s="74"/>
      <c r="D155" s="74"/>
      <c r="E155" s="74" t="str">
        <f t="shared" si="3"/>
        <v/>
      </c>
    </row>
    <row r="156" spans="1:5" x14ac:dyDescent="0.2">
      <c r="A156" s="74"/>
      <c r="B156" s="72"/>
      <c r="C156" s="74"/>
      <c r="D156" s="74"/>
      <c r="E156" s="74" t="str">
        <f t="shared" si="3"/>
        <v/>
      </c>
    </row>
    <row r="157" spans="1:5" x14ac:dyDescent="0.2">
      <c r="A157" s="74"/>
      <c r="B157" s="72"/>
      <c r="C157" s="74"/>
      <c r="D157" s="74"/>
      <c r="E157" s="74" t="str">
        <f t="shared" si="3"/>
        <v/>
      </c>
    </row>
    <row r="158" spans="1:5" x14ac:dyDescent="0.2">
      <c r="A158" s="74"/>
      <c r="B158" s="72"/>
      <c r="C158" s="74"/>
      <c r="D158" s="74"/>
      <c r="E158" s="74" t="str">
        <f t="shared" si="3"/>
        <v/>
      </c>
    </row>
    <row r="159" spans="1:5" x14ac:dyDescent="0.2">
      <c r="A159" s="74"/>
      <c r="B159" s="72"/>
      <c r="C159" s="74"/>
      <c r="D159" s="74"/>
      <c r="E159" s="74" t="str">
        <f t="shared" si="3"/>
        <v/>
      </c>
    </row>
    <row r="160" spans="1:5" x14ac:dyDescent="0.2">
      <c r="A160" s="74"/>
      <c r="B160" s="72"/>
      <c r="C160" s="74"/>
      <c r="D160" s="74"/>
      <c r="E160" s="74" t="str">
        <f t="shared" si="3"/>
        <v/>
      </c>
    </row>
    <row r="161" spans="1:5" x14ac:dyDescent="0.2">
      <c r="A161" s="74"/>
      <c r="B161" s="72"/>
      <c r="C161" s="74"/>
      <c r="D161" s="74"/>
      <c r="E161" s="74" t="str">
        <f t="shared" si="3"/>
        <v/>
      </c>
    </row>
    <row r="162" spans="1:5" x14ac:dyDescent="0.2">
      <c r="A162" s="74"/>
      <c r="B162" s="72"/>
      <c r="C162" s="74"/>
      <c r="D162" s="74"/>
      <c r="E162" s="74" t="str">
        <f t="shared" si="3"/>
        <v/>
      </c>
    </row>
    <row r="163" spans="1:5" x14ac:dyDescent="0.2">
      <c r="A163" s="74"/>
      <c r="B163" s="72"/>
      <c r="C163" s="74"/>
      <c r="D163" s="74"/>
      <c r="E163" s="74" t="str">
        <f t="shared" si="3"/>
        <v/>
      </c>
    </row>
    <row r="164" spans="1:5" x14ac:dyDescent="0.2">
      <c r="A164" s="74"/>
      <c r="B164" s="72"/>
      <c r="C164" s="74"/>
      <c r="D164" s="74"/>
      <c r="E164" s="74" t="str">
        <f t="shared" si="3"/>
        <v/>
      </c>
    </row>
    <row r="165" spans="1:5" x14ac:dyDescent="0.2">
      <c r="A165" s="74"/>
      <c r="B165" s="72"/>
      <c r="C165" s="74"/>
      <c r="D165" s="74"/>
      <c r="E165" s="74" t="str">
        <f t="shared" si="3"/>
        <v/>
      </c>
    </row>
    <row r="166" spans="1:5" x14ac:dyDescent="0.2">
      <c r="A166" s="74"/>
      <c r="B166" s="72"/>
      <c r="C166" s="74"/>
      <c r="D166" s="74"/>
      <c r="E166" s="74" t="str">
        <f t="shared" si="3"/>
        <v/>
      </c>
    </row>
    <row r="167" spans="1:5" x14ac:dyDescent="0.2">
      <c r="A167" s="74"/>
      <c r="B167" s="72"/>
      <c r="C167" s="74"/>
      <c r="D167" s="74"/>
      <c r="E167" s="74" t="str">
        <f t="shared" si="3"/>
        <v/>
      </c>
    </row>
    <row r="168" spans="1:5" x14ac:dyDescent="0.2">
      <c r="A168" s="74"/>
      <c r="B168" s="72"/>
      <c r="C168" s="74"/>
      <c r="D168" s="74"/>
      <c r="E168" s="74" t="str">
        <f t="shared" si="3"/>
        <v/>
      </c>
    </row>
    <row r="169" spans="1:5" x14ac:dyDescent="0.2">
      <c r="A169" s="74"/>
      <c r="B169" s="72"/>
      <c r="C169" s="74"/>
      <c r="D169" s="74"/>
      <c r="E169" s="74" t="str">
        <f t="shared" si="3"/>
        <v/>
      </c>
    </row>
    <row r="170" spans="1:5" x14ac:dyDescent="0.2">
      <c r="A170" s="74"/>
      <c r="B170" s="72"/>
      <c r="C170" s="74"/>
      <c r="D170" s="74"/>
      <c r="E170" s="74" t="str">
        <f t="shared" si="3"/>
        <v/>
      </c>
    </row>
    <row r="171" spans="1:5" x14ac:dyDescent="0.2">
      <c r="A171" s="74"/>
      <c r="B171" s="72"/>
      <c r="C171" s="74"/>
      <c r="D171" s="74"/>
      <c r="E171" s="74" t="str">
        <f t="shared" si="3"/>
        <v/>
      </c>
    </row>
    <row r="172" spans="1:5" x14ac:dyDescent="0.2">
      <c r="A172" s="74"/>
      <c r="B172" s="72"/>
      <c r="C172" s="74"/>
      <c r="D172" s="74"/>
      <c r="E172" s="74" t="str">
        <f t="shared" si="3"/>
        <v/>
      </c>
    </row>
    <row r="173" spans="1:5" x14ac:dyDescent="0.2">
      <c r="A173" s="74"/>
      <c r="B173" s="72"/>
      <c r="C173" s="74"/>
      <c r="D173" s="74"/>
      <c r="E173" s="74" t="str">
        <f t="shared" si="3"/>
        <v/>
      </c>
    </row>
    <row r="174" spans="1:5" x14ac:dyDescent="0.2">
      <c r="A174" s="74"/>
      <c r="B174" s="72"/>
      <c r="C174" s="74"/>
      <c r="D174" s="74"/>
      <c r="E174" s="74" t="str">
        <f t="shared" si="3"/>
        <v/>
      </c>
    </row>
    <row r="175" spans="1:5" x14ac:dyDescent="0.2">
      <c r="A175" s="74"/>
      <c r="B175" s="72"/>
      <c r="C175" s="74"/>
      <c r="D175" s="74"/>
      <c r="E175" s="74" t="str">
        <f t="shared" si="3"/>
        <v/>
      </c>
    </row>
    <row r="176" spans="1:5" x14ac:dyDescent="0.2">
      <c r="A176" s="74"/>
      <c r="B176" s="72"/>
      <c r="C176" s="74"/>
      <c r="D176" s="74"/>
      <c r="E176" s="74" t="str">
        <f t="shared" si="3"/>
        <v/>
      </c>
    </row>
    <row r="177" spans="1:5" x14ac:dyDescent="0.2">
      <c r="A177" s="74"/>
      <c r="B177" s="72"/>
      <c r="C177" s="74"/>
      <c r="D177" s="74"/>
      <c r="E177" s="74" t="str">
        <f t="shared" si="3"/>
        <v/>
      </c>
    </row>
    <row r="178" spans="1:5" x14ac:dyDescent="0.2">
      <c r="A178" s="74"/>
      <c r="B178" s="72"/>
      <c r="C178" s="74"/>
      <c r="D178" s="74"/>
      <c r="E178" s="74" t="str">
        <f t="shared" si="3"/>
        <v/>
      </c>
    </row>
    <row r="179" spans="1:5" x14ac:dyDescent="0.2">
      <c r="A179" s="74"/>
      <c r="B179" s="72"/>
      <c r="C179" s="74"/>
      <c r="D179" s="74"/>
      <c r="E179" s="74" t="str">
        <f t="shared" si="3"/>
        <v/>
      </c>
    </row>
    <row r="180" spans="1:5" x14ac:dyDescent="0.2">
      <c r="A180" s="74"/>
      <c r="B180" s="72"/>
      <c r="C180" s="74"/>
      <c r="D180" s="74"/>
      <c r="E180" s="74" t="str">
        <f t="shared" si="3"/>
        <v/>
      </c>
    </row>
    <row r="181" spans="1:5" x14ac:dyDescent="0.2">
      <c r="A181" s="74"/>
      <c r="B181" s="72"/>
      <c r="C181" s="74"/>
      <c r="D181" s="74"/>
      <c r="E181" s="74" t="str">
        <f t="shared" si="3"/>
        <v/>
      </c>
    </row>
    <row r="182" spans="1:5" x14ac:dyDescent="0.2">
      <c r="A182" s="74"/>
      <c r="B182" s="72"/>
      <c r="C182" s="74"/>
      <c r="D182" s="74"/>
      <c r="E182" s="74" t="str">
        <f t="shared" si="3"/>
        <v/>
      </c>
    </row>
    <row r="183" spans="1:5" x14ac:dyDescent="0.2">
      <c r="A183" s="74"/>
      <c r="B183" s="72"/>
      <c r="C183" s="74"/>
      <c r="D183" s="74"/>
      <c r="E183" s="74" t="str">
        <f t="shared" si="3"/>
        <v/>
      </c>
    </row>
    <row r="184" spans="1:5" x14ac:dyDescent="0.2">
      <c r="A184" s="74"/>
      <c r="B184" s="72"/>
      <c r="C184" s="74"/>
      <c r="D184" s="74"/>
      <c r="E184" s="74" t="str">
        <f t="shared" si="3"/>
        <v/>
      </c>
    </row>
    <row r="185" spans="1:5" x14ac:dyDescent="0.2">
      <c r="A185" s="74"/>
      <c r="B185" s="72"/>
      <c r="C185" s="74"/>
      <c r="D185" s="74"/>
      <c r="E185" s="74" t="str">
        <f t="shared" si="3"/>
        <v/>
      </c>
    </row>
    <row r="186" spans="1:5" x14ac:dyDescent="0.2">
      <c r="A186" s="74"/>
      <c r="B186" s="72"/>
      <c r="C186" s="74"/>
      <c r="D186" s="74"/>
      <c r="E186" s="74" t="str">
        <f t="shared" si="3"/>
        <v/>
      </c>
    </row>
    <row r="187" spans="1:5" x14ac:dyDescent="0.2">
      <c r="A187" s="74"/>
      <c r="B187" s="72"/>
      <c r="C187" s="74"/>
      <c r="D187" s="74"/>
      <c r="E187" s="74" t="str">
        <f t="shared" si="3"/>
        <v/>
      </c>
    </row>
    <row r="188" spans="1:5" x14ac:dyDescent="0.2">
      <c r="A188" s="74"/>
      <c r="B188" s="72"/>
      <c r="C188" s="74"/>
      <c r="D188" s="74"/>
      <c r="E188" s="74" t="str">
        <f t="shared" si="3"/>
        <v/>
      </c>
    </row>
    <row r="189" spans="1:5" x14ac:dyDescent="0.2">
      <c r="A189" s="74"/>
      <c r="B189" s="72"/>
      <c r="C189" s="74"/>
      <c r="D189" s="74"/>
      <c r="E189" s="74" t="str">
        <f t="shared" si="3"/>
        <v/>
      </c>
    </row>
    <row r="190" spans="1:5" x14ac:dyDescent="0.2">
      <c r="A190" s="74"/>
      <c r="B190" s="72"/>
      <c r="C190" s="74"/>
      <c r="D190" s="74"/>
      <c r="E190" s="74" t="str">
        <f t="shared" si="3"/>
        <v/>
      </c>
    </row>
    <row r="191" spans="1:5" x14ac:dyDescent="0.2">
      <c r="A191" s="74"/>
      <c r="B191" s="72"/>
      <c r="C191" s="74"/>
      <c r="D191" s="74"/>
      <c r="E191" s="74" t="str">
        <f t="shared" si="3"/>
        <v/>
      </c>
    </row>
    <row r="192" spans="1:5" x14ac:dyDescent="0.2">
      <c r="A192" s="74"/>
      <c r="B192" s="72"/>
      <c r="C192" s="74"/>
      <c r="D192" s="74"/>
      <c r="E192" s="74" t="str">
        <f t="shared" si="3"/>
        <v/>
      </c>
    </row>
    <row r="193" spans="1:5" x14ac:dyDescent="0.2">
      <c r="A193" s="74"/>
      <c r="B193" s="72"/>
      <c r="C193" s="74"/>
      <c r="D193" s="74"/>
      <c r="E193" s="74" t="str">
        <f t="shared" si="3"/>
        <v/>
      </c>
    </row>
    <row r="194" spans="1:5" x14ac:dyDescent="0.2">
      <c r="A194" s="74"/>
      <c r="B194" s="72"/>
      <c r="C194" s="74"/>
      <c r="D194" s="74"/>
      <c r="E194" s="74" t="str">
        <f t="shared" si="3"/>
        <v/>
      </c>
    </row>
    <row r="195" spans="1:5" x14ac:dyDescent="0.2">
      <c r="A195" s="74"/>
      <c r="B195" s="72"/>
      <c r="C195" s="74"/>
      <c r="D195" s="74"/>
      <c r="E195" s="74" t="str">
        <f t="shared" si="3"/>
        <v/>
      </c>
    </row>
    <row r="196" spans="1:5" x14ac:dyDescent="0.2">
      <c r="A196" s="74"/>
      <c r="B196" s="72"/>
      <c r="C196" s="74"/>
      <c r="D196" s="74"/>
      <c r="E196" s="74" t="str">
        <f t="shared" si="3"/>
        <v/>
      </c>
    </row>
    <row r="197" spans="1:5" x14ac:dyDescent="0.2">
      <c r="A197" s="74"/>
      <c r="B197" s="72"/>
      <c r="C197" s="74"/>
      <c r="D197" s="74"/>
      <c r="E197" s="74" t="str">
        <f t="shared" ref="E197:E260" si="4">IFERROR(VLOOKUP(D197,T_Indices,5,FALSE),"")</f>
        <v/>
      </c>
    </row>
    <row r="198" spans="1:5" x14ac:dyDescent="0.2">
      <c r="A198" s="74"/>
      <c r="B198" s="72"/>
      <c r="C198" s="74"/>
      <c r="D198" s="74"/>
      <c r="E198" s="74" t="str">
        <f t="shared" si="4"/>
        <v/>
      </c>
    </row>
    <row r="199" spans="1:5" x14ac:dyDescent="0.2">
      <c r="A199" s="74"/>
      <c r="B199" s="72"/>
      <c r="C199" s="74"/>
      <c r="D199" s="74"/>
      <c r="E199" s="74" t="str">
        <f t="shared" si="4"/>
        <v/>
      </c>
    </row>
    <row r="200" spans="1:5" x14ac:dyDescent="0.2">
      <c r="A200" s="74"/>
      <c r="B200" s="72"/>
      <c r="C200" s="74"/>
      <c r="D200" s="74"/>
      <c r="E200" s="74" t="str">
        <f t="shared" si="4"/>
        <v/>
      </c>
    </row>
    <row r="201" spans="1:5" x14ac:dyDescent="0.2">
      <c r="A201" s="74"/>
      <c r="B201" s="72"/>
      <c r="C201" s="74"/>
      <c r="D201" s="74"/>
      <c r="E201" s="74" t="str">
        <f t="shared" si="4"/>
        <v/>
      </c>
    </row>
    <row r="202" spans="1:5" x14ac:dyDescent="0.2">
      <c r="A202" s="74"/>
      <c r="B202" s="72"/>
      <c r="C202" s="74"/>
      <c r="D202" s="74"/>
      <c r="E202" s="74" t="str">
        <f t="shared" si="4"/>
        <v/>
      </c>
    </row>
    <row r="203" spans="1:5" x14ac:dyDescent="0.2">
      <c r="A203" s="74"/>
      <c r="B203" s="72"/>
      <c r="C203" s="74"/>
      <c r="D203" s="74"/>
      <c r="E203" s="74" t="str">
        <f t="shared" si="4"/>
        <v/>
      </c>
    </row>
    <row r="204" spans="1:5" x14ac:dyDescent="0.2">
      <c r="A204" s="74"/>
      <c r="B204" s="72"/>
      <c r="C204" s="74"/>
      <c r="D204" s="74"/>
      <c r="E204" s="74" t="str">
        <f t="shared" si="4"/>
        <v/>
      </c>
    </row>
    <row r="205" spans="1:5" x14ac:dyDescent="0.2">
      <c r="A205" s="74"/>
      <c r="B205" s="72"/>
      <c r="C205" s="74"/>
      <c r="D205" s="74"/>
      <c r="E205" s="74" t="str">
        <f t="shared" si="4"/>
        <v/>
      </c>
    </row>
    <row r="206" spans="1:5" x14ac:dyDescent="0.2">
      <c r="A206" s="74"/>
      <c r="B206" s="72"/>
      <c r="C206" s="74"/>
      <c r="D206" s="74"/>
      <c r="E206" s="74" t="str">
        <f t="shared" si="4"/>
        <v/>
      </c>
    </row>
    <row r="207" spans="1:5" x14ac:dyDescent="0.2">
      <c r="A207" s="74"/>
      <c r="B207" s="72"/>
      <c r="C207" s="74"/>
      <c r="D207" s="74"/>
      <c r="E207" s="74" t="str">
        <f t="shared" si="4"/>
        <v/>
      </c>
    </row>
    <row r="208" spans="1:5" x14ac:dyDescent="0.2">
      <c r="A208" s="74"/>
      <c r="B208" s="72"/>
      <c r="C208" s="74"/>
      <c r="D208" s="74"/>
      <c r="E208" s="74" t="str">
        <f t="shared" si="4"/>
        <v/>
      </c>
    </row>
    <row r="209" spans="1:5" x14ac:dyDescent="0.2">
      <c r="A209" s="74"/>
      <c r="B209" s="72"/>
      <c r="C209" s="74"/>
      <c r="D209" s="74"/>
      <c r="E209" s="74" t="str">
        <f t="shared" si="4"/>
        <v/>
      </c>
    </row>
    <row r="210" spans="1:5" x14ac:dyDescent="0.2">
      <c r="A210" s="74"/>
      <c r="B210" s="72"/>
      <c r="C210" s="74"/>
      <c r="D210" s="74"/>
      <c r="E210" s="74" t="str">
        <f t="shared" si="4"/>
        <v/>
      </c>
    </row>
    <row r="211" spans="1:5" x14ac:dyDescent="0.2">
      <c r="A211" s="74"/>
      <c r="B211" s="72"/>
      <c r="C211" s="74"/>
      <c r="D211" s="74"/>
      <c r="E211" s="74" t="str">
        <f t="shared" si="4"/>
        <v/>
      </c>
    </row>
    <row r="212" spans="1:5" x14ac:dyDescent="0.2">
      <c r="A212" s="74"/>
      <c r="B212" s="72"/>
      <c r="C212" s="74"/>
      <c r="D212" s="74"/>
      <c r="E212" s="74" t="str">
        <f t="shared" si="4"/>
        <v/>
      </c>
    </row>
    <row r="213" spans="1:5" x14ac:dyDescent="0.2">
      <c r="A213" s="74"/>
      <c r="B213" s="72"/>
      <c r="C213" s="74"/>
      <c r="D213" s="74"/>
      <c r="E213" s="74" t="str">
        <f t="shared" si="4"/>
        <v/>
      </c>
    </row>
    <row r="214" spans="1:5" x14ac:dyDescent="0.2">
      <c r="A214" s="74"/>
      <c r="B214" s="72"/>
      <c r="C214" s="74"/>
      <c r="D214" s="74"/>
      <c r="E214" s="74" t="str">
        <f t="shared" si="4"/>
        <v/>
      </c>
    </row>
    <row r="215" spans="1:5" x14ac:dyDescent="0.2">
      <c r="A215" s="74"/>
      <c r="B215" s="72"/>
      <c r="C215" s="74"/>
      <c r="D215" s="74"/>
      <c r="E215" s="74" t="str">
        <f t="shared" si="4"/>
        <v/>
      </c>
    </row>
    <row r="216" spans="1:5" x14ac:dyDescent="0.2">
      <c r="A216" s="74"/>
      <c r="B216" s="72"/>
      <c r="C216" s="74"/>
      <c r="D216" s="74"/>
      <c r="E216" s="74" t="str">
        <f t="shared" si="4"/>
        <v/>
      </c>
    </row>
    <row r="217" spans="1:5" x14ac:dyDescent="0.2">
      <c r="A217" s="74"/>
      <c r="B217" s="72"/>
      <c r="C217" s="74"/>
      <c r="D217" s="74"/>
      <c r="E217" s="74" t="str">
        <f t="shared" si="4"/>
        <v/>
      </c>
    </row>
    <row r="218" spans="1:5" x14ac:dyDescent="0.2">
      <c r="A218" s="74"/>
      <c r="B218" s="72"/>
      <c r="C218" s="74"/>
      <c r="D218" s="74"/>
      <c r="E218" s="74" t="str">
        <f t="shared" si="4"/>
        <v/>
      </c>
    </row>
    <row r="219" spans="1:5" x14ac:dyDescent="0.2">
      <c r="A219" s="74"/>
      <c r="B219" s="72"/>
      <c r="C219" s="74"/>
      <c r="D219" s="74"/>
      <c r="E219" s="74" t="str">
        <f t="shared" si="4"/>
        <v/>
      </c>
    </row>
    <row r="220" spans="1:5" x14ac:dyDescent="0.2">
      <c r="A220" s="74"/>
      <c r="B220" s="72"/>
      <c r="C220" s="74"/>
      <c r="D220" s="74"/>
      <c r="E220" s="74" t="str">
        <f t="shared" si="4"/>
        <v/>
      </c>
    </row>
    <row r="221" spans="1:5" x14ac:dyDescent="0.2">
      <c r="A221" s="74"/>
      <c r="B221" s="72"/>
      <c r="C221" s="74"/>
      <c r="D221" s="74"/>
      <c r="E221" s="74" t="str">
        <f t="shared" si="4"/>
        <v/>
      </c>
    </row>
    <row r="222" spans="1:5" x14ac:dyDescent="0.2">
      <c r="A222" s="74"/>
      <c r="B222" s="72"/>
      <c r="C222" s="74"/>
      <c r="D222" s="74"/>
      <c r="E222" s="74" t="str">
        <f t="shared" si="4"/>
        <v/>
      </c>
    </row>
    <row r="223" spans="1:5" x14ac:dyDescent="0.2">
      <c r="A223" s="74"/>
      <c r="B223" s="72"/>
      <c r="C223" s="74"/>
      <c r="D223" s="74"/>
      <c r="E223" s="74" t="str">
        <f t="shared" si="4"/>
        <v/>
      </c>
    </row>
    <row r="224" spans="1:5" x14ac:dyDescent="0.2">
      <c r="A224" s="74"/>
      <c r="B224" s="72"/>
      <c r="C224" s="74"/>
      <c r="D224" s="74"/>
      <c r="E224" s="74" t="str">
        <f t="shared" si="4"/>
        <v/>
      </c>
    </row>
    <row r="225" spans="1:5" x14ac:dyDescent="0.2">
      <c r="A225" s="74"/>
      <c r="B225" s="72"/>
      <c r="C225" s="74"/>
      <c r="D225" s="74"/>
      <c r="E225" s="74" t="str">
        <f t="shared" si="4"/>
        <v/>
      </c>
    </row>
    <row r="226" spans="1:5" x14ac:dyDescent="0.2">
      <c r="A226" s="74"/>
      <c r="B226" s="72"/>
      <c r="C226" s="74"/>
      <c r="D226" s="74"/>
      <c r="E226" s="74" t="str">
        <f t="shared" si="4"/>
        <v/>
      </c>
    </row>
    <row r="227" spans="1:5" x14ac:dyDescent="0.2">
      <c r="A227" s="74"/>
      <c r="B227" s="72"/>
      <c r="C227" s="74"/>
      <c r="D227" s="74"/>
      <c r="E227" s="74" t="str">
        <f t="shared" si="4"/>
        <v/>
      </c>
    </row>
    <row r="228" spans="1:5" x14ac:dyDescent="0.2">
      <c r="A228" s="74"/>
      <c r="B228" s="72"/>
      <c r="C228" s="74"/>
      <c r="D228" s="74"/>
      <c r="E228" s="74" t="str">
        <f t="shared" si="4"/>
        <v/>
      </c>
    </row>
    <row r="229" spans="1:5" x14ac:dyDescent="0.2">
      <c r="A229" s="74"/>
      <c r="B229" s="72"/>
      <c r="C229" s="74"/>
      <c r="D229" s="74"/>
      <c r="E229" s="74" t="str">
        <f t="shared" si="4"/>
        <v/>
      </c>
    </row>
    <row r="230" spans="1:5" x14ac:dyDescent="0.2">
      <c r="A230" s="74"/>
      <c r="B230" s="72"/>
      <c r="C230" s="74"/>
      <c r="D230" s="74"/>
      <c r="E230" s="74" t="str">
        <f t="shared" si="4"/>
        <v/>
      </c>
    </row>
    <row r="231" spans="1:5" x14ac:dyDescent="0.2">
      <c r="A231" s="74"/>
      <c r="B231" s="72"/>
      <c r="C231" s="74"/>
      <c r="D231" s="74"/>
      <c r="E231" s="74" t="str">
        <f t="shared" si="4"/>
        <v/>
      </c>
    </row>
    <row r="232" spans="1:5" x14ac:dyDescent="0.2">
      <c r="A232" s="74"/>
      <c r="B232" s="72"/>
      <c r="C232" s="74"/>
      <c r="D232" s="74"/>
      <c r="E232" s="74" t="str">
        <f t="shared" si="4"/>
        <v/>
      </c>
    </row>
    <row r="233" spans="1:5" x14ac:dyDescent="0.2">
      <c r="A233" s="74"/>
      <c r="B233" s="72"/>
      <c r="C233" s="74"/>
      <c r="D233" s="74"/>
      <c r="E233" s="74" t="str">
        <f t="shared" si="4"/>
        <v/>
      </c>
    </row>
    <row r="234" spans="1:5" x14ac:dyDescent="0.2">
      <c r="A234" s="74"/>
      <c r="B234" s="72"/>
      <c r="C234" s="74"/>
      <c r="D234" s="74"/>
      <c r="E234" s="74" t="str">
        <f t="shared" si="4"/>
        <v/>
      </c>
    </row>
    <row r="235" spans="1:5" x14ac:dyDescent="0.2">
      <c r="A235" s="74"/>
      <c r="B235" s="72"/>
      <c r="C235" s="74"/>
      <c r="D235" s="74"/>
      <c r="E235" s="74" t="str">
        <f t="shared" si="4"/>
        <v/>
      </c>
    </row>
    <row r="236" spans="1:5" x14ac:dyDescent="0.2">
      <c r="A236" s="74"/>
      <c r="B236" s="72"/>
      <c r="C236" s="74"/>
      <c r="D236" s="74"/>
      <c r="E236" s="74" t="str">
        <f t="shared" si="4"/>
        <v/>
      </c>
    </row>
    <row r="237" spans="1:5" x14ac:dyDescent="0.2">
      <c r="A237" s="74"/>
      <c r="B237" s="72"/>
      <c r="C237" s="74"/>
      <c r="D237" s="74"/>
      <c r="E237" s="74" t="str">
        <f t="shared" si="4"/>
        <v/>
      </c>
    </row>
    <row r="238" spans="1:5" x14ac:dyDescent="0.2">
      <c r="A238" s="74"/>
      <c r="B238" s="72"/>
      <c r="C238" s="74"/>
      <c r="D238" s="74"/>
      <c r="E238" s="74" t="str">
        <f t="shared" si="4"/>
        <v/>
      </c>
    </row>
    <row r="239" spans="1:5" x14ac:dyDescent="0.2">
      <c r="A239" s="74"/>
      <c r="B239" s="72"/>
      <c r="C239" s="74"/>
      <c r="D239" s="74"/>
      <c r="E239" s="74" t="str">
        <f t="shared" si="4"/>
        <v/>
      </c>
    </row>
    <row r="240" spans="1:5" x14ac:dyDescent="0.2">
      <c r="A240" s="74"/>
      <c r="B240" s="72"/>
      <c r="C240" s="74"/>
      <c r="D240" s="74"/>
      <c r="E240" s="74" t="str">
        <f t="shared" si="4"/>
        <v/>
      </c>
    </row>
    <row r="241" spans="1:5" x14ac:dyDescent="0.2">
      <c r="A241" s="74"/>
      <c r="B241" s="72"/>
      <c r="C241" s="74"/>
      <c r="D241" s="74"/>
      <c r="E241" s="74" t="str">
        <f t="shared" si="4"/>
        <v/>
      </c>
    </row>
    <row r="242" spans="1:5" x14ac:dyDescent="0.2">
      <c r="A242" s="74"/>
      <c r="B242" s="72"/>
      <c r="C242" s="74"/>
      <c r="D242" s="74"/>
      <c r="E242" s="74" t="str">
        <f t="shared" si="4"/>
        <v/>
      </c>
    </row>
    <row r="243" spans="1:5" x14ac:dyDescent="0.2">
      <c r="A243" s="74"/>
      <c r="B243" s="72"/>
      <c r="C243" s="74"/>
      <c r="D243" s="74"/>
      <c r="E243" s="74" t="str">
        <f t="shared" si="4"/>
        <v/>
      </c>
    </row>
    <row r="244" spans="1:5" x14ac:dyDescent="0.2">
      <c r="A244" s="74"/>
      <c r="B244" s="72"/>
      <c r="C244" s="74"/>
      <c r="D244" s="74"/>
      <c r="E244" s="74" t="str">
        <f t="shared" si="4"/>
        <v/>
      </c>
    </row>
    <row r="245" spans="1:5" x14ac:dyDescent="0.2">
      <c r="A245" s="74"/>
      <c r="B245" s="72"/>
      <c r="C245" s="74"/>
      <c r="D245" s="74"/>
      <c r="E245" s="74" t="str">
        <f t="shared" si="4"/>
        <v/>
      </c>
    </row>
    <row r="246" spans="1:5" x14ac:dyDescent="0.2">
      <c r="A246" s="74"/>
      <c r="B246" s="72"/>
      <c r="C246" s="74"/>
      <c r="D246" s="74"/>
      <c r="E246" s="74" t="str">
        <f t="shared" si="4"/>
        <v/>
      </c>
    </row>
    <row r="247" spans="1:5" x14ac:dyDescent="0.2">
      <c r="A247" s="74"/>
      <c r="B247" s="72"/>
      <c r="C247" s="74"/>
      <c r="D247" s="74"/>
      <c r="E247" s="74" t="str">
        <f t="shared" si="4"/>
        <v/>
      </c>
    </row>
    <row r="248" spans="1:5" x14ac:dyDescent="0.2">
      <c r="A248" s="74"/>
      <c r="B248" s="72"/>
      <c r="C248" s="74"/>
      <c r="D248" s="74"/>
      <c r="E248" s="74" t="str">
        <f t="shared" si="4"/>
        <v/>
      </c>
    </row>
    <row r="249" spans="1:5" x14ac:dyDescent="0.2">
      <c r="A249" s="74"/>
      <c r="B249" s="72"/>
      <c r="C249" s="74"/>
      <c r="D249" s="74"/>
      <c r="E249" s="74" t="str">
        <f t="shared" si="4"/>
        <v/>
      </c>
    </row>
    <row r="250" spans="1:5" x14ac:dyDescent="0.2">
      <c r="A250" s="74"/>
      <c r="B250" s="72"/>
      <c r="C250" s="74"/>
      <c r="D250" s="74"/>
      <c r="E250" s="74" t="str">
        <f t="shared" si="4"/>
        <v/>
      </c>
    </row>
    <row r="251" spans="1:5" x14ac:dyDescent="0.2">
      <c r="A251" s="74"/>
      <c r="B251" s="72"/>
      <c r="C251" s="74"/>
      <c r="D251" s="74"/>
      <c r="E251" s="74" t="str">
        <f t="shared" si="4"/>
        <v/>
      </c>
    </row>
    <row r="252" spans="1:5" x14ac:dyDescent="0.2">
      <c r="A252" s="74"/>
      <c r="B252" s="72"/>
      <c r="C252" s="74"/>
      <c r="D252" s="74"/>
      <c r="E252" s="74" t="str">
        <f t="shared" si="4"/>
        <v/>
      </c>
    </row>
    <row r="253" spans="1:5" x14ac:dyDescent="0.2">
      <c r="A253" s="74"/>
      <c r="B253" s="72"/>
      <c r="C253" s="74"/>
      <c r="D253" s="74"/>
      <c r="E253" s="74" t="str">
        <f t="shared" si="4"/>
        <v/>
      </c>
    </row>
    <row r="254" spans="1:5" x14ac:dyDescent="0.2">
      <c r="A254" s="74"/>
      <c r="B254" s="72"/>
      <c r="C254" s="74"/>
      <c r="D254" s="74"/>
      <c r="E254" s="74" t="str">
        <f t="shared" si="4"/>
        <v/>
      </c>
    </row>
    <row r="255" spans="1:5" x14ac:dyDescent="0.2">
      <c r="A255" s="74"/>
      <c r="B255" s="72"/>
      <c r="C255" s="74"/>
      <c r="D255" s="74"/>
      <c r="E255" s="74" t="str">
        <f t="shared" si="4"/>
        <v/>
      </c>
    </row>
    <row r="256" spans="1:5" x14ac:dyDescent="0.2">
      <c r="A256" s="74"/>
      <c r="B256" s="72"/>
      <c r="C256" s="74"/>
      <c r="D256" s="74"/>
      <c r="E256" s="74" t="str">
        <f t="shared" si="4"/>
        <v/>
      </c>
    </row>
    <row r="257" spans="1:5" x14ac:dyDescent="0.2">
      <c r="A257" s="74"/>
      <c r="B257" s="72"/>
      <c r="C257" s="74"/>
      <c r="D257" s="74"/>
      <c r="E257" s="74" t="str">
        <f t="shared" si="4"/>
        <v/>
      </c>
    </row>
    <row r="258" spans="1:5" x14ac:dyDescent="0.2">
      <c r="A258" s="74"/>
      <c r="B258" s="72"/>
      <c r="C258" s="74"/>
      <c r="D258" s="74"/>
      <c r="E258" s="74" t="str">
        <f t="shared" si="4"/>
        <v/>
      </c>
    </row>
    <row r="259" spans="1:5" x14ac:dyDescent="0.2">
      <c r="A259" s="74"/>
      <c r="B259" s="72"/>
      <c r="C259" s="74"/>
      <c r="D259" s="74"/>
      <c r="E259" s="74" t="str">
        <f t="shared" si="4"/>
        <v/>
      </c>
    </row>
    <row r="260" spans="1:5" x14ac:dyDescent="0.2">
      <c r="A260" s="74"/>
      <c r="B260" s="72"/>
      <c r="C260" s="74"/>
      <c r="D260" s="74"/>
      <c r="E260" s="74" t="str">
        <f t="shared" si="4"/>
        <v/>
      </c>
    </row>
    <row r="261" spans="1:5" x14ac:dyDescent="0.2">
      <c r="A261" s="74"/>
      <c r="B261" s="72"/>
      <c r="C261" s="74"/>
      <c r="D261" s="74"/>
      <c r="E261" s="74" t="str">
        <f t="shared" ref="E261:E324" si="5">IFERROR(VLOOKUP(D261,T_Indices,5,FALSE),"")</f>
        <v/>
      </c>
    </row>
    <row r="262" spans="1:5" x14ac:dyDescent="0.2">
      <c r="A262" s="74"/>
      <c r="B262" s="72"/>
      <c r="C262" s="74"/>
      <c r="D262" s="74"/>
      <c r="E262" s="74" t="str">
        <f t="shared" si="5"/>
        <v/>
      </c>
    </row>
    <row r="263" spans="1:5" x14ac:dyDescent="0.2">
      <c r="A263" s="74"/>
      <c r="B263" s="72"/>
      <c r="C263" s="74"/>
      <c r="D263" s="74"/>
      <c r="E263" s="74" t="str">
        <f t="shared" si="5"/>
        <v/>
      </c>
    </row>
    <row r="264" spans="1:5" x14ac:dyDescent="0.2">
      <c r="A264" s="74"/>
      <c r="B264" s="72"/>
      <c r="C264" s="74"/>
      <c r="D264" s="74"/>
      <c r="E264" s="74" t="str">
        <f t="shared" si="5"/>
        <v/>
      </c>
    </row>
    <row r="265" spans="1:5" x14ac:dyDescent="0.2">
      <c r="A265" s="74"/>
      <c r="B265" s="72"/>
      <c r="C265" s="74"/>
      <c r="D265" s="74"/>
      <c r="E265" s="74" t="str">
        <f t="shared" si="5"/>
        <v/>
      </c>
    </row>
    <row r="266" spans="1:5" x14ac:dyDescent="0.2">
      <c r="A266" s="74"/>
      <c r="B266" s="72"/>
      <c r="C266" s="74"/>
      <c r="D266" s="74"/>
      <c r="E266" s="74" t="str">
        <f t="shared" si="5"/>
        <v/>
      </c>
    </row>
    <row r="267" spans="1:5" x14ac:dyDescent="0.2">
      <c r="A267" s="74"/>
      <c r="B267" s="72"/>
      <c r="C267" s="74"/>
      <c r="D267" s="74"/>
      <c r="E267" s="74" t="str">
        <f t="shared" si="5"/>
        <v/>
      </c>
    </row>
    <row r="268" spans="1:5" x14ac:dyDescent="0.2">
      <c r="A268" s="74"/>
      <c r="B268" s="72"/>
      <c r="C268" s="74"/>
      <c r="D268" s="74"/>
      <c r="E268" s="74" t="str">
        <f t="shared" si="5"/>
        <v/>
      </c>
    </row>
    <row r="269" spans="1:5" x14ac:dyDescent="0.2">
      <c r="A269" s="74"/>
      <c r="B269" s="72"/>
      <c r="C269" s="74"/>
      <c r="D269" s="74"/>
      <c r="E269" s="74" t="str">
        <f t="shared" si="5"/>
        <v/>
      </c>
    </row>
    <row r="270" spans="1:5" x14ac:dyDescent="0.2">
      <c r="A270" s="74"/>
      <c r="B270" s="72"/>
      <c r="C270" s="74"/>
      <c r="D270" s="74"/>
      <c r="E270" s="74" t="str">
        <f t="shared" si="5"/>
        <v/>
      </c>
    </row>
    <row r="271" spans="1:5" x14ac:dyDescent="0.2">
      <c r="A271" s="74"/>
      <c r="B271" s="72"/>
      <c r="C271" s="74"/>
      <c r="D271" s="74"/>
      <c r="E271" s="74" t="str">
        <f t="shared" si="5"/>
        <v/>
      </c>
    </row>
    <row r="272" spans="1:5" x14ac:dyDescent="0.2">
      <c r="A272" s="74"/>
      <c r="B272" s="72"/>
      <c r="C272" s="74"/>
      <c r="D272" s="74"/>
      <c r="E272" s="74" t="str">
        <f t="shared" si="5"/>
        <v/>
      </c>
    </row>
    <row r="273" spans="1:5" x14ac:dyDescent="0.2">
      <c r="A273" s="74"/>
      <c r="B273" s="72"/>
      <c r="C273" s="74"/>
      <c r="D273" s="74"/>
      <c r="E273" s="74" t="str">
        <f t="shared" si="5"/>
        <v/>
      </c>
    </row>
    <row r="274" spans="1:5" x14ac:dyDescent="0.2">
      <c r="A274" s="74"/>
      <c r="B274" s="72"/>
      <c r="C274" s="74"/>
      <c r="D274" s="74"/>
      <c r="E274" s="74" t="str">
        <f t="shared" si="5"/>
        <v/>
      </c>
    </row>
    <row r="275" spans="1:5" x14ac:dyDescent="0.2">
      <c r="A275" s="74"/>
      <c r="B275" s="72"/>
      <c r="C275" s="74"/>
      <c r="D275" s="74"/>
      <c r="E275" s="74" t="str">
        <f t="shared" si="5"/>
        <v/>
      </c>
    </row>
    <row r="276" spans="1:5" x14ac:dyDescent="0.2">
      <c r="A276" s="74"/>
      <c r="B276" s="72"/>
      <c r="C276" s="74"/>
      <c r="D276" s="74"/>
      <c r="E276" s="74" t="str">
        <f t="shared" si="5"/>
        <v/>
      </c>
    </row>
    <row r="277" spans="1:5" x14ac:dyDescent="0.2">
      <c r="A277" s="74"/>
      <c r="B277" s="72"/>
      <c r="C277" s="74"/>
      <c r="D277" s="74"/>
      <c r="E277" s="74" t="str">
        <f t="shared" si="5"/>
        <v/>
      </c>
    </row>
    <row r="278" spans="1:5" x14ac:dyDescent="0.2">
      <c r="A278" s="74"/>
      <c r="B278" s="72"/>
      <c r="C278" s="74"/>
      <c r="D278" s="74"/>
      <c r="E278" s="74" t="str">
        <f t="shared" si="5"/>
        <v/>
      </c>
    </row>
    <row r="279" spans="1:5" x14ac:dyDescent="0.2">
      <c r="A279" s="74"/>
      <c r="B279" s="72"/>
      <c r="C279" s="74"/>
      <c r="D279" s="74"/>
      <c r="E279" s="74" t="str">
        <f t="shared" si="5"/>
        <v/>
      </c>
    </row>
    <row r="280" spans="1:5" x14ac:dyDescent="0.2">
      <c r="A280" s="74"/>
      <c r="B280" s="72"/>
      <c r="C280" s="74"/>
      <c r="D280" s="74"/>
      <c r="E280" s="74" t="str">
        <f t="shared" si="5"/>
        <v/>
      </c>
    </row>
    <row r="281" spans="1:5" x14ac:dyDescent="0.2">
      <c r="A281" s="74"/>
      <c r="B281" s="72"/>
      <c r="C281" s="74"/>
      <c r="D281" s="74"/>
      <c r="E281" s="74" t="str">
        <f t="shared" si="5"/>
        <v/>
      </c>
    </row>
    <row r="282" spans="1:5" x14ac:dyDescent="0.2">
      <c r="A282" s="74"/>
      <c r="B282" s="72"/>
      <c r="C282" s="74"/>
      <c r="D282" s="74"/>
      <c r="E282" s="74" t="str">
        <f t="shared" si="5"/>
        <v/>
      </c>
    </row>
    <row r="283" spans="1:5" x14ac:dyDescent="0.2">
      <c r="A283" s="74"/>
      <c r="B283" s="72"/>
      <c r="C283" s="74"/>
      <c r="D283" s="74"/>
      <c r="E283" s="74" t="str">
        <f t="shared" si="5"/>
        <v/>
      </c>
    </row>
    <row r="284" spans="1:5" x14ac:dyDescent="0.2">
      <c r="A284" s="74"/>
      <c r="B284" s="72"/>
      <c r="C284" s="74"/>
      <c r="D284" s="74"/>
      <c r="E284" s="74" t="str">
        <f t="shared" si="5"/>
        <v/>
      </c>
    </row>
    <row r="285" spans="1:5" x14ac:dyDescent="0.2">
      <c r="A285" s="74"/>
      <c r="B285" s="72"/>
      <c r="C285" s="74"/>
      <c r="D285" s="74"/>
      <c r="E285" s="74" t="str">
        <f t="shared" si="5"/>
        <v/>
      </c>
    </row>
    <row r="286" spans="1:5" x14ac:dyDescent="0.2">
      <c r="A286" s="74"/>
      <c r="B286" s="72"/>
      <c r="C286" s="74"/>
      <c r="D286" s="74"/>
      <c r="E286" s="74" t="str">
        <f t="shared" si="5"/>
        <v/>
      </c>
    </row>
    <row r="287" spans="1:5" x14ac:dyDescent="0.2">
      <c r="A287" s="74"/>
      <c r="B287" s="72"/>
      <c r="C287" s="74"/>
      <c r="D287" s="74"/>
      <c r="E287" s="74" t="str">
        <f t="shared" si="5"/>
        <v/>
      </c>
    </row>
    <row r="288" spans="1:5" x14ac:dyDescent="0.2">
      <c r="A288" s="74"/>
      <c r="B288" s="72"/>
      <c r="C288" s="74"/>
      <c r="D288" s="74"/>
      <c r="E288" s="74" t="str">
        <f t="shared" si="5"/>
        <v/>
      </c>
    </row>
    <row r="289" spans="1:5" x14ac:dyDescent="0.2">
      <c r="A289" s="74"/>
      <c r="B289" s="72"/>
      <c r="C289" s="74"/>
      <c r="D289" s="74"/>
      <c r="E289" s="74" t="str">
        <f t="shared" si="5"/>
        <v/>
      </c>
    </row>
    <row r="290" spans="1:5" x14ac:dyDescent="0.2">
      <c r="A290" s="74"/>
      <c r="B290" s="72"/>
      <c r="C290" s="74"/>
      <c r="D290" s="74"/>
      <c r="E290" s="74" t="str">
        <f t="shared" si="5"/>
        <v/>
      </c>
    </row>
    <row r="291" spans="1:5" x14ac:dyDescent="0.2">
      <c r="A291" s="74"/>
      <c r="B291" s="72"/>
      <c r="C291" s="74"/>
      <c r="D291" s="74"/>
      <c r="E291" s="74" t="str">
        <f t="shared" si="5"/>
        <v/>
      </c>
    </row>
    <row r="292" spans="1:5" x14ac:dyDescent="0.2">
      <c r="A292" s="74"/>
      <c r="B292" s="72"/>
      <c r="C292" s="74"/>
      <c r="D292" s="74"/>
      <c r="E292" s="74" t="str">
        <f t="shared" si="5"/>
        <v/>
      </c>
    </row>
    <row r="293" spans="1:5" x14ac:dyDescent="0.2">
      <c r="A293" s="74"/>
      <c r="B293" s="72"/>
      <c r="C293" s="74"/>
      <c r="D293" s="74"/>
      <c r="E293" s="74" t="str">
        <f t="shared" si="5"/>
        <v/>
      </c>
    </row>
    <row r="294" spans="1:5" x14ac:dyDescent="0.2">
      <c r="A294" s="74"/>
      <c r="B294" s="72"/>
      <c r="C294" s="74"/>
      <c r="D294" s="74"/>
      <c r="E294" s="74" t="str">
        <f t="shared" si="5"/>
        <v/>
      </c>
    </row>
    <row r="295" spans="1:5" x14ac:dyDescent="0.2">
      <c r="A295" s="74"/>
      <c r="B295" s="72"/>
      <c r="C295" s="74"/>
      <c r="D295" s="74"/>
      <c r="E295" s="74" t="str">
        <f t="shared" si="5"/>
        <v/>
      </c>
    </row>
    <row r="296" spans="1:5" x14ac:dyDescent="0.2">
      <c r="A296" s="74"/>
      <c r="B296" s="72"/>
      <c r="C296" s="74"/>
      <c r="D296" s="74"/>
      <c r="E296" s="74" t="str">
        <f t="shared" si="5"/>
        <v/>
      </c>
    </row>
    <row r="297" spans="1:5" x14ac:dyDescent="0.2">
      <c r="A297" s="74"/>
      <c r="B297" s="72"/>
      <c r="C297" s="74"/>
      <c r="D297" s="74"/>
      <c r="E297" s="74" t="str">
        <f t="shared" si="5"/>
        <v/>
      </c>
    </row>
    <row r="298" spans="1:5" x14ac:dyDescent="0.2">
      <c r="A298" s="74"/>
      <c r="B298" s="72"/>
      <c r="C298" s="74"/>
      <c r="D298" s="74"/>
      <c r="E298" s="74" t="str">
        <f t="shared" si="5"/>
        <v/>
      </c>
    </row>
    <row r="299" spans="1:5" x14ac:dyDescent="0.2">
      <c r="A299" s="74"/>
      <c r="B299" s="72"/>
      <c r="C299" s="74"/>
      <c r="D299" s="74"/>
      <c r="E299" s="74" t="str">
        <f t="shared" si="5"/>
        <v/>
      </c>
    </row>
    <row r="300" spans="1:5" x14ac:dyDescent="0.2">
      <c r="A300" s="74"/>
      <c r="B300" s="72"/>
      <c r="C300" s="74"/>
      <c r="D300" s="74"/>
      <c r="E300" s="74" t="str">
        <f t="shared" si="5"/>
        <v/>
      </c>
    </row>
    <row r="301" spans="1:5" x14ac:dyDescent="0.2">
      <c r="A301" s="74"/>
      <c r="B301" s="72"/>
      <c r="C301" s="74"/>
      <c r="D301" s="74"/>
      <c r="E301" s="74" t="str">
        <f t="shared" si="5"/>
        <v/>
      </c>
    </row>
    <row r="302" spans="1:5" x14ac:dyDescent="0.2">
      <c r="A302" s="74"/>
      <c r="B302" s="72"/>
      <c r="C302" s="74"/>
      <c r="D302" s="74"/>
      <c r="E302" s="74" t="str">
        <f t="shared" si="5"/>
        <v/>
      </c>
    </row>
    <row r="303" spans="1:5" x14ac:dyDescent="0.2">
      <c r="A303" s="74"/>
      <c r="B303" s="72"/>
      <c r="C303" s="74"/>
      <c r="D303" s="74"/>
      <c r="E303" s="74" t="str">
        <f t="shared" si="5"/>
        <v/>
      </c>
    </row>
    <row r="304" spans="1:5" x14ac:dyDescent="0.2">
      <c r="A304" s="74"/>
      <c r="B304" s="72"/>
      <c r="C304" s="74"/>
      <c r="D304" s="74"/>
      <c r="E304" s="74" t="str">
        <f t="shared" si="5"/>
        <v/>
      </c>
    </row>
    <row r="305" spans="1:5" x14ac:dyDescent="0.2">
      <c r="A305" s="74"/>
      <c r="B305" s="72"/>
      <c r="C305" s="74"/>
      <c r="D305" s="74"/>
      <c r="E305" s="74" t="str">
        <f t="shared" si="5"/>
        <v/>
      </c>
    </row>
    <row r="306" spans="1:5" x14ac:dyDescent="0.2">
      <c r="A306" s="74"/>
      <c r="B306" s="72"/>
      <c r="C306" s="74"/>
      <c r="D306" s="74"/>
      <c r="E306" s="74" t="str">
        <f t="shared" si="5"/>
        <v/>
      </c>
    </row>
    <row r="307" spans="1:5" x14ac:dyDescent="0.2">
      <c r="A307" s="74"/>
      <c r="B307" s="72"/>
      <c r="C307" s="74"/>
      <c r="D307" s="74"/>
      <c r="E307" s="74" t="str">
        <f t="shared" si="5"/>
        <v/>
      </c>
    </row>
    <row r="308" spans="1:5" x14ac:dyDescent="0.2">
      <c r="A308" s="74"/>
      <c r="B308" s="72"/>
      <c r="C308" s="74"/>
      <c r="D308" s="74"/>
      <c r="E308" s="74" t="str">
        <f t="shared" si="5"/>
        <v/>
      </c>
    </row>
    <row r="309" spans="1:5" x14ac:dyDescent="0.2">
      <c r="A309" s="74"/>
      <c r="B309" s="72"/>
      <c r="C309" s="74"/>
      <c r="D309" s="74"/>
      <c r="E309" s="74" t="str">
        <f t="shared" si="5"/>
        <v/>
      </c>
    </row>
    <row r="310" spans="1:5" x14ac:dyDescent="0.2">
      <c r="A310" s="74"/>
      <c r="B310" s="72"/>
      <c r="C310" s="74"/>
      <c r="D310" s="74"/>
      <c r="E310" s="74" t="str">
        <f t="shared" si="5"/>
        <v/>
      </c>
    </row>
    <row r="311" spans="1:5" x14ac:dyDescent="0.2">
      <c r="A311" s="74"/>
      <c r="B311" s="72"/>
      <c r="C311" s="74"/>
      <c r="D311" s="74"/>
      <c r="E311" s="74" t="str">
        <f t="shared" si="5"/>
        <v/>
      </c>
    </row>
    <row r="312" spans="1:5" x14ac:dyDescent="0.2">
      <c r="A312" s="74"/>
      <c r="B312" s="72"/>
      <c r="C312" s="74"/>
      <c r="D312" s="74"/>
      <c r="E312" s="74" t="str">
        <f t="shared" si="5"/>
        <v/>
      </c>
    </row>
    <row r="313" spans="1:5" x14ac:dyDescent="0.2">
      <c r="A313" s="74"/>
      <c r="B313" s="72"/>
      <c r="C313" s="74"/>
      <c r="D313" s="74"/>
      <c r="E313" s="74" t="str">
        <f t="shared" si="5"/>
        <v/>
      </c>
    </row>
    <row r="314" spans="1:5" x14ac:dyDescent="0.2">
      <c r="A314" s="74"/>
      <c r="B314" s="72"/>
      <c r="C314" s="74"/>
      <c r="D314" s="74"/>
      <c r="E314" s="74" t="str">
        <f t="shared" si="5"/>
        <v/>
      </c>
    </row>
    <row r="315" spans="1:5" x14ac:dyDescent="0.2">
      <c r="A315" s="74"/>
      <c r="B315" s="72"/>
      <c r="C315" s="74"/>
      <c r="D315" s="74"/>
      <c r="E315" s="74" t="str">
        <f t="shared" si="5"/>
        <v/>
      </c>
    </row>
    <row r="316" spans="1:5" x14ac:dyDescent="0.2">
      <c r="A316" s="74"/>
      <c r="B316" s="72"/>
      <c r="C316" s="74"/>
      <c r="D316" s="74"/>
      <c r="E316" s="74" t="str">
        <f t="shared" si="5"/>
        <v/>
      </c>
    </row>
    <row r="317" spans="1:5" x14ac:dyDescent="0.2">
      <c r="A317" s="74"/>
      <c r="B317" s="72"/>
      <c r="C317" s="74"/>
      <c r="D317" s="74"/>
      <c r="E317" s="74" t="str">
        <f t="shared" si="5"/>
        <v/>
      </c>
    </row>
    <row r="318" spans="1:5" x14ac:dyDescent="0.2">
      <c r="A318" s="74"/>
      <c r="B318" s="72"/>
      <c r="C318" s="74"/>
      <c r="D318" s="74"/>
      <c r="E318" s="74" t="str">
        <f t="shared" si="5"/>
        <v/>
      </c>
    </row>
    <row r="319" spans="1:5" x14ac:dyDescent="0.2">
      <c r="A319" s="74"/>
      <c r="B319" s="72"/>
      <c r="C319" s="74"/>
      <c r="D319" s="74"/>
      <c r="E319" s="74" t="str">
        <f t="shared" si="5"/>
        <v/>
      </c>
    </row>
    <row r="320" spans="1:5" x14ac:dyDescent="0.2">
      <c r="A320" s="74"/>
      <c r="B320" s="72"/>
      <c r="C320" s="74"/>
      <c r="D320" s="74"/>
      <c r="E320" s="74" t="str">
        <f t="shared" si="5"/>
        <v/>
      </c>
    </row>
    <row r="321" spans="1:5" x14ac:dyDescent="0.2">
      <c r="A321" s="74"/>
      <c r="B321" s="72"/>
      <c r="C321" s="74"/>
      <c r="D321" s="74"/>
      <c r="E321" s="74" t="str">
        <f t="shared" si="5"/>
        <v/>
      </c>
    </row>
    <row r="322" spans="1:5" x14ac:dyDescent="0.2">
      <c r="A322" s="74"/>
      <c r="B322" s="72"/>
      <c r="C322" s="74"/>
      <c r="D322" s="74"/>
      <c r="E322" s="74" t="str">
        <f t="shared" si="5"/>
        <v/>
      </c>
    </row>
    <row r="323" spans="1:5" x14ac:dyDescent="0.2">
      <c r="A323" s="74"/>
      <c r="B323" s="72"/>
      <c r="C323" s="74"/>
      <c r="D323" s="74"/>
      <c r="E323" s="74" t="str">
        <f t="shared" si="5"/>
        <v/>
      </c>
    </row>
    <row r="324" spans="1:5" x14ac:dyDescent="0.2">
      <c r="A324" s="74"/>
      <c r="B324" s="72"/>
      <c r="C324" s="74"/>
      <c r="D324" s="74"/>
      <c r="E324" s="74" t="str">
        <f t="shared" si="5"/>
        <v/>
      </c>
    </row>
    <row r="325" spans="1:5" x14ac:dyDescent="0.2">
      <c r="A325" s="74"/>
      <c r="B325" s="72"/>
      <c r="C325" s="74"/>
      <c r="D325" s="74"/>
      <c r="E325" s="74" t="str">
        <f t="shared" ref="E325:E388" si="6">IFERROR(VLOOKUP(D325,T_Indices,5,FALSE),"")</f>
        <v/>
      </c>
    </row>
    <row r="326" spans="1:5" x14ac:dyDescent="0.2">
      <c r="A326" s="74"/>
      <c r="B326" s="72"/>
      <c r="C326" s="74"/>
      <c r="D326" s="74"/>
      <c r="E326" s="74" t="str">
        <f t="shared" si="6"/>
        <v/>
      </c>
    </row>
    <row r="327" spans="1:5" x14ac:dyDescent="0.2">
      <c r="A327" s="74"/>
      <c r="B327" s="72"/>
      <c r="C327" s="74"/>
      <c r="D327" s="74"/>
      <c r="E327" s="74" t="str">
        <f t="shared" si="6"/>
        <v/>
      </c>
    </row>
    <row r="328" spans="1:5" x14ac:dyDescent="0.2">
      <c r="A328" s="74"/>
      <c r="B328" s="72"/>
      <c r="C328" s="74"/>
      <c r="D328" s="74"/>
      <c r="E328" s="74" t="str">
        <f t="shared" si="6"/>
        <v/>
      </c>
    </row>
    <row r="329" spans="1:5" x14ac:dyDescent="0.2">
      <c r="A329" s="74"/>
      <c r="B329" s="72"/>
      <c r="C329" s="74"/>
      <c r="D329" s="74"/>
      <c r="E329" s="74" t="str">
        <f t="shared" si="6"/>
        <v/>
      </c>
    </row>
    <row r="330" spans="1:5" x14ac:dyDescent="0.2">
      <c r="A330" s="74"/>
      <c r="B330" s="72"/>
      <c r="C330" s="74"/>
      <c r="D330" s="74"/>
      <c r="E330" s="74" t="str">
        <f t="shared" si="6"/>
        <v/>
      </c>
    </row>
    <row r="331" spans="1:5" x14ac:dyDescent="0.2">
      <c r="A331" s="74"/>
      <c r="B331" s="72"/>
      <c r="C331" s="74"/>
      <c r="D331" s="74"/>
      <c r="E331" s="74" t="str">
        <f t="shared" si="6"/>
        <v/>
      </c>
    </row>
    <row r="332" spans="1:5" x14ac:dyDescent="0.2">
      <c r="A332" s="74"/>
      <c r="B332" s="72"/>
      <c r="C332" s="74"/>
      <c r="D332" s="74"/>
      <c r="E332" s="74" t="str">
        <f t="shared" si="6"/>
        <v/>
      </c>
    </row>
    <row r="333" spans="1:5" x14ac:dyDescent="0.2">
      <c r="A333" s="74"/>
      <c r="B333" s="72"/>
      <c r="C333" s="74"/>
      <c r="D333" s="74"/>
      <c r="E333" s="74" t="str">
        <f t="shared" si="6"/>
        <v/>
      </c>
    </row>
    <row r="334" spans="1:5" x14ac:dyDescent="0.2">
      <c r="A334" s="74"/>
      <c r="B334" s="72"/>
      <c r="C334" s="74"/>
      <c r="D334" s="74"/>
      <c r="E334" s="74" t="str">
        <f t="shared" si="6"/>
        <v/>
      </c>
    </row>
    <row r="335" spans="1:5" x14ac:dyDescent="0.2">
      <c r="A335" s="74"/>
      <c r="B335" s="72"/>
      <c r="C335" s="74"/>
      <c r="D335" s="74"/>
      <c r="E335" s="74" t="str">
        <f t="shared" si="6"/>
        <v/>
      </c>
    </row>
    <row r="336" spans="1:5" x14ac:dyDescent="0.2">
      <c r="A336" s="74"/>
      <c r="B336" s="72"/>
      <c r="C336" s="74"/>
      <c r="D336" s="74"/>
      <c r="E336" s="74" t="str">
        <f t="shared" si="6"/>
        <v/>
      </c>
    </row>
    <row r="337" spans="1:5" x14ac:dyDescent="0.2">
      <c r="A337" s="74"/>
      <c r="B337" s="72"/>
      <c r="C337" s="74"/>
      <c r="D337" s="74"/>
      <c r="E337" s="74" t="str">
        <f t="shared" si="6"/>
        <v/>
      </c>
    </row>
    <row r="338" spans="1:5" x14ac:dyDescent="0.2">
      <c r="A338" s="74"/>
      <c r="B338" s="72"/>
      <c r="C338" s="74"/>
      <c r="D338" s="74"/>
      <c r="E338" s="74" t="str">
        <f t="shared" si="6"/>
        <v/>
      </c>
    </row>
    <row r="339" spans="1:5" x14ac:dyDescent="0.2">
      <c r="A339" s="74"/>
      <c r="B339" s="72"/>
      <c r="C339" s="74"/>
      <c r="D339" s="74"/>
      <c r="E339" s="74" t="str">
        <f t="shared" si="6"/>
        <v/>
      </c>
    </row>
    <row r="340" spans="1:5" x14ac:dyDescent="0.2">
      <c r="A340" s="74"/>
      <c r="B340" s="72"/>
      <c r="C340" s="74"/>
      <c r="D340" s="74"/>
      <c r="E340" s="74" t="str">
        <f t="shared" si="6"/>
        <v/>
      </c>
    </row>
    <row r="341" spans="1:5" x14ac:dyDescent="0.2">
      <c r="A341" s="74"/>
      <c r="B341" s="72"/>
      <c r="C341" s="74"/>
      <c r="D341" s="74"/>
      <c r="E341" s="74" t="str">
        <f t="shared" si="6"/>
        <v/>
      </c>
    </row>
    <row r="342" spans="1:5" x14ac:dyDescent="0.2">
      <c r="A342" s="74"/>
      <c r="B342" s="72"/>
      <c r="C342" s="74"/>
      <c r="D342" s="74"/>
      <c r="E342" s="74" t="str">
        <f t="shared" si="6"/>
        <v/>
      </c>
    </row>
    <row r="343" spans="1:5" x14ac:dyDescent="0.2">
      <c r="A343" s="74"/>
      <c r="B343" s="72"/>
      <c r="C343" s="74"/>
      <c r="D343" s="74"/>
      <c r="E343" s="74" t="str">
        <f t="shared" si="6"/>
        <v/>
      </c>
    </row>
    <row r="344" spans="1:5" x14ac:dyDescent="0.2">
      <c r="A344" s="74"/>
      <c r="B344" s="72"/>
      <c r="C344" s="74"/>
      <c r="D344" s="74"/>
      <c r="E344" s="74" t="str">
        <f t="shared" si="6"/>
        <v/>
      </c>
    </row>
    <row r="345" spans="1:5" x14ac:dyDescent="0.2">
      <c r="A345" s="74"/>
      <c r="B345" s="72"/>
      <c r="C345" s="74"/>
      <c r="D345" s="74"/>
      <c r="E345" s="74" t="str">
        <f t="shared" si="6"/>
        <v/>
      </c>
    </row>
    <row r="346" spans="1:5" x14ac:dyDescent="0.2">
      <c r="A346" s="74"/>
      <c r="B346" s="72"/>
      <c r="C346" s="74"/>
      <c r="D346" s="74"/>
      <c r="E346" s="74" t="str">
        <f t="shared" si="6"/>
        <v/>
      </c>
    </row>
    <row r="347" spans="1:5" x14ac:dyDescent="0.2">
      <c r="A347" s="74"/>
      <c r="B347" s="72"/>
      <c r="C347" s="74"/>
      <c r="D347" s="74"/>
      <c r="E347" s="74" t="str">
        <f t="shared" si="6"/>
        <v/>
      </c>
    </row>
    <row r="348" spans="1:5" x14ac:dyDescent="0.2">
      <c r="A348" s="74"/>
      <c r="B348" s="72"/>
      <c r="C348" s="74"/>
      <c r="D348" s="74"/>
      <c r="E348" s="74" t="str">
        <f t="shared" si="6"/>
        <v/>
      </c>
    </row>
    <row r="349" spans="1:5" x14ac:dyDescent="0.2">
      <c r="A349" s="74"/>
      <c r="B349" s="72"/>
      <c r="C349" s="74"/>
      <c r="D349" s="74"/>
      <c r="E349" s="74" t="str">
        <f t="shared" si="6"/>
        <v/>
      </c>
    </row>
    <row r="350" spans="1:5" x14ac:dyDescent="0.2">
      <c r="A350" s="74"/>
      <c r="B350" s="72"/>
      <c r="C350" s="74"/>
      <c r="D350" s="74"/>
      <c r="E350" s="74" t="str">
        <f t="shared" si="6"/>
        <v/>
      </c>
    </row>
    <row r="351" spans="1:5" x14ac:dyDescent="0.2">
      <c r="A351" s="74"/>
      <c r="B351" s="72"/>
      <c r="C351" s="74"/>
      <c r="D351" s="74"/>
      <c r="E351" s="74" t="str">
        <f t="shared" si="6"/>
        <v/>
      </c>
    </row>
    <row r="352" spans="1:5" x14ac:dyDescent="0.2">
      <c r="A352" s="74"/>
      <c r="B352" s="72"/>
      <c r="C352" s="74"/>
      <c r="D352" s="74"/>
      <c r="E352" s="74" t="str">
        <f t="shared" si="6"/>
        <v/>
      </c>
    </row>
    <row r="353" spans="1:5" x14ac:dyDescent="0.2">
      <c r="A353" s="74"/>
      <c r="B353" s="72"/>
      <c r="C353" s="74"/>
      <c r="D353" s="74"/>
      <c r="E353" s="74" t="str">
        <f t="shared" si="6"/>
        <v/>
      </c>
    </row>
    <row r="354" spans="1:5" x14ac:dyDescent="0.2">
      <c r="A354" s="74"/>
      <c r="B354" s="72"/>
      <c r="C354" s="74"/>
      <c r="D354" s="74"/>
      <c r="E354" s="74" t="str">
        <f t="shared" si="6"/>
        <v/>
      </c>
    </row>
    <row r="355" spans="1:5" x14ac:dyDescent="0.2">
      <c r="A355" s="74"/>
      <c r="B355" s="72"/>
      <c r="C355" s="74"/>
      <c r="D355" s="74"/>
      <c r="E355" s="74" t="str">
        <f t="shared" si="6"/>
        <v/>
      </c>
    </row>
    <row r="356" spans="1:5" x14ac:dyDescent="0.2">
      <c r="A356" s="74"/>
      <c r="B356" s="72"/>
      <c r="C356" s="74"/>
      <c r="D356" s="74"/>
      <c r="E356" s="74" t="str">
        <f t="shared" si="6"/>
        <v/>
      </c>
    </row>
    <row r="357" spans="1:5" x14ac:dyDescent="0.2">
      <c r="A357" s="74"/>
      <c r="B357" s="72"/>
      <c r="C357" s="74"/>
      <c r="D357" s="74"/>
      <c r="E357" s="74" t="str">
        <f t="shared" si="6"/>
        <v/>
      </c>
    </row>
    <row r="358" spans="1:5" x14ac:dyDescent="0.2">
      <c r="A358" s="74"/>
      <c r="B358" s="72"/>
      <c r="C358" s="74"/>
      <c r="D358" s="74"/>
      <c r="E358" s="74" t="str">
        <f t="shared" si="6"/>
        <v/>
      </c>
    </row>
    <row r="359" spans="1:5" x14ac:dyDescent="0.2">
      <c r="A359" s="74"/>
      <c r="B359" s="72"/>
      <c r="C359" s="74"/>
      <c r="D359" s="74"/>
      <c r="E359" s="74" t="str">
        <f t="shared" si="6"/>
        <v/>
      </c>
    </row>
    <row r="360" spans="1:5" x14ac:dyDescent="0.2">
      <c r="A360" s="74"/>
      <c r="B360" s="72"/>
      <c r="C360" s="74"/>
      <c r="D360" s="74"/>
      <c r="E360" s="74" t="str">
        <f t="shared" si="6"/>
        <v/>
      </c>
    </row>
    <row r="361" spans="1:5" x14ac:dyDescent="0.2">
      <c r="A361" s="74"/>
      <c r="B361" s="72"/>
      <c r="C361" s="74"/>
      <c r="D361" s="74"/>
      <c r="E361" s="74" t="str">
        <f t="shared" si="6"/>
        <v/>
      </c>
    </row>
    <row r="362" spans="1:5" x14ac:dyDescent="0.2">
      <c r="A362" s="74"/>
      <c r="B362" s="72"/>
      <c r="C362" s="74"/>
      <c r="D362" s="74"/>
      <c r="E362" s="74" t="str">
        <f t="shared" si="6"/>
        <v/>
      </c>
    </row>
    <row r="363" spans="1:5" x14ac:dyDescent="0.2">
      <c r="A363" s="74"/>
      <c r="B363" s="72"/>
      <c r="C363" s="74"/>
      <c r="D363" s="74"/>
      <c r="E363" s="74" t="str">
        <f t="shared" si="6"/>
        <v/>
      </c>
    </row>
    <row r="364" spans="1:5" x14ac:dyDescent="0.2">
      <c r="A364" s="74"/>
      <c r="B364" s="72"/>
      <c r="C364" s="74"/>
      <c r="D364" s="74"/>
      <c r="E364" s="74" t="str">
        <f t="shared" si="6"/>
        <v/>
      </c>
    </row>
    <row r="365" spans="1:5" x14ac:dyDescent="0.2">
      <c r="A365" s="74"/>
      <c r="B365" s="72"/>
      <c r="C365" s="74"/>
      <c r="D365" s="74"/>
      <c r="E365" s="74" t="str">
        <f t="shared" si="6"/>
        <v/>
      </c>
    </row>
    <row r="366" spans="1:5" x14ac:dyDescent="0.2">
      <c r="A366" s="74"/>
      <c r="B366" s="72"/>
      <c r="C366" s="74"/>
      <c r="D366" s="74"/>
      <c r="E366" s="74" t="str">
        <f t="shared" si="6"/>
        <v/>
      </c>
    </row>
    <row r="367" spans="1:5" x14ac:dyDescent="0.2">
      <c r="A367" s="74"/>
      <c r="B367" s="72"/>
      <c r="C367" s="74"/>
      <c r="D367" s="74"/>
      <c r="E367" s="74" t="str">
        <f t="shared" si="6"/>
        <v/>
      </c>
    </row>
    <row r="368" spans="1:5" x14ac:dyDescent="0.2">
      <c r="A368" s="74"/>
      <c r="B368" s="72"/>
      <c r="C368" s="74"/>
      <c r="D368" s="74"/>
      <c r="E368" s="74" t="str">
        <f t="shared" si="6"/>
        <v/>
      </c>
    </row>
    <row r="369" spans="1:5" x14ac:dyDescent="0.2">
      <c r="A369" s="74"/>
      <c r="B369" s="72"/>
      <c r="C369" s="74"/>
      <c r="D369" s="74"/>
      <c r="E369" s="74" t="str">
        <f t="shared" si="6"/>
        <v/>
      </c>
    </row>
    <row r="370" spans="1:5" x14ac:dyDescent="0.2">
      <c r="A370" s="74"/>
      <c r="B370" s="72"/>
      <c r="C370" s="74"/>
      <c r="D370" s="74"/>
      <c r="E370" s="74" t="str">
        <f t="shared" si="6"/>
        <v/>
      </c>
    </row>
    <row r="371" spans="1:5" x14ac:dyDescent="0.2">
      <c r="A371" s="74"/>
      <c r="B371" s="72"/>
      <c r="C371" s="74"/>
      <c r="D371" s="74"/>
      <c r="E371" s="74" t="str">
        <f t="shared" si="6"/>
        <v/>
      </c>
    </row>
    <row r="372" spans="1:5" x14ac:dyDescent="0.2">
      <c r="A372" s="74"/>
      <c r="B372" s="72"/>
      <c r="C372" s="74"/>
      <c r="D372" s="74"/>
      <c r="E372" s="74" t="str">
        <f t="shared" si="6"/>
        <v/>
      </c>
    </row>
    <row r="373" spans="1:5" x14ac:dyDescent="0.2">
      <c r="A373" s="74"/>
      <c r="B373" s="72"/>
      <c r="C373" s="74"/>
      <c r="D373" s="74"/>
      <c r="E373" s="74" t="str">
        <f t="shared" si="6"/>
        <v/>
      </c>
    </row>
    <row r="374" spans="1:5" x14ac:dyDescent="0.2">
      <c r="A374" s="74"/>
      <c r="B374" s="72"/>
      <c r="C374" s="74"/>
      <c r="D374" s="74"/>
      <c r="E374" s="74" t="str">
        <f t="shared" si="6"/>
        <v/>
      </c>
    </row>
    <row r="375" spans="1:5" x14ac:dyDescent="0.2">
      <c r="A375" s="74"/>
      <c r="B375" s="72"/>
      <c r="C375" s="74"/>
      <c r="D375" s="74"/>
      <c r="E375" s="74" t="str">
        <f t="shared" si="6"/>
        <v/>
      </c>
    </row>
    <row r="376" spans="1:5" x14ac:dyDescent="0.2">
      <c r="A376" s="74"/>
      <c r="B376" s="72"/>
      <c r="C376" s="74"/>
      <c r="D376" s="74"/>
      <c r="E376" s="74" t="str">
        <f t="shared" si="6"/>
        <v/>
      </c>
    </row>
    <row r="377" spans="1:5" x14ac:dyDescent="0.2">
      <c r="A377" s="74"/>
      <c r="B377" s="72"/>
      <c r="C377" s="74"/>
      <c r="D377" s="74"/>
      <c r="E377" s="74" t="str">
        <f t="shared" si="6"/>
        <v/>
      </c>
    </row>
    <row r="378" spans="1:5" x14ac:dyDescent="0.2">
      <c r="A378" s="74"/>
      <c r="B378" s="72"/>
      <c r="C378" s="74"/>
      <c r="D378" s="74"/>
      <c r="E378" s="74" t="str">
        <f t="shared" si="6"/>
        <v/>
      </c>
    </row>
    <row r="379" spans="1:5" x14ac:dyDescent="0.2">
      <c r="A379" s="74"/>
      <c r="B379" s="72"/>
      <c r="C379" s="74"/>
      <c r="D379" s="74"/>
      <c r="E379" s="74" t="str">
        <f t="shared" si="6"/>
        <v/>
      </c>
    </row>
    <row r="380" spans="1:5" x14ac:dyDescent="0.2">
      <c r="A380" s="74"/>
      <c r="B380" s="72"/>
      <c r="C380" s="74"/>
      <c r="D380" s="74"/>
      <c r="E380" s="74" t="str">
        <f t="shared" si="6"/>
        <v/>
      </c>
    </row>
    <row r="381" spans="1:5" x14ac:dyDescent="0.2">
      <c r="A381" s="74"/>
      <c r="B381" s="72"/>
      <c r="C381" s="74"/>
      <c r="D381" s="74"/>
      <c r="E381" s="74" t="str">
        <f t="shared" si="6"/>
        <v/>
      </c>
    </row>
    <row r="382" spans="1:5" x14ac:dyDescent="0.2">
      <c r="A382" s="74"/>
      <c r="B382" s="72"/>
      <c r="C382" s="74"/>
      <c r="D382" s="74"/>
      <c r="E382" s="74" t="str">
        <f t="shared" si="6"/>
        <v/>
      </c>
    </row>
    <row r="383" spans="1:5" x14ac:dyDescent="0.2">
      <c r="A383" s="74"/>
      <c r="B383" s="72"/>
      <c r="C383" s="74"/>
      <c r="D383" s="74"/>
      <c r="E383" s="74" t="str">
        <f t="shared" si="6"/>
        <v/>
      </c>
    </row>
    <row r="384" spans="1:5" x14ac:dyDescent="0.2">
      <c r="A384" s="74"/>
      <c r="B384" s="72"/>
      <c r="C384" s="74"/>
      <c r="D384" s="74"/>
      <c r="E384" s="74" t="str">
        <f t="shared" si="6"/>
        <v/>
      </c>
    </row>
    <row r="385" spans="1:5" x14ac:dyDescent="0.2">
      <c r="A385" s="74"/>
      <c r="B385" s="72"/>
      <c r="C385" s="74"/>
      <c r="D385" s="74"/>
      <c r="E385" s="74" t="str">
        <f t="shared" si="6"/>
        <v/>
      </c>
    </row>
    <row r="386" spans="1:5" x14ac:dyDescent="0.2">
      <c r="A386" s="74"/>
      <c r="B386" s="72"/>
      <c r="C386" s="74"/>
      <c r="D386" s="74"/>
      <c r="E386" s="74" t="str">
        <f t="shared" si="6"/>
        <v/>
      </c>
    </row>
    <row r="387" spans="1:5" x14ac:dyDescent="0.2">
      <c r="A387" s="74"/>
      <c r="B387" s="72"/>
      <c r="C387" s="74"/>
      <c r="D387" s="74"/>
      <c r="E387" s="74" t="str">
        <f t="shared" si="6"/>
        <v/>
      </c>
    </row>
    <row r="388" spans="1:5" x14ac:dyDescent="0.2">
      <c r="A388" s="74"/>
      <c r="B388" s="72"/>
      <c r="C388" s="74"/>
      <c r="D388" s="74"/>
      <c r="E388" s="74" t="str">
        <f t="shared" si="6"/>
        <v/>
      </c>
    </row>
    <row r="389" spans="1:5" x14ac:dyDescent="0.2">
      <c r="A389" s="74"/>
      <c r="B389" s="72"/>
      <c r="C389" s="74"/>
      <c r="D389" s="74"/>
      <c r="E389" s="74" t="str">
        <f t="shared" ref="E389:E452" si="7">IFERROR(VLOOKUP(D389,T_Indices,5,FALSE),"")</f>
        <v/>
      </c>
    </row>
    <row r="390" spans="1:5" x14ac:dyDescent="0.2">
      <c r="A390" s="74"/>
      <c r="B390" s="72"/>
      <c r="C390" s="74"/>
      <c r="D390" s="74"/>
      <c r="E390" s="74" t="str">
        <f t="shared" si="7"/>
        <v/>
      </c>
    </row>
    <row r="391" spans="1:5" x14ac:dyDescent="0.2">
      <c r="A391" s="74"/>
      <c r="B391" s="72"/>
      <c r="C391" s="74"/>
      <c r="D391" s="74"/>
      <c r="E391" s="74" t="str">
        <f t="shared" si="7"/>
        <v/>
      </c>
    </row>
    <row r="392" spans="1:5" x14ac:dyDescent="0.2">
      <c r="A392" s="74"/>
      <c r="B392" s="72"/>
      <c r="C392" s="74"/>
      <c r="D392" s="74"/>
      <c r="E392" s="74" t="str">
        <f t="shared" si="7"/>
        <v/>
      </c>
    </row>
    <row r="393" spans="1:5" x14ac:dyDescent="0.2">
      <c r="A393" s="74"/>
      <c r="B393" s="72"/>
      <c r="C393" s="74"/>
      <c r="D393" s="74"/>
      <c r="E393" s="74" t="str">
        <f t="shared" si="7"/>
        <v/>
      </c>
    </row>
    <row r="394" spans="1:5" x14ac:dyDescent="0.2">
      <c r="A394" s="74"/>
      <c r="B394" s="72"/>
      <c r="C394" s="74"/>
      <c r="D394" s="74"/>
      <c r="E394" s="74" t="str">
        <f t="shared" si="7"/>
        <v/>
      </c>
    </row>
    <row r="395" spans="1:5" x14ac:dyDescent="0.2">
      <c r="A395" s="74"/>
      <c r="B395" s="72"/>
      <c r="C395" s="74"/>
      <c r="D395" s="74"/>
      <c r="E395" s="74" t="str">
        <f t="shared" si="7"/>
        <v/>
      </c>
    </row>
    <row r="396" spans="1:5" x14ac:dyDescent="0.2">
      <c r="A396" s="74"/>
      <c r="B396" s="72"/>
      <c r="C396" s="74"/>
      <c r="D396" s="74"/>
      <c r="E396" s="74" t="str">
        <f t="shared" si="7"/>
        <v/>
      </c>
    </row>
    <row r="397" spans="1:5" x14ac:dyDescent="0.2">
      <c r="A397" s="74"/>
      <c r="B397" s="72"/>
      <c r="C397" s="74"/>
      <c r="D397" s="74"/>
      <c r="E397" s="74" t="str">
        <f t="shared" si="7"/>
        <v/>
      </c>
    </row>
    <row r="398" spans="1:5" x14ac:dyDescent="0.2">
      <c r="A398" s="74"/>
      <c r="B398" s="72"/>
      <c r="C398" s="74"/>
      <c r="D398" s="74"/>
      <c r="E398" s="74" t="str">
        <f t="shared" si="7"/>
        <v/>
      </c>
    </row>
    <row r="399" spans="1:5" x14ac:dyDescent="0.2">
      <c r="A399" s="74"/>
      <c r="B399" s="72"/>
      <c r="C399" s="74"/>
      <c r="D399" s="74"/>
      <c r="E399" s="74" t="str">
        <f t="shared" si="7"/>
        <v/>
      </c>
    </row>
    <row r="400" spans="1:5" x14ac:dyDescent="0.2">
      <c r="A400" s="74"/>
      <c r="B400" s="72"/>
      <c r="C400" s="74"/>
      <c r="D400" s="74"/>
      <c r="E400" s="74" t="str">
        <f t="shared" si="7"/>
        <v/>
      </c>
    </row>
    <row r="401" spans="1:5" x14ac:dyDescent="0.2">
      <c r="A401" s="74"/>
      <c r="B401" s="72"/>
      <c r="C401" s="74"/>
      <c r="D401" s="74"/>
      <c r="E401" s="74" t="str">
        <f t="shared" si="7"/>
        <v/>
      </c>
    </row>
    <row r="402" spans="1:5" x14ac:dyDescent="0.2">
      <c r="A402" s="74"/>
      <c r="B402" s="72"/>
      <c r="C402" s="74"/>
      <c r="D402" s="74"/>
      <c r="E402" s="74" t="str">
        <f t="shared" si="7"/>
        <v/>
      </c>
    </row>
    <row r="403" spans="1:5" x14ac:dyDescent="0.2">
      <c r="A403" s="74"/>
      <c r="B403" s="72"/>
      <c r="C403" s="74"/>
      <c r="D403" s="74"/>
      <c r="E403" s="74" t="str">
        <f t="shared" si="7"/>
        <v/>
      </c>
    </row>
    <row r="404" spans="1:5" x14ac:dyDescent="0.2">
      <c r="A404" s="74"/>
      <c r="B404" s="72"/>
      <c r="C404" s="74"/>
      <c r="D404" s="74"/>
      <c r="E404" s="74" t="str">
        <f t="shared" si="7"/>
        <v/>
      </c>
    </row>
    <row r="405" spans="1:5" x14ac:dyDescent="0.2">
      <c r="A405" s="74"/>
      <c r="B405" s="72"/>
      <c r="C405" s="74"/>
      <c r="D405" s="74"/>
      <c r="E405" s="74" t="str">
        <f t="shared" si="7"/>
        <v/>
      </c>
    </row>
    <row r="406" spans="1:5" x14ac:dyDescent="0.2">
      <c r="A406" s="74"/>
      <c r="B406" s="72"/>
      <c r="C406" s="74"/>
      <c r="D406" s="74"/>
      <c r="E406" s="74" t="str">
        <f t="shared" si="7"/>
        <v/>
      </c>
    </row>
    <row r="407" spans="1:5" x14ac:dyDescent="0.2">
      <c r="A407" s="74"/>
      <c r="B407" s="72"/>
      <c r="C407" s="74"/>
      <c r="D407" s="74"/>
      <c r="E407" s="74" t="str">
        <f t="shared" si="7"/>
        <v/>
      </c>
    </row>
    <row r="408" spans="1:5" x14ac:dyDescent="0.2">
      <c r="A408" s="74"/>
      <c r="B408" s="72"/>
      <c r="C408" s="74"/>
      <c r="D408" s="74"/>
      <c r="E408" s="74" t="str">
        <f t="shared" si="7"/>
        <v/>
      </c>
    </row>
    <row r="409" spans="1:5" x14ac:dyDescent="0.2">
      <c r="A409" s="74"/>
      <c r="B409" s="72"/>
      <c r="C409" s="74"/>
      <c r="D409" s="74"/>
      <c r="E409" s="74" t="str">
        <f t="shared" si="7"/>
        <v/>
      </c>
    </row>
    <row r="410" spans="1:5" x14ac:dyDescent="0.2">
      <c r="A410" s="74"/>
      <c r="B410" s="72"/>
      <c r="C410" s="74"/>
      <c r="D410" s="74"/>
      <c r="E410" s="74" t="str">
        <f t="shared" si="7"/>
        <v/>
      </c>
    </row>
    <row r="411" spans="1:5" x14ac:dyDescent="0.2">
      <c r="A411" s="74"/>
      <c r="B411" s="72"/>
      <c r="C411" s="74"/>
      <c r="D411" s="74"/>
      <c r="E411" s="74" t="str">
        <f t="shared" si="7"/>
        <v/>
      </c>
    </row>
    <row r="412" spans="1:5" x14ac:dyDescent="0.2">
      <c r="A412" s="74"/>
      <c r="B412" s="72"/>
      <c r="C412" s="74"/>
      <c r="D412" s="74"/>
      <c r="E412" s="74" t="str">
        <f t="shared" si="7"/>
        <v/>
      </c>
    </row>
    <row r="413" spans="1:5" x14ac:dyDescent="0.2">
      <c r="A413" s="74"/>
      <c r="B413" s="72"/>
      <c r="C413" s="74"/>
      <c r="D413" s="74"/>
      <c r="E413" s="74" t="str">
        <f t="shared" si="7"/>
        <v/>
      </c>
    </row>
    <row r="414" spans="1:5" x14ac:dyDescent="0.2">
      <c r="A414" s="74"/>
      <c r="B414" s="72"/>
      <c r="C414" s="74"/>
      <c r="D414" s="74"/>
      <c r="E414" s="74" t="str">
        <f t="shared" si="7"/>
        <v/>
      </c>
    </row>
    <row r="415" spans="1:5" x14ac:dyDescent="0.2">
      <c r="A415" s="74"/>
      <c r="B415" s="72"/>
      <c r="C415" s="74"/>
      <c r="D415" s="74"/>
      <c r="E415" s="74" t="str">
        <f t="shared" si="7"/>
        <v/>
      </c>
    </row>
    <row r="416" spans="1:5" x14ac:dyDescent="0.2">
      <c r="A416" s="74"/>
      <c r="B416" s="72"/>
      <c r="C416" s="74"/>
      <c r="D416" s="74"/>
      <c r="E416" s="74" t="str">
        <f t="shared" si="7"/>
        <v/>
      </c>
    </row>
    <row r="417" spans="1:5" x14ac:dyDescent="0.2">
      <c r="A417" s="74"/>
      <c r="B417" s="72"/>
      <c r="C417" s="74"/>
      <c r="D417" s="74"/>
      <c r="E417" s="74" t="str">
        <f t="shared" si="7"/>
        <v/>
      </c>
    </row>
    <row r="418" spans="1:5" x14ac:dyDescent="0.2">
      <c r="A418" s="74"/>
      <c r="B418" s="72"/>
      <c r="C418" s="74"/>
      <c r="D418" s="74"/>
      <c r="E418" s="74" t="str">
        <f t="shared" si="7"/>
        <v/>
      </c>
    </row>
    <row r="419" spans="1:5" x14ac:dyDescent="0.2">
      <c r="A419" s="74"/>
      <c r="B419" s="72"/>
      <c r="C419" s="74"/>
      <c r="D419" s="74"/>
      <c r="E419" s="74" t="str">
        <f t="shared" si="7"/>
        <v/>
      </c>
    </row>
    <row r="420" spans="1:5" x14ac:dyDescent="0.2">
      <c r="A420" s="74"/>
      <c r="B420" s="72"/>
      <c r="C420" s="74"/>
      <c r="D420" s="74"/>
      <c r="E420" s="74" t="str">
        <f t="shared" si="7"/>
        <v/>
      </c>
    </row>
    <row r="421" spans="1:5" x14ac:dyDescent="0.2">
      <c r="A421" s="74"/>
      <c r="B421" s="72"/>
      <c r="C421" s="74"/>
      <c r="D421" s="74"/>
      <c r="E421" s="74" t="str">
        <f t="shared" si="7"/>
        <v/>
      </c>
    </row>
    <row r="422" spans="1:5" x14ac:dyDescent="0.2">
      <c r="A422" s="74"/>
      <c r="B422" s="72"/>
      <c r="C422" s="74"/>
      <c r="D422" s="74"/>
      <c r="E422" s="74" t="str">
        <f t="shared" si="7"/>
        <v/>
      </c>
    </row>
    <row r="423" spans="1:5" x14ac:dyDescent="0.2">
      <c r="A423" s="74"/>
      <c r="B423" s="72"/>
      <c r="C423" s="74"/>
      <c r="D423" s="74"/>
      <c r="E423" s="74" t="str">
        <f t="shared" si="7"/>
        <v/>
      </c>
    </row>
    <row r="424" spans="1:5" x14ac:dyDescent="0.2">
      <c r="A424" s="74"/>
      <c r="B424" s="72"/>
      <c r="C424" s="74"/>
      <c r="D424" s="74"/>
      <c r="E424" s="74" t="str">
        <f t="shared" si="7"/>
        <v/>
      </c>
    </row>
    <row r="425" spans="1:5" x14ac:dyDescent="0.2">
      <c r="A425" s="74"/>
      <c r="B425" s="72"/>
      <c r="C425" s="74"/>
      <c r="D425" s="74"/>
      <c r="E425" s="74" t="str">
        <f t="shared" si="7"/>
        <v/>
      </c>
    </row>
    <row r="426" spans="1:5" x14ac:dyDescent="0.2">
      <c r="A426" s="74"/>
      <c r="B426" s="72"/>
      <c r="C426" s="74"/>
      <c r="D426" s="74"/>
      <c r="E426" s="74" t="str">
        <f t="shared" si="7"/>
        <v/>
      </c>
    </row>
    <row r="427" spans="1:5" x14ac:dyDescent="0.2">
      <c r="A427" s="74"/>
      <c r="B427" s="72"/>
      <c r="C427" s="74"/>
      <c r="D427" s="74"/>
      <c r="E427" s="74" t="str">
        <f t="shared" si="7"/>
        <v/>
      </c>
    </row>
    <row r="428" spans="1:5" x14ac:dyDescent="0.2">
      <c r="A428" s="74"/>
      <c r="B428" s="72"/>
      <c r="C428" s="74"/>
      <c r="D428" s="74"/>
      <c r="E428" s="74" t="str">
        <f t="shared" si="7"/>
        <v/>
      </c>
    </row>
    <row r="429" spans="1:5" x14ac:dyDescent="0.2">
      <c r="A429" s="74"/>
      <c r="B429" s="72"/>
      <c r="C429" s="74"/>
      <c r="D429" s="74"/>
      <c r="E429" s="74" t="str">
        <f t="shared" si="7"/>
        <v/>
      </c>
    </row>
    <row r="430" spans="1:5" x14ac:dyDescent="0.2">
      <c r="A430" s="74"/>
      <c r="B430" s="72"/>
      <c r="C430" s="74"/>
      <c r="D430" s="74"/>
      <c r="E430" s="74" t="str">
        <f t="shared" si="7"/>
        <v/>
      </c>
    </row>
    <row r="431" spans="1:5" x14ac:dyDescent="0.2">
      <c r="A431" s="74"/>
      <c r="B431" s="72"/>
      <c r="C431" s="74"/>
      <c r="D431" s="74"/>
      <c r="E431" s="74" t="str">
        <f t="shared" si="7"/>
        <v/>
      </c>
    </row>
    <row r="432" spans="1:5" x14ac:dyDescent="0.2">
      <c r="A432" s="74"/>
      <c r="B432" s="72"/>
      <c r="C432" s="74"/>
      <c r="D432" s="74"/>
      <c r="E432" s="74" t="str">
        <f t="shared" si="7"/>
        <v/>
      </c>
    </row>
    <row r="433" spans="1:5" x14ac:dyDescent="0.2">
      <c r="A433" s="74"/>
      <c r="B433" s="72"/>
      <c r="C433" s="74"/>
      <c r="D433" s="74"/>
      <c r="E433" s="74" t="str">
        <f t="shared" si="7"/>
        <v/>
      </c>
    </row>
    <row r="434" spans="1:5" x14ac:dyDescent="0.2">
      <c r="A434" s="74"/>
      <c r="B434" s="72"/>
      <c r="C434" s="74"/>
      <c r="D434" s="74"/>
      <c r="E434" s="74" t="str">
        <f t="shared" si="7"/>
        <v/>
      </c>
    </row>
    <row r="435" spans="1:5" x14ac:dyDescent="0.2">
      <c r="A435" s="74"/>
      <c r="B435" s="72"/>
      <c r="C435" s="74"/>
      <c r="D435" s="74"/>
      <c r="E435" s="74" t="str">
        <f t="shared" si="7"/>
        <v/>
      </c>
    </row>
    <row r="436" spans="1:5" x14ac:dyDescent="0.2">
      <c r="A436" s="74"/>
      <c r="B436" s="72"/>
      <c r="C436" s="74"/>
      <c r="D436" s="74"/>
      <c r="E436" s="74" t="str">
        <f t="shared" si="7"/>
        <v/>
      </c>
    </row>
    <row r="437" spans="1:5" x14ac:dyDescent="0.2">
      <c r="A437" s="74"/>
      <c r="B437" s="72"/>
      <c r="C437" s="74"/>
      <c r="D437" s="74"/>
      <c r="E437" s="74" t="str">
        <f t="shared" si="7"/>
        <v/>
      </c>
    </row>
    <row r="438" spans="1:5" x14ac:dyDescent="0.2">
      <c r="A438" s="74"/>
      <c r="B438" s="72"/>
      <c r="C438" s="74"/>
      <c r="D438" s="74"/>
      <c r="E438" s="74" t="str">
        <f t="shared" si="7"/>
        <v/>
      </c>
    </row>
    <row r="439" spans="1:5" x14ac:dyDescent="0.2">
      <c r="A439" s="74"/>
      <c r="B439" s="72"/>
      <c r="C439" s="74"/>
      <c r="D439" s="74"/>
      <c r="E439" s="74" t="str">
        <f t="shared" si="7"/>
        <v/>
      </c>
    </row>
    <row r="440" spans="1:5" x14ac:dyDescent="0.2">
      <c r="A440" s="74"/>
      <c r="B440" s="72"/>
      <c r="C440" s="74"/>
      <c r="D440" s="74"/>
      <c r="E440" s="74" t="str">
        <f t="shared" si="7"/>
        <v/>
      </c>
    </row>
    <row r="441" spans="1:5" x14ac:dyDescent="0.2">
      <c r="A441" s="74"/>
      <c r="B441" s="72"/>
      <c r="C441" s="74"/>
      <c r="D441" s="74"/>
      <c r="E441" s="74" t="str">
        <f t="shared" si="7"/>
        <v/>
      </c>
    </row>
    <row r="442" spans="1:5" x14ac:dyDescent="0.2">
      <c r="A442" s="74"/>
      <c r="B442" s="72"/>
      <c r="C442" s="74"/>
      <c r="D442" s="74"/>
      <c r="E442" s="74" t="str">
        <f t="shared" si="7"/>
        <v/>
      </c>
    </row>
    <row r="443" spans="1:5" x14ac:dyDescent="0.2">
      <c r="A443" s="74"/>
      <c r="B443" s="72"/>
      <c r="C443" s="74"/>
      <c r="D443" s="74"/>
      <c r="E443" s="74" t="str">
        <f t="shared" si="7"/>
        <v/>
      </c>
    </row>
    <row r="444" spans="1:5" x14ac:dyDescent="0.2">
      <c r="A444" s="74"/>
      <c r="B444" s="72"/>
      <c r="C444" s="74"/>
      <c r="D444" s="74"/>
      <c r="E444" s="74" t="str">
        <f t="shared" si="7"/>
        <v/>
      </c>
    </row>
    <row r="445" spans="1:5" x14ac:dyDescent="0.2">
      <c r="A445" s="74"/>
      <c r="B445" s="72"/>
      <c r="C445" s="74"/>
      <c r="D445" s="74"/>
      <c r="E445" s="74" t="str">
        <f t="shared" si="7"/>
        <v/>
      </c>
    </row>
    <row r="446" spans="1:5" x14ac:dyDescent="0.2">
      <c r="A446" s="74"/>
      <c r="B446" s="72"/>
      <c r="C446" s="74"/>
      <c r="D446" s="74"/>
      <c r="E446" s="74" t="str">
        <f t="shared" si="7"/>
        <v/>
      </c>
    </row>
    <row r="447" spans="1:5" x14ac:dyDescent="0.2">
      <c r="A447" s="74"/>
      <c r="B447" s="72"/>
      <c r="C447" s="74"/>
      <c r="D447" s="74"/>
      <c r="E447" s="74" t="str">
        <f t="shared" si="7"/>
        <v/>
      </c>
    </row>
    <row r="448" spans="1:5" x14ac:dyDescent="0.2">
      <c r="A448" s="74"/>
      <c r="B448" s="72"/>
      <c r="C448" s="74"/>
      <c r="D448" s="74"/>
      <c r="E448" s="74" t="str">
        <f t="shared" si="7"/>
        <v/>
      </c>
    </row>
    <row r="449" spans="1:5" x14ac:dyDescent="0.2">
      <c r="A449" s="74"/>
      <c r="B449" s="72"/>
      <c r="C449" s="74"/>
      <c r="D449" s="74"/>
      <c r="E449" s="74" t="str">
        <f t="shared" si="7"/>
        <v/>
      </c>
    </row>
    <row r="450" spans="1:5" x14ac:dyDescent="0.2">
      <c r="A450" s="74"/>
      <c r="B450" s="72"/>
      <c r="C450" s="74"/>
      <c r="D450" s="74"/>
      <c r="E450" s="74" t="str">
        <f t="shared" si="7"/>
        <v/>
      </c>
    </row>
    <row r="451" spans="1:5" x14ac:dyDescent="0.2">
      <c r="A451" s="74"/>
      <c r="B451" s="72"/>
      <c r="C451" s="74"/>
      <c r="D451" s="74"/>
      <c r="E451" s="74" t="str">
        <f t="shared" si="7"/>
        <v/>
      </c>
    </row>
    <row r="452" spans="1:5" x14ac:dyDescent="0.2">
      <c r="A452" s="74"/>
      <c r="B452" s="72"/>
      <c r="C452" s="74"/>
      <c r="D452" s="74"/>
      <c r="E452" s="74" t="str">
        <f t="shared" si="7"/>
        <v/>
      </c>
    </row>
    <row r="453" spans="1:5" x14ac:dyDescent="0.2">
      <c r="A453" s="74"/>
      <c r="B453" s="72"/>
      <c r="C453" s="74"/>
      <c r="D453" s="74"/>
      <c r="E453" s="74" t="str">
        <f t="shared" ref="E453:E516" si="8">IFERROR(VLOOKUP(D453,T_Indices,5,FALSE),"")</f>
        <v/>
      </c>
    </row>
    <row r="454" spans="1:5" x14ac:dyDescent="0.2">
      <c r="A454" s="74"/>
      <c r="B454" s="72"/>
      <c r="C454" s="74"/>
      <c r="D454" s="74"/>
      <c r="E454" s="74" t="str">
        <f t="shared" si="8"/>
        <v/>
      </c>
    </row>
    <row r="455" spans="1:5" x14ac:dyDescent="0.2">
      <c r="A455" s="74"/>
      <c r="B455" s="72"/>
      <c r="C455" s="74"/>
      <c r="D455" s="74"/>
      <c r="E455" s="74" t="str">
        <f t="shared" si="8"/>
        <v/>
      </c>
    </row>
    <row r="456" spans="1:5" x14ac:dyDescent="0.2">
      <c r="A456" s="74"/>
      <c r="B456" s="72"/>
      <c r="C456" s="74"/>
      <c r="D456" s="74"/>
      <c r="E456" s="74" t="str">
        <f t="shared" si="8"/>
        <v/>
      </c>
    </row>
    <row r="457" spans="1:5" x14ac:dyDescent="0.2">
      <c r="A457" s="74"/>
      <c r="B457" s="72"/>
      <c r="C457" s="74"/>
      <c r="D457" s="74"/>
      <c r="E457" s="74" t="str">
        <f t="shared" si="8"/>
        <v/>
      </c>
    </row>
    <row r="458" spans="1:5" x14ac:dyDescent="0.2">
      <c r="A458" s="74"/>
      <c r="B458" s="72"/>
      <c r="C458" s="74"/>
      <c r="D458" s="74"/>
      <c r="E458" s="74" t="str">
        <f t="shared" si="8"/>
        <v/>
      </c>
    </row>
    <row r="459" spans="1:5" x14ac:dyDescent="0.2">
      <c r="A459" s="74"/>
      <c r="B459" s="72"/>
      <c r="C459" s="74"/>
      <c r="D459" s="74"/>
      <c r="E459" s="74" t="str">
        <f t="shared" si="8"/>
        <v/>
      </c>
    </row>
    <row r="460" spans="1:5" x14ac:dyDescent="0.2">
      <c r="A460" s="74"/>
      <c r="B460" s="72"/>
      <c r="C460" s="74"/>
      <c r="D460" s="74"/>
      <c r="E460" s="74" t="str">
        <f t="shared" si="8"/>
        <v/>
      </c>
    </row>
    <row r="461" spans="1:5" x14ac:dyDescent="0.2">
      <c r="A461" s="74"/>
      <c r="B461" s="72"/>
      <c r="C461" s="74"/>
      <c r="D461" s="74"/>
      <c r="E461" s="74" t="str">
        <f t="shared" si="8"/>
        <v/>
      </c>
    </row>
    <row r="462" spans="1:5" x14ac:dyDescent="0.2">
      <c r="A462" s="74"/>
      <c r="B462" s="72"/>
      <c r="C462" s="74"/>
      <c r="D462" s="74"/>
      <c r="E462" s="74" t="str">
        <f t="shared" si="8"/>
        <v/>
      </c>
    </row>
    <row r="463" spans="1:5" x14ac:dyDescent="0.2">
      <c r="A463" s="74"/>
      <c r="B463" s="72"/>
      <c r="C463" s="74"/>
      <c r="D463" s="74"/>
      <c r="E463" s="74" t="str">
        <f t="shared" si="8"/>
        <v/>
      </c>
    </row>
    <row r="464" spans="1:5" x14ac:dyDescent="0.2">
      <c r="A464" s="74"/>
      <c r="B464" s="72"/>
      <c r="C464" s="74"/>
      <c r="D464" s="74"/>
      <c r="E464" s="74" t="str">
        <f t="shared" si="8"/>
        <v/>
      </c>
    </row>
    <row r="465" spans="1:5" x14ac:dyDescent="0.2">
      <c r="A465" s="74"/>
      <c r="B465" s="72"/>
      <c r="C465" s="74"/>
      <c r="D465" s="74"/>
      <c r="E465" s="74" t="str">
        <f t="shared" si="8"/>
        <v/>
      </c>
    </row>
    <row r="466" spans="1:5" x14ac:dyDescent="0.2">
      <c r="A466" s="74"/>
      <c r="B466" s="72"/>
      <c r="C466" s="74"/>
      <c r="D466" s="74"/>
      <c r="E466" s="74" t="str">
        <f t="shared" si="8"/>
        <v/>
      </c>
    </row>
    <row r="467" spans="1:5" x14ac:dyDescent="0.2">
      <c r="A467" s="74"/>
      <c r="B467" s="72"/>
      <c r="C467" s="74"/>
      <c r="D467" s="74"/>
      <c r="E467" s="74" t="str">
        <f t="shared" si="8"/>
        <v/>
      </c>
    </row>
    <row r="468" spans="1:5" x14ac:dyDescent="0.2">
      <c r="A468" s="74"/>
      <c r="B468" s="72"/>
      <c r="C468" s="74"/>
      <c r="D468" s="74"/>
      <c r="E468" s="74" t="str">
        <f t="shared" si="8"/>
        <v/>
      </c>
    </row>
    <row r="469" spans="1:5" x14ac:dyDescent="0.2">
      <c r="A469" s="74"/>
      <c r="B469" s="72"/>
      <c r="C469" s="74"/>
      <c r="D469" s="74"/>
      <c r="E469" s="74" t="str">
        <f t="shared" si="8"/>
        <v/>
      </c>
    </row>
    <row r="470" spans="1:5" x14ac:dyDescent="0.2">
      <c r="A470" s="74"/>
      <c r="B470" s="72"/>
      <c r="C470" s="74"/>
      <c r="D470" s="74"/>
      <c r="E470" s="74" t="str">
        <f t="shared" si="8"/>
        <v/>
      </c>
    </row>
    <row r="471" spans="1:5" x14ac:dyDescent="0.2">
      <c r="A471" s="74"/>
      <c r="B471" s="72"/>
      <c r="C471" s="74"/>
      <c r="D471" s="74"/>
      <c r="E471" s="74" t="str">
        <f t="shared" si="8"/>
        <v/>
      </c>
    </row>
    <row r="472" spans="1:5" x14ac:dyDescent="0.2">
      <c r="A472" s="74"/>
      <c r="B472" s="72"/>
      <c r="C472" s="74"/>
      <c r="D472" s="74"/>
      <c r="E472" s="74" t="str">
        <f t="shared" si="8"/>
        <v/>
      </c>
    </row>
    <row r="473" spans="1:5" x14ac:dyDescent="0.2">
      <c r="A473" s="74"/>
      <c r="B473" s="72"/>
      <c r="C473" s="74"/>
      <c r="D473" s="74"/>
      <c r="E473" s="74" t="str">
        <f t="shared" si="8"/>
        <v/>
      </c>
    </row>
    <row r="474" spans="1:5" x14ac:dyDescent="0.2">
      <c r="A474" s="74"/>
      <c r="B474" s="72"/>
      <c r="C474" s="74"/>
      <c r="D474" s="74"/>
      <c r="E474" s="74" t="str">
        <f t="shared" si="8"/>
        <v/>
      </c>
    </row>
    <row r="475" spans="1:5" x14ac:dyDescent="0.2">
      <c r="A475" s="74"/>
      <c r="B475" s="72"/>
      <c r="C475" s="74"/>
      <c r="D475" s="74"/>
      <c r="E475" s="74" t="str">
        <f t="shared" si="8"/>
        <v/>
      </c>
    </row>
    <row r="476" spans="1:5" x14ac:dyDescent="0.2">
      <c r="A476" s="74"/>
      <c r="B476" s="72"/>
      <c r="C476" s="74"/>
      <c r="D476" s="74"/>
      <c r="E476" s="74" t="str">
        <f t="shared" si="8"/>
        <v/>
      </c>
    </row>
    <row r="477" spans="1:5" x14ac:dyDescent="0.2">
      <c r="A477" s="74"/>
      <c r="B477" s="72"/>
      <c r="C477" s="74"/>
      <c r="D477" s="74"/>
      <c r="E477" s="74" t="str">
        <f t="shared" si="8"/>
        <v/>
      </c>
    </row>
    <row r="478" spans="1:5" x14ac:dyDescent="0.2">
      <c r="A478" s="74"/>
      <c r="B478" s="72"/>
      <c r="C478" s="74"/>
      <c r="D478" s="74"/>
      <c r="E478" s="74" t="str">
        <f t="shared" si="8"/>
        <v/>
      </c>
    </row>
    <row r="479" spans="1:5" x14ac:dyDescent="0.2">
      <c r="A479" s="74"/>
      <c r="B479" s="72"/>
      <c r="C479" s="74"/>
      <c r="D479" s="74"/>
      <c r="E479" s="74" t="str">
        <f t="shared" si="8"/>
        <v/>
      </c>
    </row>
    <row r="480" spans="1:5" x14ac:dyDescent="0.2">
      <c r="A480" s="74"/>
      <c r="B480" s="72"/>
      <c r="C480" s="74"/>
      <c r="D480" s="74"/>
      <c r="E480" s="74" t="str">
        <f t="shared" si="8"/>
        <v/>
      </c>
    </row>
    <row r="481" spans="1:5" x14ac:dyDescent="0.2">
      <c r="A481" s="74"/>
      <c r="B481" s="72"/>
      <c r="C481" s="74"/>
      <c r="D481" s="74"/>
      <c r="E481" s="74" t="str">
        <f t="shared" si="8"/>
        <v/>
      </c>
    </row>
    <row r="482" spans="1:5" x14ac:dyDescent="0.2">
      <c r="A482" s="74"/>
      <c r="B482" s="72"/>
      <c r="C482" s="74"/>
      <c r="D482" s="74"/>
      <c r="E482" s="74" t="str">
        <f t="shared" si="8"/>
        <v/>
      </c>
    </row>
    <row r="483" spans="1:5" x14ac:dyDescent="0.2">
      <c r="A483" s="74"/>
      <c r="B483" s="72"/>
      <c r="C483" s="74"/>
      <c r="D483" s="74"/>
      <c r="E483" s="74" t="str">
        <f t="shared" si="8"/>
        <v/>
      </c>
    </row>
    <row r="484" spans="1:5" x14ac:dyDescent="0.2">
      <c r="A484" s="74"/>
      <c r="B484" s="72"/>
      <c r="C484" s="74"/>
      <c r="D484" s="74"/>
      <c r="E484" s="74" t="str">
        <f t="shared" si="8"/>
        <v/>
      </c>
    </row>
    <row r="485" spans="1:5" x14ac:dyDescent="0.2">
      <c r="A485" s="74"/>
      <c r="B485" s="72"/>
      <c r="C485" s="74"/>
      <c r="D485" s="74"/>
      <c r="E485" s="74" t="str">
        <f t="shared" si="8"/>
        <v/>
      </c>
    </row>
    <row r="486" spans="1:5" x14ac:dyDescent="0.2">
      <c r="A486" s="74"/>
      <c r="B486" s="72"/>
      <c r="C486" s="74"/>
      <c r="D486" s="74"/>
      <c r="E486" s="74" t="str">
        <f t="shared" si="8"/>
        <v/>
      </c>
    </row>
    <row r="487" spans="1:5" x14ac:dyDescent="0.2">
      <c r="A487" s="74"/>
      <c r="B487" s="72"/>
      <c r="C487" s="74"/>
      <c r="D487" s="74"/>
      <c r="E487" s="74" t="str">
        <f t="shared" si="8"/>
        <v/>
      </c>
    </row>
    <row r="488" spans="1:5" x14ac:dyDescent="0.2">
      <c r="A488" s="74"/>
      <c r="B488" s="72"/>
      <c r="C488" s="74"/>
      <c r="D488" s="74"/>
      <c r="E488" s="74" t="str">
        <f t="shared" si="8"/>
        <v/>
      </c>
    </row>
    <row r="489" spans="1:5" x14ac:dyDescent="0.2">
      <c r="A489" s="74"/>
      <c r="B489" s="72"/>
      <c r="C489" s="74"/>
      <c r="D489" s="74"/>
      <c r="E489" s="74" t="str">
        <f t="shared" si="8"/>
        <v/>
      </c>
    </row>
    <row r="490" spans="1:5" x14ac:dyDescent="0.2">
      <c r="A490" s="74"/>
      <c r="B490" s="72"/>
      <c r="C490" s="74"/>
      <c r="D490" s="74"/>
      <c r="E490" s="74" t="str">
        <f t="shared" si="8"/>
        <v/>
      </c>
    </row>
    <row r="491" spans="1:5" x14ac:dyDescent="0.2">
      <c r="A491" s="74"/>
      <c r="B491" s="72"/>
      <c r="C491" s="74"/>
      <c r="D491" s="74"/>
      <c r="E491" s="74" t="str">
        <f t="shared" si="8"/>
        <v/>
      </c>
    </row>
    <row r="492" spans="1:5" x14ac:dyDescent="0.2">
      <c r="A492" s="74"/>
      <c r="B492" s="72"/>
      <c r="C492" s="74"/>
      <c r="D492" s="74"/>
      <c r="E492" s="74" t="str">
        <f t="shared" si="8"/>
        <v/>
      </c>
    </row>
    <row r="493" spans="1:5" x14ac:dyDescent="0.2">
      <c r="A493" s="74"/>
      <c r="B493" s="72"/>
      <c r="C493" s="74"/>
      <c r="D493" s="74"/>
      <c r="E493" s="74" t="str">
        <f t="shared" si="8"/>
        <v/>
      </c>
    </row>
    <row r="494" spans="1:5" x14ac:dyDescent="0.2">
      <c r="A494" s="74"/>
      <c r="B494" s="72"/>
      <c r="C494" s="74"/>
      <c r="D494" s="74"/>
      <c r="E494" s="74" t="str">
        <f t="shared" si="8"/>
        <v/>
      </c>
    </row>
    <row r="495" spans="1:5" x14ac:dyDescent="0.2">
      <c r="A495" s="74"/>
      <c r="B495" s="72"/>
      <c r="C495" s="74"/>
      <c r="D495" s="74"/>
      <c r="E495" s="74" t="str">
        <f t="shared" si="8"/>
        <v/>
      </c>
    </row>
    <row r="496" spans="1:5" x14ac:dyDescent="0.2">
      <c r="A496" s="74"/>
      <c r="B496" s="72"/>
      <c r="C496" s="74"/>
      <c r="D496" s="74"/>
      <c r="E496" s="74" t="str">
        <f t="shared" si="8"/>
        <v/>
      </c>
    </row>
    <row r="497" spans="1:5" x14ac:dyDescent="0.2">
      <c r="A497" s="74"/>
      <c r="B497" s="72"/>
      <c r="C497" s="74"/>
      <c r="D497" s="74"/>
      <c r="E497" s="74" t="str">
        <f t="shared" si="8"/>
        <v/>
      </c>
    </row>
    <row r="498" spans="1:5" x14ac:dyDescent="0.2">
      <c r="A498" s="74"/>
      <c r="B498" s="72"/>
      <c r="C498" s="74"/>
      <c r="D498" s="74"/>
      <c r="E498" s="74" t="str">
        <f t="shared" si="8"/>
        <v/>
      </c>
    </row>
    <row r="499" spans="1:5" x14ac:dyDescent="0.2">
      <c r="A499" s="74"/>
      <c r="B499" s="72"/>
      <c r="C499" s="74"/>
      <c r="D499" s="74"/>
      <c r="E499" s="74" t="str">
        <f t="shared" si="8"/>
        <v/>
      </c>
    </row>
    <row r="500" spans="1:5" x14ac:dyDescent="0.2">
      <c r="A500" s="74"/>
      <c r="B500" s="72"/>
      <c r="C500" s="74"/>
      <c r="D500" s="74"/>
      <c r="E500" s="74" t="str">
        <f t="shared" si="8"/>
        <v/>
      </c>
    </row>
    <row r="501" spans="1:5" x14ac:dyDescent="0.2">
      <c r="A501" s="74"/>
      <c r="B501" s="72"/>
      <c r="C501" s="74"/>
      <c r="D501" s="74"/>
      <c r="E501" s="74" t="str">
        <f t="shared" si="8"/>
        <v/>
      </c>
    </row>
    <row r="502" spans="1:5" x14ac:dyDescent="0.2">
      <c r="A502" s="74"/>
      <c r="B502" s="72"/>
      <c r="C502" s="74"/>
      <c r="D502" s="74"/>
      <c r="E502" s="74" t="str">
        <f t="shared" si="8"/>
        <v/>
      </c>
    </row>
    <row r="503" spans="1:5" x14ac:dyDescent="0.2">
      <c r="A503" s="74"/>
      <c r="B503" s="72"/>
      <c r="C503" s="74"/>
      <c r="D503" s="74"/>
      <c r="E503" s="74" t="str">
        <f t="shared" si="8"/>
        <v/>
      </c>
    </row>
    <row r="504" spans="1:5" x14ac:dyDescent="0.2">
      <c r="A504" s="74"/>
      <c r="B504" s="72"/>
      <c r="C504" s="74"/>
      <c r="D504" s="74"/>
      <c r="E504" s="74" t="str">
        <f t="shared" si="8"/>
        <v/>
      </c>
    </row>
    <row r="505" spans="1:5" x14ac:dyDescent="0.2">
      <c r="A505" s="74"/>
      <c r="B505" s="72"/>
      <c r="C505" s="74"/>
      <c r="D505" s="74"/>
      <c r="E505" s="74" t="str">
        <f t="shared" si="8"/>
        <v/>
      </c>
    </row>
    <row r="506" spans="1:5" x14ac:dyDescent="0.2">
      <c r="A506" s="74"/>
      <c r="B506" s="72"/>
      <c r="C506" s="74"/>
      <c r="D506" s="74"/>
      <c r="E506" s="74" t="str">
        <f t="shared" si="8"/>
        <v/>
      </c>
    </row>
    <row r="507" spans="1:5" x14ac:dyDescent="0.2">
      <c r="A507" s="74"/>
      <c r="B507" s="72"/>
      <c r="C507" s="74"/>
      <c r="D507" s="74"/>
      <c r="E507" s="74" t="str">
        <f t="shared" si="8"/>
        <v/>
      </c>
    </row>
    <row r="508" spans="1:5" x14ac:dyDescent="0.2">
      <c r="A508" s="74"/>
      <c r="B508" s="72"/>
      <c r="C508" s="74"/>
      <c r="D508" s="74"/>
      <c r="E508" s="74" t="str">
        <f t="shared" si="8"/>
        <v/>
      </c>
    </row>
    <row r="509" spans="1:5" x14ac:dyDescent="0.2">
      <c r="A509" s="74"/>
      <c r="B509" s="72"/>
      <c r="C509" s="74"/>
      <c r="D509" s="74"/>
      <c r="E509" s="74" t="str">
        <f t="shared" si="8"/>
        <v/>
      </c>
    </row>
    <row r="510" spans="1:5" x14ac:dyDescent="0.2">
      <c r="A510" s="74"/>
      <c r="B510" s="72"/>
      <c r="C510" s="74"/>
      <c r="D510" s="74"/>
      <c r="E510" s="74" t="str">
        <f t="shared" si="8"/>
        <v/>
      </c>
    </row>
    <row r="511" spans="1:5" x14ac:dyDescent="0.2">
      <c r="A511" s="74"/>
      <c r="B511" s="72"/>
      <c r="C511" s="74"/>
      <c r="D511" s="74"/>
      <c r="E511" s="74" t="str">
        <f t="shared" si="8"/>
        <v/>
      </c>
    </row>
    <row r="512" spans="1:5" x14ac:dyDescent="0.2">
      <c r="A512" s="74"/>
      <c r="B512" s="72"/>
      <c r="C512" s="74"/>
      <c r="D512" s="74"/>
      <c r="E512" s="74" t="str">
        <f t="shared" si="8"/>
        <v/>
      </c>
    </row>
    <row r="513" spans="1:5" x14ac:dyDescent="0.2">
      <c r="A513" s="74"/>
      <c r="B513" s="72"/>
      <c r="C513" s="74"/>
      <c r="D513" s="74"/>
      <c r="E513" s="74" t="str">
        <f t="shared" si="8"/>
        <v/>
      </c>
    </row>
    <row r="514" spans="1:5" x14ac:dyDescent="0.2">
      <c r="A514" s="74"/>
      <c r="B514" s="72"/>
      <c r="C514" s="74"/>
      <c r="D514" s="74"/>
      <c r="E514" s="74" t="str">
        <f t="shared" si="8"/>
        <v/>
      </c>
    </row>
    <row r="515" spans="1:5" x14ac:dyDescent="0.2">
      <c r="A515" s="74"/>
      <c r="B515" s="72"/>
      <c r="C515" s="74"/>
      <c r="D515" s="74"/>
      <c r="E515" s="74" t="str">
        <f t="shared" si="8"/>
        <v/>
      </c>
    </row>
    <row r="516" spans="1:5" x14ac:dyDescent="0.2">
      <c r="A516" s="74"/>
      <c r="B516" s="72"/>
      <c r="C516" s="74"/>
      <c r="D516" s="74"/>
      <c r="E516" s="74" t="str">
        <f t="shared" si="8"/>
        <v/>
      </c>
    </row>
    <row r="517" spans="1:5" x14ac:dyDescent="0.2">
      <c r="A517" s="74"/>
      <c r="B517" s="72"/>
      <c r="C517" s="74"/>
      <c r="D517" s="74"/>
      <c r="E517" s="74" t="str">
        <f t="shared" ref="E517:E545" si="9">IFERROR(VLOOKUP(D517,T_Indices,5,FALSE),"")</f>
        <v/>
      </c>
    </row>
    <row r="518" spans="1:5" x14ac:dyDescent="0.2">
      <c r="A518" s="74"/>
      <c r="B518" s="72"/>
      <c r="C518" s="74"/>
      <c r="D518" s="74"/>
      <c r="E518" s="74" t="str">
        <f t="shared" si="9"/>
        <v/>
      </c>
    </row>
    <row r="519" spans="1:5" x14ac:dyDescent="0.2">
      <c r="A519" s="74"/>
      <c r="B519" s="72"/>
      <c r="C519" s="74"/>
      <c r="D519" s="74"/>
      <c r="E519" s="74" t="str">
        <f t="shared" si="9"/>
        <v/>
      </c>
    </row>
    <row r="520" spans="1:5" x14ac:dyDescent="0.2">
      <c r="A520" s="74"/>
      <c r="B520" s="72"/>
      <c r="C520" s="74"/>
      <c r="D520" s="74"/>
      <c r="E520" s="74" t="str">
        <f t="shared" si="9"/>
        <v/>
      </c>
    </row>
    <row r="521" spans="1:5" x14ac:dyDescent="0.2">
      <c r="A521" s="74"/>
      <c r="B521" s="72"/>
      <c r="C521" s="74"/>
      <c r="D521" s="74"/>
      <c r="E521" s="74" t="str">
        <f t="shared" si="9"/>
        <v/>
      </c>
    </row>
    <row r="522" spans="1:5" x14ac:dyDescent="0.2">
      <c r="A522" s="74"/>
      <c r="B522" s="72"/>
      <c r="C522" s="74"/>
      <c r="D522" s="74"/>
      <c r="E522" s="74" t="str">
        <f t="shared" si="9"/>
        <v/>
      </c>
    </row>
    <row r="523" spans="1:5" x14ac:dyDescent="0.2">
      <c r="A523" s="74"/>
      <c r="B523" s="72"/>
      <c r="C523" s="74"/>
      <c r="D523" s="74"/>
      <c r="E523" s="74" t="str">
        <f t="shared" si="9"/>
        <v/>
      </c>
    </row>
    <row r="524" spans="1:5" x14ac:dyDescent="0.2">
      <c r="A524" s="74"/>
      <c r="B524" s="72"/>
      <c r="C524" s="74"/>
      <c r="D524" s="74"/>
      <c r="E524" s="74" t="str">
        <f t="shared" si="9"/>
        <v/>
      </c>
    </row>
    <row r="525" spans="1:5" x14ac:dyDescent="0.2">
      <c r="A525" s="74"/>
      <c r="B525" s="72"/>
      <c r="C525" s="74"/>
      <c r="D525" s="74"/>
      <c r="E525" s="74" t="str">
        <f t="shared" si="9"/>
        <v/>
      </c>
    </row>
    <row r="526" spans="1:5" x14ac:dyDescent="0.2">
      <c r="A526" s="74"/>
      <c r="B526" s="72"/>
      <c r="C526" s="74"/>
      <c r="D526" s="74"/>
      <c r="E526" s="74" t="str">
        <f t="shared" si="9"/>
        <v/>
      </c>
    </row>
    <row r="527" spans="1:5" x14ac:dyDescent="0.2">
      <c r="A527" s="74"/>
      <c r="B527" s="72"/>
      <c r="C527" s="74"/>
      <c r="D527" s="74"/>
      <c r="E527" s="74" t="str">
        <f t="shared" si="9"/>
        <v/>
      </c>
    </row>
    <row r="528" spans="1:5" x14ac:dyDescent="0.2">
      <c r="A528" s="74"/>
      <c r="B528" s="72"/>
      <c r="C528" s="74"/>
      <c r="D528" s="74"/>
      <c r="E528" s="74" t="str">
        <f t="shared" si="9"/>
        <v/>
      </c>
    </row>
    <row r="529" spans="1:5" x14ac:dyDescent="0.2">
      <c r="A529" s="74"/>
      <c r="B529" s="72"/>
      <c r="C529" s="74"/>
      <c r="D529" s="74"/>
      <c r="E529" s="74" t="str">
        <f t="shared" si="9"/>
        <v/>
      </c>
    </row>
    <row r="530" spans="1:5" x14ac:dyDescent="0.2">
      <c r="A530" s="74"/>
      <c r="B530" s="72"/>
      <c r="C530" s="74"/>
      <c r="D530" s="74"/>
      <c r="E530" s="74" t="str">
        <f t="shared" si="9"/>
        <v/>
      </c>
    </row>
    <row r="531" spans="1:5" x14ac:dyDescent="0.2">
      <c r="A531" s="74"/>
      <c r="B531" s="72"/>
      <c r="C531" s="74"/>
      <c r="D531" s="74"/>
      <c r="E531" s="74" t="str">
        <f t="shared" si="9"/>
        <v/>
      </c>
    </row>
    <row r="532" spans="1:5" x14ac:dyDescent="0.2">
      <c r="A532" s="74"/>
      <c r="B532" s="72"/>
      <c r="C532" s="74"/>
      <c r="D532" s="74"/>
      <c r="E532" s="74" t="str">
        <f t="shared" si="9"/>
        <v/>
      </c>
    </row>
    <row r="533" spans="1:5" x14ac:dyDescent="0.2">
      <c r="A533" s="74"/>
      <c r="B533" s="72"/>
      <c r="C533" s="74"/>
      <c r="D533" s="74"/>
      <c r="E533" s="74" t="str">
        <f t="shared" si="9"/>
        <v/>
      </c>
    </row>
    <row r="534" spans="1:5" x14ac:dyDescent="0.2">
      <c r="A534" s="74"/>
      <c r="B534" s="72"/>
      <c r="C534" s="74"/>
      <c r="D534" s="74"/>
      <c r="E534" s="74" t="str">
        <f t="shared" si="9"/>
        <v/>
      </c>
    </row>
    <row r="535" spans="1:5" x14ac:dyDescent="0.2">
      <c r="A535" s="74"/>
      <c r="B535" s="72"/>
      <c r="C535" s="74"/>
      <c r="D535" s="74"/>
      <c r="E535" s="74" t="str">
        <f t="shared" si="9"/>
        <v/>
      </c>
    </row>
    <row r="536" spans="1:5" x14ac:dyDescent="0.2">
      <c r="A536" s="74"/>
      <c r="B536" s="72"/>
      <c r="C536" s="74"/>
      <c r="D536" s="74"/>
      <c r="E536" s="74" t="str">
        <f t="shared" si="9"/>
        <v/>
      </c>
    </row>
    <row r="537" spans="1:5" x14ac:dyDescent="0.2">
      <c r="A537" s="74"/>
      <c r="B537" s="72"/>
      <c r="C537" s="74"/>
      <c r="D537" s="74"/>
      <c r="E537" s="74" t="str">
        <f t="shared" si="9"/>
        <v/>
      </c>
    </row>
    <row r="538" spans="1:5" x14ac:dyDescent="0.2">
      <c r="A538" s="74"/>
      <c r="B538" s="72"/>
      <c r="C538" s="74"/>
      <c r="D538" s="74"/>
      <c r="E538" s="74" t="str">
        <f t="shared" si="9"/>
        <v/>
      </c>
    </row>
    <row r="539" spans="1:5" x14ac:dyDescent="0.2">
      <c r="A539" s="74"/>
      <c r="B539" s="72"/>
      <c r="C539" s="74"/>
      <c r="D539" s="74"/>
      <c r="E539" s="74" t="str">
        <f t="shared" si="9"/>
        <v/>
      </c>
    </row>
    <row r="540" spans="1:5" x14ac:dyDescent="0.2">
      <c r="A540" s="74"/>
      <c r="B540" s="72"/>
      <c r="C540" s="74"/>
      <c r="D540" s="74"/>
      <c r="E540" s="74" t="str">
        <f t="shared" si="9"/>
        <v/>
      </c>
    </row>
    <row r="541" spans="1:5" x14ac:dyDescent="0.2">
      <c r="A541" s="74"/>
      <c r="B541" s="72"/>
      <c r="C541" s="74"/>
      <c r="D541" s="74"/>
      <c r="E541" s="74" t="str">
        <f t="shared" si="9"/>
        <v/>
      </c>
    </row>
    <row r="542" spans="1:5" x14ac:dyDescent="0.2">
      <c r="A542" s="74"/>
      <c r="B542" s="72"/>
      <c r="C542" s="74"/>
      <c r="D542" s="74"/>
      <c r="E542" s="74" t="str">
        <f t="shared" si="9"/>
        <v/>
      </c>
    </row>
    <row r="543" spans="1:5" x14ac:dyDescent="0.2">
      <c r="A543" s="74"/>
      <c r="B543" s="72"/>
      <c r="C543" s="74"/>
      <c r="D543" s="74"/>
      <c r="E543" s="74" t="str">
        <f t="shared" si="9"/>
        <v/>
      </c>
    </row>
    <row r="544" spans="1:5" x14ac:dyDescent="0.2">
      <c r="A544" s="74"/>
      <c r="B544" s="72"/>
      <c r="C544" s="74"/>
      <c r="D544" s="74"/>
      <c r="E544" s="74" t="str">
        <f t="shared" si="9"/>
        <v/>
      </c>
    </row>
    <row r="545" spans="1:5" x14ac:dyDescent="0.2">
      <c r="A545" s="74"/>
      <c r="B545" s="72"/>
      <c r="C545" s="74"/>
      <c r="D545" s="74"/>
      <c r="E545" s="74" t="str">
        <f t="shared" si="9"/>
        <v/>
      </c>
    </row>
  </sheetData>
  <sortState ref="A33:G320">
    <sortCondition ref="A33:A320"/>
  </sortState>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pageSetUpPr fitToPage="1"/>
  </sheetPr>
  <dimension ref="A1:G67"/>
  <sheetViews>
    <sheetView showZeros="0" topLeftCell="A7" zoomScale="120" zoomScaleNormal="120" workbookViewId="0">
      <selection activeCell="D32" sqref="D32"/>
    </sheetView>
  </sheetViews>
  <sheetFormatPr baseColWidth="10" defaultRowHeight="11.25" x14ac:dyDescent="0.2"/>
  <cols>
    <col min="1" max="1" width="19.28515625" style="386" customWidth="1"/>
    <col min="2" max="2" width="19.140625" style="386" customWidth="1"/>
    <col min="3" max="3" width="37.7109375" style="386" customWidth="1"/>
    <col min="4" max="4" width="12.42578125" style="386" customWidth="1"/>
    <col min="5" max="5" width="11.42578125" style="386"/>
    <col min="6" max="6" width="12" style="386" bestFit="1" customWidth="1"/>
    <col min="7" max="7" width="12.7109375" style="386" customWidth="1"/>
    <col min="8" max="8" width="11.42578125" style="386"/>
    <col min="9" max="9" width="12.85546875" style="386" bestFit="1" customWidth="1"/>
    <col min="10" max="10" width="13.28515625" style="386" bestFit="1" customWidth="1"/>
    <col min="11" max="16384" width="11.42578125" style="386"/>
  </cols>
  <sheetData>
    <row r="1" spans="1:7" x14ac:dyDescent="0.2">
      <c r="A1" s="863" t="s">
        <v>1667</v>
      </c>
      <c r="B1" s="863"/>
      <c r="C1" s="863"/>
      <c r="D1" s="863"/>
      <c r="E1" s="863"/>
      <c r="F1" s="863"/>
      <c r="G1" s="863"/>
    </row>
    <row r="2" spans="1:7" x14ac:dyDescent="0.2">
      <c r="A2" s="387" t="s">
        <v>711</v>
      </c>
      <c r="B2" s="387" t="str">
        <f>Comitente</f>
        <v>DIRECCIÓN PROVINCIAL DE VIALIDAD</v>
      </c>
      <c r="C2" s="388"/>
      <c r="D2" s="389"/>
      <c r="E2" s="389"/>
      <c r="F2" s="390"/>
      <c r="G2" s="390"/>
    </row>
    <row r="3" spans="1:7" x14ac:dyDescent="0.2">
      <c r="A3" s="387" t="s">
        <v>712</v>
      </c>
      <c r="B3" s="387">
        <f>Contratista</f>
        <v>0</v>
      </c>
      <c r="C3" s="391"/>
      <c r="D3" s="391"/>
      <c r="E3" s="391"/>
      <c r="F3" s="387"/>
      <c r="G3" s="387"/>
    </row>
    <row r="4" spans="1:7" x14ac:dyDescent="0.2">
      <c r="A4" s="387" t="s">
        <v>21</v>
      </c>
      <c r="B4" s="387" t="str">
        <f>Obra</f>
        <v>PAVIMENTACIÓN Y REPAVIMENTACION DE LA RED VIAL MUNICIPAL AFECTADAS POR OBRAS DE SANEAMIENTO 1era ETAPA SARMIENTO</v>
      </c>
      <c r="C4" s="391"/>
      <c r="D4" s="387" t="s">
        <v>32</v>
      </c>
      <c r="E4" s="387">
        <f>Fecha_Base</f>
        <v>0</v>
      </c>
    </row>
    <row r="5" spans="1:7" x14ac:dyDescent="0.2">
      <c r="A5" s="392" t="s">
        <v>710</v>
      </c>
      <c r="B5" s="392" t="str">
        <f>Ubicación</f>
        <v>DEPARTAMENTO SARMIENTO</v>
      </c>
      <c r="C5" s="392"/>
      <c r="D5" s="393"/>
      <c r="E5" s="394"/>
      <c r="F5" s="395"/>
      <c r="G5" s="396"/>
    </row>
    <row r="6" spans="1:7" x14ac:dyDescent="0.2">
      <c r="A6" s="392"/>
      <c r="B6" s="392"/>
      <c r="C6" s="392"/>
      <c r="D6" s="393"/>
      <c r="E6" s="394"/>
      <c r="F6" s="395"/>
      <c r="G6" s="396"/>
    </row>
    <row r="7" spans="1:7" x14ac:dyDescent="0.2">
      <c r="A7" s="392"/>
      <c r="B7" s="397"/>
      <c r="C7" s="398" t="s">
        <v>1668</v>
      </c>
      <c r="D7" s="393"/>
      <c r="E7" s="394"/>
      <c r="F7" s="392"/>
      <c r="G7" s="399"/>
    </row>
    <row r="8" spans="1:7" x14ac:dyDescent="0.2">
      <c r="A8" s="392"/>
      <c r="B8" s="397"/>
      <c r="C8" s="400"/>
      <c r="D8" s="401" t="s">
        <v>1669</v>
      </c>
      <c r="F8" s="392"/>
      <c r="G8" s="399"/>
    </row>
    <row r="9" spans="1:7" x14ac:dyDescent="0.2">
      <c r="A9" s="392"/>
      <c r="B9" s="397"/>
      <c r="C9" s="400"/>
      <c r="D9" s="394"/>
      <c r="F9" s="392"/>
      <c r="G9" s="399"/>
    </row>
    <row r="10" spans="1:7" x14ac:dyDescent="0.2">
      <c r="A10" s="402" t="s">
        <v>1670</v>
      </c>
      <c r="C10" s="386" t="s">
        <v>1009</v>
      </c>
      <c r="D10" s="426">
        <f>IF(V_U_Equipo+8*Interés_Anual/(2*2000)=0,0,8*Porcentaje_amortizaciónl_Equipo/V_U_Equipo)</f>
        <v>8.0000000000000004E-4</v>
      </c>
      <c r="F10" s="403"/>
      <c r="G10" s="399"/>
    </row>
    <row r="11" spans="1:7" x14ac:dyDescent="0.2">
      <c r="A11" s="404"/>
      <c r="C11" s="397"/>
      <c r="D11" s="427"/>
      <c r="F11" s="406"/>
      <c r="G11" s="399"/>
    </row>
    <row r="12" spans="1:7" x14ac:dyDescent="0.2">
      <c r="A12" s="392"/>
      <c r="D12" s="428"/>
      <c r="F12" s="392"/>
      <c r="G12" s="399"/>
    </row>
    <row r="13" spans="1:7" x14ac:dyDescent="0.2">
      <c r="A13" s="402" t="s">
        <v>1010</v>
      </c>
      <c r="C13" s="386" t="s">
        <v>1010</v>
      </c>
      <c r="D13" s="426">
        <f>IF(V_U_Equipo+8*Interés_Anual/(2*2000)=0,0,8*Interés_Anual/(2*2000))</f>
        <v>1.6000000000000001E-4</v>
      </c>
      <c r="F13" s="403"/>
      <c r="G13" s="399"/>
    </row>
    <row r="14" spans="1:7" x14ac:dyDescent="0.2">
      <c r="A14" s="404"/>
      <c r="C14" s="397"/>
      <c r="D14" s="427"/>
      <c r="F14" s="406"/>
      <c r="G14" s="399"/>
    </row>
    <row r="15" spans="1:7" x14ac:dyDescent="0.2">
      <c r="A15" s="404"/>
      <c r="C15" s="397"/>
      <c r="D15" s="427"/>
      <c r="F15" s="406"/>
      <c r="G15" s="399"/>
    </row>
    <row r="16" spans="1:7" x14ac:dyDescent="0.2">
      <c r="A16" s="402" t="s">
        <v>1011</v>
      </c>
      <c r="C16" s="386" t="s">
        <v>1011</v>
      </c>
      <c r="D16" s="426">
        <f>IF(V_U_Equipo*Porc_repuestos_reparaciones_de_amortización=0,0,8*Porcentaje_amortizaciónl_Equipo/V_U_Equipo*Porc_repuestos_reparaciones_de_amortización)</f>
        <v>1.6000000000000001E-4</v>
      </c>
      <c r="F16" s="406"/>
      <c r="G16" s="399"/>
    </row>
    <row r="17" spans="1:7" x14ac:dyDescent="0.2">
      <c r="A17" s="402"/>
      <c r="C17" s="397"/>
      <c r="D17" s="405"/>
      <c r="F17" s="392"/>
      <c r="G17" s="393"/>
    </row>
    <row r="18" spans="1:7" x14ac:dyDescent="0.2">
      <c r="A18" s="402"/>
      <c r="C18" s="397"/>
      <c r="D18" s="407"/>
      <c r="F18" s="392"/>
      <c r="G18" s="393"/>
    </row>
    <row r="19" spans="1:7" x14ac:dyDescent="0.2">
      <c r="A19" s="402" t="s">
        <v>1619</v>
      </c>
      <c r="C19" s="386" t="s">
        <v>870</v>
      </c>
      <c r="D19" s="425">
        <f>Consumo_gasoil_Equipo_porHP*8*Precio_gasoil</f>
        <v>45.6</v>
      </c>
      <c r="F19" s="392"/>
      <c r="G19" s="393"/>
    </row>
    <row r="20" spans="1:7" x14ac:dyDescent="0.2">
      <c r="A20" s="392"/>
      <c r="C20" s="397"/>
      <c r="D20" s="407"/>
      <c r="F20" s="392"/>
      <c r="G20" s="393"/>
    </row>
    <row r="21" spans="1:7" x14ac:dyDescent="0.2">
      <c r="A21" s="392"/>
      <c r="C21" s="397"/>
      <c r="D21" s="407"/>
      <c r="F21" s="392"/>
      <c r="G21" s="393"/>
    </row>
    <row r="22" spans="1:7" x14ac:dyDescent="0.2">
      <c r="A22" s="392"/>
      <c r="C22" s="386" t="s">
        <v>1012</v>
      </c>
      <c r="D22" s="425">
        <f>Consumo_gasoil_Equipo_porHP*8*Precio_gasoil*Porcentaje_lubricantes_respecto_al_combustible</f>
        <v>9.120000000000001</v>
      </c>
      <c r="F22" s="392"/>
      <c r="G22" s="408"/>
    </row>
    <row r="23" spans="1:7" x14ac:dyDescent="0.2">
      <c r="A23" s="392"/>
      <c r="B23" s="397"/>
      <c r="C23" s="397"/>
      <c r="D23" s="407"/>
      <c r="E23" s="408"/>
      <c r="F23" s="392"/>
      <c r="G23" s="393"/>
    </row>
    <row r="24" spans="1:7" x14ac:dyDescent="0.2">
      <c r="A24" s="392"/>
      <c r="B24" s="397" t="s">
        <v>1671</v>
      </c>
      <c r="C24" s="407"/>
      <c r="D24" s="407"/>
      <c r="E24" s="405"/>
      <c r="F24" s="392"/>
      <c r="G24" s="409"/>
    </row>
    <row r="25" spans="1:7" x14ac:dyDescent="0.2">
      <c r="A25" s="392"/>
      <c r="B25" s="410" t="s">
        <v>1672</v>
      </c>
      <c r="C25" s="411"/>
      <c r="D25" s="412">
        <v>10000</v>
      </c>
      <c r="E25" s="394"/>
      <c r="F25" s="392"/>
      <c r="G25" s="409"/>
    </row>
    <row r="26" spans="1:7" x14ac:dyDescent="0.2">
      <c r="A26" s="392"/>
      <c r="B26" s="410" t="s">
        <v>1673</v>
      </c>
      <c r="C26" s="411"/>
      <c r="D26" s="413">
        <v>1</v>
      </c>
      <c r="E26" s="394"/>
      <c r="F26" s="392"/>
      <c r="G26" s="409"/>
    </row>
    <row r="27" spans="1:7" x14ac:dyDescent="0.2">
      <c r="A27" s="392"/>
      <c r="B27" s="414" t="s">
        <v>1674</v>
      </c>
      <c r="C27" s="411"/>
      <c r="D27" s="413">
        <v>0.08</v>
      </c>
      <c r="E27" s="394"/>
      <c r="F27" s="392"/>
      <c r="G27" s="409"/>
    </row>
    <row r="28" spans="1:7" x14ac:dyDescent="0.2">
      <c r="A28" s="392"/>
      <c r="B28" s="414" t="s">
        <v>1675</v>
      </c>
      <c r="C28" s="411"/>
      <c r="D28" s="413">
        <v>0.2</v>
      </c>
      <c r="E28" s="394"/>
      <c r="F28" s="392"/>
      <c r="G28" s="409"/>
    </row>
    <row r="29" spans="1:7" x14ac:dyDescent="0.2">
      <c r="A29" s="392"/>
      <c r="B29" s="414" t="s">
        <v>1676</v>
      </c>
      <c r="C29" s="411"/>
      <c r="D29" s="415">
        <v>0.15</v>
      </c>
      <c r="E29" s="394"/>
      <c r="F29" s="392"/>
      <c r="G29" s="409"/>
    </row>
    <row r="30" spans="1:7" x14ac:dyDescent="0.2">
      <c r="A30" s="392"/>
      <c r="B30" s="414" t="s">
        <v>1677</v>
      </c>
      <c r="C30" s="411"/>
      <c r="D30" s="416">
        <v>38</v>
      </c>
      <c r="E30" s="394"/>
      <c r="F30" s="392"/>
      <c r="G30" s="393"/>
    </row>
    <row r="31" spans="1:7" x14ac:dyDescent="0.2">
      <c r="A31" s="392"/>
      <c r="B31" s="414" t="s">
        <v>1678</v>
      </c>
      <c r="C31" s="411"/>
      <c r="D31" s="413">
        <v>0.2</v>
      </c>
      <c r="E31" s="394"/>
      <c r="F31" s="392"/>
      <c r="G31" s="393"/>
    </row>
    <row r="32" spans="1:7" x14ac:dyDescent="0.2">
      <c r="A32" s="407"/>
      <c r="B32" s="407"/>
      <c r="C32" s="407"/>
      <c r="D32" s="407"/>
      <c r="E32" s="407"/>
      <c r="F32" s="407"/>
      <c r="G32" s="407"/>
    </row>
    <row r="33" spans="1:7" x14ac:dyDescent="0.2">
      <c r="A33" s="407"/>
      <c r="B33" s="407"/>
      <c r="C33" s="398" t="s">
        <v>1679</v>
      </c>
      <c r="D33" s="407"/>
      <c r="E33" s="407"/>
      <c r="F33" s="407"/>
      <c r="G33" s="407"/>
    </row>
    <row r="34" spans="1:7" x14ac:dyDescent="0.2">
      <c r="A34" s="407"/>
      <c r="B34" s="407"/>
      <c r="C34" s="398"/>
      <c r="D34" s="407"/>
      <c r="E34" s="407" t="s">
        <v>1669</v>
      </c>
      <c r="F34" s="407"/>
      <c r="G34" s="407"/>
    </row>
    <row r="35" spans="1:7" x14ac:dyDescent="0.2">
      <c r="A35" s="392"/>
      <c r="B35" s="397"/>
      <c r="C35" s="400"/>
      <c r="D35" s="393"/>
      <c r="E35" s="394"/>
      <c r="F35" s="392"/>
      <c r="G35" s="393"/>
    </row>
    <row r="36" spans="1:7" x14ac:dyDescent="0.2">
      <c r="A36" s="392"/>
      <c r="B36" s="397"/>
      <c r="C36" s="386" t="s">
        <v>1009</v>
      </c>
      <c r="D36" s="403"/>
      <c r="E36" s="417">
        <f>IF(V_U_Camioneta_meses=0,0,P_Camioneta_Amortizar/V_U_Camioneta_meses)</f>
        <v>0</v>
      </c>
      <c r="F36" s="403"/>
      <c r="G36" s="398"/>
    </row>
    <row r="37" spans="1:7" x14ac:dyDescent="0.2">
      <c r="A37" s="392"/>
      <c r="B37" s="397"/>
      <c r="C37" s="397"/>
      <c r="D37" s="403"/>
      <c r="E37" s="408"/>
      <c r="F37" s="403"/>
      <c r="G37" s="398"/>
    </row>
    <row r="38" spans="1:7" x14ac:dyDescent="0.2">
      <c r="A38" s="392"/>
      <c r="B38" s="397"/>
      <c r="D38" s="394"/>
      <c r="E38" s="405"/>
      <c r="F38" s="406"/>
      <c r="G38" s="399"/>
    </row>
    <row r="39" spans="1:7" x14ac:dyDescent="0.2">
      <c r="A39" s="392"/>
      <c r="B39" s="397"/>
      <c r="C39" s="386" t="s">
        <v>1010</v>
      </c>
      <c r="D39" s="394"/>
      <c r="E39" s="417">
        <f>Interés_Anual/(2*12)</f>
        <v>3.3333333333333335E-3</v>
      </c>
      <c r="F39" s="406"/>
      <c r="G39" s="399"/>
    </row>
    <row r="40" spans="1:7" x14ac:dyDescent="0.2">
      <c r="A40" s="392"/>
      <c r="B40" s="397"/>
      <c r="C40" s="397"/>
      <c r="D40" s="394"/>
      <c r="E40" s="405"/>
      <c r="F40" s="406"/>
      <c r="G40" s="399"/>
    </row>
    <row r="41" spans="1:7" x14ac:dyDescent="0.2">
      <c r="A41" s="392"/>
      <c r="B41" s="397"/>
      <c r="C41" s="397"/>
      <c r="D41" s="394"/>
      <c r="E41" s="405"/>
      <c r="F41" s="406"/>
      <c r="G41" s="399"/>
    </row>
    <row r="42" spans="1:7" x14ac:dyDescent="0.2">
      <c r="A42" s="392"/>
      <c r="B42" s="397"/>
      <c r="C42" s="386" t="s">
        <v>1693</v>
      </c>
      <c r="D42" s="394"/>
      <c r="E42" s="417">
        <f>D59/12</f>
        <v>0</v>
      </c>
      <c r="F42" s="406"/>
      <c r="G42" s="399"/>
    </row>
    <row r="43" spans="1:7" x14ac:dyDescent="0.2">
      <c r="A43" s="392"/>
      <c r="B43" s="397"/>
      <c r="C43" s="397"/>
      <c r="D43" s="407"/>
      <c r="E43" s="405"/>
      <c r="F43" s="392"/>
      <c r="G43" s="393"/>
    </row>
    <row r="44" spans="1:7" x14ac:dyDescent="0.2">
      <c r="A44" s="392"/>
      <c r="B44" s="397"/>
      <c r="C44" s="397"/>
      <c r="D44" s="407"/>
      <c r="E44" s="405"/>
      <c r="F44" s="392"/>
      <c r="G44" s="393"/>
    </row>
    <row r="45" spans="1:7" x14ac:dyDescent="0.2">
      <c r="A45" s="392"/>
      <c r="B45" s="397"/>
      <c r="C45" s="386" t="s">
        <v>1680</v>
      </c>
      <c r="D45" s="407"/>
      <c r="E45" s="417">
        <f>D60/12</f>
        <v>0</v>
      </c>
      <c r="F45" s="392"/>
      <c r="G45" s="393"/>
    </row>
    <row r="46" spans="1:7" x14ac:dyDescent="0.2">
      <c r="A46" s="392"/>
      <c r="B46" s="397"/>
      <c r="C46" s="397"/>
      <c r="D46" s="407"/>
      <c r="E46" s="405"/>
      <c r="F46" s="392"/>
      <c r="G46" s="393"/>
    </row>
    <row r="47" spans="1:7" x14ac:dyDescent="0.2">
      <c r="A47" s="392"/>
      <c r="B47" s="397"/>
      <c r="C47" s="397"/>
      <c r="D47" s="407"/>
      <c r="E47" s="405"/>
      <c r="F47" s="392"/>
      <c r="G47" s="393"/>
    </row>
    <row r="48" spans="1:7" x14ac:dyDescent="0.2">
      <c r="A48" s="392"/>
      <c r="B48" s="397"/>
      <c r="C48" s="386" t="s">
        <v>1619</v>
      </c>
      <c r="D48" s="407"/>
      <c r="E48" s="418">
        <f>Consumo_gasoil_Camioneta_porkm*Precio_gasoil*(1+Porcentaje_Lubricantes_Camionetas)</f>
        <v>0</v>
      </c>
      <c r="F48" s="392"/>
      <c r="G48" s="393"/>
    </row>
    <row r="49" spans="1:7" x14ac:dyDescent="0.2">
      <c r="A49" s="392"/>
      <c r="B49" s="397"/>
      <c r="C49" s="397"/>
      <c r="D49" s="407"/>
      <c r="E49" s="405"/>
      <c r="F49" s="392"/>
      <c r="G49" s="393"/>
    </row>
    <row r="50" spans="1:7" x14ac:dyDescent="0.2">
      <c r="A50" s="392"/>
      <c r="B50" s="397"/>
      <c r="C50" s="397"/>
      <c r="D50" s="407"/>
      <c r="E50" s="405"/>
      <c r="F50" s="392"/>
      <c r="G50" s="393"/>
    </row>
    <row r="51" spans="1:7" x14ac:dyDescent="0.2">
      <c r="A51" s="392"/>
      <c r="B51" s="397"/>
      <c r="C51" s="397" t="s">
        <v>1681</v>
      </c>
      <c r="D51" s="407"/>
      <c r="E51" s="418">
        <f>IF(V_U_cámara_cubiertas_Camionetas=0,0,Cant_Cubiertas_Camioneta*Costo_de_cámaras_y_cubiertas_Camionetas/V_U_cámara_cubiertas_Camionetas)</f>
        <v>0</v>
      </c>
      <c r="F51" s="392"/>
      <c r="G51" s="393"/>
    </row>
    <row r="52" spans="1:7" x14ac:dyDescent="0.2">
      <c r="A52" s="392"/>
      <c r="B52" s="397"/>
      <c r="C52" s="397"/>
      <c r="D52" s="407"/>
      <c r="E52" s="405"/>
      <c r="F52" s="392"/>
      <c r="G52" s="393"/>
    </row>
    <row r="53" spans="1:7" x14ac:dyDescent="0.2">
      <c r="A53" s="392"/>
      <c r="B53" s="397"/>
      <c r="C53" s="397"/>
      <c r="D53" s="407"/>
      <c r="E53" s="405"/>
      <c r="F53" s="392"/>
      <c r="G53" s="393"/>
    </row>
    <row r="54" spans="1:7" x14ac:dyDescent="0.2">
      <c r="A54" s="392"/>
      <c r="B54" s="397"/>
      <c r="C54" s="397"/>
      <c r="D54" s="407"/>
      <c r="E54" s="408"/>
      <c r="F54" s="392"/>
      <c r="G54" s="393"/>
    </row>
    <row r="55" spans="1:7" x14ac:dyDescent="0.2">
      <c r="A55" s="407"/>
      <c r="B55" s="410" t="s">
        <v>1682</v>
      </c>
      <c r="C55" s="411"/>
      <c r="D55" s="413"/>
      <c r="E55" s="407"/>
      <c r="F55" s="407"/>
      <c r="G55" s="407"/>
    </row>
    <row r="56" spans="1:7" x14ac:dyDescent="0.2">
      <c r="A56" s="407"/>
      <c r="B56" s="419" t="s">
        <v>1683</v>
      </c>
      <c r="C56" s="411"/>
      <c r="D56" s="420"/>
      <c r="E56" s="407"/>
      <c r="F56" s="407"/>
      <c r="G56" s="407"/>
    </row>
    <row r="57" spans="1:7" x14ac:dyDescent="0.2">
      <c r="A57" s="407"/>
      <c r="B57" s="419" t="s">
        <v>1684</v>
      </c>
      <c r="C57" s="411"/>
      <c r="D57" s="421"/>
      <c r="E57" s="407"/>
      <c r="F57" s="407"/>
      <c r="G57" s="407"/>
    </row>
    <row r="58" spans="1:7" x14ac:dyDescent="0.2">
      <c r="A58" s="407"/>
      <c r="B58" s="419" t="s">
        <v>1685</v>
      </c>
      <c r="C58" s="411"/>
      <c r="D58" s="429"/>
      <c r="E58" s="407"/>
      <c r="F58" s="407"/>
      <c r="G58" s="407"/>
    </row>
    <row r="59" spans="1:7" x14ac:dyDescent="0.2">
      <c r="A59" s="407"/>
      <c r="B59" s="419" t="s">
        <v>1686</v>
      </c>
      <c r="C59" s="411"/>
      <c r="D59" s="413"/>
      <c r="E59" s="407"/>
      <c r="F59" s="407"/>
      <c r="G59" s="407"/>
    </row>
    <row r="60" spans="1:7" x14ac:dyDescent="0.2">
      <c r="A60" s="407"/>
      <c r="B60" s="419" t="s">
        <v>1687</v>
      </c>
      <c r="C60" s="411"/>
      <c r="D60" s="413"/>
      <c r="E60" s="407"/>
      <c r="F60" s="407"/>
      <c r="G60" s="407"/>
    </row>
    <row r="61" spans="1:7" x14ac:dyDescent="0.2">
      <c r="A61" s="407"/>
      <c r="B61" s="419" t="s">
        <v>1688</v>
      </c>
      <c r="C61" s="411"/>
      <c r="D61" s="422"/>
      <c r="E61" s="407"/>
      <c r="F61" s="407"/>
      <c r="G61" s="407"/>
    </row>
    <row r="62" spans="1:7" x14ac:dyDescent="0.2">
      <c r="A62" s="407"/>
      <c r="B62" s="419" t="s">
        <v>1689</v>
      </c>
      <c r="C62" s="411"/>
      <c r="D62" s="413"/>
      <c r="E62" s="407"/>
      <c r="F62" s="407"/>
      <c r="G62" s="407"/>
    </row>
    <row r="63" spans="1:7" x14ac:dyDescent="0.2">
      <c r="A63" s="407"/>
      <c r="B63" s="419" t="s">
        <v>1690</v>
      </c>
      <c r="C63" s="411"/>
      <c r="D63" s="423"/>
      <c r="E63" s="407"/>
      <c r="F63" s="407"/>
      <c r="G63" s="407"/>
    </row>
    <row r="64" spans="1:7" x14ac:dyDescent="0.2">
      <c r="A64" s="407"/>
      <c r="B64" s="419" t="s">
        <v>1691</v>
      </c>
      <c r="C64" s="411"/>
      <c r="D64" s="430"/>
      <c r="E64" s="407"/>
      <c r="F64" s="407"/>
      <c r="G64" s="407"/>
    </row>
    <row r="65" spans="1:7" x14ac:dyDescent="0.2">
      <c r="A65" s="407"/>
      <c r="B65" s="419" t="s">
        <v>1692</v>
      </c>
      <c r="C65" s="411"/>
      <c r="D65" s="424"/>
      <c r="E65" s="407"/>
      <c r="F65" s="407"/>
      <c r="G65" s="407"/>
    </row>
    <row r="66" spans="1:7" x14ac:dyDescent="0.2">
      <c r="A66" s="407"/>
      <c r="B66" s="407"/>
      <c r="C66" s="407"/>
      <c r="D66" s="407"/>
      <c r="E66" s="407"/>
      <c r="F66" s="407"/>
      <c r="G66" s="407"/>
    </row>
    <row r="67" spans="1:7" x14ac:dyDescent="0.2">
      <c r="A67" s="407"/>
      <c r="B67" s="407"/>
      <c r="C67" s="407"/>
      <c r="D67" s="407"/>
      <c r="E67" s="407"/>
      <c r="F67" s="407"/>
      <c r="G67" s="407"/>
    </row>
  </sheetData>
  <mergeCells count="1">
    <mergeCell ref="A1:G1"/>
  </mergeCells>
  <pageMargins left="1.1811023622047245" right="0.78740157480314965" top="1.1811023622047245" bottom="0.74803149606299213" header="0.39370078740157483" footer="0.39370078740157483"/>
  <pageSetup paperSize="9" scale="65" fitToHeight="0" orientation="portrait" r:id="rId1"/>
  <headerFooter>
    <oddHeader>&amp;L&amp;G</oddHeader>
  </headerFooter>
  <drawing r:id="rId2"/>
  <legacyDrawingHF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dimension ref="A1:U64"/>
  <sheetViews>
    <sheetView showZeros="0" topLeftCell="A16" workbookViewId="0">
      <selection activeCell="P25" sqref="P25:P27"/>
    </sheetView>
  </sheetViews>
  <sheetFormatPr baseColWidth="10" defaultRowHeight="15" customHeight="1" x14ac:dyDescent="0.2"/>
  <cols>
    <col min="1" max="14" width="10.7109375" style="433" customWidth="1"/>
    <col min="15" max="15" width="23.7109375" style="433" customWidth="1"/>
    <col min="16" max="16" width="10.28515625" style="433" customWidth="1"/>
    <col min="17" max="256" width="11.42578125" style="433"/>
    <col min="257" max="257" width="7" style="433" customWidth="1"/>
    <col min="258" max="258" width="10.7109375" style="433" customWidth="1"/>
    <col min="259" max="259" width="10.5703125" style="433" customWidth="1"/>
    <col min="260" max="260" width="10.7109375" style="433" customWidth="1"/>
    <col min="261" max="261" width="10.28515625" style="433" customWidth="1"/>
    <col min="262" max="262" width="10.7109375" style="433" customWidth="1"/>
    <col min="263" max="263" width="9.42578125" style="433" customWidth="1"/>
    <col min="264" max="264" width="10.5703125" style="433" customWidth="1"/>
    <col min="265" max="265" width="13.7109375" style="433" customWidth="1"/>
    <col min="266" max="267" width="10.42578125" style="433" customWidth="1"/>
    <col min="268" max="268" width="10.28515625" style="433" customWidth="1"/>
    <col min="269" max="269" width="9.42578125" style="433" customWidth="1"/>
    <col min="270" max="270" width="8.7109375" style="433" customWidth="1"/>
    <col min="271" max="271" width="10.42578125" style="433" customWidth="1"/>
    <col min="272" max="272" width="10.28515625" style="433" customWidth="1"/>
    <col min="273" max="512" width="11.42578125" style="433"/>
    <col min="513" max="513" width="7" style="433" customWidth="1"/>
    <col min="514" max="514" width="10.7109375" style="433" customWidth="1"/>
    <col min="515" max="515" width="10.5703125" style="433" customWidth="1"/>
    <col min="516" max="516" width="10.7109375" style="433" customWidth="1"/>
    <col min="517" max="517" width="10.28515625" style="433" customWidth="1"/>
    <col min="518" max="518" width="10.7109375" style="433" customWidth="1"/>
    <col min="519" max="519" width="9.42578125" style="433" customWidth="1"/>
    <col min="520" max="520" width="10.5703125" style="433" customWidth="1"/>
    <col min="521" max="521" width="13.7109375" style="433" customWidth="1"/>
    <col min="522" max="523" width="10.42578125" style="433" customWidth="1"/>
    <col min="524" max="524" width="10.28515625" style="433" customWidth="1"/>
    <col min="525" max="525" width="9.42578125" style="433" customWidth="1"/>
    <col min="526" max="526" width="8.7109375" style="433" customWidth="1"/>
    <col min="527" max="527" width="10.42578125" style="433" customWidth="1"/>
    <col min="528" max="528" width="10.28515625" style="433" customWidth="1"/>
    <col min="529" max="768" width="11.42578125" style="433"/>
    <col min="769" max="769" width="7" style="433" customWidth="1"/>
    <col min="770" max="770" width="10.7109375" style="433" customWidth="1"/>
    <col min="771" max="771" width="10.5703125" style="433" customWidth="1"/>
    <col min="772" max="772" width="10.7109375" style="433" customWidth="1"/>
    <col min="773" max="773" width="10.28515625" style="433" customWidth="1"/>
    <col min="774" max="774" width="10.7109375" style="433" customWidth="1"/>
    <col min="775" max="775" width="9.42578125" style="433" customWidth="1"/>
    <col min="776" max="776" width="10.5703125" style="433" customWidth="1"/>
    <col min="777" max="777" width="13.7109375" style="433" customWidth="1"/>
    <col min="778" max="779" width="10.42578125" style="433" customWidth="1"/>
    <col min="780" max="780" width="10.28515625" style="433" customWidth="1"/>
    <col min="781" max="781" width="9.42578125" style="433" customWidth="1"/>
    <col min="782" max="782" width="8.7109375" style="433" customWidth="1"/>
    <col min="783" max="783" width="10.42578125" style="433" customWidth="1"/>
    <col min="784" max="784" width="10.28515625" style="433" customWidth="1"/>
    <col min="785" max="1024" width="11.42578125" style="433"/>
    <col min="1025" max="1025" width="7" style="433" customWidth="1"/>
    <col min="1026" max="1026" width="10.7109375" style="433" customWidth="1"/>
    <col min="1027" max="1027" width="10.5703125" style="433" customWidth="1"/>
    <col min="1028" max="1028" width="10.7109375" style="433" customWidth="1"/>
    <col min="1029" max="1029" width="10.28515625" style="433" customWidth="1"/>
    <col min="1030" max="1030" width="10.7109375" style="433" customWidth="1"/>
    <col min="1031" max="1031" width="9.42578125" style="433" customWidth="1"/>
    <col min="1032" max="1032" width="10.5703125" style="433" customWidth="1"/>
    <col min="1033" max="1033" width="13.7109375" style="433" customWidth="1"/>
    <col min="1034" max="1035" width="10.42578125" style="433" customWidth="1"/>
    <col min="1036" max="1036" width="10.28515625" style="433" customWidth="1"/>
    <col min="1037" max="1037" width="9.42578125" style="433" customWidth="1"/>
    <col min="1038" max="1038" width="8.7109375" style="433" customWidth="1"/>
    <col min="1039" max="1039" width="10.42578125" style="433" customWidth="1"/>
    <col min="1040" max="1040" width="10.28515625" style="433" customWidth="1"/>
    <col min="1041" max="1280" width="11.42578125" style="433"/>
    <col min="1281" max="1281" width="7" style="433" customWidth="1"/>
    <col min="1282" max="1282" width="10.7109375" style="433" customWidth="1"/>
    <col min="1283" max="1283" width="10.5703125" style="433" customWidth="1"/>
    <col min="1284" max="1284" width="10.7109375" style="433" customWidth="1"/>
    <col min="1285" max="1285" width="10.28515625" style="433" customWidth="1"/>
    <col min="1286" max="1286" width="10.7109375" style="433" customWidth="1"/>
    <col min="1287" max="1287" width="9.42578125" style="433" customWidth="1"/>
    <col min="1288" max="1288" width="10.5703125" style="433" customWidth="1"/>
    <col min="1289" max="1289" width="13.7109375" style="433" customWidth="1"/>
    <col min="1290" max="1291" width="10.42578125" style="433" customWidth="1"/>
    <col min="1292" max="1292" width="10.28515625" style="433" customWidth="1"/>
    <col min="1293" max="1293" width="9.42578125" style="433" customWidth="1"/>
    <col min="1294" max="1294" width="8.7109375" style="433" customWidth="1"/>
    <col min="1295" max="1295" width="10.42578125" style="433" customWidth="1"/>
    <col min="1296" max="1296" width="10.28515625" style="433" customWidth="1"/>
    <col min="1297" max="1536" width="11.42578125" style="433"/>
    <col min="1537" max="1537" width="7" style="433" customWidth="1"/>
    <col min="1538" max="1538" width="10.7109375" style="433" customWidth="1"/>
    <col min="1539" max="1539" width="10.5703125" style="433" customWidth="1"/>
    <col min="1540" max="1540" width="10.7109375" style="433" customWidth="1"/>
    <col min="1541" max="1541" width="10.28515625" style="433" customWidth="1"/>
    <col min="1542" max="1542" width="10.7109375" style="433" customWidth="1"/>
    <col min="1543" max="1543" width="9.42578125" style="433" customWidth="1"/>
    <col min="1544" max="1544" width="10.5703125" style="433" customWidth="1"/>
    <col min="1545" max="1545" width="13.7109375" style="433" customWidth="1"/>
    <col min="1546" max="1547" width="10.42578125" style="433" customWidth="1"/>
    <col min="1548" max="1548" width="10.28515625" style="433" customWidth="1"/>
    <col min="1549" max="1549" width="9.42578125" style="433" customWidth="1"/>
    <col min="1550" max="1550" width="8.7109375" style="433" customWidth="1"/>
    <col min="1551" max="1551" width="10.42578125" style="433" customWidth="1"/>
    <col min="1552" max="1552" width="10.28515625" style="433" customWidth="1"/>
    <col min="1553" max="1792" width="11.42578125" style="433"/>
    <col min="1793" max="1793" width="7" style="433" customWidth="1"/>
    <col min="1794" max="1794" width="10.7109375" style="433" customWidth="1"/>
    <col min="1795" max="1795" width="10.5703125" style="433" customWidth="1"/>
    <col min="1796" max="1796" width="10.7109375" style="433" customWidth="1"/>
    <col min="1797" max="1797" width="10.28515625" style="433" customWidth="1"/>
    <col min="1798" max="1798" width="10.7109375" style="433" customWidth="1"/>
    <col min="1799" max="1799" width="9.42578125" style="433" customWidth="1"/>
    <col min="1800" max="1800" width="10.5703125" style="433" customWidth="1"/>
    <col min="1801" max="1801" width="13.7109375" style="433" customWidth="1"/>
    <col min="1802" max="1803" width="10.42578125" style="433" customWidth="1"/>
    <col min="1804" max="1804" width="10.28515625" style="433" customWidth="1"/>
    <col min="1805" max="1805" width="9.42578125" style="433" customWidth="1"/>
    <col min="1806" max="1806" width="8.7109375" style="433" customWidth="1"/>
    <col min="1807" max="1807" width="10.42578125" style="433" customWidth="1"/>
    <col min="1808" max="1808" width="10.28515625" style="433" customWidth="1"/>
    <col min="1809" max="2048" width="11.42578125" style="433"/>
    <col min="2049" max="2049" width="7" style="433" customWidth="1"/>
    <col min="2050" max="2050" width="10.7109375" style="433" customWidth="1"/>
    <col min="2051" max="2051" width="10.5703125" style="433" customWidth="1"/>
    <col min="2052" max="2052" width="10.7109375" style="433" customWidth="1"/>
    <col min="2053" max="2053" width="10.28515625" style="433" customWidth="1"/>
    <col min="2054" max="2054" width="10.7109375" style="433" customWidth="1"/>
    <col min="2055" max="2055" width="9.42578125" style="433" customWidth="1"/>
    <col min="2056" max="2056" width="10.5703125" style="433" customWidth="1"/>
    <col min="2057" max="2057" width="13.7109375" style="433" customWidth="1"/>
    <col min="2058" max="2059" width="10.42578125" style="433" customWidth="1"/>
    <col min="2060" max="2060" width="10.28515625" style="433" customWidth="1"/>
    <col min="2061" max="2061" width="9.42578125" style="433" customWidth="1"/>
    <col min="2062" max="2062" width="8.7109375" style="433" customWidth="1"/>
    <col min="2063" max="2063" width="10.42578125" style="433" customWidth="1"/>
    <col min="2064" max="2064" width="10.28515625" style="433" customWidth="1"/>
    <col min="2065" max="2304" width="11.42578125" style="433"/>
    <col min="2305" max="2305" width="7" style="433" customWidth="1"/>
    <col min="2306" max="2306" width="10.7109375" style="433" customWidth="1"/>
    <col min="2307" max="2307" width="10.5703125" style="433" customWidth="1"/>
    <col min="2308" max="2308" width="10.7109375" style="433" customWidth="1"/>
    <col min="2309" max="2309" width="10.28515625" style="433" customWidth="1"/>
    <col min="2310" max="2310" width="10.7109375" style="433" customWidth="1"/>
    <col min="2311" max="2311" width="9.42578125" style="433" customWidth="1"/>
    <col min="2312" max="2312" width="10.5703125" style="433" customWidth="1"/>
    <col min="2313" max="2313" width="13.7109375" style="433" customWidth="1"/>
    <col min="2314" max="2315" width="10.42578125" style="433" customWidth="1"/>
    <col min="2316" max="2316" width="10.28515625" style="433" customWidth="1"/>
    <col min="2317" max="2317" width="9.42578125" style="433" customWidth="1"/>
    <col min="2318" max="2318" width="8.7109375" style="433" customWidth="1"/>
    <col min="2319" max="2319" width="10.42578125" style="433" customWidth="1"/>
    <col min="2320" max="2320" width="10.28515625" style="433" customWidth="1"/>
    <col min="2321" max="2560" width="11.42578125" style="433"/>
    <col min="2561" max="2561" width="7" style="433" customWidth="1"/>
    <col min="2562" max="2562" width="10.7109375" style="433" customWidth="1"/>
    <col min="2563" max="2563" width="10.5703125" style="433" customWidth="1"/>
    <col min="2564" max="2564" width="10.7109375" style="433" customWidth="1"/>
    <col min="2565" max="2565" width="10.28515625" style="433" customWidth="1"/>
    <col min="2566" max="2566" width="10.7109375" style="433" customWidth="1"/>
    <col min="2567" max="2567" width="9.42578125" style="433" customWidth="1"/>
    <col min="2568" max="2568" width="10.5703125" style="433" customWidth="1"/>
    <col min="2569" max="2569" width="13.7109375" style="433" customWidth="1"/>
    <col min="2570" max="2571" width="10.42578125" style="433" customWidth="1"/>
    <col min="2572" max="2572" width="10.28515625" style="433" customWidth="1"/>
    <col min="2573" max="2573" width="9.42578125" style="433" customWidth="1"/>
    <col min="2574" max="2574" width="8.7109375" style="433" customWidth="1"/>
    <col min="2575" max="2575" width="10.42578125" style="433" customWidth="1"/>
    <col min="2576" max="2576" width="10.28515625" style="433" customWidth="1"/>
    <col min="2577" max="2816" width="11.42578125" style="433"/>
    <col min="2817" max="2817" width="7" style="433" customWidth="1"/>
    <col min="2818" max="2818" width="10.7109375" style="433" customWidth="1"/>
    <col min="2819" max="2819" width="10.5703125" style="433" customWidth="1"/>
    <col min="2820" max="2820" width="10.7109375" style="433" customWidth="1"/>
    <col min="2821" max="2821" width="10.28515625" style="433" customWidth="1"/>
    <col min="2822" max="2822" width="10.7109375" style="433" customWidth="1"/>
    <col min="2823" max="2823" width="9.42578125" style="433" customWidth="1"/>
    <col min="2824" max="2824" width="10.5703125" style="433" customWidth="1"/>
    <col min="2825" max="2825" width="13.7109375" style="433" customWidth="1"/>
    <col min="2826" max="2827" width="10.42578125" style="433" customWidth="1"/>
    <col min="2828" max="2828" width="10.28515625" style="433" customWidth="1"/>
    <col min="2829" max="2829" width="9.42578125" style="433" customWidth="1"/>
    <col min="2830" max="2830" width="8.7109375" style="433" customWidth="1"/>
    <col min="2831" max="2831" width="10.42578125" style="433" customWidth="1"/>
    <col min="2832" max="2832" width="10.28515625" style="433" customWidth="1"/>
    <col min="2833" max="3072" width="11.42578125" style="433"/>
    <col min="3073" max="3073" width="7" style="433" customWidth="1"/>
    <col min="3074" max="3074" width="10.7109375" style="433" customWidth="1"/>
    <col min="3075" max="3075" width="10.5703125" style="433" customWidth="1"/>
    <col min="3076" max="3076" width="10.7109375" style="433" customWidth="1"/>
    <col min="3077" max="3077" width="10.28515625" style="433" customWidth="1"/>
    <col min="3078" max="3078" width="10.7109375" style="433" customWidth="1"/>
    <col min="3079" max="3079" width="9.42578125" style="433" customWidth="1"/>
    <col min="3080" max="3080" width="10.5703125" style="433" customWidth="1"/>
    <col min="3081" max="3081" width="13.7109375" style="433" customWidth="1"/>
    <col min="3082" max="3083" width="10.42578125" style="433" customWidth="1"/>
    <col min="3084" max="3084" width="10.28515625" style="433" customWidth="1"/>
    <col min="3085" max="3085" width="9.42578125" style="433" customWidth="1"/>
    <col min="3086" max="3086" width="8.7109375" style="433" customWidth="1"/>
    <col min="3087" max="3087" width="10.42578125" style="433" customWidth="1"/>
    <col min="3088" max="3088" width="10.28515625" style="433" customWidth="1"/>
    <col min="3089" max="3328" width="11.42578125" style="433"/>
    <col min="3329" max="3329" width="7" style="433" customWidth="1"/>
    <col min="3330" max="3330" width="10.7109375" style="433" customWidth="1"/>
    <col min="3331" max="3331" width="10.5703125" style="433" customWidth="1"/>
    <col min="3332" max="3332" width="10.7109375" style="433" customWidth="1"/>
    <col min="3333" max="3333" width="10.28515625" style="433" customWidth="1"/>
    <col min="3334" max="3334" width="10.7109375" style="433" customWidth="1"/>
    <col min="3335" max="3335" width="9.42578125" style="433" customWidth="1"/>
    <col min="3336" max="3336" width="10.5703125" style="433" customWidth="1"/>
    <col min="3337" max="3337" width="13.7109375" style="433" customWidth="1"/>
    <col min="3338" max="3339" width="10.42578125" style="433" customWidth="1"/>
    <col min="3340" max="3340" width="10.28515625" style="433" customWidth="1"/>
    <col min="3341" max="3341" width="9.42578125" style="433" customWidth="1"/>
    <col min="3342" max="3342" width="8.7109375" style="433" customWidth="1"/>
    <col min="3343" max="3343" width="10.42578125" style="433" customWidth="1"/>
    <col min="3344" max="3344" width="10.28515625" style="433" customWidth="1"/>
    <col min="3345" max="3584" width="11.42578125" style="433"/>
    <col min="3585" max="3585" width="7" style="433" customWidth="1"/>
    <col min="3586" max="3586" width="10.7109375" style="433" customWidth="1"/>
    <col min="3587" max="3587" width="10.5703125" style="433" customWidth="1"/>
    <col min="3588" max="3588" width="10.7109375" style="433" customWidth="1"/>
    <col min="3589" max="3589" width="10.28515625" style="433" customWidth="1"/>
    <col min="3590" max="3590" width="10.7109375" style="433" customWidth="1"/>
    <col min="3591" max="3591" width="9.42578125" style="433" customWidth="1"/>
    <col min="3592" max="3592" width="10.5703125" style="433" customWidth="1"/>
    <col min="3593" max="3593" width="13.7109375" style="433" customWidth="1"/>
    <col min="3594" max="3595" width="10.42578125" style="433" customWidth="1"/>
    <col min="3596" max="3596" width="10.28515625" style="433" customWidth="1"/>
    <col min="3597" max="3597" width="9.42578125" style="433" customWidth="1"/>
    <col min="3598" max="3598" width="8.7109375" style="433" customWidth="1"/>
    <col min="3599" max="3599" width="10.42578125" style="433" customWidth="1"/>
    <col min="3600" max="3600" width="10.28515625" style="433" customWidth="1"/>
    <col min="3601" max="3840" width="11.42578125" style="433"/>
    <col min="3841" max="3841" width="7" style="433" customWidth="1"/>
    <col min="3842" max="3842" width="10.7109375" style="433" customWidth="1"/>
    <col min="3843" max="3843" width="10.5703125" style="433" customWidth="1"/>
    <col min="3844" max="3844" width="10.7109375" style="433" customWidth="1"/>
    <col min="3845" max="3845" width="10.28515625" style="433" customWidth="1"/>
    <col min="3846" max="3846" width="10.7109375" style="433" customWidth="1"/>
    <col min="3847" max="3847" width="9.42578125" style="433" customWidth="1"/>
    <col min="3848" max="3848" width="10.5703125" style="433" customWidth="1"/>
    <col min="3849" max="3849" width="13.7109375" style="433" customWidth="1"/>
    <col min="3850" max="3851" width="10.42578125" style="433" customWidth="1"/>
    <col min="3852" max="3852" width="10.28515625" style="433" customWidth="1"/>
    <col min="3853" max="3853" width="9.42578125" style="433" customWidth="1"/>
    <col min="3854" max="3854" width="8.7109375" style="433" customWidth="1"/>
    <col min="3855" max="3855" width="10.42578125" style="433" customWidth="1"/>
    <col min="3856" max="3856" width="10.28515625" style="433" customWidth="1"/>
    <col min="3857" max="4096" width="11.42578125" style="433"/>
    <col min="4097" max="4097" width="7" style="433" customWidth="1"/>
    <col min="4098" max="4098" width="10.7109375" style="433" customWidth="1"/>
    <col min="4099" max="4099" width="10.5703125" style="433" customWidth="1"/>
    <col min="4100" max="4100" width="10.7109375" style="433" customWidth="1"/>
    <col min="4101" max="4101" width="10.28515625" style="433" customWidth="1"/>
    <col min="4102" max="4102" width="10.7109375" style="433" customWidth="1"/>
    <col min="4103" max="4103" width="9.42578125" style="433" customWidth="1"/>
    <col min="4104" max="4104" width="10.5703125" style="433" customWidth="1"/>
    <col min="4105" max="4105" width="13.7109375" style="433" customWidth="1"/>
    <col min="4106" max="4107" width="10.42578125" style="433" customWidth="1"/>
    <col min="4108" max="4108" width="10.28515625" style="433" customWidth="1"/>
    <col min="4109" max="4109" width="9.42578125" style="433" customWidth="1"/>
    <col min="4110" max="4110" width="8.7109375" style="433" customWidth="1"/>
    <col min="4111" max="4111" width="10.42578125" style="433" customWidth="1"/>
    <col min="4112" max="4112" width="10.28515625" style="433" customWidth="1"/>
    <col min="4113" max="4352" width="11.42578125" style="433"/>
    <col min="4353" max="4353" width="7" style="433" customWidth="1"/>
    <col min="4354" max="4354" width="10.7109375" style="433" customWidth="1"/>
    <col min="4355" max="4355" width="10.5703125" style="433" customWidth="1"/>
    <col min="4356" max="4356" width="10.7109375" style="433" customWidth="1"/>
    <col min="4357" max="4357" width="10.28515625" style="433" customWidth="1"/>
    <col min="4358" max="4358" width="10.7109375" style="433" customWidth="1"/>
    <col min="4359" max="4359" width="9.42578125" style="433" customWidth="1"/>
    <col min="4360" max="4360" width="10.5703125" style="433" customWidth="1"/>
    <col min="4361" max="4361" width="13.7109375" style="433" customWidth="1"/>
    <col min="4362" max="4363" width="10.42578125" style="433" customWidth="1"/>
    <col min="4364" max="4364" width="10.28515625" style="433" customWidth="1"/>
    <col min="4365" max="4365" width="9.42578125" style="433" customWidth="1"/>
    <col min="4366" max="4366" width="8.7109375" style="433" customWidth="1"/>
    <col min="4367" max="4367" width="10.42578125" style="433" customWidth="1"/>
    <col min="4368" max="4368" width="10.28515625" style="433" customWidth="1"/>
    <col min="4369" max="4608" width="11.42578125" style="433"/>
    <col min="4609" max="4609" width="7" style="433" customWidth="1"/>
    <col min="4610" max="4610" width="10.7109375" style="433" customWidth="1"/>
    <col min="4611" max="4611" width="10.5703125" style="433" customWidth="1"/>
    <col min="4612" max="4612" width="10.7109375" style="433" customWidth="1"/>
    <col min="4613" max="4613" width="10.28515625" style="433" customWidth="1"/>
    <col min="4614" max="4614" width="10.7109375" style="433" customWidth="1"/>
    <col min="4615" max="4615" width="9.42578125" style="433" customWidth="1"/>
    <col min="4616" max="4616" width="10.5703125" style="433" customWidth="1"/>
    <col min="4617" max="4617" width="13.7109375" style="433" customWidth="1"/>
    <col min="4618" max="4619" width="10.42578125" style="433" customWidth="1"/>
    <col min="4620" max="4620" width="10.28515625" style="433" customWidth="1"/>
    <col min="4621" max="4621" width="9.42578125" style="433" customWidth="1"/>
    <col min="4622" max="4622" width="8.7109375" style="433" customWidth="1"/>
    <col min="4623" max="4623" width="10.42578125" style="433" customWidth="1"/>
    <col min="4624" max="4624" width="10.28515625" style="433" customWidth="1"/>
    <col min="4625" max="4864" width="11.42578125" style="433"/>
    <col min="4865" max="4865" width="7" style="433" customWidth="1"/>
    <col min="4866" max="4866" width="10.7109375" style="433" customWidth="1"/>
    <col min="4867" max="4867" width="10.5703125" style="433" customWidth="1"/>
    <col min="4868" max="4868" width="10.7109375" style="433" customWidth="1"/>
    <col min="4869" max="4869" width="10.28515625" style="433" customWidth="1"/>
    <col min="4870" max="4870" width="10.7109375" style="433" customWidth="1"/>
    <col min="4871" max="4871" width="9.42578125" style="433" customWidth="1"/>
    <col min="4872" max="4872" width="10.5703125" style="433" customWidth="1"/>
    <col min="4873" max="4873" width="13.7109375" style="433" customWidth="1"/>
    <col min="4874" max="4875" width="10.42578125" style="433" customWidth="1"/>
    <col min="4876" max="4876" width="10.28515625" style="433" customWidth="1"/>
    <col min="4877" max="4877" width="9.42578125" style="433" customWidth="1"/>
    <col min="4878" max="4878" width="8.7109375" style="433" customWidth="1"/>
    <col min="4879" max="4879" width="10.42578125" style="433" customWidth="1"/>
    <col min="4880" max="4880" width="10.28515625" style="433" customWidth="1"/>
    <col min="4881" max="5120" width="11.42578125" style="433"/>
    <col min="5121" max="5121" width="7" style="433" customWidth="1"/>
    <col min="5122" max="5122" width="10.7109375" style="433" customWidth="1"/>
    <col min="5123" max="5123" width="10.5703125" style="433" customWidth="1"/>
    <col min="5124" max="5124" width="10.7109375" style="433" customWidth="1"/>
    <col min="5125" max="5125" width="10.28515625" style="433" customWidth="1"/>
    <col min="5126" max="5126" width="10.7109375" style="433" customWidth="1"/>
    <col min="5127" max="5127" width="9.42578125" style="433" customWidth="1"/>
    <col min="5128" max="5128" width="10.5703125" style="433" customWidth="1"/>
    <col min="5129" max="5129" width="13.7109375" style="433" customWidth="1"/>
    <col min="5130" max="5131" width="10.42578125" style="433" customWidth="1"/>
    <col min="5132" max="5132" width="10.28515625" style="433" customWidth="1"/>
    <col min="5133" max="5133" width="9.42578125" style="433" customWidth="1"/>
    <col min="5134" max="5134" width="8.7109375" style="433" customWidth="1"/>
    <col min="5135" max="5135" width="10.42578125" style="433" customWidth="1"/>
    <col min="5136" max="5136" width="10.28515625" style="433" customWidth="1"/>
    <col min="5137" max="5376" width="11.42578125" style="433"/>
    <col min="5377" max="5377" width="7" style="433" customWidth="1"/>
    <col min="5378" max="5378" width="10.7109375" style="433" customWidth="1"/>
    <col min="5379" max="5379" width="10.5703125" style="433" customWidth="1"/>
    <col min="5380" max="5380" width="10.7109375" style="433" customWidth="1"/>
    <col min="5381" max="5381" width="10.28515625" style="433" customWidth="1"/>
    <col min="5382" max="5382" width="10.7109375" style="433" customWidth="1"/>
    <col min="5383" max="5383" width="9.42578125" style="433" customWidth="1"/>
    <col min="5384" max="5384" width="10.5703125" style="433" customWidth="1"/>
    <col min="5385" max="5385" width="13.7109375" style="433" customWidth="1"/>
    <col min="5386" max="5387" width="10.42578125" style="433" customWidth="1"/>
    <col min="5388" max="5388" width="10.28515625" style="433" customWidth="1"/>
    <col min="5389" max="5389" width="9.42578125" style="433" customWidth="1"/>
    <col min="5390" max="5390" width="8.7109375" style="433" customWidth="1"/>
    <col min="5391" max="5391" width="10.42578125" style="433" customWidth="1"/>
    <col min="5392" max="5392" width="10.28515625" style="433" customWidth="1"/>
    <col min="5393" max="5632" width="11.42578125" style="433"/>
    <col min="5633" max="5633" width="7" style="433" customWidth="1"/>
    <col min="5634" max="5634" width="10.7109375" style="433" customWidth="1"/>
    <col min="5635" max="5635" width="10.5703125" style="433" customWidth="1"/>
    <col min="5636" max="5636" width="10.7109375" style="433" customWidth="1"/>
    <col min="5637" max="5637" width="10.28515625" style="433" customWidth="1"/>
    <col min="5638" max="5638" width="10.7109375" style="433" customWidth="1"/>
    <col min="5639" max="5639" width="9.42578125" style="433" customWidth="1"/>
    <col min="5640" max="5640" width="10.5703125" style="433" customWidth="1"/>
    <col min="5641" max="5641" width="13.7109375" style="433" customWidth="1"/>
    <col min="5642" max="5643" width="10.42578125" style="433" customWidth="1"/>
    <col min="5644" max="5644" width="10.28515625" style="433" customWidth="1"/>
    <col min="5645" max="5645" width="9.42578125" style="433" customWidth="1"/>
    <col min="5646" max="5646" width="8.7109375" style="433" customWidth="1"/>
    <col min="5647" max="5647" width="10.42578125" style="433" customWidth="1"/>
    <col min="5648" max="5648" width="10.28515625" style="433" customWidth="1"/>
    <col min="5649" max="5888" width="11.42578125" style="433"/>
    <col min="5889" max="5889" width="7" style="433" customWidth="1"/>
    <col min="5890" max="5890" width="10.7109375" style="433" customWidth="1"/>
    <col min="5891" max="5891" width="10.5703125" style="433" customWidth="1"/>
    <col min="5892" max="5892" width="10.7109375" style="433" customWidth="1"/>
    <col min="5893" max="5893" width="10.28515625" style="433" customWidth="1"/>
    <col min="5894" max="5894" width="10.7109375" style="433" customWidth="1"/>
    <col min="5895" max="5895" width="9.42578125" style="433" customWidth="1"/>
    <col min="5896" max="5896" width="10.5703125" style="433" customWidth="1"/>
    <col min="5897" max="5897" width="13.7109375" style="433" customWidth="1"/>
    <col min="5898" max="5899" width="10.42578125" style="433" customWidth="1"/>
    <col min="5900" max="5900" width="10.28515625" style="433" customWidth="1"/>
    <col min="5901" max="5901" width="9.42578125" style="433" customWidth="1"/>
    <col min="5902" max="5902" width="8.7109375" style="433" customWidth="1"/>
    <col min="5903" max="5903" width="10.42578125" style="433" customWidth="1"/>
    <col min="5904" max="5904" width="10.28515625" style="433" customWidth="1"/>
    <col min="5905" max="6144" width="11.42578125" style="433"/>
    <col min="6145" max="6145" width="7" style="433" customWidth="1"/>
    <col min="6146" max="6146" width="10.7109375" style="433" customWidth="1"/>
    <col min="6147" max="6147" width="10.5703125" style="433" customWidth="1"/>
    <col min="6148" max="6148" width="10.7109375" style="433" customWidth="1"/>
    <col min="6149" max="6149" width="10.28515625" style="433" customWidth="1"/>
    <col min="6150" max="6150" width="10.7109375" style="433" customWidth="1"/>
    <col min="6151" max="6151" width="9.42578125" style="433" customWidth="1"/>
    <col min="6152" max="6152" width="10.5703125" style="433" customWidth="1"/>
    <col min="6153" max="6153" width="13.7109375" style="433" customWidth="1"/>
    <col min="6154" max="6155" width="10.42578125" style="433" customWidth="1"/>
    <col min="6156" max="6156" width="10.28515625" style="433" customWidth="1"/>
    <col min="6157" max="6157" width="9.42578125" style="433" customWidth="1"/>
    <col min="6158" max="6158" width="8.7109375" style="433" customWidth="1"/>
    <col min="6159" max="6159" width="10.42578125" style="433" customWidth="1"/>
    <col min="6160" max="6160" width="10.28515625" style="433" customWidth="1"/>
    <col min="6161" max="6400" width="11.42578125" style="433"/>
    <col min="6401" max="6401" width="7" style="433" customWidth="1"/>
    <col min="6402" max="6402" width="10.7109375" style="433" customWidth="1"/>
    <col min="6403" max="6403" width="10.5703125" style="433" customWidth="1"/>
    <col min="6404" max="6404" width="10.7109375" style="433" customWidth="1"/>
    <col min="6405" max="6405" width="10.28515625" style="433" customWidth="1"/>
    <col min="6406" max="6406" width="10.7109375" style="433" customWidth="1"/>
    <col min="6407" max="6407" width="9.42578125" style="433" customWidth="1"/>
    <col min="6408" max="6408" width="10.5703125" style="433" customWidth="1"/>
    <col min="6409" max="6409" width="13.7109375" style="433" customWidth="1"/>
    <col min="6410" max="6411" width="10.42578125" style="433" customWidth="1"/>
    <col min="6412" max="6412" width="10.28515625" style="433" customWidth="1"/>
    <col min="6413" max="6413" width="9.42578125" style="433" customWidth="1"/>
    <col min="6414" max="6414" width="8.7109375" style="433" customWidth="1"/>
    <col min="6415" max="6415" width="10.42578125" style="433" customWidth="1"/>
    <col min="6416" max="6416" width="10.28515625" style="433" customWidth="1"/>
    <col min="6417" max="6656" width="11.42578125" style="433"/>
    <col min="6657" max="6657" width="7" style="433" customWidth="1"/>
    <col min="6658" max="6658" width="10.7109375" style="433" customWidth="1"/>
    <col min="6659" max="6659" width="10.5703125" style="433" customWidth="1"/>
    <col min="6660" max="6660" width="10.7109375" style="433" customWidth="1"/>
    <col min="6661" max="6661" width="10.28515625" style="433" customWidth="1"/>
    <col min="6662" max="6662" width="10.7109375" style="433" customWidth="1"/>
    <col min="6663" max="6663" width="9.42578125" style="433" customWidth="1"/>
    <col min="6664" max="6664" width="10.5703125" style="433" customWidth="1"/>
    <col min="6665" max="6665" width="13.7109375" style="433" customWidth="1"/>
    <col min="6666" max="6667" width="10.42578125" style="433" customWidth="1"/>
    <col min="6668" max="6668" width="10.28515625" style="433" customWidth="1"/>
    <col min="6669" max="6669" width="9.42578125" style="433" customWidth="1"/>
    <col min="6670" max="6670" width="8.7109375" style="433" customWidth="1"/>
    <col min="6671" max="6671" width="10.42578125" style="433" customWidth="1"/>
    <col min="6672" max="6672" width="10.28515625" style="433" customWidth="1"/>
    <col min="6673" max="6912" width="11.42578125" style="433"/>
    <col min="6913" max="6913" width="7" style="433" customWidth="1"/>
    <col min="6914" max="6914" width="10.7109375" style="433" customWidth="1"/>
    <col min="6915" max="6915" width="10.5703125" style="433" customWidth="1"/>
    <col min="6916" max="6916" width="10.7109375" style="433" customWidth="1"/>
    <col min="6917" max="6917" width="10.28515625" style="433" customWidth="1"/>
    <col min="6918" max="6918" width="10.7109375" style="433" customWidth="1"/>
    <col min="6919" max="6919" width="9.42578125" style="433" customWidth="1"/>
    <col min="6920" max="6920" width="10.5703125" style="433" customWidth="1"/>
    <col min="6921" max="6921" width="13.7109375" style="433" customWidth="1"/>
    <col min="6922" max="6923" width="10.42578125" style="433" customWidth="1"/>
    <col min="6924" max="6924" width="10.28515625" style="433" customWidth="1"/>
    <col min="6925" max="6925" width="9.42578125" style="433" customWidth="1"/>
    <col min="6926" max="6926" width="8.7109375" style="433" customWidth="1"/>
    <col min="6927" max="6927" width="10.42578125" style="433" customWidth="1"/>
    <col min="6928" max="6928" width="10.28515625" style="433" customWidth="1"/>
    <col min="6929" max="7168" width="11.42578125" style="433"/>
    <col min="7169" max="7169" width="7" style="433" customWidth="1"/>
    <col min="7170" max="7170" width="10.7109375" style="433" customWidth="1"/>
    <col min="7171" max="7171" width="10.5703125" style="433" customWidth="1"/>
    <col min="7172" max="7172" width="10.7109375" style="433" customWidth="1"/>
    <col min="7173" max="7173" width="10.28515625" style="433" customWidth="1"/>
    <col min="7174" max="7174" width="10.7109375" style="433" customWidth="1"/>
    <col min="7175" max="7175" width="9.42578125" style="433" customWidth="1"/>
    <col min="7176" max="7176" width="10.5703125" style="433" customWidth="1"/>
    <col min="7177" max="7177" width="13.7109375" style="433" customWidth="1"/>
    <col min="7178" max="7179" width="10.42578125" style="433" customWidth="1"/>
    <col min="7180" max="7180" width="10.28515625" style="433" customWidth="1"/>
    <col min="7181" max="7181" width="9.42578125" style="433" customWidth="1"/>
    <col min="7182" max="7182" width="8.7109375" style="433" customWidth="1"/>
    <col min="7183" max="7183" width="10.42578125" style="433" customWidth="1"/>
    <col min="7184" max="7184" width="10.28515625" style="433" customWidth="1"/>
    <col min="7185" max="7424" width="11.42578125" style="433"/>
    <col min="7425" max="7425" width="7" style="433" customWidth="1"/>
    <col min="7426" max="7426" width="10.7109375" style="433" customWidth="1"/>
    <col min="7427" max="7427" width="10.5703125" style="433" customWidth="1"/>
    <col min="7428" max="7428" width="10.7109375" style="433" customWidth="1"/>
    <col min="7429" max="7429" width="10.28515625" style="433" customWidth="1"/>
    <col min="7430" max="7430" width="10.7109375" style="433" customWidth="1"/>
    <col min="7431" max="7431" width="9.42578125" style="433" customWidth="1"/>
    <col min="7432" max="7432" width="10.5703125" style="433" customWidth="1"/>
    <col min="7433" max="7433" width="13.7109375" style="433" customWidth="1"/>
    <col min="7434" max="7435" width="10.42578125" style="433" customWidth="1"/>
    <col min="7436" max="7436" width="10.28515625" style="433" customWidth="1"/>
    <col min="7437" max="7437" width="9.42578125" style="433" customWidth="1"/>
    <col min="7438" max="7438" width="8.7109375" style="433" customWidth="1"/>
    <col min="7439" max="7439" width="10.42578125" style="433" customWidth="1"/>
    <col min="7440" max="7440" width="10.28515625" style="433" customWidth="1"/>
    <col min="7441" max="7680" width="11.42578125" style="433"/>
    <col min="7681" max="7681" width="7" style="433" customWidth="1"/>
    <col min="7682" max="7682" width="10.7109375" style="433" customWidth="1"/>
    <col min="7683" max="7683" width="10.5703125" style="433" customWidth="1"/>
    <col min="7684" max="7684" width="10.7109375" style="433" customWidth="1"/>
    <col min="7685" max="7685" width="10.28515625" style="433" customWidth="1"/>
    <col min="7686" max="7686" width="10.7109375" style="433" customWidth="1"/>
    <col min="7687" max="7687" width="9.42578125" style="433" customWidth="1"/>
    <col min="7688" max="7688" width="10.5703125" style="433" customWidth="1"/>
    <col min="7689" max="7689" width="13.7109375" style="433" customWidth="1"/>
    <col min="7690" max="7691" width="10.42578125" style="433" customWidth="1"/>
    <col min="7692" max="7692" width="10.28515625" style="433" customWidth="1"/>
    <col min="7693" max="7693" width="9.42578125" style="433" customWidth="1"/>
    <col min="7694" max="7694" width="8.7109375" style="433" customWidth="1"/>
    <col min="7695" max="7695" width="10.42578125" style="433" customWidth="1"/>
    <col min="7696" max="7696" width="10.28515625" style="433" customWidth="1"/>
    <col min="7697" max="7936" width="11.42578125" style="433"/>
    <col min="7937" max="7937" width="7" style="433" customWidth="1"/>
    <col min="7938" max="7938" width="10.7109375" style="433" customWidth="1"/>
    <col min="7939" max="7939" width="10.5703125" style="433" customWidth="1"/>
    <col min="7940" max="7940" width="10.7109375" style="433" customWidth="1"/>
    <col min="7941" max="7941" width="10.28515625" style="433" customWidth="1"/>
    <col min="7942" max="7942" width="10.7109375" style="433" customWidth="1"/>
    <col min="7943" max="7943" width="9.42578125" style="433" customWidth="1"/>
    <col min="7944" max="7944" width="10.5703125" style="433" customWidth="1"/>
    <col min="7945" max="7945" width="13.7109375" style="433" customWidth="1"/>
    <col min="7946" max="7947" width="10.42578125" style="433" customWidth="1"/>
    <col min="7948" max="7948" width="10.28515625" style="433" customWidth="1"/>
    <col min="7949" max="7949" width="9.42578125" style="433" customWidth="1"/>
    <col min="7950" max="7950" width="8.7109375" style="433" customWidth="1"/>
    <col min="7951" max="7951" width="10.42578125" style="433" customWidth="1"/>
    <col min="7952" max="7952" width="10.28515625" style="433" customWidth="1"/>
    <col min="7953" max="8192" width="11.42578125" style="433"/>
    <col min="8193" max="8193" width="7" style="433" customWidth="1"/>
    <col min="8194" max="8194" width="10.7109375" style="433" customWidth="1"/>
    <col min="8195" max="8195" width="10.5703125" style="433" customWidth="1"/>
    <col min="8196" max="8196" width="10.7109375" style="433" customWidth="1"/>
    <col min="8197" max="8197" width="10.28515625" style="433" customWidth="1"/>
    <col min="8198" max="8198" width="10.7109375" style="433" customWidth="1"/>
    <col min="8199" max="8199" width="9.42578125" style="433" customWidth="1"/>
    <col min="8200" max="8200" width="10.5703125" style="433" customWidth="1"/>
    <col min="8201" max="8201" width="13.7109375" style="433" customWidth="1"/>
    <col min="8202" max="8203" width="10.42578125" style="433" customWidth="1"/>
    <col min="8204" max="8204" width="10.28515625" style="433" customWidth="1"/>
    <col min="8205" max="8205" width="9.42578125" style="433" customWidth="1"/>
    <col min="8206" max="8206" width="8.7109375" style="433" customWidth="1"/>
    <col min="8207" max="8207" width="10.42578125" style="433" customWidth="1"/>
    <col min="8208" max="8208" width="10.28515625" style="433" customWidth="1"/>
    <col min="8209" max="8448" width="11.42578125" style="433"/>
    <col min="8449" max="8449" width="7" style="433" customWidth="1"/>
    <col min="8450" max="8450" width="10.7109375" style="433" customWidth="1"/>
    <col min="8451" max="8451" width="10.5703125" style="433" customWidth="1"/>
    <col min="8452" max="8452" width="10.7109375" style="433" customWidth="1"/>
    <col min="8453" max="8453" width="10.28515625" style="433" customWidth="1"/>
    <col min="8454" max="8454" width="10.7109375" style="433" customWidth="1"/>
    <col min="8455" max="8455" width="9.42578125" style="433" customWidth="1"/>
    <col min="8456" max="8456" width="10.5703125" style="433" customWidth="1"/>
    <col min="8457" max="8457" width="13.7109375" style="433" customWidth="1"/>
    <col min="8458" max="8459" width="10.42578125" style="433" customWidth="1"/>
    <col min="8460" max="8460" width="10.28515625" style="433" customWidth="1"/>
    <col min="8461" max="8461" width="9.42578125" style="433" customWidth="1"/>
    <col min="8462" max="8462" width="8.7109375" style="433" customWidth="1"/>
    <col min="8463" max="8463" width="10.42578125" style="433" customWidth="1"/>
    <col min="8464" max="8464" width="10.28515625" style="433" customWidth="1"/>
    <col min="8465" max="8704" width="11.42578125" style="433"/>
    <col min="8705" max="8705" width="7" style="433" customWidth="1"/>
    <col min="8706" max="8706" width="10.7109375" style="433" customWidth="1"/>
    <col min="8707" max="8707" width="10.5703125" style="433" customWidth="1"/>
    <col min="8708" max="8708" width="10.7109375" style="433" customWidth="1"/>
    <col min="8709" max="8709" width="10.28515625" style="433" customWidth="1"/>
    <col min="8710" max="8710" width="10.7109375" style="433" customWidth="1"/>
    <col min="8711" max="8711" width="9.42578125" style="433" customWidth="1"/>
    <col min="8712" max="8712" width="10.5703125" style="433" customWidth="1"/>
    <col min="8713" max="8713" width="13.7109375" style="433" customWidth="1"/>
    <col min="8714" max="8715" width="10.42578125" style="433" customWidth="1"/>
    <col min="8716" max="8716" width="10.28515625" style="433" customWidth="1"/>
    <col min="8717" max="8717" width="9.42578125" style="433" customWidth="1"/>
    <col min="8718" max="8718" width="8.7109375" style="433" customWidth="1"/>
    <col min="8719" max="8719" width="10.42578125" style="433" customWidth="1"/>
    <col min="8720" max="8720" width="10.28515625" style="433" customWidth="1"/>
    <col min="8721" max="8960" width="11.42578125" style="433"/>
    <col min="8961" max="8961" width="7" style="433" customWidth="1"/>
    <col min="8962" max="8962" width="10.7109375" style="433" customWidth="1"/>
    <col min="8963" max="8963" width="10.5703125" style="433" customWidth="1"/>
    <col min="8964" max="8964" width="10.7109375" style="433" customWidth="1"/>
    <col min="8965" max="8965" width="10.28515625" style="433" customWidth="1"/>
    <col min="8966" max="8966" width="10.7109375" style="433" customWidth="1"/>
    <col min="8967" max="8967" width="9.42578125" style="433" customWidth="1"/>
    <col min="8968" max="8968" width="10.5703125" style="433" customWidth="1"/>
    <col min="8969" max="8969" width="13.7109375" style="433" customWidth="1"/>
    <col min="8970" max="8971" width="10.42578125" style="433" customWidth="1"/>
    <col min="8972" max="8972" width="10.28515625" style="433" customWidth="1"/>
    <col min="8973" max="8973" width="9.42578125" style="433" customWidth="1"/>
    <col min="8974" max="8974" width="8.7109375" style="433" customWidth="1"/>
    <col min="8975" max="8975" width="10.42578125" style="433" customWidth="1"/>
    <col min="8976" max="8976" width="10.28515625" style="433" customWidth="1"/>
    <col min="8977" max="9216" width="11.42578125" style="433"/>
    <col min="9217" max="9217" width="7" style="433" customWidth="1"/>
    <col min="9218" max="9218" width="10.7109375" style="433" customWidth="1"/>
    <col min="9219" max="9219" width="10.5703125" style="433" customWidth="1"/>
    <col min="9220" max="9220" width="10.7109375" style="433" customWidth="1"/>
    <col min="9221" max="9221" width="10.28515625" style="433" customWidth="1"/>
    <col min="9222" max="9222" width="10.7109375" style="433" customWidth="1"/>
    <col min="9223" max="9223" width="9.42578125" style="433" customWidth="1"/>
    <col min="9224" max="9224" width="10.5703125" style="433" customWidth="1"/>
    <col min="9225" max="9225" width="13.7109375" style="433" customWidth="1"/>
    <col min="9226" max="9227" width="10.42578125" style="433" customWidth="1"/>
    <col min="9228" max="9228" width="10.28515625" style="433" customWidth="1"/>
    <col min="9229" max="9229" width="9.42578125" style="433" customWidth="1"/>
    <col min="9230" max="9230" width="8.7109375" style="433" customWidth="1"/>
    <col min="9231" max="9231" width="10.42578125" style="433" customWidth="1"/>
    <col min="9232" max="9232" width="10.28515625" style="433" customWidth="1"/>
    <col min="9233" max="9472" width="11.42578125" style="433"/>
    <col min="9473" max="9473" width="7" style="433" customWidth="1"/>
    <col min="9474" max="9474" width="10.7109375" style="433" customWidth="1"/>
    <col min="9475" max="9475" width="10.5703125" style="433" customWidth="1"/>
    <col min="9476" max="9476" width="10.7109375" style="433" customWidth="1"/>
    <col min="9477" max="9477" width="10.28515625" style="433" customWidth="1"/>
    <col min="9478" max="9478" width="10.7109375" style="433" customWidth="1"/>
    <col min="9479" max="9479" width="9.42578125" style="433" customWidth="1"/>
    <col min="9480" max="9480" width="10.5703125" style="433" customWidth="1"/>
    <col min="9481" max="9481" width="13.7109375" style="433" customWidth="1"/>
    <col min="9482" max="9483" width="10.42578125" style="433" customWidth="1"/>
    <col min="9484" max="9484" width="10.28515625" style="433" customWidth="1"/>
    <col min="9485" max="9485" width="9.42578125" style="433" customWidth="1"/>
    <col min="9486" max="9486" width="8.7109375" style="433" customWidth="1"/>
    <col min="9487" max="9487" width="10.42578125" style="433" customWidth="1"/>
    <col min="9488" max="9488" width="10.28515625" style="433" customWidth="1"/>
    <col min="9489" max="9728" width="11.42578125" style="433"/>
    <col min="9729" max="9729" width="7" style="433" customWidth="1"/>
    <col min="9730" max="9730" width="10.7109375" style="433" customWidth="1"/>
    <col min="9731" max="9731" width="10.5703125" style="433" customWidth="1"/>
    <col min="9732" max="9732" width="10.7109375" style="433" customWidth="1"/>
    <col min="9733" max="9733" width="10.28515625" style="433" customWidth="1"/>
    <col min="9734" max="9734" width="10.7109375" style="433" customWidth="1"/>
    <col min="9735" max="9735" width="9.42578125" style="433" customWidth="1"/>
    <col min="9736" max="9736" width="10.5703125" style="433" customWidth="1"/>
    <col min="9737" max="9737" width="13.7109375" style="433" customWidth="1"/>
    <col min="9738" max="9739" width="10.42578125" style="433" customWidth="1"/>
    <col min="9740" max="9740" width="10.28515625" style="433" customWidth="1"/>
    <col min="9741" max="9741" width="9.42578125" style="433" customWidth="1"/>
    <col min="9742" max="9742" width="8.7109375" style="433" customWidth="1"/>
    <col min="9743" max="9743" width="10.42578125" style="433" customWidth="1"/>
    <col min="9744" max="9744" width="10.28515625" style="433" customWidth="1"/>
    <col min="9745" max="9984" width="11.42578125" style="433"/>
    <col min="9985" max="9985" width="7" style="433" customWidth="1"/>
    <col min="9986" max="9986" width="10.7109375" style="433" customWidth="1"/>
    <col min="9987" max="9987" width="10.5703125" style="433" customWidth="1"/>
    <col min="9988" max="9988" width="10.7109375" style="433" customWidth="1"/>
    <col min="9989" max="9989" width="10.28515625" style="433" customWidth="1"/>
    <col min="9990" max="9990" width="10.7109375" style="433" customWidth="1"/>
    <col min="9991" max="9991" width="9.42578125" style="433" customWidth="1"/>
    <col min="9992" max="9992" width="10.5703125" style="433" customWidth="1"/>
    <col min="9993" max="9993" width="13.7109375" style="433" customWidth="1"/>
    <col min="9994" max="9995" width="10.42578125" style="433" customWidth="1"/>
    <col min="9996" max="9996" width="10.28515625" style="433" customWidth="1"/>
    <col min="9997" max="9997" width="9.42578125" style="433" customWidth="1"/>
    <col min="9998" max="9998" width="8.7109375" style="433" customWidth="1"/>
    <col min="9999" max="9999" width="10.42578125" style="433" customWidth="1"/>
    <col min="10000" max="10000" width="10.28515625" style="433" customWidth="1"/>
    <col min="10001" max="10240" width="11.42578125" style="433"/>
    <col min="10241" max="10241" width="7" style="433" customWidth="1"/>
    <col min="10242" max="10242" width="10.7109375" style="433" customWidth="1"/>
    <col min="10243" max="10243" width="10.5703125" style="433" customWidth="1"/>
    <col min="10244" max="10244" width="10.7109375" style="433" customWidth="1"/>
    <col min="10245" max="10245" width="10.28515625" style="433" customWidth="1"/>
    <col min="10246" max="10246" width="10.7109375" style="433" customWidth="1"/>
    <col min="10247" max="10247" width="9.42578125" style="433" customWidth="1"/>
    <col min="10248" max="10248" width="10.5703125" style="433" customWidth="1"/>
    <col min="10249" max="10249" width="13.7109375" style="433" customWidth="1"/>
    <col min="10250" max="10251" width="10.42578125" style="433" customWidth="1"/>
    <col min="10252" max="10252" width="10.28515625" style="433" customWidth="1"/>
    <col min="10253" max="10253" width="9.42578125" style="433" customWidth="1"/>
    <col min="10254" max="10254" width="8.7109375" style="433" customWidth="1"/>
    <col min="10255" max="10255" width="10.42578125" style="433" customWidth="1"/>
    <col min="10256" max="10256" width="10.28515625" style="433" customWidth="1"/>
    <col min="10257" max="10496" width="11.42578125" style="433"/>
    <col min="10497" max="10497" width="7" style="433" customWidth="1"/>
    <col min="10498" max="10498" width="10.7109375" style="433" customWidth="1"/>
    <col min="10499" max="10499" width="10.5703125" style="433" customWidth="1"/>
    <col min="10500" max="10500" width="10.7109375" style="433" customWidth="1"/>
    <col min="10501" max="10501" width="10.28515625" style="433" customWidth="1"/>
    <col min="10502" max="10502" width="10.7109375" style="433" customWidth="1"/>
    <col min="10503" max="10503" width="9.42578125" style="433" customWidth="1"/>
    <col min="10504" max="10504" width="10.5703125" style="433" customWidth="1"/>
    <col min="10505" max="10505" width="13.7109375" style="433" customWidth="1"/>
    <col min="10506" max="10507" width="10.42578125" style="433" customWidth="1"/>
    <col min="10508" max="10508" width="10.28515625" style="433" customWidth="1"/>
    <col min="10509" max="10509" width="9.42578125" style="433" customWidth="1"/>
    <col min="10510" max="10510" width="8.7109375" style="433" customWidth="1"/>
    <col min="10511" max="10511" width="10.42578125" style="433" customWidth="1"/>
    <col min="10512" max="10512" width="10.28515625" style="433" customWidth="1"/>
    <col min="10513" max="10752" width="11.42578125" style="433"/>
    <col min="10753" max="10753" width="7" style="433" customWidth="1"/>
    <col min="10754" max="10754" width="10.7109375" style="433" customWidth="1"/>
    <col min="10755" max="10755" width="10.5703125" style="433" customWidth="1"/>
    <col min="10756" max="10756" width="10.7109375" style="433" customWidth="1"/>
    <col min="10757" max="10757" width="10.28515625" style="433" customWidth="1"/>
    <col min="10758" max="10758" width="10.7109375" style="433" customWidth="1"/>
    <col min="10759" max="10759" width="9.42578125" style="433" customWidth="1"/>
    <col min="10760" max="10760" width="10.5703125" style="433" customWidth="1"/>
    <col min="10761" max="10761" width="13.7109375" style="433" customWidth="1"/>
    <col min="10762" max="10763" width="10.42578125" style="433" customWidth="1"/>
    <col min="10764" max="10764" width="10.28515625" style="433" customWidth="1"/>
    <col min="10765" max="10765" width="9.42578125" style="433" customWidth="1"/>
    <col min="10766" max="10766" width="8.7109375" style="433" customWidth="1"/>
    <col min="10767" max="10767" width="10.42578125" style="433" customWidth="1"/>
    <col min="10768" max="10768" width="10.28515625" style="433" customWidth="1"/>
    <col min="10769" max="11008" width="11.42578125" style="433"/>
    <col min="11009" max="11009" width="7" style="433" customWidth="1"/>
    <col min="11010" max="11010" width="10.7109375" style="433" customWidth="1"/>
    <col min="11011" max="11011" width="10.5703125" style="433" customWidth="1"/>
    <col min="11012" max="11012" width="10.7109375" style="433" customWidth="1"/>
    <col min="11013" max="11013" width="10.28515625" style="433" customWidth="1"/>
    <col min="11014" max="11014" width="10.7109375" style="433" customWidth="1"/>
    <col min="11015" max="11015" width="9.42578125" style="433" customWidth="1"/>
    <col min="11016" max="11016" width="10.5703125" style="433" customWidth="1"/>
    <col min="11017" max="11017" width="13.7109375" style="433" customWidth="1"/>
    <col min="11018" max="11019" width="10.42578125" style="433" customWidth="1"/>
    <col min="11020" max="11020" width="10.28515625" style="433" customWidth="1"/>
    <col min="11021" max="11021" width="9.42578125" style="433" customWidth="1"/>
    <col min="11022" max="11022" width="8.7109375" style="433" customWidth="1"/>
    <col min="11023" max="11023" width="10.42578125" style="433" customWidth="1"/>
    <col min="11024" max="11024" width="10.28515625" style="433" customWidth="1"/>
    <col min="11025" max="11264" width="11.42578125" style="433"/>
    <col min="11265" max="11265" width="7" style="433" customWidth="1"/>
    <col min="11266" max="11266" width="10.7109375" style="433" customWidth="1"/>
    <col min="11267" max="11267" width="10.5703125" style="433" customWidth="1"/>
    <col min="11268" max="11268" width="10.7109375" style="433" customWidth="1"/>
    <col min="11269" max="11269" width="10.28515625" style="433" customWidth="1"/>
    <col min="11270" max="11270" width="10.7109375" style="433" customWidth="1"/>
    <col min="11271" max="11271" width="9.42578125" style="433" customWidth="1"/>
    <col min="11272" max="11272" width="10.5703125" style="433" customWidth="1"/>
    <col min="11273" max="11273" width="13.7109375" style="433" customWidth="1"/>
    <col min="11274" max="11275" width="10.42578125" style="433" customWidth="1"/>
    <col min="11276" max="11276" width="10.28515625" style="433" customWidth="1"/>
    <col min="11277" max="11277" width="9.42578125" style="433" customWidth="1"/>
    <col min="11278" max="11278" width="8.7109375" style="433" customWidth="1"/>
    <col min="11279" max="11279" width="10.42578125" style="433" customWidth="1"/>
    <col min="11280" max="11280" width="10.28515625" style="433" customWidth="1"/>
    <col min="11281" max="11520" width="11.42578125" style="433"/>
    <col min="11521" max="11521" width="7" style="433" customWidth="1"/>
    <col min="11522" max="11522" width="10.7109375" style="433" customWidth="1"/>
    <col min="11523" max="11523" width="10.5703125" style="433" customWidth="1"/>
    <col min="11524" max="11524" width="10.7109375" style="433" customWidth="1"/>
    <col min="11525" max="11525" width="10.28515625" style="433" customWidth="1"/>
    <col min="11526" max="11526" width="10.7109375" style="433" customWidth="1"/>
    <col min="11527" max="11527" width="9.42578125" style="433" customWidth="1"/>
    <col min="11528" max="11528" width="10.5703125" style="433" customWidth="1"/>
    <col min="11529" max="11529" width="13.7109375" style="433" customWidth="1"/>
    <col min="11530" max="11531" width="10.42578125" style="433" customWidth="1"/>
    <col min="11532" max="11532" width="10.28515625" style="433" customWidth="1"/>
    <col min="11533" max="11533" width="9.42578125" style="433" customWidth="1"/>
    <col min="11534" max="11534" width="8.7109375" style="433" customWidth="1"/>
    <col min="11535" max="11535" width="10.42578125" style="433" customWidth="1"/>
    <col min="11536" max="11536" width="10.28515625" style="433" customWidth="1"/>
    <col min="11537" max="11776" width="11.42578125" style="433"/>
    <col min="11777" max="11777" width="7" style="433" customWidth="1"/>
    <col min="11778" max="11778" width="10.7109375" style="433" customWidth="1"/>
    <col min="11779" max="11779" width="10.5703125" style="433" customWidth="1"/>
    <col min="11780" max="11780" width="10.7109375" style="433" customWidth="1"/>
    <col min="11781" max="11781" width="10.28515625" style="433" customWidth="1"/>
    <col min="11782" max="11782" width="10.7109375" style="433" customWidth="1"/>
    <col min="11783" max="11783" width="9.42578125" style="433" customWidth="1"/>
    <col min="11784" max="11784" width="10.5703125" style="433" customWidth="1"/>
    <col min="11785" max="11785" width="13.7109375" style="433" customWidth="1"/>
    <col min="11786" max="11787" width="10.42578125" style="433" customWidth="1"/>
    <col min="11788" max="11788" width="10.28515625" style="433" customWidth="1"/>
    <col min="11789" max="11789" width="9.42578125" style="433" customWidth="1"/>
    <col min="11790" max="11790" width="8.7109375" style="433" customWidth="1"/>
    <col min="11791" max="11791" width="10.42578125" style="433" customWidth="1"/>
    <col min="11792" max="11792" width="10.28515625" style="433" customWidth="1"/>
    <col min="11793" max="12032" width="11.42578125" style="433"/>
    <col min="12033" max="12033" width="7" style="433" customWidth="1"/>
    <col min="12034" max="12034" width="10.7109375" style="433" customWidth="1"/>
    <col min="12035" max="12035" width="10.5703125" style="433" customWidth="1"/>
    <col min="12036" max="12036" width="10.7109375" style="433" customWidth="1"/>
    <col min="12037" max="12037" width="10.28515625" style="433" customWidth="1"/>
    <col min="12038" max="12038" width="10.7109375" style="433" customWidth="1"/>
    <col min="12039" max="12039" width="9.42578125" style="433" customWidth="1"/>
    <col min="12040" max="12040" width="10.5703125" style="433" customWidth="1"/>
    <col min="12041" max="12041" width="13.7109375" style="433" customWidth="1"/>
    <col min="12042" max="12043" width="10.42578125" style="433" customWidth="1"/>
    <col min="12044" max="12044" width="10.28515625" style="433" customWidth="1"/>
    <col min="12045" max="12045" width="9.42578125" style="433" customWidth="1"/>
    <col min="12046" max="12046" width="8.7109375" style="433" customWidth="1"/>
    <col min="12047" max="12047" width="10.42578125" style="433" customWidth="1"/>
    <col min="12048" max="12048" width="10.28515625" style="433" customWidth="1"/>
    <col min="12049" max="12288" width="11.42578125" style="433"/>
    <col min="12289" max="12289" width="7" style="433" customWidth="1"/>
    <col min="12290" max="12290" width="10.7109375" style="433" customWidth="1"/>
    <col min="12291" max="12291" width="10.5703125" style="433" customWidth="1"/>
    <col min="12292" max="12292" width="10.7109375" style="433" customWidth="1"/>
    <col min="12293" max="12293" width="10.28515625" style="433" customWidth="1"/>
    <col min="12294" max="12294" width="10.7109375" style="433" customWidth="1"/>
    <col min="12295" max="12295" width="9.42578125" style="433" customWidth="1"/>
    <col min="12296" max="12296" width="10.5703125" style="433" customWidth="1"/>
    <col min="12297" max="12297" width="13.7109375" style="433" customWidth="1"/>
    <col min="12298" max="12299" width="10.42578125" style="433" customWidth="1"/>
    <col min="12300" max="12300" width="10.28515625" style="433" customWidth="1"/>
    <col min="12301" max="12301" width="9.42578125" style="433" customWidth="1"/>
    <col min="12302" max="12302" width="8.7109375" style="433" customWidth="1"/>
    <col min="12303" max="12303" width="10.42578125" style="433" customWidth="1"/>
    <col min="12304" max="12304" width="10.28515625" style="433" customWidth="1"/>
    <col min="12305" max="12544" width="11.42578125" style="433"/>
    <col min="12545" max="12545" width="7" style="433" customWidth="1"/>
    <col min="12546" max="12546" width="10.7109375" style="433" customWidth="1"/>
    <col min="12547" max="12547" width="10.5703125" style="433" customWidth="1"/>
    <col min="12548" max="12548" width="10.7109375" style="433" customWidth="1"/>
    <col min="12549" max="12549" width="10.28515625" style="433" customWidth="1"/>
    <col min="12550" max="12550" width="10.7109375" style="433" customWidth="1"/>
    <col min="12551" max="12551" width="9.42578125" style="433" customWidth="1"/>
    <col min="12552" max="12552" width="10.5703125" style="433" customWidth="1"/>
    <col min="12553" max="12553" width="13.7109375" style="433" customWidth="1"/>
    <col min="12554" max="12555" width="10.42578125" style="433" customWidth="1"/>
    <col min="12556" max="12556" width="10.28515625" style="433" customWidth="1"/>
    <col min="12557" max="12557" width="9.42578125" style="433" customWidth="1"/>
    <col min="12558" max="12558" width="8.7109375" style="433" customWidth="1"/>
    <col min="12559" max="12559" width="10.42578125" style="433" customWidth="1"/>
    <col min="12560" max="12560" width="10.28515625" style="433" customWidth="1"/>
    <col min="12561" max="12800" width="11.42578125" style="433"/>
    <col min="12801" max="12801" width="7" style="433" customWidth="1"/>
    <col min="12802" max="12802" width="10.7109375" style="433" customWidth="1"/>
    <col min="12803" max="12803" width="10.5703125" style="433" customWidth="1"/>
    <col min="12804" max="12804" width="10.7109375" style="433" customWidth="1"/>
    <col min="12805" max="12805" width="10.28515625" style="433" customWidth="1"/>
    <col min="12806" max="12806" width="10.7109375" style="433" customWidth="1"/>
    <col min="12807" max="12807" width="9.42578125" style="433" customWidth="1"/>
    <col min="12808" max="12808" width="10.5703125" style="433" customWidth="1"/>
    <col min="12809" max="12809" width="13.7109375" style="433" customWidth="1"/>
    <col min="12810" max="12811" width="10.42578125" style="433" customWidth="1"/>
    <col min="12812" max="12812" width="10.28515625" style="433" customWidth="1"/>
    <col min="12813" max="12813" width="9.42578125" style="433" customWidth="1"/>
    <col min="12814" max="12814" width="8.7109375" style="433" customWidth="1"/>
    <col min="12815" max="12815" width="10.42578125" style="433" customWidth="1"/>
    <col min="12816" max="12816" width="10.28515625" style="433" customWidth="1"/>
    <col min="12817" max="13056" width="11.42578125" style="433"/>
    <col min="13057" max="13057" width="7" style="433" customWidth="1"/>
    <col min="13058" max="13058" width="10.7109375" style="433" customWidth="1"/>
    <col min="13059" max="13059" width="10.5703125" style="433" customWidth="1"/>
    <col min="13060" max="13060" width="10.7109375" style="433" customWidth="1"/>
    <col min="13061" max="13061" width="10.28515625" style="433" customWidth="1"/>
    <col min="13062" max="13062" width="10.7109375" style="433" customWidth="1"/>
    <col min="13063" max="13063" width="9.42578125" style="433" customWidth="1"/>
    <col min="13064" max="13064" width="10.5703125" style="433" customWidth="1"/>
    <col min="13065" max="13065" width="13.7109375" style="433" customWidth="1"/>
    <col min="13066" max="13067" width="10.42578125" style="433" customWidth="1"/>
    <col min="13068" max="13068" width="10.28515625" style="433" customWidth="1"/>
    <col min="13069" max="13069" width="9.42578125" style="433" customWidth="1"/>
    <col min="13070" max="13070" width="8.7109375" style="433" customWidth="1"/>
    <col min="13071" max="13071" width="10.42578125" style="433" customWidth="1"/>
    <col min="13072" max="13072" width="10.28515625" style="433" customWidth="1"/>
    <col min="13073" max="13312" width="11.42578125" style="433"/>
    <col min="13313" max="13313" width="7" style="433" customWidth="1"/>
    <col min="13314" max="13314" width="10.7109375" style="433" customWidth="1"/>
    <col min="13315" max="13315" width="10.5703125" style="433" customWidth="1"/>
    <col min="13316" max="13316" width="10.7109375" style="433" customWidth="1"/>
    <col min="13317" max="13317" width="10.28515625" style="433" customWidth="1"/>
    <col min="13318" max="13318" width="10.7109375" style="433" customWidth="1"/>
    <col min="13319" max="13319" width="9.42578125" style="433" customWidth="1"/>
    <col min="13320" max="13320" width="10.5703125" style="433" customWidth="1"/>
    <col min="13321" max="13321" width="13.7109375" style="433" customWidth="1"/>
    <col min="13322" max="13323" width="10.42578125" style="433" customWidth="1"/>
    <col min="13324" max="13324" width="10.28515625" style="433" customWidth="1"/>
    <col min="13325" max="13325" width="9.42578125" style="433" customWidth="1"/>
    <col min="13326" max="13326" width="8.7109375" style="433" customWidth="1"/>
    <col min="13327" max="13327" width="10.42578125" style="433" customWidth="1"/>
    <col min="13328" max="13328" width="10.28515625" style="433" customWidth="1"/>
    <col min="13329" max="13568" width="11.42578125" style="433"/>
    <col min="13569" max="13569" width="7" style="433" customWidth="1"/>
    <col min="13570" max="13570" width="10.7109375" style="433" customWidth="1"/>
    <col min="13571" max="13571" width="10.5703125" style="433" customWidth="1"/>
    <col min="13572" max="13572" width="10.7109375" style="433" customWidth="1"/>
    <col min="13573" max="13573" width="10.28515625" style="433" customWidth="1"/>
    <col min="13574" max="13574" width="10.7109375" style="433" customWidth="1"/>
    <col min="13575" max="13575" width="9.42578125" style="433" customWidth="1"/>
    <col min="13576" max="13576" width="10.5703125" style="433" customWidth="1"/>
    <col min="13577" max="13577" width="13.7109375" style="433" customWidth="1"/>
    <col min="13578" max="13579" width="10.42578125" style="433" customWidth="1"/>
    <col min="13580" max="13580" width="10.28515625" style="433" customWidth="1"/>
    <col min="13581" max="13581" width="9.42578125" style="433" customWidth="1"/>
    <col min="13582" max="13582" width="8.7109375" style="433" customWidth="1"/>
    <col min="13583" max="13583" width="10.42578125" style="433" customWidth="1"/>
    <col min="13584" max="13584" width="10.28515625" style="433" customWidth="1"/>
    <col min="13585" max="13824" width="11.42578125" style="433"/>
    <col min="13825" max="13825" width="7" style="433" customWidth="1"/>
    <col min="13826" max="13826" width="10.7109375" style="433" customWidth="1"/>
    <col min="13827" max="13827" width="10.5703125" style="433" customWidth="1"/>
    <col min="13828" max="13828" width="10.7109375" style="433" customWidth="1"/>
    <col min="13829" max="13829" width="10.28515625" style="433" customWidth="1"/>
    <col min="13830" max="13830" width="10.7109375" style="433" customWidth="1"/>
    <col min="13831" max="13831" width="9.42578125" style="433" customWidth="1"/>
    <col min="13832" max="13832" width="10.5703125" style="433" customWidth="1"/>
    <col min="13833" max="13833" width="13.7109375" style="433" customWidth="1"/>
    <col min="13834" max="13835" width="10.42578125" style="433" customWidth="1"/>
    <col min="13836" max="13836" width="10.28515625" style="433" customWidth="1"/>
    <col min="13837" max="13837" width="9.42578125" style="433" customWidth="1"/>
    <col min="13838" max="13838" width="8.7109375" style="433" customWidth="1"/>
    <col min="13839" max="13839" width="10.42578125" style="433" customWidth="1"/>
    <col min="13840" max="13840" width="10.28515625" style="433" customWidth="1"/>
    <col min="13841" max="14080" width="11.42578125" style="433"/>
    <col min="14081" max="14081" width="7" style="433" customWidth="1"/>
    <col min="14082" max="14082" width="10.7109375" style="433" customWidth="1"/>
    <col min="14083" max="14083" width="10.5703125" style="433" customWidth="1"/>
    <col min="14084" max="14084" width="10.7109375" style="433" customWidth="1"/>
    <col min="14085" max="14085" width="10.28515625" style="433" customWidth="1"/>
    <col min="14086" max="14086" width="10.7109375" style="433" customWidth="1"/>
    <col min="14087" max="14087" width="9.42578125" style="433" customWidth="1"/>
    <col min="14088" max="14088" width="10.5703125" style="433" customWidth="1"/>
    <col min="14089" max="14089" width="13.7109375" style="433" customWidth="1"/>
    <col min="14090" max="14091" width="10.42578125" style="433" customWidth="1"/>
    <col min="14092" max="14092" width="10.28515625" style="433" customWidth="1"/>
    <col min="14093" max="14093" width="9.42578125" style="433" customWidth="1"/>
    <col min="14094" max="14094" width="8.7109375" style="433" customWidth="1"/>
    <col min="14095" max="14095" width="10.42578125" style="433" customWidth="1"/>
    <col min="14096" max="14096" width="10.28515625" style="433" customWidth="1"/>
    <col min="14097" max="14336" width="11.42578125" style="433"/>
    <col min="14337" max="14337" width="7" style="433" customWidth="1"/>
    <col min="14338" max="14338" width="10.7109375" style="433" customWidth="1"/>
    <col min="14339" max="14339" width="10.5703125" style="433" customWidth="1"/>
    <col min="14340" max="14340" width="10.7109375" style="433" customWidth="1"/>
    <col min="14341" max="14341" width="10.28515625" style="433" customWidth="1"/>
    <col min="14342" max="14342" width="10.7109375" style="433" customWidth="1"/>
    <col min="14343" max="14343" width="9.42578125" style="433" customWidth="1"/>
    <col min="14344" max="14344" width="10.5703125" style="433" customWidth="1"/>
    <col min="14345" max="14345" width="13.7109375" style="433" customWidth="1"/>
    <col min="14346" max="14347" width="10.42578125" style="433" customWidth="1"/>
    <col min="14348" max="14348" width="10.28515625" style="433" customWidth="1"/>
    <col min="14349" max="14349" width="9.42578125" style="433" customWidth="1"/>
    <col min="14350" max="14350" width="8.7109375" style="433" customWidth="1"/>
    <col min="14351" max="14351" width="10.42578125" style="433" customWidth="1"/>
    <col min="14352" max="14352" width="10.28515625" style="433" customWidth="1"/>
    <col min="14353" max="14592" width="11.42578125" style="433"/>
    <col min="14593" max="14593" width="7" style="433" customWidth="1"/>
    <col min="14594" max="14594" width="10.7109375" style="433" customWidth="1"/>
    <col min="14595" max="14595" width="10.5703125" style="433" customWidth="1"/>
    <col min="14596" max="14596" width="10.7109375" style="433" customWidth="1"/>
    <col min="14597" max="14597" width="10.28515625" style="433" customWidth="1"/>
    <col min="14598" max="14598" width="10.7109375" style="433" customWidth="1"/>
    <col min="14599" max="14599" width="9.42578125" style="433" customWidth="1"/>
    <col min="14600" max="14600" width="10.5703125" style="433" customWidth="1"/>
    <col min="14601" max="14601" width="13.7109375" style="433" customWidth="1"/>
    <col min="14602" max="14603" width="10.42578125" style="433" customWidth="1"/>
    <col min="14604" max="14604" width="10.28515625" style="433" customWidth="1"/>
    <col min="14605" max="14605" width="9.42578125" style="433" customWidth="1"/>
    <col min="14606" max="14606" width="8.7109375" style="433" customWidth="1"/>
    <col min="14607" max="14607" width="10.42578125" style="433" customWidth="1"/>
    <col min="14608" max="14608" width="10.28515625" style="433" customWidth="1"/>
    <col min="14609" max="14848" width="11.42578125" style="433"/>
    <col min="14849" max="14849" width="7" style="433" customWidth="1"/>
    <col min="14850" max="14850" width="10.7109375" style="433" customWidth="1"/>
    <col min="14851" max="14851" width="10.5703125" style="433" customWidth="1"/>
    <col min="14852" max="14852" width="10.7109375" style="433" customWidth="1"/>
    <col min="14853" max="14853" width="10.28515625" style="433" customWidth="1"/>
    <col min="14854" max="14854" width="10.7109375" style="433" customWidth="1"/>
    <col min="14855" max="14855" width="9.42578125" style="433" customWidth="1"/>
    <col min="14856" max="14856" width="10.5703125" style="433" customWidth="1"/>
    <col min="14857" max="14857" width="13.7109375" style="433" customWidth="1"/>
    <col min="14858" max="14859" width="10.42578125" style="433" customWidth="1"/>
    <col min="14860" max="14860" width="10.28515625" style="433" customWidth="1"/>
    <col min="14861" max="14861" width="9.42578125" style="433" customWidth="1"/>
    <col min="14862" max="14862" width="8.7109375" style="433" customWidth="1"/>
    <col min="14863" max="14863" width="10.42578125" style="433" customWidth="1"/>
    <col min="14864" max="14864" width="10.28515625" style="433" customWidth="1"/>
    <col min="14865" max="15104" width="11.42578125" style="433"/>
    <col min="15105" max="15105" width="7" style="433" customWidth="1"/>
    <col min="15106" max="15106" width="10.7109375" style="433" customWidth="1"/>
    <col min="15107" max="15107" width="10.5703125" style="433" customWidth="1"/>
    <col min="15108" max="15108" width="10.7109375" style="433" customWidth="1"/>
    <col min="15109" max="15109" width="10.28515625" style="433" customWidth="1"/>
    <col min="15110" max="15110" width="10.7109375" style="433" customWidth="1"/>
    <col min="15111" max="15111" width="9.42578125" style="433" customWidth="1"/>
    <col min="15112" max="15112" width="10.5703125" style="433" customWidth="1"/>
    <col min="15113" max="15113" width="13.7109375" style="433" customWidth="1"/>
    <col min="15114" max="15115" width="10.42578125" style="433" customWidth="1"/>
    <col min="15116" max="15116" width="10.28515625" style="433" customWidth="1"/>
    <col min="15117" max="15117" width="9.42578125" style="433" customWidth="1"/>
    <col min="15118" max="15118" width="8.7109375" style="433" customWidth="1"/>
    <col min="15119" max="15119" width="10.42578125" style="433" customWidth="1"/>
    <col min="15120" max="15120" width="10.28515625" style="433" customWidth="1"/>
    <col min="15121" max="15360" width="11.42578125" style="433"/>
    <col min="15361" max="15361" width="7" style="433" customWidth="1"/>
    <col min="15362" max="15362" width="10.7109375" style="433" customWidth="1"/>
    <col min="15363" max="15363" width="10.5703125" style="433" customWidth="1"/>
    <col min="15364" max="15364" width="10.7109375" style="433" customWidth="1"/>
    <col min="15365" max="15365" width="10.28515625" style="433" customWidth="1"/>
    <col min="15366" max="15366" width="10.7109375" style="433" customWidth="1"/>
    <col min="15367" max="15367" width="9.42578125" style="433" customWidth="1"/>
    <col min="15368" max="15368" width="10.5703125" style="433" customWidth="1"/>
    <col min="15369" max="15369" width="13.7109375" style="433" customWidth="1"/>
    <col min="15370" max="15371" width="10.42578125" style="433" customWidth="1"/>
    <col min="15372" max="15372" width="10.28515625" style="433" customWidth="1"/>
    <col min="15373" max="15373" width="9.42578125" style="433" customWidth="1"/>
    <col min="15374" max="15374" width="8.7109375" style="433" customWidth="1"/>
    <col min="15375" max="15375" width="10.42578125" style="433" customWidth="1"/>
    <col min="15376" max="15376" width="10.28515625" style="433" customWidth="1"/>
    <col min="15377" max="15616" width="11.42578125" style="433"/>
    <col min="15617" max="15617" width="7" style="433" customWidth="1"/>
    <col min="15618" max="15618" width="10.7109375" style="433" customWidth="1"/>
    <col min="15619" max="15619" width="10.5703125" style="433" customWidth="1"/>
    <col min="15620" max="15620" width="10.7109375" style="433" customWidth="1"/>
    <col min="15621" max="15621" width="10.28515625" style="433" customWidth="1"/>
    <col min="15622" max="15622" width="10.7109375" style="433" customWidth="1"/>
    <col min="15623" max="15623" width="9.42578125" style="433" customWidth="1"/>
    <col min="15624" max="15624" width="10.5703125" style="433" customWidth="1"/>
    <col min="15625" max="15625" width="13.7109375" style="433" customWidth="1"/>
    <col min="15626" max="15627" width="10.42578125" style="433" customWidth="1"/>
    <col min="15628" max="15628" width="10.28515625" style="433" customWidth="1"/>
    <col min="15629" max="15629" width="9.42578125" style="433" customWidth="1"/>
    <col min="15630" max="15630" width="8.7109375" style="433" customWidth="1"/>
    <col min="15631" max="15631" width="10.42578125" style="433" customWidth="1"/>
    <col min="15632" max="15632" width="10.28515625" style="433" customWidth="1"/>
    <col min="15633" max="15872" width="11.42578125" style="433"/>
    <col min="15873" max="15873" width="7" style="433" customWidth="1"/>
    <col min="15874" max="15874" width="10.7109375" style="433" customWidth="1"/>
    <col min="15875" max="15875" width="10.5703125" style="433" customWidth="1"/>
    <col min="15876" max="15876" width="10.7109375" style="433" customWidth="1"/>
    <col min="15877" max="15877" width="10.28515625" style="433" customWidth="1"/>
    <col min="15878" max="15878" width="10.7109375" style="433" customWidth="1"/>
    <col min="15879" max="15879" width="9.42578125" style="433" customWidth="1"/>
    <col min="15880" max="15880" width="10.5703125" style="433" customWidth="1"/>
    <col min="15881" max="15881" width="13.7109375" style="433" customWidth="1"/>
    <col min="15882" max="15883" width="10.42578125" style="433" customWidth="1"/>
    <col min="15884" max="15884" width="10.28515625" style="433" customWidth="1"/>
    <col min="15885" max="15885" width="9.42578125" style="433" customWidth="1"/>
    <col min="15886" max="15886" width="8.7109375" style="433" customWidth="1"/>
    <col min="15887" max="15887" width="10.42578125" style="433" customWidth="1"/>
    <col min="15888" max="15888" width="10.28515625" style="433" customWidth="1"/>
    <col min="15889" max="16128" width="11.42578125" style="433"/>
    <col min="16129" max="16129" width="7" style="433" customWidth="1"/>
    <col min="16130" max="16130" width="10.7109375" style="433" customWidth="1"/>
    <col min="16131" max="16131" width="10.5703125" style="433" customWidth="1"/>
    <col min="16132" max="16132" width="10.7109375" style="433" customWidth="1"/>
    <col min="16133" max="16133" width="10.28515625" style="433" customWidth="1"/>
    <col min="16134" max="16134" width="10.7109375" style="433" customWidth="1"/>
    <col min="16135" max="16135" width="9.42578125" style="433" customWidth="1"/>
    <col min="16136" max="16136" width="10.5703125" style="433" customWidth="1"/>
    <col min="16137" max="16137" width="13.7109375" style="433" customWidth="1"/>
    <col min="16138" max="16139" width="10.42578125" style="433" customWidth="1"/>
    <col min="16140" max="16140" width="10.28515625" style="433" customWidth="1"/>
    <col min="16141" max="16141" width="9.42578125" style="433" customWidth="1"/>
    <col min="16142" max="16142" width="8.7109375" style="433" customWidth="1"/>
    <col min="16143" max="16143" width="10.42578125" style="433" customWidth="1"/>
    <col min="16144" max="16144" width="10.28515625" style="433" customWidth="1"/>
    <col min="16145" max="16384" width="11.42578125" style="433"/>
  </cols>
  <sheetData>
    <row r="1" spans="1:21" ht="15" customHeight="1" x14ac:dyDescent="0.2">
      <c r="A1" s="877" t="s">
        <v>1708</v>
      </c>
      <c r="B1" s="877"/>
      <c r="C1" s="877"/>
      <c r="D1" s="877"/>
      <c r="E1" s="877"/>
      <c r="F1" s="877"/>
      <c r="G1" s="877"/>
      <c r="H1" s="877"/>
      <c r="I1" s="877"/>
      <c r="J1" s="877"/>
      <c r="K1" s="877"/>
      <c r="L1" s="877"/>
      <c r="M1" s="877"/>
      <c r="N1" s="877"/>
      <c r="O1" s="877"/>
      <c r="P1" s="877"/>
    </row>
    <row r="2" spans="1:21" ht="15" customHeight="1" x14ac:dyDescent="0.2">
      <c r="A2" s="877" t="s">
        <v>1709</v>
      </c>
      <c r="B2" s="877"/>
      <c r="C2" s="877"/>
      <c r="D2" s="877"/>
      <c r="E2" s="877"/>
      <c r="F2" s="877" t="s">
        <v>1710</v>
      </c>
      <c r="G2" s="877"/>
      <c r="H2" s="877"/>
      <c r="I2" s="877"/>
      <c r="J2" s="877"/>
      <c r="K2" s="877"/>
      <c r="L2" s="877"/>
      <c r="M2" s="877"/>
      <c r="N2" s="877"/>
      <c r="O2" s="877"/>
      <c r="P2" s="877"/>
    </row>
    <row r="3" spans="1:21" ht="15" customHeight="1" x14ac:dyDescent="0.2">
      <c r="E3" s="434"/>
    </row>
    <row r="4" spans="1:21" ht="15" customHeight="1" x14ac:dyDescent="0.25">
      <c r="A4" s="878" t="s">
        <v>1711</v>
      </c>
      <c r="B4" s="878"/>
      <c r="C4" s="878"/>
      <c r="D4" s="878"/>
      <c r="E4" s="878"/>
      <c r="F4" s="434"/>
      <c r="K4" s="434"/>
      <c r="N4" s="434" t="s">
        <v>1712</v>
      </c>
      <c r="O4" s="435">
        <f>IF(HorasAmortizaciónEquipoCamión=0,0,ROUND(Valor_CamiónSolo*PorcentajeEquipoAmortizarCamión/HorasAmortizaciónEquipoCamión,3))</f>
        <v>0</v>
      </c>
    </row>
    <row r="5" spans="1:21" ht="15" customHeight="1" x14ac:dyDescent="0.2">
      <c r="A5" s="436"/>
      <c r="B5" s="436"/>
      <c r="C5" s="436"/>
      <c r="D5" s="436"/>
      <c r="E5" s="436"/>
      <c r="F5" s="434"/>
      <c r="K5" s="434"/>
      <c r="O5" s="437"/>
    </row>
    <row r="6" spans="1:21" ht="15" customHeight="1" x14ac:dyDescent="0.2">
      <c r="A6" s="505"/>
      <c r="B6" s="505"/>
      <c r="C6" s="505"/>
      <c r="D6" s="505"/>
      <c r="E6" s="505"/>
      <c r="F6" s="434"/>
      <c r="K6" s="434"/>
      <c r="O6" s="437"/>
      <c r="Q6" s="436"/>
      <c r="R6" s="436"/>
      <c r="S6" s="436"/>
      <c r="T6" s="436"/>
      <c r="U6" s="436"/>
    </row>
    <row r="7" spans="1:21" ht="15" customHeight="1" x14ac:dyDescent="0.2">
      <c r="A7" s="864" t="s">
        <v>1713</v>
      </c>
      <c r="B7" s="865"/>
      <c r="C7" s="865"/>
      <c r="D7" s="866"/>
      <c r="E7" s="483"/>
      <c r="F7" s="434"/>
      <c r="G7" s="438"/>
      <c r="H7" s="436"/>
      <c r="I7" s="879"/>
      <c r="J7" s="439"/>
      <c r="K7" s="440"/>
      <c r="N7" s="434" t="s">
        <v>1714</v>
      </c>
      <c r="O7" s="471">
        <f>ROUND(Valor_CamiónSolo*E10/4000,3)</f>
        <v>0</v>
      </c>
      <c r="Q7" s="438"/>
      <c r="R7" s="441"/>
      <c r="S7" s="874"/>
      <c r="T7" s="442"/>
      <c r="U7" s="439"/>
    </row>
    <row r="8" spans="1:21" ht="15" customHeight="1" x14ac:dyDescent="0.2">
      <c r="A8" s="864" t="s">
        <v>1715</v>
      </c>
      <c r="B8" s="865"/>
      <c r="C8" s="865"/>
      <c r="D8" s="866"/>
      <c r="E8" s="484"/>
      <c r="F8" s="434"/>
      <c r="G8" s="875"/>
      <c r="H8" s="875"/>
      <c r="I8" s="879"/>
      <c r="K8" s="434"/>
      <c r="O8" s="437"/>
      <c r="Q8" s="875"/>
      <c r="R8" s="875"/>
      <c r="S8" s="874"/>
      <c r="T8" s="436"/>
      <c r="U8" s="436"/>
    </row>
    <row r="9" spans="1:21" ht="15" customHeight="1" x14ac:dyDescent="0.2">
      <c r="A9" s="864" t="s">
        <v>1716</v>
      </c>
      <c r="B9" s="865"/>
      <c r="C9" s="865"/>
      <c r="D9" s="866"/>
      <c r="E9" s="485"/>
      <c r="F9" s="434"/>
      <c r="K9" s="434"/>
      <c r="O9" s="437"/>
    </row>
    <row r="10" spans="1:21" ht="15" customHeight="1" x14ac:dyDescent="0.2">
      <c r="A10" s="864" t="s">
        <v>1717</v>
      </c>
      <c r="B10" s="865"/>
      <c r="C10" s="865"/>
      <c r="D10" s="866"/>
      <c r="E10" s="485"/>
      <c r="F10" s="434"/>
      <c r="K10" s="434"/>
      <c r="N10" s="434" t="s">
        <v>1718</v>
      </c>
      <c r="O10" s="435">
        <f>ROUND(O4*Porcentaje_Reparaciones_Repuestos,3)</f>
        <v>0</v>
      </c>
      <c r="Q10" s="436"/>
      <c r="R10" s="436"/>
      <c r="S10" s="436"/>
      <c r="T10" s="436"/>
      <c r="U10" s="436"/>
    </row>
    <row r="11" spans="1:21" ht="15" customHeight="1" x14ac:dyDescent="0.2">
      <c r="A11" s="864" t="s">
        <v>1719</v>
      </c>
      <c r="B11" s="865"/>
      <c r="C11" s="865"/>
      <c r="D11" s="866"/>
      <c r="E11" s="485"/>
      <c r="F11" s="434"/>
      <c r="K11" s="434"/>
      <c r="O11" s="437"/>
      <c r="Q11" s="436"/>
      <c r="R11" s="436"/>
      <c r="S11" s="436"/>
      <c r="T11" s="436"/>
      <c r="U11" s="436"/>
    </row>
    <row r="12" spans="1:21" ht="15" customHeight="1" x14ac:dyDescent="0.2">
      <c r="A12" s="864" t="s">
        <v>1720</v>
      </c>
      <c r="B12" s="865"/>
      <c r="C12" s="865"/>
      <c r="D12" s="866"/>
      <c r="E12" s="485"/>
      <c r="F12" s="434"/>
      <c r="K12" s="434"/>
      <c r="O12" s="437"/>
      <c r="Q12" s="436"/>
      <c r="R12" s="436"/>
      <c r="S12" s="436"/>
      <c r="T12" s="436"/>
      <c r="U12" s="436"/>
    </row>
    <row r="13" spans="1:21" ht="15" customHeight="1" x14ac:dyDescent="0.2">
      <c r="A13" s="864" t="s">
        <v>1721</v>
      </c>
      <c r="B13" s="865"/>
      <c r="C13" s="865"/>
      <c r="D13" s="866"/>
      <c r="E13" s="484"/>
      <c r="F13" s="434"/>
      <c r="G13" s="436"/>
      <c r="H13" s="436"/>
      <c r="I13" s="436"/>
      <c r="J13" s="436"/>
      <c r="K13" s="443"/>
      <c r="N13" s="434" t="s">
        <v>1722</v>
      </c>
      <c r="O13" s="435">
        <f>ROUND(Tiempo_lavado_en_horas*Mano_Obra_Lavado*Cantidad_lavado_al_mes*12/2000,3)</f>
        <v>0</v>
      </c>
      <c r="Q13" s="436"/>
      <c r="R13" s="436"/>
      <c r="S13" s="436"/>
      <c r="T13" s="436"/>
      <c r="U13" s="436"/>
    </row>
    <row r="14" spans="1:21" ht="15" customHeight="1" x14ac:dyDescent="0.2">
      <c r="A14" s="864" t="s">
        <v>1723</v>
      </c>
      <c r="B14" s="865"/>
      <c r="C14" s="865"/>
      <c r="D14" s="866"/>
      <c r="E14" s="486"/>
      <c r="F14" s="434"/>
      <c r="G14" s="436"/>
      <c r="H14" s="436"/>
      <c r="I14" s="436"/>
      <c r="J14" s="436"/>
      <c r="K14" s="443"/>
      <c r="O14" s="437"/>
      <c r="Q14" s="436"/>
      <c r="R14" s="436"/>
      <c r="S14" s="436"/>
      <c r="T14" s="436"/>
      <c r="U14" s="436"/>
    </row>
    <row r="15" spans="1:21" ht="15" customHeight="1" x14ac:dyDescent="0.2">
      <c r="A15" s="864" t="s">
        <v>1724</v>
      </c>
      <c r="B15" s="865"/>
      <c r="C15" s="865"/>
      <c r="D15" s="866"/>
      <c r="E15" s="487"/>
      <c r="F15" s="434"/>
      <c r="G15" s="438"/>
      <c r="H15" s="436"/>
      <c r="I15" s="874"/>
      <c r="J15" s="439"/>
      <c r="K15" s="444"/>
      <c r="O15" s="437"/>
      <c r="Q15" s="445"/>
      <c r="R15" s="446"/>
      <c r="S15" s="874"/>
      <c r="T15" s="442"/>
      <c r="U15" s="447"/>
    </row>
    <row r="16" spans="1:21" ht="15" customHeight="1" x14ac:dyDescent="0.2">
      <c r="A16" s="864" t="s">
        <v>1725</v>
      </c>
      <c r="B16" s="865"/>
      <c r="C16" s="865"/>
      <c r="D16" s="866"/>
      <c r="E16" s="488"/>
      <c r="F16" s="434"/>
      <c r="G16" s="875"/>
      <c r="H16" s="875"/>
      <c r="I16" s="874"/>
      <c r="J16" s="436"/>
      <c r="K16" s="443"/>
      <c r="N16" s="434" t="s">
        <v>1726</v>
      </c>
      <c r="O16" s="435">
        <f>ROUND(Valor_CamiónSolo*PorSegurosPatentesImpustoCamión/2000,3)</f>
        <v>0</v>
      </c>
      <c r="Q16" s="876"/>
      <c r="R16" s="876"/>
      <c r="S16" s="874"/>
      <c r="T16" s="436"/>
      <c r="U16" s="436"/>
    </row>
    <row r="17" spans="1:21" ht="15" customHeight="1" x14ac:dyDescent="0.2">
      <c r="A17" s="864" t="s">
        <v>1727</v>
      </c>
      <c r="B17" s="865"/>
      <c r="C17" s="865"/>
      <c r="D17" s="866"/>
      <c r="E17" s="489"/>
      <c r="F17" s="434"/>
      <c r="K17" s="434"/>
      <c r="O17" s="437"/>
    </row>
    <row r="18" spans="1:21" ht="15" customHeight="1" x14ac:dyDescent="0.2">
      <c r="A18" s="864" t="s">
        <v>1728</v>
      </c>
      <c r="B18" s="865"/>
      <c r="C18" s="865"/>
      <c r="D18" s="866"/>
      <c r="E18" s="490"/>
      <c r="F18" s="434"/>
      <c r="K18" s="434"/>
      <c r="O18" s="437"/>
    </row>
    <row r="19" spans="1:21" ht="15" customHeight="1" x14ac:dyDescent="0.2">
      <c r="A19" s="864" t="s">
        <v>1729</v>
      </c>
      <c r="B19" s="865"/>
      <c r="C19" s="865"/>
      <c r="D19" s="866"/>
      <c r="E19" s="491"/>
      <c r="F19" s="434"/>
      <c r="G19" s="438"/>
      <c r="H19" s="436"/>
      <c r="I19" s="436"/>
      <c r="J19" s="439"/>
      <c r="K19" s="444"/>
      <c r="N19" s="434" t="s">
        <v>1730</v>
      </c>
      <c r="O19" s="435">
        <f>IF(V_Ul_cámara_cubiertas_CamiónSolo=0,0,ROUND(Cantidad_camaras_cubiertas*Valor_cámara_cubiertas_CamiónSolo/V_Ul_cámara_cubiertas_CamiónSolo,3))</f>
        <v>0</v>
      </c>
      <c r="Q19" s="448"/>
      <c r="R19" s="449"/>
      <c r="S19" s="450"/>
      <c r="T19" s="451"/>
      <c r="U19" s="452"/>
    </row>
    <row r="20" spans="1:21" ht="15" customHeight="1" x14ac:dyDescent="0.2">
      <c r="A20" s="864" t="s">
        <v>1731</v>
      </c>
      <c r="B20" s="865"/>
      <c r="C20" s="865"/>
      <c r="D20" s="866"/>
      <c r="E20" s="485"/>
      <c r="F20" s="434"/>
      <c r="G20" s="875"/>
      <c r="H20" s="875"/>
      <c r="I20" s="436"/>
      <c r="J20" s="436"/>
      <c r="K20" s="443"/>
      <c r="O20" s="437"/>
    </row>
    <row r="21" spans="1:21" ht="15" customHeight="1" x14ac:dyDescent="0.2">
      <c r="A21" s="864" t="s">
        <v>1782</v>
      </c>
      <c r="B21" s="865"/>
      <c r="C21" s="865"/>
      <c r="D21" s="866" t="s">
        <v>1732</v>
      </c>
      <c r="E21" s="492"/>
      <c r="G21" s="869"/>
      <c r="H21" s="869"/>
      <c r="I21" s="869"/>
      <c r="K21" s="434"/>
      <c r="O21" s="437"/>
    </row>
    <row r="22" spans="1:21" ht="15" customHeight="1" x14ac:dyDescent="0.2">
      <c r="A22" s="864" t="s">
        <v>1783</v>
      </c>
      <c r="B22" s="865"/>
      <c r="C22" s="865"/>
      <c r="D22" s="866" t="s">
        <v>1733</v>
      </c>
      <c r="E22" s="493"/>
      <c r="G22" s="436"/>
      <c r="H22" s="436"/>
      <c r="I22" s="436"/>
      <c r="J22" s="436"/>
      <c r="K22" s="443"/>
      <c r="N22" s="434" t="s">
        <v>1734</v>
      </c>
      <c r="O22" s="435">
        <f>ROUND(Consumo_gasoil_CamiónSolo_porkm*Costo_gasoil*(1+Porcentaje_Lubricantes),3)</f>
        <v>0</v>
      </c>
    </row>
    <row r="23" spans="1:21" ht="15" customHeight="1" x14ac:dyDescent="0.25">
      <c r="A23" s="506"/>
      <c r="B23" s="506"/>
      <c r="C23" s="506"/>
      <c r="D23" s="506"/>
      <c r="E23" s="506"/>
      <c r="G23" s="453"/>
      <c r="H23" s="454"/>
      <c r="I23" s="455"/>
      <c r="J23" s="456"/>
      <c r="K23" s="444"/>
    </row>
    <row r="24" spans="1:21" ht="15" customHeight="1" x14ac:dyDescent="0.2">
      <c r="A24" s="436"/>
      <c r="B24" s="436"/>
      <c r="C24" s="436"/>
      <c r="D24" s="436"/>
      <c r="E24" s="436"/>
      <c r="F24" s="436"/>
      <c r="G24" s="436"/>
      <c r="H24" s="436"/>
      <c r="I24" s="436"/>
      <c r="J24" s="436"/>
      <c r="K24" s="436"/>
      <c r="L24" s="436"/>
      <c r="M24" s="436"/>
      <c r="N24" s="436"/>
      <c r="O24" s="436"/>
      <c r="P24" s="436"/>
    </row>
    <row r="25" spans="1:21" ht="15" customHeight="1" x14ac:dyDescent="0.2">
      <c r="A25" s="871" t="s">
        <v>1735</v>
      </c>
      <c r="B25" s="871"/>
      <c r="C25" s="871"/>
      <c r="D25" s="871"/>
      <c r="E25" s="871"/>
      <c r="F25" s="871"/>
      <c r="G25" s="871"/>
      <c r="H25" s="872" t="s">
        <v>1736</v>
      </c>
      <c r="I25" s="872"/>
      <c r="J25" s="872"/>
      <c r="K25" s="872"/>
      <c r="L25" s="872"/>
      <c r="M25" s="872"/>
      <c r="N25" s="872"/>
      <c r="O25" s="872"/>
      <c r="P25" s="873" t="s">
        <v>1737</v>
      </c>
    </row>
    <row r="26" spans="1:21" ht="15" customHeight="1" x14ac:dyDescent="0.2">
      <c r="A26" s="457" t="s">
        <v>1738</v>
      </c>
      <c r="B26" s="457" t="s">
        <v>1739</v>
      </c>
      <c r="C26" s="457" t="s">
        <v>1740</v>
      </c>
      <c r="D26" s="457" t="s">
        <v>1741</v>
      </c>
      <c r="E26" s="457" t="s">
        <v>1742</v>
      </c>
      <c r="F26" s="457" t="s">
        <v>1007</v>
      </c>
      <c r="G26" s="457" t="s">
        <v>1743</v>
      </c>
      <c r="H26" s="868" t="s">
        <v>1670</v>
      </c>
      <c r="I26" s="868" t="s">
        <v>1744</v>
      </c>
      <c r="J26" s="457" t="s">
        <v>1745</v>
      </c>
      <c r="K26" s="457" t="s">
        <v>1746</v>
      </c>
      <c r="L26" s="457" t="s">
        <v>1747</v>
      </c>
      <c r="M26" s="457" t="s">
        <v>1748</v>
      </c>
      <c r="N26" s="457" t="s">
        <v>1749</v>
      </c>
      <c r="O26" s="458" t="s">
        <v>1750</v>
      </c>
      <c r="P26" s="873"/>
    </row>
    <row r="27" spans="1:21" ht="15" customHeight="1" x14ac:dyDescent="0.2">
      <c r="A27" s="457" t="s">
        <v>1751</v>
      </c>
      <c r="B27" s="457" t="s">
        <v>1752</v>
      </c>
      <c r="C27" s="457" t="s">
        <v>1753</v>
      </c>
      <c r="D27" s="457" t="s">
        <v>1754</v>
      </c>
      <c r="E27" s="457" t="s">
        <v>1755</v>
      </c>
      <c r="F27" s="457" t="s">
        <v>1756</v>
      </c>
      <c r="G27" s="457" t="s">
        <v>1757</v>
      </c>
      <c r="H27" s="868"/>
      <c r="I27" s="868"/>
      <c r="J27" s="457" t="s">
        <v>1758</v>
      </c>
      <c r="K27" s="457" t="s">
        <v>1759</v>
      </c>
      <c r="L27" s="457" t="s">
        <v>1760</v>
      </c>
      <c r="M27" s="457" t="s">
        <v>1761</v>
      </c>
      <c r="N27" s="457" t="s">
        <v>1762</v>
      </c>
      <c r="O27" s="458" t="s">
        <v>1763</v>
      </c>
      <c r="P27" s="873"/>
    </row>
    <row r="28" spans="1:21" ht="15" customHeight="1" x14ac:dyDescent="0.2">
      <c r="A28" s="867" t="s">
        <v>1764</v>
      </c>
      <c r="B28" s="867" t="s">
        <v>1765</v>
      </c>
      <c r="C28" s="867" t="s">
        <v>1766</v>
      </c>
      <c r="D28" s="867" t="s">
        <v>1767</v>
      </c>
      <c r="E28" s="867" t="s">
        <v>1768</v>
      </c>
      <c r="F28" s="867" t="s">
        <v>1769</v>
      </c>
      <c r="G28" s="867" t="s">
        <v>1770</v>
      </c>
      <c r="H28" s="867" t="s">
        <v>1771</v>
      </c>
      <c r="I28" s="867" t="s">
        <v>1772</v>
      </c>
      <c r="J28" s="867" t="s">
        <v>1773</v>
      </c>
      <c r="K28" s="867" t="s">
        <v>1774</v>
      </c>
      <c r="L28" s="867" t="s">
        <v>1775</v>
      </c>
      <c r="M28" s="867" t="s">
        <v>1776</v>
      </c>
      <c r="N28" s="867" t="s">
        <v>1777</v>
      </c>
      <c r="O28" s="867" t="s">
        <v>1778</v>
      </c>
      <c r="P28" s="870" t="s">
        <v>1779</v>
      </c>
    </row>
    <row r="29" spans="1:21" ht="15" customHeight="1" x14ac:dyDescent="0.2">
      <c r="A29" s="867"/>
      <c r="B29" s="867"/>
      <c r="C29" s="867"/>
      <c r="D29" s="867"/>
      <c r="E29" s="867"/>
      <c r="F29" s="867"/>
      <c r="G29" s="867"/>
      <c r="H29" s="867"/>
      <c r="I29" s="867"/>
      <c r="J29" s="867"/>
      <c r="K29" s="867"/>
      <c r="L29" s="867"/>
      <c r="M29" s="867"/>
      <c r="N29" s="867"/>
      <c r="O29" s="867"/>
      <c r="P29" s="870"/>
    </row>
    <row r="30" spans="1:21" ht="15" customHeight="1" x14ac:dyDescent="0.2">
      <c r="A30" s="459">
        <v>1</v>
      </c>
      <c r="B30" s="460"/>
      <c r="C30" s="461">
        <f>IF(B30=0,0,(2*A30*60)/B30)</f>
        <v>0</v>
      </c>
      <c r="D30" s="462"/>
      <c r="E30" s="461">
        <f t="shared" ref="E30:E64" si="0">+C30+D30</f>
        <v>0</v>
      </c>
      <c r="F30" s="463"/>
      <c r="G30" s="464">
        <f t="shared" ref="G30:G64" si="1">+A30*2</f>
        <v>2</v>
      </c>
      <c r="H30" s="465">
        <f t="shared" ref="H30:H64" si="2">A*(E30/60)</f>
        <v>0</v>
      </c>
      <c r="I30" s="465">
        <f t="shared" ref="I30:I38" si="3">B*(E30/60)</f>
        <v>0</v>
      </c>
      <c r="J30" s="465">
        <f t="shared" ref="J30:J38" si="4">C_*(C30/60)</f>
        <v>0</v>
      </c>
      <c r="K30" s="465">
        <f t="shared" ref="K30:K38" si="5">D*(E30/60)</f>
        <v>0</v>
      </c>
      <c r="L30" s="465">
        <f t="shared" ref="L30:L38" si="6">E*(E30/60)</f>
        <v>0</v>
      </c>
      <c r="M30" s="465">
        <f t="shared" ref="M30:M38" si="7">+G30*F_</f>
        <v>0</v>
      </c>
      <c r="N30" s="465">
        <f t="shared" ref="N30:N38" si="8">Mano_Obra_Lavado*(E30/60)</f>
        <v>0</v>
      </c>
      <c r="O30" s="465">
        <f t="shared" ref="O30:O38" si="9">+G30*G</f>
        <v>0</v>
      </c>
      <c r="P30" s="466">
        <f>IF(F30=0,0,ROUND(SUM(H30:O30)/F30,3))</f>
        <v>0</v>
      </c>
      <c r="R30" s="467"/>
    </row>
    <row r="31" spans="1:21" ht="15" customHeight="1" x14ac:dyDescent="0.2">
      <c r="A31" s="459">
        <v>1.5</v>
      </c>
      <c r="B31" s="460"/>
      <c r="C31" s="461">
        <f t="shared" ref="C31:C64" si="10">IF(B31=0,0,(2*A31*60)/B31)</f>
        <v>0</v>
      </c>
      <c r="D31" s="462"/>
      <c r="E31" s="461">
        <f t="shared" si="0"/>
        <v>0</v>
      </c>
      <c r="F31" s="463"/>
      <c r="G31" s="464">
        <f t="shared" si="1"/>
        <v>3</v>
      </c>
      <c r="H31" s="465">
        <f t="shared" si="2"/>
        <v>0</v>
      </c>
      <c r="I31" s="465">
        <f t="shared" si="3"/>
        <v>0</v>
      </c>
      <c r="J31" s="465">
        <f t="shared" si="4"/>
        <v>0</v>
      </c>
      <c r="K31" s="465">
        <f t="shared" si="5"/>
        <v>0</v>
      </c>
      <c r="L31" s="465">
        <f t="shared" si="6"/>
        <v>0</v>
      </c>
      <c r="M31" s="465">
        <f t="shared" si="7"/>
        <v>0</v>
      </c>
      <c r="N31" s="465">
        <f t="shared" si="8"/>
        <v>0</v>
      </c>
      <c r="O31" s="465">
        <f t="shared" si="9"/>
        <v>0</v>
      </c>
      <c r="P31" s="466">
        <f t="shared" ref="P31:P64" si="11">IF(F31=0,0,ROUND(SUM(H31:O31)/F31,3))</f>
        <v>0</v>
      </c>
      <c r="R31" s="467"/>
    </row>
    <row r="32" spans="1:21" ht="15" customHeight="1" x14ac:dyDescent="0.2">
      <c r="A32" s="459">
        <v>2</v>
      </c>
      <c r="B32" s="460"/>
      <c r="C32" s="461">
        <f t="shared" si="10"/>
        <v>0</v>
      </c>
      <c r="D32" s="462"/>
      <c r="E32" s="461">
        <f t="shared" si="0"/>
        <v>0</v>
      </c>
      <c r="F32" s="463"/>
      <c r="G32" s="464">
        <f t="shared" si="1"/>
        <v>4</v>
      </c>
      <c r="H32" s="465">
        <f t="shared" si="2"/>
        <v>0</v>
      </c>
      <c r="I32" s="465">
        <f t="shared" si="3"/>
        <v>0</v>
      </c>
      <c r="J32" s="465">
        <f t="shared" si="4"/>
        <v>0</v>
      </c>
      <c r="K32" s="465">
        <f t="shared" si="5"/>
        <v>0</v>
      </c>
      <c r="L32" s="465">
        <f t="shared" si="6"/>
        <v>0</v>
      </c>
      <c r="M32" s="465">
        <f t="shared" si="7"/>
        <v>0</v>
      </c>
      <c r="N32" s="465">
        <f t="shared" si="8"/>
        <v>0</v>
      </c>
      <c r="O32" s="465">
        <f t="shared" si="9"/>
        <v>0</v>
      </c>
      <c r="P32" s="466">
        <f t="shared" si="11"/>
        <v>0</v>
      </c>
      <c r="R32" s="467"/>
    </row>
    <row r="33" spans="1:18" ht="15" customHeight="1" x14ac:dyDescent="0.2">
      <c r="A33" s="459">
        <v>2.5</v>
      </c>
      <c r="B33" s="460"/>
      <c r="C33" s="461">
        <f t="shared" si="10"/>
        <v>0</v>
      </c>
      <c r="D33" s="462"/>
      <c r="E33" s="461">
        <f t="shared" si="0"/>
        <v>0</v>
      </c>
      <c r="F33" s="463"/>
      <c r="G33" s="464">
        <f t="shared" si="1"/>
        <v>5</v>
      </c>
      <c r="H33" s="465">
        <f t="shared" si="2"/>
        <v>0</v>
      </c>
      <c r="I33" s="465">
        <f t="shared" si="3"/>
        <v>0</v>
      </c>
      <c r="J33" s="465">
        <f t="shared" si="4"/>
        <v>0</v>
      </c>
      <c r="K33" s="465">
        <f t="shared" si="5"/>
        <v>0</v>
      </c>
      <c r="L33" s="465">
        <f t="shared" si="6"/>
        <v>0</v>
      </c>
      <c r="M33" s="465">
        <f t="shared" si="7"/>
        <v>0</v>
      </c>
      <c r="N33" s="465">
        <f t="shared" si="8"/>
        <v>0</v>
      </c>
      <c r="O33" s="465">
        <f t="shared" si="9"/>
        <v>0</v>
      </c>
      <c r="P33" s="466">
        <f t="shared" si="11"/>
        <v>0</v>
      </c>
      <c r="R33" s="467"/>
    </row>
    <row r="34" spans="1:18" ht="15" customHeight="1" x14ac:dyDescent="0.2">
      <c r="A34" s="459">
        <v>3</v>
      </c>
      <c r="B34" s="460"/>
      <c r="C34" s="461">
        <f t="shared" si="10"/>
        <v>0</v>
      </c>
      <c r="D34" s="462"/>
      <c r="E34" s="461">
        <f t="shared" si="0"/>
        <v>0</v>
      </c>
      <c r="F34" s="463"/>
      <c r="G34" s="464">
        <f t="shared" si="1"/>
        <v>6</v>
      </c>
      <c r="H34" s="465">
        <f t="shared" si="2"/>
        <v>0</v>
      </c>
      <c r="I34" s="465">
        <f t="shared" si="3"/>
        <v>0</v>
      </c>
      <c r="J34" s="465">
        <f t="shared" si="4"/>
        <v>0</v>
      </c>
      <c r="K34" s="465">
        <f t="shared" si="5"/>
        <v>0</v>
      </c>
      <c r="L34" s="465">
        <f t="shared" si="6"/>
        <v>0</v>
      </c>
      <c r="M34" s="465">
        <f t="shared" si="7"/>
        <v>0</v>
      </c>
      <c r="N34" s="465">
        <f t="shared" si="8"/>
        <v>0</v>
      </c>
      <c r="O34" s="465">
        <f t="shared" si="9"/>
        <v>0</v>
      </c>
      <c r="P34" s="466">
        <f t="shared" si="11"/>
        <v>0</v>
      </c>
      <c r="R34" s="467"/>
    </row>
    <row r="35" spans="1:18" ht="15" customHeight="1" x14ac:dyDescent="0.2">
      <c r="A35" s="459">
        <v>3.5</v>
      </c>
      <c r="B35" s="460"/>
      <c r="C35" s="461">
        <f t="shared" si="10"/>
        <v>0</v>
      </c>
      <c r="D35" s="462"/>
      <c r="E35" s="461">
        <f t="shared" si="0"/>
        <v>0</v>
      </c>
      <c r="F35" s="463"/>
      <c r="G35" s="464">
        <f t="shared" si="1"/>
        <v>7</v>
      </c>
      <c r="H35" s="465">
        <f t="shared" si="2"/>
        <v>0</v>
      </c>
      <c r="I35" s="465">
        <f t="shared" si="3"/>
        <v>0</v>
      </c>
      <c r="J35" s="465">
        <f t="shared" si="4"/>
        <v>0</v>
      </c>
      <c r="K35" s="465">
        <f t="shared" si="5"/>
        <v>0</v>
      </c>
      <c r="L35" s="465">
        <f t="shared" si="6"/>
        <v>0</v>
      </c>
      <c r="M35" s="465">
        <f t="shared" si="7"/>
        <v>0</v>
      </c>
      <c r="N35" s="465">
        <f t="shared" si="8"/>
        <v>0</v>
      </c>
      <c r="O35" s="465">
        <f t="shared" si="9"/>
        <v>0</v>
      </c>
      <c r="P35" s="466">
        <f t="shared" si="11"/>
        <v>0</v>
      </c>
      <c r="R35" s="467"/>
    </row>
    <row r="36" spans="1:18" ht="15" customHeight="1" x14ac:dyDescent="0.2">
      <c r="A36" s="459">
        <v>4</v>
      </c>
      <c r="B36" s="460"/>
      <c r="C36" s="461">
        <f t="shared" si="10"/>
        <v>0</v>
      </c>
      <c r="D36" s="462"/>
      <c r="E36" s="461">
        <f t="shared" si="0"/>
        <v>0</v>
      </c>
      <c r="F36" s="463"/>
      <c r="G36" s="464">
        <f t="shared" si="1"/>
        <v>8</v>
      </c>
      <c r="H36" s="465">
        <f t="shared" si="2"/>
        <v>0</v>
      </c>
      <c r="I36" s="465">
        <f t="shared" si="3"/>
        <v>0</v>
      </c>
      <c r="J36" s="465">
        <f t="shared" si="4"/>
        <v>0</v>
      </c>
      <c r="K36" s="465">
        <f t="shared" si="5"/>
        <v>0</v>
      </c>
      <c r="L36" s="465">
        <f t="shared" si="6"/>
        <v>0</v>
      </c>
      <c r="M36" s="465">
        <f t="shared" si="7"/>
        <v>0</v>
      </c>
      <c r="N36" s="465">
        <f t="shared" si="8"/>
        <v>0</v>
      </c>
      <c r="O36" s="465">
        <f t="shared" si="9"/>
        <v>0</v>
      </c>
      <c r="P36" s="466">
        <f t="shared" si="11"/>
        <v>0</v>
      </c>
      <c r="R36" s="467"/>
    </row>
    <row r="37" spans="1:18" ht="15" customHeight="1" x14ac:dyDescent="0.2">
      <c r="A37" s="459">
        <v>4.5</v>
      </c>
      <c r="B37" s="460"/>
      <c r="C37" s="461">
        <f t="shared" si="10"/>
        <v>0</v>
      </c>
      <c r="D37" s="462"/>
      <c r="E37" s="461">
        <f t="shared" si="0"/>
        <v>0</v>
      </c>
      <c r="F37" s="463"/>
      <c r="G37" s="464">
        <f t="shared" si="1"/>
        <v>9</v>
      </c>
      <c r="H37" s="465">
        <f t="shared" si="2"/>
        <v>0</v>
      </c>
      <c r="I37" s="465">
        <f t="shared" si="3"/>
        <v>0</v>
      </c>
      <c r="J37" s="465">
        <f t="shared" si="4"/>
        <v>0</v>
      </c>
      <c r="K37" s="465">
        <f t="shared" si="5"/>
        <v>0</v>
      </c>
      <c r="L37" s="465">
        <f t="shared" si="6"/>
        <v>0</v>
      </c>
      <c r="M37" s="465">
        <f t="shared" si="7"/>
        <v>0</v>
      </c>
      <c r="N37" s="465">
        <f t="shared" si="8"/>
        <v>0</v>
      </c>
      <c r="O37" s="465">
        <f t="shared" si="9"/>
        <v>0</v>
      </c>
      <c r="P37" s="466">
        <f t="shared" si="11"/>
        <v>0</v>
      </c>
      <c r="R37" s="467"/>
    </row>
    <row r="38" spans="1:18" ht="15" customHeight="1" x14ac:dyDescent="0.2">
      <c r="A38" s="459">
        <v>5</v>
      </c>
      <c r="B38" s="460"/>
      <c r="C38" s="461">
        <f t="shared" si="10"/>
        <v>0</v>
      </c>
      <c r="D38" s="462"/>
      <c r="E38" s="461">
        <f t="shared" si="0"/>
        <v>0</v>
      </c>
      <c r="F38" s="463"/>
      <c r="G38" s="464">
        <f t="shared" si="1"/>
        <v>10</v>
      </c>
      <c r="H38" s="465">
        <f t="shared" si="2"/>
        <v>0</v>
      </c>
      <c r="I38" s="465">
        <f t="shared" si="3"/>
        <v>0</v>
      </c>
      <c r="J38" s="465">
        <f t="shared" si="4"/>
        <v>0</v>
      </c>
      <c r="K38" s="465">
        <f t="shared" si="5"/>
        <v>0</v>
      </c>
      <c r="L38" s="465">
        <f t="shared" si="6"/>
        <v>0</v>
      </c>
      <c r="M38" s="465">
        <f t="shared" si="7"/>
        <v>0</v>
      </c>
      <c r="N38" s="465">
        <f t="shared" si="8"/>
        <v>0</v>
      </c>
      <c r="O38" s="465">
        <f t="shared" si="9"/>
        <v>0</v>
      </c>
      <c r="P38" s="466">
        <f t="shared" si="11"/>
        <v>0</v>
      </c>
      <c r="R38" s="467"/>
    </row>
    <row r="39" spans="1:18" ht="15" customHeight="1" x14ac:dyDescent="0.2">
      <c r="A39" s="459">
        <v>6</v>
      </c>
      <c r="B39" s="460"/>
      <c r="C39" s="461">
        <f t="shared" si="10"/>
        <v>0</v>
      </c>
      <c r="D39" s="462"/>
      <c r="E39" s="461">
        <f t="shared" si="0"/>
        <v>0</v>
      </c>
      <c r="F39" s="463"/>
      <c r="G39" s="464">
        <f t="shared" si="1"/>
        <v>12</v>
      </c>
      <c r="H39" s="465">
        <f t="shared" si="2"/>
        <v>0</v>
      </c>
      <c r="I39" s="465">
        <f t="shared" ref="I39:I64" si="12">B*(E39/60)</f>
        <v>0</v>
      </c>
      <c r="J39" s="465">
        <f t="shared" ref="J39:J64" si="13">C_*(C39/60)</f>
        <v>0</v>
      </c>
      <c r="K39" s="465">
        <f t="shared" ref="K39:K64" si="14">D*(E39/60)</f>
        <v>0</v>
      </c>
      <c r="L39" s="465">
        <f t="shared" ref="L39:L64" si="15">E*(E39/60)</f>
        <v>0</v>
      </c>
      <c r="M39" s="465">
        <f t="shared" ref="M39:M64" si="16">+G39*F_</f>
        <v>0</v>
      </c>
      <c r="N39" s="465">
        <f t="shared" ref="N39:N64" si="17">Mano_Obra_Lavado*(E39/60)</f>
        <v>0</v>
      </c>
      <c r="O39" s="465">
        <f t="shared" ref="O39:O64" si="18">+G39*G</f>
        <v>0</v>
      </c>
      <c r="P39" s="466">
        <f t="shared" si="11"/>
        <v>0</v>
      </c>
      <c r="R39" s="467"/>
    </row>
    <row r="40" spans="1:18" ht="15" customHeight="1" x14ac:dyDescent="0.2">
      <c r="A40" s="459">
        <v>7</v>
      </c>
      <c r="B40" s="460"/>
      <c r="C40" s="461">
        <f t="shared" si="10"/>
        <v>0</v>
      </c>
      <c r="D40" s="462"/>
      <c r="E40" s="461">
        <f t="shared" si="0"/>
        <v>0</v>
      </c>
      <c r="F40" s="463"/>
      <c r="G40" s="464">
        <f t="shared" si="1"/>
        <v>14</v>
      </c>
      <c r="H40" s="465">
        <f t="shared" si="2"/>
        <v>0</v>
      </c>
      <c r="I40" s="465">
        <f t="shared" si="12"/>
        <v>0</v>
      </c>
      <c r="J40" s="465">
        <f t="shared" si="13"/>
        <v>0</v>
      </c>
      <c r="K40" s="465">
        <f t="shared" si="14"/>
        <v>0</v>
      </c>
      <c r="L40" s="465">
        <f t="shared" si="15"/>
        <v>0</v>
      </c>
      <c r="M40" s="465">
        <f t="shared" si="16"/>
        <v>0</v>
      </c>
      <c r="N40" s="465">
        <f t="shared" si="17"/>
        <v>0</v>
      </c>
      <c r="O40" s="465">
        <f t="shared" si="18"/>
        <v>0</v>
      </c>
      <c r="P40" s="466">
        <f t="shared" si="11"/>
        <v>0</v>
      </c>
      <c r="R40" s="467"/>
    </row>
    <row r="41" spans="1:18" ht="15" customHeight="1" x14ac:dyDescent="0.2">
      <c r="A41" s="459">
        <v>8</v>
      </c>
      <c r="B41" s="460"/>
      <c r="C41" s="461">
        <f t="shared" si="10"/>
        <v>0</v>
      </c>
      <c r="D41" s="462"/>
      <c r="E41" s="461">
        <f t="shared" si="0"/>
        <v>0</v>
      </c>
      <c r="F41" s="463"/>
      <c r="G41" s="464">
        <f t="shared" si="1"/>
        <v>16</v>
      </c>
      <c r="H41" s="465">
        <f t="shared" si="2"/>
        <v>0</v>
      </c>
      <c r="I41" s="465">
        <f t="shared" si="12"/>
        <v>0</v>
      </c>
      <c r="J41" s="465">
        <f t="shared" si="13"/>
        <v>0</v>
      </c>
      <c r="K41" s="465">
        <f t="shared" si="14"/>
        <v>0</v>
      </c>
      <c r="L41" s="465">
        <f t="shared" si="15"/>
        <v>0</v>
      </c>
      <c r="M41" s="465">
        <f t="shared" si="16"/>
        <v>0</v>
      </c>
      <c r="N41" s="465">
        <f t="shared" si="17"/>
        <v>0</v>
      </c>
      <c r="O41" s="465">
        <f t="shared" si="18"/>
        <v>0</v>
      </c>
      <c r="P41" s="466">
        <f t="shared" si="11"/>
        <v>0</v>
      </c>
      <c r="R41" s="467"/>
    </row>
    <row r="42" spans="1:18" ht="15" customHeight="1" x14ac:dyDescent="0.2">
      <c r="A42" s="459">
        <v>9</v>
      </c>
      <c r="B42" s="460"/>
      <c r="C42" s="461">
        <f t="shared" si="10"/>
        <v>0</v>
      </c>
      <c r="D42" s="462"/>
      <c r="E42" s="461">
        <f t="shared" si="0"/>
        <v>0</v>
      </c>
      <c r="F42" s="463"/>
      <c r="G42" s="464">
        <f t="shared" si="1"/>
        <v>18</v>
      </c>
      <c r="H42" s="465">
        <f t="shared" si="2"/>
        <v>0</v>
      </c>
      <c r="I42" s="465">
        <f t="shared" si="12"/>
        <v>0</v>
      </c>
      <c r="J42" s="465">
        <f t="shared" si="13"/>
        <v>0</v>
      </c>
      <c r="K42" s="465">
        <f t="shared" si="14"/>
        <v>0</v>
      </c>
      <c r="L42" s="465">
        <f t="shared" si="15"/>
        <v>0</v>
      </c>
      <c r="M42" s="465">
        <f t="shared" si="16"/>
        <v>0</v>
      </c>
      <c r="N42" s="465">
        <f t="shared" si="17"/>
        <v>0</v>
      </c>
      <c r="O42" s="465">
        <f t="shared" si="18"/>
        <v>0</v>
      </c>
      <c r="P42" s="466">
        <f t="shared" si="11"/>
        <v>0</v>
      </c>
      <c r="R42" s="467"/>
    </row>
    <row r="43" spans="1:18" ht="15" customHeight="1" x14ac:dyDescent="0.2">
      <c r="A43" s="459">
        <v>10</v>
      </c>
      <c r="B43" s="460"/>
      <c r="C43" s="461">
        <f t="shared" si="10"/>
        <v>0</v>
      </c>
      <c r="D43" s="462"/>
      <c r="E43" s="461">
        <f t="shared" si="0"/>
        <v>0</v>
      </c>
      <c r="F43" s="463"/>
      <c r="G43" s="464">
        <f t="shared" si="1"/>
        <v>20</v>
      </c>
      <c r="H43" s="465">
        <f t="shared" si="2"/>
        <v>0</v>
      </c>
      <c r="I43" s="465">
        <f t="shared" si="12"/>
        <v>0</v>
      </c>
      <c r="J43" s="465">
        <f t="shared" si="13"/>
        <v>0</v>
      </c>
      <c r="K43" s="465">
        <f t="shared" si="14"/>
        <v>0</v>
      </c>
      <c r="L43" s="465">
        <f t="shared" si="15"/>
        <v>0</v>
      </c>
      <c r="M43" s="465">
        <f t="shared" si="16"/>
        <v>0</v>
      </c>
      <c r="N43" s="465">
        <f t="shared" si="17"/>
        <v>0</v>
      </c>
      <c r="O43" s="465">
        <f t="shared" si="18"/>
        <v>0</v>
      </c>
      <c r="P43" s="466">
        <f t="shared" si="11"/>
        <v>0</v>
      </c>
      <c r="R43" s="467"/>
    </row>
    <row r="44" spans="1:18" ht="15" customHeight="1" x14ac:dyDescent="0.2">
      <c r="A44" s="459">
        <v>12</v>
      </c>
      <c r="B44" s="460"/>
      <c r="C44" s="461">
        <f t="shared" si="10"/>
        <v>0</v>
      </c>
      <c r="D44" s="462"/>
      <c r="E44" s="461">
        <f t="shared" si="0"/>
        <v>0</v>
      </c>
      <c r="F44" s="463"/>
      <c r="G44" s="464">
        <f t="shared" si="1"/>
        <v>24</v>
      </c>
      <c r="H44" s="465">
        <f t="shared" si="2"/>
        <v>0</v>
      </c>
      <c r="I44" s="465">
        <f t="shared" si="12"/>
        <v>0</v>
      </c>
      <c r="J44" s="465">
        <f t="shared" si="13"/>
        <v>0</v>
      </c>
      <c r="K44" s="465">
        <f t="shared" si="14"/>
        <v>0</v>
      </c>
      <c r="L44" s="465">
        <f t="shared" si="15"/>
        <v>0</v>
      </c>
      <c r="M44" s="465">
        <f t="shared" si="16"/>
        <v>0</v>
      </c>
      <c r="N44" s="465">
        <f t="shared" si="17"/>
        <v>0</v>
      </c>
      <c r="O44" s="465">
        <f t="shared" si="18"/>
        <v>0</v>
      </c>
      <c r="P44" s="466">
        <f t="shared" si="11"/>
        <v>0</v>
      </c>
      <c r="R44" s="467"/>
    </row>
    <row r="45" spans="1:18" ht="15" customHeight="1" x14ac:dyDescent="0.2">
      <c r="A45" s="459">
        <v>15</v>
      </c>
      <c r="B45" s="460"/>
      <c r="C45" s="461">
        <f t="shared" si="10"/>
        <v>0</v>
      </c>
      <c r="D45" s="462"/>
      <c r="E45" s="461">
        <f t="shared" si="0"/>
        <v>0</v>
      </c>
      <c r="F45" s="463"/>
      <c r="G45" s="464">
        <f t="shared" si="1"/>
        <v>30</v>
      </c>
      <c r="H45" s="465">
        <f t="shared" si="2"/>
        <v>0</v>
      </c>
      <c r="I45" s="465">
        <f t="shared" si="12"/>
        <v>0</v>
      </c>
      <c r="J45" s="465">
        <f t="shared" si="13"/>
        <v>0</v>
      </c>
      <c r="K45" s="465">
        <f t="shared" si="14"/>
        <v>0</v>
      </c>
      <c r="L45" s="465">
        <f t="shared" si="15"/>
        <v>0</v>
      </c>
      <c r="M45" s="465">
        <f t="shared" si="16"/>
        <v>0</v>
      </c>
      <c r="N45" s="465">
        <f t="shared" si="17"/>
        <v>0</v>
      </c>
      <c r="O45" s="465">
        <f t="shared" si="18"/>
        <v>0</v>
      </c>
      <c r="P45" s="466">
        <f t="shared" si="11"/>
        <v>0</v>
      </c>
      <c r="R45" s="467"/>
    </row>
    <row r="46" spans="1:18" ht="15" customHeight="1" x14ac:dyDescent="0.2">
      <c r="A46" s="459">
        <v>17</v>
      </c>
      <c r="B46" s="460"/>
      <c r="C46" s="461">
        <f t="shared" si="10"/>
        <v>0</v>
      </c>
      <c r="D46" s="462"/>
      <c r="E46" s="461">
        <f t="shared" si="0"/>
        <v>0</v>
      </c>
      <c r="F46" s="463"/>
      <c r="G46" s="464">
        <f t="shared" si="1"/>
        <v>34</v>
      </c>
      <c r="H46" s="465">
        <f t="shared" si="2"/>
        <v>0</v>
      </c>
      <c r="I46" s="465">
        <f t="shared" si="12"/>
        <v>0</v>
      </c>
      <c r="J46" s="465">
        <f t="shared" si="13"/>
        <v>0</v>
      </c>
      <c r="K46" s="465">
        <f t="shared" si="14"/>
        <v>0</v>
      </c>
      <c r="L46" s="465">
        <f t="shared" si="15"/>
        <v>0</v>
      </c>
      <c r="M46" s="465">
        <f t="shared" si="16"/>
        <v>0</v>
      </c>
      <c r="N46" s="465">
        <f t="shared" si="17"/>
        <v>0</v>
      </c>
      <c r="O46" s="465">
        <f t="shared" si="18"/>
        <v>0</v>
      </c>
      <c r="P46" s="466">
        <f t="shared" si="11"/>
        <v>0</v>
      </c>
      <c r="R46" s="467"/>
    </row>
    <row r="47" spans="1:18" ht="15" customHeight="1" x14ac:dyDescent="0.2">
      <c r="A47" s="459">
        <v>19</v>
      </c>
      <c r="B47" s="460"/>
      <c r="C47" s="461">
        <f t="shared" si="10"/>
        <v>0</v>
      </c>
      <c r="D47" s="462"/>
      <c r="E47" s="461">
        <f t="shared" si="0"/>
        <v>0</v>
      </c>
      <c r="F47" s="463"/>
      <c r="G47" s="464">
        <f t="shared" si="1"/>
        <v>38</v>
      </c>
      <c r="H47" s="465">
        <f t="shared" si="2"/>
        <v>0</v>
      </c>
      <c r="I47" s="465">
        <f t="shared" si="12"/>
        <v>0</v>
      </c>
      <c r="J47" s="465">
        <f t="shared" si="13"/>
        <v>0</v>
      </c>
      <c r="K47" s="465">
        <f t="shared" si="14"/>
        <v>0</v>
      </c>
      <c r="L47" s="465">
        <f t="shared" si="15"/>
        <v>0</v>
      </c>
      <c r="M47" s="465">
        <f t="shared" si="16"/>
        <v>0</v>
      </c>
      <c r="N47" s="465">
        <f t="shared" si="17"/>
        <v>0</v>
      </c>
      <c r="O47" s="465">
        <f t="shared" si="18"/>
        <v>0</v>
      </c>
      <c r="P47" s="466">
        <f t="shared" si="11"/>
        <v>0</v>
      </c>
      <c r="R47" s="467"/>
    </row>
    <row r="48" spans="1:18" ht="15" customHeight="1" x14ac:dyDescent="0.2">
      <c r="A48" s="459">
        <v>20</v>
      </c>
      <c r="B48" s="460"/>
      <c r="C48" s="461">
        <f t="shared" si="10"/>
        <v>0</v>
      </c>
      <c r="D48" s="462"/>
      <c r="E48" s="461">
        <f t="shared" si="0"/>
        <v>0</v>
      </c>
      <c r="F48" s="463"/>
      <c r="G48" s="464">
        <f t="shared" si="1"/>
        <v>40</v>
      </c>
      <c r="H48" s="465">
        <f t="shared" si="2"/>
        <v>0</v>
      </c>
      <c r="I48" s="465">
        <f t="shared" si="12"/>
        <v>0</v>
      </c>
      <c r="J48" s="465">
        <f t="shared" si="13"/>
        <v>0</v>
      </c>
      <c r="K48" s="465">
        <f t="shared" si="14"/>
        <v>0</v>
      </c>
      <c r="L48" s="465">
        <f t="shared" si="15"/>
        <v>0</v>
      </c>
      <c r="M48" s="465">
        <f t="shared" si="16"/>
        <v>0</v>
      </c>
      <c r="N48" s="465">
        <f t="shared" si="17"/>
        <v>0</v>
      </c>
      <c r="O48" s="465">
        <f t="shared" si="18"/>
        <v>0</v>
      </c>
      <c r="P48" s="466">
        <f t="shared" si="11"/>
        <v>0</v>
      </c>
      <c r="R48" s="467"/>
    </row>
    <row r="49" spans="1:18" ht="15" customHeight="1" x14ac:dyDescent="0.2">
      <c r="A49" s="459">
        <v>25</v>
      </c>
      <c r="B49" s="460"/>
      <c r="C49" s="461">
        <f t="shared" si="10"/>
        <v>0</v>
      </c>
      <c r="D49" s="462"/>
      <c r="E49" s="461">
        <f t="shared" si="0"/>
        <v>0</v>
      </c>
      <c r="F49" s="463"/>
      <c r="G49" s="464">
        <f t="shared" si="1"/>
        <v>50</v>
      </c>
      <c r="H49" s="465">
        <f t="shared" si="2"/>
        <v>0</v>
      </c>
      <c r="I49" s="465">
        <f t="shared" si="12"/>
        <v>0</v>
      </c>
      <c r="J49" s="465">
        <f t="shared" si="13"/>
        <v>0</v>
      </c>
      <c r="K49" s="465">
        <f t="shared" si="14"/>
        <v>0</v>
      </c>
      <c r="L49" s="465">
        <f t="shared" si="15"/>
        <v>0</v>
      </c>
      <c r="M49" s="465">
        <f t="shared" si="16"/>
        <v>0</v>
      </c>
      <c r="N49" s="465">
        <f t="shared" si="17"/>
        <v>0</v>
      </c>
      <c r="O49" s="465">
        <f t="shared" si="18"/>
        <v>0</v>
      </c>
      <c r="P49" s="466">
        <f t="shared" si="11"/>
        <v>0</v>
      </c>
      <c r="R49" s="467"/>
    </row>
    <row r="50" spans="1:18" ht="15" customHeight="1" x14ac:dyDescent="0.2">
      <c r="A50" s="459">
        <v>30</v>
      </c>
      <c r="B50" s="460"/>
      <c r="C50" s="461">
        <f t="shared" si="10"/>
        <v>0</v>
      </c>
      <c r="D50" s="462"/>
      <c r="E50" s="461">
        <f t="shared" si="0"/>
        <v>0</v>
      </c>
      <c r="F50" s="463"/>
      <c r="G50" s="464">
        <f t="shared" si="1"/>
        <v>60</v>
      </c>
      <c r="H50" s="465">
        <f t="shared" si="2"/>
        <v>0</v>
      </c>
      <c r="I50" s="465">
        <f t="shared" si="12"/>
        <v>0</v>
      </c>
      <c r="J50" s="465">
        <f t="shared" si="13"/>
        <v>0</v>
      </c>
      <c r="K50" s="465">
        <f t="shared" si="14"/>
        <v>0</v>
      </c>
      <c r="L50" s="465">
        <f t="shared" si="15"/>
        <v>0</v>
      </c>
      <c r="M50" s="465">
        <f t="shared" si="16"/>
        <v>0</v>
      </c>
      <c r="N50" s="465">
        <f t="shared" si="17"/>
        <v>0</v>
      </c>
      <c r="O50" s="465">
        <f t="shared" si="18"/>
        <v>0</v>
      </c>
      <c r="P50" s="466">
        <f t="shared" si="11"/>
        <v>0</v>
      </c>
      <c r="R50" s="467"/>
    </row>
    <row r="51" spans="1:18" ht="15" customHeight="1" x14ac:dyDescent="0.2">
      <c r="A51" s="459">
        <v>35</v>
      </c>
      <c r="B51" s="460"/>
      <c r="C51" s="461">
        <f t="shared" si="10"/>
        <v>0</v>
      </c>
      <c r="D51" s="462"/>
      <c r="E51" s="461">
        <f t="shared" si="0"/>
        <v>0</v>
      </c>
      <c r="F51" s="463"/>
      <c r="G51" s="464">
        <f t="shared" si="1"/>
        <v>70</v>
      </c>
      <c r="H51" s="465">
        <f t="shared" si="2"/>
        <v>0</v>
      </c>
      <c r="I51" s="465">
        <f t="shared" si="12"/>
        <v>0</v>
      </c>
      <c r="J51" s="465">
        <f t="shared" si="13"/>
        <v>0</v>
      </c>
      <c r="K51" s="465">
        <f t="shared" si="14"/>
        <v>0</v>
      </c>
      <c r="L51" s="465">
        <f t="shared" si="15"/>
        <v>0</v>
      </c>
      <c r="M51" s="465">
        <f t="shared" si="16"/>
        <v>0</v>
      </c>
      <c r="N51" s="465">
        <f t="shared" si="17"/>
        <v>0</v>
      </c>
      <c r="O51" s="465">
        <f t="shared" si="18"/>
        <v>0</v>
      </c>
      <c r="P51" s="466">
        <f t="shared" si="11"/>
        <v>0</v>
      </c>
      <c r="R51" s="467"/>
    </row>
    <row r="52" spans="1:18" ht="15" customHeight="1" x14ac:dyDescent="0.2">
      <c r="A52" s="459">
        <v>40</v>
      </c>
      <c r="B52" s="460"/>
      <c r="C52" s="461">
        <f t="shared" si="10"/>
        <v>0</v>
      </c>
      <c r="D52" s="462"/>
      <c r="E52" s="461">
        <f t="shared" si="0"/>
        <v>0</v>
      </c>
      <c r="F52" s="463"/>
      <c r="G52" s="464">
        <f t="shared" si="1"/>
        <v>80</v>
      </c>
      <c r="H52" s="465">
        <f t="shared" si="2"/>
        <v>0</v>
      </c>
      <c r="I52" s="465">
        <f t="shared" si="12"/>
        <v>0</v>
      </c>
      <c r="J52" s="465">
        <f t="shared" si="13"/>
        <v>0</v>
      </c>
      <c r="K52" s="465">
        <f t="shared" si="14"/>
        <v>0</v>
      </c>
      <c r="L52" s="465">
        <f t="shared" si="15"/>
        <v>0</v>
      </c>
      <c r="M52" s="465">
        <f t="shared" si="16"/>
        <v>0</v>
      </c>
      <c r="N52" s="465">
        <f t="shared" si="17"/>
        <v>0</v>
      </c>
      <c r="O52" s="465">
        <f t="shared" si="18"/>
        <v>0</v>
      </c>
      <c r="P52" s="466">
        <f t="shared" si="11"/>
        <v>0</v>
      </c>
      <c r="R52" s="467"/>
    </row>
    <row r="53" spans="1:18" ht="15" customHeight="1" x14ac:dyDescent="0.2">
      <c r="A53" s="459">
        <v>45</v>
      </c>
      <c r="B53" s="460"/>
      <c r="C53" s="461">
        <f t="shared" si="10"/>
        <v>0</v>
      </c>
      <c r="D53" s="462"/>
      <c r="E53" s="461">
        <f t="shared" si="0"/>
        <v>0</v>
      </c>
      <c r="F53" s="463"/>
      <c r="G53" s="464">
        <f t="shared" si="1"/>
        <v>90</v>
      </c>
      <c r="H53" s="465">
        <f t="shared" si="2"/>
        <v>0</v>
      </c>
      <c r="I53" s="465">
        <f t="shared" si="12"/>
        <v>0</v>
      </c>
      <c r="J53" s="465">
        <f t="shared" si="13"/>
        <v>0</v>
      </c>
      <c r="K53" s="465">
        <f t="shared" si="14"/>
        <v>0</v>
      </c>
      <c r="L53" s="465">
        <f t="shared" si="15"/>
        <v>0</v>
      </c>
      <c r="M53" s="465">
        <f t="shared" si="16"/>
        <v>0</v>
      </c>
      <c r="N53" s="465">
        <f t="shared" si="17"/>
        <v>0</v>
      </c>
      <c r="O53" s="465">
        <f t="shared" si="18"/>
        <v>0</v>
      </c>
      <c r="P53" s="466">
        <f t="shared" si="11"/>
        <v>0</v>
      </c>
      <c r="R53" s="467"/>
    </row>
    <row r="54" spans="1:18" ht="15" customHeight="1" x14ac:dyDescent="0.2">
      <c r="A54" s="459">
        <v>50</v>
      </c>
      <c r="B54" s="460"/>
      <c r="C54" s="461">
        <f t="shared" si="10"/>
        <v>0</v>
      </c>
      <c r="D54" s="462"/>
      <c r="E54" s="461">
        <f t="shared" si="0"/>
        <v>0</v>
      </c>
      <c r="F54" s="463"/>
      <c r="G54" s="464">
        <f t="shared" si="1"/>
        <v>100</v>
      </c>
      <c r="H54" s="465">
        <f t="shared" si="2"/>
        <v>0</v>
      </c>
      <c r="I54" s="465">
        <f t="shared" si="12"/>
        <v>0</v>
      </c>
      <c r="J54" s="465">
        <f t="shared" si="13"/>
        <v>0</v>
      </c>
      <c r="K54" s="465">
        <f t="shared" si="14"/>
        <v>0</v>
      </c>
      <c r="L54" s="465">
        <f t="shared" si="15"/>
        <v>0</v>
      </c>
      <c r="M54" s="465">
        <f t="shared" si="16"/>
        <v>0</v>
      </c>
      <c r="N54" s="465">
        <f t="shared" si="17"/>
        <v>0</v>
      </c>
      <c r="O54" s="465">
        <f t="shared" si="18"/>
        <v>0</v>
      </c>
      <c r="P54" s="466">
        <f t="shared" si="11"/>
        <v>0</v>
      </c>
      <c r="R54" s="467"/>
    </row>
    <row r="55" spans="1:18" ht="15" customHeight="1" x14ac:dyDescent="0.2">
      <c r="A55" s="459">
        <v>55</v>
      </c>
      <c r="B55" s="460"/>
      <c r="C55" s="461">
        <f t="shared" si="10"/>
        <v>0</v>
      </c>
      <c r="D55" s="462"/>
      <c r="E55" s="461">
        <f t="shared" si="0"/>
        <v>0</v>
      </c>
      <c r="F55" s="463"/>
      <c r="G55" s="464">
        <f t="shared" si="1"/>
        <v>110</v>
      </c>
      <c r="H55" s="465">
        <f t="shared" si="2"/>
        <v>0</v>
      </c>
      <c r="I55" s="465">
        <f t="shared" si="12"/>
        <v>0</v>
      </c>
      <c r="J55" s="465">
        <f t="shared" si="13"/>
        <v>0</v>
      </c>
      <c r="K55" s="465">
        <f t="shared" si="14"/>
        <v>0</v>
      </c>
      <c r="L55" s="465">
        <f t="shared" si="15"/>
        <v>0</v>
      </c>
      <c r="M55" s="465">
        <f t="shared" si="16"/>
        <v>0</v>
      </c>
      <c r="N55" s="465">
        <f t="shared" si="17"/>
        <v>0</v>
      </c>
      <c r="O55" s="465">
        <f t="shared" si="18"/>
        <v>0</v>
      </c>
      <c r="P55" s="466">
        <f t="shared" si="11"/>
        <v>0</v>
      </c>
      <c r="R55" s="467"/>
    </row>
    <row r="56" spans="1:18" ht="15" customHeight="1" x14ac:dyDescent="0.2">
      <c r="A56" s="459">
        <v>60</v>
      </c>
      <c r="B56" s="460"/>
      <c r="C56" s="461">
        <f t="shared" si="10"/>
        <v>0</v>
      </c>
      <c r="D56" s="462"/>
      <c r="E56" s="461">
        <f t="shared" si="0"/>
        <v>0</v>
      </c>
      <c r="F56" s="463"/>
      <c r="G56" s="464">
        <f t="shared" si="1"/>
        <v>120</v>
      </c>
      <c r="H56" s="465">
        <f t="shared" si="2"/>
        <v>0</v>
      </c>
      <c r="I56" s="465">
        <f t="shared" si="12"/>
        <v>0</v>
      </c>
      <c r="J56" s="465">
        <f t="shared" si="13"/>
        <v>0</v>
      </c>
      <c r="K56" s="465">
        <f t="shared" si="14"/>
        <v>0</v>
      </c>
      <c r="L56" s="465">
        <f t="shared" si="15"/>
        <v>0</v>
      </c>
      <c r="M56" s="465">
        <f t="shared" si="16"/>
        <v>0</v>
      </c>
      <c r="N56" s="465">
        <f t="shared" si="17"/>
        <v>0</v>
      </c>
      <c r="O56" s="465">
        <f t="shared" si="18"/>
        <v>0</v>
      </c>
      <c r="P56" s="466">
        <f t="shared" si="11"/>
        <v>0</v>
      </c>
      <c r="R56" s="467"/>
    </row>
    <row r="57" spans="1:18" ht="15" customHeight="1" x14ac:dyDescent="0.2">
      <c r="A57" s="459">
        <v>65</v>
      </c>
      <c r="B57" s="460"/>
      <c r="C57" s="461">
        <f t="shared" si="10"/>
        <v>0</v>
      </c>
      <c r="D57" s="462"/>
      <c r="E57" s="461">
        <f t="shared" si="0"/>
        <v>0</v>
      </c>
      <c r="F57" s="463"/>
      <c r="G57" s="464">
        <f t="shared" si="1"/>
        <v>130</v>
      </c>
      <c r="H57" s="465">
        <f t="shared" si="2"/>
        <v>0</v>
      </c>
      <c r="I57" s="465">
        <f t="shared" si="12"/>
        <v>0</v>
      </c>
      <c r="J57" s="465">
        <f t="shared" si="13"/>
        <v>0</v>
      </c>
      <c r="K57" s="465">
        <f t="shared" si="14"/>
        <v>0</v>
      </c>
      <c r="L57" s="465">
        <f t="shared" si="15"/>
        <v>0</v>
      </c>
      <c r="M57" s="465">
        <f t="shared" si="16"/>
        <v>0</v>
      </c>
      <c r="N57" s="465">
        <f t="shared" si="17"/>
        <v>0</v>
      </c>
      <c r="O57" s="465">
        <f t="shared" si="18"/>
        <v>0</v>
      </c>
      <c r="P57" s="466">
        <f t="shared" si="11"/>
        <v>0</v>
      </c>
      <c r="R57" s="467"/>
    </row>
    <row r="58" spans="1:18" ht="15" customHeight="1" x14ac:dyDescent="0.2">
      <c r="A58" s="459">
        <v>70</v>
      </c>
      <c r="B58" s="460"/>
      <c r="C58" s="461">
        <f t="shared" si="10"/>
        <v>0</v>
      </c>
      <c r="D58" s="462"/>
      <c r="E58" s="461">
        <f t="shared" si="0"/>
        <v>0</v>
      </c>
      <c r="F58" s="463"/>
      <c r="G58" s="464">
        <f t="shared" si="1"/>
        <v>140</v>
      </c>
      <c r="H58" s="465">
        <f t="shared" si="2"/>
        <v>0</v>
      </c>
      <c r="I58" s="465">
        <f t="shared" si="12"/>
        <v>0</v>
      </c>
      <c r="J58" s="465">
        <f t="shared" si="13"/>
        <v>0</v>
      </c>
      <c r="K58" s="465">
        <f t="shared" si="14"/>
        <v>0</v>
      </c>
      <c r="L58" s="465">
        <f t="shared" si="15"/>
        <v>0</v>
      </c>
      <c r="M58" s="465">
        <f t="shared" si="16"/>
        <v>0</v>
      </c>
      <c r="N58" s="465">
        <f t="shared" si="17"/>
        <v>0</v>
      </c>
      <c r="O58" s="465">
        <f t="shared" si="18"/>
        <v>0</v>
      </c>
      <c r="P58" s="466">
        <f t="shared" si="11"/>
        <v>0</v>
      </c>
      <c r="R58" s="467"/>
    </row>
    <row r="59" spans="1:18" ht="15" customHeight="1" x14ac:dyDescent="0.2">
      <c r="A59" s="459">
        <v>75</v>
      </c>
      <c r="B59" s="460"/>
      <c r="C59" s="461">
        <f t="shared" si="10"/>
        <v>0</v>
      </c>
      <c r="D59" s="462"/>
      <c r="E59" s="461">
        <f t="shared" si="0"/>
        <v>0</v>
      </c>
      <c r="F59" s="463"/>
      <c r="G59" s="464">
        <f t="shared" si="1"/>
        <v>150</v>
      </c>
      <c r="H59" s="465">
        <f t="shared" si="2"/>
        <v>0</v>
      </c>
      <c r="I59" s="465">
        <f t="shared" si="12"/>
        <v>0</v>
      </c>
      <c r="J59" s="465">
        <f t="shared" si="13"/>
        <v>0</v>
      </c>
      <c r="K59" s="465">
        <f t="shared" si="14"/>
        <v>0</v>
      </c>
      <c r="L59" s="465">
        <f t="shared" si="15"/>
        <v>0</v>
      </c>
      <c r="M59" s="465">
        <f t="shared" si="16"/>
        <v>0</v>
      </c>
      <c r="N59" s="465">
        <f t="shared" si="17"/>
        <v>0</v>
      </c>
      <c r="O59" s="465">
        <f t="shared" si="18"/>
        <v>0</v>
      </c>
      <c r="P59" s="466">
        <f t="shared" si="11"/>
        <v>0</v>
      </c>
      <c r="R59" s="467"/>
    </row>
    <row r="60" spans="1:18" ht="15" customHeight="1" x14ac:dyDescent="0.2">
      <c r="A60" s="459">
        <v>80</v>
      </c>
      <c r="B60" s="460"/>
      <c r="C60" s="461">
        <f t="shared" si="10"/>
        <v>0</v>
      </c>
      <c r="D60" s="462"/>
      <c r="E60" s="461">
        <f t="shared" si="0"/>
        <v>0</v>
      </c>
      <c r="F60" s="463"/>
      <c r="G60" s="464">
        <f t="shared" si="1"/>
        <v>160</v>
      </c>
      <c r="H60" s="465">
        <f t="shared" si="2"/>
        <v>0</v>
      </c>
      <c r="I60" s="465">
        <f t="shared" si="12"/>
        <v>0</v>
      </c>
      <c r="J60" s="465">
        <f t="shared" si="13"/>
        <v>0</v>
      </c>
      <c r="K60" s="465">
        <f t="shared" si="14"/>
        <v>0</v>
      </c>
      <c r="L60" s="465">
        <f t="shared" si="15"/>
        <v>0</v>
      </c>
      <c r="M60" s="465">
        <f t="shared" si="16"/>
        <v>0</v>
      </c>
      <c r="N60" s="465">
        <f t="shared" si="17"/>
        <v>0</v>
      </c>
      <c r="O60" s="465">
        <f t="shared" si="18"/>
        <v>0</v>
      </c>
      <c r="P60" s="466">
        <f t="shared" si="11"/>
        <v>0</v>
      </c>
      <c r="R60" s="467"/>
    </row>
    <row r="61" spans="1:18" ht="15" customHeight="1" x14ac:dyDescent="0.2">
      <c r="A61" s="459">
        <v>85</v>
      </c>
      <c r="B61" s="460"/>
      <c r="C61" s="461">
        <f t="shared" si="10"/>
        <v>0</v>
      </c>
      <c r="D61" s="462"/>
      <c r="E61" s="461">
        <f t="shared" si="0"/>
        <v>0</v>
      </c>
      <c r="F61" s="463"/>
      <c r="G61" s="464">
        <f t="shared" si="1"/>
        <v>170</v>
      </c>
      <c r="H61" s="465">
        <f t="shared" si="2"/>
        <v>0</v>
      </c>
      <c r="I61" s="465">
        <f t="shared" si="12"/>
        <v>0</v>
      </c>
      <c r="J61" s="465">
        <f t="shared" si="13"/>
        <v>0</v>
      </c>
      <c r="K61" s="465">
        <f t="shared" si="14"/>
        <v>0</v>
      </c>
      <c r="L61" s="465">
        <f t="shared" si="15"/>
        <v>0</v>
      </c>
      <c r="M61" s="465">
        <f t="shared" si="16"/>
        <v>0</v>
      </c>
      <c r="N61" s="465">
        <f t="shared" si="17"/>
        <v>0</v>
      </c>
      <c r="O61" s="465">
        <f t="shared" si="18"/>
        <v>0</v>
      </c>
      <c r="P61" s="466">
        <f t="shared" si="11"/>
        <v>0</v>
      </c>
      <c r="R61" s="467"/>
    </row>
    <row r="62" spans="1:18" ht="15" customHeight="1" x14ac:dyDescent="0.2">
      <c r="A62" s="459">
        <v>90</v>
      </c>
      <c r="B62" s="460"/>
      <c r="C62" s="461">
        <f t="shared" si="10"/>
        <v>0</v>
      </c>
      <c r="D62" s="462"/>
      <c r="E62" s="461">
        <f t="shared" si="0"/>
        <v>0</v>
      </c>
      <c r="F62" s="463"/>
      <c r="G62" s="464">
        <f t="shared" si="1"/>
        <v>180</v>
      </c>
      <c r="H62" s="465">
        <f t="shared" si="2"/>
        <v>0</v>
      </c>
      <c r="I62" s="465">
        <f t="shared" si="12"/>
        <v>0</v>
      </c>
      <c r="J62" s="465">
        <f t="shared" si="13"/>
        <v>0</v>
      </c>
      <c r="K62" s="465">
        <f t="shared" si="14"/>
        <v>0</v>
      </c>
      <c r="L62" s="465">
        <f t="shared" si="15"/>
        <v>0</v>
      </c>
      <c r="M62" s="465">
        <f t="shared" si="16"/>
        <v>0</v>
      </c>
      <c r="N62" s="465">
        <f t="shared" si="17"/>
        <v>0</v>
      </c>
      <c r="O62" s="465">
        <f t="shared" si="18"/>
        <v>0</v>
      </c>
      <c r="P62" s="466">
        <f t="shared" si="11"/>
        <v>0</v>
      </c>
      <c r="R62" s="467"/>
    </row>
    <row r="63" spans="1:18" ht="15" customHeight="1" x14ac:dyDescent="0.2">
      <c r="A63" s="459">
        <v>95</v>
      </c>
      <c r="B63" s="460"/>
      <c r="C63" s="461">
        <f t="shared" si="10"/>
        <v>0</v>
      </c>
      <c r="D63" s="462"/>
      <c r="E63" s="461">
        <f t="shared" si="0"/>
        <v>0</v>
      </c>
      <c r="F63" s="463"/>
      <c r="G63" s="464">
        <f t="shared" si="1"/>
        <v>190</v>
      </c>
      <c r="H63" s="465">
        <f t="shared" si="2"/>
        <v>0</v>
      </c>
      <c r="I63" s="465">
        <f t="shared" si="12"/>
        <v>0</v>
      </c>
      <c r="J63" s="465">
        <f t="shared" si="13"/>
        <v>0</v>
      </c>
      <c r="K63" s="465">
        <f t="shared" si="14"/>
        <v>0</v>
      </c>
      <c r="L63" s="465">
        <f t="shared" si="15"/>
        <v>0</v>
      </c>
      <c r="M63" s="465">
        <f t="shared" si="16"/>
        <v>0</v>
      </c>
      <c r="N63" s="465">
        <f t="shared" si="17"/>
        <v>0</v>
      </c>
      <c r="O63" s="465">
        <f t="shared" si="18"/>
        <v>0</v>
      </c>
      <c r="P63" s="466">
        <f t="shared" si="11"/>
        <v>0</v>
      </c>
      <c r="R63" s="467"/>
    </row>
    <row r="64" spans="1:18" ht="15" customHeight="1" x14ac:dyDescent="0.2">
      <c r="A64" s="459">
        <v>100</v>
      </c>
      <c r="B64" s="460"/>
      <c r="C64" s="461">
        <f t="shared" si="10"/>
        <v>0</v>
      </c>
      <c r="D64" s="462"/>
      <c r="E64" s="461">
        <f t="shared" si="0"/>
        <v>0</v>
      </c>
      <c r="F64" s="463"/>
      <c r="G64" s="464">
        <f t="shared" si="1"/>
        <v>200</v>
      </c>
      <c r="H64" s="465">
        <f t="shared" si="2"/>
        <v>0</v>
      </c>
      <c r="I64" s="465">
        <f t="shared" si="12"/>
        <v>0</v>
      </c>
      <c r="J64" s="465">
        <f t="shared" si="13"/>
        <v>0</v>
      </c>
      <c r="K64" s="465">
        <f t="shared" si="14"/>
        <v>0</v>
      </c>
      <c r="L64" s="465">
        <f t="shared" si="15"/>
        <v>0</v>
      </c>
      <c r="M64" s="465">
        <f t="shared" si="16"/>
        <v>0</v>
      </c>
      <c r="N64" s="465">
        <f t="shared" si="17"/>
        <v>0</v>
      </c>
      <c r="O64" s="465">
        <f t="shared" si="18"/>
        <v>0</v>
      </c>
      <c r="P64" s="466">
        <f t="shared" si="11"/>
        <v>0</v>
      </c>
      <c r="R64" s="467"/>
    </row>
  </sheetData>
  <mergeCells count="50">
    <mergeCell ref="A1:P1"/>
    <mergeCell ref="A2:P2"/>
    <mergeCell ref="A4:E4"/>
    <mergeCell ref="I7:I8"/>
    <mergeCell ref="S7:S8"/>
    <mergeCell ref="G8:H8"/>
    <mergeCell ref="Q8:R8"/>
    <mergeCell ref="I15:I16"/>
    <mergeCell ref="S15:S16"/>
    <mergeCell ref="G16:H16"/>
    <mergeCell ref="Q16:R16"/>
    <mergeCell ref="G20:H20"/>
    <mergeCell ref="P28:P29"/>
    <mergeCell ref="A7:D7"/>
    <mergeCell ref="A8:D8"/>
    <mergeCell ref="A9:D9"/>
    <mergeCell ref="A10:D10"/>
    <mergeCell ref="A11:D11"/>
    <mergeCell ref="F28:F29"/>
    <mergeCell ref="G28:G29"/>
    <mergeCell ref="H28:H29"/>
    <mergeCell ref="I28:I29"/>
    <mergeCell ref="J28:J29"/>
    <mergeCell ref="K28:K29"/>
    <mergeCell ref="A25:G25"/>
    <mergeCell ref="H25:O25"/>
    <mergeCell ref="P25:P27"/>
    <mergeCell ref="H26:H27"/>
    <mergeCell ref="G21:I21"/>
    <mergeCell ref="A18:D18"/>
    <mergeCell ref="A19:D19"/>
    <mergeCell ref="A20:D20"/>
    <mergeCell ref="A21:D21"/>
    <mergeCell ref="A28:A29"/>
    <mergeCell ref="B28:B29"/>
    <mergeCell ref="C28:C29"/>
    <mergeCell ref="D28:D29"/>
    <mergeCell ref="E28:E29"/>
    <mergeCell ref="L28:L29"/>
    <mergeCell ref="M28:M29"/>
    <mergeCell ref="N28:N29"/>
    <mergeCell ref="O28:O29"/>
    <mergeCell ref="I26:I27"/>
    <mergeCell ref="A22:D22"/>
    <mergeCell ref="A12:D12"/>
    <mergeCell ref="A13:D13"/>
    <mergeCell ref="A14:D14"/>
    <mergeCell ref="A15:D15"/>
    <mergeCell ref="A16:D16"/>
    <mergeCell ref="A17:D17"/>
  </mergeCells>
  <printOptions horizontalCentered="1" verticalCentered="1"/>
  <pageMargins left="0.78740157480314965" right="0.78740157480314965" top="0.78740157480314965" bottom="0.59055118110236227" header="0.39370078740157483" footer="0"/>
  <pageSetup paperSize="9" scale="50" fitToWidth="0" fitToHeight="0" orientation="landscape" horizontalDpi="300" verticalDpi="300" r:id="rId1"/>
  <headerFooter alignWithMargins="0">
    <oddHeader>&amp;L&amp;G</oddHeader>
  </headerFooter>
  <drawing r:id="rId2"/>
  <legacyDrawingHF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dimension ref="A1:U65"/>
  <sheetViews>
    <sheetView showZeros="0" topLeftCell="A4" workbookViewId="0">
      <selection activeCell="A23" sqref="A23:E23"/>
    </sheetView>
  </sheetViews>
  <sheetFormatPr baseColWidth="10" defaultRowHeight="15" customHeight="1" x14ac:dyDescent="0.2"/>
  <cols>
    <col min="1" max="1" width="7.7109375" style="433" customWidth="1"/>
    <col min="2" max="4" width="10.7109375" style="433" customWidth="1"/>
    <col min="5" max="5" width="13.85546875" style="433" bestFit="1" customWidth="1"/>
    <col min="6" max="6" width="10.7109375" style="433" customWidth="1"/>
    <col min="7" max="7" width="9.42578125" style="433" customWidth="1"/>
    <col min="8" max="8" width="10.5703125" style="433" customWidth="1"/>
    <col min="9" max="9" width="13.7109375" style="433" customWidth="1"/>
    <col min="10" max="11" width="10.42578125" style="433" customWidth="1"/>
    <col min="12" max="12" width="10.28515625" style="433" customWidth="1"/>
    <col min="13" max="13" width="9.42578125" style="433" customWidth="1"/>
    <col min="14" max="14" width="8.7109375" style="433" customWidth="1"/>
    <col min="15" max="15" width="13.28515625" style="433" bestFit="1" customWidth="1"/>
    <col min="16" max="16" width="10.28515625" style="433" customWidth="1"/>
    <col min="17" max="256" width="11.42578125" style="433"/>
    <col min="257" max="257" width="7" style="433" customWidth="1"/>
    <col min="258" max="258" width="10.7109375" style="433" customWidth="1"/>
    <col min="259" max="259" width="10.5703125" style="433" customWidth="1"/>
    <col min="260" max="260" width="10.7109375" style="433" customWidth="1"/>
    <col min="261" max="261" width="10.28515625" style="433" customWidth="1"/>
    <col min="262" max="262" width="10.7109375" style="433" customWidth="1"/>
    <col min="263" max="263" width="9.42578125" style="433" customWidth="1"/>
    <col min="264" max="264" width="10.5703125" style="433" customWidth="1"/>
    <col min="265" max="265" width="13.7109375" style="433" customWidth="1"/>
    <col min="266" max="267" width="10.42578125" style="433" customWidth="1"/>
    <col min="268" max="268" width="10.28515625" style="433" customWidth="1"/>
    <col min="269" max="269" width="9.42578125" style="433" customWidth="1"/>
    <col min="270" max="270" width="8.7109375" style="433" customWidth="1"/>
    <col min="271" max="271" width="10.42578125" style="433" customWidth="1"/>
    <col min="272" max="272" width="10.28515625" style="433" customWidth="1"/>
    <col min="273" max="512" width="11.42578125" style="433"/>
    <col min="513" max="513" width="7" style="433" customWidth="1"/>
    <col min="514" max="514" width="10.7109375" style="433" customWidth="1"/>
    <col min="515" max="515" width="10.5703125" style="433" customWidth="1"/>
    <col min="516" max="516" width="10.7109375" style="433" customWidth="1"/>
    <col min="517" max="517" width="10.28515625" style="433" customWidth="1"/>
    <col min="518" max="518" width="10.7109375" style="433" customWidth="1"/>
    <col min="519" max="519" width="9.42578125" style="433" customWidth="1"/>
    <col min="520" max="520" width="10.5703125" style="433" customWidth="1"/>
    <col min="521" max="521" width="13.7109375" style="433" customWidth="1"/>
    <col min="522" max="523" width="10.42578125" style="433" customWidth="1"/>
    <col min="524" max="524" width="10.28515625" style="433" customWidth="1"/>
    <col min="525" max="525" width="9.42578125" style="433" customWidth="1"/>
    <col min="526" max="526" width="8.7109375" style="433" customWidth="1"/>
    <col min="527" max="527" width="10.42578125" style="433" customWidth="1"/>
    <col min="528" max="528" width="10.28515625" style="433" customWidth="1"/>
    <col min="529" max="768" width="11.42578125" style="433"/>
    <col min="769" max="769" width="7" style="433" customWidth="1"/>
    <col min="770" max="770" width="10.7109375" style="433" customWidth="1"/>
    <col min="771" max="771" width="10.5703125" style="433" customWidth="1"/>
    <col min="772" max="772" width="10.7109375" style="433" customWidth="1"/>
    <col min="773" max="773" width="10.28515625" style="433" customWidth="1"/>
    <col min="774" max="774" width="10.7109375" style="433" customWidth="1"/>
    <col min="775" max="775" width="9.42578125" style="433" customWidth="1"/>
    <col min="776" max="776" width="10.5703125" style="433" customWidth="1"/>
    <col min="777" max="777" width="13.7109375" style="433" customWidth="1"/>
    <col min="778" max="779" width="10.42578125" style="433" customWidth="1"/>
    <col min="780" max="780" width="10.28515625" style="433" customWidth="1"/>
    <col min="781" max="781" width="9.42578125" style="433" customWidth="1"/>
    <col min="782" max="782" width="8.7109375" style="433" customWidth="1"/>
    <col min="783" max="783" width="10.42578125" style="433" customWidth="1"/>
    <col min="784" max="784" width="10.28515625" style="433" customWidth="1"/>
    <col min="785" max="1024" width="11.42578125" style="433"/>
    <col min="1025" max="1025" width="7" style="433" customWidth="1"/>
    <col min="1026" max="1026" width="10.7109375" style="433" customWidth="1"/>
    <col min="1027" max="1027" width="10.5703125" style="433" customWidth="1"/>
    <col min="1028" max="1028" width="10.7109375" style="433" customWidth="1"/>
    <col min="1029" max="1029" width="10.28515625" style="433" customWidth="1"/>
    <col min="1030" max="1030" width="10.7109375" style="433" customWidth="1"/>
    <col min="1031" max="1031" width="9.42578125" style="433" customWidth="1"/>
    <col min="1032" max="1032" width="10.5703125" style="433" customWidth="1"/>
    <col min="1033" max="1033" width="13.7109375" style="433" customWidth="1"/>
    <col min="1034" max="1035" width="10.42578125" style="433" customWidth="1"/>
    <col min="1036" max="1036" width="10.28515625" style="433" customWidth="1"/>
    <col min="1037" max="1037" width="9.42578125" style="433" customWidth="1"/>
    <col min="1038" max="1038" width="8.7109375" style="433" customWidth="1"/>
    <col min="1039" max="1039" width="10.42578125" style="433" customWidth="1"/>
    <col min="1040" max="1040" width="10.28515625" style="433" customWidth="1"/>
    <col min="1041" max="1280" width="11.42578125" style="433"/>
    <col min="1281" max="1281" width="7" style="433" customWidth="1"/>
    <col min="1282" max="1282" width="10.7109375" style="433" customWidth="1"/>
    <col min="1283" max="1283" width="10.5703125" style="433" customWidth="1"/>
    <col min="1284" max="1284" width="10.7109375" style="433" customWidth="1"/>
    <col min="1285" max="1285" width="10.28515625" style="433" customWidth="1"/>
    <col min="1286" max="1286" width="10.7109375" style="433" customWidth="1"/>
    <col min="1287" max="1287" width="9.42578125" style="433" customWidth="1"/>
    <col min="1288" max="1288" width="10.5703125" style="433" customWidth="1"/>
    <col min="1289" max="1289" width="13.7109375" style="433" customWidth="1"/>
    <col min="1290" max="1291" width="10.42578125" style="433" customWidth="1"/>
    <col min="1292" max="1292" width="10.28515625" style="433" customWidth="1"/>
    <col min="1293" max="1293" width="9.42578125" style="433" customWidth="1"/>
    <col min="1294" max="1294" width="8.7109375" style="433" customWidth="1"/>
    <col min="1295" max="1295" width="10.42578125" style="433" customWidth="1"/>
    <col min="1296" max="1296" width="10.28515625" style="433" customWidth="1"/>
    <col min="1297" max="1536" width="11.42578125" style="433"/>
    <col min="1537" max="1537" width="7" style="433" customWidth="1"/>
    <col min="1538" max="1538" width="10.7109375" style="433" customWidth="1"/>
    <col min="1539" max="1539" width="10.5703125" style="433" customWidth="1"/>
    <col min="1540" max="1540" width="10.7109375" style="433" customWidth="1"/>
    <col min="1541" max="1541" width="10.28515625" style="433" customWidth="1"/>
    <col min="1542" max="1542" width="10.7109375" style="433" customWidth="1"/>
    <col min="1543" max="1543" width="9.42578125" style="433" customWidth="1"/>
    <col min="1544" max="1544" width="10.5703125" style="433" customWidth="1"/>
    <col min="1545" max="1545" width="13.7109375" style="433" customWidth="1"/>
    <col min="1546" max="1547" width="10.42578125" style="433" customWidth="1"/>
    <col min="1548" max="1548" width="10.28515625" style="433" customWidth="1"/>
    <col min="1549" max="1549" width="9.42578125" style="433" customWidth="1"/>
    <col min="1550" max="1550" width="8.7109375" style="433" customWidth="1"/>
    <col min="1551" max="1551" width="10.42578125" style="433" customWidth="1"/>
    <col min="1552" max="1552" width="10.28515625" style="433" customWidth="1"/>
    <col min="1553" max="1792" width="11.42578125" style="433"/>
    <col min="1793" max="1793" width="7" style="433" customWidth="1"/>
    <col min="1794" max="1794" width="10.7109375" style="433" customWidth="1"/>
    <col min="1795" max="1795" width="10.5703125" style="433" customWidth="1"/>
    <col min="1796" max="1796" width="10.7109375" style="433" customWidth="1"/>
    <col min="1797" max="1797" width="10.28515625" style="433" customWidth="1"/>
    <col min="1798" max="1798" width="10.7109375" style="433" customWidth="1"/>
    <col min="1799" max="1799" width="9.42578125" style="433" customWidth="1"/>
    <col min="1800" max="1800" width="10.5703125" style="433" customWidth="1"/>
    <col min="1801" max="1801" width="13.7109375" style="433" customWidth="1"/>
    <col min="1802" max="1803" width="10.42578125" style="433" customWidth="1"/>
    <col min="1804" max="1804" width="10.28515625" style="433" customWidth="1"/>
    <col min="1805" max="1805" width="9.42578125" style="433" customWidth="1"/>
    <col min="1806" max="1806" width="8.7109375" style="433" customWidth="1"/>
    <col min="1807" max="1807" width="10.42578125" style="433" customWidth="1"/>
    <col min="1808" max="1808" width="10.28515625" style="433" customWidth="1"/>
    <col min="1809" max="2048" width="11.42578125" style="433"/>
    <col min="2049" max="2049" width="7" style="433" customWidth="1"/>
    <col min="2050" max="2050" width="10.7109375" style="433" customWidth="1"/>
    <col min="2051" max="2051" width="10.5703125" style="433" customWidth="1"/>
    <col min="2052" max="2052" width="10.7109375" style="433" customWidth="1"/>
    <col min="2053" max="2053" width="10.28515625" style="433" customWidth="1"/>
    <col min="2054" max="2054" width="10.7109375" style="433" customWidth="1"/>
    <col min="2055" max="2055" width="9.42578125" style="433" customWidth="1"/>
    <col min="2056" max="2056" width="10.5703125" style="433" customWidth="1"/>
    <col min="2057" max="2057" width="13.7109375" style="433" customWidth="1"/>
    <col min="2058" max="2059" width="10.42578125" style="433" customWidth="1"/>
    <col min="2060" max="2060" width="10.28515625" style="433" customWidth="1"/>
    <col min="2061" max="2061" width="9.42578125" style="433" customWidth="1"/>
    <col min="2062" max="2062" width="8.7109375" style="433" customWidth="1"/>
    <col min="2063" max="2063" width="10.42578125" style="433" customWidth="1"/>
    <col min="2064" max="2064" width="10.28515625" style="433" customWidth="1"/>
    <col min="2065" max="2304" width="11.42578125" style="433"/>
    <col min="2305" max="2305" width="7" style="433" customWidth="1"/>
    <col min="2306" max="2306" width="10.7109375" style="433" customWidth="1"/>
    <col min="2307" max="2307" width="10.5703125" style="433" customWidth="1"/>
    <col min="2308" max="2308" width="10.7109375" style="433" customWidth="1"/>
    <col min="2309" max="2309" width="10.28515625" style="433" customWidth="1"/>
    <col min="2310" max="2310" width="10.7109375" style="433" customWidth="1"/>
    <col min="2311" max="2311" width="9.42578125" style="433" customWidth="1"/>
    <col min="2312" max="2312" width="10.5703125" style="433" customWidth="1"/>
    <col min="2313" max="2313" width="13.7109375" style="433" customWidth="1"/>
    <col min="2314" max="2315" width="10.42578125" style="433" customWidth="1"/>
    <col min="2316" max="2316" width="10.28515625" style="433" customWidth="1"/>
    <col min="2317" max="2317" width="9.42578125" style="433" customWidth="1"/>
    <col min="2318" max="2318" width="8.7109375" style="433" customWidth="1"/>
    <col min="2319" max="2319" width="10.42578125" style="433" customWidth="1"/>
    <col min="2320" max="2320" width="10.28515625" style="433" customWidth="1"/>
    <col min="2321" max="2560" width="11.42578125" style="433"/>
    <col min="2561" max="2561" width="7" style="433" customWidth="1"/>
    <col min="2562" max="2562" width="10.7109375" style="433" customWidth="1"/>
    <col min="2563" max="2563" width="10.5703125" style="433" customWidth="1"/>
    <col min="2564" max="2564" width="10.7109375" style="433" customWidth="1"/>
    <col min="2565" max="2565" width="10.28515625" style="433" customWidth="1"/>
    <col min="2566" max="2566" width="10.7109375" style="433" customWidth="1"/>
    <col min="2567" max="2567" width="9.42578125" style="433" customWidth="1"/>
    <col min="2568" max="2568" width="10.5703125" style="433" customWidth="1"/>
    <col min="2569" max="2569" width="13.7109375" style="433" customWidth="1"/>
    <col min="2570" max="2571" width="10.42578125" style="433" customWidth="1"/>
    <col min="2572" max="2572" width="10.28515625" style="433" customWidth="1"/>
    <col min="2573" max="2573" width="9.42578125" style="433" customWidth="1"/>
    <col min="2574" max="2574" width="8.7109375" style="433" customWidth="1"/>
    <col min="2575" max="2575" width="10.42578125" style="433" customWidth="1"/>
    <col min="2576" max="2576" width="10.28515625" style="433" customWidth="1"/>
    <col min="2577" max="2816" width="11.42578125" style="433"/>
    <col min="2817" max="2817" width="7" style="433" customWidth="1"/>
    <col min="2818" max="2818" width="10.7109375" style="433" customWidth="1"/>
    <col min="2819" max="2819" width="10.5703125" style="433" customWidth="1"/>
    <col min="2820" max="2820" width="10.7109375" style="433" customWidth="1"/>
    <col min="2821" max="2821" width="10.28515625" style="433" customWidth="1"/>
    <col min="2822" max="2822" width="10.7109375" style="433" customWidth="1"/>
    <col min="2823" max="2823" width="9.42578125" style="433" customWidth="1"/>
    <col min="2824" max="2824" width="10.5703125" style="433" customWidth="1"/>
    <col min="2825" max="2825" width="13.7109375" style="433" customWidth="1"/>
    <col min="2826" max="2827" width="10.42578125" style="433" customWidth="1"/>
    <col min="2828" max="2828" width="10.28515625" style="433" customWidth="1"/>
    <col min="2829" max="2829" width="9.42578125" style="433" customWidth="1"/>
    <col min="2830" max="2830" width="8.7109375" style="433" customWidth="1"/>
    <col min="2831" max="2831" width="10.42578125" style="433" customWidth="1"/>
    <col min="2832" max="2832" width="10.28515625" style="433" customWidth="1"/>
    <col min="2833" max="3072" width="11.42578125" style="433"/>
    <col min="3073" max="3073" width="7" style="433" customWidth="1"/>
    <col min="3074" max="3074" width="10.7109375" style="433" customWidth="1"/>
    <col min="3075" max="3075" width="10.5703125" style="433" customWidth="1"/>
    <col min="3076" max="3076" width="10.7109375" style="433" customWidth="1"/>
    <col min="3077" max="3077" width="10.28515625" style="433" customWidth="1"/>
    <col min="3078" max="3078" width="10.7109375" style="433" customWidth="1"/>
    <col min="3079" max="3079" width="9.42578125" style="433" customWidth="1"/>
    <col min="3080" max="3080" width="10.5703125" style="433" customWidth="1"/>
    <col min="3081" max="3081" width="13.7109375" style="433" customWidth="1"/>
    <col min="3082" max="3083" width="10.42578125" style="433" customWidth="1"/>
    <col min="3084" max="3084" width="10.28515625" style="433" customWidth="1"/>
    <col min="3085" max="3085" width="9.42578125" style="433" customWidth="1"/>
    <col min="3086" max="3086" width="8.7109375" style="433" customWidth="1"/>
    <col min="3087" max="3087" width="10.42578125" style="433" customWidth="1"/>
    <col min="3088" max="3088" width="10.28515625" style="433" customWidth="1"/>
    <col min="3089" max="3328" width="11.42578125" style="433"/>
    <col min="3329" max="3329" width="7" style="433" customWidth="1"/>
    <col min="3330" max="3330" width="10.7109375" style="433" customWidth="1"/>
    <col min="3331" max="3331" width="10.5703125" style="433" customWidth="1"/>
    <col min="3332" max="3332" width="10.7109375" style="433" customWidth="1"/>
    <col min="3333" max="3333" width="10.28515625" style="433" customWidth="1"/>
    <col min="3334" max="3334" width="10.7109375" style="433" customWidth="1"/>
    <col min="3335" max="3335" width="9.42578125" style="433" customWidth="1"/>
    <col min="3336" max="3336" width="10.5703125" style="433" customWidth="1"/>
    <col min="3337" max="3337" width="13.7109375" style="433" customWidth="1"/>
    <col min="3338" max="3339" width="10.42578125" style="433" customWidth="1"/>
    <col min="3340" max="3340" width="10.28515625" style="433" customWidth="1"/>
    <col min="3341" max="3341" width="9.42578125" style="433" customWidth="1"/>
    <col min="3342" max="3342" width="8.7109375" style="433" customWidth="1"/>
    <col min="3343" max="3343" width="10.42578125" style="433" customWidth="1"/>
    <col min="3344" max="3344" width="10.28515625" style="433" customWidth="1"/>
    <col min="3345" max="3584" width="11.42578125" style="433"/>
    <col min="3585" max="3585" width="7" style="433" customWidth="1"/>
    <col min="3586" max="3586" width="10.7109375" style="433" customWidth="1"/>
    <col min="3587" max="3587" width="10.5703125" style="433" customWidth="1"/>
    <col min="3588" max="3588" width="10.7109375" style="433" customWidth="1"/>
    <col min="3589" max="3589" width="10.28515625" style="433" customWidth="1"/>
    <col min="3590" max="3590" width="10.7109375" style="433" customWidth="1"/>
    <col min="3591" max="3591" width="9.42578125" style="433" customWidth="1"/>
    <col min="3592" max="3592" width="10.5703125" style="433" customWidth="1"/>
    <col min="3593" max="3593" width="13.7109375" style="433" customWidth="1"/>
    <col min="3594" max="3595" width="10.42578125" style="433" customWidth="1"/>
    <col min="3596" max="3596" width="10.28515625" style="433" customWidth="1"/>
    <col min="3597" max="3597" width="9.42578125" style="433" customWidth="1"/>
    <col min="3598" max="3598" width="8.7109375" style="433" customWidth="1"/>
    <col min="3599" max="3599" width="10.42578125" style="433" customWidth="1"/>
    <col min="3600" max="3600" width="10.28515625" style="433" customWidth="1"/>
    <col min="3601" max="3840" width="11.42578125" style="433"/>
    <col min="3841" max="3841" width="7" style="433" customWidth="1"/>
    <col min="3842" max="3842" width="10.7109375" style="433" customWidth="1"/>
    <col min="3843" max="3843" width="10.5703125" style="433" customWidth="1"/>
    <col min="3844" max="3844" width="10.7109375" style="433" customWidth="1"/>
    <col min="3845" max="3845" width="10.28515625" style="433" customWidth="1"/>
    <col min="3846" max="3846" width="10.7109375" style="433" customWidth="1"/>
    <col min="3847" max="3847" width="9.42578125" style="433" customWidth="1"/>
    <col min="3848" max="3848" width="10.5703125" style="433" customWidth="1"/>
    <col min="3849" max="3849" width="13.7109375" style="433" customWidth="1"/>
    <col min="3850" max="3851" width="10.42578125" style="433" customWidth="1"/>
    <col min="3852" max="3852" width="10.28515625" style="433" customWidth="1"/>
    <col min="3853" max="3853" width="9.42578125" style="433" customWidth="1"/>
    <col min="3854" max="3854" width="8.7109375" style="433" customWidth="1"/>
    <col min="3855" max="3855" width="10.42578125" style="433" customWidth="1"/>
    <col min="3856" max="3856" width="10.28515625" style="433" customWidth="1"/>
    <col min="3857" max="4096" width="11.42578125" style="433"/>
    <col min="4097" max="4097" width="7" style="433" customWidth="1"/>
    <col min="4098" max="4098" width="10.7109375" style="433" customWidth="1"/>
    <col min="4099" max="4099" width="10.5703125" style="433" customWidth="1"/>
    <col min="4100" max="4100" width="10.7109375" style="433" customWidth="1"/>
    <col min="4101" max="4101" width="10.28515625" style="433" customWidth="1"/>
    <col min="4102" max="4102" width="10.7109375" style="433" customWidth="1"/>
    <col min="4103" max="4103" width="9.42578125" style="433" customWidth="1"/>
    <col min="4104" max="4104" width="10.5703125" style="433" customWidth="1"/>
    <col min="4105" max="4105" width="13.7109375" style="433" customWidth="1"/>
    <col min="4106" max="4107" width="10.42578125" style="433" customWidth="1"/>
    <col min="4108" max="4108" width="10.28515625" style="433" customWidth="1"/>
    <col min="4109" max="4109" width="9.42578125" style="433" customWidth="1"/>
    <col min="4110" max="4110" width="8.7109375" style="433" customWidth="1"/>
    <col min="4111" max="4111" width="10.42578125" style="433" customWidth="1"/>
    <col min="4112" max="4112" width="10.28515625" style="433" customWidth="1"/>
    <col min="4113" max="4352" width="11.42578125" style="433"/>
    <col min="4353" max="4353" width="7" style="433" customWidth="1"/>
    <col min="4354" max="4354" width="10.7109375" style="433" customWidth="1"/>
    <col min="4355" max="4355" width="10.5703125" style="433" customWidth="1"/>
    <col min="4356" max="4356" width="10.7109375" style="433" customWidth="1"/>
    <col min="4357" max="4357" width="10.28515625" style="433" customWidth="1"/>
    <col min="4358" max="4358" width="10.7109375" style="433" customWidth="1"/>
    <col min="4359" max="4359" width="9.42578125" style="433" customWidth="1"/>
    <col min="4360" max="4360" width="10.5703125" style="433" customWidth="1"/>
    <col min="4361" max="4361" width="13.7109375" style="433" customWidth="1"/>
    <col min="4362" max="4363" width="10.42578125" style="433" customWidth="1"/>
    <col min="4364" max="4364" width="10.28515625" style="433" customWidth="1"/>
    <col min="4365" max="4365" width="9.42578125" style="433" customWidth="1"/>
    <col min="4366" max="4366" width="8.7109375" style="433" customWidth="1"/>
    <col min="4367" max="4367" width="10.42578125" style="433" customWidth="1"/>
    <col min="4368" max="4368" width="10.28515625" style="433" customWidth="1"/>
    <col min="4369" max="4608" width="11.42578125" style="433"/>
    <col min="4609" max="4609" width="7" style="433" customWidth="1"/>
    <col min="4610" max="4610" width="10.7109375" style="433" customWidth="1"/>
    <col min="4611" max="4611" width="10.5703125" style="433" customWidth="1"/>
    <col min="4612" max="4612" width="10.7109375" style="433" customWidth="1"/>
    <col min="4613" max="4613" width="10.28515625" style="433" customWidth="1"/>
    <col min="4614" max="4614" width="10.7109375" style="433" customWidth="1"/>
    <col min="4615" max="4615" width="9.42578125" style="433" customWidth="1"/>
    <col min="4616" max="4616" width="10.5703125" style="433" customWidth="1"/>
    <col min="4617" max="4617" width="13.7109375" style="433" customWidth="1"/>
    <col min="4618" max="4619" width="10.42578125" style="433" customWidth="1"/>
    <col min="4620" max="4620" width="10.28515625" style="433" customWidth="1"/>
    <col min="4621" max="4621" width="9.42578125" style="433" customWidth="1"/>
    <col min="4622" max="4622" width="8.7109375" style="433" customWidth="1"/>
    <col min="4623" max="4623" width="10.42578125" style="433" customWidth="1"/>
    <col min="4624" max="4624" width="10.28515625" style="433" customWidth="1"/>
    <col min="4625" max="4864" width="11.42578125" style="433"/>
    <col min="4865" max="4865" width="7" style="433" customWidth="1"/>
    <col min="4866" max="4866" width="10.7109375" style="433" customWidth="1"/>
    <col min="4867" max="4867" width="10.5703125" style="433" customWidth="1"/>
    <col min="4868" max="4868" width="10.7109375" style="433" customWidth="1"/>
    <col min="4869" max="4869" width="10.28515625" style="433" customWidth="1"/>
    <col min="4870" max="4870" width="10.7109375" style="433" customWidth="1"/>
    <col min="4871" max="4871" width="9.42578125" style="433" customWidth="1"/>
    <col min="4872" max="4872" width="10.5703125" style="433" customWidth="1"/>
    <col min="4873" max="4873" width="13.7109375" style="433" customWidth="1"/>
    <col min="4874" max="4875" width="10.42578125" style="433" customWidth="1"/>
    <col min="4876" max="4876" width="10.28515625" style="433" customWidth="1"/>
    <col min="4877" max="4877" width="9.42578125" style="433" customWidth="1"/>
    <col min="4878" max="4878" width="8.7109375" style="433" customWidth="1"/>
    <col min="4879" max="4879" width="10.42578125" style="433" customWidth="1"/>
    <col min="4880" max="4880" width="10.28515625" style="433" customWidth="1"/>
    <col min="4881" max="5120" width="11.42578125" style="433"/>
    <col min="5121" max="5121" width="7" style="433" customWidth="1"/>
    <col min="5122" max="5122" width="10.7109375" style="433" customWidth="1"/>
    <col min="5123" max="5123" width="10.5703125" style="433" customWidth="1"/>
    <col min="5124" max="5124" width="10.7109375" style="433" customWidth="1"/>
    <col min="5125" max="5125" width="10.28515625" style="433" customWidth="1"/>
    <col min="5126" max="5126" width="10.7109375" style="433" customWidth="1"/>
    <col min="5127" max="5127" width="9.42578125" style="433" customWidth="1"/>
    <col min="5128" max="5128" width="10.5703125" style="433" customWidth="1"/>
    <col min="5129" max="5129" width="13.7109375" style="433" customWidth="1"/>
    <col min="5130" max="5131" width="10.42578125" style="433" customWidth="1"/>
    <col min="5132" max="5132" width="10.28515625" style="433" customWidth="1"/>
    <col min="5133" max="5133" width="9.42578125" style="433" customWidth="1"/>
    <col min="5134" max="5134" width="8.7109375" style="433" customWidth="1"/>
    <col min="5135" max="5135" width="10.42578125" style="433" customWidth="1"/>
    <col min="5136" max="5136" width="10.28515625" style="433" customWidth="1"/>
    <col min="5137" max="5376" width="11.42578125" style="433"/>
    <col min="5377" max="5377" width="7" style="433" customWidth="1"/>
    <col min="5378" max="5378" width="10.7109375" style="433" customWidth="1"/>
    <col min="5379" max="5379" width="10.5703125" style="433" customWidth="1"/>
    <col min="5380" max="5380" width="10.7109375" style="433" customWidth="1"/>
    <col min="5381" max="5381" width="10.28515625" style="433" customWidth="1"/>
    <col min="5382" max="5382" width="10.7109375" style="433" customWidth="1"/>
    <col min="5383" max="5383" width="9.42578125" style="433" customWidth="1"/>
    <col min="5384" max="5384" width="10.5703125" style="433" customWidth="1"/>
    <col min="5385" max="5385" width="13.7109375" style="433" customWidth="1"/>
    <col min="5386" max="5387" width="10.42578125" style="433" customWidth="1"/>
    <col min="5388" max="5388" width="10.28515625" style="433" customWidth="1"/>
    <col min="5389" max="5389" width="9.42578125" style="433" customWidth="1"/>
    <col min="5390" max="5390" width="8.7109375" style="433" customWidth="1"/>
    <col min="5391" max="5391" width="10.42578125" style="433" customWidth="1"/>
    <col min="5392" max="5392" width="10.28515625" style="433" customWidth="1"/>
    <col min="5393" max="5632" width="11.42578125" style="433"/>
    <col min="5633" max="5633" width="7" style="433" customWidth="1"/>
    <col min="5634" max="5634" width="10.7109375" style="433" customWidth="1"/>
    <col min="5635" max="5635" width="10.5703125" style="433" customWidth="1"/>
    <col min="5636" max="5636" width="10.7109375" style="433" customWidth="1"/>
    <col min="5637" max="5637" width="10.28515625" style="433" customWidth="1"/>
    <col min="5638" max="5638" width="10.7109375" style="433" customWidth="1"/>
    <col min="5639" max="5639" width="9.42578125" style="433" customWidth="1"/>
    <col min="5640" max="5640" width="10.5703125" style="433" customWidth="1"/>
    <col min="5641" max="5641" width="13.7109375" style="433" customWidth="1"/>
    <col min="5642" max="5643" width="10.42578125" style="433" customWidth="1"/>
    <col min="5644" max="5644" width="10.28515625" style="433" customWidth="1"/>
    <col min="5645" max="5645" width="9.42578125" style="433" customWidth="1"/>
    <col min="5646" max="5646" width="8.7109375" style="433" customWidth="1"/>
    <col min="5647" max="5647" width="10.42578125" style="433" customWidth="1"/>
    <col min="5648" max="5648" width="10.28515625" style="433" customWidth="1"/>
    <col min="5649" max="5888" width="11.42578125" style="433"/>
    <col min="5889" max="5889" width="7" style="433" customWidth="1"/>
    <col min="5890" max="5890" width="10.7109375" style="433" customWidth="1"/>
    <col min="5891" max="5891" width="10.5703125" style="433" customWidth="1"/>
    <col min="5892" max="5892" width="10.7109375" style="433" customWidth="1"/>
    <col min="5893" max="5893" width="10.28515625" style="433" customWidth="1"/>
    <col min="5894" max="5894" width="10.7109375" style="433" customWidth="1"/>
    <col min="5895" max="5895" width="9.42578125" style="433" customWidth="1"/>
    <col min="5896" max="5896" width="10.5703125" style="433" customWidth="1"/>
    <col min="5897" max="5897" width="13.7109375" style="433" customWidth="1"/>
    <col min="5898" max="5899" width="10.42578125" style="433" customWidth="1"/>
    <col min="5900" max="5900" width="10.28515625" style="433" customWidth="1"/>
    <col min="5901" max="5901" width="9.42578125" style="433" customWidth="1"/>
    <col min="5902" max="5902" width="8.7109375" style="433" customWidth="1"/>
    <col min="5903" max="5903" width="10.42578125" style="433" customWidth="1"/>
    <col min="5904" max="5904" width="10.28515625" style="433" customWidth="1"/>
    <col min="5905" max="6144" width="11.42578125" style="433"/>
    <col min="6145" max="6145" width="7" style="433" customWidth="1"/>
    <col min="6146" max="6146" width="10.7109375" style="433" customWidth="1"/>
    <col min="6147" max="6147" width="10.5703125" style="433" customWidth="1"/>
    <col min="6148" max="6148" width="10.7109375" style="433" customWidth="1"/>
    <col min="6149" max="6149" width="10.28515625" style="433" customWidth="1"/>
    <col min="6150" max="6150" width="10.7109375" style="433" customWidth="1"/>
    <col min="6151" max="6151" width="9.42578125" style="433" customWidth="1"/>
    <col min="6152" max="6152" width="10.5703125" style="433" customWidth="1"/>
    <col min="6153" max="6153" width="13.7109375" style="433" customWidth="1"/>
    <col min="6154" max="6155" width="10.42578125" style="433" customWidth="1"/>
    <col min="6156" max="6156" width="10.28515625" style="433" customWidth="1"/>
    <col min="6157" max="6157" width="9.42578125" style="433" customWidth="1"/>
    <col min="6158" max="6158" width="8.7109375" style="433" customWidth="1"/>
    <col min="6159" max="6159" width="10.42578125" style="433" customWidth="1"/>
    <col min="6160" max="6160" width="10.28515625" style="433" customWidth="1"/>
    <col min="6161" max="6400" width="11.42578125" style="433"/>
    <col min="6401" max="6401" width="7" style="433" customWidth="1"/>
    <col min="6402" max="6402" width="10.7109375" style="433" customWidth="1"/>
    <col min="6403" max="6403" width="10.5703125" style="433" customWidth="1"/>
    <col min="6404" max="6404" width="10.7109375" style="433" customWidth="1"/>
    <col min="6405" max="6405" width="10.28515625" style="433" customWidth="1"/>
    <col min="6406" max="6406" width="10.7109375" style="433" customWidth="1"/>
    <col min="6407" max="6407" width="9.42578125" style="433" customWidth="1"/>
    <col min="6408" max="6408" width="10.5703125" style="433" customWidth="1"/>
    <col min="6409" max="6409" width="13.7109375" style="433" customWidth="1"/>
    <col min="6410" max="6411" width="10.42578125" style="433" customWidth="1"/>
    <col min="6412" max="6412" width="10.28515625" style="433" customWidth="1"/>
    <col min="6413" max="6413" width="9.42578125" style="433" customWidth="1"/>
    <col min="6414" max="6414" width="8.7109375" style="433" customWidth="1"/>
    <col min="6415" max="6415" width="10.42578125" style="433" customWidth="1"/>
    <col min="6416" max="6416" width="10.28515625" style="433" customWidth="1"/>
    <col min="6417" max="6656" width="11.42578125" style="433"/>
    <col min="6657" max="6657" width="7" style="433" customWidth="1"/>
    <col min="6658" max="6658" width="10.7109375" style="433" customWidth="1"/>
    <col min="6659" max="6659" width="10.5703125" style="433" customWidth="1"/>
    <col min="6660" max="6660" width="10.7109375" style="433" customWidth="1"/>
    <col min="6661" max="6661" width="10.28515625" style="433" customWidth="1"/>
    <col min="6662" max="6662" width="10.7109375" style="433" customWidth="1"/>
    <col min="6663" max="6663" width="9.42578125" style="433" customWidth="1"/>
    <col min="6664" max="6664" width="10.5703125" style="433" customWidth="1"/>
    <col min="6665" max="6665" width="13.7109375" style="433" customWidth="1"/>
    <col min="6666" max="6667" width="10.42578125" style="433" customWidth="1"/>
    <col min="6668" max="6668" width="10.28515625" style="433" customWidth="1"/>
    <col min="6669" max="6669" width="9.42578125" style="433" customWidth="1"/>
    <col min="6670" max="6670" width="8.7109375" style="433" customWidth="1"/>
    <col min="6671" max="6671" width="10.42578125" style="433" customWidth="1"/>
    <col min="6672" max="6672" width="10.28515625" style="433" customWidth="1"/>
    <col min="6673" max="6912" width="11.42578125" style="433"/>
    <col min="6913" max="6913" width="7" style="433" customWidth="1"/>
    <col min="6914" max="6914" width="10.7109375" style="433" customWidth="1"/>
    <col min="6915" max="6915" width="10.5703125" style="433" customWidth="1"/>
    <col min="6916" max="6916" width="10.7109375" style="433" customWidth="1"/>
    <col min="6917" max="6917" width="10.28515625" style="433" customWidth="1"/>
    <col min="6918" max="6918" width="10.7109375" style="433" customWidth="1"/>
    <col min="6919" max="6919" width="9.42578125" style="433" customWidth="1"/>
    <col min="6920" max="6920" width="10.5703125" style="433" customWidth="1"/>
    <col min="6921" max="6921" width="13.7109375" style="433" customWidth="1"/>
    <col min="6922" max="6923" width="10.42578125" style="433" customWidth="1"/>
    <col min="6924" max="6924" width="10.28515625" style="433" customWidth="1"/>
    <col min="6925" max="6925" width="9.42578125" style="433" customWidth="1"/>
    <col min="6926" max="6926" width="8.7109375" style="433" customWidth="1"/>
    <col min="6927" max="6927" width="10.42578125" style="433" customWidth="1"/>
    <col min="6928" max="6928" width="10.28515625" style="433" customWidth="1"/>
    <col min="6929" max="7168" width="11.42578125" style="433"/>
    <col min="7169" max="7169" width="7" style="433" customWidth="1"/>
    <col min="7170" max="7170" width="10.7109375" style="433" customWidth="1"/>
    <col min="7171" max="7171" width="10.5703125" style="433" customWidth="1"/>
    <col min="7172" max="7172" width="10.7109375" style="433" customWidth="1"/>
    <col min="7173" max="7173" width="10.28515625" style="433" customWidth="1"/>
    <col min="7174" max="7174" width="10.7109375" style="433" customWidth="1"/>
    <col min="7175" max="7175" width="9.42578125" style="433" customWidth="1"/>
    <col min="7176" max="7176" width="10.5703125" style="433" customWidth="1"/>
    <col min="7177" max="7177" width="13.7109375" style="433" customWidth="1"/>
    <col min="7178" max="7179" width="10.42578125" style="433" customWidth="1"/>
    <col min="7180" max="7180" width="10.28515625" style="433" customWidth="1"/>
    <col min="7181" max="7181" width="9.42578125" style="433" customWidth="1"/>
    <col min="7182" max="7182" width="8.7109375" style="433" customWidth="1"/>
    <col min="7183" max="7183" width="10.42578125" style="433" customWidth="1"/>
    <col min="7184" max="7184" width="10.28515625" style="433" customWidth="1"/>
    <col min="7185" max="7424" width="11.42578125" style="433"/>
    <col min="7425" max="7425" width="7" style="433" customWidth="1"/>
    <col min="7426" max="7426" width="10.7109375" style="433" customWidth="1"/>
    <col min="7427" max="7427" width="10.5703125" style="433" customWidth="1"/>
    <col min="7428" max="7428" width="10.7109375" style="433" customWidth="1"/>
    <col min="7429" max="7429" width="10.28515625" style="433" customWidth="1"/>
    <col min="7430" max="7430" width="10.7109375" style="433" customWidth="1"/>
    <col min="7431" max="7431" width="9.42578125" style="433" customWidth="1"/>
    <col min="7432" max="7432" width="10.5703125" style="433" customWidth="1"/>
    <col min="7433" max="7433" width="13.7109375" style="433" customWidth="1"/>
    <col min="7434" max="7435" width="10.42578125" style="433" customWidth="1"/>
    <col min="7436" max="7436" width="10.28515625" style="433" customWidth="1"/>
    <col min="7437" max="7437" width="9.42578125" style="433" customWidth="1"/>
    <col min="7438" max="7438" width="8.7109375" style="433" customWidth="1"/>
    <col min="7439" max="7439" width="10.42578125" style="433" customWidth="1"/>
    <col min="7440" max="7440" width="10.28515625" style="433" customWidth="1"/>
    <col min="7441" max="7680" width="11.42578125" style="433"/>
    <col min="7681" max="7681" width="7" style="433" customWidth="1"/>
    <col min="7682" max="7682" width="10.7109375" style="433" customWidth="1"/>
    <col min="7683" max="7683" width="10.5703125" style="433" customWidth="1"/>
    <col min="7684" max="7684" width="10.7109375" style="433" customWidth="1"/>
    <col min="7685" max="7685" width="10.28515625" style="433" customWidth="1"/>
    <col min="7686" max="7686" width="10.7109375" style="433" customWidth="1"/>
    <col min="7687" max="7687" width="9.42578125" style="433" customWidth="1"/>
    <col min="7688" max="7688" width="10.5703125" style="433" customWidth="1"/>
    <col min="7689" max="7689" width="13.7109375" style="433" customWidth="1"/>
    <col min="7690" max="7691" width="10.42578125" style="433" customWidth="1"/>
    <col min="7692" max="7692" width="10.28515625" style="433" customWidth="1"/>
    <col min="7693" max="7693" width="9.42578125" style="433" customWidth="1"/>
    <col min="7694" max="7694" width="8.7109375" style="433" customWidth="1"/>
    <col min="7695" max="7695" width="10.42578125" style="433" customWidth="1"/>
    <col min="7696" max="7696" width="10.28515625" style="433" customWidth="1"/>
    <col min="7697" max="7936" width="11.42578125" style="433"/>
    <col min="7937" max="7937" width="7" style="433" customWidth="1"/>
    <col min="7938" max="7938" width="10.7109375" style="433" customWidth="1"/>
    <col min="7939" max="7939" width="10.5703125" style="433" customWidth="1"/>
    <col min="7940" max="7940" width="10.7109375" style="433" customWidth="1"/>
    <col min="7941" max="7941" width="10.28515625" style="433" customWidth="1"/>
    <col min="7942" max="7942" width="10.7109375" style="433" customWidth="1"/>
    <col min="7943" max="7943" width="9.42578125" style="433" customWidth="1"/>
    <col min="7944" max="7944" width="10.5703125" style="433" customWidth="1"/>
    <col min="7945" max="7945" width="13.7109375" style="433" customWidth="1"/>
    <col min="7946" max="7947" width="10.42578125" style="433" customWidth="1"/>
    <col min="7948" max="7948" width="10.28515625" style="433" customWidth="1"/>
    <col min="7949" max="7949" width="9.42578125" style="433" customWidth="1"/>
    <col min="7950" max="7950" width="8.7109375" style="433" customWidth="1"/>
    <col min="7951" max="7951" width="10.42578125" style="433" customWidth="1"/>
    <col min="7952" max="7952" width="10.28515625" style="433" customWidth="1"/>
    <col min="7953" max="8192" width="11.42578125" style="433"/>
    <col min="8193" max="8193" width="7" style="433" customWidth="1"/>
    <col min="8194" max="8194" width="10.7109375" style="433" customWidth="1"/>
    <col min="8195" max="8195" width="10.5703125" style="433" customWidth="1"/>
    <col min="8196" max="8196" width="10.7109375" style="433" customWidth="1"/>
    <col min="8197" max="8197" width="10.28515625" style="433" customWidth="1"/>
    <col min="8198" max="8198" width="10.7109375" style="433" customWidth="1"/>
    <col min="8199" max="8199" width="9.42578125" style="433" customWidth="1"/>
    <col min="8200" max="8200" width="10.5703125" style="433" customWidth="1"/>
    <col min="8201" max="8201" width="13.7109375" style="433" customWidth="1"/>
    <col min="8202" max="8203" width="10.42578125" style="433" customWidth="1"/>
    <col min="8204" max="8204" width="10.28515625" style="433" customWidth="1"/>
    <col min="8205" max="8205" width="9.42578125" style="433" customWidth="1"/>
    <col min="8206" max="8206" width="8.7109375" style="433" customWidth="1"/>
    <col min="8207" max="8207" width="10.42578125" style="433" customWidth="1"/>
    <col min="8208" max="8208" width="10.28515625" style="433" customWidth="1"/>
    <col min="8209" max="8448" width="11.42578125" style="433"/>
    <col min="8449" max="8449" width="7" style="433" customWidth="1"/>
    <col min="8450" max="8450" width="10.7109375" style="433" customWidth="1"/>
    <col min="8451" max="8451" width="10.5703125" style="433" customWidth="1"/>
    <col min="8452" max="8452" width="10.7109375" style="433" customWidth="1"/>
    <col min="8453" max="8453" width="10.28515625" style="433" customWidth="1"/>
    <col min="8454" max="8454" width="10.7109375" style="433" customWidth="1"/>
    <col min="8455" max="8455" width="9.42578125" style="433" customWidth="1"/>
    <col min="8456" max="8456" width="10.5703125" style="433" customWidth="1"/>
    <col min="8457" max="8457" width="13.7109375" style="433" customWidth="1"/>
    <col min="8458" max="8459" width="10.42578125" style="433" customWidth="1"/>
    <col min="8460" max="8460" width="10.28515625" style="433" customWidth="1"/>
    <col min="8461" max="8461" width="9.42578125" style="433" customWidth="1"/>
    <col min="8462" max="8462" width="8.7109375" style="433" customWidth="1"/>
    <col min="8463" max="8463" width="10.42578125" style="433" customWidth="1"/>
    <col min="8464" max="8464" width="10.28515625" style="433" customWidth="1"/>
    <col min="8465" max="8704" width="11.42578125" style="433"/>
    <col min="8705" max="8705" width="7" style="433" customWidth="1"/>
    <col min="8706" max="8706" width="10.7109375" style="433" customWidth="1"/>
    <col min="8707" max="8707" width="10.5703125" style="433" customWidth="1"/>
    <col min="8708" max="8708" width="10.7109375" style="433" customWidth="1"/>
    <col min="8709" max="8709" width="10.28515625" style="433" customWidth="1"/>
    <col min="8710" max="8710" width="10.7109375" style="433" customWidth="1"/>
    <col min="8711" max="8711" width="9.42578125" style="433" customWidth="1"/>
    <col min="8712" max="8712" width="10.5703125" style="433" customWidth="1"/>
    <col min="8713" max="8713" width="13.7109375" style="433" customWidth="1"/>
    <col min="8714" max="8715" width="10.42578125" style="433" customWidth="1"/>
    <col min="8716" max="8716" width="10.28515625" style="433" customWidth="1"/>
    <col min="8717" max="8717" width="9.42578125" style="433" customWidth="1"/>
    <col min="8718" max="8718" width="8.7109375" style="433" customWidth="1"/>
    <col min="8719" max="8719" width="10.42578125" style="433" customWidth="1"/>
    <col min="8720" max="8720" width="10.28515625" style="433" customWidth="1"/>
    <col min="8721" max="8960" width="11.42578125" style="433"/>
    <col min="8961" max="8961" width="7" style="433" customWidth="1"/>
    <col min="8962" max="8962" width="10.7109375" style="433" customWidth="1"/>
    <col min="8963" max="8963" width="10.5703125" style="433" customWidth="1"/>
    <col min="8964" max="8964" width="10.7109375" style="433" customWidth="1"/>
    <col min="8965" max="8965" width="10.28515625" style="433" customWidth="1"/>
    <col min="8966" max="8966" width="10.7109375" style="433" customWidth="1"/>
    <col min="8967" max="8967" width="9.42578125" style="433" customWidth="1"/>
    <col min="8968" max="8968" width="10.5703125" style="433" customWidth="1"/>
    <col min="8969" max="8969" width="13.7109375" style="433" customWidth="1"/>
    <col min="8970" max="8971" width="10.42578125" style="433" customWidth="1"/>
    <col min="8972" max="8972" width="10.28515625" style="433" customWidth="1"/>
    <col min="8973" max="8973" width="9.42578125" style="433" customWidth="1"/>
    <col min="8974" max="8974" width="8.7109375" style="433" customWidth="1"/>
    <col min="8975" max="8975" width="10.42578125" style="433" customWidth="1"/>
    <col min="8976" max="8976" width="10.28515625" style="433" customWidth="1"/>
    <col min="8977" max="9216" width="11.42578125" style="433"/>
    <col min="9217" max="9217" width="7" style="433" customWidth="1"/>
    <col min="9218" max="9218" width="10.7109375" style="433" customWidth="1"/>
    <col min="9219" max="9219" width="10.5703125" style="433" customWidth="1"/>
    <col min="9220" max="9220" width="10.7109375" style="433" customWidth="1"/>
    <col min="9221" max="9221" width="10.28515625" style="433" customWidth="1"/>
    <col min="9222" max="9222" width="10.7109375" style="433" customWidth="1"/>
    <col min="9223" max="9223" width="9.42578125" style="433" customWidth="1"/>
    <col min="9224" max="9224" width="10.5703125" style="433" customWidth="1"/>
    <col min="9225" max="9225" width="13.7109375" style="433" customWidth="1"/>
    <col min="9226" max="9227" width="10.42578125" style="433" customWidth="1"/>
    <col min="9228" max="9228" width="10.28515625" style="433" customWidth="1"/>
    <col min="9229" max="9229" width="9.42578125" style="433" customWidth="1"/>
    <col min="9230" max="9230" width="8.7109375" style="433" customWidth="1"/>
    <col min="9231" max="9231" width="10.42578125" style="433" customWidth="1"/>
    <col min="9232" max="9232" width="10.28515625" style="433" customWidth="1"/>
    <col min="9233" max="9472" width="11.42578125" style="433"/>
    <col min="9473" max="9473" width="7" style="433" customWidth="1"/>
    <col min="9474" max="9474" width="10.7109375" style="433" customWidth="1"/>
    <col min="9475" max="9475" width="10.5703125" style="433" customWidth="1"/>
    <col min="9476" max="9476" width="10.7109375" style="433" customWidth="1"/>
    <col min="9477" max="9477" width="10.28515625" style="433" customWidth="1"/>
    <col min="9478" max="9478" width="10.7109375" style="433" customWidth="1"/>
    <col min="9479" max="9479" width="9.42578125" style="433" customWidth="1"/>
    <col min="9480" max="9480" width="10.5703125" style="433" customWidth="1"/>
    <col min="9481" max="9481" width="13.7109375" style="433" customWidth="1"/>
    <col min="9482" max="9483" width="10.42578125" style="433" customWidth="1"/>
    <col min="9484" max="9484" width="10.28515625" style="433" customWidth="1"/>
    <col min="9485" max="9485" width="9.42578125" style="433" customWidth="1"/>
    <col min="9486" max="9486" width="8.7109375" style="433" customWidth="1"/>
    <col min="9487" max="9487" width="10.42578125" style="433" customWidth="1"/>
    <col min="9488" max="9488" width="10.28515625" style="433" customWidth="1"/>
    <col min="9489" max="9728" width="11.42578125" style="433"/>
    <col min="9729" max="9729" width="7" style="433" customWidth="1"/>
    <col min="9730" max="9730" width="10.7109375" style="433" customWidth="1"/>
    <col min="9731" max="9731" width="10.5703125" style="433" customWidth="1"/>
    <col min="9732" max="9732" width="10.7109375" style="433" customWidth="1"/>
    <col min="9733" max="9733" width="10.28515625" style="433" customWidth="1"/>
    <col min="9734" max="9734" width="10.7109375" style="433" customWidth="1"/>
    <col min="9735" max="9735" width="9.42578125" style="433" customWidth="1"/>
    <col min="9736" max="9736" width="10.5703125" style="433" customWidth="1"/>
    <col min="9737" max="9737" width="13.7109375" style="433" customWidth="1"/>
    <col min="9738" max="9739" width="10.42578125" style="433" customWidth="1"/>
    <col min="9740" max="9740" width="10.28515625" style="433" customWidth="1"/>
    <col min="9741" max="9741" width="9.42578125" style="433" customWidth="1"/>
    <col min="9742" max="9742" width="8.7109375" style="433" customWidth="1"/>
    <col min="9743" max="9743" width="10.42578125" style="433" customWidth="1"/>
    <col min="9744" max="9744" width="10.28515625" style="433" customWidth="1"/>
    <col min="9745" max="9984" width="11.42578125" style="433"/>
    <col min="9985" max="9985" width="7" style="433" customWidth="1"/>
    <col min="9986" max="9986" width="10.7109375" style="433" customWidth="1"/>
    <col min="9987" max="9987" width="10.5703125" style="433" customWidth="1"/>
    <col min="9988" max="9988" width="10.7109375" style="433" customWidth="1"/>
    <col min="9989" max="9989" width="10.28515625" style="433" customWidth="1"/>
    <col min="9990" max="9990" width="10.7109375" style="433" customWidth="1"/>
    <col min="9991" max="9991" width="9.42578125" style="433" customWidth="1"/>
    <col min="9992" max="9992" width="10.5703125" style="433" customWidth="1"/>
    <col min="9993" max="9993" width="13.7109375" style="433" customWidth="1"/>
    <col min="9994" max="9995" width="10.42578125" style="433" customWidth="1"/>
    <col min="9996" max="9996" width="10.28515625" style="433" customWidth="1"/>
    <col min="9997" max="9997" width="9.42578125" style="433" customWidth="1"/>
    <col min="9998" max="9998" width="8.7109375" style="433" customWidth="1"/>
    <col min="9999" max="9999" width="10.42578125" style="433" customWidth="1"/>
    <col min="10000" max="10000" width="10.28515625" style="433" customWidth="1"/>
    <col min="10001" max="10240" width="11.42578125" style="433"/>
    <col min="10241" max="10241" width="7" style="433" customWidth="1"/>
    <col min="10242" max="10242" width="10.7109375" style="433" customWidth="1"/>
    <col min="10243" max="10243" width="10.5703125" style="433" customWidth="1"/>
    <col min="10244" max="10244" width="10.7109375" style="433" customWidth="1"/>
    <col min="10245" max="10245" width="10.28515625" style="433" customWidth="1"/>
    <col min="10246" max="10246" width="10.7109375" style="433" customWidth="1"/>
    <col min="10247" max="10247" width="9.42578125" style="433" customWidth="1"/>
    <col min="10248" max="10248" width="10.5703125" style="433" customWidth="1"/>
    <col min="10249" max="10249" width="13.7109375" style="433" customWidth="1"/>
    <col min="10250" max="10251" width="10.42578125" style="433" customWidth="1"/>
    <col min="10252" max="10252" width="10.28515625" style="433" customWidth="1"/>
    <col min="10253" max="10253" width="9.42578125" style="433" customWidth="1"/>
    <col min="10254" max="10254" width="8.7109375" style="433" customWidth="1"/>
    <col min="10255" max="10255" width="10.42578125" style="433" customWidth="1"/>
    <col min="10256" max="10256" width="10.28515625" style="433" customWidth="1"/>
    <col min="10257" max="10496" width="11.42578125" style="433"/>
    <col min="10497" max="10497" width="7" style="433" customWidth="1"/>
    <col min="10498" max="10498" width="10.7109375" style="433" customWidth="1"/>
    <col min="10499" max="10499" width="10.5703125" style="433" customWidth="1"/>
    <col min="10500" max="10500" width="10.7109375" style="433" customWidth="1"/>
    <col min="10501" max="10501" width="10.28515625" style="433" customWidth="1"/>
    <col min="10502" max="10502" width="10.7109375" style="433" customWidth="1"/>
    <col min="10503" max="10503" width="9.42578125" style="433" customWidth="1"/>
    <col min="10504" max="10504" width="10.5703125" style="433" customWidth="1"/>
    <col min="10505" max="10505" width="13.7109375" style="433" customWidth="1"/>
    <col min="10506" max="10507" width="10.42578125" style="433" customWidth="1"/>
    <col min="10508" max="10508" width="10.28515625" style="433" customWidth="1"/>
    <col min="10509" max="10509" width="9.42578125" style="433" customWidth="1"/>
    <col min="10510" max="10510" width="8.7109375" style="433" customWidth="1"/>
    <col min="10511" max="10511" width="10.42578125" style="433" customWidth="1"/>
    <col min="10512" max="10512" width="10.28515625" style="433" customWidth="1"/>
    <col min="10513" max="10752" width="11.42578125" style="433"/>
    <col min="10753" max="10753" width="7" style="433" customWidth="1"/>
    <col min="10754" max="10754" width="10.7109375" style="433" customWidth="1"/>
    <col min="10755" max="10755" width="10.5703125" style="433" customWidth="1"/>
    <col min="10756" max="10756" width="10.7109375" style="433" customWidth="1"/>
    <col min="10757" max="10757" width="10.28515625" style="433" customWidth="1"/>
    <col min="10758" max="10758" width="10.7109375" style="433" customWidth="1"/>
    <col min="10759" max="10759" width="9.42578125" style="433" customWidth="1"/>
    <col min="10760" max="10760" width="10.5703125" style="433" customWidth="1"/>
    <col min="10761" max="10761" width="13.7109375" style="433" customWidth="1"/>
    <col min="10762" max="10763" width="10.42578125" style="433" customWidth="1"/>
    <col min="10764" max="10764" width="10.28515625" style="433" customWidth="1"/>
    <col min="10765" max="10765" width="9.42578125" style="433" customWidth="1"/>
    <col min="10766" max="10766" width="8.7109375" style="433" customWidth="1"/>
    <col min="10767" max="10767" width="10.42578125" style="433" customWidth="1"/>
    <col min="10768" max="10768" width="10.28515625" style="433" customWidth="1"/>
    <col min="10769" max="11008" width="11.42578125" style="433"/>
    <col min="11009" max="11009" width="7" style="433" customWidth="1"/>
    <col min="11010" max="11010" width="10.7109375" style="433" customWidth="1"/>
    <col min="11011" max="11011" width="10.5703125" style="433" customWidth="1"/>
    <col min="11012" max="11012" width="10.7109375" style="433" customWidth="1"/>
    <col min="11013" max="11013" width="10.28515625" style="433" customWidth="1"/>
    <col min="11014" max="11014" width="10.7109375" style="433" customWidth="1"/>
    <col min="11015" max="11015" width="9.42578125" style="433" customWidth="1"/>
    <col min="11016" max="11016" width="10.5703125" style="433" customWidth="1"/>
    <col min="11017" max="11017" width="13.7109375" style="433" customWidth="1"/>
    <col min="11018" max="11019" width="10.42578125" style="433" customWidth="1"/>
    <col min="11020" max="11020" width="10.28515625" style="433" customWidth="1"/>
    <col min="11021" max="11021" width="9.42578125" style="433" customWidth="1"/>
    <col min="11022" max="11022" width="8.7109375" style="433" customWidth="1"/>
    <col min="11023" max="11023" width="10.42578125" style="433" customWidth="1"/>
    <col min="11024" max="11024" width="10.28515625" style="433" customWidth="1"/>
    <col min="11025" max="11264" width="11.42578125" style="433"/>
    <col min="11265" max="11265" width="7" style="433" customWidth="1"/>
    <col min="11266" max="11266" width="10.7109375" style="433" customWidth="1"/>
    <col min="11267" max="11267" width="10.5703125" style="433" customWidth="1"/>
    <col min="11268" max="11268" width="10.7109375" style="433" customWidth="1"/>
    <col min="11269" max="11269" width="10.28515625" style="433" customWidth="1"/>
    <col min="11270" max="11270" width="10.7109375" style="433" customWidth="1"/>
    <col min="11271" max="11271" width="9.42578125" style="433" customWidth="1"/>
    <col min="11272" max="11272" width="10.5703125" style="433" customWidth="1"/>
    <col min="11273" max="11273" width="13.7109375" style="433" customWidth="1"/>
    <col min="11274" max="11275" width="10.42578125" style="433" customWidth="1"/>
    <col min="11276" max="11276" width="10.28515625" style="433" customWidth="1"/>
    <col min="11277" max="11277" width="9.42578125" style="433" customWidth="1"/>
    <col min="11278" max="11278" width="8.7109375" style="433" customWidth="1"/>
    <col min="11279" max="11279" width="10.42578125" style="433" customWidth="1"/>
    <col min="11280" max="11280" width="10.28515625" style="433" customWidth="1"/>
    <col min="11281" max="11520" width="11.42578125" style="433"/>
    <col min="11521" max="11521" width="7" style="433" customWidth="1"/>
    <col min="11522" max="11522" width="10.7109375" style="433" customWidth="1"/>
    <col min="11523" max="11523" width="10.5703125" style="433" customWidth="1"/>
    <col min="11524" max="11524" width="10.7109375" style="433" customWidth="1"/>
    <col min="11525" max="11525" width="10.28515625" style="433" customWidth="1"/>
    <col min="11526" max="11526" width="10.7109375" style="433" customWidth="1"/>
    <col min="11527" max="11527" width="9.42578125" style="433" customWidth="1"/>
    <col min="11528" max="11528" width="10.5703125" style="433" customWidth="1"/>
    <col min="11529" max="11529" width="13.7109375" style="433" customWidth="1"/>
    <col min="11530" max="11531" width="10.42578125" style="433" customWidth="1"/>
    <col min="11532" max="11532" width="10.28515625" style="433" customWidth="1"/>
    <col min="11533" max="11533" width="9.42578125" style="433" customWidth="1"/>
    <col min="11534" max="11534" width="8.7109375" style="433" customWidth="1"/>
    <col min="11535" max="11535" width="10.42578125" style="433" customWidth="1"/>
    <col min="11536" max="11536" width="10.28515625" style="433" customWidth="1"/>
    <col min="11537" max="11776" width="11.42578125" style="433"/>
    <col min="11777" max="11777" width="7" style="433" customWidth="1"/>
    <col min="11778" max="11778" width="10.7109375" style="433" customWidth="1"/>
    <col min="11779" max="11779" width="10.5703125" style="433" customWidth="1"/>
    <col min="11780" max="11780" width="10.7109375" style="433" customWidth="1"/>
    <col min="11781" max="11781" width="10.28515625" style="433" customWidth="1"/>
    <col min="11782" max="11782" width="10.7109375" style="433" customWidth="1"/>
    <col min="11783" max="11783" width="9.42578125" style="433" customWidth="1"/>
    <col min="11784" max="11784" width="10.5703125" style="433" customWidth="1"/>
    <col min="11785" max="11785" width="13.7109375" style="433" customWidth="1"/>
    <col min="11786" max="11787" width="10.42578125" style="433" customWidth="1"/>
    <col min="11788" max="11788" width="10.28515625" style="433" customWidth="1"/>
    <col min="11789" max="11789" width="9.42578125" style="433" customWidth="1"/>
    <col min="11790" max="11790" width="8.7109375" style="433" customWidth="1"/>
    <col min="11791" max="11791" width="10.42578125" style="433" customWidth="1"/>
    <col min="11792" max="11792" width="10.28515625" style="433" customWidth="1"/>
    <col min="11793" max="12032" width="11.42578125" style="433"/>
    <col min="12033" max="12033" width="7" style="433" customWidth="1"/>
    <col min="12034" max="12034" width="10.7109375" style="433" customWidth="1"/>
    <col min="12035" max="12035" width="10.5703125" style="433" customWidth="1"/>
    <col min="12036" max="12036" width="10.7109375" style="433" customWidth="1"/>
    <col min="12037" max="12037" width="10.28515625" style="433" customWidth="1"/>
    <col min="12038" max="12038" width="10.7109375" style="433" customWidth="1"/>
    <col min="12039" max="12039" width="9.42578125" style="433" customWidth="1"/>
    <col min="12040" max="12040" width="10.5703125" style="433" customWidth="1"/>
    <col min="12041" max="12041" width="13.7109375" style="433" customWidth="1"/>
    <col min="12042" max="12043" width="10.42578125" style="433" customWidth="1"/>
    <col min="12044" max="12044" width="10.28515625" style="433" customWidth="1"/>
    <col min="12045" max="12045" width="9.42578125" style="433" customWidth="1"/>
    <col min="12046" max="12046" width="8.7109375" style="433" customWidth="1"/>
    <col min="12047" max="12047" width="10.42578125" style="433" customWidth="1"/>
    <col min="12048" max="12048" width="10.28515625" style="433" customWidth="1"/>
    <col min="12049" max="12288" width="11.42578125" style="433"/>
    <col min="12289" max="12289" width="7" style="433" customWidth="1"/>
    <col min="12290" max="12290" width="10.7109375" style="433" customWidth="1"/>
    <col min="12291" max="12291" width="10.5703125" style="433" customWidth="1"/>
    <col min="12292" max="12292" width="10.7109375" style="433" customWidth="1"/>
    <col min="12293" max="12293" width="10.28515625" style="433" customWidth="1"/>
    <col min="12294" max="12294" width="10.7109375" style="433" customWidth="1"/>
    <col min="12295" max="12295" width="9.42578125" style="433" customWidth="1"/>
    <col min="12296" max="12296" width="10.5703125" style="433" customWidth="1"/>
    <col min="12297" max="12297" width="13.7109375" style="433" customWidth="1"/>
    <col min="12298" max="12299" width="10.42578125" style="433" customWidth="1"/>
    <col min="12300" max="12300" width="10.28515625" style="433" customWidth="1"/>
    <col min="12301" max="12301" width="9.42578125" style="433" customWidth="1"/>
    <col min="12302" max="12302" width="8.7109375" style="433" customWidth="1"/>
    <col min="12303" max="12303" width="10.42578125" style="433" customWidth="1"/>
    <col min="12304" max="12304" width="10.28515625" style="433" customWidth="1"/>
    <col min="12305" max="12544" width="11.42578125" style="433"/>
    <col min="12545" max="12545" width="7" style="433" customWidth="1"/>
    <col min="12546" max="12546" width="10.7109375" style="433" customWidth="1"/>
    <col min="12547" max="12547" width="10.5703125" style="433" customWidth="1"/>
    <col min="12548" max="12548" width="10.7109375" style="433" customWidth="1"/>
    <col min="12549" max="12549" width="10.28515625" style="433" customWidth="1"/>
    <col min="12550" max="12550" width="10.7109375" style="433" customWidth="1"/>
    <col min="12551" max="12551" width="9.42578125" style="433" customWidth="1"/>
    <col min="12552" max="12552" width="10.5703125" style="433" customWidth="1"/>
    <col min="12553" max="12553" width="13.7109375" style="433" customWidth="1"/>
    <col min="12554" max="12555" width="10.42578125" style="433" customWidth="1"/>
    <col min="12556" max="12556" width="10.28515625" style="433" customWidth="1"/>
    <col min="12557" max="12557" width="9.42578125" style="433" customWidth="1"/>
    <col min="12558" max="12558" width="8.7109375" style="433" customWidth="1"/>
    <col min="12559" max="12559" width="10.42578125" style="433" customWidth="1"/>
    <col min="12560" max="12560" width="10.28515625" style="433" customWidth="1"/>
    <col min="12561" max="12800" width="11.42578125" style="433"/>
    <col min="12801" max="12801" width="7" style="433" customWidth="1"/>
    <col min="12802" max="12802" width="10.7109375" style="433" customWidth="1"/>
    <col min="12803" max="12803" width="10.5703125" style="433" customWidth="1"/>
    <col min="12804" max="12804" width="10.7109375" style="433" customWidth="1"/>
    <col min="12805" max="12805" width="10.28515625" style="433" customWidth="1"/>
    <col min="12806" max="12806" width="10.7109375" style="433" customWidth="1"/>
    <col min="12807" max="12807" width="9.42578125" style="433" customWidth="1"/>
    <col min="12808" max="12808" width="10.5703125" style="433" customWidth="1"/>
    <col min="12809" max="12809" width="13.7109375" style="433" customWidth="1"/>
    <col min="12810" max="12811" width="10.42578125" style="433" customWidth="1"/>
    <col min="12812" max="12812" width="10.28515625" style="433" customWidth="1"/>
    <col min="12813" max="12813" width="9.42578125" style="433" customWidth="1"/>
    <col min="12814" max="12814" width="8.7109375" style="433" customWidth="1"/>
    <col min="12815" max="12815" width="10.42578125" style="433" customWidth="1"/>
    <col min="12816" max="12816" width="10.28515625" style="433" customWidth="1"/>
    <col min="12817" max="13056" width="11.42578125" style="433"/>
    <col min="13057" max="13057" width="7" style="433" customWidth="1"/>
    <col min="13058" max="13058" width="10.7109375" style="433" customWidth="1"/>
    <col min="13059" max="13059" width="10.5703125" style="433" customWidth="1"/>
    <col min="13060" max="13060" width="10.7109375" style="433" customWidth="1"/>
    <col min="13061" max="13061" width="10.28515625" style="433" customWidth="1"/>
    <col min="13062" max="13062" width="10.7109375" style="433" customWidth="1"/>
    <col min="13063" max="13063" width="9.42578125" style="433" customWidth="1"/>
    <col min="13064" max="13064" width="10.5703125" style="433" customWidth="1"/>
    <col min="13065" max="13065" width="13.7109375" style="433" customWidth="1"/>
    <col min="13066" max="13067" width="10.42578125" style="433" customWidth="1"/>
    <col min="13068" max="13068" width="10.28515625" style="433" customWidth="1"/>
    <col min="13069" max="13069" width="9.42578125" style="433" customWidth="1"/>
    <col min="13070" max="13070" width="8.7109375" style="433" customWidth="1"/>
    <col min="13071" max="13071" width="10.42578125" style="433" customWidth="1"/>
    <col min="13072" max="13072" width="10.28515625" style="433" customWidth="1"/>
    <col min="13073" max="13312" width="11.42578125" style="433"/>
    <col min="13313" max="13313" width="7" style="433" customWidth="1"/>
    <col min="13314" max="13314" width="10.7109375" style="433" customWidth="1"/>
    <col min="13315" max="13315" width="10.5703125" style="433" customWidth="1"/>
    <col min="13316" max="13316" width="10.7109375" style="433" customWidth="1"/>
    <col min="13317" max="13317" width="10.28515625" style="433" customWidth="1"/>
    <col min="13318" max="13318" width="10.7109375" style="433" customWidth="1"/>
    <col min="13319" max="13319" width="9.42578125" style="433" customWidth="1"/>
    <col min="13320" max="13320" width="10.5703125" style="433" customWidth="1"/>
    <col min="13321" max="13321" width="13.7109375" style="433" customWidth="1"/>
    <col min="13322" max="13323" width="10.42578125" style="433" customWidth="1"/>
    <col min="13324" max="13324" width="10.28515625" style="433" customWidth="1"/>
    <col min="13325" max="13325" width="9.42578125" style="433" customWidth="1"/>
    <col min="13326" max="13326" width="8.7109375" style="433" customWidth="1"/>
    <col min="13327" max="13327" width="10.42578125" style="433" customWidth="1"/>
    <col min="13328" max="13328" width="10.28515625" style="433" customWidth="1"/>
    <col min="13329" max="13568" width="11.42578125" style="433"/>
    <col min="13569" max="13569" width="7" style="433" customWidth="1"/>
    <col min="13570" max="13570" width="10.7109375" style="433" customWidth="1"/>
    <col min="13571" max="13571" width="10.5703125" style="433" customWidth="1"/>
    <col min="13572" max="13572" width="10.7109375" style="433" customWidth="1"/>
    <col min="13573" max="13573" width="10.28515625" style="433" customWidth="1"/>
    <col min="13574" max="13574" width="10.7109375" style="433" customWidth="1"/>
    <col min="13575" max="13575" width="9.42578125" style="433" customWidth="1"/>
    <col min="13576" max="13576" width="10.5703125" style="433" customWidth="1"/>
    <col min="13577" max="13577" width="13.7109375" style="433" customWidth="1"/>
    <col min="13578" max="13579" width="10.42578125" style="433" customWidth="1"/>
    <col min="13580" max="13580" width="10.28515625" style="433" customWidth="1"/>
    <col min="13581" max="13581" width="9.42578125" style="433" customWidth="1"/>
    <col min="13582" max="13582" width="8.7109375" style="433" customWidth="1"/>
    <col min="13583" max="13583" width="10.42578125" style="433" customWidth="1"/>
    <col min="13584" max="13584" width="10.28515625" style="433" customWidth="1"/>
    <col min="13585" max="13824" width="11.42578125" style="433"/>
    <col min="13825" max="13825" width="7" style="433" customWidth="1"/>
    <col min="13826" max="13826" width="10.7109375" style="433" customWidth="1"/>
    <col min="13827" max="13827" width="10.5703125" style="433" customWidth="1"/>
    <col min="13828" max="13828" width="10.7109375" style="433" customWidth="1"/>
    <col min="13829" max="13829" width="10.28515625" style="433" customWidth="1"/>
    <col min="13830" max="13830" width="10.7109375" style="433" customWidth="1"/>
    <col min="13831" max="13831" width="9.42578125" style="433" customWidth="1"/>
    <col min="13832" max="13832" width="10.5703125" style="433" customWidth="1"/>
    <col min="13833" max="13833" width="13.7109375" style="433" customWidth="1"/>
    <col min="13834" max="13835" width="10.42578125" style="433" customWidth="1"/>
    <col min="13836" max="13836" width="10.28515625" style="433" customWidth="1"/>
    <col min="13837" max="13837" width="9.42578125" style="433" customWidth="1"/>
    <col min="13838" max="13838" width="8.7109375" style="433" customWidth="1"/>
    <col min="13839" max="13839" width="10.42578125" style="433" customWidth="1"/>
    <col min="13840" max="13840" width="10.28515625" style="433" customWidth="1"/>
    <col min="13841" max="14080" width="11.42578125" style="433"/>
    <col min="14081" max="14081" width="7" style="433" customWidth="1"/>
    <col min="14082" max="14082" width="10.7109375" style="433" customWidth="1"/>
    <col min="14083" max="14083" width="10.5703125" style="433" customWidth="1"/>
    <col min="14084" max="14084" width="10.7109375" style="433" customWidth="1"/>
    <col min="14085" max="14085" width="10.28515625" style="433" customWidth="1"/>
    <col min="14086" max="14086" width="10.7109375" style="433" customWidth="1"/>
    <col min="14087" max="14087" width="9.42578125" style="433" customWidth="1"/>
    <col min="14088" max="14088" width="10.5703125" style="433" customWidth="1"/>
    <col min="14089" max="14089" width="13.7109375" style="433" customWidth="1"/>
    <col min="14090" max="14091" width="10.42578125" style="433" customWidth="1"/>
    <col min="14092" max="14092" width="10.28515625" style="433" customWidth="1"/>
    <col min="14093" max="14093" width="9.42578125" style="433" customWidth="1"/>
    <col min="14094" max="14094" width="8.7109375" style="433" customWidth="1"/>
    <col min="14095" max="14095" width="10.42578125" style="433" customWidth="1"/>
    <col min="14096" max="14096" width="10.28515625" style="433" customWidth="1"/>
    <col min="14097" max="14336" width="11.42578125" style="433"/>
    <col min="14337" max="14337" width="7" style="433" customWidth="1"/>
    <col min="14338" max="14338" width="10.7109375" style="433" customWidth="1"/>
    <col min="14339" max="14339" width="10.5703125" style="433" customWidth="1"/>
    <col min="14340" max="14340" width="10.7109375" style="433" customWidth="1"/>
    <col min="14341" max="14341" width="10.28515625" style="433" customWidth="1"/>
    <col min="14342" max="14342" width="10.7109375" style="433" customWidth="1"/>
    <col min="14343" max="14343" width="9.42578125" style="433" customWidth="1"/>
    <col min="14344" max="14344" width="10.5703125" style="433" customWidth="1"/>
    <col min="14345" max="14345" width="13.7109375" style="433" customWidth="1"/>
    <col min="14346" max="14347" width="10.42578125" style="433" customWidth="1"/>
    <col min="14348" max="14348" width="10.28515625" style="433" customWidth="1"/>
    <col min="14349" max="14349" width="9.42578125" style="433" customWidth="1"/>
    <col min="14350" max="14350" width="8.7109375" style="433" customWidth="1"/>
    <col min="14351" max="14351" width="10.42578125" style="433" customWidth="1"/>
    <col min="14352" max="14352" width="10.28515625" style="433" customWidth="1"/>
    <col min="14353" max="14592" width="11.42578125" style="433"/>
    <col min="14593" max="14593" width="7" style="433" customWidth="1"/>
    <col min="14594" max="14594" width="10.7109375" style="433" customWidth="1"/>
    <col min="14595" max="14595" width="10.5703125" style="433" customWidth="1"/>
    <col min="14596" max="14596" width="10.7109375" style="433" customWidth="1"/>
    <col min="14597" max="14597" width="10.28515625" style="433" customWidth="1"/>
    <col min="14598" max="14598" width="10.7109375" style="433" customWidth="1"/>
    <col min="14599" max="14599" width="9.42578125" style="433" customWidth="1"/>
    <col min="14600" max="14600" width="10.5703125" style="433" customWidth="1"/>
    <col min="14601" max="14601" width="13.7109375" style="433" customWidth="1"/>
    <col min="14602" max="14603" width="10.42578125" style="433" customWidth="1"/>
    <col min="14604" max="14604" width="10.28515625" style="433" customWidth="1"/>
    <col min="14605" max="14605" width="9.42578125" style="433" customWidth="1"/>
    <col min="14606" max="14606" width="8.7109375" style="433" customWidth="1"/>
    <col min="14607" max="14607" width="10.42578125" style="433" customWidth="1"/>
    <col min="14608" max="14608" width="10.28515625" style="433" customWidth="1"/>
    <col min="14609" max="14848" width="11.42578125" style="433"/>
    <col min="14849" max="14849" width="7" style="433" customWidth="1"/>
    <col min="14850" max="14850" width="10.7109375" style="433" customWidth="1"/>
    <col min="14851" max="14851" width="10.5703125" style="433" customWidth="1"/>
    <col min="14852" max="14852" width="10.7109375" style="433" customWidth="1"/>
    <col min="14853" max="14853" width="10.28515625" style="433" customWidth="1"/>
    <col min="14854" max="14854" width="10.7109375" style="433" customWidth="1"/>
    <col min="14855" max="14855" width="9.42578125" style="433" customWidth="1"/>
    <col min="14856" max="14856" width="10.5703125" style="433" customWidth="1"/>
    <col min="14857" max="14857" width="13.7109375" style="433" customWidth="1"/>
    <col min="14858" max="14859" width="10.42578125" style="433" customWidth="1"/>
    <col min="14860" max="14860" width="10.28515625" style="433" customWidth="1"/>
    <col min="14861" max="14861" width="9.42578125" style="433" customWidth="1"/>
    <col min="14862" max="14862" width="8.7109375" style="433" customWidth="1"/>
    <col min="14863" max="14863" width="10.42578125" style="433" customWidth="1"/>
    <col min="14864" max="14864" width="10.28515625" style="433" customWidth="1"/>
    <col min="14865" max="15104" width="11.42578125" style="433"/>
    <col min="15105" max="15105" width="7" style="433" customWidth="1"/>
    <col min="15106" max="15106" width="10.7109375" style="433" customWidth="1"/>
    <col min="15107" max="15107" width="10.5703125" style="433" customWidth="1"/>
    <col min="15108" max="15108" width="10.7109375" style="433" customWidth="1"/>
    <col min="15109" max="15109" width="10.28515625" style="433" customWidth="1"/>
    <col min="15110" max="15110" width="10.7109375" style="433" customWidth="1"/>
    <col min="15111" max="15111" width="9.42578125" style="433" customWidth="1"/>
    <col min="15112" max="15112" width="10.5703125" style="433" customWidth="1"/>
    <col min="15113" max="15113" width="13.7109375" style="433" customWidth="1"/>
    <col min="15114" max="15115" width="10.42578125" style="433" customWidth="1"/>
    <col min="15116" max="15116" width="10.28515625" style="433" customWidth="1"/>
    <col min="15117" max="15117" width="9.42578125" style="433" customWidth="1"/>
    <col min="15118" max="15118" width="8.7109375" style="433" customWidth="1"/>
    <col min="15119" max="15119" width="10.42578125" style="433" customWidth="1"/>
    <col min="15120" max="15120" width="10.28515625" style="433" customWidth="1"/>
    <col min="15121" max="15360" width="11.42578125" style="433"/>
    <col min="15361" max="15361" width="7" style="433" customWidth="1"/>
    <col min="15362" max="15362" width="10.7109375" style="433" customWidth="1"/>
    <col min="15363" max="15363" width="10.5703125" style="433" customWidth="1"/>
    <col min="15364" max="15364" width="10.7109375" style="433" customWidth="1"/>
    <col min="15365" max="15365" width="10.28515625" style="433" customWidth="1"/>
    <col min="15366" max="15366" width="10.7109375" style="433" customWidth="1"/>
    <col min="15367" max="15367" width="9.42578125" style="433" customWidth="1"/>
    <col min="15368" max="15368" width="10.5703125" style="433" customWidth="1"/>
    <col min="15369" max="15369" width="13.7109375" style="433" customWidth="1"/>
    <col min="15370" max="15371" width="10.42578125" style="433" customWidth="1"/>
    <col min="15372" max="15372" width="10.28515625" style="433" customWidth="1"/>
    <col min="15373" max="15373" width="9.42578125" style="433" customWidth="1"/>
    <col min="15374" max="15374" width="8.7109375" style="433" customWidth="1"/>
    <col min="15375" max="15375" width="10.42578125" style="433" customWidth="1"/>
    <col min="15376" max="15376" width="10.28515625" style="433" customWidth="1"/>
    <col min="15377" max="15616" width="11.42578125" style="433"/>
    <col min="15617" max="15617" width="7" style="433" customWidth="1"/>
    <col min="15618" max="15618" width="10.7109375" style="433" customWidth="1"/>
    <col min="15619" max="15619" width="10.5703125" style="433" customWidth="1"/>
    <col min="15620" max="15620" width="10.7109375" style="433" customWidth="1"/>
    <col min="15621" max="15621" width="10.28515625" style="433" customWidth="1"/>
    <col min="15622" max="15622" width="10.7109375" style="433" customWidth="1"/>
    <col min="15623" max="15623" width="9.42578125" style="433" customWidth="1"/>
    <col min="15624" max="15624" width="10.5703125" style="433" customWidth="1"/>
    <col min="15625" max="15625" width="13.7109375" style="433" customWidth="1"/>
    <col min="15626" max="15627" width="10.42578125" style="433" customWidth="1"/>
    <col min="15628" max="15628" width="10.28515625" style="433" customWidth="1"/>
    <col min="15629" max="15629" width="9.42578125" style="433" customWidth="1"/>
    <col min="15630" max="15630" width="8.7109375" style="433" customWidth="1"/>
    <col min="15631" max="15631" width="10.42578125" style="433" customWidth="1"/>
    <col min="15632" max="15632" width="10.28515625" style="433" customWidth="1"/>
    <col min="15633" max="15872" width="11.42578125" style="433"/>
    <col min="15873" max="15873" width="7" style="433" customWidth="1"/>
    <col min="15874" max="15874" width="10.7109375" style="433" customWidth="1"/>
    <col min="15875" max="15875" width="10.5703125" style="433" customWidth="1"/>
    <col min="15876" max="15876" width="10.7109375" style="433" customWidth="1"/>
    <col min="15877" max="15877" width="10.28515625" style="433" customWidth="1"/>
    <col min="15878" max="15878" width="10.7109375" style="433" customWidth="1"/>
    <col min="15879" max="15879" width="9.42578125" style="433" customWidth="1"/>
    <col min="15880" max="15880" width="10.5703125" style="433" customWidth="1"/>
    <col min="15881" max="15881" width="13.7109375" style="433" customWidth="1"/>
    <col min="15882" max="15883" width="10.42578125" style="433" customWidth="1"/>
    <col min="15884" max="15884" width="10.28515625" style="433" customWidth="1"/>
    <col min="15885" max="15885" width="9.42578125" style="433" customWidth="1"/>
    <col min="15886" max="15886" width="8.7109375" style="433" customWidth="1"/>
    <col min="15887" max="15887" width="10.42578125" style="433" customWidth="1"/>
    <col min="15888" max="15888" width="10.28515625" style="433" customWidth="1"/>
    <col min="15889" max="16128" width="11.42578125" style="433"/>
    <col min="16129" max="16129" width="7" style="433" customWidth="1"/>
    <col min="16130" max="16130" width="10.7109375" style="433" customWidth="1"/>
    <col min="16131" max="16131" width="10.5703125" style="433" customWidth="1"/>
    <col min="16132" max="16132" width="10.7109375" style="433" customWidth="1"/>
    <col min="16133" max="16133" width="10.28515625" style="433" customWidth="1"/>
    <col min="16134" max="16134" width="10.7109375" style="433" customWidth="1"/>
    <col min="16135" max="16135" width="9.42578125" style="433" customWidth="1"/>
    <col min="16136" max="16136" width="10.5703125" style="433" customWidth="1"/>
    <col min="16137" max="16137" width="13.7109375" style="433" customWidth="1"/>
    <col min="16138" max="16139" width="10.42578125" style="433" customWidth="1"/>
    <col min="16140" max="16140" width="10.28515625" style="433" customWidth="1"/>
    <col min="16141" max="16141" width="9.42578125" style="433" customWidth="1"/>
    <col min="16142" max="16142" width="8.7109375" style="433" customWidth="1"/>
    <col min="16143" max="16143" width="10.42578125" style="433" customWidth="1"/>
    <col min="16144" max="16144" width="10.28515625" style="433" customWidth="1"/>
    <col min="16145" max="16384" width="11.42578125" style="433"/>
  </cols>
  <sheetData>
    <row r="1" spans="1:21" ht="15" customHeight="1" x14ac:dyDescent="0.2">
      <c r="A1" s="877" t="s">
        <v>1708</v>
      </c>
      <c r="B1" s="877"/>
      <c r="C1" s="877"/>
      <c r="D1" s="877"/>
      <c r="E1" s="877"/>
      <c r="F1" s="877"/>
      <c r="G1" s="877"/>
      <c r="H1" s="877"/>
      <c r="I1" s="877"/>
      <c r="J1" s="877"/>
      <c r="K1" s="877"/>
      <c r="L1" s="877"/>
      <c r="M1" s="877"/>
      <c r="N1" s="877"/>
      <c r="O1" s="877"/>
      <c r="P1" s="877"/>
    </row>
    <row r="2" spans="1:21" ht="15" customHeight="1" x14ac:dyDescent="0.2">
      <c r="A2" s="877" t="s">
        <v>1780</v>
      </c>
      <c r="B2" s="877"/>
      <c r="C2" s="877"/>
      <c r="D2" s="877"/>
      <c r="E2" s="877"/>
      <c r="F2" s="877" t="s">
        <v>1710</v>
      </c>
      <c r="G2" s="877"/>
      <c r="H2" s="877"/>
      <c r="I2" s="877"/>
      <c r="J2" s="877"/>
      <c r="K2" s="877"/>
      <c r="L2" s="877"/>
      <c r="M2" s="877"/>
      <c r="N2" s="877"/>
      <c r="O2" s="877"/>
      <c r="P2" s="877"/>
    </row>
    <row r="3" spans="1:21" ht="15" customHeight="1" x14ac:dyDescent="0.2">
      <c r="E3" s="434"/>
    </row>
    <row r="4" spans="1:21" ht="15" customHeight="1" x14ac:dyDescent="0.25">
      <c r="A4" s="878" t="s">
        <v>1711</v>
      </c>
      <c r="B4" s="878"/>
      <c r="C4" s="878"/>
      <c r="D4" s="878"/>
      <c r="E4" s="878"/>
      <c r="F4" s="434"/>
      <c r="K4" s="434"/>
      <c r="N4" s="434" t="s">
        <v>1712</v>
      </c>
      <c r="O4" s="435">
        <f>IF(HorasAmortizaciónEquipoCamión=0,0,ROUND(Valor_CamiónAcoplado*PorcentajeEquipoAmortizarCamión/HorasAmortizaciónEquipoCamión,3))</f>
        <v>0</v>
      </c>
    </row>
    <row r="5" spans="1:21" ht="15" customHeight="1" x14ac:dyDescent="0.2">
      <c r="A5" s="436"/>
      <c r="B5" s="436"/>
      <c r="C5" s="436"/>
      <c r="D5" s="436"/>
      <c r="E5" s="436"/>
      <c r="F5" s="434"/>
      <c r="K5" s="434"/>
      <c r="O5" s="437"/>
    </row>
    <row r="6" spans="1:21" ht="15" customHeight="1" x14ac:dyDescent="0.2">
      <c r="A6" s="505"/>
      <c r="B6" s="505"/>
      <c r="C6" s="505"/>
      <c r="D6" s="505"/>
      <c r="E6" s="505"/>
      <c r="F6" s="434"/>
      <c r="K6" s="434"/>
      <c r="O6" s="437"/>
      <c r="Q6" s="436"/>
      <c r="R6" s="436"/>
      <c r="S6" s="436"/>
      <c r="T6" s="436"/>
      <c r="U6" s="436"/>
    </row>
    <row r="7" spans="1:21" ht="15" customHeight="1" x14ac:dyDescent="0.2">
      <c r="A7" s="880" t="s">
        <v>1713</v>
      </c>
      <c r="B7" s="880"/>
      <c r="C7" s="880"/>
      <c r="D7" s="880"/>
      <c r="E7" s="494"/>
      <c r="F7" s="434"/>
      <c r="G7" s="438"/>
      <c r="H7" s="436"/>
      <c r="I7" s="879"/>
      <c r="J7" s="439"/>
      <c r="K7" s="440"/>
      <c r="N7" s="434" t="s">
        <v>1714</v>
      </c>
      <c r="O7" s="435">
        <f>ROUND(Valor_CamiónAcoplado*E10/4000,3)</f>
        <v>0</v>
      </c>
      <c r="Q7" s="438"/>
      <c r="R7" s="441"/>
      <c r="S7" s="874"/>
      <c r="T7" s="442"/>
      <c r="U7" s="439"/>
    </row>
    <row r="8" spans="1:21" ht="15" customHeight="1" x14ac:dyDescent="0.2">
      <c r="A8" s="880" t="s">
        <v>1715</v>
      </c>
      <c r="B8" s="880"/>
      <c r="C8" s="880"/>
      <c r="D8" s="880"/>
      <c r="E8" s="495"/>
      <c r="F8" s="434"/>
      <c r="G8" s="875"/>
      <c r="H8" s="875"/>
      <c r="I8" s="879"/>
      <c r="K8" s="434"/>
      <c r="O8" s="437"/>
      <c r="Q8" s="875"/>
      <c r="R8" s="875"/>
      <c r="S8" s="874"/>
      <c r="T8" s="436"/>
      <c r="U8" s="436"/>
    </row>
    <row r="9" spans="1:21" ht="15" customHeight="1" x14ac:dyDescent="0.2">
      <c r="A9" s="880" t="s">
        <v>1716</v>
      </c>
      <c r="B9" s="880"/>
      <c r="C9" s="880"/>
      <c r="D9" s="880"/>
      <c r="E9" s="496"/>
      <c r="F9" s="434"/>
      <c r="K9" s="434"/>
      <c r="O9" s="437"/>
    </row>
    <row r="10" spans="1:21" ht="15" customHeight="1" x14ac:dyDescent="0.2">
      <c r="A10" s="880" t="s">
        <v>1717</v>
      </c>
      <c r="B10" s="880"/>
      <c r="C10" s="880"/>
      <c r="D10" s="880"/>
      <c r="E10" s="496"/>
      <c r="F10" s="434"/>
      <c r="K10" s="434"/>
      <c r="N10" s="434" t="s">
        <v>1718</v>
      </c>
      <c r="O10" s="435">
        <f>ROUND(O4*Porcentaje_Reparaciones_Repuestos,3)</f>
        <v>0</v>
      </c>
      <c r="Q10" s="436"/>
      <c r="R10" s="436"/>
      <c r="S10" s="436"/>
      <c r="T10" s="436"/>
      <c r="U10" s="436"/>
    </row>
    <row r="11" spans="1:21" ht="15" customHeight="1" x14ac:dyDescent="0.2">
      <c r="A11" s="880" t="s">
        <v>1719</v>
      </c>
      <c r="B11" s="880"/>
      <c r="C11" s="880"/>
      <c r="D11" s="880"/>
      <c r="E11" s="496"/>
      <c r="F11" s="434"/>
      <c r="K11" s="434"/>
      <c r="O11" s="437"/>
      <c r="Q11" s="436"/>
      <c r="R11" s="436"/>
      <c r="S11" s="436"/>
      <c r="T11" s="436"/>
      <c r="U11" s="436"/>
    </row>
    <row r="12" spans="1:21" ht="15" customHeight="1" x14ac:dyDescent="0.2">
      <c r="A12" s="880" t="s">
        <v>1720</v>
      </c>
      <c r="B12" s="880"/>
      <c r="C12" s="880"/>
      <c r="D12" s="880"/>
      <c r="E12" s="496"/>
      <c r="F12" s="434"/>
      <c r="K12" s="434"/>
      <c r="O12" s="437"/>
      <c r="Q12" s="436"/>
      <c r="R12" s="436"/>
      <c r="S12" s="436"/>
      <c r="T12" s="436"/>
      <c r="U12" s="436"/>
    </row>
    <row r="13" spans="1:21" ht="15" customHeight="1" x14ac:dyDescent="0.2">
      <c r="A13" s="880" t="s">
        <v>1721</v>
      </c>
      <c r="B13" s="880"/>
      <c r="C13" s="880"/>
      <c r="D13" s="880"/>
      <c r="E13" s="495"/>
      <c r="F13" s="434"/>
      <c r="G13" s="436"/>
      <c r="H13" s="436"/>
      <c r="I13" s="436"/>
      <c r="J13" s="436"/>
      <c r="K13" s="443"/>
      <c r="N13" s="434" t="s">
        <v>1722</v>
      </c>
      <c r="O13" s="435">
        <f>ROUND(Tiempo_lavado_en_horas*Mano_Obra_Lavado*Cantidad_lavado_al_mes*12/2000,3)</f>
        <v>0</v>
      </c>
      <c r="Q13" s="436"/>
      <c r="R13" s="436"/>
      <c r="S13" s="436"/>
      <c r="T13" s="436"/>
      <c r="U13" s="436"/>
    </row>
    <row r="14" spans="1:21" ht="15" customHeight="1" x14ac:dyDescent="0.2">
      <c r="A14" s="880" t="s">
        <v>1723</v>
      </c>
      <c r="B14" s="880"/>
      <c r="C14" s="880"/>
      <c r="D14" s="880"/>
      <c r="E14" s="497"/>
      <c r="F14" s="434"/>
      <c r="G14" s="436"/>
      <c r="H14" s="436"/>
      <c r="I14" s="436"/>
      <c r="J14" s="436"/>
      <c r="K14" s="443"/>
      <c r="O14" s="437"/>
      <c r="Q14" s="436"/>
      <c r="R14" s="436"/>
      <c r="S14" s="436"/>
      <c r="T14" s="436"/>
      <c r="U14" s="436"/>
    </row>
    <row r="15" spans="1:21" ht="15" customHeight="1" x14ac:dyDescent="0.2">
      <c r="A15" s="880" t="s">
        <v>1724</v>
      </c>
      <c r="B15" s="880"/>
      <c r="C15" s="880"/>
      <c r="D15" s="880"/>
      <c r="E15" s="498"/>
      <c r="F15" s="434"/>
      <c r="G15" s="438"/>
      <c r="H15" s="436"/>
      <c r="I15" s="874"/>
      <c r="J15" s="439"/>
      <c r="K15" s="444"/>
      <c r="O15" s="437"/>
      <c r="Q15" s="445"/>
      <c r="R15" s="446"/>
      <c r="S15" s="874"/>
      <c r="T15" s="442"/>
      <c r="U15" s="447"/>
    </row>
    <row r="16" spans="1:21" ht="15" customHeight="1" x14ac:dyDescent="0.2">
      <c r="A16" s="880" t="s">
        <v>1725</v>
      </c>
      <c r="B16" s="880"/>
      <c r="C16" s="880"/>
      <c r="D16" s="880"/>
      <c r="E16" s="499"/>
      <c r="F16" s="434"/>
      <c r="G16" s="875"/>
      <c r="H16" s="875"/>
      <c r="I16" s="874"/>
      <c r="J16" s="436"/>
      <c r="K16" s="443"/>
      <c r="N16" s="434" t="s">
        <v>1726</v>
      </c>
      <c r="O16" s="435">
        <f>ROUND(Valor_CamiónAcoplado*PorSegurosPatentesImpustoCamión/2000,3)</f>
        <v>0</v>
      </c>
      <c r="Q16" s="876"/>
      <c r="R16" s="876"/>
      <c r="S16" s="874"/>
      <c r="T16" s="436"/>
      <c r="U16" s="436"/>
    </row>
    <row r="17" spans="1:21" ht="15" customHeight="1" x14ac:dyDescent="0.2">
      <c r="A17" s="880" t="s">
        <v>1727</v>
      </c>
      <c r="B17" s="880"/>
      <c r="C17" s="880"/>
      <c r="D17" s="880"/>
      <c r="E17" s="500"/>
      <c r="F17" s="434"/>
      <c r="K17" s="434"/>
      <c r="O17" s="437"/>
    </row>
    <row r="18" spans="1:21" ht="15" customHeight="1" x14ac:dyDescent="0.2">
      <c r="A18" s="880" t="s">
        <v>1728</v>
      </c>
      <c r="B18" s="880"/>
      <c r="C18" s="880"/>
      <c r="D18" s="880"/>
      <c r="E18" s="501"/>
      <c r="F18" s="434"/>
      <c r="K18" s="434"/>
      <c r="O18" s="437"/>
    </row>
    <row r="19" spans="1:21" ht="15" customHeight="1" x14ac:dyDescent="0.2">
      <c r="A19" s="880" t="s">
        <v>1729</v>
      </c>
      <c r="B19" s="880"/>
      <c r="C19" s="880"/>
      <c r="D19" s="880"/>
      <c r="E19" s="502"/>
      <c r="F19" s="434"/>
      <c r="G19" s="438"/>
      <c r="H19" s="436"/>
      <c r="I19" s="436"/>
      <c r="J19" s="439"/>
      <c r="K19" s="444"/>
      <c r="N19" s="434" t="s">
        <v>1730</v>
      </c>
      <c r="O19" s="435">
        <f>IF(V_U_cámara_cubiertas_CamiónAcoplado=0,0,ROUND(Cantidad_camaras_cubiertas*Valor_cámara_cubiertas_CamiónAcoplado/V_U_cámara_cubiertas_CamiónAcoplado,3))</f>
        <v>0</v>
      </c>
      <c r="Q19" s="448"/>
      <c r="R19" s="449"/>
      <c r="S19" s="450"/>
      <c r="T19" s="451"/>
      <c r="U19" s="452"/>
    </row>
    <row r="20" spans="1:21" ht="15" customHeight="1" x14ac:dyDescent="0.2">
      <c r="A20" s="880" t="s">
        <v>1731</v>
      </c>
      <c r="B20" s="880"/>
      <c r="C20" s="880"/>
      <c r="D20" s="880"/>
      <c r="E20" s="496"/>
      <c r="F20" s="434"/>
      <c r="G20" s="875"/>
      <c r="H20" s="875"/>
      <c r="I20" s="436"/>
      <c r="J20" s="436"/>
      <c r="K20" s="443"/>
      <c r="O20" s="437"/>
    </row>
    <row r="21" spans="1:21" ht="15" customHeight="1" x14ac:dyDescent="0.2">
      <c r="A21" s="880" t="s">
        <v>1782</v>
      </c>
      <c r="B21" s="880"/>
      <c r="C21" s="880"/>
      <c r="D21" s="880" t="s">
        <v>1732</v>
      </c>
      <c r="E21" s="503"/>
      <c r="G21" s="869"/>
      <c r="H21" s="869"/>
      <c r="I21" s="869"/>
      <c r="K21" s="434"/>
      <c r="O21" s="437"/>
    </row>
    <row r="22" spans="1:21" ht="15" customHeight="1" x14ac:dyDescent="0.2">
      <c r="A22" s="880" t="s">
        <v>1783</v>
      </c>
      <c r="B22" s="880"/>
      <c r="C22" s="880"/>
      <c r="D22" s="880" t="s">
        <v>1733</v>
      </c>
      <c r="E22" s="504"/>
      <c r="G22" s="436"/>
      <c r="H22" s="436"/>
      <c r="I22" s="436"/>
      <c r="J22" s="436"/>
      <c r="K22" s="443"/>
      <c r="N22" s="434" t="s">
        <v>1734</v>
      </c>
      <c r="O22" s="435">
        <f>ROUND(Consumo_gasoil_CamiónAcoplado_porkm*Costo_gasoil*(1+Porcentaje_Lubricantes),3)</f>
        <v>0</v>
      </c>
    </row>
    <row r="23" spans="1:21" ht="15" customHeight="1" x14ac:dyDescent="0.25">
      <c r="A23" s="506"/>
      <c r="B23" s="506"/>
      <c r="C23" s="506"/>
      <c r="D23" s="506"/>
      <c r="E23" s="506"/>
      <c r="G23" s="453"/>
      <c r="H23" s="454"/>
      <c r="I23" s="455"/>
      <c r="J23" s="456"/>
      <c r="K23" s="444"/>
    </row>
    <row r="24" spans="1:21" s="436" customFormat="1" ht="15" customHeight="1" x14ac:dyDescent="0.2"/>
    <row r="25" spans="1:21" ht="15" customHeight="1" x14ac:dyDescent="0.2">
      <c r="A25" s="871" t="s">
        <v>1735</v>
      </c>
      <c r="B25" s="871"/>
      <c r="C25" s="871"/>
      <c r="D25" s="871"/>
      <c r="E25" s="871"/>
      <c r="F25" s="871"/>
      <c r="G25" s="871"/>
      <c r="H25" s="872" t="s">
        <v>1736</v>
      </c>
      <c r="I25" s="872"/>
      <c r="J25" s="872"/>
      <c r="K25" s="872"/>
      <c r="L25" s="872"/>
      <c r="M25" s="872"/>
      <c r="N25" s="872"/>
      <c r="O25" s="872"/>
      <c r="P25" s="873" t="s">
        <v>1737</v>
      </c>
    </row>
    <row r="26" spans="1:21" ht="15" customHeight="1" x14ac:dyDescent="0.2">
      <c r="A26" s="457" t="s">
        <v>1738</v>
      </c>
      <c r="B26" s="457" t="s">
        <v>1739</v>
      </c>
      <c r="C26" s="457" t="s">
        <v>1740</v>
      </c>
      <c r="D26" s="457" t="s">
        <v>1741</v>
      </c>
      <c r="E26" s="457" t="s">
        <v>1742</v>
      </c>
      <c r="F26" s="457" t="s">
        <v>1007</v>
      </c>
      <c r="G26" s="457" t="s">
        <v>1743</v>
      </c>
      <c r="H26" s="868" t="s">
        <v>1670</v>
      </c>
      <c r="I26" s="868" t="s">
        <v>1744</v>
      </c>
      <c r="J26" s="457" t="s">
        <v>1745</v>
      </c>
      <c r="K26" s="457" t="s">
        <v>1746</v>
      </c>
      <c r="L26" s="457" t="s">
        <v>1747</v>
      </c>
      <c r="M26" s="457" t="s">
        <v>1748</v>
      </c>
      <c r="N26" s="457" t="s">
        <v>1749</v>
      </c>
      <c r="O26" s="458" t="s">
        <v>1781</v>
      </c>
      <c r="P26" s="873"/>
    </row>
    <row r="27" spans="1:21" ht="15" customHeight="1" x14ac:dyDescent="0.2">
      <c r="A27" s="457" t="s">
        <v>1751</v>
      </c>
      <c r="B27" s="457" t="s">
        <v>1752</v>
      </c>
      <c r="C27" s="457" t="s">
        <v>1753</v>
      </c>
      <c r="D27" s="457" t="s">
        <v>1754</v>
      </c>
      <c r="E27" s="457" t="s">
        <v>1755</v>
      </c>
      <c r="F27" s="457" t="s">
        <v>1756</v>
      </c>
      <c r="G27" s="457" t="s">
        <v>1757</v>
      </c>
      <c r="H27" s="868"/>
      <c r="I27" s="868"/>
      <c r="J27" s="457" t="s">
        <v>1758</v>
      </c>
      <c r="K27" s="457" t="s">
        <v>1759</v>
      </c>
      <c r="L27" s="457" t="s">
        <v>1760</v>
      </c>
      <c r="M27" s="457" t="s">
        <v>1761</v>
      </c>
      <c r="N27" s="457" t="s">
        <v>1762</v>
      </c>
      <c r="O27" s="458" t="s">
        <v>1763</v>
      </c>
      <c r="P27" s="873"/>
    </row>
    <row r="28" spans="1:21" ht="15" customHeight="1" x14ac:dyDescent="0.2">
      <c r="A28" s="867" t="s">
        <v>1764</v>
      </c>
      <c r="B28" s="867" t="s">
        <v>1765</v>
      </c>
      <c r="C28" s="867" t="s">
        <v>1766</v>
      </c>
      <c r="D28" s="867" t="s">
        <v>1767</v>
      </c>
      <c r="E28" s="867" t="s">
        <v>1768</v>
      </c>
      <c r="F28" s="867" t="s">
        <v>1769</v>
      </c>
      <c r="G28" s="867" t="s">
        <v>1770</v>
      </c>
      <c r="H28" s="867" t="s">
        <v>1771</v>
      </c>
      <c r="I28" s="867" t="s">
        <v>1772</v>
      </c>
      <c r="J28" s="867" t="s">
        <v>1773</v>
      </c>
      <c r="K28" s="867" t="s">
        <v>1774</v>
      </c>
      <c r="L28" s="867" t="s">
        <v>1775</v>
      </c>
      <c r="M28" s="867" t="s">
        <v>1776</v>
      </c>
      <c r="N28" s="867" t="s">
        <v>1777</v>
      </c>
      <c r="O28" s="867" t="s">
        <v>1778</v>
      </c>
      <c r="P28" s="870" t="s">
        <v>1779</v>
      </c>
    </row>
    <row r="29" spans="1:21" ht="15" customHeight="1" x14ac:dyDescent="0.2">
      <c r="A29" s="867"/>
      <c r="B29" s="867"/>
      <c r="C29" s="867"/>
      <c r="D29" s="867"/>
      <c r="E29" s="867"/>
      <c r="F29" s="867"/>
      <c r="G29" s="867"/>
      <c r="H29" s="867"/>
      <c r="I29" s="867"/>
      <c r="J29" s="867"/>
      <c r="K29" s="867"/>
      <c r="L29" s="867"/>
      <c r="M29" s="867"/>
      <c r="N29" s="867"/>
      <c r="O29" s="867"/>
      <c r="P29" s="870"/>
    </row>
    <row r="30" spans="1:21" ht="15" customHeight="1" x14ac:dyDescent="0.2">
      <c r="A30" s="459">
        <v>55</v>
      </c>
      <c r="B30" s="468"/>
      <c r="C30" s="461">
        <f>IF(B30=0,0,(2*A30*60)/B30)</f>
        <v>0</v>
      </c>
      <c r="D30" s="461"/>
      <c r="E30" s="461">
        <f t="shared" ref="E30:E64" si="0">+C30+D30</f>
        <v>0</v>
      </c>
      <c r="F30" s="469">
        <f>A30*$E$21</f>
        <v>0</v>
      </c>
      <c r="G30" s="464">
        <f t="shared" ref="G30:G64" si="1">+A30*2</f>
        <v>110</v>
      </c>
      <c r="H30" s="465">
        <f>'Transp. Camión con Acoplado'!A*(E30/60)</f>
        <v>0</v>
      </c>
      <c r="I30" s="465">
        <f>'Transp. Camión con Acoplado'!B*(E30/60)</f>
        <v>0</v>
      </c>
      <c r="J30" s="465">
        <f>'Transp. Camión con Acoplado'!C_*(C30/60)</f>
        <v>0</v>
      </c>
      <c r="K30" s="465">
        <f>'Transp. Camión con Acoplado'!D*(E30/60)</f>
        <v>0</v>
      </c>
      <c r="L30" s="465">
        <f>'Transp. Camión con Acoplado'!E*(E30/60)</f>
        <v>0</v>
      </c>
      <c r="M30" s="465">
        <f>'Transp. Camión con Acoplado'!F_*G30</f>
        <v>0</v>
      </c>
      <c r="N30" s="465">
        <f t="shared" ref="N30:N64" si="2">Mano_Obra_Lavado*(E30/60)</f>
        <v>0</v>
      </c>
      <c r="O30" s="465">
        <f>+G30*'Transp. Camión con Acoplado'!G</f>
        <v>0</v>
      </c>
      <c r="P30" s="466">
        <f>IF(F30=0,0,ROUND(SUM(H30:O30)/F30,3))</f>
        <v>0</v>
      </c>
      <c r="R30" s="467"/>
    </row>
    <row r="31" spans="1:21" ht="15" customHeight="1" x14ac:dyDescent="0.2">
      <c r="A31" s="459">
        <v>60</v>
      </c>
      <c r="B31" s="468"/>
      <c r="C31" s="461">
        <f t="shared" ref="C31:C64" si="3">IF(B31=0,0,(2*A31*60)/B31)</f>
        <v>0</v>
      </c>
      <c r="D31" s="461"/>
      <c r="E31" s="461">
        <f t="shared" si="0"/>
        <v>0</v>
      </c>
      <c r="F31" s="469">
        <f t="shared" ref="F31:F64" si="4">A31*$E$21</f>
        <v>0</v>
      </c>
      <c r="G31" s="464">
        <f t="shared" si="1"/>
        <v>120</v>
      </c>
      <c r="H31" s="465">
        <f>'Transp. Camión con Acoplado'!A*(E31/60)</f>
        <v>0</v>
      </c>
      <c r="I31" s="465">
        <f>'Transp. Camión con Acoplado'!B*(E31/60)</f>
        <v>0</v>
      </c>
      <c r="J31" s="465">
        <f>'Transp. Camión con Acoplado'!C_*(C31/60)</f>
        <v>0</v>
      </c>
      <c r="K31" s="465">
        <f>'Transp. Camión con Acoplado'!D*(E31/60)</f>
        <v>0</v>
      </c>
      <c r="L31" s="465">
        <f>'Transp. Camión con Acoplado'!E*(E31/60)</f>
        <v>0</v>
      </c>
      <c r="M31" s="465">
        <f>'Transp. Camión con Acoplado'!F_*G31</f>
        <v>0</v>
      </c>
      <c r="N31" s="465">
        <f t="shared" si="2"/>
        <v>0</v>
      </c>
      <c r="O31" s="465">
        <f>+G31*'Transp. Camión con Acoplado'!G</f>
        <v>0</v>
      </c>
      <c r="P31" s="466">
        <f t="shared" ref="P31:P64" si="5">IF(F31=0,0,ROUND(SUM(H31:O31)/F31,3))</f>
        <v>0</v>
      </c>
      <c r="R31" s="467"/>
    </row>
    <row r="32" spans="1:21" ht="15" customHeight="1" x14ac:dyDescent="0.2">
      <c r="A32" s="459">
        <v>65</v>
      </c>
      <c r="B32" s="468"/>
      <c r="C32" s="461">
        <f t="shared" si="3"/>
        <v>0</v>
      </c>
      <c r="D32" s="461"/>
      <c r="E32" s="461">
        <f t="shared" si="0"/>
        <v>0</v>
      </c>
      <c r="F32" s="469">
        <f t="shared" si="4"/>
        <v>0</v>
      </c>
      <c r="G32" s="464">
        <f t="shared" si="1"/>
        <v>130</v>
      </c>
      <c r="H32" s="465">
        <f>'Transp. Camión con Acoplado'!A*(E32/60)</f>
        <v>0</v>
      </c>
      <c r="I32" s="465">
        <f>'Transp. Camión con Acoplado'!B*(E32/60)</f>
        <v>0</v>
      </c>
      <c r="J32" s="465">
        <f>'Transp. Camión con Acoplado'!C_*(C32/60)</f>
        <v>0</v>
      </c>
      <c r="K32" s="465">
        <f>'Transp. Camión con Acoplado'!D*(E32/60)</f>
        <v>0</v>
      </c>
      <c r="L32" s="465">
        <f>'Transp. Camión con Acoplado'!E*(E32/60)</f>
        <v>0</v>
      </c>
      <c r="M32" s="465">
        <f>'Transp. Camión con Acoplado'!F_*G32</f>
        <v>0</v>
      </c>
      <c r="N32" s="465">
        <f t="shared" si="2"/>
        <v>0</v>
      </c>
      <c r="O32" s="465">
        <f>+G32*'Transp. Camión con Acoplado'!G</f>
        <v>0</v>
      </c>
      <c r="P32" s="466">
        <f t="shared" si="5"/>
        <v>0</v>
      </c>
      <c r="R32" s="467"/>
    </row>
    <row r="33" spans="1:18" ht="15" customHeight="1" x14ac:dyDescent="0.2">
      <c r="A33" s="459">
        <v>70</v>
      </c>
      <c r="B33" s="468"/>
      <c r="C33" s="461">
        <f t="shared" si="3"/>
        <v>0</v>
      </c>
      <c r="D33" s="461"/>
      <c r="E33" s="461">
        <f t="shared" si="0"/>
        <v>0</v>
      </c>
      <c r="F33" s="469">
        <f t="shared" si="4"/>
        <v>0</v>
      </c>
      <c r="G33" s="464">
        <f t="shared" si="1"/>
        <v>140</v>
      </c>
      <c r="H33" s="465">
        <f>'Transp. Camión con Acoplado'!A*(E33/60)</f>
        <v>0</v>
      </c>
      <c r="I33" s="465">
        <f>'Transp. Camión con Acoplado'!B*(E33/60)</f>
        <v>0</v>
      </c>
      <c r="J33" s="465">
        <f>'Transp. Camión con Acoplado'!C_*(C33/60)</f>
        <v>0</v>
      </c>
      <c r="K33" s="465">
        <f>'Transp. Camión con Acoplado'!D*(E33/60)</f>
        <v>0</v>
      </c>
      <c r="L33" s="465">
        <f>'Transp. Camión con Acoplado'!E*(E33/60)</f>
        <v>0</v>
      </c>
      <c r="M33" s="465">
        <f>'Transp. Camión con Acoplado'!F_*G33</f>
        <v>0</v>
      </c>
      <c r="N33" s="465">
        <f t="shared" si="2"/>
        <v>0</v>
      </c>
      <c r="O33" s="465">
        <f>+G33*'Transp. Camión con Acoplado'!G</f>
        <v>0</v>
      </c>
      <c r="P33" s="466">
        <f t="shared" si="5"/>
        <v>0</v>
      </c>
      <c r="R33" s="467"/>
    </row>
    <row r="34" spans="1:18" ht="15" customHeight="1" x14ac:dyDescent="0.2">
      <c r="A34" s="459">
        <v>75</v>
      </c>
      <c r="B34" s="468"/>
      <c r="C34" s="461">
        <f t="shared" si="3"/>
        <v>0</v>
      </c>
      <c r="D34" s="461"/>
      <c r="E34" s="461">
        <f t="shared" si="0"/>
        <v>0</v>
      </c>
      <c r="F34" s="469">
        <f t="shared" si="4"/>
        <v>0</v>
      </c>
      <c r="G34" s="464">
        <f t="shared" si="1"/>
        <v>150</v>
      </c>
      <c r="H34" s="465">
        <f>'Transp. Camión con Acoplado'!A*(E34/60)</f>
        <v>0</v>
      </c>
      <c r="I34" s="465">
        <f>'Transp. Camión con Acoplado'!B*(E34/60)</f>
        <v>0</v>
      </c>
      <c r="J34" s="465">
        <f>'Transp. Camión con Acoplado'!C_*(C34/60)</f>
        <v>0</v>
      </c>
      <c r="K34" s="465">
        <f>'Transp. Camión con Acoplado'!D*(E34/60)</f>
        <v>0</v>
      </c>
      <c r="L34" s="465">
        <f>'Transp. Camión con Acoplado'!E*(E34/60)</f>
        <v>0</v>
      </c>
      <c r="M34" s="465">
        <f>'Transp. Camión con Acoplado'!F_*G34</f>
        <v>0</v>
      </c>
      <c r="N34" s="465">
        <f t="shared" si="2"/>
        <v>0</v>
      </c>
      <c r="O34" s="465">
        <f>+G34*'Transp. Camión con Acoplado'!G</f>
        <v>0</v>
      </c>
      <c r="P34" s="466">
        <f t="shared" si="5"/>
        <v>0</v>
      </c>
      <c r="R34" s="467"/>
    </row>
    <row r="35" spans="1:18" ht="15" customHeight="1" x14ac:dyDescent="0.2">
      <c r="A35" s="459">
        <v>80</v>
      </c>
      <c r="B35" s="468"/>
      <c r="C35" s="461">
        <f t="shared" si="3"/>
        <v>0</v>
      </c>
      <c r="D35" s="461"/>
      <c r="E35" s="461">
        <f t="shared" si="0"/>
        <v>0</v>
      </c>
      <c r="F35" s="469">
        <f t="shared" si="4"/>
        <v>0</v>
      </c>
      <c r="G35" s="464">
        <f t="shared" si="1"/>
        <v>160</v>
      </c>
      <c r="H35" s="465">
        <f>'Transp. Camión con Acoplado'!A*(E35/60)</f>
        <v>0</v>
      </c>
      <c r="I35" s="465">
        <f>'Transp. Camión con Acoplado'!B*(E35/60)</f>
        <v>0</v>
      </c>
      <c r="J35" s="465">
        <f>'Transp. Camión con Acoplado'!C_*(C35/60)</f>
        <v>0</v>
      </c>
      <c r="K35" s="465">
        <f>'Transp. Camión con Acoplado'!D*(E35/60)</f>
        <v>0</v>
      </c>
      <c r="L35" s="465">
        <f>'Transp. Camión con Acoplado'!E*(E35/60)</f>
        <v>0</v>
      </c>
      <c r="M35" s="465">
        <f>'Transp. Camión con Acoplado'!F_*G35</f>
        <v>0</v>
      </c>
      <c r="N35" s="465">
        <f t="shared" si="2"/>
        <v>0</v>
      </c>
      <c r="O35" s="465">
        <f>+G35*'Transp. Camión con Acoplado'!G</f>
        <v>0</v>
      </c>
      <c r="P35" s="466">
        <f t="shared" si="5"/>
        <v>0</v>
      </c>
      <c r="R35" s="467"/>
    </row>
    <row r="36" spans="1:18" ht="15" customHeight="1" x14ac:dyDescent="0.2">
      <c r="A36" s="459">
        <v>85</v>
      </c>
      <c r="B36" s="468"/>
      <c r="C36" s="461">
        <f t="shared" si="3"/>
        <v>0</v>
      </c>
      <c r="D36" s="461"/>
      <c r="E36" s="461">
        <f t="shared" si="0"/>
        <v>0</v>
      </c>
      <c r="F36" s="469">
        <f t="shared" si="4"/>
        <v>0</v>
      </c>
      <c r="G36" s="464">
        <f t="shared" si="1"/>
        <v>170</v>
      </c>
      <c r="H36" s="465">
        <f>'Transp. Camión con Acoplado'!A*(E36/60)</f>
        <v>0</v>
      </c>
      <c r="I36" s="465">
        <f>'Transp. Camión con Acoplado'!B*(E36/60)</f>
        <v>0</v>
      </c>
      <c r="J36" s="465">
        <f>'Transp. Camión con Acoplado'!C_*(C36/60)</f>
        <v>0</v>
      </c>
      <c r="K36" s="465">
        <f>'Transp. Camión con Acoplado'!D*(E36/60)</f>
        <v>0</v>
      </c>
      <c r="L36" s="465">
        <f>'Transp. Camión con Acoplado'!E*(E36/60)</f>
        <v>0</v>
      </c>
      <c r="M36" s="465">
        <f>'Transp. Camión con Acoplado'!F_*G36</f>
        <v>0</v>
      </c>
      <c r="N36" s="465">
        <f t="shared" si="2"/>
        <v>0</v>
      </c>
      <c r="O36" s="465">
        <f>+G36*'Transp. Camión con Acoplado'!G</f>
        <v>0</v>
      </c>
      <c r="P36" s="466">
        <f t="shared" si="5"/>
        <v>0</v>
      </c>
      <c r="R36" s="467"/>
    </row>
    <row r="37" spans="1:18" ht="15" customHeight="1" x14ac:dyDescent="0.2">
      <c r="A37" s="459">
        <v>90</v>
      </c>
      <c r="B37" s="468"/>
      <c r="C37" s="461">
        <f t="shared" si="3"/>
        <v>0</v>
      </c>
      <c r="D37" s="461"/>
      <c r="E37" s="461">
        <f t="shared" si="0"/>
        <v>0</v>
      </c>
      <c r="F37" s="469">
        <f t="shared" si="4"/>
        <v>0</v>
      </c>
      <c r="G37" s="464">
        <f t="shared" si="1"/>
        <v>180</v>
      </c>
      <c r="H37" s="465">
        <f>'Transp. Camión con Acoplado'!A*(E37/60)</f>
        <v>0</v>
      </c>
      <c r="I37" s="465">
        <f>'Transp. Camión con Acoplado'!B*(E37/60)</f>
        <v>0</v>
      </c>
      <c r="J37" s="465">
        <f>'Transp. Camión con Acoplado'!C_*(C37/60)</f>
        <v>0</v>
      </c>
      <c r="K37" s="465">
        <f>'Transp. Camión con Acoplado'!D*(E37/60)</f>
        <v>0</v>
      </c>
      <c r="L37" s="465">
        <f>'Transp. Camión con Acoplado'!E*(E37/60)</f>
        <v>0</v>
      </c>
      <c r="M37" s="465">
        <f>'Transp. Camión con Acoplado'!F_*G37</f>
        <v>0</v>
      </c>
      <c r="N37" s="465">
        <f t="shared" si="2"/>
        <v>0</v>
      </c>
      <c r="O37" s="465">
        <f>+G37*'Transp. Camión con Acoplado'!G</f>
        <v>0</v>
      </c>
      <c r="P37" s="466">
        <f t="shared" si="5"/>
        <v>0</v>
      </c>
      <c r="R37" s="467"/>
    </row>
    <row r="38" spans="1:18" ht="15" customHeight="1" x14ac:dyDescent="0.2">
      <c r="A38" s="459">
        <v>95</v>
      </c>
      <c r="B38" s="468"/>
      <c r="C38" s="461">
        <f t="shared" si="3"/>
        <v>0</v>
      </c>
      <c r="D38" s="461"/>
      <c r="E38" s="461">
        <f t="shared" si="0"/>
        <v>0</v>
      </c>
      <c r="F38" s="469">
        <f t="shared" si="4"/>
        <v>0</v>
      </c>
      <c r="G38" s="464">
        <f t="shared" si="1"/>
        <v>190</v>
      </c>
      <c r="H38" s="465">
        <f>'Transp. Camión con Acoplado'!A*(E38/60)</f>
        <v>0</v>
      </c>
      <c r="I38" s="465">
        <f>'Transp. Camión con Acoplado'!B*(E38/60)</f>
        <v>0</v>
      </c>
      <c r="J38" s="465">
        <f>'Transp. Camión con Acoplado'!C_*(C38/60)</f>
        <v>0</v>
      </c>
      <c r="K38" s="465">
        <f>'Transp. Camión con Acoplado'!D*(E38/60)</f>
        <v>0</v>
      </c>
      <c r="L38" s="465">
        <f>'Transp. Camión con Acoplado'!E*(E38/60)</f>
        <v>0</v>
      </c>
      <c r="M38" s="465">
        <f>'Transp. Camión con Acoplado'!F_*G38</f>
        <v>0</v>
      </c>
      <c r="N38" s="465">
        <f t="shared" si="2"/>
        <v>0</v>
      </c>
      <c r="O38" s="465">
        <f>+G38*'Transp. Camión con Acoplado'!G</f>
        <v>0</v>
      </c>
      <c r="P38" s="466">
        <f t="shared" si="5"/>
        <v>0</v>
      </c>
      <c r="R38" s="467"/>
    </row>
    <row r="39" spans="1:18" ht="15" customHeight="1" x14ac:dyDescent="0.2">
      <c r="A39" s="459">
        <v>100</v>
      </c>
      <c r="B39" s="468"/>
      <c r="C39" s="461">
        <f t="shared" si="3"/>
        <v>0</v>
      </c>
      <c r="D39" s="461"/>
      <c r="E39" s="461">
        <f t="shared" si="0"/>
        <v>0</v>
      </c>
      <c r="F39" s="469">
        <f t="shared" si="4"/>
        <v>0</v>
      </c>
      <c r="G39" s="464">
        <f t="shared" si="1"/>
        <v>200</v>
      </c>
      <c r="H39" s="465">
        <f>'Transp. Camión con Acoplado'!A*(E39/60)</f>
        <v>0</v>
      </c>
      <c r="I39" s="465">
        <f>'Transp. Camión con Acoplado'!B*(E39/60)</f>
        <v>0</v>
      </c>
      <c r="J39" s="465">
        <f>'Transp. Camión con Acoplado'!C_*(C39/60)</f>
        <v>0</v>
      </c>
      <c r="K39" s="465">
        <f>'Transp. Camión con Acoplado'!D*(E39/60)</f>
        <v>0</v>
      </c>
      <c r="L39" s="465">
        <f>'Transp. Camión con Acoplado'!E*(E39/60)</f>
        <v>0</v>
      </c>
      <c r="M39" s="465">
        <f>'Transp. Camión con Acoplado'!F_*G39</f>
        <v>0</v>
      </c>
      <c r="N39" s="465">
        <f t="shared" si="2"/>
        <v>0</v>
      </c>
      <c r="O39" s="465">
        <f>+G39*'Transp. Camión con Acoplado'!G</f>
        <v>0</v>
      </c>
      <c r="P39" s="466">
        <f t="shared" si="5"/>
        <v>0</v>
      </c>
      <c r="R39" s="467"/>
    </row>
    <row r="40" spans="1:18" ht="15" customHeight="1" x14ac:dyDescent="0.2">
      <c r="A40" s="459">
        <v>105</v>
      </c>
      <c r="B40" s="468"/>
      <c r="C40" s="461">
        <f t="shared" si="3"/>
        <v>0</v>
      </c>
      <c r="D40" s="461"/>
      <c r="E40" s="461">
        <f t="shared" si="0"/>
        <v>0</v>
      </c>
      <c r="F40" s="469">
        <f t="shared" si="4"/>
        <v>0</v>
      </c>
      <c r="G40" s="464">
        <f t="shared" si="1"/>
        <v>210</v>
      </c>
      <c r="H40" s="465">
        <f>'Transp. Camión con Acoplado'!A*(E40/60)</f>
        <v>0</v>
      </c>
      <c r="I40" s="465">
        <f>'Transp. Camión con Acoplado'!B*(E40/60)</f>
        <v>0</v>
      </c>
      <c r="J40" s="465">
        <f>'Transp. Camión con Acoplado'!C_*(C40/60)</f>
        <v>0</v>
      </c>
      <c r="K40" s="465">
        <f>'Transp. Camión con Acoplado'!D*(E40/60)</f>
        <v>0</v>
      </c>
      <c r="L40" s="465">
        <f>'Transp. Camión con Acoplado'!E*(E40/60)</f>
        <v>0</v>
      </c>
      <c r="M40" s="465">
        <f>'Transp. Camión con Acoplado'!F_*G40</f>
        <v>0</v>
      </c>
      <c r="N40" s="465">
        <f t="shared" si="2"/>
        <v>0</v>
      </c>
      <c r="O40" s="465">
        <f>+G40*'Transp. Camión con Acoplado'!G</f>
        <v>0</v>
      </c>
      <c r="P40" s="466">
        <f t="shared" si="5"/>
        <v>0</v>
      </c>
      <c r="R40" s="467"/>
    </row>
    <row r="41" spans="1:18" ht="15" customHeight="1" x14ac:dyDescent="0.2">
      <c r="A41" s="459">
        <v>110</v>
      </c>
      <c r="B41" s="468"/>
      <c r="C41" s="461">
        <f t="shared" si="3"/>
        <v>0</v>
      </c>
      <c r="D41" s="461"/>
      <c r="E41" s="461">
        <f t="shared" si="0"/>
        <v>0</v>
      </c>
      <c r="F41" s="469">
        <f t="shared" si="4"/>
        <v>0</v>
      </c>
      <c r="G41" s="464">
        <f t="shared" si="1"/>
        <v>220</v>
      </c>
      <c r="H41" s="465">
        <f>'Transp. Camión con Acoplado'!A*(E41/60)</f>
        <v>0</v>
      </c>
      <c r="I41" s="465">
        <f>'Transp. Camión con Acoplado'!B*(E41/60)</f>
        <v>0</v>
      </c>
      <c r="J41" s="465">
        <f>'Transp. Camión con Acoplado'!C_*(C41/60)</f>
        <v>0</v>
      </c>
      <c r="K41" s="465">
        <f>'Transp. Camión con Acoplado'!D*(E41/60)</f>
        <v>0</v>
      </c>
      <c r="L41" s="465">
        <f>'Transp. Camión con Acoplado'!E*(E41/60)</f>
        <v>0</v>
      </c>
      <c r="M41" s="465">
        <f>'Transp. Camión con Acoplado'!F_*G41</f>
        <v>0</v>
      </c>
      <c r="N41" s="465">
        <f t="shared" si="2"/>
        <v>0</v>
      </c>
      <c r="O41" s="465">
        <f>+G41*'Transp. Camión con Acoplado'!G</f>
        <v>0</v>
      </c>
      <c r="P41" s="466">
        <f t="shared" si="5"/>
        <v>0</v>
      </c>
      <c r="R41" s="467"/>
    </row>
    <row r="42" spans="1:18" ht="15" customHeight="1" x14ac:dyDescent="0.2">
      <c r="A42" s="459">
        <v>120</v>
      </c>
      <c r="B42" s="468"/>
      <c r="C42" s="461">
        <f t="shared" si="3"/>
        <v>0</v>
      </c>
      <c r="D42" s="461"/>
      <c r="E42" s="461">
        <f t="shared" si="0"/>
        <v>0</v>
      </c>
      <c r="F42" s="469">
        <f t="shared" si="4"/>
        <v>0</v>
      </c>
      <c r="G42" s="464">
        <f t="shared" si="1"/>
        <v>240</v>
      </c>
      <c r="H42" s="465">
        <f>'Transp. Camión con Acoplado'!A*(E42/60)</f>
        <v>0</v>
      </c>
      <c r="I42" s="465">
        <f>'Transp. Camión con Acoplado'!B*(E42/60)</f>
        <v>0</v>
      </c>
      <c r="J42" s="465">
        <f>'Transp. Camión con Acoplado'!C_*(C42/60)</f>
        <v>0</v>
      </c>
      <c r="K42" s="465">
        <f>'Transp. Camión con Acoplado'!D*(E42/60)</f>
        <v>0</v>
      </c>
      <c r="L42" s="465">
        <f>'Transp. Camión con Acoplado'!E*(E42/60)</f>
        <v>0</v>
      </c>
      <c r="M42" s="465">
        <f>'Transp. Camión con Acoplado'!F_*G42</f>
        <v>0</v>
      </c>
      <c r="N42" s="465">
        <f t="shared" si="2"/>
        <v>0</v>
      </c>
      <c r="O42" s="465">
        <f>+G42*'Transp. Camión con Acoplado'!G</f>
        <v>0</v>
      </c>
      <c r="P42" s="466">
        <f t="shared" si="5"/>
        <v>0</v>
      </c>
      <c r="R42" s="467"/>
    </row>
    <row r="43" spans="1:18" ht="15" customHeight="1" x14ac:dyDescent="0.2">
      <c r="A43" s="459">
        <v>130</v>
      </c>
      <c r="B43" s="468"/>
      <c r="C43" s="461">
        <f t="shared" si="3"/>
        <v>0</v>
      </c>
      <c r="D43" s="461"/>
      <c r="E43" s="461">
        <f t="shared" si="0"/>
        <v>0</v>
      </c>
      <c r="F43" s="469">
        <f t="shared" si="4"/>
        <v>0</v>
      </c>
      <c r="G43" s="464">
        <f t="shared" si="1"/>
        <v>260</v>
      </c>
      <c r="H43" s="465">
        <f>'Transp. Camión con Acoplado'!A*(E43/60)</f>
        <v>0</v>
      </c>
      <c r="I43" s="465">
        <f>'Transp. Camión con Acoplado'!B*(E43/60)</f>
        <v>0</v>
      </c>
      <c r="J43" s="465">
        <f>'Transp. Camión con Acoplado'!C_*(C43/60)</f>
        <v>0</v>
      </c>
      <c r="K43" s="465">
        <f>'Transp. Camión con Acoplado'!D*(E43/60)</f>
        <v>0</v>
      </c>
      <c r="L43" s="465">
        <f>'Transp. Camión con Acoplado'!E*(E43/60)</f>
        <v>0</v>
      </c>
      <c r="M43" s="465">
        <f>'Transp. Camión con Acoplado'!F_*G43</f>
        <v>0</v>
      </c>
      <c r="N43" s="465">
        <f t="shared" si="2"/>
        <v>0</v>
      </c>
      <c r="O43" s="465">
        <f>+G43*'Transp. Camión con Acoplado'!G</f>
        <v>0</v>
      </c>
      <c r="P43" s="466">
        <f t="shared" si="5"/>
        <v>0</v>
      </c>
      <c r="R43" s="467"/>
    </row>
    <row r="44" spans="1:18" ht="15" customHeight="1" x14ac:dyDescent="0.2">
      <c r="A44" s="459">
        <v>140</v>
      </c>
      <c r="B44" s="468"/>
      <c r="C44" s="461">
        <f t="shared" si="3"/>
        <v>0</v>
      </c>
      <c r="D44" s="461"/>
      <c r="E44" s="461">
        <f t="shared" si="0"/>
        <v>0</v>
      </c>
      <c r="F44" s="469">
        <f t="shared" si="4"/>
        <v>0</v>
      </c>
      <c r="G44" s="464">
        <f t="shared" si="1"/>
        <v>280</v>
      </c>
      <c r="H44" s="465">
        <f>'Transp. Camión con Acoplado'!A*(E44/60)</f>
        <v>0</v>
      </c>
      <c r="I44" s="465">
        <f>'Transp. Camión con Acoplado'!B*(E44/60)</f>
        <v>0</v>
      </c>
      <c r="J44" s="465">
        <f>'Transp. Camión con Acoplado'!C_*(C44/60)</f>
        <v>0</v>
      </c>
      <c r="K44" s="465">
        <f>'Transp. Camión con Acoplado'!D*(E44/60)</f>
        <v>0</v>
      </c>
      <c r="L44" s="465">
        <f>'Transp. Camión con Acoplado'!E*(E44/60)</f>
        <v>0</v>
      </c>
      <c r="M44" s="465">
        <f>'Transp. Camión con Acoplado'!F_*G44</f>
        <v>0</v>
      </c>
      <c r="N44" s="465">
        <f t="shared" si="2"/>
        <v>0</v>
      </c>
      <c r="O44" s="465">
        <f>+G44*'Transp. Camión con Acoplado'!G</f>
        <v>0</v>
      </c>
      <c r="P44" s="466">
        <f t="shared" si="5"/>
        <v>0</v>
      </c>
      <c r="R44" s="467"/>
    </row>
    <row r="45" spans="1:18" ht="15" customHeight="1" x14ac:dyDescent="0.2">
      <c r="A45" s="459">
        <v>150</v>
      </c>
      <c r="B45" s="468"/>
      <c r="C45" s="461">
        <f t="shared" si="3"/>
        <v>0</v>
      </c>
      <c r="D45" s="461"/>
      <c r="E45" s="461">
        <f t="shared" si="0"/>
        <v>0</v>
      </c>
      <c r="F45" s="469">
        <f t="shared" si="4"/>
        <v>0</v>
      </c>
      <c r="G45" s="464">
        <f t="shared" si="1"/>
        <v>300</v>
      </c>
      <c r="H45" s="465">
        <f>'Transp. Camión con Acoplado'!A*(E45/60)</f>
        <v>0</v>
      </c>
      <c r="I45" s="465">
        <f>'Transp. Camión con Acoplado'!B*(E45/60)</f>
        <v>0</v>
      </c>
      <c r="J45" s="465">
        <f>'Transp. Camión con Acoplado'!C_*(C45/60)</f>
        <v>0</v>
      </c>
      <c r="K45" s="465">
        <f>'Transp. Camión con Acoplado'!D*(E45/60)</f>
        <v>0</v>
      </c>
      <c r="L45" s="465">
        <f>'Transp. Camión con Acoplado'!E*(E45/60)</f>
        <v>0</v>
      </c>
      <c r="M45" s="465">
        <f>'Transp. Camión con Acoplado'!F_*G45</f>
        <v>0</v>
      </c>
      <c r="N45" s="465">
        <f t="shared" si="2"/>
        <v>0</v>
      </c>
      <c r="O45" s="465">
        <f>+G45*'Transp. Camión con Acoplado'!G</f>
        <v>0</v>
      </c>
      <c r="P45" s="466">
        <f t="shared" si="5"/>
        <v>0</v>
      </c>
      <c r="R45" s="467"/>
    </row>
    <row r="46" spans="1:18" ht="15" customHeight="1" x14ac:dyDescent="0.2">
      <c r="A46" s="459">
        <v>160</v>
      </c>
      <c r="B46" s="468"/>
      <c r="C46" s="461">
        <f t="shared" si="3"/>
        <v>0</v>
      </c>
      <c r="D46" s="461"/>
      <c r="E46" s="461">
        <f t="shared" si="0"/>
        <v>0</v>
      </c>
      <c r="F46" s="469">
        <f t="shared" si="4"/>
        <v>0</v>
      </c>
      <c r="G46" s="464">
        <f t="shared" si="1"/>
        <v>320</v>
      </c>
      <c r="H46" s="465">
        <f>'Transp. Camión con Acoplado'!A*(E46/60)</f>
        <v>0</v>
      </c>
      <c r="I46" s="465">
        <f>'Transp. Camión con Acoplado'!B*(E46/60)</f>
        <v>0</v>
      </c>
      <c r="J46" s="465">
        <f>'Transp. Camión con Acoplado'!C_*(C46/60)</f>
        <v>0</v>
      </c>
      <c r="K46" s="465">
        <f>'Transp. Camión con Acoplado'!D*(E46/60)</f>
        <v>0</v>
      </c>
      <c r="L46" s="465">
        <f>'Transp. Camión con Acoplado'!E*(E46/60)</f>
        <v>0</v>
      </c>
      <c r="M46" s="465">
        <f>'Transp. Camión con Acoplado'!F_*G46</f>
        <v>0</v>
      </c>
      <c r="N46" s="465">
        <f t="shared" si="2"/>
        <v>0</v>
      </c>
      <c r="O46" s="465">
        <f>+G46*'Transp. Camión con Acoplado'!G</f>
        <v>0</v>
      </c>
      <c r="P46" s="466">
        <f t="shared" si="5"/>
        <v>0</v>
      </c>
      <c r="R46" s="467"/>
    </row>
    <row r="47" spans="1:18" ht="15" customHeight="1" x14ac:dyDescent="0.2">
      <c r="A47" s="459">
        <v>170</v>
      </c>
      <c r="B47" s="468"/>
      <c r="C47" s="461">
        <f t="shared" si="3"/>
        <v>0</v>
      </c>
      <c r="D47" s="461"/>
      <c r="E47" s="461">
        <f t="shared" si="0"/>
        <v>0</v>
      </c>
      <c r="F47" s="469">
        <f t="shared" si="4"/>
        <v>0</v>
      </c>
      <c r="G47" s="464">
        <f t="shared" si="1"/>
        <v>340</v>
      </c>
      <c r="H47" s="465">
        <f>'Transp. Camión con Acoplado'!A*(E47/60)</f>
        <v>0</v>
      </c>
      <c r="I47" s="465">
        <f>'Transp. Camión con Acoplado'!B*(E47/60)</f>
        <v>0</v>
      </c>
      <c r="J47" s="465">
        <f>'Transp. Camión con Acoplado'!C_*(C47/60)</f>
        <v>0</v>
      </c>
      <c r="K47" s="465">
        <f>'Transp. Camión con Acoplado'!D*(E47/60)</f>
        <v>0</v>
      </c>
      <c r="L47" s="465">
        <f>'Transp. Camión con Acoplado'!E*(E47/60)</f>
        <v>0</v>
      </c>
      <c r="M47" s="465">
        <f>'Transp. Camión con Acoplado'!F_*G47</f>
        <v>0</v>
      </c>
      <c r="N47" s="465">
        <f t="shared" si="2"/>
        <v>0</v>
      </c>
      <c r="O47" s="465">
        <f>+G47*'Transp. Camión con Acoplado'!G</f>
        <v>0</v>
      </c>
      <c r="P47" s="466">
        <f t="shared" si="5"/>
        <v>0</v>
      </c>
      <c r="R47" s="467"/>
    </row>
    <row r="48" spans="1:18" ht="15" customHeight="1" x14ac:dyDescent="0.2">
      <c r="A48" s="459">
        <v>180</v>
      </c>
      <c r="B48" s="468"/>
      <c r="C48" s="461">
        <f t="shared" si="3"/>
        <v>0</v>
      </c>
      <c r="D48" s="461"/>
      <c r="E48" s="461">
        <f t="shared" si="0"/>
        <v>0</v>
      </c>
      <c r="F48" s="469">
        <f t="shared" si="4"/>
        <v>0</v>
      </c>
      <c r="G48" s="464">
        <f t="shared" si="1"/>
        <v>360</v>
      </c>
      <c r="H48" s="465">
        <f>'Transp. Camión con Acoplado'!A*(E48/60)</f>
        <v>0</v>
      </c>
      <c r="I48" s="465">
        <f>'Transp. Camión con Acoplado'!B*(E48/60)</f>
        <v>0</v>
      </c>
      <c r="J48" s="465">
        <f>'Transp. Camión con Acoplado'!C_*(C48/60)</f>
        <v>0</v>
      </c>
      <c r="K48" s="465">
        <f>'Transp. Camión con Acoplado'!D*(E48/60)</f>
        <v>0</v>
      </c>
      <c r="L48" s="465">
        <f>'Transp. Camión con Acoplado'!E*(E48/60)</f>
        <v>0</v>
      </c>
      <c r="M48" s="465">
        <f>'Transp. Camión con Acoplado'!F_*G48</f>
        <v>0</v>
      </c>
      <c r="N48" s="465">
        <f t="shared" si="2"/>
        <v>0</v>
      </c>
      <c r="O48" s="465">
        <f>+G48*'Transp. Camión con Acoplado'!G</f>
        <v>0</v>
      </c>
      <c r="P48" s="466">
        <f t="shared" si="5"/>
        <v>0</v>
      </c>
      <c r="R48" s="467"/>
    </row>
    <row r="49" spans="1:18" ht="15" customHeight="1" x14ac:dyDescent="0.2">
      <c r="A49" s="459">
        <v>200</v>
      </c>
      <c r="B49" s="468"/>
      <c r="C49" s="461">
        <f t="shared" si="3"/>
        <v>0</v>
      </c>
      <c r="D49" s="461"/>
      <c r="E49" s="461">
        <f t="shared" si="0"/>
        <v>0</v>
      </c>
      <c r="F49" s="469">
        <f t="shared" si="4"/>
        <v>0</v>
      </c>
      <c r="G49" s="464">
        <f t="shared" si="1"/>
        <v>400</v>
      </c>
      <c r="H49" s="465">
        <f>'Transp. Camión con Acoplado'!A*(E49/60)</f>
        <v>0</v>
      </c>
      <c r="I49" s="465">
        <f>'Transp. Camión con Acoplado'!B*(E49/60)</f>
        <v>0</v>
      </c>
      <c r="J49" s="465">
        <f>'Transp. Camión con Acoplado'!C_*(C49/60)</f>
        <v>0</v>
      </c>
      <c r="K49" s="465">
        <f>'Transp. Camión con Acoplado'!D*(E49/60)</f>
        <v>0</v>
      </c>
      <c r="L49" s="465">
        <f>'Transp. Camión con Acoplado'!E*(E49/60)</f>
        <v>0</v>
      </c>
      <c r="M49" s="465">
        <f>'Transp. Camión con Acoplado'!F_*G49</f>
        <v>0</v>
      </c>
      <c r="N49" s="465">
        <f t="shared" si="2"/>
        <v>0</v>
      </c>
      <c r="O49" s="465">
        <f>+G49*'Transp. Camión con Acoplado'!G</f>
        <v>0</v>
      </c>
      <c r="P49" s="466">
        <f t="shared" si="5"/>
        <v>0</v>
      </c>
      <c r="R49" s="467"/>
    </row>
    <row r="50" spans="1:18" ht="15" customHeight="1" x14ac:dyDescent="0.2">
      <c r="A50" s="459">
        <v>225</v>
      </c>
      <c r="B50" s="468"/>
      <c r="C50" s="461">
        <f t="shared" si="3"/>
        <v>0</v>
      </c>
      <c r="D50" s="461"/>
      <c r="E50" s="461">
        <f t="shared" si="0"/>
        <v>0</v>
      </c>
      <c r="F50" s="469">
        <f t="shared" si="4"/>
        <v>0</v>
      </c>
      <c r="G50" s="464">
        <f t="shared" si="1"/>
        <v>450</v>
      </c>
      <c r="H50" s="465">
        <f>'Transp. Camión con Acoplado'!A*(E50/60)</f>
        <v>0</v>
      </c>
      <c r="I50" s="465">
        <f>'Transp. Camión con Acoplado'!B*(E50/60)</f>
        <v>0</v>
      </c>
      <c r="J50" s="465">
        <f>'Transp. Camión con Acoplado'!C_*(C50/60)</f>
        <v>0</v>
      </c>
      <c r="K50" s="465">
        <f>'Transp. Camión con Acoplado'!D*(E50/60)</f>
        <v>0</v>
      </c>
      <c r="L50" s="465">
        <f>'Transp. Camión con Acoplado'!E*(E50/60)</f>
        <v>0</v>
      </c>
      <c r="M50" s="465">
        <f>'Transp. Camión con Acoplado'!F_*G50</f>
        <v>0</v>
      </c>
      <c r="N50" s="465">
        <f t="shared" si="2"/>
        <v>0</v>
      </c>
      <c r="O50" s="465">
        <f>+G50*'Transp. Camión con Acoplado'!G</f>
        <v>0</v>
      </c>
      <c r="P50" s="466">
        <f t="shared" si="5"/>
        <v>0</v>
      </c>
      <c r="R50" s="467"/>
    </row>
    <row r="51" spans="1:18" ht="15" customHeight="1" x14ac:dyDescent="0.2">
      <c r="A51" s="459">
        <v>250</v>
      </c>
      <c r="B51" s="468"/>
      <c r="C51" s="461">
        <f t="shared" si="3"/>
        <v>0</v>
      </c>
      <c r="D51" s="461"/>
      <c r="E51" s="461">
        <f t="shared" si="0"/>
        <v>0</v>
      </c>
      <c r="F51" s="469">
        <f t="shared" si="4"/>
        <v>0</v>
      </c>
      <c r="G51" s="464">
        <f t="shared" si="1"/>
        <v>500</v>
      </c>
      <c r="H51" s="465">
        <f>'Transp. Camión con Acoplado'!A*(E51/60)</f>
        <v>0</v>
      </c>
      <c r="I51" s="465">
        <f>'Transp. Camión con Acoplado'!B*(E51/60)</f>
        <v>0</v>
      </c>
      <c r="J51" s="465">
        <f>'Transp. Camión con Acoplado'!C_*(C51/60)</f>
        <v>0</v>
      </c>
      <c r="K51" s="465">
        <f>'Transp. Camión con Acoplado'!D*(E51/60)</f>
        <v>0</v>
      </c>
      <c r="L51" s="465">
        <f>'Transp. Camión con Acoplado'!E*(E51/60)</f>
        <v>0</v>
      </c>
      <c r="M51" s="465">
        <f>'Transp. Camión con Acoplado'!F_*G51</f>
        <v>0</v>
      </c>
      <c r="N51" s="465">
        <f t="shared" si="2"/>
        <v>0</v>
      </c>
      <c r="O51" s="465">
        <f>+G51*'Transp. Camión con Acoplado'!G</f>
        <v>0</v>
      </c>
      <c r="P51" s="466">
        <f t="shared" si="5"/>
        <v>0</v>
      </c>
      <c r="R51" s="467"/>
    </row>
    <row r="52" spans="1:18" ht="15" customHeight="1" x14ac:dyDescent="0.2">
      <c r="A52" s="459">
        <v>275</v>
      </c>
      <c r="B52" s="468"/>
      <c r="C52" s="461">
        <f t="shared" si="3"/>
        <v>0</v>
      </c>
      <c r="D52" s="461"/>
      <c r="E52" s="461">
        <f t="shared" si="0"/>
        <v>0</v>
      </c>
      <c r="F52" s="469">
        <f t="shared" si="4"/>
        <v>0</v>
      </c>
      <c r="G52" s="464">
        <f t="shared" si="1"/>
        <v>550</v>
      </c>
      <c r="H52" s="465">
        <f>'Transp. Camión con Acoplado'!A*(E52/60)</f>
        <v>0</v>
      </c>
      <c r="I52" s="465">
        <f>'Transp. Camión con Acoplado'!B*(E52/60)</f>
        <v>0</v>
      </c>
      <c r="J52" s="465">
        <f>'Transp. Camión con Acoplado'!C_*(C52/60)</f>
        <v>0</v>
      </c>
      <c r="K52" s="465">
        <f>'Transp. Camión con Acoplado'!D*(E52/60)</f>
        <v>0</v>
      </c>
      <c r="L52" s="465">
        <f>'Transp. Camión con Acoplado'!E*(E52/60)</f>
        <v>0</v>
      </c>
      <c r="M52" s="465">
        <f>'Transp. Camión con Acoplado'!F_*G52</f>
        <v>0</v>
      </c>
      <c r="N52" s="465">
        <f t="shared" si="2"/>
        <v>0</v>
      </c>
      <c r="O52" s="465">
        <f>+G52*'Transp. Camión con Acoplado'!G</f>
        <v>0</v>
      </c>
      <c r="P52" s="466">
        <f t="shared" si="5"/>
        <v>0</v>
      </c>
      <c r="R52" s="467"/>
    </row>
    <row r="53" spans="1:18" ht="15" customHeight="1" x14ac:dyDescent="0.2">
      <c r="A53" s="459">
        <v>300</v>
      </c>
      <c r="B53" s="468"/>
      <c r="C53" s="461">
        <f t="shared" si="3"/>
        <v>0</v>
      </c>
      <c r="D53" s="461"/>
      <c r="E53" s="461">
        <f t="shared" si="0"/>
        <v>0</v>
      </c>
      <c r="F53" s="469">
        <f t="shared" si="4"/>
        <v>0</v>
      </c>
      <c r="G53" s="464">
        <f t="shared" si="1"/>
        <v>600</v>
      </c>
      <c r="H53" s="465">
        <f>'Transp. Camión con Acoplado'!A*(E53/60)</f>
        <v>0</v>
      </c>
      <c r="I53" s="465">
        <f>'Transp. Camión con Acoplado'!B*(E53/60)</f>
        <v>0</v>
      </c>
      <c r="J53" s="465">
        <f>'Transp. Camión con Acoplado'!C_*(C53/60)</f>
        <v>0</v>
      </c>
      <c r="K53" s="465">
        <f>'Transp. Camión con Acoplado'!D*(E53/60)</f>
        <v>0</v>
      </c>
      <c r="L53" s="465">
        <f>'Transp. Camión con Acoplado'!E*(E53/60)</f>
        <v>0</v>
      </c>
      <c r="M53" s="465">
        <f>'Transp. Camión con Acoplado'!F_*G53</f>
        <v>0</v>
      </c>
      <c r="N53" s="465">
        <f t="shared" si="2"/>
        <v>0</v>
      </c>
      <c r="O53" s="465">
        <f>+G53*'Transp. Camión con Acoplado'!G</f>
        <v>0</v>
      </c>
      <c r="P53" s="466">
        <f t="shared" si="5"/>
        <v>0</v>
      </c>
      <c r="R53" s="467"/>
    </row>
    <row r="54" spans="1:18" ht="15" customHeight="1" x14ac:dyDescent="0.2">
      <c r="A54" s="459">
        <v>325</v>
      </c>
      <c r="B54" s="468"/>
      <c r="C54" s="461">
        <f t="shared" si="3"/>
        <v>0</v>
      </c>
      <c r="D54" s="461"/>
      <c r="E54" s="461">
        <f t="shared" si="0"/>
        <v>0</v>
      </c>
      <c r="F54" s="469">
        <f t="shared" si="4"/>
        <v>0</v>
      </c>
      <c r="G54" s="464">
        <f t="shared" si="1"/>
        <v>650</v>
      </c>
      <c r="H54" s="465">
        <f>'Transp. Camión con Acoplado'!A*(E54/60)</f>
        <v>0</v>
      </c>
      <c r="I54" s="465">
        <f>'Transp. Camión con Acoplado'!B*(E54/60)</f>
        <v>0</v>
      </c>
      <c r="J54" s="465">
        <f>'Transp. Camión con Acoplado'!C_*(C54/60)</f>
        <v>0</v>
      </c>
      <c r="K54" s="465">
        <f>'Transp. Camión con Acoplado'!D*(E54/60)</f>
        <v>0</v>
      </c>
      <c r="L54" s="465">
        <f>'Transp. Camión con Acoplado'!E*(E54/60)</f>
        <v>0</v>
      </c>
      <c r="M54" s="465">
        <f>'Transp. Camión con Acoplado'!F_*G54</f>
        <v>0</v>
      </c>
      <c r="N54" s="465">
        <f t="shared" si="2"/>
        <v>0</v>
      </c>
      <c r="O54" s="465">
        <f>+G54*'Transp. Camión con Acoplado'!G</f>
        <v>0</v>
      </c>
      <c r="P54" s="466">
        <f t="shared" si="5"/>
        <v>0</v>
      </c>
      <c r="R54" s="467"/>
    </row>
    <row r="55" spans="1:18" ht="15" customHeight="1" x14ac:dyDescent="0.2">
      <c r="A55" s="459">
        <v>350</v>
      </c>
      <c r="B55" s="468"/>
      <c r="C55" s="461">
        <f t="shared" si="3"/>
        <v>0</v>
      </c>
      <c r="D55" s="461"/>
      <c r="E55" s="461">
        <f t="shared" si="0"/>
        <v>0</v>
      </c>
      <c r="F55" s="469">
        <f t="shared" si="4"/>
        <v>0</v>
      </c>
      <c r="G55" s="464">
        <f t="shared" si="1"/>
        <v>700</v>
      </c>
      <c r="H55" s="465">
        <f>'Transp. Camión con Acoplado'!A*(E55/60)</f>
        <v>0</v>
      </c>
      <c r="I55" s="465">
        <f>'Transp. Camión con Acoplado'!B*(E55/60)</f>
        <v>0</v>
      </c>
      <c r="J55" s="465">
        <f>'Transp. Camión con Acoplado'!C_*(C55/60)</f>
        <v>0</v>
      </c>
      <c r="K55" s="465">
        <f>'Transp. Camión con Acoplado'!D*(E55/60)</f>
        <v>0</v>
      </c>
      <c r="L55" s="465">
        <f>'Transp. Camión con Acoplado'!E*(E55/60)</f>
        <v>0</v>
      </c>
      <c r="M55" s="465">
        <f>'Transp. Camión con Acoplado'!F_*G55</f>
        <v>0</v>
      </c>
      <c r="N55" s="465">
        <f t="shared" si="2"/>
        <v>0</v>
      </c>
      <c r="O55" s="465">
        <f>+G55*'Transp. Camión con Acoplado'!G</f>
        <v>0</v>
      </c>
      <c r="P55" s="466">
        <f t="shared" si="5"/>
        <v>0</v>
      </c>
      <c r="R55" s="467"/>
    </row>
    <row r="56" spans="1:18" ht="15" customHeight="1" x14ac:dyDescent="0.2">
      <c r="A56" s="459">
        <v>375</v>
      </c>
      <c r="B56" s="468"/>
      <c r="C56" s="461">
        <f t="shared" si="3"/>
        <v>0</v>
      </c>
      <c r="D56" s="461"/>
      <c r="E56" s="461">
        <f t="shared" si="0"/>
        <v>0</v>
      </c>
      <c r="F56" s="469">
        <f t="shared" si="4"/>
        <v>0</v>
      </c>
      <c r="G56" s="464">
        <f t="shared" si="1"/>
        <v>750</v>
      </c>
      <c r="H56" s="465">
        <f>'Transp. Camión con Acoplado'!A*(E56/60)</f>
        <v>0</v>
      </c>
      <c r="I56" s="465">
        <f>'Transp. Camión con Acoplado'!B*(E56/60)</f>
        <v>0</v>
      </c>
      <c r="J56" s="465">
        <f>'Transp. Camión con Acoplado'!C_*(C56/60)</f>
        <v>0</v>
      </c>
      <c r="K56" s="465">
        <f>'Transp. Camión con Acoplado'!D*(E56/60)</f>
        <v>0</v>
      </c>
      <c r="L56" s="465">
        <f>'Transp. Camión con Acoplado'!E*(E56/60)</f>
        <v>0</v>
      </c>
      <c r="M56" s="465">
        <f>'Transp. Camión con Acoplado'!F_*G56</f>
        <v>0</v>
      </c>
      <c r="N56" s="465">
        <f t="shared" si="2"/>
        <v>0</v>
      </c>
      <c r="O56" s="465">
        <f>+G56*'Transp. Camión con Acoplado'!G</f>
        <v>0</v>
      </c>
      <c r="P56" s="466">
        <f t="shared" si="5"/>
        <v>0</v>
      </c>
      <c r="R56" s="467"/>
    </row>
    <row r="57" spans="1:18" ht="15" customHeight="1" x14ac:dyDescent="0.2">
      <c r="A57" s="459">
        <v>400</v>
      </c>
      <c r="B57" s="468"/>
      <c r="C57" s="461">
        <f t="shared" si="3"/>
        <v>0</v>
      </c>
      <c r="D57" s="461"/>
      <c r="E57" s="461">
        <f t="shared" si="0"/>
        <v>0</v>
      </c>
      <c r="F57" s="469">
        <f t="shared" si="4"/>
        <v>0</v>
      </c>
      <c r="G57" s="464">
        <f t="shared" si="1"/>
        <v>800</v>
      </c>
      <c r="H57" s="465">
        <f>'Transp. Camión con Acoplado'!A*(E57/60)</f>
        <v>0</v>
      </c>
      <c r="I57" s="465">
        <f>'Transp. Camión con Acoplado'!B*(E57/60)</f>
        <v>0</v>
      </c>
      <c r="J57" s="465">
        <f>'Transp. Camión con Acoplado'!C_*(C57/60)</f>
        <v>0</v>
      </c>
      <c r="K57" s="465">
        <f>'Transp. Camión con Acoplado'!D*(E57/60)</f>
        <v>0</v>
      </c>
      <c r="L57" s="465">
        <f>'Transp. Camión con Acoplado'!E*(E57/60)</f>
        <v>0</v>
      </c>
      <c r="M57" s="465">
        <f>'Transp. Camión con Acoplado'!F_*G57</f>
        <v>0</v>
      </c>
      <c r="N57" s="465">
        <f t="shared" si="2"/>
        <v>0</v>
      </c>
      <c r="O57" s="465">
        <f>+G57*'Transp. Camión con Acoplado'!G</f>
        <v>0</v>
      </c>
      <c r="P57" s="466">
        <f t="shared" si="5"/>
        <v>0</v>
      </c>
      <c r="R57" s="467"/>
    </row>
    <row r="58" spans="1:18" ht="15" customHeight="1" x14ac:dyDescent="0.2">
      <c r="A58" s="459">
        <v>425</v>
      </c>
      <c r="B58" s="468"/>
      <c r="C58" s="461">
        <f t="shared" si="3"/>
        <v>0</v>
      </c>
      <c r="D58" s="461"/>
      <c r="E58" s="461">
        <f t="shared" si="0"/>
        <v>0</v>
      </c>
      <c r="F58" s="469">
        <f t="shared" si="4"/>
        <v>0</v>
      </c>
      <c r="G58" s="464">
        <f t="shared" si="1"/>
        <v>850</v>
      </c>
      <c r="H58" s="465">
        <f>'Transp. Camión con Acoplado'!A*(E58/60)</f>
        <v>0</v>
      </c>
      <c r="I58" s="465">
        <f>'Transp. Camión con Acoplado'!B*(E58/60)</f>
        <v>0</v>
      </c>
      <c r="J58" s="465">
        <f>'Transp. Camión con Acoplado'!C_*(C58/60)</f>
        <v>0</v>
      </c>
      <c r="K58" s="465">
        <f>'Transp. Camión con Acoplado'!D*(E58/60)</f>
        <v>0</v>
      </c>
      <c r="L58" s="465">
        <f>'Transp. Camión con Acoplado'!E*(E58/60)</f>
        <v>0</v>
      </c>
      <c r="M58" s="465">
        <f>'Transp. Camión con Acoplado'!F_*G58</f>
        <v>0</v>
      </c>
      <c r="N58" s="465">
        <f t="shared" si="2"/>
        <v>0</v>
      </c>
      <c r="O58" s="465">
        <f>+G58*'Transp. Camión con Acoplado'!G</f>
        <v>0</v>
      </c>
      <c r="P58" s="466">
        <f t="shared" si="5"/>
        <v>0</v>
      </c>
      <c r="R58" s="467"/>
    </row>
    <row r="59" spans="1:18" ht="15" customHeight="1" x14ac:dyDescent="0.2">
      <c r="A59" s="459">
        <v>450</v>
      </c>
      <c r="B59" s="468"/>
      <c r="C59" s="461">
        <f t="shared" si="3"/>
        <v>0</v>
      </c>
      <c r="D59" s="461"/>
      <c r="E59" s="461">
        <f t="shared" si="0"/>
        <v>0</v>
      </c>
      <c r="F59" s="469">
        <f t="shared" si="4"/>
        <v>0</v>
      </c>
      <c r="G59" s="464">
        <f t="shared" si="1"/>
        <v>900</v>
      </c>
      <c r="H59" s="465">
        <f>'Transp. Camión con Acoplado'!A*(E59/60)</f>
        <v>0</v>
      </c>
      <c r="I59" s="465">
        <f>'Transp. Camión con Acoplado'!B*(E59/60)</f>
        <v>0</v>
      </c>
      <c r="J59" s="465">
        <f>'Transp. Camión con Acoplado'!C_*(C59/60)</f>
        <v>0</v>
      </c>
      <c r="K59" s="465">
        <f>'Transp. Camión con Acoplado'!D*(E59/60)</f>
        <v>0</v>
      </c>
      <c r="L59" s="465">
        <f>'Transp. Camión con Acoplado'!E*(E59/60)</f>
        <v>0</v>
      </c>
      <c r="M59" s="465">
        <f>'Transp. Camión con Acoplado'!F_*G59</f>
        <v>0</v>
      </c>
      <c r="N59" s="465">
        <f t="shared" si="2"/>
        <v>0</v>
      </c>
      <c r="O59" s="465">
        <f>+G59*'Transp. Camión con Acoplado'!G</f>
        <v>0</v>
      </c>
      <c r="P59" s="466">
        <f t="shared" si="5"/>
        <v>0</v>
      </c>
      <c r="R59" s="467"/>
    </row>
    <row r="60" spans="1:18" ht="15" customHeight="1" x14ac:dyDescent="0.2">
      <c r="A60" s="459">
        <v>475</v>
      </c>
      <c r="B60" s="468"/>
      <c r="C60" s="461">
        <f t="shared" si="3"/>
        <v>0</v>
      </c>
      <c r="D60" s="461"/>
      <c r="E60" s="461">
        <f t="shared" si="0"/>
        <v>0</v>
      </c>
      <c r="F60" s="469">
        <f t="shared" si="4"/>
        <v>0</v>
      </c>
      <c r="G60" s="464">
        <f t="shared" si="1"/>
        <v>950</v>
      </c>
      <c r="H60" s="465">
        <f>'Transp. Camión con Acoplado'!A*(E60/60)</f>
        <v>0</v>
      </c>
      <c r="I60" s="465">
        <f>'Transp. Camión con Acoplado'!B*(E60/60)</f>
        <v>0</v>
      </c>
      <c r="J60" s="465">
        <f>'Transp. Camión con Acoplado'!C_*(C60/60)</f>
        <v>0</v>
      </c>
      <c r="K60" s="465">
        <f>'Transp. Camión con Acoplado'!D*(E60/60)</f>
        <v>0</v>
      </c>
      <c r="L60" s="465">
        <f>'Transp. Camión con Acoplado'!E*(E60/60)</f>
        <v>0</v>
      </c>
      <c r="M60" s="465">
        <f>'Transp. Camión con Acoplado'!F_*G60</f>
        <v>0</v>
      </c>
      <c r="N60" s="465">
        <f t="shared" si="2"/>
        <v>0</v>
      </c>
      <c r="O60" s="465">
        <f>+G60*'Transp. Camión con Acoplado'!G</f>
        <v>0</v>
      </c>
      <c r="P60" s="466">
        <f t="shared" si="5"/>
        <v>0</v>
      </c>
      <c r="R60" s="467"/>
    </row>
    <row r="61" spans="1:18" ht="15" customHeight="1" x14ac:dyDescent="0.2">
      <c r="A61" s="459">
        <v>500</v>
      </c>
      <c r="B61" s="468"/>
      <c r="C61" s="461">
        <f t="shared" si="3"/>
        <v>0</v>
      </c>
      <c r="D61" s="461"/>
      <c r="E61" s="461">
        <f t="shared" si="0"/>
        <v>0</v>
      </c>
      <c r="F61" s="469">
        <f t="shared" si="4"/>
        <v>0</v>
      </c>
      <c r="G61" s="464">
        <f t="shared" si="1"/>
        <v>1000</v>
      </c>
      <c r="H61" s="465">
        <f>'Transp. Camión con Acoplado'!A*(E61/60)</f>
        <v>0</v>
      </c>
      <c r="I61" s="465">
        <f>'Transp. Camión con Acoplado'!B*(E61/60)</f>
        <v>0</v>
      </c>
      <c r="J61" s="465">
        <f>'Transp. Camión con Acoplado'!C_*(C61/60)</f>
        <v>0</v>
      </c>
      <c r="K61" s="465">
        <f>'Transp. Camión con Acoplado'!D*(E61/60)</f>
        <v>0</v>
      </c>
      <c r="L61" s="465">
        <f>'Transp. Camión con Acoplado'!E*(E61/60)</f>
        <v>0</v>
      </c>
      <c r="M61" s="465">
        <f>'Transp. Camión con Acoplado'!F_*G61</f>
        <v>0</v>
      </c>
      <c r="N61" s="465">
        <f t="shared" si="2"/>
        <v>0</v>
      </c>
      <c r="O61" s="465">
        <f>+G61*'Transp. Camión con Acoplado'!G</f>
        <v>0</v>
      </c>
      <c r="P61" s="466">
        <f t="shared" si="5"/>
        <v>0</v>
      </c>
      <c r="R61" s="467"/>
    </row>
    <row r="62" spans="1:18" ht="15" customHeight="1" x14ac:dyDescent="0.2">
      <c r="A62" s="459">
        <v>600</v>
      </c>
      <c r="B62" s="468"/>
      <c r="C62" s="461">
        <f t="shared" si="3"/>
        <v>0</v>
      </c>
      <c r="D62" s="461"/>
      <c r="E62" s="461">
        <f t="shared" si="0"/>
        <v>0</v>
      </c>
      <c r="F62" s="469">
        <f t="shared" si="4"/>
        <v>0</v>
      </c>
      <c r="G62" s="464">
        <f t="shared" si="1"/>
        <v>1200</v>
      </c>
      <c r="H62" s="465">
        <f>'Transp. Camión con Acoplado'!A*(E62/60)</f>
        <v>0</v>
      </c>
      <c r="I62" s="465">
        <f>'Transp. Camión con Acoplado'!B*(E62/60)</f>
        <v>0</v>
      </c>
      <c r="J62" s="465">
        <f>'Transp. Camión con Acoplado'!C_*(C62/60)</f>
        <v>0</v>
      </c>
      <c r="K62" s="465">
        <f>'Transp. Camión con Acoplado'!D*(E62/60)</f>
        <v>0</v>
      </c>
      <c r="L62" s="465">
        <f>'Transp. Camión con Acoplado'!E*(E62/60)</f>
        <v>0</v>
      </c>
      <c r="M62" s="465">
        <f>'Transp. Camión con Acoplado'!F_*G62</f>
        <v>0</v>
      </c>
      <c r="N62" s="465">
        <f t="shared" si="2"/>
        <v>0</v>
      </c>
      <c r="O62" s="465">
        <f>+G62*'Transp. Camión con Acoplado'!G</f>
        <v>0</v>
      </c>
      <c r="P62" s="466">
        <f t="shared" si="5"/>
        <v>0</v>
      </c>
      <c r="R62" s="467"/>
    </row>
    <row r="63" spans="1:18" ht="15" customHeight="1" x14ac:dyDescent="0.2">
      <c r="A63" s="459">
        <v>800</v>
      </c>
      <c r="B63" s="468"/>
      <c r="C63" s="461">
        <f t="shared" si="3"/>
        <v>0</v>
      </c>
      <c r="D63" s="461"/>
      <c r="E63" s="461">
        <f t="shared" si="0"/>
        <v>0</v>
      </c>
      <c r="F63" s="469">
        <f t="shared" si="4"/>
        <v>0</v>
      </c>
      <c r="G63" s="464">
        <f t="shared" si="1"/>
        <v>1600</v>
      </c>
      <c r="H63" s="465">
        <f>'Transp. Camión con Acoplado'!A*(E63/60)</f>
        <v>0</v>
      </c>
      <c r="I63" s="465">
        <f>'Transp. Camión con Acoplado'!B*(E63/60)</f>
        <v>0</v>
      </c>
      <c r="J63" s="465">
        <f>'Transp. Camión con Acoplado'!C_*(C63/60)</f>
        <v>0</v>
      </c>
      <c r="K63" s="465">
        <f>'Transp. Camión con Acoplado'!D*(E63/60)</f>
        <v>0</v>
      </c>
      <c r="L63" s="465">
        <f>'Transp. Camión con Acoplado'!E*(E63/60)</f>
        <v>0</v>
      </c>
      <c r="M63" s="465">
        <f>'Transp. Camión con Acoplado'!F_*G63</f>
        <v>0</v>
      </c>
      <c r="N63" s="465">
        <f t="shared" si="2"/>
        <v>0</v>
      </c>
      <c r="O63" s="465">
        <f>+G63*'Transp. Camión con Acoplado'!G</f>
        <v>0</v>
      </c>
      <c r="P63" s="466">
        <f t="shared" si="5"/>
        <v>0</v>
      </c>
      <c r="R63" s="467"/>
    </row>
    <row r="64" spans="1:18" ht="15" customHeight="1" x14ac:dyDescent="0.2">
      <c r="A64" s="459">
        <v>1000</v>
      </c>
      <c r="B64" s="468"/>
      <c r="C64" s="461">
        <f t="shared" si="3"/>
        <v>0</v>
      </c>
      <c r="D64" s="461"/>
      <c r="E64" s="461">
        <f t="shared" si="0"/>
        <v>0</v>
      </c>
      <c r="F64" s="469">
        <f t="shared" si="4"/>
        <v>0</v>
      </c>
      <c r="G64" s="464">
        <f t="shared" si="1"/>
        <v>2000</v>
      </c>
      <c r="H64" s="465">
        <f>'Transp. Camión con Acoplado'!A*(E64/60)</f>
        <v>0</v>
      </c>
      <c r="I64" s="465">
        <f>'Transp. Camión con Acoplado'!B*(E64/60)</f>
        <v>0</v>
      </c>
      <c r="J64" s="465">
        <f>'Transp. Camión con Acoplado'!C_*(C64/60)</f>
        <v>0</v>
      </c>
      <c r="K64" s="465">
        <f>'Transp. Camión con Acoplado'!D*(E64/60)</f>
        <v>0</v>
      </c>
      <c r="L64" s="465">
        <f>'Transp. Camión con Acoplado'!E*(E64/60)</f>
        <v>0</v>
      </c>
      <c r="M64" s="465">
        <f>'Transp. Camión con Acoplado'!F_*G64</f>
        <v>0</v>
      </c>
      <c r="N64" s="465">
        <f t="shared" si="2"/>
        <v>0</v>
      </c>
      <c r="O64" s="465">
        <f>+G64*'Transp. Camión con Acoplado'!G</f>
        <v>0</v>
      </c>
      <c r="P64" s="466">
        <f t="shared" si="5"/>
        <v>0</v>
      </c>
      <c r="R64" s="470"/>
    </row>
    <row r="65" spans="13:16" ht="15" customHeight="1" x14ac:dyDescent="0.2">
      <c r="M65" s="881"/>
      <c r="N65" s="881"/>
      <c r="O65" s="881"/>
      <c r="P65" s="881"/>
    </row>
  </sheetData>
  <mergeCells count="51">
    <mergeCell ref="S7:S8"/>
    <mergeCell ref="G8:H8"/>
    <mergeCell ref="Q8:R8"/>
    <mergeCell ref="G21:I21"/>
    <mergeCell ref="A1:P1"/>
    <mergeCell ref="A2:P2"/>
    <mergeCell ref="A4:E4"/>
    <mergeCell ref="I7:I8"/>
    <mergeCell ref="I15:I16"/>
    <mergeCell ref="S15:S16"/>
    <mergeCell ref="G16:H16"/>
    <mergeCell ref="Q16:R16"/>
    <mergeCell ref="G20:H20"/>
    <mergeCell ref="A20:D20"/>
    <mergeCell ref="A21:D21"/>
    <mergeCell ref="A28:A29"/>
    <mergeCell ref="B28:B29"/>
    <mergeCell ref="C28:C29"/>
    <mergeCell ref="D28:D29"/>
    <mergeCell ref="E28:E29"/>
    <mergeCell ref="A25:G25"/>
    <mergeCell ref="H25:O25"/>
    <mergeCell ref="P25:P27"/>
    <mergeCell ref="H26:H27"/>
    <mergeCell ref="I26:I27"/>
    <mergeCell ref="M65:P65"/>
    <mergeCell ref="F28:F29"/>
    <mergeCell ref="G28:G29"/>
    <mergeCell ref="H28:H29"/>
    <mergeCell ref="I28:I29"/>
    <mergeCell ref="J28:J29"/>
    <mergeCell ref="K28:K29"/>
    <mergeCell ref="L28:L29"/>
    <mergeCell ref="M28:M29"/>
    <mergeCell ref="N28:N29"/>
    <mergeCell ref="O28:O29"/>
    <mergeCell ref="P28:P29"/>
    <mergeCell ref="A22:D22"/>
    <mergeCell ref="A7:D7"/>
    <mergeCell ref="A8:D8"/>
    <mergeCell ref="A9:D9"/>
    <mergeCell ref="A10:D10"/>
    <mergeCell ref="A11:D11"/>
    <mergeCell ref="A12:D12"/>
    <mergeCell ref="A13:D13"/>
    <mergeCell ref="A14:D14"/>
    <mergeCell ref="A15:D15"/>
    <mergeCell ref="A16:D16"/>
    <mergeCell ref="A17:D17"/>
    <mergeCell ref="A18:D18"/>
    <mergeCell ref="A19:D19"/>
  </mergeCells>
  <printOptions horizontalCentered="1" verticalCentered="1"/>
  <pageMargins left="0.59055118110236227" right="0.78740157480314965" top="0.59055118110236227" bottom="0.98425196850393704" header="0" footer="0"/>
  <pageSetup paperSize="9" scale="50" orientation="landscape" horizontalDpi="300" verticalDpi="300" r:id="rId1"/>
  <headerFooter alignWithMargins="0">
    <oddHeader>&amp;L&amp;G</oddHeader>
  </headerFooter>
  <drawing r:id="rId2"/>
  <legacyDrawingHF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968"/>
  <sheetViews>
    <sheetView topLeftCell="A745" workbookViewId="0">
      <selection activeCell="H936" sqref="H936"/>
    </sheetView>
  </sheetViews>
  <sheetFormatPr baseColWidth="10" defaultRowHeight="12.75" x14ac:dyDescent="0.2"/>
  <cols>
    <col min="1" max="1" width="20.7109375" style="624" customWidth="1"/>
    <col min="2" max="4" width="8.7109375" style="625" customWidth="1"/>
    <col min="5" max="5" width="57" style="624" customWidth="1"/>
    <col min="6" max="6" width="15.85546875" style="624" customWidth="1"/>
    <col min="7" max="7" width="16.5703125" style="624" customWidth="1"/>
  </cols>
  <sheetData>
    <row r="1" spans="1:7" x14ac:dyDescent="0.2">
      <c r="A1" s="622"/>
      <c r="B1" s="623" t="s">
        <v>542</v>
      </c>
      <c r="C1" s="623"/>
      <c r="D1" s="623"/>
      <c r="E1" s="622"/>
      <c r="F1" s="622"/>
      <c r="G1" s="622"/>
    </row>
    <row r="3" spans="1:7" x14ac:dyDescent="0.2">
      <c r="A3" s="627" t="s">
        <v>343</v>
      </c>
      <c r="B3" s="625" t="s">
        <v>42</v>
      </c>
      <c r="C3" s="627"/>
      <c r="D3" s="627"/>
      <c r="E3" s="882" t="s">
        <v>43</v>
      </c>
      <c r="F3" s="627"/>
      <c r="G3" s="627"/>
    </row>
    <row r="4" spans="1:7" x14ac:dyDescent="0.2">
      <c r="A4" s="626"/>
      <c r="B4" s="625" t="s">
        <v>44</v>
      </c>
      <c r="C4" s="627"/>
      <c r="D4" s="627"/>
      <c r="E4" s="882"/>
      <c r="F4" s="627"/>
      <c r="G4" s="627"/>
    </row>
    <row r="5" spans="1:7" x14ac:dyDescent="0.2">
      <c r="A5" s="623"/>
      <c r="B5" s="623"/>
      <c r="C5" s="623"/>
      <c r="D5" s="623"/>
      <c r="E5" s="623"/>
      <c r="F5" s="623"/>
      <c r="G5" s="623"/>
    </row>
    <row r="6" spans="1:7" x14ac:dyDescent="0.2">
      <c r="A6" s="625" t="str">
        <f t="shared" ref="A6:A69" si="0">CONCATENATE("INDEC-CM - ",B6,C6,D6)</f>
        <v>INDEC-CM - 37210-51</v>
      </c>
      <c r="B6" s="625">
        <v>37210</v>
      </c>
      <c r="C6" s="625" t="s">
        <v>45</v>
      </c>
      <c r="D6" s="625">
        <v>51</v>
      </c>
      <c r="E6" s="624" t="s">
        <v>46</v>
      </c>
    </row>
    <row r="7" spans="1:7" x14ac:dyDescent="0.2">
      <c r="A7" s="625" t="str">
        <f t="shared" si="0"/>
        <v>INDEC-CM - 37210-52</v>
      </c>
      <c r="B7" s="625">
        <v>37210</v>
      </c>
      <c r="C7" s="625" t="s">
        <v>45</v>
      </c>
      <c r="D7" s="625">
        <v>52</v>
      </c>
      <c r="E7" s="624" t="s">
        <v>47</v>
      </c>
    </row>
    <row r="8" spans="1:7" x14ac:dyDescent="0.2">
      <c r="A8" s="625" t="str">
        <f t="shared" si="0"/>
        <v>INDEC-CM - 42911-81</v>
      </c>
      <c r="B8" s="625">
        <v>42911</v>
      </c>
      <c r="C8" s="625" t="s">
        <v>45</v>
      </c>
      <c r="D8" s="625">
        <v>81</v>
      </c>
      <c r="E8" s="629" t="s">
        <v>48</v>
      </c>
      <c r="F8" s="629"/>
      <c r="G8" s="629"/>
    </row>
    <row r="9" spans="1:7" x14ac:dyDescent="0.2">
      <c r="A9" s="625" t="str">
        <f t="shared" si="0"/>
        <v>INDEC-CM - 41242-11</v>
      </c>
      <c r="B9" s="625">
        <v>41242</v>
      </c>
      <c r="C9" s="625" t="s">
        <v>45</v>
      </c>
      <c r="D9" s="625">
        <v>11</v>
      </c>
      <c r="E9" s="629" t="s">
        <v>49</v>
      </c>
      <c r="F9" s="629"/>
      <c r="G9" s="629"/>
    </row>
    <row r="10" spans="1:7" x14ac:dyDescent="0.2">
      <c r="A10" s="625" t="str">
        <f t="shared" si="0"/>
        <v>INDEC-CM - 37440-21</v>
      </c>
      <c r="B10" s="625">
        <v>37440</v>
      </c>
      <c r="C10" s="625" t="s">
        <v>45</v>
      </c>
      <c r="D10" s="625">
        <v>21</v>
      </c>
      <c r="E10" s="624" t="s">
        <v>50</v>
      </c>
    </row>
    <row r="11" spans="1:7" x14ac:dyDescent="0.2">
      <c r="A11" s="625" t="str">
        <f t="shared" si="0"/>
        <v>INDEC-CM - 38130-13</v>
      </c>
      <c r="B11" s="625">
        <v>38130</v>
      </c>
      <c r="C11" s="625" t="s">
        <v>45</v>
      </c>
      <c r="D11" s="625">
        <v>13</v>
      </c>
      <c r="E11" s="629" t="s">
        <v>51</v>
      </c>
      <c r="F11" s="629"/>
      <c r="G11" s="629"/>
    </row>
    <row r="12" spans="1:7" x14ac:dyDescent="0.2">
      <c r="A12" s="625" t="str">
        <f t="shared" si="0"/>
        <v>INDEC-CM - 38130-12</v>
      </c>
      <c r="B12" s="625">
        <v>38130</v>
      </c>
      <c r="C12" s="625" t="s">
        <v>45</v>
      </c>
      <c r="D12" s="625">
        <v>12</v>
      </c>
      <c r="E12" s="629" t="s">
        <v>52</v>
      </c>
      <c r="F12" s="629"/>
      <c r="G12" s="629"/>
    </row>
    <row r="13" spans="1:7" x14ac:dyDescent="0.2">
      <c r="A13" s="625" t="str">
        <f t="shared" si="0"/>
        <v>INDEC-CM - 38130-11</v>
      </c>
      <c r="B13" s="625">
        <v>38130</v>
      </c>
      <c r="C13" s="625" t="s">
        <v>45</v>
      </c>
      <c r="D13" s="625">
        <v>11</v>
      </c>
      <c r="E13" s="629" t="s">
        <v>53</v>
      </c>
      <c r="F13" s="629"/>
      <c r="G13" s="629"/>
    </row>
    <row r="14" spans="1:7" x14ac:dyDescent="0.2">
      <c r="A14" s="625" t="str">
        <f t="shared" si="0"/>
        <v>INDEC-CM - 27230-11</v>
      </c>
      <c r="B14" s="625">
        <v>27230</v>
      </c>
      <c r="C14" s="625" t="s">
        <v>45</v>
      </c>
      <c r="D14" s="625">
        <v>11</v>
      </c>
      <c r="E14" s="629" t="s">
        <v>54</v>
      </c>
      <c r="F14" s="629"/>
      <c r="G14" s="629"/>
    </row>
    <row r="15" spans="1:7" x14ac:dyDescent="0.2">
      <c r="A15" s="625" t="str">
        <f t="shared" si="0"/>
        <v>INDEC-CM - 44821-11</v>
      </c>
      <c r="B15" s="625">
        <v>44821</v>
      </c>
      <c r="C15" s="625" t="s">
        <v>45</v>
      </c>
      <c r="D15" s="625">
        <v>11</v>
      </c>
      <c r="E15" s="624" t="s">
        <v>55</v>
      </c>
    </row>
    <row r="16" spans="1:7" x14ac:dyDescent="0.2">
      <c r="A16" s="625" t="str">
        <f t="shared" si="0"/>
        <v>INDEC-CM - 37560-11</v>
      </c>
      <c r="B16" s="625">
        <v>37560</v>
      </c>
      <c r="C16" s="625" t="s">
        <v>45</v>
      </c>
      <c r="D16" s="625">
        <v>11</v>
      </c>
      <c r="E16" s="629" t="s">
        <v>56</v>
      </c>
      <c r="F16" s="629"/>
      <c r="G16" s="629"/>
    </row>
    <row r="17" spans="1:7" x14ac:dyDescent="0.2">
      <c r="A17" s="625" t="str">
        <f t="shared" si="0"/>
        <v>INDEC-CM - 15400-11</v>
      </c>
      <c r="B17" s="625">
        <v>15400</v>
      </c>
      <c r="C17" s="625" t="s">
        <v>45</v>
      </c>
      <c r="D17" s="625">
        <v>11</v>
      </c>
      <c r="E17" s="629" t="s">
        <v>57</v>
      </c>
      <c r="F17" s="629"/>
      <c r="G17" s="629"/>
    </row>
    <row r="18" spans="1:7" x14ac:dyDescent="0.2">
      <c r="A18" s="625" t="str">
        <f t="shared" si="0"/>
        <v>INDEC-CM - 15310-11</v>
      </c>
      <c r="B18" s="625">
        <v>15310</v>
      </c>
      <c r="C18" s="625" t="s">
        <v>45</v>
      </c>
      <c r="D18" s="625">
        <v>11</v>
      </c>
      <c r="E18" s="624" t="s">
        <v>58</v>
      </c>
    </row>
    <row r="19" spans="1:7" x14ac:dyDescent="0.2">
      <c r="A19" s="625" t="str">
        <f t="shared" si="0"/>
        <v>INDEC-CM - 46531-11</v>
      </c>
      <c r="B19" s="625">
        <v>46531</v>
      </c>
      <c r="C19" s="625" t="s">
        <v>45</v>
      </c>
      <c r="D19" s="625">
        <v>11</v>
      </c>
      <c r="E19" s="629" t="s">
        <v>59</v>
      </c>
      <c r="F19" s="629"/>
      <c r="G19" s="629"/>
    </row>
    <row r="20" spans="1:7" x14ac:dyDescent="0.2">
      <c r="A20" s="625" t="str">
        <f t="shared" si="0"/>
        <v>INDEC-CM - 43540-11</v>
      </c>
      <c r="B20" s="625">
        <v>43540</v>
      </c>
      <c r="C20" s="625" t="s">
        <v>45</v>
      </c>
      <c r="D20" s="625">
        <v>11</v>
      </c>
      <c r="E20" s="624" t="s">
        <v>60</v>
      </c>
    </row>
    <row r="21" spans="1:7" x14ac:dyDescent="0.2">
      <c r="A21" s="625" t="str">
        <f t="shared" si="0"/>
        <v>INDEC-CM - 43540-12</v>
      </c>
      <c r="B21" s="625">
        <v>43540</v>
      </c>
      <c r="C21" s="625" t="s">
        <v>45</v>
      </c>
      <c r="D21" s="625">
        <v>12</v>
      </c>
      <c r="E21" s="624" t="s">
        <v>61</v>
      </c>
    </row>
    <row r="22" spans="1:7" x14ac:dyDescent="0.2">
      <c r="A22" s="630" t="str">
        <f t="shared" si="0"/>
        <v>INDEC-CM - 37370-21</v>
      </c>
      <c r="B22" s="630">
        <v>37370</v>
      </c>
      <c r="C22" s="630" t="s">
        <v>45</v>
      </c>
      <c r="D22" s="630">
        <v>21</v>
      </c>
      <c r="E22" s="631" t="s">
        <v>62</v>
      </c>
      <c r="F22" s="624" t="s">
        <v>2040</v>
      </c>
    </row>
    <row r="23" spans="1:7" x14ac:dyDescent="0.2">
      <c r="A23" s="630" t="str">
        <f t="shared" si="0"/>
        <v>INDEC-CM - 37370-11</v>
      </c>
      <c r="B23" s="630">
        <v>37370</v>
      </c>
      <c r="C23" s="630" t="s">
        <v>45</v>
      </c>
      <c r="D23" s="630">
        <v>11</v>
      </c>
      <c r="E23" s="631" t="s">
        <v>63</v>
      </c>
      <c r="F23" s="624" t="s">
        <v>2040</v>
      </c>
    </row>
    <row r="24" spans="1:7" x14ac:dyDescent="0.2">
      <c r="A24" s="630" t="str">
        <f t="shared" si="0"/>
        <v>INDEC-CM - 37370-12</v>
      </c>
      <c r="B24" s="630">
        <v>37370</v>
      </c>
      <c r="C24" s="630" t="s">
        <v>45</v>
      </c>
      <c r="D24" s="630">
        <v>12</v>
      </c>
      <c r="E24" s="631" t="s">
        <v>64</v>
      </c>
      <c r="F24" s="624" t="s">
        <v>2040</v>
      </c>
    </row>
    <row r="25" spans="1:7" x14ac:dyDescent="0.2">
      <c r="A25" s="625" t="str">
        <f t="shared" si="0"/>
        <v>INDEC-CM - 37690-11</v>
      </c>
      <c r="B25" s="625">
        <v>37690</v>
      </c>
      <c r="C25" s="625" t="s">
        <v>45</v>
      </c>
      <c r="D25" s="625">
        <v>11</v>
      </c>
      <c r="E25" s="624" t="s">
        <v>65</v>
      </c>
    </row>
    <row r="26" spans="1:7" x14ac:dyDescent="0.2">
      <c r="A26" s="625" t="str">
        <f t="shared" si="0"/>
        <v>INDEC-CM - 42911-11</v>
      </c>
      <c r="B26" s="625">
        <v>42911</v>
      </c>
      <c r="C26" s="625" t="s">
        <v>45</v>
      </c>
      <c r="D26" s="625">
        <v>11</v>
      </c>
      <c r="E26" s="624" t="s">
        <v>66</v>
      </c>
    </row>
    <row r="27" spans="1:7" x14ac:dyDescent="0.2">
      <c r="A27" s="625" t="str">
        <f t="shared" si="0"/>
        <v>INDEC-CM - 37129-11</v>
      </c>
      <c r="B27" s="625">
        <v>37129</v>
      </c>
      <c r="C27" s="625" t="s">
        <v>45</v>
      </c>
      <c r="D27" s="625">
        <v>11</v>
      </c>
      <c r="E27" s="624" t="s">
        <v>67</v>
      </c>
    </row>
    <row r="28" spans="1:7" x14ac:dyDescent="0.2">
      <c r="A28" s="625" t="str">
        <f t="shared" si="0"/>
        <v>INDEC-CM - 35110-41</v>
      </c>
      <c r="B28" s="625">
        <v>35110</v>
      </c>
      <c r="C28" s="625" t="s">
        <v>45</v>
      </c>
      <c r="D28" s="625">
        <v>41</v>
      </c>
      <c r="E28" s="624" t="s">
        <v>68</v>
      </c>
    </row>
    <row r="29" spans="1:7" x14ac:dyDescent="0.2">
      <c r="A29" s="625" t="str">
        <f t="shared" si="0"/>
        <v>INDEC-CM - 37210-23</v>
      </c>
      <c r="B29" s="625">
        <v>37210</v>
      </c>
      <c r="C29" s="625" t="s">
        <v>45</v>
      </c>
      <c r="D29" s="625">
        <v>23</v>
      </c>
      <c r="E29" s="624" t="s">
        <v>69</v>
      </c>
    </row>
    <row r="30" spans="1:7" x14ac:dyDescent="0.2">
      <c r="A30" s="625" t="str">
        <f t="shared" si="0"/>
        <v>INDEC-CM - 37210-22</v>
      </c>
      <c r="B30" s="625">
        <v>37210</v>
      </c>
      <c r="C30" s="625" t="s">
        <v>45</v>
      </c>
      <c r="D30" s="625">
        <v>22</v>
      </c>
      <c r="E30" s="624" t="s">
        <v>70</v>
      </c>
    </row>
    <row r="31" spans="1:7" x14ac:dyDescent="0.2">
      <c r="A31" s="625" t="str">
        <f t="shared" si="0"/>
        <v>INDEC-CM - 37210-21</v>
      </c>
      <c r="B31" s="625">
        <v>37210</v>
      </c>
      <c r="C31" s="625" t="s">
        <v>45</v>
      </c>
      <c r="D31" s="625">
        <v>21</v>
      </c>
      <c r="E31" s="624" t="s">
        <v>71</v>
      </c>
    </row>
    <row r="32" spans="1:7" x14ac:dyDescent="0.2">
      <c r="A32" s="625" t="str">
        <f t="shared" si="0"/>
        <v>INDEC-CM - 41543-21</v>
      </c>
      <c r="B32" s="625">
        <v>41543</v>
      </c>
      <c r="C32" s="625" t="s">
        <v>45</v>
      </c>
      <c r="D32" s="625">
        <v>21</v>
      </c>
      <c r="E32" s="624" t="s">
        <v>72</v>
      </c>
    </row>
    <row r="33" spans="1:6" x14ac:dyDescent="0.2">
      <c r="A33" s="625" t="str">
        <f t="shared" si="0"/>
        <v>INDEC-CM - 46340-31</v>
      </c>
      <c r="B33" s="625">
        <v>46340</v>
      </c>
      <c r="C33" s="625" t="s">
        <v>45</v>
      </c>
      <c r="D33" s="625">
        <v>31</v>
      </c>
      <c r="E33" s="624" t="s">
        <v>73</v>
      </c>
    </row>
    <row r="34" spans="1:6" x14ac:dyDescent="0.2">
      <c r="A34" s="625" t="str">
        <f t="shared" si="0"/>
        <v>INDEC-CM - 46320-11</v>
      </c>
      <c r="B34" s="625">
        <v>46320</v>
      </c>
      <c r="C34" s="625" t="s">
        <v>45</v>
      </c>
      <c r="D34" s="625">
        <v>11</v>
      </c>
      <c r="E34" s="624" t="s">
        <v>74</v>
      </c>
    </row>
    <row r="35" spans="1:6" x14ac:dyDescent="0.2">
      <c r="A35" s="625" t="str">
        <f t="shared" si="0"/>
        <v>INDEC-CM - 46340-11</v>
      </c>
      <c r="B35" s="625">
        <v>46340</v>
      </c>
      <c r="C35" s="625" t="s">
        <v>45</v>
      </c>
      <c r="D35" s="625">
        <v>11</v>
      </c>
      <c r="E35" s="624" t="s">
        <v>75</v>
      </c>
    </row>
    <row r="36" spans="1:6" x14ac:dyDescent="0.2">
      <c r="A36" s="625" t="str">
        <f t="shared" si="0"/>
        <v>INDEC-CM - 46340-12</v>
      </c>
      <c r="B36" s="625">
        <v>46340</v>
      </c>
      <c r="C36" s="625" t="s">
        <v>45</v>
      </c>
      <c r="D36" s="625">
        <v>12</v>
      </c>
      <c r="E36" s="624" t="s">
        <v>76</v>
      </c>
    </row>
    <row r="37" spans="1:6" x14ac:dyDescent="0.2">
      <c r="A37" s="625" t="str">
        <f t="shared" si="0"/>
        <v>INDEC-CM - 46340-21</v>
      </c>
      <c r="B37" s="625">
        <v>46340</v>
      </c>
      <c r="C37" s="625" t="s">
        <v>45</v>
      </c>
      <c r="D37" s="625">
        <v>21</v>
      </c>
      <c r="E37" s="624" t="s">
        <v>77</v>
      </c>
    </row>
    <row r="38" spans="1:6" x14ac:dyDescent="0.2">
      <c r="A38" s="625" t="str">
        <f t="shared" si="0"/>
        <v>INDEC-CM - 46212-21</v>
      </c>
      <c r="B38" s="625">
        <v>46212</v>
      </c>
      <c r="C38" s="625" t="s">
        <v>45</v>
      </c>
      <c r="D38" s="625">
        <v>21</v>
      </c>
      <c r="E38" s="624" t="s">
        <v>78</v>
      </c>
    </row>
    <row r="39" spans="1:6" x14ac:dyDescent="0.2">
      <c r="A39" s="625" t="str">
        <f t="shared" si="0"/>
        <v>INDEC-CM - 42999-23</v>
      </c>
      <c r="B39" s="625">
        <v>42999</v>
      </c>
      <c r="C39" s="625" t="s">
        <v>45</v>
      </c>
      <c r="D39" s="625">
        <v>23</v>
      </c>
      <c r="E39" s="624" t="s">
        <v>79</v>
      </c>
    </row>
    <row r="40" spans="1:6" x14ac:dyDescent="0.2">
      <c r="A40" s="625" t="str">
        <f t="shared" si="0"/>
        <v>INDEC-CM - 42999-21</v>
      </c>
      <c r="B40" s="625">
        <v>42999</v>
      </c>
      <c r="C40" s="625" t="s">
        <v>45</v>
      </c>
      <c r="D40" s="625">
        <v>21</v>
      </c>
      <c r="E40" s="624" t="s">
        <v>80</v>
      </c>
    </row>
    <row r="41" spans="1:6" x14ac:dyDescent="0.2">
      <c r="A41" s="625" t="str">
        <f t="shared" si="0"/>
        <v>INDEC-CM - 42999-31</v>
      </c>
      <c r="B41" s="625">
        <v>42999</v>
      </c>
      <c r="C41" s="625" t="s">
        <v>45</v>
      </c>
      <c r="D41" s="625">
        <v>31</v>
      </c>
      <c r="E41" s="624" t="s">
        <v>81</v>
      </c>
    </row>
    <row r="42" spans="1:6" x14ac:dyDescent="0.2">
      <c r="A42" s="625" t="str">
        <f t="shared" si="0"/>
        <v>INDEC-CM - 42999-22</v>
      </c>
      <c r="B42" s="625">
        <v>42999</v>
      </c>
      <c r="C42" s="625" t="s">
        <v>45</v>
      </c>
      <c r="D42" s="625">
        <v>22</v>
      </c>
      <c r="E42" s="624" t="s">
        <v>82</v>
      </c>
    </row>
    <row r="43" spans="1:6" x14ac:dyDescent="0.2">
      <c r="A43" s="630" t="str">
        <f t="shared" si="0"/>
        <v>INDEC-CM - 31600-63</v>
      </c>
      <c r="B43" s="630">
        <v>31600</v>
      </c>
      <c r="C43" s="630" t="s">
        <v>45</v>
      </c>
      <c r="D43" s="630">
        <v>63</v>
      </c>
      <c r="E43" s="631" t="s">
        <v>83</v>
      </c>
      <c r="F43" s="624" t="s">
        <v>2040</v>
      </c>
    </row>
    <row r="44" spans="1:6" x14ac:dyDescent="0.2">
      <c r="A44" s="630" t="str">
        <f t="shared" si="0"/>
        <v>INDEC-CM - 31600-62</v>
      </c>
      <c r="B44" s="630">
        <v>31600</v>
      </c>
      <c r="C44" s="630" t="s">
        <v>45</v>
      </c>
      <c r="D44" s="630">
        <v>62</v>
      </c>
      <c r="E44" s="631" t="s">
        <v>84</v>
      </c>
      <c r="F44" s="624" t="s">
        <v>2040</v>
      </c>
    </row>
    <row r="45" spans="1:6" x14ac:dyDescent="0.2">
      <c r="A45" s="630" t="str">
        <f t="shared" si="0"/>
        <v>INDEC-CM - 31600-61</v>
      </c>
      <c r="B45" s="630">
        <v>31600</v>
      </c>
      <c r="C45" s="630" t="s">
        <v>45</v>
      </c>
      <c r="D45" s="630">
        <v>61</v>
      </c>
      <c r="E45" s="631" t="s">
        <v>85</v>
      </c>
      <c r="F45" s="624" t="s">
        <v>2040</v>
      </c>
    </row>
    <row r="46" spans="1:6" x14ac:dyDescent="0.2">
      <c r="A46" s="625" t="str">
        <f t="shared" si="0"/>
        <v>INDEC-CM - 37420-11</v>
      </c>
      <c r="B46" s="625">
        <v>37420</v>
      </c>
      <c r="C46" s="625" t="s">
        <v>45</v>
      </c>
      <c r="D46" s="625">
        <v>11</v>
      </c>
      <c r="E46" s="624" t="s">
        <v>86</v>
      </c>
    </row>
    <row r="47" spans="1:6" x14ac:dyDescent="0.2">
      <c r="A47" s="625" t="str">
        <f t="shared" si="0"/>
        <v>INDEC-CM - 37420-12</v>
      </c>
      <c r="B47" s="625">
        <v>37420</v>
      </c>
      <c r="C47" s="625" t="s">
        <v>45</v>
      </c>
      <c r="D47" s="625">
        <v>12</v>
      </c>
      <c r="E47" s="624" t="s">
        <v>87</v>
      </c>
    </row>
    <row r="48" spans="1:6" x14ac:dyDescent="0.2">
      <c r="A48" s="625" t="str">
        <f t="shared" si="0"/>
        <v>INDEC-CM - 44822-11</v>
      </c>
      <c r="B48" s="625">
        <v>44822</v>
      </c>
      <c r="C48" s="625" t="s">
        <v>45</v>
      </c>
      <c r="D48" s="625">
        <v>11</v>
      </c>
      <c r="E48" s="624" t="s">
        <v>88</v>
      </c>
    </row>
    <row r="49" spans="1:5" x14ac:dyDescent="0.2">
      <c r="A49" s="625" t="str">
        <f t="shared" si="0"/>
        <v>INDEC-CM - 44826-11</v>
      </c>
      <c r="B49" s="625">
        <v>44826</v>
      </c>
      <c r="C49" s="625" t="s">
        <v>45</v>
      </c>
      <c r="D49" s="625">
        <v>11</v>
      </c>
      <c r="E49" s="624" t="s">
        <v>89</v>
      </c>
    </row>
    <row r="50" spans="1:5" x14ac:dyDescent="0.2">
      <c r="A50" s="625" t="str">
        <f t="shared" si="0"/>
        <v>INDEC-CM - 44826-12</v>
      </c>
      <c r="B50" s="625">
        <v>44826</v>
      </c>
      <c r="C50" s="625" t="s">
        <v>45</v>
      </c>
      <c r="D50" s="625">
        <v>12</v>
      </c>
      <c r="E50" s="624" t="s">
        <v>90</v>
      </c>
    </row>
    <row r="51" spans="1:5" x14ac:dyDescent="0.2">
      <c r="A51" s="625" t="str">
        <f t="shared" si="0"/>
        <v>INDEC-CM - 42911-21</v>
      </c>
      <c r="B51" s="625">
        <v>42911</v>
      </c>
      <c r="C51" s="625" t="s">
        <v>45</v>
      </c>
      <c r="D51" s="625">
        <v>21</v>
      </c>
      <c r="E51" s="624" t="s">
        <v>91</v>
      </c>
    </row>
    <row r="52" spans="1:5" x14ac:dyDescent="0.2">
      <c r="A52" s="625" t="str">
        <f t="shared" si="0"/>
        <v>INDEC-CM - 41277-21</v>
      </c>
      <c r="B52" s="625">
        <v>41277</v>
      </c>
      <c r="C52" s="625" t="s">
        <v>45</v>
      </c>
      <c r="D52" s="625">
        <v>21</v>
      </c>
      <c r="E52" s="624" t="s">
        <v>92</v>
      </c>
    </row>
    <row r="53" spans="1:5" x14ac:dyDescent="0.2">
      <c r="A53" s="625" t="str">
        <f t="shared" si="0"/>
        <v>INDEC-CM - 41277-11</v>
      </c>
      <c r="B53" s="625">
        <v>41277</v>
      </c>
      <c r="C53" s="625" t="s">
        <v>45</v>
      </c>
      <c r="D53" s="625">
        <v>11</v>
      </c>
      <c r="E53" s="624" t="s">
        <v>93</v>
      </c>
    </row>
    <row r="54" spans="1:5" x14ac:dyDescent="0.2">
      <c r="A54" s="625" t="str">
        <f t="shared" si="0"/>
        <v>INDEC-CM - 41516-11</v>
      </c>
      <c r="B54" s="625">
        <v>41516</v>
      </c>
      <c r="C54" s="625" t="s">
        <v>45</v>
      </c>
      <c r="D54" s="625">
        <v>11</v>
      </c>
      <c r="E54" s="624" t="s">
        <v>94</v>
      </c>
    </row>
    <row r="55" spans="1:5" x14ac:dyDescent="0.2">
      <c r="A55" s="625" t="str">
        <f t="shared" si="0"/>
        <v>INDEC-CM - 41516-12</v>
      </c>
      <c r="B55" s="625">
        <v>41516</v>
      </c>
      <c r="C55" s="625" t="s">
        <v>45</v>
      </c>
      <c r="D55" s="625">
        <v>12</v>
      </c>
      <c r="E55" s="624" t="s">
        <v>95</v>
      </c>
    </row>
    <row r="56" spans="1:5" x14ac:dyDescent="0.2">
      <c r="A56" s="625" t="str">
        <f t="shared" si="0"/>
        <v>INDEC-CM - 41273-11</v>
      </c>
      <c r="B56" s="625">
        <v>41273</v>
      </c>
      <c r="C56" s="625" t="s">
        <v>45</v>
      </c>
      <c r="D56" s="625">
        <v>11</v>
      </c>
      <c r="E56" s="624" t="s">
        <v>96</v>
      </c>
    </row>
    <row r="57" spans="1:5" x14ac:dyDescent="0.2">
      <c r="A57" s="625" t="str">
        <f t="shared" si="0"/>
        <v>INDEC-CM - 41273-12</v>
      </c>
      <c r="B57" s="625">
        <v>41273</v>
      </c>
      <c r="C57" s="625" t="s">
        <v>45</v>
      </c>
      <c r="D57" s="625">
        <v>12</v>
      </c>
      <c r="E57" s="624" t="s">
        <v>97</v>
      </c>
    </row>
    <row r="58" spans="1:5" x14ac:dyDescent="0.2">
      <c r="A58" s="625" t="str">
        <f t="shared" si="0"/>
        <v>INDEC-CM - 41277-41</v>
      </c>
      <c r="B58" s="625">
        <v>41277</v>
      </c>
      <c r="C58" s="625" t="s">
        <v>45</v>
      </c>
      <c r="D58" s="625">
        <v>41</v>
      </c>
      <c r="E58" s="624" t="s">
        <v>98</v>
      </c>
    </row>
    <row r="59" spans="1:5" x14ac:dyDescent="0.2">
      <c r="A59" s="625" t="str">
        <f t="shared" si="0"/>
        <v>INDEC-CM - 41277-31</v>
      </c>
      <c r="B59" s="625">
        <v>41277</v>
      </c>
      <c r="C59" s="625" t="s">
        <v>45</v>
      </c>
      <c r="D59" s="625">
        <v>31</v>
      </c>
      <c r="E59" s="624" t="s">
        <v>99</v>
      </c>
    </row>
    <row r="60" spans="1:5" x14ac:dyDescent="0.2">
      <c r="A60" s="625" t="str">
        <f t="shared" si="0"/>
        <v>INDEC-CM - 41543-11</v>
      </c>
      <c r="B60" s="625">
        <v>41543</v>
      </c>
      <c r="C60" s="625" t="s">
        <v>45</v>
      </c>
      <c r="D60" s="625">
        <v>11</v>
      </c>
      <c r="E60" s="624" t="s">
        <v>100</v>
      </c>
    </row>
    <row r="61" spans="1:5" x14ac:dyDescent="0.2">
      <c r="A61" s="625" t="str">
        <f t="shared" si="0"/>
        <v>INDEC-CM - 36320-21</v>
      </c>
      <c r="B61" s="625">
        <v>36320</v>
      </c>
      <c r="C61" s="625" t="s">
        <v>45</v>
      </c>
      <c r="D61" s="625">
        <v>21</v>
      </c>
      <c r="E61" s="624" t="s">
        <v>101</v>
      </c>
    </row>
    <row r="62" spans="1:5" x14ac:dyDescent="0.2">
      <c r="A62" s="625" t="str">
        <f t="shared" si="0"/>
        <v>INDEC-CM - 36320-22</v>
      </c>
      <c r="B62" s="625">
        <v>36320</v>
      </c>
      <c r="C62" s="625" t="s">
        <v>45</v>
      </c>
      <c r="D62" s="625">
        <v>22</v>
      </c>
      <c r="E62" s="624" t="s">
        <v>102</v>
      </c>
    </row>
    <row r="63" spans="1:5" x14ac:dyDescent="0.2">
      <c r="A63" s="625" t="str">
        <f t="shared" si="0"/>
        <v>INDEC-CM - 36320-11</v>
      </c>
      <c r="B63" s="625">
        <v>36320</v>
      </c>
      <c r="C63" s="625" t="s">
        <v>45</v>
      </c>
      <c r="D63" s="625">
        <v>11</v>
      </c>
      <c r="E63" s="624" t="s">
        <v>103</v>
      </c>
    </row>
    <row r="64" spans="1:5" x14ac:dyDescent="0.2">
      <c r="A64" s="625" t="str">
        <f t="shared" si="0"/>
        <v>INDEC-CM - 36320-12</v>
      </c>
      <c r="B64" s="625">
        <v>36320</v>
      </c>
      <c r="C64" s="625" t="s">
        <v>45</v>
      </c>
      <c r="D64" s="625">
        <v>12</v>
      </c>
      <c r="E64" s="624" t="s">
        <v>104</v>
      </c>
    </row>
    <row r="65" spans="1:7" x14ac:dyDescent="0.2">
      <c r="A65" s="625" t="str">
        <f t="shared" si="0"/>
        <v>INDEC-CM - 15320-11</v>
      </c>
      <c r="B65" s="625">
        <v>15320</v>
      </c>
      <c r="C65" s="625" t="s">
        <v>45</v>
      </c>
      <c r="D65" s="625">
        <v>11</v>
      </c>
      <c r="E65" s="624" t="s">
        <v>105</v>
      </c>
    </row>
    <row r="66" spans="1:7" x14ac:dyDescent="0.2">
      <c r="A66" s="625" t="str">
        <f t="shared" si="0"/>
        <v>INDEC-CM - 37350-61</v>
      </c>
      <c r="B66" s="625">
        <v>37350</v>
      </c>
      <c r="C66" s="625" t="s">
        <v>45</v>
      </c>
      <c r="D66" s="625">
        <v>61</v>
      </c>
      <c r="E66" s="629" t="s">
        <v>106</v>
      </c>
      <c r="F66" s="629"/>
      <c r="G66" s="629"/>
    </row>
    <row r="67" spans="1:7" x14ac:dyDescent="0.2">
      <c r="A67" s="625" t="str">
        <f t="shared" si="0"/>
        <v>INDEC-CM - 37440-31</v>
      </c>
      <c r="B67" s="625">
        <v>37440</v>
      </c>
      <c r="C67" s="625" t="s">
        <v>45</v>
      </c>
      <c r="D67" s="625">
        <v>31</v>
      </c>
      <c r="E67" s="624" t="s">
        <v>107</v>
      </c>
    </row>
    <row r="68" spans="1:7" x14ac:dyDescent="0.2">
      <c r="A68" s="625" t="str">
        <f t="shared" si="0"/>
        <v>INDEC-CM - 37440-11</v>
      </c>
      <c r="B68" s="625">
        <v>37440</v>
      </c>
      <c r="C68" s="625" t="s">
        <v>45</v>
      </c>
      <c r="D68" s="625">
        <v>11</v>
      </c>
      <c r="E68" s="624" t="s">
        <v>108</v>
      </c>
    </row>
    <row r="69" spans="1:7" x14ac:dyDescent="0.2">
      <c r="A69" s="625" t="str">
        <f t="shared" si="0"/>
        <v>INDEC-CM - 44821-21</v>
      </c>
      <c r="B69" s="625">
        <v>44821</v>
      </c>
      <c r="C69" s="625" t="s">
        <v>45</v>
      </c>
      <c r="D69" s="625">
        <v>21</v>
      </c>
      <c r="E69" s="624" t="s">
        <v>109</v>
      </c>
    </row>
    <row r="70" spans="1:7" x14ac:dyDescent="0.2">
      <c r="A70" s="625" t="str">
        <f t="shared" ref="A70:A133" si="1">CONCATENATE("INDEC-CM - ",B70,C70,D70)</f>
        <v>INDEC-CM - 36320-31</v>
      </c>
      <c r="B70" s="625">
        <v>36320</v>
      </c>
      <c r="C70" s="625" t="s">
        <v>45</v>
      </c>
      <c r="D70" s="625">
        <v>31</v>
      </c>
      <c r="E70" s="624" t="s">
        <v>110</v>
      </c>
    </row>
    <row r="71" spans="1:7" x14ac:dyDescent="0.2">
      <c r="A71" s="625" t="str">
        <f t="shared" si="1"/>
        <v>INDEC-CM - 41278-12</v>
      </c>
      <c r="B71" s="625">
        <v>41278</v>
      </c>
      <c r="C71" s="625" t="s">
        <v>45</v>
      </c>
      <c r="D71" s="625">
        <v>12</v>
      </c>
      <c r="E71" s="629" t="s">
        <v>111</v>
      </c>
      <c r="F71" s="629"/>
      <c r="G71" s="629"/>
    </row>
    <row r="72" spans="1:7" x14ac:dyDescent="0.2">
      <c r="A72" s="625" t="str">
        <f t="shared" si="1"/>
        <v>INDEC-CM - 41278-11</v>
      </c>
      <c r="B72" s="625">
        <v>41278</v>
      </c>
      <c r="C72" s="625" t="s">
        <v>45</v>
      </c>
      <c r="D72" s="625">
        <v>11</v>
      </c>
      <c r="E72" s="629" t="s">
        <v>112</v>
      </c>
      <c r="F72" s="629"/>
      <c r="G72" s="629"/>
    </row>
    <row r="73" spans="1:7" x14ac:dyDescent="0.2">
      <c r="A73" s="625" t="str">
        <f t="shared" si="1"/>
        <v>INDEC-CM - 36320-41</v>
      </c>
      <c r="B73" s="625">
        <v>36320</v>
      </c>
      <c r="C73" s="625" t="s">
        <v>45</v>
      </c>
      <c r="D73" s="625">
        <v>41</v>
      </c>
      <c r="E73" s="624" t="s">
        <v>113</v>
      </c>
    </row>
    <row r="74" spans="1:7" x14ac:dyDescent="0.2">
      <c r="A74" s="625" t="str">
        <f t="shared" si="1"/>
        <v>INDEC-CM - 41516-21</v>
      </c>
      <c r="B74" s="625">
        <v>41516</v>
      </c>
      <c r="C74" s="625" t="s">
        <v>45</v>
      </c>
      <c r="D74" s="625">
        <v>21</v>
      </c>
      <c r="E74" s="624" t="s">
        <v>114</v>
      </c>
    </row>
    <row r="75" spans="1:7" x14ac:dyDescent="0.2">
      <c r="A75" s="630" t="str">
        <f t="shared" si="1"/>
        <v>INDEC-CM - 41278-22</v>
      </c>
      <c r="B75" s="630">
        <v>41278</v>
      </c>
      <c r="C75" s="630" t="s">
        <v>45</v>
      </c>
      <c r="D75" s="630">
        <v>22</v>
      </c>
      <c r="E75" s="632" t="s">
        <v>115</v>
      </c>
      <c r="F75" s="624" t="s">
        <v>2040</v>
      </c>
    </row>
    <row r="76" spans="1:7" x14ac:dyDescent="0.2">
      <c r="A76" s="625" t="str">
        <f t="shared" si="1"/>
        <v>INDEC-CM - 46350-11</v>
      </c>
      <c r="B76" s="625">
        <v>46350</v>
      </c>
      <c r="C76" s="625" t="s">
        <v>45</v>
      </c>
      <c r="D76" s="625">
        <v>11</v>
      </c>
      <c r="E76" s="624" t="s">
        <v>116</v>
      </c>
    </row>
    <row r="77" spans="1:7" x14ac:dyDescent="0.2">
      <c r="A77" s="625" t="str">
        <f t="shared" si="1"/>
        <v>INDEC-CM - 41278-41</v>
      </c>
      <c r="B77" s="625">
        <v>41278</v>
      </c>
      <c r="C77" s="625" t="s">
        <v>45</v>
      </c>
      <c r="D77" s="625">
        <v>41</v>
      </c>
      <c r="E77" s="629" t="s">
        <v>117</v>
      </c>
      <c r="F77" s="629"/>
      <c r="G77" s="629"/>
    </row>
    <row r="78" spans="1:7" x14ac:dyDescent="0.2">
      <c r="A78" s="625" t="str">
        <f t="shared" si="1"/>
        <v>INDEC-CM - 42999-11</v>
      </c>
      <c r="B78" s="625">
        <v>42999</v>
      </c>
      <c r="C78" s="625" t="s">
        <v>45</v>
      </c>
      <c r="D78" s="625">
        <v>11</v>
      </c>
      <c r="E78" s="624" t="s">
        <v>118</v>
      </c>
    </row>
    <row r="79" spans="1:7" x14ac:dyDescent="0.2">
      <c r="A79" s="625" t="str">
        <f t="shared" si="1"/>
        <v>INDEC-CM - 36320-51</v>
      </c>
      <c r="B79" s="625">
        <v>36320</v>
      </c>
      <c r="C79" s="625" t="s">
        <v>45</v>
      </c>
      <c r="D79" s="625">
        <v>51</v>
      </c>
      <c r="E79" s="624" t="s">
        <v>119</v>
      </c>
    </row>
    <row r="80" spans="1:7" x14ac:dyDescent="0.2">
      <c r="A80" s="625" t="str">
        <f t="shared" si="1"/>
        <v>INDEC-CM - 31600-12</v>
      </c>
      <c r="B80" s="625">
        <v>31600</v>
      </c>
      <c r="C80" s="625" t="s">
        <v>45</v>
      </c>
      <c r="D80" s="625">
        <v>12</v>
      </c>
      <c r="E80" s="624" t="s">
        <v>120</v>
      </c>
    </row>
    <row r="81" spans="1:7" x14ac:dyDescent="0.2">
      <c r="A81" s="625" t="str">
        <f t="shared" si="1"/>
        <v>INDEC-CM - 36950-11</v>
      </c>
      <c r="B81" s="625">
        <v>36950</v>
      </c>
      <c r="C81" s="625" t="s">
        <v>45</v>
      </c>
      <c r="D81" s="625">
        <v>11</v>
      </c>
      <c r="E81" s="624" t="s">
        <v>121</v>
      </c>
    </row>
    <row r="82" spans="1:7" x14ac:dyDescent="0.2">
      <c r="A82" s="625" t="str">
        <f t="shared" si="1"/>
        <v>INDEC-CM - 31600-11</v>
      </c>
      <c r="B82" s="625">
        <v>31600</v>
      </c>
      <c r="C82" s="625" t="s">
        <v>45</v>
      </c>
      <c r="D82" s="625">
        <v>11</v>
      </c>
      <c r="E82" s="624" t="s">
        <v>122</v>
      </c>
    </row>
    <row r="83" spans="1:7" x14ac:dyDescent="0.2">
      <c r="A83" s="625" t="str">
        <f t="shared" si="1"/>
        <v>INDEC-CM - 37112-11</v>
      </c>
      <c r="B83" s="625">
        <v>37112</v>
      </c>
      <c r="C83" s="625" t="s">
        <v>45</v>
      </c>
      <c r="D83" s="625">
        <v>11</v>
      </c>
      <c r="E83" s="624" t="s">
        <v>123</v>
      </c>
    </row>
    <row r="84" spans="1:7" x14ac:dyDescent="0.2">
      <c r="A84" s="625" t="str">
        <f t="shared" si="1"/>
        <v>INDEC-CM - 41278-31</v>
      </c>
      <c r="B84" s="625">
        <v>41278</v>
      </c>
      <c r="C84" s="625" t="s">
        <v>45</v>
      </c>
      <c r="D84" s="625">
        <v>31</v>
      </c>
      <c r="E84" s="629" t="s">
        <v>124</v>
      </c>
      <c r="F84" s="629"/>
      <c r="G84" s="629"/>
    </row>
    <row r="85" spans="1:7" x14ac:dyDescent="0.2">
      <c r="A85" s="625" t="str">
        <f t="shared" si="1"/>
        <v>INDEC-CM - 41278-13</v>
      </c>
      <c r="B85" s="625">
        <v>41278</v>
      </c>
      <c r="C85" s="625" t="s">
        <v>45</v>
      </c>
      <c r="D85" s="625">
        <v>13</v>
      </c>
      <c r="E85" s="629" t="s">
        <v>125</v>
      </c>
      <c r="F85" s="629"/>
      <c r="G85" s="629"/>
    </row>
    <row r="86" spans="1:7" x14ac:dyDescent="0.2">
      <c r="A86" s="625" t="str">
        <f t="shared" si="1"/>
        <v>INDEC-CM - 37570-11</v>
      </c>
      <c r="B86" s="625">
        <v>37570</v>
      </c>
      <c r="C86" s="625" t="s">
        <v>45</v>
      </c>
      <c r="D86" s="625">
        <v>11</v>
      </c>
      <c r="E86" s="629" t="s">
        <v>126</v>
      </c>
      <c r="F86" s="629"/>
      <c r="G86" s="629"/>
    </row>
    <row r="87" spans="1:7" x14ac:dyDescent="0.2">
      <c r="A87" s="625" t="str">
        <f t="shared" si="1"/>
        <v>INDEC-CM - 43220-11</v>
      </c>
      <c r="B87" s="625">
        <v>43220</v>
      </c>
      <c r="C87" s="625" t="s">
        <v>45</v>
      </c>
      <c r="D87" s="625">
        <v>11</v>
      </c>
      <c r="E87" s="624" t="s">
        <v>127</v>
      </c>
    </row>
    <row r="88" spans="1:7" x14ac:dyDescent="0.2">
      <c r="A88" s="625" t="str">
        <f t="shared" si="1"/>
        <v>INDEC-CM - 43220-12</v>
      </c>
      <c r="B88" s="625">
        <v>43220</v>
      </c>
      <c r="C88" s="625" t="s">
        <v>45</v>
      </c>
      <c r="D88" s="625">
        <v>12</v>
      </c>
      <c r="E88" s="624" t="s">
        <v>128</v>
      </c>
    </row>
    <row r="89" spans="1:7" x14ac:dyDescent="0.2">
      <c r="A89" s="625" t="str">
        <f t="shared" si="1"/>
        <v>INDEC-CM - 43220-21</v>
      </c>
      <c r="B89" s="625">
        <v>43220</v>
      </c>
      <c r="C89" s="625" t="s">
        <v>45</v>
      </c>
      <c r="D89" s="625">
        <v>21</v>
      </c>
      <c r="E89" s="624" t="s">
        <v>129</v>
      </c>
    </row>
    <row r="90" spans="1:7" x14ac:dyDescent="0.2">
      <c r="A90" s="625" t="str">
        <f t="shared" si="1"/>
        <v>INDEC-CM - 43220-22</v>
      </c>
      <c r="B90" s="625">
        <v>43220</v>
      </c>
      <c r="C90" s="625" t="s">
        <v>45</v>
      </c>
      <c r="D90" s="625">
        <v>22</v>
      </c>
      <c r="E90" s="624" t="s">
        <v>130</v>
      </c>
    </row>
    <row r="91" spans="1:7" x14ac:dyDescent="0.2">
      <c r="A91" s="625" t="str">
        <f t="shared" si="1"/>
        <v>INDEC-CM - 43220-23</v>
      </c>
      <c r="B91" s="625">
        <v>43220</v>
      </c>
      <c r="C91" s="625" t="s">
        <v>45</v>
      </c>
      <c r="D91" s="625">
        <v>23</v>
      </c>
      <c r="E91" s="624" t="s">
        <v>131</v>
      </c>
    </row>
    <row r="92" spans="1:7" x14ac:dyDescent="0.2">
      <c r="A92" s="625" t="str">
        <f t="shared" si="1"/>
        <v>INDEC-CM - 43220-31</v>
      </c>
      <c r="B92" s="625">
        <v>43220</v>
      </c>
      <c r="C92" s="625" t="s">
        <v>45</v>
      </c>
      <c r="D92" s="625">
        <v>31</v>
      </c>
      <c r="E92" s="624" t="s">
        <v>132</v>
      </c>
    </row>
    <row r="93" spans="1:7" x14ac:dyDescent="0.2">
      <c r="A93" s="625" t="str">
        <f t="shared" si="1"/>
        <v>INDEC-CM - 43220-32</v>
      </c>
      <c r="B93" s="625">
        <v>43220</v>
      </c>
      <c r="C93" s="625" t="s">
        <v>45</v>
      </c>
      <c r="D93" s="625">
        <v>32</v>
      </c>
      <c r="E93" s="624" t="s">
        <v>133</v>
      </c>
    </row>
    <row r="94" spans="1:7" x14ac:dyDescent="0.2">
      <c r="A94" s="625" t="str">
        <f t="shared" si="1"/>
        <v>INDEC-CM - 41278-32</v>
      </c>
      <c r="B94" s="625">
        <v>41278</v>
      </c>
      <c r="C94" s="625" t="s">
        <v>45</v>
      </c>
      <c r="D94" s="625">
        <v>32</v>
      </c>
      <c r="E94" s="629" t="s">
        <v>134</v>
      </c>
      <c r="F94" s="629"/>
      <c r="G94" s="629"/>
    </row>
    <row r="95" spans="1:7" x14ac:dyDescent="0.2">
      <c r="A95" s="625" t="str">
        <f t="shared" si="1"/>
        <v>INDEC-CM - 36320-32</v>
      </c>
      <c r="B95" s="625">
        <v>36320</v>
      </c>
      <c r="C95" s="625" t="s">
        <v>45</v>
      </c>
      <c r="D95" s="625">
        <v>32</v>
      </c>
      <c r="E95" s="624" t="s">
        <v>135</v>
      </c>
    </row>
    <row r="96" spans="1:7" x14ac:dyDescent="0.2">
      <c r="A96" s="630" t="str">
        <f t="shared" si="1"/>
        <v>INDEC-CM - 41278-23</v>
      </c>
      <c r="B96" s="630">
        <v>41278</v>
      </c>
      <c r="C96" s="630" t="s">
        <v>45</v>
      </c>
      <c r="D96" s="630">
        <v>23</v>
      </c>
      <c r="E96" s="632" t="s">
        <v>136</v>
      </c>
      <c r="F96" s="624" t="s">
        <v>2040</v>
      </c>
    </row>
    <row r="97" spans="1:6" x14ac:dyDescent="0.2">
      <c r="A97" s="625" t="str">
        <f t="shared" si="1"/>
        <v>INDEC-CM - 35110-11</v>
      </c>
      <c r="B97" s="625">
        <v>35110</v>
      </c>
      <c r="C97" s="625" t="s">
        <v>45</v>
      </c>
      <c r="D97" s="625">
        <v>11</v>
      </c>
      <c r="E97" s="624" t="s">
        <v>137</v>
      </c>
    </row>
    <row r="98" spans="1:6" x14ac:dyDescent="0.2">
      <c r="A98" s="625" t="str">
        <f t="shared" si="1"/>
        <v>INDEC-CM - 35110-12</v>
      </c>
      <c r="B98" s="625">
        <v>35110</v>
      </c>
      <c r="C98" s="625" t="s">
        <v>45</v>
      </c>
      <c r="D98" s="625">
        <v>12</v>
      </c>
      <c r="E98" s="624" t="s">
        <v>138</v>
      </c>
    </row>
    <row r="99" spans="1:6" x14ac:dyDescent="0.2">
      <c r="A99" s="625" t="str">
        <f t="shared" si="1"/>
        <v>INDEC-CM - 35110-21</v>
      </c>
      <c r="B99" s="625">
        <v>35110</v>
      </c>
      <c r="C99" s="625" t="s">
        <v>45</v>
      </c>
      <c r="D99" s="625">
        <v>21</v>
      </c>
      <c r="E99" s="624" t="s">
        <v>139</v>
      </c>
    </row>
    <row r="100" spans="1:6" x14ac:dyDescent="0.2">
      <c r="A100" s="625" t="str">
        <f t="shared" si="1"/>
        <v>INDEC-CM - 35110-22</v>
      </c>
      <c r="B100" s="625">
        <v>35110</v>
      </c>
      <c r="C100" s="625" t="s">
        <v>45</v>
      </c>
      <c r="D100" s="625">
        <v>22</v>
      </c>
      <c r="E100" s="624" t="s">
        <v>140</v>
      </c>
    </row>
    <row r="101" spans="1:6" x14ac:dyDescent="0.2">
      <c r="A101" s="625" t="str">
        <f t="shared" si="1"/>
        <v>INDEC-CM - 41547-11</v>
      </c>
      <c r="B101" s="625">
        <v>41547</v>
      </c>
      <c r="C101" s="625" t="s">
        <v>45</v>
      </c>
      <c r="D101" s="625">
        <v>11</v>
      </c>
      <c r="E101" s="624" t="s">
        <v>141</v>
      </c>
    </row>
    <row r="102" spans="1:6" x14ac:dyDescent="0.2">
      <c r="A102" s="630" t="str">
        <f t="shared" si="1"/>
        <v>INDEC-CM - 31600-73</v>
      </c>
      <c r="B102" s="630">
        <v>31600</v>
      </c>
      <c r="C102" s="630" t="s">
        <v>45</v>
      </c>
      <c r="D102" s="630">
        <v>73</v>
      </c>
      <c r="E102" s="631" t="s">
        <v>142</v>
      </c>
      <c r="F102" s="624" t="s">
        <v>2040</v>
      </c>
    </row>
    <row r="103" spans="1:6" x14ac:dyDescent="0.2">
      <c r="A103" s="630" t="str">
        <f t="shared" si="1"/>
        <v>INDEC-CM - 31600-72</v>
      </c>
      <c r="B103" s="630">
        <v>31600</v>
      </c>
      <c r="C103" s="630" t="s">
        <v>45</v>
      </c>
      <c r="D103" s="630">
        <v>72</v>
      </c>
      <c r="E103" s="631" t="s">
        <v>143</v>
      </c>
      <c r="F103" s="624" t="s">
        <v>2040</v>
      </c>
    </row>
    <row r="104" spans="1:6" x14ac:dyDescent="0.2">
      <c r="A104" s="630" t="str">
        <f t="shared" si="1"/>
        <v>INDEC-CM - 31600-71</v>
      </c>
      <c r="B104" s="630">
        <v>31600</v>
      </c>
      <c r="C104" s="630" t="s">
        <v>45</v>
      </c>
      <c r="D104" s="630">
        <v>71</v>
      </c>
      <c r="E104" s="631" t="s">
        <v>144</v>
      </c>
      <c r="F104" s="624" t="s">
        <v>2040</v>
      </c>
    </row>
    <row r="105" spans="1:6" x14ac:dyDescent="0.2">
      <c r="A105" s="625" t="str">
        <f t="shared" si="1"/>
        <v>INDEC-CM - 35110-61</v>
      </c>
      <c r="B105" s="625">
        <v>35110</v>
      </c>
      <c r="C105" s="625" t="s">
        <v>45</v>
      </c>
      <c r="D105" s="625">
        <v>61</v>
      </c>
      <c r="E105" s="624" t="s">
        <v>145</v>
      </c>
    </row>
    <row r="106" spans="1:6" x14ac:dyDescent="0.2">
      <c r="A106" s="625" t="str">
        <f t="shared" si="1"/>
        <v>INDEC-CM - 31600-53</v>
      </c>
      <c r="B106" s="625">
        <v>31600</v>
      </c>
      <c r="C106" s="625" t="s">
        <v>45</v>
      </c>
      <c r="D106" s="625">
        <v>53</v>
      </c>
      <c r="E106" s="624" t="s">
        <v>146</v>
      </c>
    </row>
    <row r="107" spans="1:6" x14ac:dyDescent="0.2">
      <c r="A107" s="625" t="str">
        <f t="shared" si="1"/>
        <v>INDEC-CM - 31600-51</v>
      </c>
      <c r="B107" s="625">
        <v>31600</v>
      </c>
      <c r="C107" s="625" t="s">
        <v>45</v>
      </c>
      <c r="D107" s="625">
        <v>51</v>
      </c>
      <c r="E107" s="624" t="s">
        <v>147</v>
      </c>
    </row>
    <row r="108" spans="1:6" x14ac:dyDescent="0.2">
      <c r="A108" s="625" t="str">
        <f t="shared" si="1"/>
        <v>INDEC-CM - 37550-21</v>
      </c>
      <c r="B108" s="625">
        <v>37550</v>
      </c>
      <c r="C108" s="625" t="s">
        <v>45</v>
      </c>
      <c r="D108" s="625">
        <v>21</v>
      </c>
      <c r="E108" s="624" t="s">
        <v>148</v>
      </c>
    </row>
    <row r="109" spans="1:6" x14ac:dyDescent="0.2">
      <c r="A109" s="625" t="str">
        <f t="shared" si="1"/>
        <v>INDEC-CM - 42999-41</v>
      </c>
      <c r="B109" s="625">
        <v>42999</v>
      </c>
      <c r="C109" s="625" t="s">
        <v>45</v>
      </c>
      <c r="D109" s="625">
        <v>41</v>
      </c>
      <c r="E109" s="624" t="s">
        <v>149</v>
      </c>
    </row>
    <row r="110" spans="1:6" x14ac:dyDescent="0.2">
      <c r="A110" s="625" t="str">
        <f t="shared" si="1"/>
        <v>INDEC-CM - 42911-53</v>
      </c>
      <c r="B110" s="625">
        <v>42911</v>
      </c>
      <c r="C110" s="625" t="s">
        <v>45</v>
      </c>
      <c r="D110" s="625">
        <v>53</v>
      </c>
      <c r="E110" s="624" t="s">
        <v>150</v>
      </c>
    </row>
    <row r="111" spans="1:6" x14ac:dyDescent="0.2">
      <c r="A111" s="625" t="str">
        <f t="shared" si="1"/>
        <v>INDEC-CM - 42911-52</v>
      </c>
      <c r="B111" s="625">
        <v>42911</v>
      </c>
      <c r="C111" s="625" t="s">
        <v>45</v>
      </c>
      <c r="D111" s="625">
        <v>52</v>
      </c>
      <c r="E111" s="624" t="s">
        <v>151</v>
      </c>
    </row>
    <row r="112" spans="1:6" x14ac:dyDescent="0.2">
      <c r="A112" s="625" t="str">
        <f t="shared" si="1"/>
        <v>INDEC-CM - 42911-51</v>
      </c>
      <c r="B112" s="625">
        <v>42911</v>
      </c>
      <c r="C112" s="625" t="s">
        <v>45</v>
      </c>
      <c r="D112" s="625">
        <v>51</v>
      </c>
      <c r="E112" s="624" t="s">
        <v>152</v>
      </c>
    </row>
    <row r="113" spans="1:7" x14ac:dyDescent="0.2">
      <c r="A113" s="625" t="str">
        <f t="shared" si="1"/>
        <v>INDEC-CM - 42911-43</v>
      </c>
      <c r="B113" s="625">
        <v>42911</v>
      </c>
      <c r="C113" s="625" t="s">
        <v>45</v>
      </c>
      <c r="D113" s="625">
        <v>43</v>
      </c>
      <c r="E113" s="624" t="s">
        <v>153</v>
      </c>
    </row>
    <row r="114" spans="1:7" x14ac:dyDescent="0.2">
      <c r="A114" s="625" t="str">
        <f t="shared" si="1"/>
        <v>INDEC-CM - 42911-42</v>
      </c>
      <c r="B114" s="625">
        <v>42911</v>
      </c>
      <c r="C114" s="625" t="s">
        <v>45</v>
      </c>
      <c r="D114" s="625">
        <v>42</v>
      </c>
      <c r="E114" s="624" t="s">
        <v>154</v>
      </c>
    </row>
    <row r="115" spans="1:7" x14ac:dyDescent="0.2">
      <c r="A115" s="625" t="str">
        <f t="shared" si="1"/>
        <v>INDEC-CM - 42911-41</v>
      </c>
      <c r="B115" s="625">
        <v>42911</v>
      </c>
      <c r="C115" s="625" t="s">
        <v>45</v>
      </c>
      <c r="D115" s="625">
        <v>41</v>
      </c>
      <c r="E115" s="624" t="s">
        <v>155</v>
      </c>
    </row>
    <row r="116" spans="1:7" x14ac:dyDescent="0.2">
      <c r="A116" s="625" t="str">
        <f t="shared" si="1"/>
        <v>INDEC-CM - 42911-56</v>
      </c>
      <c r="B116" s="625">
        <v>42911</v>
      </c>
      <c r="C116" s="625" t="s">
        <v>45</v>
      </c>
      <c r="D116" s="625">
        <v>56</v>
      </c>
      <c r="E116" s="624" t="s">
        <v>156</v>
      </c>
    </row>
    <row r="117" spans="1:7" x14ac:dyDescent="0.2">
      <c r="A117" s="625" t="str">
        <f t="shared" si="1"/>
        <v>INDEC-CM - 42911-55</v>
      </c>
      <c r="B117" s="625">
        <v>42911</v>
      </c>
      <c r="C117" s="625" t="s">
        <v>45</v>
      </c>
      <c r="D117" s="625">
        <v>55</v>
      </c>
      <c r="E117" s="624" t="s">
        <v>157</v>
      </c>
    </row>
    <row r="118" spans="1:7" x14ac:dyDescent="0.2">
      <c r="A118" s="625" t="str">
        <f t="shared" si="1"/>
        <v>INDEC-CM - 42911-54</v>
      </c>
      <c r="B118" s="625">
        <v>42911</v>
      </c>
      <c r="C118" s="625" t="s">
        <v>45</v>
      </c>
      <c r="D118" s="625">
        <v>54</v>
      </c>
      <c r="E118" s="624" t="s">
        <v>158</v>
      </c>
    </row>
    <row r="119" spans="1:7" x14ac:dyDescent="0.2">
      <c r="A119" s="625" t="str">
        <f t="shared" si="1"/>
        <v>INDEC-CM - 42911-32</v>
      </c>
      <c r="B119" s="625">
        <v>42911</v>
      </c>
      <c r="C119" s="625" t="s">
        <v>45</v>
      </c>
      <c r="D119" s="625">
        <v>32</v>
      </c>
      <c r="E119" s="624" t="s">
        <v>159</v>
      </c>
    </row>
    <row r="120" spans="1:7" x14ac:dyDescent="0.2">
      <c r="A120" s="625" t="str">
        <f t="shared" si="1"/>
        <v>INDEC-CM - 42911-31</v>
      </c>
      <c r="B120" s="625">
        <v>42911</v>
      </c>
      <c r="C120" s="625" t="s">
        <v>45</v>
      </c>
      <c r="D120" s="625">
        <v>31</v>
      </c>
      <c r="E120" s="624" t="s">
        <v>160</v>
      </c>
    </row>
    <row r="121" spans="1:7" x14ac:dyDescent="0.2">
      <c r="A121" s="625" t="str">
        <f t="shared" si="1"/>
        <v>INDEC-CM - 42911-59</v>
      </c>
      <c r="B121" s="625">
        <v>42911</v>
      </c>
      <c r="C121" s="625" t="s">
        <v>45</v>
      </c>
      <c r="D121" s="625">
        <v>59</v>
      </c>
      <c r="E121" s="624" t="s">
        <v>161</v>
      </c>
    </row>
    <row r="122" spans="1:7" x14ac:dyDescent="0.2">
      <c r="A122" s="625" t="str">
        <f t="shared" si="1"/>
        <v>INDEC-CM - 42911-58</v>
      </c>
      <c r="B122" s="625">
        <v>42911</v>
      </c>
      <c r="C122" s="625" t="s">
        <v>45</v>
      </c>
      <c r="D122" s="625">
        <v>58</v>
      </c>
      <c r="E122" s="629" t="s">
        <v>162</v>
      </c>
      <c r="F122" s="629"/>
      <c r="G122" s="629"/>
    </row>
    <row r="123" spans="1:7" x14ac:dyDescent="0.2">
      <c r="A123" s="625" t="str">
        <f t="shared" si="1"/>
        <v>INDEC-CM - 42911-57</v>
      </c>
      <c r="B123" s="625">
        <v>42911</v>
      </c>
      <c r="C123" s="625" t="s">
        <v>45</v>
      </c>
      <c r="D123" s="625">
        <v>57</v>
      </c>
      <c r="E123" s="629" t="s">
        <v>163</v>
      </c>
      <c r="F123" s="629"/>
      <c r="G123" s="629"/>
    </row>
    <row r="124" spans="1:7" x14ac:dyDescent="0.2">
      <c r="A124" s="625" t="str">
        <f t="shared" si="1"/>
        <v>INDEC-CM - 43923-21</v>
      </c>
      <c r="B124" s="625">
        <v>43923</v>
      </c>
      <c r="C124" s="625" t="s">
        <v>45</v>
      </c>
      <c r="D124" s="625">
        <v>21</v>
      </c>
      <c r="E124" s="629" t="s">
        <v>164</v>
      </c>
      <c r="F124" s="629"/>
      <c r="G124" s="629"/>
    </row>
    <row r="125" spans="1:7" x14ac:dyDescent="0.2">
      <c r="A125" s="625" t="str">
        <f t="shared" si="1"/>
        <v>INDEC-CM - 37510-11</v>
      </c>
      <c r="B125" s="625">
        <v>37510</v>
      </c>
      <c r="C125" s="625" t="s">
        <v>45</v>
      </c>
      <c r="D125" s="625">
        <v>11</v>
      </c>
      <c r="E125" s="624" t="s">
        <v>165</v>
      </c>
    </row>
    <row r="126" spans="1:7" x14ac:dyDescent="0.2">
      <c r="A126" s="625" t="str">
        <f t="shared" si="1"/>
        <v>INDEC-CM - 44821-31</v>
      </c>
      <c r="B126" s="625">
        <v>44821</v>
      </c>
      <c r="C126" s="625" t="s">
        <v>45</v>
      </c>
      <c r="D126" s="625">
        <v>31</v>
      </c>
      <c r="E126" s="624" t="s">
        <v>166</v>
      </c>
    </row>
    <row r="127" spans="1:7" x14ac:dyDescent="0.2">
      <c r="A127" s="625" t="str">
        <f t="shared" si="1"/>
        <v>INDEC-CM - 46531-12</v>
      </c>
      <c r="B127" s="625">
        <v>46531</v>
      </c>
      <c r="C127" s="625" t="s">
        <v>45</v>
      </c>
      <c r="D127" s="625">
        <v>12</v>
      </c>
      <c r="E127" s="629" t="s">
        <v>167</v>
      </c>
      <c r="F127" s="629"/>
      <c r="G127" s="629"/>
    </row>
    <row r="128" spans="1:7" x14ac:dyDescent="0.2">
      <c r="A128" s="625" t="str">
        <f t="shared" si="1"/>
        <v>INDEC-CM - 37210-13</v>
      </c>
      <c r="B128" s="625">
        <v>37210</v>
      </c>
      <c r="C128" s="625" t="s">
        <v>45</v>
      </c>
      <c r="D128" s="625">
        <v>13</v>
      </c>
      <c r="E128" s="624" t="s">
        <v>168</v>
      </c>
    </row>
    <row r="129" spans="1:7" x14ac:dyDescent="0.2">
      <c r="A129" s="625" t="str">
        <f t="shared" si="1"/>
        <v>INDEC-CM - 37210-12</v>
      </c>
      <c r="B129" s="625">
        <v>37210</v>
      </c>
      <c r="C129" s="625" t="s">
        <v>45</v>
      </c>
      <c r="D129" s="625">
        <v>12</v>
      </c>
      <c r="E129" s="624" t="s">
        <v>169</v>
      </c>
    </row>
    <row r="130" spans="1:7" x14ac:dyDescent="0.2">
      <c r="A130" s="625" t="str">
        <f t="shared" si="1"/>
        <v>INDEC-CM - 37210-11</v>
      </c>
      <c r="B130" s="625">
        <v>37210</v>
      </c>
      <c r="C130" s="625" t="s">
        <v>45</v>
      </c>
      <c r="D130" s="625">
        <v>11</v>
      </c>
      <c r="E130" s="629" t="s">
        <v>170</v>
      </c>
      <c r="F130" s="629"/>
      <c r="G130" s="629"/>
    </row>
    <row r="131" spans="1:7" x14ac:dyDescent="0.2">
      <c r="A131" s="625" t="str">
        <f t="shared" si="1"/>
        <v>INDEC-CM - 46212-11</v>
      </c>
      <c r="B131" s="625">
        <v>46212</v>
      </c>
      <c r="C131" s="625" t="s">
        <v>45</v>
      </c>
      <c r="D131" s="625">
        <v>11</v>
      </c>
      <c r="E131" s="624" t="s">
        <v>171</v>
      </c>
    </row>
    <row r="132" spans="1:7" x14ac:dyDescent="0.2">
      <c r="A132" s="625" t="str">
        <f t="shared" si="1"/>
        <v>INDEC-CM - 46212-51</v>
      </c>
      <c r="B132" s="625">
        <v>46212</v>
      </c>
      <c r="C132" s="625" t="s">
        <v>45</v>
      </c>
      <c r="D132" s="625">
        <v>51</v>
      </c>
      <c r="E132" s="624" t="s">
        <v>172</v>
      </c>
    </row>
    <row r="133" spans="1:7" x14ac:dyDescent="0.2">
      <c r="A133" s="625" t="str">
        <f t="shared" si="1"/>
        <v>INDEC-CM - 46212-31</v>
      </c>
      <c r="B133" s="625">
        <v>46212</v>
      </c>
      <c r="C133" s="625" t="s">
        <v>45</v>
      </c>
      <c r="D133" s="625">
        <v>31</v>
      </c>
      <c r="E133" s="624" t="s">
        <v>173</v>
      </c>
    </row>
    <row r="134" spans="1:7" x14ac:dyDescent="0.2">
      <c r="A134" s="625" t="str">
        <f t="shared" ref="A134:A197" si="2">CONCATENATE("INDEC-CM - ",B134,C134,D134)</f>
        <v>INDEC-CM - 46212-41</v>
      </c>
      <c r="B134" s="625">
        <v>46212</v>
      </c>
      <c r="C134" s="625" t="s">
        <v>45</v>
      </c>
      <c r="D134" s="625">
        <v>41</v>
      </c>
      <c r="E134" s="624" t="s">
        <v>174</v>
      </c>
    </row>
    <row r="135" spans="1:7" x14ac:dyDescent="0.2">
      <c r="A135" s="625" t="str">
        <f t="shared" si="2"/>
        <v>INDEC-CM - 42999-51</v>
      </c>
      <c r="B135" s="625">
        <v>42999</v>
      </c>
      <c r="C135" s="625" t="s">
        <v>45</v>
      </c>
      <c r="D135" s="625">
        <v>51</v>
      </c>
      <c r="E135" s="624" t="s">
        <v>175</v>
      </c>
    </row>
    <row r="136" spans="1:7" x14ac:dyDescent="0.2">
      <c r="A136" s="625" t="str">
        <f t="shared" si="2"/>
        <v>INDEC-CM - 35110-51</v>
      </c>
      <c r="B136" s="625">
        <v>35110</v>
      </c>
      <c r="C136" s="625" t="s">
        <v>45</v>
      </c>
      <c r="D136" s="625">
        <v>51</v>
      </c>
      <c r="E136" s="624" t="s">
        <v>176</v>
      </c>
    </row>
    <row r="137" spans="1:7" x14ac:dyDescent="0.2">
      <c r="A137" s="625" t="str">
        <f t="shared" si="2"/>
        <v>INDEC-CM - 37350-11</v>
      </c>
      <c r="B137" s="625">
        <v>37350</v>
      </c>
      <c r="C137" s="625" t="s">
        <v>45</v>
      </c>
      <c r="D137" s="625">
        <v>11</v>
      </c>
      <c r="E137" s="624" t="s">
        <v>177</v>
      </c>
    </row>
    <row r="138" spans="1:7" x14ac:dyDescent="0.2">
      <c r="A138" s="625" t="str">
        <f t="shared" si="2"/>
        <v>INDEC-CM - 37350-41</v>
      </c>
      <c r="B138" s="625">
        <v>37350</v>
      </c>
      <c r="C138" s="625" t="s">
        <v>45</v>
      </c>
      <c r="D138" s="625">
        <v>41</v>
      </c>
      <c r="E138" s="624" t="s">
        <v>178</v>
      </c>
    </row>
    <row r="139" spans="1:7" x14ac:dyDescent="0.2">
      <c r="A139" s="625" t="str">
        <f t="shared" si="2"/>
        <v>INDEC-CM - 37350-21</v>
      </c>
      <c r="B139" s="625">
        <v>37350</v>
      </c>
      <c r="C139" s="625" t="s">
        <v>45</v>
      </c>
      <c r="D139" s="625">
        <v>21</v>
      </c>
      <c r="E139" s="624" t="s">
        <v>179</v>
      </c>
    </row>
    <row r="140" spans="1:7" x14ac:dyDescent="0.2">
      <c r="A140" s="625" t="str">
        <f t="shared" si="2"/>
        <v>INDEC-CM - 37350-31</v>
      </c>
      <c r="B140" s="625">
        <v>37350</v>
      </c>
      <c r="C140" s="625" t="s">
        <v>45</v>
      </c>
      <c r="D140" s="625">
        <v>31</v>
      </c>
      <c r="E140" s="624" t="s">
        <v>180</v>
      </c>
    </row>
    <row r="141" spans="1:7" x14ac:dyDescent="0.2">
      <c r="A141" s="625" t="str">
        <f t="shared" si="2"/>
        <v>INDEC-CM - 37210-32</v>
      </c>
      <c r="B141" s="625">
        <v>37210</v>
      </c>
      <c r="C141" s="625" t="s">
        <v>45</v>
      </c>
      <c r="D141" s="625">
        <v>32</v>
      </c>
      <c r="E141" s="624" t="s">
        <v>181</v>
      </c>
    </row>
    <row r="142" spans="1:7" x14ac:dyDescent="0.2">
      <c r="A142" s="625" t="str">
        <f t="shared" si="2"/>
        <v>INDEC-CM - 37210-31</v>
      </c>
      <c r="B142" s="625">
        <v>37210</v>
      </c>
      <c r="C142" s="625" t="s">
        <v>45</v>
      </c>
      <c r="D142" s="625">
        <v>31</v>
      </c>
      <c r="E142" s="624" t="s">
        <v>182</v>
      </c>
    </row>
    <row r="143" spans="1:7" x14ac:dyDescent="0.2">
      <c r="A143" s="625" t="str">
        <f t="shared" si="2"/>
        <v>INDEC-CM - 37210-33</v>
      </c>
      <c r="B143" s="625">
        <v>37210</v>
      </c>
      <c r="C143" s="625" t="s">
        <v>45</v>
      </c>
      <c r="D143" s="625">
        <v>33</v>
      </c>
      <c r="E143" s="624" t="s">
        <v>183</v>
      </c>
    </row>
    <row r="144" spans="1:7" x14ac:dyDescent="0.2">
      <c r="A144" s="625" t="str">
        <f t="shared" si="2"/>
        <v>INDEC-CM - 31210-41</v>
      </c>
      <c r="B144" s="625">
        <v>31210</v>
      </c>
      <c r="C144" s="625" t="s">
        <v>45</v>
      </c>
      <c r="D144" s="625">
        <v>41</v>
      </c>
      <c r="E144" s="624" t="s">
        <v>184</v>
      </c>
    </row>
    <row r="145" spans="1:7" x14ac:dyDescent="0.2">
      <c r="A145" s="625" t="str">
        <f t="shared" si="2"/>
        <v>INDEC-CM - 43240-21</v>
      </c>
      <c r="B145" s="625">
        <v>43240</v>
      </c>
      <c r="C145" s="625" t="s">
        <v>45</v>
      </c>
      <c r="D145" s="625">
        <v>21</v>
      </c>
      <c r="E145" s="624" t="s">
        <v>185</v>
      </c>
    </row>
    <row r="146" spans="1:7" x14ac:dyDescent="0.2">
      <c r="A146" s="625" t="str">
        <f t="shared" si="2"/>
        <v>INDEC-CM - 43240-32</v>
      </c>
      <c r="B146" s="625">
        <v>43240</v>
      </c>
      <c r="C146" s="625" t="s">
        <v>45</v>
      </c>
      <c r="D146" s="625">
        <v>32</v>
      </c>
      <c r="E146" s="624" t="s">
        <v>186</v>
      </c>
    </row>
    <row r="147" spans="1:7" x14ac:dyDescent="0.2">
      <c r="A147" s="625" t="str">
        <f t="shared" si="2"/>
        <v>INDEC-CM - 43240-31</v>
      </c>
      <c r="B147" s="625">
        <v>43240</v>
      </c>
      <c r="C147" s="625" t="s">
        <v>45</v>
      </c>
      <c r="D147" s="625">
        <v>31</v>
      </c>
      <c r="E147" s="624" t="s">
        <v>187</v>
      </c>
    </row>
    <row r="148" spans="1:7" x14ac:dyDescent="0.2">
      <c r="A148" s="625" t="str">
        <f t="shared" si="2"/>
        <v>INDEC-CM - 43240-41</v>
      </c>
      <c r="B148" s="625">
        <v>43240</v>
      </c>
      <c r="C148" s="625" t="s">
        <v>45</v>
      </c>
      <c r="D148" s="625">
        <v>41</v>
      </c>
      <c r="E148" s="624" t="s">
        <v>188</v>
      </c>
    </row>
    <row r="149" spans="1:7" x14ac:dyDescent="0.2">
      <c r="A149" s="625" t="str">
        <f t="shared" si="2"/>
        <v>INDEC-CM - 37540-32</v>
      </c>
      <c r="B149" s="625">
        <v>37540</v>
      </c>
      <c r="C149" s="625" t="s">
        <v>45</v>
      </c>
      <c r="D149" s="625">
        <v>32</v>
      </c>
      <c r="E149" s="629" t="s">
        <v>189</v>
      </c>
      <c r="F149" s="629"/>
      <c r="G149" s="629"/>
    </row>
    <row r="150" spans="1:7" x14ac:dyDescent="0.2">
      <c r="A150" s="625" t="str">
        <f t="shared" si="2"/>
        <v>INDEC-CM - 37540-31</v>
      </c>
      <c r="B150" s="625">
        <v>37540</v>
      </c>
      <c r="C150" s="625" t="s">
        <v>45</v>
      </c>
      <c r="D150" s="625">
        <v>31</v>
      </c>
      <c r="E150" s="624" t="s">
        <v>190</v>
      </c>
    </row>
    <row r="151" spans="1:7" x14ac:dyDescent="0.2">
      <c r="A151" s="625" t="str">
        <f t="shared" si="2"/>
        <v>INDEC-CM - 31210-21</v>
      </c>
      <c r="B151" s="625">
        <v>31210</v>
      </c>
      <c r="C151" s="625" t="s">
        <v>45</v>
      </c>
      <c r="D151" s="625">
        <v>21</v>
      </c>
      <c r="E151" s="629" t="s">
        <v>191</v>
      </c>
      <c r="F151" s="629"/>
      <c r="G151" s="629"/>
    </row>
    <row r="152" spans="1:7" x14ac:dyDescent="0.2">
      <c r="A152" s="625" t="str">
        <f t="shared" si="2"/>
        <v>INDEC-CM - 42911-61</v>
      </c>
      <c r="B152" s="625">
        <v>42911</v>
      </c>
      <c r="C152" s="625" t="s">
        <v>45</v>
      </c>
      <c r="D152" s="625">
        <v>61</v>
      </c>
      <c r="E152" s="629" t="s">
        <v>192</v>
      </c>
      <c r="F152" s="629"/>
      <c r="G152" s="629"/>
    </row>
    <row r="153" spans="1:7" x14ac:dyDescent="0.2">
      <c r="A153" s="625" t="str">
        <f t="shared" si="2"/>
        <v>INDEC-CM - 43923-11</v>
      </c>
      <c r="B153" s="625">
        <v>43923</v>
      </c>
      <c r="C153" s="625" t="s">
        <v>45</v>
      </c>
      <c r="D153" s="625">
        <v>11</v>
      </c>
      <c r="E153" s="629" t="s">
        <v>193</v>
      </c>
      <c r="F153" s="629"/>
      <c r="G153" s="629"/>
    </row>
    <row r="154" spans="1:7" x14ac:dyDescent="0.2">
      <c r="A154" s="625" t="str">
        <f t="shared" si="2"/>
        <v>INDEC-CM - 37930-12</v>
      </c>
      <c r="B154" s="625">
        <v>37930</v>
      </c>
      <c r="C154" s="625" t="s">
        <v>45</v>
      </c>
      <c r="D154" s="625">
        <v>12</v>
      </c>
      <c r="E154" s="624" t="s">
        <v>194</v>
      </c>
    </row>
    <row r="155" spans="1:7" x14ac:dyDescent="0.2">
      <c r="A155" s="625" t="str">
        <f t="shared" si="2"/>
        <v>INDEC-CM - 37930-11</v>
      </c>
      <c r="B155" s="625">
        <v>37930</v>
      </c>
      <c r="C155" s="625" t="s">
        <v>45</v>
      </c>
      <c r="D155" s="625">
        <v>11</v>
      </c>
      <c r="E155" s="624" t="s">
        <v>195</v>
      </c>
    </row>
    <row r="156" spans="1:7" x14ac:dyDescent="0.2">
      <c r="A156" s="625" t="str">
        <f t="shared" si="2"/>
        <v>INDEC-CM - 42999-61</v>
      </c>
      <c r="B156" s="625">
        <v>42999</v>
      </c>
      <c r="C156" s="625" t="s">
        <v>45</v>
      </c>
      <c r="D156" s="625">
        <v>61</v>
      </c>
      <c r="E156" s="629" t="s">
        <v>196</v>
      </c>
      <c r="F156" s="629"/>
      <c r="G156" s="629"/>
    </row>
    <row r="157" spans="1:7" x14ac:dyDescent="0.2">
      <c r="A157" s="625" t="str">
        <f t="shared" si="2"/>
        <v>INDEC-CM - 42999-62</v>
      </c>
      <c r="B157" s="625">
        <v>42999</v>
      </c>
      <c r="C157" s="625" t="s">
        <v>45</v>
      </c>
      <c r="D157" s="625">
        <v>62</v>
      </c>
      <c r="E157" s="629" t="s">
        <v>197</v>
      </c>
      <c r="F157" s="629"/>
      <c r="G157" s="629"/>
    </row>
    <row r="158" spans="1:7" x14ac:dyDescent="0.2">
      <c r="A158" s="625" t="str">
        <f t="shared" si="2"/>
        <v>INDEC-CM - 37610-11</v>
      </c>
      <c r="B158" s="625">
        <v>37610</v>
      </c>
      <c r="C158" s="625" t="s">
        <v>45</v>
      </c>
      <c r="D158" s="625">
        <v>11</v>
      </c>
      <c r="E158" s="629" t="s">
        <v>198</v>
      </c>
      <c r="F158" s="629"/>
      <c r="G158" s="629"/>
    </row>
    <row r="159" spans="1:7" x14ac:dyDescent="0.2">
      <c r="A159" s="625" t="str">
        <f t="shared" si="2"/>
        <v>INDEC-CM - 37610-12</v>
      </c>
      <c r="B159" s="625">
        <v>37610</v>
      </c>
      <c r="C159" s="625" t="s">
        <v>45</v>
      </c>
      <c r="D159" s="625">
        <v>12</v>
      </c>
      <c r="E159" s="629" t="s">
        <v>199</v>
      </c>
      <c r="F159" s="629"/>
      <c r="G159" s="629"/>
    </row>
    <row r="160" spans="1:7" x14ac:dyDescent="0.2">
      <c r="A160" s="625" t="str">
        <f t="shared" si="2"/>
        <v>INDEC-CM - 42943-11</v>
      </c>
      <c r="B160" s="625">
        <v>42943</v>
      </c>
      <c r="C160" s="625" t="s">
        <v>45</v>
      </c>
      <c r="D160" s="625">
        <v>11</v>
      </c>
      <c r="E160" s="629" t="s">
        <v>200</v>
      </c>
      <c r="F160" s="629"/>
      <c r="G160" s="629"/>
    </row>
    <row r="161" spans="1:7" x14ac:dyDescent="0.2">
      <c r="A161" s="625" t="str">
        <f t="shared" si="2"/>
        <v>INDEC-CM - 37540-11</v>
      </c>
      <c r="B161" s="625">
        <v>37540</v>
      </c>
      <c r="C161" s="625" t="s">
        <v>45</v>
      </c>
      <c r="D161" s="625">
        <v>11</v>
      </c>
      <c r="E161" s="624" t="s">
        <v>201</v>
      </c>
    </row>
    <row r="162" spans="1:7" x14ac:dyDescent="0.2">
      <c r="A162" s="625" t="str">
        <f t="shared" si="2"/>
        <v>INDEC-CM - 38130-16</v>
      </c>
      <c r="B162" s="625">
        <v>38130</v>
      </c>
      <c r="C162" s="625" t="s">
        <v>45</v>
      </c>
      <c r="D162" s="625">
        <v>16</v>
      </c>
      <c r="E162" s="629" t="s">
        <v>202</v>
      </c>
      <c r="F162" s="629"/>
      <c r="G162" s="629"/>
    </row>
    <row r="163" spans="1:7" x14ac:dyDescent="0.2">
      <c r="A163" s="625" t="str">
        <f t="shared" si="2"/>
        <v>INDEC-CM - 38130-15</v>
      </c>
      <c r="B163" s="625">
        <v>38130</v>
      </c>
      <c r="C163" s="625" t="s">
        <v>45</v>
      </c>
      <c r="D163" s="625">
        <v>15</v>
      </c>
      <c r="E163" s="629" t="s">
        <v>203</v>
      </c>
      <c r="F163" s="629"/>
      <c r="G163" s="629"/>
    </row>
    <row r="164" spans="1:7" x14ac:dyDescent="0.2">
      <c r="A164" s="625" t="str">
        <f t="shared" si="2"/>
        <v>INDEC-CM - 38130-14</v>
      </c>
      <c r="B164" s="625">
        <v>38130</v>
      </c>
      <c r="C164" s="625" t="s">
        <v>45</v>
      </c>
      <c r="D164" s="625">
        <v>14</v>
      </c>
      <c r="E164" s="629" t="s">
        <v>204</v>
      </c>
      <c r="F164" s="629"/>
      <c r="G164" s="629"/>
    </row>
    <row r="165" spans="1:7" x14ac:dyDescent="0.2">
      <c r="A165" s="625" t="str">
        <f t="shared" si="2"/>
        <v>INDEC-CM - 35490-11</v>
      </c>
      <c r="B165" s="625">
        <v>35490</v>
      </c>
      <c r="C165" s="625" t="s">
        <v>45</v>
      </c>
      <c r="D165" s="625">
        <v>11</v>
      </c>
      <c r="E165" s="624" t="s">
        <v>205</v>
      </c>
    </row>
    <row r="166" spans="1:7" x14ac:dyDescent="0.2">
      <c r="A166" s="625" t="str">
        <f t="shared" si="2"/>
        <v>INDEC-CM - 41251-11</v>
      </c>
      <c r="B166" s="625">
        <v>41251</v>
      </c>
      <c r="C166" s="625" t="s">
        <v>45</v>
      </c>
      <c r="D166" s="625">
        <v>11</v>
      </c>
      <c r="E166" s="629" t="s">
        <v>206</v>
      </c>
      <c r="F166" s="629"/>
      <c r="G166" s="629"/>
    </row>
    <row r="167" spans="1:7" x14ac:dyDescent="0.2">
      <c r="A167" s="630" t="str">
        <f t="shared" si="2"/>
        <v>INDEC-CM - 41278-21</v>
      </c>
      <c r="B167" s="630">
        <v>41278</v>
      </c>
      <c r="C167" s="630" t="s">
        <v>45</v>
      </c>
      <c r="D167" s="630">
        <v>21</v>
      </c>
      <c r="E167" s="632" t="s">
        <v>207</v>
      </c>
      <c r="F167" s="624" t="s">
        <v>2040</v>
      </c>
    </row>
    <row r="168" spans="1:7" x14ac:dyDescent="0.2">
      <c r="A168" s="625" t="str">
        <f t="shared" si="2"/>
        <v>INDEC-CM - 42911-71</v>
      </c>
      <c r="B168" s="625">
        <v>42911</v>
      </c>
      <c r="C168" s="625" t="s">
        <v>45</v>
      </c>
      <c r="D168" s="625">
        <v>71</v>
      </c>
      <c r="E168" s="629" t="s">
        <v>208</v>
      </c>
      <c r="F168" s="629"/>
      <c r="G168" s="629"/>
    </row>
    <row r="169" spans="1:7" x14ac:dyDescent="0.2">
      <c r="A169" s="625" t="str">
        <f t="shared" si="2"/>
        <v>INDEC-CM - 37210-42</v>
      </c>
      <c r="B169" s="625">
        <v>37210</v>
      </c>
      <c r="C169" s="625" t="s">
        <v>45</v>
      </c>
      <c r="D169" s="625">
        <v>42</v>
      </c>
      <c r="E169" s="629" t="s">
        <v>209</v>
      </c>
      <c r="F169" s="629"/>
      <c r="G169" s="629"/>
    </row>
    <row r="170" spans="1:7" x14ac:dyDescent="0.2">
      <c r="A170" s="625" t="str">
        <f t="shared" si="2"/>
        <v>INDEC-CM - 37210-41</v>
      </c>
      <c r="B170" s="625">
        <v>37210</v>
      </c>
      <c r="C170" s="625" t="s">
        <v>45</v>
      </c>
      <c r="D170" s="625">
        <v>41</v>
      </c>
      <c r="E170" s="629" t="s">
        <v>210</v>
      </c>
      <c r="F170" s="629"/>
      <c r="G170" s="629"/>
    </row>
    <row r="171" spans="1:7" x14ac:dyDescent="0.2">
      <c r="A171" s="625" t="str">
        <f t="shared" si="2"/>
        <v>INDEC-CM - 36930-11</v>
      </c>
      <c r="B171" s="625">
        <v>36930</v>
      </c>
      <c r="C171" s="625" t="s">
        <v>45</v>
      </c>
      <c r="D171" s="625">
        <v>11</v>
      </c>
      <c r="E171" s="624" t="s">
        <v>211</v>
      </c>
    </row>
    <row r="172" spans="1:7" x14ac:dyDescent="0.2">
      <c r="A172" s="625" t="str">
        <f t="shared" si="2"/>
        <v>INDEC-CM - 36950-21</v>
      </c>
      <c r="B172" s="625">
        <v>36950</v>
      </c>
      <c r="C172" s="625" t="s">
        <v>45</v>
      </c>
      <c r="D172" s="625">
        <v>21</v>
      </c>
      <c r="E172" s="624" t="s">
        <v>212</v>
      </c>
    </row>
    <row r="173" spans="1:7" x14ac:dyDescent="0.2">
      <c r="A173" s="625" t="str">
        <f t="shared" si="2"/>
        <v>INDEC-CM - 35110-31</v>
      </c>
      <c r="B173" s="625">
        <v>35110</v>
      </c>
      <c r="C173" s="625" t="s">
        <v>45</v>
      </c>
      <c r="D173" s="625">
        <v>31</v>
      </c>
      <c r="E173" s="624" t="s">
        <v>213</v>
      </c>
    </row>
    <row r="174" spans="1:7" x14ac:dyDescent="0.2">
      <c r="A174" s="625" t="str">
        <f t="shared" si="2"/>
        <v>INDEC-CM - 35110-32</v>
      </c>
      <c r="B174" s="625">
        <v>35110</v>
      </c>
      <c r="C174" s="625" t="s">
        <v>45</v>
      </c>
      <c r="D174" s="625">
        <v>32</v>
      </c>
      <c r="E174" s="624" t="s">
        <v>214</v>
      </c>
    </row>
    <row r="175" spans="1:7" x14ac:dyDescent="0.2">
      <c r="A175" s="625" t="str">
        <f t="shared" si="2"/>
        <v>INDEC-CM - 37940-11</v>
      </c>
      <c r="B175" s="625">
        <v>37940</v>
      </c>
      <c r="C175" s="625" t="s">
        <v>45</v>
      </c>
      <c r="D175" s="625">
        <v>11</v>
      </c>
      <c r="E175" s="624" t="s">
        <v>215</v>
      </c>
    </row>
    <row r="176" spans="1:7" x14ac:dyDescent="0.2">
      <c r="A176" s="625" t="str">
        <f t="shared" si="2"/>
        <v>INDEC-CM - 35110-71</v>
      </c>
      <c r="B176" s="625">
        <v>35110</v>
      </c>
      <c r="C176" s="625" t="s">
        <v>45</v>
      </c>
      <c r="D176" s="625">
        <v>71</v>
      </c>
      <c r="E176" s="624" t="s">
        <v>216</v>
      </c>
    </row>
    <row r="177" spans="1:7" x14ac:dyDescent="0.2">
      <c r="A177" s="625" t="str">
        <f t="shared" si="2"/>
        <v>INDEC-CM - 31210-31</v>
      </c>
      <c r="B177" s="625">
        <v>31210</v>
      </c>
      <c r="C177" s="625" t="s">
        <v>45</v>
      </c>
      <c r="D177" s="625">
        <v>31</v>
      </c>
      <c r="E177" s="624" t="s">
        <v>217</v>
      </c>
    </row>
    <row r="178" spans="1:7" x14ac:dyDescent="0.2">
      <c r="A178" s="625" t="str">
        <f t="shared" si="2"/>
        <v>INDEC-CM - 31210-32</v>
      </c>
      <c r="B178" s="625">
        <v>31210</v>
      </c>
      <c r="C178" s="625" t="s">
        <v>45</v>
      </c>
      <c r="D178" s="625">
        <v>32</v>
      </c>
      <c r="E178" s="624" t="s">
        <v>218</v>
      </c>
    </row>
    <row r="179" spans="1:7" x14ac:dyDescent="0.2">
      <c r="A179" s="625" t="str">
        <f t="shared" si="2"/>
        <v>INDEC-CM - 41541-11</v>
      </c>
      <c r="B179" s="625">
        <v>41541</v>
      </c>
      <c r="C179" s="625" t="s">
        <v>45</v>
      </c>
      <c r="D179" s="625">
        <v>11</v>
      </c>
      <c r="E179" s="624" t="s">
        <v>219</v>
      </c>
    </row>
    <row r="180" spans="1:7" x14ac:dyDescent="0.2">
      <c r="A180" s="625" t="str">
        <f t="shared" si="2"/>
        <v>INDEC-CM - 34720-11</v>
      </c>
      <c r="B180" s="625">
        <v>34720</v>
      </c>
      <c r="C180" s="625" t="s">
        <v>45</v>
      </c>
      <c r="D180" s="625">
        <v>11</v>
      </c>
      <c r="E180" s="629" t="s">
        <v>220</v>
      </c>
      <c r="F180" s="629"/>
      <c r="G180" s="629"/>
    </row>
    <row r="181" spans="1:7" x14ac:dyDescent="0.2">
      <c r="A181" s="625" t="str">
        <f t="shared" si="2"/>
        <v>INDEC-CM - 47220-11</v>
      </c>
      <c r="B181" s="625">
        <v>47220</v>
      </c>
      <c r="C181" s="625" t="s">
        <v>45</v>
      </c>
      <c r="D181" s="625">
        <v>11</v>
      </c>
      <c r="E181" s="629" t="s">
        <v>221</v>
      </c>
      <c r="F181" s="629"/>
      <c r="G181" s="629"/>
    </row>
    <row r="182" spans="1:7" x14ac:dyDescent="0.2">
      <c r="A182" s="625" t="str">
        <f t="shared" si="2"/>
        <v>INDEC-CM - 31600-81</v>
      </c>
      <c r="B182" s="625">
        <v>31600</v>
      </c>
      <c r="C182" s="625" t="s">
        <v>45</v>
      </c>
      <c r="D182" s="625">
        <v>81</v>
      </c>
      <c r="E182" s="624" t="s">
        <v>222</v>
      </c>
    </row>
    <row r="183" spans="1:7" x14ac:dyDescent="0.2">
      <c r="A183" s="625" t="str">
        <f t="shared" si="2"/>
        <v>INDEC-CM - 42120-31</v>
      </c>
      <c r="B183" s="625">
        <v>42120</v>
      </c>
      <c r="C183" s="625" t="s">
        <v>45</v>
      </c>
      <c r="D183" s="625">
        <v>31</v>
      </c>
      <c r="E183" s="624" t="s">
        <v>223</v>
      </c>
    </row>
    <row r="184" spans="1:7" x14ac:dyDescent="0.2">
      <c r="A184" s="625" t="str">
        <f t="shared" si="2"/>
        <v>INDEC-CM - 35490-21</v>
      </c>
      <c r="B184" s="625">
        <v>35490</v>
      </c>
      <c r="C184" s="625" t="s">
        <v>45</v>
      </c>
      <c r="D184" s="625">
        <v>21</v>
      </c>
      <c r="E184" s="629" t="s">
        <v>224</v>
      </c>
      <c r="F184" s="629"/>
      <c r="G184" s="629"/>
    </row>
    <row r="185" spans="1:7" x14ac:dyDescent="0.2">
      <c r="A185" s="625" t="str">
        <f t="shared" si="2"/>
        <v>INDEC-CM - 31600-41</v>
      </c>
      <c r="B185" s="625">
        <v>31600</v>
      </c>
      <c r="C185" s="625" t="s">
        <v>45</v>
      </c>
      <c r="D185" s="625">
        <v>41</v>
      </c>
      <c r="E185" s="629" t="s">
        <v>225</v>
      </c>
      <c r="F185" s="629"/>
      <c r="G185" s="629"/>
    </row>
    <row r="186" spans="1:7" x14ac:dyDescent="0.2">
      <c r="A186" s="625" t="str">
        <f t="shared" si="2"/>
        <v>INDEC-CM - 42120-21</v>
      </c>
      <c r="B186" s="625">
        <v>42120</v>
      </c>
      <c r="C186" s="625" t="s">
        <v>45</v>
      </c>
      <c r="D186" s="625">
        <v>21</v>
      </c>
      <c r="E186" s="629" t="s">
        <v>226</v>
      </c>
      <c r="F186" s="629"/>
      <c r="G186" s="629"/>
    </row>
    <row r="187" spans="1:7" x14ac:dyDescent="0.2">
      <c r="A187" s="625" t="str">
        <f t="shared" si="2"/>
        <v>INDEC-CM - 42120-22</v>
      </c>
      <c r="B187" s="625">
        <v>42120</v>
      </c>
      <c r="C187" s="625" t="s">
        <v>45</v>
      </c>
      <c r="D187" s="625">
        <v>22</v>
      </c>
      <c r="E187" s="629" t="s">
        <v>227</v>
      </c>
      <c r="F187" s="629"/>
      <c r="G187" s="629"/>
    </row>
    <row r="188" spans="1:7" x14ac:dyDescent="0.2">
      <c r="A188" s="625" t="str">
        <f t="shared" si="2"/>
        <v>INDEC-CM - 31600-33</v>
      </c>
      <c r="B188" s="625">
        <v>31600</v>
      </c>
      <c r="C188" s="625" t="s">
        <v>45</v>
      </c>
      <c r="D188" s="625">
        <v>33</v>
      </c>
      <c r="E188" s="624" t="s">
        <v>228</v>
      </c>
    </row>
    <row r="189" spans="1:7" x14ac:dyDescent="0.2">
      <c r="A189" s="625" t="str">
        <f t="shared" si="2"/>
        <v>INDEC-CM - 31600-32</v>
      </c>
      <c r="B189" s="625">
        <v>31600</v>
      </c>
      <c r="C189" s="625" t="s">
        <v>45</v>
      </c>
      <c r="D189" s="625">
        <v>32</v>
      </c>
      <c r="E189" s="624" t="s">
        <v>229</v>
      </c>
    </row>
    <row r="190" spans="1:7" x14ac:dyDescent="0.2">
      <c r="A190" s="625" t="str">
        <f t="shared" si="2"/>
        <v>INDEC-CM - 31600-31</v>
      </c>
      <c r="B190" s="625">
        <v>31600</v>
      </c>
      <c r="C190" s="625" t="s">
        <v>45</v>
      </c>
      <c r="D190" s="625">
        <v>31</v>
      </c>
      <c r="E190" s="624" t="s">
        <v>230</v>
      </c>
    </row>
    <row r="191" spans="1:7" x14ac:dyDescent="0.2">
      <c r="A191" s="625" t="str">
        <f t="shared" si="2"/>
        <v>INDEC-CM - 42120-11</v>
      </c>
      <c r="B191" s="625">
        <v>42120</v>
      </c>
      <c r="C191" s="625" t="s">
        <v>45</v>
      </c>
      <c r="D191" s="625">
        <v>11</v>
      </c>
      <c r="E191" s="624" t="s">
        <v>231</v>
      </c>
    </row>
    <row r="192" spans="1:7" x14ac:dyDescent="0.2">
      <c r="A192" s="625" t="str">
        <f t="shared" si="2"/>
        <v>INDEC-CM - 31600-23</v>
      </c>
      <c r="B192" s="625">
        <v>31600</v>
      </c>
      <c r="C192" s="625" t="s">
        <v>45</v>
      </c>
      <c r="D192" s="625">
        <v>23</v>
      </c>
      <c r="E192" s="624" t="s">
        <v>232</v>
      </c>
    </row>
    <row r="193" spans="1:7" x14ac:dyDescent="0.2">
      <c r="A193" s="625" t="str">
        <f t="shared" si="2"/>
        <v>INDEC-CM - 31600-22</v>
      </c>
      <c r="B193" s="625">
        <v>31600</v>
      </c>
      <c r="C193" s="625" t="s">
        <v>45</v>
      </c>
      <c r="D193" s="625">
        <v>22</v>
      </c>
      <c r="E193" s="624" t="s">
        <v>233</v>
      </c>
    </row>
    <row r="194" spans="1:7" x14ac:dyDescent="0.2">
      <c r="A194" s="625" t="str">
        <f t="shared" si="2"/>
        <v>INDEC-CM - 31600-21</v>
      </c>
      <c r="B194" s="625">
        <v>31600</v>
      </c>
      <c r="C194" s="625" t="s">
        <v>45</v>
      </c>
      <c r="D194" s="625">
        <v>21</v>
      </c>
      <c r="E194" s="624" t="s">
        <v>234</v>
      </c>
    </row>
    <row r="195" spans="1:7" x14ac:dyDescent="0.2">
      <c r="A195" s="625" t="str">
        <f t="shared" si="2"/>
        <v>INDEC-CM - 41278-33</v>
      </c>
      <c r="B195" s="625">
        <v>41278</v>
      </c>
      <c r="C195" s="625" t="s">
        <v>45</v>
      </c>
      <c r="D195" s="625">
        <v>33</v>
      </c>
      <c r="E195" s="629" t="s">
        <v>235</v>
      </c>
      <c r="F195" s="629"/>
      <c r="G195" s="629"/>
    </row>
    <row r="196" spans="1:7" x14ac:dyDescent="0.2">
      <c r="A196" s="625" t="str">
        <f t="shared" si="2"/>
        <v>INDEC-CM - 36320-33</v>
      </c>
      <c r="B196" s="625">
        <v>36320</v>
      </c>
      <c r="C196" s="625" t="s">
        <v>45</v>
      </c>
      <c r="D196" s="625">
        <v>33</v>
      </c>
      <c r="E196" s="624" t="s">
        <v>236</v>
      </c>
    </row>
    <row r="197" spans="1:7" x14ac:dyDescent="0.2">
      <c r="A197" s="625" t="str">
        <f t="shared" si="2"/>
        <v>INDEC-CM - 48270-11</v>
      </c>
      <c r="B197" s="625">
        <v>48270</v>
      </c>
      <c r="C197" s="625" t="s">
        <v>45</v>
      </c>
      <c r="D197" s="625">
        <v>11</v>
      </c>
      <c r="E197" s="629" t="s">
        <v>237</v>
      </c>
      <c r="F197" s="629"/>
      <c r="G197" s="629"/>
    </row>
    <row r="198" spans="1:7" x14ac:dyDescent="0.2">
      <c r="A198" s="625" t="str">
        <f t="shared" ref="A198:A220" si="3">CONCATENATE("INDEC-CM - ",B198,C198,D198)</f>
        <v>INDEC-CM - 42190-11</v>
      </c>
      <c r="B198" s="625">
        <v>42190</v>
      </c>
      <c r="C198" s="625" t="s">
        <v>45</v>
      </c>
      <c r="D198" s="625">
        <v>11</v>
      </c>
      <c r="E198" s="624" t="s">
        <v>238</v>
      </c>
    </row>
    <row r="199" spans="1:7" x14ac:dyDescent="0.2">
      <c r="A199" s="625" t="str">
        <f t="shared" si="3"/>
        <v>INDEC-CM - 43923-31</v>
      </c>
      <c r="B199" s="625">
        <v>43923</v>
      </c>
      <c r="C199" s="625" t="s">
        <v>45</v>
      </c>
      <c r="D199" s="625">
        <v>31</v>
      </c>
      <c r="E199" s="629" t="s">
        <v>239</v>
      </c>
      <c r="F199" s="629"/>
      <c r="G199" s="629"/>
    </row>
    <row r="200" spans="1:7" x14ac:dyDescent="0.2">
      <c r="A200" s="625" t="str">
        <f t="shared" si="3"/>
        <v>INDEC-CM - 31210-11</v>
      </c>
      <c r="B200" s="625">
        <v>31210</v>
      </c>
      <c r="C200" s="625" t="s">
        <v>45</v>
      </c>
      <c r="D200" s="625">
        <v>11</v>
      </c>
      <c r="E200" s="629" t="s">
        <v>240</v>
      </c>
      <c r="F200" s="629"/>
      <c r="G200" s="629"/>
    </row>
    <row r="201" spans="1:7" x14ac:dyDescent="0.2">
      <c r="A201" s="625" t="str">
        <f t="shared" si="3"/>
        <v>INDEC-CM - 37129-21</v>
      </c>
      <c r="B201" s="625">
        <v>37129</v>
      </c>
      <c r="C201" s="625" t="s">
        <v>45</v>
      </c>
      <c r="D201" s="625">
        <v>21</v>
      </c>
      <c r="E201" s="624" t="s">
        <v>241</v>
      </c>
    </row>
    <row r="202" spans="1:7" x14ac:dyDescent="0.2">
      <c r="A202" s="625" t="str">
        <f t="shared" si="3"/>
        <v>INDEC-CM - 37560-21</v>
      </c>
      <c r="B202" s="625">
        <v>37560</v>
      </c>
      <c r="C202" s="625" t="s">
        <v>45</v>
      </c>
      <c r="D202" s="625">
        <v>21</v>
      </c>
      <c r="E202" s="629" t="s">
        <v>242</v>
      </c>
      <c r="F202" s="629"/>
      <c r="G202" s="629"/>
    </row>
    <row r="203" spans="1:7" x14ac:dyDescent="0.2">
      <c r="A203" s="625" t="str">
        <f t="shared" si="3"/>
        <v>INDEC-CM - 42999-71</v>
      </c>
      <c r="B203" s="625">
        <v>42999</v>
      </c>
      <c r="C203" s="625" t="s">
        <v>45</v>
      </c>
      <c r="D203" s="625">
        <v>71</v>
      </c>
      <c r="E203" s="624" t="s">
        <v>243</v>
      </c>
    </row>
    <row r="204" spans="1:7" x14ac:dyDescent="0.2">
      <c r="A204" s="625" t="str">
        <f t="shared" si="3"/>
        <v>INDEC-CM - 41516-22</v>
      </c>
      <c r="B204" s="625">
        <v>41516</v>
      </c>
      <c r="C204" s="625" t="s">
        <v>45</v>
      </c>
      <c r="D204" s="625">
        <v>22</v>
      </c>
      <c r="E204" s="624" t="s">
        <v>244</v>
      </c>
    </row>
    <row r="205" spans="1:7" x14ac:dyDescent="0.2">
      <c r="A205" s="625" t="str">
        <f t="shared" si="3"/>
        <v>INDEC-CM - 37350-51</v>
      </c>
      <c r="B205" s="625">
        <v>37350</v>
      </c>
      <c r="C205" s="625" t="s">
        <v>45</v>
      </c>
      <c r="D205" s="625">
        <v>51</v>
      </c>
      <c r="E205" s="624" t="s">
        <v>245</v>
      </c>
    </row>
    <row r="206" spans="1:7" x14ac:dyDescent="0.2">
      <c r="A206" s="625" t="str">
        <f t="shared" si="3"/>
        <v>INDEC-CM - 44826-21</v>
      </c>
      <c r="B206" s="625">
        <v>44826</v>
      </c>
      <c r="C206" s="625" t="s">
        <v>45</v>
      </c>
      <c r="D206" s="625">
        <v>21</v>
      </c>
      <c r="E206" s="624" t="s">
        <v>246</v>
      </c>
    </row>
    <row r="207" spans="1:7" x14ac:dyDescent="0.2">
      <c r="A207" s="625" t="str">
        <f t="shared" si="3"/>
        <v>INDEC-CM - 31210-22</v>
      </c>
      <c r="B207" s="625">
        <v>31210</v>
      </c>
      <c r="C207" s="625" t="s">
        <v>45</v>
      </c>
      <c r="D207" s="625">
        <v>22</v>
      </c>
      <c r="E207" s="624" t="s">
        <v>247</v>
      </c>
    </row>
    <row r="208" spans="1:7" x14ac:dyDescent="0.2">
      <c r="A208" s="625" t="str">
        <f t="shared" si="3"/>
        <v>INDEC-CM - 31100-11</v>
      </c>
      <c r="B208" s="625">
        <v>31100</v>
      </c>
      <c r="C208" s="625" t="s">
        <v>45</v>
      </c>
      <c r="D208" s="625">
        <v>11</v>
      </c>
      <c r="E208" s="624" t="s">
        <v>248</v>
      </c>
    </row>
    <row r="209" spans="1:7" x14ac:dyDescent="0.2">
      <c r="A209" s="625" t="str">
        <f t="shared" si="3"/>
        <v>INDEC-CM - 46212-53</v>
      </c>
      <c r="B209" s="625">
        <v>46212</v>
      </c>
      <c r="C209" s="625" t="s">
        <v>45</v>
      </c>
      <c r="D209" s="625">
        <v>53</v>
      </c>
      <c r="E209" s="624" t="s">
        <v>249</v>
      </c>
    </row>
    <row r="210" spans="1:7" x14ac:dyDescent="0.2">
      <c r="A210" s="625" t="str">
        <f t="shared" si="3"/>
        <v>INDEC-CM - 46212-52</v>
      </c>
      <c r="B210" s="625">
        <v>46212</v>
      </c>
      <c r="C210" s="625" t="s">
        <v>45</v>
      </c>
      <c r="D210" s="625">
        <v>52</v>
      </c>
      <c r="E210" s="629" t="s">
        <v>250</v>
      </c>
      <c r="F210" s="629"/>
      <c r="G210" s="629"/>
    </row>
    <row r="211" spans="1:7" x14ac:dyDescent="0.2">
      <c r="A211" s="625" t="str">
        <f t="shared" si="3"/>
        <v>INDEC-CM - 15400-21</v>
      </c>
      <c r="B211" s="625">
        <v>15400</v>
      </c>
      <c r="C211" s="625" t="s">
        <v>45</v>
      </c>
      <c r="D211" s="625">
        <v>21</v>
      </c>
      <c r="E211" s="624" t="s">
        <v>251</v>
      </c>
    </row>
    <row r="212" spans="1:7" x14ac:dyDescent="0.2">
      <c r="A212" s="625" t="str">
        <f t="shared" si="3"/>
        <v>INDEC-CM - 43240-11</v>
      </c>
      <c r="B212" s="625">
        <v>43240</v>
      </c>
      <c r="C212" s="625" t="s">
        <v>45</v>
      </c>
      <c r="D212" s="625">
        <v>11</v>
      </c>
      <c r="E212" s="624" t="s">
        <v>252</v>
      </c>
    </row>
    <row r="213" spans="1:7" x14ac:dyDescent="0.2">
      <c r="A213" s="625" t="str">
        <f t="shared" si="3"/>
        <v>INDEC-CM - 31600-42</v>
      </c>
      <c r="B213" s="625">
        <v>31600</v>
      </c>
      <c r="C213" s="625" t="s">
        <v>45</v>
      </c>
      <c r="D213" s="625">
        <v>42</v>
      </c>
      <c r="E213" s="629" t="s">
        <v>253</v>
      </c>
      <c r="F213" s="629"/>
      <c r="G213" s="629"/>
    </row>
    <row r="214" spans="1:7" x14ac:dyDescent="0.2">
      <c r="A214" s="630" t="str">
        <f t="shared" si="3"/>
        <v>INDEC-CM - 42120-42</v>
      </c>
      <c r="B214" s="630">
        <v>42120</v>
      </c>
      <c r="C214" s="630" t="s">
        <v>45</v>
      </c>
      <c r="D214" s="630">
        <v>42</v>
      </c>
      <c r="E214" s="632" t="s">
        <v>254</v>
      </c>
      <c r="F214" s="624" t="s">
        <v>2040</v>
      </c>
    </row>
    <row r="215" spans="1:7" x14ac:dyDescent="0.2">
      <c r="A215" s="630" t="str">
        <f t="shared" si="3"/>
        <v>INDEC-CM - 42120-41</v>
      </c>
      <c r="B215" s="630">
        <v>42120</v>
      </c>
      <c r="C215" s="630" t="s">
        <v>45</v>
      </c>
      <c r="D215" s="630">
        <v>41</v>
      </c>
      <c r="E215" s="632" t="s">
        <v>255</v>
      </c>
      <c r="F215" s="624" t="s">
        <v>2040</v>
      </c>
    </row>
    <row r="216" spans="1:7" x14ac:dyDescent="0.2">
      <c r="A216" s="630" t="str">
        <f t="shared" si="3"/>
        <v>INDEC-CM - 42120-51</v>
      </c>
      <c r="B216" s="630">
        <v>42120</v>
      </c>
      <c r="C216" s="630" t="s">
        <v>45</v>
      </c>
      <c r="D216" s="630">
        <v>51</v>
      </c>
      <c r="E216" s="631" t="s">
        <v>256</v>
      </c>
      <c r="F216" s="624" t="s">
        <v>2040</v>
      </c>
    </row>
    <row r="217" spans="1:7" x14ac:dyDescent="0.2">
      <c r="A217" s="625" t="str">
        <f t="shared" si="3"/>
        <v>INDEC-CM - 37550-11</v>
      </c>
      <c r="B217" s="625">
        <v>37550</v>
      </c>
      <c r="C217" s="625" t="s">
        <v>45</v>
      </c>
      <c r="D217" s="625">
        <v>11</v>
      </c>
      <c r="E217" s="624" t="s">
        <v>257</v>
      </c>
    </row>
    <row r="218" spans="1:7" x14ac:dyDescent="0.2">
      <c r="A218" s="625" t="str">
        <f t="shared" si="3"/>
        <v>INDEC-CM - 37410-11</v>
      </c>
      <c r="B218" s="625">
        <v>37410</v>
      </c>
      <c r="C218" s="625" t="s">
        <v>45</v>
      </c>
      <c r="D218" s="625">
        <v>11</v>
      </c>
      <c r="E218" s="624" t="s">
        <v>258</v>
      </c>
    </row>
    <row r="219" spans="1:7" x14ac:dyDescent="0.2">
      <c r="A219" s="625" t="str">
        <f t="shared" si="3"/>
        <v>INDEC-CM - 31210-33</v>
      </c>
      <c r="B219" s="625">
        <v>31210</v>
      </c>
      <c r="C219" s="625" t="s">
        <v>45</v>
      </c>
      <c r="D219" s="625">
        <v>33</v>
      </c>
      <c r="E219" s="624" t="s">
        <v>259</v>
      </c>
    </row>
    <row r="220" spans="1:7" x14ac:dyDescent="0.2">
      <c r="A220" s="625" t="str">
        <f t="shared" si="3"/>
        <v>INDEC-CM - 37540-21</v>
      </c>
      <c r="B220" s="625">
        <v>37540</v>
      </c>
      <c r="C220" s="625" t="s">
        <v>45</v>
      </c>
      <c r="D220" s="625">
        <v>21</v>
      </c>
      <c r="E220" s="624" t="s">
        <v>260</v>
      </c>
    </row>
    <row r="223" spans="1:7" x14ac:dyDescent="0.2">
      <c r="A223" s="19"/>
      <c r="B223" s="623" t="s">
        <v>535</v>
      </c>
      <c r="C223" s="18"/>
      <c r="D223" s="18"/>
      <c r="E223" s="19"/>
    </row>
    <row r="224" spans="1:7" x14ac:dyDescent="0.2">
      <c r="A224" s="19"/>
      <c r="B224" s="633"/>
      <c r="C224" s="18"/>
      <c r="D224" s="18"/>
      <c r="E224" s="19"/>
    </row>
    <row r="225" spans="1:5" x14ac:dyDescent="0.2">
      <c r="A225" s="882" t="s">
        <v>343</v>
      </c>
      <c r="B225" s="882" t="s">
        <v>42</v>
      </c>
      <c r="C225" s="882"/>
      <c r="D225" s="882"/>
      <c r="E225" s="882" t="s">
        <v>43</v>
      </c>
    </row>
    <row r="226" spans="1:5" x14ac:dyDescent="0.2">
      <c r="A226" s="882"/>
      <c r="B226" s="882" t="s">
        <v>44</v>
      </c>
      <c r="C226" s="882"/>
      <c r="D226" s="882"/>
      <c r="E226" s="882"/>
    </row>
    <row r="227" spans="1:5" x14ac:dyDescent="0.2">
      <c r="A227" s="625" t="str">
        <f>CONCATENATE(B227,C227,D227)</f>
        <v/>
      </c>
      <c r="B227" s="634"/>
      <c r="C227" s="18"/>
      <c r="D227" s="18"/>
      <c r="E227" s="19"/>
    </row>
    <row r="228" spans="1:5" x14ac:dyDescent="0.2">
      <c r="A228" s="625" t="str">
        <f>CONCATENATE("INDEC-CM - ",B228,C228,D228)</f>
        <v>INDEC-CM - 37370-0</v>
      </c>
      <c r="B228" s="18">
        <v>37370</v>
      </c>
      <c r="C228" s="18" t="s">
        <v>45</v>
      </c>
      <c r="D228" s="18">
        <v>0</v>
      </c>
      <c r="E228" s="19" t="s">
        <v>536</v>
      </c>
    </row>
    <row r="229" spans="1:5" x14ac:dyDescent="0.2">
      <c r="A229" s="625" t="str">
        <f>CONCATENATE("INDEC-CM - ",B229,C229,D229)</f>
        <v>INDEC-CM - 31600-6</v>
      </c>
      <c r="B229" s="18">
        <v>31600</v>
      </c>
      <c r="C229" s="18" t="s">
        <v>45</v>
      </c>
      <c r="D229" s="18">
        <v>6</v>
      </c>
      <c r="E229" s="19" t="s">
        <v>537</v>
      </c>
    </row>
    <row r="230" spans="1:5" x14ac:dyDescent="0.2">
      <c r="A230" s="625" t="str">
        <f>CONCATENATE("INDEC-CM - ",B230,C230,D230)</f>
        <v>INDEC-CM - 41278-0</v>
      </c>
      <c r="B230" s="18">
        <v>41278</v>
      </c>
      <c r="C230" s="18" t="s">
        <v>45</v>
      </c>
      <c r="D230" s="18">
        <v>0</v>
      </c>
      <c r="E230" s="19" t="s">
        <v>538</v>
      </c>
    </row>
    <row r="231" spans="1:5" x14ac:dyDescent="0.2">
      <c r="A231" s="625" t="str">
        <f>CONCATENATE("INDEC-CM - ",B231,C231,D231)</f>
        <v>INDEC-CM - 31600-7</v>
      </c>
      <c r="B231" s="18">
        <v>31600</v>
      </c>
      <c r="C231" s="18" t="s">
        <v>45</v>
      </c>
      <c r="D231" s="18">
        <v>7</v>
      </c>
      <c r="E231" s="19" t="s">
        <v>539</v>
      </c>
    </row>
    <row r="232" spans="1:5" x14ac:dyDescent="0.2">
      <c r="A232" s="625" t="str">
        <f>CONCATENATE("INDEC-CM - ",B232,C232,D232)</f>
        <v>INDEC-CM - 42120-41/42/51</v>
      </c>
      <c r="B232" s="18">
        <v>42120</v>
      </c>
      <c r="C232" s="18" t="s">
        <v>45</v>
      </c>
      <c r="D232" s="18" t="s">
        <v>540</v>
      </c>
      <c r="E232" s="19" t="s">
        <v>541</v>
      </c>
    </row>
    <row r="235" spans="1:5" x14ac:dyDescent="0.2">
      <c r="A235" s="623"/>
      <c r="B235" s="623" t="s">
        <v>543</v>
      </c>
      <c r="C235" s="623"/>
      <c r="D235" s="623"/>
      <c r="E235" s="623"/>
    </row>
    <row r="236" spans="1:5" x14ac:dyDescent="0.2">
      <c r="A236" s="635"/>
      <c r="D236" s="636"/>
    </row>
    <row r="237" spans="1:5" x14ac:dyDescent="0.2">
      <c r="A237" s="882" t="s">
        <v>343</v>
      </c>
      <c r="B237" s="882" t="s">
        <v>42</v>
      </c>
      <c r="C237" s="882"/>
      <c r="D237" s="882"/>
      <c r="E237" s="882" t="s">
        <v>331</v>
      </c>
    </row>
    <row r="238" spans="1:5" x14ac:dyDescent="0.2">
      <c r="A238" s="882"/>
      <c r="B238" s="882"/>
      <c r="C238" s="882"/>
      <c r="D238" s="882"/>
      <c r="E238" s="882"/>
    </row>
    <row r="239" spans="1:5" x14ac:dyDescent="0.2">
      <c r="E239" s="637" t="s">
        <v>267</v>
      </c>
    </row>
    <row r="240" spans="1:5" x14ac:dyDescent="0.2">
      <c r="E240" s="637"/>
    </row>
    <row r="241" spans="1:5" x14ac:dyDescent="0.2">
      <c r="A241" s="635"/>
      <c r="D241" s="636"/>
      <c r="E241" s="622" t="s">
        <v>332</v>
      </c>
    </row>
    <row r="242" spans="1:5" x14ac:dyDescent="0.2">
      <c r="A242" s="635"/>
      <c r="D242" s="636"/>
      <c r="E242" s="622"/>
    </row>
    <row r="243" spans="1:5" x14ac:dyDescent="0.2">
      <c r="B243" s="636"/>
      <c r="E243" s="622" t="s">
        <v>333</v>
      </c>
    </row>
    <row r="244" spans="1:5" x14ac:dyDescent="0.2">
      <c r="A244" s="625" t="str">
        <f>CONCATENATE("INDEC-MO - ",B244,C244,D244)</f>
        <v>INDEC-MO - 51560-11</v>
      </c>
      <c r="B244" s="625">
        <v>51560</v>
      </c>
      <c r="C244" s="625" t="s">
        <v>45</v>
      </c>
      <c r="D244" s="625">
        <v>11</v>
      </c>
      <c r="E244" s="638" t="s">
        <v>1869</v>
      </c>
    </row>
    <row r="245" spans="1:5" x14ac:dyDescent="0.2">
      <c r="A245" s="625" t="str">
        <f>CONCATENATE("INDEC-MO - ",B245,C245,D245)</f>
        <v>INDEC-MO - 51560-12</v>
      </c>
      <c r="B245" s="625">
        <v>51560</v>
      </c>
      <c r="C245" s="625" t="s">
        <v>45</v>
      </c>
      <c r="D245" s="625">
        <v>12</v>
      </c>
      <c r="E245" s="638" t="s">
        <v>903</v>
      </c>
    </row>
    <row r="246" spans="1:5" x14ac:dyDescent="0.2">
      <c r="A246" s="625" t="str">
        <f>CONCATENATE("INDEC-MO - ",B246,C246,D246)</f>
        <v>INDEC-MO - 51560-13</v>
      </c>
      <c r="B246" s="625">
        <v>51560</v>
      </c>
      <c r="C246" s="625" t="s">
        <v>45</v>
      </c>
      <c r="D246" s="625">
        <v>13</v>
      </c>
      <c r="E246" s="638" t="s">
        <v>1013</v>
      </c>
    </row>
    <row r="247" spans="1:5" x14ac:dyDescent="0.2">
      <c r="A247" s="625" t="str">
        <f>CONCATENATE("INDEC-MO - ",B247,C247,D247)</f>
        <v>INDEC-MO - 51560-14</v>
      </c>
      <c r="B247" s="625">
        <v>51560</v>
      </c>
      <c r="C247" s="625" t="s">
        <v>45</v>
      </c>
      <c r="D247" s="625">
        <v>14</v>
      </c>
      <c r="E247" s="638" t="s">
        <v>717</v>
      </c>
    </row>
    <row r="248" spans="1:5" x14ac:dyDescent="0.2">
      <c r="A248" s="625" t="str">
        <f>CONCATENATE(B248,C248,D248)</f>
        <v/>
      </c>
    </row>
    <row r="249" spans="1:5" x14ac:dyDescent="0.2">
      <c r="A249" s="625" t="str">
        <f>CONCATENATE("INDEC-MO - ",B249,C249,D249)</f>
        <v>INDEC-MO - 51560-32</v>
      </c>
      <c r="B249" s="625">
        <v>51560</v>
      </c>
      <c r="C249" s="625" t="s">
        <v>45</v>
      </c>
      <c r="D249" s="625">
        <v>32</v>
      </c>
      <c r="E249" s="622" t="s">
        <v>334</v>
      </c>
    </row>
    <row r="250" spans="1:5" x14ac:dyDescent="0.2">
      <c r="A250" s="625" t="str">
        <f>CONCATENATE(B250,C250,D250)</f>
        <v/>
      </c>
    </row>
    <row r="251" spans="1:5" x14ac:dyDescent="0.2">
      <c r="A251" s="625" t="str">
        <f>CONCATENATE("INDEC-MO - ",B251,C251,D251)</f>
        <v>INDEC-MO - 81291-1</v>
      </c>
      <c r="B251" s="625">
        <v>81291</v>
      </c>
      <c r="C251" s="625" t="s">
        <v>45</v>
      </c>
      <c r="D251" s="625">
        <v>1</v>
      </c>
      <c r="E251" s="637" t="s">
        <v>335</v>
      </c>
    </row>
    <row r="252" spans="1:5" x14ac:dyDescent="0.2">
      <c r="A252" s="625" t="str">
        <f>CONCATENATE(B252,C252,D252)</f>
        <v/>
      </c>
    </row>
    <row r="253" spans="1:5" x14ac:dyDescent="0.2">
      <c r="A253" s="625" t="str">
        <f>CONCATENATE(B253,C253,D253)</f>
        <v/>
      </c>
      <c r="E253" s="637" t="s">
        <v>336</v>
      </c>
    </row>
    <row r="254" spans="1:5" x14ac:dyDescent="0.2">
      <c r="A254" s="625" t="str">
        <f t="shared" ref="A254:A259" si="4">CONCATENATE("INDEC-MO - ",B254,C254,D254)</f>
        <v>INDEC-MO - 51641-1</v>
      </c>
      <c r="B254" s="625">
        <v>51641</v>
      </c>
      <c r="C254" s="625" t="s">
        <v>45</v>
      </c>
      <c r="D254" s="625">
        <v>1</v>
      </c>
      <c r="E254" s="638" t="s">
        <v>337</v>
      </c>
    </row>
    <row r="255" spans="1:5" x14ac:dyDescent="0.2">
      <c r="A255" s="625" t="str">
        <f t="shared" si="4"/>
        <v>INDEC-MO - 51620-1</v>
      </c>
      <c r="B255" s="625">
        <v>51620</v>
      </c>
      <c r="C255" s="625" t="s">
        <v>45</v>
      </c>
      <c r="D255" s="625">
        <v>1</v>
      </c>
      <c r="E255" s="638" t="s">
        <v>338</v>
      </c>
    </row>
    <row r="256" spans="1:5" x14ac:dyDescent="0.2">
      <c r="A256" s="625" t="str">
        <f t="shared" si="4"/>
        <v>INDEC-MO - 51690-1</v>
      </c>
      <c r="B256" s="625">
        <v>51690</v>
      </c>
      <c r="C256" s="625" t="s">
        <v>45</v>
      </c>
      <c r="D256" s="625">
        <v>1</v>
      </c>
      <c r="E256" s="638" t="s">
        <v>339</v>
      </c>
    </row>
    <row r="257" spans="1:7" x14ac:dyDescent="0.2">
      <c r="A257" s="625" t="str">
        <f t="shared" si="4"/>
        <v>INDEC-MO - 51630-1</v>
      </c>
      <c r="B257" s="625">
        <v>51630</v>
      </c>
      <c r="C257" s="625" t="s">
        <v>45</v>
      </c>
      <c r="D257" s="625">
        <v>1</v>
      </c>
      <c r="E257" s="638" t="s">
        <v>340</v>
      </c>
    </row>
    <row r="258" spans="1:7" x14ac:dyDescent="0.2">
      <c r="A258" s="630" t="str">
        <f t="shared" si="4"/>
        <v>INDEC-MO - 51720-1</v>
      </c>
      <c r="B258" s="630">
        <v>51720</v>
      </c>
      <c r="C258" s="630" t="s">
        <v>45</v>
      </c>
      <c r="D258" s="630">
        <v>1</v>
      </c>
      <c r="E258" s="639" t="s">
        <v>341</v>
      </c>
      <c r="F258" s="624" t="s">
        <v>2040</v>
      </c>
    </row>
    <row r="259" spans="1:7" x14ac:dyDescent="0.2">
      <c r="A259" s="625" t="str">
        <f t="shared" si="4"/>
        <v>INDEC-MO - 51730-1</v>
      </c>
      <c r="B259" s="625">
        <v>51730</v>
      </c>
      <c r="C259" s="625" t="s">
        <v>45</v>
      </c>
      <c r="D259" s="625">
        <v>1</v>
      </c>
      <c r="E259" s="638" t="s">
        <v>342</v>
      </c>
    </row>
    <row r="262" spans="1:7" x14ac:dyDescent="0.2">
      <c r="A262" s="633"/>
      <c r="B262" s="623" t="s">
        <v>544</v>
      </c>
      <c r="C262" s="18"/>
      <c r="D262" s="18"/>
      <c r="E262" s="18"/>
      <c r="F262" s="18"/>
      <c r="G262" s="633"/>
    </row>
    <row r="263" spans="1:7" x14ac:dyDescent="0.2">
      <c r="A263" s="640"/>
      <c r="B263" s="18"/>
      <c r="C263" s="18"/>
      <c r="D263" s="641"/>
      <c r="E263" s="19"/>
      <c r="F263" s="19"/>
      <c r="G263" s="642"/>
    </row>
    <row r="264" spans="1:7" x14ac:dyDescent="0.2">
      <c r="A264" s="882" t="s">
        <v>343</v>
      </c>
      <c r="B264" s="882" t="s">
        <v>42</v>
      </c>
      <c r="C264" s="882"/>
      <c r="D264" s="882"/>
      <c r="E264" s="882" t="s">
        <v>331</v>
      </c>
      <c r="F264" s="643"/>
      <c r="G264" s="643"/>
    </row>
    <row r="265" spans="1:7" x14ac:dyDescent="0.2">
      <c r="A265" s="882"/>
      <c r="B265" s="882"/>
      <c r="C265" s="882"/>
      <c r="D265" s="882"/>
      <c r="E265" s="882"/>
      <c r="F265" s="643"/>
      <c r="G265" s="643"/>
    </row>
    <row r="266" spans="1:7" x14ac:dyDescent="0.2">
      <c r="A266" s="19"/>
      <c r="B266" s="18"/>
      <c r="C266" s="18"/>
      <c r="D266" s="18"/>
      <c r="E266" s="19"/>
      <c r="F266" s="19"/>
      <c r="G266" s="19"/>
    </row>
    <row r="267" spans="1:7" x14ac:dyDescent="0.2">
      <c r="A267" s="625" t="str">
        <f>CONCATENATE("INDEC-MO - ",B267,C267,D267)</f>
        <v>INDEC-MO - 51720-1</v>
      </c>
      <c r="B267" s="625">
        <v>51720</v>
      </c>
      <c r="C267" s="625" t="s">
        <v>45</v>
      </c>
      <c r="D267" s="625">
        <v>1</v>
      </c>
      <c r="E267" s="17" t="s">
        <v>545</v>
      </c>
      <c r="F267" s="19"/>
      <c r="G267" s="19"/>
    </row>
    <row r="268" spans="1:7" x14ac:dyDescent="0.2">
      <c r="A268" s="19"/>
      <c r="B268" s="18"/>
      <c r="C268" s="18"/>
      <c r="D268" s="18"/>
      <c r="E268" s="19"/>
      <c r="F268" s="19"/>
      <c r="G268" s="19"/>
    </row>
    <row r="271" spans="1:7" x14ac:dyDescent="0.2">
      <c r="A271" s="622"/>
      <c r="B271" s="623" t="s">
        <v>344</v>
      </c>
      <c r="C271" s="623"/>
      <c r="D271" s="623"/>
    </row>
    <row r="273" spans="1:6" x14ac:dyDescent="0.2">
      <c r="A273" s="882" t="s">
        <v>343</v>
      </c>
      <c r="B273" s="882" t="s">
        <v>42</v>
      </c>
      <c r="C273" s="882"/>
      <c r="D273" s="882"/>
      <c r="E273" s="882" t="s">
        <v>345</v>
      </c>
    </row>
    <row r="274" spans="1:6" x14ac:dyDescent="0.2">
      <c r="A274" s="882"/>
      <c r="B274" s="882" t="s">
        <v>44</v>
      </c>
      <c r="C274" s="882"/>
      <c r="D274" s="882"/>
      <c r="E274" s="882"/>
    </row>
    <row r="275" spans="1:6" x14ac:dyDescent="0.2">
      <c r="E275" s="627"/>
    </row>
    <row r="276" spans="1:6" x14ac:dyDescent="0.2">
      <c r="A276" s="625" t="str">
        <f t="shared" ref="A276:A283" si="5">CONCATENATE("INDEC-EC - ",B276,C276,D276)</f>
        <v>INDEC-EC - 43520-11</v>
      </c>
      <c r="B276" s="625">
        <v>43520</v>
      </c>
      <c r="C276" s="625" t="s">
        <v>45</v>
      </c>
      <c r="D276" s="625">
        <v>11</v>
      </c>
      <c r="E276" s="638" t="s">
        <v>346</v>
      </c>
    </row>
    <row r="277" spans="1:6" x14ac:dyDescent="0.2">
      <c r="A277" s="625" t="str">
        <f t="shared" si="5"/>
        <v>INDEC-EC - 44440-2</v>
      </c>
      <c r="B277" s="625">
        <v>44440</v>
      </c>
      <c r="C277" s="625" t="s">
        <v>45</v>
      </c>
      <c r="D277" s="625">
        <v>2</v>
      </c>
      <c r="E277" s="638" t="s">
        <v>347</v>
      </c>
    </row>
    <row r="278" spans="1:6" x14ac:dyDescent="0.2">
      <c r="A278" s="625" t="str">
        <f t="shared" si="5"/>
        <v>INDEC-EC - 44221-11</v>
      </c>
      <c r="B278" s="625">
        <v>44221</v>
      </c>
      <c r="C278" s="625" t="s">
        <v>45</v>
      </c>
      <c r="D278" s="625">
        <v>11</v>
      </c>
      <c r="E278" s="638" t="s">
        <v>348</v>
      </c>
    </row>
    <row r="279" spans="1:6" x14ac:dyDescent="0.2">
      <c r="A279" s="625" t="str">
        <f t="shared" si="5"/>
        <v>INDEC-EC - 44221-12</v>
      </c>
      <c r="B279" s="625">
        <v>44221</v>
      </c>
      <c r="C279" s="625" t="s">
        <v>45</v>
      </c>
      <c r="D279" s="625">
        <v>12</v>
      </c>
      <c r="E279" s="638" t="s">
        <v>349</v>
      </c>
    </row>
    <row r="280" spans="1:6" x14ac:dyDescent="0.2">
      <c r="A280" s="625" t="str">
        <f t="shared" si="5"/>
        <v>INDEC-EC - 43520-21</v>
      </c>
      <c r="B280" s="625">
        <v>43520</v>
      </c>
      <c r="C280" s="625" t="s">
        <v>45</v>
      </c>
      <c r="D280" s="625">
        <v>21</v>
      </c>
      <c r="E280" s="638" t="s">
        <v>350</v>
      </c>
    </row>
    <row r="281" spans="1:6" x14ac:dyDescent="0.2">
      <c r="A281" s="625" t="str">
        <f t="shared" si="5"/>
        <v>INDEC-EC - 44231-21</v>
      </c>
      <c r="B281" s="625">
        <v>44231</v>
      </c>
      <c r="C281" s="625" t="s">
        <v>45</v>
      </c>
      <c r="D281" s="625">
        <v>21</v>
      </c>
      <c r="E281" s="638" t="s">
        <v>351</v>
      </c>
    </row>
    <row r="282" spans="1:6" x14ac:dyDescent="0.2">
      <c r="A282" s="630" t="str">
        <f t="shared" si="5"/>
        <v>INDEC-EC - 44440-11</v>
      </c>
      <c r="B282" s="630">
        <v>44440</v>
      </c>
      <c r="C282" s="630" t="s">
        <v>45</v>
      </c>
      <c r="D282" s="630">
        <v>11</v>
      </c>
      <c r="E282" s="639" t="s">
        <v>352</v>
      </c>
      <c r="F282" s="624" t="s">
        <v>2040</v>
      </c>
    </row>
    <row r="283" spans="1:6" x14ac:dyDescent="0.2">
      <c r="A283" s="625" t="str">
        <f t="shared" si="5"/>
        <v>INDEC-EC - 44231-11</v>
      </c>
      <c r="B283" s="625">
        <v>44231</v>
      </c>
      <c r="C283" s="625" t="s">
        <v>45</v>
      </c>
      <c r="D283" s="625">
        <v>11</v>
      </c>
      <c r="E283" s="638" t="s">
        <v>353</v>
      </c>
    </row>
    <row r="286" spans="1:6" x14ac:dyDescent="0.2">
      <c r="A286" s="622"/>
      <c r="B286" s="623" t="s">
        <v>354</v>
      </c>
      <c r="C286" s="623"/>
      <c r="D286" s="623"/>
    </row>
    <row r="288" spans="1:6" x14ac:dyDescent="0.2">
      <c r="A288" s="882" t="s">
        <v>343</v>
      </c>
      <c r="B288" s="882" t="s">
        <v>42</v>
      </c>
      <c r="C288" s="882"/>
      <c r="D288" s="882"/>
      <c r="E288" s="882" t="s">
        <v>355</v>
      </c>
    </row>
    <row r="289" spans="1:7" x14ac:dyDescent="0.2">
      <c r="A289" s="882"/>
      <c r="B289" s="882" t="s">
        <v>44</v>
      </c>
      <c r="C289" s="882"/>
      <c r="D289" s="882"/>
      <c r="E289" s="882"/>
    </row>
    <row r="290" spans="1:7" x14ac:dyDescent="0.2">
      <c r="E290" s="627"/>
    </row>
    <row r="291" spans="1:7" x14ac:dyDescent="0.2">
      <c r="A291" s="625" t="str">
        <f t="shared" ref="A291:A298" si="6">CONCATENATE("INDEC-SA - ",B291,C291,D291)</f>
        <v>INDEC-SA - 83107-1</v>
      </c>
      <c r="B291" s="625">
        <v>83107</v>
      </c>
      <c r="C291" s="625" t="s">
        <v>45</v>
      </c>
      <c r="D291" s="625">
        <v>1</v>
      </c>
      <c r="E291" s="644" t="s">
        <v>356</v>
      </c>
    </row>
    <row r="292" spans="1:7" x14ac:dyDescent="0.2">
      <c r="A292" s="625" t="str">
        <f t="shared" si="6"/>
        <v>INDEC-SA - 71240-21</v>
      </c>
      <c r="B292" s="625">
        <v>71240</v>
      </c>
      <c r="C292" s="625" t="s">
        <v>45</v>
      </c>
      <c r="D292" s="625">
        <v>21</v>
      </c>
      <c r="E292" s="624" t="s">
        <v>357</v>
      </c>
    </row>
    <row r="293" spans="1:7" x14ac:dyDescent="0.2">
      <c r="A293" s="625" t="str">
        <f t="shared" si="6"/>
        <v>INDEC-SA - 71240-31</v>
      </c>
      <c r="B293" s="625">
        <v>71240</v>
      </c>
      <c r="C293" s="625" t="s">
        <v>45</v>
      </c>
      <c r="D293" s="625">
        <v>31</v>
      </c>
      <c r="E293" s="624" t="s">
        <v>358</v>
      </c>
    </row>
    <row r="294" spans="1:7" x14ac:dyDescent="0.2">
      <c r="A294" s="625" t="str">
        <f t="shared" si="6"/>
        <v>INDEC-SA - 71240-11</v>
      </c>
      <c r="B294" s="625">
        <v>71240</v>
      </c>
      <c r="C294" s="625" t="s">
        <v>45</v>
      </c>
      <c r="D294" s="625">
        <v>11</v>
      </c>
      <c r="E294" s="644" t="s">
        <v>359</v>
      </c>
    </row>
    <row r="295" spans="1:7" x14ac:dyDescent="0.2">
      <c r="A295" s="625" t="str">
        <f t="shared" si="6"/>
        <v>INDEC-SA - 74110-11</v>
      </c>
      <c r="B295" s="625">
        <v>74110</v>
      </c>
      <c r="C295" s="625" t="s">
        <v>45</v>
      </c>
      <c r="D295" s="625">
        <v>11</v>
      </c>
      <c r="E295" s="644" t="s">
        <v>360</v>
      </c>
    </row>
    <row r="296" spans="1:7" x14ac:dyDescent="0.2">
      <c r="A296" s="625" t="str">
        <f t="shared" si="6"/>
        <v>INDEC-SA - 71233-11</v>
      </c>
      <c r="B296" s="625">
        <v>71233</v>
      </c>
      <c r="C296" s="625" t="s">
        <v>45</v>
      </c>
      <c r="D296" s="625">
        <v>11</v>
      </c>
      <c r="E296" s="644" t="s">
        <v>361</v>
      </c>
    </row>
    <row r="297" spans="1:7" x14ac:dyDescent="0.2">
      <c r="A297" s="625" t="str">
        <f t="shared" si="6"/>
        <v>INDEC-SA - 51800-11</v>
      </c>
      <c r="B297" s="625">
        <v>51800</v>
      </c>
      <c r="C297" s="625" t="s">
        <v>45</v>
      </c>
      <c r="D297" s="625">
        <v>11</v>
      </c>
      <c r="E297" s="645" t="s">
        <v>362</v>
      </c>
    </row>
    <row r="298" spans="1:7" x14ac:dyDescent="0.2">
      <c r="A298" s="625" t="str">
        <f t="shared" si="6"/>
        <v>INDEC-SA - 51800-21</v>
      </c>
      <c r="B298" s="625">
        <v>51800</v>
      </c>
      <c r="C298" s="625" t="s">
        <v>45</v>
      </c>
      <c r="D298" s="625">
        <v>21</v>
      </c>
      <c r="E298" s="644" t="s">
        <v>363</v>
      </c>
    </row>
    <row r="301" spans="1:7" x14ac:dyDescent="0.2">
      <c r="A301" s="646"/>
      <c r="B301" s="623" t="s">
        <v>503</v>
      </c>
      <c r="C301" s="647"/>
      <c r="D301" s="647"/>
      <c r="E301" s="646"/>
      <c r="F301" s="646"/>
      <c r="G301" s="646"/>
    </row>
    <row r="303" spans="1:7" x14ac:dyDescent="0.2">
      <c r="A303" s="882" t="s">
        <v>343</v>
      </c>
      <c r="B303" s="882" t="s">
        <v>42</v>
      </c>
      <c r="C303" s="882"/>
      <c r="D303" s="882"/>
      <c r="E303" s="882" t="s">
        <v>43</v>
      </c>
    </row>
    <row r="304" spans="1:7" x14ac:dyDescent="0.2">
      <c r="A304" s="882"/>
      <c r="B304" s="882" t="s">
        <v>44</v>
      </c>
      <c r="C304" s="882"/>
      <c r="D304" s="882"/>
      <c r="E304" s="882"/>
    </row>
    <row r="305" spans="1:6" x14ac:dyDescent="0.2">
      <c r="A305" s="627"/>
      <c r="B305" s="627"/>
      <c r="C305" s="627"/>
      <c r="D305" s="627"/>
      <c r="E305" s="627"/>
    </row>
    <row r="306" spans="1:6" x14ac:dyDescent="0.2">
      <c r="A306" s="625" t="str">
        <f t="shared" ref="A306:A369" si="7">CONCATENATE("INDEC-PB - ",B306,C306,D306)</f>
        <v>INDEC-PB - 42120-1</v>
      </c>
      <c r="B306" s="625">
        <v>42120</v>
      </c>
      <c r="C306" s="625" t="s">
        <v>45</v>
      </c>
      <c r="D306" s="625">
        <v>1</v>
      </c>
      <c r="E306" s="648" t="s">
        <v>364</v>
      </c>
    </row>
    <row r="307" spans="1:6" x14ac:dyDescent="0.2">
      <c r="A307" s="625" t="str">
        <f t="shared" si="7"/>
        <v>INDEC-PB - 42120-2</v>
      </c>
      <c r="B307" s="625">
        <v>42120</v>
      </c>
      <c r="C307" s="625" t="s">
        <v>45</v>
      </c>
      <c r="D307" s="625">
        <v>2</v>
      </c>
      <c r="E307" s="648" t="s">
        <v>365</v>
      </c>
    </row>
    <row r="308" spans="1:6" x14ac:dyDescent="0.2">
      <c r="A308" s="625" t="str">
        <f t="shared" si="7"/>
        <v>INDEC-PB - 37910-1</v>
      </c>
      <c r="B308" s="625">
        <v>37910</v>
      </c>
      <c r="C308" s="625" t="s">
        <v>45</v>
      </c>
      <c r="D308" s="625">
        <v>1</v>
      </c>
      <c r="E308" s="648" t="s">
        <v>366</v>
      </c>
    </row>
    <row r="309" spans="1:6" x14ac:dyDescent="0.2">
      <c r="A309" s="625" t="str">
        <f t="shared" si="7"/>
        <v>INDEC-PB - 42921-4</v>
      </c>
      <c r="B309" s="625">
        <v>42921</v>
      </c>
      <c r="C309" s="625" t="s">
        <v>45</v>
      </c>
      <c r="D309" s="625">
        <v>4</v>
      </c>
      <c r="E309" s="648" t="s">
        <v>367</v>
      </c>
    </row>
    <row r="310" spans="1:6" x14ac:dyDescent="0.2">
      <c r="A310" s="625" t="str">
        <f t="shared" si="7"/>
        <v>INDEC-PB - 44251-1</v>
      </c>
      <c r="B310" s="625">
        <v>44251</v>
      </c>
      <c r="C310" s="625" t="s">
        <v>45</v>
      </c>
      <c r="D310" s="625">
        <v>1</v>
      </c>
      <c r="E310" s="648" t="s">
        <v>368</v>
      </c>
    </row>
    <row r="311" spans="1:6" x14ac:dyDescent="0.2">
      <c r="A311" s="625" t="str">
        <f t="shared" si="7"/>
        <v>INDEC-PB - 42922-1</v>
      </c>
      <c r="B311" s="625">
        <v>42922</v>
      </c>
      <c r="C311" s="625" t="s">
        <v>45</v>
      </c>
      <c r="D311" s="625">
        <v>1</v>
      </c>
      <c r="E311" s="648" t="s">
        <v>369</v>
      </c>
    </row>
    <row r="312" spans="1:6" x14ac:dyDescent="0.2">
      <c r="A312" s="625" t="str">
        <f t="shared" si="7"/>
        <v>INDEC-PB - 33380-1</v>
      </c>
      <c r="B312" s="625">
        <v>33380</v>
      </c>
      <c r="C312" s="625" t="s">
        <v>45</v>
      </c>
      <c r="D312" s="625">
        <v>1</v>
      </c>
      <c r="E312" s="648" t="s">
        <v>370</v>
      </c>
    </row>
    <row r="313" spans="1:6" x14ac:dyDescent="0.2">
      <c r="A313" s="625" t="str">
        <f t="shared" si="7"/>
        <v>INDEC-PB - 49229-1</v>
      </c>
      <c r="B313" s="625">
        <v>49229</v>
      </c>
      <c r="C313" s="625" t="s">
        <v>45</v>
      </c>
      <c r="D313" s="625">
        <v>1</v>
      </c>
      <c r="E313" s="648" t="s">
        <v>371</v>
      </c>
    </row>
    <row r="314" spans="1:6" x14ac:dyDescent="0.2">
      <c r="A314" s="625" t="str">
        <f t="shared" si="7"/>
        <v>INDEC-PB - 46420-1</v>
      </c>
      <c r="B314" s="625">
        <v>46420</v>
      </c>
      <c r="C314" s="625" t="s">
        <v>45</v>
      </c>
      <c r="D314" s="625">
        <v>1</v>
      </c>
      <c r="E314" s="648" t="s">
        <v>372</v>
      </c>
    </row>
    <row r="315" spans="1:6" x14ac:dyDescent="0.2">
      <c r="A315" s="625" t="str">
        <f t="shared" si="7"/>
        <v>INDEC-PB - 41263-1</v>
      </c>
      <c r="B315" s="625">
        <v>41263</v>
      </c>
      <c r="C315" s="625" t="s">
        <v>45</v>
      </c>
      <c r="D315" s="625">
        <v>1</v>
      </c>
      <c r="E315" s="648" t="s">
        <v>373</v>
      </c>
    </row>
    <row r="316" spans="1:6" x14ac:dyDescent="0.2">
      <c r="A316" s="630" t="str">
        <f t="shared" si="7"/>
        <v>INDEC-PB - 41241-1</v>
      </c>
      <c r="B316" s="630">
        <v>41241</v>
      </c>
      <c r="C316" s="630" t="s">
        <v>45</v>
      </c>
      <c r="D316" s="630">
        <v>1</v>
      </c>
      <c r="E316" s="649" t="s">
        <v>374</v>
      </c>
      <c r="F316" s="624" t="s">
        <v>2040</v>
      </c>
    </row>
    <row r="317" spans="1:6" x14ac:dyDescent="0.2">
      <c r="A317" s="625" t="str">
        <f t="shared" si="7"/>
        <v>INDEC-PB - 44216-1</v>
      </c>
      <c r="B317" s="625">
        <v>44216</v>
      </c>
      <c r="C317" s="625" t="s">
        <v>45</v>
      </c>
      <c r="D317" s="625">
        <v>1</v>
      </c>
      <c r="E317" s="648" t="s">
        <v>375</v>
      </c>
    </row>
    <row r="318" spans="1:6" x14ac:dyDescent="0.2">
      <c r="A318" s="625" t="str">
        <f t="shared" si="7"/>
        <v>INDEC-PB - 15400-1</v>
      </c>
      <c r="B318" s="625">
        <v>15400</v>
      </c>
      <c r="C318" s="625" t="s">
        <v>45</v>
      </c>
      <c r="D318" s="625">
        <v>1</v>
      </c>
      <c r="E318" s="648" t="s">
        <v>376</v>
      </c>
    </row>
    <row r="319" spans="1:6" x14ac:dyDescent="0.2">
      <c r="A319" s="625" t="str">
        <f t="shared" si="7"/>
        <v>INDEC-PB - 15310-1</v>
      </c>
      <c r="B319" s="625">
        <v>15310</v>
      </c>
      <c r="C319" s="625" t="s">
        <v>45</v>
      </c>
      <c r="D319" s="625">
        <v>1</v>
      </c>
      <c r="E319" s="648" t="s">
        <v>377</v>
      </c>
    </row>
    <row r="320" spans="1:6" x14ac:dyDescent="0.2">
      <c r="A320" s="630" t="str">
        <f t="shared" si="7"/>
        <v>INDEC-PB - 37210-1</v>
      </c>
      <c r="B320" s="630">
        <v>37210</v>
      </c>
      <c r="C320" s="630" t="s">
        <v>45</v>
      </c>
      <c r="D320" s="630">
        <v>1</v>
      </c>
      <c r="E320" s="649" t="s">
        <v>378</v>
      </c>
      <c r="F320" s="624" t="s">
        <v>2040</v>
      </c>
    </row>
    <row r="321" spans="1:6" x14ac:dyDescent="0.2">
      <c r="A321" s="630" t="str">
        <f t="shared" si="7"/>
        <v>INDEC-PB - 37540-2</v>
      </c>
      <c r="B321" s="630">
        <v>37540</v>
      </c>
      <c r="C321" s="630" t="s">
        <v>45</v>
      </c>
      <c r="D321" s="630">
        <v>2</v>
      </c>
      <c r="E321" s="649" t="s">
        <v>379</v>
      </c>
      <c r="F321" s="624" t="s">
        <v>2040</v>
      </c>
    </row>
    <row r="322" spans="1:6" x14ac:dyDescent="0.2">
      <c r="A322" s="625" t="str">
        <f t="shared" si="7"/>
        <v>INDEC-PB - 49113-1</v>
      </c>
      <c r="B322" s="625">
        <v>49113</v>
      </c>
      <c r="C322" s="625" t="s">
        <v>45</v>
      </c>
      <c r="D322" s="625">
        <v>1</v>
      </c>
      <c r="E322" s="648" t="s">
        <v>380</v>
      </c>
    </row>
    <row r="323" spans="1:6" x14ac:dyDescent="0.2">
      <c r="A323" s="625" t="str">
        <f t="shared" si="7"/>
        <v>INDEC-PB - 36270-1</v>
      </c>
      <c r="B323" s="625">
        <v>36270</v>
      </c>
      <c r="C323" s="625" t="s">
        <v>45</v>
      </c>
      <c r="D323" s="625">
        <v>1</v>
      </c>
      <c r="E323" s="648" t="s">
        <v>381</v>
      </c>
    </row>
    <row r="324" spans="1:6" x14ac:dyDescent="0.2">
      <c r="A324" s="625" t="str">
        <f t="shared" si="7"/>
        <v>INDEC-PB - 46539-1</v>
      </c>
      <c r="B324" s="625">
        <v>46539</v>
      </c>
      <c r="C324" s="625" t="s">
        <v>45</v>
      </c>
      <c r="D324" s="625">
        <v>1</v>
      </c>
      <c r="E324" s="648" t="s">
        <v>382</v>
      </c>
    </row>
    <row r="325" spans="1:6" x14ac:dyDescent="0.2">
      <c r="A325" s="625" t="str">
        <f t="shared" si="7"/>
        <v>INDEC-PB - 37370-1</v>
      </c>
      <c r="B325" s="625">
        <v>37370</v>
      </c>
      <c r="C325" s="625" t="s">
        <v>45</v>
      </c>
      <c r="D325" s="625">
        <v>1</v>
      </c>
      <c r="E325" s="648" t="s">
        <v>383</v>
      </c>
    </row>
    <row r="326" spans="1:6" x14ac:dyDescent="0.2">
      <c r="A326" s="625" t="str">
        <f t="shared" si="7"/>
        <v>INDEC-PB - 35110-4</v>
      </c>
      <c r="B326" s="625">
        <v>35110</v>
      </c>
      <c r="C326" s="625" t="s">
        <v>45</v>
      </c>
      <c r="D326" s="625">
        <v>4</v>
      </c>
      <c r="E326" s="648" t="s">
        <v>384</v>
      </c>
    </row>
    <row r="327" spans="1:6" x14ac:dyDescent="0.2">
      <c r="A327" s="625" t="str">
        <f t="shared" si="7"/>
        <v>INDEC-PB - 41261-1</v>
      </c>
      <c r="B327" s="625">
        <v>41261</v>
      </c>
      <c r="C327" s="625" t="s">
        <v>45</v>
      </c>
      <c r="D327" s="625">
        <v>1</v>
      </c>
      <c r="E327" s="648" t="s">
        <v>385</v>
      </c>
    </row>
    <row r="328" spans="1:6" x14ac:dyDescent="0.2">
      <c r="A328" s="625" t="str">
        <f t="shared" si="7"/>
        <v>INDEC-PB - 36490-6</v>
      </c>
      <c r="B328" s="625">
        <v>36490</v>
      </c>
      <c r="C328" s="625" t="s">
        <v>45</v>
      </c>
      <c r="D328" s="625">
        <v>6</v>
      </c>
      <c r="E328" s="648" t="s">
        <v>386</v>
      </c>
    </row>
    <row r="329" spans="1:6" x14ac:dyDescent="0.2">
      <c r="A329" s="625" t="str">
        <f t="shared" si="7"/>
        <v>INDEC-PB - 42944-1</v>
      </c>
      <c r="B329" s="625">
        <v>42944</v>
      </c>
      <c r="C329" s="625" t="s">
        <v>45</v>
      </c>
      <c r="D329" s="625">
        <v>1</v>
      </c>
      <c r="E329" s="648" t="s">
        <v>387</v>
      </c>
    </row>
    <row r="330" spans="1:6" x14ac:dyDescent="0.2">
      <c r="A330" s="625" t="str">
        <f t="shared" si="7"/>
        <v>INDEC-PB - 42320-1</v>
      </c>
      <c r="B330" s="625">
        <v>42320</v>
      </c>
      <c r="C330" s="625" t="s">
        <v>45</v>
      </c>
      <c r="D330" s="625">
        <v>1</v>
      </c>
      <c r="E330" s="648" t="s">
        <v>388</v>
      </c>
    </row>
    <row r="331" spans="1:6" x14ac:dyDescent="0.2">
      <c r="A331" s="625" t="str">
        <f t="shared" si="7"/>
        <v>INDEC-PB - 37420-1</v>
      </c>
      <c r="B331" s="625">
        <v>37420</v>
      </c>
      <c r="C331" s="625" t="s">
        <v>45</v>
      </c>
      <c r="D331" s="625">
        <v>1</v>
      </c>
      <c r="E331" s="648" t="s">
        <v>389</v>
      </c>
    </row>
    <row r="332" spans="1:6" x14ac:dyDescent="0.2">
      <c r="A332" s="630" t="str">
        <f t="shared" si="7"/>
        <v>INDEC-PB - 49115-2</v>
      </c>
      <c r="B332" s="630">
        <v>49115</v>
      </c>
      <c r="C332" s="630" t="s">
        <v>45</v>
      </c>
      <c r="D332" s="630">
        <v>2</v>
      </c>
      <c r="E332" s="649" t="s">
        <v>390</v>
      </c>
      <c r="F332" s="624" t="s">
        <v>2040</v>
      </c>
    </row>
    <row r="333" spans="1:6" x14ac:dyDescent="0.2">
      <c r="A333" s="630" t="str">
        <f t="shared" si="7"/>
        <v>INDEC-PB - 36320-3</v>
      </c>
      <c r="B333" s="630">
        <v>36320</v>
      </c>
      <c r="C333" s="630" t="s">
        <v>45</v>
      </c>
      <c r="D333" s="630">
        <v>3</v>
      </c>
      <c r="E333" s="649" t="s">
        <v>391</v>
      </c>
      <c r="F333" s="624" t="s">
        <v>2040</v>
      </c>
    </row>
    <row r="334" spans="1:6" x14ac:dyDescent="0.2">
      <c r="A334" s="630" t="str">
        <f t="shared" si="7"/>
        <v>INDEC-PB - 36320-2</v>
      </c>
      <c r="B334" s="630">
        <v>36320</v>
      </c>
      <c r="C334" s="630" t="s">
        <v>45</v>
      </c>
      <c r="D334" s="630">
        <v>2</v>
      </c>
      <c r="E334" s="649" t="s">
        <v>392</v>
      </c>
      <c r="F334" s="624" t="s">
        <v>2040</v>
      </c>
    </row>
    <row r="335" spans="1:6" x14ac:dyDescent="0.2">
      <c r="A335" s="625" t="str">
        <f t="shared" si="7"/>
        <v>INDEC-PB - 36320-1</v>
      </c>
      <c r="B335" s="625">
        <v>36320</v>
      </c>
      <c r="C335" s="625" t="s">
        <v>45</v>
      </c>
      <c r="D335" s="625">
        <v>1</v>
      </c>
      <c r="E335" s="648" t="s">
        <v>393</v>
      </c>
    </row>
    <row r="336" spans="1:6" x14ac:dyDescent="0.2">
      <c r="A336" s="625" t="str">
        <f t="shared" si="7"/>
        <v>INDEC-PB - 46220-1</v>
      </c>
      <c r="B336" s="625">
        <v>46220</v>
      </c>
      <c r="C336" s="625" t="s">
        <v>45</v>
      </c>
      <c r="D336" s="625">
        <v>1</v>
      </c>
      <c r="E336" s="648" t="s">
        <v>394</v>
      </c>
    </row>
    <row r="337" spans="1:6" x14ac:dyDescent="0.2">
      <c r="A337" s="630" t="str">
        <f t="shared" si="7"/>
        <v>INDEC-PB - 34800-1</v>
      </c>
      <c r="B337" s="630">
        <v>34800</v>
      </c>
      <c r="C337" s="630" t="s">
        <v>45</v>
      </c>
      <c r="D337" s="630">
        <v>1</v>
      </c>
      <c r="E337" s="649" t="s">
        <v>395</v>
      </c>
      <c r="F337" s="624" t="s">
        <v>2040</v>
      </c>
    </row>
    <row r="338" spans="1:6" x14ac:dyDescent="0.2">
      <c r="A338" s="625" t="str">
        <f t="shared" si="7"/>
        <v>INDEC-PB - 37440-1</v>
      </c>
      <c r="B338" s="625">
        <v>37440</v>
      </c>
      <c r="C338" s="625" t="s">
        <v>45</v>
      </c>
      <c r="D338" s="625">
        <v>1</v>
      </c>
      <c r="E338" s="648" t="s">
        <v>396</v>
      </c>
    </row>
    <row r="339" spans="1:6" x14ac:dyDescent="0.2">
      <c r="A339" s="625" t="str">
        <f t="shared" si="7"/>
        <v>INDEC-PB - 42992-1</v>
      </c>
      <c r="B339" s="625">
        <v>42992</v>
      </c>
      <c r="C339" s="625" t="s">
        <v>45</v>
      </c>
      <c r="D339" s="625">
        <v>1</v>
      </c>
      <c r="E339" s="648" t="s">
        <v>397</v>
      </c>
    </row>
    <row r="340" spans="1:6" x14ac:dyDescent="0.2">
      <c r="A340" s="625" t="str">
        <f t="shared" si="7"/>
        <v>INDEC-PB - 42999-2</v>
      </c>
      <c r="B340" s="625">
        <v>42999</v>
      </c>
      <c r="C340" s="625" t="s">
        <v>45</v>
      </c>
      <c r="D340" s="625">
        <v>2</v>
      </c>
      <c r="E340" s="648" t="s">
        <v>398</v>
      </c>
    </row>
    <row r="341" spans="1:6" x14ac:dyDescent="0.2">
      <c r="A341" s="625" t="str">
        <f t="shared" si="7"/>
        <v>INDEC-PB - 42944-2</v>
      </c>
      <c r="B341" s="625">
        <v>42944</v>
      </c>
      <c r="C341" s="625" t="s">
        <v>45</v>
      </c>
      <c r="D341" s="625">
        <v>2</v>
      </c>
      <c r="E341" s="648" t="s">
        <v>399</v>
      </c>
    </row>
    <row r="342" spans="1:6" x14ac:dyDescent="0.2">
      <c r="A342" s="625" t="str">
        <f t="shared" si="7"/>
        <v>INDEC-PB - 43230-1</v>
      </c>
      <c r="B342" s="625">
        <v>43230</v>
      </c>
      <c r="C342" s="625" t="s">
        <v>45</v>
      </c>
      <c r="D342" s="625">
        <v>1</v>
      </c>
      <c r="E342" s="648" t="s">
        <v>400</v>
      </c>
    </row>
    <row r="343" spans="1:6" x14ac:dyDescent="0.2">
      <c r="A343" s="625" t="str">
        <f t="shared" si="7"/>
        <v>INDEC-PB - 46340-1</v>
      </c>
      <c r="B343" s="625">
        <v>46340</v>
      </c>
      <c r="C343" s="625" t="s">
        <v>45</v>
      </c>
      <c r="D343" s="625">
        <v>1</v>
      </c>
      <c r="E343" s="648" t="s">
        <v>401</v>
      </c>
    </row>
    <row r="344" spans="1:6" x14ac:dyDescent="0.2">
      <c r="A344" s="630" t="str">
        <f t="shared" si="7"/>
        <v>INDEC-PB - 36270-2</v>
      </c>
      <c r="B344" s="630">
        <v>36270</v>
      </c>
      <c r="C344" s="630" t="s">
        <v>45</v>
      </c>
      <c r="D344" s="630">
        <v>2</v>
      </c>
      <c r="E344" s="649" t="s">
        <v>402</v>
      </c>
      <c r="F344" s="624" t="s">
        <v>2040</v>
      </c>
    </row>
    <row r="345" spans="1:6" x14ac:dyDescent="0.2">
      <c r="A345" s="625" t="str">
        <f t="shared" si="7"/>
        <v>INDEC-PB - 42190-2</v>
      </c>
      <c r="B345" s="625">
        <v>42190</v>
      </c>
      <c r="C345" s="625" t="s">
        <v>45</v>
      </c>
      <c r="D345" s="625">
        <v>2</v>
      </c>
      <c r="E345" s="648" t="s">
        <v>403</v>
      </c>
    </row>
    <row r="346" spans="1:6" x14ac:dyDescent="0.2">
      <c r="A346" s="625" t="str">
        <f t="shared" si="7"/>
        <v>INDEC-PB - 36990-2</v>
      </c>
      <c r="B346" s="625">
        <v>36990</v>
      </c>
      <c r="C346" s="625" t="s">
        <v>45</v>
      </c>
      <c r="D346" s="625">
        <v>2</v>
      </c>
      <c r="E346" s="648" t="s">
        <v>404</v>
      </c>
    </row>
    <row r="347" spans="1:6" x14ac:dyDescent="0.2">
      <c r="A347" s="630" t="str">
        <f t="shared" si="7"/>
        <v>INDEC-PB - 31600-1</v>
      </c>
      <c r="B347" s="630">
        <v>31600</v>
      </c>
      <c r="C347" s="630" t="s">
        <v>45</v>
      </c>
      <c r="D347" s="630">
        <v>1</v>
      </c>
      <c r="E347" s="649" t="s">
        <v>405</v>
      </c>
      <c r="F347" s="624" t="s">
        <v>2040</v>
      </c>
    </row>
    <row r="348" spans="1:6" x14ac:dyDescent="0.2">
      <c r="A348" s="625" t="str">
        <f t="shared" si="7"/>
        <v>INDEC-PB - 32600-1</v>
      </c>
      <c r="B348" s="625">
        <v>32600</v>
      </c>
      <c r="C348" s="625" t="s">
        <v>45</v>
      </c>
      <c r="D348" s="625">
        <v>1</v>
      </c>
      <c r="E348" s="648" t="s">
        <v>406</v>
      </c>
    </row>
    <row r="349" spans="1:6" x14ac:dyDescent="0.2">
      <c r="A349" s="625" t="str">
        <f t="shared" si="7"/>
        <v>INDEC-PB - 36111-3</v>
      </c>
      <c r="B349" s="625">
        <v>36111</v>
      </c>
      <c r="C349" s="625" t="s">
        <v>45</v>
      </c>
      <c r="D349" s="625">
        <v>3</v>
      </c>
      <c r="E349" s="648" t="s">
        <v>407</v>
      </c>
    </row>
    <row r="350" spans="1:6" x14ac:dyDescent="0.2">
      <c r="A350" s="625" t="str">
        <f t="shared" si="7"/>
        <v>INDEC-PB - 36111-2</v>
      </c>
      <c r="B350" s="625">
        <v>36111</v>
      </c>
      <c r="C350" s="625" t="s">
        <v>45</v>
      </c>
      <c r="D350" s="625">
        <v>2</v>
      </c>
      <c r="E350" s="648" t="s">
        <v>408</v>
      </c>
    </row>
    <row r="351" spans="1:6" x14ac:dyDescent="0.2">
      <c r="A351" s="630" t="str">
        <f t="shared" si="7"/>
        <v>INDEC-PB - 36111-1</v>
      </c>
      <c r="B351" s="630">
        <v>36111</v>
      </c>
      <c r="C351" s="630" t="s">
        <v>45</v>
      </c>
      <c r="D351" s="630">
        <v>1</v>
      </c>
      <c r="E351" s="649" t="s">
        <v>409</v>
      </c>
      <c r="F351" s="624" t="s">
        <v>2040</v>
      </c>
    </row>
    <row r="352" spans="1:6" x14ac:dyDescent="0.2">
      <c r="A352" s="625" t="str">
        <f t="shared" si="7"/>
        <v>INDEC-PB - 42921-1</v>
      </c>
      <c r="B352" s="625">
        <v>42921</v>
      </c>
      <c r="C352" s="625" t="s">
        <v>45</v>
      </c>
      <c r="D352" s="625">
        <v>1</v>
      </c>
      <c r="E352" s="648" t="s">
        <v>410</v>
      </c>
    </row>
    <row r="353" spans="1:6" x14ac:dyDescent="0.2">
      <c r="A353" s="630" t="str">
        <f t="shared" si="7"/>
        <v>INDEC-PB - 34800-2</v>
      </c>
      <c r="B353" s="630">
        <v>34800</v>
      </c>
      <c r="C353" s="630" t="s">
        <v>45</v>
      </c>
      <c r="D353" s="630">
        <v>2</v>
      </c>
      <c r="E353" s="649" t="s">
        <v>411</v>
      </c>
      <c r="F353" s="624" t="s">
        <v>2040</v>
      </c>
    </row>
    <row r="354" spans="1:6" x14ac:dyDescent="0.2">
      <c r="A354" s="625" t="str">
        <f t="shared" si="7"/>
        <v>INDEC-PB - 49129-1</v>
      </c>
      <c r="B354" s="625">
        <v>49129</v>
      </c>
      <c r="C354" s="625" t="s">
        <v>45</v>
      </c>
      <c r="D354" s="625">
        <v>1</v>
      </c>
      <c r="E354" s="648" t="s">
        <v>412</v>
      </c>
    </row>
    <row r="355" spans="1:6" x14ac:dyDescent="0.2">
      <c r="A355" s="625" t="str">
        <f t="shared" si="7"/>
        <v>INDEC-PB - 43220-1</v>
      </c>
      <c r="B355" s="625">
        <v>43220</v>
      </c>
      <c r="C355" s="625" t="s">
        <v>45</v>
      </c>
      <c r="D355" s="625">
        <v>1</v>
      </c>
      <c r="E355" s="648" t="s">
        <v>413</v>
      </c>
    </row>
    <row r="356" spans="1:6" x14ac:dyDescent="0.2">
      <c r="A356" s="625" t="str">
        <f t="shared" si="7"/>
        <v>INDEC-PB - 35110-1</v>
      </c>
      <c r="B356" s="625">
        <v>35110</v>
      </c>
      <c r="C356" s="625" t="s">
        <v>45</v>
      </c>
      <c r="D356" s="625">
        <v>1</v>
      </c>
      <c r="E356" s="648" t="s">
        <v>414</v>
      </c>
    </row>
    <row r="357" spans="1:6" x14ac:dyDescent="0.2">
      <c r="A357" s="625" t="str">
        <f t="shared" si="7"/>
        <v>INDEC-PB - 17100-1</v>
      </c>
      <c r="B357" s="625">
        <v>17100</v>
      </c>
      <c r="C357" s="625" t="s">
        <v>45</v>
      </c>
      <c r="D357" s="625">
        <v>1</v>
      </c>
      <c r="E357" s="648" t="s">
        <v>415</v>
      </c>
    </row>
    <row r="358" spans="1:6" x14ac:dyDescent="0.2">
      <c r="A358" s="625" t="str">
        <f t="shared" si="7"/>
        <v>INDEC-PB - 49129-3</v>
      </c>
      <c r="B358" s="625">
        <v>49129</v>
      </c>
      <c r="C358" s="625" t="s">
        <v>45</v>
      </c>
      <c r="D358" s="625">
        <v>3</v>
      </c>
      <c r="E358" s="648" t="s">
        <v>416</v>
      </c>
    </row>
    <row r="359" spans="1:6" x14ac:dyDescent="0.2">
      <c r="A359" s="625" t="str">
        <f t="shared" si="7"/>
        <v>INDEC-PB - 35110-2</v>
      </c>
      <c r="B359" s="625">
        <v>35110</v>
      </c>
      <c r="C359" s="625" t="s">
        <v>45</v>
      </c>
      <c r="D359" s="625">
        <v>2</v>
      </c>
      <c r="E359" s="648" t="s">
        <v>417</v>
      </c>
    </row>
    <row r="360" spans="1:6" x14ac:dyDescent="0.2">
      <c r="A360" s="625" t="str">
        <f t="shared" si="7"/>
        <v>INDEC-PB - 37129-1</v>
      </c>
      <c r="B360" s="625">
        <v>37129</v>
      </c>
      <c r="C360" s="625" t="s">
        <v>45</v>
      </c>
      <c r="D360" s="625">
        <v>1</v>
      </c>
      <c r="E360" s="648" t="s">
        <v>418</v>
      </c>
    </row>
    <row r="361" spans="1:6" x14ac:dyDescent="0.2">
      <c r="A361" s="625" t="str">
        <f t="shared" si="7"/>
        <v>INDEC-PB - 36490-4</v>
      </c>
      <c r="B361" s="625">
        <v>36490</v>
      </c>
      <c r="C361" s="625" t="s">
        <v>45</v>
      </c>
      <c r="D361" s="625">
        <v>4</v>
      </c>
      <c r="E361" s="648" t="s">
        <v>419</v>
      </c>
    </row>
    <row r="362" spans="1:6" x14ac:dyDescent="0.2">
      <c r="A362" s="625" t="str">
        <f t="shared" si="7"/>
        <v>INDEC-PB - 33370-1</v>
      </c>
      <c r="B362" s="625">
        <v>33370</v>
      </c>
      <c r="C362" s="625" t="s">
        <v>45</v>
      </c>
      <c r="D362" s="625">
        <v>1</v>
      </c>
      <c r="E362" s="648" t="s">
        <v>420</v>
      </c>
    </row>
    <row r="363" spans="1:6" x14ac:dyDescent="0.2">
      <c r="A363" s="625" t="str">
        <f t="shared" si="7"/>
        <v>INDEC-PB - 12020-1</v>
      </c>
      <c r="B363" s="625">
        <v>12020</v>
      </c>
      <c r="C363" s="625" t="s">
        <v>45</v>
      </c>
      <c r="D363" s="625">
        <v>1</v>
      </c>
      <c r="E363" s="648" t="s">
        <v>421</v>
      </c>
    </row>
    <row r="364" spans="1:6" x14ac:dyDescent="0.2">
      <c r="A364" s="625" t="str">
        <f t="shared" si="7"/>
        <v>INDEC-PB - 33360-1</v>
      </c>
      <c r="B364" s="625">
        <v>33360</v>
      </c>
      <c r="C364" s="625" t="s">
        <v>45</v>
      </c>
      <c r="D364" s="625">
        <v>1</v>
      </c>
      <c r="E364" s="648" t="s">
        <v>422</v>
      </c>
    </row>
    <row r="365" spans="1:6" x14ac:dyDescent="0.2">
      <c r="A365" s="625" t="str">
        <f t="shared" si="7"/>
        <v>INDEC-PB - 33410-1</v>
      </c>
      <c r="B365" s="625">
        <v>33410</v>
      </c>
      <c r="C365" s="625" t="s">
        <v>45</v>
      </c>
      <c r="D365" s="625">
        <v>1</v>
      </c>
      <c r="E365" s="648" t="s">
        <v>423</v>
      </c>
    </row>
    <row r="366" spans="1:6" x14ac:dyDescent="0.2">
      <c r="A366" s="625" t="str">
        <f t="shared" si="7"/>
        <v>INDEC-PB - 42911-1</v>
      </c>
      <c r="B366" s="625">
        <v>42911</v>
      </c>
      <c r="C366" s="625" t="s">
        <v>45</v>
      </c>
      <c r="D366" s="625">
        <v>1</v>
      </c>
      <c r="E366" s="648" t="s">
        <v>424</v>
      </c>
    </row>
    <row r="367" spans="1:6" x14ac:dyDescent="0.2">
      <c r="A367" s="625" t="str">
        <f t="shared" si="7"/>
        <v>INDEC-PB - 46113-1</v>
      </c>
      <c r="B367" s="625">
        <v>46113</v>
      </c>
      <c r="C367" s="625" t="s">
        <v>45</v>
      </c>
      <c r="D367" s="625">
        <v>1</v>
      </c>
      <c r="E367" s="648" t="s">
        <v>425</v>
      </c>
    </row>
    <row r="368" spans="1:6" x14ac:dyDescent="0.2">
      <c r="A368" s="625" t="str">
        <f t="shared" si="7"/>
        <v>INDEC-PB - 42921-2</v>
      </c>
      <c r="B368" s="625">
        <v>42921</v>
      </c>
      <c r="C368" s="625" t="s">
        <v>45</v>
      </c>
      <c r="D368" s="625">
        <v>2</v>
      </c>
      <c r="E368" s="648" t="s">
        <v>426</v>
      </c>
    </row>
    <row r="369" spans="1:6" x14ac:dyDescent="0.2">
      <c r="A369" s="625" t="str">
        <f t="shared" si="7"/>
        <v>INDEC-PB - 37990-1</v>
      </c>
      <c r="B369" s="625">
        <v>37990</v>
      </c>
      <c r="C369" s="625" t="s">
        <v>45</v>
      </c>
      <c r="D369" s="625">
        <v>1</v>
      </c>
      <c r="E369" s="648" t="s">
        <v>427</v>
      </c>
    </row>
    <row r="370" spans="1:6" x14ac:dyDescent="0.2">
      <c r="A370" s="625" t="str">
        <f t="shared" ref="A370:A425" si="8">CONCATENATE("INDEC-PB - ",B370,C370,D370)</f>
        <v>INDEC-PB - 41242-1</v>
      </c>
      <c r="B370" s="625">
        <v>41242</v>
      </c>
      <c r="C370" s="625" t="s">
        <v>45</v>
      </c>
      <c r="D370" s="625">
        <v>1</v>
      </c>
      <c r="E370" s="648" t="s">
        <v>428</v>
      </c>
    </row>
    <row r="371" spans="1:6" x14ac:dyDescent="0.2">
      <c r="A371" s="625" t="str">
        <f t="shared" si="8"/>
        <v>INDEC-PB - 37510-1</v>
      </c>
      <c r="B371" s="625">
        <v>37510</v>
      </c>
      <c r="C371" s="625" t="s">
        <v>45</v>
      </c>
      <c r="D371" s="625">
        <v>1</v>
      </c>
      <c r="E371" s="648" t="s">
        <v>429</v>
      </c>
    </row>
    <row r="372" spans="1:6" x14ac:dyDescent="0.2">
      <c r="A372" s="625" t="str">
        <f t="shared" si="8"/>
        <v>INDEC-PB - 44440-1</v>
      </c>
      <c r="B372" s="625">
        <v>44440</v>
      </c>
      <c r="C372" s="625" t="s">
        <v>45</v>
      </c>
      <c r="D372" s="625">
        <v>1</v>
      </c>
      <c r="E372" s="648" t="s">
        <v>430</v>
      </c>
    </row>
    <row r="373" spans="1:6" x14ac:dyDescent="0.2">
      <c r="A373" s="625" t="str">
        <f t="shared" si="8"/>
        <v>INDEC-PB - 35110-5</v>
      </c>
      <c r="B373" s="625">
        <v>35110</v>
      </c>
      <c r="C373" s="625" t="s">
        <v>45</v>
      </c>
      <c r="D373" s="625">
        <v>5</v>
      </c>
      <c r="E373" s="648" t="s">
        <v>431</v>
      </c>
    </row>
    <row r="374" spans="1:6" x14ac:dyDescent="0.2">
      <c r="A374" s="625" t="str">
        <f t="shared" si="8"/>
        <v>INDEC-PB - 46212-1</v>
      </c>
      <c r="B374" s="625">
        <v>46212</v>
      </c>
      <c r="C374" s="625" t="s">
        <v>45</v>
      </c>
      <c r="D374" s="625">
        <v>1</v>
      </c>
      <c r="E374" s="648" t="s">
        <v>432</v>
      </c>
    </row>
    <row r="375" spans="1:6" x14ac:dyDescent="0.2">
      <c r="A375" s="630" t="str">
        <f t="shared" si="8"/>
        <v>INDEC-PB - 33340-1</v>
      </c>
      <c r="B375" s="630">
        <v>33340</v>
      </c>
      <c r="C375" s="630" t="s">
        <v>45</v>
      </c>
      <c r="D375" s="630">
        <v>1</v>
      </c>
      <c r="E375" s="649" t="s">
        <v>433</v>
      </c>
      <c r="F375" s="624" t="s">
        <v>2040</v>
      </c>
    </row>
    <row r="376" spans="1:6" x14ac:dyDescent="0.2">
      <c r="A376" s="625" t="str">
        <f t="shared" si="8"/>
        <v>INDEC-PB - 37350-1</v>
      </c>
      <c r="B376" s="625">
        <v>37350</v>
      </c>
      <c r="C376" s="625" t="s">
        <v>45</v>
      </c>
      <c r="D376" s="625">
        <v>1</v>
      </c>
      <c r="E376" s="648" t="s">
        <v>434</v>
      </c>
    </row>
    <row r="377" spans="1:6" x14ac:dyDescent="0.2">
      <c r="A377" s="625" t="str">
        <f t="shared" si="8"/>
        <v>INDEC-PB - 37320-1</v>
      </c>
      <c r="B377" s="625">
        <v>37320</v>
      </c>
      <c r="C377" s="625" t="s">
        <v>45</v>
      </c>
      <c r="D377" s="625">
        <v>1</v>
      </c>
      <c r="E377" s="648" t="s">
        <v>435</v>
      </c>
    </row>
    <row r="378" spans="1:6" x14ac:dyDescent="0.2">
      <c r="A378" s="625" t="str">
        <f t="shared" si="8"/>
        <v>INDEC-PB - 41532-11</v>
      </c>
      <c r="B378" s="625">
        <v>41532</v>
      </c>
      <c r="C378" s="625" t="s">
        <v>45</v>
      </c>
      <c r="D378" s="625">
        <v>11</v>
      </c>
      <c r="E378" s="648" t="s">
        <v>436</v>
      </c>
    </row>
    <row r="379" spans="1:6" x14ac:dyDescent="0.2">
      <c r="A379" s="625" t="str">
        <f t="shared" si="8"/>
        <v>INDEC-PB - 41532-1</v>
      </c>
      <c r="B379" s="625">
        <v>41532</v>
      </c>
      <c r="C379" s="625" t="s">
        <v>45</v>
      </c>
      <c r="D379" s="625">
        <v>1</v>
      </c>
      <c r="E379" s="648" t="s">
        <v>437</v>
      </c>
    </row>
    <row r="380" spans="1:6" x14ac:dyDescent="0.2">
      <c r="A380" s="625" t="str">
        <f t="shared" si="8"/>
        <v>INDEC-PB - 31430-1</v>
      </c>
      <c r="B380" s="625">
        <v>31430</v>
      </c>
      <c r="C380" s="625" t="s">
        <v>45</v>
      </c>
      <c r="D380" s="625">
        <v>1</v>
      </c>
      <c r="E380" s="648" t="s">
        <v>438</v>
      </c>
    </row>
    <row r="381" spans="1:6" x14ac:dyDescent="0.2">
      <c r="A381" s="625" t="str">
        <f t="shared" si="8"/>
        <v>INDEC-PB - 31100-1</v>
      </c>
      <c r="B381" s="625">
        <v>31100</v>
      </c>
      <c r="C381" s="625" t="s">
        <v>45</v>
      </c>
      <c r="D381" s="625">
        <v>1</v>
      </c>
      <c r="E381" s="648" t="s">
        <v>439</v>
      </c>
    </row>
    <row r="382" spans="1:6" x14ac:dyDescent="0.2">
      <c r="A382" s="625" t="str">
        <f t="shared" si="8"/>
        <v>INDEC-PB - 31420-1</v>
      </c>
      <c r="B382" s="625">
        <v>31420</v>
      </c>
      <c r="C382" s="625" t="s">
        <v>45</v>
      </c>
      <c r="D382" s="625">
        <v>1</v>
      </c>
      <c r="E382" s="648" t="s">
        <v>440</v>
      </c>
    </row>
    <row r="383" spans="1:6" x14ac:dyDescent="0.2">
      <c r="A383" s="625" t="str">
        <f t="shared" si="8"/>
        <v>INDEC-PB - 31420-2</v>
      </c>
      <c r="B383" s="625">
        <v>31420</v>
      </c>
      <c r="C383" s="625" t="s">
        <v>45</v>
      </c>
      <c r="D383" s="625">
        <v>2</v>
      </c>
      <c r="E383" s="648" t="s">
        <v>441</v>
      </c>
    </row>
    <row r="384" spans="1:6" x14ac:dyDescent="0.2">
      <c r="A384" s="630" t="str">
        <f t="shared" si="8"/>
        <v>INDEC-PB - 44222-1</v>
      </c>
      <c r="B384" s="630">
        <v>44222</v>
      </c>
      <c r="C384" s="630" t="s">
        <v>45</v>
      </c>
      <c r="D384" s="630">
        <v>1</v>
      </c>
      <c r="E384" s="649" t="s">
        <v>442</v>
      </c>
      <c r="F384" s="624" t="s">
        <v>2040</v>
      </c>
    </row>
    <row r="385" spans="1:6" x14ac:dyDescent="0.2">
      <c r="A385" s="630" t="str">
        <f t="shared" si="8"/>
        <v>INDEC-PB - 44427-1</v>
      </c>
      <c r="B385" s="630">
        <v>44427</v>
      </c>
      <c r="C385" s="630" t="s">
        <v>45</v>
      </c>
      <c r="D385" s="630">
        <v>1</v>
      </c>
      <c r="E385" s="649" t="s">
        <v>443</v>
      </c>
      <c r="F385" s="624" t="s">
        <v>2040</v>
      </c>
    </row>
    <row r="386" spans="1:6" x14ac:dyDescent="0.2">
      <c r="A386" s="625" t="str">
        <f t="shared" si="8"/>
        <v>INDEC-PB - 44430-1</v>
      </c>
      <c r="B386" s="625">
        <v>44430</v>
      </c>
      <c r="C386" s="625" t="s">
        <v>45</v>
      </c>
      <c r="D386" s="625">
        <v>1</v>
      </c>
      <c r="E386" s="648" t="s">
        <v>444</v>
      </c>
    </row>
    <row r="387" spans="1:6" x14ac:dyDescent="0.2">
      <c r="A387" s="625" t="str">
        <f t="shared" si="8"/>
        <v>INDEC-PB - 37930-1</v>
      </c>
      <c r="B387" s="625">
        <v>37930</v>
      </c>
      <c r="C387" s="625" t="s">
        <v>45</v>
      </c>
      <c r="D387" s="625">
        <v>1</v>
      </c>
      <c r="E387" s="648" t="s">
        <v>445</v>
      </c>
    </row>
    <row r="388" spans="1:6" x14ac:dyDescent="0.2">
      <c r="A388" s="625" t="str">
        <f t="shared" si="8"/>
        <v>INDEC-PB - 37330-1</v>
      </c>
      <c r="B388" s="625">
        <v>37330</v>
      </c>
      <c r="C388" s="625" t="s">
        <v>45</v>
      </c>
      <c r="D388" s="625">
        <v>1</v>
      </c>
      <c r="E388" s="648" t="s">
        <v>446</v>
      </c>
    </row>
    <row r="389" spans="1:6" x14ac:dyDescent="0.2">
      <c r="A389" s="625" t="str">
        <f t="shared" si="8"/>
        <v>INDEC-PB - 37540-1</v>
      </c>
      <c r="B389" s="625">
        <v>37540</v>
      </c>
      <c r="C389" s="625" t="s">
        <v>45</v>
      </c>
      <c r="D389" s="625">
        <v>1</v>
      </c>
      <c r="E389" s="648" t="s">
        <v>447</v>
      </c>
    </row>
    <row r="390" spans="1:6" x14ac:dyDescent="0.2">
      <c r="A390" s="625" t="str">
        <f t="shared" si="8"/>
        <v>INDEC-PB - 43121-1</v>
      </c>
      <c r="B390" s="625">
        <v>43121</v>
      </c>
      <c r="C390" s="625" t="s">
        <v>45</v>
      </c>
      <c r="D390" s="625">
        <v>1</v>
      </c>
      <c r="E390" s="648" t="s">
        <v>448</v>
      </c>
    </row>
    <row r="391" spans="1:6" x14ac:dyDescent="0.2">
      <c r="A391" s="625" t="str">
        <f t="shared" si="8"/>
        <v>INDEC-PB - 46112-1</v>
      </c>
      <c r="B391" s="625">
        <v>46112</v>
      </c>
      <c r="C391" s="625" t="s">
        <v>45</v>
      </c>
      <c r="D391" s="625">
        <v>1</v>
      </c>
      <c r="E391" s="648" t="s">
        <v>449</v>
      </c>
    </row>
    <row r="392" spans="1:6" x14ac:dyDescent="0.2">
      <c r="A392" s="630" t="str">
        <f t="shared" si="8"/>
        <v>INDEC-PB - 43122-1</v>
      </c>
      <c r="B392" s="630">
        <v>43122</v>
      </c>
      <c r="C392" s="630" t="s">
        <v>45</v>
      </c>
      <c r="D392" s="630">
        <v>1</v>
      </c>
      <c r="E392" s="649" t="s">
        <v>450</v>
      </c>
      <c r="F392" s="624" t="s">
        <v>2040</v>
      </c>
    </row>
    <row r="393" spans="1:6" x14ac:dyDescent="0.2">
      <c r="A393" s="625" t="str">
        <f t="shared" si="8"/>
        <v>INDEC-PB - 49911-1</v>
      </c>
      <c r="B393" s="625">
        <v>49911</v>
      </c>
      <c r="C393" s="625" t="s">
        <v>45</v>
      </c>
      <c r="D393" s="625">
        <v>1</v>
      </c>
      <c r="E393" s="648" t="s">
        <v>451</v>
      </c>
    </row>
    <row r="394" spans="1:6" x14ac:dyDescent="0.2">
      <c r="A394" s="625" t="str">
        <f t="shared" si="8"/>
        <v>INDEC-PB - 33310-1</v>
      </c>
      <c r="B394" s="625">
        <v>33310</v>
      </c>
      <c r="C394" s="625" t="s">
        <v>45</v>
      </c>
      <c r="D394" s="625">
        <v>1</v>
      </c>
      <c r="E394" s="648" t="s">
        <v>452</v>
      </c>
    </row>
    <row r="395" spans="1:6" x14ac:dyDescent="0.2">
      <c r="A395" s="625" t="str">
        <f t="shared" si="8"/>
        <v>INDEC-PB - 32129-1</v>
      </c>
      <c r="B395" s="625">
        <v>32129</v>
      </c>
      <c r="C395" s="625" t="s">
        <v>45</v>
      </c>
      <c r="D395" s="625">
        <v>1</v>
      </c>
      <c r="E395" s="648" t="s">
        <v>453</v>
      </c>
    </row>
    <row r="396" spans="1:6" x14ac:dyDescent="0.2">
      <c r="A396" s="625" t="str">
        <f t="shared" si="8"/>
        <v>INDEC-PB - 37990-2</v>
      </c>
      <c r="B396" s="625">
        <v>37990</v>
      </c>
      <c r="C396" s="625" t="s">
        <v>45</v>
      </c>
      <c r="D396" s="625">
        <v>2</v>
      </c>
      <c r="E396" s="648" t="s">
        <v>454</v>
      </c>
    </row>
    <row r="397" spans="1:6" x14ac:dyDescent="0.2">
      <c r="A397" s="625" t="str">
        <f t="shared" si="8"/>
        <v>INDEC-PB - 41251-1</v>
      </c>
      <c r="B397" s="625">
        <v>41251</v>
      </c>
      <c r="C397" s="625" t="s">
        <v>45</v>
      </c>
      <c r="D397" s="625">
        <v>1</v>
      </c>
      <c r="E397" s="648" t="s">
        <v>455</v>
      </c>
    </row>
    <row r="398" spans="1:6" x14ac:dyDescent="0.2">
      <c r="A398" s="625" t="str">
        <f t="shared" si="8"/>
        <v>INDEC-PB - 12010-1</v>
      </c>
      <c r="B398" s="625">
        <v>12010</v>
      </c>
      <c r="C398" s="625" t="s">
        <v>45</v>
      </c>
      <c r="D398" s="625">
        <v>1</v>
      </c>
      <c r="E398" s="648" t="s">
        <v>456</v>
      </c>
    </row>
    <row r="399" spans="1:6" x14ac:dyDescent="0.2">
      <c r="A399" s="625" t="str">
        <f t="shared" si="8"/>
        <v>INDEC-PB - 15320-1</v>
      </c>
      <c r="B399" s="625">
        <v>15320</v>
      </c>
      <c r="C399" s="625" t="s">
        <v>45</v>
      </c>
      <c r="D399" s="625">
        <v>1</v>
      </c>
      <c r="E399" s="648" t="s">
        <v>457</v>
      </c>
    </row>
    <row r="400" spans="1:6" x14ac:dyDescent="0.2">
      <c r="A400" s="625" t="str">
        <f t="shared" si="8"/>
        <v>INDEC-PB - 41116-1</v>
      </c>
      <c r="B400" s="625">
        <v>41116</v>
      </c>
      <c r="C400" s="625" t="s">
        <v>45</v>
      </c>
      <c r="D400" s="625">
        <v>1</v>
      </c>
      <c r="E400" s="648" t="s">
        <v>458</v>
      </c>
    </row>
    <row r="401" spans="1:6" x14ac:dyDescent="0.2">
      <c r="A401" s="625" t="str">
        <f t="shared" si="8"/>
        <v>INDEC-PB - 42999-1</v>
      </c>
      <c r="B401" s="625">
        <v>42999</v>
      </c>
      <c r="C401" s="625" t="s">
        <v>45</v>
      </c>
      <c r="D401" s="625">
        <v>1</v>
      </c>
      <c r="E401" s="648" t="s">
        <v>459</v>
      </c>
    </row>
    <row r="402" spans="1:6" x14ac:dyDescent="0.2">
      <c r="A402" s="625" t="str">
        <f t="shared" si="8"/>
        <v>INDEC-PB - 35110-3</v>
      </c>
      <c r="B402" s="625">
        <v>35110</v>
      </c>
      <c r="C402" s="625" t="s">
        <v>45</v>
      </c>
      <c r="D402" s="625">
        <v>3</v>
      </c>
      <c r="E402" s="648" t="s">
        <v>460</v>
      </c>
    </row>
    <row r="403" spans="1:6" x14ac:dyDescent="0.2">
      <c r="A403" s="625" t="str">
        <f t="shared" si="8"/>
        <v>INDEC-PB - 34740-6</v>
      </c>
      <c r="B403" s="625">
        <v>34740</v>
      </c>
      <c r="C403" s="625" t="s">
        <v>45</v>
      </c>
      <c r="D403" s="625">
        <v>6</v>
      </c>
      <c r="E403" s="648" t="s">
        <v>461</v>
      </c>
    </row>
    <row r="404" spans="1:6" x14ac:dyDescent="0.2">
      <c r="A404" s="625" t="str">
        <f t="shared" si="8"/>
        <v>INDEC-PB - 34730-1</v>
      </c>
      <c r="B404" s="625">
        <v>34730</v>
      </c>
      <c r="C404" s="625" t="s">
        <v>45</v>
      </c>
      <c r="D404" s="625">
        <v>1</v>
      </c>
      <c r="E404" s="648" t="s">
        <v>462</v>
      </c>
    </row>
    <row r="405" spans="1:6" x14ac:dyDescent="0.2">
      <c r="A405" s="630" t="str">
        <f t="shared" si="8"/>
        <v>INDEC-PB - 34720-1</v>
      </c>
      <c r="B405" s="630">
        <v>34720</v>
      </c>
      <c r="C405" s="630" t="s">
        <v>45</v>
      </c>
      <c r="D405" s="630">
        <v>1</v>
      </c>
      <c r="E405" s="649" t="s">
        <v>463</v>
      </c>
      <c r="F405" s="624" t="s">
        <v>2040</v>
      </c>
    </row>
    <row r="406" spans="1:6" x14ac:dyDescent="0.2">
      <c r="A406" s="625" t="str">
        <f t="shared" si="8"/>
        <v>INDEC-PB - 34710-1</v>
      </c>
      <c r="B406" s="625">
        <v>34710</v>
      </c>
      <c r="C406" s="625" t="s">
        <v>45</v>
      </c>
      <c r="D406" s="625">
        <v>1</v>
      </c>
      <c r="E406" s="648" t="s">
        <v>464</v>
      </c>
    </row>
    <row r="407" spans="1:6" x14ac:dyDescent="0.2">
      <c r="A407" s="625" t="str">
        <f t="shared" si="8"/>
        <v>INDEC-PB - 41530-1</v>
      </c>
      <c r="B407" s="625">
        <v>41530</v>
      </c>
      <c r="C407" s="625" t="s">
        <v>45</v>
      </c>
      <c r="D407" s="625">
        <v>1</v>
      </c>
      <c r="E407" s="648" t="s">
        <v>465</v>
      </c>
    </row>
    <row r="408" spans="1:6" x14ac:dyDescent="0.2">
      <c r="A408" s="625" t="str">
        <f t="shared" si="8"/>
        <v>INDEC-PB - 41510-1</v>
      </c>
      <c r="B408" s="625">
        <v>41510</v>
      </c>
      <c r="C408" s="625" t="s">
        <v>45</v>
      </c>
      <c r="D408" s="625">
        <v>1</v>
      </c>
      <c r="E408" s="648" t="s">
        <v>466</v>
      </c>
    </row>
    <row r="409" spans="1:6" x14ac:dyDescent="0.2">
      <c r="A409" s="625" t="str">
        <f t="shared" si="8"/>
        <v>INDEC-PB - 31600-2</v>
      </c>
      <c r="B409" s="625">
        <v>31600</v>
      </c>
      <c r="C409" s="625" t="s">
        <v>45</v>
      </c>
      <c r="D409" s="625">
        <v>2</v>
      </c>
      <c r="E409" s="648" t="s">
        <v>467</v>
      </c>
    </row>
    <row r="410" spans="1:6" x14ac:dyDescent="0.2">
      <c r="A410" s="625" t="str">
        <f t="shared" si="8"/>
        <v>INDEC-PB - 49129-2</v>
      </c>
      <c r="B410" s="625">
        <v>49129</v>
      </c>
      <c r="C410" s="625" t="s">
        <v>45</v>
      </c>
      <c r="D410" s="625">
        <v>2</v>
      </c>
      <c r="E410" s="648" t="s">
        <v>468</v>
      </c>
    </row>
    <row r="411" spans="1:6" x14ac:dyDescent="0.2">
      <c r="A411" s="625" t="str">
        <f t="shared" si="8"/>
        <v>INDEC-PB - 34740-1</v>
      </c>
      <c r="B411" s="625">
        <v>34740</v>
      </c>
      <c r="C411" s="625" t="s">
        <v>45</v>
      </c>
      <c r="D411" s="625">
        <v>1</v>
      </c>
      <c r="E411" s="648" t="s">
        <v>469</v>
      </c>
    </row>
    <row r="412" spans="1:6" x14ac:dyDescent="0.2">
      <c r="A412" s="630" t="str">
        <f t="shared" si="8"/>
        <v>INDEC-PB - 43310-1</v>
      </c>
      <c r="B412" s="630">
        <v>43310</v>
      </c>
      <c r="C412" s="630" t="s">
        <v>45</v>
      </c>
      <c r="D412" s="630">
        <v>1</v>
      </c>
      <c r="E412" s="649" t="s">
        <v>470</v>
      </c>
      <c r="F412" s="624" t="s">
        <v>2040</v>
      </c>
    </row>
    <row r="413" spans="1:6" x14ac:dyDescent="0.2">
      <c r="A413" s="625" t="str">
        <f t="shared" si="8"/>
        <v>INDEC-PB - 44240-1</v>
      </c>
      <c r="B413" s="625">
        <v>44240</v>
      </c>
      <c r="C413" s="625" t="s">
        <v>45</v>
      </c>
      <c r="D413" s="625">
        <v>1</v>
      </c>
      <c r="E413" s="648" t="s">
        <v>471</v>
      </c>
    </row>
    <row r="414" spans="1:6" x14ac:dyDescent="0.2">
      <c r="A414" s="625" t="str">
        <f t="shared" si="8"/>
        <v>INDEC-PB - 33500-1</v>
      </c>
      <c r="B414" s="625">
        <v>33500</v>
      </c>
      <c r="C414" s="625" t="s">
        <v>45</v>
      </c>
      <c r="D414" s="625">
        <v>1</v>
      </c>
      <c r="E414" s="648" t="s">
        <v>472</v>
      </c>
    </row>
    <row r="415" spans="1:6" x14ac:dyDescent="0.2">
      <c r="A415" s="625" t="str">
        <f t="shared" si="8"/>
        <v>INDEC-PB - 44214-1</v>
      </c>
      <c r="B415" s="625">
        <v>44214</v>
      </c>
      <c r="C415" s="625" t="s">
        <v>45</v>
      </c>
      <c r="D415" s="625">
        <v>1</v>
      </c>
      <c r="E415" s="648" t="s">
        <v>473</v>
      </c>
    </row>
    <row r="416" spans="1:6" x14ac:dyDescent="0.2">
      <c r="A416" s="625" t="str">
        <f t="shared" si="8"/>
        <v>INDEC-PB - 37350-2</v>
      </c>
      <c r="B416" s="625">
        <v>37350</v>
      </c>
      <c r="C416" s="625" t="s">
        <v>45</v>
      </c>
      <c r="D416" s="625">
        <v>2</v>
      </c>
      <c r="E416" s="648" t="s">
        <v>474</v>
      </c>
    </row>
    <row r="417" spans="1:6" x14ac:dyDescent="0.2">
      <c r="A417" s="625" t="str">
        <f t="shared" si="8"/>
        <v>INDEC-PB - 42943-1</v>
      </c>
      <c r="B417" s="625">
        <v>42943</v>
      </c>
      <c r="C417" s="625" t="s">
        <v>45</v>
      </c>
      <c r="D417" s="625">
        <v>1</v>
      </c>
      <c r="E417" s="648" t="s">
        <v>475</v>
      </c>
    </row>
    <row r="418" spans="1:6" x14ac:dyDescent="0.2">
      <c r="A418" s="625" t="str">
        <f t="shared" si="8"/>
        <v>INDEC-PB - 36990-1</v>
      </c>
      <c r="B418" s="625">
        <v>36990</v>
      </c>
      <c r="C418" s="625" t="s">
        <v>45</v>
      </c>
      <c r="D418" s="625">
        <v>1</v>
      </c>
      <c r="E418" s="648" t="s">
        <v>476</v>
      </c>
    </row>
    <row r="419" spans="1:6" x14ac:dyDescent="0.2">
      <c r="A419" s="625" t="str">
        <f t="shared" si="8"/>
        <v>INDEC-PB - 46121-1</v>
      </c>
      <c r="B419" s="625">
        <v>46121</v>
      </c>
      <c r="C419" s="625" t="s">
        <v>45</v>
      </c>
      <c r="D419" s="625">
        <v>1</v>
      </c>
      <c r="E419" s="648" t="s">
        <v>477</v>
      </c>
    </row>
    <row r="420" spans="1:6" x14ac:dyDescent="0.2">
      <c r="A420" s="625" t="str">
        <f t="shared" si="8"/>
        <v>INDEC-PB - 49115-1</v>
      </c>
      <c r="B420" s="625">
        <v>49115</v>
      </c>
      <c r="C420" s="625" t="s">
        <v>45</v>
      </c>
      <c r="D420" s="625">
        <v>1</v>
      </c>
      <c r="E420" s="648" t="s">
        <v>478</v>
      </c>
    </row>
    <row r="421" spans="1:6" x14ac:dyDescent="0.2">
      <c r="A421" s="630" t="str">
        <f t="shared" si="8"/>
        <v>INDEC-PB - 37113-1</v>
      </c>
      <c r="B421" s="630">
        <v>37113</v>
      </c>
      <c r="C421" s="630" t="s">
        <v>45</v>
      </c>
      <c r="D421" s="630">
        <v>1</v>
      </c>
      <c r="E421" s="649" t="s">
        <v>479</v>
      </c>
      <c r="F421" s="624" t="s">
        <v>2040</v>
      </c>
    </row>
    <row r="422" spans="1:6" x14ac:dyDescent="0.2">
      <c r="A422" s="630" t="str">
        <f t="shared" si="8"/>
        <v>INDEC-PB - 37199-3</v>
      </c>
      <c r="B422" s="630">
        <v>37199</v>
      </c>
      <c r="C422" s="630" t="s">
        <v>45</v>
      </c>
      <c r="D422" s="630">
        <v>3</v>
      </c>
      <c r="E422" s="649" t="s">
        <v>480</v>
      </c>
      <c r="F422" s="624" t="s">
        <v>2040</v>
      </c>
    </row>
    <row r="423" spans="1:6" x14ac:dyDescent="0.2">
      <c r="A423" s="630" t="str">
        <f t="shared" si="8"/>
        <v>INDEC-PB - 37199-1</v>
      </c>
      <c r="B423" s="630">
        <v>37199</v>
      </c>
      <c r="C423" s="630" t="s">
        <v>45</v>
      </c>
      <c r="D423" s="630">
        <v>1</v>
      </c>
      <c r="E423" s="649" t="s">
        <v>481</v>
      </c>
      <c r="F423" s="624" t="s">
        <v>2040</v>
      </c>
    </row>
    <row r="424" spans="1:6" x14ac:dyDescent="0.2">
      <c r="A424" s="630" t="str">
        <f t="shared" si="8"/>
        <v>INDEC-PB - 37199-2</v>
      </c>
      <c r="B424" s="630">
        <v>37199</v>
      </c>
      <c r="C424" s="630" t="s">
        <v>45</v>
      </c>
      <c r="D424" s="630">
        <v>2</v>
      </c>
      <c r="E424" s="649" t="s">
        <v>482</v>
      </c>
      <c r="F424" s="624" t="s">
        <v>2040</v>
      </c>
    </row>
    <row r="425" spans="1:6" x14ac:dyDescent="0.2">
      <c r="A425" s="625" t="str">
        <f t="shared" si="8"/>
        <v>INDEC-PB - 15200-1</v>
      </c>
      <c r="B425" s="625">
        <v>15200</v>
      </c>
      <c r="C425" s="625" t="s">
        <v>45</v>
      </c>
      <c r="D425" s="625">
        <v>1</v>
      </c>
      <c r="E425" s="648" t="s">
        <v>483</v>
      </c>
    </row>
    <row r="426" spans="1:6" x14ac:dyDescent="0.2">
      <c r="A426" s="650"/>
      <c r="E426" s="651"/>
    </row>
    <row r="427" spans="1:6" x14ac:dyDescent="0.2">
      <c r="A427" s="652"/>
      <c r="E427" s="651" t="s">
        <v>484</v>
      </c>
    </row>
    <row r="428" spans="1:6" x14ac:dyDescent="0.2">
      <c r="A428" s="625" t="str">
        <f t="shared" ref="A428:A445" si="9">CONCATENATE("INDEC-PB - ",B428,C428,D428)</f>
        <v>INDEC-PB - 94920-1</v>
      </c>
      <c r="B428" s="625">
        <v>94920</v>
      </c>
      <c r="C428" s="625" t="s">
        <v>45</v>
      </c>
      <c r="D428" s="625">
        <v>1</v>
      </c>
      <c r="E428" s="648" t="s">
        <v>485</v>
      </c>
    </row>
    <row r="429" spans="1:6" x14ac:dyDescent="0.2">
      <c r="A429" s="625" t="str">
        <f t="shared" si="9"/>
        <v>INDEC-PB - 91223-1</v>
      </c>
      <c r="B429" s="625">
        <v>91223</v>
      </c>
      <c r="C429" s="625" t="s">
        <v>45</v>
      </c>
      <c r="D429" s="625">
        <v>1</v>
      </c>
      <c r="E429" s="648" t="s">
        <v>486</v>
      </c>
    </row>
    <row r="430" spans="1:6" x14ac:dyDescent="0.2">
      <c r="A430" s="625" t="str">
        <f t="shared" si="9"/>
        <v>INDEC-PB - 91211-11</v>
      </c>
      <c r="B430" s="625">
        <v>91211</v>
      </c>
      <c r="C430" s="625" t="s">
        <v>45</v>
      </c>
      <c r="D430" s="625">
        <v>11</v>
      </c>
      <c r="E430" s="648" t="s">
        <v>487</v>
      </c>
    </row>
    <row r="431" spans="1:6" x14ac:dyDescent="0.2">
      <c r="A431" s="625" t="str">
        <f t="shared" si="9"/>
        <v>INDEC-PB - 91211-1</v>
      </c>
      <c r="B431" s="625">
        <v>91211</v>
      </c>
      <c r="C431" s="625" t="s">
        <v>45</v>
      </c>
      <c r="D431" s="625">
        <v>1</v>
      </c>
      <c r="E431" s="648" t="s">
        <v>488</v>
      </c>
    </row>
    <row r="432" spans="1:6" x14ac:dyDescent="0.2">
      <c r="A432" s="630" t="str">
        <f t="shared" si="9"/>
        <v>INDEC-PB - 91511-1</v>
      </c>
      <c r="B432" s="630">
        <v>91511</v>
      </c>
      <c r="C432" s="630" t="s">
        <v>45</v>
      </c>
      <c r="D432" s="630">
        <v>1</v>
      </c>
      <c r="E432" s="649" t="s">
        <v>489</v>
      </c>
      <c r="F432" s="624" t="s">
        <v>2040</v>
      </c>
    </row>
    <row r="433" spans="1:6" x14ac:dyDescent="0.2">
      <c r="A433" s="625" t="str">
        <f t="shared" si="9"/>
        <v>INDEC-PB - 91547-1</v>
      </c>
      <c r="B433" s="625">
        <v>91547</v>
      </c>
      <c r="C433" s="625" t="s">
        <v>45</v>
      </c>
      <c r="D433" s="625">
        <v>1</v>
      </c>
      <c r="E433" s="648" t="s">
        <v>490</v>
      </c>
    </row>
    <row r="434" spans="1:6" x14ac:dyDescent="0.2">
      <c r="A434" s="625" t="str">
        <f t="shared" si="9"/>
        <v>INDEC-PB - 81100-1</v>
      </c>
      <c r="B434" s="625">
        <v>81100</v>
      </c>
      <c r="C434" s="625" t="s">
        <v>45</v>
      </c>
      <c r="D434" s="625">
        <v>1</v>
      </c>
      <c r="E434" s="648" t="s">
        <v>491</v>
      </c>
    </row>
    <row r="435" spans="1:6" x14ac:dyDescent="0.2">
      <c r="A435" s="630" t="str">
        <f t="shared" si="9"/>
        <v>INDEC-PB - 91601-2</v>
      </c>
      <c r="B435" s="630">
        <v>91601</v>
      </c>
      <c r="C435" s="630" t="s">
        <v>45</v>
      </c>
      <c r="D435" s="630">
        <v>2</v>
      </c>
      <c r="E435" s="649" t="s">
        <v>492</v>
      </c>
      <c r="F435" s="624" t="s">
        <v>2040</v>
      </c>
    </row>
    <row r="436" spans="1:6" x14ac:dyDescent="0.2">
      <c r="A436" s="625" t="str">
        <f t="shared" si="9"/>
        <v>INDEC-PB - 94214-1</v>
      </c>
      <c r="B436" s="625">
        <v>94214</v>
      </c>
      <c r="C436" s="625" t="s">
        <v>45</v>
      </c>
      <c r="D436" s="625">
        <v>1</v>
      </c>
      <c r="E436" s="648" t="s">
        <v>493</v>
      </c>
    </row>
    <row r="437" spans="1:6" x14ac:dyDescent="0.2">
      <c r="A437" s="625" t="str">
        <f t="shared" si="9"/>
        <v>INDEC-PB - 94216-1</v>
      </c>
      <c r="B437" s="625">
        <v>94216</v>
      </c>
      <c r="C437" s="625" t="s">
        <v>45</v>
      </c>
      <c r="D437" s="625">
        <v>1</v>
      </c>
      <c r="E437" s="648" t="s">
        <v>494</v>
      </c>
    </row>
    <row r="438" spans="1:6" x14ac:dyDescent="0.2">
      <c r="A438" s="630" t="str">
        <f t="shared" si="9"/>
        <v>INDEC-PB - 93310-2</v>
      </c>
      <c r="B438" s="630">
        <v>93310</v>
      </c>
      <c r="C438" s="630" t="s">
        <v>45</v>
      </c>
      <c r="D438" s="630">
        <v>2</v>
      </c>
      <c r="E438" s="649" t="s">
        <v>495</v>
      </c>
      <c r="F438" s="624" t="s">
        <v>2040</v>
      </c>
    </row>
    <row r="439" spans="1:6" x14ac:dyDescent="0.2">
      <c r="A439" s="625" t="str">
        <f t="shared" si="9"/>
        <v>INDEC-PB - 82129-1</v>
      </c>
      <c r="B439" s="625">
        <v>82129</v>
      </c>
      <c r="C439" s="625" t="s">
        <v>45</v>
      </c>
      <c r="D439" s="625">
        <v>1</v>
      </c>
      <c r="E439" s="648" t="s">
        <v>496</v>
      </c>
    </row>
    <row r="440" spans="1:6" x14ac:dyDescent="0.2">
      <c r="A440" s="630" t="str">
        <f t="shared" si="9"/>
        <v>INDEC-PB - 91251-1</v>
      </c>
      <c r="B440" s="630">
        <v>91251</v>
      </c>
      <c r="C440" s="630" t="s">
        <v>45</v>
      </c>
      <c r="D440" s="630">
        <v>1</v>
      </c>
      <c r="E440" s="649" t="s">
        <v>497</v>
      </c>
      <c r="F440" s="624" t="s">
        <v>2040</v>
      </c>
    </row>
    <row r="441" spans="1:6" x14ac:dyDescent="0.2">
      <c r="A441" s="625" t="str">
        <f t="shared" si="9"/>
        <v>INDEC-PB - 93310-1</v>
      </c>
      <c r="B441" s="625">
        <v>93310</v>
      </c>
      <c r="C441" s="625" t="s">
        <v>45</v>
      </c>
      <c r="D441" s="625">
        <v>1</v>
      </c>
      <c r="E441" s="648" t="s">
        <v>498</v>
      </c>
    </row>
    <row r="442" spans="1:6" x14ac:dyDescent="0.2">
      <c r="A442" s="630" t="str">
        <f t="shared" si="9"/>
        <v>INDEC-PB - 84710-1</v>
      </c>
      <c r="B442" s="630">
        <v>84710</v>
      </c>
      <c r="C442" s="630" t="s">
        <v>45</v>
      </c>
      <c r="D442" s="630">
        <v>1</v>
      </c>
      <c r="E442" s="649" t="s">
        <v>499</v>
      </c>
      <c r="F442" s="624" t="s">
        <v>2040</v>
      </c>
    </row>
    <row r="443" spans="1:6" x14ac:dyDescent="0.2">
      <c r="A443" s="630" t="str">
        <f t="shared" si="9"/>
        <v>INDEC-PB - 84740-1</v>
      </c>
      <c r="B443" s="630">
        <v>84740</v>
      </c>
      <c r="C443" s="630" t="s">
        <v>45</v>
      </c>
      <c r="D443" s="630">
        <v>1</v>
      </c>
      <c r="E443" s="649" t="s">
        <v>500</v>
      </c>
      <c r="F443" s="624" t="s">
        <v>2040</v>
      </c>
    </row>
    <row r="444" spans="1:6" x14ac:dyDescent="0.2">
      <c r="A444" s="630" t="str">
        <f t="shared" si="9"/>
        <v>INDEC-PB - 84230-1</v>
      </c>
      <c r="B444" s="630">
        <v>84230</v>
      </c>
      <c r="C444" s="630" t="s">
        <v>45</v>
      </c>
      <c r="D444" s="630">
        <v>1</v>
      </c>
      <c r="E444" s="649" t="s">
        <v>501</v>
      </c>
      <c r="F444" s="624" t="s">
        <v>2040</v>
      </c>
    </row>
    <row r="445" spans="1:6" x14ac:dyDescent="0.2">
      <c r="A445" s="625" t="str">
        <f t="shared" si="9"/>
        <v>INDEC-PB - 85490-1</v>
      </c>
      <c r="B445" s="625">
        <v>85490</v>
      </c>
      <c r="C445" s="625" t="s">
        <v>45</v>
      </c>
      <c r="D445" s="625">
        <v>1</v>
      </c>
      <c r="E445" s="648" t="s">
        <v>502</v>
      </c>
    </row>
    <row r="448" spans="1:6" x14ac:dyDescent="0.2">
      <c r="A448" s="648"/>
      <c r="B448" s="623" t="s">
        <v>504</v>
      </c>
      <c r="C448" s="20"/>
      <c r="D448" s="20"/>
    </row>
    <row r="449" spans="1:5" x14ac:dyDescent="0.2">
      <c r="A449" s="648"/>
      <c r="B449" s="633"/>
      <c r="C449" s="20"/>
      <c r="D449" s="20"/>
    </row>
    <row r="450" spans="1:5" x14ac:dyDescent="0.2">
      <c r="A450" s="882" t="s">
        <v>343</v>
      </c>
      <c r="B450" s="882" t="s">
        <v>505</v>
      </c>
      <c r="C450" s="882"/>
      <c r="D450" s="882"/>
      <c r="E450" s="882" t="s">
        <v>43</v>
      </c>
    </row>
    <row r="451" spans="1:5" x14ac:dyDescent="0.2">
      <c r="A451" s="882"/>
      <c r="B451" s="882" t="s">
        <v>506</v>
      </c>
      <c r="C451" s="882"/>
      <c r="D451" s="882"/>
      <c r="E451" s="882"/>
    </row>
    <row r="452" spans="1:5" x14ac:dyDescent="0.2">
      <c r="B452" s="18"/>
      <c r="C452" s="20"/>
      <c r="D452" s="20"/>
      <c r="E452" s="653"/>
    </row>
    <row r="453" spans="1:5" x14ac:dyDescent="0.2">
      <c r="B453" s="18"/>
      <c r="C453" s="20"/>
      <c r="D453" s="20"/>
      <c r="E453" s="651" t="s">
        <v>507</v>
      </c>
    </row>
    <row r="454" spans="1:5" x14ac:dyDescent="0.2">
      <c r="A454" s="625" t="str">
        <f t="shared" ref="A454:A474" si="10">CONCATENATE("INDEC-PB - ",B454,C454,D454)</f>
        <v>INDEC-PB - 2811-1</v>
      </c>
      <c r="B454" s="20">
        <v>2811</v>
      </c>
      <c r="C454" s="625" t="s">
        <v>45</v>
      </c>
      <c r="D454" s="625">
        <v>1</v>
      </c>
      <c r="E454" s="19" t="s">
        <v>508</v>
      </c>
    </row>
    <row r="455" spans="1:5" x14ac:dyDescent="0.2">
      <c r="A455" s="625" t="str">
        <f t="shared" si="10"/>
        <v>INDEC-PB - 2710-1</v>
      </c>
      <c r="B455" s="20">
        <v>2710</v>
      </c>
      <c r="C455" s="625" t="s">
        <v>45</v>
      </c>
      <c r="D455" s="625">
        <v>1</v>
      </c>
      <c r="E455" s="19" t="s">
        <v>509</v>
      </c>
    </row>
    <row r="456" spans="1:5" x14ac:dyDescent="0.2">
      <c r="A456" s="625" t="str">
        <f t="shared" si="10"/>
        <v>INDEC-PB - 2922-1</v>
      </c>
      <c r="B456" s="20">
        <v>2922</v>
      </c>
      <c r="C456" s="625" t="s">
        <v>45</v>
      </c>
      <c r="D456" s="625">
        <v>1</v>
      </c>
      <c r="E456" s="19" t="s">
        <v>510</v>
      </c>
    </row>
    <row r="457" spans="1:5" x14ac:dyDescent="0.2">
      <c r="A457" s="625" t="str">
        <f t="shared" si="10"/>
        <v>INDEC-PB - 2691-</v>
      </c>
      <c r="B457" s="20">
        <v>2691</v>
      </c>
      <c r="C457" s="625" t="s">
        <v>45</v>
      </c>
      <c r="E457" s="19" t="s">
        <v>511</v>
      </c>
    </row>
    <row r="458" spans="1:5" x14ac:dyDescent="0.2">
      <c r="A458" s="625" t="str">
        <f t="shared" si="10"/>
        <v>INDEC-PB - 2695-</v>
      </c>
      <c r="B458" s="20">
        <v>2695</v>
      </c>
      <c r="C458" s="625" t="s">
        <v>45</v>
      </c>
      <c r="E458" s="19" t="s">
        <v>512</v>
      </c>
    </row>
    <row r="459" spans="1:5" x14ac:dyDescent="0.2">
      <c r="A459" s="625" t="str">
        <f t="shared" si="10"/>
        <v>INDEC-PB - 3410-2</v>
      </c>
      <c r="B459" s="20">
        <v>3410</v>
      </c>
      <c r="C459" s="625" t="s">
        <v>45</v>
      </c>
      <c r="D459" s="625">
        <v>2</v>
      </c>
      <c r="E459" s="19" t="s">
        <v>513</v>
      </c>
    </row>
    <row r="460" spans="1:5" x14ac:dyDescent="0.2">
      <c r="A460" s="625" t="str">
        <f t="shared" si="10"/>
        <v>INDEC-PB - 2520-1</v>
      </c>
      <c r="B460" s="20">
        <v>2520</v>
      </c>
      <c r="C460" s="625" t="s">
        <v>45</v>
      </c>
      <c r="D460" s="625">
        <v>1</v>
      </c>
      <c r="E460" s="648" t="s">
        <v>514</v>
      </c>
    </row>
    <row r="461" spans="1:5" x14ac:dyDescent="0.2">
      <c r="A461" s="625" t="str">
        <f t="shared" si="10"/>
        <v>INDEC-PB - 2413-3</v>
      </c>
      <c r="B461" s="20">
        <v>2413</v>
      </c>
      <c r="C461" s="625" t="s">
        <v>45</v>
      </c>
      <c r="D461" s="625">
        <v>3</v>
      </c>
      <c r="E461" s="648" t="s">
        <v>515</v>
      </c>
    </row>
    <row r="462" spans="1:5" x14ac:dyDescent="0.2">
      <c r="A462" s="625" t="str">
        <f t="shared" si="10"/>
        <v>INDEC-PB - 2519-1</v>
      </c>
      <c r="B462" s="20">
        <v>2519</v>
      </c>
      <c r="C462" s="625" t="s">
        <v>45</v>
      </c>
      <c r="D462" s="625">
        <v>1</v>
      </c>
      <c r="E462" s="648" t="s">
        <v>516</v>
      </c>
    </row>
    <row r="463" spans="1:5" x14ac:dyDescent="0.2">
      <c r="A463" s="625" t="str">
        <f t="shared" si="10"/>
        <v>INDEC-PB - 2520-3</v>
      </c>
      <c r="B463" s="20">
        <v>2520</v>
      </c>
      <c r="C463" s="625" t="s">
        <v>45</v>
      </c>
      <c r="D463" s="625">
        <v>3</v>
      </c>
      <c r="E463" s="648" t="s">
        <v>517</v>
      </c>
    </row>
    <row r="464" spans="1:5" x14ac:dyDescent="0.2">
      <c r="A464" s="625" t="str">
        <f t="shared" si="10"/>
        <v>INDEC-PB - 2022-1</v>
      </c>
      <c r="B464" s="20">
        <v>2022</v>
      </c>
      <c r="C464" s="625" t="s">
        <v>45</v>
      </c>
      <c r="D464" s="625">
        <v>1</v>
      </c>
      <c r="E464" s="648" t="s">
        <v>518</v>
      </c>
    </row>
    <row r="465" spans="1:5" x14ac:dyDescent="0.2">
      <c r="A465" s="625" t="str">
        <f t="shared" si="10"/>
        <v>INDEC-PB - 2511-1</v>
      </c>
      <c r="B465" s="20">
        <v>2511</v>
      </c>
      <c r="C465" s="625" t="s">
        <v>45</v>
      </c>
      <c r="D465" s="625">
        <v>1</v>
      </c>
      <c r="E465" s="648" t="s">
        <v>519</v>
      </c>
    </row>
    <row r="466" spans="1:5" x14ac:dyDescent="0.2">
      <c r="A466" s="625" t="str">
        <f t="shared" si="10"/>
        <v>INDEC-PB - 2899-</v>
      </c>
      <c r="B466" s="20">
        <v>2899</v>
      </c>
      <c r="C466" s="625" t="s">
        <v>45</v>
      </c>
      <c r="E466" s="648" t="s">
        <v>520</v>
      </c>
    </row>
    <row r="467" spans="1:5" x14ac:dyDescent="0.2">
      <c r="A467" s="625" t="str">
        <f t="shared" si="10"/>
        <v>INDEC-PB - 3110-1</v>
      </c>
      <c r="B467" s="20">
        <v>3110</v>
      </c>
      <c r="C467" s="625" t="s">
        <v>45</v>
      </c>
      <c r="D467" s="625">
        <v>1</v>
      </c>
      <c r="E467" s="648" t="s">
        <v>521</v>
      </c>
    </row>
    <row r="468" spans="1:5" x14ac:dyDescent="0.2">
      <c r="A468" s="625" t="str">
        <f t="shared" si="10"/>
        <v>INDEC-PB - 2320-1</v>
      </c>
      <c r="B468" s="20">
        <v>2320</v>
      </c>
      <c r="C468" s="625" t="s">
        <v>45</v>
      </c>
      <c r="D468" s="625">
        <v>1</v>
      </c>
      <c r="E468" s="648" t="s">
        <v>522</v>
      </c>
    </row>
    <row r="469" spans="1:5" x14ac:dyDescent="0.2">
      <c r="A469" s="625" t="str">
        <f t="shared" si="10"/>
        <v>INDEC-PB - 2924-1</v>
      </c>
      <c r="B469" s="20">
        <v>2924</v>
      </c>
      <c r="C469" s="625" t="s">
        <v>45</v>
      </c>
      <c r="D469" s="625">
        <v>1</v>
      </c>
      <c r="E469" s="648" t="s">
        <v>523</v>
      </c>
    </row>
    <row r="470" spans="1:5" x14ac:dyDescent="0.2">
      <c r="A470" s="625" t="str">
        <f t="shared" si="10"/>
        <v>INDEC-PB - 2692-1</v>
      </c>
      <c r="B470" s="20">
        <v>2692</v>
      </c>
      <c r="C470" s="625" t="s">
        <v>45</v>
      </c>
      <c r="D470" s="625">
        <v>1</v>
      </c>
      <c r="E470" s="648" t="s">
        <v>524</v>
      </c>
    </row>
    <row r="471" spans="1:5" x14ac:dyDescent="0.2">
      <c r="A471" s="625" t="str">
        <f t="shared" si="10"/>
        <v>INDEC-PB - 3410-</v>
      </c>
      <c r="B471" s="20">
        <v>3410</v>
      </c>
      <c r="C471" s="625" t="s">
        <v>45</v>
      </c>
      <c r="E471" s="648" t="s">
        <v>525</v>
      </c>
    </row>
    <row r="472" spans="1:5" x14ac:dyDescent="0.2">
      <c r="A472" s="625" t="str">
        <f t="shared" si="10"/>
        <v>INDEC-PB - 2413-1</v>
      </c>
      <c r="B472" s="20">
        <v>2413</v>
      </c>
      <c r="C472" s="625" t="s">
        <v>45</v>
      </c>
      <c r="D472" s="625">
        <v>1</v>
      </c>
      <c r="E472" s="648" t="s">
        <v>526</v>
      </c>
    </row>
    <row r="473" spans="1:5" x14ac:dyDescent="0.2">
      <c r="A473" s="625" t="str">
        <f t="shared" si="10"/>
        <v>INDEC-PB - 291-</v>
      </c>
      <c r="B473" s="20">
        <v>291</v>
      </c>
      <c r="C473" s="625" t="s">
        <v>45</v>
      </c>
      <c r="E473" s="19" t="s">
        <v>527</v>
      </c>
    </row>
    <row r="474" spans="1:5" x14ac:dyDescent="0.2">
      <c r="A474" s="625" t="str">
        <f t="shared" si="10"/>
        <v>INDEC-PB - 2610-1</v>
      </c>
      <c r="B474" s="20">
        <v>2610</v>
      </c>
      <c r="C474" s="625" t="s">
        <v>45</v>
      </c>
      <c r="D474" s="625">
        <v>1</v>
      </c>
      <c r="E474" s="19" t="s">
        <v>528</v>
      </c>
    </row>
    <row r="475" spans="1:5" x14ac:dyDescent="0.2">
      <c r="A475" s="20"/>
      <c r="B475" s="634"/>
      <c r="C475" s="20"/>
      <c r="E475" s="19"/>
    </row>
    <row r="476" spans="1:5" x14ac:dyDescent="0.2">
      <c r="A476" s="20"/>
      <c r="B476" s="634"/>
      <c r="C476" s="20"/>
      <c r="E476" s="651" t="s">
        <v>484</v>
      </c>
    </row>
    <row r="477" spans="1:5" x14ac:dyDescent="0.2">
      <c r="A477" s="625" t="str">
        <f t="shared" ref="A477:A482" si="11">CONCATENATE("INDEC-PB - ",B477,C477,D477)</f>
        <v>INDEC-PB - 2710-1</v>
      </c>
      <c r="B477" s="20">
        <v>2710</v>
      </c>
      <c r="C477" s="625" t="s">
        <v>45</v>
      </c>
      <c r="D477" s="20">
        <v>1</v>
      </c>
      <c r="E477" s="19" t="s">
        <v>529</v>
      </c>
    </row>
    <row r="478" spans="1:5" x14ac:dyDescent="0.2">
      <c r="A478" s="625" t="str">
        <f t="shared" si="11"/>
        <v>INDEC-PB - 2720-1</v>
      </c>
      <c r="B478" s="20">
        <v>2720</v>
      </c>
      <c r="C478" s="625" t="s">
        <v>45</v>
      </c>
      <c r="D478" s="20">
        <v>1</v>
      </c>
      <c r="E478" s="19" t="s">
        <v>530</v>
      </c>
    </row>
    <row r="479" spans="1:5" x14ac:dyDescent="0.2">
      <c r="A479" s="625" t="str">
        <f t="shared" si="11"/>
        <v>INDEC-PB - 2922-1</v>
      </c>
      <c r="B479" s="20">
        <v>2922</v>
      </c>
      <c r="C479" s="625" t="s">
        <v>45</v>
      </c>
      <c r="D479" s="20">
        <v>1</v>
      </c>
      <c r="E479" s="19" t="s">
        <v>531</v>
      </c>
    </row>
    <row r="480" spans="1:5" x14ac:dyDescent="0.2">
      <c r="A480" s="625" t="str">
        <f t="shared" si="11"/>
        <v>INDEC-PB - 2913-1</v>
      </c>
      <c r="B480" s="20">
        <v>2913</v>
      </c>
      <c r="C480" s="625" t="s">
        <v>45</v>
      </c>
      <c r="D480" s="20">
        <v>1</v>
      </c>
      <c r="E480" s="19" t="s">
        <v>532</v>
      </c>
    </row>
    <row r="481" spans="1:7" x14ac:dyDescent="0.2">
      <c r="A481" s="625" t="str">
        <f t="shared" si="11"/>
        <v>INDEC-PB - 2413-11</v>
      </c>
      <c r="B481" s="20">
        <v>2413</v>
      </c>
      <c r="C481" s="625" t="s">
        <v>45</v>
      </c>
      <c r="D481" s="20">
        <v>11</v>
      </c>
      <c r="E481" s="19" t="s">
        <v>533</v>
      </c>
    </row>
    <row r="482" spans="1:7" x14ac:dyDescent="0.2">
      <c r="A482" s="625" t="str">
        <f t="shared" si="11"/>
        <v>INDEC-PB - 2411-1</v>
      </c>
      <c r="B482" s="20">
        <v>2411</v>
      </c>
      <c r="C482" s="625" t="s">
        <v>45</v>
      </c>
      <c r="D482" s="20">
        <v>1</v>
      </c>
      <c r="E482" s="19" t="s">
        <v>534</v>
      </c>
    </row>
    <row r="485" spans="1:7" x14ac:dyDescent="0.2">
      <c r="A485" s="654"/>
      <c r="B485" s="623" t="s">
        <v>570</v>
      </c>
      <c r="C485" s="655"/>
      <c r="D485" s="655"/>
    </row>
    <row r="487" spans="1:7" x14ac:dyDescent="0.2">
      <c r="A487" s="627"/>
      <c r="B487" s="882" t="s">
        <v>261</v>
      </c>
      <c r="C487" s="627"/>
      <c r="D487" s="627"/>
      <c r="E487" s="882" t="s">
        <v>262</v>
      </c>
      <c r="F487" s="882" t="s">
        <v>263</v>
      </c>
      <c r="G487" s="882" t="s">
        <v>264</v>
      </c>
    </row>
    <row r="488" spans="1:7" x14ac:dyDescent="0.2">
      <c r="A488" s="627"/>
      <c r="B488" s="882"/>
      <c r="C488" s="627"/>
      <c r="D488" s="627"/>
      <c r="E488" s="882"/>
      <c r="F488" s="882" t="s">
        <v>265</v>
      </c>
      <c r="G488" s="882"/>
    </row>
    <row r="490" spans="1:7" x14ac:dyDescent="0.2">
      <c r="A490" s="625" t="str">
        <f t="shared" ref="A490:A500" si="12">CONCATENATE("INDEC-DCTO - Inciso ",B490)</f>
        <v>INDEC-DCTO - Inciso a)</v>
      </c>
      <c r="B490" s="625" t="s">
        <v>266</v>
      </c>
      <c r="E490" s="624" t="s">
        <v>267</v>
      </c>
      <c r="F490" s="625" t="s">
        <v>268</v>
      </c>
      <c r="G490" s="624" t="s">
        <v>269</v>
      </c>
    </row>
    <row r="491" spans="1:7" x14ac:dyDescent="0.2">
      <c r="A491" s="625" t="str">
        <f t="shared" si="12"/>
        <v>INDEC-DCTO - Inciso b)</v>
      </c>
      <c r="B491" s="625" t="s">
        <v>270</v>
      </c>
      <c r="E491" s="624" t="s">
        <v>271</v>
      </c>
      <c r="F491" s="625" t="s">
        <v>272</v>
      </c>
      <c r="G491" s="624" t="s">
        <v>273</v>
      </c>
    </row>
    <row r="492" spans="1:7" x14ac:dyDescent="0.2">
      <c r="A492" s="625" t="str">
        <f t="shared" si="12"/>
        <v>INDEC-DCTO - Inciso d)</v>
      </c>
      <c r="B492" s="625" t="s">
        <v>274</v>
      </c>
      <c r="E492" s="624" t="s">
        <v>275</v>
      </c>
      <c r="F492" s="625" t="s">
        <v>272</v>
      </c>
      <c r="G492" s="624" t="s">
        <v>276</v>
      </c>
    </row>
    <row r="493" spans="1:7" x14ac:dyDescent="0.2">
      <c r="A493" s="625" t="str">
        <f t="shared" si="12"/>
        <v>INDEC-DCTO - Inciso f)</v>
      </c>
      <c r="B493" s="625" t="s">
        <v>277</v>
      </c>
      <c r="E493" s="624" t="s">
        <v>278</v>
      </c>
      <c r="F493" s="625" t="s">
        <v>279</v>
      </c>
      <c r="G493" s="624" t="s">
        <v>280</v>
      </c>
    </row>
    <row r="494" spans="1:7" x14ac:dyDescent="0.2">
      <c r="A494" s="625" t="str">
        <f t="shared" si="12"/>
        <v>INDEC-DCTO - Inciso g)</v>
      </c>
      <c r="B494" s="625" t="s">
        <v>281</v>
      </c>
      <c r="E494" s="624" t="s">
        <v>282</v>
      </c>
      <c r="F494" s="625" t="s">
        <v>272</v>
      </c>
      <c r="G494" s="624" t="s">
        <v>283</v>
      </c>
    </row>
    <row r="495" spans="1:7" x14ac:dyDescent="0.2">
      <c r="A495" s="625" t="str">
        <f t="shared" si="12"/>
        <v>INDEC-DCTO - Inciso h)</v>
      </c>
      <c r="B495" s="625" t="s">
        <v>284</v>
      </c>
      <c r="E495" s="624" t="s">
        <v>285</v>
      </c>
      <c r="F495" s="625" t="s">
        <v>286</v>
      </c>
      <c r="G495" s="624" t="s">
        <v>287</v>
      </c>
    </row>
    <row r="496" spans="1:7" x14ac:dyDescent="0.2">
      <c r="A496" s="625" t="str">
        <f t="shared" si="12"/>
        <v>INDEC-DCTO - Inciso p)</v>
      </c>
      <c r="B496" s="625" t="s">
        <v>288</v>
      </c>
      <c r="E496" s="624" t="s">
        <v>289</v>
      </c>
      <c r="F496" s="625" t="s">
        <v>268</v>
      </c>
      <c r="G496" s="624" t="s">
        <v>290</v>
      </c>
    </row>
    <row r="497" spans="1:7" x14ac:dyDescent="0.2">
      <c r="A497" s="625" t="str">
        <f t="shared" si="12"/>
        <v>INDEC-DCTO - Inciso r)</v>
      </c>
      <c r="B497" s="625" t="s">
        <v>291</v>
      </c>
      <c r="E497" s="624" t="s">
        <v>292</v>
      </c>
      <c r="F497" s="625" t="s">
        <v>272</v>
      </c>
      <c r="G497" s="624" t="s">
        <v>293</v>
      </c>
    </row>
    <row r="498" spans="1:7" x14ac:dyDescent="0.2">
      <c r="A498" s="625" t="str">
        <f t="shared" si="12"/>
        <v>INDEC-DCTO - Inciso s)</v>
      </c>
      <c r="B498" s="625" t="s">
        <v>294</v>
      </c>
      <c r="E498" s="624" t="s">
        <v>295</v>
      </c>
      <c r="F498" s="625" t="s">
        <v>286</v>
      </c>
      <c r="G498" s="624" t="s">
        <v>165</v>
      </c>
    </row>
    <row r="499" spans="1:7" x14ac:dyDescent="0.2">
      <c r="A499" s="625" t="str">
        <f t="shared" si="12"/>
        <v>INDEC-DCTO - Inciso u)</v>
      </c>
      <c r="B499" s="625" t="s">
        <v>296</v>
      </c>
      <c r="E499" s="624" t="s">
        <v>297</v>
      </c>
      <c r="F499" s="625">
        <v>4324041</v>
      </c>
      <c r="G499" s="624" t="s">
        <v>188</v>
      </c>
    </row>
    <row r="500" spans="1:7" x14ac:dyDescent="0.2">
      <c r="A500" s="625" t="str">
        <f t="shared" si="12"/>
        <v>INDEC-DCTO - Inciso v)</v>
      </c>
      <c r="B500" s="625" t="s">
        <v>298</v>
      </c>
      <c r="E500" s="624" t="s">
        <v>299</v>
      </c>
      <c r="F500" s="625">
        <v>4322032</v>
      </c>
      <c r="G500" s="624" t="s">
        <v>133</v>
      </c>
    </row>
    <row r="501" spans="1:7" x14ac:dyDescent="0.2">
      <c r="A501" s="625"/>
      <c r="F501" s="625"/>
    </row>
    <row r="502" spans="1:7" x14ac:dyDescent="0.2">
      <c r="A502" s="625" t="str">
        <f>CONCATENATE("INDEC-DCTO - Inciso ",B502)</f>
        <v>INDEC-DCTO - Inciso c)</v>
      </c>
      <c r="B502" s="625" t="s">
        <v>300</v>
      </c>
      <c r="E502" s="624" t="s">
        <v>301</v>
      </c>
      <c r="F502" s="625"/>
      <c r="G502" s="624" t="s">
        <v>571</v>
      </c>
    </row>
    <row r="503" spans="1:7" x14ac:dyDescent="0.2">
      <c r="A503" s="625" t="str">
        <f>CONCATENATE("INDEC-DCTO - Inciso ",B503)</f>
        <v>INDEC-DCTO - Inciso m)</v>
      </c>
      <c r="B503" s="625" t="s">
        <v>302</v>
      </c>
      <c r="E503" s="624" t="s">
        <v>303</v>
      </c>
      <c r="F503" s="625"/>
      <c r="G503" s="624" t="s">
        <v>572</v>
      </c>
    </row>
    <row r="504" spans="1:7" x14ac:dyDescent="0.2">
      <c r="A504" s="625" t="str">
        <f>CONCATENATE("INDEC-DCTO - Inciso ",B504)</f>
        <v>INDEC-DCTO - Inciso n)</v>
      </c>
      <c r="B504" s="625" t="s">
        <v>304</v>
      </c>
      <c r="E504" s="624" t="s">
        <v>305</v>
      </c>
      <c r="F504" s="625"/>
      <c r="G504" s="624" t="s">
        <v>573</v>
      </c>
    </row>
    <row r="505" spans="1:7" x14ac:dyDescent="0.2">
      <c r="A505" s="625" t="str">
        <f>CONCATENATE("INDEC-DCTO - Inciso ",B505)</f>
        <v>INDEC-DCTO - Inciso q)</v>
      </c>
      <c r="B505" s="625" t="s">
        <v>306</v>
      </c>
      <c r="E505" s="624" t="s">
        <v>307</v>
      </c>
      <c r="F505" s="625"/>
      <c r="G505" s="624" t="s">
        <v>574</v>
      </c>
    </row>
    <row r="508" spans="1:7" x14ac:dyDescent="0.2">
      <c r="B508" s="623" t="s">
        <v>575</v>
      </c>
    </row>
    <row r="511" spans="1:7" x14ac:dyDescent="0.2">
      <c r="A511" s="627"/>
      <c r="B511" s="882" t="s">
        <v>261</v>
      </c>
      <c r="C511" s="627"/>
      <c r="D511" s="627"/>
      <c r="E511" s="882" t="s">
        <v>262</v>
      </c>
      <c r="F511" s="882" t="s">
        <v>263</v>
      </c>
      <c r="G511" s="882" t="s">
        <v>264</v>
      </c>
    </row>
    <row r="512" spans="1:7" x14ac:dyDescent="0.2">
      <c r="A512" s="627"/>
      <c r="B512" s="882"/>
      <c r="C512" s="627"/>
      <c r="D512" s="627"/>
      <c r="E512" s="882"/>
      <c r="F512" s="882" t="s">
        <v>265</v>
      </c>
      <c r="G512" s="882"/>
    </row>
    <row r="513" spans="1:7" x14ac:dyDescent="0.2">
      <c r="A513" s="19"/>
      <c r="B513" s="18"/>
      <c r="C513" s="18"/>
      <c r="D513" s="18"/>
      <c r="E513" s="19"/>
      <c r="F513" s="19"/>
      <c r="G513" s="19"/>
    </row>
    <row r="514" spans="1:7" x14ac:dyDescent="0.2">
      <c r="A514" s="19"/>
      <c r="B514" s="18"/>
      <c r="C514" s="18"/>
      <c r="D514" s="18"/>
      <c r="E514" s="642" t="s">
        <v>507</v>
      </c>
      <c r="F514" s="19"/>
      <c r="G514" s="19"/>
    </row>
    <row r="515" spans="1:7" x14ac:dyDescent="0.2">
      <c r="A515" s="625" t="str">
        <f>CONCATENATE("INDEC-DCTO - Inciso ",B515)</f>
        <v>INDEC-DCTO - Inciso e)</v>
      </c>
      <c r="B515" s="625" t="s">
        <v>564</v>
      </c>
      <c r="C515" s="18"/>
      <c r="D515" s="18"/>
      <c r="E515" s="19" t="s">
        <v>546</v>
      </c>
      <c r="F515" s="18" t="s">
        <v>547</v>
      </c>
      <c r="G515" s="19" t="s">
        <v>548</v>
      </c>
    </row>
    <row r="516" spans="1:7" x14ac:dyDescent="0.2">
      <c r="A516" s="625" t="str">
        <f>CONCATENATE("INDEC-DCTO - Inciso ",B516)</f>
        <v>INDEC-DCTO - Inciso i)</v>
      </c>
      <c r="B516" s="625" t="s">
        <v>565</v>
      </c>
      <c r="C516" s="18"/>
      <c r="D516" s="18"/>
      <c r="E516" s="19" t="s">
        <v>549</v>
      </c>
      <c r="F516" s="18" t="s">
        <v>550</v>
      </c>
      <c r="G516" s="19" t="s">
        <v>551</v>
      </c>
    </row>
    <row r="517" spans="1:7" x14ac:dyDescent="0.2">
      <c r="A517" s="625" t="str">
        <f>CONCATENATE("INDEC-DCTO - Inciso ",B517)</f>
        <v>INDEC-DCTO - Inciso k)</v>
      </c>
      <c r="B517" s="625" t="s">
        <v>566</v>
      </c>
      <c r="C517" s="18"/>
      <c r="D517" s="18"/>
      <c r="E517" s="19" t="s">
        <v>552</v>
      </c>
      <c r="F517" s="18" t="s">
        <v>553</v>
      </c>
      <c r="G517" s="19" t="s">
        <v>554</v>
      </c>
    </row>
    <row r="518" spans="1:7" x14ac:dyDescent="0.2">
      <c r="A518" s="625" t="str">
        <f>CONCATENATE("INDEC-DCTO - Inciso ",B518)</f>
        <v>INDEC-DCTO - Inciso t)</v>
      </c>
      <c r="B518" s="625" t="s">
        <v>567</v>
      </c>
      <c r="C518" s="18"/>
      <c r="D518" s="18"/>
      <c r="E518" s="19" t="s">
        <v>555</v>
      </c>
      <c r="F518" s="18" t="s">
        <v>556</v>
      </c>
      <c r="G518" s="19" t="s">
        <v>557</v>
      </c>
    </row>
    <row r="519" spans="1:7" x14ac:dyDescent="0.2">
      <c r="A519" s="625" t="str">
        <f>CONCATENATE("INDEC-DCTO - Inciso ",B519)</f>
        <v>INDEC-DCTO - Inciso w)</v>
      </c>
      <c r="B519" s="625" t="s">
        <v>568</v>
      </c>
      <c r="C519" s="18"/>
      <c r="D519" s="18"/>
      <c r="E519" s="19" t="s">
        <v>558</v>
      </c>
      <c r="F519" s="18" t="s">
        <v>559</v>
      </c>
      <c r="G519" s="19" t="s">
        <v>560</v>
      </c>
    </row>
    <row r="520" spans="1:7" x14ac:dyDescent="0.2">
      <c r="A520" s="19"/>
      <c r="C520" s="18"/>
      <c r="D520" s="18"/>
      <c r="E520" s="19"/>
      <c r="F520" s="18"/>
      <c r="G520" s="19"/>
    </row>
    <row r="521" spans="1:7" x14ac:dyDescent="0.2">
      <c r="A521" s="19"/>
      <c r="C521" s="18"/>
      <c r="D521" s="18"/>
      <c r="E521" s="642" t="s">
        <v>484</v>
      </c>
      <c r="F521" s="18"/>
      <c r="G521" s="19"/>
    </row>
    <row r="522" spans="1:7" x14ac:dyDescent="0.2">
      <c r="A522" s="625" t="str">
        <f>CONCATENATE("INDEC-DCTO - Inciso ",B522)</f>
        <v>INDEC-DCTO - Inciso j)</v>
      </c>
      <c r="B522" s="625" t="s">
        <v>569</v>
      </c>
      <c r="C522" s="18"/>
      <c r="D522" s="18"/>
      <c r="E522" s="19" t="s">
        <v>561</v>
      </c>
      <c r="F522" s="18" t="s">
        <v>562</v>
      </c>
      <c r="G522" s="19" t="s">
        <v>563</v>
      </c>
    </row>
    <row r="523" spans="1:7" x14ac:dyDescent="0.2">
      <c r="A523" s="18"/>
      <c r="B523" s="18"/>
      <c r="C523" s="18"/>
      <c r="D523" s="18"/>
      <c r="E523" s="19"/>
      <c r="F523" s="18"/>
      <c r="G523" s="19"/>
    </row>
    <row r="526" spans="1:7" x14ac:dyDescent="0.2">
      <c r="A526" s="19"/>
      <c r="B526" s="634"/>
      <c r="C526" s="18"/>
      <c r="D526" s="18"/>
      <c r="E526" s="19"/>
    </row>
    <row r="528" spans="1:7" x14ac:dyDescent="0.2">
      <c r="A528" s="622"/>
      <c r="B528" s="623" t="s">
        <v>308</v>
      </c>
      <c r="C528" s="623"/>
      <c r="D528" s="623"/>
    </row>
    <row r="530" spans="1:5" x14ac:dyDescent="0.2">
      <c r="A530" s="882" t="s">
        <v>343</v>
      </c>
      <c r="B530" s="882" t="s">
        <v>42</v>
      </c>
      <c r="C530" s="882"/>
      <c r="D530" s="882"/>
      <c r="E530" s="882" t="s">
        <v>43</v>
      </c>
    </row>
    <row r="531" spans="1:5" x14ac:dyDescent="0.2">
      <c r="A531" s="882"/>
      <c r="B531" s="882" t="s">
        <v>44</v>
      </c>
      <c r="C531" s="882"/>
      <c r="D531" s="882"/>
      <c r="E531" s="882"/>
    </row>
    <row r="532" spans="1:5" x14ac:dyDescent="0.2">
      <c r="A532" s="625" t="str">
        <f t="shared" ref="A532:A553" si="13">CONCATENATE("INDEC-GG ",B532,C532,D532)</f>
        <v>INDEC-GG 18000-1</v>
      </c>
      <c r="B532" s="625">
        <v>18000</v>
      </c>
      <c r="C532" s="625" t="s">
        <v>45</v>
      </c>
      <c r="D532" s="625">
        <v>1</v>
      </c>
      <c r="E532" s="638" t="s">
        <v>309</v>
      </c>
    </row>
    <row r="533" spans="1:5" x14ac:dyDescent="0.2">
      <c r="A533" s="625" t="str">
        <f t="shared" si="13"/>
        <v>INDEC-GG 83107-1</v>
      </c>
      <c r="B533" s="625">
        <v>83107</v>
      </c>
      <c r="C533" s="625" t="s">
        <v>45</v>
      </c>
      <c r="D533" s="625">
        <v>1</v>
      </c>
      <c r="E533" s="638" t="s">
        <v>310</v>
      </c>
    </row>
    <row r="534" spans="1:5" x14ac:dyDescent="0.2">
      <c r="A534" s="625" t="str">
        <f t="shared" si="13"/>
        <v>INDEC-GG 71240-11</v>
      </c>
      <c r="B534" s="625">
        <v>71240</v>
      </c>
      <c r="C534" s="625" t="s">
        <v>45</v>
      </c>
      <c r="D534" s="625">
        <v>11</v>
      </c>
      <c r="E534" s="635" t="s">
        <v>311</v>
      </c>
    </row>
    <row r="535" spans="1:5" x14ac:dyDescent="0.2">
      <c r="A535" s="625" t="str">
        <f t="shared" si="13"/>
        <v>INDEC-GG 71233-11</v>
      </c>
      <c r="B535" s="625">
        <v>71233</v>
      </c>
      <c r="C535" s="625" t="s">
        <v>45</v>
      </c>
      <c r="D535" s="625">
        <v>11</v>
      </c>
      <c r="E535" s="635" t="s">
        <v>312</v>
      </c>
    </row>
    <row r="536" spans="1:5" x14ac:dyDescent="0.2">
      <c r="A536" s="625" t="str">
        <f t="shared" si="13"/>
        <v>INDEC-GG 51800-11</v>
      </c>
      <c r="B536" s="625">
        <v>51800</v>
      </c>
      <c r="C536" s="625" t="s">
        <v>45</v>
      </c>
      <c r="D536" s="625">
        <v>11</v>
      </c>
      <c r="E536" s="635" t="s">
        <v>313</v>
      </c>
    </row>
    <row r="537" spans="1:5" x14ac:dyDescent="0.2">
      <c r="A537" s="625" t="str">
        <f t="shared" si="13"/>
        <v>INDEC-GG 51800-21</v>
      </c>
      <c r="B537" s="625">
        <v>51800</v>
      </c>
      <c r="C537" s="625" t="s">
        <v>45</v>
      </c>
      <c r="D537" s="625">
        <v>21</v>
      </c>
      <c r="E537" s="638" t="s">
        <v>314</v>
      </c>
    </row>
    <row r="538" spans="1:5" x14ac:dyDescent="0.2">
      <c r="A538" s="625" t="str">
        <f t="shared" si="13"/>
        <v>INDEC-GG 74110-11</v>
      </c>
      <c r="B538" s="625">
        <v>74110</v>
      </c>
      <c r="C538" s="625" t="s">
        <v>45</v>
      </c>
      <c r="D538" s="625">
        <v>11</v>
      </c>
      <c r="E538" s="635" t="s">
        <v>315</v>
      </c>
    </row>
    <row r="539" spans="1:5" x14ac:dyDescent="0.2">
      <c r="A539" s="625" t="str">
        <f t="shared" si="13"/>
        <v>INDEC-GG 51560-31</v>
      </c>
      <c r="B539" s="625">
        <v>51560</v>
      </c>
      <c r="C539" s="625" t="s">
        <v>45</v>
      </c>
      <c r="D539" s="625">
        <v>31</v>
      </c>
      <c r="E539" s="638" t="s">
        <v>316</v>
      </c>
    </row>
    <row r="540" spans="1:5" x14ac:dyDescent="0.2">
      <c r="A540" s="625" t="str">
        <f t="shared" si="13"/>
        <v>INDEC-GG 53111-1</v>
      </c>
      <c r="B540" s="625">
        <v>53111</v>
      </c>
      <c r="C540" s="625" t="s">
        <v>45</v>
      </c>
      <c r="D540" s="625">
        <v>1</v>
      </c>
      <c r="E540" s="635" t="s">
        <v>317</v>
      </c>
    </row>
    <row r="541" spans="1:5" x14ac:dyDescent="0.2">
      <c r="A541" s="625" t="str">
        <f t="shared" si="13"/>
        <v>INDEC-GG 54400-1</v>
      </c>
      <c r="B541" s="625">
        <v>54400</v>
      </c>
      <c r="C541" s="625" t="s">
        <v>45</v>
      </c>
      <c r="D541" s="625">
        <v>1</v>
      </c>
      <c r="E541" s="635" t="s">
        <v>318</v>
      </c>
    </row>
    <row r="542" spans="1:5" x14ac:dyDescent="0.2">
      <c r="A542" s="625" t="str">
        <f t="shared" si="13"/>
        <v>INDEC-GG 18000-21</v>
      </c>
      <c r="B542" s="625">
        <v>18000</v>
      </c>
      <c r="C542" s="625" t="s">
        <v>45</v>
      </c>
      <c r="D542" s="625">
        <v>21</v>
      </c>
      <c r="E542" s="635" t="s">
        <v>319</v>
      </c>
    </row>
    <row r="543" spans="1:5" x14ac:dyDescent="0.2">
      <c r="A543" s="625" t="str">
        <f t="shared" si="13"/>
        <v>INDEC-GG 18000-22</v>
      </c>
      <c r="B543" s="625">
        <v>18000</v>
      </c>
      <c r="C543" s="625" t="s">
        <v>45</v>
      </c>
      <c r="D543" s="625">
        <v>22</v>
      </c>
      <c r="E543" s="635" t="s">
        <v>320</v>
      </c>
    </row>
    <row r="544" spans="1:5" x14ac:dyDescent="0.2">
      <c r="A544" s="625" t="str">
        <f t="shared" si="13"/>
        <v>INDEC-GG 88700-2</v>
      </c>
      <c r="B544" s="625">
        <v>88700</v>
      </c>
      <c r="C544" s="625" t="s">
        <v>45</v>
      </c>
      <c r="D544" s="625">
        <v>2</v>
      </c>
      <c r="E544" s="635" t="s">
        <v>321</v>
      </c>
    </row>
    <row r="545" spans="1:5" x14ac:dyDescent="0.2">
      <c r="A545" s="625" t="str">
        <f t="shared" si="13"/>
        <v>INDEC-GG 88700-31</v>
      </c>
      <c r="B545" s="625">
        <v>88700</v>
      </c>
      <c r="C545" s="625" t="s">
        <v>45</v>
      </c>
      <c r="D545" s="625">
        <v>31</v>
      </c>
      <c r="E545" s="638" t="s">
        <v>322</v>
      </c>
    </row>
    <row r="546" spans="1:5" x14ac:dyDescent="0.2">
      <c r="A546" s="625" t="str">
        <f t="shared" si="13"/>
        <v>INDEC-GG DEP-EQ</v>
      </c>
      <c r="B546" s="625" t="s">
        <v>934</v>
      </c>
      <c r="E546" s="638" t="s">
        <v>323</v>
      </c>
    </row>
    <row r="547" spans="1:5" x14ac:dyDescent="0.2">
      <c r="A547" s="625" t="str">
        <f t="shared" si="13"/>
        <v>INDEC-GG 88700-1</v>
      </c>
      <c r="B547" s="625">
        <v>88700</v>
      </c>
      <c r="C547" s="625" t="s">
        <v>45</v>
      </c>
      <c r="D547" s="625">
        <v>1</v>
      </c>
      <c r="E547" s="638" t="s">
        <v>324</v>
      </c>
    </row>
    <row r="548" spans="1:5" x14ac:dyDescent="0.2">
      <c r="A548" s="625" t="str">
        <f t="shared" si="13"/>
        <v>INDEC-GG 31210-11</v>
      </c>
      <c r="B548" s="625">
        <v>31210</v>
      </c>
      <c r="C548" s="625" t="s">
        <v>45</v>
      </c>
      <c r="D548" s="625">
        <v>11</v>
      </c>
      <c r="E548" s="638" t="s">
        <v>325</v>
      </c>
    </row>
    <row r="549" spans="1:5" x14ac:dyDescent="0.2">
      <c r="A549" s="625" t="str">
        <f t="shared" si="13"/>
        <v>INDEC-GG 81295-1</v>
      </c>
      <c r="B549" s="625">
        <v>81295</v>
      </c>
      <c r="C549" s="625" t="s">
        <v>45</v>
      </c>
      <c r="D549" s="625">
        <v>1</v>
      </c>
      <c r="E549" s="638" t="s">
        <v>326</v>
      </c>
    </row>
    <row r="550" spans="1:5" x14ac:dyDescent="0.2">
      <c r="A550" s="625" t="str">
        <f t="shared" si="13"/>
        <v>INDEC-GG 81297-1</v>
      </c>
      <c r="B550" s="625">
        <v>81297</v>
      </c>
      <c r="C550" s="625" t="s">
        <v>45</v>
      </c>
      <c r="D550" s="625">
        <v>1</v>
      </c>
      <c r="E550" s="635" t="s">
        <v>327</v>
      </c>
    </row>
    <row r="551" spans="1:5" x14ac:dyDescent="0.2">
      <c r="A551" s="625" t="str">
        <f t="shared" si="13"/>
        <v>INDEC-GG 51560-21</v>
      </c>
      <c r="B551" s="625">
        <v>51560</v>
      </c>
      <c r="C551" s="625" t="s">
        <v>45</v>
      </c>
      <c r="D551" s="625">
        <v>21</v>
      </c>
      <c r="E551" s="638" t="s">
        <v>328</v>
      </c>
    </row>
    <row r="552" spans="1:5" x14ac:dyDescent="0.2">
      <c r="A552" s="625" t="str">
        <f t="shared" si="13"/>
        <v>INDEC-GG 31100-11</v>
      </c>
      <c r="B552" s="625">
        <v>31100</v>
      </c>
      <c r="C552" s="625" t="s">
        <v>45</v>
      </c>
      <c r="D552" s="625">
        <v>11</v>
      </c>
      <c r="E552" s="638" t="s">
        <v>329</v>
      </c>
    </row>
    <row r="553" spans="1:5" x14ac:dyDescent="0.2">
      <c r="A553" s="625" t="str">
        <f t="shared" si="13"/>
        <v>INDEC-GG 53211-11</v>
      </c>
      <c r="B553" s="625">
        <v>53211</v>
      </c>
      <c r="C553" s="625" t="s">
        <v>45</v>
      </c>
      <c r="D553" s="625">
        <v>11</v>
      </c>
      <c r="E553" s="635" t="s">
        <v>330</v>
      </c>
    </row>
    <row r="556" spans="1:5" x14ac:dyDescent="0.2">
      <c r="B556" s="623" t="s">
        <v>718</v>
      </c>
    </row>
    <row r="557" spans="1:5" x14ac:dyDescent="0.2">
      <c r="B557" s="623" t="s">
        <v>719</v>
      </c>
    </row>
    <row r="559" spans="1:5" x14ac:dyDescent="0.2">
      <c r="A559" s="625" t="str">
        <f t="shared" ref="A559:A622" si="14">CONCATENATE("DNV-T I - ",B559)</f>
        <v>DNV-T I - 1</v>
      </c>
      <c r="B559" s="625">
        <v>1</v>
      </c>
      <c r="E559" s="624" t="s">
        <v>267</v>
      </c>
    </row>
    <row r="560" spans="1:5" x14ac:dyDescent="0.2">
      <c r="A560" s="625" t="str">
        <f t="shared" si="14"/>
        <v>DNV-T I - 2</v>
      </c>
      <c r="B560" s="625">
        <v>2</v>
      </c>
      <c r="E560" s="624" t="s">
        <v>720</v>
      </c>
    </row>
    <row r="561" spans="1:5" x14ac:dyDescent="0.2">
      <c r="A561" s="625" t="str">
        <f t="shared" si="14"/>
        <v>DNV-T I - 3</v>
      </c>
      <c r="B561" s="625">
        <v>3</v>
      </c>
      <c r="E561" s="624" t="s">
        <v>721</v>
      </c>
    </row>
    <row r="562" spans="1:5" x14ac:dyDescent="0.2">
      <c r="A562" s="625" t="str">
        <f t="shared" si="14"/>
        <v>DNV-T I - 4</v>
      </c>
      <c r="B562" s="625">
        <v>4</v>
      </c>
      <c r="E562" s="624" t="s">
        <v>722</v>
      </c>
    </row>
    <row r="563" spans="1:5" x14ac:dyDescent="0.2">
      <c r="A563" s="625" t="str">
        <f t="shared" si="14"/>
        <v>DNV-T I - 5</v>
      </c>
      <c r="B563" s="625">
        <v>5</v>
      </c>
      <c r="E563" s="624" t="s">
        <v>723</v>
      </c>
    </row>
    <row r="564" spans="1:5" x14ac:dyDescent="0.2">
      <c r="A564" s="625" t="str">
        <f t="shared" si="14"/>
        <v>DNV-T I - 6</v>
      </c>
      <c r="B564" s="625">
        <v>6</v>
      </c>
      <c r="E564" s="624" t="s">
        <v>724</v>
      </c>
    </row>
    <row r="565" spans="1:5" x14ac:dyDescent="0.2">
      <c r="A565" s="625" t="str">
        <f t="shared" si="14"/>
        <v>DNV-T I - 7</v>
      </c>
      <c r="B565" s="625">
        <v>7</v>
      </c>
      <c r="E565" s="624" t="s">
        <v>725</v>
      </c>
    </row>
    <row r="566" spans="1:5" x14ac:dyDescent="0.2">
      <c r="A566" s="625" t="str">
        <f t="shared" si="14"/>
        <v>DNV-T I - 8</v>
      </c>
      <c r="B566" s="625">
        <v>8</v>
      </c>
      <c r="E566" s="624" t="s">
        <v>726</v>
      </c>
    </row>
    <row r="567" spans="1:5" x14ac:dyDescent="0.2">
      <c r="A567" s="625" t="str">
        <f t="shared" si="14"/>
        <v>DNV-T I - 9</v>
      </c>
      <c r="B567" s="625">
        <v>9</v>
      </c>
      <c r="E567" s="624" t="s">
        <v>727</v>
      </c>
    </row>
    <row r="568" spans="1:5" x14ac:dyDescent="0.2">
      <c r="A568" s="625" t="str">
        <f t="shared" si="14"/>
        <v>DNV-T I - 10</v>
      </c>
      <c r="B568" s="625">
        <v>10</v>
      </c>
      <c r="E568" s="624" t="s">
        <v>728</v>
      </c>
    </row>
    <row r="569" spans="1:5" x14ac:dyDescent="0.2">
      <c r="A569" s="625" t="str">
        <f t="shared" si="14"/>
        <v>DNV-T I - 11</v>
      </c>
      <c r="B569" s="625">
        <v>11</v>
      </c>
      <c r="E569" s="624" t="s">
        <v>729</v>
      </c>
    </row>
    <row r="570" spans="1:5" x14ac:dyDescent="0.2">
      <c r="A570" s="625" t="str">
        <f t="shared" si="14"/>
        <v>DNV-T I - 12</v>
      </c>
      <c r="B570" s="625">
        <v>12</v>
      </c>
      <c r="E570" s="624" t="s">
        <v>730</v>
      </c>
    </row>
    <row r="571" spans="1:5" x14ac:dyDescent="0.2">
      <c r="A571" s="625" t="str">
        <f t="shared" si="14"/>
        <v>DNV-T I - 13</v>
      </c>
      <c r="B571" s="625">
        <v>13</v>
      </c>
      <c r="E571" s="624" t="s">
        <v>731</v>
      </c>
    </row>
    <row r="572" spans="1:5" x14ac:dyDescent="0.2">
      <c r="A572" s="625" t="str">
        <f t="shared" si="14"/>
        <v>DNV-T I - 14</v>
      </c>
      <c r="B572" s="625">
        <v>14</v>
      </c>
      <c r="E572" s="624" t="s">
        <v>732</v>
      </c>
    </row>
    <row r="573" spans="1:5" x14ac:dyDescent="0.2">
      <c r="A573" s="625" t="str">
        <f t="shared" si="14"/>
        <v>DNV-T I - 15</v>
      </c>
      <c r="B573" s="625">
        <v>15</v>
      </c>
      <c r="E573" s="624" t="s">
        <v>733</v>
      </c>
    </row>
    <row r="574" spans="1:5" x14ac:dyDescent="0.2">
      <c r="A574" s="625" t="str">
        <f t="shared" si="14"/>
        <v>DNV-T I - 16</v>
      </c>
      <c r="B574" s="625">
        <v>16</v>
      </c>
      <c r="E574" s="624" t="s">
        <v>734</v>
      </c>
    </row>
    <row r="575" spans="1:5" x14ac:dyDescent="0.2">
      <c r="A575" s="625" t="str">
        <f t="shared" si="14"/>
        <v>DNV-T I - 17</v>
      </c>
      <c r="B575" s="625">
        <v>17</v>
      </c>
      <c r="E575" s="624" t="s">
        <v>735</v>
      </c>
    </row>
    <row r="576" spans="1:5" x14ac:dyDescent="0.2">
      <c r="A576" s="625" t="str">
        <f t="shared" si="14"/>
        <v>DNV-T I - 18</v>
      </c>
      <c r="B576" s="625">
        <v>18</v>
      </c>
      <c r="E576" s="624" t="s">
        <v>736</v>
      </c>
    </row>
    <row r="577" spans="1:5" x14ac:dyDescent="0.2">
      <c r="A577" s="625" t="str">
        <f t="shared" si="14"/>
        <v>DNV-T I - 19</v>
      </c>
      <c r="B577" s="625">
        <v>19</v>
      </c>
      <c r="E577" s="624" t="s">
        <v>737</v>
      </c>
    </row>
    <row r="578" spans="1:5" x14ac:dyDescent="0.2">
      <c r="A578" s="625" t="str">
        <f t="shared" si="14"/>
        <v>DNV-T I - 20</v>
      </c>
      <c r="B578" s="625">
        <v>20</v>
      </c>
      <c r="E578" s="624" t="s">
        <v>738</v>
      </c>
    </row>
    <row r="579" spans="1:5" x14ac:dyDescent="0.2">
      <c r="A579" s="625" t="str">
        <f t="shared" si="14"/>
        <v>DNV-T I - 21</v>
      </c>
      <c r="B579" s="625">
        <v>21</v>
      </c>
      <c r="E579" s="624" t="s">
        <v>739</v>
      </c>
    </row>
    <row r="580" spans="1:5" x14ac:dyDescent="0.2">
      <c r="A580" s="625" t="str">
        <f t="shared" si="14"/>
        <v>DNV-T I - 22</v>
      </c>
      <c r="B580" s="625">
        <v>22</v>
      </c>
      <c r="E580" s="624" t="s">
        <v>740</v>
      </c>
    </row>
    <row r="581" spans="1:5" x14ac:dyDescent="0.2">
      <c r="A581" s="625" t="str">
        <f t="shared" si="14"/>
        <v>DNV-T I - 23</v>
      </c>
      <c r="B581" s="625">
        <v>23</v>
      </c>
      <c r="E581" s="624" t="s">
        <v>741</v>
      </c>
    </row>
    <row r="582" spans="1:5" x14ac:dyDescent="0.2">
      <c r="A582" s="625" t="str">
        <f t="shared" si="14"/>
        <v>DNV-T I - 24</v>
      </c>
      <c r="B582" s="625">
        <v>24</v>
      </c>
      <c r="E582" s="624" t="s">
        <v>742</v>
      </c>
    </row>
    <row r="583" spans="1:5" x14ac:dyDescent="0.2">
      <c r="A583" s="625" t="str">
        <f t="shared" si="14"/>
        <v>DNV-T I - 25</v>
      </c>
      <c r="B583" s="625">
        <v>25</v>
      </c>
      <c r="E583" s="624" t="s">
        <v>743</v>
      </c>
    </row>
    <row r="584" spans="1:5" x14ac:dyDescent="0.2">
      <c r="A584" s="625" t="str">
        <f t="shared" si="14"/>
        <v>DNV-T I - 26</v>
      </c>
      <c r="B584" s="625">
        <v>26</v>
      </c>
      <c r="E584" s="624" t="s">
        <v>744</v>
      </c>
    </row>
    <row r="585" spans="1:5" x14ac:dyDescent="0.2">
      <c r="A585" s="625" t="str">
        <f t="shared" si="14"/>
        <v>DNV-T I - 27</v>
      </c>
      <c r="B585" s="625">
        <v>27</v>
      </c>
      <c r="E585" s="624" t="s">
        <v>745</v>
      </c>
    </row>
    <row r="586" spans="1:5" x14ac:dyDescent="0.2">
      <c r="A586" s="625" t="str">
        <f t="shared" si="14"/>
        <v>DNV-T I - 28</v>
      </c>
      <c r="B586" s="625">
        <v>28</v>
      </c>
      <c r="E586" s="624" t="s">
        <v>746</v>
      </c>
    </row>
    <row r="587" spans="1:5" x14ac:dyDescent="0.2">
      <c r="A587" s="625" t="str">
        <f t="shared" si="14"/>
        <v>DNV-T I - 29</v>
      </c>
      <c r="B587" s="625">
        <v>29</v>
      </c>
      <c r="E587" s="624" t="s">
        <v>747</v>
      </c>
    </row>
    <row r="588" spans="1:5" x14ac:dyDescent="0.2">
      <c r="A588" s="625" t="str">
        <f t="shared" si="14"/>
        <v>DNV-T I - 30</v>
      </c>
      <c r="B588" s="625">
        <v>30</v>
      </c>
      <c r="E588" s="624" t="s">
        <v>748</v>
      </c>
    </row>
    <row r="589" spans="1:5" x14ac:dyDescent="0.2">
      <c r="A589" s="625" t="str">
        <f t="shared" si="14"/>
        <v>DNV-T I - 31</v>
      </c>
      <c r="B589" s="625">
        <v>31</v>
      </c>
      <c r="E589" s="624" t="s">
        <v>749</v>
      </c>
    </row>
    <row r="590" spans="1:5" x14ac:dyDescent="0.2">
      <c r="A590" s="625" t="str">
        <f t="shared" si="14"/>
        <v>DNV-T I - 32</v>
      </c>
      <c r="B590" s="625">
        <v>32</v>
      </c>
      <c r="E590" s="624" t="s">
        <v>750</v>
      </c>
    </row>
    <row r="591" spans="1:5" x14ac:dyDescent="0.2">
      <c r="A591" s="625" t="str">
        <f t="shared" si="14"/>
        <v>DNV-T I - 33</v>
      </c>
      <c r="B591" s="625">
        <v>33</v>
      </c>
      <c r="E591" s="624" t="s">
        <v>751</v>
      </c>
    </row>
    <row r="592" spans="1:5" x14ac:dyDescent="0.2">
      <c r="A592" s="625" t="str">
        <f t="shared" si="14"/>
        <v>DNV-T I - 34</v>
      </c>
      <c r="B592" s="625">
        <v>34</v>
      </c>
      <c r="E592" s="624" t="s">
        <v>752</v>
      </c>
    </row>
    <row r="593" spans="1:5" x14ac:dyDescent="0.2">
      <c r="A593" s="625" t="str">
        <f t="shared" si="14"/>
        <v>DNV-T I - 35</v>
      </c>
      <c r="B593" s="625">
        <v>35</v>
      </c>
      <c r="E593" s="624" t="s">
        <v>753</v>
      </c>
    </row>
    <row r="594" spans="1:5" x14ac:dyDescent="0.2">
      <c r="A594" s="625" t="str">
        <f t="shared" si="14"/>
        <v>DNV-T I - 36</v>
      </c>
      <c r="B594" s="625">
        <v>36</v>
      </c>
      <c r="E594" s="624" t="s">
        <v>754</v>
      </c>
    </row>
    <row r="595" spans="1:5" x14ac:dyDescent="0.2">
      <c r="A595" s="625" t="str">
        <f t="shared" si="14"/>
        <v>DNV-T I - 37</v>
      </c>
      <c r="B595" s="625">
        <v>37</v>
      </c>
      <c r="E595" s="624" t="s">
        <v>755</v>
      </c>
    </row>
    <row r="596" spans="1:5" x14ac:dyDescent="0.2">
      <c r="A596" s="625" t="str">
        <f t="shared" si="14"/>
        <v>DNV-T I - 38</v>
      </c>
      <c r="B596" s="625">
        <v>38</v>
      </c>
      <c r="E596" s="624" t="s">
        <v>756</v>
      </c>
    </row>
    <row r="597" spans="1:5" x14ac:dyDescent="0.2">
      <c r="A597" s="625" t="str">
        <f t="shared" si="14"/>
        <v>DNV-T I - 39</v>
      </c>
      <c r="B597" s="625">
        <v>39</v>
      </c>
      <c r="E597" s="624" t="s">
        <v>757</v>
      </c>
    </row>
    <row r="598" spans="1:5" x14ac:dyDescent="0.2">
      <c r="A598" s="625" t="str">
        <f t="shared" si="14"/>
        <v>DNV-T I - 40</v>
      </c>
      <c r="B598" s="625">
        <v>40</v>
      </c>
      <c r="E598" s="624" t="s">
        <v>758</v>
      </c>
    </row>
    <row r="599" spans="1:5" x14ac:dyDescent="0.2">
      <c r="A599" s="625" t="str">
        <f t="shared" si="14"/>
        <v>DNV-T I - 41</v>
      </c>
      <c r="B599" s="625">
        <v>41</v>
      </c>
      <c r="E599" s="624" t="s">
        <v>759</v>
      </c>
    </row>
    <row r="600" spans="1:5" x14ac:dyDescent="0.2">
      <c r="A600" s="625" t="str">
        <f t="shared" si="14"/>
        <v>DNV-T I - 42</v>
      </c>
      <c r="B600" s="625">
        <v>42</v>
      </c>
      <c r="E600" s="624" t="s">
        <v>760</v>
      </c>
    </row>
    <row r="601" spans="1:5" x14ac:dyDescent="0.2">
      <c r="A601" s="625" t="str">
        <f t="shared" si="14"/>
        <v>DNV-T I - 43</v>
      </c>
      <c r="B601" s="625">
        <v>43</v>
      </c>
      <c r="E601" s="624" t="s">
        <v>761</v>
      </c>
    </row>
    <row r="602" spans="1:5" x14ac:dyDescent="0.2">
      <c r="A602" s="625" t="str">
        <f t="shared" si="14"/>
        <v>DNV-T I - 44</v>
      </c>
      <c r="B602" s="625">
        <v>44</v>
      </c>
      <c r="E602" s="624" t="s">
        <v>762</v>
      </c>
    </row>
    <row r="603" spans="1:5" x14ac:dyDescent="0.2">
      <c r="A603" s="625" t="str">
        <f t="shared" si="14"/>
        <v>DNV-T I - 45</v>
      </c>
      <c r="B603" s="625">
        <v>45</v>
      </c>
      <c r="E603" s="624" t="s">
        <v>763</v>
      </c>
    </row>
    <row r="604" spans="1:5" x14ac:dyDescent="0.2">
      <c r="A604" s="625" t="str">
        <f t="shared" si="14"/>
        <v>DNV-T I - 46</v>
      </c>
      <c r="B604" s="625">
        <v>46</v>
      </c>
      <c r="E604" s="624" t="s">
        <v>764</v>
      </c>
    </row>
    <row r="605" spans="1:5" x14ac:dyDescent="0.2">
      <c r="A605" s="625" t="str">
        <f t="shared" si="14"/>
        <v>DNV-T I - 47</v>
      </c>
      <c r="B605" s="625">
        <v>47</v>
      </c>
      <c r="E605" s="624" t="s">
        <v>765</v>
      </c>
    </row>
    <row r="606" spans="1:5" x14ac:dyDescent="0.2">
      <c r="A606" s="625" t="str">
        <f t="shared" si="14"/>
        <v>DNV-T I - 48</v>
      </c>
      <c r="B606" s="625">
        <v>48</v>
      </c>
      <c r="E606" s="624" t="s">
        <v>766</v>
      </c>
    </row>
    <row r="607" spans="1:5" x14ac:dyDescent="0.2">
      <c r="A607" s="625" t="str">
        <f t="shared" si="14"/>
        <v>DNV-T I - 49</v>
      </c>
      <c r="B607" s="625">
        <v>49</v>
      </c>
      <c r="E607" s="624" t="s">
        <v>767</v>
      </c>
    </row>
    <row r="608" spans="1:5" x14ac:dyDescent="0.2">
      <c r="A608" s="625" t="str">
        <f t="shared" si="14"/>
        <v>DNV-T I - 50</v>
      </c>
      <c r="B608" s="625">
        <v>50</v>
      </c>
      <c r="E608" s="624" t="s">
        <v>768</v>
      </c>
    </row>
    <row r="609" spans="1:5" x14ac:dyDescent="0.2">
      <c r="A609" s="625" t="str">
        <f t="shared" si="14"/>
        <v>DNV-T I - 51</v>
      </c>
      <c r="B609" s="625">
        <v>51</v>
      </c>
      <c r="E609" s="624" t="s">
        <v>769</v>
      </c>
    </row>
    <row r="610" spans="1:5" x14ac:dyDescent="0.2">
      <c r="A610" s="625" t="str">
        <f t="shared" si="14"/>
        <v>DNV-T I - 52</v>
      </c>
      <c r="B610" s="625">
        <v>52</v>
      </c>
      <c r="E610" s="624" t="s">
        <v>770</v>
      </c>
    </row>
    <row r="611" spans="1:5" x14ac:dyDescent="0.2">
      <c r="A611" s="625" t="str">
        <f t="shared" si="14"/>
        <v>DNV-T I - 53</v>
      </c>
      <c r="B611" s="625">
        <v>53</v>
      </c>
      <c r="E611" s="624" t="s">
        <v>771</v>
      </c>
    </row>
    <row r="612" spans="1:5" x14ac:dyDescent="0.2">
      <c r="A612" s="625" t="str">
        <f t="shared" si="14"/>
        <v>DNV-T I - 54</v>
      </c>
      <c r="B612" s="625">
        <v>54</v>
      </c>
      <c r="E612" s="624" t="s">
        <v>772</v>
      </c>
    </row>
    <row r="613" spans="1:5" x14ac:dyDescent="0.2">
      <c r="A613" s="625" t="str">
        <f t="shared" si="14"/>
        <v>DNV-T I - 55</v>
      </c>
      <c r="B613" s="625">
        <v>55</v>
      </c>
      <c r="E613" s="624" t="s">
        <v>773</v>
      </c>
    </row>
    <row r="614" spans="1:5" x14ac:dyDescent="0.2">
      <c r="A614" s="625" t="str">
        <f t="shared" si="14"/>
        <v>DNV-T I - 56</v>
      </c>
      <c r="B614" s="625">
        <v>56</v>
      </c>
      <c r="E614" s="624" t="s">
        <v>774</v>
      </c>
    </row>
    <row r="615" spans="1:5" x14ac:dyDescent="0.2">
      <c r="A615" s="625" t="str">
        <f t="shared" si="14"/>
        <v>DNV-T I - 57</v>
      </c>
      <c r="B615" s="625">
        <v>57</v>
      </c>
      <c r="E615" s="624" t="s">
        <v>775</v>
      </c>
    </row>
    <row r="616" spans="1:5" x14ac:dyDescent="0.2">
      <c r="A616" s="625" t="str">
        <f t="shared" si="14"/>
        <v>DNV-T I - 58</v>
      </c>
      <c r="B616" s="625">
        <v>58</v>
      </c>
      <c r="E616" s="624" t="s">
        <v>776</v>
      </c>
    </row>
    <row r="617" spans="1:5" x14ac:dyDescent="0.2">
      <c r="A617" s="625" t="str">
        <f t="shared" si="14"/>
        <v>DNV-T I - 59</v>
      </c>
      <c r="B617" s="625">
        <v>59</v>
      </c>
      <c r="E617" s="624" t="s">
        <v>777</v>
      </c>
    </row>
    <row r="618" spans="1:5" x14ac:dyDescent="0.2">
      <c r="A618" s="625" t="str">
        <f t="shared" si="14"/>
        <v>DNV-T I - 60</v>
      </c>
      <c r="B618" s="625">
        <v>60</v>
      </c>
      <c r="E618" s="624" t="s">
        <v>778</v>
      </c>
    </row>
    <row r="619" spans="1:5" x14ac:dyDescent="0.2">
      <c r="A619" s="625" t="str">
        <f t="shared" si="14"/>
        <v>DNV-T I - 61</v>
      </c>
      <c r="B619" s="625">
        <v>61</v>
      </c>
      <c r="E619" s="624" t="s">
        <v>779</v>
      </c>
    </row>
    <row r="620" spans="1:5" x14ac:dyDescent="0.2">
      <c r="A620" s="625" t="str">
        <f t="shared" si="14"/>
        <v>DNV-T I - 62</v>
      </c>
      <c r="B620" s="625">
        <v>62</v>
      </c>
      <c r="E620" s="624" t="s">
        <v>780</v>
      </c>
    </row>
    <row r="621" spans="1:5" x14ac:dyDescent="0.2">
      <c r="A621" s="625" t="str">
        <f t="shared" si="14"/>
        <v>DNV-T I - 63</v>
      </c>
      <c r="B621" s="625">
        <v>63</v>
      </c>
      <c r="E621" s="624" t="s">
        <v>781</v>
      </c>
    </row>
    <row r="622" spans="1:5" x14ac:dyDescent="0.2">
      <c r="A622" s="625" t="str">
        <f t="shared" si="14"/>
        <v>DNV-T I - 64</v>
      </c>
      <c r="B622" s="625">
        <v>64</v>
      </c>
      <c r="E622" s="624" t="s">
        <v>782</v>
      </c>
    </row>
    <row r="623" spans="1:5" x14ac:dyDescent="0.2">
      <c r="A623" s="625" t="str">
        <f t="shared" ref="A623:A676" si="15">CONCATENATE("DNV-T I - ",B623)</f>
        <v>DNV-T I - 65</v>
      </c>
      <c r="B623" s="625">
        <v>65</v>
      </c>
      <c r="E623" s="624" t="s">
        <v>783</v>
      </c>
    </row>
    <row r="624" spans="1:5" x14ac:dyDescent="0.2">
      <c r="A624" s="625" t="str">
        <f t="shared" si="15"/>
        <v>DNV-T I - 66</v>
      </c>
      <c r="B624" s="625">
        <v>66</v>
      </c>
      <c r="E624" s="624" t="s">
        <v>784</v>
      </c>
    </row>
    <row r="625" spans="1:5" x14ac:dyDescent="0.2">
      <c r="A625" s="625" t="str">
        <f t="shared" si="15"/>
        <v>DNV-T I - 67</v>
      </c>
      <c r="B625" s="625">
        <v>67</v>
      </c>
      <c r="E625" s="624" t="s">
        <v>785</v>
      </c>
    </row>
    <row r="626" spans="1:5" x14ac:dyDescent="0.2">
      <c r="A626" s="625" t="str">
        <f t="shared" si="15"/>
        <v>DNV-T I - 68</v>
      </c>
      <c r="B626" s="625">
        <v>68</v>
      </c>
      <c r="E626" s="624" t="s">
        <v>786</v>
      </c>
    </row>
    <row r="627" spans="1:5" x14ac:dyDescent="0.2">
      <c r="A627" s="625" t="str">
        <f t="shared" si="15"/>
        <v>DNV-T I - 69</v>
      </c>
      <c r="B627" s="625">
        <v>69</v>
      </c>
      <c r="E627" s="624" t="s">
        <v>787</v>
      </c>
    </row>
    <row r="628" spans="1:5" x14ac:dyDescent="0.2">
      <c r="A628" s="625" t="str">
        <f t="shared" si="15"/>
        <v>DNV-T I - 70</v>
      </c>
      <c r="B628" s="625">
        <v>70</v>
      </c>
      <c r="E628" s="624" t="s">
        <v>788</v>
      </c>
    </row>
    <row r="629" spans="1:5" x14ac:dyDescent="0.2">
      <c r="A629" s="625" t="str">
        <f t="shared" si="15"/>
        <v>DNV-T I - 71</v>
      </c>
      <c r="B629" s="625">
        <v>71</v>
      </c>
      <c r="E629" s="624" t="s">
        <v>789</v>
      </c>
    </row>
    <row r="630" spans="1:5" x14ac:dyDescent="0.2">
      <c r="A630" s="625" t="str">
        <f t="shared" si="15"/>
        <v>DNV-T I - 72</v>
      </c>
      <c r="B630" s="625">
        <v>72</v>
      </c>
      <c r="E630" s="624" t="s">
        <v>790</v>
      </c>
    </row>
    <row r="631" spans="1:5" x14ac:dyDescent="0.2">
      <c r="A631" s="625" t="str">
        <f t="shared" si="15"/>
        <v>DNV-T I - 73</v>
      </c>
      <c r="B631" s="625">
        <v>73</v>
      </c>
      <c r="E631" s="624" t="s">
        <v>791</v>
      </c>
    </row>
    <row r="632" spans="1:5" x14ac:dyDescent="0.2">
      <c r="A632" s="625" t="str">
        <f t="shared" si="15"/>
        <v>DNV-T I - 74</v>
      </c>
      <c r="B632" s="625">
        <v>74</v>
      </c>
      <c r="E632" s="624" t="s">
        <v>792</v>
      </c>
    </row>
    <row r="633" spans="1:5" x14ac:dyDescent="0.2">
      <c r="A633" s="625" t="str">
        <f t="shared" si="15"/>
        <v>DNV-T I - 75</v>
      </c>
      <c r="B633" s="625">
        <v>75</v>
      </c>
      <c r="E633" s="624" t="s">
        <v>793</v>
      </c>
    </row>
    <row r="634" spans="1:5" x14ac:dyDescent="0.2">
      <c r="A634" s="625" t="str">
        <f t="shared" si="15"/>
        <v>DNV-T I - 76</v>
      </c>
      <c r="B634" s="625">
        <v>76</v>
      </c>
      <c r="E634" s="624" t="s">
        <v>794</v>
      </c>
    </row>
    <row r="635" spans="1:5" x14ac:dyDescent="0.2">
      <c r="A635" s="625" t="str">
        <f t="shared" si="15"/>
        <v>DNV-T I - 77</v>
      </c>
      <c r="B635" s="625">
        <v>77</v>
      </c>
      <c r="E635" s="624" t="s">
        <v>795</v>
      </c>
    </row>
    <row r="636" spans="1:5" x14ac:dyDescent="0.2">
      <c r="A636" s="625" t="str">
        <f t="shared" si="15"/>
        <v>DNV-T I - 78</v>
      </c>
      <c r="B636" s="625">
        <v>78</v>
      </c>
      <c r="E636" s="624" t="s">
        <v>796</v>
      </c>
    </row>
    <row r="637" spans="1:5" x14ac:dyDescent="0.2">
      <c r="A637" s="625" t="str">
        <f t="shared" si="15"/>
        <v>DNV-T I - 79</v>
      </c>
      <c r="B637" s="625">
        <v>79</v>
      </c>
      <c r="E637" s="624" t="s">
        <v>797</v>
      </c>
    </row>
    <row r="638" spans="1:5" x14ac:dyDescent="0.2">
      <c r="A638" s="625" t="str">
        <f t="shared" si="15"/>
        <v>DNV-T I - 80</v>
      </c>
      <c r="B638" s="625">
        <v>80</v>
      </c>
      <c r="E638" s="624" t="s">
        <v>798</v>
      </c>
    </row>
    <row r="639" spans="1:5" x14ac:dyDescent="0.2">
      <c r="A639" s="625" t="str">
        <f t="shared" si="15"/>
        <v>DNV-T I - 81</v>
      </c>
      <c r="B639" s="625">
        <v>81</v>
      </c>
      <c r="E639" s="624" t="s">
        <v>799</v>
      </c>
    </row>
    <row r="640" spans="1:5" x14ac:dyDescent="0.2">
      <c r="A640" s="625" t="str">
        <f t="shared" si="15"/>
        <v>DNV-T I - 82</v>
      </c>
      <c r="B640" s="625">
        <v>82</v>
      </c>
      <c r="E640" s="624" t="s">
        <v>800</v>
      </c>
    </row>
    <row r="641" spans="1:5" x14ac:dyDescent="0.2">
      <c r="A641" s="625" t="str">
        <f t="shared" si="15"/>
        <v>DNV-T I - 83</v>
      </c>
      <c r="B641" s="625">
        <v>83</v>
      </c>
      <c r="E641" s="624" t="s">
        <v>801</v>
      </c>
    </row>
    <row r="642" spans="1:5" x14ac:dyDescent="0.2">
      <c r="A642" s="625" t="str">
        <f t="shared" si="15"/>
        <v>DNV-T I - 84</v>
      </c>
      <c r="B642" s="625">
        <v>84</v>
      </c>
      <c r="E642" s="624" t="s">
        <v>802</v>
      </c>
    </row>
    <row r="643" spans="1:5" x14ac:dyDescent="0.2">
      <c r="A643" s="625" t="str">
        <f t="shared" si="15"/>
        <v>DNV-T I - 85</v>
      </c>
      <c r="B643" s="625">
        <v>85</v>
      </c>
      <c r="E643" s="624" t="s">
        <v>803</v>
      </c>
    </row>
    <row r="644" spans="1:5" x14ac:dyDescent="0.2">
      <c r="A644" s="625" t="str">
        <f t="shared" si="15"/>
        <v>DNV-T I - 86</v>
      </c>
      <c r="B644" s="625">
        <v>86</v>
      </c>
      <c r="E644" s="624" t="s">
        <v>804</v>
      </c>
    </row>
    <row r="645" spans="1:5" x14ac:dyDescent="0.2">
      <c r="A645" s="625" t="str">
        <f t="shared" si="15"/>
        <v>DNV-T I - 86.1</v>
      </c>
      <c r="B645" s="625" t="s">
        <v>805</v>
      </c>
      <c r="E645" s="624" t="s">
        <v>806</v>
      </c>
    </row>
    <row r="646" spans="1:5" x14ac:dyDescent="0.2">
      <c r="A646" s="625" t="str">
        <f t="shared" si="15"/>
        <v>DNV-T I - 86.1.1</v>
      </c>
      <c r="B646" s="625" t="s">
        <v>807</v>
      </c>
      <c r="E646" s="624" t="s">
        <v>808</v>
      </c>
    </row>
    <row r="647" spans="1:5" x14ac:dyDescent="0.2">
      <c r="A647" s="625" t="str">
        <f t="shared" si="15"/>
        <v>DNV-T I - 86.1.2</v>
      </c>
      <c r="B647" s="625" t="s">
        <v>809</v>
      </c>
      <c r="E647" s="624" t="s">
        <v>810</v>
      </c>
    </row>
    <row r="648" spans="1:5" x14ac:dyDescent="0.2">
      <c r="A648" s="625" t="str">
        <f t="shared" si="15"/>
        <v>DNV-T I - 86.1.3</v>
      </c>
      <c r="B648" s="625" t="s">
        <v>811</v>
      </c>
      <c r="E648" s="624" t="s">
        <v>812</v>
      </c>
    </row>
    <row r="649" spans="1:5" x14ac:dyDescent="0.2">
      <c r="A649" s="625" t="str">
        <f t="shared" si="15"/>
        <v>DNV-T I - 86.1.4</v>
      </c>
      <c r="B649" s="625" t="s">
        <v>813</v>
      </c>
      <c r="E649" s="624" t="s">
        <v>814</v>
      </c>
    </row>
    <row r="650" spans="1:5" x14ac:dyDescent="0.2">
      <c r="A650" s="625" t="str">
        <f t="shared" si="15"/>
        <v>DNV-T I - 86.1.5</v>
      </c>
      <c r="B650" s="625" t="s">
        <v>815</v>
      </c>
      <c r="E650" s="624" t="s">
        <v>816</v>
      </c>
    </row>
    <row r="651" spans="1:5" x14ac:dyDescent="0.2">
      <c r="A651" s="625" t="str">
        <f t="shared" si="15"/>
        <v>DNV-T I - 86.2</v>
      </c>
      <c r="B651" s="625" t="s">
        <v>817</v>
      </c>
      <c r="E651" s="624" t="s">
        <v>818</v>
      </c>
    </row>
    <row r="652" spans="1:5" x14ac:dyDescent="0.2">
      <c r="A652" s="625" t="str">
        <f t="shared" si="15"/>
        <v>DNV-T I - 86.2.1</v>
      </c>
      <c r="B652" s="625" t="s">
        <v>819</v>
      </c>
      <c r="E652" s="624" t="s">
        <v>808</v>
      </c>
    </row>
    <row r="653" spans="1:5" x14ac:dyDescent="0.2">
      <c r="A653" s="625" t="str">
        <f t="shared" si="15"/>
        <v>DNV-T I - 86.2.2</v>
      </c>
      <c r="B653" s="625" t="s">
        <v>820</v>
      </c>
      <c r="E653" s="624" t="s">
        <v>821</v>
      </c>
    </row>
    <row r="654" spans="1:5" x14ac:dyDescent="0.2">
      <c r="A654" s="625" t="str">
        <f t="shared" si="15"/>
        <v>DNV-T I - 86.2.3</v>
      </c>
      <c r="B654" s="625" t="s">
        <v>822</v>
      </c>
      <c r="E654" s="624" t="s">
        <v>810</v>
      </c>
    </row>
    <row r="655" spans="1:5" x14ac:dyDescent="0.2">
      <c r="A655" s="625" t="str">
        <f t="shared" si="15"/>
        <v>DNV-T I - 86.2.4</v>
      </c>
      <c r="B655" s="625" t="s">
        <v>823</v>
      </c>
      <c r="E655" s="624" t="s">
        <v>812</v>
      </c>
    </row>
    <row r="656" spans="1:5" x14ac:dyDescent="0.2">
      <c r="A656" s="625" t="str">
        <f t="shared" si="15"/>
        <v>DNV-T I - 86.2.5</v>
      </c>
      <c r="B656" s="625" t="s">
        <v>824</v>
      </c>
      <c r="E656" s="624" t="s">
        <v>814</v>
      </c>
    </row>
    <row r="657" spans="1:5" x14ac:dyDescent="0.2">
      <c r="A657" s="625" t="str">
        <f t="shared" si="15"/>
        <v>DNV-T I - 86.2.6</v>
      </c>
      <c r="B657" s="625" t="s">
        <v>825</v>
      </c>
      <c r="E657" s="624" t="s">
        <v>816</v>
      </c>
    </row>
    <row r="658" spans="1:5" x14ac:dyDescent="0.2">
      <c r="A658" s="625" t="str">
        <f t="shared" si="15"/>
        <v>DNV-T I - 87</v>
      </c>
      <c r="B658" s="625">
        <v>87</v>
      </c>
      <c r="E658" s="624" t="s">
        <v>826</v>
      </c>
    </row>
    <row r="659" spans="1:5" x14ac:dyDescent="0.2">
      <c r="A659" s="625" t="str">
        <f t="shared" si="15"/>
        <v>DNV-T I - 88</v>
      </c>
      <c r="B659" s="625">
        <v>88</v>
      </c>
      <c r="E659" s="624" t="s">
        <v>827</v>
      </c>
    </row>
    <row r="660" spans="1:5" x14ac:dyDescent="0.2">
      <c r="A660" s="625" t="str">
        <f t="shared" si="15"/>
        <v>DNV-T I - 89</v>
      </c>
      <c r="B660" s="625">
        <v>89</v>
      </c>
      <c r="E660" s="624" t="s">
        <v>828</v>
      </c>
    </row>
    <row r="661" spans="1:5" x14ac:dyDescent="0.2">
      <c r="A661" s="625" t="str">
        <f t="shared" si="15"/>
        <v>DNV-T I - 90</v>
      </c>
      <c r="B661" s="625">
        <v>90</v>
      </c>
      <c r="E661" s="624" t="s">
        <v>829</v>
      </c>
    </row>
    <row r="662" spans="1:5" x14ac:dyDescent="0.2">
      <c r="A662" s="625" t="str">
        <f t="shared" si="15"/>
        <v>DNV-T I - 91</v>
      </c>
      <c r="B662" s="625">
        <v>91</v>
      </c>
      <c r="E662" s="624" t="s">
        <v>830</v>
      </c>
    </row>
    <row r="663" spans="1:5" x14ac:dyDescent="0.2">
      <c r="A663" s="625" t="str">
        <f t="shared" si="15"/>
        <v>DNV-T I - 92</v>
      </c>
      <c r="B663" s="625">
        <v>92</v>
      </c>
      <c r="E663" s="624" t="s">
        <v>831</v>
      </c>
    </row>
    <row r="664" spans="1:5" x14ac:dyDescent="0.2">
      <c r="A664" s="625" t="str">
        <f t="shared" si="15"/>
        <v>DNV-T I - 93</v>
      </c>
      <c r="B664" s="625">
        <v>93</v>
      </c>
      <c r="E664" s="624" t="s">
        <v>832</v>
      </c>
    </row>
    <row r="665" spans="1:5" x14ac:dyDescent="0.2">
      <c r="A665" s="625" t="str">
        <f t="shared" si="15"/>
        <v>DNV-T I - 94</v>
      </c>
      <c r="B665" s="625">
        <v>94</v>
      </c>
      <c r="E665" s="624" t="s">
        <v>833</v>
      </c>
    </row>
    <row r="666" spans="1:5" x14ac:dyDescent="0.2">
      <c r="A666" s="625" t="str">
        <f t="shared" si="15"/>
        <v>DNV-T I - 95</v>
      </c>
      <c r="B666" s="625">
        <v>95</v>
      </c>
      <c r="E666" s="624" t="s">
        <v>834</v>
      </c>
    </row>
    <row r="667" spans="1:5" x14ac:dyDescent="0.2">
      <c r="A667" s="625" t="str">
        <f t="shared" si="15"/>
        <v>DNV-T I - 96</v>
      </c>
      <c r="B667" s="625">
        <v>96</v>
      </c>
      <c r="E667" s="624" t="s">
        <v>835</v>
      </c>
    </row>
    <row r="668" spans="1:5" x14ac:dyDescent="0.2">
      <c r="A668" s="625" t="str">
        <f t="shared" si="15"/>
        <v>DNV-T I - 97</v>
      </c>
      <c r="B668" s="625">
        <v>97</v>
      </c>
      <c r="E668" s="624" t="s">
        <v>836</v>
      </c>
    </row>
    <row r="669" spans="1:5" x14ac:dyDescent="0.2">
      <c r="A669" s="625" t="str">
        <f t="shared" si="15"/>
        <v>DNV-T I - 98</v>
      </c>
      <c r="B669" s="625">
        <v>98</v>
      </c>
      <c r="E669" s="624" t="s">
        <v>837</v>
      </c>
    </row>
    <row r="670" spans="1:5" x14ac:dyDescent="0.2">
      <c r="A670" s="625" t="str">
        <f t="shared" si="15"/>
        <v>DNV-T I - 99</v>
      </c>
      <c r="B670" s="625">
        <v>99</v>
      </c>
      <c r="E670" s="624" t="s">
        <v>838</v>
      </c>
    </row>
    <row r="671" spans="1:5" x14ac:dyDescent="0.2">
      <c r="A671" s="625" t="str">
        <f t="shared" si="15"/>
        <v>DNV-T I - 100</v>
      </c>
      <c r="B671" s="625">
        <v>100</v>
      </c>
      <c r="E671" s="624" t="s">
        <v>839</v>
      </c>
    </row>
    <row r="672" spans="1:5" x14ac:dyDescent="0.2">
      <c r="A672" s="625" t="str">
        <f t="shared" si="15"/>
        <v>DNV-T I - 101</v>
      </c>
      <c r="B672" s="625">
        <v>101</v>
      </c>
      <c r="E672" s="624" t="s">
        <v>840</v>
      </c>
    </row>
    <row r="673" spans="1:7" x14ac:dyDescent="0.2">
      <c r="A673" s="625" t="str">
        <f t="shared" si="15"/>
        <v>DNV-T I - 102</v>
      </c>
      <c r="B673" s="625">
        <v>102</v>
      </c>
      <c r="E673" s="624" t="s">
        <v>841</v>
      </c>
    </row>
    <row r="674" spans="1:7" x14ac:dyDescent="0.2">
      <c r="A674" s="625" t="str">
        <f t="shared" si="15"/>
        <v>DNV-T I - 103</v>
      </c>
      <c r="B674" s="625">
        <v>103</v>
      </c>
      <c r="E674" s="624" t="s">
        <v>842</v>
      </c>
    </row>
    <row r="675" spans="1:7" x14ac:dyDescent="0.2">
      <c r="A675" s="625" t="str">
        <f t="shared" si="15"/>
        <v>DNV-T I - 104</v>
      </c>
      <c r="B675" s="625">
        <v>104</v>
      </c>
      <c r="E675" s="624" t="s">
        <v>843</v>
      </c>
    </row>
    <row r="676" spans="1:7" x14ac:dyDescent="0.2">
      <c r="A676" s="625" t="str">
        <f t="shared" si="15"/>
        <v>DNV-T I - 105</v>
      </c>
      <c r="B676" s="625">
        <v>105</v>
      </c>
      <c r="E676" s="624" t="s">
        <v>844</v>
      </c>
    </row>
    <row r="678" spans="1:7" x14ac:dyDescent="0.2">
      <c r="A678" s="656"/>
      <c r="B678" s="623" t="s">
        <v>845</v>
      </c>
      <c r="C678" s="623"/>
      <c r="D678" s="657"/>
      <c r="E678" s="656"/>
      <c r="F678" s="658"/>
      <c r="G678" s="658"/>
    </row>
    <row r="679" spans="1:7" x14ac:dyDescent="0.2">
      <c r="A679" s="625" t="str">
        <f t="shared" ref="A679:A713" si="16">CONCATENATE("DNV-TRC - ",E679)</f>
        <v>DNV-TRC - 1</v>
      </c>
      <c r="E679" s="659">
        <v>1</v>
      </c>
    </row>
    <row r="680" spans="1:7" x14ac:dyDescent="0.2">
      <c r="A680" s="625" t="str">
        <f t="shared" si="16"/>
        <v>DNV-TRC - 1,5</v>
      </c>
      <c r="E680" s="659">
        <v>1.5</v>
      </c>
    </row>
    <row r="681" spans="1:7" x14ac:dyDescent="0.2">
      <c r="A681" s="625" t="str">
        <f t="shared" si="16"/>
        <v>DNV-TRC - 2</v>
      </c>
      <c r="E681" s="659">
        <v>2</v>
      </c>
    </row>
    <row r="682" spans="1:7" x14ac:dyDescent="0.2">
      <c r="A682" s="625" t="str">
        <f t="shared" si="16"/>
        <v>DNV-TRC - 2,5</v>
      </c>
      <c r="E682" s="659">
        <v>2.5</v>
      </c>
    </row>
    <row r="683" spans="1:7" x14ac:dyDescent="0.2">
      <c r="A683" s="625" t="str">
        <f t="shared" si="16"/>
        <v>DNV-TRC - 3</v>
      </c>
      <c r="E683" s="659">
        <v>3</v>
      </c>
    </row>
    <row r="684" spans="1:7" x14ac:dyDescent="0.2">
      <c r="A684" s="625" t="str">
        <f t="shared" si="16"/>
        <v>DNV-TRC - 3,5</v>
      </c>
      <c r="E684" s="659">
        <v>3.5</v>
      </c>
    </row>
    <row r="685" spans="1:7" x14ac:dyDescent="0.2">
      <c r="A685" s="625" t="str">
        <f t="shared" si="16"/>
        <v>DNV-TRC - 4</v>
      </c>
      <c r="E685" s="659">
        <v>4</v>
      </c>
    </row>
    <row r="686" spans="1:7" x14ac:dyDescent="0.2">
      <c r="A686" s="625" t="str">
        <f t="shared" si="16"/>
        <v>DNV-TRC - 4,5</v>
      </c>
      <c r="E686" s="659">
        <v>4.5</v>
      </c>
    </row>
    <row r="687" spans="1:7" x14ac:dyDescent="0.2">
      <c r="A687" s="625" t="str">
        <f t="shared" si="16"/>
        <v>DNV-TRC - 5</v>
      </c>
      <c r="E687" s="659">
        <v>5</v>
      </c>
    </row>
    <row r="688" spans="1:7" x14ac:dyDescent="0.2">
      <c r="A688" s="625" t="str">
        <f t="shared" si="16"/>
        <v>DNV-TRC - 6</v>
      </c>
      <c r="E688" s="659">
        <v>6</v>
      </c>
    </row>
    <row r="689" spans="1:5" x14ac:dyDescent="0.2">
      <c r="A689" s="625" t="str">
        <f t="shared" si="16"/>
        <v>DNV-TRC - 7</v>
      </c>
      <c r="E689" s="659">
        <v>7</v>
      </c>
    </row>
    <row r="690" spans="1:5" x14ac:dyDescent="0.2">
      <c r="A690" s="625" t="str">
        <f t="shared" si="16"/>
        <v>DNV-TRC - 8</v>
      </c>
      <c r="E690" s="659">
        <v>8</v>
      </c>
    </row>
    <row r="691" spans="1:5" x14ac:dyDescent="0.2">
      <c r="A691" s="625" t="str">
        <f t="shared" si="16"/>
        <v>DNV-TRC - 9</v>
      </c>
      <c r="E691" s="659">
        <v>9</v>
      </c>
    </row>
    <row r="692" spans="1:5" x14ac:dyDescent="0.2">
      <c r="A692" s="625" t="str">
        <f t="shared" si="16"/>
        <v>DNV-TRC - 10</v>
      </c>
      <c r="E692" s="659">
        <v>10</v>
      </c>
    </row>
    <row r="693" spans="1:5" x14ac:dyDescent="0.2">
      <c r="A693" s="625" t="str">
        <f t="shared" si="16"/>
        <v>DNV-TRC - 12</v>
      </c>
      <c r="E693" s="659">
        <v>12</v>
      </c>
    </row>
    <row r="694" spans="1:5" x14ac:dyDescent="0.2">
      <c r="A694" s="625" t="str">
        <f t="shared" si="16"/>
        <v>DNV-TRC - 15</v>
      </c>
      <c r="E694" s="659">
        <v>15</v>
      </c>
    </row>
    <row r="695" spans="1:5" x14ac:dyDescent="0.2">
      <c r="A695" s="625" t="str">
        <f t="shared" si="16"/>
        <v>DNV-TRC - 17</v>
      </c>
      <c r="E695" s="659">
        <v>17</v>
      </c>
    </row>
    <row r="696" spans="1:5" x14ac:dyDescent="0.2">
      <c r="A696" s="625" t="str">
        <f t="shared" si="16"/>
        <v>DNV-TRC - 19</v>
      </c>
      <c r="E696" s="659">
        <v>19</v>
      </c>
    </row>
    <row r="697" spans="1:5" x14ac:dyDescent="0.2">
      <c r="A697" s="625" t="str">
        <f t="shared" si="16"/>
        <v>DNV-TRC - 20</v>
      </c>
      <c r="E697" s="659">
        <v>20</v>
      </c>
    </row>
    <row r="698" spans="1:5" x14ac:dyDescent="0.2">
      <c r="A698" s="625" t="str">
        <f t="shared" si="16"/>
        <v>DNV-TRC - 25</v>
      </c>
      <c r="E698" s="659">
        <v>25</v>
      </c>
    </row>
    <row r="699" spans="1:5" x14ac:dyDescent="0.2">
      <c r="A699" s="625" t="str">
        <f t="shared" si="16"/>
        <v>DNV-TRC - 30</v>
      </c>
      <c r="E699" s="659">
        <v>30</v>
      </c>
    </row>
    <row r="700" spans="1:5" x14ac:dyDescent="0.2">
      <c r="A700" s="625" t="str">
        <f t="shared" si="16"/>
        <v>DNV-TRC - 35</v>
      </c>
      <c r="E700" s="659">
        <v>35</v>
      </c>
    </row>
    <row r="701" spans="1:5" x14ac:dyDescent="0.2">
      <c r="A701" s="625" t="str">
        <f t="shared" si="16"/>
        <v>DNV-TRC - 40</v>
      </c>
      <c r="E701" s="659">
        <v>40</v>
      </c>
    </row>
    <row r="702" spans="1:5" x14ac:dyDescent="0.2">
      <c r="A702" s="625" t="str">
        <f t="shared" si="16"/>
        <v>DNV-TRC - 45</v>
      </c>
      <c r="E702" s="659">
        <v>45</v>
      </c>
    </row>
    <row r="703" spans="1:5" x14ac:dyDescent="0.2">
      <c r="A703" s="625" t="str">
        <f t="shared" si="16"/>
        <v>DNV-TRC - 50</v>
      </c>
      <c r="E703" s="659">
        <v>50</v>
      </c>
    </row>
    <row r="704" spans="1:5" x14ac:dyDescent="0.2">
      <c r="A704" s="625" t="str">
        <f t="shared" si="16"/>
        <v>DNV-TRC - 55</v>
      </c>
      <c r="E704" s="659">
        <v>55</v>
      </c>
    </row>
    <row r="705" spans="1:7" x14ac:dyDescent="0.2">
      <c r="A705" s="625" t="str">
        <f t="shared" si="16"/>
        <v>DNV-TRC - 60</v>
      </c>
      <c r="E705" s="659">
        <v>60</v>
      </c>
    </row>
    <row r="706" spans="1:7" x14ac:dyDescent="0.2">
      <c r="A706" s="625" t="str">
        <f t="shared" si="16"/>
        <v>DNV-TRC - 65</v>
      </c>
      <c r="E706" s="659">
        <v>65</v>
      </c>
    </row>
    <row r="707" spans="1:7" x14ac:dyDescent="0.2">
      <c r="A707" s="625" t="str">
        <f t="shared" si="16"/>
        <v>DNV-TRC - 70</v>
      </c>
      <c r="E707" s="659">
        <v>70</v>
      </c>
    </row>
    <row r="708" spans="1:7" x14ac:dyDescent="0.2">
      <c r="A708" s="625" t="str">
        <f t="shared" si="16"/>
        <v>DNV-TRC - 75</v>
      </c>
      <c r="E708" s="659">
        <v>75</v>
      </c>
    </row>
    <row r="709" spans="1:7" x14ac:dyDescent="0.2">
      <c r="A709" s="625" t="str">
        <f t="shared" si="16"/>
        <v>DNV-TRC - 80</v>
      </c>
      <c r="E709" s="659">
        <v>80</v>
      </c>
    </row>
    <row r="710" spans="1:7" x14ac:dyDescent="0.2">
      <c r="A710" s="625" t="str">
        <f t="shared" si="16"/>
        <v>DNV-TRC - 85</v>
      </c>
      <c r="E710" s="659">
        <v>85</v>
      </c>
    </row>
    <row r="711" spans="1:7" x14ac:dyDescent="0.2">
      <c r="A711" s="625" t="str">
        <f t="shared" si="16"/>
        <v>DNV-TRC - 90</v>
      </c>
      <c r="E711" s="659">
        <v>90</v>
      </c>
    </row>
    <row r="712" spans="1:7" x14ac:dyDescent="0.2">
      <c r="A712" s="625" t="str">
        <f t="shared" si="16"/>
        <v>DNV-TRC - 95</v>
      </c>
      <c r="E712" s="659">
        <v>95</v>
      </c>
    </row>
    <row r="713" spans="1:7" x14ac:dyDescent="0.2">
      <c r="A713" s="625" t="str">
        <f t="shared" si="16"/>
        <v>DNV-TRC - 100</v>
      </c>
      <c r="E713" s="659">
        <v>100</v>
      </c>
    </row>
    <row r="714" spans="1:7" x14ac:dyDescent="0.2">
      <c r="A714" s="625"/>
      <c r="E714" s="659"/>
    </row>
    <row r="716" spans="1:7" x14ac:dyDescent="0.2">
      <c r="A716" s="623"/>
      <c r="B716" s="623" t="s">
        <v>846</v>
      </c>
      <c r="C716" s="623"/>
      <c r="D716" s="623"/>
      <c r="E716" s="622"/>
      <c r="F716" s="622"/>
      <c r="G716" s="622"/>
    </row>
    <row r="717" spans="1:7" x14ac:dyDescent="0.2">
      <c r="A717" s="625" t="str">
        <f t="shared" ref="A717:A751" si="17">CONCATENATE("DNV-TRCA - ",E717)</f>
        <v>DNV-TRCA - 55</v>
      </c>
      <c r="E717" s="659">
        <v>55</v>
      </c>
    </row>
    <row r="718" spans="1:7" x14ac:dyDescent="0.2">
      <c r="A718" s="625" t="str">
        <f t="shared" si="17"/>
        <v>DNV-TRCA - 60</v>
      </c>
      <c r="E718" s="659">
        <v>60</v>
      </c>
    </row>
    <row r="719" spans="1:7" x14ac:dyDescent="0.2">
      <c r="A719" s="625" t="str">
        <f t="shared" si="17"/>
        <v>DNV-TRCA - 65</v>
      </c>
      <c r="E719" s="659">
        <v>65</v>
      </c>
    </row>
    <row r="720" spans="1:7" x14ac:dyDescent="0.2">
      <c r="A720" s="625" t="str">
        <f t="shared" si="17"/>
        <v>DNV-TRCA - 70</v>
      </c>
      <c r="E720" s="659">
        <v>70</v>
      </c>
    </row>
    <row r="721" spans="1:5" x14ac:dyDescent="0.2">
      <c r="A721" s="625" t="str">
        <f t="shared" si="17"/>
        <v>DNV-TRCA - 75</v>
      </c>
      <c r="E721" s="659">
        <v>75</v>
      </c>
    </row>
    <row r="722" spans="1:5" x14ac:dyDescent="0.2">
      <c r="A722" s="625" t="str">
        <f t="shared" si="17"/>
        <v>DNV-TRCA - 80</v>
      </c>
      <c r="E722" s="659">
        <v>80</v>
      </c>
    </row>
    <row r="723" spans="1:5" x14ac:dyDescent="0.2">
      <c r="A723" s="625" t="str">
        <f t="shared" si="17"/>
        <v>DNV-TRCA - 85</v>
      </c>
      <c r="E723" s="659">
        <v>85</v>
      </c>
    </row>
    <row r="724" spans="1:5" x14ac:dyDescent="0.2">
      <c r="A724" s="625" t="str">
        <f t="shared" si="17"/>
        <v>DNV-TRCA - 90</v>
      </c>
      <c r="E724" s="659">
        <v>90</v>
      </c>
    </row>
    <row r="725" spans="1:5" x14ac:dyDescent="0.2">
      <c r="A725" s="625" t="str">
        <f t="shared" si="17"/>
        <v>DNV-TRCA - 95</v>
      </c>
      <c r="E725" s="659">
        <v>95</v>
      </c>
    </row>
    <row r="726" spans="1:5" x14ac:dyDescent="0.2">
      <c r="A726" s="625" t="str">
        <f t="shared" si="17"/>
        <v>DNV-TRCA - 100</v>
      </c>
      <c r="E726" s="659">
        <v>100</v>
      </c>
    </row>
    <row r="727" spans="1:5" x14ac:dyDescent="0.2">
      <c r="A727" s="625" t="str">
        <f t="shared" si="17"/>
        <v>DNV-TRCA - 105</v>
      </c>
      <c r="E727" s="659">
        <v>105</v>
      </c>
    </row>
    <row r="728" spans="1:5" x14ac:dyDescent="0.2">
      <c r="A728" s="625" t="str">
        <f t="shared" si="17"/>
        <v>DNV-TRCA - 110</v>
      </c>
      <c r="E728" s="659">
        <v>110</v>
      </c>
    </row>
    <row r="729" spans="1:5" x14ac:dyDescent="0.2">
      <c r="A729" s="625" t="str">
        <f t="shared" si="17"/>
        <v>DNV-TRCA - 120</v>
      </c>
      <c r="E729" s="659">
        <v>120</v>
      </c>
    </row>
    <row r="730" spans="1:5" x14ac:dyDescent="0.2">
      <c r="A730" s="625" t="str">
        <f t="shared" si="17"/>
        <v>DNV-TRCA - 130</v>
      </c>
      <c r="E730" s="659">
        <v>130</v>
      </c>
    </row>
    <row r="731" spans="1:5" x14ac:dyDescent="0.2">
      <c r="A731" s="625" t="str">
        <f t="shared" si="17"/>
        <v>DNV-TRCA - 140</v>
      </c>
      <c r="E731" s="659">
        <v>140</v>
      </c>
    </row>
    <row r="732" spans="1:5" x14ac:dyDescent="0.2">
      <c r="A732" s="625" t="str">
        <f t="shared" si="17"/>
        <v>DNV-TRCA - 150</v>
      </c>
      <c r="E732" s="659">
        <v>150</v>
      </c>
    </row>
    <row r="733" spans="1:5" x14ac:dyDescent="0.2">
      <c r="A733" s="625" t="str">
        <f t="shared" si="17"/>
        <v>DNV-TRCA - 160</v>
      </c>
      <c r="E733" s="659">
        <v>160</v>
      </c>
    </row>
    <row r="734" spans="1:5" x14ac:dyDescent="0.2">
      <c r="A734" s="625" t="str">
        <f t="shared" si="17"/>
        <v>DNV-TRCA - 170</v>
      </c>
      <c r="E734" s="659">
        <v>170</v>
      </c>
    </row>
    <row r="735" spans="1:5" x14ac:dyDescent="0.2">
      <c r="A735" s="625" t="str">
        <f t="shared" si="17"/>
        <v>DNV-TRCA - 180</v>
      </c>
      <c r="E735" s="659">
        <v>180</v>
      </c>
    </row>
    <row r="736" spans="1:5" x14ac:dyDescent="0.2">
      <c r="A736" s="625" t="str">
        <f t="shared" si="17"/>
        <v>DNV-TRCA - 200</v>
      </c>
      <c r="E736" s="659">
        <v>200</v>
      </c>
    </row>
    <row r="737" spans="1:5" x14ac:dyDescent="0.2">
      <c r="A737" s="625" t="str">
        <f t="shared" si="17"/>
        <v>DNV-TRCA - 225</v>
      </c>
      <c r="E737" s="659">
        <v>225</v>
      </c>
    </row>
    <row r="738" spans="1:5" x14ac:dyDescent="0.2">
      <c r="A738" s="625" t="str">
        <f t="shared" si="17"/>
        <v>DNV-TRCA - 250</v>
      </c>
      <c r="E738" s="659">
        <v>250</v>
      </c>
    </row>
    <row r="739" spans="1:5" x14ac:dyDescent="0.2">
      <c r="A739" s="625" t="str">
        <f t="shared" si="17"/>
        <v>DNV-TRCA - 275</v>
      </c>
      <c r="E739" s="659">
        <v>275</v>
      </c>
    </row>
    <row r="740" spans="1:5" x14ac:dyDescent="0.2">
      <c r="A740" s="625" t="str">
        <f t="shared" si="17"/>
        <v>DNV-TRCA - 300</v>
      </c>
      <c r="E740" s="659">
        <v>300</v>
      </c>
    </row>
    <row r="741" spans="1:5" x14ac:dyDescent="0.2">
      <c r="A741" s="625" t="str">
        <f t="shared" si="17"/>
        <v>DNV-TRCA - 325</v>
      </c>
      <c r="E741" s="659">
        <v>325</v>
      </c>
    </row>
    <row r="742" spans="1:5" x14ac:dyDescent="0.2">
      <c r="A742" s="625" t="str">
        <f t="shared" si="17"/>
        <v>DNV-TRCA - 350</v>
      </c>
      <c r="E742" s="659">
        <v>350</v>
      </c>
    </row>
    <row r="743" spans="1:5" x14ac:dyDescent="0.2">
      <c r="A743" s="625" t="str">
        <f t="shared" si="17"/>
        <v>DNV-TRCA - 375</v>
      </c>
      <c r="E743" s="659">
        <v>375</v>
      </c>
    </row>
    <row r="744" spans="1:5" x14ac:dyDescent="0.2">
      <c r="A744" s="625" t="str">
        <f t="shared" si="17"/>
        <v>DNV-TRCA - 400</v>
      </c>
      <c r="E744" s="659">
        <v>400</v>
      </c>
    </row>
    <row r="745" spans="1:5" x14ac:dyDescent="0.2">
      <c r="A745" s="625" t="str">
        <f t="shared" si="17"/>
        <v>DNV-TRCA - 425</v>
      </c>
      <c r="E745" s="659">
        <v>425</v>
      </c>
    </row>
    <row r="746" spans="1:5" x14ac:dyDescent="0.2">
      <c r="A746" s="625" t="str">
        <f t="shared" si="17"/>
        <v>DNV-TRCA - 450</v>
      </c>
      <c r="E746" s="659">
        <v>450</v>
      </c>
    </row>
    <row r="747" spans="1:5" x14ac:dyDescent="0.2">
      <c r="A747" s="625" t="str">
        <f t="shared" si="17"/>
        <v>DNV-TRCA - 475</v>
      </c>
      <c r="E747" s="659">
        <v>475</v>
      </c>
    </row>
    <row r="748" spans="1:5" x14ac:dyDescent="0.2">
      <c r="A748" s="625" t="str">
        <f t="shared" si="17"/>
        <v>DNV-TRCA - 500</v>
      </c>
      <c r="E748" s="659">
        <v>500</v>
      </c>
    </row>
    <row r="749" spans="1:5" x14ac:dyDescent="0.2">
      <c r="A749" s="625" t="str">
        <f t="shared" si="17"/>
        <v>DNV-TRCA - 600</v>
      </c>
      <c r="E749" s="659">
        <v>600</v>
      </c>
    </row>
    <row r="750" spans="1:5" x14ac:dyDescent="0.2">
      <c r="A750" s="625" t="str">
        <f t="shared" si="17"/>
        <v>DNV-TRCA - 800</v>
      </c>
      <c r="E750" s="659">
        <v>800</v>
      </c>
    </row>
    <row r="751" spans="1:5" x14ac:dyDescent="0.2">
      <c r="A751" s="625" t="str">
        <f t="shared" si="17"/>
        <v>DNV-TRCA - 1000</v>
      </c>
      <c r="E751" s="659">
        <v>1000</v>
      </c>
    </row>
    <row r="756" spans="1:7" x14ac:dyDescent="0.2">
      <c r="A756" s="628"/>
      <c r="B756" s="623" t="s">
        <v>1870</v>
      </c>
    </row>
    <row r="758" spans="1:7" x14ac:dyDescent="0.2">
      <c r="B758" s="625" t="s">
        <v>42</v>
      </c>
      <c r="C758" s="625" t="s">
        <v>847</v>
      </c>
    </row>
    <row r="759" spans="1:7" x14ac:dyDescent="0.2">
      <c r="A759" s="625" t="str">
        <f>CONCATENATE("IIEE-SJ - ",B759)</f>
        <v>IIEE-SJ - 1</v>
      </c>
      <c r="B759" s="625">
        <v>1</v>
      </c>
      <c r="E759" s="624" t="s">
        <v>848</v>
      </c>
      <c r="F759" s="624" t="s">
        <v>2041</v>
      </c>
    </row>
    <row r="760" spans="1:7" x14ac:dyDescent="0.2">
      <c r="A760" s="625" t="s">
        <v>905</v>
      </c>
      <c r="B760" s="625">
        <v>101000</v>
      </c>
      <c r="E760" s="624" t="s">
        <v>715</v>
      </c>
      <c r="G760" s="660"/>
    </row>
    <row r="761" spans="1:7" x14ac:dyDescent="0.2">
      <c r="A761" s="625" t="s">
        <v>904</v>
      </c>
      <c r="B761" s="625">
        <v>102000</v>
      </c>
      <c r="E761" s="624" t="s">
        <v>716</v>
      </c>
      <c r="G761" s="660"/>
    </row>
    <row r="762" spans="1:7" x14ac:dyDescent="0.2">
      <c r="A762" s="625" t="s">
        <v>902</v>
      </c>
      <c r="B762" s="625">
        <v>103000</v>
      </c>
      <c r="E762" s="624" t="s">
        <v>717</v>
      </c>
      <c r="G762" s="660"/>
    </row>
    <row r="763" spans="1:7" x14ac:dyDescent="0.2">
      <c r="A763" s="625"/>
    </row>
    <row r="764" spans="1:7" x14ac:dyDescent="0.2">
      <c r="A764" s="625" t="s">
        <v>1871</v>
      </c>
      <c r="B764" s="625">
        <v>2</v>
      </c>
      <c r="E764" s="624" t="s">
        <v>849</v>
      </c>
    </row>
    <row r="765" spans="1:7" x14ac:dyDescent="0.2">
      <c r="A765" s="625"/>
    </row>
    <row r="766" spans="1:7" x14ac:dyDescent="0.2">
      <c r="A766" s="625" t="s">
        <v>1872</v>
      </c>
      <c r="B766" s="625">
        <v>201</v>
      </c>
      <c r="E766" s="624" t="s">
        <v>850</v>
      </c>
      <c r="F766" s="624" t="s">
        <v>2042</v>
      </c>
    </row>
    <row r="767" spans="1:7" x14ac:dyDescent="0.2">
      <c r="A767" s="625" t="s">
        <v>1873</v>
      </c>
      <c r="B767" s="625">
        <v>201001</v>
      </c>
      <c r="E767" s="624" t="s">
        <v>579</v>
      </c>
    </row>
    <row r="768" spans="1:7" x14ac:dyDescent="0.2">
      <c r="A768" s="625" t="s">
        <v>1874</v>
      </c>
      <c r="B768" s="625">
        <v>201002</v>
      </c>
      <c r="E768" s="624" t="s">
        <v>580</v>
      </c>
    </row>
    <row r="769" spans="1:6" x14ac:dyDescent="0.2">
      <c r="A769" s="625" t="s">
        <v>1875</v>
      </c>
      <c r="B769" s="625">
        <v>201003</v>
      </c>
      <c r="E769" s="624" t="s">
        <v>581</v>
      </c>
    </row>
    <row r="770" spans="1:6" x14ac:dyDescent="0.2">
      <c r="A770" s="630" t="s">
        <v>1876</v>
      </c>
      <c r="B770" s="630">
        <v>201004</v>
      </c>
      <c r="C770" s="630"/>
      <c r="D770" s="630"/>
      <c r="E770" s="631" t="s">
        <v>704</v>
      </c>
      <c r="F770" s="624" t="s">
        <v>2040</v>
      </c>
    </row>
    <row r="771" spans="1:6" x14ac:dyDescent="0.2">
      <c r="A771" s="625"/>
    </row>
    <row r="772" spans="1:6" x14ac:dyDescent="0.2">
      <c r="A772" s="625" t="s">
        <v>1877</v>
      </c>
      <c r="B772" s="625">
        <v>202</v>
      </c>
      <c r="E772" s="624" t="s">
        <v>851</v>
      </c>
      <c r="F772" s="624" t="s">
        <v>2042</v>
      </c>
    </row>
    <row r="773" spans="1:6" x14ac:dyDescent="0.2">
      <c r="A773" s="625" t="s">
        <v>1878</v>
      </c>
      <c r="B773" s="625">
        <v>202001</v>
      </c>
      <c r="E773" s="624" t="s">
        <v>582</v>
      </c>
    </row>
    <row r="774" spans="1:6" x14ac:dyDescent="0.2">
      <c r="A774" s="625" t="s">
        <v>1879</v>
      </c>
      <c r="B774" s="625">
        <v>202002</v>
      </c>
      <c r="E774" s="624" t="s">
        <v>583</v>
      </c>
    </row>
    <row r="775" spans="1:6" x14ac:dyDescent="0.2">
      <c r="A775" s="625" t="s">
        <v>1880</v>
      </c>
      <c r="B775" s="625">
        <v>202003</v>
      </c>
      <c r="E775" s="624" t="s">
        <v>584</v>
      </c>
    </row>
    <row r="776" spans="1:6" x14ac:dyDescent="0.2">
      <c r="A776" s="630" t="s">
        <v>1881</v>
      </c>
      <c r="B776" s="630">
        <v>202004</v>
      </c>
      <c r="C776" s="630"/>
      <c r="D776" s="630"/>
      <c r="E776" s="631" t="s">
        <v>677</v>
      </c>
      <c r="F776" s="624" t="s">
        <v>2040</v>
      </c>
    </row>
    <row r="777" spans="1:6" x14ac:dyDescent="0.2">
      <c r="A777" s="625"/>
    </row>
    <row r="778" spans="1:6" x14ac:dyDescent="0.2">
      <c r="A778" s="625" t="s">
        <v>1882</v>
      </c>
      <c r="B778" s="625">
        <v>203</v>
      </c>
      <c r="E778" s="624" t="s">
        <v>852</v>
      </c>
      <c r="F778" s="624" t="s">
        <v>2042</v>
      </c>
    </row>
    <row r="779" spans="1:6" x14ac:dyDescent="0.2">
      <c r="A779" s="625" t="s">
        <v>927</v>
      </c>
      <c r="B779" s="625">
        <v>203001</v>
      </c>
      <c r="E779" s="624" t="s">
        <v>853</v>
      </c>
    </row>
    <row r="780" spans="1:6" x14ac:dyDescent="0.2">
      <c r="A780" s="625" t="s">
        <v>926</v>
      </c>
      <c r="B780" s="625">
        <v>203002</v>
      </c>
      <c r="E780" s="624" t="s">
        <v>707</v>
      </c>
    </row>
    <row r="781" spans="1:6" x14ac:dyDescent="0.2">
      <c r="A781" s="625"/>
    </row>
    <row r="782" spans="1:6" x14ac:dyDescent="0.2">
      <c r="A782" s="625" t="s">
        <v>1883</v>
      </c>
      <c r="B782" s="625">
        <v>204</v>
      </c>
      <c r="E782" s="624" t="s">
        <v>854</v>
      </c>
      <c r="F782" s="624" t="s">
        <v>2042</v>
      </c>
    </row>
    <row r="783" spans="1:6" x14ac:dyDescent="0.2">
      <c r="A783" s="625" t="s">
        <v>1884</v>
      </c>
      <c r="B783" s="625">
        <v>204001</v>
      </c>
      <c r="E783" s="19" t="s">
        <v>855</v>
      </c>
    </row>
    <row r="784" spans="1:6" x14ac:dyDescent="0.2">
      <c r="A784" s="625" t="s">
        <v>1885</v>
      </c>
      <c r="B784" s="625">
        <v>204002</v>
      </c>
      <c r="E784" s="19" t="s">
        <v>856</v>
      </c>
    </row>
    <row r="785" spans="1:6" x14ac:dyDescent="0.2">
      <c r="A785" s="625" t="s">
        <v>1886</v>
      </c>
      <c r="B785" s="625">
        <v>204003</v>
      </c>
      <c r="E785" s="19" t="s">
        <v>857</v>
      </c>
    </row>
    <row r="786" spans="1:6" x14ac:dyDescent="0.2">
      <c r="A786" s="630" t="s">
        <v>1887</v>
      </c>
      <c r="B786" s="630">
        <v>204004</v>
      </c>
      <c r="C786" s="630"/>
      <c r="D786" s="630"/>
      <c r="E786" s="631" t="s">
        <v>687</v>
      </c>
      <c r="F786" s="624" t="s">
        <v>2040</v>
      </c>
    </row>
    <row r="787" spans="1:6" x14ac:dyDescent="0.2">
      <c r="A787" s="630" t="s">
        <v>1888</v>
      </c>
      <c r="B787" s="630">
        <v>204005</v>
      </c>
      <c r="C787" s="630"/>
      <c r="D787" s="630"/>
      <c r="E787" s="631" t="s">
        <v>688</v>
      </c>
      <c r="F787" s="624" t="s">
        <v>2040</v>
      </c>
    </row>
    <row r="788" spans="1:6" x14ac:dyDescent="0.2">
      <c r="A788" s="625"/>
    </row>
    <row r="789" spans="1:6" x14ac:dyDescent="0.2">
      <c r="A789" s="625" t="s">
        <v>1889</v>
      </c>
      <c r="B789" s="625">
        <v>205</v>
      </c>
      <c r="E789" s="624" t="s">
        <v>858</v>
      </c>
      <c r="F789" s="624" t="s">
        <v>2042</v>
      </c>
    </row>
    <row r="790" spans="1:6" x14ac:dyDescent="0.2">
      <c r="A790" s="625" t="s">
        <v>1890</v>
      </c>
      <c r="B790" s="625">
        <v>205001</v>
      </c>
      <c r="E790" s="624" t="s">
        <v>1891</v>
      </c>
    </row>
    <row r="791" spans="1:6" x14ac:dyDescent="0.2">
      <c r="A791" s="625" t="s">
        <v>925</v>
      </c>
      <c r="B791" s="625">
        <v>205002</v>
      </c>
      <c r="E791" s="624" t="s">
        <v>1892</v>
      </c>
    </row>
    <row r="792" spans="1:6" x14ac:dyDescent="0.2">
      <c r="A792" s="630" t="s">
        <v>1893</v>
      </c>
      <c r="B792" s="630">
        <v>205003</v>
      </c>
      <c r="C792" s="630"/>
      <c r="D792" s="630"/>
      <c r="E792" s="631" t="s">
        <v>685</v>
      </c>
      <c r="F792" s="624" t="s">
        <v>2040</v>
      </c>
    </row>
    <row r="793" spans="1:6" x14ac:dyDescent="0.2">
      <c r="A793" s="630" t="s">
        <v>1894</v>
      </c>
      <c r="B793" s="630">
        <v>205004</v>
      </c>
      <c r="C793" s="630"/>
      <c r="D793" s="630"/>
      <c r="E793" s="631" t="s">
        <v>686</v>
      </c>
      <c r="F793" s="624" t="s">
        <v>2040</v>
      </c>
    </row>
    <row r="794" spans="1:6" x14ac:dyDescent="0.2">
      <c r="A794" s="630" t="s">
        <v>1895</v>
      </c>
      <c r="B794" s="630">
        <v>205005</v>
      </c>
      <c r="C794" s="630"/>
      <c r="D794" s="630"/>
      <c r="E794" s="631" t="s">
        <v>684</v>
      </c>
      <c r="F794" s="624" t="s">
        <v>2040</v>
      </c>
    </row>
    <row r="795" spans="1:6" x14ac:dyDescent="0.2">
      <c r="A795" s="625"/>
    </row>
    <row r="796" spans="1:6" x14ac:dyDescent="0.2">
      <c r="A796" s="625" t="s">
        <v>1896</v>
      </c>
      <c r="B796" s="625">
        <v>206</v>
      </c>
      <c r="E796" s="624" t="s">
        <v>859</v>
      </c>
      <c r="F796" s="624" t="s">
        <v>2042</v>
      </c>
    </row>
    <row r="797" spans="1:6" x14ac:dyDescent="0.2">
      <c r="A797" s="625" t="s">
        <v>1897</v>
      </c>
      <c r="B797" s="625">
        <v>206001</v>
      </c>
      <c r="E797" s="624" t="s">
        <v>860</v>
      </c>
    </row>
    <row r="798" spans="1:6" x14ac:dyDescent="0.2">
      <c r="A798" s="625" t="s">
        <v>1898</v>
      </c>
      <c r="B798" s="625">
        <v>206002</v>
      </c>
      <c r="E798" s="624" t="s">
        <v>585</v>
      </c>
    </row>
    <row r="799" spans="1:6" x14ac:dyDescent="0.2">
      <c r="A799" s="630" t="s">
        <v>1899</v>
      </c>
      <c r="B799" s="630">
        <v>206003</v>
      </c>
      <c r="C799" s="630"/>
      <c r="D799" s="630"/>
      <c r="E799" s="631" t="s">
        <v>678</v>
      </c>
      <c r="F799" s="624" t="s">
        <v>2040</v>
      </c>
    </row>
    <row r="800" spans="1:6" x14ac:dyDescent="0.2">
      <c r="A800" s="630" t="s">
        <v>1900</v>
      </c>
      <c r="B800" s="630">
        <v>206004</v>
      </c>
      <c r="C800" s="630"/>
      <c r="D800" s="630"/>
      <c r="E800" s="631" t="s">
        <v>679</v>
      </c>
      <c r="F800" s="624" t="s">
        <v>2040</v>
      </c>
    </row>
    <row r="801" spans="1:6" x14ac:dyDescent="0.2">
      <c r="A801" s="625"/>
    </row>
    <row r="802" spans="1:6" x14ac:dyDescent="0.2">
      <c r="A802" s="625" t="s">
        <v>1901</v>
      </c>
      <c r="B802" s="625">
        <v>207</v>
      </c>
      <c r="E802" s="624" t="s">
        <v>861</v>
      </c>
      <c r="F802" s="624" t="s">
        <v>2042</v>
      </c>
    </row>
    <row r="803" spans="1:6" x14ac:dyDescent="0.2">
      <c r="A803" s="625" t="s">
        <v>1902</v>
      </c>
      <c r="B803" s="625">
        <v>207001</v>
      </c>
      <c r="E803" s="624" t="s">
        <v>586</v>
      </c>
    </row>
    <row r="804" spans="1:6" x14ac:dyDescent="0.2">
      <c r="A804" s="630" t="s">
        <v>1903</v>
      </c>
      <c r="B804" s="630">
        <v>207002</v>
      </c>
      <c r="C804" s="630"/>
      <c r="D804" s="630"/>
      <c r="E804" s="631" t="s">
        <v>862</v>
      </c>
      <c r="F804" s="624" t="s">
        <v>2040</v>
      </c>
    </row>
    <row r="805" spans="1:6" x14ac:dyDescent="0.2">
      <c r="A805" s="630" t="s">
        <v>1904</v>
      </c>
      <c r="B805" s="630">
        <v>207003</v>
      </c>
      <c r="C805" s="630"/>
      <c r="D805" s="630"/>
      <c r="E805" s="631" t="s">
        <v>680</v>
      </c>
      <c r="F805" s="624" t="s">
        <v>2040</v>
      </c>
    </row>
    <row r="806" spans="1:6" x14ac:dyDescent="0.2">
      <c r="A806" s="630" t="s">
        <v>1905</v>
      </c>
      <c r="B806" s="630">
        <v>207004</v>
      </c>
      <c r="C806" s="630"/>
      <c r="D806" s="630"/>
      <c r="E806" s="631" t="s">
        <v>683</v>
      </c>
      <c r="F806" s="624" t="s">
        <v>2040</v>
      </c>
    </row>
    <row r="807" spans="1:6" x14ac:dyDescent="0.2">
      <c r="A807" s="625"/>
    </row>
    <row r="808" spans="1:6" x14ac:dyDescent="0.2">
      <c r="A808" s="625" t="s">
        <v>1906</v>
      </c>
      <c r="B808" s="625">
        <v>208</v>
      </c>
      <c r="E808" s="624" t="s">
        <v>863</v>
      </c>
      <c r="F808" s="624" t="s">
        <v>2042</v>
      </c>
    </row>
    <row r="809" spans="1:6" x14ac:dyDescent="0.2">
      <c r="A809" s="625" t="s">
        <v>1907</v>
      </c>
      <c r="B809" s="625">
        <v>208001</v>
      </c>
      <c r="E809" s="624" t="s">
        <v>587</v>
      </c>
    </row>
    <row r="810" spans="1:6" x14ac:dyDescent="0.2">
      <c r="A810" s="630" t="s">
        <v>1908</v>
      </c>
      <c r="B810" s="630">
        <v>208002</v>
      </c>
      <c r="C810" s="630"/>
      <c r="D810" s="630"/>
      <c r="E810" s="631" t="s">
        <v>864</v>
      </c>
      <c r="F810" s="624" t="s">
        <v>2040</v>
      </c>
    </row>
    <row r="811" spans="1:6" x14ac:dyDescent="0.2">
      <c r="A811" s="625"/>
    </row>
    <row r="812" spans="1:6" x14ac:dyDescent="0.2">
      <c r="A812" s="625" t="s">
        <v>1909</v>
      </c>
      <c r="B812" s="625">
        <v>209</v>
      </c>
      <c r="E812" s="624" t="s">
        <v>865</v>
      </c>
      <c r="F812" s="624" t="s">
        <v>2042</v>
      </c>
    </row>
    <row r="813" spans="1:6" x14ac:dyDescent="0.2">
      <c r="A813" s="625" t="s">
        <v>1910</v>
      </c>
      <c r="B813" s="625">
        <v>209001</v>
      </c>
      <c r="E813" s="624" t="s">
        <v>588</v>
      </c>
    </row>
    <row r="814" spans="1:6" x14ac:dyDescent="0.2">
      <c r="A814" s="625" t="s">
        <v>1911</v>
      </c>
      <c r="B814" s="625">
        <v>209002</v>
      </c>
      <c r="E814" s="624" t="s">
        <v>589</v>
      </c>
    </row>
    <row r="815" spans="1:6" x14ac:dyDescent="0.2">
      <c r="A815" s="625" t="s">
        <v>1912</v>
      </c>
      <c r="B815" s="625">
        <v>209003</v>
      </c>
      <c r="E815" s="624" t="s">
        <v>590</v>
      </c>
    </row>
    <row r="816" spans="1:6" x14ac:dyDescent="0.2">
      <c r="A816" s="625" t="s">
        <v>1913</v>
      </c>
      <c r="B816" s="625">
        <v>209004</v>
      </c>
      <c r="E816" s="624" t="s">
        <v>591</v>
      </c>
    </row>
    <row r="817" spans="1:6" x14ac:dyDescent="0.2">
      <c r="A817" s="630" t="s">
        <v>1914</v>
      </c>
      <c r="B817" s="630">
        <v>209005</v>
      </c>
      <c r="C817" s="630"/>
      <c r="D817" s="630"/>
      <c r="E817" s="631" t="s">
        <v>690</v>
      </c>
      <c r="F817" s="624" t="s">
        <v>2040</v>
      </c>
    </row>
    <row r="818" spans="1:6" x14ac:dyDescent="0.2">
      <c r="A818" s="630" t="s">
        <v>1915</v>
      </c>
      <c r="B818" s="630">
        <v>209006</v>
      </c>
      <c r="C818" s="630"/>
      <c r="D818" s="630"/>
      <c r="E818" s="631" t="s">
        <v>691</v>
      </c>
      <c r="F818" s="624" t="s">
        <v>2040</v>
      </c>
    </row>
    <row r="819" spans="1:6" x14ac:dyDescent="0.2">
      <c r="A819" s="630" t="s">
        <v>1916</v>
      </c>
      <c r="B819" s="630">
        <v>209007</v>
      </c>
      <c r="C819" s="630"/>
      <c r="D819" s="630"/>
      <c r="E819" s="631" t="s">
        <v>692</v>
      </c>
      <c r="F819" s="624" t="s">
        <v>2040</v>
      </c>
    </row>
    <row r="820" spans="1:6" x14ac:dyDescent="0.2">
      <c r="A820" s="625"/>
    </row>
    <row r="821" spans="1:6" x14ac:dyDescent="0.2">
      <c r="A821" s="625" t="s">
        <v>1917</v>
      </c>
      <c r="B821" s="625">
        <v>210</v>
      </c>
      <c r="E821" s="624" t="s">
        <v>866</v>
      </c>
      <c r="F821" s="624" t="s">
        <v>2042</v>
      </c>
    </row>
    <row r="822" spans="1:6" x14ac:dyDescent="0.2">
      <c r="A822" s="625" t="s">
        <v>1918</v>
      </c>
      <c r="B822" s="625">
        <v>210001</v>
      </c>
      <c r="E822" s="624" t="s">
        <v>592</v>
      </c>
    </row>
    <row r="823" spans="1:6" x14ac:dyDescent="0.2">
      <c r="A823" s="625" t="s">
        <v>1919</v>
      </c>
      <c r="B823" s="625">
        <v>210002</v>
      </c>
      <c r="E823" s="624" t="s">
        <v>593</v>
      </c>
    </row>
    <row r="824" spans="1:6" x14ac:dyDescent="0.2">
      <c r="A824" s="625" t="s">
        <v>1920</v>
      </c>
      <c r="B824" s="625">
        <v>210003</v>
      </c>
      <c r="E824" s="624" t="s">
        <v>594</v>
      </c>
    </row>
    <row r="825" spans="1:6" x14ac:dyDescent="0.2">
      <c r="A825" s="625" t="s">
        <v>1921</v>
      </c>
      <c r="B825" s="625">
        <v>210004</v>
      </c>
      <c r="E825" s="624" t="s">
        <v>595</v>
      </c>
    </row>
    <row r="826" spans="1:6" x14ac:dyDescent="0.2">
      <c r="A826" s="625" t="s">
        <v>1922</v>
      </c>
      <c r="B826" s="625">
        <v>210005</v>
      </c>
      <c r="E826" s="624" t="s">
        <v>596</v>
      </c>
    </row>
    <row r="827" spans="1:6" x14ac:dyDescent="0.2">
      <c r="A827" s="625" t="s">
        <v>1923</v>
      </c>
      <c r="B827" s="625">
        <v>210006</v>
      </c>
      <c r="E827" s="624" t="s">
        <v>597</v>
      </c>
    </row>
    <row r="828" spans="1:6" x14ac:dyDescent="0.2">
      <c r="A828" s="625" t="s">
        <v>1924</v>
      </c>
      <c r="B828" s="625">
        <v>210007</v>
      </c>
      <c r="E828" s="624" t="s">
        <v>598</v>
      </c>
    </row>
    <row r="829" spans="1:6" x14ac:dyDescent="0.2">
      <c r="A829" s="625" t="s">
        <v>1925</v>
      </c>
      <c r="B829" s="625">
        <v>210008</v>
      </c>
      <c r="E829" s="624" t="s">
        <v>599</v>
      </c>
    </row>
    <row r="830" spans="1:6" x14ac:dyDescent="0.2">
      <c r="A830" s="625"/>
    </row>
    <row r="831" spans="1:6" x14ac:dyDescent="0.2">
      <c r="A831" s="625" t="s">
        <v>1926</v>
      </c>
      <c r="B831" s="625">
        <v>211</v>
      </c>
      <c r="E831" s="624" t="s">
        <v>867</v>
      </c>
      <c r="F831" s="624" t="s">
        <v>2042</v>
      </c>
    </row>
    <row r="832" spans="1:6" x14ac:dyDescent="0.2">
      <c r="A832" s="625" t="s">
        <v>1927</v>
      </c>
      <c r="B832" s="625">
        <v>211001</v>
      </c>
      <c r="E832" s="624" t="s">
        <v>600</v>
      </c>
    </row>
    <row r="833" spans="1:6" x14ac:dyDescent="0.2">
      <c r="A833" s="625" t="s">
        <v>1928</v>
      </c>
      <c r="B833" s="625">
        <v>211002</v>
      </c>
      <c r="E833" s="624" t="s">
        <v>601</v>
      </c>
    </row>
    <row r="834" spans="1:6" x14ac:dyDescent="0.2">
      <c r="A834" s="625" t="s">
        <v>1929</v>
      </c>
      <c r="B834" s="625">
        <v>211003</v>
      </c>
      <c r="E834" s="624" t="s">
        <v>602</v>
      </c>
    </row>
    <row r="835" spans="1:6" x14ac:dyDescent="0.2">
      <c r="A835" s="625" t="s">
        <v>1930</v>
      </c>
      <c r="B835" s="625">
        <v>211004</v>
      </c>
      <c r="E835" s="624" t="s">
        <v>603</v>
      </c>
    </row>
    <row r="836" spans="1:6" x14ac:dyDescent="0.2">
      <c r="A836" s="625" t="s">
        <v>1931</v>
      </c>
      <c r="B836" s="625">
        <v>211005</v>
      </c>
      <c r="E836" s="624" t="s">
        <v>604</v>
      </c>
    </row>
    <row r="837" spans="1:6" x14ac:dyDescent="0.2">
      <c r="A837" s="630" t="s">
        <v>1932</v>
      </c>
      <c r="B837" s="630">
        <v>211006</v>
      </c>
      <c r="C837" s="630"/>
      <c r="D837" s="630"/>
      <c r="E837" s="631" t="s">
        <v>705</v>
      </c>
      <c r="F837" s="624" t="s">
        <v>2040</v>
      </c>
    </row>
    <row r="838" spans="1:6" x14ac:dyDescent="0.2">
      <c r="A838" s="630" t="s">
        <v>1933</v>
      </c>
      <c r="B838" s="630">
        <v>211007</v>
      </c>
      <c r="C838" s="630"/>
      <c r="D838" s="630"/>
      <c r="E838" s="631" t="s">
        <v>706</v>
      </c>
      <c r="F838" s="624" t="s">
        <v>2040</v>
      </c>
    </row>
    <row r="839" spans="1:6" x14ac:dyDescent="0.2">
      <c r="A839" s="630" t="s">
        <v>1934</v>
      </c>
      <c r="B839" s="630">
        <v>211008</v>
      </c>
      <c r="C839" s="630"/>
      <c r="D839" s="630"/>
      <c r="E839" s="631" t="s">
        <v>868</v>
      </c>
      <c r="F839" s="624" t="s">
        <v>2040</v>
      </c>
    </row>
    <row r="840" spans="1:6" x14ac:dyDescent="0.2">
      <c r="A840" s="630" t="s">
        <v>1935</v>
      </c>
      <c r="B840" s="630">
        <v>211009</v>
      </c>
      <c r="C840" s="630"/>
      <c r="D840" s="630"/>
      <c r="E840" s="631" t="s">
        <v>869</v>
      </c>
      <c r="F840" s="624" t="s">
        <v>2040</v>
      </c>
    </row>
    <row r="841" spans="1:6" x14ac:dyDescent="0.2">
      <c r="A841" s="625"/>
    </row>
    <row r="842" spans="1:6" x14ac:dyDescent="0.2">
      <c r="A842" s="625" t="s">
        <v>1936</v>
      </c>
      <c r="B842" s="625">
        <v>212</v>
      </c>
      <c r="E842" s="624" t="s">
        <v>870</v>
      </c>
      <c r="F842" s="624" t="s">
        <v>2042</v>
      </c>
    </row>
    <row r="843" spans="1:6" x14ac:dyDescent="0.2">
      <c r="A843" s="625" t="s">
        <v>1937</v>
      </c>
      <c r="B843" s="625">
        <v>212001</v>
      </c>
      <c r="E843" s="624" t="s">
        <v>605</v>
      </c>
    </row>
    <row r="844" spans="1:6" x14ac:dyDescent="0.2">
      <c r="A844" s="625" t="s">
        <v>1938</v>
      </c>
      <c r="B844" s="625">
        <v>212002</v>
      </c>
      <c r="E844" s="624" t="s">
        <v>606</v>
      </c>
    </row>
    <row r="845" spans="1:6" x14ac:dyDescent="0.2">
      <c r="A845" s="630" t="s">
        <v>1939</v>
      </c>
      <c r="B845" s="630">
        <v>212003</v>
      </c>
      <c r="C845" s="630"/>
      <c r="D845" s="630"/>
      <c r="E845" s="631" t="s">
        <v>607</v>
      </c>
      <c r="F845" s="624" t="s">
        <v>2040</v>
      </c>
    </row>
    <row r="846" spans="1:6" x14ac:dyDescent="0.2">
      <c r="A846" s="625" t="s">
        <v>1940</v>
      </c>
      <c r="B846" s="625">
        <v>212004</v>
      </c>
      <c r="E846" s="624" t="s">
        <v>608</v>
      </c>
    </row>
    <row r="847" spans="1:6" x14ac:dyDescent="0.2">
      <c r="A847" s="625"/>
    </row>
    <row r="848" spans="1:6" x14ac:dyDescent="0.2">
      <c r="A848" s="625" t="s">
        <v>1941</v>
      </c>
      <c r="B848" s="625">
        <v>213</v>
      </c>
      <c r="E848" s="624" t="s">
        <v>871</v>
      </c>
      <c r="F848" s="624" t="s">
        <v>2042</v>
      </c>
    </row>
    <row r="849" spans="1:6" x14ac:dyDescent="0.2">
      <c r="A849" s="625" t="s">
        <v>1942</v>
      </c>
      <c r="B849" s="625">
        <v>213001</v>
      </c>
      <c r="E849" s="624" t="s">
        <v>609</v>
      </c>
    </row>
    <row r="850" spans="1:6" x14ac:dyDescent="0.2">
      <c r="A850" s="625" t="s">
        <v>1943</v>
      </c>
      <c r="B850" s="625">
        <v>213002</v>
      </c>
      <c r="E850" s="624" t="s">
        <v>610</v>
      </c>
    </row>
    <row r="851" spans="1:6" x14ac:dyDescent="0.2">
      <c r="A851" s="625" t="s">
        <v>1944</v>
      </c>
      <c r="B851" s="625">
        <v>213003</v>
      </c>
      <c r="E851" s="624" t="s">
        <v>611</v>
      </c>
    </row>
    <row r="852" spans="1:6" x14ac:dyDescent="0.2">
      <c r="A852" s="625" t="s">
        <v>1945</v>
      </c>
      <c r="B852" s="625">
        <v>213004</v>
      </c>
      <c r="E852" s="624" t="s">
        <v>612</v>
      </c>
    </row>
    <row r="853" spans="1:6" x14ac:dyDescent="0.2">
      <c r="A853" s="625" t="s">
        <v>1946</v>
      </c>
      <c r="B853" s="625">
        <v>213005</v>
      </c>
      <c r="E853" s="624" t="s">
        <v>613</v>
      </c>
    </row>
    <row r="854" spans="1:6" x14ac:dyDescent="0.2">
      <c r="A854" s="625" t="s">
        <v>1947</v>
      </c>
      <c r="B854" s="625">
        <v>213006</v>
      </c>
      <c r="E854" s="624" t="s">
        <v>614</v>
      </c>
    </row>
    <row r="855" spans="1:6" x14ac:dyDescent="0.2">
      <c r="A855" s="625" t="s">
        <v>1948</v>
      </c>
      <c r="B855" s="625">
        <v>213007</v>
      </c>
      <c r="E855" s="624" t="s">
        <v>615</v>
      </c>
    </row>
    <row r="856" spans="1:6" x14ac:dyDescent="0.2">
      <c r="A856" s="625" t="s">
        <v>1949</v>
      </c>
      <c r="B856" s="625">
        <v>213008</v>
      </c>
      <c r="E856" s="624" t="s">
        <v>616</v>
      </c>
    </row>
    <row r="857" spans="1:6" x14ac:dyDescent="0.2">
      <c r="A857" s="625"/>
    </row>
    <row r="858" spans="1:6" x14ac:dyDescent="0.2">
      <c r="A858" s="625" t="s">
        <v>1950</v>
      </c>
      <c r="B858" s="625">
        <v>214</v>
      </c>
      <c r="E858" s="624" t="s">
        <v>872</v>
      </c>
      <c r="F858" s="624" t="s">
        <v>2042</v>
      </c>
    </row>
    <row r="859" spans="1:6" x14ac:dyDescent="0.2">
      <c r="A859" s="625" t="s">
        <v>1951</v>
      </c>
      <c r="B859" s="625">
        <v>214001</v>
      </c>
      <c r="E859" s="624" t="s">
        <v>617</v>
      </c>
    </row>
    <row r="860" spans="1:6" x14ac:dyDescent="0.2">
      <c r="A860" s="625" t="s">
        <v>1631</v>
      </c>
      <c r="B860" s="625">
        <v>214002</v>
      </c>
      <c r="E860" s="624" t="s">
        <v>618</v>
      </c>
    </row>
    <row r="861" spans="1:6" x14ac:dyDescent="0.2">
      <c r="A861" s="625" t="s">
        <v>1952</v>
      </c>
      <c r="B861" s="625">
        <v>214003</v>
      </c>
      <c r="E861" s="624" t="s">
        <v>619</v>
      </c>
    </row>
    <row r="862" spans="1:6" x14ac:dyDescent="0.2">
      <c r="A862" s="625" t="s">
        <v>1645</v>
      </c>
      <c r="B862" s="625">
        <v>214004</v>
      </c>
      <c r="E862" s="624" t="s">
        <v>620</v>
      </c>
    </row>
    <row r="863" spans="1:6" x14ac:dyDescent="0.2">
      <c r="A863" s="625" t="s">
        <v>1953</v>
      </c>
      <c r="B863" s="625">
        <v>214005</v>
      </c>
      <c r="E863" s="624" t="s">
        <v>621</v>
      </c>
    </row>
    <row r="864" spans="1:6" x14ac:dyDescent="0.2">
      <c r="A864" s="625" t="s">
        <v>1662</v>
      </c>
      <c r="B864" s="625">
        <v>214006</v>
      </c>
      <c r="E864" s="624" t="s">
        <v>622</v>
      </c>
    </row>
    <row r="865" spans="1:6" x14ac:dyDescent="0.2">
      <c r="A865" s="625"/>
    </row>
    <row r="866" spans="1:6" x14ac:dyDescent="0.2">
      <c r="A866" s="625" t="s">
        <v>1954</v>
      </c>
      <c r="B866" s="625">
        <v>215</v>
      </c>
      <c r="E866" s="624" t="s">
        <v>873</v>
      </c>
      <c r="F866" s="624" t="s">
        <v>2042</v>
      </c>
    </row>
    <row r="867" spans="1:6" x14ac:dyDescent="0.2">
      <c r="A867" s="630" t="s">
        <v>1955</v>
      </c>
      <c r="B867" s="630">
        <v>215001</v>
      </c>
      <c r="C867" s="630"/>
      <c r="D867" s="630"/>
      <c r="E867" s="631" t="s">
        <v>623</v>
      </c>
      <c r="F867" s="624" t="s">
        <v>2040</v>
      </c>
    </row>
    <row r="868" spans="1:6" x14ac:dyDescent="0.2">
      <c r="A868" s="630" t="s">
        <v>1956</v>
      </c>
      <c r="B868" s="630">
        <v>215002</v>
      </c>
      <c r="C868" s="630"/>
      <c r="D868" s="630"/>
      <c r="E868" s="631" t="s">
        <v>624</v>
      </c>
      <c r="F868" s="624" t="s">
        <v>2040</v>
      </c>
    </row>
    <row r="869" spans="1:6" x14ac:dyDescent="0.2">
      <c r="A869" s="630" t="s">
        <v>1957</v>
      </c>
      <c r="B869" s="630">
        <v>215003</v>
      </c>
      <c r="C869" s="630"/>
      <c r="D869" s="630"/>
      <c r="E869" s="631" t="s">
        <v>625</v>
      </c>
      <c r="F869" s="624" t="s">
        <v>2040</v>
      </c>
    </row>
    <row r="870" spans="1:6" x14ac:dyDescent="0.2">
      <c r="A870" s="625" t="s">
        <v>1958</v>
      </c>
      <c r="B870" s="625">
        <v>215004</v>
      </c>
      <c r="E870" s="624" t="s">
        <v>626</v>
      </c>
    </row>
    <row r="871" spans="1:6" x14ac:dyDescent="0.2">
      <c r="A871" s="625" t="s">
        <v>1959</v>
      </c>
      <c r="B871" s="625">
        <v>215005</v>
      </c>
      <c r="E871" s="624" t="s">
        <v>627</v>
      </c>
    </row>
    <row r="872" spans="1:6" x14ac:dyDescent="0.2">
      <c r="A872" s="625" t="s">
        <v>1960</v>
      </c>
      <c r="B872" s="625">
        <v>215006</v>
      </c>
      <c r="E872" s="624" t="s">
        <v>628</v>
      </c>
    </row>
    <row r="873" spans="1:6" x14ac:dyDescent="0.2">
      <c r="A873" s="625"/>
    </row>
    <row r="874" spans="1:6" x14ac:dyDescent="0.2">
      <c r="A874" s="625" t="s">
        <v>1961</v>
      </c>
      <c r="B874" s="625">
        <v>216</v>
      </c>
      <c r="E874" s="624" t="s">
        <v>874</v>
      </c>
      <c r="F874" s="624" t="s">
        <v>2042</v>
      </c>
    </row>
    <row r="875" spans="1:6" x14ac:dyDescent="0.2">
      <c r="A875" s="625" t="s">
        <v>1962</v>
      </c>
      <c r="B875" s="625">
        <v>216001</v>
      </c>
      <c r="E875" s="624" t="s">
        <v>629</v>
      </c>
    </row>
    <row r="876" spans="1:6" x14ac:dyDescent="0.2">
      <c r="A876" s="625" t="s">
        <v>1963</v>
      </c>
      <c r="B876" s="625">
        <v>216002</v>
      </c>
      <c r="E876" s="624" t="s">
        <v>630</v>
      </c>
    </row>
    <row r="877" spans="1:6" x14ac:dyDescent="0.2">
      <c r="A877" s="625" t="s">
        <v>1964</v>
      </c>
      <c r="B877" s="625">
        <v>216003</v>
      </c>
      <c r="E877" s="624" t="s">
        <v>631</v>
      </c>
    </row>
    <row r="878" spans="1:6" x14ac:dyDescent="0.2">
      <c r="A878" s="625" t="s">
        <v>1965</v>
      </c>
      <c r="B878" s="625">
        <v>216004</v>
      </c>
      <c r="E878" s="624" t="s">
        <v>632</v>
      </c>
    </row>
    <row r="879" spans="1:6" x14ac:dyDescent="0.2">
      <c r="A879" s="625" t="s">
        <v>1966</v>
      </c>
      <c r="B879" s="625">
        <v>216005</v>
      </c>
      <c r="E879" s="624" t="s">
        <v>633</v>
      </c>
    </row>
    <row r="880" spans="1:6" x14ac:dyDescent="0.2">
      <c r="A880" s="625"/>
    </row>
    <row r="881" spans="1:6" x14ac:dyDescent="0.2">
      <c r="A881" s="625" t="s">
        <v>1967</v>
      </c>
      <c r="B881" s="625">
        <v>217</v>
      </c>
      <c r="E881" s="624" t="s">
        <v>875</v>
      </c>
      <c r="F881" s="624" t="s">
        <v>2042</v>
      </c>
    </row>
    <row r="882" spans="1:6" x14ac:dyDescent="0.2">
      <c r="A882" s="625" t="s">
        <v>1968</v>
      </c>
      <c r="B882" s="625">
        <v>217001</v>
      </c>
      <c r="E882" s="624" t="s">
        <v>634</v>
      </c>
    </row>
    <row r="883" spans="1:6" x14ac:dyDescent="0.2">
      <c r="A883" s="625" t="s">
        <v>1969</v>
      </c>
      <c r="B883" s="625">
        <v>217002</v>
      </c>
      <c r="E883" s="624" t="s">
        <v>635</v>
      </c>
    </row>
    <row r="884" spans="1:6" x14ac:dyDescent="0.2">
      <c r="A884" s="625"/>
    </row>
    <row r="885" spans="1:6" x14ac:dyDescent="0.2">
      <c r="A885" s="625" t="s">
        <v>1970</v>
      </c>
      <c r="B885" s="625">
        <v>218</v>
      </c>
      <c r="E885" s="624" t="s">
        <v>826</v>
      </c>
      <c r="F885" s="624" t="s">
        <v>2042</v>
      </c>
    </row>
    <row r="886" spans="1:6" x14ac:dyDescent="0.2">
      <c r="A886" s="625" t="s">
        <v>1971</v>
      </c>
      <c r="B886" s="625">
        <v>218001</v>
      </c>
      <c r="E886" s="624" t="s">
        <v>636</v>
      </c>
    </row>
    <row r="887" spans="1:6" x14ac:dyDescent="0.2">
      <c r="A887" s="625" t="s">
        <v>1972</v>
      </c>
      <c r="B887" s="625">
        <v>218002</v>
      </c>
      <c r="E887" s="624" t="s">
        <v>637</v>
      </c>
    </row>
    <row r="888" spans="1:6" x14ac:dyDescent="0.2">
      <c r="A888" s="625" t="s">
        <v>1973</v>
      </c>
      <c r="B888" s="625">
        <v>218003</v>
      </c>
      <c r="E888" s="624" t="s">
        <v>638</v>
      </c>
    </row>
    <row r="889" spans="1:6" x14ac:dyDescent="0.2">
      <c r="A889" s="625"/>
    </row>
    <row r="890" spans="1:6" x14ac:dyDescent="0.2">
      <c r="A890" s="625" t="s">
        <v>1974</v>
      </c>
      <c r="B890" s="625">
        <v>219</v>
      </c>
      <c r="E890" s="624" t="s">
        <v>876</v>
      </c>
      <c r="F890" s="624" t="s">
        <v>2042</v>
      </c>
    </row>
    <row r="891" spans="1:6" x14ac:dyDescent="0.2">
      <c r="A891" s="625" t="s">
        <v>1975</v>
      </c>
      <c r="B891" s="625">
        <v>219001</v>
      </c>
      <c r="E891" s="624" t="s">
        <v>877</v>
      </c>
    </row>
    <row r="892" spans="1:6" x14ac:dyDescent="0.2">
      <c r="A892" s="625" t="s">
        <v>1976</v>
      </c>
      <c r="B892" s="625">
        <v>219002</v>
      </c>
      <c r="E892" s="624" t="s">
        <v>878</v>
      </c>
    </row>
    <row r="893" spans="1:6" x14ac:dyDescent="0.2">
      <c r="A893" s="625" t="s">
        <v>1977</v>
      </c>
      <c r="B893" s="625">
        <v>219003</v>
      </c>
      <c r="E893" s="624" t="s">
        <v>879</v>
      </c>
    </row>
    <row r="894" spans="1:6" x14ac:dyDescent="0.2">
      <c r="A894" s="625" t="s">
        <v>1978</v>
      </c>
      <c r="B894" s="625">
        <v>219004</v>
      </c>
      <c r="E894" s="624" t="s">
        <v>880</v>
      </c>
    </row>
    <row r="895" spans="1:6" x14ac:dyDescent="0.2">
      <c r="A895" s="625" t="s">
        <v>1979</v>
      </c>
      <c r="B895" s="625">
        <v>219005</v>
      </c>
      <c r="E895" s="624" t="s">
        <v>881</v>
      </c>
    </row>
    <row r="896" spans="1:6" x14ac:dyDescent="0.2">
      <c r="A896" s="625"/>
    </row>
    <row r="897" spans="1:6" x14ac:dyDescent="0.2">
      <c r="A897" s="625" t="s">
        <v>1980</v>
      </c>
      <c r="B897" s="625">
        <v>220</v>
      </c>
      <c r="E897" s="624" t="s">
        <v>882</v>
      </c>
      <c r="F897" s="624" t="s">
        <v>2042</v>
      </c>
    </row>
    <row r="898" spans="1:6" x14ac:dyDescent="0.2">
      <c r="A898" s="630" t="s">
        <v>1981</v>
      </c>
      <c r="B898" s="630">
        <v>220001</v>
      </c>
      <c r="C898" s="630"/>
      <c r="D898" s="630"/>
      <c r="E898" s="631" t="s">
        <v>639</v>
      </c>
      <c r="F898" s="624" t="s">
        <v>2040</v>
      </c>
    </row>
    <row r="899" spans="1:6" x14ac:dyDescent="0.2">
      <c r="A899" s="630" t="s">
        <v>1982</v>
      </c>
      <c r="B899" s="630">
        <v>220002</v>
      </c>
      <c r="C899" s="630"/>
      <c r="D899" s="630"/>
      <c r="E899" s="631" t="s">
        <v>640</v>
      </c>
      <c r="F899" s="624" t="s">
        <v>2040</v>
      </c>
    </row>
    <row r="900" spans="1:6" x14ac:dyDescent="0.2">
      <c r="A900" s="630" t="s">
        <v>1983</v>
      </c>
      <c r="B900" s="630">
        <v>220003</v>
      </c>
      <c r="C900" s="630"/>
      <c r="D900" s="630"/>
      <c r="E900" s="631" t="s">
        <v>641</v>
      </c>
      <c r="F900" s="624" t="s">
        <v>2040</v>
      </c>
    </row>
    <row r="901" spans="1:6" x14ac:dyDescent="0.2">
      <c r="A901" s="625" t="s">
        <v>1984</v>
      </c>
      <c r="B901" s="625">
        <v>220004</v>
      </c>
      <c r="E901" s="624" t="s">
        <v>642</v>
      </c>
    </row>
    <row r="902" spans="1:6" x14ac:dyDescent="0.2">
      <c r="A902" s="625" t="s">
        <v>1985</v>
      </c>
      <c r="B902" s="625">
        <v>220005</v>
      </c>
      <c r="E902" s="624" t="s">
        <v>643</v>
      </c>
    </row>
    <row r="903" spans="1:6" x14ac:dyDescent="0.2">
      <c r="A903" s="625" t="s">
        <v>1986</v>
      </c>
      <c r="B903" s="625">
        <v>220006</v>
      </c>
      <c r="E903" s="624" t="s">
        <v>644</v>
      </c>
    </row>
    <row r="904" spans="1:6" x14ac:dyDescent="0.2">
      <c r="A904" s="625"/>
    </row>
    <row r="905" spans="1:6" x14ac:dyDescent="0.2">
      <c r="A905" s="625" t="s">
        <v>1987</v>
      </c>
      <c r="B905" s="625">
        <v>221</v>
      </c>
      <c r="E905" s="624" t="s">
        <v>883</v>
      </c>
      <c r="F905" s="624" t="s">
        <v>2042</v>
      </c>
    </row>
    <row r="906" spans="1:6" x14ac:dyDescent="0.2">
      <c r="A906" s="625" t="s">
        <v>1988</v>
      </c>
      <c r="B906" s="625">
        <v>221001</v>
      </c>
      <c r="E906" s="624" t="s">
        <v>645</v>
      </c>
    </row>
    <row r="907" spans="1:6" x14ac:dyDescent="0.2">
      <c r="A907" s="625" t="s">
        <v>1989</v>
      </c>
      <c r="B907" s="625">
        <v>221002</v>
      </c>
      <c r="E907" s="624" t="s">
        <v>646</v>
      </c>
    </row>
    <row r="908" spans="1:6" x14ac:dyDescent="0.2">
      <c r="A908" s="625" t="s">
        <v>1990</v>
      </c>
      <c r="B908" s="625">
        <v>221003</v>
      </c>
      <c r="E908" s="624" t="s">
        <v>647</v>
      </c>
    </row>
    <row r="909" spans="1:6" x14ac:dyDescent="0.2">
      <c r="A909" s="630" t="s">
        <v>1991</v>
      </c>
      <c r="B909" s="630">
        <v>221004</v>
      </c>
      <c r="C909" s="630"/>
      <c r="D909" s="630"/>
      <c r="E909" s="631" t="s">
        <v>648</v>
      </c>
      <c r="F909" s="624" t="s">
        <v>2040</v>
      </c>
    </row>
    <row r="910" spans="1:6" x14ac:dyDescent="0.2">
      <c r="A910" s="630" t="s">
        <v>1992</v>
      </c>
      <c r="B910" s="630">
        <v>221005</v>
      </c>
      <c r="C910" s="630"/>
      <c r="D910" s="630"/>
      <c r="E910" s="631" t="s">
        <v>649</v>
      </c>
      <c r="F910" s="624" t="s">
        <v>2040</v>
      </c>
    </row>
    <row r="911" spans="1:6" x14ac:dyDescent="0.2">
      <c r="A911" s="625" t="s">
        <v>1993</v>
      </c>
      <c r="B911" s="625">
        <v>221006</v>
      </c>
      <c r="E911" s="624" t="s">
        <v>650</v>
      </c>
    </row>
    <row r="912" spans="1:6" x14ac:dyDescent="0.2">
      <c r="A912" s="625"/>
    </row>
    <row r="913" spans="1:6" x14ac:dyDescent="0.2">
      <c r="A913" s="625" t="s">
        <v>1994</v>
      </c>
      <c r="B913" s="625">
        <v>222</v>
      </c>
      <c r="E913" s="624" t="s">
        <v>884</v>
      </c>
      <c r="F913" s="624" t="s">
        <v>2042</v>
      </c>
    </row>
    <row r="914" spans="1:6" x14ac:dyDescent="0.2">
      <c r="A914" s="625" t="s">
        <v>1995</v>
      </c>
      <c r="B914" s="625">
        <v>222001</v>
      </c>
      <c r="E914" s="624" t="s">
        <v>651</v>
      </c>
    </row>
    <row r="915" spans="1:6" x14ac:dyDescent="0.2">
      <c r="A915" s="625" t="s">
        <v>1996</v>
      </c>
      <c r="B915" s="625">
        <v>222002</v>
      </c>
      <c r="E915" s="624" t="s">
        <v>652</v>
      </c>
    </row>
    <row r="916" spans="1:6" x14ac:dyDescent="0.2">
      <c r="A916" s="625" t="s">
        <v>1997</v>
      </c>
      <c r="B916" s="625">
        <v>222003</v>
      </c>
      <c r="E916" s="624" t="s">
        <v>653</v>
      </c>
    </row>
    <row r="917" spans="1:6" x14ac:dyDescent="0.2">
      <c r="A917" s="625" t="s">
        <v>1998</v>
      </c>
      <c r="B917" s="625">
        <v>222004</v>
      </c>
      <c r="E917" s="624" t="s">
        <v>654</v>
      </c>
    </row>
    <row r="918" spans="1:6" x14ac:dyDescent="0.2">
      <c r="A918" s="625" t="s">
        <v>1999</v>
      </c>
      <c r="B918" s="625">
        <v>222005</v>
      </c>
      <c r="E918" s="624" t="s">
        <v>655</v>
      </c>
    </row>
    <row r="919" spans="1:6" x14ac:dyDescent="0.2">
      <c r="A919" s="625" t="s">
        <v>2000</v>
      </c>
      <c r="B919" s="625">
        <v>222006</v>
      </c>
      <c r="E919" s="624" t="s">
        <v>656</v>
      </c>
    </row>
    <row r="920" spans="1:6" x14ac:dyDescent="0.2">
      <c r="A920" s="625" t="s">
        <v>2001</v>
      </c>
      <c r="B920" s="625">
        <v>222007</v>
      </c>
      <c r="E920" s="624" t="s">
        <v>657</v>
      </c>
    </row>
    <row r="921" spans="1:6" x14ac:dyDescent="0.2">
      <c r="A921" s="625" t="s">
        <v>2002</v>
      </c>
      <c r="B921" s="625">
        <v>222008</v>
      </c>
      <c r="E921" s="624" t="s">
        <v>658</v>
      </c>
    </row>
    <row r="922" spans="1:6" x14ac:dyDescent="0.2">
      <c r="A922" s="625" t="s">
        <v>2003</v>
      </c>
      <c r="B922" s="625">
        <v>222009</v>
      </c>
      <c r="E922" s="624" t="s">
        <v>659</v>
      </c>
    </row>
    <row r="923" spans="1:6" x14ac:dyDescent="0.2">
      <c r="A923" s="625" t="s">
        <v>2004</v>
      </c>
      <c r="B923" s="625">
        <v>222010</v>
      </c>
      <c r="E923" s="624" t="s">
        <v>660</v>
      </c>
    </row>
    <row r="924" spans="1:6" x14ac:dyDescent="0.2">
      <c r="A924" s="625" t="s">
        <v>2005</v>
      </c>
      <c r="B924" s="625">
        <v>222011</v>
      </c>
      <c r="E924" s="624" t="s">
        <v>661</v>
      </c>
    </row>
    <row r="925" spans="1:6" x14ac:dyDescent="0.2">
      <c r="A925" s="625" t="s">
        <v>2006</v>
      </c>
      <c r="B925" s="625">
        <v>222012</v>
      </c>
      <c r="E925" s="624" t="s">
        <v>662</v>
      </c>
    </row>
    <row r="926" spans="1:6" x14ac:dyDescent="0.2">
      <c r="A926" s="625" t="s">
        <v>2007</v>
      </c>
      <c r="B926" s="625">
        <v>222013</v>
      </c>
      <c r="E926" s="624" t="s">
        <v>663</v>
      </c>
    </row>
    <row r="927" spans="1:6" x14ac:dyDescent="0.2">
      <c r="A927" s="625" t="s">
        <v>2008</v>
      </c>
      <c r="B927" s="625">
        <v>222014</v>
      </c>
      <c r="E927" s="624" t="s">
        <v>664</v>
      </c>
    </row>
    <row r="928" spans="1:6" x14ac:dyDescent="0.2">
      <c r="A928" s="625" t="s">
        <v>2009</v>
      </c>
      <c r="B928" s="625">
        <v>222015</v>
      </c>
      <c r="E928" s="624" t="s">
        <v>665</v>
      </c>
    </row>
    <row r="929" spans="1:6" x14ac:dyDescent="0.2">
      <c r="A929" s="625" t="s">
        <v>2010</v>
      </c>
      <c r="B929" s="625">
        <v>222016</v>
      </c>
      <c r="E929" s="624" t="s">
        <v>666</v>
      </c>
    </row>
    <row r="930" spans="1:6" x14ac:dyDescent="0.2">
      <c r="A930" s="625"/>
    </row>
    <row r="931" spans="1:6" x14ac:dyDescent="0.2">
      <c r="A931" s="625" t="s">
        <v>2011</v>
      </c>
      <c r="B931" s="625">
        <v>223</v>
      </c>
      <c r="E931" s="624" t="s">
        <v>885</v>
      </c>
      <c r="F931" s="624" t="s">
        <v>2042</v>
      </c>
    </row>
    <row r="932" spans="1:6" x14ac:dyDescent="0.2">
      <c r="A932" s="625" t="s">
        <v>2012</v>
      </c>
      <c r="B932" s="625">
        <v>223001</v>
      </c>
      <c r="E932" s="624" t="s">
        <v>667</v>
      </c>
    </row>
    <row r="933" spans="1:6" x14ac:dyDescent="0.2">
      <c r="A933" s="625" t="s">
        <v>2013</v>
      </c>
      <c r="B933" s="625">
        <v>223002</v>
      </c>
      <c r="E933" s="624" t="s">
        <v>668</v>
      </c>
    </row>
    <row r="934" spans="1:6" x14ac:dyDescent="0.2">
      <c r="A934" s="630" t="s">
        <v>2014</v>
      </c>
      <c r="B934" s="630">
        <v>223003</v>
      </c>
      <c r="C934" s="630"/>
      <c r="D934" s="630"/>
      <c r="E934" s="631" t="s">
        <v>669</v>
      </c>
      <c r="F934" s="624" t="s">
        <v>2040</v>
      </c>
    </row>
    <row r="935" spans="1:6" x14ac:dyDescent="0.2">
      <c r="A935" s="625" t="s">
        <v>2015</v>
      </c>
      <c r="B935" s="625">
        <v>223004</v>
      </c>
      <c r="E935" s="624" t="s">
        <v>670</v>
      </c>
    </row>
    <row r="936" spans="1:6" x14ac:dyDescent="0.2">
      <c r="A936" s="625" t="s">
        <v>2016</v>
      </c>
      <c r="B936" s="625">
        <v>223005</v>
      </c>
      <c r="E936" s="624" t="s">
        <v>671</v>
      </c>
    </row>
    <row r="937" spans="1:6" x14ac:dyDescent="0.2">
      <c r="A937" s="625" t="s">
        <v>2017</v>
      </c>
      <c r="B937" s="625">
        <v>223006</v>
      </c>
      <c r="E937" s="624" t="s">
        <v>672</v>
      </c>
    </row>
    <row r="938" spans="1:6" x14ac:dyDescent="0.2">
      <c r="A938" s="625" t="s">
        <v>2018</v>
      </c>
      <c r="B938" s="625">
        <v>223007</v>
      </c>
      <c r="E938" s="624" t="s">
        <v>673</v>
      </c>
    </row>
    <row r="939" spans="1:6" x14ac:dyDescent="0.2">
      <c r="A939" s="625" t="s">
        <v>2019</v>
      </c>
      <c r="B939" s="625">
        <v>223008</v>
      </c>
      <c r="E939" s="624" t="s">
        <v>674</v>
      </c>
    </row>
    <row r="940" spans="1:6" x14ac:dyDescent="0.2">
      <c r="A940" s="625" t="s">
        <v>2020</v>
      </c>
      <c r="B940" s="625">
        <v>223009</v>
      </c>
      <c r="E940" s="624" t="s">
        <v>675</v>
      </c>
    </row>
    <row r="941" spans="1:6" x14ac:dyDescent="0.2">
      <c r="A941" s="625" t="s">
        <v>2021</v>
      </c>
      <c r="B941" s="625">
        <v>223010</v>
      </c>
      <c r="E941" s="624" t="s">
        <v>676</v>
      </c>
    </row>
    <row r="942" spans="1:6" x14ac:dyDescent="0.2">
      <c r="A942" s="625"/>
    </row>
    <row r="943" spans="1:6" x14ac:dyDescent="0.2">
      <c r="A943" s="625" t="s">
        <v>2022</v>
      </c>
      <c r="B943" s="625">
        <v>224</v>
      </c>
      <c r="E943" s="624" t="s">
        <v>301</v>
      </c>
      <c r="F943" s="624" t="s">
        <v>2042</v>
      </c>
    </row>
    <row r="944" spans="1:6" x14ac:dyDescent="0.2">
      <c r="A944" s="630" t="s">
        <v>2023</v>
      </c>
      <c r="B944" s="630">
        <v>224001</v>
      </c>
      <c r="C944" s="630"/>
      <c r="D944" s="630"/>
      <c r="E944" s="631" t="s">
        <v>681</v>
      </c>
      <c r="F944" s="624" t="s">
        <v>2040</v>
      </c>
    </row>
    <row r="945" spans="1:6" x14ac:dyDescent="0.2">
      <c r="A945" s="630" t="s">
        <v>2024</v>
      </c>
      <c r="B945" s="630">
        <v>224002</v>
      </c>
      <c r="C945" s="630"/>
      <c r="D945" s="630"/>
      <c r="E945" s="631" t="s">
        <v>682</v>
      </c>
      <c r="F945" s="624" t="s">
        <v>2040</v>
      </c>
    </row>
    <row r="946" spans="1:6" x14ac:dyDescent="0.2">
      <c r="A946" s="625"/>
    </row>
    <row r="947" spans="1:6" x14ac:dyDescent="0.2">
      <c r="A947" s="625" t="s">
        <v>2025</v>
      </c>
      <c r="B947" s="625">
        <v>225</v>
      </c>
      <c r="E947" s="624" t="s">
        <v>886</v>
      </c>
      <c r="F947" s="624" t="s">
        <v>2042</v>
      </c>
    </row>
    <row r="948" spans="1:6" x14ac:dyDescent="0.2">
      <c r="A948" s="630" t="s">
        <v>2026</v>
      </c>
      <c r="B948" s="630">
        <v>225001</v>
      </c>
      <c r="C948" s="630"/>
      <c r="D948" s="630"/>
      <c r="E948" s="631" t="s">
        <v>700</v>
      </c>
      <c r="F948" s="624" t="s">
        <v>2040</v>
      </c>
    </row>
    <row r="949" spans="1:6" x14ac:dyDescent="0.2">
      <c r="A949" s="630" t="s">
        <v>2027</v>
      </c>
      <c r="B949" s="630">
        <v>225002</v>
      </c>
      <c r="C949" s="630"/>
      <c r="D949" s="630"/>
      <c r="E949" s="631" t="s">
        <v>701</v>
      </c>
      <c r="F949" s="624" t="s">
        <v>2040</v>
      </c>
    </row>
    <row r="950" spans="1:6" x14ac:dyDescent="0.2">
      <c r="A950" s="625"/>
    </row>
    <row r="951" spans="1:6" x14ac:dyDescent="0.2">
      <c r="A951" s="625" t="s">
        <v>2028</v>
      </c>
      <c r="B951" s="625">
        <v>226</v>
      </c>
      <c r="E951" s="624" t="s">
        <v>887</v>
      </c>
      <c r="F951" s="624" t="s">
        <v>2042</v>
      </c>
    </row>
    <row r="952" spans="1:6" x14ac:dyDescent="0.2">
      <c r="A952" s="630" t="s">
        <v>2029</v>
      </c>
      <c r="B952" s="630">
        <v>226003</v>
      </c>
      <c r="C952" s="630"/>
      <c r="D952" s="630"/>
      <c r="E952" s="631" t="s">
        <v>689</v>
      </c>
      <c r="F952" s="624" t="s">
        <v>2040</v>
      </c>
    </row>
    <row r="953" spans="1:6" x14ac:dyDescent="0.2">
      <c r="A953" s="630" t="s">
        <v>2030</v>
      </c>
      <c r="B953" s="630">
        <v>226004</v>
      </c>
      <c r="C953" s="630"/>
      <c r="D953" s="630"/>
      <c r="E953" s="631" t="s">
        <v>702</v>
      </c>
      <c r="F953" s="624" t="s">
        <v>2040</v>
      </c>
    </row>
    <row r="954" spans="1:6" x14ac:dyDescent="0.2">
      <c r="A954" s="630" t="s">
        <v>2031</v>
      </c>
      <c r="B954" s="630">
        <v>226005</v>
      </c>
      <c r="C954" s="630"/>
      <c r="D954" s="630"/>
      <c r="E954" s="631" t="s">
        <v>703</v>
      </c>
      <c r="F954" s="624" t="s">
        <v>2040</v>
      </c>
    </row>
    <row r="955" spans="1:6" x14ac:dyDescent="0.2">
      <c r="A955" s="625"/>
    </row>
    <row r="956" spans="1:6" x14ac:dyDescent="0.2">
      <c r="A956" s="625" t="s">
        <v>2032</v>
      </c>
      <c r="B956" s="625">
        <v>227</v>
      </c>
      <c r="E956" s="624" t="s">
        <v>888</v>
      </c>
      <c r="F956" s="624" t="s">
        <v>2042</v>
      </c>
    </row>
    <row r="957" spans="1:6" x14ac:dyDescent="0.2">
      <c r="A957" s="630" t="s">
        <v>2033</v>
      </c>
      <c r="B957" s="630">
        <v>227001</v>
      </c>
      <c r="C957" s="630"/>
      <c r="D957" s="630"/>
      <c r="E957" s="631" t="s">
        <v>694</v>
      </c>
      <c r="F957" s="624" t="s">
        <v>2040</v>
      </c>
    </row>
    <row r="958" spans="1:6" x14ac:dyDescent="0.2">
      <c r="A958" s="630" t="s">
        <v>2034</v>
      </c>
      <c r="B958" s="630">
        <v>227002</v>
      </c>
      <c r="C958" s="630"/>
      <c r="D958" s="630"/>
      <c r="E958" s="631" t="s">
        <v>695</v>
      </c>
      <c r="F958" s="624" t="s">
        <v>2040</v>
      </c>
    </row>
    <row r="959" spans="1:6" x14ac:dyDescent="0.2">
      <c r="A959" s="630" t="s">
        <v>2035</v>
      </c>
      <c r="B959" s="630">
        <v>227003</v>
      </c>
      <c r="C959" s="630"/>
      <c r="D959" s="630"/>
      <c r="E959" s="631" t="s">
        <v>696</v>
      </c>
      <c r="F959" s="624" t="s">
        <v>2040</v>
      </c>
    </row>
    <row r="960" spans="1:6" x14ac:dyDescent="0.2">
      <c r="A960" s="630" t="s">
        <v>2036</v>
      </c>
      <c r="B960" s="630">
        <v>227004</v>
      </c>
      <c r="C960" s="630"/>
      <c r="D960" s="630"/>
      <c r="E960" s="631" t="s">
        <v>697</v>
      </c>
      <c r="F960" s="624" t="s">
        <v>2040</v>
      </c>
    </row>
    <row r="961" spans="1:7" x14ac:dyDescent="0.2">
      <c r="A961" s="630" t="s">
        <v>2037</v>
      </c>
      <c r="B961" s="630">
        <v>227005</v>
      </c>
      <c r="C961" s="630"/>
      <c r="D961" s="630"/>
      <c r="E961" s="631" t="s">
        <v>698</v>
      </c>
      <c r="F961" s="624" t="s">
        <v>2040</v>
      </c>
    </row>
    <row r="962" spans="1:7" x14ac:dyDescent="0.2">
      <c r="A962" s="630" t="s">
        <v>2038</v>
      </c>
      <c r="B962" s="630">
        <v>227006</v>
      </c>
      <c r="C962" s="630"/>
      <c r="D962" s="630"/>
      <c r="E962" s="631" t="s">
        <v>699</v>
      </c>
      <c r="F962" s="624" t="s">
        <v>2040</v>
      </c>
    </row>
    <row r="963" spans="1:7" x14ac:dyDescent="0.2">
      <c r="A963" s="630" t="s">
        <v>2039</v>
      </c>
      <c r="B963" s="630">
        <v>227007</v>
      </c>
      <c r="C963" s="630"/>
      <c r="D963" s="630"/>
      <c r="E963" s="631" t="s">
        <v>693</v>
      </c>
      <c r="F963" s="624" t="s">
        <v>2040</v>
      </c>
    </row>
    <row r="964" spans="1:7" x14ac:dyDescent="0.2">
      <c r="A964" s="625"/>
    </row>
    <row r="965" spans="1:7" x14ac:dyDescent="0.2">
      <c r="E965" s="625"/>
      <c r="G965" s="625"/>
    </row>
    <row r="966" spans="1:7" x14ac:dyDescent="0.2">
      <c r="E966" s="625"/>
      <c r="G966" s="625"/>
    </row>
    <row r="967" spans="1:7" x14ac:dyDescent="0.2">
      <c r="E967" s="625"/>
      <c r="G967" s="625"/>
    </row>
    <row r="968" spans="1:7" x14ac:dyDescent="0.2">
      <c r="E968" s="625"/>
      <c r="G968" s="625"/>
    </row>
  </sheetData>
  <mergeCells count="39">
    <mergeCell ref="A237:A238"/>
    <mergeCell ref="B237:D238"/>
    <mergeCell ref="E237:E238"/>
    <mergeCell ref="E3:E4"/>
    <mergeCell ref="A225:A226"/>
    <mergeCell ref="B225:D225"/>
    <mergeCell ref="E225:E226"/>
    <mergeCell ref="B226:D226"/>
    <mergeCell ref="A264:A265"/>
    <mergeCell ref="B264:D265"/>
    <mergeCell ref="E264:E265"/>
    <mergeCell ref="A273:A274"/>
    <mergeCell ref="B273:D273"/>
    <mergeCell ref="E273:E274"/>
    <mergeCell ref="B274:D274"/>
    <mergeCell ref="A288:A289"/>
    <mergeCell ref="B288:D288"/>
    <mergeCell ref="E288:E289"/>
    <mergeCell ref="B289:D289"/>
    <mergeCell ref="A303:A304"/>
    <mergeCell ref="B303:D303"/>
    <mergeCell ref="E303:E304"/>
    <mergeCell ref="B304:D304"/>
    <mergeCell ref="A450:A451"/>
    <mergeCell ref="B450:D450"/>
    <mergeCell ref="E450:E451"/>
    <mergeCell ref="B451:D451"/>
    <mergeCell ref="B487:B488"/>
    <mergeCell ref="E487:E488"/>
    <mergeCell ref="G487:G488"/>
    <mergeCell ref="B511:B512"/>
    <mergeCell ref="E511:E512"/>
    <mergeCell ref="F511:F512"/>
    <mergeCell ref="G511:G512"/>
    <mergeCell ref="A530:A531"/>
    <mergeCell ref="B530:D530"/>
    <mergeCell ref="E530:E531"/>
    <mergeCell ref="B531:D531"/>
    <mergeCell ref="F487:F488"/>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
    <pageSetUpPr fitToPage="1"/>
  </sheetPr>
  <dimension ref="A1:K1863"/>
  <sheetViews>
    <sheetView showGridLines="0" showZeros="0" tabSelected="1" topLeftCell="A31" zoomScaleNormal="100" zoomScaleSheetLayoutView="90" workbookViewId="0">
      <selection activeCell="C54" sqref="C54"/>
    </sheetView>
  </sheetViews>
  <sheetFormatPr baseColWidth="10" defaultColWidth="11.42578125" defaultRowHeight="20.100000000000001" customHeight="1" x14ac:dyDescent="0.2"/>
  <cols>
    <col min="1" max="1" width="11.140625" style="673" customWidth="1"/>
    <col min="2" max="2" width="19" style="82" customWidth="1"/>
    <col min="3" max="3" width="78.28515625" style="82" customWidth="1"/>
    <col min="4" max="4" width="9.140625" style="117" customWidth="1"/>
    <col min="5" max="5" width="12.28515625" style="82" customWidth="1"/>
    <col min="6" max="6" width="15.7109375" style="82" customWidth="1"/>
    <col min="7" max="7" width="55.140625" style="82" customWidth="1"/>
    <col min="8" max="8" width="17" style="82" customWidth="1"/>
    <col min="9" max="9" width="13.42578125" style="82" customWidth="1"/>
    <col min="10" max="10" width="41" style="510" customWidth="1"/>
    <col min="11" max="11" width="24.85546875" style="82" customWidth="1"/>
    <col min="12" max="16384" width="11.42578125" style="82"/>
  </cols>
  <sheetData>
    <row r="1" spans="1:10" ht="20.100000000000001" customHeight="1" x14ac:dyDescent="0.2">
      <c r="A1" s="777" t="s">
        <v>942</v>
      </c>
      <c r="B1" s="778"/>
      <c r="C1" s="778"/>
      <c r="D1" s="779"/>
      <c r="E1" s="87"/>
      <c r="F1" s="87"/>
      <c r="I1" s="510"/>
      <c r="J1" s="82"/>
    </row>
    <row r="2" spans="1:10" s="94" customFormat="1" ht="20.100000000000001" customHeight="1" x14ac:dyDescent="0.2">
      <c r="A2" s="81" t="s">
        <v>8</v>
      </c>
      <c r="C2" s="81" t="s">
        <v>1017</v>
      </c>
      <c r="D2" s="81"/>
      <c r="E2" s="81"/>
      <c r="F2" s="81"/>
      <c r="I2" s="510"/>
    </row>
    <row r="3" spans="1:10" s="96" customFormat="1" ht="20.100000000000001" customHeight="1" x14ac:dyDescent="0.2">
      <c r="A3" s="95" t="s">
        <v>9</v>
      </c>
      <c r="C3" s="97" t="s">
        <v>2134</v>
      </c>
      <c r="D3" s="98"/>
      <c r="E3" s="95" t="s">
        <v>2063</v>
      </c>
      <c r="F3" s="98"/>
      <c r="I3" s="511"/>
    </row>
    <row r="4" spans="1:10" s="173" customFormat="1" ht="19.5" customHeight="1" x14ac:dyDescent="0.2">
      <c r="A4" s="171" t="s">
        <v>982</v>
      </c>
      <c r="C4" s="172"/>
      <c r="D4" s="39"/>
      <c r="E4" s="97"/>
      <c r="F4" s="173" t="s">
        <v>2064</v>
      </c>
      <c r="I4" s="512"/>
    </row>
    <row r="5" spans="1:10" s="173" customFormat="1" ht="19.5" customHeight="1" x14ac:dyDescent="0.2">
      <c r="A5" s="171" t="s">
        <v>983</v>
      </c>
      <c r="C5" s="172"/>
      <c r="D5" s="39"/>
      <c r="E5" s="39"/>
      <c r="I5" s="512"/>
    </row>
    <row r="6" spans="1:10" s="173" customFormat="1" ht="19.5" customHeight="1" x14ac:dyDescent="0.2">
      <c r="A6" s="171" t="s">
        <v>984</v>
      </c>
      <c r="C6" s="172"/>
      <c r="D6" s="39"/>
      <c r="E6" s="525"/>
      <c r="F6" s="173" t="s">
        <v>2065</v>
      </c>
      <c r="I6" s="512"/>
    </row>
    <row r="7" spans="1:10" s="173" customFormat="1" ht="19.5" customHeight="1" x14ac:dyDescent="0.2">
      <c r="A7" s="171" t="s">
        <v>985</v>
      </c>
      <c r="C7" s="172"/>
      <c r="D7" s="39"/>
      <c r="E7" s="39"/>
      <c r="I7" s="512"/>
    </row>
    <row r="8" spans="1:10" s="96" customFormat="1" ht="20.100000000000001" customHeight="1" x14ac:dyDescent="0.2">
      <c r="A8" s="95" t="s">
        <v>13</v>
      </c>
      <c r="C8" s="99" t="s">
        <v>2135</v>
      </c>
      <c r="D8" s="98"/>
      <c r="E8" s="678"/>
      <c r="F8" s="173" t="s">
        <v>2066</v>
      </c>
      <c r="I8" s="511"/>
    </row>
    <row r="9" spans="1:10" s="96" customFormat="1" ht="20.100000000000001" customHeight="1" x14ac:dyDescent="0.2">
      <c r="A9" s="95" t="s">
        <v>12</v>
      </c>
      <c r="C9" s="100"/>
      <c r="I9" s="511"/>
    </row>
    <row r="10" spans="1:10" s="96" customFormat="1" ht="20.100000000000001" customHeight="1" x14ac:dyDescent="0.2">
      <c r="A10" s="95" t="s">
        <v>30</v>
      </c>
      <c r="C10" s="101"/>
      <c r="I10" s="511"/>
    </row>
    <row r="11" spans="1:10" s="96" customFormat="1" ht="20.100000000000001" customHeight="1" x14ac:dyDescent="0.2">
      <c r="A11" s="95" t="s">
        <v>15</v>
      </c>
      <c r="C11" s="102">
        <v>204000000</v>
      </c>
      <c r="I11" s="511"/>
    </row>
    <row r="12" spans="1:10" s="96" customFormat="1" ht="20.100000000000001" customHeight="1" x14ac:dyDescent="0.2">
      <c r="A12" s="95" t="s">
        <v>893</v>
      </c>
      <c r="C12" s="103"/>
      <c r="I12" s="511"/>
    </row>
    <row r="13" spans="1:10" s="96" customFormat="1" ht="20.100000000000001" customHeight="1" x14ac:dyDescent="0.2">
      <c r="A13" s="95" t="s">
        <v>892</v>
      </c>
      <c r="C13" s="104"/>
      <c r="I13" s="511"/>
    </row>
    <row r="14" spans="1:10" s="96" customFormat="1" ht="20.100000000000001" customHeight="1" x14ac:dyDescent="0.2">
      <c r="A14" s="95" t="s">
        <v>14</v>
      </c>
      <c r="C14" s="105">
        <v>545</v>
      </c>
      <c r="I14" s="511"/>
    </row>
    <row r="15" spans="1:10" s="96" customFormat="1" ht="20.100000000000001" customHeight="1" x14ac:dyDescent="0.2">
      <c r="A15" s="95"/>
      <c r="B15" s="106"/>
      <c r="I15" s="511"/>
    </row>
    <row r="16" spans="1:10" ht="20.100000000000001" customHeight="1" x14ac:dyDescent="0.2">
      <c r="A16" s="780" t="s">
        <v>943</v>
      </c>
      <c r="B16" s="780"/>
      <c r="C16" s="780"/>
      <c r="D16" s="780"/>
      <c r="E16" s="780"/>
      <c r="F16" s="87"/>
      <c r="I16" s="510"/>
      <c r="J16" s="82"/>
    </row>
    <row r="17" spans="1:11" s="96" customFormat="1" ht="20.100000000000001" customHeight="1" x14ac:dyDescent="0.2">
      <c r="A17" s="95" t="s">
        <v>10</v>
      </c>
      <c r="C17" s="525"/>
      <c r="D17" s="118"/>
      <c r="I17" s="511"/>
    </row>
    <row r="18" spans="1:11" s="173" customFormat="1" ht="20.100000000000001" customHeight="1" x14ac:dyDescent="0.2">
      <c r="A18" s="171" t="s">
        <v>1846</v>
      </c>
      <c r="B18" s="521"/>
      <c r="C18" s="525"/>
      <c r="D18" s="39"/>
      <c r="E18" s="39"/>
      <c r="I18" s="512"/>
    </row>
    <row r="19" spans="1:11" s="173" customFormat="1" ht="20.100000000000001" customHeight="1" x14ac:dyDescent="0.2">
      <c r="A19" s="171" t="s">
        <v>1847</v>
      </c>
      <c r="B19" s="521"/>
      <c r="C19" s="525"/>
      <c r="D19" s="39"/>
      <c r="E19" s="39"/>
      <c r="I19" s="512"/>
    </row>
    <row r="20" spans="1:11" s="173" customFormat="1" ht="20.100000000000001" customHeight="1" x14ac:dyDescent="0.2">
      <c r="A20" s="171" t="s">
        <v>1848</v>
      </c>
      <c r="B20" s="521"/>
      <c r="C20" s="525"/>
      <c r="D20" s="39"/>
      <c r="E20" s="39"/>
      <c r="I20" s="512"/>
      <c r="K20" s="173" t="e">
        <f>MATCH(Datos!B32,T_Datos)</f>
        <v>#N/A</v>
      </c>
    </row>
    <row r="21" spans="1:11" s="173" customFormat="1" ht="20.100000000000001" customHeight="1" x14ac:dyDescent="0.2">
      <c r="A21" s="171" t="s">
        <v>1847</v>
      </c>
      <c r="B21" s="521"/>
      <c r="C21" s="525"/>
      <c r="D21" s="39"/>
      <c r="E21" s="39"/>
      <c r="I21" s="512"/>
    </row>
    <row r="22" spans="1:11" s="173" customFormat="1" ht="20.100000000000001" customHeight="1" x14ac:dyDescent="0.2">
      <c r="A22" s="171" t="s">
        <v>1848</v>
      </c>
      <c r="B22" s="521"/>
      <c r="C22" s="525"/>
      <c r="D22" s="39"/>
      <c r="E22" s="39"/>
      <c r="I22" s="512"/>
    </row>
    <row r="23" spans="1:11" s="173" customFormat="1" ht="20.100000000000001" customHeight="1" x14ac:dyDescent="0.2">
      <c r="A23" s="95" t="s">
        <v>1845</v>
      </c>
      <c r="C23" s="525"/>
      <c r="D23" s="118"/>
      <c r="E23" s="96"/>
      <c r="F23" s="96"/>
      <c r="G23" s="96"/>
      <c r="H23" s="96"/>
      <c r="I23" s="512"/>
    </row>
    <row r="24" spans="1:11" s="173" customFormat="1" ht="20.100000000000001" customHeight="1" x14ac:dyDescent="0.2">
      <c r="A24" s="95" t="s">
        <v>937</v>
      </c>
      <c r="C24" s="525"/>
      <c r="D24" s="119"/>
      <c r="E24" s="116"/>
      <c r="F24" s="116"/>
      <c r="G24" s="82"/>
      <c r="H24" s="82"/>
      <c r="I24" s="512"/>
    </row>
    <row r="25" spans="1:11" s="173" customFormat="1" ht="20.100000000000001" customHeight="1" x14ac:dyDescent="0.2">
      <c r="A25" s="95" t="s">
        <v>936</v>
      </c>
      <c r="B25" s="82"/>
      <c r="C25" s="525"/>
      <c r="D25" s="119"/>
      <c r="E25" s="82"/>
      <c r="F25" s="82"/>
      <c r="G25" s="82"/>
      <c r="H25" s="82"/>
      <c r="I25" s="512"/>
    </row>
    <row r="26" spans="1:11" s="173" customFormat="1" ht="20.100000000000001" customHeight="1" x14ac:dyDescent="0.2">
      <c r="A26" s="95" t="s">
        <v>962</v>
      </c>
      <c r="C26" s="525"/>
      <c r="D26" s="119"/>
      <c r="E26" s="82"/>
      <c r="F26" s="82"/>
      <c r="G26" s="82"/>
      <c r="H26" s="82"/>
      <c r="I26" s="512"/>
    </row>
    <row r="27" spans="1:11" s="173" customFormat="1" ht="20.100000000000001" customHeight="1" x14ac:dyDescent="0.2">
      <c r="A27" s="95" t="s">
        <v>935</v>
      </c>
      <c r="B27" s="82"/>
      <c r="C27" s="525"/>
      <c r="D27" s="119"/>
      <c r="E27" s="82"/>
      <c r="F27" s="82"/>
      <c r="G27" s="82"/>
      <c r="H27" s="82"/>
      <c r="I27" s="512"/>
    </row>
    <row r="28" spans="1:11" ht="20.100000000000001" customHeight="1" x14ac:dyDescent="0.2">
      <c r="A28" s="95" t="s">
        <v>939</v>
      </c>
      <c r="C28" s="677">
        <f>PrecioUnitario(1,Costo_Financiero,Gasto_Generales_Porcentaje,Beneficio,Ingresos_Brutos,IVA)</f>
        <v>1</v>
      </c>
      <c r="I28" s="510"/>
      <c r="J28" s="107"/>
    </row>
    <row r="29" spans="1:11" ht="20.100000000000001" customHeight="1" x14ac:dyDescent="0.2">
      <c r="D29" s="84"/>
      <c r="E29" s="117"/>
      <c r="K29" s="107"/>
    </row>
    <row r="30" spans="1:11" ht="20.100000000000001" customHeight="1" x14ac:dyDescent="0.2">
      <c r="B30" s="777" t="s">
        <v>961</v>
      </c>
      <c r="C30" s="778"/>
      <c r="D30" s="778"/>
      <c r="E30" s="779"/>
      <c r="F30" s="87"/>
      <c r="I30" s="510"/>
      <c r="J30" s="107"/>
    </row>
    <row r="31" spans="1:11" ht="20.100000000000001" customHeight="1" x14ac:dyDescent="0.2">
      <c r="G31" s="776" t="s">
        <v>963</v>
      </c>
      <c r="H31" s="776"/>
      <c r="I31" s="510"/>
      <c r="J31" s="107"/>
    </row>
    <row r="32" spans="1:11" ht="27.75" customHeight="1" x14ac:dyDescent="0.2">
      <c r="B32" s="530" t="s">
        <v>894</v>
      </c>
      <c r="C32" s="526" t="s">
        <v>0</v>
      </c>
      <c r="D32" s="531" t="s">
        <v>1</v>
      </c>
      <c r="E32" s="530" t="s">
        <v>2</v>
      </c>
      <c r="F32" s="122"/>
      <c r="G32" s="530" t="s">
        <v>964</v>
      </c>
      <c r="H32" s="530" t="s">
        <v>1</v>
      </c>
      <c r="I32" s="510"/>
      <c r="J32" s="530" t="s">
        <v>1849</v>
      </c>
    </row>
    <row r="33" spans="1:11" ht="20.100000000000001" customHeight="1" x14ac:dyDescent="0.2">
      <c r="B33" s="79"/>
      <c r="C33" s="520"/>
      <c r="D33" s="120"/>
      <c r="E33" s="79"/>
      <c r="F33" s="122"/>
      <c r="G33" s="690"/>
      <c r="H33" s="690"/>
      <c r="I33" s="510"/>
      <c r="J33" s="82"/>
    </row>
    <row r="34" spans="1:11" ht="20.100000000000001" customHeight="1" x14ac:dyDescent="0.2">
      <c r="A34" s="673">
        <f>IF(D34=0,A33,A33+1)</f>
        <v>1</v>
      </c>
      <c r="B34" s="123">
        <v>1</v>
      </c>
      <c r="C34" s="80" t="s">
        <v>2121</v>
      </c>
      <c r="D34" s="771" t="str">
        <f t="shared" ref="D34:D51" si="0">IFERROR(VLOOKUP(J34,T_Código_Items,3,FALSE),H34)</f>
        <v>m3</v>
      </c>
      <c r="E34" s="675">
        <v>28</v>
      </c>
      <c r="F34" s="167"/>
      <c r="G34" s="168" t="str">
        <f>+C34</f>
        <v>BACHEO CON MEZCLA BITUMINOSA EN CALIENTE</v>
      </c>
      <c r="H34" s="674" t="s">
        <v>2113</v>
      </c>
      <c r="I34" s="510"/>
      <c r="J34" s="82"/>
    </row>
    <row r="35" spans="1:11" ht="20.100000000000001" customHeight="1" x14ac:dyDescent="0.2">
      <c r="A35" s="673">
        <f t="shared" ref="A35:A98" si="1">IF(D35=0,A34,A34+1)</f>
        <v>2</v>
      </c>
      <c r="B35" s="123">
        <v>2</v>
      </c>
      <c r="C35" s="80" t="s">
        <v>2122</v>
      </c>
      <c r="D35" s="771" t="str">
        <f t="shared" si="0"/>
        <v>m3</v>
      </c>
      <c r="E35" s="676">
        <v>2500</v>
      </c>
      <c r="F35" s="169"/>
      <c r="G35" s="168" t="str">
        <f t="shared" ref="G35:G98" si="2">+C35</f>
        <v>EXCAVACIÓN NO CLASIFICADA</v>
      </c>
      <c r="H35" s="674" t="s">
        <v>2113</v>
      </c>
      <c r="I35" s="522"/>
      <c r="J35" s="82"/>
    </row>
    <row r="36" spans="1:11" ht="20.100000000000001" customHeight="1" x14ac:dyDescent="0.2">
      <c r="A36" s="673">
        <f t="shared" si="1"/>
        <v>3</v>
      </c>
      <c r="B36" s="123">
        <v>3</v>
      </c>
      <c r="C36" s="80" t="s">
        <v>2123</v>
      </c>
      <c r="D36" s="771" t="str">
        <f t="shared" si="0"/>
        <v>m3</v>
      </c>
      <c r="E36" s="676">
        <v>1600</v>
      </c>
      <c r="F36" s="169"/>
      <c r="G36" s="168" t="str">
        <f t="shared" si="2"/>
        <v>CONSTRUCCIÓN DE SUBBASE ESTABILIZADA GRANULAR</v>
      </c>
      <c r="H36" s="674" t="s">
        <v>2113</v>
      </c>
      <c r="I36" s="523"/>
      <c r="J36" s="82"/>
    </row>
    <row r="37" spans="1:11" ht="20.100000000000001" customHeight="1" x14ac:dyDescent="0.2">
      <c r="A37" s="673">
        <f t="shared" si="1"/>
        <v>4</v>
      </c>
      <c r="B37" s="123">
        <v>4</v>
      </c>
      <c r="C37" s="80" t="s">
        <v>2124</v>
      </c>
      <c r="D37" s="771" t="str">
        <f t="shared" si="0"/>
        <v>m3</v>
      </c>
      <c r="E37" s="676">
        <v>1300</v>
      </c>
      <c r="F37" s="169"/>
      <c r="G37" s="168" t="str">
        <f t="shared" si="2"/>
        <v>CONSTRUCCIÓN DE BASE ESTABILIZADA GRANULAR</v>
      </c>
      <c r="H37" s="674" t="s">
        <v>2113</v>
      </c>
      <c r="I37" s="510"/>
      <c r="J37" s="82"/>
    </row>
    <row r="38" spans="1:11" ht="20.100000000000001" customHeight="1" x14ac:dyDescent="0.2">
      <c r="A38" s="673">
        <f t="shared" si="1"/>
        <v>5</v>
      </c>
      <c r="B38" s="123">
        <v>5</v>
      </c>
      <c r="C38" s="80" t="s">
        <v>2125</v>
      </c>
      <c r="D38" s="771" t="str">
        <f t="shared" si="0"/>
        <v>m2</v>
      </c>
      <c r="E38" s="676">
        <v>5700</v>
      </c>
      <c r="F38" s="169"/>
      <c r="G38" s="168" t="str">
        <f t="shared" si="2"/>
        <v>REACONDICIONAMIENTO DE BASE ESTABILIZADA GRANULAR</v>
      </c>
      <c r="H38" s="674" t="s">
        <v>6</v>
      </c>
      <c r="I38" s="524"/>
      <c r="J38" s="194"/>
    </row>
    <row r="39" spans="1:11" ht="20.100000000000001" customHeight="1" x14ac:dyDescent="0.2">
      <c r="A39" s="673">
        <f t="shared" si="1"/>
        <v>6</v>
      </c>
      <c r="B39" s="123">
        <v>6</v>
      </c>
      <c r="C39" s="80" t="s">
        <v>2116</v>
      </c>
      <c r="D39" s="771" t="str">
        <f t="shared" si="0"/>
        <v>m2</v>
      </c>
      <c r="E39" s="676">
        <v>70000</v>
      </c>
      <c r="F39" s="169"/>
      <c r="G39" s="168" t="str">
        <f t="shared" si="2"/>
        <v>IMPRIMACIÓN CON MATERIAL BITUMINOSO</v>
      </c>
      <c r="H39" s="674" t="s">
        <v>6</v>
      </c>
      <c r="I39" s="524"/>
      <c r="J39" s="82"/>
    </row>
    <row r="40" spans="1:11" ht="20.100000000000001" customHeight="1" x14ac:dyDescent="0.2">
      <c r="A40" s="673">
        <f t="shared" si="1"/>
        <v>7</v>
      </c>
      <c r="B40" s="123">
        <v>7</v>
      </c>
      <c r="C40" s="80" t="s">
        <v>2117</v>
      </c>
      <c r="D40" s="771" t="str">
        <f t="shared" si="0"/>
        <v>m2</v>
      </c>
      <c r="E40" s="676">
        <v>111000</v>
      </c>
      <c r="F40" s="169"/>
      <c r="G40" s="168" t="str">
        <f t="shared" si="2"/>
        <v xml:space="preserve">RIEGO DE LIGA </v>
      </c>
      <c r="H40" s="674" t="s">
        <v>6</v>
      </c>
      <c r="I40" s="524"/>
      <c r="J40" s="82"/>
      <c r="K40" s="108"/>
    </row>
    <row r="41" spans="1:11" ht="20.100000000000001" customHeight="1" x14ac:dyDescent="0.2">
      <c r="A41" s="673">
        <f t="shared" si="1"/>
        <v>8</v>
      </c>
      <c r="B41" s="123">
        <v>8</v>
      </c>
      <c r="C41" s="80" t="s">
        <v>2126</v>
      </c>
      <c r="D41" s="771" t="str">
        <f t="shared" si="0"/>
        <v>m2</v>
      </c>
      <c r="E41" s="676">
        <v>111000</v>
      </c>
      <c r="F41" s="169"/>
      <c r="G41" s="168" t="str">
        <f t="shared" si="2"/>
        <v>CARPETA CON MEZCLA BITUMINOSA TIPO CONCRETO ASFÁLTICO EN CALIENTE</v>
      </c>
      <c r="H41" s="674" t="s">
        <v>6</v>
      </c>
      <c r="I41" s="524"/>
      <c r="J41" s="82"/>
      <c r="K41" s="108"/>
    </row>
    <row r="42" spans="1:11" ht="20.100000000000001" customHeight="1" x14ac:dyDescent="0.2">
      <c r="A42" s="673">
        <f t="shared" si="1"/>
        <v>9</v>
      </c>
      <c r="B42" s="123">
        <v>9</v>
      </c>
      <c r="C42" s="80" t="s">
        <v>2127</v>
      </c>
      <c r="D42" s="771" t="str">
        <f t="shared" si="0"/>
        <v>m3</v>
      </c>
      <c r="E42" s="676">
        <v>360</v>
      </c>
      <c r="F42" s="169"/>
      <c r="G42" s="168" t="str">
        <f t="shared" si="2"/>
        <v xml:space="preserve">CONSTRUCCIÓN DE BANQUINAS ENRIPIADAS </v>
      </c>
      <c r="H42" s="674" t="s">
        <v>2113</v>
      </c>
      <c r="I42" s="524"/>
      <c r="J42" s="82"/>
      <c r="K42" s="108"/>
    </row>
    <row r="43" spans="1:11" ht="20.100000000000001" customHeight="1" x14ac:dyDescent="0.2">
      <c r="A43" s="673">
        <f t="shared" si="1"/>
        <v>10</v>
      </c>
      <c r="B43" s="123">
        <v>10</v>
      </c>
      <c r="C43" s="80" t="s">
        <v>2128</v>
      </c>
      <c r="D43" s="771" t="str">
        <f t="shared" si="0"/>
        <v>un</v>
      </c>
      <c r="E43" s="676">
        <v>4</v>
      </c>
      <c r="F43" s="169"/>
      <c r="G43" s="168" t="str">
        <f t="shared" si="2"/>
        <v xml:space="preserve">EXTRACCION DE ARBOLES Y TOCONES </v>
      </c>
      <c r="H43" s="674" t="s">
        <v>890</v>
      </c>
      <c r="I43" s="524"/>
      <c r="J43" s="82"/>
      <c r="K43" s="108"/>
    </row>
    <row r="44" spans="1:11" ht="20.100000000000001" customHeight="1" x14ac:dyDescent="0.2">
      <c r="A44" s="673">
        <f t="shared" si="1"/>
        <v>11</v>
      </c>
      <c r="B44" s="123">
        <v>11</v>
      </c>
      <c r="C44" s="80" t="s">
        <v>2129</v>
      </c>
      <c r="D44" s="771" t="str">
        <f t="shared" si="0"/>
        <v>un</v>
      </c>
      <c r="E44" s="676">
        <v>5</v>
      </c>
      <c r="F44" s="169"/>
      <c r="G44" s="168" t="str">
        <f t="shared" si="2"/>
        <v>DEMOLICIONES DE OBRAS VARIAS</v>
      </c>
      <c r="H44" s="674" t="s">
        <v>890</v>
      </c>
      <c r="I44" s="524"/>
      <c r="J44" s="82"/>
      <c r="K44" s="108"/>
    </row>
    <row r="45" spans="1:11" ht="20.100000000000001" customHeight="1" x14ac:dyDescent="0.2">
      <c r="A45" s="673">
        <f t="shared" si="1"/>
        <v>12</v>
      </c>
      <c r="B45" s="123">
        <v>12</v>
      </c>
      <c r="C45" s="80" t="s">
        <v>2130</v>
      </c>
      <c r="D45" s="771" t="str">
        <f t="shared" si="0"/>
        <v>m2</v>
      </c>
      <c r="E45" s="676">
        <v>22</v>
      </c>
      <c r="F45" s="169"/>
      <c r="G45" s="168" t="str">
        <f t="shared" si="2"/>
        <v>SEÑALAMIENTO VERTICAL, COMUNES</v>
      </c>
      <c r="H45" s="674" t="s">
        <v>6</v>
      </c>
      <c r="I45" s="524"/>
      <c r="J45" s="82"/>
      <c r="K45" s="108"/>
    </row>
    <row r="46" spans="1:11" ht="20.100000000000001" customHeight="1" x14ac:dyDescent="0.2">
      <c r="A46" s="673">
        <f t="shared" si="1"/>
        <v>13</v>
      </c>
      <c r="B46" s="123">
        <v>13</v>
      </c>
      <c r="C46" s="80" t="s">
        <v>2131</v>
      </c>
      <c r="D46" s="771" t="str">
        <f t="shared" si="0"/>
        <v>m2</v>
      </c>
      <c r="E46" s="676">
        <v>4950</v>
      </c>
      <c r="F46" s="169"/>
      <c r="G46" s="168" t="str">
        <f t="shared" si="2"/>
        <v>SEÑALIZACIÓN HORIZONTAL CON MATERIAL TERMOPLASTICO P/PULVERIZACIÓN</v>
      </c>
      <c r="H46" s="674" t="s">
        <v>6</v>
      </c>
      <c r="I46" s="524"/>
      <c r="J46" s="82"/>
      <c r="K46" s="108"/>
    </row>
    <row r="47" spans="1:11" ht="20.100000000000001" customHeight="1" x14ac:dyDescent="0.2">
      <c r="A47" s="673">
        <f t="shared" si="1"/>
        <v>14</v>
      </c>
      <c r="B47" s="123">
        <v>14</v>
      </c>
      <c r="C47" s="80" t="s">
        <v>2132</v>
      </c>
      <c r="D47" s="771" t="str">
        <f t="shared" si="0"/>
        <v>un</v>
      </c>
      <c r="E47" s="676">
        <v>20</v>
      </c>
      <c r="F47" s="169"/>
      <c r="G47" s="168" t="str">
        <f t="shared" si="2"/>
        <v xml:space="preserve">PROFUNDIZACIÓN DE CONEXIONES DOMICILIARIAS </v>
      </c>
      <c r="H47" s="674" t="s">
        <v>890</v>
      </c>
      <c r="I47" s="524"/>
      <c r="J47" s="82"/>
      <c r="K47" s="108"/>
    </row>
    <row r="48" spans="1:11" ht="20.100000000000001" customHeight="1" x14ac:dyDescent="0.2">
      <c r="A48" s="673">
        <f t="shared" si="1"/>
        <v>15</v>
      </c>
      <c r="B48" s="123">
        <v>15</v>
      </c>
      <c r="C48" s="80" t="s">
        <v>2133</v>
      </c>
      <c r="D48" s="771" t="str">
        <f t="shared" si="0"/>
        <v>un</v>
      </c>
      <c r="E48" s="676">
        <v>11</v>
      </c>
      <c r="F48" s="169"/>
      <c r="G48" s="168" t="str">
        <f t="shared" si="2"/>
        <v>MODIFICACION DE CÁMARAS DE O.S.S.E.</v>
      </c>
      <c r="H48" s="674" t="s">
        <v>890</v>
      </c>
      <c r="I48" s="524"/>
      <c r="J48" s="82"/>
      <c r="K48" s="108"/>
    </row>
    <row r="49" spans="1:11" ht="20.100000000000001" customHeight="1" x14ac:dyDescent="0.2">
      <c r="A49" s="673">
        <f t="shared" si="1"/>
        <v>16</v>
      </c>
      <c r="B49" s="123">
        <v>16</v>
      </c>
      <c r="C49" s="80" t="s">
        <v>2120</v>
      </c>
      <c r="D49" s="771" t="str">
        <f t="shared" si="0"/>
        <v>mes</v>
      </c>
      <c r="E49" s="676">
        <v>18</v>
      </c>
      <c r="F49" s="169"/>
      <c r="G49" s="168" t="str">
        <f t="shared" si="2"/>
        <v>CUMPLIMIENTO MANEJO AMBIENTAL</v>
      </c>
      <c r="H49" s="674" t="s">
        <v>1476</v>
      </c>
      <c r="I49" s="524"/>
      <c r="J49" s="82"/>
      <c r="K49" s="108"/>
    </row>
    <row r="50" spans="1:11" ht="20.100000000000001" customHeight="1" x14ac:dyDescent="0.2">
      <c r="A50" s="673">
        <f t="shared" si="1"/>
        <v>17</v>
      </c>
      <c r="B50" s="123" t="s">
        <v>2118</v>
      </c>
      <c r="C50" s="80" t="s">
        <v>2136</v>
      </c>
      <c r="D50" s="771" t="str">
        <f t="shared" ref="D50:D52" si="3">IFERROR(VLOOKUP(J50,T_Código_Items,3,FALSE),H50)</f>
        <v>mes</v>
      </c>
      <c r="E50" s="676">
        <v>18</v>
      </c>
      <c r="F50" s="169"/>
      <c r="G50" s="168" t="str">
        <f t="shared" ref="G50:G52" si="4">+C50</f>
        <v>MOVILIDAD PARA EL PERSONAL DE LA DIRECCION PROVINCIAL DE VIALIDAD: a- Cuota fija</v>
      </c>
      <c r="H50" s="674" t="s">
        <v>1476</v>
      </c>
      <c r="I50" s="524"/>
      <c r="J50" s="82"/>
      <c r="K50" s="108"/>
    </row>
    <row r="51" spans="1:11" ht="20.100000000000001" customHeight="1" x14ac:dyDescent="0.2">
      <c r="A51" s="673">
        <f t="shared" si="1"/>
        <v>18</v>
      </c>
      <c r="B51" s="123" t="s">
        <v>2119</v>
      </c>
      <c r="C51" s="80" t="s">
        <v>2137</v>
      </c>
      <c r="D51" s="121" t="str">
        <f t="shared" si="3"/>
        <v>km</v>
      </c>
      <c r="E51" s="676">
        <v>24400</v>
      </c>
      <c r="F51" s="169"/>
      <c r="G51" s="168" t="str">
        <f t="shared" si="4"/>
        <v>MOVILIDAD PARA EL PERSONAL DE LA DIRECCION PROVINCIAL DE VIALIDAD: b- Cuota Adicional por Km.</v>
      </c>
      <c r="H51" s="674" t="s">
        <v>1478</v>
      </c>
      <c r="I51" s="524"/>
      <c r="J51" s="82"/>
      <c r="K51" s="108"/>
    </row>
    <row r="52" spans="1:11" ht="20.100000000000001" customHeight="1" x14ac:dyDescent="0.2">
      <c r="A52" s="673">
        <f t="shared" si="1"/>
        <v>19</v>
      </c>
      <c r="B52" s="123">
        <v>18</v>
      </c>
      <c r="C52" s="80" t="s">
        <v>2114</v>
      </c>
      <c r="D52" s="121" t="str">
        <f t="shared" si="3"/>
        <v>gl</v>
      </c>
      <c r="E52" s="676">
        <v>1</v>
      </c>
      <c r="F52" s="169"/>
      <c r="G52" s="168" t="str">
        <f t="shared" si="4"/>
        <v>MOVILIZACIÓN DE OBRA</v>
      </c>
      <c r="H52" s="674" t="s">
        <v>5</v>
      </c>
      <c r="I52" s="524"/>
      <c r="J52" s="82"/>
      <c r="K52" s="108"/>
    </row>
    <row r="53" spans="1:11" ht="20.100000000000001" customHeight="1" x14ac:dyDescent="0.2">
      <c r="A53" s="673">
        <f t="shared" si="1"/>
        <v>19</v>
      </c>
      <c r="B53" s="123"/>
      <c r="C53" s="80"/>
      <c r="D53" s="121"/>
      <c r="E53" s="676"/>
      <c r="F53" s="169"/>
      <c r="G53" s="168"/>
      <c r="H53" s="674"/>
      <c r="I53" s="524"/>
      <c r="J53" s="82"/>
      <c r="K53" s="108"/>
    </row>
    <row r="54" spans="1:11" ht="20.100000000000001" customHeight="1" x14ac:dyDescent="0.2">
      <c r="A54" s="673">
        <f t="shared" si="1"/>
        <v>19</v>
      </c>
      <c r="B54" s="123"/>
      <c r="C54" s="772"/>
      <c r="D54" s="121">
        <f t="shared" ref="D52:D64" si="5">IFERROR(VLOOKUP(J54,T_Código_Items,3,FALSE),H54)</f>
        <v>0</v>
      </c>
      <c r="E54" s="676"/>
      <c r="F54" s="169"/>
      <c r="G54" s="168">
        <f t="shared" si="2"/>
        <v>0</v>
      </c>
      <c r="H54" s="674"/>
      <c r="I54" s="524"/>
      <c r="J54" s="82"/>
      <c r="K54" s="108"/>
    </row>
    <row r="55" spans="1:11" ht="20.100000000000001" customHeight="1" x14ac:dyDescent="0.2">
      <c r="A55" s="673">
        <f t="shared" si="1"/>
        <v>19</v>
      </c>
      <c r="B55" s="123"/>
      <c r="C55" s="80"/>
      <c r="D55" s="121">
        <f t="shared" si="5"/>
        <v>0</v>
      </c>
      <c r="E55" s="676"/>
      <c r="F55" s="169"/>
      <c r="G55" s="168">
        <f t="shared" si="2"/>
        <v>0</v>
      </c>
      <c r="H55" s="674"/>
      <c r="I55" s="524"/>
      <c r="J55" s="82"/>
      <c r="K55" s="108"/>
    </row>
    <row r="56" spans="1:11" ht="20.100000000000001" customHeight="1" x14ac:dyDescent="0.2">
      <c r="A56" s="673">
        <f t="shared" si="1"/>
        <v>19</v>
      </c>
      <c r="B56" s="123"/>
      <c r="C56" s="772"/>
      <c r="D56" s="121">
        <f t="shared" si="5"/>
        <v>0</v>
      </c>
      <c r="E56" s="676"/>
      <c r="F56" s="169"/>
      <c r="G56" s="168">
        <f t="shared" si="2"/>
        <v>0</v>
      </c>
      <c r="H56" s="674"/>
      <c r="I56" s="524"/>
      <c r="J56" s="82"/>
      <c r="K56" s="108"/>
    </row>
    <row r="57" spans="1:11" ht="20.100000000000001" customHeight="1" x14ac:dyDescent="0.2">
      <c r="A57" s="673">
        <f t="shared" si="1"/>
        <v>19</v>
      </c>
      <c r="B57" s="123"/>
      <c r="C57" s="80"/>
      <c r="D57" s="121">
        <f t="shared" si="5"/>
        <v>0</v>
      </c>
      <c r="E57" s="676"/>
      <c r="F57" s="169"/>
      <c r="G57" s="168">
        <f t="shared" si="2"/>
        <v>0</v>
      </c>
      <c r="H57" s="674"/>
      <c r="I57" s="524"/>
      <c r="J57" s="82"/>
    </row>
    <row r="58" spans="1:11" ht="20.100000000000001" customHeight="1" x14ac:dyDescent="0.2">
      <c r="A58" s="673">
        <f t="shared" si="1"/>
        <v>19</v>
      </c>
      <c r="B58" s="123"/>
      <c r="C58" s="80"/>
      <c r="D58" s="121">
        <f t="shared" si="5"/>
        <v>0</v>
      </c>
      <c r="E58" s="676"/>
      <c r="F58" s="169"/>
      <c r="G58" s="168">
        <f t="shared" si="2"/>
        <v>0</v>
      </c>
      <c r="H58" s="674"/>
      <c r="I58" s="524"/>
      <c r="J58" s="82"/>
    </row>
    <row r="59" spans="1:11" ht="20.100000000000001" customHeight="1" x14ac:dyDescent="0.2">
      <c r="A59" s="673">
        <f t="shared" si="1"/>
        <v>19</v>
      </c>
      <c r="B59" s="123"/>
      <c r="C59" s="80"/>
      <c r="D59" s="121">
        <f t="shared" si="5"/>
        <v>0</v>
      </c>
      <c r="E59" s="676"/>
      <c r="F59" s="169"/>
      <c r="G59" s="168">
        <f t="shared" si="2"/>
        <v>0</v>
      </c>
      <c r="H59" s="674"/>
      <c r="I59" s="524"/>
      <c r="J59" s="82"/>
    </row>
    <row r="60" spans="1:11" ht="20.100000000000001" customHeight="1" x14ac:dyDescent="0.2">
      <c r="A60" s="673">
        <f t="shared" si="1"/>
        <v>19</v>
      </c>
      <c r="B60" s="123"/>
      <c r="C60" s="772"/>
      <c r="D60" s="121">
        <f t="shared" si="5"/>
        <v>0</v>
      </c>
      <c r="E60" s="676"/>
      <c r="F60" s="169"/>
      <c r="G60" s="168">
        <f t="shared" si="2"/>
        <v>0</v>
      </c>
      <c r="H60" s="674"/>
      <c r="I60" s="524"/>
      <c r="J60" s="82"/>
    </row>
    <row r="61" spans="1:11" ht="20.100000000000001" customHeight="1" x14ac:dyDescent="0.2">
      <c r="A61" s="673">
        <f t="shared" si="1"/>
        <v>19</v>
      </c>
      <c r="B61" s="123"/>
      <c r="C61" s="80"/>
      <c r="D61" s="121">
        <f t="shared" si="5"/>
        <v>0</v>
      </c>
      <c r="E61" s="676"/>
      <c r="F61" s="169"/>
      <c r="G61" s="168">
        <f t="shared" si="2"/>
        <v>0</v>
      </c>
      <c r="H61" s="674"/>
      <c r="I61" s="524"/>
      <c r="J61" s="82"/>
    </row>
    <row r="62" spans="1:11" ht="20.100000000000001" customHeight="1" x14ac:dyDescent="0.2">
      <c r="A62" s="673">
        <f t="shared" si="1"/>
        <v>19</v>
      </c>
      <c r="B62" s="123"/>
      <c r="C62" s="80"/>
      <c r="D62" s="121">
        <f t="shared" si="5"/>
        <v>0</v>
      </c>
      <c r="E62" s="676"/>
      <c r="F62" s="169"/>
      <c r="G62" s="168">
        <f t="shared" si="2"/>
        <v>0</v>
      </c>
      <c r="H62" s="674"/>
      <c r="I62" s="524"/>
      <c r="J62" s="82"/>
    </row>
    <row r="63" spans="1:11" ht="20.100000000000001" customHeight="1" x14ac:dyDescent="0.2">
      <c r="A63" s="673">
        <f t="shared" si="1"/>
        <v>19</v>
      </c>
      <c r="B63" s="123"/>
      <c r="C63" s="80"/>
      <c r="D63" s="121">
        <f t="shared" si="5"/>
        <v>0</v>
      </c>
      <c r="E63" s="676"/>
      <c r="F63" s="169"/>
      <c r="G63" s="168">
        <f t="shared" si="2"/>
        <v>0</v>
      </c>
      <c r="H63" s="674"/>
      <c r="I63" s="524"/>
      <c r="J63" s="82"/>
    </row>
    <row r="64" spans="1:11" ht="20.100000000000001" customHeight="1" x14ac:dyDescent="0.2">
      <c r="A64" s="673">
        <f t="shared" si="1"/>
        <v>19</v>
      </c>
      <c r="B64" s="123"/>
      <c r="C64" s="80"/>
      <c r="D64" s="121">
        <f t="shared" si="5"/>
        <v>0</v>
      </c>
      <c r="E64" s="676"/>
      <c r="F64" s="169"/>
      <c r="G64" s="168">
        <f t="shared" si="2"/>
        <v>0</v>
      </c>
      <c r="H64" s="674"/>
      <c r="I64" s="524"/>
      <c r="J64" s="82"/>
    </row>
    <row r="65" spans="1:10" ht="20.100000000000001" customHeight="1" x14ac:dyDescent="0.2">
      <c r="A65" s="673">
        <f t="shared" si="1"/>
        <v>19</v>
      </c>
      <c r="B65" s="123"/>
      <c r="C65" s="80"/>
      <c r="D65" s="121">
        <f t="shared" ref="D65:D96" si="6">IFERROR(VLOOKUP(J65,T_Código_Items,3,FALSE),H65)</f>
        <v>0</v>
      </c>
      <c r="E65" s="676"/>
      <c r="F65" s="169"/>
      <c r="G65" s="168">
        <f t="shared" si="2"/>
        <v>0</v>
      </c>
      <c r="H65" s="674"/>
      <c r="I65" s="524"/>
      <c r="J65" s="82"/>
    </row>
    <row r="66" spans="1:10" ht="20.100000000000001" customHeight="1" x14ac:dyDescent="0.2">
      <c r="A66" s="673">
        <f t="shared" si="1"/>
        <v>19</v>
      </c>
      <c r="B66" s="123"/>
      <c r="C66" s="80"/>
      <c r="D66" s="121">
        <f t="shared" si="6"/>
        <v>0</v>
      </c>
      <c r="E66" s="676"/>
      <c r="F66" s="169"/>
      <c r="G66" s="168">
        <f t="shared" si="2"/>
        <v>0</v>
      </c>
      <c r="H66" s="674"/>
      <c r="I66" s="524"/>
      <c r="J66" s="82"/>
    </row>
    <row r="67" spans="1:10" ht="20.100000000000001" customHeight="1" x14ac:dyDescent="0.2">
      <c r="A67" s="673">
        <f t="shared" si="1"/>
        <v>19</v>
      </c>
      <c r="B67" s="123"/>
      <c r="C67" s="80"/>
      <c r="D67" s="121">
        <f t="shared" si="6"/>
        <v>0</v>
      </c>
      <c r="E67" s="676"/>
      <c r="F67" s="169"/>
      <c r="G67" s="168">
        <f t="shared" si="2"/>
        <v>0</v>
      </c>
      <c r="H67" s="674"/>
      <c r="I67" s="524"/>
      <c r="J67" s="82"/>
    </row>
    <row r="68" spans="1:10" ht="20.100000000000001" customHeight="1" x14ac:dyDescent="0.2">
      <c r="A68" s="673">
        <f t="shared" si="1"/>
        <v>19</v>
      </c>
      <c r="B68" s="123"/>
      <c r="C68" s="80"/>
      <c r="D68" s="121">
        <f t="shared" si="6"/>
        <v>0</v>
      </c>
      <c r="E68" s="676"/>
      <c r="F68" s="169"/>
      <c r="G68" s="168">
        <f t="shared" si="2"/>
        <v>0</v>
      </c>
      <c r="H68" s="674"/>
      <c r="I68" s="524"/>
      <c r="J68" s="82"/>
    </row>
    <row r="69" spans="1:10" ht="20.100000000000001" customHeight="1" x14ac:dyDescent="0.2">
      <c r="A69" s="673">
        <f t="shared" si="1"/>
        <v>19</v>
      </c>
      <c r="B69" s="123"/>
      <c r="C69" s="80"/>
      <c r="D69" s="121">
        <f t="shared" si="6"/>
        <v>0</v>
      </c>
      <c r="E69" s="676"/>
      <c r="F69" s="169"/>
      <c r="G69" s="168">
        <f t="shared" si="2"/>
        <v>0</v>
      </c>
      <c r="H69" s="674"/>
      <c r="I69" s="524"/>
      <c r="J69" s="82"/>
    </row>
    <row r="70" spans="1:10" ht="20.100000000000001" customHeight="1" x14ac:dyDescent="0.2">
      <c r="A70" s="673">
        <f t="shared" si="1"/>
        <v>19</v>
      </c>
      <c r="B70" s="123"/>
      <c r="C70" s="80"/>
      <c r="D70" s="121">
        <f t="shared" si="6"/>
        <v>0</v>
      </c>
      <c r="E70" s="676"/>
      <c r="F70" s="169"/>
      <c r="G70" s="168">
        <f t="shared" si="2"/>
        <v>0</v>
      </c>
      <c r="H70" s="674"/>
      <c r="I70" s="524"/>
      <c r="J70" s="82"/>
    </row>
    <row r="71" spans="1:10" ht="20.100000000000001" customHeight="1" x14ac:dyDescent="0.2">
      <c r="A71" s="673">
        <f t="shared" si="1"/>
        <v>19</v>
      </c>
      <c r="B71" s="123"/>
      <c r="C71" s="80"/>
      <c r="D71" s="121">
        <f t="shared" si="6"/>
        <v>0</v>
      </c>
      <c r="E71" s="676"/>
      <c r="F71" s="169"/>
      <c r="G71" s="168">
        <f t="shared" si="2"/>
        <v>0</v>
      </c>
      <c r="H71" s="674"/>
      <c r="I71" s="524"/>
      <c r="J71" s="82"/>
    </row>
    <row r="72" spans="1:10" ht="20.100000000000001" customHeight="1" x14ac:dyDescent="0.2">
      <c r="A72" s="673">
        <f t="shared" si="1"/>
        <v>19</v>
      </c>
      <c r="B72" s="123"/>
      <c r="C72" s="80"/>
      <c r="D72" s="121">
        <f t="shared" si="6"/>
        <v>0</v>
      </c>
      <c r="E72" s="676"/>
      <c r="F72" s="169"/>
      <c r="G72" s="168">
        <f t="shared" si="2"/>
        <v>0</v>
      </c>
      <c r="H72" s="674"/>
      <c r="I72" s="524"/>
      <c r="J72" s="82"/>
    </row>
    <row r="73" spans="1:10" ht="20.100000000000001" customHeight="1" x14ac:dyDescent="0.2">
      <c r="A73" s="673">
        <f t="shared" si="1"/>
        <v>19</v>
      </c>
      <c r="B73" s="123"/>
      <c r="C73" s="772"/>
      <c r="D73" s="121">
        <f t="shared" si="6"/>
        <v>0</v>
      </c>
      <c r="E73" s="676"/>
      <c r="F73" s="169"/>
      <c r="G73" s="168">
        <f t="shared" si="2"/>
        <v>0</v>
      </c>
      <c r="H73" s="674"/>
      <c r="I73" s="524"/>
      <c r="J73" s="82"/>
    </row>
    <row r="74" spans="1:10" ht="20.100000000000001" customHeight="1" x14ac:dyDescent="0.2">
      <c r="A74" s="673">
        <f t="shared" si="1"/>
        <v>19</v>
      </c>
      <c r="B74" s="123"/>
      <c r="C74" s="80"/>
      <c r="D74" s="121">
        <f t="shared" si="6"/>
        <v>0</v>
      </c>
      <c r="E74" s="676"/>
      <c r="F74" s="169"/>
      <c r="G74" s="168">
        <f t="shared" si="2"/>
        <v>0</v>
      </c>
      <c r="H74" s="674"/>
      <c r="I74" s="524"/>
      <c r="J74" s="82"/>
    </row>
    <row r="75" spans="1:10" ht="20.100000000000001" customHeight="1" x14ac:dyDescent="0.2">
      <c r="A75" s="673">
        <f t="shared" si="1"/>
        <v>19</v>
      </c>
      <c r="B75" s="123"/>
      <c r="C75" s="772"/>
      <c r="D75" s="121">
        <f t="shared" si="6"/>
        <v>0</v>
      </c>
      <c r="E75" s="676"/>
      <c r="F75" s="169"/>
      <c r="G75" s="168">
        <f t="shared" si="2"/>
        <v>0</v>
      </c>
      <c r="H75" s="674"/>
      <c r="I75" s="524"/>
      <c r="J75" s="82"/>
    </row>
    <row r="76" spans="1:10" ht="20.100000000000001" customHeight="1" x14ac:dyDescent="0.2">
      <c r="A76" s="673">
        <f t="shared" si="1"/>
        <v>19</v>
      </c>
      <c r="B76" s="123"/>
      <c r="C76" s="772"/>
      <c r="D76" s="121">
        <f t="shared" si="6"/>
        <v>0</v>
      </c>
      <c r="E76" s="676"/>
      <c r="F76" s="169"/>
      <c r="G76" s="168">
        <f t="shared" si="2"/>
        <v>0</v>
      </c>
      <c r="H76" s="674"/>
      <c r="I76" s="524"/>
      <c r="J76" s="82"/>
    </row>
    <row r="77" spans="1:10" ht="20.100000000000001" customHeight="1" x14ac:dyDescent="0.2">
      <c r="A77" s="673">
        <f t="shared" si="1"/>
        <v>19</v>
      </c>
      <c r="B77" s="123"/>
      <c r="C77" s="80"/>
      <c r="D77" s="121">
        <f t="shared" si="6"/>
        <v>0</v>
      </c>
      <c r="E77" s="676"/>
      <c r="F77" s="169"/>
      <c r="G77" s="168">
        <f t="shared" si="2"/>
        <v>0</v>
      </c>
      <c r="H77" s="674"/>
      <c r="I77" s="524"/>
      <c r="J77" s="82"/>
    </row>
    <row r="78" spans="1:10" ht="20.100000000000001" customHeight="1" x14ac:dyDescent="0.2">
      <c r="A78" s="673">
        <f t="shared" si="1"/>
        <v>19</v>
      </c>
      <c r="B78" s="123"/>
      <c r="C78" s="80"/>
      <c r="D78" s="121">
        <f t="shared" si="6"/>
        <v>0</v>
      </c>
      <c r="E78" s="676"/>
      <c r="F78" s="169"/>
      <c r="G78" s="168">
        <f t="shared" si="2"/>
        <v>0</v>
      </c>
      <c r="H78" s="674"/>
      <c r="I78" s="524"/>
      <c r="J78" s="82"/>
    </row>
    <row r="79" spans="1:10" ht="20.100000000000001" customHeight="1" x14ac:dyDescent="0.2">
      <c r="A79" s="673">
        <f t="shared" si="1"/>
        <v>19</v>
      </c>
      <c r="B79" s="123"/>
      <c r="C79" s="80"/>
      <c r="D79" s="121">
        <f t="shared" si="6"/>
        <v>0</v>
      </c>
      <c r="E79" s="676"/>
      <c r="F79" s="169"/>
      <c r="G79" s="168">
        <f t="shared" si="2"/>
        <v>0</v>
      </c>
      <c r="H79" s="674"/>
      <c r="I79" s="524"/>
      <c r="J79" s="82"/>
    </row>
    <row r="80" spans="1:10" ht="20.100000000000001" customHeight="1" x14ac:dyDescent="0.2">
      <c r="A80" s="673">
        <f t="shared" si="1"/>
        <v>19</v>
      </c>
      <c r="B80" s="123"/>
      <c r="C80" s="80"/>
      <c r="D80" s="121">
        <f t="shared" si="6"/>
        <v>0</v>
      </c>
      <c r="E80" s="676"/>
      <c r="F80" s="169"/>
      <c r="G80" s="168">
        <f t="shared" si="2"/>
        <v>0</v>
      </c>
      <c r="H80" s="674"/>
      <c r="I80" s="524"/>
      <c r="J80" s="82"/>
    </row>
    <row r="81" spans="1:10" ht="20.100000000000001" customHeight="1" x14ac:dyDescent="0.2">
      <c r="A81" s="673">
        <f t="shared" si="1"/>
        <v>19</v>
      </c>
      <c r="B81" s="123"/>
      <c r="C81" s="80"/>
      <c r="D81" s="121">
        <f t="shared" si="6"/>
        <v>0</v>
      </c>
      <c r="E81" s="676"/>
      <c r="F81" s="169"/>
      <c r="G81" s="168">
        <f t="shared" si="2"/>
        <v>0</v>
      </c>
      <c r="H81" s="674"/>
      <c r="I81" s="524"/>
      <c r="J81" s="82"/>
    </row>
    <row r="82" spans="1:10" ht="20.100000000000001" customHeight="1" x14ac:dyDescent="0.2">
      <c r="A82" s="673">
        <f t="shared" si="1"/>
        <v>19</v>
      </c>
      <c r="B82" s="123"/>
      <c r="C82" s="80"/>
      <c r="D82" s="121">
        <f t="shared" si="6"/>
        <v>0</v>
      </c>
      <c r="E82" s="676"/>
      <c r="F82" s="169"/>
      <c r="G82" s="168">
        <f t="shared" si="2"/>
        <v>0</v>
      </c>
      <c r="H82" s="674"/>
      <c r="I82" s="524"/>
      <c r="J82" s="82"/>
    </row>
    <row r="83" spans="1:10" ht="20.100000000000001" customHeight="1" x14ac:dyDescent="0.2">
      <c r="A83" s="673">
        <f t="shared" si="1"/>
        <v>19</v>
      </c>
      <c r="B83" s="123"/>
      <c r="C83" s="772"/>
      <c r="D83" s="121">
        <f t="shared" si="6"/>
        <v>0</v>
      </c>
      <c r="E83" s="676"/>
      <c r="F83" s="169"/>
      <c r="G83" s="168">
        <f t="shared" si="2"/>
        <v>0</v>
      </c>
      <c r="H83" s="674"/>
      <c r="I83" s="524"/>
      <c r="J83" s="82"/>
    </row>
    <row r="84" spans="1:10" ht="20.100000000000001" customHeight="1" x14ac:dyDescent="0.2">
      <c r="A84" s="673">
        <f t="shared" si="1"/>
        <v>19</v>
      </c>
      <c r="B84" s="123"/>
      <c r="C84" s="80"/>
      <c r="D84" s="121">
        <f t="shared" si="6"/>
        <v>0</v>
      </c>
      <c r="E84" s="676"/>
      <c r="F84" s="169"/>
      <c r="G84" s="168">
        <f t="shared" si="2"/>
        <v>0</v>
      </c>
      <c r="H84" s="674"/>
      <c r="I84" s="524"/>
      <c r="J84" s="82"/>
    </row>
    <row r="85" spans="1:10" ht="20.100000000000001" customHeight="1" x14ac:dyDescent="0.2">
      <c r="A85" s="673">
        <f t="shared" si="1"/>
        <v>19</v>
      </c>
      <c r="B85" s="123"/>
      <c r="C85" s="80"/>
      <c r="D85" s="121">
        <f t="shared" si="6"/>
        <v>0</v>
      </c>
      <c r="E85" s="676"/>
      <c r="F85" s="169"/>
      <c r="G85" s="168">
        <f t="shared" si="2"/>
        <v>0</v>
      </c>
      <c r="H85" s="674"/>
      <c r="I85" s="524"/>
      <c r="J85" s="82"/>
    </row>
    <row r="86" spans="1:10" ht="20.100000000000001" customHeight="1" x14ac:dyDescent="0.2">
      <c r="A86" s="673">
        <f t="shared" si="1"/>
        <v>19</v>
      </c>
      <c r="B86" s="123"/>
      <c r="C86" s="80"/>
      <c r="D86" s="121">
        <f t="shared" si="6"/>
        <v>0</v>
      </c>
      <c r="E86" s="676"/>
      <c r="F86" s="169"/>
      <c r="G86" s="168">
        <f t="shared" si="2"/>
        <v>0</v>
      </c>
      <c r="H86" s="674"/>
      <c r="I86" s="524"/>
      <c r="J86" s="82"/>
    </row>
    <row r="87" spans="1:10" ht="20.100000000000001" customHeight="1" x14ac:dyDescent="0.2">
      <c r="A87" s="673">
        <f t="shared" si="1"/>
        <v>19</v>
      </c>
      <c r="B87" s="123"/>
      <c r="C87" s="772"/>
      <c r="D87" s="121">
        <f t="shared" si="6"/>
        <v>0</v>
      </c>
      <c r="E87" s="676"/>
      <c r="F87" s="169"/>
      <c r="G87" s="168">
        <f t="shared" si="2"/>
        <v>0</v>
      </c>
      <c r="H87" s="674"/>
      <c r="I87" s="524"/>
      <c r="J87" s="82"/>
    </row>
    <row r="88" spans="1:10" ht="20.100000000000001" customHeight="1" x14ac:dyDescent="0.2">
      <c r="A88" s="673">
        <f t="shared" si="1"/>
        <v>19</v>
      </c>
      <c r="B88" s="123"/>
      <c r="C88" s="80"/>
      <c r="D88" s="121">
        <f t="shared" si="6"/>
        <v>0</v>
      </c>
      <c r="E88" s="676"/>
      <c r="F88" s="169"/>
      <c r="G88" s="168">
        <f t="shared" si="2"/>
        <v>0</v>
      </c>
      <c r="H88" s="674"/>
      <c r="I88" s="524"/>
      <c r="J88" s="82"/>
    </row>
    <row r="89" spans="1:10" ht="20.100000000000001" customHeight="1" x14ac:dyDescent="0.2">
      <c r="A89" s="673">
        <f t="shared" si="1"/>
        <v>19</v>
      </c>
      <c r="B89" s="123"/>
      <c r="C89" s="772"/>
      <c r="D89" s="121">
        <f t="shared" si="6"/>
        <v>0</v>
      </c>
      <c r="E89" s="676"/>
      <c r="F89" s="169"/>
      <c r="G89" s="168">
        <f t="shared" si="2"/>
        <v>0</v>
      </c>
      <c r="H89" s="674"/>
      <c r="I89" s="524"/>
      <c r="J89" s="82"/>
    </row>
    <row r="90" spans="1:10" ht="20.100000000000001" customHeight="1" x14ac:dyDescent="0.2">
      <c r="A90" s="673">
        <f t="shared" si="1"/>
        <v>19</v>
      </c>
      <c r="B90" s="123"/>
      <c r="C90" s="80"/>
      <c r="D90" s="121">
        <f t="shared" si="6"/>
        <v>0</v>
      </c>
      <c r="E90" s="676"/>
      <c r="F90" s="169"/>
      <c r="G90" s="168">
        <f t="shared" si="2"/>
        <v>0</v>
      </c>
      <c r="H90" s="674"/>
      <c r="I90" s="524"/>
      <c r="J90" s="82"/>
    </row>
    <row r="91" spans="1:10" ht="20.100000000000001" customHeight="1" x14ac:dyDescent="0.2">
      <c r="A91" s="673">
        <f t="shared" si="1"/>
        <v>19</v>
      </c>
      <c r="B91" s="123"/>
      <c r="C91" s="80"/>
      <c r="D91" s="121">
        <f t="shared" si="6"/>
        <v>0</v>
      </c>
      <c r="E91" s="676"/>
      <c r="F91" s="169"/>
      <c r="G91" s="168">
        <f t="shared" si="2"/>
        <v>0</v>
      </c>
      <c r="H91" s="674"/>
      <c r="I91" s="524"/>
      <c r="J91" s="82"/>
    </row>
    <row r="92" spans="1:10" ht="20.100000000000001" customHeight="1" x14ac:dyDescent="0.2">
      <c r="A92" s="673">
        <f t="shared" si="1"/>
        <v>19</v>
      </c>
      <c r="B92" s="123"/>
      <c r="C92" s="80"/>
      <c r="D92" s="121">
        <f t="shared" si="6"/>
        <v>0</v>
      </c>
      <c r="E92" s="676"/>
      <c r="F92" s="169"/>
      <c r="G92" s="168">
        <f t="shared" si="2"/>
        <v>0</v>
      </c>
      <c r="H92" s="674"/>
      <c r="I92" s="524"/>
      <c r="J92" s="82"/>
    </row>
    <row r="93" spans="1:10" ht="20.100000000000001" customHeight="1" x14ac:dyDescent="0.2">
      <c r="A93" s="673">
        <f t="shared" si="1"/>
        <v>19</v>
      </c>
      <c r="B93" s="123"/>
      <c r="C93" s="772"/>
      <c r="D93" s="121">
        <f t="shared" si="6"/>
        <v>0</v>
      </c>
      <c r="E93" s="676"/>
      <c r="F93" s="169"/>
      <c r="G93" s="168">
        <f t="shared" si="2"/>
        <v>0</v>
      </c>
      <c r="H93" s="674"/>
      <c r="I93" s="524"/>
      <c r="J93" s="82"/>
    </row>
    <row r="94" spans="1:10" ht="20.100000000000001" customHeight="1" x14ac:dyDescent="0.2">
      <c r="A94" s="673">
        <f t="shared" si="1"/>
        <v>19</v>
      </c>
      <c r="B94" s="123"/>
      <c r="C94" s="772"/>
      <c r="D94" s="121">
        <f t="shared" si="6"/>
        <v>0</v>
      </c>
      <c r="E94" s="676"/>
      <c r="F94" s="169"/>
      <c r="G94" s="168">
        <f t="shared" si="2"/>
        <v>0</v>
      </c>
      <c r="H94" s="674"/>
      <c r="I94" s="524"/>
      <c r="J94" s="82"/>
    </row>
    <row r="95" spans="1:10" ht="20.100000000000001" customHeight="1" x14ac:dyDescent="0.2">
      <c r="A95" s="673">
        <f t="shared" si="1"/>
        <v>19</v>
      </c>
      <c r="B95" s="123"/>
      <c r="C95" s="80"/>
      <c r="D95" s="121">
        <f t="shared" si="6"/>
        <v>0</v>
      </c>
      <c r="E95" s="676"/>
      <c r="F95" s="169"/>
      <c r="G95" s="168">
        <f t="shared" si="2"/>
        <v>0</v>
      </c>
      <c r="H95" s="674"/>
      <c r="I95" s="524"/>
      <c r="J95" s="82"/>
    </row>
    <row r="96" spans="1:10" ht="20.100000000000001" customHeight="1" x14ac:dyDescent="0.2">
      <c r="A96" s="673">
        <f t="shared" si="1"/>
        <v>19</v>
      </c>
      <c r="B96" s="123"/>
      <c r="C96" s="80"/>
      <c r="D96" s="121">
        <f t="shared" si="6"/>
        <v>0</v>
      </c>
      <c r="E96" s="676"/>
      <c r="F96" s="169"/>
      <c r="G96" s="168">
        <f t="shared" si="2"/>
        <v>0</v>
      </c>
      <c r="H96" s="674"/>
      <c r="I96" s="524"/>
      <c r="J96" s="82"/>
    </row>
    <row r="97" spans="1:10" ht="20.100000000000001" customHeight="1" x14ac:dyDescent="0.2">
      <c r="A97" s="673">
        <f t="shared" si="1"/>
        <v>19</v>
      </c>
      <c r="B97" s="123"/>
      <c r="C97" s="80"/>
      <c r="D97" s="121">
        <f t="shared" ref="D97" si="7">IFERROR(VLOOKUP(J97,T_Código_Items,3,FALSE),H97)</f>
        <v>0</v>
      </c>
      <c r="E97" s="676"/>
      <c r="F97" s="169"/>
      <c r="G97" s="168">
        <f t="shared" si="2"/>
        <v>0</v>
      </c>
      <c r="H97" s="674"/>
      <c r="I97" s="524"/>
      <c r="J97" s="82"/>
    </row>
    <row r="98" spans="1:10" ht="20.100000000000001" customHeight="1" x14ac:dyDescent="0.2">
      <c r="A98" s="673">
        <f t="shared" si="1"/>
        <v>19</v>
      </c>
      <c r="B98" s="123"/>
      <c r="C98" s="80"/>
      <c r="D98" s="121">
        <f t="shared" ref="D98:D149" si="8">IFERROR(VLOOKUP(J98,T_Código_Items,3,FALSE),H98)</f>
        <v>0</v>
      </c>
      <c r="E98" s="676"/>
      <c r="F98" s="169"/>
      <c r="G98" s="168">
        <f t="shared" si="2"/>
        <v>0</v>
      </c>
      <c r="H98" s="674"/>
      <c r="I98" s="524"/>
      <c r="J98" s="82"/>
    </row>
    <row r="99" spans="1:10" ht="20.100000000000001" customHeight="1" x14ac:dyDescent="0.2">
      <c r="A99" s="673">
        <f>IF(D99=0,A98,A98+1)</f>
        <v>19</v>
      </c>
      <c r="B99" s="123"/>
      <c r="C99" s="772"/>
      <c r="D99" s="121">
        <f t="shared" si="8"/>
        <v>0</v>
      </c>
      <c r="E99" s="676"/>
      <c r="F99" s="169"/>
      <c r="G99" s="168">
        <f t="shared" ref="G99:G149" si="9">+C99</f>
        <v>0</v>
      </c>
      <c r="H99" s="674"/>
      <c r="I99" s="524"/>
      <c r="J99" s="82"/>
    </row>
    <row r="100" spans="1:10" ht="20.100000000000001" customHeight="1" x14ac:dyDescent="0.2">
      <c r="A100" s="673">
        <f t="shared" ref="A100:A162" si="10">IF(D100=0,A99,A99+1)</f>
        <v>19</v>
      </c>
      <c r="B100" s="123"/>
      <c r="C100" s="80"/>
      <c r="D100" s="121">
        <f t="shared" si="8"/>
        <v>0</v>
      </c>
      <c r="E100" s="676"/>
      <c r="F100" s="169"/>
      <c r="G100" s="168">
        <f t="shared" si="9"/>
        <v>0</v>
      </c>
      <c r="H100" s="674"/>
      <c r="I100" s="524"/>
      <c r="J100" s="82"/>
    </row>
    <row r="101" spans="1:10" ht="20.100000000000001" customHeight="1" x14ac:dyDescent="0.2">
      <c r="A101" s="673">
        <f t="shared" si="10"/>
        <v>19</v>
      </c>
      <c r="B101" s="123"/>
      <c r="C101" s="80"/>
      <c r="D101" s="121">
        <f t="shared" si="8"/>
        <v>0</v>
      </c>
      <c r="E101" s="676"/>
      <c r="F101" s="169"/>
      <c r="G101" s="168">
        <f t="shared" si="9"/>
        <v>0</v>
      </c>
      <c r="H101" s="674"/>
      <c r="I101" s="524"/>
      <c r="J101" s="82"/>
    </row>
    <row r="102" spans="1:10" ht="20.100000000000001" customHeight="1" x14ac:dyDescent="0.2">
      <c r="A102" s="673">
        <f t="shared" si="10"/>
        <v>19</v>
      </c>
      <c r="B102" s="123"/>
      <c r="C102" s="80"/>
      <c r="D102" s="121">
        <f t="shared" si="8"/>
        <v>0</v>
      </c>
      <c r="E102" s="676"/>
      <c r="F102" s="169"/>
      <c r="G102" s="168">
        <f t="shared" si="9"/>
        <v>0</v>
      </c>
      <c r="H102" s="674"/>
      <c r="I102" s="524"/>
      <c r="J102" s="82"/>
    </row>
    <row r="103" spans="1:10" ht="20.100000000000001" customHeight="1" x14ac:dyDescent="0.2">
      <c r="A103" s="673">
        <f t="shared" si="10"/>
        <v>19</v>
      </c>
      <c r="B103" s="123"/>
      <c r="C103" s="80"/>
      <c r="D103" s="121">
        <f t="shared" si="8"/>
        <v>0</v>
      </c>
      <c r="E103" s="676"/>
      <c r="F103" s="169"/>
      <c r="G103" s="168">
        <f t="shared" si="9"/>
        <v>0</v>
      </c>
      <c r="H103" s="674"/>
      <c r="I103" s="524"/>
      <c r="J103" s="82"/>
    </row>
    <row r="104" spans="1:10" ht="20.100000000000001" customHeight="1" x14ac:dyDescent="0.2">
      <c r="A104" s="673">
        <f t="shared" si="10"/>
        <v>19</v>
      </c>
      <c r="B104" s="123"/>
      <c r="C104" s="772"/>
      <c r="D104" s="121">
        <f t="shared" si="8"/>
        <v>0</v>
      </c>
      <c r="E104" s="676"/>
      <c r="F104" s="169"/>
      <c r="G104" s="168">
        <f t="shared" si="9"/>
        <v>0</v>
      </c>
      <c r="H104" s="674"/>
      <c r="I104" s="524"/>
      <c r="J104" s="82"/>
    </row>
    <row r="105" spans="1:10" ht="20.100000000000001" customHeight="1" x14ac:dyDescent="0.2">
      <c r="A105" s="673">
        <f t="shared" si="10"/>
        <v>19</v>
      </c>
      <c r="B105" s="123"/>
      <c r="C105" s="80"/>
      <c r="D105" s="121">
        <f t="shared" si="8"/>
        <v>0</v>
      </c>
      <c r="E105" s="676"/>
      <c r="F105" s="169"/>
      <c r="G105" s="168">
        <f t="shared" si="9"/>
        <v>0</v>
      </c>
      <c r="H105" s="674"/>
      <c r="I105" s="524"/>
      <c r="J105" s="82"/>
    </row>
    <row r="106" spans="1:10" ht="20.100000000000001" customHeight="1" x14ac:dyDescent="0.2">
      <c r="A106" s="673">
        <f t="shared" si="10"/>
        <v>19</v>
      </c>
      <c r="B106" s="123"/>
      <c r="C106" s="80"/>
      <c r="D106" s="121">
        <f t="shared" si="8"/>
        <v>0</v>
      </c>
      <c r="E106" s="676"/>
      <c r="F106" s="169"/>
      <c r="G106" s="168">
        <f t="shared" si="9"/>
        <v>0</v>
      </c>
      <c r="H106" s="674"/>
      <c r="I106" s="524"/>
      <c r="J106" s="82"/>
    </row>
    <row r="107" spans="1:10" ht="20.100000000000001" customHeight="1" x14ac:dyDescent="0.2">
      <c r="A107" s="673">
        <f t="shared" si="10"/>
        <v>19</v>
      </c>
      <c r="B107" s="123"/>
      <c r="C107" s="772"/>
      <c r="D107" s="121">
        <f t="shared" si="8"/>
        <v>0</v>
      </c>
      <c r="E107" s="676"/>
      <c r="F107" s="169"/>
      <c r="G107" s="168">
        <f t="shared" si="9"/>
        <v>0</v>
      </c>
      <c r="H107" s="674"/>
      <c r="I107" s="524"/>
      <c r="J107" s="82"/>
    </row>
    <row r="108" spans="1:10" ht="20.100000000000001" customHeight="1" x14ac:dyDescent="0.2">
      <c r="A108" s="673">
        <f t="shared" si="10"/>
        <v>19</v>
      </c>
      <c r="B108" s="123"/>
      <c r="C108" s="80"/>
      <c r="D108" s="121">
        <f t="shared" si="8"/>
        <v>0</v>
      </c>
      <c r="E108" s="676"/>
      <c r="F108" s="169"/>
      <c r="G108" s="168">
        <f t="shared" si="9"/>
        <v>0</v>
      </c>
      <c r="H108" s="674"/>
      <c r="I108" s="524"/>
      <c r="J108" s="82"/>
    </row>
    <row r="109" spans="1:10" ht="20.100000000000001" customHeight="1" x14ac:dyDescent="0.2">
      <c r="A109" s="673">
        <f t="shared" si="10"/>
        <v>19</v>
      </c>
      <c r="B109" s="123"/>
      <c r="C109" s="80"/>
      <c r="D109" s="121">
        <f t="shared" si="8"/>
        <v>0</v>
      </c>
      <c r="E109" s="676"/>
      <c r="F109" s="169"/>
      <c r="G109" s="168">
        <f t="shared" si="9"/>
        <v>0</v>
      </c>
      <c r="H109" s="674"/>
      <c r="I109" s="524"/>
      <c r="J109" s="82"/>
    </row>
    <row r="110" spans="1:10" ht="20.100000000000001" customHeight="1" x14ac:dyDescent="0.2">
      <c r="A110" s="673">
        <f t="shared" si="10"/>
        <v>19</v>
      </c>
      <c r="B110" s="123"/>
      <c r="C110" s="80"/>
      <c r="D110" s="121">
        <f t="shared" si="8"/>
        <v>0</v>
      </c>
      <c r="E110" s="676"/>
      <c r="F110" s="169"/>
      <c r="G110" s="168">
        <f t="shared" si="9"/>
        <v>0</v>
      </c>
      <c r="H110" s="674"/>
      <c r="I110" s="524"/>
      <c r="J110" s="82"/>
    </row>
    <row r="111" spans="1:10" ht="20.100000000000001" customHeight="1" x14ac:dyDescent="0.2">
      <c r="A111" s="673">
        <f t="shared" si="10"/>
        <v>19</v>
      </c>
      <c r="B111" s="123"/>
      <c r="C111" s="80"/>
      <c r="D111" s="121">
        <f t="shared" si="8"/>
        <v>0</v>
      </c>
      <c r="E111" s="676"/>
      <c r="F111" s="169"/>
      <c r="G111" s="168">
        <f t="shared" si="9"/>
        <v>0</v>
      </c>
      <c r="H111" s="674"/>
      <c r="I111" s="524"/>
      <c r="J111" s="82"/>
    </row>
    <row r="112" spans="1:10" ht="20.100000000000001" customHeight="1" x14ac:dyDescent="0.2">
      <c r="A112" s="673">
        <f t="shared" si="10"/>
        <v>19</v>
      </c>
      <c r="B112" s="123"/>
      <c r="C112" s="80"/>
      <c r="D112" s="121">
        <f t="shared" si="8"/>
        <v>0</v>
      </c>
      <c r="E112" s="676"/>
      <c r="F112" s="169"/>
      <c r="G112" s="168">
        <f t="shared" si="9"/>
        <v>0</v>
      </c>
      <c r="H112" s="674"/>
      <c r="I112" s="524"/>
      <c r="J112" s="82"/>
    </row>
    <row r="113" spans="1:10" ht="20.100000000000001" customHeight="1" x14ac:dyDescent="0.2">
      <c r="A113" s="673">
        <f t="shared" si="10"/>
        <v>19</v>
      </c>
      <c r="B113" s="123"/>
      <c r="C113" s="80"/>
      <c r="D113" s="121">
        <f t="shared" si="8"/>
        <v>0</v>
      </c>
      <c r="E113" s="676"/>
      <c r="F113" s="169"/>
      <c r="G113" s="168">
        <f t="shared" si="9"/>
        <v>0</v>
      </c>
      <c r="H113" s="674"/>
      <c r="I113" s="524"/>
      <c r="J113" s="82"/>
    </row>
    <row r="114" spans="1:10" ht="20.100000000000001" customHeight="1" x14ac:dyDescent="0.2">
      <c r="A114" s="673">
        <f t="shared" si="10"/>
        <v>19</v>
      </c>
      <c r="B114" s="123"/>
      <c r="C114" s="80"/>
      <c r="D114" s="121">
        <f t="shared" si="8"/>
        <v>0</v>
      </c>
      <c r="E114" s="676"/>
      <c r="F114" s="169"/>
      <c r="G114" s="168">
        <f t="shared" si="9"/>
        <v>0</v>
      </c>
      <c r="H114" s="674"/>
      <c r="I114" s="524"/>
      <c r="J114" s="82"/>
    </row>
    <row r="115" spans="1:10" ht="20.100000000000001" customHeight="1" x14ac:dyDescent="0.2">
      <c r="A115" s="673">
        <f t="shared" si="10"/>
        <v>19</v>
      </c>
      <c r="B115" s="123"/>
      <c r="C115" s="80"/>
      <c r="D115" s="121">
        <f t="shared" si="8"/>
        <v>0</v>
      </c>
      <c r="E115" s="676"/>
      <c r="F115" s="169"/>
      <c r="G115" s="168">
        <f t="shared" si="9"/>
        <v>0</v>
      </c>
      <c r="H115" s="674"/>
      <c r="I115" s="524"/>
      <c r="J115" s="82"/>
    </row>
    <row r="116" spans="1:10" ht="20.100000000000001" customHeight="1" x14ac:dyDescent="0.2">
      <c r="A116" s="673">
        <f t="shared" si="10"/>
        <v>19</v>
      </c>
      <c r="B116" s="123"/>
      <c r="C116" s="80"/>
      <c r="D116" s="121">
        <f t="shared" si="8"/>
        <v>0</v>
      </c>
      <c r="E116" s="676"/>
      <c r="F116" s="169"/>
      <c r="G116" s="168">
        <f t="shared" si="9"/>
        <v>0</v>
      </c>
      <c r="H116" s="674"/>
      <c r="I116" s="524"/>
      <c r="J116" s="82"/>
    </row>
    <row r="117" spans="1:10" ht="30" customHeight="1" x14ac:dyDescent="0.2">
      <c r="A117" s="673">
        <f t="shared" si="10"/>
        <v>19</v>
      </c>
      <c r="B117" s="123"/>
      <c r="C117" s="773"/>
      <c r="D117" s="121">
        <f t="shared" si="8"/>
        <v>0</v>
      </c>
      <c r="E117" s="676"/>
      <c r="F117" s="169"/>
      <c r="G117" s="168">
        <f t="shared" si="9"/>
        <v>0</v>
      </c>
      <c r="H117" s="674"/>
      <c r="I117" s="524"/>
      <c r="J117" s="82"/>
    </row>
    <row r="118" spans="1:10" ht="26.25" customHeight="1" x14ac:dyDescent="0.2">
      <c r="A118" s="673">
        <f t="shared" si="10"/>
        <v>19</v>
      </c>
      <c r="B118" s="123"/>
      <c r="C118" s="772"/>
      <c r="D118" s="121">
        <f t="shared" si="8"/>
        <v>0</v>
      </c>
      <c r="E118" s="676"/>
      <c r="F118" s="169"/>
      <c r="G118" s="168">
        <f t="shared" si="9"/>
        <v>0</v>
      </c>
      <c r="H118" s="674"/>
      <c r="I118" s="524"/>
      <c r="J118" s="82"/>
    </row>
    <row r="119" spans="1:10" ht="20.100000000000001" customHeight="1" x14ac:dyDescent="0.2">
      <c r="A119" s="673">
        <f t="shared" si="10"/>
        <v>19</v>
      </c>
      <c r="B119" s="123"/>
      <c r="C119" s="80"/>
      <c r="D119" s="121">
        <f t="shared" si="8"/>
        <v>0</v>
      </c>
      <c r="E119" s="676"/>
      <c r="F119" s="169"/>
      <c r="G119" s="168">
        <f t="shared" si="9"/>
        <v>0</v>
      </c>
      <c r="H119" s="674"/>
      <c r="I119" s="524"/>
      <c r="J119" s="82"/>
    </row>
    <row r="120" spans="1:10" ht="20.100000000000001" customHeight="1" x14ac:dyDescent="0.2">
      <c r="A120" s="673">
        <f t="shared" si="10"/>
        <v>19</v>
      </c>
      <c r="B120" s="123"/>
      <c r="C120" s="80"/>
      <c r="D120" s="121">
        <f t="shared" si="8"/>
        <v>0</v>
      </c>
      <c r="E120" s="676"/>
      <c r="F120" s="169"/>
      <c r="G120" s="168">
        <f t="shared" si="9"/>
        <v>0</v>
      </c>
      <c r="H120" s="674"/>
      <c r="I120" s="524"/>
      <c r="J120" s="82"/>
    </row>
    <row r="121" spans="1:10" ht="20.100000000000001" customHeight="1" x14ac:dyDescent="0.2">
      <c r="A121" s="673">
        <f t="shared" si="10"/>
        <v>19</v>
      </c>
      <c r="B121" s="123"/>
      <c r="C121" s="772"/>
      <c r="D121" s="121">
        <f t="shared" si="8"/>
        <v>0</v>
      </c>
      <c r="E121" s="676"/>
      <c r="F121" s="169"/>
      <c r="G121" s="168">
        <f t="shared" si="9"/>
        <v>0</v>
      </c>
      <c r="H121" s="674"/>
      <c r="I121" s="524"/>
      <c r="J121" s="82"/>
    </row>
    <row r="122" spans="1:10" ht="20.100000000000001" customHeight="1" x14ac:dyDescent="0.2">
      <c r="A122" s="673">
        <f t="shared" si="10"/>
        <v>19</v>
      </c>
      <c r="B122" s="123"/>
      <c r="C122" s="80"/>
      <c r="D122" s="121">
        <f t="shared" si="8"/>
        <v>0</v>
      </c>
      <c r="E122" s="676"/>
      <c r="F122" s="169"/>
      <c r="G122" s="168">
        <f t="shared" si="9"/>
        <v>0</v>
      </c>
      <c r="H122" s="674"/>
      <c r="I122" s="524"/>
      <c r="J122" s="82"/>
    </row>
    <row r="123" spans="1:10" ht="20.100000000000001" customHeight="1" x14ac:dyDescent="0.2">
      <c r="A123" s="673">
        <f t="shared" si="10"/>
        <v>19</v>
      </c>
      <c r="B123" s="123"/>
      <c r="C123" s="80"/>
      <c r="D123" s="121">
        <f t="shared" si="8"/>
        <v>0</v>
      </c>
      <c r="E123" s="676"/>
      <c r="F123" s="169"/>
      <c r="G123" s="168">
        <f t="shared" si="9"/>
        <v>0</v>
      </c>
      <c r="H123" s="674"/>
      <c r="I123" s="524"/>
      <c r="J123" s="82"/>
    </row>
    <row r="124" spans="1:10" ht="20.100000000000001" customHeight="1" x14ac:dyDescent="0.2">
      <c r="A124" s="673">
        <f t="shared" si="10"/>
        <v>19</v>
      </c>
      <c r="B124" s="123"/>
      <c r="C124" s="80"/>
      <c r="D124" s="121">
        <f t="shared" si="8"/>
        <v>0</v>
      </c>
      <c r="E124" s="676"/>
      <c r="F124" s="169"/>
      <c r="G124" s="168">
        <f t="shared" si="9"/>
        <v>0</v>
      </c>
      <c r="H124" s="674"/>
      <c r="I124" s="524"/>
      <c r="J124" s="82"/>
    </row>
    <row r="125" spans="1:10" ht="20.100000000000001" customHeight="1" x14ac:dyDescent="0.2">
      <c r="A125" s="673">
        <f t="shared" si="10"/>
        <v>19</v>
      </c>
      <c r="B125" s="123"/>
      <c r="C125" s="80"/>
      <c r="D125" s="121">
        <f t="shared" si="8"/>
        <v>0</v>
      </c>
      <c r="E125" s="676"/>
      <c r="F125" s="169"/>
      <c r="G125" s="168">
        <f t="shared" si="9"/>
        <v>0</v>
      </c>
      <c r="H125" s="674"/>
      <c r="I125" s="524"/>
      <c r="J125" s="82"/>
    </row>
    <row r="126" spans="1:10" ht="20.100000000000001" customHeight="1" x14ac:dyDescent="0.2">
      <c r="A126" s="673">
        <f t="shared" si="10"/>
        <v>19</v>
      </c>
      <c r="B126" s="123"/>
      <c r="C126" s="80"/>
      <c r="D126" s="121">
        <f t="shared" si="8"/>
        <v>0</v>
      </c>
      <c r="E126" s="676"/>
      <c r="F126" s="169"/>
      <c r="G126" s="168">
        <f t="shared" si="9"/>
        <v>0</v>
      </c>
      <c r="H126" s="674"/>
      <c r="I126" s="524"/>
      <c r="J126" s="82"/>
    </row>
    <row r="127" spans="1:10" ht="20.100000000000001" customHeight="1" x14ac:dyDescent="0.2">
      <c r="A127" s="673">
        <f t="shared" si="10"/>
        <v>19</v>
      </c>
      <c r="B127" s="123"/>
      <c r="C127" s="80"/>
      <c r="D127" s="121">
        <f t="shared" si="8"/>
        <v>0</v>
      </c>
      <c r="E127" s="676"/>
      <c r="F127" s="169"/>
      <c r="G127" s="168">
        <f t="shared" si="9"/>
        <v>0</v>
      </c>
      <c r="H127" s="674"/>
      <c r="I127" s="524"/>
      <c r="J127" s="82"/>
    </row>
    <row r="128" spans="1:10" ht="20.100000000000001" customHeight="1" x14ac:dyDescent="0.2">
      <c r="A128" s="673">
        <f t="shared" si="10"/>
        <v>19</v>
      </c>
      <c r="B128" s="123"/>
      <c r="C128" s="80"/>
      <c r="D128" s="121">
        <f t="shared" si="8"/>
        <v>0</v>
      </c>
      <c r="E128" s="676"/>
      <c r="F128" s="169"/>
      <c r="G128" s="168">
        <f t="shared" si="9"/>
        <v>0</v>
      </c>
      <c r="H128" s="674"/>
      <c r="I128" s="524"/>
      <c r="J128" s="82"/>
    </row>
    <row r="129" spans="1:10" ht="20.100000000000001" customHeight="1" x14ac:dyDescent="0.2">
      <c r="A129" s="673">
        <f t="shared" si="10"/>
        <v>19</v>
      </c>
      <c r="B129" s="123"/>
      <c r="C129" s="80"/>
      <c r="D129" s="121">
        <f t="shared" si="8"/>
        <v>0</v>
      </c>
      <c r="E129" s="676"/>
      <c r="F129" s="169"/>
      <c r="G129" s="168">
        <f t="shared" si="9"/>
        <v>0</v>
      </c>
      <c r="H129" s="674"/>
      <c r="I129" s="524"/>
      <c r="J129" s="82"/>
    </row>
    <row r="130" spans="1:10" ht="20.100000000000001" customHeight="1" x14ac:dyDescent="0.2">
      <c r="A130" s="673">
        <f t="shared" si="10"/>
        <v>19</v>
      </c>
      <c r="B130" s="123"/>
      <c r="C130" s="772"/>
      <c r="D130" s="121">
        <f t="shared" si="8"/>
        <v>0</v>
      </c>
      <c r="E130" s="676"/>
      <c r="F130" s="169"/>
      <c r="G130" s="168">
        <f t="shared" si="9"/>
        <v>0</v>
      </c>
      <c r="H130" s="674"/>
      <c r="I130" s="524"/>
      <c r="J130" s="82"/>
    </row>
    <row r="131" spans="1:10" ht="20.100000000000001" customHeight="1" x14ac:dyDescent="0.2">
      <c r="A131" s="673">
        <f t="shared" si="10"/>
        <v>19</v>
      </c>
      <c r="B131" s="123"/>
      <c r="C131" s="80"/>
      <c r="D131" s="121">
        <f t="shared" si="8"/>
        <v>0</v>
      </c>
      <c r="E131" s="676"/>
      <c r="F131" s="169"/>
      <c r="G131" s="168">
        <f t="shared" si="9"/>
        <v>0</v>
      </c>
      <c r="H131" s="674"/>
      <c r="I131" s="524"/>
      <c r="J131" s="82"/>
    </row>
    <row r="132" spans="1:10" ht="20.100000000000001" customHeight="1" x14ac:dyDescent="0.2">
      <c r="A132" s="673">
        <f t="shared" si="10"/>
        <v>19</v>
      </c>
      <c r="B132" s="123"/>
      <c r="C132" s="80"/>
      <c r="D132" s="121">
        <f t="shared" si="8"/>
        <v>0</v>
      </c>
      <c r="E132" s="676"/>
      <c r="F132" s="169"/>
      <c r="G132" s="168">
        <f t="shared" si="9"/>
        <v>0</v>
      </c>
      <c r="H132" s="674"/>
      <c r="I132" s="524"/>
      <c r="J132" s="82"/>
    </row>
    <row r="133" spans="1:10" ht="20.100000000000001" customHeight="1" x14ac:dyDescent="0.2">
      <c r="A133" s="673">
        <f t="shared" si="10"/>
        <v>19</v>
      </c>
      <c r="B133" s="123"/>
      <c r="C133" s="80"/>
      <c r="D133" s="121">
        <f t="shared" si="8"/>
        <v>0</v>
      </c>
      <c r="E133" s="676"/>
      <c r="F133" s="169"/>
      <c r="G133" s="168">
        <f t="shared" si="9"/>
        <v>0</v>
      </c>
      <c r="H133" s="674"/>
      <c r="I133" s="524"/>
      <c r="J133" s="82"/>
    </row>
    <row r="134" spans="1:10" ht="20.100000000000001" customHeight="1" x14ac:dyDescent="0.2">
      <c r="A134" s="673">
        <f t="shared" si="10"/>
        <v>19</v>
      </c>
      <c r="B134" s="123"/>
      <c r="C134" s="80"/>
      <c r="D134" s="121">
        <f t="shared" si="8"/>
        <v>0</v>
      </c>
      <c r="E134" s="676"/>
      <c r="F134" s="169"/>
      <c r="G134" s="168">
        <f t="shared" si="9"/>
        <v>0</v>
      </c>
      <c r="H134" s="674"/>
      <c r="I134" s="524"/>
      <c r="J134" s="82"/>
    </row>
    <row r="135" spans="1:10" ht="20.100000000000001" customHeight="1" x14ac:dyDescent="0.2">
      <c r="A135" s="673">
        <f t="shared" si="10"/>
        <v>19</v>
      </c>
      <c r="B135" s="123"/>
      <c r="C135" s="80"/>
      <c r="D135" s="121">
        <f t="shared" si="8"/>
        <v>0</v>
      </c>
      <c r="E135" s="676"/>
      <c r="F135" s="169"/>
      <c r="G135" s="168">
        <f t="shared" si="9"/>
        <v>0</v>
      </c>
      <c r="H135" s="674"/>
      <c r="I135" s="524"/>
      <c r="J135" s="82"/>
    </row>
    <row r="136" spans="1:10" ht="20.100000000000001" customHeight="1" x14ac:dyDescent="0.2">
      <c r="A136" s="673">
        <f t="shared" si="10"/>
        <v>19</v>
      </c>
      <c r="B136" s="123"/>
      <c r="C136" s="80"/>
      <c r="D136" s="121">
        <f t="shared" si="8"/>
        <v>0</v>
      </c>
      <c r="E136" s="676"/>
      <c r="F136" s="169"/>
      <c r="G136" s="168">
        <f t="shared" si="9"/>
        <v>0</v>
      </c>
      <c r="H136" s="674"/>
      <c r="I136" s="524"/>
      <c r="J136" s="82"/>
    </row>
    <row r="137" spans="1:10" ht="20.100000000000001" customHeight="1" x14ac:dyDescent="0.2">
      <c r="A137" s="673">
        <f t="shared" si="10"/>
        <v>19</v>
      </c>
      <c r="B137" s="123"/>
      <c r="C137" s="772"/>
      <c r="D137" s="121">
        <f t="shared" si="8"/>
        <v>0</v>
      </c>
      <c r="E137" s="676"/>
      <c r="F137" s="169"/>
      <c r="G137" s="168">
        <f t="shared" si="9"/>
        <v>0</v>
      </c>
      <c r="H137" s="674"/>
      <c r="I137" s="524"/>
      <c r="J137" s="82"/>
    </row>
    <row r="138" spans="1:10" ht="20.100000000000001" customHeight="1" x14ac:dyDescent="0.2">
      <c r="A138" s="673">
        <f t="shared" si="10"/>
        <v>19</v>
      </c>
      <c r="B138" s="123"/>
      <c r="C138" s="772"/>
      <c r="D138" s="121">
        <f t="shared" si="8"/>
        <v>0</v>
      </c>
      <c r="E138" s="676"/>
      <c r="F138" s="169"/>
      <c r="G138" s="168">
        <f t="shared" si="9"/>
        <v>0</v>
      </c>
      <c r="H138" s="674"/>
      <c r="I138" s="524"/>
      <c r="J138" s="82"/>
    </row>
    <row r="139" spans="1:10" ht="39.75" customHeight="1" x14ac:dyDescent="0.2">
      <c r="A139" s="673">
        <f t="shared" si="10"/>
        <v>19</v>
      </c>
      <c r="B139" s="123"/>
      <c r="C139" s="773"/>
      <c r="D139" s="121">
        <f t="shared" si="8"/>
        <v>0</v>
      </c>
      <c r="E139" s="676"/>
      <c r="F139" s="169"/>
      <c r="G139" s="168">
        <f t="shared" si="9"/>
        <v>0</v>
      </c>
      <c r="H139" s="674"/>
      <c r="I139" s="524"/>
      <c r="J139" s="82"/>
    </row>
    <row r="140" spans="1:10" ht="26.25" customHeight="1" x14ac:dyDescent="0.2">
      <c r="A140" s="673">
        <f t="shared" si="10"/>
        <v>19</v>
      </c>
      <c r="B140" s="123"/>
      <c r="C140" s="772"/>
      <c r="D140" s="121">
        <f t="shared" si="8"/>
        <v>0</v>
      </c>
      <c r="E140" s="676"/>
      <c r="F140" s="169"/>
      <c r="G140" s="168">
        <f t="shared" si="9"/>
        <v>0</v>
      </c>
      <c r="H140" s="674"/>
      <c r="I140" s="524"/>
      <c r="J140" s="82"/>
    </row>
    <row r="141" spans="1:10" ht="20.100000000000001" customHeight="1" x14ac:dyDescent="0.2">
      <c r="A141" s="673">
        <f t="shared" si="10"/>
        <v>19</v>
      </c>
      <c r="B141" s="123"/>
      <c r="C141" s="772"/>
      <c r="D141" s="121">
        <f t="shared" si="8"/>
        <v>0</v>
      </c>
      <c r="E141" s="676"/>
      <c r="F141" s="169"/>
      <c r="G141" s="168">
        <f t="shared" si="9"/>
        <v>0</v>
      </c>
      <c r="H141" s="674"/>
      <c r="I141" s="524"/>
      <c r="J141" s="82"/>
    </row>
    <row r="142" spans="1:10" ht="20.100000000000001" customHeight="1" x14ac:dyDescent="0.2">
      <c r="A142" s="673">
        <f t="shared" si="10"/>
        <v>19</v>
      </c>
      <c r="B142" s="123"/>
      <c r="C142" s="772"/>
      <c r="D142" s="121">
        <f t="shared" si="8"/>
        <v>0</v>
      </c>
      <c r="E142" s="676"/>
      <c r="F142" s="169"/>
      <c r="G142" s="168">
        <f t="shared" si="9"/>
        <v>0</v>
      </c>
      <c r="H142" s="674"/>
      <c r="I142" s="524"/>
      <c r="J142" s="82"/>
    </row>
    <row r="143" spans="1:10" ht="20.100000000000001" customHeight="1" x14ac:dyDescent="0.2">
      <c r="A143" s="673">
        <f t="shared" si="10"/>
        <v>19</v>
      </c>
      <c r="B143" s="123"/>
      <c r="C143" s="80"/>
      <c r="D143" s="121">
        <f t="shared" si="8"/>
        <v>0</v>
      </c>
      <c r="E143" s="676"/>
      <c r="F143" s="169"/>
      <c r="G143" s="168">
        <f t="shared" si="9"/>
        <v>0</v>
      </c>
      <c r="H143" s="674"/>
      <c r="I143" s="524"/>
      <c r="J143" s="82"/>
    </row>
    <row r="144" spans="1:10" ht="20.100000000000001" customHeight="1" x14ac:dyDescent="0.2">
      <c r="A144" s="673">
        <f t="shared" si="10"/>
        <v>19</v>
      </c>
      <c r="B144" s="123"/>
      <c r="C144" s="772"/>
      <c r="D144" s="121">
        <f t="shared" si="8"/>
        <v>0</v>
      </c>
      <c r="E144" s="676"/>
      <c r="F144" s="169"/>
      <c r="G144" s="168">
        <f t="shared" si="9"/>
        <v>0</v>
      </c>
      <c r="H144" s="674"/>
      <c r="I144" s="524"/>
      <c r="J144" s="82"/>
    </row>
    <row r="145" spans="1:10" ht="20.100000000000001" customHeight="1" x14ac:dyDescent="0.2">
      <c r="A145" s="673">
        <f t="shared" si="10"/>
        <v>19</v>
      </c>
      <c r="B145" s="123"/>
      <c r="C145" s="772"/>
      <c r="D145" s="121">
        <f t="shared" si="8"/>
        <v>0</v>
      </c>
      <c r="E145" s="676"/>
      <c r="F145" s="169"/>
      <c r="G145" s="168">
        <f t="shared" si="9"/>
        <v>0</v>
      </c>
      <c r="H145" s="674"/>
      <c r="I145" s="524"/>
      <c r="J145" s="82"/>
    </row>
    <row r="146" spans="1:10" ht="20.100000000000001" customHeight="1" x14ac:dyDescent="0.2">
      <c r="A146" s="673">
        <f t="shared" si="10"/>
        <v>19</v>
      </c>
      <c r="B146" s="123"/>
      <c r="C146" s="772"/>
      <c r="D146" s="121">
        <f t="shared" si="8"/>
        <v>0</v>
      </c>
      <c r="E146" s="676"/>
      <c r="F146" s="169"/>
      <c r="G146" s="168">
        <f t="shared" si="9"/>
        <v>0</v>
      </c>
      <c r="H146" s="674"/>
      <c r="I146" s="524"/>
      <c r="J146" s="82"/>
    </row>
    <row r="147" spans="1:10" ht="20.100000000000001" customHeight="1" x14ac:dyDescent="0.2">
      <c r="A147" s="673">
        <f t="shared" si="10"/>
        <v>19</v>
      </c>
      <c r="B147" s="123"/>
      <c r="C147" s="80"/>
      <c r="D147" s="121">
        <f t="shared" si="8"/>
        <v>0</v>
      </c>
      <c r="E147" s="676"/>
      <c r="F147" s="169"/>
      <c r="G147" s="168">
        <f t="shared" si="9"/>
        <v>0</v>
      </c>
      <c r="H147" s="674"/>
      <c r="I147" s="524"/>
      <c r="J147" s="82"/>
    </row>
    <row r="148" spans="1:10" ht="20.100000000000001" customHeight="1" x14ac:dyDescent="0.2">
      <c r="A148" s="673">
        <f t="shared" si="10"/>
        <v>19</v>
      </c>
      <c r="B148" s="123"/>
      <c r="C148" s="80"/>
      <c r="D148" s="121">
        <f t="shared" si="8"/>
        <v>0</v>
      </c>
      <c r="E148" s="676"/>
      <c r="F148" s="169"/>
      <c r="G148" s="168">
        <f t="shared" si="9"/>
        <v>0</v>
      </c>
      <c r="H148" s="674"/>
      <c r="I148" s="524"/>
      <c r="J148" s="82"/>
    </row>
    <row r="149" spans="1:10" ht="20.100000000000001" customHeight="1" x14ac:dyDescent="0.2">
      <c r="A149" s="673">
        <f t="shared" si="10"/>
        <v>19</v>
      </c>
      <c r="B149" s="123"/>
      <c r="C149" s="772"/>
      <c r="D149" s="121">
        <f t="shared" si="8"/>
        <v>0</v>
      </c>
      <c r="E149" s="676"/>
      <c r="F149" s="169"/>
      <c r="G149" s="168">
        <f t="shared" si="9"/>
        <v>0</v>
      </c>
      <c r="H149" s="674"/>
      <c r="I149" s="524"/>
      <c r="J149" s="82"/>
    </row>
    <row r="150" spans="1:10" ht="20.100000000000001" customHeight="1" x14ac:dyDescent="0.2">
      <c r="A150" s="673">
        <f t="shared" si="10"/>
        <v>19</v>
      </c>
      <c r="B150" s="123"/>
      <c r="C150" s="772"/>
      <c r="D150" s="121"/>
      <c r="E150" s="676"/>
      <c r="F150" s="169"/>
      <c r="G150" s="168"/>
      <c r="H150" s="674"/>
      <c r="I150" s="524"/>
      <c r="J150" s="82"/>
    </row>
    <row r="151" spans="1:10" ht="20.100000000000001" customHeight="1" x14ac:dyDescent="0.2">
      <c r="A151" s="673">
        <f t="shared" si="10"/>
        <v>19</v>
      </c>
      <c r="B151" s="123"/>
      <c r="C151" s="80">
        <f t="shared" ref="C151:C160" si="11">IFERROR(VLOOKUP(J151,T_Código_Items,2,FALSE),G151)</f>
        <v>0</v>
      </c>
      <c r="D151" s="121">
        <f t="shared" ref="D151:D160" si="12">IFERROR(VLOOKUP(J151,T_Código_Items,3,FALSE),H151)</f>
        <v>0</v>
      </c>
      <c r="E151" s="676"/>
      <c r="F151" s="169"/>
      <c r="G151" s="168"/>
      <c r="H151" s="674"/>
      <c r="I151" s="524"/>
      <c r="J151" s="82"/>
    </row>
    <row r="152" spans="1:10" ht="20.100000000000001" customHeight="1" x14ac:dyDescent="0.2">
      <c r="A152" s="673">
        <f t="shared" si="10"/>
        <v>19</v>
      </c>
      <c r="B152" s="123"/>
      <c r="C152" s="80">
        <f t="shared" si="11"/>
        <v>0</v>
      </c>
      <c r="D152" s="121">
        <f t="shared" si="12"/>
        <v>0</v>
      </c>
      <c r="E152" s="676"/>
      <c r="F152" s="169"/>
      <c r="G152" s="168"/>
      <c r="H152" s="674"/>
      <c r="I152" s="524"/>
      <c r="J152" s="82"/>
    </row>
    <row r="153" spans="1:10" ht="20.100000000000001" customHeight="1" x14ac:dyDescent="0.2">
      <c r="A153" s="673">
        <f t="shared" si="10"/>
        <v>19</v>
      </c>
      <c r="B153" s="123"/>
      <c r="C153" s="80">
        <f t="shared" si="11"/>
        <v>0</v>
      </c>
      <c r="D153" s="121">
        <f t="shared" si="12"/>
        <v>0</v>
      </c>
      <c r="E153" s="676"/>
      <c r="F153" s="169"/>
      <c r="G153" s="168"/>
      <c r="H153" s="674"/>
      <c r="I153" s="524"/>
      <c r="J153" s="82"/>
    </row>
    <row r="154" spans="1:10" ht="20.100000000000001" customHeight="1" x14ac:dyDescent="0.2">
      <c r="A154" s="673">
        <f t="shared" si="10"/>
        <v>19</v>
      </c>
      <c r="B154" s="123"/>
      <c r="C154" s="80">
        <f t="shared" si="11"/>
        <v>0</v>
      </c>
      <c r="D154" s="121">
        <f t="shared" si="12"/>
        <v>0</v>
      </c>
      <c r="E154" s="676"/>
      <c r="F154" s="169"/>
      <c r="G154" s="168"/>
      <c r="H154" s="674"/>
      <c r="I154" s="524"/>
      <c r="J154" s="82"/>
    </row>
    <row r="155" spans="1:10" ht="20.100000000000001" customHeight="1" x14ac:dyDescent="0.2">
      <c r="A155" s="673">
        <f t="shared" si="10"/>
        <v>19</v>
      </c>
      <c r="B155" s="123"/>
      <c r="C155" s="80">
        <f t="shared" si="11"/>
        <v>0</v>
      </c>
      <c r="D155" s="121">
        <f t="shared" si="12"/>
        <v>0</v>
      </c>
      <c r="E155" s="676"/>
      <c r="F155" s="169"/>
      <c r="G155" s="168"/>
      <c r="H155" s="674"/>
      <c r="I155" s="524"/>
      <c r="J155" s="82"/>
    </row>
    <row r="156" spans="1:10" ht="20.100000000000001" customHeight="1" x14ac:dyDescent="0.2">
      <c r="A156" s="673">
        <f t="shared" si="10"/>
        <v>19</v>
      </c>
      <c r="B156" s="123"/>
      <c r="C156" s="80">
        <f t="shared" si="11"/>
        <v>0</v>
      </c>
      <c r="D156" s="121">
        <f t="shared" si="12"/>
        <v>0</v>
      </c>
      <c r="E156" s="676"/>
      <c r="F156" s="169"/>
      <c r="G156" s="168"/>
      <c r="H156" s="674"/>
      <c r="I156" s="524"/>
      <c r="J156" s="82"/>
    </row>
    <row r="157" spans="1:10" ht="20.100000000000001" customHeight="1" x14ac:dyDescent="0.2">
      <c r="A157" s="673">
        <f t="shared" si="10"/>
        <v>19</v>
      </c>
      <c r="B157" s="123"/>
      <c r="C157" s="80">
        <f t="shared" si="11"/>
        <v>0</v>
      </c>
      <c r="D157" s="121">
        <f t="shared" si="12"/>
        <v>0</v>
      </c>
      <c r="E157" s="676"/>
      <c r="F157" s="169"/>
      <c r="G157" s="168"/>
      <c r="H157" s="674"/>
      <c r="I157" s="524"/>
      <c r="J157" s="82"/>
    </row>
    <row r="158" spans="1:10" ht="20.100000000000001" customHeight="1" x14ac:dyDescent="0.2">
      <c r="A158" s="673">
        <f t="shared" si="10"/>
        <v>19</v>
      </c>
      <c r="B158" s="123"/>
      <c r="C158" s="80">
        <f t="shared" si="11"/>
        <v>0</v>
      </c>
      <c r="D158" s="121">
        <f t="shared" si="12"/>
        <v>0</v>
      </c>
      <c r="E158" s="676"/>
      <c r="F158" s="169"/>
      <c r="G158" s="168"/>
      <c r="H158" s="674"/>
      <c r="I158" s="524"/>
      <c r="J158" s="82"/>
    </row>
    <row r="159" spans="1:10" ht="20.100000000000001" customHeight="1" x14ac:dyDescent="0.2">
      <c r="A159" s="673">
        <f t="shared" si="10"/>
        <v>19</v>
      </c>
      <c r="B159" s="123"/>
      <c r="C159" s="80">
        <f t="shared" si="11"/>
        <v>0</v>
      </c>
      <c r="D159" s="121">
        <f t="shared" si="12"/>
        <v>0</v>
      </c>
      <c r="E159" s="676"/>
      <c r="F159" s="169"/>
      <c r="G159" s="168"/>
      <c r="H159" s="674"/>
      <c r="I159" s="524"/>
      <c r="J159" s="82"/>
    </row>
    <row r="160" spans="1:10" ht="20.100000000000001" customHeight="1" x14ac:dyDescent="0.2">
      <c r="A160" s="673">
        <f t="shared" si="10"/>
        <v>19</v>
      </c>
      <c r="B160" s="123"/>
      <c r="C160" s="80">
        <f t="shared" si="11"/>
        <v>0</v>
      </c>
      <c r="D160" s="121">
        <f t="shared" si="12"/>
        <v>0</v>
      </c>
      <c r="E160" s="676"/>
      <c r="F160" s="169"/>
      <c r="G160" s="168"/>
      <c r="H160" s="674"/>
      <c r="I160" s="524"/>
      <c r="J160" s="82"/>
    </row>
    <row r="161" spans="1:10" ht="20.100000000000001" customHeight="1" x14ac:dyDescent="0.2">
      <c r="A161" s="673">
        <f t="shared" si="10"/>
        <v>19</v>
      </c>
      <c r="B161" s="123"/>
      <c r="C161" s="80">
        <f t="shared" ref="C161:C183" si="13">IFERROR(VLOOKUP(J161,T_Código_Items,2,FALSE),G161)</f>
        <v>0</v>
      </c>
      <c r="D161" s="121">
        <f t="shared" ref="D161:D183" si="14">IFERROR(VLOOKUP(J161,T_Código_Items,3,FALSE),H161)</f>
        <v>0</v>
      </c>
      <c r="E161" s="676"/>
      <c r="F161" s="169"/>
      <c r="G161" s="168"/>
      <c r="H161" s="674"/>
      <c r="I161" s="524"/>
      <c r="J161" s="82"/>
    </row>
    <row r="162" spans="1:10" ht="20.100000000000001" customHeight="1" x14ac:dyDescent="0.2">
      <c r="A162" s="673">
        <f t="shared" si="10"/>
        <v>19</v>
      </c>
      <c r="B162" s="123"/>
      <c r="C162" s="80">
        <f t="shared" si="13"/>
        <v>0</v>
      </c>
      <c r="D162" s="121">
        <f t="shared" si="14"/>
        <v>0</v>
      </c>
      <c r="E162" s="676"/>
      <c r="F162" s="169"/>
      <c r="G162" s="168"/>
      <c r="H162" s="674"/>
      <c r="I162" s="524"/>
      <c r="J162" s="82"/>
    </row>
    <row r="163" spans="1:10" ht="20.100000000000001" customHeight="1" x14ac:dyDescent="0.2">
      <c r="A163" s="673">
        <f t="shared" ref="A163:A183" si="15">IF(D163=0,A162,A162+1)</f>
        <v>19</v>
      </c>
      <c r="B163" s="123"/>
      <c r="C163" s="80">
        <f t="shared" si="13"/>
        <v>0</v>
      </c>
      <c r="D163" s="121">
        <f t="shared" si="14"/>
        <v>0</v>
      </c>
      <c r="E163" s="676"/>
      <c r="F163" s="169"/>
      <c r="G163" s="168"/>
      <c r="H163" s="674"/>
      <c r="I163" s="524"/>
      <c r="J163" s="82"/>
    </row>
    <row r="164" spans="1:10" ht="20.100000000000001" customHeight="1" x14ac:dyDescent="0.2">
      <c r="A164" s="673">
        <f t="shared" si="15"/>
        <v>19</v>
      </c>
      <c r="B164" s="123"/>
      <c r="C164" s="80">
        <f t="shared" si="13"/>
        <v>0</v>
      </c>
      <c r="D164" s="121">
        <f t="shared" si="14"/>
        <v>0</v>
      </c>
      <c r="E164" s="676"/>
      <c r="F164" s="169"/>
      <c r="G164" s="168"/>
      <c r="H164" s="674"/>
      <c r="I164" s="524"/>
      <c r="J164" s="82"/>
    </row>
    <row r="165" spans="1:10" ht="20.100000000000001" customHeight="1" x14ac:dyDescent="0.2">
      <c r="A165" s="673">
        <f t="shared" si="15"/>
        <v>19</v>
      </c>
      <c r="B165" s="123"/>
      <c r="C165" s="80">
        <f t="shared" si="13"/>
        <v>0</v>
      </c>
      <c r="D165" s="121">
        <f t="shared" si="14"/>
        <v>0</v>
      </c>
      <c r="E165" s="676"/>
      <c r="F165" s="169"/>
      <c r="G165" s="168"/>
      <c r="H165" s="674"/>
      <c r="I165" s="524"/>
      <c r="J165" s="82"/>
    </row>
    <row r="166" spans="1:10" ht="20.100000000000001" customHeight="1" x14ac:dyDescent="0.2">
      <c r="A166" s="673">
        <f t="shared" si="15"/>
        <v>19</v>
      </c>
      <c r="B166" s="123"/>
      <c r="C166" s="80">
        <f t="shared" si="13"/>
        <v>0</v>
      </c>
      <c r="D166" s="121">
        <f t="shared" si="14"/>
        <v>0</v>
      </c>
      <c r="E166" s="676"/>
      <c r="F166" s="169"/>
      <c r="G166" s="168"/>
      <c r="H166" s="674"/>
      <c r="I166" s="524"/>
      <c r="J166" s="82"/>
    </row>
    <row r="167" spans="1:10" ht="20.100000000000001" customHeight="1" x14ac:dyDescent="0.2">
      <c r="A167" s="673">
        <f t="shared" si="15"/>
        <v>19</v>
      </c>
      <c r="B167" s="123"/>
      <c r="C167" s="80">
        <f t="shared" si="13"/>
        <v>0</v>
      </c>
      <c r="D167" s="121">
        <f t="shared" si="14"/>
        <v>0</v>
      </c>
      <c r="E167" s="676"/>
      <c r="F167" s="169"/>
      <c r="G167" s="168"/>
      <c r="H167" s="674"/>
      <c r="I167" s="524"/>
      <c r="J167" s="82"/>
    </row>
    <row r="168" spans="1:10" ht="20.100000000000001" customHeight="1" x14ac:dyDescent="0.2">
      <c r="A168" s="673">
        <f t="shared" si="15"/>
        <v>19</v>
      </c>
      <c r="B168" s="123"/>
      <c r="C168" s="80">
        <f t="shared" si="13"/>
        <v>0</v>
      </c>
      <c r="D168" s="121">
        <f t="shared" si="14"/>
        <v>0</v>
      </c>
      <c r="E168" s="676"/>
      <c r="F168" s="169"/>
      <c r="G168" s="168"/>
      <c r="H168" s="674"/>
      <c r="I168" s="524"/>
      <c r="J168" s="82"/>
    </row>
    <row r="169" spans="1:10" ht="20.100000000000001" customHeight="1" x14ac:dyDescent="0.2">
      <c r="A169" s="673">
        <f t="shared" si="15"/>
        <v>19</v>
      </c>
      <c r="B169" s="123"/>
      <c r="C169" s="80">
        <f t="shared" si="13"/>
        <v>0</v>
      </c>
      <c r="D169" s="121">
        <f t="shared" si="14"/>
        <v>0</v>
      </c>
      <c r="E169" s="676"/>
      <c r="F169" s="169"/>
      <c r="G169" s="168"/>
      <c r="H169" s="674"/>
      <c r="I169" s="524"/>
      <c r="J169" s="82"/>
    </row>
    <row r="170" spans="1:10" ht="20.100000000000001" customHeight="1" x14ac:dyDescent="0.2">
      <c r="A170" s="673">
        <f t="shared" si="15"/>
        <v>19</v>
      </c>
      <c r="B170" s="123"/>
      <c r="C170" s="80">
        <f t="shared" si="13"/>
        <v>0</v>
      </c>
      <c r="D170" s="121">
        <f t="shared" si="14"/>
        <v>0</v>
      </c>
      <c r="E170" s="676"/>
      <c r="F170" s="169"/>
      <c r="G170" s="168"/>
      <c r="H170" s="674"/>
      <c r="I170" s="524"/>
      <c r="J170" s="82"/>
    </row>
    <row r="171" spans="1:10" ht="20.100000000000001" customHeight="1" x14ac:dyDescent="0.2">
      <c r="A171" s="673">
        <f t="shared" si="15"/>
        <v>19</v>
      </c>
      <c r="B171" s="123"/>
      <c r="C171" s="80">
        <f t="shared" si="13"/>
        <v>0</v>
      </c>
      <c r="D171" s="121">
        <f t="shared" si="14"/>
        <v>0</v>
      </c>
      <c r="E171" s="676"/>
      <c r="F171" s="169"/>
      <c r="G171" s="168"/>
      <c r="H171" s="674"/>
      <c r="I171" s="524"/>
      <c r="J171" s="82"/>
    </row>
    <row r="172" spans="1:10" ht="20.100000000000001" customHeight="1" x14ac:dyDescent="0.2">
      <c r="A172" s="673">
        <f t="shared" si="15"/>
        <v>19</v>
      </c>
      <c r="B172" s="123"/>
      <c r="C172" s="80">
        <f t="shared" si="13"/>
        <v>0</v>
      </c>
      <c r="D172" s="121">
        <f t="shared" si="14"/>
        <v>0</v>
      </c>
      <c r="E172" s="676"/>
      <c r="F172" s="169"/>
      <c r="G172" s="168"/>
      <c r="H172" s="674"/>
      <c r="I172" s="524"/>
      <c r="J172" s="82"/>
    </row>
    <row r="173" spans="1:10" ht="20.100000000000001" customHeight="1" x14ac:dyDescent="0.2">
      <c r="A173" s="673">
        <f t="shared" si="15"/>
        <v>19</v>
      </c>
      <c r="B173" s="123"/>
      <c r="C173" s="80">
        <f t="shared" si="13"/>
        <v>0</v>
      </c>
      <c r="D173" s="121">
        <f t="shared" si="14"/>
        <v>0</v>
      </c>
      <c r="E173" s="676"/>
      <c r="F173" s="169"/>
      <c r="G173" s="168"/>
      <c r="H173" s="674"/>
      <c r="I173" s="524"/>
      <c r="J173" s="82"/>
    </row>
    <row r="174" spans="1:10" ht="20.100000000000001" customHeight="1" x14ac:dyDescent="0.2">
      <c r="A174" s="673">
        <f t="shared" si="15"/>
        <v>19</v>
      </c>
      <c r="B174" s="123"/>
      <c r="C174" s="80">
        <f t="shared" si="13"/>
        <v>0</v>
      </c>
      <c r="D174" s="121">
        <f t="shared" si="14"/>
        <v>0</v>
      </c>
      <c r="E174" s="676"/>
      <c r="F174" s="169"/>
      <c r="G174" s="168"/>
      <c r="H174" s="674"/>
      <c r="I174" s="524"/>
      <c r="J174" s="82"/>
    </row>
    <row r="175" spans="1:10" ht="20.100000000000001" customHeight="1" x14ac:dyDescent="0.2">
      <c r="A175" s="673">
        <f t="shared" si="15"/>
        <v>19</v>
      </c>
      <c r="B175" s="123"/>
      <c r="C175" s="80">
        <f t="shared" si="13"/>
        <v>0</v>
      </c>
      <c r="D175" s="121">
        <f t="shared" si="14"/>
        <v>0</v>
      </c>
      <c r="E175" s="676"/>
      <c r="F175" s="169"/>
      <c r="G175" s="168"/>
      <c r="H175" s="674"/>
      <c r="I175" s="524"/>
      <c r="J175" s="82"/>
    </row>
    <row r="176" spans="1:10" ht="20.100000000000001" customHeight="1" x14ac:dyDescent="0.2">
      <c r="A176" s="673">
        <f t="shared" si="15"/>
        <v>19</v>
      </c>
      <c r="B176" s="123"/>
      <c r="C176" s="80">
        <f t="shared" si="13"/>
        <v>0</v>
      </c>
      <c r="D176" s="121">
        <f t="shared" si="14"/>
        <v>0</v>
      </c>
      <c r="E176" s="676"/>
      <c r="F176" s="169"/>
      <c r="G176" s="168"/>
      <c r="H176" s="674"/>
      <c r="I176" s="524"/>
      <c r="J176" s="82"/>
    </row>
    <row r="177" spans="1:10" ht="20.100000000000001" customHeight="1" x14ac:dyDescent="0.2">
      <c r="A177" s="673">
        <f t="shared" si="15"/>
        <v>19</v>
      </c>
      <c r="B177" s="123"/>
      <c r="C177" s="80">
        <f t="shared" si="13"/>
        <v>0</v>
      </c>
      <c r="D177" s="121">
        <f t="shared" si="14"/>
        <v>0</v>
      </c>
      <c r="E177" s="676"/>
      <c r="F177" s="169"/>
      <c r="G177" s="168"/>
      <c r="H177" s="674"/>
      <c r="I177" s="524"/>
      <c r="J177" s="82"/>
    </row>
    <row r="178" spans="1:10" ht="20.100000000000001" customHeight="1" x14ac:dyDescent="0.2">
      <c r="A178" s="673">
        <f t="shared" si="15"/>
        <v>19</v>
      </c>
      <c r="B178" s="123"/>
      <c r="C178" s="80">
        <f t="shared" si="13"/>
        <v>0</v>
      </c>
      <c r="D178" s="121">
        <f t="shared" si="14"/>
        <v>0</v>
      </c>
      <c r="E178" s="676"/>
      <c r="F178" s="169"/>
      <c r="G178" s="168"/>
      <c r="H178" s="674"/>
      <c r="I178" s="524"/>
      <c r="J178" s="82"/>
    </row>
    <row r="179" spans="1:10" ht="20.100000000000001" customHeight="1" x14ac:dyDescent="0.2">
      <c r="A179" s="673">
        <f t="shared" si="15"/>
        <v>19</v>
      </c>
      <c r="B179" s="123"/>
      <c r="C179" s="80">
        <f t="shared" si="13"/>
        <v>0</v>
      </c>
      <c r="D179" s="121">
        <f t="shared" si="14"/>
        <v>0</v>
      </c>
      <c r="E179" s="676"/>
      <c r="F179" s="169"/>
      <c r="G179" s="168"/>
      <c r="H179" s="674"/>
      <c r="I179" s="524"/>
      <c r="J179" s="82"/>
    </row>
    <row r="180" spans="1:10" ht="20.100000000000001" customHeight="1" x14ac:dyDescent="0.2">
      <c r="A180" s="673">
        <f t="shared" si="15"/>
        <v>19</v>
      </c>
      <c r="B180" s="123"/>
      <c r="C180" s="80">
        <f t="shared" si="13"/>
        <v>0</v>
      </c>
      <c r="D180" s="121">
        <f t="shared" si="14"/>
        <v>0</v>
      </c>
      <c r="E180" s="676"/>
      <c r="F180" s="169"/>
      <c r="G180" s="168"/>
      <c r="H180" s="674"/>
      <c r="I180" s="524"/>
      <c r="J180" s="82"/>
    </row>
    <row r="181" spans="1:10" ht="20.100000000000001" customHeight="1" x14ac:dyDescent="0.2">
      <c r="A181" s="673">
        <f t="shared" si="15"/>
        <v>19</v>
      </c>
      <c r="B181" s="123"/>
      <c r="C181" s="80">
        <f t="shared" si="13"/>
        <v>0</v>
      </c>
      <c r="D181" s="121">
        <f t="shared" si="14"/>
        <v>0</v>
      </c>
      <c r="E181" s="676"/>
      <c r="F181" s="169"/>
      <c r="G181" s="168"/>
      <c r="H181" s="674"/>
      <c r="I181" s="524"/>
      <c r="J181" s="82"/>
    </row>
    <row r="182" spans="1:10" ht="20.100000000000001" customHeight="1" x14ac:dyDescent="0.2">
      <c r="A182" s="673">
        <f t="shared" si="15"/>
        <v>19</v>
      </c>
      <c r="B182" s="123"/>
      <c r="C182" s="80">
        <f t="shared" si="13"/>
        <v>0</v>
      </c>
      <c r="D182" s="121">
        <f t="shared" si="14"/>
        <v>0</v>
      </c>
      <c r="E182" s="676"/>
      <c r="F182" s="169"/>
      <c r="G182" s="168"/>
      <c r="H182" s="674"/>
      <c r="I182" s="524"/>
      <c r="J182" s="82"/>
    </row>
    <row r="183" spans="1:10" ht="20.100000000000001" customHeight="1" x14ac:dyDescent="0.2">
      <c r="A183" s="673">
        <f t="shared" si="15"/>
        <v>19</v>
      </c>
      <c r="B183" s="123"/>
      <c r="C183" s="80">
        <f t="shared" si="13"/>
        <v>0</v>
      </c>
      <c r="D183" s="121">
        <f t="shared" si="14"/>
        <v>0</v>
      </c>
      <c r="E183" s="676"/>
      <c r="F183" s="169"/>
      <c r="G183" s="168"/>
      <c r="H183" s="674"/>
      <c r="I183" s="524"/>
      <c r="J183" s="82"/>
    </row>
    <row r="184" spans="1:10" ht="20.100000000000001" customHeight="1" x14ac:dyDescent="0.2">
      <c r="H184" s="117"/>
      <c r="I184" s="524"/>
      <c r="J184" s="82"/>
    </row>
    <row r="185" spans="1:10" ht="20.100000000000001" customHeight="1" x14ac:dyDescent="0.2">
      <c r="H185" s="117"/>
      <c r="I185" s="524"/>
      <c r="J185" s="82"/>
    </row>
    <row r="186" spans="1:10" ht="20.100000000000001" customHeight="1" x14ac:dyDescent="0.2">
      <c r="H186" s="117"/>
      <c r="I186" s="524"/>
      <c r="J186" s="82"/>
    </row>
    <row r="187" spans="1:10" ht="20.100000000000001" customHeight="1" x14ac:dyDescent="0.2">
      <c r="H187" s="117"/>
      <c r="I187" s="524"/>
      <c r="J187" s="82"/>
    </row>
    <row r="188" spans="1:10" ht="20.100000000000001" customHeight="1" x14ac:dyDescent="0.2">
      <c r="H188" s="117"/>
      <c r="I188" s="524"/>
      <c r="J188" s="82"/>
    </row>
    <row r="189" spans="1:10" ht="20.100000000000001" customHeight="1" x14ac:dyDescent="0.2">
      <c r="H189" s="117"/>
      <c r="I189" s="524"/>
      <c r="J189" s="82"/>
    </row>
    <row r="190" spans="1:10" ht="20.100000000000001" customHeight="1" x14ac:dyDescent="0.2">
      <c r="H190" s="117"/>
      <c r="I190" s="524"/>
      <c r="J190" s="82"/>
    </row>
    <row r="191" spans="1:10" ht="20.100000000000001" customHeight="1" x14ac:dyDescent="0.2">
      <c r="H191" s="117"/>
      <c r="I191" s="524"/>
      <c r="J191" s="82"/>
    </row>
    <row r="192" spans="1:10" ht="20.100000000000001" customHeight="1" x14ac:dyDescent="0.2">
      <c r="H192" s="117"/>
      <c r="I192" s="524"/>
      <c r="J192" s="82"/>
    </row>
    <row r="193" spans="8:10" ht="20.100000000000001" customHeight="1" x14ac:dyDescent="0.2">
      <c r="H193" s="117"/>
      <c r="I193" s="524"/>
      <c r="J193" s="82"/>
    </row>
    <row r="194" spans="8:10" ht="20.100000000000001" customHeight="1" x14ac:dyDescent="0.2">
      <c r="H194" s="117"/>
      <c r="I194" s="524"/>
      <c r="J194" s="82"/>
    </row>
    <row r="195" spans="8:10" ht="20.100000000000001" customHeight="1" x14ac:dyDescent="0.2">
      <c r="H195" s="117"/>
      <c r="I195" s="524"/>
      <c r="J195" s="82"/>
    </row>
    <row r="196" spans="8:10" ht="20.100000000000001" customHeight="1" x14ac:dyDescent="0.2">
      <c r="H196" s="117"/>
      <c r="I196" s="524"/>
      <c r="J196" s="82"/>
    </row>
    <row r="197" spans="8:10" ht="20.100000000000001" customHeight="1" x14ac:dyDescent="0.2">
      <c r="H197" s="117"/>
      <c r="I197" s="524"/>
      <c r="J197" s="82"/>
    </row>
    <row r="198" spans="8:10" ht="20.100000000000001" customHeight="1" x14ac:dyDescent="0.2">
      <c r="H198" s="117"/>
      <c r="I198" s="524"/>
      <c r="J198" s="82"/>
    </row>
    <row r="199" spans="8:10" ht="20.100000000000001" customHeight="1" x14ac:dyDescent="0.2">
      <c r="H199" s="117"/>
      <c r="I199" s="524"/>
      <c r="J199" s="82"/>
    </row>
    <row r="200" spans="8:10" ht="20.100000000000001" customHeight="1" x14ac:dyDescent="0.2">
      <c r="H200" s="117"/>
      <c r="I200" s="524"/>
      <c r="J200" s="82"/>
    </row>
    <row r="201" spans="8:10" ht="20.100000000000001" customHeight="1" x14ac:dyDescent="0.2">
      <c r="H201" s="117"/>
      <c r="I201" s="524"/>
      <c r="J201" s="82"/>
    </row>
    <row r="202" spans="8:10" ht="20.100000000000001" customHeight="1" x14ac:dyDescent="0.2">
      <c r="H202" s="117"/>
      <c r="I202" s="524"/>
      <c r="J202" s="82"/>
    </row>
    <row r="203" spans="8:10" ht="20.100000000000001" customHeight="1" x14ac:dyDescent="0.2">
      <c r="H203" s="117"/>
      <c r="I203" s="524"/>
      <c r="J203" s="82"/>
    </row>
    <row r="204" spans="8:10" ht="20.100000000000001" customHeight="1" x14ac:dyDescent="0.2">
      <c r="H204" s="117"/>
      <c r="I204" s="524"/>
      <c r="J204" s="82"/>
    </row>
    <row r="205" spans="8:10" ht="20.100000000000001" customHeight="1" x14ac:dyDescent="0.2">
      <c r="H205" s="117"/>
      <c r="I205" s="524"/>
      <c r="J205" s="82"/>
    </row>
    <row r="206" spans="8:10" ht="20.100000000000001" customHeight="1" x14ac:dyDescent="0.2">
      <c r="H206" s="117"/>
      <c r="I206" s="524"/>
      <c r="J206" s="82"/>
    </row>
    <row r="207" spans="8:10" ht="20.100000000000001" customHeight="1" x14ac:dyDescent="0.2">
      <c r="H207" s="117"/>
      <c r="I207" s="524"/>
      <c r="J207" s="82"/>
    </row>
    <row r="208" spans="8:10" ht="20.100000000000001" customHeight="1" x14ac:dyDescent="0.2">
      <c r="H208" s="117"/>
      <c r="I208" s="524"/>
      <c r="J208" s="82"/>
    </row>
    <row r="209" spans="4:10" ht="20.100000000000001" customHeight="1" x14ac:dyDescent="0.2">
      <c r="H209" s="117"/>
      <c r="I209" s="524"/>
      <c r="J209" s="82"/>
    </row>
    <row r="210" spans="4:10" ht="20.100000000000001" customHeight="1" x14ac:dyDescent="0.2">
      <c r="H210" s="117"/>
      <c r="I210" s="524"/>
      <c r="J210" s="82"/>
    </row>
    <row r="211" spans="4:10" ht="20.100000000000001" customHeight="1" x14ac:dyDescent="0.2">
      <c r="H211" s="117"/>
      <c r="I211" s="524"/>
      <c r="J211" s="82"/>
    </row>
    <row r="212" spans="4:10" ht="20.100000000000001" customHeight="1" x14ac:dyDescent="0.2">
      <c r="H212" s="117"/>
      <c r="I212" s="524"/>
      <c r="J212" s="82"/>
    </row>
    <row r="213" spans="4:10" ht="20.100000000000001" customHeight="1" x14ac:dyDescent="0.2">
      <c r="H213" s="117"/>
      <c r="I213" s="524"/>
      <c r="J213" s="82"/>
    </row>
    <row r="214" spans="4:10" ht="20.100000000000001" customHeight="1" x14ac:dyDescent="0.2">
      <c r="H214" s="117"/>
      <c r="I214" s="524"/>
      <c r="J214" s="82"/>
    </row>
    <row r="215" spans="4:10" ht="20.100000000000001" customHeight="1" x14ac:dyDescent="0.2">
      <c r="D215" s="82"/>
      <c r="E215" s="117"/>
      <c r="I215" s="117"/>
      <c r="J215" s="524"/>
    </row>
    <row r="216" spans="4:10" ht="20.100000000000001" customHeight="1" x14ac:dyDescent="0.2">
      <c r="D216" s="82"/>
      <c r="E216" s="117"/>
      <c r="I216" s="117"/>
      <c r="J216" s="524"/>
    </row>
    <row r="217" spans="4:10" ht="20.100000000000001" customHeight="1" x14ac:dyDescent="0.2">
      <c r="J217" s="524"/>
    </row>
    <row r="218" spans="4:10" ht="20.100000000000001" customHeight="1" x14ac:dyDescent="0.2">
      <c r="J218" s="524"/>
    </row>
    <row r="219" spans="4:10" ht="20.100000000000001" customHeight="1" x14ac:dyDescent="0.2">
      <c r="J219" s="524"/>
    </row>
    <row r="220" spans="4:10" ht="20.100000000000001" customHeight="1" x14ac:dyDescent="0.2">
      <c r="J220" s="524"/>
    </row>
    <row r="221" spans="4:10" ht="20.100000000000001" customHeight="1" x14ac:dyDescent="0.2">
      <c r="J221" s="524"/>
    </row>
    <row r="222" spans="4:10" ht="20.100000000000001" customHeight="1" x14ac:dyDescent="0.2">
      <c r="J222" s="524"/>
    </row>
    <row r="223" spans="4:10" ht="20.100000000000001" customHeight="1" x14ac:dyDescent="0.2">
      <c r="J223" s="524"/>
    </row>
    <row r="224" spans="4:10" ht="20.100000000000001" customHeight="1" x14ac:dyDescent="0.2">
      <c r="J224" s="524"/>
    </row>
    <row r="225" spans="10:10" ht="20.100000000000001" customHeight="1" x14ac:dyDescent="0.2">
      <c r="J225" s="524"/>
    </row>
    <row r="226" spans="10:10" ht="20.100000000000001" customHeight="1" x14ac:dyDescent="0.2">
      <c r="J226" s="524"/>
    </row>
    <row r="227" spans="10:10" ht="20.100000000000001" customHeight="1" x14ac:dyDescent="0.2">
      <c r="J227" s="524"/>
    </row>
    <row r="228" spans="10:10" ht="20.100000000000001" customHeight="1" x14ac:dyDescent="0.2">
      <c r="J228" s="524"/>
    </row>
    <row r="229" spans="10:10" ht="20.100000000000001" customHeight="1" x14ac:dyDescent="0.2">
      <c r="J229" s="524"/>
    </row>
    <row r="230" spans="10:10" ht="20.100000000000001" customHeight="1" x14ac:dyDescent="0.2">
      <c r="J230" s="524"/>
    </row>
    <row r="231" spans="10:10" ht="20.100000000000001" customHeight="1" x14ac:dyDescent="0.2">
      <c r="J231" s="524"/>
    </row>
    <row r="232" spans="10:10" ht="20.100000000000001" customHeight="1" x14ac:dyDescent="0.2">
      <c r="J232" s="524"/>
    </row>
    <row r="233" spans="10:10" ht="20.100000000000001" customHeight="1" x14ac:dyDescent="0.2">
      <c r="J233" s="524"/>
    </row>
    <row r="234" spans="10:10" ht="20.100000000000001" customHeight="1" x14ac:dyDescent="0.2">
      <c r="J234" s="524"/>
    </row>
    <row r="235" spans="10:10" ht="20.100000000000001" customHeight="1" x14ac:dyDescent="0.2">
      <c r="J235" s="524"/>
    </row>
    <row r="236" spans="10:10" ht="20.100000000000001" customHeight="1" x14ac:dyDescent="0.2">
      <c r="J236" s="524"/>
    </row>
    <row r="237" spans="10:10" ht="20.100000000000001" customHeight="1" x14ac:dyDescent="0.2">
      <c r="J237" s="524"/>
    </row>
    <row r="238" spans="10:10" ht="20.100000000000001" customHeight="1" x14ac:dyDescent="0.2">
      <c r="J238" s="524"/>
    </row>
    <row r="239" spans="10:10" ht="20.100000000000001" customHeight="1" x14ac:dyDescent="0.2">
      <c r="J239" s="524"/>
    </row>
    <row r="240" spans="10:10" ht="20.100000000000001" customHeight="1" x14ac:dyDescent="0.2">
      <c r="J240" s="524"/>
    </row>
    <row r="241" spans="10:10" ht="20.100000000000001" customHeight="1" x14ac:dyDescent="0.2">
      <c r="J241" s="524"/>
    </row>
    <row r="242" spans="10:10" ht="20.100000000000001" customHeight="1" x14ac:dyDescent="0.2">
      <c r="J242" s="524"/>
    </row>
    <row r="243" spans="10:10" ht="20.100000000000001" customHeight="1" x14ac:dyDescent="0.2">
      <c r="J243" s="524"/>
    </row>
    <row r="244" spans="10:10" ht="20.100000000000001" customHeight="1" x14ac:dyDescent="0.2">
      <c r="J244" s="524"/>
    </row>
    <row r="245" spans="10:10" ht="20.100000000000001" customHeight="1" x14ac:dyDescent="0.2">
      <c r="J245" s="524"/>
    </row>
    <row r="246" spans="10:10" ht="20.100000000000001" customHeight="1" x14ac:dyDescent="0.2">
      <c r="J246" s="524"/>
    </row>
    <row r="247" spans="10:10" ht="20.100000000000001" customHeight="1" x14ac:dyDescent="0.2">
      <c r="J247" s="524"/>
    </row>
    <row r="248" spans="10:10" ht="20.100000000000001" customHeight="1" x14ac:dyDescent="0.2">
      <c r="J248" s="524"/>
    </row>
    <row r="249" spans="10:10" ht="20.100000000000001" customHeight="1" x14ac:dyDescent="0.2">
      <c r="J249" s="524"/>
    </row>
    <row r="250" spans="10:10" ht="20.100000000000001" customHeight="1" x14ac:dyDescent="0.2">
      <c r="J250" s="524"/>
    </row>
    <row r="251" spans="10:10" ht="20.100000000000001" customHeight="1" x14ac:dyDescent="0.2">
      <c r="J251" s="524"/>
    </row>
    <row r="252" spans="10:10" ht="20.100000000000001" customHeight="1" x14ac:dyDescent="0.2">
      <c r="J252" s="524"/>
    </row>
    <row r="253" spans="10:10" ht="20.100000000000001" customHeight="1" x14ac:dyDescent="0.2">
      <c r="J253" s="524"/>
    </row>
    <row r="254" spans="10:10" ht="20.100000000000001" customHeight="1" x14ac:dyDescent="0.2">
      <c r="J254" s="524"/>
    </row>
    <row r="255" spans="10:10" ht="20.100000000000001" customHeight="1" x14ac:dyDescent="0.2">
      <c r="J255" s="524"/>
    </row>
    <row r="256" spans="10:10" ht="20.100000000000001" customHeight="1" x14ac:dyDescent="0.2">
      <c r="J256" s="524"/>
    </row>
    <row r="257" spans="3:10" ht="20.100000000000001" customHeight="1" x14ac:dyDescent="0.2">
      <c r="J257" s="524"/>
    </row>
    <row r="258" spans="3:10" ht="20.100000000000001" customHeight="1" x14ac:dyDescent="0.2">
      <c r="J258" s="524"/>
    </row>
    <row r="259" spans="3:10" ht="20.100000000000001" customHeight="1" x14ac:dyDescent="0.2">
      <c r="J259" s="524"/>
    </row>
    <row r="260" spans="3:10" ht="20.100000000000001" customHeight="1" x14ac:dyDescent="0.2">
      <c r="J260" s="524"/>
    </row>
    <row r="261" spans="3:10" ht="20.100000000000001" customHeight="1" x14ac:dyDescent="0.2">
      <c r="J261" s="524"/>
    </row>
    <row r="262" spans="3:10" ht="20.100000000000001" customHeight="1" x14ac:dyDescent="0.2">
      <c r="C262" s="82">
        <v>5</v>
      </c>
      <c r="J262" s="524"/>
    </row>
    <row r="263" spans="3:10" ht="20.100000000000001" customHeight="1" x14ac:dyDescent="0.2">
      <c r="J263" s="524"/>
    </row>
    <row r="264" spans="3:10" ht="20.100000000000001" customHeight="1" x14ac:dyDescent="0.2">
      <c r="J264" s="524"/>
    </row>
    <row r="265" spans="3:10" ht="20.100000000000001" customHeight="1" x14ac:dyDescent="0.2">
      <c r="J265" s="524"/>
    </row>
    <row r="266" spans="3:10" ht="20.100000000000001" customHeight="1" x14ac:dyDescent="0.2">
      <c r="J266" s="524"/>
    </row>
    <row r="267" spans="3:10" ht="20.100000000000001" customHeight="1" x14ac:dyDescent="0.2">
      <c r="J267" s="524"/>
    </row>
    <row r="268" spans="3:10" ht="20.100000000000001" customHeight="1" x14ac:dyDescent="0.2">
      <c r="J268" s="524"/>
    </row>
    <row r="269" spans="3:10" ht="20.100000000000001" customHeight="1" x14ac:dyDescent="0.2">
      <c r="J269" s="524"/>
    </row>
    <row r="270" spans="3:10" ht="20.100000000000001" customHeight="1" x14ac:dyDescent="0.2">
      <c r="J270" s="524"/>
    </row>
    <row r="271" spans="3:10" ht="20.100000000000001" customHeight="1" x14ac:dyDescent="0.2">
      <c r="J271" s="524"/>
    </row>
    <row r="272" spans="3:10" ht="20.100000000000001" customHeight="1" x14ac:dyDescent="0.2">
      <c r="J272" s="524"/>
    </row>
    <row r="273" spans="10:10" ht="20.100000000000001" customHeight="1" x14ac:dyDescent="0.2">
      <c r="J273" s="524"/>
    </row>
    <row r="274" spans="10:10" ht="20.100000000000001" customHeight="1" x14ac:dyDescent="0.2">
      <c r="J274" s="524"/>
    </row>
    <row r="275" spans="10:10" ht="20.100000000000001" customHeight="1" x14ac:dyDescent="0.2">
      <c r="J275" s="524"/>
    </row>
    <row r="276" spans="10:10" ht="20.100000000000001" customHeight="1" x14ac:dyDescent="0.2">
      <c r="J276" s="524"/>
    </row>
    <row r="277" spans="10:10" ht="20.100000000000001" customHeight="1" x14ac:dyDescent="0.2">
      <c r="J277" s="524"/>
    </row>
    <row r="278" spans="10:10" ht="20.100000000000001" customHeight="1" x14ac:dyDescent="0.2">
      <c r="J278" s="524"/>
    </row>
    <row r="279" spans="10:10" ht="20.100000000000001" customHeight="1" x14ac:dyDescent="0.2">
      <c r="J279" s="524"/>
    </row>
    <row r="280" spans="10:10" ht="20.100000000000001" customHeight="1" x14ac:dyDescent="0.2">
      <c r="J280" s="524"/>
    </row>
    <row r="281" spans="10:10" ht="20.100000000000001" customHeight="1" x14ac:dyDescent="0.2">
      <c r="J281" s="524"/>
    </row>
    <row r="282" spans="10:10" ht="20.100000000000001" customHeight="1" x14ac:dyDescent="0.2">
      <c r="J282" s="524"/>
    </row>
    <row r="283" spans="10:10" ht="20.100000000000001" customHeight="1" x14ac:dyDescent="0.2">
      <c r="J283" s="524"/>
    </row>
    <row r="284" spans="10:10" ht="20.100000000000001" customHeight="1" x14ac:dyDescent="0.2">
      <c r="J284" s="524"/>
    </row>
    <row r="285" spans="10:10" ht="20.100000000000001" customHeight="1" x14ac:dyDescent="0.2">
      <c r="J285" s="524"/>
    </row>
    <row r="286" spans="10:10" ht="20.100000000000001" customHeight="1" x14ac:dyDescent="0.2">
      <c r="J286" s="524"/>
    </row>
    <row r="287" spans="10:10" ht="20.100000000000001" customHeight="1" x14ac:dyDescent="0.2">
      <c r="J287" s="524"/>
    </row>
    <row r="288" spans="10:10" ht="20.100000000000001" customHeight="1" x14ac:dyDescent="0.2">
      <c r="J288" s="524"/>
    </row>
    <row r="289" spans="10:10" ht="20.100000000000001" customHeight="1" x14ac:dyDescent="0.2">
      <c r="J289" s="524"/>
    </row>
    <row r="290" spans="10:10" ht="20.100000000000001" customHeight="1" x14ac:dyDescent="0.2">
      <c r="J290" s="524"/>
    </row>
    <row r="291" spans="10:10" ht="20.100000000000001" customHeight="1" x14ac:dyDescent="0.2">
      <c r="J291" s="524"/>
    </row>
    <row r="292" spans="10:10" ht="20.100000000000001" customHeight="1" x14ac:dyDescent="0.2">
      <c r="J292" s="524"/>
    </row>
    <row r="293" spans="10:10" ht="20.100000000000001" customHeight="1" x14ac:dyDescent="0.2">
      <c r="J293" s="524"/>
    </row>
    <row r="294" spans="10:10" ht="20.100000000000001" customHeight="1" x14ac:dyDescent="0.2">
      <c r="J294" s="524"/>
    </row>
    <row r="295" spans="10:10" ht="20.100000000000001" customHeight="1" x14ac:dyDescent="0.2">
      <c r="J295" s="524"/>
    </row>
    <row r="296" spans="10:10" ht="20.100000000000001" customHeight="1" x14ac:dyDescent="0.2">
      <c r="J296" s="524"/>
    </row>
    <row r="297" spans="10:10" ht="20.100000000000001" customHeight="1" x14ac:dyDescent="0.2">
      <c r="J297" s="524"/>
    </row>
    <row r="298" spans="10:10" ht="20.100000000000001" customHeight="1" x14ac:dyDescent="0.2">
      <c r="J298" s="524"/>
    </row>
    <row r="299" spans="10:10" ht="20.100000000000001" customHeight="1" x14ac:dyDescent="0.2">
      <c r="J299" s="524"/>
    </row>
    <row r="300" spans="10:10" ht="20.100000000000001" customHeight="1" x14ac:dyDescent="0.2">
      <c r="J300" s="524"/>
    </row>
    <row r="301" spans="10:10" ht="20.100000000000001" customHeight="1" x14ac:dyDescent="0.2">
      <c r="J301" s="524"/>
    </row>
    <row r="302" spans="10:10" ht="20.100000000000001" customHeight="1" x14ac:dyDescent="0.2">
      <c r="J302" s="524"/>
    </row>
    <row r="303" spans="10:10" ht="20.100000000000001" customHeight="1" x14ac:dyDescent="0.2">
      <c r="J303" s="524"/>
    </row>
    <row r="304" spans="10:10" ht="20.100000000000001" customHeight="1" x14ac:dyDescent="0.2">
      <c r="J304" s="524"/>
    </row>
    <row r="305" spans="3:10" ht="20.100000000000001" customHeight="1" x14ac:dyDescent="0.2">
      <c r="J305" s="524"/>
    </row>
    <row r="306" spans="3:10" ht="20.100000000000001" customHeight="1" x14ac:dyDescent="0.2">
      <c r="J306" s="524"/>
    </row>
    <row r="307" spans="3:10" ht="20.100000000000001" customHeight="1" x14ac:dyDescent="0.2">
      <c r="J307" s="524"/>
    </row>
    <row r="308" spans="3:10" ht="20.100000000000001" customHeight="1" x14ac:dyDescent="0.2">
      <c r="J308" s="524"/>
    </row>
    <row r="309" spans="3:10" ht="20.100000000000001" customHeight="1" x14ac:dyDescent="0.2">
      <c r="J309" s="524"/>
    </row>
    <row r="310" spans="3:10" ht="20.100000000000001" customHeight="1" x14ac:dyDescent="0.2">
      <c r="J310" s="524"/>
    </row>
    <row r="311" spans="3:10" ht="20.100000000000001" customHeight="1" x14ac:dyDescent="0.2">
      <c r="J311" s="524"/>
    </row>
    <row r="312" spans="3:10" ht="20.100000000000001" customHeight="1" x14ac:dyDescent="0.2">
      <c r="C312" s="82">
        <v>5</v>
      </c>
    </row>
    <row r="362" spans="3:3" ht="20.100000000000001" customHeight="1" x14ac:dyDescent="0.2">
      <c r="C362" s="82">
        <v>5</v>
      </c>
    </row>
    <row r="412" spans="3:3" ht="20.100000000000001" customHeight="1" x14ac:dyDescent="0.2">
      <c r="C412" s="82">
        <v>5</v>
      </c>
    </row>
    <row r="462" spans="3:3" ht="20.100000000000001" customHeight="1" x14ac:dyDescent="0.2">
      <c r="C462" s="82">
        <v>5</v>
      </c>
    </row>
    <row r="512" spans="3:3" ht="20.100000000000001" customHeight="1" x14ac:dyDescent="0.2">
      <c r="C512" s="82">
        <v>5</v>
      </c>
    </row>
    <row r="562" spans="3:3" ht="20.100000000000001" customHeight="1" x14ac:dyDescent="0.2">
      <c r="C562" s="82">
        <v>5</v>
      </c>
    </row>
    <row r="612" spans="3:3" ht="20.100000000000001" customHeight="1" x14ac:dyDescent="0.2">
      <c r="C612" s="82">
        <v>5</v>
      </c>
    </row>
    <row r="662" spans="3:3" ht="20.100000000000001" customHeight="1" x14ac:dyDescent="0.2">
      <c r="C662" s="82">
        <v>5</v>
      </c>
    </row>
    <row r="712" spans="3:3" ht="20.100000000000001" customHeight="1" x14ac:dyDescent="0.2">
      <c r="C712" s="82">
        <v>5</v>
      </c>
    </row>
    <row r="762" spans="3:3" ht="20.100000000000001" customHeight="1" x14ac:dyDescent="0.2">
      <c r="C762" s="82">
        <v>5</v>
      </c>
    </row>
    <row r="812" spans="3:3" ht="20.100000000000001" customHeight="1" x14ac:dyDescent="0.2">
      <c r="C812" s="82">
        <v>5</v>
      </c>
    </row>
    <row r="813" spans="3:3" ht="20.100000000000001" customHeight="1" x14ac:dyDescent="0.2">
      <c r="C813" s="82" t="e">
        <f>Datos!#REF!</f>
        <v>#REF!</v>
      </c>
    </row>
    <row r="862" spans="3:3" ht="20.100000000000001" customHeight="1" x14ac:dyDescent="0.2">
      <c r="C862" s="82">
        <v>5</v>
      </c>
    </row>
    <row r="863" spans="3:3" ht="20.100000000000001" customHeight="1" x14ac:dyDescent="0.2">
      <c r="C863" s="82" t="e">
        <f>Datos!#REF!</f>
        <v>#REF!</v>
      </c>
    </row>
    <row r="912" spans="3:3" ht="20.100000000000001" customHeight="1" x14ac:dyDescent="0.2">
      <c r="C912" s="82">
        <v>5</v>
      </c>
    </row>
    <row r="913" spans="3:3" ht="20.100000000000001" customHeight="1" x14ac:dyDescent="0.2">
      <c r="C913" s="82" t="e">
        <f>Datos!#REF!</f>
        <v>#REF!</v>
      </c>
    </row>
    <row r="962" spans="3:3" ht="20.100000000000001" customHeight="1" x14ac:dyDescent="0.2">
      <c r="C962" s="82">
        <v>5</v>
      </c>
    </row>
    <row r="963" spans="3:3" ht="20.100000000000001" customHeight="1" x14ac:dyDescent="0.2">
      <c r="C963" s="82" t="e">
        <f>Datos!#REF!</f>
        <v>#REF!</v>
      </c>
    </row>
    <row r="1013" spans="3:3" ht="20.100000000000001" customHeight="1" x14ac:dyDescent="0.2">
      <c r="C1013" s="82" t="e">
        <f>Datos!#REF!</f>
        <v>#REF!</v>
      </c>
    </row>
    <row r="1062" spans="3:3" ht="20.100000000000001" customHeight="1" x14ac:dyDescent="0.2">
      <c r="C1062" s="82">
        <v>7</v>
      </c>
    </row>
    <row r="1063" spans="3:3" ht="20.100000000000001" customHeight="1" x14ac:dyDescent="0.2">
      <c r="C1063" s="82" t="e">
        <f>Datos!#REF!</f>
        <v>#REF!</v>
      </c>
    </row>
    <row r="1113" spans="3:3" ht="20.100000000000001" customHeight="1" x14ac:dyDescent="0.2">
      <c r="C1113" s="82" t="e">
        <f>Datos!#REF!</f>
        <v>#REF!</v>
      </c>
    </row>
    <row r="1162" spans="3:3" ht="20.100000000000001" customHeight="1" x14ac:dyDescent="0.2">
      <c r="C1162" s="82">
        <v>8</v>
      </c>
    </row>
    <row r="1163" spans="3:3" ht="20.100000000000001" customHeight="1" x14ac:dyDescent="0.2">
      <c r="C1163" s="82" t="e">
        <f>Datos!#REF!</f>
        <v>#REF!</v>
      </c>
    </row>
    <row r="1212" spans="3:3" ht="20.100000000000001" customHeight="1" x14ac:dyDescent="0.2">
      <c r="C1212" s="82">
        <v>8</v>
      </c>
    </row>
    <row r="1213" spans="3:3" ht="20.100000000000001" customHeight="1" x14ac:dyDescent="0.2">
      <c r="C1213" s="82" t="e">
        <f>Datos!#REF!</f>
        <v>#REF!</v>
      </c>
    </row>
    <row r="1262" spans="3:3" ht="20.100000000000001" customHeight="1" x14ac:dyDescent="0.2">
      <c r="C1262" s="82">
        <v>8</v>
      </c>
    </row>
    <row r="1263" spans="3:3" ht="20.100000000000001" customHeight="1" x14ac:dyDescent="0.2">
      <c r="C1263" s="82" t="e">
        <f>Datos!#REF!</f>
        <v>#REF!</v>
      </c>
    </row>
    <row r="1312" spans="3:3" ht="20.100000000000001" customHeight="1" x14ac:dyDescent="0.2">
      <c r="C1312" s="82">
        <v>8</v>
      </c>
    </row>
    <row r="1313" spans="3:3" ht="20.100000000000001" customHeight="1" x14ac:dyDescent="0.2">
      <c r="C1313" s="82" t="e">
        <f>Datos!#REF!</f>
        <v>#REF!</v>
      </c>
    </row>
    <row r="1362" spans="3:3" ht="20.100000000000001" customHeight="1" x14ac:dyDescent="0.2">
      <c r="C1362" s="82">
        <v>8</v>
      </c>
    </row>
    <row r="1363" spans="3:3" ht="20.100000000000001" customHeight="1" x14ac:dyDescent="0.2">
      <c r="C1363" s="82" t="e">
        <f>Datos!#REF!</f>
        <v>#REF!</v>
      </c>
    </row>
    <row r="1413" spans="3:3" ht="20.100000000000001" customHeight="1" x14ac:dyDescent="0.2">
      <c r="C1413" s="82" t="e">
        <f>Datos!#REF!</f>
        <v>#REF!</v>
      </c>
    </row>
    <row r="1463" spans="3:3" ht="20.100000000000001" customHeight="1" x14ac:dyDescent="0.2">
      <c r="C1463" s="82" t="e">
        <f>Datos!#REF!</f>
        <v>#REF!</v>
      </c>
    </row>
    <row r="1513" spans="3:3" ht="20.100000000000001" customHeight="1" x14ac:dyDescent="0.2">
      <c r="C1513" s="82" t="e">
        <f>Datos!#REF!</f>
        <v>#REF!</v>
      </c>
    </row>
    <row r="1562" spans="3:3" ht="20.100000000000001" customHeight="1" x14ac:dyDescent="0.2">
      <c r="C1562" s="82">
        <v>12</v>
      </c>
    </row>
    <row r="1563" spans="3:3" ht="20.100000000000001" customHeight="1" x14ac:dyDescent="0.2">
      <c r="C1563" s="82" t="e">
        <f>Datos!#REF!</f>
        <v>#REF!</v>
      </c>
    </row>
    <row r="1612" spans="3:3" ht="20.100000000000001" customHeight="1" x14ac:dyDescent="0.2">
      <c r="C1612" s="82">
        <v>12</v>
      </c>
    </row>
    <row r="1613" spans="3:3" ht="20.100000000000001" customHeight="1" x14ac:dyDescent="0.2">
      <c r="C1613" s="82" t="e">
        <f>Datos!#REF!</f>
        <v>#REF!</v>
      </c>
    </row>
    <row r="1662" spans="3:3" ht="20.100000000000001" customHeight="1" x14ac:dyDescent="0.2">
      <c r="C1662" s="82">
        <v>12</v>
      </c>
    </row>
    <row r="1663" spans="3:3" ht="20.100000000000001" customHeight="1" x14ac:dyDescent="0.2">
      <c r="C1663" s="82" t="e">
        <f>Datos!#REF!</f>
        <v>#REF!</v>
      </c>
    </row>
    <row r="1712" spans="3:3" ht="20.100000000000001" customHeight="1" x14ac:dyDescent="0.2">
      <c r="C1712" s="82">
        <v>12</v>
      </c>
    </row>
    <row r="1713" spans="3:3" ht="20.100000000000001" customHeight="1" x14ac:dyDescent="0.2">
      <c r="C1713" s="82" t="e">
        <f>Datos!#REF!</f>
        <v>#REF!</v>
      </c>
    </row>
    <row r="1762" spans="3:3" ht="20.100000000000001" customHeight="1" x14ac:dyDescent="0.2">
      <c r="C1762" s="82">
        <v>12</v>
      </c>
    </row>
    <row r="1763" spans="3:3" ht="20.100000000000001" customHeight="1" x14ac:dyDescent="0.2">
      <c r="C1763" s="82" t="e">
        <f>Datos!#REF!</f>
        <v>#REF!</v>
      </c>
    </row>
    <row r="1812" spans="3:3" ht="20.100000000000001" customHeight="1" x14ac:dyDescent="0.2">
      <c r="C1812" s="82">
        <v>13</v>
      </c>
    </row>
    <row r="1813" spans="3:3" ht="20.100000000000001" customHeight="1" x14ac:dyDescent="0.2">
      <c r="C1813" s="82" t="e">
        <f>Datos!#REF!</f>
        <v>#REF!</v>
      </c>
    </row>
    <row r="1862" spans="3:3" ht="20.100000000000001" customHeight="1" x14ac:dyDescent="0.2">
      <c r="C1862" s="82">
        <v>13</v>
      </c>
    </row>
    <row r="1863" spans="3:3" ht="20.100000000000001" customHeight="1" x14ac:dyDescent="0.2">
      <c r="C1863" s="82" t="e">
        <f>Datos!#REF!</f>
        <v>#REF!</v>
      </c>
    </row>
  </sheetData>
  <mergeCells count="4">
    <mergeCell ref="G31:H31"/>
    <mergeCell ref="A1:D1"/>
    <mergeCell ref="A16:E16"/>
    <mergeCell ref="B30:E30"/>
  </mergeCells>
  <conditionalFormatting sqref="D24:D27">
    <cfRule type="expression" dxfId="176" priority="4" stopIfTrue="1">
      <formula>#REF!=1</formula>
    </cfRule>
  </conditionalFormatting>
  <conditionalFormatting sqref="B34:B183">
    <cfRule type="expression" dxfId="175" priority="5" stopIfTrue="1">
      <formula>#REF!&gt;0</formula>
    </cfRule>
    <cfRule type="expression" dxfId="174" priority="6" stopIfTrue="1">
      <formula>#REF!&gt;0</formula>
    </cfRule>
    <cfRule type="expression" dxfId="173" priority="7" stopIfTrue="1">
      <formula>#REF!&gt;0</formula>
    </cfRule>
  </conditionalFormatting>
  <conditionalFormatting sqref="D24:D27">
    <cfRule type="expression" dxfId="172" priority="8" stopIfTrue="1">
      <formula>#REF!=1</formula>
    </cfRule>
  </conditionalFormatting>
  <conditionalFormatting sqref="C34:C183">
    <cfRule type="expression" dxfId="171" priority="1" stopIfTrue="1">
      <formula>#REF!&gt;0</formula>
    </cfRule>
    <cfRule type="expression" dxfId="170" priority="2" stopIfTrue="1">
      <formula>#REF!&gt;0</formula>
    </cfRule>
    <cfRule type="expression" dxfId="169" priority="3" stopIfTrue="1">
      <formula>#REF!&gt;0</formula>
    </cfRule>
  </conditionalFormatting>
  <pageMargins left="1.1811023622047245" right="0.78740157480314965" top="0.98425196850393704" bottom="0.78740157480314965" header="0.39370078740157483" footer="0.39370078740157483"/>
  <pageSetup paperSize="9" scale="37" fitToHeight="0" orientation="portrait" r:id="rId1"/>
  <headerFooter>
    <oddHeader>&amp;L&amp;G</oddHeader>
  </headerFooter>
  <legacyDrawing r:id="rId2"/>
  <legacyDrawingHF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dimension ref="A1:S828"/>
  <sheetViews>
    <sheetView topLeftCell="A689" workbookViewId="0">
      <selection activeCell="C536" sqref="C536"/>
    </sheetView>
  </sheetViews>
  <sheetFormatPr baseColWidth="10" defaultColWidth="11.42578125" defaultRowHeight="15" x14ac:dyDescent="0.2"/>
  <cols>
    <col min="1" max="1" width="11.42578125" style="377"/>
    <col min="2" max="2" width="23" style="377" bestFit="1" customWidth="1"/>
    <col min="3" max="3" width="61.7109375" style="377" customWidth="1"/>
    <col min="4" max="4" width="17.28515625" style="377" bestFit="1" customWidth="1"/>
    <col min="5" max="16384" width="11.42578125" style="46"/>
  </cols>
  <sheetData>
    <row r="1" spans="1:19" x14ac:dyDescent="0.2">
      <c r="A1" s="194"/>
      <c r="B1" s="195" t="s">
        <v>1018</v>
      </c>
      <c r="C1" s="196" t="s">
        <v>1019</v>
      </c>
      <c r="D1" s="197"/>
      <c r="G1" s="198"/>
      <c r="H1" s="199" t="s">
        <v>1018</v>
      </c>
      <c r="I1" s="200" t="s">
        <v>1019</v>
      </c>
      <c r="J1" s="198"/>
      <c r="K1" s="198"/>
      <c r="L1" s="198"/>
      <c r="M1" s="198"/>
      <c r="N1" s="198"/>
      <c r="O1" s="201"/>
      <c r="P1" s="198"/>
      <c r="Q1" s="198"/>
      <c r="R1" s="198"/>
      <c r="S1" s="198"/>
    </row>
    <row r="2" spans="1:19" ht="15.75" thickBot="1" x14ac:dyDescent="0.25">
      <c r="A2" s="194"/>
      <c r="B2" s="195"/>
      <c r="C2" s="196"/>
      <c r="D2" s="197"/>
      <c r="G2" s="198"/>
      <c r="H2" s="202"/>
      <c r="I2" s="203"/>
      <c r="J2" s="198"/>
      <c r="K2" s="198"/>
      <c r="L2" s="198"/>
      <c r="M2" s="198"/>
      <c r="N2" s="198"/>
      <c r="O2" s="201"/>
      <c r="P2" s="198"/>
      <c r="Q2" s="198"/>
      <c r="R2" s="198"/>
      <c r="S2" s="198"/>
    </row>
    <row r="3" spans="1:19" x14ac:dyDescent="0.2">
      <c r="A3" s="204">
        <v>1</v>
      </c>
      <c r="B3" s="205" t="s">
        <v>1020</v>
      </c>
      <c r="C3" s="206" t="s">
        <v>1021</v>
      </c>
      <c r="D3" s="197"/>
      <c r="G3" s="198"/>
      <c r="H3" s="207">
        <v>1</v>
      </c>
      <c r="I3" s="208"/>
      <c r="J3" s="209"/>
      <c r="K3" s="210" t="s">
        <v>1021</v>
      </c>
      <c r="L3" s="211"/>
      <c r="M3" s="211"/>
      <c r="N3" s="211"/>
      <c r="O3" s="212"/>
      <c r="P3" s="198"/>
      <c r="Q3" s="213">
        <f>H3</f>
        <v>1</v>
      </c>
      <c r="R3" s="203" t="str">
        <f>CONCATENATE("II-",TEXT(Q3,"0000"))</f>
        <v>II-0001</v>
      </c>
      <c r="S3" s="214" t="str">
        <f>K3</f>
        <v xml:space="preserve"> ACERO EN BARRA COLOCADO</v>
      </c>
    </row>
    <row r="4" spans="1:19" x14ac:dyDescent="0.2">
      <c r="A4" s="204"/>
      <c r="B4" s="205"/>
      <c r="C4" s="206"/>
      <c r="D4" s="197"/>
      <c r="G4" s="198"/>
      <c r="H4" s="215"/>
      <c r="I4" s="216" t="s">
        <v>1022</v>
      </c>
      <c r="J4" s="217"/>
      <c r="K4" s="218" t="s">
        <v>1023</v>
      </c>
      <c r="L4" s="219"/>
      <c r="M4" s="219"/>
      <c r="N4" s="219"/>
      <c r="O4" s="220"/>
      <c r="P4" s="198"/>
      <c r="Q4" s="198"/>
      <c r="R4" s="198"/>
      <c r="S4" s="198"/>
    </row>
    <row r="5" spans="1:19" x14ac:dyDescent="0.2">
      <c r="A5" s="204">
        <v>1</v>
      </c>
      <c r="B5" s="205" t="s">
        <v>1024</v>
      </c>
      <c r="C5" s="206" t="s">
        <v>1025</v>
      </c>
      <c r="D5" s="221" t="s">
        <v>1026</v>
      </c>
      <c r="G5" s="198"/>
      <c r="H5" s="215"/>
      <c r="I5" s="222"/>
      <c r="J5" s="223">
        <v>1</v>
      </c>
      <c r="K5" s="224"/>
      <c r="L5" s="225" t="s">
        <v>1027</v>
      </c>
      <c r="M5" s="224"/>
      <c r="N5" s="224"/>
      <c r="O5" s="226" t="s">
        <v>1026</v>
      </c>
      <c r="P5" s="198"/>
      <c r="Q5" s="213">
        <v>1</v>
      </c>
      <c r="R5" s="205" t="str">
        <f>CONCATENATE($R$3,".",TEXT(Q5,"0000"))</f>
        <v>II-0001.0001</v>
      </c>
      <c r="S5" s="198" t="str">
        <f t="shared" ref="S5:S12" si="0">CONCATENATE($E$4," ",L5)</f>
        <v xml:space="preserve"> Ø4</v>
      </c>
    </row>
    <row r="6" spans="1:19" x14ac:dyDescent="0.2">
      <c r="A6" s="204">
        <v>2</v>
      </c>
      <c r="B6" s="197" t="s">
        <v>1028</v>
      </c>
      <c r="C6" s="206" t="s">
        <v>1029</v>
      </c>
      <c r="D6" s="221" t="s">
        <v>1026</v>
      </c>
      <c r="G6" s="198"/>
      <c r="H6" s="215"/>
      <c r="I6" s="222"/>
      <c r="J6" s="223">
        <v>2</v>
      </c>
      <c r="K6" s="224"/>
      <c r="L6" s="225" t="s">
        <v>1030</v>
      </c>
      <c r="M6" s="224"/>
      <c r="N6" s="224"/>
      <c r="O6" s="226" t="s">
        <v>1026</v>
      </c>
      <c r="P6" s="198"/>
      <c r="Q6" s="213">
        <v>2</v>
      </c>
      <c r="R6" s="205" t="str">
        <f t="shared" ref="R6:R30" si="1">CONCATENATE($R$3,".",TEXT(Q6,"0000"))</f>
        <v>II-0001.0002</v>
      </c>
      <c r="S6" s="198" t="str">
        <f t="shared" si="0"/>
        <v xml:space="preserve"> Ø6</v>
      </c>
    </row>
    <row r="7" spans="1:19" x14ac:dyDescent="0.2">
      <c r="A7" s="204">
        <v>3</v>
      </c>
      <c r="B7" s="197" t="s">
        <v>1031</v>
      </c>
      <c r="C7" s="206" t="s">
        <v>1032</v>
      </c>
      <c r="D7" s="221" t="s">
        <v>1026</v>
      </c>
      <c r="G7" s="198"/>
      <c r="H7" s="215"/>
      <c r="I7" s="222"/>
      <c r="J7" s="223">
        <v>3</v>
      </c>
      <c r="K7" s="224"/>
      <c r="L7" s="225" t="s">
        <v>1033</v>
      </c>
      <c r="M7" s="224"/>
      <c r="N7" s="224"/>
      <c r="O7" s="226" t="s">
        <v>1026</v>
      </c>
      <c r="P7" s="198"/>
      <c r="Q7" s="213">
        <v>3</v>
      </c>
      <c r="R7" s="205" t="str">
        <f t="shared" si="1"/>
        <v>II-0001.0003</v>
      </c>
      <c r="S7" s="198" t="str">
        <f t="shared" si="0"/>
        <v xml:space="preserve"> Ø8</v>
      </c>
    </row>
    <row r="8" spans="1:19" x14ac:dyDescent="0.2">
      <c r="A8" s="204">
        <v>4</v>
      </c>
      <c r="B8" s="227" t="s">
        <v>1034</v>
      </c>
      <c r="C8" s="228" t="s">
        <v>1035</v>
      </c>
      <c r="D8" s="221" t="s">
        <v>1026</v>
      </c>
      <c r="G8" s="198"/>
      <c r="H8" s="215"/>
      <c r="I8" s="222"/>
      <c r="J8" s="223">
        <v>4</v>
      </c>
      <c r="K8" s="224"/>
      <c r="L8" s="225" t="s">
        <v>1036</v>
      </c>
      <c r="M8" s="224"/>
      <c r="N8" s="224"/>
      <c r="O8" s="226" t="s">
        <v>1026</v>
      </c>
      <c r="P8" s="198"/>
      <c r="Q8" s="213">
        <v>4</v>
      </c>
      <c r="R8" s="205" t="str">
        <f t="shared" si="1"/>
        <v>II-0001.0004</v>
      </c>
      <c r="S8" s="198" t="str">
        <f t="shared" si="0"/>
        <v xml:space="preserve"> Ø10</v>
      </c>
    </row>
    <row r="9" spans="1:19" x14ac:dyDescent="0.2">
      <c r="A9" s="204">
        <v>5</v>
      </c>
      <c r="B9" s="205" t="s">
        <v>1037</v>
      </c>
      <c r="C9" s="206" t="s">
        <v>1038</v>
      </c>
      <c r="D9" s="221" t="s">
        <v>1026</v>
      </c>
      <c r="G9" s="198"/>
      <c r="H9" s="215"/>
      <c r="I9" s="222"/>
      <c r="J9" s="223">
        <v>5</v>
      </c>
      <c r="K9" s="224"/>
      <c r="L9" s="225" t="s">
        <v>1039</v>
      </c>
      <c r="M9" s="224"/>
      <c r="N9" s="224"/>
      <c r="O9" s="226" t="s">
        <v>1026</v>
      </c>
      <c r="P9" s="198"/>
      <c r="Q9" s="213">
        <v>5</v>
      </c>
      <c r="R9" s="205" t="str">
        <f t="shared" si="1"/>
        <v>II-0001.0005</v>
      </c>
      <c r="S9" s="198" t="str">
        <f t="shared" si="0"/>
        <v xml:space="preserve"> Ø12</v>
      </c>
    </row>
    <row r="10" spans="1:19" x14ac:dyDescent="0.2">
      <c r="A10" s="204">
        <v>6</v>
      </c>
      <c r="B10" s="205" t="s">
        <v>1040</v>
      </c>
      <c r="C10" s="206" t="s">
        <v>1041</v>
      </c>
      <c r="D10" s="221" t="s">
        <v>1026</v>
      </c>
      <c r="G10" s="198"/>
      <c r="H10" s="215"/>
      <c r="I10" s="222"/>
      <c r="J10" s="223">
        <v>6</v>
      </c>
      <c r="K10" s="224"/>
      <c r="L10" s="225" t="s">
        <v>1042</v>
      </c>
      <c r="M10" s="224"/>
      <c r="N10" s="224"/>
      <c r="O10" s="226" t="s">
        <v>1026</v>
      </c>
      <c r="P10" s="198"/>
      <c r="Q10" s="213">
        <v>6</v>
      </c>
      <c r="R10" s="205" t="str">
        <f t="shared" si="1"/>
        <v>II-0001.0006</v>
      </c>
      <c r="S10" s="198" t="str">
        <f t="shared" si="0"/>
        <v xml:space="preserve"> Ø16</v>
      </c>
    </row>
    <row r="11" spans="1:19" x14ac:dyDescent="0.2">
      <c r="A11" s="204">
        <v>7</v>
      </c>
      <c r="B11" s="205" t="s">
        <v>1043</v>
      </c>
      <c r="C11" s="206" t="s">
        <v>1044</v>
      </c>
      <c r="D11" s="221" t="s">
        <v>1026</v>
      </c>
      <c r="G11" s="198"/>
      <c r="H11" s="215"/>
      <c r="I11" s="222"/>
      <c r="J11" s="223">
        <v>7</v>
      </c>
      <c r="K11" s="224"/>
      <c r="L11" s="225" t="s">
        <v>1045</v>
      </c>
      <c r="M11" s="224"/>
      <c r="N11" s="224"/>
      <c r="O11" s="226" t="s">
        <v>1026</v>
      </c>
      <c r="P11" s="198"/>
      <c r="Q11" s="213">
        <v>7</v>
      </c>
      <c r="R11" s="205" t="str">
        <f t="shared" si="1"/>
        <v>II-0001.0007</v>
      </c>
      <c r="S11" s="198" t="str">
        <f t="shared" si="0"/>
        <v xml:space="preserve"> Ø18</v>
      </c>
    </row>
    <row r="12" spans="1:19" x14ac:dyDescent="0.2">
      <c r="A12" s="204">
        <v>8</v>
      </c>
      <c r="B12" s="197" t="s">
        <v>1046</v>
      </c>
      <c r="C12" s="206" t="s">
        <v>1047</v>
      </c>
      <c r="D12" s="221" t="s">
        <v>1026</v>
      </c>
      <c r="G12" s="198"/>
      <c r="H12" s="215"/>
      <c r="I12" s="222"/>
      <c r="J12" s="229">
        <v>8</v>
      </c>
      <c r="K12" s="230"/>
      <c r="L12" s="231" t="s">
        <v>1048</v>
      </c>
      <c r="M12" s="230"/>
      <c r="N12" s="230"/>
      <c r="O12" s="232" t="s">
        <v>1026</v>
      </c>
      <c r="P12" s="198"/>
      <c r="Q12" s="213">
        <v>8</v>
      </c>
      <c r="R12" s="205" t="str">
        <f t="shared" si="1"/>
        <v>II-0001.0008</v>
      </c>
      <c r="S12" s="198" t="str">
        <f t="shared" si="0"/>
        <v xml:space="preserve"> Ø20</v>
      </c>
    </row>
    <row r="13" spans="1:19" x14ac:dyDescent="0.2">
      <c r="A13" s="204"/>
      <c r="B13" s="197"/>
      <c r="C13" s="206"/>
      <c r="D13" s="221"/>
      <c r="G13" s="198"/>
      <c r="H13" s="215"/>
      <c r="I13" s="216" t="s">
        <v>1049</v>
      </c>
      <c r="J13" s="222"/>
      <c r="K13" s="233" t="s">
        <v>1050</v>
      </c>
      <c r="L13" s="219"/>
      <c r="M13" s="219"/>
      <c r="N13" s="219"/>
      <c r="O13" s="220"/>
      <c r="P13" s="198"/>
      <c r="Q13" s="198"/>
      <c r="R13" s="198"/>
      <c r="S13" s="198"/>
    </row>
    <row r="14" spans="1:19" x14ac:dyDescent="0.2">
      <c r="A14" s="204">
        <v>20</v>
      </c>
      <c r="B14" s="227" t="s">
        <v>1051</v>
      </c>
      <c r="C14" s="228" t="s">
        <v>1025</v>
      </c>
      <c r="D14" s="221" t="s">
        <v>1026</v>
      </c>
      <c r="G14" s="198"/>
      <c r="H14" s="215"/>
      <c r="I14" s="222"/>
      <c r="J14" s="223">
        <v>1</v>
      </c>
      <c r="K14" s="224"/>
      <c r="L14" s="225" t="s">
        <v>1027</v>
      </c>
      <c r="M14" s="224"/>
      <c r="N14" s="224"/>
      <c r="O14" s="226" t="s">
        <v>1026</v>
      </c>
      <c r="P14" s="198"/>
      <c r="Q14" s="213">
        <v>20</v>
      </c>
      <c r="R14" s="205" t="str">
        <f t="shared" si="1"/>
        <v>II-0001.0020</v>
      </c>
      <c r="S14" s="198" t="str">
        <f t="shared" ref="S14:S21" si="2">CONCATENATE($E$13," ",L14)</f>
        <v xml:space="preserve"> Ø4</v>
      </c>
    </row>
    <row r="15" spans="1:19" x14ac:dyDescent="0.2">
      <c r="A15" s="204">
        <v>21</v>
      </c>
      <c r="B15" s="205" t="s">
        <v>1052</v>
      </c>
      <c r="C15" s="206" t="s">
        <v>1029</v>
      </c>
      <c r="D15" s="221" t="s">
        <v>1026</v>
      </c>
      <c r="G15" s="198"/>
      <c r="H15" s="215"/>
      <c r="I15" s="222"/>
      <c r="J15" s="223">
        <v>2</v>
      </c>
      <c r="K15" s="224"/>
      <c r="L15" s="225" t="s">
        <v>1030</v>
      </c>
      <c r="M15" s="224"/>
      <c r="N15" s="224"/>
      <c r="O15" s="226" t="s">
        <v>1026</v>
      </c>
      <c r="P15" s="198"/>
      <c r="Q15" s="213">
        <v>21</v>
      </c>
      <c r="R15" s="205" t="str">
        <f t="shared" si="1"/>
        <v>II-0001.0021</v>
      </c>
      <c r="S15" s="198" t="str">
        <f t="shared" si="2"/>
        <v xml:space="preserve"> Ø6</v>
      </c>
    </row>
    <row r="16" spans="1:19" x14ac:dyDescent="0.2">
      <c r="A16" s="204">
        <v>22</v>
      </c>
      <c r="B16" s="205" t="s">
        <v>1053</v>
      </c>
      <c r="C16" s="206" t="s">
        <v>1032</v>
      </c>
      <c r="D16" s="221" t="s">
        <v>1026</v>
      </c>
      <c r="G16" s="198"/>
      <c r="H16" s="215"/>
      <c r="I16" s="222"/>
      <c r="J16" s="223">
        <v>3</v>
      </c>
      <c r="K16" s="224"/>
      <c r="L16" s="225" t="s">
        <v>1033</v>
      </c>
      <c r="M16" s="224"/>
      <c r="N16" s="224"/>
      <c r="O16" s="226" t="s">
        <v>1026</v>
      </c>
      <c r="P16" s="198"/>
      <c r="Q16" s="213">
        <v>22</v>
      </c>
      <c r="R16" s="205" t="str">
        <f t="shared" si="1"/>
        <v>II-0001.0022</v>
      </c>
      <c r="S16" s="198" t="str">
        <f t="shared" si="2"/>
        <v xml:space="preserve"> Ø8</v>
      </c>
    </row>
    <row r="17" spans="1:19" x14ac:dyDescent="0.2">
      <c r="A17" s="204">
        <v>23</v>
      </c>
      <c r="B17" s="205" t="s">
        <v>1054</v>
      </c>
      <c r="C17" s="206" t="s">
        <v>1035</v>
      </c>
      <c r="D17" s="221" t="s">
        <v>1026</v>
      </c>
      <c r="G17" s="198"/>
      <c r="H17" s="215"/>
      <c r="I17" s="222"/>
      <c r="J17" s="223">
        <v>4</v>
      </c>
      <c r="K17" s="224"/>
      <c r="L17" s="225" t="s">
        <v>1036</v>
      </c>
      <c r="M17" s="224"/>
      <c r="N17" s="224"/>
      <c r="O17" s="226" t="s">
        <v>1026</v>
      </c>
      <c r="P17" s="198"/>
      <c r="Q17" s="213">
        <v>23</v>
      </c>
      <c r="R17" s="205" t="str">
        <f t="shared" si="1"/>
        <v>II-0001.0023</v>
      </c>
      <c r="S17" s="198" t="str">
        <f t="shared" si="2"/>
        <v xml:space="preserve"> Ø10</v>
      </c>
    </row>
    <row r="18" spans="1:19" x14ac:dyDescent="0.2">
      <c r="A18" s="204">
        <v>24</v>
      </c>
      <c r="B18" s="205" t="s">
        <v>1055</v>
      </c>
      <c r="C18" s="206" t="s">
        <v>1038</v>
      </c>
      <c r="D18" s="221" t="s">
        <v>1026</v>
      </c>
      <c r="G18" s="198"/>
      <c r="H18" s="215"/>
      <c r="I18" s="222"/>
      <c r="J18" s="223">
        <v>5</v>
      </c>
      <c r="K18" s="224"/>
      <c r="L18" s="225" t="s">
        <v>1039</v>
      </c>
      <c r="M18" s="224"/>
      <c r="N18" s="224"/>
      <c r="O18" s="226" t="s">
        <v>1026</v>
      </c>
      <c r="P18" s="198"/>
      <c r="Q18" s="213">
        <v>24</v>
      </c>
      <c r="R18" s="205" t="str">
        <f t="shared" si="1"/>
        <v>II-0001.0024</v>
      </c>
      <c r="S18" s="198" t="str">
        <f t="shared" si="2"/>
        <v xml:space="preserve"> Ø12</v>
      </c>
    </row>
    <row r="19" spans="1:19" x14ac:dyDescent="0.2">
      <c r="A19" s="204">
        <v>25</v>
      </c>
      <c r="B19" s="197" t="s">
        <v>1056</v>
      </c>
      <c r="C19" s="206" t="s">
        <v>1041</v>
      </c>
      <c r="D19" s="221" t="s">
        <v>1026</v>
      </c>
      <c r="G19" s="198"/>
      <c r="H19" s="215"/>
      <c r="I19" s="222"/>
      <c r="J19" s="223">
        <v>6</v>
      </c>
      <c r="K19" s="224"/>
      <c r="L19" s="225" t="s">
        <v>1042</v>
      </c>
      <c r="M19" s="224"/>
      <c r="N19" s="224"/>
      <c r="O19" s="226" t="s">
        <v>1026</v>
      </c>
      <c r="P19" s="198"/>
      <c r="Q19" s="213">
        <v>25</v>
      </c>
      <c r="R19" s="205" t="str">
        <f t="shared" si="1"/>
        <v>II-0001.0025</v>
      </c>
      <c r="S19" s="198" t="str">
        <f t="shared" si="2"/>
        <v xml:space="preserve"> Ø16</v>
      </c>
    </row>
    <row r="20" spans="1:19" x14ac:dyDescent="0.2">
      <c r="A20" s="204">
        <v>26</v>
      </c>
      <c r="B20" s="197" t="s">
        <v>1057</v>
      </c>
      <c r="C20" s="206" t="s">
        <v>1044</v>
      </c>
      <c r="D20" s="221" t="s">
        <v>1026</v>
      </c>
      <c r="G20" s="198"/>
      <c r="H20" s="215"/>
      <c r="I20" s="222"/>
      <c r="J20" s="223">
        <v>7</v>
      </c>
      <c r="K20" s="224"/>
      <c r="L20" s="225" t="s">
        <v>1045</v>
      </c>
      <c r="M20" s="224"/>
      <c r="N20" s="224"/>
      <c r="O20" s="226" t="s">
        <v>1026</v>
      </c>
      <c r="P20" s="198"/>
      <c r="Q20" s="213">
        <v>26</v>
      </c>
      <c r="R20" s="205" t="str">
        <f t="shared" si="1"/>
        <v>II-0001.0026</v>
      </c>
      <c r="S20" s="198" t="str">
        <f t="shared" si="2"/>
        <v xml:space="preserve"> Ø18</v>
      </c>
    </row>
    <row r="21" spans="1:19" x14ac:dyDescent="0.2">
      <c r="A21" s="204">
        <v>27</v>
      </c>
      <c r="B21" s="227" t="s">
        <v>1058</v>
      </c>
      <c r="C21" s="228" t="s">
        <v>1047</v>
      </c>
      <c r="D21" s="221" t="s">
        <v>1026</v>
      </c>
      <c r="G21" s="198"/>
      <c r="H21" s="215"/>
      <c r="I21" s="234"/>
      <c r="J21" s="229">
        <v>8</v>
      </c>
      <c r="K21" s="230"/>
      <c r="L21" s="231" t="s">
        <v>1048</v>
      </c>
      <c r="M21" s="230"/>
      <c r="N21" s="230"/>
      <c r="O21" s="232" t="s">
        <v>1026</v>
      </c>
      <c r="P21" s="198"/>
      <c r="Q21" s="213">
        <v>27</v>
      </c>
      <c r="R21" s="205" t="str">
        <f t="shared" si="1"/>
        <v>II-0001.0027</v>
      </c>
      <c r="S21" s="198" t="str">
        <f t="shared" si="2"/>
        <v xml:space="preserve"> Ø20</v>
      </c>
    </row>
    <row r="22" spans="1:19" x14ac:dyDescent="0.2">
      <c r="A22" s="204"/>
      <c r="B22" s="205"/>
      <c r="C22" s="206"/>
      <c r="D22" s="221"/>
      <c r="G22" s="198"/>
      <c r="H22" s="215"/>
      <c r="I22" s="216" t="s">
        <v>1059</v>
      </c>
      <c r="J22" s="222"/>
      <c r="K22" s="233" t="s">
        <v>1060</v>
      </c>
      <c r="L22" s="219"/>
      <c r="M22" s="219"/>
      <c r="N22" s="219"/>
      <c r="O22" s="220"/>
      <c r="P22" s="198"/>
      <c r="Q22" s="198"/>
      <c r="R22" s="198"/>
      <c r="S22" s="198"/>
    </row>
    <row r="23" spans="1:19" x14ac:dyDescent="0.2">
      <c r="A23" s="204">
        <v>30</v>
      </c>
      <c r="B23" s="205" t="s">
        <v>1061</v>
      </c>
      <c r="C23" s="206" t="s">
        <v>1025</v>
      </c>
      <c r="D23" s="221" t="s">
        <v>1026</v>
      </c>
      <c r="G23" s="198"/>
      <c r="H23" s="215"/>
      <c r="I23" s="222"/>
      <c r="J23" s="223">
        <v>1</v>
      </c>
      <c r="K23" s="224"/>
      <c r="L23" s="225" t="s">
        <v>1027</v>
      </c>
      <c r="M23" s="224"/>
      <c r="N23" s="224"/>
      <c r="O23" s="226" t="s">
        <v>1026</v>
      </c>
      <c r="P23" s="198"/>
      <c r="Q23" s="213">
        <v>30</v>
      </c>
      <c r="R23" s="205" t="str">
        <f t="shared" si="1"/>
        <v>II-0001.0030</v>
      </c>
      <c r="S23" s="198" t="str">
        <f>CONCATENATE($E$22," ",L23)</f>
        <v xml:space="preserve"> Ø4</v>
      </c>
    </row>
    <row r="24" spans="1:19" x14ac:dyDescent="0.2">
      <c r="A24" s="204">
        <v>31</v>
      </c>
      <c r="B24" s="205" t="s">
        <v>1062</v>
      </c>
      <c r="C24" s="206" t="s">
        <v>1029</v>
      </c>
      <c r="D24" s="221" t="s">
        <v>1026</v>
      </c>
      <c r="G24" s="198"/>
      <c r="H24" s="215"/>
      <c r="I24" s="222"/>
      <c r="J24" s="223">
        <v>2</v>
      </c>
      <c r="K24" s="224"/>
      <c r="L24" s="225" t="s">
        <v>1030</v>
      </c>
      <c r="M24" s="224"/>
      <c r="N24" s="224"/>
      <c r="O24" s="226" t="s">
        <v>1026</v>
      </c>
      <c r="P24" s="198"/>
      <c r="Q24" s="213">
        <v>31</v>
      </c>
      <c r="R24" s="205" t="str">
        <f t="shared" si="1"/>
        <v>II-0001.0031</v>
      </c>
      <c r="S24" s="198" t="str">
        <f t="shared" ref="S24:S30" si="3">CONCATENATE($E$22," ",L24)</f>
        <v xml:space="preserve"> Ø6</v>
      </c>
    </row>
    <row r="25" spans="1:19" x14ac:dyDescent="0.2">
      <c r="A25" s="204">
        <v>32</v>
      </c>
      <c r="B25" s="205" t="s">
        <v>1063</v>
      </c>
      <c r="C25" s="206" t="s">
        <v>1032</v>
      </c>
      <c r="D25" s="221" t="s">
        <v>1026</v>
      </c>
      <c r="G25" s="198"/>
      <c r="H25" s="215"/>
      <c r="I25" s="222"/>
      <c r="J25" s="223">
        <v>3</v>
      </c>
      <c r="K25" s="224"/>
      <c r="L25" s="225" t="s">
        <v>1033</v>
      </c>
      <c r="M25" s="224"/>
      <c r="N25" s="224"/>
      <c r="O25" s="226" t="s">
        <v>1026</v>
      </c>
      <c r="P25" s="198"/>
      <c r="Q25" s="213">
        <v>32</v>
      </c>
      <c r="R25" s="205" t="str">
        <f t="shared" si="1"/>
        <v>II-0001.0032</v>
      </c>
      <c r="S25" s="198" t="str">
        <f t="shared" si="3"/>
        <v xml:space="preserve"> Ø8</v>
      </c>
    </row>
    <row r="26" spans="1:19" x14ac:dyDescent="0.2">
      <c r="A26" s="204">
        <v>33</v>
      </c>
      <c r="B26" s="205" t="s">
        <v>1064</v>
      </c>
      <c r="C26" s="206" t="s">
        <v>1035</v>
      </c>
      <c r="D26" s="221" t="s">
        <v>1026</v>
      </c>
      <c r="G26" s="198"/>
      <c r="H26" s="215"/>
      <c r="I26" s="222"/>
      <c r="J26" s="223">
        <v>4</v>
      </c>
      <c r="K26" s="224"/>
      <c r="L26" s="225" t="s">
        <v>1036</v>
      </c>
      <c r="M26" s="224"/>
      <c r="N26" s="224"/>
      <c r="O26" s="226" t="s">
        <v>1026</v>
      </c>
      <c r="P26" s="198"/>
      <c r="Q26" s="213">
        <v>33</v>
      </c>
      <c r="R26" s="205" t="str">
        <f t="shared" si="1"/>
        <v>II-0001.0033</v>
      </c>
      <c r="S26" s="198" t="str">
        <f t="shared" si="3"/>
        <v xml:space="preserve"> Ø10</v>
      </c>
    </row>
    <row r="27" spans="1:19" x14ac:dyDescent="0.2">
      <c r="A27" s="204">
        <v>34</v>
      </c>
      <c r="B27" s="205" t="s">
        <v>1065</v>
      </c>
      <c r="C27" s="206" t="s">
        <v>1038</v>
      </c>
      <c r="D27" s="221" t="s">
        <v>1026</v>
      </c>
      <c r="G27" s="198"/>
      <c r="H27" s="215"/>
      <c r="I27" s="222"/>
      <c r="J27" s="223">
        <v>5</v>
      </c>
      <c r="K27" s="224"/>
      <c r="L27" s="225" t="s">
        <v>1039</v>
      </c>
      <c r="M27" s="224"/>
      <c r="N27" s="224"/>
      <c r="O27" s="226" t="s">
        <v>1026</v>
      </c>
      <c r="P27" s="198"/>
      <c r="Q27" s="213">
        <v>34</v>
      </c>
      <c r="R27" s="205" t="str">
        <f t="shared" si="1"/>
        <v>II-0001.0034</v>
      </c>
      <c r="S27" s="198" t="str">
        <f t="shared" si="3"/>
        <v xml:space="preserve"> Ø12</v>
      </c>
    </row>
    <row r="28" spans="1:19" x14ac:dyDescent="0.2">
      <c r="A28" s="204">
        <v>35</v>
      </c>
      <c r="B28" s="205" t="s">
        <v>1066</v>
      </c>
      <c r="C28" s="206" t="s">
        <v>1041</v>
      </c>
      <c r="D28" s="221" t="s">
        <v>1026</v>
      </c>
      <c r="G28" s="198"/>
      <c r="H28" s="215"/>
      <c r="I28" s="222"/>
      <c r="J28" s="223">
        <v>6</v>
      </c>
      <c r="K28" s="224"/>
      <c r="L28" s="225" t="s">
        <v>1042</v>
      </c>
      <c r="M28" s="224"/>
      <c r="N28" s="224"/>
      <c r="O28" s="226" t="s">
        <v>1026</v>
      </c>
      <c r="P28" s="198"/>
      <c r="Q28" s="213">
        <v>35</v>
      </c>
      <c r="R28" s="205" t="str">
        <f t="shared" si="1"/>
        <v>II-0001.0035</v>
      </c>
      <c r="S28" s="198" t="str">
        <f t="shared" si="3"/>
        <v xml:space="preserve"> Ø16</v>
      </c>
    </row>
    <row r="29" spans="1:19" x14ac:dyDescent="0.2">
      <c r="A29" s="204">
        <v>36</v>
      </c>
      <c r="B29" s="205" t="s">
        <v>1067</v>
      </c>
      <c r="C29" s="206" t="s">
        <v>1044</v>
      </c>
      <c r="D29" s="221" t="s">
        <v>1026</v>
      </c>
      <c r="G29" s="198"/>
      <c r="H29" s="215"/>
      <c r="I29" s="222"/>
      <c r="J29" s="223">
        <v>7</v>
      </c>
      <c r="K29" s="224"/>
      <c r="L29" s="225" t="s">
        <v>1045</v>
      </c>
      <c r="M29" s="224"/>
      <c r="N29" s="224"/>
      <c r="O29" s="226" t="s">
        <v>1026</v>
      </c>
      <c r="P29" s="198"/>
      <c r="Q29" s="213">
        <v>36</v>
      </c>
      <c r="R29" s="205" t="str">
        <f t="shared" si="1"/>
        <v>II-0001.0036</v>
      </c>
      <c r="S29" s="198" t="str">
        <f t="shared" si="3"/>
        <v xml:space="preserve"> Ø18</v>
      </c>
    </row>
    <row r="30" spans="1:19" ht="15.75" thickBot="1" x14ac:dyDescent="0.25">
      <c r="A30" s="204">
        <v>37</v>
      </c>
      <c r="B30" s="205" t="s">
        <v>1068</v>
      </c>
      <c r="C30" s="206" t="s">
        <v>1047</v>
      </c>
      <c r="D30" s="221" t="s">
        <v>1026</v>
      </c>
      <c r="G30" s="198"/>
      <c r="H30" s="235"/>
      <c r="I30" s="236"/>
      <c r="J30" s="237">
        <v>8</v>
      </c>
      <c r="K30" s="238"/>
      <c r="L30" s="239" t="s">
        <v>1048</v>
      </c>
      <c r="M30" s="238"/>
      <c r="N30" s="238"/>
      <c r="O30" s="240" t="s">
        <v>1026</v>
      </c>
      <c r="P30" s="198"/>
      <c r="Q30" s="213">
        <v>37</v>
      </c>
      <c r="R30" s="205" t="str">
        <f t="shared" si="1"/>
        <v>II-0001.0037</v>
      </c>
      <c r="S30" s="198" t="str">
        <f t="shared" si="3"/>
        <v xml:space="preserve"> Ø20</v>
      </c>
    </row>
    <row r="31" spans="1:19" ht="16.5" thickTop="1" thickBot="1" x14ac:dyDescent="0.25">
      <c r="A31" s="204"/>
      <c r="B31" s="205"/>
      <c r="C31" s="206"/>
      <c r="D31" s="221"/>
      <c r="G31" s="198"/>
      <c r="H31" s="215"/>
      <c r="I31" s="222"/>
      <c r="J31" s="222"/>
      <c r="K31" s="224"/>
      <c r="L31" s="225"/>
      <c r="M31" s="224"/>
      <c r="N31" s="224"/>
      <c r="O31" s="241"/>
      <c r="P31" s="198"/>
      <c r="Q31" s="213"/>
      <c r="R31" s="205"/>
      <c r="S31" s="198"/>
    </row>
    <row r="32" spans="1:19" ht="15.75" thickTop="1" x14ac:dyDescent="0.2">
      <c r="A32" s="204">
        <v>2</v>
      </c>
      <c r="B32" s="205" t="s">
        <v>1069</v>
      </c>
      <c r="C32" s="206" t="s">
        <v>1070</v>
      </c>
      <c r="D32" s="221"/>
      <c r="G32" s="198"/>
      <c r="H32" s="242">
        <v>2</v>
      </c>
      <c r="I32" s="243"/>
      <c r="J32" s="244"/>
      <c r="K32" s="883" t="s">
        <v>1070</v>
      </c>
      <c r="L32" s="883"/>
      <c r="M32" s="883"/>
      <c r="N32" s="883"/>
      <c r="O32" s="245"/>
      <c r="P32" s="198"/>
      <c r="Q32" s="213">
        <f>H32</f>
        <v>2</v>
      </c>
      <c r="R32" s="203" t="str">
        <f>CONCATENATE("II-",TEXT(Q32,"0000"))</f>
        <v>II-0002</v>
      </c>
      <c r="S32" s="214" t="str">
        <f>K32</f>
        <v>ABOVEDAMIENTO  REACONDICIONAMIENTO</v>
      </c>
    </row>
    <row r="33" spans="1:19" ht="15.75" thickBot="1" x14ac:dyDescent="0.25">
      <c r="A33" s="204">
        <v>1</v>
      </c>
      <c r="B33" s="205" t="s">
        <v>1071</v>
      </c>
      <c r="C33" s="206" t="s">
        <v>1072</v>
      </c>
      <c r="D33" s="221" t="s">
        <v>6</v>
      </c>
      <c r="G33" s="198"/>
      <c r="H33" s="246"/>
      <c r="I33" s="247" t="s">
        <v>1022</v>
      </c>
      <c r="J33" s="248"/>
      <c r="K33" s="249" t="s">
        <v>1073</v>
      </c>
      <c r="L33" s="250"/>
      <c r="M33" s="250"/>
      <c r="N33" s="250"/>
      <c r="O33" s="251" t="s">
        <v>6</v>
      </c>
      <c r="P33" s="198"/>
      <c r="Q33" s="213">
        <v>1</v>
      </c>
      <c r="R33" s="205" t="str">
        <f>CONCATENATE($R$32,".",TEXT(Q33,"0000"))</f>
        <v>II-0002.0001</v>
      </c>
      <c r="S33" s="198" t="str">
        <f>CONCATENATE($K$33," ",L33)</f>
        <v xml:space="preserve">V-384 </v>
      </c>
    </row>
    <row r="34" spans="1:19" ht="16.5" thickTop="1" thickBot="1" x14ac:dyDescent="0.25">
      <c r="A34" s="204"/>
      <c r="B34" s="197"/>
      <c r="C34" s="206"/>
      <c r="D34" s="221"/>
      <c r="G34" s="198"/>
      <c r="H34" s="215"/>
      <c r="I34" s="222"/>
      <c r="J34" s="222"/>
      <c r="K34" s="252"/>
      <c r="L34" s="224"/>
      <c r="M34" s="224"/>
      <c r="N34" s="224"/>
      <c r="O34" s="253"/>
      <c r="P34" s="198"/>
      <c r="Q34" s="198"/>
      <c r="R34" s="198"/>
      <c r="S34" s="198"/>
    </row>
    <row r="35" spans="1:19" ht="15.75" thickTop="1" x14ac:dyDescent="0.2">
      <c r="A35" s="204">
        <v>3</v>
      </c>
      <c r="B35" s="197" t="s">
        <v>1074</v>
      </c>
      <c r="C35" s="206" t="s">
        <v>1075</v>
      </c>
      <c r="D35" s="221"/>
      <c r="G35" s="198"/>
      <c r="H35" s="242">
        <v>3</v>
      </c>
      <c r="I35" s="244"/>
      <c r="J35" s="244"/>
      <c r="K35" s="254" t="s">
        <v>1075</v>
      </c>
      <c r="L35" s="255"/>
      <c r="M35" s="255"/>
      <c r="N35" s="255"/>
      <c r="O35" s="245"/>
      <c r="P35" s="198"/>
      <c r="Q35" s="213">
        <f>H35</f>
        <v>3</v>
      </c>
      <c r="R35" s="203" t="str">
        <f>CONCATENATE("II-",TEXT(Q35,"0000"))</f>
        <v>II-0003</v>
      </c>
      <c r="S35" s="214" t="str">
        <f>K35</f>
        <v>ALAMBRADO</v>
      </c>
    </row>
    <row r="36" spans="1:19" x14ac:dyDescent="0.2">
      <c r="A36" s="204"/>
      <c r="B36" s="227"/>
      <c r="C36" s="228"/>
      <c r="D36" s="221"/>
      <c r="G36" s="198"/>
      <c r="H36" s="256"/>
      <c r="I36" s="216" t="s">
        <v>1022</v>
      </c>
      <c r="J36" s="217"/>
      <c r="K36" s="252" t="s">
        <v>1076</v>
      </c>
      <c r="L36" s="224"/>
      <c r="M36" s="224"/>
      <c r="N36" s="224"/>
      <c r="O36" s="257"/>
      <c r="P36" s="198"/>
      <c r="Q36" s="198"/>
      <c r="R36" s="198"/>
      <c r="S36" s="198"/>
    </row>
    <row r="37" spans="1:19" x14ac:dyDescent="0.2">
      <c r="A37" s="204">
        <v>1</v>
      </c>
      <c r="B37" s="205" t="s">
        <v>1077</v>
      </c>
      <c r="C37" s="206" t="s">
        <v>1078</v>
      </c>
      <c r="D37" s="221" t="s">
        <v>997</v>
      </c>
      <c r="G37" s="198"/>
      <c r="H37" s="215"/>
      <c r="I37" s="222"/>
      <c r="J37" s="223">
        <v>1</v>
      </c>
      <c r="K37" s="224"/>
      <c r="L37" s="252" t="s">
        <v>1022</v>
      </c>
      <c r="M37" s="258"/>
      <c r="N37" s="224"/>
      <c r="O37" s="241" t="s">
        <v>997</v>
      </c>
      <c r="P37" s="198"/>
      <c r="Q37" s="213">
        <v>1</v>
      </c>
      <c r="R37" s="205" t="str">
        <f>CONCATENATE($R$35,".",TEXT(Q37,"0000"))</f>
        <v>II-0003.0001</v>
      </c>
      <c r="S37" s="198" t="str">
        <f>CONCATENATE($K$36," - TIPO ",L37)</f>
        <v>H-2840-I - TIPO A</v>
      </c>
    </row>
    <row r="38" spans="1:19" x14ac:dyDescent="0.2">
      <c r="A38" s="204">
        <v>2</v>
      </c>
      <c r="B38" s="205" t="s">
        <v>1079</v>
      </c>
      <c r="C38" s="206" t="s">
        <v>1080</v>
      </c>
      <c r="D38" s="221" t="s">
        <v>997</v>
      </c>
      <c r="G38" s="198"/>
      <c r="H38" s="215"/>
      <c r="I38" s="222"/>
      <c r="J38" s="223">
        <v>2</v>
      </c>
      <c r="K38" s="224"/>
      <c r="L38" s="252" t="s">
        <v>1049</v>
      </c>
      <c r="M38" s="258"/>
      <c r="N38" s="224"/>
      <c r="O38" s="241" t="s">
        <v>997</v>
      </c>
      <c r="P38" s="198"/>
      <c r="Q38" s="213">
        <v>2</v>
      </c>
      <c r="R38" s="205" t="str">
        <f t="shared" ref="R38:R42" si="4">CONCATENATE($R$35,".",TEXT(Q38,"0000"))</f>
        <v>II-0003.0002</v>
      </c>
      <c r="S38" s="198" t="str">
        <f t="shared" ref="S38:S40" si="5">CONCATENATE($K$36," - TIPO ",L38)</f>
        <v>H-2840-I - TIPO B</v>
      </c>
    </row>
    <row r="39" spans="1:19" x14ac:dyDescent="0.2">
      <c r="A39" s="204">
        <v>3</v>
      </c>
      <c r="B39" s="205" t="s">
        <v>1081</v>
      </c>
      <c r="C39" s="206" t="s">
        <v>1082</v>
      </c>
      <c r="D39" s="221" t="s">
        <v>997</v>
      </c>
      <c r="G39" s="198"/>
      <c r="H39" s="215"/>
      <c r="I39" s="222"/>
      <c r="J39" s="223">
        <v>3</v>
      </c>
      <c r="K39" s="224"/>
      <c r="L39" s="252" t="s">
        <v>1059</v>
      </c>
      <c r="M39" s="258"/>
      <c r="N39" s="224"/>
      <c r="O39" s="241" t="s">
        <v>997</v>
      </c>
      <c r="P39" s="198"/>
      <c r="Q39" s="213">
        <v>3</v>
      </c>
      <c r="R39" s="205" t="str">
        <f t="shared" si="4"/>
        <v>II-0003.0003</v>
      </c>
      <c r="S39" s="198" t="str">
        <f t="shared" si="5"/>
        <v>H-2840-I - TIPO C</v>
      </c>
    </row>
    <row r="40" spans="1:19" x14ac:dyDescent="0.2">
      <c r="A40" s="204">
        <v>4</v>
      </c>
      <c r="B40" s="197" t="s">
        <v>1083</v>
      </c>
      <c r="C40" s="206" t="s">
        <v>1084</v>
      </c>
      <c r="D40" s="221" t="s">
        <v>997</v>
      </c>
      <c r="G40" s="198"/>
      <c r="H40" s="215"/>
      <c r="I40" s="234"/>
      <c r="J40" s="229">
        <v>4</v>
      </c>
      <c r="K40" s="230"/>
      <c r="L40" s="259" t="s">
        <v>1085</v>
      </c>
      <c r="M40" s="260"/>
      <c r="N40" s="230"/>
      <c r="O40" s="261" t="s">
        <v>997</v>
      </c>
      <c r="P40" s="198"/>
      <c r="Q40" s="213">
        <v>4</v>
      </c>
      <c r="R40" s="205" t="str">
        <f t="shared" si="4"/>
        <v>II-0003.0004</v>
      </c>
      <c r="S40" s="198" t="str">
        <f t="shared" si="5"/>
        <v>H-2840-I - TIPO D</v>
      </c>
    </row>
    <row r="41" spans="1:19" x14ac:dyDescent="0.2">
      <c r="A41" s="204">
        <v>5</v>
      </c>
      <c r="B41" s="205" t="s">
        <v>1086</v>
      </c>
      <c r="C41" s="206" t="s">
        <v>1087</v>
      </c>
      <c r="D41" s="221" t="s">
        <v>997</v>
      </c>
      <c r="G41" s="198"/>
      <c r="H41" s="215"/>
      <c r="I41" s="229" t="s">
        <v>1049</v>
      </c>
      <c r="J41" s="234"/>
      <c r="K41" s="262" t="s">
        <v>1087</v>
      </c>
      <c r="L41" s="263"/>
      <c r="M41" s="263"/>
      <c r="N41" s="263"/>
      <c r="O41" s="264" t="s">
        <v>997</v>
      </c>
      <c r="P41" s="198"/>
      <c r="Q41" s="213">
        <v>5</v>
      </c>
      <c r="R41" s="205" t="str">
        <f t="shared" si="4"/>
        <v>II-0003.0005</v>
      </c>
      <c r="S41" s="198" t="str">
        <f>CONCATENATE($E$36,K41)</f>
        <v>OLIMPICO H-9830</v>
      </c>
    </row>
    <row r="42" spans="1:19" ht="15.75" thickBot="1" x14ac:dyDescent="0.25">
      <c r="A42" s="204">
        <v>6</v>
      </c>
      <c r="B42" s="205" t="s">
        <v>1088</v>
      </c>
      <c r="C42" s="206" t="s">
        <v>1089</v>
      </c>
      <c r="D42" s="221" t="s">
        <v>997</v>
      </c>
      <c r="G42" s="198"/>
      <c r="H42" s="235"/>
      <c r="I42" s="237" t="s">
        <v>1059</v>
      </c>
      <c r="J42" s="248"/>
      <c r="K42" s="249" t="s">
        <v>1089</v>
      </c>
      <c r="L42" s="250"/>
      <c r="M42" s="250"/>
      <c r="N42" s="250"/>
      <c r="O42" s="265" t="s">
        <v>997</v>
      </c>
      <c r="P42" s="198"/>
      <c r="Q42" s="213">
        <v>6</v>
      </c>
      <c r="R42" s="205" t="str">
        <f t="shared" si="4"/>
        <v>II-0003.0006</v>
      </c>
      <c r="S42" s="198" t="str">
        <f>CONCATENATE($E$36,K42)</f>
        <v>TRAZADO C/ REPOSICION  (%)</v>
      </c>
    </row>
    <row r="43" spans="1:19" ht="15.75" thickTop="1" x14ac:dyDescent="0.2">
      <c r="A43" s="204">
        <v>7</v>
      </c>
      <c r="B43" s="205" t="s">
        <v>1090</v>
      </c>
      <c r="C43" s="206" t="s">
        <v>1091</v>
      </c>
      <c r="D43" s="221" t="s">
        <v>997</v>
      </c>
      <c r="G43" s="198"/>
      <c r="H43" s="215"/>
      <c r="I43" s="222"/>
      <c r="J43" s="222"/>
      <c r="K43" s="252"/>
      <c r="L43" s="224"/>
      <c r="M43" s="224"/>
      <c r="N43" s="224"/>
      <c r="O43" s="241"/>
      <c r="P43" s="198"/>
      <c r="Q43" s="213"/>
      <c r="R43" s="205"/>
      <c r="S43" s="198"/>
    </row>
    <row r="44" spans="1:19" x14ac:dyDescent="0.2">
      <c r="A44" s="204"/>
      <c r="B44" s="205"/>
      <c r="C44" s="206"/>
      <c r="D44" s="221"/>
      <c r="G44" s="198"/>
      <c r="H44" s="215"/>
      <c r="I44" s="222"/>
      <c r="J44" s="222"/>
      <c r="K44" s="252"/>
      <c r="L44" s="224"/>
      <c r="M44" s="224"/>
      <c r="N44" s="224"/>
      <c r="O44" s="241"/>
      <c r="P44" s="198"/>
      <c r="Q44" s="213"/>
      <c r="R44" s="205"/>
      <c r="S44" s="198"/>
    </row>
    <row r="45" spans="1:19" x14ac:dyDescent="0.2">
      <c r="A45" s="204">
        <v>4</v>
      </c>
      <c r="B45" s="197" t="s">
        <v>1092</v>
      </c>
      <c r="C45" s="206" t="s">
        <v>1093</v>
      </c>
      <c r="D45" s="221"/>
      <c r="G45" s="198"/>
      <c r="H45" s="242">
        <v>4</v>
      </c>
      <c r="I45" s="244"/>
      <c r="J45" s="244"/>
      <c r="K45" s="884" t="s">
        <v>1093</v>
      </c>
      <c r="L45" s="884"/>
      <c r="M45" s="884"/>
      <c r="N45" s="884"/>
      <c r="O45" s="266"/>
      <c r="P45" s="198"/>
      <c r="Q45" s="213">
        <f>H45</f>
        <v>4</v>
      </c>
      <c r="R45" s="203" t="str">
        <f>CONCATENATE("II-",TEXT(Q45,"0000"))</f>
        <v>II-0004</v>
      </c>
      <c r="S45" s="214" t="str">
        <f>K45</f>
        <v>ALCANTARILLAS METALICAS ACERO CORRUGADO</v>
      </c>
    </row>
    <row r="46" spans="1:19" x14ac:dyDescent="0.2">
      <c r="A46" s="204"/>
      <c r="B46" s="205"/>
      <c r="C46" s="206"/>
      <c r="D46" s="221"/>
      <c r="G46" s="198"/>
      <c r="H46" s="256"/>
      <c r="I46" s="216" t="s">
        <v>1022</v>
      </c>
      <c r="J46" s="217"/>
      <c r="K46" s="218" t="s">
        <v>1094</v>
      </c>
      <c r="L46" s="219"/>
      <c r="M46" s="219"/>
      <c r="N46" s="219"/>
      <c r="O46" s="267"/>
      <c r="P46" s="198"/>
      <c r="Q46" s="198"/>
      <c r="R46" s="198"/>
      <c r="S46" s="198"/>
    </row>
    <row r="47" spans="1:19" x14ac:dyDescent="0.2">
      <c r="A47" s="204">
        <v>1</v>
      </c>
      <c r="B47" s="205" t="s">
        <v>1095</v>
      </c>
      <c r="C47" s="206" t="s">
        <v>1096</v>
      </c>
      <c r="D47" s="221" t="s">
        <v>997</v>
      </c>
      <c r="G47" s="198"/>
      <c r="H47" s="215"/>
      <c r="I47" s="222"/>
      <c r="J47" s="223">
        <v>1</v>
      </c>
      <c r="K47" s="224"/>
      <c r="L47" s="225" t="s">
        <v>1097</v>
      </c>
      <c r="M47" s="224"/>
      <c r="N47" s="224"/>
      <c r="O47" s="241" t="s">
        <v>997</v>
      </c>
      <c r="P47" s="198"/>
      <c r="Q47" s="213">
        <v>1</v>
      </c>
      <c r="R47" s="205" t="str">
        <f>CONCATENATE($R$45,".",TEXT(Q47,"0000"))</f>
        <v>II-0004.0001</v>
      </c>
      <c r="S47" s="198" t="str">
        <f>CONCATENATE($K$46," - TIPO ",L47)</f>
        <v>H-10209 - TIPO H-9987</v>
      </c>
    </row>
    <row r="48" spans="1:19" x14ac:dyDescent="0.2">
      <c r="A48" s="204">
        <v>2</v>
      </c>
      <c r="B48" s="197" t="s">
        <v>1098</v>
      </c>
      <c r="C48" s="206" t="s">
        <v>1099</v>
      </c>
      <c r="D48" s="221" t="s">
        <v>997</v>
      </c>
      <c r="G48" s="198"/>
      <c r="H48" s="215"/>
      <c r="I48" s="222"/>
      <c r="J48" s="229">
        <v>2</v>
      </c>
      <c r="K48" s="224"/>
      <c r="L48" s="225" t="s">
        <v>1100</v>
      </c>
      <c r="M48" s="224"/>
      <c r="N48" s="224"/>
      <c r="O48" s="241" t="s">
        <v>997</v>
      </c>
      <c r="P48" s="198"/>
      <c r="Q48" s="213">
        <v>2</v>
      </c>
      <c r="R48" s="205" t="str">
        <f>CONCATENATE($R$45,".",TEXT(Q48,"0000"))</f>
        <v>II-0004.0002</v>
      </c>
      <c r="S48" s="198" t="str">
        <f>CONCATENATE($K$46," - TIPO ",L48)</f>
        <v>H-10209 - TIPO H-2993</v>
      </c>
    </row>
    <row r="49" spans="1:19" x14ac:dyDescent="0.2">
      <c r="A49" s="204"/>
      <c r="B49" s="197"/>
      <c r="C49" s="206"/>
      <c r="D49" s="221"/>
      <c r="G49" s="198"/>
      <c r="H49" s="215"/>
      <c r="I49" s="216" t="s">
        <v>1049</v>
      </c>
      <c r="J49" s="217"/>
      <c r="K49" s="218" t="s">
        <v>1101</v>
      </c>
      <c r="L49" s="219"/>
      <c r="M49" s="219"/>
      <c r="N49" s="219"/>
      <c r="O49" s="267"/>
      <c r="P49" s="198"/>
      <c r="Q49" s="198"/>
      <c r="R49" s="198"/>
      <c r="S49" s="198"/>
    </row>
    <row r="50" spans="1:19" x14ac:dyDescent="0.2">
      <c r="A50" s="204">
        <v>3</v>
      </c>
      <c r="B50" s="227" t="s">
        <v>1102</v>
      </c>
      <c r="C50" s="228" t="s">
        <v>1103</v>
      </c>
      <c r="D50" s="221" t="s">
        <v>997</v>
      </c>
      <c r="G50" s="198"/>
      <c r="H50" s="215"/>
      <c r="I50" s="222"/>
      <c r="J50" s="223">
        <v>1</v>
      </c>
      <c r="K50" s="224"/>
      <c r="L50" s="225" t="s">
        <v>1097</v>
      </c>
      <c r="M50" s="224"/>
      <c r="N50" s="224"/>
      <c r="O50" s="241" t="s">
        <v>997</v>
      </c>
      <c r="P50" s="198"/>
      <c r="Q50" s="213">
        <v>3</v>
      </c>
      <c r="R50" s="205" t="str">
        <f>CONCATENATE($R$45,".",TEXT(Q50,"0000"))</f>
        <v>II-0004.0003</v>
      </c>
      <c r="S50" s="198" t="str">
        <f>CONCATENATE($K$49," - TIPO ",L50)</f>
        <v>H-10235 - TIPO H-9987</v>
      </c>
    </row>
    <row r="51" spans="1:19" x14ac:dyDescent="0.2">
      <c r="A51" s="204">
        <v>4</v>
      </c>
      <c r="B51" s="205" t="s">
        <v>1104</v>
      </c>
      <c r="C51" s="206" t="s">
        <v>1105</v>
      </c>
      <c r="D51" s="221" t="s">
        <v>997</v>
      </c>
      <c r="G51" s="198"/>
      <c r="H51" s="215"/>
      <c r="I51" s="222"/>
      <c r="J51" s="229">
        <v>2</v>
      </c>
      <c r="K51" s="224"/>
      <c r="L51" s="225" t="s">
        <v>1100</v>
      </c>
      <c r="M51" s="224"/>
      <c r="N51" s="224"/>
      <c r="O51" s="241" t="s">
        <v>997</v>
      </c>
      <c r="P51" s="198"/>
      <c r="Q51" s="213">
        <v>4</v>
      </c>
      <c r="R51" s="205" t="str">
        <f>CONCATENATE($R$45,".",TEXT(Q51,"0000"))</f>
        <v>II-0004.0004</v>
      </c>
      <c r="S51" s="198" t="str">
        <f>CONCATENATE($K$49," - TIPO ",L51)</f>
        <v>H-10235 - TIPO H-2993</v>
      </c>
    </row>
    <row r="52" spans="1:19" x14ac:dyDescent="0.2">
      <c r="A52" s="204"/>
      <c r="B52" s="205"/>
      <c r="C52" s="206"/>
      <c r="D52" s="221"/>
      <c r="G52" s="198"/>
      <c r="H52" s="215"/>
      <c r="I52" s="216" t="s">
        <v>1059</v>
      </c>
      <c r="J52" s="217"/>
      <c r="K52" s="218" t="s">
        <v>1106</v>
      </c>
      <c r="L52" s="219"/>
      <c r="M52" s="219"/>
      <c r="N52" s="219"/>
      <c r="O52" s="267"/>
      <c r="P52" s="198"/>
      <c r="Q52" s="198"/>
      <c r="R52" s="198"/>
      <c r="S52" s="198"/>
    </row>
    <row r="53" spans="1:19" ht="15.75" thickBot="1" x14ac:dyDescent="0.25">
      <c r="A53" s="204">
        <v>5</v>
      </c>
      <c r="B53" s="205" t="s">
        <v>1107</v>
      </c>
      <c r="C53" s="206" t="s">
        <v>1108</v>
      </c>
      <c r="D53" s="221" t="s">
        <v>997</v>
      </c>
      <c r="G53" s="198"/>
      <c r="H53" s="268"/>
      <c r="I53" s="269"/>
      <c r="J53" s="270">
        <v>1</v>
      </c>
      <c r="K53" s="271"/>
      <c r="L53" s="272" t="s">
        <v>1109</v>
      </c>
      <c r="M53" s="271"/>
      <c r="N53" s="271"/>
      <c r="O53" s="273" t="s">
        <v>997</v>
      </c>
      <c r="P53" s="198"/>
      <c r="Q53" s="213">
        <v>5</v>
      </c>
      <c r="R53" s="205" t="str">
        <f>CONCATENATE($R$45,".",TEXT(Q53,"0000"))</f>
        <v>II-0004.0005</v>
      </c>
      <c r="S53" s="198" t="str">
        <f>CONCATENATE($K$52," - TIPO ",L53)</f>
        <v>H-10236 - TIPO H-2553</v>
      </c>
    </row>
    <row r="54" spans="1:19" x14ac:dyDescent="0.2">
      <c r="A54" s="204"/>
      <c r="B54" s="205"/>
      <c r="C54" s="206"/>
      <c r="D54" s="221"/>
      <c r="G54" s="224"/>
      <c r="H54" s="274"/>
      <c r="I54" s="222"/>
      <c r="J54" s="222"/>
      <c r="K54" s="224"/>
      <c r="L54" s="225"/>
      <c r="M54" s="224"/>
      <c r="N54" s="224"/>
      <c r="O54" s="258"/>
      <c r="P54" s="224"/>
      <c r="Q54" s="224"/>
      <c r="R54" s="224"/>
      <c r="S54" s="224"/>
    </row>
    <row r="55" spans="1:19" x14ac:dyDescent="0.2">
      <c r="A55" s="204">
        <v>4</v>
      </c>
      <c r="B55" s="205" t="s">
        <v>1092</v>
      </c>
      <c r="C55" s="206" t="s">
        <v>1093</v>
      </c>
      <c r="D55" s="221"/>
      <c r="G55" s="198"/>
      <c r="H55" s="242">
        <v>4</v>
      </c>
      <c r="I55" s="244"/>
      <c r="J55" s="244"/>
      <c r="K55" s="884" t="s">
        <v>1093</v>
      </c>
      <c r="L55" s="884"/>
      <c r="M55" s="884"/>
      <c r="N55" s="884"/>
      <c r="O55" s="266"/>
      <c r="P55" s="198"/>
      <c r="Q55" s="213">
        <f>H55</f>
        <v>4</v>
      </c>
      <c r="R55" s="203" t="str">
        <f>CONCATENATE("II-",TEXT(Q55,"0000"))</f>
        <v>II-0004</v>
      </c>
      <c r="S55" s="214" t="str">
        <f>K55</f>
        <v>ALCANTARILLAS METALICAS ACERO CORRUGADO</v>
      </c>
    </row>
    <row r="56" spans="1:19" x14ac:dyDescent="0.2">
      <c r="A56" s="204"/>
      <c r="B56" s="205"/>
      <c r="C56" s="206"/>
      <c r="D56" s="221"/>
      <c r="G56" s="198"/>
      <c r="H56" s="215"/>
      <c r="I56" s="216" t="s">
        <v>1085</v>
      </c>
      <c r="J56" s="217"/>
      <c r="K56" s="225" t="s">
        <v>1050</v>
      </c>
      <c r="L56" s="224"/>
      <c r="M56" s="224"/>
      <c r="N56" s="224"/>
      <c r="O56" s="257"/>
      <c r="P56" s="198"/>
      <c r="Q56" s="198"/>
      <c r="R56" s="198"/>
      <c r="S56" s="198"/>
    </row>
    <row r="57" spans="1:19" x14ac:dyDescent="0.2">
      <c r="A57" s="204">
        <v>10</v>
      </c>
      <c r="B57" s="205" t="s">
        <v>1110</v>
      </c>
      <c r="C57" s="206" t="s">
        <v>1111</v>
      </c>
      <c r="D57" s="221" t="s">
        <v>997</v>
      </c>
      <c r="G57" s="198"/>
      <c r="H57" s="215"/>
      <c r="I57" s="222"/>
      <c r="J57" s="223">
        <v>1</v>
      </c>
      <c r="K57" s="224"/>
      <c r="L57" s="225" t="s">
        <v>1112</v>
      </c>
      <c r="M57" s="224"/>
      <c r="N57" s="224"/>
      <c r="O57" s="257" t="s">
        <v>997</v>
      </c>
      <c r="P57" s="198"/>
      <c r="Q57" s="213">
        <v>10</v>
      </c>
      <c r="R57" s="205" t="str">
        <f>CONCATENATE($R$45,".",TEXT(Q57,"0000"))</f>
        <v>II-0004.0010</v>
      </c>
      <c r="S57" s="198" t="str">
        <f>CONCATENATE($K$56," - TIPO ",L57)</f>
        <v>ESPECIAL - TIPO BOVEDA PERFIL ALTO Z-6584</v>
      </c>
    </row>
    <row r="58" spans="1:19" x14ac:dyDescent="0.2">
      <c r="A58" s="204">
        <v>11</v>
      </c>
      <c r="B58" s="205" t="s">
        <v>1113</v>
      </c>
      <c r="C58" s="206" t="s">
        <v>1114</v>
      </c>
      <c r="D58" s="221" t="s">
        <v>997</v>
      </c>
      <c r="G58" s="198"/>
      <c r="H58" s="215"/>
      <c r="I58" s="222"/>
      <c r="J58" s="223">
        <v>2</v>
      </c>
      <c r="K58" s="224"/>
      <c r="L58" s="225" t="s">
        <v>1115</v>
      </c>
      <c r="M58" s="224"/>
      <c r="N58" s="224"/>
      <c r="O58" s="257" t="s">
        <v>997</v>
      </c>
      <c r="P58" s="198"/>
      <c r="Q58" s="213">
        <v>11</v>
      </c>
      <c r="R58" s="205" t="str">
        <f t="shared" ref="R58:R67" si="6">CONCATENATE($R$45,".",TEXT(Q58,"0000"))</f>
        <v>II-0004.0011</v>
      </c>
      <c r="S58" s="198" t="str">
        <f t="shared" ref="S58:S61" si="7">CONCATENATE($K$56," - TIPO ",L58)</f>
        <v>ESPECIAL - TIPO BOVEDA PERFIL BAJO Z-6584</v>
      </c>
    </row>
    <row r="59" spans="1:19" x14ac:dyDescent="0.2">
      <c r="A59" s="204">
        <v>12</v>
      </c>
      <c r="B59" s="197" t="s">
        <v>1116</v>
      </c>
      <c r="C59" s="206" t="s">
        <v>1117</v>
      </c>
      <c r="D59" s="221" t="s">
        <v>997</v>
      </c>
      <c r="G59" s="198"/>
      <c r="H59" s="215"/>
      <c r="I59" s="222"/>
      <c r="J59" s="223">
        <v>3</v>
      </c>
      <c r="K59" s="224"/>
      <c r="L59" s="225" t="s">
        <v>1118</v>
      </c>
      <c r="M59" s="224"/>
      <c r="N59" s="224"/>
      <c r="O59" s="257" t="s">
        <v>997</v>
      </c>
      <c r="P59" s="198"/>
      <c r="Q59" s="213">
        <v>12</v>
      </c>
      <c r="R59" s="205" t="str">
        <f t="shared" si="6"/>
        <v>II-0004.0012</v>
      </c>
      <c r="S59" s="198" t="str">
        <f t="shared" si="7"/>
        <v>ESPECIAL - TIPO CIRCULAR</v>
      </c>
    </row>
    <row r="60" spans="1:19" x14ac:dyDescent="0.2">
      <c r="A60" s="204">
        <v>13</v>
      </c>
      <c r="B60" s="197" t="s">
        <v>1119</v>
      </c>
      <c r="C60" s="206" t="s">
        <v>1120</v>
      </c>
      <c r="D60" s="221" t="s">
        <v>997</v>
      </c>
      <c r="G60" s="198"/>
      <c r="H60" s="215"/>
      <c r="I60" s="222"/>
      <c r="J60" s="223">
        <v>4</v>
      </c>
      <c r="K60" s="224"/>
      <c r="L60" s="225" t="s">
        <v>1121</v>
      </c>
      <c r="M60" s="224"/>
      <c r="N60" s="224"/>
      <c r="O60" s="257" t="s">
        <v>997</v>
      </c>
      <c r="P60" s="198"/>
      <c r="Q60" s="213">
        <v>13</v>
      </c>
      <c r="R60" s="205" t="str">
        <f t="shared" si="6"/>
        <v>II-0004.0013</v>
      </c>
      <c r="S60" s="198" t="str">
        <f t="shared" si="7"/>
        <v>ESPECIAL - TIPO ELIPTICA</v>
      </c>
    </row>
    <row r="61" spans="1:19" x14ac:dyDescent="0.2">
      <c r="A61" s="204">
        <v>14</v>
      </c>
      <c r="B61" s="205" t="s">
        <v>1122</v>
      </c>
      <c r="C61" s="206" t="s">
        <v>1123</v>
      </c>
      <c r="D61" s="221" t="s">
        <v>997</v>
      </c>
      <c r="G61" s="198"/>
      <c r="H61" s="215"/>
      <c r="I61" s="275"/>
      <c r="J61" s="229">
        <v>5</v>
      </c>
      <c r="K61" s="230"/>
      <c r="L61" s="231" t="s">
        <v>1124</v>
      </c>
      <c r="M61" s="230"/>
      <c r="N61" s="230"/>
      <c r="O61" s="276" t="s">
        <v>997</v>
      </c>
      <c r="P61" s="198"/>
      <c r="Q61" s="213">
        <v>14</v>
      </c>
      <c r="R61" s="205" t="str">
        <f t="shared" si="6"/>
        <v>II-0004.0014</v>
      </c>
      <c r="S61" s="198" t="str">
        <f t="shared" si="7"/>
        <v>ESPECIAL - TIPO ELIPTICA P/ FERROCARRIL Z-6584</v>
      </c>
    </row>
    <row r="62" spans="1:19" x14ac:dyDescent="0.2">
      <c r="A62" s="204">
        <v>20</v>
      </c>
      <c r="B62" s="205" t="s">
        <v>1125</v>
      </c>
      <c r="C62" s="206" t="s">
        <v>1126</v>
      </c>
      <c r="D62" s="221" t="s">
        <v>997</v>
      </c>
      <c r="G62" s="277"/>
      <c r="H62" s="278"/>
      <c r="I62" s="279" t="s">
        <v>1127</v>
      </c>
      <c r="J62" s="279"/>
      <c r="K62" s="280" t="s">
        <v>1126</v>
      </c>
      <c r="L62" s="281"/>
      <c r="M62" s="281"/>
      <c r="N62" s="281"/>
      <c r="O62" s="282" t="s">
        <v>997</v>
      </c>
      <c r="P62" s="277"/>
      <c r="Q62" s="213">
        <v>20</v>
      </c>
      <c r="R62" s="205" t="str">
        <f t="shared" si="6"/>
        <v>II-0004.0020</v>
      </c>
      <c r="S62" s="198" t="str">
        <f>CONCATENATE(K62)</f>
        <v>PINTURA</v>
      </c>
    </row>
    <row r="63" spans="1:19" x14ac:dyDescent="0.2">
      <c r="A63" s="204">
        <v>21</v>
      </c>
      <c r="B63" s="197" t="s">
        <v>1128</v>
      </c>
      <c r="C63" s="206" t="s">
        <v>1129</v>
      </c>
      <c r="D63" s="221" t="s">
        <v>997</v>
      </c>
      <c r="G63" s="277"/>
      <c r="H63" s="278"/>
      <c r="I63" s="279" t="s">
        <v>1130</v>
      </c>
      <c r="J63" s="279"/>
      <c r="K63" s="885" t="s">
        <v>1129</v>
      </c>
      <c r="L63" s="885"/>
      <c r="M63" s="281"/>
      <c r="N63" s="281"/>
      <c r="O63" s="283" t="s">
        <v>997</v>
      </c>
      <c r="P63" s="277"/>
      <c r="Q63" s="213">
        <v>21</v>
      </c>
      <c r="R63" s="205" t="str">
        <f t="shared" si="6"/>
        <v>II-0004.0021</v>
      </c>
      <c r="S63" s="198" t="str">
        <f t="shared" ref="S63:S67" si="8">CONCATENATE(K63)</f>
        <v>COLOCACION</v>
      </c>
    </row>
    <row r="64" spans="1:19" x14ac:dyDescent="0.2">
      <c r="A64" s="204">
        <v>22</v>
      </c>
      <c r="B64" s="205" t="s">
        <v>1131</v>
      </c>
      <c r="C64" s="206" t="s">
        <v>1132</v>
      </c>
      <c r="D64" s="221" t="s">
        <v>1133</v>
      </c>
      <c r="G64" s="277"/>
      <c r="H64" s="278"/>
      <c r="I64" s="279" t="s">
        <v>1134</v>
      </c>
      <c r="J64" s="279"/>
      <c r="K64" s="885" t="s">
        <v>1132</v>
      </c>
      <c r="L64" s="885"/>
      <c r="M64" s="281"/>
      <c r="N64" s="281"/>
      <c r="O64" s="283" t="s">
        <v>1133</v>
      </c>
      <c r="P64" s="277"/>
      <c r="Q64" s="213">
        <v>22</v>
      </c>
      <c r="R64" s="205" t="str">
        <f t="shared" si="6"/>
        <v>II-0004.0022</v>
      </c>
      <c r="S64" s="198" t="str">
        <f t="shared" si="8"/>
        <v>RELLENO DE SOCAVACION</v>
      </c>
    </row>
    <row r="65" spans="1:19" x14ac:dyDescent="0.2">
      <c r="A65" s="204">
        <v>23</v>
      </c>
      <c r="B65" s="205" t="s">
        <v>1135</v>
      </c>
      <c r="C65" s="206" t="s">
        <v>1136</v>
      </c>
      <c r="D65" s="221" t="s">
        <v>997</v>
      </c>
      <c r="G65" s="198"/>
      <c r="H65" s="278"/>
      <c r="I65" s="216" t="s">
        <v>1137</v>
      </c>
      <c r="J65" s="263"/>
      <c r="K65" s="284" t="s">
        <v>1136</v>
      </c>
      <c r="L65" s="263"/>
      <c r="M65" s="263"/>
      <c r="N65" s="263"/>
      <c r="O65" s="283" t="s">
        <v>997</v>
      </c>
      <c r="P65" s="198"/>
      <c r="Q65" s="213">
        <v>23</v>
      </c>
      <c r="R65" s="205" t="str">
        <f t="shared" si="6"/>
        <v>II-0004.0023</v>
      </c>
      <c r="S65" s="198" t="str">
        <f t="shared" si="8"/>
        <v>REPARACION</v>
      </c>
    </row>
    <row r="66" spans="1:19" x14ac:dyDescent="0.2">
      <c r="A66" s="204">
        <v>24</v>
      </c>
      <c r="B66" s="197" t="s">
        <v>1138</v>
      </c>
      <c r="C66" s="206" t="s">
        <v>1139</v>
      </c>
      <c r="D66" s="221" t="s">
        <v>997</v>
      </c>
      <c r="G66" s="198"/>
      <c r="H66" s="278"/>
      <c r="I66" s="216" t="s">
        <v>889</v>
      </c>
      <c r="J66" s="263"/>
      <c r="K66" s="284" t="s">
        <v>1139</v>
      </c>
      <c r="L66" s="263"/>
      <c r="M66" s="263"/>
      <c r="N66" s="263"/>
      <c r="O66" s="283" t="s">
        <v>997</v>
      </c>
      <c r="P66" s="198"/>
      <c r="Q66" s="213">
        <v>24</v>
      </c>
      <c r="R66" s="205" t="str">
        <f t="shared" si="6"/>
        <v>II-0004.0024</v>
      </c>
      <c r="S66" s="198" t="str">
        <f t="shared" si="8"/>
        <v>RETIRO Y RECOLOCACION</v>
      </c>
    </row>
    <row r="67" spans="1:19" ht="15.75" thickBot="1" x14ac:dyDescent="0.25">
      <c r="A67" s="204">
        <v>25</v>
      </c>
      <c r="B67" s="197" t="s">
        <v>1140</v>
      </c>
      <c r="C67" s="206" t="s">
        <v>1141</v>
      </c>
      <c r="D67" s="221" t="s">
        <v>997</v>
      </c>
      <c r="G67" s="198"/>
      <c r="H67" s="285"/>
      <c r="I67" s="247" t="s">
        <v>1142</v>
      </c>
      <c r="J67" s="250"/>
      <c r="K67" s="286" t="s">
        <v>1141</v>
      </c>
      <c r="L67" s="250"/>
      <c r="M67" s="250"/>
      <c r="N67" s="250"/>
      <c r="O67" s="287" t="s">
        <v>997</v>
      </c>
      <c r="P67" s="198"/>
      <c r="Q67" s="213">
        <v>25</v>
      </c>
      <c r="R67" s="205" t="str">
        <f t="shared" si="6"/>
        <v>II-0004.0025</v>
      </c>
      <c r="S67" s="198" t="str">
        <f t="shared" si="8"/>
        <v xml:space="preserve">RETIRO </v>
      </c>
    </row>
    <row r="68" spans="1:19" ht="16.5" thickTop="1" thickBot="1" x14ac:dyDescent="0.25">
      <c r="A68" s="204"/>
      <c r="B68" s="227"/>
      <c r="C68" s="228"/>
      <c r="D68" s="221"/>
      <c r="G68" s="198"/>
      <c r="H68" s="215"/>
      <c r="I68" s="222"/>
      <c r="J68" s="224"/>
      <c r="K68" s="225"/>
      <c r="L68" s="224"/>
      <c r="M68" s="224"/>
      <c r="N68" s="224"/>
      <c r="O68" s="288"/>
      <c r="P68" s="198"/>
      <c r="Q68" s="213"/>
      <c r="R68" s="205"/>
      <c r="S68" s="198"/>
    </row>
    <row r="69" spans="1:19" ht="15.75" thickTop="1" x14ac:dyDescent="0.2">
      <c r="A69" s="204">
        <v>5</v>
      </c>
      <c r="B69" s="205" t="s">
        <v>1143</v>
      </c>
      <c r="C69" s="206" t="s">
        <v>1144</v>
      </c>
      <c r="D69" s="221"/>
      <c r="G69" s="198"/>
      <c r="H69" s="242">
        <v>5</v>
      </c>
      <c r="I69" s="244"/>
      <c r="J69" s="255"/>
      <c r="K69" s="289" t="s">
        <v>1144</v>
      </c>
      <c r="L69" s="255"/>
      <c r="M69" s="255"/>
      <c r="N69" s="255"/>
      <c r="O69" s="266"/>
      <c r="P69" s="198"/>
      <c r="Q69" s="213">
        <f>H69</f>
        <v>5</v>
      </c>
      <c r="R69" s="203" t="str">
        <f>CONCATENATE("II-",TEXT(Q69,"0000"))</f>
        <v>II-0005</v>
      </c>
      <c r="S69" s="214" t="str">
        <f>K69</f>
        <v>ALCANTARILLAS HORMIGON</v>
      </c>
    </row>
    <row r="70" spans="1:19" x14ac:dyDescent="0.2">
      <c r="A70" s="204"/>
      <c r="B70" s="205"/>
      <c r="C70" s="206"/>
      <c r="D70" s="221"/>
      <c r="G70" s="198"/>
      <c r="H70" s="215"/>
      <c r="I70" s="216" t="s">
        <v>1022</v>
      </c>
      <c r="J70" s="219"/>
      <c r="K70" s="225" t="s">
        <v>1118</v>
      </c>
      <c r="L70" s="224"/>
      <c r="M70" s="224"/>
      <c r="N70" s="224"/>
      <c r="O70" s="257"/>
      <c r="P70" s="198"/>
      <c r="Q70" s="198"/>
      <c r="R70" s="198"/>
      <c r="S70" s="198"/>
    </row>
    <row r="71" spans="1:19" x14ac:dyDescent="0.2">
      <c r="A71" s="204">
        <v>1</v>
      </c>
      <c r="B71" s="205" t="s">
        <v>1145</v>
      </c>
      <c r="C71" s="206" t="s">
        <v>1146</v>
      </c>
      <c r="D71" s="221" t="s">
        <v>997</v>
      </c>
      <c r="G71" s="198"/>
      <c r="H71" s="215"/>
      <c r="I71" s="222"/>
      <c r="J71" s="223">
        <v>1</v>
      </c>
      <c r="K71" s="224"/>
      <c r="L71" s="225" t="s">
        <v>1147</v>
      </c>
      <c r="M71" s="224"/>
      <c r="N71" s="224"/>
      <c r="O71" s="257" t="s">
        <v>997</v>
      </c>
      <c r="P71" s="198"/>
      <c r="Q71" s="213">
        <v>1</v>
      </c>
      <c r="R71" s="205" t="str">
        <f>CONCATENATE($R$69,".",TEXT(Q71,"0000"))</f>
        <v>II-0005.0001</v>
      </c>
      <c r="S71" s="198" t="str">
        <f>CONCATENATE($K$70," - TIPO ",L71)</f>
        <v>CIRCULAR - TIPO A-82</v>
      </c>
    </row>
    <row r="72" spans="1:19" x14ac:dyDescent="0.2">
      <c r="A72" s="204">
        <v>2</v>
      </c>
      <c r="B72" s="205" t="s">
        <v>1148</v>
      </c>
      <c r="C72" s="206" t="s">
        <v>1149</v>
      </c>
      <c r="D72" s="221" t="s">
        <v>997</v>
      </c>
      <c r="G72" s="198"/>
      <c r="H72" s="215"/>
      <c r="I72" s="234"/>
      <c r="J72" s="229">
        <v>2</v>
      </c>
      <c r="K72" s="230"/>
      <c r="L72" s="231" t="s">
        <v>1100</v>
      </c>
      <c r="M72" s="230"/>
      <c r="N72" s="230"/>
      <c r="O72" s="276" t="s">
        <v>997</v>
      </c>
      <c r="P72" s="198"/>
      <c r="Q72" s="213">
        <v>2</v>
      </c>
      <c r="R72" s="205" t="str">
        <f>CONCATENATE($R$69,".",TEXT(Q72,"0000"))</f>
        <v>II-0005.0002</v>
      </c>
      <c r="S72" s="198" t="str">
        <f>CONCATENATE($K$70," - TIPO ",L72)</f>
        <v>CIRCULAR - TIPO H-2993</v>
      </c>
    </row>
    <row r="73" spans="1:19" x14ac:dyDescent="0.2">
      <c r="A73" s="204"/>
      <c r="B73" s="197"/>
      <c r="C73" s="206"/>
      <c r="D73" s="221" t="s">
        <v>997</v>
      </c>
      <c r="G73" s="198"/>
      <c r="H73" s="215"/>
      <c r="I73" s="229" t="s">
        <v>1049</v>
      </c>
      <c r="J73" s="222"/>
      <c r="K73" s="225" t="s">
        <v>1150</v>
      </c>
      <c r="L73" s="225"/>
      <c r="M73" s="224"/>
      <c r="N73" s="224"/>
      <c r="O73" s="257" t="s">
        <v>997</v>
      </c>
      <c r="P73" s="198"/>
      <c r="Q73" s="198"/>
      <c r="R73" s="198"/>
      <c r="S73" s="198"/>
    </row>
    <row r="74" spans="1:19" x14ac:dyDescent="0.2">
      <c r="A74" s="204">
        <v>10</v>
      </c>
      <c r="B74" s="197" t="s">
        <v>1151</v>
      </c>
      <c r="C74" s="206" t="s">
        <v>1152</v>
      </c>
      <c r="D74" s="221" t="s">
        <v>997</v>
      </c>
      <c r="G74" s="198"/>
      <c r="H74" s="215"/>
      <c r="I74" s="222"/>
      <c r="J74" s="223">
        <v>1</v>
      </c>
      <c r="K74" s="224"/>
      <c r="L74" s="225" t="s">
        <v>1153</v>
      </c>
      <c r="M74" s="224"/>
      <c r="N74" s="224"/>
      <c r="O74" s="241" t="s">
        <v>997</v>
      </c>
      <c r="P74" s="198"/>
      <c r="Q74" s="213">
        <v>10</v>
      </c>
      <c r="R74" s="205" t="str">
        <f>CONCATENATE($R$69,".",TEXT(Q74,"0000"))</f>
        <v>II-0005.0010</v>
      </c>
      <c r="S74" s="198" t="str">
        <f>CONCATENATE($K$73," - TIPO ",L74)</f>
        <v>RECTANGULAR - TIPO H-1900-BIS-1</v>
      </c>
    </row>
    <row r="75" spans="1:19" x14ac:dyDescent="0.2">
      <c r="A75" s="204">
        <v>11</v>
      </c>
      <c r="B75" s="227" t="s">
        <v>1154</v>
      </c>
      <c r="C75" s="228" t="s">
        <v>1155</v>
      </c>
      <c r="D75" s="221" t="s">
        <v>997</v>
      </c>
      <c r="G75" s="198"/>
      <c r="H75" s="215"/>
      <c r="I75" s="222"/>
      <c r="J75" s="223">
        <v>2</v>
      </c>
      <c r="K75" s="224"/>
      <c r="L75" s="225" t="s">
        <v>1156</v>
      </c>
      <c r="M75" s="224"/>
      <c r="N75" s="224"/>
      <c r="O75" s="241" t="s">
        <v>997</v>
      </c>
      <c r="P75" s="198"/>
      <c r="Q75" s="213">
        <v>11</v>
      </c>
      <c r="R75" s="205" t="str">
        <f t="shared" ref="R75:R90" si="9">CONCATENATE($R$69,".",TEXT(Q75,"0000"))</f>
        <v>II-0005.0011</v>
      </c>
      <c r="S75" s="198" t="str">
        <f t="shared" ref="S75:S85" si="10">CONCATENATE($K$73," - TIPO ",L75)</f>
        <v>RECTANGULAR - TIPO O-41211-I</v>
      </c>
    </row>
    <row r="76" spans="1:19" x14ac:dyDescent="0.2">
      <c r="A76" s="204">
        <v>12</v>
      </c>
      <c r="B76" s="205" t="s">
        <v>1157</v>
      </c>
      <c r="C76" s="206" t="s">
        <v>1158</v>
      </c>
      <c r="D76" s="221" t="s">
        <v>997</v>
      </c>
      <c r="G76" s="198"/>
      <c r="H76" s="215"/>
      <c r="I76" s="222"/>
      <c r="J76" s="223">
        <v>3</v>
      </c>
      <c r="K76" s="224"/>
      <c r="L76" s="225" t="s">
        <v>1159</v>
      </c>
      <c r="M76" s="224"/>
      <c r="N76" s="224"/>
      <c r="O76" s="241" t="s">
        <v>997</v>
      </c>
      <c r="P76" s="198"/>
      <c r="Q76" s="213">
        <v>12</v>
      </c>
      <c r="R76" s="205" t="str">
        <f t="shared" si="9"/>
        <v>II-0005.0012</v>
      </c>
      <c r="S76" s="198" t="str">
        <f t="shared" si="10"/>
        <v>RECTANGULAR - TIPO Z-959</v>
      </c>
    </row>
    <row r="77" spans="1:19" x14ac:dyDescent="0.2">
      <c r="A77" s="204">
        <v>13</v>
      </c>
      <c r="B77" s="205" t="s">
        <v>1160</v>
      </c>
      <c r="C77" s="206" t="s">
        <v>1161</v>
      </c>
      <c r="D77" s="221" t="s">
        <v>997</v>
      </c>
      <c r="G77" s="198"/>
      <c r="H77" s="215"/>
      <c r="I77" s="222"/>
      <c r="J77" s="223">
        <v>4</v>
      </c>
      <c r="K77" s="224"/>
      <c r="L77" s="225" t="s">
        <v>1162</v>
      </c>
      <c r="M77" s="224"/>
      <c r="N77" s="224"/>
      <c r="O77" s="241" t="s">
        <v>997</v>
      </c>
      <c r="P77" s="198"/>
      <c r="Q77" s="213">
        <v>13</v>
      </c>
      <c r="R77" s="205" t="str">
        <f t="shared" si="9"/>
        <v>II-0005.0013</v>
      </c>
      <c r="S77" s="198" t="str">
        <f t="shared" si="10"/>
        <v>RECTANGULAR - TIPO Z-2915-I</v>
      </c>
    </row>
    <row r="78" spans="1:19" x14ac:dyDescent="0.2">
      <c r="A78" s="204">
        <v>14</v>
      </c>
      <c r="B78" s="205" t="s">
        <v>1163</v>
      </c>
      <c r="C78" s="206" t="s">
        <v>1164</v>
      </c>
      <c r="D78" s="221" t="s">
        <v>997</v>
      </c>
      <c r="G78" s="198"/>
      <c r="H78" s="215"/>
      <c r="I78" s="222"/>
      <c r="J78" s="223">
        <v>5</v>
      </c>
      <c r="K78" s="224"/>
      <c r="L78" s="225" t="s">
        <v>1165</v>
      </c>
      <c r="M78" s="224"/>
      <c r="N78" s="224"/>
      <c r="O78" s="241" t="s">
        <v>997</v>
      </c>
      <c r="P78" s="198"/>
      <c r="Q78" s="213">
        <v>14</v>
      </c>
      <c r="R78" s="205" t="str">
        <f t="shared" si="9"/>
        <v>II-0005.0014</v>
      </c>
      <c r="S78" s="198" t="str">
        <f t="shared" si="10"/>
        <v>RECTANGULAR - TIPO Z-2916-I</v>
      </c>
    </row>
    <row r="79" spans="1:19" x14ac:dyDescent="0.2">
      <c r="A79" s="204">
        <v>15</v>
      </c>
      <c r="B79" s="205" t="s">
        <v>1166</v>
      </c>
      <c r="C79" s="206" t="s">
        <v>1167</v>
      </c>
      <c r="D79" s="221" t="s">
        <v>997</v>
      </c>
      <c r="G79" s="198"/>
      <c r="H79" s="215"/>
      <c r="I79" s="222"/>
      <c r="J79" s="223">
        <v>6</v>
      </c>
      <c r="K79" s="224"/>
      <c r="L79" s="225" t="s">
        <v>1168</v>
      </c>
      <c r="M79" s="224"/>
      <c r="N79" s="224"/>
      <c r="O79" s="241" t="s">
        <v>997</v>
      </c>
      <c r="P79" s="198"/>
      <c r="Q79" s="213">
        <v>15</v>
      </c>
      <c r="R79" s="205" t="str">
        <f t="shared" si="9"/>
        <v>II-0005.0015</v>
      </c>
      <c r="S79" s="198" t="str">
        <f t="shared" si="10"/>
        <v>RECTANGULAR - TIPO A-505</v>
      </c>
    </row>
    <row r="80" spans="1:19" x14ac:dyDescent="0.2">
      <c r="A80" s="204">
        <v>16</v>
      </c>
      <c r="B80" s="197" t="s">
        <v>1169</v>
      </c>
      <c r="C80" s="206" t="s">
        <v>1170</v>
      </c>
      <c r="D80" s="221" t="s">
        <v>997</v>
      </c>
      <c r="G80" s="198"/>
      <c r="H80" s="215"/>
      <c r="I80" s="222"/>
      <c r="J80" s="223">
        <v>7</v>
      </c>
      <c r="K80" s="224"/>
      <c r="L80" s="225" t="s">
        <v>1171</v>
      </c>
      <c r="M80" s="224"/>
      <c r="N80" s="224"/>
      <c r="O80" s="241" t="s">
        <v>997</v>
      </c>
      <c r="P80" s="198"/>
      <c r="Q80" s="213">
        <v>16</v>
      </c>
      <c r="R80" s="205" t="str">
        <f t="shared" si="9"/>
        <v>II-0005.0016</v>
      </c>
      <c r="S80" s="198" t="str">
        <f t="shared" si="10"/>
        <v>RECTANGULAR - TIPO A-660</v>
      </c>
    </row>
    <row r="81" spans="1:19" x14ac:dyDescent="0.2">
      <c r="A81" s="204">
        <v>17</v>
      </c>
      <c r="B81" s="197" t="s">
        <v>1172</v>
      </c>
      <c r="C81" s="206" t="s">
        <v>1173</v>
      </c>
      <c r="D81" s="221" t="s">
        <v>997</v>
      </c>
      <c r="G81" s="198"/>
      <c r="H81" s="215"/>
      <c r="I81" s="222"/>
      <c r="J81" s="223">
        <v>8</v>
      </c>
      <c r="K81" s="224"/>
      <c r="L81" s="225" t="s">
        <v>1174</v>
      </c>
      <c r="M81" s="224"/>
      <c r="N81" s="224"/>
      <c r="O81" s="241" t="s">
        <v>997</v>
      </c>
      <c r="P81" s="198"/>
      <c r="Q81" s="213">
        <v>17</v>
      </c>
      <c r="R81" s="205" t="str">
        <f t="shared" si="9"/>
        <v>II-0005.0017</v>
      </c>
      <c r="S81" s="198" t="str">
        <f t="shared" si="10"/>
        <v>RECTANGULAR - TIPO O-41211-MODIFICADA</v>
      </c>
    </row>
    <row r="82" spans="1:19" x14ac:dyDescent="0.2">
      <c r="A82" s="204">
        <v>18</v>
      </c>
      <c r="B82" s="227" t="s">
        <v>1175</v>
      </c>
      <c r="C82" s="228" t="s">
        <v>1176</v>
      </c>
      <c r="D82" s="221" t="s">
        <v>997</v>
      </c>
      <c r="G82" s="198"/>
      <c r="H82" s="215"/>
      <c r="I82" s="222"/>
      <c r="J82" s="223">
        <v>9</v>
      </c>
      <c r="K82" s="224"/>
      <c r="L82" s="225" t="s">
        <v>1177</v>
      </c>
      <c r="M82" s="224"/>
      <c r="N82" s="224"/>
      <c r="O82" s="241" t="s">
        <v>997</v>
      </c>
      <c r="P82" s="198"/>
      <c r="Q82" s="213">
        <v>18</v>
      </c>
      <c r="R82" s="205" t="str">
        <f t="shared" si="9"/>
        <v>II-0005.0018</v>
      </c>
      <c r="S82" s="198" t="str">
        <f t="shared" si="10"/>
        <v>RECTANGULAR - TIPO X-1113</v>
      </c>
    </row>
    <row r="83" spans="1:19" x14ac:dyDescent="0.2">
      <c r="A83" s="204">
        <v>19</v>
      </c>
      <c r="B83" s="205" t="s">
        <v>1178</v>
      </c>
      <c r="C83" s="206" t="s">
        <v>1179</v>
      </c>
      <c r="D83" s="221" t="s">
        <v>997</v>
      </c>
      <c r="G83" s="198"/>
      <c r="H83" s="215"/>
      <c r="I83" s="222"/>
      <c r="J83" s="223">
        <v>10</v>
      </c>
      <c r="K83" s="224"/>
      <c r="L83" s="225" t="s">
        <v>1180</v>
      </c>
      <c r="M83" s="224"/>
      <c r="N83" s="224"/>
      <c r="O83" s="241" t="s">
        <v>997</v>
      </c>
      <c r="P83" s="198"/>
      <c r="Q83" s="213">
        <v>19</v>
      </c>
      <c r="R83" s="205" t="str">
        <f t="shared" si="9"/>
        <v>II-0005.0019</v>
      </c>
      <c r="S83" s="198" t="str">
        <f t="shared" si="10"/>
        <v>RECTANGULAR - TIPO 0-52229</v>
      </c>
    </row>
    <row r="84" spans="1:19" x14ac:dyDescent="0.2">
      <c r="A84" s="204">
        <v>20</v>
      </c>
      <c r="B84" s="205" t="s">
        <v>1181</v>
      </c>
      <c r="C84" s="206" t="s">
        <v>1182</v>
      </c>
      <c r="D84" s="221" t="s">
        <v>997</v>
      </c>
      <c r="G84" s="198"/>
      <c r="H84" s="215"/>
      <c r="I84" s="222"/>
      <c r="J84" s="223">
        <v>11</v>
      </c>
      <c r="K84" s="224"/>
      <c r="L84" s="225" t="s">
        <v>1183</v>
      </c>
      <c r="M84" s="224"/>
      <c r="N84" s="224"/>
      <c r="O84" s="241" t="s">
        <v>997</v>
      </c>
      <c r="P84" s="198"/>
      <c r="Q84" s="213">
        <v>20</v>
      </c>
      <c r="R84" s="205" t="str">
        <f t="shared" si="9"/>
        <v>II-0005.0020</v>
      </c>
      <c r="S84" s="198" t="str">
        <f t="shared" si="10"/>
        <v>RECTANGULAR - TIPO 0-52233</v>
      </c>
    </row>
    <row r="85" spans="1:19" x14ac:dyDescent="0.2">
      <c r="A85" s="204">
        <v>21</v>
      </c>
      <c r="B85" s="197" t="s">
        <v>1184</v>
      </c>
      <c r="C85" s="206" t="s">
        <v>1185</v>
      </c>
      <c r="D85" s="221" t="s">
        <v>997</v>
      </c>
      <c r="G85" s="198"/>
      <c r="H85" s="215"/>
      <c r="I85" s="234"/>
      <c r="J85" s="229">
        <v>12</v>
      </c>
      <c r="K85" s="224"/>
      <c r="L85" s="231" t="s">
        <v>1186</v>
      </c>
      <c r="M85" s="230"/>
      <c r="N85" s="230"/>
      <c r="O85" s="261" t="s">
        <v>997</v>
      </c>
      <c r="P85" s="198"/>
      <c r="Q85" s="213">
        <v>21</v>
      </c>
      <c r="R85" s="205" t="str">
        <f t="shared" si="9"/>
        <v>II-0005.0021</v>
      </c>
      <c r="S85" s="198" t="str">
        <f t="shared" si="10"/>
        <v>RECTANGULAR - TIPO 0-52241</v>
      </c>
    </row>
    <row r="86" spans="1:19" x14ac:dyDescent="0.2">
      <c r="A86" s="204">
        <v>30</v>
      </c>
      <c r="B86" s="197" t="s">
        <v>1187</v>
      </c>
      <c r="C86" s="206" t="s">
        <v>1129</v>
      </c>
      <c r="D86" s="221" t="s">
        <v>997</v>
      </c>
      <c r="G86" s="198"/>
      <c r="H86" s="215"/>
      <c r="I86" s="216" t="s">
        <v>1059</v>
      </c>
      <c r="J86" s="234"/>
      <c r="K86" s="284" t="s">
        <v>1129</v>
      </c>
      <c r="L86" s="231"/>
      <c r="M86" s="230"/>
      <c r="N86" s="230"/>
      <c r="O86" s="261" t="s">
        <v>997</v>
      </c>
      <c r="P86" s="198"/>
      <c r="Q86" s="213">
        <v>30</v>
      </c>
      <c r="R86" s="205" t="str">
        <f t="shared" si="9"/>
        <v>II-0005.0030</v>
      </c>
      <c r="S86" s="198" t="str">
        <f>CONCATENATE(K86)</f>
        <v>COLOCACION</v>
      </c>
    </row>
    <row r="87" spans="1:19" x14ac:dyDescent="0.2">
      <c r="A87" s="204">
        <v>31</v>
      </c>
      <c r="B87" s="227" t="s">
        <v>1188</v>
      </c>
      <c r="C87" s="228" t="s">
        <v>1126</v>
      </c>
      <c r="D87" s="221" t="s">
        <v>997</v>
      </c>
      <c r="G87" s="198"/>
      <c r="H87" s="215"/>
      <c r="I87" s="229" t="s">
        <v>1085</v>
      </c>
      <c r="J87" s="234"/>
      <c r="K87" s="225" t="s">
        <v>1126</v>
      </c>
      <c r="L87" s="231"/>
      <c r="M87" s="230"/>
      <c r="N87" s="230"/>
      <c r="O87" s="261" t="s">
        <v>997</v>
      </c>
      <c r="P87" s="198"/>
      <c r="Q87" s="213">
        <v>31</v>
      </c>
      <c r="R87" s="205" t="str">
        <f t="shared" si="9"/>
        <v>II-0005.0031</v>
      </c>
      <c r="S87" s="198" t="str">
        <f t="shared" ref="S87:S90" si="11">CONCATENATE(K87)</f>
        <v>PINTURA</v>
      </c>
    </row>
    <row r="88" spans="1:19" x14ac:dyDescent="0.2">
      <c r="A88" s="204">
        <v>32</v>
      </c>
      <c r="B88" s="205" t="s">
        <v>1189</v>
      </c>
      <c r="C88" s="206" t="s">
        <v>1190</v>
      </c>
      <c r="D88" s="290" t="s">
        <v>1133</v>
      </c>
      <c r="G88" s="198"/>
      <c r="H88" s="215"/>
      <c r="I88" s="229" t="s">
        <v>1127</v>
      </c>
      <c r="J88" s="234"/>
      <c r="K88" s="284" t="s">
        <v>1190</v>
      </c>
      <c r="L88" s="231"/>
      <c r="M88" s="230"/>
      <c r="N88" s="230"/>
      <c r="O88" s="291" t="s">
        <v>1133</v>
      </c>
      <c r="P88" s="198"/>
      <c r="Q88" s="213">
        <v>32</v>
      </c>
      <c r="R88" s="205" t="str">
        <f t="shared" si="9"/>
        <v>II-0005.0032</v>
      </c>
      <c r="S88" s="198" t="str">
        <f t="shared" si="11"/>
        <v>RELLENO SOCAVACION</v>
      </c>
    </row>
    <row r="89" spans="1:19" x14ac:dyDescent="0.2">
      <c r="A89" s="204">
        <v>33</v>
      </c>
      <c r="B89" s="205" t="s">
        <v>1191</v>
      </c>
      <c r="C89" s="206" t="s">
        <v>1136</v>
      </c>
      <c r="D89" s="221" t="s">
        <v>997</v>
      </c>
      <c r="G89" s="198"/>
      <c r="H89" s="215"/>
      <c r="I89" s="216" t="s">
        <v>1130</v>
      </c>
      <c r="J89" s="263"/>
      <c r="K89" s="284" t="s">
        <v>1136</v>
      </c>
      <c r="L89" s="263"/>
      <c r="M89" s="263"/>
      <c r="N89" s="263"/>
      <c r="O89" s="264" t="s">
        <v>997</v>
      </c>
      <c r="P89" s="198"/>
      <c r="Q89" s="213">
        <v>33</v>
      </c>
      <c r="R89" s="205" t="str">
        <f t="shared" si="9"/>
        <v>II-0005.0033</v>
      </c>
      <c r="S89" s="198" t="str">
        <f t="shared" si="11"/>
        <v>REPARACION</v>
      </c>
    </row>
    <row r="90" spans="1:19" ht="15.75" thickBot="1" x14ac:dyDescent="0.25">
      <c r="A90" s="204">
        <v>34</v>
      </c>
      <c r="B90" s="205" t="s">
        <v>1192</v>
      </c>
      <c r="C90" s="206" t="s">
        <v>1141</v>
      </c>
      <c r="D90" s="221" t="s">
        <v>997</v>
      </c>
      <c r="G90" s="198"/>
      <c r="H90" s="235"/>
      <c r="I90" s="247" t="s">
        <v>1134</v>
      </c>
      <c r="J90" s="238"/>
      <c r="K90" s="239" t="s">
        <v>1141</v>
      </c>
      <c r="L90" s="238"/>
      <c r="M90" s="238"/>
      <c r="N90" s="238"/>
      <c r="O90" s="292" t="s">
        <v>997</v>
      </c>
      <c r="P90" s="198"/>
      <c r="Q90" s="213">
        <v>34</v>
      </c>
      <c r="R90" s="205" t="str">
        <f t="shared" si="9"/>
        <v>II-0005.0034</v>
      </c>
      <c r="S90" s="198" t="str">
        <f t="shared" si="11"/>
        <v xml:space="preserve">RETIRO </v>
      </c>
    </row>
    <row r="91" spans="1:19" ht="16.5" thickTop="1" thickBot="1" x14ac:dyDescent="0.25">
      <c r="A91" s="204"/>
      <c r="B91" s="205"/>
      <c r="C91" s="206"/>
      <c r="D91" s="221"/>
      <c r="G91" s="198"/>
      <c r="H91" s="215"/>
      <c r="I91" s="222"/>
      <c r="J91" s="224"/>
      <c r="K91" s="225"/>
      <c r="L91" s="224"/>
      <c r="M91" s="224"/>
      <c r="N91" s="224"/>
      <c r="O91" s="241"/>
      <c r="P91" s="198"/>
      <c r="Q91" s="213"/>
      <c r="R91" s="205"/>
      <c r="S91" s="198"/>
    </row>
    <row r="92" spans="1:19" ht="15.75" thickTop="1" x14ac:dyDescent="0.2">
      <c r="A92" s="204">
        <v>6</v>
      </c>
      <c r="B92" s="205" t="s">
        <v>1193</v>
      </c>
      <c r="C92" s="206" t="s">
        <v>1194</v>
      </c>
      <c r="D92" s="221"/>
      <c r="G92" s="198"/>
      <c r="H92" s="293">
        <v>6</v>
      </c>
      <c r="I92" s="294"/>
      <c r="J92" s="295"/>
      <c r="K92" s="296" t="s">
        <v>1194</v>
      </c>
      <c r="L92" s="295"/>
      <c r="M92" s="295"/>
      <c r="N92" s="295"/>
      <c r="O92" s="297"/>
      <c r="P92" s="198"/>
      <c r="Q92" s="213">
        <f>H92</f>
        <v>6</v>
      </c>
      <c r="R92" s="203" t="str">
        <f>CONCATENATE("II-",TEXT(Q92,"0000"))</f>
        <v>II-0006</v>
      </c>
      <c r="S92" s="214" t="str">
        <f>K92</f>
        <v>APERTURA DE CAJA P/ ENSANCHE</v>
      </c>
    </row>
    <row r="93" spans="1:19" x14ac:dyDescent="0.2">
      <c r="A93" s="204">
        <v>1</v>
      </c>
      <c r="B93" s="205" t="s">
        <v>1195</v>
      </c>
      <c r="C93" s="206" t="s">
        <v>1091</v>
      </c>
      <c r="D93" s="221" t="s">
        <v>1133</v>
      </c>
      <c r="G93" s="277"/>
      <c r="H93" s="215"/>
      <c r="I93" s="216" t="s">
        <v>1022</v>
      </c>
      <c r="J93" s="263"/>
      <c r="K93" s="284" t="s">
        <v>1091</v>
      </c>
      <c r="L93" s="263"/>
      <c r="M93" s="263"/>
      <c r="N93" s="263"/>
      <c r="O93" s="298" t="s">
        <v>1133</v>
      </c>
      <c r="P93" s="277"/>
      <c r="Q93" s="213">
        <v>1</v>
      </c>
      <c r="R93" s="205" t="str">
        <f>CONCATENATE($R$92,".",TEXT(Q93,"0000"))</f>
        <v>II-0006.0001</v>
      </c>
      <c r="S93" s="198" t="str">
        <f>CONCATENATE(K93)</f>
        <v>RETIRO</v>
      </c>
    </row>
    <row r="94" spans="1:19" ht="15.75" thickBot="1" x14ac:dyDescent="0.25">
      <c r="A94" s="204">
        <v>2</v>
      </c>
      <c r="B94" s="205" t="s">
        <v>1196</v>
      </c>
      <c r="C94" s="206" t="s">
        <v>1197</v>
      </c>
      <c r="D94" s="221" t="s">
        <v>1133</v>
      </c>
      <c r="G94" s="277"/>
      <c r="H94" s="299"/>
      <c r="I94" s="300" t="s">
        <v>1049</v>
      </c>
      <c r="J94" s="301"/>
      <c r="K94" s="302" t="s">
        <v>1197</v>
      </c>
      <c r="L94" s="301"/>
      <c r="M94" s="301"/>
      <c r="N94" s="301"/>
      <c r="O94" s="288" t="s">
        <v>1133</v>
      </c>
      <c r="P94" s="277"/>
      <c r="Q94" s="213">
        <v>2</v>
      </c>
      <c r="R94" s="205" t="str">
        <f>CONCATENATE($R$92,".",TEXT(Q94,"0000"))</f>
        <v>II-0006.0002</v>
      </c>
      <c r="S94" s="198" t="str">
        <f>CONCATENATE(K94)</f>
        <v>RETIRO Y COLOCACION</v>
      </c>
    </row>
    <row r="95" spans="1:19" ht="16.5" thickTop="1" thickBot="1" x14ac:dyDescent="0.25">
      <c r="A95" s="204"/>
      <c r="B95" s="197"/>
      <c r="C95" s="206"/>
      <c r="D95" s="221"/>
      <c r="G95" s="277"/>
      <c r="H95" s="299"/>
      <c r="I95" s="221"/>
      <c r="J95" s="301"/>
      <c r="K95" s="302"/>
      <c r="L95" s="301"/>
      <c r="M95" s="301"/>
      <c r="N95" s="301"/>
      <c r="O95" s="288"/>
      <c r="P95" s="277"/>
      <c r="Q95" s="213"/>
      <c r="R95" s="205"/>
      <c r="S95" s="198"/>
    </row>
    <row r="96" spans="1:19" ht="15.75" thickTop="1" x14ac:dyDescent="0.2">
      <c r="A96" s="204">
        <v>7</v>
      </c>
      <c r="B96" s="197" t="s">
        <v>1198</v>
      </c>
      <c r="C96" s="206" t="s">
        <v>1199</v>
      </c>
      <c r="D96" s="221"/>
      <c r="G96" s="198"/>
      <c r="H96" s="293">
        <v>7</v>
      </c>
      <c r="I96" s="243"/>
      <c r="J96" s="303"/>
      <c r="K96" s="304" t="s">
        <v>1199</v>
      </c>
      <c r="L96" s="303"/>
      <c r="M96" s="303"/>
      <c r="N96" s="303"/>
      <c r="O96" s="245"/>
      <c r="P96" s="198"/>
      <c r="Q96" s="213">
        <f>H96</f>
        <v>7</v>
      </c>
      <c r="R96" s="203" t="str">
        <f>CONCATENATE("II-",TEXT(Q96,"0000"))</f>
        <v>II-0007</v>
      </c>
      <c r="S96" s="214" t="str">
        <f>K96</f>
        <v>APOYO DE POLICLOROPENO SHARE 60</v>
      </c>
    </row>
    <row r="97" spans="1:19" x14ac:dyDescent="0.2">
      <c r="A97" s="204">
        <v>1</v>
      </c>
      <c r="B97" s="227" t="s">
        <v>1200</v>
      </c>
      <c r="C97" s="228" t="s">
        <v>1139</v>
      </c>
      <c r="D97" s="221" t="s">
        <v>1201</v>
      </c>
      <c r="G97" s="198"/>
      <c r="H97" s="215"/>
      <c r="I97" s="216" t="s">
        <v>1022</v>
      </c>
      <c r="J97" s="263"/>
      <c r="K97" s="284" t="s">
        <v>1139</v>
      </c>
      <c r="L97" s="263"/>
      <c r="M97" s="263"/>
      <c r="N97" s="263"/>
      <c r="O97" s="264" t="s">
        <v>1201</v>
      </c>
      <c r="P97" s="198"/>
      <c r="Q97" s="213">
        <v>1</v>
      </c>
      <c r="R97" s="205" t="str">
        <f>CONCATENATE($R$96,".",TEXT(Q97,"0000"))</f>
        <v>II-0007.0001</v>
      </c>
      <c r="S97" s="198" t="str">
        <f>CONCATENATE(K97)</f>
        <v>RETIRO Y RECOLOCACION</v>
      </c>
    </row>
    <row r="98" spans="1:19" ht="15.75" thickBot="1" x14ac:dyDescent="0.25">
      <c r="A98" s="204">
        <v>2</v>
      </c>
      <c r="B98" s="205" t="s">
        <v>1202</v>
      </c>
      <c r="C98" s="206" t="s">
        <v>1136</v>
      </c>
      <c r="D98" s="221" t="s">
        <v>1201</v>
      </c>
      <c r="G98" s="198"/>
      <c r="H98" s="215"/>
      <c r="I98" s="237" t="s">
        <v>1049</v>
      </c>
      <c r="J98" s="224"/>
      <c r="K98" s="225" t="s">
        <v>1136</v>
      </c>
      <c r="L98" s="224"/>
      <c r="M98" s="224"/>
      <c r="N98" s="224"/>
      <c r="O98" s="292" t="s">
        <v>1201</v>
      </c>
      <c r="P98" s="198"/>
      <c r="Q98" s="213">
        <v>2</v>
      </c>
      <c r="R98" s="205" t="str">
        <f>CONCATENATE($R$96,".",TEXT(Q98,"0000"))</f>
        <v>II-0007.0002</v>
      </c>
      <c r="S98" s="198" t="str">
        <f>CONCATENATE(K98)</f>
        <v>REPARACION</v>
      </c>
    </row>
    <row r="99" spans="1:19" ht="16.5" thickTop="1" thickBot="1" x14ac:dyDescent="0.25">
      <c r="A99" s="204"/>
      <c r="B99" s="205"/>
      <c r="C99" s="206"/>
      <c r="D99" s="221"/>
      <c r="G99" s="198"/>
      <c r="H99" s="215"/>
      <c r="I99" s="222"/>
      <c r="J99" s="224"/>
      <c r="K99" s="225"/>
      <c r="L99" s="224"/>
      <c r="M99" s="224"/>
      <c r="N99" s="224"/>
      <c r="O99" s="241"/>
      <c r="P99" s="198"/>
      <c r="Q99" s="213"/>
      <c r="R99" s="205"/>
      <c r="S99" s="198"/>
    </row>
    <row r="100" spans="1:19" ht="16.5" thickTop="1" thickBot="1" x14ac:dyDescent="0.25">
      <c r="A100" s="204">
        <v>8</v>
      </c>
      <c r="B100" s="205" t="s">
        <v>1203</v>
      </c>
      <c r="C100" s="206" t="s">
        <v>1204</v>
      </c>
      <c r="D100" s="221" t="s">
        <v>1133</v>
      </c>
      <c r="G100" s="198"/>
      <c r="H100" s="305">
        <v>8</v>
      </c>
      <c r="I100" s="306"/>
      <c r="J100" s="307"/>
      <c r="K100" s="308" t="s">
        <v>1204</v>
      </c>
      <c r="L100" s="307"/>
      <c r="M100" s="307"/>
      <c r="N100" s="307"/>
      <c r="O100" s="309" t="s">
        <v>1133</v>
      </c>
      <c r="P100" s="198"/>
      <c r="Q100" s="213">
        <f>H100</f>
        <v>8</v>
      </c>
      <c r="R100" s="203" t="str">
        <f>CONCATENATE("II-",TEXT(Q100,"0000"))</f>
        <v>II-0008</v>
      </c>
      <c r="S100" s="214" t="str">
        <f>K100</f>
        <v>ARIDOS</v>
      </c>
    </row>
    <row r="101" spans="1:19" x14ac:dyDescent="0.2">
      <c r="A101" s="204"/>
      <c r="B101" s="205"/>
      <c r="C101" s="206"/>
      <c r="D101" s="221"/>
      <c r="G101" s="301"/>
      <c r="H101" s="310"/>
      <c r="I101" s="221"/>
      <c r="J101" s="301"/>
      <c r="K101" s="302"/>
      <c r="L101" s="301"/>
      <c r="M101" s="301"/>
      <c r="N101" s="301"/>
      <c r="O101" s="311"/>
      <c r="P101" s="301"/>
      <c r="Q101" s="301"/>
      <c r="R101" s="301"/>
      <c r="S101" s="301"/>
    </row>
    <row r="102" spans="1:19" x14ac:dyDescent="0.2">
      <c r="A102" s="204"/>
      <c r="B102" s="205"/>
      <c r="C102" s="206"/>
      <c r="D102" s="221"/>
      <c r="G102" s="301"/>
      <c r="H102" s="310"/>
      <c r="I102" s="221"/>
      <c r="J102" s="301"/>
      <c r="K102" s="302"/>
      <c r="L102" s="301"/>
      <c r="M102" s="301"/>
      <c r="N102" s="301"/>
      <c r="O102" s="311"/>
      <c r="P102" s="301"/>
      <c r="Q102" s="301"/>
      <c r="R102" s="301"/>
      <c r="S102" s="301"/>
    </row>
    <row r="103" spans="1:19" x14ac:dyDescent="0.2">
      <c r="A103" s="204"/>
      <c r="B103" s="197"/>
      <c r="C103" s="206"/>
      <c r="D103" s="221"/>
      <c r="G103" s="301"/>
      <c r="H103" s="310"/>
      <c r="I103" s="221"/>
      <c r="J103" s="301"/>
      <c r="K103" s="302"/>
      <c r="L103" s="301"/>
      <c r="M103" s="301"/>
      <c r="N103" s="301"/>
      <c r="O103" s="311"/>
      <c r="P103" s="301"/>
      <c r="Q103" s="301"/>
      <c r="R103" s="301"/>
      <c r="S103" s="301"/>
    </row>
    <row r="104" spans="1:19" x14ac:dyDescent="0.2">
      <c r="A104" s="204">
        <v>9</v>
      </c>
      <c r="B104" s="197" t="s">
        <v>1205</v>
      </c>
      <c r="C104" s="206" t="s">
        <v>1206</v>
      </c>
      <c r="D104" s="221"/>
      <c r="G104" s="198"/>
      <c r="H104" s="242">
        <v>9</v>
      </c>
      <c r="I104" s="244"/>
      <c r="J104" s="255"/>
      <c r="K104" s="312" t="s">
        <v>1206</v>
      </c>
      <c r="L104" s="255"/>
      <c r="M104" s="255"/>
      <c r="N104" s="255"/>
      <c r="O104" s="266"/>
      <c r="P104" s="198"/>
      <c r="Q104" s="213">
        <f>H104</f>
        <v>9</v>
      </c>
      <c r="R104" s="203" t="str">
        <f>CONCATENATE("II-",TEXT(Q104,"0000"))</f>
        <v>II-0009</v>
      </c>
      <c r="S104" s="214" t="str">
        <f>K104</f>
        <v>BACHEO DE PAVIMENTO ASFALTICO</v>
      </c>
    </row>
    <row r="105" spans="1:19" x14ac:dyDescent="0.2">
      <c r="A105" s="204"/>
      <c r="B105" s="227"/>
      <c r="C105" s="228"/>
      <c r="D105" s="221"/>
      <c r="G105" s="277"/>
      <c r="H105" s="299"/>
      <c r="I105" s="216" t="s">
        <v>1022</v>
      </c>
      <c r="J105" s="224"/>
      <c r="K105" s="302" t="s">
        <v>1207</v>
      </c>
      <c r="L105" s="224"/>
      <c r="M105" s="224"/>
      <c r="N105" s="224"/>
      <c r="O105" s="257"/>
      <c r="P105" s="277"/>
      <c r="Q105" s="277"/>
      <c r="R105" s="277"/>
      <c r="S105" s="277"/>
    </row>
    <row r="106" spans="1:19" x14ac:dyDescent="0.2">
      <c r="A106" s="204">
        <v>1</v>
      </c>
      <c r="B106" s="205" t="s">
        <v>1208</v>
      </c>
      <c r="C106" s="206" t="s">
        <v>1209</v>
      </c>
      <c r="D106" s="221" t="s">
        <v>1133</v>
      </c>
      <c r="G106" s="277"/>
      <c r="H106" s="299"/>
      <c r="I106" s="221"/>
      <c r="J106" s="313">
        <v>1</v>
      </c>
      <c r="K106" s="302"/>
      <c r="L106" s="302" t="s">
        <v>1210</v>
      </c>
      <c r="M106" s="301"/>
      <c r="N106" s="301"/>
      <c r="O106" s="257" t="s">
        <v>1133</v>
      </c>
      <c r="P106" s="277"/>
      <c r="Q106" s="213">
        <v>1</v>
      </c>
      <c r="R106" s="205" t="str">
        <f>CONCATENATE($R$104,".",TEXT(Q106,"0000"))</f>
        <v>II-0009.0001</v>
      </c>
      <c r="S106" s="198" t="str">
        <f>CONCATENATE($K$105," CON ",L106)</f>
        <v>PROFUNDO CON MATERIAL PETREO Y SUELO</v>
      </c>
    </row>
    <row r="107" spans="1:19" x14ac:dyDescent="0.2">
      <c r="A107" s="204">
        <v>2</v>
      </c>
      <c r="B107" s="205" t="s">
        <v>1211</v>
      </c>
      <c r="C107" s="206" t="s">
        <v>1212</v>
      </c>
      <c r="D107" s="221" t="s">
        <v>1133</v>
      </c>
      <c r="G107" s="277"/>
      <c r="H107" s="299"/>
      <c r="I107" s="221"/>
      <c r="J107" s="313">
        <v>2</v>
      </c>
      <c r="K107" s="302"/>
      <c r="L107" s="302" t="s">
        <v>1213</v>
      </c>
      <c r="M107" s="301"/>
      <c r="N107" s="301"/>
      <c r="O107" s="257" t="s">
        <v>1133</v>
      </c>
      <c r="P107" s="277"/>
      <c r="Q107" s="213">
        <v>2</v>
      </c>
      <c r="R107" s="205" t="str">
        <f t="shared" ref="R107:R111" si="12">CONCATENATE($R$104,".",TEXT(Q107,"0000"))</f>
        <v>II-0009.0002</v>
      </c>
      <c r="S107" s="198" t="str">
        <f t="shared" ref="S107:S111" si="13">CONCATENATE($K$105," CON ",L107)</f>
        <v>PROFUNDO CON MEZCLA ASFALTICA</v>
      </c>
    </row>
    <row r="108" spans="1:19" x14ac:dyDescent="0.2">
      <c r="A108" s="204">
        <v>3</v>
      </c>
      <c r="B108" s="205" t="s">
        <v>1214</v>
      </c>
      <c r="C108" s="206" t="s">
        <v>1215</v>
      </c>
      <c r="D108" s="221" t="s">
        <v>1216</v>
      </c>
      <c r="G108" s="277"/>
      <c r="H108" s="299"/>
      <c r="I108" s="221"/>
      <c r="J108" s="313">
        <v>3</v>
      </c>
      <c r="K108" s="302"/>
      <c r="L108" s="302" t="s">
        <v>1217</v>
      </c>
      <c r="M108" s="301"/>
      <c r="N108" s="301"/>
      <c r="O108" s="257" t="s">
        <v>1216</v>
      </c>
      <c r="P108" s="277"/>
      <c r="Q108" s="213">
        <v>3</v>
      </c>
      <c r="R108" s="205" t="str">
        <f t="shared" si="12"/>
        <v>II-0009.0003</v>
      </c>
      <c r="S108" s="198" t="str">
        <f t="shared" si="13"/>
        <v>PROFUNDO CON SUELO CAL</v>
      </c>
    </row>
    <row r="109" spans="1:19" x14ac:dyDescent="0.2">
      <c r="A109" s="204">
        <v>4</v>
      </c>
      <c r="B109" s="205" t="s">
        <v>1218</v>
      </c>
      <c r="C109" s="206" t="s">
        <v>1219</v>
      </c>
      <c r="D109" s="221" t="s">
        <v>1216</v>
      </c>
      <c r="G109" s="277"/>
      <c r="H109" s="299"/>
      <c r="I109" s="221"/>
      <c r="J109" s="313">
        <v>4</v>
      </c>
      <c r="K109" s="302"/>
      <c r="L109" s="302" t="s">
        <v>1220</v>
      </c>
      <c r="M109" s="301"/>
      <c r="N109" s="301"/>
      <c r="O109" s="257" t="s">
        <v>1216</v>
      </c>
      <c r="P109" s="277"/>
      <c r="Q109" s="213">
        <v>4</v>
      </c>
      <c r="R109" s="205" t="str">
        <f t="shared" si="12"/>
        <v>II-0009.0004</v>
      </c>
      <c r="S109" s="198" t="str">
        <f t="shared" si="13"/>
        <v>PROFUNDO CON SUELO CEMENTO</v>
      </c>
    </row>
    <row r="110" spans="1:19" x14ac:dyDescent="0.2">
      <c r="A110" s="204">
        <v>5</v>
      </c>
      <c r="B110" s="205" t="s">
        <v>1221</v>
      </c>
      <c r="C110" s="206" t="s">
        <v>1222</v>
      </c>
      <c r="D110" s="221" t="s">
        <v>1216</v>
      </c>
      <c r="G110" s="277"/>
      <c r="H110" s="299"/>
      <c r="I110" s="221"/>
      <c r="J110" s="313">
        <v>5</v>
      </c>
      <c r="K110" s="302"/>
      <c r="L110" s="302" t="s">
        <v>1223</v>
      </c>
      <c r="M110" s="301"/>
      <c r="N110" s="301"/>
      <c r="O110" s="257" t="s">
        <v>1216</v>
      </c>
      <c r="P110" s="277"/>
      <c r="Q110" s="213">
        <v>5</v>
      </c>
      <c r="R110" s="205" t="str">
        <f t="shared" si="12"/>
        <v>II-0009.0005</v>
      </c>
      <c r="S110" s="198" t="str">
        <f t="shared" si="13"/>
        <v>PROFUNDO CON SUELO SELECCIONADO</v>
      </c>
    </row>
    <row r="111" spans="1:19" x14ac:dyDescent="0.2">
      <c r="A111" s="204">
        <v>6</v>
      </c>
      <c r="B111" s="205" t="s">
        <v>1224</v>
      </c>
      <c r="C111" s="206" t="s">
        <v>1225</v>
      </c>
      <c r="D111" s="221" t="s">
        <v>1216</v>
      </c>
      <c r="G111" s="277"/>
      <c r="H111" s="299"/>
      <c r="I111" s="279"/>
      <c r="J111" s="314">
        <v>6</v>
      </c>
      <c r="K111" s="315"/>
      <c r="L111" s="315" t="s">
        <v>1226</v>
      </c>
      <c r="M111" s="316"/>
      <c r="N111" s="316"/>
      <c r="O111" s="276" t="s">
        <v>1216</v>
      </c>
      <c r="P111" s="277"/>
      <c r="Q111" s="213">
        <v>6</v>
      </c>
      <c r="R111" s="205" t="str">
        <f t="shared" si="12"/>
        <v>II-0009.0006</v>
      </c>
      <c r="S111" s="198" t="str">
        <f t="shared" si="13"/>
        <v>PROFUNDO CON SUELO TRATADO C / CAL</v>
      </c>
    </row>
    <row r="112" spans="1:19" x14ac:dyDescent="0.2">
      <c r="A112" s="204"/>
      <c r="B112" s="206"/>
      <c r="C112" s="206"/>
      <c r="D112" s="221"/>
      <c r="G112" s="277"/>
      <c r="H112" s="299"/>
      <c r="I112" s="317" t="s">
        <v>1049</v>
      </c>
      <c r="J112" s="301"/>
      <c r="K112" s="302" t="s">
        <v>1227</v>
      </c>
      <c r="L112" s="301"/>
      <c r="M112" s="301"/>
      <c r="N112" s="301"/>
      <c r="O112" s="288"/>
      <c r="P112" s="277"/>
      <c r="Q112" s="277"/>
      <c r="R112" s="277"/>
      <c r="S112" s="277"/>
    </row>
    <row r="113" spans="1:19" ht="15.75" thickBot="1" x14ac:dyDescent="0.25">
      <c r="A113" s="204">
        <v>10</v>
      </c>
      <c r="B113" s="197" t="s">
        <v>1228</v>
      </c>
      <c r="C113" s="206" t="s">
        <v>1229</v>
      </c>
      <c r="D113" s="221" t="s">
        <v>1133</v>
      </c>
      <c r="G113" s="277"/>
      <c r="H113" s="318"/>
      <c r="I113" s="319"/>
      <c r="J113" s="320">
        <v>2</v>
      </c>
      <c r="K113" s="321"/>
      <c r="L113" s="321" t="s">
        <v>1213</v>
      </c>
      <c r="M113" s="322"/>
      <c r="N113" s="322"/>
      <c r="O113" s="323" t="s">
        <v>1133</v>
      </c>
      <c r="P113" s="277"/>
      <c r="Q113" s="213">
        <v>10</v>
      </c>
      <c r="R113" s="205" t="str">
        <f>CONCATENATE($R$104,".",TEXT(Q113,"0000"))</f>
        <v>II-0009.0010</v>
      </c>
      <c r="S113" s="198" t="str">
        <f>CONCATENATE($K$112," CON ",L113)</f>
        <v>SUPERFICIAL CON MEZCLA ASFALTICA</v>
      </c>
    </row>
    <row r="114" spans="1:19" ht="15.75" thickTop="1" x14ac:dyDescent="0.2">
      <c r="A114" s="204"/>
      <c r="B114" s="227"/>
      <c r="C114" s="228"/>
      <c r="D114" s="221"/>
      <c r="G114" s="277"/>
      <c r="H114" s="299"/>
      <c r="I114" s="221"/>
      <c r="J114" s="221"/>
      <c r="K114" s="302"/>
      <c r="L114" s="302"/>
      <c r="M114" s="301"/>
      <c r="N114" s="301"/>
      <c r="O114" s="257"/>
      <c r="P114" s="277"/>
      <c r="Q114" s="213"/>
      <c r="R114" s="205"/>
      <c r="S114" s="198"/>
    </row>
    <row r="115" spans="1:19" x14ac:dyDescent="0.2">
      <c r="A115" s="204">
        <v>10</v>
      </c>
      <c r="B115" s="205" t="s">
        <v>1230</v>
      </c>
      <c r="C115" s="206" t="s">
        <v>1231</v>
      </c>
      <c r="D115" s="221"/>
      <c r="G115" s="198"/>
      <c r="H115" s="242">
        <v>10</v>
      </c>
      <c r="I115" s="244"/>
      <c r="J115" s="255"/>
      <c r="K115" s="312" t="s">
        <v>1231</v>
      </c>
      <c r="L115" s="255"/>
      <c r="M115" s="255"/>
      <c r="N115" s="255"/>
      <c r="O115" s="266"/>
      <c r="P115" s="198"/>
      <c r="Q115" s="213">
        <f>H115</f>
        <v>10</v>
      </c>
      <c r="R115" s="203" t="str">
        <f>CONCATENATE("II-",TEXT(Q115,"0000"))</f>
        <v>II-0010</v>
      </c>
      <c r="S115" s="214" t="str">
        <f>K115</f>
        <v>BADEN</v>
      </c>
    </row>
    <row r="116" spans="1:19" x14ac:dyDescent="0.2">
      <c r="A116" s="204"/>
      <c r="B116" s="205"/>
      <c r="C116" s="206"/>
      <c r="D116" s="221"/>
      <c r="G116" s="198"/>
      <c r="H116" s="215"/>
      <c r="I116" s="216" t="s">
        <v>1022</v>
      </c>
      <c r="J116" s="224"/>
      <c r="K116" s="225" t="s">
        <v>1232</v>
      </c>
      <c r="L116" s="224"/>
      <c r="M116" s="224"/>
      <c r="N116" s="224"/>
      <c r="O116" s="257"/>
      <c r="P116" s="198"/>
      <c r="Q116" s="198"/>
      <c r="R116" s="198"/>
      <c r="S116" s="198"/>
    </row>
    <row r="117" spans="1:19" x14ac:dyDescent="0.2">
      <c r="A117" s="204">
        <v>1</v>
      </c>
      <c r="B117" s="205" t="s">
        <v>1233</v>
      </c>
      <c r="C117" s="206" t="s">
        <v>1234</v>
      </c>
      <c r="D117" s="221" t="s">
        <v>1133</v>
      </c>
      <c r="G117" s="198"/>
      <c r="H117" s="215"/>
      <c r="I117" s="222"/>
      <c r="J117" s="223">
        <v>1</v>
      </c>
      <c r="K117" s="224"/>
      <c r="L117" s="225" t="s">
        <v>1235</v>
      </c>
      <c r="M117" s="224"/>
      <c r="N117" s="224"/>
      <c r="O117" s="257" t="s">
        <v>1133</v>
      </c>
      <c r="P117" s="198"/>
      <c r="Q117" s="213">
        <v>1</v>
      </c>
      <c r="R117" s="205" t="str">
        <f>CONCATENATE($R$115,".",TEXT(Q117,"0000"))</f>
        <v>II-0010.0001</v>
      </c>
      <c r="S117" s="198" t="str">
        <f>CONCATENATE($K$116," - TIPO ",L117)</f>
        <v>Hº  SIMPLE - TIPO A-2862</v>
      </c>
    </row>
    <row r="118" spans="1:19" x14ac:dyDescent="0.2">
      <c r="A118" s="204">
        <v>2</v>
      </c>
      <c r="B118" s="205" t="s">
        <v>1236</v>
      </c>
      <c r="C118" s="206" t="s">
        <v>1237</v>
      </c>
      <c r="D118" s="221" t="s">
        <v>1133</v>
      </c>
      <c r="G118" s="198"/>
      <c r="H118" s="215"/>
      <c r="I118" s="222"/>
      <c r="J118" s="229">
        <v>2</v>
      </c>
      <c r="K118" s="230"/>
      <c r="L118" s="231" t="s">
        <v>1238</v>
      </c>
      <c r="M118" s="230"/>
      <c r="N118" s="230"/>
      <c r="O118" s="276" t="s">
        <v>1133</v>
      </c>
      <c r="P118" s="198"/>
      <c r="Q118" s="213">
        <v>2</v>
      </c>
      <c r="R118" s="205" t="str">
        <f>CONCATENATE($R$115,".",TEXT(Q118,"0000"))</f>
        <v>II-0010.0002</v>
      </c>
      <c r="S118" s="198" t="str">
        <f>CONCATENATE($K$116," - TIPO ",L118)</f>
        <v>Hº  SIMPLE - TIPO H-8621</v>
      </c>
    </row>
    <row r="119" spans="1:19" x14ac:dyDescent="0.2">
      <c r="A119" s="204"/>
      <c r="B119" s="205"/>
      <c r="C119" s="206"/>
      <c r="D119" s="221"/>
      <c r="G119" s="198"/>
      <c r="H119" s="215"/>
      <c r="I119" s="216" t="s">
        <v>1049</v>
      </c>
      <c r="J119" s="224"/>
      <c r="K119" s="225" t="s">
        <v>1239</v>
      </c>
      <c r="L119" s="224"/>
      <c r="M119" s="224"/>
      <c r="N119" s="224"/>
      <c r="O119" s="257"/>
      <c r="P119" s="198"/>
      <c r="Q119" s="198"/>
      <c r="R119" s="198"/>
      <c r="S119" s="198"/>
    </row>
    <row r="120" spans="1:19" x14ac:dyDescent="0.2">
      <c r="A120" s="204">
        <v>10</v>
      </c>
      <c r="B120" s="205" t="s">
        <v>1240</v>
      </c>
      <c r="C120" s="206" t="s">
        <v>1241</v>
      </c>
      <c r="D120" s="221" t="s">
        <v>1133</v>
      </c>
      <c r="G120" s="198"/>
      <c r="H120" s="215"/>
      <c r="I120" s="234"/>
      <c r="J120" s="229">
        <v>1</v>
      </c>
      <c r="K120" s="230"/>
      <c r="L120" s="231" t="s">
        <v>1242</v>
      </c>
      <c r="M120" s="230"/>
      <c r="N120" s="230"/>
      <c r="O120" s="276" t="s">
        <v>1133</v>
      </c>
      <c r="P120" s="198"/>
      <c r="Q120" s="213">
        <v>10</v>
      </c>
      <c r="R120" s="205" t="str">
        <f>CONCATENATE($R$115,".",TEXT(Q120,"0000"))</f>
        <v>II-0010.0010</v>
      </c>
      <c r="S120" s="198" t="str">
        <f>CONCATENATE($K$119," - TIPO ",L120)</f>
        <v>Hº ARMADO - TIPO V-331</v>
      </c>
    </row>
    <row r="121" spans="1:19" ht="15.75" thickBot="1" x14ac:dyDescent="0.25">
      <c r="A121" s="204"/>
      <c r="B121" s="205"/>
      <c r="C121" s="206"/>
      <c r="D121" s="221" t="s">
        <v>1133</v>
      </c>
      <c r="G121" s="198"/>
      <c r="H121" s="235"/>
      <c r="I121" s="237" t="s">
        <v>1059</v>
      </c>
      <c r="J121" s="238"/>
      <c r="K121" s="239" t="s">
        <v>1050</v>
      </c>
      <c r="L121" s="238"/>
      <c r="M121" s="238"/>
      <c r="N121" s="238"/>
      <c r="O121" s="323" t="s">
        <v>1133</v>
      </c>
      <c r="P121" s="198"/>
      <c r="Q121" s="198"/>
      <c r="R121" s="198"/>
      <c r="S121" s="198"/>
    </row>
    <row r="122" spans="1:19" ht="15.75" thickTop="1" x14ac:dyDescent="0.2">
      <c r="A122" s="204">
        <v>11</v>
      </c>
      <c r="B122" s="205" t="s">
        <v>1243</v>
      </c>
      <c r="C122" s="206" t="s">
        <v>1244</v>
      </c>
      <c r="D122" s="221"/>
      <c r="G122" s="198"/>
      <c r="H122" s="242">
        <v>11</v>
      </c>
      <c r="I122" s="244"/>
      <c r="J122" s="255"/>
      <c r="K122" s="312" t="s">
        <v>1244</v>
      </c>
      <c r="L122" s="255"/>
      <c r="M122" s="255"/>
      <c r="N122" s="255"/>
      <c r="O122" s="266"/>
      <c r="P122" s="198"/>
      <c r="Q122" s="213">
        <f>H122</f>
        <v>11</v>
      </c>
      <c r="R122" s="203" t="str">
        <f>CONCATENATE("II-",TEXT(Q122,"0000"))</f>
        <v>II-0011</v>
      </c>
      <c r="S122" s="214" t="str">
        <f>K122</f>
        <v>BAJADA DE AGUA</v>
      </c>
    </row>
    <row r="123" spans="1:19" x14ac:dyDescent="0.2">
      <c r="A123" s="204">
        <v>1</v>
      </c>
      <c r="B123" s="205" t="s">
        <v>1245</v>
      </c>
      <c r="C123" s="206" t="s">
        <v>1246</v>
      </c>
      <c r="D123" s="221" t="s">
        <v>997</v>
      </c>
      <c r="G123" s="198"/>
      <c r="H123" s="256"/>
      <c r="I123" s="216" t="s">
        <v>1022</v>
      </c>
      <c r="J123" s="263"/>
      <c r="K123" s="284" t="s">
        <v>1246</v>
      </c>
      <c r="L123" s="263"/>
      <c r="M123" s="263"/>
      <c r="N123" s="263"/>
      <c r="O123" s="298" t="s">
        <v>997</v>
      </c>
      <c r="P123" s="198"/>
      <c r="Q123" s="213">
        <v>1</v>
      </c>
      <c r="R123" s="205" t="str">
        <f>CONCATENATE($R$122,".",TEXT(Q123,"0000"))</f>
        <v>II-0011.0001</v>
      </c>
      <c r="S123" s="198" t="str">
        <f>CONCATENATE($K$123)</f>
        <v>METALICA</v>
      </c>
    </row>
    <row r="124" spans="1:19" x14ac:dyDescent="0.2">
      <c r="A124" s="204"/>
      <c r="B124" s="205"/>
      <c r="C124" s="206"/>
      <c r="D124" s="221"/>
      <c r="G124" s="198"/>
      <c r="H124" s="215"/>
      <c r="I124" s="216" t="s">
        <v>1049</v>
      </c>
      <c r="J124" s="224"/>
      <c r="K124" s="225" t="s">
        <v>1247</v>
      </c>
      <c r="L124" s="224"/>
      <c r="M124" s="224"/>
      <c r="N124" s="224"/>
      <c r="O124" s="257"/>
      <c r="P124" s="198"/>
      <c r="Q124" s="198"/>
      <c r="R124" s="198"/>
      <c r="S124" s="198"/>
    </row>
    <row r="125" spans="1:19" x14ac:dyDescent="0.2">
      <c r="A125" s="204">
        <v>10</v>
      </c>
      <c r="B125" s="205" t="s">
        <v>1248</v>
      </c>
      <c r="C125" s="206" t="s">
        <v>1249</v>
      </c>
      <c r="D125" s="221" t="s">
        <v>1250</v>
      </c>
      <c r="G125" s="198"/>
      <c r="H125" s="215"/>
      <c r="I125" s="222"/>
      <c r="J125" s="223">
        <v>1</v>
      </c>
      <c r="K125" s="224"/>
      <c r="L125" s="225" t="s">
        <v>1251</v>
      </c>
      <c r="M125" s="224"/>
      <c r="N125" s="224"/>
      <c r="O125" s="257" t="s">
        <v>1250</v>
      </c>
      <c r="P125" s="198"/>
      <c r="Q125" s="213">
        <v>10</v>
      </c>
      <c r="R125" s="205" t="str">
        <f>CONCATENATE($R$122,".",TEXT(Q125,"0000"))</f>
        <v>II-0011.0010</v>
      </c>
      <c r="S125" s="198" t="str">
        <f>CONCATENATE($K$124," - TIPO ",L125)</f>
        <v>HORMIGON - TIPO H-8558</v>
      </c>
    </row>
    <row r="126" spans="1:19" x14ac:dyDescent="0.2">
      <c r="A126" s="204">
        <v>11</v>
      </c>
      <c r="B126" s="205" t="s">
        <v>1252</v>
      </c>
      <c r="C126" s="206" t="s">
        <v>1253</v>
      </c>
      <c r="D126" s="221" t="s">
        <v>1250</v>
      </c>
      <c r="G126" s="198"/>
      <c r="H126" s="215"/>
      <c r="I126" s="222"/>
      <c r="J126" s="223">
        <v>2</v>
      </c>
      <c r="K126" s="224"/>
      <c r="L126" s="225" t="s">
        <v>1254</v>
      </c>
      <c r="M126" s="224"/>
      <c r="N126" s="224"/>
      <c r="O126" s="257" t="s">
        <v>1250</v>
      </c>
      <c r="P126" s="198"/>
      <c r="Q126" s="213">
        <v>11</v>
      </c>
      <c r="R126" s="205" t="str">
        <f>CONCATENATE($R$122,".",TEXT(Q126,"0000"))</f>
        <v>II-0011.0011</v>
      </c>
      <c r="S126" s="198" t="str">
        <f t="shared" ref="S126:S127" si="14">CONCATENATE($K$124," - TIPO ",L126)</f>
        <v>HORMIGON - TIPO H-2350</v>
      </c>
    </row>
    <row r="127" spans="1:19" x14ac:dyDescent="0.2">
      <c r="A127" s="204">
        <v>12</v>
      </c>
      <c r="B127" s="205" t="s">
        <v>1255</v>
      </c>
      <c r="C127" s="206" t="s">
        <v>1256</v>
      </c>
      <c r="D127" s="221" t="s">
        <v>1250</v>
      </c>
      <c r="G127" s="198"/>
      <c r="H127" s="215"/>
      <c r="I127" s="222"/>
      <c r="J127" s="229">
        <v>3</v>
      </c>
      <c r="K127" s="224"/>
      <c r="L127" s="225" t="s">
        <v>1257</v>
      </c>
      <c r="M127" s="224"/>
      <c r="N127" s="224"/>
      <c r="O127" s="257" t="s">
        <v>1250</v>
      </c>
      <c r="P127" s="198"/>
      <c r="Q127" s="213">
        <v>12</v>
      </c>
      <c r="R127" s="205" t="str">
        <f>CONCATENATE($R$122,".",TEXT(Q127,"0000"))</f>
        <v>II-0011.0012</v>
      </c>
      <c r="S127" s="198" t="str">
        <f t="shared" si="14"/>
        <v>HORMIGON - TIPO H-7691</v>
      </c>
    </row>
    <row r="128" spans="1:19" x14ac:dyDescent="0.2">
      <c r="A128" s="204">
        <v>12</v>
      </c>
      <c r="B128" s="197" t="s">
        <v>1255</v>
      </c>
      <c r="C128" s="206" t="s">
        <v>1091</v>
      </c>
      <c r="D128" s="221" t="s">
        <v>1258</v>
      </c>
      <c r="G128" s="198"/>
      <c r="H128" s="215"/>
      <c r="I128" s="216" t="s">
        <v>1059</v>
      </c>
      <c r="J128" s="263"/>
      <c r="K128" s="284" t="s">
        <v>1091</v>
      </c>
      <c r="L128" s="263"/>
      <c r="M128" s="263"/>
      <c r="N128" s="263"/>
      <c r="O128" s="298" t="s">
        <v>1258</v>
      </c>
      <c r="P128" s="198"/>
      <c r="Q128" s="213">
        <v>12</v>
      </c>
      <c r="R128" s="205" t="str">
        <f>CONCATENATE($R$122,".",TEXT(Q128,"0000"))</f>
        <v>II-0011.0012</v>
      </c>
      <c r="S128" s="198" t="str">
        <f>CONCATENATE($K$128)</f>
        <v>RETIRO</v>
      </c>
    </row>
    <row r="129" spans="1:19" ht="15.75" thickBot="1" x14ac:dyDescent="0.25">
      <c r="A129" s="204">
        <v>12</v>
      </c>
      <c r="B129" s="197" t="s">
        <v>1255</v>
      </c>
      <c r="C129" s="206" t="s">
        <v>1259</v>
      </c>
      <c r="D129" s="221" t="s">
        <v>1258</v>
      </c>
      <c r="G129" s="198"/>
      <c r="H129" s="235"/>
      <c r="I129" s="247" t="s">
        <v>1085</v>
      </c>
      <c r="J129" s="250"/>
      <c r="K129" s="286" t="s">
        <v>1259</v>
      </c>
      <c r="L129" s="250"/>
      <c r="M129" s="250"/>
      <c r="N129" s="250"/>
      <c r="O129" s="324" t="s">
        <v>1258</v>
      </c>
      <c r="P129" s="198"/>
      <c r="Q129" s="213">
        <v>12</v>
      </c>
      <c r="R129" s="205" t="str">
        <f>CONCATENATE($R$122,".",TEXT(Q129,"0000"))</f>
        <v>II-0011.0012</v>
      </c>
      <c r="S129" s="198" t="str">
        <f>CONCATENATE($K$129)</f>
        <v>RETIRO,REPARACION, RECOLOCACION</v>
      </c>
    </row>
    <row r="130" spans="1:19" ht="15.75" thickTop="1" x14ac:dyDescent="0.2">
      <c r="A130" s="204"/>
      <c r="B130" s="227"/>
      <c r="C130" s="228"/>
      <c r="D130" s="221"/>
      <c r="G130" s="198"/>
      <c r="H130" s="215"/>
      <c r="I130" s="222"/>
      <c r="J130" s="224"/>
      <c r="K130" s="225"/>
      <c r="L130" s="224"/>
      <c r="M130" s="224"/>
      <c r="N130" s="224"/>
      <c r="O130" s="257"/>
      <c r="P130" s="198"/>
      <c r="Q130" s="198"/>
      <c r="R130" s="198"/>
      <c r="S130" s="198"/>
    </row>
    <row r="131" spans="1:19" x14ac:dyDescent="0.2">
      <c r="A131" s="204">
        <v>12</v>
      </c>
      <c r="B131" s="205" t="s">
        <v>1260</v>
      </c>
      <c r="C131" s="206" t="s">
        <v>1261</v>
      </c>
      <c r="D131" s="221"/>
      <c r="G131" s="198"/>
      <c r="H131" s="242">
        <v>12</v>
      </c>
      <c r="I131" s="244"/>
      <c r="J131" s="255"/>
      <c r="K131" s="312" t="s">
        <v>1261</v>
      </c>
      <c r="L131" s="255"/>
      <c r="M131" s="255"/>
      <c r="N131" s="255"/>
      <c r="O131" s="266"/>
      <c r="P131" s="198"/>
      <c r="Q131" s="213">
        <f>H131</f>
        <v>12</v>
      </c>
      <c r="R131" s="203" t="str">
        <f>CONCATENATE("II-",TEXT(Q131,"0000"))</f>
        <v>II-0012</v>
      </c>
      <c r="S131" s="214" t="str">
        <f>K131</f>
        <v>BANQUINA</v>
      </c>
    </row>
    <row r="132" spans="1:19" x14ac:dyDescent="0.2">
      <c r="A132" s="204">
        <v>1</v>
      </c>
      <c r="B132" s="205" t="str">
        <f>CONCATENATE($B$131,".",TEXT(A132,"0000"))</f>
        <v>II-0012.0001</v>
      </c>
      <c r="C132" s="198" t="str">
        <f>CONCATENATE($K$132)</f>
        <v xml:space="preserve">SUELO </v>
      </c>
      <c r="D132" s="221" t="s">
        <v>1133</v>
      </c>
      <c r="G132" s="198"/>
      <c r="H132" s="215"/>
      <c r="I132" s="216" t="s">
        <v>1022</v>
      </c>
      <c r="J132" s="263"/>
      <c r="K132" s="284" t="s">
        <v>1262</v>
      </c>
      <c r="L132" s="263"/>
      <c r="M132" s="263"/>
      <c r="N132" s="263"/>
      <c r="O132" s="298" t="s">
        <v>1133</v>
      </c>
      <c r="P132" s="198"/>
      <c r="Q132" s="213">
        <v>1</v>
      </c>
      <c r="R132" s="205" t="str">
        <f>CONCATENATE($L$131,".",TEXT(Q132,"0000"))</f>
        <v>.0001</v>
      </c>
      <c r="S132" s="198" t="str">
        <f>CONCATENATE($E$132)</f>
        <v/>
      </c>
    </row>
    <row r="133" spans="1:19" x14ac:dyDescent="0.2">
      <c r="A133" s="204">
        <v>2</v>
      </c>
      <c r="B133" s="205" t="str">
        <f>CONCATENATE($B$131,".",TEXT(A133,"0000"))</f>
        <v>II-0012.0002</v>
      </c>
      <c r="C133" s="198" t="str">
        <f>CONCATENATE($K$132)</f>
        <v xml:space="preserve">SUELO </v>
      </c>
      <c r="D133" s="221" t="s">
        <v>1133</v>
      </c>
      <c r="G133" s="198"/>
      <c r="H133" s="215"/>
      <c r="I133" s="216" t="s">
        <v>1049</v>
      </c>
      <c r="J133" s="263"/>
      <c r="K133" s="284" t="s">
        <v>1263</v>
      </c>
      <c r="L133" s="263"/>
      <c r="M133" s="263"/>
      <c r="N133" s="263"/>
      <c r="O133" s="298" t="s">
        <v>1133</v>
      </c>
      <c r="P133" s="198"/>
      <c r="Q133" s="213">
        <v>2</v>
      </c>
      <c r="R133" s="205" t="str">
        <f>CONCATENATE($L$131,".",TEXT(Q133,"0000"))</f>
        <v>.0002</v>
      </c>
      <c r="S133" s="198" t="str">
        <f>CONCATENATE($E$133)</f>
        <v/>
      </c>
    </row>
    <row r="134" spans="1:19" x14ac:dyDescent="0.2">
      <c r="A134" s="204"/>
      <c r="B134" s="206"/>
      <c r="C134" s="206"/>
      <c r="D134" s="221"/>
      <c r="G134" s="198"/>
      <c r="H134" s="215"/>
      <c r="I134" s="216" t="s">
        <v>1059</v>
      </c>
      <c r="J134" s="224"/>
      <c r="K134" s="225" t="s">
        <v>1264</v>
      </c>
      <c r="L134" s="224"/>
      <c r="M134" s="224"/>
      <c r="N134" s="224"/>
      <c r="O134" s="257"/>
      <c r="P134" s="198"/>
      <c r="Q134" s="198"/>
      <c r="R134" s="198"/>
      <c r="S134" s="198"/>
    </row>
    <row r="135" spans="1:19" x14ac:dyDescent="0.2">
      <c r="A135" s="204">
        <v>3</v>
      </c>
      <c r="B135" s="205" t="str">
        <f t="shared" ref="B135:B136" si="15">CONCATENATE($B$131,".",TEXT(A135,"0000"))</f>
        <v>II-0012.0003</v>
      </c>
      <c r="C135" s="198" t="str">
        <f>CONCATENATE($K$134," - TIPO ",L135)</f>
        <v xml:space="preserve">PAVIMENTO - TIPO CARPETA </v>
      </c>
      <c r="D135" s="221" t="s">
        <v>1216</v>
      </c>
      <c r="G135" s="198"/>
      <c r="H135" s="215"/>
      <c r="I135" s="222"/>
      <c r="J135" s="223">
        <v>1</v>
      </c>
      <c r="K135" s="224"/>
      <c r="L135" s="225" t="s">
        <v>1265</v>
      </c>
      <c r="M135" s="224"/>
      <c r="N135" s="224"/>
      <c r="O135" s="257" t="s">
        <v>1216</v>
      </c>
      <c r="P135" s="198"/>
      <c r="Q135" s="213">
        <v>3</v>
      </c>
      <c r="R135" s="205" t="str">
        <f t="shared" ref="R135:R136" si="16">CONCATENATE($L$131,".",TEXT(Q135,"0000"))</f>
        <v>.0003</v>
      </c>
      <c r="S135" s="198" t="str">
        <f>CONCATENATE($E$134," TIPO ",L135)</f>
        <v xml:space="preserve"> TIPO CARPETA </v>
      </c>
    </row>
    <row r="136" spans="1:19" ht="15.75" thickBot="1" x14ac:dyDescent="0.25">
      <c r="A136" s="204">
        <v>4</v>
      </c>
      <c r="B136" s="205" t="str">
        <f t="shared" si="15"/>
        <v>II-0012.0004</v>
      </c>
      <c r="C136" s="198" t="str">
        <f>CONCATENATE($K$134," - TIPO ",L136)</f>
        <v>PAVIMENTO - TIPO TRATAMIENTO</v>
      </c>
      <c r="D136" s="221" t="s">
        <v>1216</v>
      </c>
      <c r="G136" s="198"/>
      <c r="H136" s="235"/>
      <c r="I136" s="236"/>
      <c r="J136" s="237">
        <v>2</v>
      </c>
      <c r="K136" s="238"/>
      <c r="L136" s="239" t="s">
        <v>1266</v>
      </c>
      <c r="M136" s="238"/>
      <c r="N136" s="238"/>
      <c r="O136" s="323" t="s">
        <v>1216</v>
      </c>
      <c r="P136" s="198"/>
      <c r="Q136" s="213">
        <v>4</v>
      </c>
      <c r="R136" s="205" t="str">
        <f t="shared" si="16"/>
        <v>.0004</v>
      </c>
      <c r="S136" s="198" t="str">
        <f>CONCATENATE($E$134," TIPO ",L136)</f>
        <v xml:space="preserve"> TIPO TRATAMIENTO</v>
      </c>
    </row>
    <row r="137" spans="1:19" ht="15.75" thickTop="1" x14ac:dyDescent="0.2">
      <c r="A137" s="204"/>
      <c r="B137" s="205"/>
      <c r="C137" s="206"/>
      <c r="D137" s="221"/>
      <c r="G137" s="198"/>
      <c r="H137" s="215"/>
      <c r="I137" s="222"/>
      <c r="J137" s="222"/>
      <c r="K137" s="224"/>
      <c r="L137" s="225"/>
      <c r="M137" s="224"/>
      <c r="N137" s="224"/>
      <c r="O137" s="257"/>
      <c r="P137" s="198"/>
      <c r="Q137" s="213"/>
      <c r="R137" s="198"/>
      <c r="S137" s="198"/>
    </row>
    <row r="138" spans="1:19" x14ac:dyDescent="0.2">
      <c r="A138" s="204">
        <v>13</v>
      </c>
      <c r="B138" s="205" t="s">
        <v>1267</v>
      </c>
      <c r="C138" s="206" t="s">
        <v>1268</v>
      </c>
      <c r="D138" s="221"/>
      <c r="G138" s="198"/>
      <c r="H138" s="242">
        <v>13</v>
      </c>
      <c r="I138" s="244"/>
      <c r="J138" s="255"/>
      <c r="K138" s="312" t="s">
        <v>1268</v>
      </c>
      <c r="L138" s="255"/>
      <c r="M138" s="255"/>
      <c r="N138" s="255"/>
      <c r="O138" s="266"/>
      <c r="P138" s="198"/>
      <c r="Q138" s="213">
        <f>H138</f>
        <v>13</v>
      </c>
      <c r="R138" s="203" t="str">
        <f>CONCATENATE("II-",TEXT(Q138,"0000"))</f>
        <v>II-0013</v>
      </c>
      <c r="S138" s="214" t="str">
        <f>K138</f>
        <v>BARANDA METALICA DE DEFENSA</v>
      </c>
    </row>
    <row r="139" spans="1:19" x14ac:dyDescent="0.2">
      <c r="A139" s="204"/>
      <c r="B139" s="205"/>
      <c r="C139" s="206"/>
      <c r="D139" s="221"/>
      <c r="G139" s="198"/>
      <c r="H139" s="256"/>
      <c r="I139" s="216" t="s">
        <v>1022</v>
      </c>
      <c r="J139" s="224"/>
      <c r="K139" s="225" t="s">
        <v>1269</v>
      </c>
      <c r="L139" s="219"/>
      <c r="M139" s="219"/>
      <c r="N139" s="219"/>
      <c r="O139" s="267"/>
      <c r="P139" s="198"/>
      <c r="Q139" s="198"/>
      <c r="R139" s="198"/>
      <c r="S139" s="198"/>
    </row>
    <row r="140" spans="1:19" x14ac:dyDescent="0.2">
      <c r="A140" s="204">
        <v>1</v>
      </c>
      <c r="B140" s="205" t="str">
        <f>CONCATENATE($B$138,".",TEXT(A140,"0000"))</f>
        <v>II-0013.0001</v>
      </c>
      <c r="C140" s="198" t="str">
        <f>CONCATENATE($K$139," - TIPO ",L140)</f>
        <v>VEHICULAR  H-10237 - TIPO LIVIANA  ( A )</v>
      </c>
      <c r="D140" s="221" t="s">
        <v>997</v>
      </c>
      <c r="G140" s="198"/>
      <c r="H140" s="215"/>
      <c r="I140" s="222"/>
      <c r="J140" s="223">
        <v>1</v>
      </c>
      <c r="K140" s="224"/>
      <c r="L140" s="225" t="s">
        <v>1270</v>
      </c>
      <c r="M140" s="224"/>
      <c r="N140" s="224"/>
      <c r="O140" s="257" t="s">
        <v>997</v>
      </c>
      <c r="P140" s="198"/>
      <c r="Q140" s="213">
        <v>1</v>
      </c>
      <c r="R140" s="205" t="str">
        <f>CONCATENATE($L$138,".",TEXT(Q140,"0000"))</f>
        <v>.0001</v>
      </c>
      <c r="S140" s="198" t="str">
        <f>CONCATENATE($E$139," TIPO ",L140)</f>
        <v xml:space="preserve"> TIPO LIVIANA  ( A )</v>
      </c>
    </row>
    <row r="141" spans="1:19" x14ac:dyDescent="0.2">
      <c r="A141" s="204">
        <v>2</v>
      </c>
      <c r="B141" s="205" t="str">
        <f>CONCATENATE($B$138,".",TEXT(A141,"0000"))</f>
        <v>II-0013.0002</v>
      </c>
      <c r="C141" s="198" t="str">
        <f>CONCATENATE($K$139," - TIPO ",L141)</f>
        <v>VEHICULAR  H-10237 - TIPO PESADA ( B )</v>
      </c>
      <c r="D141" s="221" t="s">
        <v>997</v>
      </c>
      <c r="G141" s="198"/>
      <c r="H141" s="215"/>
      <c r="I141" s="222"/>
      <c r="J141" s="229">
        <v>2</v>
      </c>
      <c r="K141" s="230"/>
      <c r="L141" s="231" t="s">
        <v>1271</v>
      </c>
      <c r="M141" s="230"/>
      <c r="N141" s="230"/>
      <c r="O141" s="276" t="s">
        <v>997</v>
      </c>
      <c r="P141" s="198"/>
      <c r="Q141" s="213">
        <v>2</v>
      </c>
      <c r="R141" s="205" t="str">
        <f>CONCATENATE($L$138,".",TEXT(Q141,"0000"))</f>
        <v>.0002</v>
      </c>
      <c r="S141" s="198" t="str">
        <f>CONCATENATE($E$139," TIPO ",L141)</f>
        <v xml:space="preserve"> TIPO PESADA ( B )</v>
      </c>
    </row>
    <row r="142" spans="1:19" x14ac:dyDescent="0.2">
      <c r="A142" s="204"/>
      <c r="B142" s="205"/>
      <c r="C142" s="206"/>
      <c r="D142" s="221" t="s">
        <v>997</v>
      </c>
      <c r="G142" s="198"/>
      <c r="H142" s="215"/>
      <c r="I142" s="216" t="s">
        <v>1049</v>
      </c>
      <c r="J142" s="224"/>
      <c r="K142" s="225" t="s">
        <v>1272</v>
      </c>
      <c r="L142" s="224"/>
      <c r="M142" s="224"/>
      <c r="N142" s="224"/>
      <c r="O142" s="257" t="s">
        <v>997</v>
      </c>
      <c r="P142" s="198"/>
      <c r="Q142" s="198"/>
      <c r="R142" s="198"/>
      <c r="S142" s="198"/>
    </row>
    <row r="143" spans="1:19" x14ac:dyDescent="0.2">
      <c r="A143" s="204">
        <v>3</v>
      </c>
      <c r="B143" s="205" t="str">
        <f t="shared" ref="B143:B146" si="17">CONCATENATE($B$138,".",TEXT(A143,"0000"))</f>
        <v>II-0013.0003</v>
      </c>
      <c r="C143" s="198" t="str">
        <f>CONCATENATE($K$142," - TIPO ",L143)</f>
        <v>PEATONAL  H-10237 - TIPO LIVIANA  ( A )</v>
      </c>
      <c r="D143" s="221" t="s">
        <v>997</v>
      </c>
      <c r="G143" s="198"/>
      <c r="H143" s="215"/>
      <c r="I143" s="222"/>
      <c r="J143" s="223">
        <v>1</v>
      </c>
      <c r="K143" s="224"/>
      <c r="L143" s="225" t="s">
        <v>1270</v>
      </c>
      <c r="M143" s="224"/>
      <c r="N143" s="224"/>
      <c r="O143" s="257" t="s">
        <v>997</v>
      </c>
      <c r="P143" s="198"/>
      <c r="Q143" s="213">
        <v>3</v>
      </c>
      <c r="R143" s="205" t="str">
        <f>CONCATENATE($L$138,".",TEXT(Q143,"0000"))</f>
        <v>.0003</v>
      </c>
      <c r="S143" s="198" t="str">
        <f>CONCATENATE($E$142," TIPO ",L143)</f>
        <v xml:space="preserve"> TIPO LIVIANA  ( A )</v>
      </c>
    </row>
    <row r="144" spans="1:19" x14ac:dyDescent="0.2">
      <c r="A144" s="204">
        <v>4</v>
      </c>
      <c r="B144" s="205" t="str">
        <f t="shared" si="17"/>
        <v>II-0013.0004</v>
      </c>
      <c r="C144" s="198" t="str">
        <f>CONCATENATE($K$142," - TIPO ",L144)</f>
        <v>PEATONAL  H-10237 - TIPO PESADA ( B )</v>
      </c>
      <c r="D144" s="221" t="s">
        <v>997</v>
      </c>
      <c r="G144" s="198"/>
      <c r="H144" s="215"/>
      <c r="I144" s="222"/>
      <c r="J144" s="229">
        <v>2</v>
      </c>
      <c r="K144" s="224"/>
      <c r="L144" s="225" t="s">
        <v>1271</v>
      </c>
      <c r="M144" s="224"/>
      <c r="N144" s="224"/>
      <c r="O144" s="257" t="s">
        <v>997</v>
      </c>
      <c r="P144" s="198"/>
      <c r="Q144" s="213">
        <v>4</v>
      </c>
      <c r="R144" s="205" t="str">
        <f>CONCATENATE($L$138,".",TEXT(Q144,"0000"))</f>
        <v>.0004</v>
      </c>
      <c r="S144" s="198" t="str">
        <f>CONCATENATE($E$142," TIPO ",L144)</f>
        <v xml:space="preserve"> TIPO PESADA ( B )</v>
      </c>
    </row>
    <row r="145" spans="1:19" x14ac:dyDescent="0.2">
      <c r="A145" s="204">
        <v>10</v>
      </c>
      <c r="B145" s="205" t="str">
        <f t="shared" si="17"/>
        <v>II-0013.0010</v>
      </c>
      <c r="C145" s="198" t="str">
        <f>CONCATENATE($K$145)</f>
        <v xml:space="preserve">RETIRO </v>
      </c>
      <c r="D145" s="221" t="s">
        <v>997</v>
      </c>
      <c r="G145" s="198"/>
      <c r="H145" s="215"/>
      <c r="I145" s="216" t="s">
        <v>1059</v>
      </c>
      <c r="J145" s="263"/>
      <c r="K145" s="284" t="s">
        <v>1141</v>
      </c>
      <c r="L145" s="263"/>
      <c r="M145" s="263"/>
      <c r="N145" s="263"/>
      <c r="O145" s="298" t="s">
        <v>997</v>
      </c>
      <c r="P145" s="198"/>
      <c r="Q145" s="213">
        <v>10</v>
      </c>
      <c r="R145" s="205" t="str">
        <f t="shared" ref="R145:R146" si="18">CONCATENATE($L$138,".",TEXT(Q145,"0000"))</f>
        <v>.0010</v>
      </c>
      <c r="S145" s="198" t="str">
        <f>CONCATENATE($E$145)</f>
        <v/>
      </c>
    </row>
    <row r="146" spans="1:19" ht="15.75" thickBot="1" x14ac:dyDescent="0.25">
      <c r="A146" s="204">
        <v>11</v>
      </c>
      <c r="B146" s="205" t="str">
        <f t="shared" si="17"/>
        <v>II-0013.0011</v>
      </c>
      <c r="C146" s="198" t="str">
        <f>CONCATENATE(K146)</f>
        <v>RETIRO Y REPARACION</v>
      </c>
      <c r="D146" s="221" t="s">
        <v>997</v>
      </c>
      <c r="G146" s="198"/>
      <c r="H146" s="268"/>
      <c r="I146" s="325" t="s">
        <v>1085</v>
      </c>
      <c r="J146" s="271"/>
      <c r="K146" s="272" t="s">
        <v>1273</v>
      </c>
      <c r="L146" s="271"/>
      <c r="M146" s="271"/>
      <c r="N146" s="271"/>
      <c r="O146" s="326" t="s">
        <v>997</v>
      </c>
      <c r="P146" s="198"/>
      <c r="Q146" s="213">
        <v>11</v>
      </c>
      <c r="R146" s="205" t="str">
        <f t="shared" si="18"/>
        <v>.0011</v>
      </c>
      <c r="S146" s="198" t="str">
        <f>CONCATENATE($E$146)</f>
        <v/>
      </c>
    </row>
    <row r="147" spans="1:19" x14ac:dyDescent="0.2">
      <c r="A147" s="204"/>
      <c r="B147" s="205"/>
      <c r="C147" s="206"/>
      <c r="D147" s="221"/>
      <c r="G147" s="198"/>
      <c r="H147" s="215"/>
      <c r="I147" s="222"/>
      <c r="J147" s="224"/>
      <c r="K147" s="225"/>
      <c r="L147" s="224"/>
      <c r="M147" s="224"/>
      <c r="N147" s="224"/>
      <c r="O147" s="257"/>
      <c r="P147" s="198"/>
      <c r="Q147" s="213"/>
      <c r="R147" s="205"/>
      <c r="S147" s="198"/>
    </row>
    <row r="148" spans="1:19" x14ac:dyDescent="0.2">
      <c r="A148" s="204">
        <v>14</v>
      </c>
      <c r="B148" s="197" t="s">
        <v>1274</v>
      </c>
      <c r="C148" s="206" t="s">
        <v>1275</v>
      </c>
      <c r="D148" s="221"/>
      <c r="G148" s="198"/>
      <c r="H148" s="242">
        <v>14</v>
      </c>
      <c r="I148" s="327"/>
      <c r="J148" s="328"/>
      <c r="K148" s="296" t="s">
        <v>1275</v>
      </c>
      <c r="L148" s="328"/>
      <c r="M148" s="328"/>
      <c r="N148" s="328"/>
      <c r="O148" s="329"/>
      <c r="P148" s="198"/>
      <c r="Q148" s="213">
        <f>H148</f>
        <v>14</v>
      </c>
      <c r="R148" s="203" t="str">
        <f>CONCATENATE("II-",TEXT(Q148,"0000"))</f>
        <v>II-0014</v>
      </c>
      <c r="S148" s="214" t="str">
        <f>K148</f>
        <v>BASE</v>
      </c>
    </row>
    <row r="149" spans="1:19" x14ac:dyDescent="0.2">
      <c r="A149" s="204">
        <v>1</v>
      </c>
      <c r="B149" s="205" t="str">
        <f>CONCATENATE($B$148,".",TEXT(A149,"0000"))</f>
        <v>II-0014.0001</v>
      </c>
      <c r="C149" s="206" t="s">
        <v>1276</v>
      </c>
      <c r="D149" s="221" t="s">
        <v>1133</v>
      </c>
      <c r="G149" s="224"/>
      <c r="H149" s="299"/>
      <c r="I149" s="216" t="s">
        <v>1022</v>
      </c>
      <c r="J149" s="263"/>
      <c r="K149" s="330" t="s">
        <v>1276</v>
      </c>
      <c r="L149" s="263"/>
      <c r="M149" s="263"/>
      <c r="N149" s="263"/>
      <c r="O149" s="298" t="s">
        <v>1133</v>
      </c>
      <c r="P149" s="224"/>
      <c r="Q149" s="213">
        <v>1</v>
      </c>
      <c r="R149" s="205" t="str">
        <f>CONCATENATE($L$148,".",TEXT(Q149,"0000"))</f>
        <v>.0001</v>
      </c>
      <c r="S149" s="198" t="str">
        <f>CONCATENATE(K149)</f>
        <v>ARENA ASFALTO</v>
      </c>
    </row>
    <row r="150" spans="1:19" x14ac:dyDescent="0.2">
      <c r="A150" s="204">
        <v>2</v>
      </c>
      <c r="B150" s="205" t="str">
        <f>CONCATENATE($B$148,".",TEXT(A150,"0000"))</f>
        <v>II-0014.0002</v>
      </c>
      <c r="C150" s="228" t="s">
        <v>1277</v>
      </c>
      <c r="D150" s="221" t="s">
        <v>1133</v>
      </c>
      <c r="G150" s="224"/>
      <c r="H150" s="215"/>
      <c r="I150" s="216" t="s">
        <v>1049</v>
      </c>
      <c r="J150" s="263"/>
      <c r="K150" s="284" t="s">
        <v>1277</v>
      </c>
      <c r="L150" s="263"/>
      <c r="M150" s="263"/>
      <c r="N150" s="263"/>
      <c r="O150" s="298" t="s">
        <v>1133</v>
      </c>
      <c r="P150" s="224"/>
      <c r="Q150" s="213">
        <v>2</v>
      </c>
      <c r="R150" s="205" t="str">
        <f>CONCATENATE($L$148,".",TEXT(Q150,"0000"))</f>
        <v>.0002</v>
      </c>
      <c r="S150" s="198" t="str">
        <f>CONCATENATE(K150)</f>
        <v>CONCRETO ASFALTICO BITUMINOSO</v>
      </c>
    </row>
    <row r="151" spans="1:19" x14ac:dyDescent="0.2">
      <c r="A151" s="204"/>
      <c r="B151" s="205"/>
      <c r="C151" s="206"/>
      <c r="D151" s="221"/>
      <c r="G151" s="224"/>
      <c r="H151" s="215"/>
      <c r="I151" s="229" t="s">
        <v>1059</v>
      </c>
      <c r="J151" s="224"/>
      <c r="K151" s="225" t="s">
        <v>1278</v>
      </c>
      <c r="L151" s="224"/>
      <c r="M151" s="224"/>
      <c r="N151" s="224"/>
      <c r="O151" s="257"/>
      <c r="P151" s="224"/>
      <c r="Q151" s="224"/>
      <c r="R151" s="224"/>
      <c r="S151" s="224"/>
    </row>
    <row r="152" spans="1:19" x14ac:dyDescent="0.2">
      <c r="A152" s="204">
        <v>3</v>
      </c>
      <c r="B152" s="205" t="str">
        <f t="shared" ref="B152:B154" si="19">CONCATENATE($B$148,".",TEXT(A152,"0000"))</f>
        <v>II-0014.0003</v>
      </c>
      <c r="C152" s="198" t="str">
        <f>CONCATENATE($K$151," - TIPO ",L152)</f>
        <v>GRANULAR - TIPO ANTICOGELANTES</v>
      </c>
      <c r="D152" s="221" t="s">
        <v>1133</v>
      </c>
      <c r="G152" s="224"/>
      <c r="H152" s="215"/>
      <c r="I152" s="222"/>
      <c r="J152" s="223">
        <v>1</v>
      </c>
      <c r="K152" s="224"/>
      <c r="L152" s="225" t="s">
        <v>1279</v>
      </c>
      <c r="M152" s="224"/>
      <c r="N152" s="224"/>
      <c r="O152" s="257" t="s">
        <v>1133</v>
      </c>
      <c r="P152" s="224"/>
      <c r="Q152" s="213">
        <v>3</v>
      </c>
      <c r="R152" s="205" t="str">
        <f>CONCATENATE($L$148,".",TEXT(Q152,"0000"))</f>
        <v>.0003</v>
      </c>
      <c r="S152" s="198" t="str">
        <f>CONCATENATE($E$151," ",L152)</f>
        <v xml:space="preserve"> ANTICOGELANTES</v>
      </c>
    </row>
    <row r="153" spans="1:19" x14ac:dyDescent="0.2">
      <c r="A153" s="204">
        <v>4</v>
      </c>
      <c r="B153" s="205" t="str">
        <f t="shared" si="19"/>
        <v>II-0014.0004</v>
      </c>
      <c r="C153" s="198" t="str">
        <f t="shared" ref="C153:C154" si="20">CONCATENATE($K$151," - TIPO ",L153)</f>
        <v>GRANULAR - TIPO DRENANTES</v>
      </c>
      <c r="D153" s="221" t="s">
        <v>1133</v>
      </c>
      <c r="G153" s="224"/>
      <c r="H153" s="215"/>
      <c r="I153" s="222"/>
      <c r="J153" s="223">
        <v>2</v>
      </c>
      <c r="K153" s="225"/>
      <c r="L153" s="225" t="s">
        <v>1280</v>
      </c>
      <c r="M153" s="224"/>
      <c r="N153" s="224"/>
      <c r="O153" s="257" t="s">
        <v>1133</v>
      </c>
      <c r="P153" s="224"/>
      <c r="Q153" s="213">
        <v>4</v>
      </c>
      <c r="R153" s="205" t="str">
        <f t="shared" ref="R153:R154" si="21">CONCATENATE($L$148,".",TEXT(Q153,"0000"))</f>
        <v>.0004</v>
      </c>
      <c r="S153" s="198" t="str">
        <f t="shared" ref="S153" si="22">CONCATENATE($E$151," ",L153)</f>
        <v xml:space="preserve"> DRENANTES</v>
      </c>
    </row>
    <row r="154" spans="1:19" ht="15.75" thickBot="1" x14ac:dyDescent="0.25">
      <c r="A154" s="204">
        <v>5</v>
      </c>
      <c r="B154" s="205" t="str">
        <f t="shared" si="19"/>
        <v>II-0014.0005</v>
      </c>
      <c r="C154" s="198" t="str">
        <f t="shared" si="20"/>
        <v>GRANULAR - TIPO GRANULAR</v>
      </c>
      <c r="D154" s="221" t="s">
        <v>1133</v>
      </c>
      <c r="G154" s="224"/>
      <c r="H154" s="268"/>
      <c r="I154" s="331"/>
      <c r="J154" s="270">
        <v>3</v>
      </c>
      <c r="K154" s="272"/>
      <c r="L154" s="272" t="s">
        <v>1278</v>
      </c>
      <c r="M154" s="271"/>
      <c r="N154" s="271"/>
      <c r="O154" s="326" t="s">
        <v>1133</v>
      </c>
      <c r="P154" s="224"/>
      <c r="Q154" s="213">
        <v>5</v>
      </c>
      <c r="R154" s="205" t="str">
        <f t="shared" si="21"/>
        <v>.0005</v>
      </c>
      <c r="S154" s="198" t="str">
        <f>CONCATENATE($E$151)</f>
        <v/>
      </c>
    </row>
    <row r="155" spans="1:19" x14ac:dyDescent="0.2">
      <c r="A155" s="204"/>
      <c r="B155" s="205"/>
      <c r="C155" s="206"/>
      <c r="D155" s="221"/>
      <c r="G155" s="224"/>
      <c r="H155" s="274"/>
      <c r="I155" s="222"/>
      <c r="J155" s="222"/>
      <c r="K155" s="225"/>
      <c r="L155" s="225"/>
      <c r="M155" s="224"/>
      <c r="N155" s="224"/>
      <c r="O155" s="332"/>
      <c r="P155" s="224"/>
      <c r="Q155" s="213"/>
      <c r="R155" s="224"/>
      <c r="S155" s="224"/>
    </row>
    <row r="156" spans="1:19" x14ac:dyDescent="0.2">
      <c r="A156" s="204"/>
      <c r="B156" s="205"/>
      <c r="C156" s="206"/>
      <c r="D156" s="221"/>
      <c r="G156" s="198"/>
      <c r="H156" s="242">
        <v>14</v>
      </c>
      <c r="I156" s="244"/>
      <c r="J156" s="255"/>
      <c r="K156" s="312" t="s">
        <v>1275</v>
      </c>
      <c r="L156" s="255"/>
      <c r="M156" s="255"/>
      <c r="N156" s="255"/>
      <c r="O156" s="266"/>
      <c r="P156" s="198"/>
      <c r="Q156" s="213"/>
      <c r="R156" s="198"/>
      <c r="S156" s="198"/>
    </row>
    <row r="157" spans="1:19" x14ac:dyDescent="0.2">
      <c r="A157" s="204">
        <v>6</v>
      </c>
      <c r="B157" s="205" t="str">
        <f t="shared" ref="B157" si="23">CONCATENATE($B$148,".",TEXT(A157,"0000"))</f>
        <v>II-0014.0006</v>
      </c>
      <c r="C157" s="198" t="str">
        <f>CONCATENATE(K157)</f>
        <v>AGREGADO PETREO Y SUELO</v>
      </c>
      <c r="D157" s="221" t="s">
        <v>1133</v>
      </c>
      <c r="G157" s="198"/>
      <c r="H157" s="215"/>
      <c r="I157" s="216" t="s">
        <v>1085</v>
      </c>
      <c r="J157" s="263"/>
      <c r="K157" s="330" t="s">
        <v>1281</v>
      </c>
      <c r="L157" s="263"/>
      <c r="M157" s="263"/>
      <c r="N157" s="263"/>
      <c r="O157" s="298" t="s">
        <v>1133</v>
      </c>
      <c r="P157" s="198"/>
      <c r="Q157" s="213">
        <v>6</v>
      </c>
      <c r="R157" s="205" t="str">
        <f t="shared" ref="R157" si="24">CONCATENATE($L$148,".",TEXT(Q157,"0000"))</f>
        <v>.0006</v>
      </c>
      <c r="S157" s="198" t="str">
        <f>CONCATENATE($E$157)</f>
        <v/>
      </c>
    </row>
    <row r="158" spans="1:19" x14ac:dyDescent="0.2">
      <c r="A158" s="204"/>
      <c r="B158" s="205"/>
      <c r="C158" s="206"/>
      <c r="D158" s="221"/>
      <c r="G158" s="198"/>
      <c r="H158" s="215"/>
      <c r="I158" s="216" t="s">
        <v>1127</v>
      </c>
      <c r="J158" s="224"/>
      <c r="K158" s="302" t="s">
        <v>1136</v>
      </c>
      <c r="L158" s="224"/>
      <c r="M158" s="224"/>
      <c r="N158" s="224"/>
      <c r="O158" s="257"/>
      <c r="P158" s="198"/>
      <c r="Q158" s="198"/>
      <c r="R158" s="198"/>
      <c r="S158" s="198"/>
    </row>
    <row r="159" spans="1:19" x14ac:dyDescent="0.2">
      <c r="A159" s="204">
        <v>10</v>
      </c>
      <c r="B159" s="205" t="str">
        <f t="shared" ref="B159:B167" si="25">CONCATENATE($B$148,".",TEXT(A159,"0000"))</f>
        <v>II-0014.0010</v>
      </c>
      <c r="C159" s="198" t="str">
        <f>CONCATENATE($K$158," ",L159)</f>
        <v>REPARACION AGREGADO PETREO Y SUELO</v>
      </c>
      <c r="D159" s="221" t="s">
        <v>1133</v>
      </c>
      <c r="G159" s="198"/>
      <c r="H159" s="215"/>
      <c r="I159" s="222"/>
      <c r="J159" s="223">
        <v>1</v>
      </c>
      <c r="K159" s="302"/>
      <c r="L159" s="225" t="s">
        <v>1281</v>
      </c>
      <c r="M159" s="224"/>
      <c r="N159" s="224"/>
      <c r="O159" s="257" t="s">
        <v>1133</v>
      </c>
      <c r="P159" s="198"/>
      <c r="Q159" s="213">
        <v>10</v>
      </c>
      <c r="R159" s="205" t="str">
        <f>CONCATENATE($L$148,".",TEXT(Q159,"0000"))</f>
        <v>.0010</v>
      </c>
      <c r="S159" s="198" t="str">
        <f>CONCATENATE($E$158," ",L159)</f>
        <v xml:space="preserve"> AGREGADO PETREO Y SUELO</v>
      </c>
    </row>
    <row r="160" spans="1:19" x14ac:dyDescent="0.2">
      <c r="A160" s="204">
        <v>11</v>
      </c>
      <c r="B160" s="205" t="str">
        <f t="shared" si="25"/>
        <v>II-0014.0011</v>
      </c>
      <c r="C160" s="198" t="str">
        <f t="shared" ref="C160:C163" si="26">CONCATENATE($K$158," ",L160)</f>
        <v>REPARACION SUELO CAL</v>
      </c>
      <c r="D160" s="221" t="s">
        <v>1133</v>
      </c>
      <c r="G160" s="198"/>
      <c r="H160" s="215"/>
      <c r="I160" s="222"/>
      <c r="J160" s="223">
        <v>2</v>
      </c>
      <c r="K160" s="302"/>
      <c r="L160" s="225" t="s">
        <v>1217</v>
      </c>
      <c r="M160" s="224"/>
      <c r="N160" s="224"/>
      <c r="O160" s="257" t="s">
        <v>1133</v>
      </c>
      <c r="P160" s="198"/>
      <c r="Q160" s="213">
        <v>11</v>
      </c>
      <c r="R160" s="205" t="str">
        <f t="shared" ref="R160:R167" si="27">CONCATENATE($L$148,".",TEXT(Q160,"0000"))</f>
        <v>.0011</v>
      </c>
      <c r="S160" s="198" t="str">
        <f t="shared" ref="S160:S163" si="28">CONCATENATE($E$158," ",L160)</f>
        <v xml:space="preserve"> SUELO CAL</v>
      </c>
    </row>
    <row r="161" spans="1:19" x14ac:dyDescent="0.2">
      <c r="A161" s="204">
        <v>12</v>
      </c>
      <c r="B161" s="205" t="str">
        <f t="shared" si="25"/>
        <v>II-0014.0012</v>
      </c>
      <c r="C161" s="198" t="str">
        <f t="shared" si="26"/>
        <v>REPARACION SUELO CEMENTO</v>
      </c>
      <c r="D161" s="221" t="s">
        <v>1133</v>
      </c>
      <c r="G161" s="198"/>
      <c r="H161" s="215"/>
      <c r="I161" s="222"/>
      <c r="J161" s="223">
        <v>3</v>
      </c>
      <c r="K161" s="302"/>
      <c r="L161" s="225" t="s">
        <v>1220</v>
      </c>
      <c r="M161" s="224"/>
      <c r="N161" s="224"/>
      <c r="O161" s="257" t="s">
        <v>1133</v>
      </c>
      <c r="P161" s="198"/>
      <c r="Q161" s="213">
        <v>12</v>
      </c>
      <c r="R161" s="205" t="str">
        <f t="shared" si="27"/>
        <v>.0012</v>
      </c>
      <c r="S161" s="198" t="str">
        <f t="shared" si="28"/>
        <v xml:space="preserve"> SUELO CEMENTO</v>
      </c>
    </row>
    <row r="162" spans="1:19" x14ac:dyDescent="0.2">
      <c r="A162" s="204">
        <v>13</v>
      </c>
      <c r="B162" s="205" t="str">
        <f t="shared" si="25"/>
        <v>II-0014.0013</v>
      </c>
      <c r="C162" s="198" t="str">
        <f t="shared" si="26"/>
        <v>REPARACION SUELO ESCORIA</v>
      </c>
      <c r="D162" s="221" t="s">
        <v>1133</v>
      </c>
      <c r="G162" s="198"/>
      <c r="H162" s="215"/>
      <c r="I162" s="222"/>
      <c r="J162" s="223">
        <v>4</v>
      </c>
      <c r="K162" s="302"/>
      <c r="L162" s="225" t="s">
        <v>1282</v>
      </c>
      <c r="M162" s="224"/>
      <c r="N162" s="224"/>
      <c r="O162" s="257" t="s">
        <v>1133</v>
      </c>
      <c r="P162" s="198"/>
      <c r="Q162" s="213">
        <v>13</v>
      </c>
      <c r="R162" s="205" t="str">
        <f t="shared" si="27"/>
        <v>.0013</v>
      </c>
      <c r="S162" s="198" t="str">
        <f t="shared" si="28"/>
        <v xml:space="preserve"> SUELO ESCORIA</v>
      </c>
    </row>
    <row r="163" spans="1:19" x14ac:dyDescent="0.2">
      <c r="A163" s="204">
        <v>14</v>
      </c>
      <c r="B163" s="205" t="str">
        <f t="shared" si="25"/>
        <v>II-0014.0014</v>
      </c>
      <c r="C163" s="198" t="str">
        <f t="shared" si="26"/>
        <v>REPARACION SUELO SELECCIONADO</v>
      </c>
      <c r="D163" s="221" t="s">
        <v>1133</v>
      </c>
      <c r="G163" s="198"/>
      <c r="H163" s="215"/>
      <c r="I163" s="234"/>
      <c r="J163" s="229">
        <v>5</v>
      </c>
      <c r="K163" s="302"/>
      <c r="L163" s="225" t="s">
        <v>1223</v>
      </c>
      <c r="M163" s="224"/>
      <c r="N163" s="224"/>
      <c r="O163" s="257" t="s">
        <v>1133</v>
      </c>
      <c r="P163" s="198"/>
      <c r="Q163" s="213">
        <v>14</v>
      </c>
      <c r="R163" s="205" t="str">
        <f t="shared" si="27"/>
        <v>.0014</v>
      </c>
      <c r="S163" s="198" t="str">
        <f t="shared" si="28"/>
        <v xml:space="preserve"> SUELO SELECCIONADO</v>
      </c>
    </row>
    <row r="164" spans="1:19" x14ac:dyDescent="0.2">
      <c r="A164" s="204">
        <v>20</v>
      </c>
      <c r="B164" s="205" t="str">
        <f t="shared" si="25"/>
        <v>II-0014.0020</v>
      </c>
      <c r="C164" s="198" t="str">
        <f t="shared" ref="C164:C167" si="29">CONCATENATE(K164)</f>
        <v>SUELO CAL</v>
      </c>
      <c r="D164" s="221" t="s">
        <v>1133</v>
      </c>
      <c r="G164" s="198"/>
      <c r="H164" s="215"/>
      <c r="I164" s="229" t="s">
        <v>1130</v>
      </c>
      <c r="J164" s="263"/>
      <c r="K164" s="330" t="s">
        <v>1217</v>
      </c>
      <c r="L164" s="263"/>
      <c r="M164" s="263"/>
      <c r="N164" s="263"/>
      <c r="O164" s="298" t="s">
        <v>1133</v>
      </c>
      <c r="P164" s="198"/>
      <c r="Q164" s="213">
        <v>20</v>
      </c>
      <c r="R164" s="205" t="str">
        <f t="shared" si="27"/>
        <v>.0020</v>
      </c>
      <c r="S164" s="198" t="str">
        <f>CONCATENATE(K164)</f>
        <v>SUELO CAL</v>
      </c>
    </row>
    <row r="165" spans="1:19" x14ac:dyDescent="0.2">
      <c r="A165" s="204">
        <v>21</v>
      </c>
      <c r="B165" s="205" t="str">
        <f t="shared" si="25"/>
        <v>II-0014.0021</v>
      </c>
      <c r="C165" s="198" t="str">
        <f t="shared" si="29"/>
        <v>SUELO CEMENTO</v>
      </c>
      <c r="D165" s="221" t="s">
        <v>1133</v>
      </c>
      <c r="G165" s="198"/>
      <c r="H165" s="215"/>
      <c r="I165" s="223" t="s">
        <v>1134</v>
      </c>
      <c r="J165" s="224"/>
      <c r="K165" s="302" t="s">
        <v>1220</v>
      </c>
      <c r="L165" s="224"/>
      <c r="M165" s="224"/>
      <c r="N165" s="224"/>
      <c r="O165" s="257" t="s">
        <v>1133</v>
      </c>
      <c r="P165" s="198"/>
      <c r="Q165" s="213">
        <v>21</v>
      </c>
      <c r="R165" s="205" t="str">
        <f t="shared" si="27"/>
        <v>.0021</v>
      </c>
      <c r="S165" s="198" t="str">
        <f t="shared" ref="S165:S167" si="30">CONCATENATE(K165)</f>
        <v>SUELO CEMENTO</v>
      </c>
    </row>
    <row r="166" spans="1:19" x14ac:dyDescent="0.2">
      <c r="A166" s="204">
        <v>22</v>
      </c>
      <c r="B166" s="205" t="str">
        <f t="shared" si="25"/>
        <v>II-0014.0022</v>
      </c>
      <c r="C166" s="198" t="str">
        <f t="shared" si="29"/>
        <v>SUELO ESCORIA</v>
      </c>
      <c r="D166" s="221" t="s">
        <v>1133</v>
      </c>
      <c r="G166" s="198"/>
      <c r="H166" s="215"/>
      <c r="I166" s="216" t="s">
        <v>1137</v>
      </c>
      <c r="J166" s="263"/>
      <c r="K166" s="330" t="s">
        <v>1282</v>
      </c>
      <c r="L166" s="263"/>
      <c r="M166" s="263"/>
      <c r="N166" s="263"/>
      <c r="O166" s="298" t="s">
        <v>1133</v>
      </c>
      <c r="P166" s="198"/>
      <c r="Q166" s="213">
        <v>22</v>
      </c>
      <c r="R166" s="205" t="str">
        <f t="shared" si="27"/>
        <v>.0022</v>
      </c>
      <c r="S166" s="198" t="str">
        <f t="shared" si="30"/>
        <v>SUELO ESCORIA</v>
      </c>
    </row>
    <row r="167" spans="1:19" x14ac:dyDescent="0.2">
      <c r="A167" s="204">
        <v>23</v>
      </c>
      <c r="B167" s="205" t="str">
        <f t="shared" si="25"/>
        <v>II-0014.0023</v>
      </c>
      <c r="C167" s="198" t="str">
        <f t="shared" si="29"/>
        <v>SUELO SELECCIONADO</v>
      </c>
      <c r="D167" s="221" t="s">
        <v>1133</v>
      </c>
      <c r="G167" s="198"/>
      <c r="H167" s="215"/>
      <c r="I167" s="223" t="s">
        <v>889</v>
      </c>
      <c r="J167" s="224"/>
      <c r="K167" s="302" t="s">
        <v>1223</v>
      </c>
      <c r="L167" s="224"/>
      <c r="M167" s="224"/>
      <c r="N167" s="224"/>
      <c r="O167" s="257" t="s">
        <v>1133</v>
      </c>
      <c r="P167" s="198"/>
      <c r="Q167" s="213">
        <v>23</v>
      </c>
      <c r="R167" s="205" t="str">
        <f t="shared" si="27"/>
        <v>.0023</v>
      </c>
      <c r="S167" s="198" t="str">
        <f t="shared" si="30"/>
        <v>SUELO SELECCIONADO</v>
      </c>
    </row>
    <row r="168" spans="1:19" ht="15.75" thickBot="1" x14ac:dyDescent="0.25">
      <c r="A168" s="204"/>
      <c r="B168" s="205"/>
      <c r="C168" s="206"/>
      <c r="D168" s="221"/>
      <c r="G168" s="198"/>
      <c r="H168" s="215"/>
      <c r="I168" s="222"/>
      <c r="J168" s="224"/>
      <c r="K168" s="302"/>
      <c r="L168" s="224"/>
      <c r="M168" s="224"/>
      <c r="N168" s="224"/>
      <c r="O168" s="257"/>
      <c r="P168" s="198"/>
      <c r="Q168" s="213"/>
      <c r="R168" s="205"/>
      <c r="S168" s="198"/>
    </row>
    <row r="169" spans="1:19" ht="15.75" thickTop="1" x14ac:dyDescent="0.2">
      <c r="A169" s="204">
        <v>15</v>
      </c>
      <c r="B169" s="205" t="s">
        <v>1283</v>
      </c>
      <c r="C169" s="206" t="s">
        <v>1284</v>
      </c>
      <c r="D169" s="221"/>
      <c r="G169" s="198"/>
      <c r="H169" s="293">
        <v>15</v>
      </c>
      <c r="I169" s="243"/>
      <c r="J169" s="303"/>
      <c r="K169" s="304" t="s">
        <v>1284</v>
      </c>
      <c r="L169" s="303"/>
      <c r="M169" s="303"/>
      <c r="N169" s="303"/>
      <c r="O169" s="245"/>
      <c r="P169" s="198"/>
      <c r="Q169" s="213">
        <f>H169</f>
        <v>15</v>
      </c>
      <c r="R169" s="203" t="str">
        <f>CONCATENATE("II-",TEXT(Q169,"0000"))</f>
        <v>II-0015</v>
      </c>
      <c r="S169" s="214" t="str">
        <f>K169</f>
        <v>CALZADA</v>
      </c>
    </row>
    <row r="170" spans="1:19" x14ac:dyDescent="0.2">
      <c r="A170" s="204"/>
      <c r="B170" s="205"/>
      <c r="C170" s="206"/>
      <c r="D170" s="221"/>
      <c r="G170" s="198"/>
      <c r="H170" s="215"/>
      <c r="I170" s="216" t="s">
        <v>1022</v>
      </c>
      <c r="J170" s="224"/>
      <c r="K170" s="225" t="s">
        <v>1285</v>
      </c>
      <c r="L170" s="219"/>
      <c r="M170" s="219"/>
      <c r="N170" s="219"/>
      <c r="O170" s="267"/>
      <c r="P170" s="198"/>
      <c r="Q170" s="213"/>
      <c r="R170" s="198"/>
      <c r="S170" s="198"/>
    </row>
    <row r="171" spans="1:19" x14ac:dyDescent="0.2">
      <c r="A171" s="204">
        <v>1</v>
      </c>
      <c r="B171" s="205" t="str">
        <f>CONCATENATE($B$169,".",TEXT(A171,"0000"))</f>
        <v>II-0015.0001</v>
      </c>
      <c r="C171" s="198" t="str">
        <f>CONCATENATE($K$170," ",L171)</f>
        <v>CORRECCION DE AHUELLAMIENTO AGREGADO PETREO Y SUELO</v>
      </c>
      <c r="D171" s="221" t="s">
        <v>1216</v>
      </c>
      <c r="G171" s="198"/>
      <c r="H171" s="215"/>
      <c r="I171" s="222"/>
      <c r="J171" s="223">
        <v>1</v>
      </c>
      <c r="K171" s="224"/>
      <c r="L171" s="302" t="s">
        <v>1281</v>
      </c>
      <c r="M171" s="224"/>
      <c r="N171" s="224"/>
      <c r="O171" s="257" t="s">
        <v>1216</v>
      </c>
      <c r="P171" s="198"/>
      <c r="Q171" s="213"/>
      <c r="R171" s="198"/>
      <c r="S171" s="198"/>
    </row>
    <row r="172" spans="1:19" x14ac:dyDescent="0.2">
      <c r="A172" s="204">
        <v>2</v>
      </c>
      <c r="B172" s="205" t="str">
        <f t="shared" ref="B172:B181" si="31">CONCATENATE($B$169,".",TEXT(A172,"0000"))</f>
        <v>II-0015.0002</v>
      </c>
      <c r="C172" s="198" t="str">
        <f t="shared" ref="C172:C175" si="32">CONCATENATE($K$170," ",L172)</f>
        <v>CORRECCION DE AHUELLAMIENTO FRESADO</v>
      </c>
      <c r="D172" s="221" t="s">
        <v>1216</v>
      </c>
      <c r="G172" s="198"/>
      <c r="H172" s="215"/>
      <c r="I172" s="222"/>
      <c r="J172" s="223">
        <v>2</v>
      </c>
      <c r="K172" s="225"/>
      <c r="L172" s="214" t="s">
        <v>1286</v>
      </c>
      <c r="M172" s="301"/>
      <c r="N172" s="301"/>
      <c r="O172" s="257" t="s">
        <v>1216</v>
      </c>
      <c r="P172" s="198"/>
      <c r="Q172" s="213"/>
      <c r="R172" s="198"/>
      <c r="S172" s="198"/>
    </row>
    <row r="173" spans="1:19" x14ac:dyDescent="0.2">
      <c r="A173" s="204">
        <v>3</v>
      </c>
      <c r="B173" s="205" t="str">
        <f t="shared" si="31"/>
        <v>II-0015.0003</v>
      </c>
      <c r="C173" s="198" t="str">
        <f t="shared" si="32"/>
        <v>CORRECCION DE AHUELLAMIENTO MEZCLA ASFALTICA</v>
      </c>
      <c r="D173" s="221" t="s">
        <v>1216</v>
      </c>
      <c r="G173" s="198"/>
      <c r="H173" s="215"/>
      <c r="I173" s="222"/>
      <c r="J173" s="223">
        <v>3</v>
      </c>
      <c r="K173" s="225"/>
      <c r="L173" s="225" t="s">
        <v>1213</v>
      </c>
      <c r="M173" s="301"/>
      <c r="N173" s="301"/>
      <c r="O173" s="257" t="s">
        <v>1216</v>
      </c>
      <c r="P173" s="198"/>
      <c r="Q173" s="198"/>
      <c r="R173" s="198"/>
      <c r="S173" s="198"/>
    </row>
    <row r="174" spans="1:19" x14ac:dyDescent="0.2">
      <c r="A174" s="204">
        <v>4</v>
      </c>
      <c r="B174" s="205" t="str">
        <f t="shared" si="31"/>
        <v>II-0015.0004</v>
      </c>
      <c r="C174" s="198" t="str">
        <f t="shared" si="32"/>
        <v>CORRECCION DE AHUELLAMIENTO MICROAGLOMERADO</v>
      </c>
      <c r="D174" s="221" t="s">
        <v>1216</v>
      </c>
      <c r="G174" s="198"/>
      <c r="H174" s="215"/>
      <c r="I174" s="222"/>
      <c r="J174" s="313">
        <v>4</v>
      </c>
      <c r="K174" s="225"/>
      <c r="L174" s="225" t="s">
        <v>1287</v>
      </c>
      <c r="M174" s="224"/>
      <c r="N174" s="224"/>
      <c r="O174" s="257" t="s">
        <v>1216</v>
      </c>
      <c r="P174" s="198"/>
      <c r="Q174" s="198"/>
      <c r="R174" s="198"/>
      <c r="S174" s="198"/>
    </row>
    <row r="175" spans="1:19" x14ac:dyDescent="0.2">
      <c r="A175" s="204">
        <v>5</v>
      </c>
      <c r="B175" s="205" t="str">
        <f t="shared" si="31"/>
        <v>II-0015.0005</v>
      </c>
      <c r="C175" s="198" t="str">
        <f t="shared" si="32"/>
        <v>CORRECCION DE AHUELLAMIENTO SUELO CEMENTO</v>
      </c>
      <c r="D175" s="221" t="s">
        <v>1216</v>
      </c>
      <c r="G175" s="198"/>
      <c r="H175" s="215"/>
      <c r="I175" s="234"/>
      <c r="J175" s="314">
        <v>5</v>
      </c>
      <c r="K175" s="231"/>
      <c r="L175" s="231" t="s">
        <v>1220</v>
      </c>
      <c r="M175" s="230"/>
      <c r="N175" s="230"/>
      <c r="O175" s="276" t="s">
        <v>1216</v>
      </c>
      <c r="P175" s="198"/>
      <c r="Q175" s="198"/>
      <c r="R175" s="198"/>
      <c r="S175" s="198"/>
    </row>
    <row r="176" spans="1:19" x14ac:dyDescent="0.2">
      <c r="A176" s="204"/>
      <c r="B176" s="205"/>
      <c r="C176" s="206"/>
      <c r="D176" s="221"/>
      <c r="G176" s="198"/>
      <c r="H176" s="215"/>
      <c r="I176" s="216" t="s">
        <v>1049</v>
      </c>
      <c r="J176" s="221"/>
      <c r="K176" s="225" t="s">
        <v>1288</v>
      </c>
      <c r="L176" s="302"/>
      <c r="M176" s="224"/>
      <c r="N176" s="224"/>
      <c r="O176" s="257"/>
      <c r="P176" s="198"/>
      <c r="Q176" s="198"/>
      <c r="R176" s="198"/>
      <c r="S176" s="198"/>
    </row>
    <row r="177" spans="1:19" x14ac:dyDescent="0.2">
      <c r="A177" s="204">
        <v>11</v>
      </c>
      <c r="B177" s="205" t="str">
        <f t="shared" si="31"/>
        <v>II-0015.0011</v>
      </c>
      <c r="C177" s="198" t="str">
        <f>CONCATENATE($K$176," ",L177)</f>
        <v>CORRECCION DE DEPRESIONES Y DEFORMACIONES AGREGADO PETREO Y SUELO</v>
      </c>
      <c r="D177" s="221" t="s">
        <v>1133</v>
      </c>
      <c r="G177" s="198"/>
      <c r="H177" s="215"/>
      <c r="I177" s="222"/>
      <c r="J177" s="223">
        <v>1</v>
      </c>
      <c r="K177" s="225"/>
      <c r="L177" s="302" t="s">
        <v>1281</v>
      </c>
      <c r="M177" s="301"/>
      <c r="N177" s="301"/>
      <c r="O177" s="257" t="s">
        <v>1133</v>
      </c>
      <c r="P177" s="198"/>
      <c r="Q177" s="198"/>
      <c r="R177" s="198"/>
      <c r="S177" s="198"/>
    </row>
    <row r="178" spans="1:19" x14ac:dyDescent="0.2">
      <c r="A178" s="204">
        <v>12</v>
      </c>
      <c r="B178" s="205" t="str">
        <f t="shared" si="31"/>
        <v>II-0015.0012</v>
      </c>
      <c r="C178" s="198" t="str">
        <f t="shared" ref="C178:C181" si="33">CONCATENATE($K$176," ",L178)</f>
        <v>CORRECCION DE DEPRESIONES Y DEFORMACIONES SUELO CAL</v>
      </c>
      <c r="D178" s="221" t="s">
        <v>1133</v>
      </c>
      <c r="G178" s="198"/>
      <c r="H178" s="215"/>
      <c r="I178" s="222"/>
      <c r="J178" s="223">
        <v>2</v>
      </c>
      <c r="K178" s="225"/>
      <c r="L178" s="302" t="s">
        <v>1217</v>
      </c>
      <c r="M178" s="301"/>
      <c r="N178" s="301"/>
      <c r="O178" s="257" t="s">
        <v>1133</v>
      </c>
      <c r="P178" s="198"/>
      <c r="Q178" s="198"/>
      <c r="R178" s="198"/>
      <c r="S178" s="198"/>
    </row>
    <row r="179" spans="1:19" x14ac:dyDescent="0.2">
      <c r="A179" s="204">
        <v>13</v>
      </c>
      <c r="B179" s="205" t="str">
        <f t="shared" si="31"/>
        <v>II-0015.0013</v>
      </c>
      <c r="C179" s="198" t="str">
        <f t="shared" si="33"/>
        <v>CORRECCION DE DEPRESIONES Y DEFORMACIONES SUELO CEMENTO</v>
      </c>
      <c r="D179" s="221" t="s">
        <v>1133</v>
      </c>
      <c r="G179" s="198"/>
      <c r="H179" s="215"/>
      <c r="I179" s="222"/>
      <c r="J179" s="223">
        <v>3</v>
      </c>
      <c r="K179" s="225"/>
      <c r="L179" s="302" t="s">
        <v>1220</v>
      </c>
      <c r="M179" s="301"/>
      <c r="N179" s="301"/>
      <c r="O179" s="257" t="s">
        <v>1133</v>
      </c>
      <c r="P179" s="198"/>
      <c r="Q179" s="198"/>
      <c r="R179" s="198"/>
      <c r="S179" s="198"/>
    </row>
    <row r="180" spans="1:19" x14ac:dyDescent="0.2">
      <c r="A180" s="204">
        <v>14</v>
      </c>
      <c r="B180" s="205" t="str">
        <f t="shared" si="31"/>
        <v>II-0015.0014</v>
      </c>
      <c r="C180" s="198" t="str">
        <f t="shared" si="33"/>
        <v>CORRECCION DE DEPRESIONES Y DEFORMACIONES SUELO ESCORIA</v>
      </c>
      <c r="D180" s="221" t="s">
        <v>1133</v>
      </c>
      <c r="G180" s="198"/>
      <c r="H180" s="215"/>
      <c r="I180" s="222"/>
      <c r="J180" s="313">
        <v>4</v>
      </c>
      <c r="K180" s="225"/>
      <c r="L180" s="302" t="s">
        <v>1282</v>
      </c>
      <c r="M180" s="224"/>
      <c r="N180" s="224"/>
      <c r="O180" s="257" t="s">
        <v>1133</v>
      </c>
      <c r="P180" s="198"/>
      <c r="Q180" s="198"/>
      <c r="R180" s="198"/>
      <c r="S180" s="198"/>
    </row>
    <row r="181" spans="1:19" x14ac:dyDescent="0.2">
      <c r="A181" s="204">
        <v>15</v>
      </c>
      <c r="B181" s="205" t="str">
        <f t="shared" si="31"/>
        <v>II-0015.0015</v>
      </c>
      <c r="C181" s="198" t="str">
        <f t="shared" si="33"/>
        <v>CORRECCION DE DEPRESIONES Y DEFORMACIONES SUELO SELECCIONADO</v>
      </c>
      <c r="D181" s="221" t="s">
        <v>1133</v>
      </c>
      <c r="G181" s="198"/>
      <c r="H181" s="215"/>
      <c r="I181" s="234"/>
      <c r="J181" s="314">
        <v>5</v>
      </c>
      <c r="K181" s="231"/>
      <c r="L181" s="315" t="s">
        <v>1223</v>
      </c>
      <c r="M181" s="230"/>
      <c r="N181" s="230"/>
      <c r="O181" s="276" t="s">
        <v>1133</v>
      </c>
      <c r="P181" s="198"/>
      <c r="Q181" s="198"/>
      <c r="R181" s="198"/>
      <c r="S181" s="198"/>
    </row>
    <row r="182" spans="1:19" ht="15.75" thickBot="1" x14ac:dyDescent="0.25">
      <c r="A182" s="204"/>
      <c r="B182" s="227"/>
      <c r="C182" s="228"/>
      <c r="D182" s="221" t="s">
        <v>997</v>
      </c>
      <c r="G182" s="198"/>
      <c r="H182" s="235"/>
      <c r="I182" s="247" t="s">
        <v>1085</v>
      </c>
      <c r="J182" s="319"/>
      <c r="K182" s="239" t="s">
        <v>1289</v>
      </c>
      <c r="L182" s="321"/>
      <c r="M182" s="238"/>
      <c r="N182" s="238"/>
      <c r="O182" s="323" t="s">
        <v>997</v>
      </c>
      <c r="P182" s="198"/>
      <c r="Q182" s="198"/>
      <c r="R182" s="198"/>
      <c r="S182" s="198"/>
    </row>
    <row r="183" spans="1:19" ht="15.75" thickTop="1" x14ac:dyDescent="0.2">
      <c r="A183" s="204">
        <v>16</v>
      </c>
      <c r="B183" s="205" t="s">
        <v>1290</v>
      </c>
      <c r="C183" s="206" t="s">
        <v>1291</v>
      </c>
      <c r="D183" s="221"/>
      <c r="G183" s="198"/>
      <c r="H183" s="242">
        <v>16</v>
      </c>
      <c r="I183" s="244"/>
      <c r="J183" s="255"/>
      <c r="K183" s="312" t="s">
        <v>1291</v>
      </c>
      <c r="L183" s="255"/>
      <c r="M183" s="255"/>
      <c r="N183" s="255"/>
      <c r="O183" s="266"/>
      <c r="P183" s="198"/>
      <c r="Q183" s="213">
        <f>H183</f>
        <v>16</v>
      </c>
      <c r="R183" s="203" t="str">
        <f>CONCATENATE("II-",TEXT(Q183,"0000"))</f>
        <v>II-0016</v>
      </c>
      <c r="S183" s="214" t="str">
        <f>K183</f>
        <v>CAMARA DE INSPECCION</v>
      </c>
    </row>
    <row r="184" spans="1:19" ht="15.75" thickBot="1" x14ac:dyDescent="0.25">
      <c r="A184" s="204">
        <v>1</v>
      </c>
      <c r="B184" s="205" t="str">
        <f>CONCATENATE($B$183,".",TEXT(A184,"0000"))</f>
        <v>II-0016.0001</v>
      </c>
      <c r="C184" s="198" t="str">
        <f>CONCATENATE("S/PLANO ",K184)</f>
        <v>S/PLANO H-2465</v>
      </c>
      <c r="D184" s="221" t="s">
        <v>5</v>
      </c>
      <c r="G184" s="198"/>
      <c r="H184" s="246"/>
      <c r="I184" s="247" t="s">
        <v>1022</v>
      </c>
      <c r="J184" s="250"/>
      <c r="K184" s="286" t="s">
        <v>1292</v>
      </c>
      <c r="L184" s="250"/>
      <c r="M184" s="250"/>
      <c r="N184" s="250"/>
      <c r="O184" s="324" t="s">
        <v>5</v>
      </c>
      <c r="P184" s="198"/>
      <c r="Q184" s="198"/>
      <c r="R184" s="198"/>
      <c r="S184" s="198"/>
    </row>
    <row r="185" spans="1:19" ht="15.75" thickTop="1" x14ac:dyDescent="0.2">
      <c r="A185" s="204">
        <v>17</v>
      </c>
      <c r="B185" s="205" t="s">
        <v>1293</v>
      </c>
      <c r="C185" s="206" t="s">
        <v>1294</v>
      </c>
      <c r="D185" s="221"/>
      <c r="G185" s="198"/>
      <c r="H185" s="242">
        <v>17</v>
      </c>
      <c r="I185" s="244"/>
      <c r="J185" s="255"/>
      <c r="K185" s="312" t="s">
        <v>1294</v>
      </c>
      <c r="L185" s="255"/>
      <c r="M185" s="255"/>
      <c r="N185" s="255"/>
      <c r="O185" s="266"/>
      <c r="P185" s="198"/>
      <c r="Q185" s="213">
        <f>H185</f>
        <v>17</v>
      </c>
      <c r="R185" s="203" t="str">
        <f>CONCATENATE("II-",TEXT(Q185,"0000"))</f>
        <v>II-0017</v>
      </c>
      <c r="S185" s="214" t="str">
        <f>K185</f>
        <v>CARPETA</v>
      </c>
    </row>
    <row r="186" spans="1:19" x14ac:dyDescent="0.2">
      <c r="A186" s="204"/>
      <c r="B186" s="205"/>
      <c r="C186" s="206"/>
      <c r="D186" s="221"/>
      <c r="G186" s="198"/>
      <c r="H186" s="215"/>
      <c r="I186" s="216" t="s">
        <v>1022</v>
      </c>
      <c r="J186" s="221"/>
      <c r="K186" s="225" t="s">
        <v>1295</v>
      </c>
      <c r="L186" s="302"/>
      <c r="M186" s="224"/>
      <c r="N186" s="224"/>
      <c r="O186" s="257"/>
      <c r="P186" s="198"/>
      <c r="Q186" s="198"/>
      <c r="R186" s="198"/>
      <c r="S186" s="198"/>
    </row>
    <row r="187" spans="1:19" x14ac:dyDescent="0.2">
      <c r="A187" s="204">
        <v>1</v>
      </c>
      <c r="B187" s="205" t="str">
        <f>CONCATENATE($B$185,".",TEXT(A187,"0000"))</f>
        <v>II-0017.0001</v>
      </c>
      <c r="C187" s="198" t="str">
        <f>CONCATENATE($K$186," ",L187)</f>
        <v>MEZCLA BITUMINOSA DE CONCRETO ASFALTICO MEZCLA EN CALIENTE</v>
      </c>
      <c r="D187" s="221" t="s">
        <v>1216</v>
      </c>
      <c r="G187" s="198"/>
      <c r="H187" s="215"/>
      <c r="I187" s="222"/>
      <c r="J187" s="223">
        <v>1</v>
      </c>
      <c r="K187" s="225"/>
      <c r="L187" s="302" t="s">
        <v>1296</v>
      </c>
      <c r="M187" s="301"/>
      <c r="N187" s="224"/>
      <c r="O187" s="257" t="s">
        <v>1216</v>
      </c>
      <c r="P187" s="198"/>
      <c r="Q187" s="198"/>
      <c r="R187" s="198"/>
      <c r="S187" s="198"/>
    </row>
    <row r="188" spans="1:19" x14ac:dyDescent="0.2">
      <c r="A188" s="204">
        <v>2</v>
      </c>
      <c r="B188" s="205" t="str">
        <f t="shared" ref="B188:B192" si="34">CONCATENATE($B$185,".",TEXT(A188,"0000"))</f>
        <v>II-0017.0002</v>
      </c>
      <c r="C188" s="198" t="str">
        <f>CONCATENATE($K$186," ",L188)</f>
        <v>MEZCLA BITUMINOSA DE CONCRETO ASFALTICO MEZCLA EN FRIO</v>
      </c>
      <c r="D188" s="221" t="s">
        <v>1216</v>
      </c>
      <c r="G188" s="198"/>
      <c r="H188" s="215"/>
      <c r="I188" s="222"/>
      <c r="J188" s="229">
        <v>2</v>
      </c>
      <c r="K188" s="231"/>
      <c r="L188" s="231" t="s">
        <v>1297</v>
      </c>
      <c r="M188" s="230"/>
      <c r="N188" s="230"/>
      <c r="O188" s="276" t="s">
        <v>1216</v>
      </c>
      <c r="P188" s="198"/>
      <c r="Q188" s="198"/>
      <c r="R188" s="198"/>
      <c r="S188" s="198"/>
    </row>
    <row r="189" spans="1:19" x14ac:dyDescent="0.2">
      <c r="A189" s="204"/>
      <c r="B189" s="205"/>
      <c r="C189" s="206"/>
      <c r="D189" s="221"/>
      <c r="G189" s="198"/>
      <c r="H189" s="215"/>
      <c r="I189" s="216" t="s">
        <v>1049</v>
      </c>
      <c r="J189" s="221"/>
      <c r="K189" s="225" t="s">
        <v>1298</v>
      </c>
      <c r="L189" s="302"/>
      <c r="M189" s="224"/>
      <c r="N189" s="224"/>
      <c r="O189" s="257"/>
      <c r="P189" s="198"/>
      <c r="Q189" s="198"/>
      <c r="R189" s="198"/>
      <c r="S189" s="198"/>
    </row>
    <row r="190" spans="1:19" x14ac:dyDescent="0.2">
      <c r="A190" s="204">
        <v>11</v>
      </c>
      <c r="B190" s="205" t="str">
        <f t="shared" si="34"/>
        <v>II-0017.0011</v>
      </c>
      <c r="C190" s="198" t="str">
        <f>CONCATENATE($K$189," ",L190)</f>
        <v>CARPETA DE BAJO ESPESOR MEZCLA EN CALIENTE</v>
      </c>
      <c r="D190" s="221" t="s">
        <v>1216</v>
      </c>
      <c r="G190" s="198"/>
      <c r="H190" s="215"/>
      <c r="I190" s="222"/>
      <c r="J190" s="223">
        <v>1</v>
      </c>
      <c r="K190" s="225"/>
      <c r="L190" s="302" t="s">
        <v>1296</v>
      </c>
      <c r="M190" s="301"/>
      <c r="N190" s="301"/>
      <c r="O190" s="257" t="s">
        <v>1216</v>
      </c>
      <c r="P190" s="198"/>
      <c r="Q190" s="198"/>
      <c r="R190" s="198"/>
      <c r="S190" s="198"/>
    </row>
    <row r="191" spans="1:19" x14ac:dyDescent="0.2">
      <c r="A191" s="204">
        <v>12</v>
      </c>
      <c r="B191" s="205" t="str">
        <f t="shared" si="34"/>
        <v>II-0017.0012</v>
      </c>
      <c r="C191" s="198" t="str">
        <f t="shared" ref="C191:C192" si="35">CONCATENATE($K$189," ",L191)</f>
        <v>CARPETA DE BAJO ESPESOR MEZCLA EN FRIO</v>
      </c>
      <c r="D191" s="221" t="s">
        <v>1216</v>
      </c>
      <c r="G191" s="198"/>
      <c r="H191" s="215"/>
      <c r="I191" s="222"/>
      <c r="J191" s="223">
        <v>2</v>
      </c>
      <c r="K191" s="225"/>
      <c r="L191" s="302" t="s">
        <v>1297</v>
      </c>
      <c r="M191" s="301"/>
      <c r="N191" s="301"/>
      <c r="O191" s="257" t="s">
        <v>1216</v>
      </c>
      <c r="P191" s="198"/>
      <c r="Q191" s="198"/>
      <c r="R191" s="198"/>
      <c r="S191" s="198"/>
    </row>
    <row r="192" spans="1:19" ht="15.75" thickBot="1" x14ac:dyDescent="0.25">
      <c r="A192" s="204">
        <v>13</v>
      </c>
      <c r="B192" s="205" t="str">
        <f t="shared" si="34"/>
        <v>II-0017.0013</v>
      </c>
      <c r="C192" s="198" t="str">
        <f t="shared" si="35"/>
        <v>CARPETA DE BAJO ESPESOR MICROAGLOMERADO</v>
      </c>
      <c r="D192" s="221" t="s">
        <v>1216</v>
      </c>
      <c r="G192" s="198"/>
      <c r="H192" s="215"/>
      <c r="I192" s="222"/>
      <c r="J192" s="223">
        <v>3</v>
      </c>
      <c r="K192" s="225"/>
      <c r="L192" s="302" t="s">
        <v>1287</v>
      </c>
      <c r="M192" s="301"/>
      <c r="N192" s="301"/>
      <c r="O192" s="257" t="s">
        <v>1216</v>
      </c>
      <c r="P192" s="198"/>
      <c r="Q192" s="198"/>
      <c r="R192" s="198"/>
      <c r="S192" s="198"/>
    </row>
    <row r="193" spans="1:19" ht="15.75" thickTop="1" x14ac:dyDescent="0.2">
      <c r="A193" s="204">
        <v>18</v>
      </c>
      <c r="B193" s="205" t="s">
        <v>1299</v>
      </c>
      <c r="C193" s="206" t="s">
        <v>1300</v>
      </c>
      <c r="D193" s="221"/>
      <c r="G193" s="198"/>
      <c r="H193" s="293">
        <v>18</v>
      </c>
      <c r="I193" s="243"/>
      <c r="J193" s="303"/>
      <c r="K193" s="304" t="s">
        <v>1300</v>
      </c>
      <c r="L193" s="303"/>
      <c r="M193" s="303"/>
      <c r="N193" s="303"/>
      <c r="O193" s="245"/>
      <c r="P193" s="198"/>
      <c r="Q193" s="213">
        <f>H193</f>
        <v>18</v>
      </c>
      <c r="R193" s="203" t="str">
        <f>CONCATENATE("II-",TEXT(Q193,"0000"))</f>
        <v>II-0018</v>
      </c>
      <c r="S193" s="214" t="str">
        <f>K193</f>
        <v>COLCHONETA ( PIEDRA EMBOLSADA)</v>
      </c>
    </row>
    <row r="194" spans="1:19" x14ac:dyDescent="0.2">
      <c r="A194" s="204">
        <v>1</v>
      </c>
      <c r="B194" s="205" t="str">
        <f>CONCATENATE($B$193,".",TEXT(A194,"0000"))</f>
        <v>II-0018.0001</v>
      </c>
      <c r="C194" s="198" t="str">
        <f>CONCATENATE(K194," ",L194)</f>
        <v xml:space="preserve">ELECTROSOLDADA </v>
      </c>
      <c r="D194" s="221" t="s">
        <v>1133</v>
      </c>
      <c r="G194" s="198"/>
      <c r="H194" s="333"/>
      <c r="I194" s="216" t="s">
        <v>1022</v>
      </c>
      <c r="J194" s="263"/>
      <c r="K194" s="284" t="s">
        <v>1301</v>
      </c>
      <c r="L194" s="263"/>
      <c r="M194" s="263"/>
      <c r="N194" s="263"/>
      <c r="O194" s="298" t="s">
        <v>1133</v>
      </c>
      <c r="P194" s="198"/>
      <c r="Q194" s="198"/>
      <c r="R194" s="198"/>
      <c r="S194" s="198"/>
    </row>
    <row r="195" spans="1:19" x14ac:dyDescent="0.2">
      <c r="A195" s="204">
        <v>2</v>
      </c>
      <c r="B195" s="205" t="str">
        <f t="shared" ref="B195:B197" si="36">CONCATENATE($B$193,".",TEXT(A195,"0000"))</f>
        <v>II-0018.0002</v>
      </c>
      <c r="C195" s="198" t="str">
        <f t="shared" ref="C195:C197" si="37">CONCATENATE(K195," ",L195)</f>
        <v xml:space="preserve">MALLA HEXAGONAL </v>
      </c>
      <c r="D195" s="221" t="s">
        <v>1133</v>
      </c>
      <c r="G195" s="198"/>
      <c r="H195" s="278"/>
      <c r="I195" s="216" t="s">
        <v>1049</v>
      </c>
      <c r="J195" s="263"/>
      <c r="K195" s="284" t="s">
        <v>1302</v>
      </c>
      <c r="L195" s="263"/>
      <c r="M195" s="263"/>
      <c r="N195" s="263"/>
      <c r="O195" s="298" t="s">
        <v>1133</v>
      </c>
      <c r="P195" s="198"/>
      <c r="Q195" s="198"/>
      <c r="R195" s="198"/>
      <c r="S195" s="198"/>
    </row>
    <row r="196" spans="1:19" x14ac:dyDescent="0.2">
      <c r="A196" s="204">
        <v>3</v>
      </c>
      <c r="B196" s="205" t="str">
        <f t="shared" si="36"/>
        <v>II-0018.0003</v>
      </c>
      <c r="C196" s="198" t="str">
        <f t="shared" si="37"/>
        <v xml:space="preserve">REPARACION </v>
      </c>
      <c r="D196" s="221" t="s">
        <v>1133</v>
      </c>
      <c r="G196" s="198"/>
      <c r="H196" s="278"/>
      <c r="I196" s="216" t="s">
        <v>1059</v>
      </c>
      <c r="J196" s="263"/>
      <c r="K196" s="284" t="s">
        <v>1136</v>
      </c>
      <c r="L196" s="263"/>
      <c r="M196" s="263"/>
      <c r="N196" s="263"/>
      <c r="O196" s="298" t="s">
        <v>1133</v>
      </c>
      <c r="P196" s="198"/>
      <c r="Q196" s="198"/>
      <c r="R196" s="198"/>
      <c r="S196" s="198"/>
    </row>
    <row r="197" spans="1:19" x14ac:dyDescent="0.2">
      <c r="A197" s="204">
        <v>4</v>
      </c>
      <c r="B197" s="205" t="str">
        <f t="shared" si="36"/>
        <v>II-0018.0004</v>
      </c>
      <c r="C197" s="198" t="str">
        <f t="shared" si="37"/>
        <v xml:space="preserve">RETIRO  </v>
      </c>
      <c r="D197" s="221" t="s">
        <v>1133</v>
      </c>
      <c r="G197" s="198"/>
      <c r="H197" s="278"/>
      <c r="I197" s="216" t="s">
        <v>1085</v>
      </c>
      <c r="J197" s="263"/>
      <c r="K197" s="284" t="s">
        <v>1141</v>
      </c>
      <c r="L197" s="263"/>
      <c r="M197" s="263"/>
      <c r="N197" s="263"/>
      <c r="O197" s="298" t="s">
        <v>1133</v>
      </c>
      <c r="P197" s="198"/>
      <c r="Q197" s="198"/>
      <c r="R197" s="198"/>
      <c r="S197" s="198"/>
    </row>
    <row r="198" spans="1:19" ht="15.75" thickBot="1" x14ac:dyDescent="0.25">
      <c r="A198" s="204"/>
      <c r="B198" s="205"/>
      <c r="C198" s="206"/>
      <c r="D198" s="221" t="s">
        <v>1133</v>
      </c>
      <c r="G198" s="198"/>
      <c r="H198" s="285"/>
      <c r="I198" s="247" t="s">
        <v>1127</v>
      </c>
      <c r="J198" s="250"/>
      <c r="K198" s="286" t="s">
        <v>1259</v>
      </c>
      <c r="L198" s="250"/>
      <c r="M198" s="250"/>
      <c r="N198" s="250"/>
      <c r="O198" s="324" t="s">
        <v>1133</v>
      </c>
      <c r="P198" s="198"/>
      <c r="Q198" s="198"/>
      <c r="R198" s="198"/>
      <c r="S198" s="198"/>
    </row>
    <row r="199" spans="1:19" ht="15.75" thickTop="1" x14ac:dyDescent="0.2">
      <c r="A199" s="204">
        <v>19</v>
      </c>
      <c r="B199" s="205" t="s">
        <v>1303</v>
      </c>
      <c r="C199" s="206" t="s">
        <v>1304</v>
      </c>
      <c r="D199" s="221"/>
      <c r="G199" s="224"/>
      <c r="H199" s="242">
        <v>19</v>
      </c>
      <c r="I199" s="244"/>
      <c r="J199" s="255"/>
      <c r="K199" s="312" t="s">
        <v>1304</v>
      </c>
      <c r="L199" s="255"/>
      <c r="M199" s="255"/>
      <c r="N199" s="255"/>
      <c r="O199" s="266"/>
      <c r="P199" s="224"/>
      <c r="Q199" s="213">
        <f>H199</f>
        <v>19</v>
      </c>
      <c r="R199" s="203" t="str">
        <f>CONCATENATE("II-",TEXT(Q199,"0000"))</f>
        <v>II-0019</v>
      </c>
      <c r="S199" s="214" t="str">
        <f>K199</f>
        <v>CORDONES</v>
      </c>
    </row>
    <row r="200" spans="1:19" x14ac:dyDescent="0.2">
      <c r="A200" s="204"/>
      <c r="B200" s="205"/>
      <c r="C200" s="206"/>
      <c r="D200" s="221"/>
      <c r="G200" s="224"/>
      <c r="H200" s="256"/>
      <c r="I200" s="216" t="s">
        <v>1022</v>
      </c>
      <c r="J200" s="222"/>
      <c r="K200" s="225" t="s">
        <v>1305</v>
      </c>
      <c r="L200" s="224"/>
      <c r="M200" s="224"/>
      <c r="N200" s="224"/>
      <c r="O200" s="257"/>
      <c r="P200" s="224"/>
      <c r="Q200" s="224"/>
      <c r="R200" s="224"/>
      <c r="S200" s="224"/>
    </row>
    <row r="201" spans="1:19" x14ac:dyDescent="0.2">
      <c r="A201" s="204">
        <v>1</v>
      </c>
      <c r="B201" s="206"/>
      <c r="C201" s="198" t="str">
        <f>CONCATENATE("S/PLANO ",$K$200," - TIPO ",L201 )</f>
        <v>S/PLANO H-8431 - TIPO A</v>
      </c>
      <c r="D201" s="221" t="s">
        <v>1258</v>
      </c>
      <c r="G201" s="198"/>
      <c r="H201" s="215"/>
      <c r="I201" s="222"/>
      <c r="J201" s="223">
        <v>1</v>
      </c>
      <c r="K201" s="224"/>
      <c r="L201" s="225" t="s">
        <v>1022</v>
      </c>
      <c r="M201" s="224"/>
      <c r="N201" s="224"/>
      <c r="O201" s="257" t="s">
        <v>1258</v>
      </c>
      <c r="P201" s="198"/>
      <c r="Q201" s="198"/>
      <c r="R201" s="198"/>
      <c r="S201" s="198"/>
    </row>
    <row r="202" spans="1:19" x14ac:dyDescent="0.2">
      <c r="A202" s="204">
        <v>2</v>
      </c>
      <c r="B202" s="205"/>
      <c r="C202" s="198" t="str">
        <f t="shared" ref="C202:C203" si="38">CONCATENATE("S/PLANO ",$K$200," - TIPO ",L202 )</f>
        <v>S/PLANO H-8431 - TIPO B</v>
      </c>
      <c r="D202" s="221" t="s">
        <v>1258</v>
      </c>
      <c r="G202" s="198"/>
      <c r="H202" s="215"/>
      <c r="I202" s="222"/>
      <c r="J202" s="223">
        <v>2</v>
      </c>
      <c r="K202" s="224"/>
      <c r="L202" s="225" t="s">
        <v>1049</v>
      </c>
      <c r="M202" s="224"/>
      <c r="N202" s="224"/>
      <c r="O202" s="257" t="s">
        <v>1258</v>
      </c>
      <c r="P202" s="198"/>
      <c r="Q202" s="198"/>
      <c r="R202" s="198"/>
      <c r="S202" s="198"/>
    </row>
    <row r="203" spans="1:19" ht="15.75" thickBot="1" x14ac:dyDescent="0.25">
      <c r="A203" s="204">
        <v>3</v>
      </c>
      <c r="B203" s="206"/>
      <c r="C203" s="198" t="str">
        <f t="shared" si="38"/>
        <v>S/PLANO H-8431 - TIPO C</v>
      </c>
      <c r="D203" s="221" t="s">
        <v>1258</v>
      </c>
      <c r="G203" s="198"/>
      <c r="H203" s="268"/>
      <c r="I203" s="269"/>
      <c r="J203" s="270">
        <v>3</v>
      </c>
      <c r="K203" s="271"/>
      <c r="L203" s="272" t="s">
        <v>1059</v>
      </c>
      <c r="M203" s="271"/>
      <c r="N203" s="271"/>
      <c r="O203" s="326" t="s">
        <v>1258</v>
      </c>
      <c r="P203" s="198"/>
      <c r="Q203" s="198"/>
      <c r="R203" s="198"/>
      <c r="S203" s="198"/>
    </row>
    <row r="204" spans="1:19" x14ac:dyDescent="0.2">
      <c r="A204" s="204"/>
      <c r="B204" s="205"/>
      <c r="C204" s="206"/>
      <c r="D204" s="221"/>
      <c r="G204" s="198"/>
      <c r="H204" s="202"/>
      <c r="I204" s="203"/>
      <c r="J204" s="198"/>
      <c r="K204" s="198"/>
      <c r="L204" s="198"/>
      <c r="M204" s="198"/>
      <c r="N204" s="198"/>
      <c r="O204" s="201"/>
      <c r="P204" s="198"/>
      <c r="Q204" s="198"/>
      <c r="R204" s="198"/>
      <c r="S204" s="198"/>
    </row>
    <row r="205" spans="1:19" x14ac:dyDescent="0.2">
      <c r="A205" s="204"/>
      <c r="B205" s="197"/>
      <c r="C205" s="206"/>
      <c r="D205" s="221"/>
      <c r="G205" s="224"/>
      <c r="H205" s="242">
        <v>19</v>
      </c>
      <c r="I205" s="244"/>
      <c r="J205" s="255"/>
      <c r="K205" s="312" t="s">
        <v>1304</v>
      </c>
      <c r="L205" s="255"/>
      <c r="M205" s="255"/>
      <c r="N205" s="255"/>
      <c r="O205" s="266"/>
      <c r="P205" s="224"/>
      <c r="Q205" s="224"/>
      <c r="R205" s="224"/>
      <c r="S205" s="224"/>
    </row>
    <row r="206" spans="1:19" x14ac:dyDescent="0.2">
      <c r="A206" s="204"/>
      <c r="B206" s="205"/>
      <c r="C206" s="206"/>
      <c r="D206" s="221"/>
      <c r="G206" s="301"/>
      <c r="H206" s="299"/>
      <c r="I206" s="216" t="s">
        <v>1022</v>
      </c>
      <c r="J206" s="222"/>
      <c r="K206" s="225" t="s">
        <v>1305</v>
      </c>
      <c r="L206" s="301"/>
      <c r="M206" s="301"/>
      <c r="N206" s="301"/>
      <c r="O206" s="288"/>
      <c r="P206" s="301"/>
      <c r="Q206" s="301"/>
      <c r="R206" s="301"/>
      <c r="S206" s="301"/>
    </row>
    <row r="207" spans="1:19" x14ac:dyDescent="0.2">
      <c r="A207" s="204"/>
      <c r="B207" s="197"/>
      <c r="C207" s="206"/>
      <c r="D207" s="221" t="s">
        <v>1258</v>
      </c>
      <c r="G207" s="198"/>
      <c r="H207" s="215"/>
      <c r="I207" s="222"/>
      <c r="J207" s="313">
        <v>4</v>
      </c>
      <c r="K207" s="224"/>
      <c r="L207" s="225" t="s">
        <v>1085</v>
      </c>
      <c r="M207" s="224"/>
      <c r="N207" s="224"/>
      <c r="O207" s="257" t="s">
        <v>1258</v>
      </c>
      <c r="P207" s="198"/>
      <c r="Q207" s="198"/>
      <c r="R207" s="198"/>
      <c r="S207" s="198"/>
    </row>
    <row r="208" spans="1:19" x14ac:dyDescent="0.2">
      <c r="A208" s="204"/>
      <c r="B208" s="205"/>
      <c r="C208" s="206"/>
      <c r="D208" s="221" t="s">
        <v>1258</v>
      </c>
      <c r="G208" s="198"/>
      <c r="H208" s="215"/>
      <c r="I208" s="222"/>
      <c r="J208" s="313">
        <v>5</v>
      </c>
      <c r="K208" s="224"/>
      <c r="L208" s="225" t="s">
        <v>1127</v>
      </c>
      <c r="M208" s="224"/>
      <c r="N208" s="224"/>
      <c r="O208" s="257" t="s">
        <v>1258</v>
      </c>
      <c r="P208" s="198"/>
      <c r="Q208" s="198"/>
      <c r="R208" s="198"/>
      <c r="S208" s="198"/>
    </row>
    <row r="209" spans="1:19" x14ac:dyDescent="0.2">
      <c r="A209" s="204"/>
      <c r="B209" s="197"/>
      <c r="C209" s="206"/>
      <c r="D209" s="221" t="s">
        <v>1258</v>
      </c>
      <c r="G209" s="198"/>
      <c r="H209" s="215"/>
      <c r="I209" s="222"/>
      <c r="J209" s="313">
        <v>6</v>
      </c>
      <c r="K209" s="224"/>
      <c r="L209" s="225" t="s">
        <v>1130</v>
      </c>
      <c r="M209" s="224"/>
      <c r="N209" s="224"/>
      <c r="O209" s="257" t="s">
        <v>1258</v>
      </c>
      <c r="P209" s="198"/>
      <c r="Q209" s="198"/>
      <c r="R209" s="198"/>
      <c r="S209" s="198"/>
    </row>
    <row r="210" spans="1:19" x14ac:dyDescent="0.2">
      <c r="A210" s="204"/>
      <c r="B210" s="197"/>
      <c r="C210" s="206"/>
      <c r="D210" s="221" t="s">
        <v>1258</v>
      </c>
      <c r="G210" s="198"/>
      <c r="H210" s="215"/>
      <c r="I210" s="222"/>
      <c r="J210" s="313">
        <v>7</v>
      </c>
      <c r="K210" s="224"/>
      <c r="L210" s="225" t="s">
        <v>1134</v>
      </c>
      <c r="M210" s="224"/>
      <c r="N210" s="224"/>
      <c r="O210" s="257" t="s">
        <v>1258</v>
      </c>
      <c r="P210" s="198"/>
      <c r="Q210" s="198"/>
      <c r="R210" s="198"/>
      <c r="S210" s="198"/>
    </row>
    <row r="211" spans="1:19" x14ac:dyDescent="0.2">
      <c r="A211" s="204"/>
      <c r="B211" s="227"/>
      <c r="C211" s="228"/>
      <c r="D211" s="221" t="s">
        <v>1258</v>
      </c>
      <c r="G211" s="198"/>
      <c r="H211" s="215"/>
      <c r="I211" s="222"/>
      <c r="J211" s="313">
        <v>8</v>
      </c>
      <c r="K211" s="224"/>
      <c r="L211" s="225" t="s">
        <v>1137</v>
      </c>
      <c r="M211" s="224"/>
      <c r="N211" s="224"/>
      <c r="O211" s="257" t="s">
        <v>1258</v>
      </c>
      <c r="P211" s="198"/>
      <c r="Q211" s="198"/>
      <c r="R211" s="198"/>
      <c r="S211" s="198"/>
    </row>
    <row r="212" spans="1:19" x14ac:dyDescent="0.2">
      <c r="A212" s="204"/>
      <c r="B212" s="205"/>
      <c r="C212" s="206"/>
      <c r="D212" s="221" t="s">
        <v>1258</v>
      </c>
      <c r="G212" s="198"/>
      <c r="H212" s="215"/>
      <c r="I212" s="222"/>
      <c r="J212" s="313">
        <v>9</v>
      </c>
      <c r="K212" s="224"/>
      <c r="L212" s="225" t="s">
        <v>889</v>
      </c>
      <c r="M212" s="224"/>
      <c r="N212" s="224"/>
      <c r="O212" s="257" t="s">
        <v>1258</v>
      </c>
      <c r="P212" s="198"/>
      <c r="Q212" s="198"/>
      <c r="R212" s="198"/>
      <c r="S212" s="198"/>
    </row>
    <row r="213" spans="1:19" x14ac:dyDescent="0.2">
      <c r="A213" s="204"/>
      <c r="B213" s="205"/>
      <c r="C213" s="206"/>
      <c r="D213" s="221" t="s">
        <v>1258</v>
      </c>
      <c r="G213" s="198"/>
      <c r="H213" s="215"/>
      <c r="I213" s="234"/>
      <c r="J213" s="314">
        <v>10</v>
      </c>
      <c r="K213" s="230"/>
      <c r="L213" s="231" t="s">
        <v>1142</v>
      </c>
      <c r="M213" s="230"/>
      <c r="N213" s="230"/>
      <c r="O213" s="276" t="s">
        <v>1258</v>
      </c>
      <c r="P213" s="198"/>
      <c r="Q213" s="198"/>
      <c r="R213" s="198"/>
      <c r="S213" s="198"/>
    </row>
    <row r="214" spans="1:19" x14ac:dyDescent="0.2">
      <c r="A214" s="204"/>
      <c r="B214" s="205"/>
      <c r="C214" s="206"/>
      <c r="D214" s="221" t="s">
        <v>1258</v>
      </c>
      <c r="G214" s="198"/>
      <c r="H214" s="215"/>
      <c r="I214" s="229" t="s">
        <v>1049</v>
      </c>
      <c r="J214" s="222"/>
      <c r="K214" s="225" t="s">
        <v>1306</v>
      </c>
      <c r="L214" s="224"/>
      <c r="M214" s="224"/>
      <c r="N214" s="224"/>
      <c r="O214" s="257" t="s">
        <v>1258</v>
      </c>
      <c r="P214" s="198"/>
      <c r="Q214" s="198"/>
      <c r="R214" s="198"/>
      <c r="S214" s="198"/>
    </row>
    <row r="215" spans="1:19" x14ac:dyDescent="0.2">
      <c r="A215" s="204"/>
      <c r="B215" s="205"/>
      <c r="C215" s="206"/>
      <c r="D215" s="221" t="s">
        <v>1258</v>
      </c>
      <c r="G215" s="198"/>
      <c r="H215" s="215"/>
      <c r="I215" s="222"/>
      <c r="J215" s="223">
        <v>1</v>
      </c>
      <c r="K215" s="224"/>
      <c r="L215" s="225" t="s">
        <v>1022</v>
      </c>
      <c r="M215" s="224"/>
      <c r="N215" s="224"/>
      <c r="O215" s="257" t="s">
        <v>1258</v>
      </c>
      <c r="P215" s="198"/>
      <c r="Q215" s="198"/>
      <c r="R215" s="198"/>
      <c r="S215" s="198"/>
    </row>
    <row r="216" spans="1:19" x14ac:dyDescent="0.2">
      <c r="A216" s="204"/>
      <c r="B216" s="205"/>
      <c r="C216" s="206"/>
      <c r="D216" s="221" t="s">
        <v>1258</v>
      </c>
      <c r="G216" s="198"/>
      <c r="H216" s="215"/>
      <c r="I216" s="222"/>
      <c r="J216" s="223">
        <v>2</v>
      </c>
      <c r="K216" s="224"/>
      <c r="L216" s="225" t="s">
        <v>1049</v>
      </c>
      <c r="M216" s="224"/>
      <c r="N216" s="224"/>
      <c r="O216" s="257" t="s">
        <v>1258</v>
      </c>
      <c r="P216" s="198"/>
      <c r="Q216" s="198"/>
      <c r="R216" s="198"/>
      <c r="S216" s="198"/>
    </row>
    <row r="217" spans="1:19" x14ac:dyDescent="0.2">
      <c r="A217" s="204"/>
      <c r="B217" s="197"/>
      <c r="C217" s="206"/>
      <c r="D217" s="221" t="s">
        <v>1258</v>
      </c>
      <c r="G217" s="198"/>
      <c r="H217" s="215"/>
      <c r="I217" s="222"/>
      <c r="J217" s="223">
        <v>3</v>
      </c>
      <c r="K217" s="224"/>
      <c r="L217" s="225" t="s">
        <v>1059</v>
      </c>
      <c r="M217" s="224"/>
      <c r="N217" s="224"/>
      <c r="O217" s="257" t="s">
        <v>1258</v>
      </c>
      <c r="P217" s="198"/>
      <c r="Q217" s="198"/>
      <c r="R217" s="198"/>
      <c r="S217" s="198"/>
    </row>
    <row r="218" spans="1:19" x14ac:dyDescent="0.2">
      <c r="A218" s="204"/>
      <c r="B218" s="227"/>
      <c r="C218" s="228"/>
      <c r="D218" s="221" t="s">
        <v>1258</v>
      </c>
      <c r="G218" s="198"/>
      <c r="H218" s="215"/>
      <c r="I218" s="222"/>
      <c r="J218" s="313">
        <v>4</v>
      </c>
      <c r="K218" s="224"/>
      <c r="L218" s="225" t="s">
        <v>1085</v>
      </c>
      <c r="M218" s="224"/>
      <c r="N218" s="224"/>
      <c r="O218" s="257" t="s">
        <v>1258</v>
      </c>
      <c r="P218" s="198"/>
      <c r="Q218" s="198"/>
      <c r="R218" s="198"/>
      <c r="S218" s="198"/>
    </row>
    <row r="219" spans="1:19" x14ac:dyDescent="0.2">
      <c r="A219" s="204"/>
      <c r="B219" s="205"/>
      <c r="C219" s="206"/>
      <c r="D219" s="221" t="s">
        <v>1258</v>
      </c>
      <c r="G219" s="198"/>
      <c r="H219" s="215"/>
      <c r="I219" s="198"/>
      <c r="J219" s="313">
        <v>5</v>
      </c>
      <c r="K219" s="224"/>
      <c r="L219" s="225" t="s">
        <v>1127</v>
      </c>
      <c r="M219" s="224"/>
      <c r="N219" s="224"/>
      <c r="O219" s="257" t="s">
        <v>1258</v>
      </c>
      <c r="P219" s="198"/>
      <c r="Q219" s="198"/>
      <c r="R219" s="198"/>
      <c r="S219" s="198"/>
    </row>
    <row r="220" spans="1:19" x14ac:dyDescent="0.2">
      <c r="A220" s="204"/>
      <c r="B220" s="205"/>
      <c r="C220" s="206"/>
      <c r="D220" s="221" t="s">
        <v>1258</v>
      </c>
      <c r="G220" s="198"/>
      <c r="H220" s="215"/>
      <c r="I220" s="198"/>
      <c r="J220" s="313">
        <v>6</v>
      </c>
      <c r="K220" s="224"/>
      <c r="L220" s="225" t="s">
        <v>1130</v>
      </c>
      <c r="M220" s="224"/>
      <c r="N220" s="224"/>
      <c r="O220" s="257" t="s">
        <v>1258</v>
      </c>
      <c r="P220" s="198"/>
      <c r="Q220" s="198"/>
      <c r="R220" s="198"/>
      <c r="S220" s="198"/>
    </row>
    <row r="221" spans="1:19" x14ac:dyDescent="0.2">
      <c r="A221" s="204"/>
      <c r="B221" s="197"/>
      <c r="C221" s="206"/>
      <c r="D221" s="221" t="s">
        <v>1258</v>
      </c>
      <c r="G221" s="198"/>
      <c r="H221" s="215"/>
      <c r="I221" s="222"/>
      <c r="J221" s="313">
        <v>7</v>
      </c>
      <c r="K221" s="224"/>
      <c r="L221" s="225" t="s">
        <v>1134</v>
      </c>
      <c r="M221" s="224"/>
      <c r="N221" s="224"/>
      <c r="O221" s="257" t="s">
        <v>1258</v>
      </c>
      <c r="P221" s="198"/>
      <c r="Q221" s="198"/>
      <c r="R221" s="198"/>
      <c r="S221" s="198"/>
    </row>
    <row r="222" spans="1:19" x14ac:dyDescent="0.2">
      <c r="A222" s="204"/>
      <c r="B222" s="197"/>
      <c r="C222" s="206"/>
      <c r="D222" s="221" t="s">
        <v>1258</v>
      </c>
      <c r="G222" s="198"/>
      <c r="H222" s="215"/>
      <c r="I222" s="222"/>
      <c r="J222" s="313">
        <v>8</v>
      </c>
      <c r="K222" s="224"/>
      <c r="L222" s="225" t="s">
        <v>1137</v>
      </c>
      <c r="M222" s="224"/>
      <c r="N222" s="224"/>
      <c r="O222" s="257" t="s">
        <v>1258</v>
      </c>
      <c r="P222" s="198"/>
      <c r="Q222" s="198"/>
      <c r="R222" s="198"/>
      <c r="S222" s="198"/>
    </row>
    <row r="223" spans="1:19" x14ac:dyDescent="0.2">
      <c r="A223" s="204"/>
      <c r="B223" s="197"/>
      <c r="C223" s="206"/>
      <c r="D223" s="221" t="s">
        <v>1258</v>
      </c>
      <c r="G223" s="198"/>
      <c r="H223" s="215"/>
      <c r="I223" s="222"/>
      <c r="J223" s="313">
        <v>9</v>
      </c>
      <c r="K223" s="224"/>
      <c r="L223" s="225" t="s">
        <v>889</v>
      </c>
      <c r="M223" s="224"/>
      <c r="N223" s="224"/>
      <c r="O223" s="257" t="s">
        <v>1258</v>
      </c>
      <c r="P223" s="198"/>
      <c r="Q223" s="198"/>
      <c r="R223" s="198"/>
      <c r="S223" s="198"/>
    </row>
    <row r="224" spans="1:19" x14ac:dyDescent="0.2">
      <c r="A224" s="204"/>
      <c r="B224" s="227"/>
      <c r="C224" s="228"/>
      <c r="D224" s="221" t="s">
        <v>1258</v>
      </c>
      <c r="G224" s="198"/>
      <c r="H224" s="215"/>
      <c r="I224" s="222"/>
      <c r="J224" s="314">
        <v>10</v>
      </c>
      <c r="K224" s="230"/>
      <c r="L224" s="225" t="s">
        <v>1142</v>
      </c>
      <c r="M224" s="224"/>
      <c r="N224" s="224"/>
      <c r="O224" s="257" t="s">
        <v>1258</v>
      </c>
      <c r="P224" s="198"/>
      <c r="Q224" s="198"/>
      <c r="R224" s="198"/>
      <c r="S224" s="198"/>
    </row>
    <row r="225" spans="1:19" x14ac:dyDescent="0.2">
      <c r="A225" s="204"/>
      <c r="B225" s="205"/>
      <c r="C225" s="206"/>
      <c r="D225" s="221" t="s">
        <v>1258</v>
      </c>
      <c r="G225" s="198"/>
      <c r="H225" s="215"/>
      <c r="I225" s="216" t="s">
        <v>1059</v>
      </c>
      <c r="J225" s="263"/>
      <c r="K225" s="231" t="s">
        <v>1307</v>
      </c>
      <c r="L225" s="263"/>
      <c r="M225" s="263"/>
      <c r="N225" s="263"/>
      <c r="O225" s="298" t="s">
        <v>1258</v>
      </c>
      <c r="P225" s="198"/>
      <c r="Q225" s="198"/>
      <c r="R225" s="198"/>
      <c r="S225" s="198"/>
    </row>
    <row r="226" spans="1:19" x14ac:dyDescent="0.2">
      <c r="A226" s="204"/>
      <c r="B226" s="205"/>
      <c r="C226" s="206"/>
      <c r="D226" s="221" t="s">
        <v>1258</v>
      </c>
      <c r="G226" s="198"/>
      <c r="H226" s="215"/>
      <c r="I226" s="216" t="s">
        <v>1085</v>
      </c>
      <c r="J226" s="263"/>
      <c r="K226" s="284" t="s">
        <v>1141</v>
      </c>
      <c r="L226" s="263"/>
      <c r="M226" s="263"/>
      <c r="N226" s="263"/>
      <c r="O226" s="257" t="s">
        <v>1258</v>
      </c>
      <c r="P226" s="198"/>
      <c r="Q226" s="198"/>
      <c r="R226" s="198"/>
      <c r="S226" s="198"/>
    </row>
    <row r="227" spans="1:19" ht="15.75" thickBot="1" x14ac:dyDescent="0.25">
      <c r="A227" s="204"/>
      <c r="B227" s="205"/>
      <c r="C227" s="206"/>
      <c r="D227" s="221" t="s">
        <v>1258</v>
      </c>
      <c r="G227" s="198"/>
      <c r="H227" s="235"/>
      <c r="I227" s="237" t="s">
        <v>1127</v>
      </c>
      <c r="J227" s="238"/>
      <c r="K227" s="239" t="s">
        <v>1308</v>
      </c>
      <c r="L227" s="238"/>
      <c r="M227" s="238"/>
      <c r="N227" s="238"/>
      <c r="O227" s="324" t="s">
        <v>1258</v>
      </c>
      <c r="P227" s="198"/>
      <c r="Q227" s="198"/>
      <c r="R227" s="198"/>
      <c r="S227" s="198"/>
    </row>
    <row r="228" spans="1:19" ht="16.5" thickTop="1" thickBot="1" x14ac:dyDescent="0.25">
      <c r="A228" s="204">
        <v>20</v>
      </c>
      <c r="B228" s="205" t="s">
        <v>1309</v>
      </c>
      <c r="C228" s="206" t="s">
        <v>1310</v>
      </c>
      <c r="D228" s="221" t="s">
        <v>998</v>
      </c>
      <c r="G228" s="198"/>
      <c r="H228" s="334">
        <v>20</v>
      </c>
      <c r="I228" s="335"/>
      <c r="J228" s="336"/>
      <c r="K228" s="337" t="s">
        <v>1310</v>
      </c>
      <c r="L228" s="336"/>
      <c r="M228" s="336"/>
      <c r="N228" s="336"/>
      <c r="O228" s="338" t="s">
        <v>998</v>
      </c>
      <c r="P228" s="198"/>
      <c r="Q228" s="213">
        <f>H228</f>
        <v>20</v>
      </c>
      <c r="R228" s="203" t="str">
        <f>CONCATENATE("II-",TEXT(Q228,"0000"))</f>
        <v>II-0020</v>
      </c>
      <c r="S228" s="214" t="str">
        <f>K228</f>
        <v>CORTE DE PASTO</v>
      </c>
    </row>
    <row r="229" spans="1:19" ht="15.75" thickTop="1" x14ac:dyDescent="0.2">
      <c r="A229" s="204">
        <v>21</v>
      </c>
      <c r="B229" s="205" t="s">
        <v>1311</v>
      </c>
      <c r="C229" s="206" t="s">
        <v>1312</v>
      </c>
      <c r="D229" s="221"/>
      <c r="G229" s="198"/>
      <c r="H229" s="293">
        <v>21</v>
      </c>
      <c r="I229" s="244"/>
      <c r="J229" s="255"/>
      <c r="K229" s="312" t="s">
        <v>1312</v>
      </c>
      <c r="L229" s="255"/>
      <c r="M229" s="255"/>
      <c r="N229" s="255"/>
      <c r="O229" s="266"/>
      <c r="P229" s="198"/>
      <c r="Q229" s="213">
        <f>H229</f>
        <v>21</v>
      </c>
      <c r="R229" s="203" t="str">
        <f>CONCATENATE("II-",TEXT(Q229,"0000"))</f>
        <v>II-0021</v>
      </c>
      <c r="S229" s="214" t="str">
        <f>K229</f>
        <v xml:space="preserve">CUNETA </v>
      </c>
    </row>
    <row r="230" spans="1:19" x14ac:dyDescent="0.2">
      <c r="A230" s="204"/>
      <c r="B230" s="205"/>
      <c r="C230" s="206"/>
      <c r="D230" s="221" t="s">
        <v>1133</v>
      </c>
      <c r="G230" s="277"/>
      <c r="H230" s="278"/>
      <c r="I230" s="279" t="s">
        <v>1022</v>
      </c>
      <c r="J230" s="316"/>
      <c r="K230" s="315" t="s">
        <v>1313</v>
      </c>
      <c r="L230" s="316"/>
      <c r="M230" s="316"/>
      <c r="N230" s="316"/>
      <c r="O230" s="282" t="s">
        <v>1133</v>
      </c>
      <c r="P230" s="277"/>
      <c r="Q230" s="277"/>
      <c r="R230" s="277"/>
      <c r="S230" s="277"/>
    </row>
    <row r="231" spans="1:19" x14ac:dyDescent="0.2">
      <c r="A231" s="204"/>
      <c r="B231" s="205"/>
      <c r="C231" s="206"/>
      <c r="D231" s="221" t="s">
        <v>1216</v>
      </c>
      <c r="G231" s="198"/>
      <c r="H231" s="278"/>
      <c r="I231" s="216" t="s">
        <v>1049</v>
      </c>
      <c r="J231" s="263"/>
      <c r="K231" s="284" t="s">
        <v>1136</v>
      </c>
      <c r="L231" s="263"/>
      <c r="M231" s="263"/>
      <c r="N231" s="263"/>
      <c r="O231" s="298" t="s">
        <v>1216</v>
      </c>
      <c r="P231" s="198"/>
      <c r="Q231" s="198"/>
      <c r="R231" s="198"/>
      <c r="S231" s="198"/>
    </row>
    <row r="232" spans="1:19" x14ac:dyDescent="0.2">
      <c r="A232" s="204"/>
      <c r="B232" s="205"/>
      <c r="C232" s="206"/>
      <c r="D232" s="221" t="s">
        <v>1258</v>
      </c>
      <c r="G232" s="198"/>
      <c r="H232" s="278"/>
      <c r="I232" s="216" t="s">
        <v>1059</v>
      </c>
      <c r="J232" s="263"/>
      <c r="K232" s="284" t="s">
        <v>1141</v>
      </c>
      <c r="L232" s="263"/>
      <c r="M232" s="263"/>
      <c r="N232" s="263"/>
      <c r="O232" s="298" t="s">
        <v>1258</v>
      </c>
      <c r="P232" s="198"/>
      <c r="Q232" s="198"/>
      <c r="R232" s="198"/>
      <c r="S232" s="198"/>
    </row>
    <row r="233" spans="1:19" x14ac:dyDescent="0.2">
      <c r="A233" s="204"/>
      <c r="B233" s="197"/>
      <c r="C233" s="206"/>
      <c r="D233" s="221" t="s">
        <v>997</v>
      </c>
      <c r="G233" s="198"/>
      <c r="H233" s="278"/>
      <c r="I233" s="216" t="s">
        <v>1085</v>
      </c>
      <c r="J233" s="263"/>
      <c r="K233" s="284" t="s">
        <v>1197</v>
      </c>
      <c r="L233" s="263"/>
      <c r="M233" s="263"/>
      <c r="N233" s="263"/>
      <c r="O233" s="298" t="s">
        <v>997</v>
      </c>
      <c r="P233" s="198"/>
      <c r="Q233" s="198"/>
      <c r="R233" s="198"/>
      <c r="S233" s="198"/>
    </row>
    <row r="234" spans="1:19" x14ac:dyDescent="0.2">
      <c r="A234" s="204"/>
      <c r="B234" s="197"/>
      <c r="C234" s="206"/>
      <c r="D234" s="221" t="s">
        <v>1133</v>
      </c>
      <c r="G234" s="198"/>
      <c r="H234" s="278"/>
      <c r="I234" s="216" t="s">
        <v>1127</v>
      </c>
      <c r="J234" s="263"/>
      <c r="K234" s="284" t="s">
        <v>1314</v>
      </c>
      <c r="L234" s="263"/>
      <c r="M234" s="263"/>
      <c r="N234" s="263"/>
      <c r="O234" s="298" t="s">
        <v>1133</v>
      </c>
      <c r="P234" s="198"/>
      <c r="Q234" s="198"/>
      <c r="R234" s="198"/>
      <c r="S234" s="198"/>
    </row>
    <row r="235" spans="1:19" ht="15.75" thickBot="1" x14ac:dyDescent="0.25">
      <c r="A235" s="204"/>
      <c r="B235" s="227"/>
      <c r="C235" s="228"/>
      <c r="D235" s="221" t="s">
        <v>997</v>
      </c>
      <c r="G235" s="198"/>
      <c r="H235" s="285"/>
      <c r="I235" s="247" t="s">
        <v>1130</v>
      </c>
      <c r="J235" s="250"/>
      <c r="K235" s="286" t="s">
        <v>1315</v>
      </c>
      <c r="L235" s="250"/>
      <c r="M235" s="250"/>
      <c r="N235" s="250"/>
      <c r="O235" s="324" t="s">
        <v>997</v>
      </c>
      <c r="P235" s="198"/>
      <c r="Q235" s="198"/>
      <c r="R235" s="198"/>
      <c r="S235" s="198"/>
    </row>
    <row r="236" spans="1:19" ht="16.5" thickTop="1" thickBot="1" x14ac:dyDescent="0.25">
      <c r="A236" s="204">
        <v>22</v>
      </c>
      <c r="B236" s="205" t="s">
        <v>1316</v>
      </c>
      <c r="C236" s="206" t="s">
        <v>1317</v>
      </c>
      <c r="D236" s="221" t="s">
        <v>5</v>
      </c>
      <c r="G236" s="198"/>
      <c r="H236" s="339">
        <v>22</v>
      </c>
      <c r="I236" s="340"/>
      <c r="J236" s="341"/>
      <c r="K236" s="342" t="s">
        <v>1317</v>
      </c>
      <c r="L236" s="341"/>
      <c r="M236" s="341"/>
      <c r="N236" s="341"/>
      <c r="O236" s="343" t="s">
        <v>5</v>
      </c>
      <c r="P236" s="198"/>
      <c r="Q236" s="213">
        <f>H236</f>
        <v>22</v>
      </c>
      <c r="R236" s="203" t="str">
        <f>CONCATENATE("II-",TEXT(Q236,"0000"))</f>
        <v>II-0022</v>
      </c>
      <c r="S236" s="214" t="str">
        <f>K236</f>
        <v>DARSENA DE DETENCION DE VEHICULOS</v>
      </c>
    </row>
    <row r="237" spans="1:19" ht="15.75" thickTop="1" x14ac:dyDescent="0.2">
      <c r="A237" s="204">
        <v>23</v>
      </c>
      <c r="B237" s="194" t="s">
        <v>1318</v>
      </c>
      <c r="C237" s="194" t="s">
        <v>1319</v>
      </c>
      <c r="D237" s="221"/>
      <c r="G237" s="198"/>
      <c r="H237" s="293">
        <v>23</v>
      </c>
      <c r="I237" s="243"/>
      <c r="J237" s="303"/>
      <c r="K237" s="304" t="s">
        <v>1319</v>
      </c>
      <c r="L237" s="303"/>
      <c r="M237" s="303"/>
      <c r="N237" s="303"/>
      <c r="O237" s="245"/>
      <c r="P237" s="198"/>
      <c r="Q237" s="213">
        <f>H237</f>
        <v>23</v>
      </c>
      <c r="R237" s="203" t="str">
        <f>CONCATENATE("II-",TEXT(Q237,"0000"))</f>
        <v>II-0023</v>
      </c>
      <c r="S237" s="214" t="str">
        <f>K237</f>
        <v>DEFENSA CAMINOS</v>
      </c>
    </row>
    <row r="238" spans="1:19" x14ac:dyDescent="0.2">
      <c r="A238" s="204"/>
      <c r="B238" s="194"/>
      <c r="C238" s="194"/>
      <c r="D238" s="221" t="s">
        <v>1216</v>
      </c>
      <c r="G238" s="198"/>
      <c r="H238" s="215"/>
      <c r="I238" s="216" t="s">
        <v>1022</v>
      </c>
      <c r="J238" s="263"/>
      <c r="K238" s="284" t="s">
        <v>1320</v>
      </c>
      <c r="L238" s="263"/>
      <c r="M238" s="263"/>
      <c r="N238" s="263"/>
      <c r="O238" s="298" t="s">
        <v>1216</v>
      </c>
      <c r="P238" s="198"/>
      <c r="Q238" s="198"/>
      <c r="R238" s="198"/>
      <c r="S238" s="198"/>
    </row>
    <row r="239" spans="1:19" x14ac:dyDescent="0.2">
      <c r="A239" s="204"/>
      <c r="B239" s="194"/>
      <c r="C239" s="194"/>
      <c r="D239" s="221" t="s">
        <v>1216</v>
      </c>
      <c r="G239" s="198"/>
      <c r="H239" s="215"/>
      <c r="I239" s="216" t="s">
        <v>1049</v>
      </c>
      <c r="J239" s="263"/>
      <c r="K239" s="284" t="s">
        <v>1321</v>
      </c>
      <c r="L239" s="263"/>
      <c r="M239" s="263"/>
      <c r="N239" s="263"/>
      <c r="O239" s="298" t="s">
        <v>1216</v>
      </c>
      <c r="P239" s="198"/>
      <c r="Q239" s="198"/>
      <c r="R239" s="198"/>
      <c r="S239" s="198"/>
    </row>
    <row r="240" spans="1:19" x14ac:dyDescent="0.2">
      <c r="A240" s="204"/>
      <c r="B240" s="194"/>
      <c r="C240" s="194"/>
      <c r="D240" s="221" t="s">
        <v>1216</v>
      </c>
      <c r="G240" s="198"/>
      <c r="H240" s="215"/>
      <c r="I240" s="216" t="s">
        <v>1059</v>
      </c>
      <c r="J240" s="263"/>
      <c r="K240" s="284" t="s">
        <v>1322</v>
      </c>
      <c r="L240" s="263"/>
      <c r="M240" s="263"/>
      <c r="N240" s="263"/>
      <c r="O240" s="298" t="s">
        <v>1216</v>
      </c>
      <c r="P240" s="198"/>
      <c r="Q240" s="198"/>
      <c r="R240" s="198"/>
      <c r="S240" s="198"/>
    </row>
    <row r="241" spans="1:19" x14ac:dyDescent="0.2">
      <c r="A241" s="204"/>
      <c r="B241" s="227"/>
      <c r="C241" s="228"/>
      <c r="D241" s="221" t="s">
        <v>1133</v>
      </c>
      <c r="G241" s="198"/>
      <c r="H241" s="215"/>
      <c r="I241" s="216" t="s">
        <v>1085</v>
      </c>
      <c r="J241" s="263"/>
      <c r="K241" s="284" t="s">
        <v>1323</v>
      </c>
      <c r="L241" s="263"/>
      <c r="M241" s="263"/>
      <c r="N241" s="263"/>
      <c r="O241" s="298" t="s">
        <v>1133</v>
      </c>
      <c r="P241" s="198"/>
      <c r="Q241" s="198"/>
      <c r="R241" s="198"/>
      <c r="S241" s="198"/>
    </row>
    <row r="242" spans="1:19" x14ac:dyDescent="0.2">
      <c r="A242" s="204"/>
      <c r="B242" s="205"/>
      <c r="C242" s="206"/>
      <c r="D242" s="221" t="s">
        <v>1133</v>
      </c>
      <c r="G242" s="198"/>
      <c r="H242" s="215"/>
      <c r="I242" s="216" t="s">
        <v>1127</v>
      </c>
      <c r="J242" s="263"/>
      <c r="K242" s="284" t="s">
        <v>1136</v>
      </c>
      <c r="L242" s="263"/>
      <c r="M242" s="263"/>
      <c r="N242" s="263"/>
      <c r="O242" s="298" t="s">
        <v>1133</v>
      </c>
      <c r="P242" s="198"/>
      <c r="Q242" s="198"/>
      <c r="R242" s="198"/>
      <c r="S242" s="198"/>
    </row>
    <row r="243" spans="1:19" x14ac:dyDescent="0.2">
      <c r="A243" s="204"/>
      <c r="B243" s="205"/>
      <c r="C243" s="206"/>
      <c r="D243" s="221" t="s">
        <v>1133</v>
      </c>
      <c r="G243" s="198"/>
      <c r="H243" s="215"/>
      <c r="I243" s="216" t="s">
        <v>1130</v>
      </c>
      <c r="J243" s="263"/>
      <c r="K243" s="284" t="s">
        <v>1091</v>
      </c>
      <c r="L243" s="263"/>
      <c r="M243" s="263"/>
      <c r="N243" s="263"/>
      <c r="O243" s="298" t="s">
        <v>1133</v>
      </c>
      <c r="P243" s="198"/>
      <c r="Q243" s="198"/>
      <c r="R243" s="198"/>
      <c r="S243" s="198"/>
    </row>
    <row r="244" spans="1:19" x14ac:dyDescent="0.2">
      <c r="A244" s="204"/>
      <c r="B244" s="205"/>
      <c r="C244" s="206"/>
      <c r="D244" s="221" t="s">
        <v>1133</v>
      </c>
      <c r="G244" s="198"/>
      <c r="H244" s="215"/>
      <c r="I244" s="216" t="s">
        <v>1134</v>
      </c>
      <c r="J244" s="263"/>
      <c r="K244" s="284" t="s">
        <v>1139</v>
      </c>
      <c r="L244" s="263"/>
      <c r="M244" s="263"/>
      <c r="N244" s="263"/>
      <c r="O244" s="298" t="s">
        <v>1133</v>
      </c>
      <c r="P244" s="198"/>
      <c r="Q244" s="198"/>
      <c r="R244" s="198"/>
      <c r="S244" s="198"/>
    </row>
    <row r="245" spans="1:19" ht="15.75" thickBot="1" x14ac:dyDescent="0.25">
      <c r="A245" s="204"/>
      <c r="B245" s="205"/>
      <c r="C245" s="206"/>
      <c r="D245" s="221" t="s">
        <v>1133</v>
      </c>
      <c r="G245" s="198"/>
      <c r="H245" s="235"/>
      <c r="I245" s="247" t="s">
        <v>1137</v>
      </c>
      <c r="J245" s="250"/>
      <c r="K245" s="286" t="s">
        <v>1324</v>
      </c>
      <c r="L245" s="250"/>
      <c r="M245" s="250"/>
      <c r="N245" s="250"/>
      <c r="O245" s="324" t="s">
        <v>1133</v>
      </c>
      <c r="P245" s="198"/>
      <c r="Q245" s="198"/>
      <c r="R245" s="198"/>
      <c r="S245" s="198"/>
    </row>
    <row r="246" spans="1:19" ht="15.75" thickTop="1" x14ac:dyDescent="0.2">
      <c r="A246" s="204">
        <v>24</v>
      </c>
      <c r="B246" s="197" t="s">
        <v>1325</v>
      </c>
      <c r="C246" s="206" t="s">
        <v>1326</v>
      </c>
      <c r="D246" s="221"/>
      <c r="G246" s="198"/>
      <c r="H246" s="293">
        <v>24</v>
      </c>
      <c r="I246" s="243"/>
      <c r="J246" s="303"/>
      <c r="K246" s="304" t="s">
        <v>1326</v>
      </c>
      <c r="L246" s="303"/>
      <c r="M246" s="303"/>
      <c r="N246" s="303"/>
      <c r="O246" s="245"/>
      <c r="P246" s="198"/>
      <c r="Q246" s="213">
        <f>H246</f>
        <v>24</v>
      </c>
      <c r="R246" s="203" t="str">
        <f>CONCATENATE("II-",TEXT(Q246,"0000"))</f>
        <v>II-0024</v>
      </c>
      <c r="S246" s="214" t="str">
        <f>K246</f>
        <v>DEFENSA DE MARGENES</v>
      </c>
    </row>
    <row r="247" spans="1:19" x14ac:dyDescent="0.2">
      <c r="A247" s="204"/>
      <c r="B247" s="197"/>
      <c r="C247" s="206"/>
      <c r="D247" s="221" t="s">
        <v>1216</v>
      </c>
      <c r="G247" s="198"/>
      <c r="H247" s="215"/>
      <c r="I247" s="216" t="s">
        <v>1022</v>
      </c>
      <c r="J247" s="263"/>
      <c r="K247" s="284" t="s">
        <v>1327</v>
      </c>
      <c r="L247" s="263"/>
      <c r="M247" s="263"/>
      <c r="N247" s="263"/>
      <c r="O247" s="298" t="s">
        <v>1216</v>
      </c>
      <c r="P247" s="198"/>
      <c r="Q247" s="198"/>
      <c r="R247" s="198"/>
      <c r="S247" s="198"/>
    </row>
    <row r="248" spans="1:19" x14ac:dyDescent="0.2">
      <c r="A248" s="204"/>
      <c r="B248" s="227"/>
      <c r="C248" s="228"/>
      <c r="D248" s="221" t="s">
        <v>1133</v>
      </c>
      <c r="G248" s="198"/>
      <c r="H248" s="215"/>
      <c r="I248" s="216" t="s">
        <v>1049</v>
      </c>
      <c r="J248" s="263"/>
      <c r="K248" s="284" t="s">
        <v>1328</v>
      </c>
      <c r="L248" s="263"/>
      <c r="M248" s="263"/>
      <c r="N248" s="263"/>
      <c r="O248" s="298" t="s">
        <v>1133</v>
      </c>
      <c r="P248" s="198"/>
      <c r="Q248" s="198"/>
      <c r="R248" s="198"/>
      <c r="S248" s="198"/>
    </row>
    <row r="249" spans="1:19" x14ac:dyDescent="0.2">
      <c r="A249" s="204"/>
      <c r="B249" s="205"/>
      <c r="C249" s="206"/>
      <c r="D249" s="221" t="s">
        <v>1133</v>
      </c>
      <c r="G249" s="198"/>
      <c r="H249" s="215"/>
      <c r="I249" s="229" t="s">
        <v>1059</v>
      </c>
      <c r="J249" s="230"/>
      <c r="K249" s="231" t="s">
        <v>1329</v>
      </c>
      <c r="L249" s="230"/>
      <c r="M249" s="230"/>
      <c r="N249" s="230"/>
      <c r="O249" s="276" t="s">
        <v>1133</v>
      </c>
      <c r="P249" s="198"/>
      <c r="Q249" s="198"/>
      <c r="R249" s="198"/>
      <c r="S249" s="198"/>
    </row>
    <row r="250" spans="1:19" x14ac:dyDescent="0.2">
      <c r="A250" s="204"/>
      <c r="B250" s="205"/>
      <c r="C250" s="206"/>
      <c r="D250" s="221" t="s">
        <v>1133</v>
      </c>
      <c r="G250" s="198"/>
      <c r="H250" s="215"/>
      <c r="I250" s="216" t="s">
        <v>1085</v>
      </c>
      <c r="J250" s="263"/>
      <c r="K250" s="284" t="s">
        <v>1330</v>
      </c>
      <c r="L250" s="263"/>
      <c r="M250" s="263"/>
      <c r="N250" s="263"/>
      <c r="O250" s="298" t="s">
        <v>1133</v>
      </c>
      <c r="P250" s="198"/>
      <c r="Q250" s="198"/>
      <c r="R250" s="198"/>
      <c r="S250" s="198"/>
    </row>
    <row r="251" spans="1:19" ht="15.75" thickBot="1" x14ac:dyDescent="0.25">
      <c r="A251" s="204"/>
      <c r="B251" s="205"/>
      <c r="C251" s="206"/>
      <c r="D251" s="221" t="s">
        <v>997</v>
      </c>
      <c r="G251" s="198"/>
      <c r="H251" s="268"/>
      <c r="I251" s="325" t="s">
        <v>1127</v>
      </c>
      <c r="J251" s="344"/>
      <c r="K251" s="345" t="s">
        <v>1331</v>
      </c>
      <c r="L251" s="344"/>
      <c r="M251" s="344"/>
      <c r="N251" s="344"/>
      <c r="O251" s="346" t="s">
        <v>997</v>
      </c>
      <c r="P251" s="198"/>
      <c r="Q251" s="198"/>
      <c r="R251" s="198"/>
      <c r="S251" s="198"/>
    </row>
    <row r="252" spans="1:19" x14ac:dyDescent="0.2">
      <c r="A252" s="204"/>
      <c r="B252" s="205"/>
      <c r="C252" s="206"/>
      <c r="D252" s="221"/>
      <c r="G252" s="224"/>
      <c r="H252" s="274"/>
      <c r="I252" s="222"/>
      <c r="J252" s="224"/>
      <c r="K252" s="225"/>
      <c r="L252" s="224"/>
      <c r="M252" s="224"/>
      <c r="N252" s="224"/>
      <c r="O252" s="332"/>
      <c r="P252" s="224"/>
      <c r="Q252" s="224"/>
      <c r="R252" s="224"/>
      <c r="S252" s="224"/>
    </row>
    <row r="253" spans="1:19" s="45" customFormat="1" x14ac:dyDescent="0.2">
      <c r="A253" s="204">
        <v>25</v>
      </c>
      <c r="B253" s="194" t="s">
        <v>1332</v>
      </c>
      <c r="C253" s="194" t="s">
        <v>1333</v>
      </c>
      <c r="D253" s="221"/>
      <c r="G253" s="198"/>
      <c r="H253" s="242">
        <v>25</v>
      </c>
      <c r="I253" s="244"/>
      <c r="J253" s="255"/>
      <c r="K253" s="312" t="s">
        <v>1333</v>
      </c>
      <c r="L253" s="255"/>
      <c r="M253" s="255"/>
      <c r="N253" s="255"/>
      <c r="O253" s="266"/>
      <c r="P253" s="198"/>
      <c r="Q253" s="213">
        <f>H253</f>
        <v>25</v>
      </c>
      <c r="R253" s="203" t="str">
        <f>CONCATENATE("II-",TEXT(Q253,"0000"))</f>
        <v>II-0025</v>
      </c>
      <c r="S253" s="214" t="str">
        <f>K253</f>
        <v>DEFENSA VEHICULAR</v>
      </c>
    </row>
    <row r="254" spans="1:19" x14ac:dyDescent="0.2">
      <c r="A254" s="204"/>
      <c r="B254" s="194"/>
      <c r="C254" s="194"/>
      <c r="D254" s="221"/>
      <c r="G254" s="198"/>
      <c r="H254" s="256"/>
      <c r="I254" s="216" t="s">
        <v>1022</v>
      </c>
      <c r="J254" s="219"/>
      <c r="K254" s="233" t="s">
        <v>1246</v>
      </c>
      <c r="L254" s="219"/>
      <c r="M254" s="219"/>
      <c r="N254" s="219"/>
      <c r="O254" s="267"/>
      <c r="P254" s="198"/>
      <c r="Q254" s="198"/>
      <c r="R254" s="198"/>
      <c r="S254" s="198"/>
    </row>
    <row r="255" spans="1:19" x14ac:dyDescent="0.2">
      <c r="A255" s="204"/>
      <c r="B255" s="194"/>
      <c r="C255" s="194"/>
      <c r="D255" s="221" t="s">
        <v>1258</v>
      </c>
      <c r="G255" s="198"/>
      <c r="H255" s="215"/>
      <c r="I255" s="222"/>
      <c r="J255" s="223">
        <v>1</v>
      </c>
      <c r="K255" s="224"/>
      <c r="L255" s="225" t="s">
        <v>1334</v>
      </c>
      <c r="M255" s="224"/>
      <c r="N255" s="224"/>
      <c r="O255" s="257" t="s">
        <v>1258</v>
      </c>
      <c r="P255" s="198"/>
      <c r="Q255" s="198"/>
      <c r="R255" s="198"/>
      <c r="S255" s="198"/>
    </row>
    <row r="256" spans="1:19" x14ac:dyDescent="0.2">
      <c r="A256" s="204"/>
      <c r="B256" s="194"/>
      <c r="C256" s="194"/>
      <c r="D256" s="221" t="s">
        <v>1258</v>
      </c>
      <c r="G256" s="198"/>
      <c r="H256" s="215"/>
      <c r="I256" s="222"/>
      <c r="J256" s="229">
        <v>2</v>
      </c>
      <c r="K256" s="230"/>
      <c r="L256" s="231" t="s">
        <v>1335</v>
      </c>
      <c r="M256" s="230"/>
      <c r="N256" s="230"/>
      <c r="O256" s="276" t="s">
        <v>1258</v>
      </c>
      <c r="P256" s="198"/>
      <c r="Q256" s="198"/>
      <c r="R256" s="198"/>
      <c r="S256" s="198"/>
    </row>
    <row r="257" spans="1:19" x14ac:dyDescent="0.2">
      <c r="A257" s="204"/>
      <c r="B257" s="194"/>
      <c r="C257" s="194"/>
      <c r="D257" s="221"/>
      <c r="G257" s="198"/>
      <c r="H257" s="215"/>
      <c r="I257" s="216" t="s">
        <v>1049</v>
      </c>
      <c r="J257" s="224"/>
      <c r="K257" s="225" t="s">
        <v>1247</v>
      </c>
      <c r="L257" s="224"/>
      <c r="M257" s="224"/>
      <c r="N257" s="224"/>
      <c r="O257" s="257"/>
      <c r="P257" s="198"/>
      <c r="Q257" s="198"/>
      <c r="R257" s="198"/>
      <c r="S257" s="198"/>
    </row>
    <row r="258" spans="1:19" x14ac:dyDescent="0.2">
      <c r="A258" s="204"/>
      <c r="B258" s="194"/>
      <c r="C258" s="194"/>
      <c r="D258" s="221" t="s">
        <v>1258</v>
      </c>
      <c r="G258" s="198"/>
      <c r="H258" s="215"/>
      <c r="I258" s="222"/>
      <c r="J258" s="223">
        <v>1</v>
      </c>
      <c r="K258" s="224"/>
      <c r="L258" s="225" t="s">
        <v>1336</v>
      </c>
      <c r="M258" s="224"/>
      <c r="N258" s="224"/>
      <c r="O258" s="257" t="s">
        <v>1258</v>
      </c>
      <c r="P258" s="198"/>
      <c r="Q258" s="198"/>
      <c r="R258" s="198"/>
      <c r="S258" s="198"/>
    </row>
    <row r="259" spans="1:19" x14ac:dyDescent="0.2">
      <c r="A259" s="204"/>
      <c r="B259" s="194"/>
      <c r="C259" s="194"/>
      <c r="D259" s="221" t="s">
        <v>1258</v>
      </c>
      <c r="G259" s="198"/>
      <c r="H259" s="215"/>
      <c r="I259" s="222"/>
      <c r="J259" s="223">
        <v>2</v>
      </c>
      <c r="K259" s="224"/>
      <c r="L259" s="225" t="s">
        <v>1337</v>
      </c>
      <c r="M259" s="224"/>
      <c r="N259" s="224"/>
      <c r="O259" s="257" t="s">
        <v>1258</v>
      </c>
      <c r="P259" s="198"/>
      <c r="Q259" s="198"/>
      <c r="R259" s="198"/>
      <c r="S259" s="198"/>
    </row>
    <row r="260" spans="1:19" x14ac:dyDescent="0.2">
      <c r="A260" s="204"/>
      <c r="B260" s="194"/>
      <c r="C260" s="194"/>
      <c r="D260" s="221" t="s">
        <v>997</v>
      </c>
      <c r="G260" s="198"/>
      <c r="H260" s="215"/>
      <c r="I260" s="216" t="s">
        <v>1059</v>
      </c>
      <c r="J260" s="263"/>
      <c r="K260" s="284" t="s">
        <v>1141</v>
      </c>
      <c r="L260" s="263"/>
      <c r="M260" s="263"/>
      <c r="N260" s="263"/>
      <c r="O260" s="298" t="s">
        <v>997</v>
      </c>
      <c r="P260" s="198"/>
      <c r="Q260" s="198"/>
      <c r="R260" s="198"/>
      <c r="S260" s="198"/>
    </row>
    <row r="261" spans="1:19" ht="15.75" thickBot="1" x14ac:dyDescent="0.25">
      <c r="A261" s="204"/>
      <c r="B261" s="194"/>
      <c r="C261" s="194"/>
      <c r="D261" s="221" t="s">
        <v>997</v>
      </c>
      <c r="G261" s="198"/>
      <c r="H261" s="235"/>
      <c r="I261" s="247" t="s">
        <v>1085</v>
      </c>
      <c r="J261" s="250"/>
      <c r="K261" s="286" t="s">
        <v>1139</v>
      </c>
      <c r="L261" s="250"/>
      <c r="M261" s="250"/>
      <c r="N261" s="250"/>
      <c r="O261" s="324" t="s">
        <v>997</v>
      </c>
      <c r="P261" s="198"/>
      <c r="Q261" s="198"/>
      <c r="R261" s="198"/>
      <c r="S261" s="198"/>
    </row>
    <row r="262" spans="1:19" ht="15.75" thickTop="1" x14ac:dyDescent="0.2">
      <c r="A262" s="204">
        <v>26</v>
      </c>
      <c r="B262" s="194" t="s">
        <v>1338</v>
      </c>
      <c r="C262" s="194" t="s">
        <v>1339</v>
      </c>
      <c r="D262" s="221"/>
      <c r="G262" s="198"/>
      <c r="H262" s="293">
        <v>26</v>
      </c>
      <c r="I262" s="243"/>
      <c r="J262" s="303"/>
      <c r="K262" s="304" t="s">
        <v>1339</v>
      </c>
      <c r="L262" s="303"/>
      <c r="M262" s="303"/>
      <c r="N262" s="303"/>
      <c r="O262" s="245"/>
      <c r="P262" s="198"/>
      <c r="Q262" s="213">
        <f>H262</f>
        <v>26</v>
      </c>
      <c r="R262" s="203" t="str">
        <f>CONCATENATE("II-",TEXT(Q262,"0000"))</f>
        <v>II-0026</v>
      </c>
      <c r="S262" s="214" t="str">
        <f>K262</f>
        <v xml:space="preserve">DEMOLICION </v>
      </c>
    </row>
    <row r="263" spans="1:19" x14ac:dyDescent="0.2">
      <c r="A263" s="204"/>
      <c r="B263" s="194"/>
      <c r="C263" s="194"/>
      <c r="D263" s="221" t="s">
        <v>1216</v>
      </c>
      <c r="G263" s="198"/>
      <c r="H263" s="215"/>
      <c r="I263" s="216" t="s">
        <v>1022</v>
      </c>
      <c r="J263" s="263"/>
      <c r="K263" s="284" t="s">
        <v>1264</v>
      </c>
      <c r="L263" s="263"/>
      <c r="M263" s="263"/>
      <c r="N263" s="263"/>
      <c r="O263" s="298" t="s">
        <v>1216</v>
      </c>
      <c r="P263" s="198"/>
      <c r="Q263" s="198"/>
      <c r="R263" s="198"/>
      <c r="S263" s="198"/>
    </row>
    <row r="264" spans="1:19" ht="15.75" thickBot="1" x14ac:dyDescent="0.25">
      <c r="A264" s="204"/>
      <c r="B264" s="194"/>
      <c r="C264" s="194"/>
      <c r="D264" s="221" t="s">
        <v>5</v>
      </c>
      <c r="G264" s="198"/>
      <c r="H264" s="235"/>
      <c r="I264" s="247" t="s">
        <v>1049</v>
      </c>
      <c r="J264" s="250"/>
      <c r="K264" s="286" t="s">
        <v>1340</v>
      </c>
      <c r="L264" s="250"/>
      <c r="M264" s="250"/>
      <c r="N264" s="250"/>
      <c r="O264" s="324" t="s">
        <v>5</v>
      </c>
      <c r="P264" s="198"/>
      <c r="Q264" s="198"/>
      <c r="R264" s="198"/>
      <c r="S264" s="198"/>
    </row>
    <row r="265" spans="1:19" ht="15.75" thickTop="1" x14ac:dyDescent="0.2">
      <c r="A265" s="204">
        <v>27</v>
      </c>
      <c r="B265" s="194" t="s">
        <v>1341</v>
      </c>
      <c r="C265" s="194" t="s">
        <v>1342</v>
      </c>
      <c r="D265" s="221"/>
      <c r="G265" s="198"/>
      <c r="H265" s="242">
        <v>27</v>
      </c>
      <c r="I265" s="244"/>
      <c r="J265" s="255"/>
      <c r="K265" s="312" t="s">
        <v>1342</v>
      </c>
      <c r="L265" s="255"/>
      <c r="M265" s="255"/>
      <c r="N265" s="255"/>
      <c r="O265" s="266"/>
      <c r="P265" s="198"/>
      <c r="Q265" s="213">
        <f>H265</f>
        <v>27</v>
      </c>
      <c r="R265" s="203" t="str">
        <f>CONCATENATE("II-",TEXT(Q265,"0000"))</f>
        <v>II-0027</v>
      </c>
      <c r="S265" s="214" t="str">
        <f>K265</f>
        <v>DESAGUES</v>
      </c>
    </row>
    <row r="266" spans="1:19" x14ac:dyDescent="0.2">
      <c r="A266" s="204"/>
      <c r="B266" s="194"/>
      <c r="C266" s="194"/>
      <c r="D266" s="221" t="s">
        <v>1250</v>
      </c>
      <c r="G266" s="198"/>
      <c r="H266" s="215"/>
      <c r="I266" s="216" t="s">
        <v>1022</v>
      </c>
      <c r="J266" s="263"/>
      <c r="K266" s="284" t="s">
        <v>1343</v>
      </c>
      <c r="L266" s="263"/>
      <c r="M266" s="263"/>
      <c r="N266" s="263"/>
      <c r="O266" s="298" t="s">
        <v>1250</v>
      </c>
      <c r="P266" s="198"/>
      <c r="Q266" s="198"/>
      <c r="R266" s="198"/>
      <c r="S266" s="198"/>
    </row>
    <row r="267" spans="1:19" x14ac:dyDescent="0.2">
      <c r="A267" s="204"/>
      <c r="B267" s="194"/>
      <c r="C267" s="194"/>
      <c r="D267" s="221" t="s">
        <v>1250</v>
      </c>
      <c r="G267" s="198"/>
      <c r="H267" s="215"/>
      <c r="I267" s="216" t="s">
        <v>1049</v>
      </c>
      <c r="J267" s="263"/>
      <c r="K267" s="284" t="s">
        <v>1344</v>
      </c>
      <c r="L267" s="263"/>
      <c r="M267" s="263"/>
      <c r="N267" s="263"/>
      <c r="O267" s="298" t="s">
        <v>1250</v>
      </c>
      <c r="P267" s="198"/>
      <c r="Q267" s="198"/>
      <c r="R267" s="198"/>
      <c r="S267" s="198"/>
    </row>
    <row r="268" spans="1:19" x14ac:dyDescent="0.2">
      <c r="A268" s="204"/>
      <c r="B268" s="194"/>
      <c r="C268" s="194"/>
      <c r="D268" s="221"/>
      <c r="G268" s="198"/>
      <c r="H268" s="215"/>
      <c r="I268" s="216" t="s">
        <v>1059</v>
      </c>
      <c r="J268" s="224"/>
      <c r="K268" s="225" t="s">
        <v>1345</v>
      </c>
      <c r="L268" s="224"/>
      <c r="M268" s="224"/>
      <c r="N268" s="224"/>
      <c r="O268" s="257"/>
      <c r="P268" s="198"/>
      <c r="Q268" s="198"/>
      <c r="R268" s="198"/>
      <c r="S268" s="198"/>
    </row>
    <row r="269" spans="1:19" x14ac:dyDescent="0.2">
      <c r="A269" s="204"/>
      <c r="B269" s="194"/>
      <c r="C269" s="194"/>
      <c r="D269" s="221" t="s">
        <v>1250</v>
      </c>
      <c r="G269" s="198"/>
      <c r="H269" s="215"/>
      <c r="I269" s="222"/>
      <c r="J269" s="223">
        <v>1</v>
      </c>
      <c r="K269" s="224"/>
      <c r="L269" s="225" t="s">
        <v>1251</v>
      </c>
      <c r="M269" s="224"/>
      <c r="N269" s="224"/>
      <c r="O269" s="257" t="s">
        <v>1250</v>
      </c>
      <c r="P269" s="198"/>
      <c r="Q269" s="198"/>
      <c r="R269" s="198"/>
      <c r="S269" s="198"/>
    </row>
    <row r="270" spans="1:19" x14ac:dyDescent="0.2">
      <c r="A270" s="204"/>
      <c r="B270" s="194"/>
      <c r="C270" s="194"/>
      <c r="D270" s="221" t="s">
        <v>1250</v>
      </c>
      <c r="G270" s="198"/>
      <c r="H270" s="215"/>
      <c r="I270" s="222"/>
      <c r="J270" s="229">
        <v>2</v>
      </c>
      <c r="K270" s="224"/>
      <c r="L270" s="225" t="s">
        <v>1254</v>
      </c>
      <c r="M270" s="224"/>
      <c r="N270" s="224"/>
      <c r="O270" s="257" t="s">
        <v>1250</v>
      </c>
      <c r="P270" s="198"/>
      <c r="Q270" s="198"/>
      <c r="R270" s="198"/>
      <c r="S270" s="198"/>
    </row>
    <row r="271" spans="1:19" x14ac:dyDescent="0.2">
      <c r="A271" s="204"/>
      <c r="B271" s="194"/>
      <c r="C271" s="194"/>
      <c r="D271" s="221" t="s">
        <v>1250</v>
      </c>
      <c r="G271" s="198"/>
      <c r="H271" s="215"/>
      <c r="I271" s="216" t="s">
        <v>1085</v>
      </c>
      <c r="J271" s="263"/>
      <c r="K271" s="284" t="s">
        <v>1141</v>
      </c>
      <c r="L271" s="263"/>
      <c r="M271" s="263"/>
      <c r="N271" s="263"/>
      <c r="O271" s="298" t="s">
        <v>1250</v>
      </c>
      <c r="P271" s="198"/>
      <c r="Q271" s="198"/>
      <c r="R271" s="198"/>
      <c r="S271" s="198"/>
    </row>
    <row r="272" spans="1:19" x14ac:dyDescent="0.2">
      <c r="A272" s="204"/>
      <c r="B272" s="194"/>
      <c r="C272" s="194"/>
      <c r="D272" s="221" t="s">
        <v>1250</v>
      </c>
      <c r="G272" s="198"/>
      <c r="H272" s="215"/>
      <c r="I272" s="229" t="s">
        <v>1127</v>
      </c>
      <c r="J272" s="230"/>
      <c r="K272" s="231" t="s">
        <v>1139</v>
      </c>
      <c r="L272" s="230"/>
      <c r="M272" s="230"/>
      <c r="N272" s="230"/>
      <c r="O272" s="276" t="s">
        <v>1250</v>
      </c>
      <c r="P272" s="198"/>
      <c r="Q272" s="198"/>
      <c r="R272" s="198"/>
      <c r="S272" s="198"/>
    </row>
    <row r="273" spans="1:19" ht="15.75" thickBot="1" x14ac:dyDescent="0.25">
      <c r="A273" s="204"/>
      <c r="B273" s="194"/>
      <c r="C273" s="194"/>
      <c r="D273" s="221" t="s">
        <v>1250</v>
      </c>
      <c r="G273" s="198"/>
      <c r="H273" s="215"/>
      <c r="I273" s="216" t="s">
        <v>1130</v>
      </c>
      <c r="J273" s="263"/>
      <c r="K273" s="284" t="s">
        <v>1136</v>
      </c>
      <c r="L273" s="263"/>
      <c r="M273" s="263"/>
      <c r="N273" s="263"/>
      <c r="O273" s="298" t="s">
        <v>1250</v>
      </c>
      <c r="P273" s="198"/>
      <c r="Q273" s="198"/>
      <c r="R273" s="198"/>
      <c r="S273" s="198"/>
    </row>
    <row r="274" spans="1:19" ht="16.5" thickTop="1" thickBot="1" x14ac:dyDescent="0.25">
      <c r="A274" s="204">
        <v>28</v>
      </c>
      <c r="B274" s="194" t="s">
        <v>1346</v>
      </c>
      <c r="C274" s="194" t="s">
        <v>1347</v>
      </c>
      <c r="D274" s="221" t="s">
        <v>998</v>
      </c>
      <c r="G274" s="198"/>
      <c r="H274" s="293">
        <v>28</v>
      </c>
      <c r="I274" s="243"/>
      <c r="J274" s="303"/>
      <c r="K274" s="304" t="s">
        <v>1347</v>
      </c>
      <c r="L274" s="303"/>
      <c r="M274" s="303"/>
      <c r="N274" s="303"/>
      <c r="O274" s="245" t="s">
        <v>998</v>
      </c>
      <c r="P274" s="198"/>
      <c r="Q274" s="213">
        <f t="shared" ref="Q274:Q279" si="39">H274</f>
        <v>28</v>
      </c>
      <c r="R274" s="203" t="str">
        <f t="shared" ref="R274:R279" si="40">CONCATENATE("II-",TEXT(Q274,"0000"))</f>
        <v>II-0028</v>
      </c>
      <c r="S274" s="214" t="str">
        <f t="shared" ref="S274:S279" si="41">K274</f>
        <v>DESBOSQUE / DESTRONQUE LIMPIEZA</v>
      </c>
    </row>
    <row r="275" spans="1:19" ht="16.5" thickTop="1" thickBot="1" x14ac:dyDescent="0.25">
      <c r="A275" s="204">
        <v>29</v>
      </c>
      <c r="B275" s="194" t="s">
        <v>1348</v>
      </c>
      <c r="C275" s="194" t="s">
        <v>1349</v>
      </c>
      <c r="D275" s="221" t="s">
        <v>1133</v>
      </c>
      <c r="G275" s="198"/>
      <c r="H275" s="293">
        <v>29</v>
      </c>
      <c r="I275" s="243"/>
      <c r="J275" s="303"/>
      <c r="K275" s="304" t="s">
        <v>1349</v>
      </c>
      <c r="L275" s="303"/>
      <c r="M275" s="303"/>
      <c r="N275" s="303"/>
      <c r="O275" s="245" t="s">
        <v>1133</v>
      </c>
      <c r="P275" s="198"/>
      <c r="Q275" s="213">
        <f t="shared" si="39"/>
        <v>29</v>
      </c>
      <c r="R275" s="203" t="str">
        <f t="shared" si="40"/>
        <v>II-0029</v>
      </c>
      <c r="S275" s="214" t="str">
        <f t="shared" si="41"/>
        <v>DESCARGA</v>
      </c>
    </row>
    <row r="276" spans="1:19" ht="16.5" thickTop="1" thickBot="1" x14ac:dyDescent="0.25">
      <c r="A276" s="204">
        <v>30</v>
      </c>
      <c r="B276" s="194" t="s">
        <v>1350</v>
      </c>
      <c r="C276" s="194" t="s">
        <v>1351</v>
      </c>
      <c r="D276" s="221" t="s">
        <v>1133</v>
      </c>
      <c r="G276" s="198"/>
      <c r="H276" s="339">
        <v>30</v>
      </c>
      <c r="I276" s="340"/>
      <c r="J276" s="341"/>
      <c r="K276" s="342" t="s">
        <v>1351</v>
      </c>
      <c r="L276" s="341"/>
      <c r="M276" s="341"/>
      <c r="N276" s="341"/>
      <c r="O276" s="343" t="s">
        <v>1133</v>
      </c>
      <c r="P276" s="198"/>
      <c r="Q276" s="213">
        <f t="shared" si="39"/>
        <v>30</v>
      </c>
      <c r="R276" s="203" t="str">
        <f t="shared" si="40"/>
        <v>II-0030</v>
      </c>
      <c r="S276" s="214" t="str">
        <f t="shared" si="41"/>
        <v>DESEMBARRO P/ SANEAMIENTO</v>
      </c>
    </row>
    <row r="277" spans="1:19" ht="16.5" thickTop="1" thickBot="1" x14ac:dyDescent="0.25">
      <c r="A277" s="204">
        <v>31</v>
      </c>
      <c r="B277" s="194" t="s">
        <v>1352</v>
      </c>
      <c r="C277" s="194" t="s">
        <v>1353</v>
      </c>
      <c r="D277" s="221" t="s">
        <v>998</v>
      </c>
      <c r="G277" s="198"/>
      <c r="H277" s="339">
        <v>31</v>
      </c>
      <c r="I277" s="340"/>
      <c r="J277" s="341"/>
      <c r="K277" s="342" t="s">
        <v>1353</v>
      </c>
      <c r="L277" s="341"/>
      <c r="M277" s="341"/>
      <c r="N277" s="341"/>
      <c r="O277" s="343" t="s">
        <v>998</v>
      </c>
      <c r="P277" s="198"/>
      <c r="Q277" s="213">
        <f t="shared" si="39"/>
        <v>31</v>
      </c>
      <c r="R277" s="203" t="str">
        <f t="shared" si="40"/>
        <v>II-0031</v>
      </c>
      <c r="S277" s="214" t="str">
        <f t="shared" si="41"/>
        <v>DESPEDRADO DE LADERAS</v>
      </c>
    </row>
    <row r="278" spans="1:19" ht="16.5" thickTop="1" thickBot="1" x14ac:dyDescent="0.25">
      <c r="A278" s="204">
        <v>32</v>
      </c>
      <c r="B278" s="194" t="s">
        <v>1354</v>
      </c>
      <c r="C278" s="194" t="s">
        <v>1355</v>
      </c>
      <c r="D278" s="221" t="s">
        <v>5</v>
      </c>
      <c r="G278" s="198"/>
      <c r="H278" s="339">
        <v>32</v>
      </c>
      <c r="I278" s="340"/>
      <c r="J278" s="341"/>
      <c r="K278" s="342" t="s">
        <v>1355</v>
      </c>
      <c r="L278" s="341"/>
      <c r="M278" s="341"/>
      <c r="N278" s="341"/>
      <c r="O278" s="343" t="s">
        <v>5</v>
      </c>
      <c r="P278" s="198"/>
      <c r="Q278" s="213">
        <f t="shared" si="39"/>
        <v>32</v>
      </c>
      <c r="R278" s="203" t="str">
        <f t="shared" si="40"/>
        <v>II-0032</v>
      </c>
      <c r="S278" s="214" t="str">
        <f t="shared" si="41"/>
        <v>DESVIO</v>
      </c>
    </row>
    <row r="279" spans="1:19" ht="15.75" thickTop="1" x14ac:dyDescent="0.2">
      <c r="A279" s="204">
        <v>33</v>
      </c>
      <c r="B279" s="194" t="s">
        <v>1356</v>
      </c>
      <c r="C279" s="194" t="s">
        <v>1357</v>
      </c>
      <c r="D279" s="221"/>
      <c r="G279" s="198"/>
      <c r="H279" s="242">
        <v>33</v>
      </c>
      <c r="I279" s="244"/>
      <c r="J279" s="255"/>
      <c r="K279" s="312" t="s">
        <v>1357</v>
      </c>
      <c r="L279" s="255"/>
      <c r="M279" s="255"/>
      <c r="N279" s="255"/>
      <c r="O279" s="266"/>
      <c r="P279" s="198"/>
      <c r="Q279" s="213">
        <f t="shared" si="39"/>
        <v>33</v>
      </c>
      <c r="R279" s="203" t="str">
        <f t="shared" si="40"/>
        <v>II-0033</v>
      </c>
      <c r="S279" s="214" t="str">
        <f t="shared" si="41"/>
        <v>DRENES</v>
      </c>
    </row>
    <row r="280" spans="1:19" x14ac:dyDescent="0.2">
      <c r="A280" s="204"/>
      <c r="B280" s="194"/>
      <c r="C280" s="194"/>
      <c r="D280" s="221"/>
      <c r="G280" s="198"/>
      <c r="H280" s="215"/>
      <c r="I280" s="216" t="s">
        <v>1022</v>
      </c>
      <c r="J280" s="222"/>
      <c r="K280" s="225" t="s">
        <v>1358</v>
      </c>
      <c r="L280" s="224"/>
      <c r="M280" s="224"/>
      <c r="N280" s="224"/>
      <c r="O280" s="257"/>
      <c r="P280" s="198"/>
      <c r="Q280" s="198"/>
      <c r="R280" s="198"/>
      <c r="S280" s="198"/>
    </row>
    <row r="281" spans="1:19" x14ac:dyDescent="0.2">
      <c r="A281" s="204"/>
      <c r="B281" s="194"/>
      <c r="C281" s="194"/>
      <c r="D281" s="221" t="s">
        <v>1216</v>
      </c>
      <c r="G281" s="198"/>
      <c r="H281" s="215"/>
      <c r="I281" s="222"/>
      <c r="J281" s="223">
        <v>1</v>
      </c>
      <c r="K281" s="224"/>
      <c r="L281" s="225" t="s">
        <v>1359</v>
      </c>
      <c r="M281" s="224"/>
      <c r="N281" s="224"/>
      <c r="O281" s="257" t="s">
        <v>1216</v>
      </c>
      <c r="P281" s="198"/>
      <c r="Q281" s="198"/>
      <c r="R281" s="198"/>
      <c r="S281" s="198"/>
    </row>
    <row r="282" spans="1:19" x14ac:dyDescent="0.2">
      <c r="A282" s="204"/>
      <c r="B282" s="194"/>
      <c r="C282" s="194"/>
      <c r="D282" s="221" t="s">
        <v>1133</v>
      </c>
      <c r="G282" s="198"/>
      <c r="H282" s="215"/>
      <c r="I282" s="222"/>
      <c r="J282" s="223">
        <v>2</v>
      </c>
      <c r="K282" s="224"/>
      <c r="L282" s="225" t="s">
        <v>1360</v>
      </c>
      <c r="M282" s="224"/>
      <c r="N282" s="224"/>
      <c r="O282" s="257" t="s">
        <v>1133</v>
      </c>
      <c r="P282" s="198"/>
      <c r="Q282" s="198"/>
      <c r="R282" s="198"/>
      <c r="S282" s="198"/>
    </row>
    <row r="283" spans="1:19" x14ac:dyDescent="0.2">
      <c r="A283" s="204"/>
      <c r="B283" s="194"/>
      <c r="C283" s="194"/>
      <c r="D283" s="221" t="s">
        <v>997</v>
      </c>
      <c r="G283" s="198"/>
      <c r="H283" s="215"/>
      <c r="I283" s="234"/>
      <c r="J283" s="229">
        <v>3</v>
      </c>
      <c r="K283" s="230"/>
      <c r="L283" s="231" t="s">
        <v>1361</v>
      </c>
      <c r="M283" s="230"/>
      <c r="N283" s="230"/>
      <c r="O283" s="276" t="s">
        <v>997</v>
      </c>
      <c r="P283" s="198"/>
      <c r="Q283" s="198"/>
      <c r="R283" s="198"/>
      <c r="S283" s="198"/>
    </row>
    <row r="284" spans="1:19" x14ac:dyDescent="0.2">
      <c r="A284" s="204"/>
      <c r="B284" s="194"/>
      <c r="C284" s="194"/>
      <c r="D284" s="221"/>
      <c r="G284" s="198"/>
      <c r="H284" s="215"/>
      <c r="I284" s="229" t="s">
        <v>1049</v>
      </c>
      <c r="J284" s="222"/>
      <c r="K284" s="225" t="s">
        <v>1362</v>
      </c>
      <c r="L284" s="224"/>
      <c r="M284" s="224"/>
      <c r="N284" s="224"/>
      <c r="O284" s="257"/>
      <c r="P284" s="198"/>
      <c r="Q284" s="198"/>
      <c r="R284" s="198"/>
      <c r="S284" s="198"/>
    </row>
    <row r="285" spans="1:19" x14ac:dyDescent="0.2">
      <c r="A285" s="204"/>
      <c r="B285" s="194"/>
      <c r="C285" s="194"/>
      <c r="D285" s="221" t="s">
        <v>1216</v>
      </c>
      <c r="G285" s="198"/>
      <c r="H285" s="215"/>
      <c r="I285" s="222"/>
      <c r="J285" s="223">
        <v>1</v>
      </c>
      <c r="K285" s="224"/>
      <c r="L285" s="225" t="s">
        <v>1359</v>
      </c>
      <c r="M285" s="224"/>
      <c r="N285" s="224"/>
      <c r="O285" s="257" t="s">
        <v>1216</v>
      </c>
      <c r="P285" s="198"/>
      <c r="Q285" s="198"/>
      <c r="R285" s="198"/>
      <c r="S285" s="198"/>
    </row>
    <row r="286" spans="1:19" x14ac:dyDescent="0.2">
      <c r="A286" s="204"/>
      <c r="B286" s="194"/>
      <c r="C286" s="194"/>
      <c r="D286" s="221" t="s">
        <v>1133</v>
      </c>
      <c r="G286" s="198"/>
      <c r="H286" s="215"/>
      <c r="I286" s="222"/>
      <c r="J286" s="223">
        <v>2</v>
      </c>
      <c r="K286" s="224"/>
      <c r="L286" s="225" t="s">
        <v>1360</v>
      </c>
      <c r="M286" s="224"/>
      <c r="N286" s="224"/>
      <c r="O286" s="257" t="s">
        <v>1133</v>
      </c>
      <c r="P286" s="198"/>
      <c r="Q286" s="198"/>
      <c r="R286" s="198"/>
      <c r="S286" s="198"/>
    </row>
    <row r="287" spans="1:19" x14ac:dyDescent="0.2">
      <c r="A287" s="204"/>
      <c r="B287" s="194"/>
      <c r="C287" s="194"/>
      <c r="D287" s="221" t="s">
        <v>997</v>
      </c>
      <c r="G287" s="198"/>
      <c r="H287" s="215"/>
      <c r="I287" s="234"/>
      <c r="J287" s="229">
        <v>3</v>
      </c>
      <c r="K287" s="230"/>
      <c r="L287" s="231" t="s">
        <v>1361</v>
      </c>
      <c r="M287" s="230"/>
      <c r="N287" s="230"/>
      <c r="O287" s="276" t="s">
        <v>997</v>
      </c>
      <c r="P287" s="198"/>
      <c r="Q287" s="198"/>
      <c r="R287" s="198"/>
      <c r="S287" s="198"/>
    </row>
    <row r="288" spans="1:19" x14ac:dyDescent="0.2">
      <c r="A288" s="204"/>
      <c r="B288" s="194"/>
      <c r="C288" s="194"/>
      <c r="D288" s="221"/>
      <c r="G288" s="198"/>
      <c r="H288" s="215"/>
      <c r="I288" s="229" t="s">
        <v>1059</v>
      </c>
      <c r="J288" s="222"/>
      <c r="K288" s="225" t="s">
        <v>1363</v>
      </c>
      <c r="L288" s="224"/>
      <c r="M288" s="224"/>
      <c r="N288" s="224"/>
      <c r="O288" s="257"/>
      <c r="P288" s="198"/>
      <c r="Q288" s="198"/>
      <c r="R288" s="198"/>
      <c r="S288" s="198"/>
    </row>
    <row r="289" spans="1:19" x14ac:dyDescent="0.2">
      <c r="A289" s="204"/>
      <c r="B289" s="194"/>
      <c r="C289" s="194"/>
      <c r="D289" s="221" t="s">
        <v>1258</v>
      </c>
      <c r="G289" s="198"/>
      <c r="H289" s="215"/>
      <c r="I289" s="222"/>
      <c r="J289" s="223">
        <v>1</v>
      </c>
      <c r="K289" s="224"/>
      <c r="L289" s="225" t="s">
        <v>1364</v>
      </c>
      <c r="M289" s="224"/>
      <c r="N289" s="224"/>
      <c r="O289" s="257" t="s">
        <v>1258</v>
      </c>
      <c r="P289" s="198"/>
      <c r="Q289" s="198"/>
      <c r="R289" s="198"/>
      <c r="S289" s="198"/>
    </row>
    <row r="290" spans="1:19" x14ac:dyDescent="0.2">
      <c r="A290" s="204"/>
      <c r="B290" s="194"/>
      <c r="C290" s="194"/>
      <c r="D290" s="221" t="s">
        <v>1258</v>
      </c>
      <c r="G290" s="198"/>
      <c r="H290" s="215"/>
      <c r="I290" s="216" t="s">
        <v>1085</v>
      </c>
      <c r="J290" s="263"/>
      <c r="K290" s="284" t="s">
        <v>1091</v>
      </c>
      <c r="L290" s="263"/>
      <c r="M290" s="263"/>
      <c r="N290" s="263"/>
      <c r="O290" s="298" t="s">
        <v>1258</v>
      </c>
      <c r="P290" s="198"/>
      <c r="Q290" s="198"/>
      <c r="R290" s="198"/>
      <c r="S290" s="198"/>
    </row>
    <row r="291" spans="1:19" ht="15.75" thickBot="1" x14ac:dyDescent="0.25">
      <c r="A291" s="204"/>
      <c r="B291" s="194"/>
      <c r="C291" s="194"/>
      <c r="D291" s="221" t="s">
        <v>1258</v>
      </c>
      <c r="G291" s="198"/>
      <c r="H291" s="215"/>
      <c r="I291" s="247" t="s">
        <v>1127</v>
      </c>
      <c r="J291" s="224"/>
      <c r="K291" s="225" t="s">
        <v>1139</v>
      </c>
      <c r="L291" s="224"/>
      <c r="M291" s="224"/>
      <c r="N291" s="224"/>
      <c r="O291" s="257" t="s">
        <v>1258</v>
      </c>
      <c r="P291" s="198"/>
      <c r="Q291" s="198"/>
      <c r="R291" s="198"/>
      <c r="S291" s="198"/>
    </row>
    <row r="292" spans="1:19" ht="15.75" thickTop="1" x14ac:dyDescent="0.2">
      <c r="A292" s="204">
        <v>34</v>
      </c>
      <c r="B292" s="194" t="s">
        <v>1365</v>
      </c>
      <c r="C292" s="194" t="s">
        <v>1366</v>
      </c>
      <c r="D292" s="221"/>
      <c r="G292" s="198"/>
      <c r="H292" s="293">
        <v>34</v>
      </c>
      <c r="I292" s="243"/>
      <c r="J292" s="303"/>
      <c r="K292" s="304" t="s">
        <v>1366</v>
      </c>
      <c r="L292" s="303"/>
      <c r="M292" s="303"/>
      <c r="N292" s="303"/>
      <c r="O292" s="245"/>
      <c r="P292" s="198"/>
      <c r="Q292" s="213">
        <f>H292</f>
        <v>34</v>
      </c>
      <c r="R292" s="203" t="str">
        <f>CONCATENATE("II-",TEXT(Q292,"0000"))</f>
        <v>II-0034</v>
      </c>
      <c r="S292" s="214" t="str">
        <f>K292</f>
        <v>ELEVACION DE GUARDARUEDAS</v>
      </c>
    </row>
    <row r="293" spans="1:19" ht="15.75" thickBot="1" x14ac:dyDescent="0.25">
      <c r="A293" s="204"/>
      <c r="B293" s="194"/>
      <c r="C293" s="194"/>
      <c r="D293" s="221" t="s">
        <v>1216</v>
      </c>
      <c r="G293" s="198"/>
      <c r="H293" s="347"/>
      <c r="I293" s="325" t="s">
        <v>1022</v>
      </c>
      <c r="J293" s="344"/>
      <c r="K293" s="345" t="s">
        <v>1367</v>
      </c>
      <c r="L293" s="344"/>
      <c r="M293" s="344"/>
      <c r="N293" s="344"/>
      <c r="O293" s="346" t="s">
        <v>1216</v>
      </c>
      <c r="P293" s="198"/>
      <c r="Q293" s="198"/>
      <c r="R293" s="198"/>
      <c r="S293" s="198"/>
    </row>
    <row r="294" spans="1:19" x14ac:dyDescent="0.2">
      <c r="A294" s="204">
        <v>35</v>
      </c>
      <c r="B294" s="194" t="s">
        <v>1368</v>
      </c>
      <c r="C294" s="194" t="s">
        <v>1369</v>
      </c>
      <c r="D294" s="221"/>
      <c r="G294" s="198"/>
      <c r="H294" s="242">
        <v>35</v>
      </c>
      <c r="I294" s="244"/>
      <c r="J294" s="255"/>
      <c r="K294" s="312" t="s">
        <v>1369</v>
      </c>
      <c r="L294" s="255"/>
      <c r="M294" s="255"/>
      <c r="N294" s="255"/>
      <c r="O294" s="266"/>
      <c r="P294" s="198"/>
      <c r="Q294" s="213">
        <f>H294</f>
        <v>35</v>
      </c>
      <c r="R294" s="203" t="str">
        <f>CONCATENATE("II-",TEXT(Q294,"0000"))</f>
        <v>II-0035</v>
      </c>
      <c r="S294" s="214" t="str">
        <f>K294</f>
        <v>ENCAUZAMIENTO</v>
      </c>
    </row>
    <row r="295" spans="1:19" x14ac:dyDescent="0.2">
      <c r="A295" s="204"/>
      <c r="B295" s="194"/>
      <c r="C295" s="194"/>
      <c r="D295" s="221" t="s">
        <v>1133</v>
      </c>
      <c r="G295" s="198"/>
      <c r="H295" s="215"/>
      <c r="I295" s="216" t="s">
        <v>1022</v>
      </c>
      <c r="J295" s="263"/>
      <c r="K295" s="284" t="s">
        <v>1315</v>
      </c>
      <c r="L295" s="263"/>
      <c r="M295" s="263"/>
      <c r="N295" s="263"/>
      <c r="O295" s="298" t="s">
        <v>1133</v>
      </c>
      <c r="P295" s="198"/>
      <c r="Q295" s="198"/>
      <c r="R295" s="198"/>
      <c r="S295" s="198"/>
    </row>
    <row r="296" spans="1:19" x14ac:dyDescent="0.2">
      <c r="A296" s="204"/>
      <c r="B296" s="194"/>
      <c r="C296" s="194"/>
      <c r="D296" s="221"/>
      <c r="G296" s="198"/>
      <c r="H296" s="215"/>
      <c r="I296" s="216" t="s">
        <v>1049</v>
      </c>
      <c r="J296" s="222"/>
      <c r="K296" s="225" t="s">
        <v>1370</v>
      </c>
      <c r="L296" s="224"/>
      <c r="M296" s="224"/>
      <c r="N296" s="224"/>
      <c r="O296" s="257"/>
      <c r="P296" s="198"/>
      <c r="Q296" s="198"/>
      <c r="R296" s="198"/>
      <c r="S296" s="198"/>
    </row>
    <row r="297" spans="1:19" x14ac:dyDescent="0.2">
      <c r="A297" s="204"/>
      <c r="B297" s="194"/>
      <c r="C297" s="194"/>
      <c r="D297" s="221" t="s">
        <v>1133</v>
      </c>
      <c r="G297" s="198"/>
      <c r="H297" s="215"/>
      <c r="I297" s="222"/>
      <c r="J297" s="223">
        <v>1</v>
      </c>
      <c r="K297" s="224"/>
      <c r="L297" s="225" t="s">
        <v>1371</v>
      </c>
      <c r="M297" s="224"/>
      <c r="N297" s="224"/>
      <c r="O297" s="257" t="s">
        <v>1133</v>
      </c>
      <c r="P297" s="198"/>
      <c r="Q297" s="198"/>
      <c r="R297" s="198"/>
      <c r="S297" s="198"/>
    </row>
    <row r="298" spans="1:19" ht="15.75" thickBot="1" x14ac:dyDescent="0.25">
      <c r="A298" s="204"/>
      <c r="B298" s="194"/>
      <c r="C298" s="194"/>
      <c r="D298" s="221" t="s">
        <v>1133</v>
      </c>
      <c r="G298" s="198"/>
      <c r="H298" s="268"/>
      <c r="I298" s="269"/>
      <c r="J298" s="270">
        <v>2</v>
      </c>
      <c r="K298" s="271"/>
      <c r="L298" s="272" t="s">
        <v>1247</v>
      </c>
      <c r="M298" s="271"/>
      <c r="N298" s="271"/>
      <c r="O298" s="326" t="s">
        <v>1133</v>
      </c>
      <c r="P298" s="198"/>
      <c r="Q298" s="198"/>
      <c r="R298" s="198"/>
      <c r="S298" s="198"/>
    </row>
    <row r="299" spans="1:19" x14ac:dyDescent="0.2">
      <c r="A299" s="204"/>
      <c r="B299" s="194"/>
      <c r="C299" s="194"/>
      <c r="D299" s="221"/>
      <c r="G299" s="224"/>
      <c r="H299" s="274"/>
      <c r="I299" s="222"/>
      <c r="J299" s="222"/>
      <c r="K299" s="224"/>
      <c r="L299" s="225"/>
      <c r="M299" s="224"/>
      <c r="N299" s="224"/>
      <c r="O299" s="332"/>
      <c r="P299" s="224"/>
      <c r="Q299" s="224"/>
      <c r="R299" s="224"/>
      <c r="S299" s="224"/>
    </row>
    <row r="300" spans="1:19" ht="15.75" thickBot="1" x14ac:dyDescent="0.25">
      <c r="A300" s="204">
        <v>36</v>
      </c>
      <c r="B300" s="194" t="s">
        <v>1372</v>
      </c>
      <c r="C300" s="194" t="s">
        <v>1373</v>
      </c>
      <c r="D300" s="221" t="s">
        <v>1133</v>
      </c>
      <c r="G300" s="198"/>
      <c r="H300" s="242">
        <v>36</v>
      </c>
      <c r="I300" s="244"/>
      <c r="J300" s="255"/>
      <c r="K300" s="312" t="s">
        <v>1373</v>
      </c>
      <c r="L300" s="255"/>
      <c r="M300" s="255"/>
      <c r="N300" s="255"/>
      <c r="O300" s="266" t="s">
        <v>1133</v>
      </c>
      <c r="P300" s="198"/>
      <c r="Q300" s="213">
        <f t="shared" ref="Q300:Q303" si="42">H300</f>
        <v>36</v>
      </c>
      <c r="R300" s="203" t="str">
        <f t="shared" ref="R300:R303" si="43">CONCATENATE("II-",TEXT(Q300,"0000"))</f>
        <v>II-0036</v>
      </c>
      <c r="S300" s="214" t="str">
        <f t="shared" ref="S300:S303" si="44">K300</f>
        <v>ENROCADOS</v>
      </c>
    </row>
    <row r="301" spans="1:19" ht="16.5" thickTop="1" thickBot="1" x14ac:dyDescent="0.25">
      <c r="A301" s="204">
        <v>37</v>
      </c>
      <c r="B301" s="194" t="s">
        <v>1374</v>
      </c>
      <c r="C301" s="194" t="s">
        <v>1375</v>
      </c>
      <c r="D301" s="221" t="s">
        <v>1216</v>
      </c>
      <c r="G301" s="198"/>
      <c r="H301" s="293">
        <v>37</v>
      </c>
      <c r="I301" s="243"/>
      <c r="J301" s="303"/>
      <c r="K301" s="304" t="s">
        <v>1375</v>
      </c>
      <c r="L301" s="303"/>
      <c r="M301" s="303"/>
      <c r="N301" s="303"/>
      <c r="O301" s="245" t="s">
        <v>1216</v>
      </c>
      <c r="P301" s="198"/>
      <c r="Q301" s="213">
        <f t="shared" si="42"/>
        <v>37</v>
      </c>
      <c r="R301" s="203" t="str">
        <f t="shared" si="43"/>
        <v>II-0037</v>
      </c>
      <c r="S301" s="214" t="str">
        <f t="shared" si="44"/>
        <v>ENRIPIADO</v>
      </c>
    </row>
    <row r="302" spans="1:19" ht="16.5" thickTop="1" thickBot="1" x14ac:dyDescent="0.25">
      <c r="A302" s="204">
        <v>38</v>
      </c>
      <c r="B302" s="194" t="s">
        <v>1376</v>
      </c>
      <c r="C302" s="194" t="s">
        <v>1377</v>
      </c>
      <c r="D302" s="221" t="s">
        <v>1216</v>
      </c>
      <c r="G302" s="198"/>
      <c r="H302" s="293">
        <v>38</v>
      </c>
      <c r="I302" s="243"/>
      <c r="J302" s="303"/>
      <c r="K302" s="304" t="s">
        <v>1377</v>
      </c>
      <c r="L302" s="303"/>
      <c r="M302" s="303"/>
      <c r="N302" s="303"/>
      <c r="O302" s="245" t="s">
        <v>1216</v>
      </c>
      <c r="P302" s="198"/>
      <c r="Q302" s="213">
        <f t="shared" si="42"/>
        <v>38</v>
      </c>
      <c r="R302" s="203" t="str">
        <f t="shared" si="43"/>
        <v>II-0038</v>
      </c>
      <c r="S302" s="214" t="str">
        <f t="shared" si="44"/>
        <v>ESCARIFICADO</v>
      </c>
    </row>
    <row r="303" spans="1:19" ht="15.75" thickTop="1" x14ac:dyDescent="0.2">
      <c r="A303" s="204">
        <v>39</v>
      </c>
      <c r="B303" s="194" t="s">
        <v>1378</v>
      </c>
      <c r="C303" s="194" t="s">
        <v>1379</v>
      </c>
      <c r="D303" s="221"/>
      <c r="G303" s="198"/>
      <c r="H303" s="293">
        <v>39</v>
      </c>
      <c r="I303" s="243"/>
      <c r="J303" s="303"/>
      <c r="K303" s="304" t="s">
        <v>1379</v>
      </c>
      <c r="L303" s="303"/>
      <c r="M303" s="303"/>
      <c r="N303" s="303"/>
      <c r="O303" s="245"/>
      <c r="P303" s="198"/>
      <c r="Q303" s="213">
        <f t="shared" si="42"/>
        <v>39</v>
      </c>
      <c r="R303" s="203" t="str">
        <f t="shared" si="43"/>
        <v>II-0039</v>
      </c>
      <c r="S303" s="214" t="str">
        <f t="shared" si="44"/>
        <v>EXCAVACIONES</v>
      </c>
    </row>
    <row r="304" spans="1:19" x14ac:dyDescent="0.2">
      <c r="A304" s="204"/>
      <c r="B304" s="194"/>
      <c r="C304" s="194"/>
      <c r="D304" s="221" t="s">
        <v>1133</v>
      </c>
      <c r="G304" s="198"/>
      <c r="H304" s="215"/>
      <c r="I304" s="216" t="s">
        <v>1022</v>
      </c>
      <c r="J304" s="263"/>
      <c r="K304" s="284" t="s">
        <v>1380</v>
      </c>
      <c r="L304" s="284"/>
      <c r="M304" s="284"/>
      <c r="N304" s="284"/>
      <c r="O304" s="298" t="s">
        <v>1133</v>
      </c>
      <c r="P304" s="198"/>
      <c r="Q304" s="198"/>
      <c r="R304" s="198"/>
      <c r="S304" s="198"/>
    </row>
    <row r="305" spans="1:19" x14ac:dyDescent="0.2">
      <c r="A305" s="204"/>
      <c r="B305" s="194"/>
      <c r="C305" s="194"/>
      <c r="D305" s="221" t="s">
        <v>1133</v>
      </c>
      <c r="G305" s="198"/>
      <c r="H305" s="215"/>
      <c r="I305" s="216" t="s">
        <v>1049</v>
      </c>
      <c r="J305" s="263"/>
      <c r="K305" s="284" t="s">
        <v>1381</v>
      </c>
      <c r="L305" s="284"/>
      <c r="M305" s="284"/>
      <c r="N305" s="284"/>
      <c r="O305" s="298" t="s">
        <v>1133</v>
      </c>
      <c r="P305" s="198"/>
      <c r="Q305" s="198"/>
      <c r="R305" s="198"/>
      <c r="S305" s="198"/>
    </row>
    <row r="306" spans="1:19" x14ac:dyDescent="0.2">
      <c r="A306" s="204"/>
      <c r="B306" s="194"/>
      <c r="C306" s="194"/>
      <c r="D306" s="221" t="s">
        <v>1133</v>
      </c>
      <c r="G306" s="198"/>
      <c r="H306" s="215"/>
      <c r="I306" s="216" t="s">
        <v>1059</v>
      </c>
      <c r="J306" s="263"/>
      <c r="K306" s="284" t="s">
        <v>1382</v>
      </c>
      <c r="L306" s="284"/>
      <c r="M306" s="284"/>
      <c r="N306" s="284"/>
      <c r="O306" s="298" t="s">
        <v>1133</v>
      </c>
      <c r="P306" s="198"/>
      <c r="Q306" s="198"/>
      <c r="R306" s="198"/>
      <c r="S306" s="198"/>
    </row>
    <row r="307" spans="1:19" x14ac:dyDescent="0.2">
      <c r="A307" s="204"/>
      <c r="B307" s="194"/>
      <c r="C307" s="194"/>
      <c r="D307" s="221" t="s">
        <v>1133</v>
      </c>
      <c r="G307" s="198"/>
      <c r="H307" s="215"/>
      <c r="I307" s="216" t="s">
        <v>1085</v>
      </c>
      <c r="J307" s="263"/>
      <c r="K307" s="284" t="s">
        <v>1383</v>
      </c>
      <c r="L307" s="284"/>
      <c r="M307" s="284"/>
      <c r="N307" s="284"/>
      <c r="O307" s="298" t="s">
        <v>1133</v>
      </c>
      <c r="P307" s="198"/>
      <c r="Q307" s="198"/>
      <c r="R307" s="198"/>
      <c r="S307" s="198"/>
    </row>
    <row r="308" spans="1:19" x14ac:dyDescent="0.2">
      <c r="A308" s="204"/>
      <c r="B308" s="194"/>
      <c r="C308" s="194"/>
      <c r="D308" s="221" t="s">
        <v>1133</v>
      </c>
      <c r="G308" s="198"/>
      <c r="H308" s="215"/>
      <c r="I308" s="216" t="s">
        <v>1127</v>
      </c>
      <c r="J308" s="263"/>
      <c r="K308" s="284" t="s">
        <v>1384</v>
      </c>
      <c r="L308" s="284"/>
      <c r="M308" s="284"/>
      <c r="N308" s="284"/>
      <c r="O308" s="298" t="s">
        <v>1133</v>
      </c>
      <c r="P308" s="198"/>
      <c r="Q308" s="198"/>
      <c r="R308" s="198"/>
      <c r="S308" s="198"/>
    </row>
    <row r="309" spans="1:19" x14ac:dyDescent="0.2">
      <c r="A309" s="204"/>
      <c r="B309" s="194"/>
      <c r="C309" s="194"/>
      <c r="D309" s="221" t="s">
        <v>1133</v>
      </c>
      <c r="G309" s="198"/>
      <c r="H309" s="215"/>
      <c r="I309" s="216" t="s">
        <v>1130</v>
      </c>
      <c r="J309" s="263"/>
      <c r="K309" s="284" t="s">
        <v>1385</v>
      </c>
      <c r="L309" s="284"/>
      <c r="M309" s="284"/>
      <c r="N309" s="284"/>
      <c r="O309" s="298" t="s">
        <v>1133</v>
      </c>
      <c r="P309" s="198"/>
      <c r="Q309" s="198"/>
      <c r="R309" s="198"/>
      <c r="S309" s="198"/>
    </row>
    <row r="310" spans="1:19" x14ac:dyDescent="0.2">
      <c r="A310" s="204"/>
      <c r="B310" s="194"/>
      <c r="C310" s="194"/>
      <c r="D310" s="221" t="s">
        <v>1133</v>
      </c>
      <c r="G310" s="198"/>
      <c r="H310" s="215"/>
      <c r="I310" s="216" t="s">
        <v>1134</v>
      </c>
      <c r="J310" s="263"/>
      <c r="K310" s="284" t="s">
        <v>1386</v>
      </c>
      <c r="L310" s="284"/>
      <c r="M310" s="284"/>
      <c r="N310" s="284"/>
      <c r="O310" s="298" t="s">
        <v>1133</v>
      </c>
      <c r="P310" s="198"/>
      <c r="Q310" s="198"/>
      <c r="R310" s="198"/>
      <c r="S310" s="198"/>
    </row>
    <row r="311" spans="1:19" x14ac:dyDescent="0.2">
      <c r="A311" s="204"/>
      <c r="B311" s="194"/>
      <c r="C311" s="194"/>
      <c r="D311" s="221" t="s">
        <v>1133</v>
      </c>
      <c r="G311" s="198"/>
      <c r="H311" s="215"/>
      <c r="I311" s="216" t="s">
        <v>1137</v>
      </c>
      <c r="J311" s="263"/>
      <c r="K311" s="284" t="s">
        <v>1387</v>
      </c>
      <c r="L311" s="284"/>
      <c r="M311" s="284"/>
      <c r="N311" s="284"/>
      <c r="O311" s="298" t="s">
        <v>1133</v>
      </c>
      <c r="P311" s="198"/>
      <c r="Q311" s="198"/>
      <c r="R311" s="198"/>
      <c r="S311" s="198"/>
    </row>
    <row r="312" spans="1:19" x14ac:dyDescent="0.2">
      <c r="A312" s="204"/>
      <c r="B312" s="194"/>
      <c r="C312" s="194"/>
      <c r="D312" s="221" t="s">
        <v>1133</v>
      </c>
      <c r="G312" s="198"/>
      <c r="H312" s="215"/>
      <c r="I312" s="216" t="s">
        <v>889</v>
      </c>
      <c r="J312" s="263"/>
      <c r="K312" s="284" t="s">
        <v>1388</v>
      </c>
      <c r="L312" s="284"/>
      <c r="M312" s="284"/>
      <c r="N312" s="284"/>
      <c r="O312" s="298" t="s">
        <v>1133</v>
      </c>
      <c r="P312" s="198"/>
      <c r="Q312" s="198"/>
      <c r="R312" s="198"/>
      <c r="S312" s="198"/>
    </row>
    <row r="313" spans="1:19" ht="15.75" thickBot="1" x14ac:dyDescent="0.25">
      <c r="A313" s="204"/>
      <c r="B313" s="194"/>
      <c r="C313" s="194"/>
      <c r="D313" s="221" t="s">
        <v>1133</v>
      </c>
      <c r="G313" s="198"/>
      <c r="H313" s="235"/>
      <c r="I313" s="247" t="s">
        <v>1142</v>
      </c>
      <c r="J313" s="250"/>
      <c r="K313" s="286" t="s">
        <v>1389</v>
      </c>
      <c r="L313" s="286"/>
      <c r="M313" s="286"/>
      <c r="N313" s="286"/>
      <c r="O313" s="324" t="s">
        <v>1133</v>
      </c>
      <c r="P313" s="198"/>
      <c r="Q313" s="198"/>
      <c r="R313" s="198"/>
      <c r="S313" s="198"/>
    </row>
    <row r="314" spans="1:19" ht="15.75" thickTop="1" x14ac:dyDescent="0.2">
      <c r="A314" s="204">
        <v>40</v>
      </c>
      <c r="B314" s="194" t="s">
        <v>1390</v>
      </c>
      <c r="C314" s="194" t="s">
        <v>1286</v>
      </c>
      <c r="D314" s="221"/>
      <c r="G314" s="198"/>
      <c r="H314" s="242">
        <v>40</v>
      </c>
      <c r="I314" s="244"/>
      <c r="J314" s="255"/>
      <c r="K314" s="312" t="s">
        <v>1286</v>
      </c>
      <c r="L314" s="255"/>
      <c r="M314" s="255"/>
      <c r="N314" s="255"/>
      <c r="O314" s="266"/>
      <c r="P314" s="198"/>
      <c r="Q314" s="213">
        <f>H314</f>
        <v>40</v>
      </c>
      <c r="R314" s="203" t="str">
        <f>CONCATENATE("II-",TEXT(Q314,"0000"))</f>
        <v>II-0040</v>
      </c>
      <c r="S314" s="214" t="str">
        <f>K314</f>
        <v>FRESADO</v>
      </c>
    </row>
    <row r="315" spans="1:19" ht="15.75" thickBot="1" x14ac:dyDescent="0.25">
      <c r="A315" s="204"/>
      <c r="B315" s="194"/>
      <c r="C315" s="194"/>
      <c r="D315" s="221" t="s">
        <v>1216</v>
      </c>
      <c r="G315" s="198"/>
      <c r="H315" s="299"/>
      <c r="I315" s="300" t="s">
        <v>1022</v>
      </c>
      <c r="J315" s="301"/>
      <c r="K315" s="302" t="s">
        <v>1391</v>
      </c>
      <c r="L315" s="301"/>
      <c r="M315" s="301"/>
      <c r="N315" s="301"/>
      <c r="O315" s="288" t="s">
        <v>1216</v>
      </c>
      <c r="P315" s="198"/>
      <c r="Q315" s="198"/>
      <c r="R315" s="198"/>
      <c r="S315" s="198"/>
    </row>
    <row r="316" spans="1:19" ht="15.75" thickTop="1" x14ac:dyDescent="0.2">
      <c r="A316" s="204">
        <v>41</v>
      </c>
      <c r="B316" s="194" t="s">
        <v>1392</v>
      </c>
      <c r="C316" s="194" t="s">
        <v>1393</v>
      </c>
      <c r="D316" s="221"/>
      <c r="G316" s="198"/>
      <c r="H316" s="293">
        <v>41</v>
      </c>
      <c r="I316" s="243"/>
      <c r="J316" s="303"/>
      <c r="K316" s="304" t="s">
        <v>1393</v>
      </c>
      <c r="L316" s="304"/>
      <c r="M316" s="303"/>
      <c r="N316" s="303"/>
      <c r="O316" s="245"/>
      <c r="P316" s="198"/>
      <c r="Q316" s="213">
        <f>H316</f>
        <v>41</v>
      </c>
      <c r="R316" s="203" t="str">
        <f>CONCATENATE("II-",TEXT(Q316,"0000"))</f>
        <v>II-0041</v>
      </c>
      <c r="S316" s="214" t="str">
        <f>K316</f>
        <v>GAVIONES (PIEDRA EMBOLSADA)</v>
      </c>
    </row>
    <row r="317" spans="1:19" x14ac:dyDescent="0.2">
      <c r="A317" s="204"/>
      <c r="B317" s="194"/>
      <c r="C317" s="194"/>
      <c r="D317" s="221"/>
      <c r="G317" s="198"/>
      <c r="H317" s="299"/>
      <c r="I317" s="216" t="s">
        <v>1022</v>
      </c>
      <c r="J317" s="222"/>
      <c r="K317" s="225" t="s">
        <v>1302</v>
      </c>
      <c r="L317" s="224"/>
      <c r="M317" s="224"/>
      <c r="N317" s="224"/>
      <c r="O317" s="257"/>
      <c r="P317" s="198"/>
      <c r="Q317" s="198"/>
      <c r="R317" s="198"/>
      <c r="S317" s="198"/>
    </row>
    <row r="318" spans="1:19" x14ac:dyDescent="0.2">
      <c r="A318" s="204"/>
      <c r="B318" s="194"/>
      <c r="C318" s="194"/>
      <c r="D318" s="221" t="s">
        <v>1133</v>
      </c>
      <c r="G318" s="198"/>
      <c r="H318" s="299"/>
      <c r="I318" s="222"/>
      <c r="J318" s="223">
        <v>1</v>
      </c>
      <c r="K318" s="224"/>
      <c r="L318" s="225" t="s">
        <v>1394</v>
      </c>
      <c r="M318" s="224"/>
      <c r="N318" s="224"/>
      <c r="O318" s="257" t="s">
        <v>1133</v>
      </c>
      <c r="P318" s="198"/>
      <c r="Q318" s="198"/>
      <c r="R318" s="198"/>
      <c r="S318" s="198"/>
    </row>
    <row r="319" spans="1:19" x14ac:dyDescent="0.2">
      <c r="A319" s="204"/>
      <c r="B319" s="194"/>
      <c r="C319" s="194"/>
      <c r="D319" s="221" t="s">
        <v>1133</v>
      </c>
      <c r="G319" s="198"/>
      <c r="H319" s="299"/>
      <c r="I319" s="275"/>
      <c r="J319" s="229">
        <v>2</v>
      </c>
      <c r="K319" s="230"/>
      <c r="L319" s="231" t="s">
        <v>1395</v>
      </c>
      <c r="M319" s="230"/>
      <c r="N319" s="230"/>
      <c r="O319" s="276" t="s">
        <v>1133</v>
      </c>
      <c r="P319" s="198"/>
      <c r="Q319" s="198"/>
      <c r="R319" s="198"/>
      <c r="S319" s="198"/>
    </row>
    <row r="320" spans="1:19" x14ac:dyDescent="0.2">
      <c r="A320" s="204"/>
      <c r="B320" s="194"/>
      <c r="C320" s="194"/>
      <c r="D320" s="221"/>
      <c r="G320" s="198"/>
      <c r="H320" s="299"/>
      <c r="I320" s="229" t="s">
        <v>1049</v>
      </c>
      <c r="J320" s="222"/>
      <c r="K320" s="225" t="s">
        <v>1301</v>
      </c>
      <c r="L320" s="224"/>
      <c r="M320" s="224"/>
      <c r="N320" s="224"/>
      <c r="O320" s="257"/>
      <c r="P320" s="198"/>
      <c r="Q320" s="198"/>
      <c r="R320" s="198"/>
      <c r="S320" s="198"/>
    </row>
    <row r="321" spans="1:19" x14ac:dyDescent="0.2">
      <c r="A321" s="204"/>
      <c r="B321" s="194"/>
      <c r="C321" s="194"/>
      <c r="D321" s="221" t="s">
        <v>1133</v>
      </c>
      <c r="G321" s="198"/>
      <c r="H321" s="299"/>
      <c r="I321" s="222"/>
      <c r="J321" s="223">
        <v>1</v>
      </c>
      <c r="K321" s="224"/>
      <c r="L321" s="225" t="s">
        <v>1394</v>
      </c>
      <c r="M321" s="224"/>
      <c r="N321" s="224"/>
      <c r="O321" s="257" t="s">
        <v>1133</v>
      </c>
      <c r="P321" s="198"/>
      <c r="Q321" s="198"/>
      <c r="R321" s="198"/>
      <c r="S321" s="198"/>
    </row>
    <row r="322" spans="1:19" x14ac:dyDescent="0.2">
      <c r="A322" s="204"/>
      <c r="B322" s="194"/>
      <c r="C322" s="194"/>
      <c r="D322" s="221" t="s">
        <v>1133</v>
      </c>
      <c r="G322" s="198"/>
      <c r="H322" s="299"/>
      <c r="I322" s="234"/>
      <c r="J322" s="229">
        <v>2</v>
      </c>
      <c r="K322" s="230"/>
      <c r="L322" s="231" t="s">
        <v>1395</v>
      </c>
      <c r="M322" s="230"/>
      <c r="N322" s="230"/>
      <c r="O322" s="276" t="s">
        <v>1133</v>
      </c>
      <c r="P322" s="198"/>
      <c r="Q322" s="198"/>
      <c r="R322" s="198"/>
      <c r="S322" s="198"/>
    </row>
    <row r="323" spans="1:19" x14ac:dyDescent="0.2">
      <c r="A323" s="204"/>
      <c r="B323" s="194"/>
      <c r="C323" s="194"/>
      <c r="D323" s="221" t="s">
        <v>1133</v>
      </c>
      <c r="G323" s="224"/>
      <c r="H323" s="299"/>
      <c r="I323" s="317" t="s">
        <v>1059</v>
      </c>
      <c r="J323" s="348"/>
      <c r="K323" s="330" t="s">
        <v>1091</v>
      </c>
      <c r="L323" s="330"/>
      <c r="M323" s="348"/>
      <c r="N323" s="348"/>
      <c r="O323" s="283" t="s">
        <v>1133</v>
      </c>
      <c r="P323" s="224"/>
      <c r="Q323" s="224"/>
      <c r="R323" s="224"/>
      <c r="S323" s="224"/>
    </row>
    <row r="324" spans="1:19" ht="15.75" thickBot="1" x14ac:dyDescent="0.25">
      <c r="A324" s="204"/>
      <c r="B324" s="194"/>
      <c r="C324" s="194"/>
      <c r="D324" s="221" t="s">
        <v>1133</v>
      </c>
      <c r="G324" s="198"/>
      <c r="H324" s="299"/>
      <c r="I324" s="313" t="s">
        <v>1085</v>
      </c>
      <c r="J324" s="301"/>
      <c r="K324" s="302" t="s">
        <v>1139</v>
      </c>
      <c r="L324" s="302"/>
      <c r="M324" s="301"/>
      <c r="N324" s="301"/>
      <c r="O324" s="288" t="s">
        <v>1133</v>
      </c>
      <c r="P324" s="198"/>
      <c r="Q324" s="198"/>
      <c r="R324" s="198"/>
      <c r="S324" s="198"/>
    </row>
    <row r="325" spans="1:19" ht="16.5" thickTop="1" thickBot="1" x14ac:dyDescent="0.25">
      <c r="A325" s="204">
        <v>42</v>
      </c>
      <c r="B325" s="194" t="s">
        <v>1396</v>
      </c>
      <c r="C325" s="194" t="s">
        <v>1397</v>
      </c>
      <c r="D325" s="221" t="s">
        <v>5</v>
      </c>
      <c r="G325" s="224"/>
      <c r="H325" s="339">
        <v>42</v>
      </c>
      <c r="I325" s="340"/>
      <c r="J325" s="341"/>
      <c r="K325" s="342" t="s">
        <v>1397</v>
      </c>
      <c r="L325" s="342"/>
      <c r="M325" s="341"/>
      <c r="N325" s="341"/>
      <c r="O325" s="343" t="s">
        <v>5</v>
      </c>
      <c r="P325" s="224"/>
      <c r="Q325" s="213">
        <f t="shared" ref="Q325:Q326" si="45">H325</f>
        <v>42</v>
      </c>
      <c r="R325" s="203" t="str">
        <f t="shared" ref="R325:R326" si="46">CONCATENATE("II-",TEXT(Q325,"0000"))</f>
        <v>II-0042</v>
      </c>
      <c r="S325" s="214" t="str">
        <f t="shared" ref="S325:S326" si="47">K325</f>
        <v>GUARDAGANADO</v>
      </c>
    </row>
    <row r="326" spans="1:19" ht="15.75" thickTop="1" x14ac:dyDescent="0.2">
      <c r="A326" s="204">
        <v>43</v>
      </c>
      <c r="B326" s="194" t="s">
        <v>1398</v>
      </c>
      <c r="C326" s="194" t="s">
        <v>1399</v>
      </c>
      <c r="D326" s="221"/>
      <c r="G326" s="198"/>
      <c r="H326" s="242">
        <v>43</v>
      </c>
      <c r="I326" s="244"/>
      <c r="J326" s="255"/>
      <c r="K326" s="312" t="s">
        <v>1399</v>
      </c>
      <c r="L326" s="255"/>
      <c r="M326" s="255"/>
      <c r="N326" s="255"/>
      <c r="O326" s="266"/>
      <c r="P326" s="198"/>
      <c r="Q326" s="213">
        <f t="shared" si="45"/>
        <v>43</v>
      </c>
      <c r="R326" s="203" t="str">
        <f t="shared" si="46"/>
        <v>II-0043</v>
      </c>
      <c r="S326" s="214" t="str">
        <f t="shared" si="47"/>
        <v>HORMIGON CEMENTO PORTLAND EXCLUIDA LA ARAMDURA</v>
      </c>
    </row>
    <row r="327" spans="1:19" x14ac:dyDescent="0.2">
      <c r="A327" s="204"/>
      <c r="B327" s="194"/>
      <c r="C327" s="194"/>
      <c r="D327" s="221"/>
      <c r="G327" s="198"/>
      <c r="H327" s="215"/>
      <c r="I327" s="216" t="s">
        <v>1022</v>
      </c>
      <c r="J327" s="222"/>
      <c r="K327" s="225" t="s">
        <v>1400</v>
      </c>
      <c r="L327" s="224"/>
      <c r="M327" s="224"/>
      <c r="N327" s="224"/>
      <c r="O327" s="257"/>
      <c r="P327" s="198"/>
      <c r="Q327" s="198"/>
      <c r="R327" s="198"/>
      <c r="S327" s="198"/>
    </row>
    <row r="328" spans="1:19" x14ac:dyDescent="0.2">
      <c r="A328" s="204"/>
      <c r="B328" s="194"/>
      <c r="C328" s="194"/>
      <c r="D328" s="221" t="s">
        <v>1133</v>
      </c>
      <c r="G328" s="198"/>
      <c r="H328" s="215"/>
      <c r="I328" s="222"/>
      <c r="J328" s="223">
        <v>1</v>
      </c>
      <c r="K328" s="224"/>
      <c r="L328" s="225" t="s">
        <v>1401</v>
      </c>
      <c r="M328" s="224"/>
      <c r="N328" s="224"/>
      <c r="O328" s="257" t="s">
        <v>1133</v>
      </c>
      <c r="P328" s="198"/>
      <c r="Q328" s="198"/>
      <c r="R328" s="198"/>
      <c r="S328" s="198"/>
    </row>
    <row r="329" spans="1:19" x14ac:dyDescent="0.2">
      <c r="A329" s="204"/>
      <c r="B329" s="194"/>
      <c r="C329" s="194"/>
      <c r="D329" s="221" t="s">
        <v>1133</v>
      </c>
      <c r="G329" s="198"/>
      <c r="H329" s="215"/>
      <c r="I329" s="222"/>
      <c r="J329" s="223">
        <v>2</v>
      </c>
      <c r="K329" s="224"/>
      <c r="L329" s="225" t="s">
        <v>1231</v>
      </c>
      <c r="M329" s="224"/>
      <c r="N329" s="224"/>
      <c r="O329" s="257" t="s">
        <v>1133</v>
      </c>
      <c r="P329" s="198"/>
      <c r="Q329" s="198"/>
      <c r="R329" s="198"/>
      <c r="S329" s="198"/>
    </row>
    <row r="330" spans="1:19" x14ac:dyDescent="0.2">
      <c r="A330" s="204"/>
      <c r="B330" s="194"/>
      <c r="C330" s="194"/>
      <c r="D330" s="221" t="s">
        <v>1133</v>
      </c>
      <c r="G330" s="198"/>
      <c r="H330" s="215"/>
      <c r="I330" s="222"/>
      <c r="J330" s="223">
        <v>3</v>
      </c>
      <c r="K330" s="224"/>
      <c r="L330" s="225" t="s">
        <v>1402</v>
      </c>
      <c r="M330" s="224"/>
      <c r="N330" s="224"/>
      <c r="O330" s="257" t="s">
        <v>1133</v>
      </c>
      <c r="P330" s="198"/>
      <c r="Q330" s="198"/>
      <c r="R330" s="198"/>
      <c r="S330" s="198"/>
    </row>
    <row r="331" spans="1:19" x14ac:dyDescent="0.2">
      <c r="A331" s="204"/>
      <c r="B331" s="194"/>
      <c r="C331" s="194"/>
      <c r="D331" s="221" t="s">
        <v>1133</v>
      </c>
      <c r="G331" s="198"/>
      <c r="H331" s="215"/>
      <c r="I331" s="222"/>
      <c r="J331" s="223">
        <v>4</v>
      </c>
      <c r="K331" s="224"/>
      <c r="L331" s="225" t="s">
        <v>1382</v>
      </c>
      <c r="M331" s="224"/>
      <c r="N331" s="224"/>
      <c r="O331" s="257" t="s">
        <v>1133</v>
      </c>
      <c r="P331" s="198"/>
      <c r="Q331" s="198"/>
      <c r="R331" s="198"/>
      <c r="S331" s="198"/>
    </row>
    <row r="332" spans="1:19" x14ac:dyDescent="0.2">
      <c r="A332" s="204"/>
      <c r="B332" s="194"/>
      <c r="C332" s="194"/>
      <c r="D332" s="221" t="s">
        <v>1133</v>
      </c>
      <c r="G332" s="198"/>
      <c r="H332" s="215"/>
      <c r="I332" s="234"/>
      <c r="J332" s="229">
        <v>5</v>
      </c>
      <c r="K332" s="230"/>
      <c r="L332" s="231" t="s">
        <v>1403</v>
      </c>
      <c r="M332" s="230"/>
      <c r="N332" s="230"/>
      <c r="O332" s="276" t="s">
        <v>1133</v>
      </c>
      <c r="P332" s="198"/>
      <c r="Q332" s="198"/>
      <c r="R332" s="198"/>
      <c r="S332" s="198"/>
    </row>
    <row r="333" spans="1:19" x14ac:dyDescent="0.2">
      <c r="A333" s="204"/>
      <c r="B333" s="194"/>
      <c r="C333" s="194"/>
      <c r="D333" s="221"/>
      <c r="G333" s="198"/>
      <c r="H333" s="215"/>
      <c r="I333" s="216" t="s">
        <v>1049</v>
      </c>
      <c r="J333" s="222"/>
      <c r="K333" s="225" t="s">
        <v>1404</v>
      </c>
      <c r="L333" s="224"/>
      <c r="M333" s="224"/>
      <c r="N333" s="224"/>
      <c r="O333" s="257"/>
      <c r="P333" s="198"/>
      <c r="Q333" s="198"/>
      <c r="R333" s="198"/>
      <c r="S333" s="198"/>
    </row>
    <row r="334" spans="1:19" x14ac:dyDescent="0.2">
      <c r="A334" s="204"/>
      <c r="B334" s="194"/>
      <c r="C334" s="194"/>
      <c r="D334" s="221" t="s">
        <v>1133</v>
      </c>
      <c r="G334" s="198"/>
      <c r="H334" s="215"/>
      <c r="I334" s="222"/>
      <c r="J334" s="223">
        <v>1</v>
      </c>
      <c r="K334" s="224"/>
      <c r="L334" s="225" t="s">
        <v>1231</v>
      </c>
      <c r="M334" s="224"/>
      <c r="N334" s="224"/>
      <c r="O334" s="257" t="s">
        <v>1133</v>
      </c>
      <c r="P334" s="198"/>
      <c r="Q334" s="198"/>
      <c r="R334" s="198"/>
      <c r="S334" s="198"/>
    </row>
    <row r="335" spans="1:19" x14ac:dyDescent="0.2">
      <c r="A335" s="204"/>
      <c r="B335" s="194"/>
      <c r="C335" s="194"/>
      <c r="D335" s="221" t="s">
        <v>1133</v>
      </c>
      <c r="G335" s="198"/>
      <c r="H335" s="215"/>
      <c r="I335" s="222"/>
      <c r="J335" s="223">
        <v>2</v>
      </c>
      <c r="K335" s="224"/>
      <c r="L335" s="225" t="s">
        <v>1405</v>
      </c>
      <c r="M335" s="224"/>
      <c r="N335" s="224"/>
      <c r="O335" s="257" t="s">
        <v>1133</v>
      </c>
      <c r="P335" s="198"/>
      <c r="Q335" s="198"/>
      <c r="R335" s="198"/>
      <c r="S335" s="198"/>
    </row>
    <row r="336" spans="1:19" x14ac:dyDescent="0.2">
      <c r="A336" s="204"/>
      <c r="B336" s="194"/>
      <c r="C336" s="194"/>
      <c r="D336" s="221" t="s">
        <v>1133</v>
      </c>
      <c r="G336" s="198"/>
      <c r="H336" s="215"/>
      <c r="I336" s="222"/>
      <c r="J336" s="223">
        <v>3</v>
      </c>
      <c r="K336" s="224"/>
      <c r="L336" s="225" t="s">
        <v>1406</v>
      </c>
      <c r="M336" s="224"/>
      <c r="N336" s="224"/>
      <c r="O336" s="257" t="s">
        <v>1133</v>
      </c>
      <c r="P336" s="198"/>
      <c r="Q336" s="198"/>
      <c r="R336" s="198"/>
      <c r="S336" s="198"/>
    </row>
    <row r="337" spans="1:19" x14ac:dyDescent="0.2">
      <c r="A337" s="204"/>
      <c r="B337" s="194"/>
      <c r="C337" s="194"/>
      <c r="D337" s="221" t="s">
        <v>1133</v>
      </c>
      <c r="G337" s="198"/>
      <c r="H337" s="215"/>
      <c r="I337" s="222"/>
      <c r="J337" s="223">
        <v>4</v>
      </c>
      <c r="K337" s="224"/>
      <c r="L337" s="225" t="s">
        <v>1407</v>
      </c>
      <c r="M337" s="224"/>
      <c r="N337" s="224"/>
      <c r="O337" s="257" t="s">
        <v>1133</v>
      </c>
      <c r="P337" s="198"/>
      <c r="Q337" s="198"/>
      <c r="R337" s="198"/>
      <c r="S337" s="198"/>
    </row>
    <row r="338" spans="1:19" x14ac:dyDescent="0.2">
      <c r="A338" s="204"/>
      <c r="B338" s="194"/>
      <c r="C338" s="194"/>
      <c r="D338" s="221" t="s">
        <v>1133</v>
      </c>
      <c r="G338" s="198"/>
      <c r="H338" s="215"/>
      <c r="I338" s="222"/>
      <c r="J338" s="223">
        <v>5</v>
      </c>
      <c r="K338" s="224"/>
      <c r="L338" s="225" t="s">
        <v>1408</v>
      </c>
      <c r="M338" s="224"/>
      <c r="N338" s="224"/>
      <c r="O338" s="257" t="s">
        <v>1133</v>
      </c>
      <c r="P338" s="198"/>
      <c r="Q338" s="198"/>
      <c r="R338" s="198"/>
      <c r="S338" s="198"/>
    </row>
    <row r="339" spans="1:19" x14ac:dyDescent="0.2">
      <c r="A339" s="204"/>
      <c r="B339" s="194"/>
      <c r="C339" s="194"/>
      <c r="D339" s="221" t="s">
        <v>1133</v>
      </c>
      <c r="G339" s="198"/>
      <c r="H339" s="215"/>
      <c r="I339" s="275"/>
      <c r="J339" s="222">
        <v>6</v>
      </c>
      <c r="K339" s="225"/>
      <c r="L339" s="224" t="s">
        <v>1403</v>
      </c>
      <c r="M339" s="224"/>
      <c r="N339" s="224"/>
      <c r="O339" s="257" t="s">
        <v>1133</v>
      </c>
      <c r="P339" s="198"/>
      <c r="Q339" s="198"/>
      <c r="R339" s="198"/>
      <c r="S339" s="198"/>
    </row>
    <row r="340" spans="1:19" x14ac:dyDescent="0.2">
      <c r="A340" s="204"/>
      <c r="B340" s="194"/>
      <c r="C340" s="194"/>
      <c r="D340" s="221"/>
      <c r="G340" s="198"/>
      <c r="H340" s="215"/>
      <c r="I340" s="229" t="s">
        <v>1059</v>
      </c>
      <c r="J340" s="222"/>
      <c r="K340" s="225" t="s">
        <v>1409</v>
      </c>
      <c r="L340" s="224"/>
      <c r="M340" s="224"/>
      <c r="N340" s="224"/>
      <c r="O340" s="257"/>
      <c r="P340" s="198"/>
      <c r="Q340" s="198"/>
      <c r="R340" s="198"/>
      <c r="S340" s="198"/>
    </row>
    <row r="341" spans="1:19" x14ac:dyDescent="0.2">
      <c r="A341" s="204"/>
      <c r="B341" s="194"/>
      <c r="C341" s="194"/>
      <c r="D341" s="221" t="s">
        <v>1133</v>
      </c>
      <c r="G341" s="198"/>
      <c r="H341" s="215"/>
      <c r="I341" s="222"/>
      <c r="J341" s="223">
        <v>1</v>
      </c>
      <c r="K341" s="224"/>
      <c r="L341" s="225" t="s">
        <v>1410</v>
      </c>
      <c r="M341" s="224"/>
      <c r="N341" s="224"/>
      <c r="O341" s="257" t="s">
        <v>1133</v>
      </c>
      <c r="P341" s="198"/>
      <c r="Q341" s="198"/>
      <c r="R341" s="198"/>
      <c r="S341" s="198"/>
    </row>
    <row r="342" spans="1:19" x14ac:dyDescent="0.2">
      <c r="A342" s="204"/>
      <c r="B342" s="194"/>
      <c r="C342" s="194"/>
      <c r="D342" s="221" t="s">
        <v>1133</v>
      </c>
      <c r="G342" s="198"/>
      <c r="H342" s="215"/>
      <c r="I342" s="222"/>
      <c r="J342" s="223">
        <v>2</v>
      </c>
      <c r="K342" s="224"/>
      <c r="L342" s="225" t="s">
        <v>1231</v>
      </c>
      <c r="M342" s="224"/>
      <c r="N342" s="224"/>
      <c r="O342" s="257" t="s">
        <v>1133</v>
      </c>
      <c r="P342" s="198"/>
      <c r="Q342" s="198"/>
      <c r="R342" s="198"/>
      <c r="S342" s="198"/>
    </row>
    <row r="343" spans="1:19" x14ac:dyDescent="0.2">
      <c r="A343" s="204"/>
      <c r="B343" s="194"/>
      <c r="C343" s="194"/>
      <c r="D343" s="221" t="s">
        <v>1133</v>
      </c>
      <c r="G343" s="198"/>
      <c r="H343" s="215"/>
      <c r="I343" s="222"/>
      <c r="J343" s="223">
        <v>3</v>
      </c>
      <c r="K343" s="224"/>
      <c r="L343" s="225" t="s">
        <v>1411</v>
      </c>
      <c r="M343" s="224"/>
      <c r="N343" s="224"/>
      <c r="O343" s="257" t="s">
        <v>1133</v>
      </c>
      <c r="P343" s="198"/>
      <c r="Q343" s="198"/>
      <c r="R343" s="198"/>
      <c r="S343" s="198"/>
    </row>
    <row r="344" spans="1:19" x14ac:dyDescent="0.2">
      <c r="A344" s="204"/>
      <c r="B344" s="194"/>
      <c r="C344" s="194"/>
      <c r="D344" s="221" t="s">
        <v>1133</v>
      </c>
      <c r="G344" s="198"/>
      <c r="H344" s="215"/>
      <c r="I344" s="222"/>
      <c r="J344" s="223">
        <v>4</v>
      </c>
      <c r="K344" s="224"/>
      <c r="L344" s="225" t="s">
        <v>1405</v>
      </c>
      <c r="M344" s="224"/>
      <c r="N344" s="224"/>
      <c r="O344" s="257" t="s">
        <v>1133</v>
      </c>
      <c r="P344" s="198"/>
      <c r="Q344" s="198"/>
      <c r="R344" s="198"/>
      <c r="S344" s="198"/>
    </row>
    <row r="345" spans="1:19" x14ac:dyDescent="0.2">
      <c r="A345" s="204"/>
      <c r="B345" s="194"/>
      <c r="C345" s="194"/>
      <c r="D345" s="221" t="s">
        <v>1133</v>
      </c>
      <c r="G345" s="198"/>
      <c r="H345" s="215"/>
      <c r="I345" s="222"/>
      <c r="J345" s="223">
        <v>5</v>
      </c>
      <c r="K345" s="224"/>
      <c r="L345" s="225" t="s">
        <v>1342</v>
      </c>
      <c r="M345" s="224"/>
      <c r="N345" s="224"/>
      <c r="O345" s="257" t="s">
        <v>1133</v>
      </c>
      <c r="P345" s="198"/>
      <c r="Q345" s="198"/>
      <c r="R345" s="198"/>
      <c r="S345" s="198"/>
    </row>
    <row r="346" spans="1:19" x14ac:dyDescent="0.2">
      <c r="A346" s="204"/>
      <c r="B346" s="194"/>
      <c r="C346" s="194"/>
      <c r="D346" s="221" t="s">
        <v>1133</v>
      </c>
      <c r="G346" s="198"/>
      <c r="H346" s="215"/>
      <c r="I346" s="222"/>
      <c r="J346" s="223">
        <v>6</v>
      </c>
      <c r="K346" s="224"/>
      <c r="L346" s="225" t="s">
        <v>1407</v>
      </c>
      <c r="M346" s="224"/>
      <c r="N346" s="224"/>
      <c r="O346" s="257" t="s">
        <v>1133</v>
      </c>
      <c r="P346" s="198"/>
      <c r="Q346" s="198"/>
      <c r="R346" s="198"/>
      <c r="S346" s="198"/>
    </row>
    <row r="347" spans="1:19" x14ac:dyDescent="0.2">
      <c r="A347" s="204"/>
      <c r="B347" s="194"/>
      <c r="C347" s="194"/>
      <c r="D347" s="221" t="s">
        <v>1133</v>
      </c>
      <c r="G347" s="198"/>
      <c r="H347" s="215"/>
      <c r="I347" s="222"/>
      <c r="J347" s="223">
        <v>7</v>
      </c>
      <c r="K347" s="224"/>
      <c r="L347" s="225" t="s">
        <v>1408</v>
      </c>
      <c r="M347" s="224"/>
      <c r="N347" s="224"/>
      <c r="O347" s="257" t="s">
        <v>1133</v>
      </c>
      <c r="P347" s="198"/>
      <c r="Q347" s="198"/>
      <c r="R347" s="198"/>
      <c r="S347" s="198"/>
    </row>
    <row r="348" spans="1:19" x14ac:dyDescent="0.2">
      <c r="A348" s="204"/>
      <c r="B348" s="194"/>
      <c r="C348" s="194"/>
      <c r="D348" s="221" t="s">
        <v>1133</v>
      </c>
      <c r="G348" s="198"/>
      <c r="H348" s="215"/>
      <c r="I348" s="275"/>
      <c r="J348" s="229">
        <v>8</v>
      </c>
      <c r="K348" s="230"/>
      <c r="L348" s="231" t="s">
        <v>1403</v>
      </c>
      <c r="M348" s="230"/>
      <c r="N348" s="230"/>
      <c r="O348" s="276" t="s">
        <v>1133</v>
      </c>
      <c r="P348" s="198"/>
      <c r="Q348" s="198"/>
      <c r="R348" s="198"/>
      <c r="S348" s="198"/>
    </row>
    <row r="349" spans="1:19" x14ac:dyDescent="0.2">
      <c r="A349" s="204"/>
      <c r="B349" s="194"/>
      <c r="C349" s="194"/>
      <c r="D349" s="221"/>
      <c r="G349" s="198"/>
      <c r="H349" s="215"/>
      <c r="I349" s="229" t="s">
        <v>1085</v>
      </c>
      <c r="J349" s="222"/>
      <c r="K349" s="225" t="s">
        <v>1412</v>
      </c>
      <c r="L349" s="224"/>
      <c r="M349" s="224"/>
      <c r="N349" s="224"/>
      <c r="O349" s="257"/>
      <c r="P349" s="198"/>
      <c r="Q349" s="198"/>
      <c r="R349" s="198"/>
      <c r="S349" s="198"/>
    </row>
    <row r="350" spans="1:19" x14ac:dyDescent="0.2">
      <c r="A350" s="204"/>
      <c r="B350" s="194"/>
      <c r="C350" s="194"/>
      <c r="D350" s="221" t="s">
        <v>1133</v>
      </c>
      <c r="G350" s="198"/>
      <c r="H350" s="215"/>
      <c r="I350" s="222"/>
      <c r="J350" s="223">
        <v>1</v>
      </c>
      <c r="K350" s="224"/>
      <c r="L350" s="225" t="s">
        <v>1410</v>
      </c>
      <c r="M350" s="224"/>
      <c r="N350" s="224"/>
      <c r="O350" s="257" t="s">
        <v>1133</v>
      </c>
      <c r="P350" s="198"/>
      <c r="Q350" s="198"/>
      <c r="R350" s="198"/>
      <c r="S350" s="198"/>
    </row>
    <row r="351" spans="1:19" x14ac:dyDescent="0.2">
      <c r="A351" s="204"/>
      <c r="B351" s="194"/>
      <c r="C351" s="194"/>
      <c r="D351" s="221" t="s">
        <v>1133</v>
      </c>
      <c r="G351" s="198"/>
      <c r="H351" s="215"/>
      <c r="I351" s="222"/>
      <c r="J351" s="223">
        <v>2</v>
      </c>
      <c r="K351" s="224"/>
      <c r="L351" s="225" t="s">
        <v>1231</v>
      </c>
      <c r="M351" s="224"/>
      <c r="N351" s="224"/>
      <c r="O351" s="257" t="s">
        <v>1133</v>
      </c>
      <c r="P351" s="198"/>
      <c r="Q351" s="198"/>
      <c r="R351" s="198"/>
      <c r="S351" s="198"/>
    </row>
    <row r="352" spans="1:19" x14ac:dyDescent="0.2">
      <c r="A352" s="204"/>
      <c r="B352" s="194"/>
      <c r="C352" s="194"/>
      <c r="D352" s="221" t="s">
        <v>1133</v>
      </c>
      <c r="G352" s="198"/>
      <c r="H352" s="215"/>
      <c r="I352" s="222"/>
      <c r="J352" s="223">
        <v>3</v>
      </c>
      <c r="K352" s="224"/>
      <c r="L352" s="225" t="s">
        <v>1413</v>
      </c>
      <c r="M352" s="224"/>
      <c r="N352" s="224"/>
      <c r="O352" s="257" t="s">
        <v>1133</v>
      </c>
      <c r="P352" s="198"/>
      <c r="Q352" s="198"/>
      <c r="R352" s="198"/>
      <c r="S352" s="198"/>
    </row>
    <row r="353" spans="1:19" x14ac:dyDescent="0.2">
      <c r="A353" s="204"/>
      <c r="B353" s="194"/>
      <c r="C353" s="194"/>
      <c r="D353" s="221" t="s">
        <v>1133</v>
      </c>
      <c r="G353" s="198"/>
      <c r="H353" s="215"/>
      <c r="I353" s="222"/>
      <c r="J353" s="223">
        <v>4</v>
      </c>
      <c r="K353" s="224"/>
      <c r="L353" s="225" t="s">
        <v>1411</v>
      </c>
      <c r="M353" s="224"/>
      <c r="N353" s="224"/>
      <c r="O353" s="257" t="s">
        <v>1133</v>
      </c>
      <c r="P353" s="198"/>
      <c r="Q353" s="198"/>
      <c r="R353" s="198"/>
      <c r="S353" s="198"/>
    </row>
    <row r="354" spans="1:19" x14ac:dyDescent="0.2">
      <c r="A354" s="204"/>
      <c r="B354" s="194"/>
      <c r="C354" s="194"/>
      <c r="D354" s="221" t="s">
        <v>1133</v>
      </c>
      <c r="G354" s="198"/>
      <c r="H354" s="215"/>
      <c r="I354" s="222"/>
      <c r="J354" s="223">
        <v>5</v>
      </c>
      <c r="K354" s="224"/>
      <c r="L354" s="225" t="s">
        <v>1342</v>
      </c>
      <c r="M354" s="224"/>
      <c r="N354" s="224"/>
      <c r="O354" s="257" t="s">
        <v>1133</v>
      </c>
      <c r="P354" s="198"/>
      <c r="Q354" s="198"/>
      <c r="R354" s="198"/>
      <c r="S354" s="198"/>
    </row>
    <row r="355" spans="1:19" x14ac:dyDescent="0.2">
      <c r="A355" s="204"/>
      <c r="B355" s="194"/>
      <c r="C355" s="194"/>
      <c r="D355" s="221" t="s">
        <v>1133</v>
      </c>
      <c r="G355" s="198"/>
      <c r="H355" s="215"/>
      <c r="I355" s="222"/>
      <c r="J355" s="223">
        <v>6</v>
      </c>
      <c r="K355" s="224"/>
      <c r="L355" s="225" t="s">
        <v>1414</v>
      </c>
      <c r="M355" s="224"/>
      <c r="N355" s="224"/>
      <c r="O355" s="257" t="s">
        <v>1133</v>
      </c>
      <c r="P355" s="198"/>
      <c r="Q355" s="198"/>
      <c r="R355" s="198"/>
      <c r="S355" s="198"/>
    </row>
    <row r="356" spans="1:19" x14ac:dyDescent="0.2">
      <c r="A356" s="204"/>
      <c r="B356" s="194"/>
      <c r="C356" s="194"/>
      <c r="D356" s="221" t="s">
        <v>1133</v>
      </c>
      <c r="G356" s="198"/>
      <c r="H356" s="215"/>
      <c r="I356" s="222"/>
      <c r="J356" s="223">
        <v>7</v>
      </c>
      <c r="K356" s="224"/>
      <c r="L356" s="225" t="s">
        <v>1415</v>
      </c>
      <c r="M356" s="224"/>
      <c r="N356" s="224"/>
      <c r="O356" s="257" t="s">
        <v>1133</v>
      </c>
      <c r="P356" s="198"/>
      <c r="Q356" s="198"/>
      <c r="R356" s="198"/>
      <c r="S356" s="198"/>
    </row>
    <row r="357" spans="1:19" x14ac:dyDescent="0.2">
      <c r="A357" s="204"/>
      <c r="B357" s="194"/>
      <c r="C357" s="194"/>
      <c r="D357" s="221" t="s">
        <v>1133</v>
      </c>
      <c r="G357" s="198"/>
      <c r="H357" s="215"/>
      <c r="I357" s="222"/>
      <c r="J357" s="223">
        <v>8</v>
      </c>
      <c r="K357" s="224"/>
      <c r="L357" s="225" t="s">
        <v>1416</v>
      </c>
      <c r="M357" s="224"/>
      <c r="N357" s="224"/>
      <c r="O357" s="257" t="s">
        <v>1133</v>
      </c>
      <c r="P357" s="198"/>
      <c r="Q357" s="198"/>
      <c r="R357" s="198"/>
      <c r="S357" s="198"/>
    </row>
    <row r="358" spans="1:19" x14ac:dyDescent="0.2">
      <c r="A358" s="204"/>
      <c r="B358" s="194"/>
      <c r="C358" s="194"/>
      <c r="D358" s="221" t="s">
        <v>1133</v>
      </c>
      <c r="G358" s="198"/>
      <c r="H358" s="215"/>
      <c r="I358" s="234"/>
      <c r="J358" s="229">
        <v>9</v>
      </c>
      <c r="K358" s="230"/>
      <c r="L358" s="231" t="s">
        <v>1403</v>
      </c>
      <c r="M358" s="230"/>
      <c r="N358" s="230"/>
      <c r="O358" s="276" t="s">
        <v>1133</v>
      </c>
      <c r="P358" s="198"/>
      <c r="Q358" s="198"/>
      <c r="R358" s="198"/>
      <c r="S358" s="198"/>
    </row>
    <row r="359" spans="1:19" x14ac:dyDescent="0.2">
      <c r="A359" s="204"/>
      <c r="B359" s="194"/>
      <c r="C359" s="194"/>
      <c r="D359" s="221"/>
      <c r="G359" s="198"/>
      <c r="H359" s="215"/>
      <c r="I359" s="229" t="s">
        <v>1127</v>
      </c>
      <c r="J359" s="222"/>
      <c r="K359" s="225" t="s">
        <v>1417</v>
      </c>
      <c r="L359" s="224"/>
      <c r="M359" s="224"/>
      <c r="N359" s="224"/>
      <c r="O359" s="257"/>
      <c r="P359" s="198"/>
      <c r="Q359" s="198"/>
      <c r="R359" s="198"/>
      <c r="S359" s="198"/>
    </row>
    <row r="360" spans="1:19" x14ac:dyDescent="0.2">
      <c r="A360" s="204"/>
      <c r="B360" s="194"/>
      <c r="C360" s="194"/>
      <c r="D360" s="221" t="s">
        <v>1133</v>
      </c>
      <c r="G360" s="198"/>
      <c r="H360" s="215"/>
      <c r="I360" s="222"/>
      <c r="J360" s="223">
        <v>1</v>
      </c>
      <c r="K360" s="224"/>
      <c r="L360" s="225" t="s">
        <v>1231</v>
      </c>
      <c r="M360" s="224"/>
      <c r="N360" s="224"/>
      <c r="O360" s="257" t="s">
        <v>1133</v>
      </c>
      <c r="P360" s="198"/>
      <c r="Q360" s="198"/>
      <c r="R360" s="198"/>
      <c r="S360" s="198"/>
    </row>
    <row r="361" spans="1:19" x14ac:dyDescent="0.2">
      <c r="A361" s="204"/>
      <c r="B361" s="194"/>
      <c r="C361" s="194"/>
      <c r="D361" s="221" t="s">
        <v>1133</v>
      </c>
      <c r="G361" s="198"/>
      <c r="H361" s="215"/>
      <c r="I361" s="222"/>
      <c r="J361" s="223">
        <v>2</v>
      </c>
      <c r="K361" s="224"/>
      <c r="L361" s="225" t="s">
        <v>1418</v>
      </c>
      <c r="M361" s="224"/>
      <c r="N361" s="224"/>
      <c r="O361" s="257" t="s">
        <v>1133</v>
      </c>
      <c r="P361" s="198"/>
      <c r="Q361" s="198"/>
      <c r="R361" s="198"/>
      <c r="S361" s="198"/>
    </row>
    <row r="362" spans="1:19" x14ac:dyDescent="0.2">
      <c r="A362" s="204"/>
      <c r="B362" s="194"/>
      <c r="C362" s="194"/>
      <c r="D362" s="221" t="s">
        <v>1133</v>
      </c>
      <c r="G362" s="198"/>
      <c r="H362" s="215"/>
      <c r="I362" s="222"/>
      <c r="J362" s="223">
        <v>3</v>
      </c>
      <c r="K362" s="224"/>
      <c r="L362" s="225" t="s">
        <v>1419</v>
      </c>
      <c r="M362" s="224"/>
      <c r="N362" s="224"/>
      <c r="O362" s="257" t="s">
        <v>1133</v>
      </c>
      <c r="P362" s="198"/>
      <c r="Q362" s="198"/>
      <c r="R362" s="198"/>
      <c r="S362" s="198"/>
    </row>
    <row r="363" spans="1:19" x14ac:dyDescent="0.2">
      <c r="A363" s="204"/>
      <c r="B363" s="194"/>
      <c r="C363" s="194"/>
      <c r="D363" s="221" t="s">
        <v>1133</v>
      </c>
      <c r="G363" s="198"/>
      <c r="H363" s="215"/>
      <c r="I363" s="222"/>
      <c r="J363" s="223">
        <v>4</v>
      </c>
      <c r="K363" s="224"/>
      <c r="L363" s="225" t="s">
        <v>1420</v>
      </c>
      <c r="M363" s="224"/>
      <c r="N363" s="224"/>
      <c r="O363" s="257" t="s">
        <v>1133</v>
      </c>
      <c r="P363" s="198"/>
      <c r="Q363" s="198"/>
      <c r="R363" s="198"/>
      <c r="S363" s="198"/>
    </row>
    <row r="364" spans="1:19" x14ac:dyDescent="0.2">
      <c r="A364" s="204"/>
      <c r="B364" s="194"/>
      <c r="C364" s="194"/>
      <c r="D364" s="221" t="s">
        <v>1133</v>
      </c>
      <c r="G364" s="198"/>
      <c r="H364" s="215"/>
      <c r="I364" s="222"/>
      <c r="J364" s="223">
        <v>5</v>
      </c>
      <c r="K364" s="224"/>
      <c r="L364" s="225" t="s">
        <v>1284</v>
      </c>
      <c r="M364" s="224"/>
      <c r="N364" s="224"/>
      <c r="O364" s="257" t="s">
        <v>1133</v>
      </c>
      <c r="P364" s="198"/>
      <c r="Q364" s="198"/>
      <c r="R364" s="198"/>
      <c r="S364" s="198"/>
    </row>
    <row r="365" spans="1:19" x14ac:dyDescent="0.2">
      <c r="A365" s="204"/>
      <c r="B365" s="194"/>
      <c r="C365" s="194"/>
      <c r="D365" s="221" t="s">
        <v>1133</v>
      </c>
      <c r="G365" s="198"/>
      <c r="H365" s="215"/>
      <c r="I365" s="222"/>
      <c r="J365" s="223">
        <v>6</v>
      </c>
      <c r="K365" s="224"/>
      <c r="L365" s="225" t="s">
        <v>1421</v>
      </c>
      <c r="M365" s="224"/>
      <c r="N365" s="224"/>
      <c r="O365" s="257" t="s">
        <v>1133</v>
      </c>
      <c r="P365" s="198"/>
      <c r="Q365" s="198"/>
      <c r="R365" s="198"/>
      <c r="S365" s="198"/>
    </row>
    <row r="366" spans="1:19" x14ac:dyDescent="0.2">
      <c r="A366" s="204"/>
      <c r="B366" s="194"/>
      <c r="C366" s="194"/>
      <c r="D366" s="221" t="s">
        <v>1133</v>
      </c>
      <c r="G366" s="198"/>
      <c r="H366" s="215"/>
      <c r="I366" s="222"/>
      <c r="J366" s="223">
        <v>7</v>
      </c>
      <c r="K366" s="224"/>
      <c r="L366" s="225" t="s">
        <v>1422</v>
      </c>
      <c r="M366" s="224"/>
      <c r="N366" s="224"/>
      <c r="O366" s="257" t="s">
        <v>1133</v>
      </c>
      <c r="P366" s="198"/>
      <c r="Q366" s="198"/>
      <c r="R366" s="198"/>
      <c r="S366" s="198"/>
    </row>
    <row r="367" spans="1:19" x14ac:dyDescent="0.2">
      <c r="A367" s="204"/>
      <c r="B367" s="194"/>
      <c r="C367" s="194"/>
      <c r="D367" s="221" t="s">
        <v>1133</v>
      </c>
      <c r="G367" s="198"/>
      <c r="H367" s="215"/>
      <c r="I367" s="234"/>
      <c r="J367" s="229">
        <v>8</v>
      </c>
      <c r="K367" s="230"/>
      <c r="L367" s="231" t="s">
        <v>1414</v>
      </c>
      <c r="M367" s="230"/>
      <c r="N367" s="230"/>
      <c r="O367" s="276" t="s">
        <v>1133</v>
      </c>
      <c r="P367" s="198"/>
      <c r="Q367" s="198"/>
      <c r="R367" s="198"/>
      <c r="S367" s="198"/>
    </row>
    <row r="368" spans="1:19" x14ac:dyDescent="0.2">
      <c r="A368" s="204"/>
      <c r="B368" s="194"/>
      <c r="C368" s="194"/>
      <c r="D368" s="221"/>
      <c r="G368" s="277"/>
      <c r="H368" s="215"/>
      <c r="I368" s="229" t="s">
        <v>1130</v>
      </c>
      <c r="J368" s="222"/>
      <c r="K368" s="225" t="s">
        <v>1417</v>
      </c>
      <c r="L368" s="224"/>
      <c r="M368" s="224"/>
      <c r="N368" s="224"/>
      <c r="O368" s="257"/>
      <c r="P368" s="277"/>
      <c r="Q368" s="277"/>
      <c r="R368" s="277"/>
      <c r="S368" s="277"/>
    </row>
    <row r="369" spans="1:19" x14ac:dyDescent="0.2">
      <c r="A369" s="204"/>
      <c r="B369" s="194"/>
      <c r="C369" s="194"/>
      <c r="D369" s="221" t="s">
        <v>1133</v>
      </c>
      <c r="G369" s="198"/>
      <c r="H369" s="215"/>
      <c r="I369" s="222"/>
      <c r="J369" s="223">
        <v>9</v>
      </c>
      <c r="K369" s="224"/>
      <c r="L369" s="225" t="s">
        <v>1406</v>
      </c>
      <c r="M369" s="224"/>
      <c r="N369" s="224"/>
      <c r="O369" s="257" t="s">
        <v>1133</v>
      </c>
      <c r="P369" s="198"/>
      <c r="Q369" s="198"/>
      <c r="R369" s="198"/>
      <c r="S369" s="198"/>
    </row>
    <row r="370" spans="1:19" x14ac:dyDescent="0.2">
      <c r="A370" s="204"/>
      <c r="B370" s="194"/>
      <c r="C370" s="194"/>
      <c r="D370" s="221" t="s">
        <v>1133</v>
      </c>
      <c r="G370" s="198"/>
      <c r="H370" s="215"/>
      <c r="I370" s="222"/>
      <c r="J370" s="223">
        <v>10</v>
      </c>
      <c r="K370" s="224"/>
      <c r="L370" s="225" t="s">
        <v>1423</v>
      </c>
      <c r="M370" s="224"/>
      <c r="N370" s="224"/>
      <c r="O370" s="257" t="s">
        <v>1133</v>
      </c>
      <c r="P370" s="198"/>
      <c r="Q370" s="198"/>
      <c r="R370" s="198"/>
      <c r="S370" s="198"/>
    </row>
    <row r="371" spans="1:19" x14ac:dyDescent="0.2">
      <c r="A371" s="204"/>
      <c r="B371" s="194"/>
      <c r="C371" s="194"/>
      <c r="D371" s="221" t="s">
        <v>1133</v>
      </c>
      <c r="G371" s="198"/>
      <c r="H371" s="215"/>
      <c r="I371" s="222"/>
      <c r="J371" s="223">
        <v>11</v>
      </c>
      <c r="K371" s="224"/>
      <c r="L371" s="225" t="s">
        <v>1415</v>
      </c>
      <c r="M371" s="224"/>
      <c r="N371" s="224"/>
      <c r="O371" s="257" t="s">
        <v>1133</v>
      </c>
      <c r="P371" s="198"/>
      <c r="Q371" s="198"/>
      <c r="R371" s="198"/>
      <c r="S371" s="198"/>
    </row>
    <row r="372" spans="1:19" x14ac:dyDescent="0.2">
      <c r="A372" s="204"/>
      <c r="B372" s="194"/>
      <c r="C372" s="194"/>
      <c r="D372" s="221" t="s">
        <v>1133</v>
      </c>
      <c r="G372" s="198"/>
      <c r="H372" s="215"/>
      <c r="I372" s="222"/>
      <c r="J372" s="223">
        <v>12</v>
      </c>
      <c r="K372" s="224"/>
      <c r="L372" s="225" t="s">
        <v>1424</v>
      </c>
      <c r="M372" s="224"/>
      <c r="N372" s="224"/>
      <c r="O372" s="257" t="s">
        <v>1133</v>
      </c>
      <c r="P372" s="198"/>
      <c r="Q372" s="198"/>
      <c r="R372" s="198"/>
      <c r="S372" s="198"/>
    </row>
    <row r="373" spans="1:19" x14ac:dyDescent="0.2">
      <c r="A373" s="204"/>
      <c r="B373" s="194"/>
      <c r="C373" s="194"/>
      <c r="D373" s="221" t="s">
        <v>1133</v>
      </c>
      <c r="G373" s="198"/>
      <c r="H373" s="215"/>
      <c r="I373" s="222"/>
      <c r="J373" s="223">
        <v>13</v>
      </c>
      <c r="K373" s="224"/>
      <c r="L373" s="225" t="s">
        <v>1416</v>
      </c>
      <c r="M373" s="224"/>
      <c r="N373" s="224"/>
      <c r="O373" s="257" t="s">
        <v>1133</v>
      </c>
      <c r="P373" s="198"/>
      <c r="Q373" s="198"/>
      <c r="R373" s="198"/>
      <c r="S373" s="198"/>
    </row>
    <row r="374" spans="1:19" x14ac:dyDescent="0.2">
      <c r="A374" s="204"/>
      <c r="B374" s="194"/>
      <c r="C374" s="194"/>
      <c r="D374" s="221" t="s">
        <v>1133</v>
      </c>
      <c r="G374" s="198"/>
      <c r="H374" s="215"/>
      <c r="I374" s="234"/>
      <c r="J374" s="229">
        <v>14</v>
      </c>
      <c r="K374" s="230"/>
      <c r="L374" s="231" t="s">
        <v>1425</v>
      </c>
      <c r="M374" s="230"/>
      <c r="N374" s="230"/>
      <c r="O374" s="276" t="s">
        <v>1133</v>
      </c>
      <c r="P374" s="198"/>
      <c r="Q374" s="198"/>
      <c r="R374" s="198"/>
      <c r="S374" s="198"/>
    </row>
    <row r="375" spans="1:19" x14ac:dyDescent="0.2">
      <c r="A375" s="204"/>
      <c r="B375" s="194"/>
      <c r="C375" s="194"/>
      <c r="D375" s="221"/>
      <c r="G375" s="198"/>
      <c r="H375" s="215"/>
      <c r="I375" s="229" t="s">
        <v>1134</v>
      </c>
      <c r="J375" s="222"/>
      <c r="K375" s="225" t="s">
        <v>1426</v>
      </c>
      <c r="L375" s="224"/>
      <c r="M375" s="224"/>
      <c r="N375" s="224"/>
      <c r="O375" s="257"/>
      <c r="P375" s="198"/>
      <c r="Q375" s="198"/>
      <c r="R375" s="198"/>
      <c r="S375" s="198"/>
    </row>
    <row r="376" spans="1:19" x14ac:dyDescent="0.2">
      <c r="A376" s="204"/>
      <c r="B376" s="194"/>
      <c r="C376" s="194"/>
      <c r="D376" s="221" t="s">
        <v>1133</v>
      </c>
      <c r="G376" s="198"/>
      <c r="H376" s="215"/>
      <c r="I376" s="222"/>
      <c r="J376" s="223">
        <v>1</v>
      </c>
      <c r="K376" s="224"/>
      <c r="L376" s="225" t="s">
        <v>1231</v>
      </c>
      <c r="M376" s="224"/>
      <c r="N376" s="224"/>
      <c r="O376" s="257" t="s">
        <v>1133</v>
      </c>
      <c r="P376" s="198"/>
      <c r="Q376" s="198"/>
      <c r="R376" s="198"/>
      <c r="S376" s="198"/>
    </row>
    <row r="377" spans="1:19" x14ac:dyDescent="0.2">
      <c r="A377" s="204"/>
      <c r="B377" s="194"/>
      <c r="C377" s="194"/>
      <c r="D377" s="221" t="s">
        <v>1133</v>
      </c>
      <c r="G377" s="198"/>
      <c r="H377" s="215"/>
      <c r="I377" s="222"/>
      <c r="J377" s="223">
        <v>2</v>
      </c>
      <c r="K377" s="224"/>
      <c r="L377" s="225" t="s">
        <v>1418</v>
      </c>
      <c r="M377" s="224"/>
      <c r="N377" s="224"/>
      <c r="O377" s="257" t="s">
        <v>1133</v>
      </c>
      <c r="P377" s="198"/>
      <c r="Q377" s="198"/>
      <c r="R377" s="198"/>
      <c r="S377" s="198"/>
    </row>
    <row r="378" spans="1:19" x14ac:dyDescent="0.2">
      <c r="A378" s="204"/>
      <c r="B378" s="194"/>
      <c r="C378" s="194"/>
      <c r="D378" s="221" t="s">
        <v>1133</v>
      </c>
      <c r="G378" s="198"/>
      <c r="H378" s="215"/>
      <c r="I378" s="222"/>
      <c r="J378" s="223">
        <v>3</v>
      </c>
      <c r="K378" s="224"/>
      <c r="L378" s="225" t="s">
        <v>1419</v>
      </c>
      <c r="M378" s="224"/>
      <c r="N378" s="224"/>
      <c r="O378" s="257" t="s">
        <v>1133</v>
      </c>
      <c r="P378" s="198"/>
      <c r="Q378" s="198"/>
      <c r="R378" s="198"/>
      <c r="S378" s="198"/>
    </row>
    <row r="379" spans="1:19" x14ac:dyDescent="0.2">
      <c r="A379" s="204"/>
      <c r="B379" s="194"/>
      <c r="C379" s="194"/>
      <c r="D379" s="221" t="s">
        <v>1133</v>
      </c>
      <c r="G379" s="198"/>
      <c r="H379" s="215"/>
      <c r="I379" s="222"/>
      <c r="J379" s="223">
        <v>4</v>
      </c>
      <c r="K379" s="224"/>
      <c r="L379" s="225" t="s">
        <v>1420</v>
      </c>
      <c r="M379" s="224"/>
      <c r="N379" s="224"/>
      <c r="O379" s="257" t="s">
        <v>1133</v>
      </c>
      <c r="P379" s="198"/>
      <c r="Q379" s="198"/>
      <c r="R379" s="198"/>
      <c r="S379" s="198"/>
    </row>
    <row r="380" spans="1:19" x14ac:dyDescent="0.2">
      <c r="A380" s="204"/>
      <c r="B380" s="194"/>
      <c r="C380" s="194"/>
      <c r="D380" s="221" t="s">
        <v>1133</v>
      </c>
      <c r="G380" s="198"/>
      <c r="H380" s="215"/>
      <c r="I380" s="222"/>
      <c r="J380" s="223">
        <v>5</v>
      </c>
      <c r="K380" s="224"/>
      <c r="L380" s="225" t="s">
        <v>1284</v>
      </c>
      <c r="M380" s="224"/>
      <c r="N380" s="224"/>
      <c r="O380" s="257" t="s">
        <v>1133</v>
      </c>
      <c r="P380" s="198"/>
      <c r="Q380" s="198"/>
      <c r="R380" s="198"/>
      <c r="S380" s="198"/>
    </row>
    <row r="381" spans="1:19" x14ac:dyDescent="0.2">
      <c r="A381" s="204"/>
      <c r="B381" s="194"/>
      <c r="C381" s="194"/>
      <c r="D381" s="221" t="s">
        <v>1133</v>
      </c>
      <c r="G381" s="198"/>
      <c r="H381" s="215"/>
      <c r="I381" s="222"/>
      <c r="J381" s="223">
        <v>6</v>
      </c>
      <c r="K381" s="224"/>
      <c r="L381" s="225" t="s">
        <v>1421</v>
      </c>
      <c r="M381" s="224"/>
      <c r="N381" s="224"/>
      <c r="O381" s="257" t="s">
        <v>1133</v>
      </c>
      <c r="P381" s="198"/>
      <c r="Q381" s="198"/>
      <c r="R381" s="198"/>
      <c r="S381" s="198"/>
    </row>
    <row r="382" spans="1:19" x14ac:dyDescent="0.2">
      <c r="A382" s="204"/>
      <c r="B382" s="194"/>
      <c r="C382" s="194"/>
      <c r="D382" s="221" t="s">
        <v>1133</v>
      </c>
      <c r="G382" s="198"/>
      <c r="H382" s="215"/>
      <c r="I382" s="222"/>
      <c r="J382" s="223">
        <v>7</v>
      </c>
      <c r="K382" s="224"/>
      <c r="L382" s="225" t="s">
        <v>1427</v>
      </c>
      <c r="M382" s="224"/>
      <c r="N382" s="224"/>
      <c r="O382" s="257" t="s">
        <v>1133</v>
      </c>
      <c r="P382" s="198"/>
      <c r="Q382" s="198"/>
      <c r="R382" s="198"/>
      <c r="S382" s="198"/>
    </row>
    <row r="383" spans="1:19" x14ac:dyDescent="0.2">
      <c r="A383" s="204"/>
      <c r="B383" s="194"/>
      <c r="C383" s="194"/>
      <c r="D383" s="221" t="s">
        <v>1133</v>
      </c>
      <c r="G383" s="198"/>
      <c r="H383" s="215"/>
      <c r="I383" s="222"/>
      <c r="J383" s="223">
        <v>8</v>
      </c>
      <c r="K383" s="224"/>
      <c r="L383" s="225" t="s">
        <v>1414</v>
      </c>
      <c r="M383" s="224"/>
      <c r="N383" s="224"/>
      <c r="O383" s="257" t="s">
        <v>1133</v>
      </c>
      <c r="P383" s="198"/>
      <c r="Q383" s="198"/>
      <c r="R383" s="198"/>
      <c r="S383" s="198"/>
    </row>
    <row r="384" spans="1:19" ht="15.75" thickBot="1" x14ac:dyDescent="0.25">
      <c r="A384" s="204"/>
      <c r="B384" s="194"/>
      <c r="C384" s="194"/>
      <c r="D384" s="221" t="s">
        <v>1133</v>
      </c>
      <c r="G384" s="198"/>
      <c r="H384" s="268"/>
      <c r="I384" s="269"/>
      <c r="J384" s="270">
        <v>9</v>
      </c>
      <c r="K384" s="271"/>
      <c r="L384" s="272" t="s">
        <v>1406</v>
      </c>
      <c r="M384" s="271"/>
      <c r="N384" s="271"/>
      <c r="O384" s="326" t="s">
        <v>1133</v>
      </c>
      <c r="P384" s="198"/>
      <c r="Q384" s="198"/>
      <c r="R384" s="198"/>
      <c r="S384" s="198"/>
    </row>
    <row r="385" spans="1:19" x14ac:dyDescent="0.2">
      <c r="A385" s="204"/>
      <c r="B385" s="194"/>
      <c r="C385" s="194"/>
      <c r="D385" s="221"/>
      <c r="G385" s="224"/>
      <c r="H385" s="274"/>
      <c r="I385" s="222"/>
      <c r="J385" s="222"/>
      <c r="K385" s="224"/>
      <c r="L385" s="225"/>
      <c r="M385" s="224"/>
      <c r="N385" s="224"/>
      <c r="O385" s="332"/>
      <c r="P385" s="224"/>
      <c r="Q385" s="224"/>
      <c r="R385" s="224"/>
      <c r="S385" s="224"/>
    </row>
    <row r="386" spans="1:19" x14ac:dyDescent="0.2">
      <c r="A386" s="204"/>
      <c r="B386" s="194"/>
      <c r="C386" s="194"/>
      <c r="D386" s="221"/>
      <c r="G386" s="224"/>
      <c r="H386" s="274"/>
      <c r="I386" s="222"/>
      <c r="J386" s="222"/>
      <c r="K386" s="224"/>
      <c r="L386" s="225"/>
      <c r="M386" s="224"/>
      <c r="N386" s="224"/>
      <c r="O386" s="332"/>
      <c r="P386" s="224"/>
      <c r="Q386" s="224"/>
      <c r="R386" s="224"/>
      <c r="S386" s="224"/>
    </row>
    <row r="387" spans="1:19" x14ac:dyDescent="0.2">
      <c r="A387" s="204">
        <v>43</v>
      </c>
      <c r="B387" s="194" t="s">
        <v>1398</v>
      </c>
      <c r="C387" s="194" t="s">
        <v>1399</v>
      </c>
      <c r="D387" s="221"/>
      <c r="G387" s="198"/>
      <c r="H387" s="242">
        <v>43</v>
      </c>
      <c r="I387" s="244"/>
      <c r="J387" s="255"/>
      <c r="K387" s="312" t="s">
        <v>1399</v>
      </c>
      <c r="L387" s="255"/>
      <c r="M387" s="255"/>
      <c r="N387" s="255"/>
      <c r="O387" s="266"/>
      <c r="P387" s="198"/>
      <c r="Q387" s="213">
        <f>H387</f>
        <v>43</v>
      </c>
      <c r="R387" s="203" t="str">
        <f>CONCATENATE("II-",TEXT(Q387,"0000"))</f>
        <v>II-0043</v>
      </c>
      <c r="S387" s="214" t="str">
        <f>K387</f>
        <v>HORMIGON CEMENTO PORTLAND EXCLUIDA LA ARAMDURA</v>
      </c>
    </row>
    <row r="388" spans="1:19" x14ac:dyDescent="0.2">
      <c r="A388" s="204"/>
      <c r="B388" s="194"/>
      <c r="C388" s="194"/>
      <c r="D388" s="221"/>
      <c r="G388" s="277"/>
      <c r="H388" s="299"/>
      <c r="I388" s="229" t="s">
        <v>1134</v>
      </c>
      <c r="J388" s="222"/>
      <c r="K388" s="225" t="s">
        <v>1426</v>
      </c>
      <c r="L388" s="301"/>
      <c r="M388" s="301"/>
      <c r="N388" s="301"/>
      <c r="O388" s="288"/>
      <c r="P388" s="277"/>
      <c r="Q388" s="277"/>
      <c r="R388" s="277"/>
      <c r="S388" s="277"/>
    </row>
    <row r="389" spans="1:19" x14ac:dyDescent="0.2">
      <c r="A389" s="204"/>
      <c r="B389" s="194"/>
      <c r="C389" s="194"/>
      <c r="D389" s="221" t="s">
        <v>1133</v>
      </c>
      <c r="G389" s="198"/>
      <c r="H389" s="215"/>
      <c r="I389" s="222"/>
      <c r="J389" s="223">
        <v>10</v>
      </c>
      <c r="K389" s="224"/>
      <c r="L389" s="225" t="s">
        <v>1423</v>
      </c>
      <c r="M389" s="224"/>
      <c r="N389" s="224"/>
      <c r="O389" s="257" t="s">
        <v>1133</v>
      </c>
      <c r="P389" s="198"/>
      <c r="Q389" s="198"/>
      <c r="R389" s="198"/>
      <c r="S389" s="198"/>
    </row>
    <row r="390" spans="1:19" x14ac:dyDescent="0.2">
      <c r="A390" s="204"/>
      <c r="B390" s="194"/>
      <c r="C390" s="194"/>
      <c r="D390" s="221" t="s">
        <v>1133</v>
      </c>
      <c r="G390" s="198"/>
      <c r="H390" s="215"/>
      <c r="I390" s="222"/>
      <c r="J390" s="223">
        <v>11</v>
      </c>
      <c r="K390" s="224"/>
      <c r="L390" s="225" t="s">
        <v>1415</v>
      </c>
      <c r="M390" s="224"/>
      <c r="N390" s="224"/>
      <c r="O390" s="257" t="s">
        <v>1133</v>
      </c>
      <c r="P390" s="198"/>
      <c r="Q390" s="198"/>
      <c r="R390" s="198"/>
      <c r="S390" s="198"/>
    </row>
    <row r="391" spans="1:19" x14ac:dyDescent="0.2">
      <c r="A391" s="204"/>
      <c r="B391" s="194"/>
      <c r="C391" s="194"/>
      <c r="D391" s="221" t="s">
        <v>1133</v>
      </c>
      <c r="G391" s="198"/>
      <c r="H391" s="215"/>
      <c r="I391" s="222"/>
      <c r="J391" s="223">
        <v>12</v>
      </c>
      <c r="K391" s="224"/>
      <c r="L391" s="225" t="s">
        <v>1424</v>
      </c>
      <c r="M391" s="224"/>
      <c r="N391" s="224"/>
      <c r="O391" s="257" t="s">
        <v>1133</v>
      </c>
      <c r="P391" s="198"/>
      <c r="Q391" s="198"/>
      <c r="R391" s="198"/>
      <c r="S391" s="198"/>
    </row>
    <row r="392" spans="1:19" x14ac:dyDescent="0.2">
      <c r="A392" s="204"/>
      <c r="B392" s="194"/>
      <c r="C392" s="194"/>
      <c r="D392" s="221" t="s">
        <v>1133</v>
      </c>
      <c r="G392" s="198"/>
      <c r="H392" s="215"/>
      <c r="I392" s="222"/>
      <c r="J392" s="223">
        <v>13</v>
      </c>
      <c r="K392" s="224"/>
      <c r="L392" s="225" t="s">
        <v>1416</v>
      </c>
      <c r="M392" s="224"/>
      <c r="N392" s="224"/>
      <c r="O392" s="257" t="s">
        <v>1133</v>
      </c>
      <c r="P392" s="198"/>
      <c r="Q392" s="198"/>
      <c r="R392" s="198"/>
      <c r="S392" s="198"/>
    </row>
    <row r="393" spans="1:19" x14ac:dyDescent="0.2">
      <c r="A393" s="204"/>
      <c r="B393" s="194"/>
      <c r="C393" s="194"/>
      <c r="D393" s="221" t="s">
        <v>1133</v>
      </c>
      <c r="G393" s="198"/>
      <c r="H393" s="215"/>
      <c r="I393" s="234"/>
      <c r="J393" s="229">
        <v>14</v>
      </c>
      <c r="K393" s="230"/>
      <c r="L393" s="231" t="s">
        <v>1425</v>
      </c>
      <c r="M393" s="230"/>
      <c r="N393" s="230"/>
      <c r="O393" s="276" t="s">
        <v>1133</v>
      </c>
      <c r="P393" s="198"/>
      <c r="Q393" s="198"/>
      <c r="R393" s="198"/>
      <c r="S393" s="198"/>
    </row>
    <row r="394" spans="1:19" x14ac:dyDescent="0.2">
      <c r="A394" s="204"/>
      <c r="B394" s="194"/>
      <c r="C394" s="194"/>
      <c r="D394" s="221"/>
      <c r="G394" s="198"/>
      <c r="H394" s="215"/>
      <c r="I394" s="229" t="s">
        <v>1137</v>
      </c>
      <c r="J394" s="222"/>
      <c r="K394" s="225" t="s">
        <v>1428</v>
      </c>
      <c r="L394" s="224"/>
      <c r="M394" s="224"/>
      <c r="N394" s="224"/>
      <c r="O394" s="257"/>
      <c r="P394" s="198"/>
      <c r="Q394" s="198"/>
      <c r="R394" s="198"/>
      <c r="S394" s="198"/>
    </row>
    <row r="395" spans="1:19" x14ac:dyDescent="0.2">
      <c r="A395" s="204"/>
      <c r="B395" s="194"/>
      <c r="C395" s="194"/>
      <c r="D395" s="221" t="s">
        <v>1133</v>
      </c>
      <c r="G395" s="198"/>
      <c r="H395" s="215"/>
      <c r="I395" s="222"/>
      <c r="J395" s="223">
        <v>1</v>
      </c>
      <c r="K395" s="224"/>
      <c r="L395" s="225" t="s">
        <v>1419</v>
      </c>
      <c r="M395" s="224"/>
      <c r="N395" s="224"/>
      <c r="O395" s="257" t="s">
        <v>1133</v>
      </c>
      <c r="P395" s="198"/>
      <c r="Q395" s="198"/>
      <c r="R395" s="198"/>
      <c r="S395" s="198"/>
    </row>
    <row r="396" spans="1:19" x14ac:dyDescent="0.2">
      <c r="A396" s="204"/>
      <c r="B396" s="194"/>
      <c r="C396" s="194"/>
      <c r="D396" s="221" t="s">
        <v>1133</v>
      </c>
      <c r="G396" s="198"/>
      <c r="H396" s="215"/>
      <c r="I396" s="222"/>
      <c r="J396" s="223">
        <v>2</v>
      </c>
      <c r="K396" s="224"/>
      <c r="L396" s="225" t="s">
        <v>1420</v>
      </c>
      <c r="M396" s="224"/>
      <c r="N396" s="224"/>
      <c r="O396" s="257" t="s">
        <v>1133</v>
      </c>
      <c r="P396" s="198"/>
      <c r="Q396" s="198"/>
      <c r="R396" s="198"/>
      <c r="S396" s="198"/>
    </row>
    <row r="397" spans="1:19" x14ac:dyDescent="0.2">
      <c r="A397" s="204"/>
      <c r="B397" s="194"/>
      <c r="C397" s="194"/>
      <c r="D397" s="221" t="s">
        <v>1133</v>
      </c>
      <c r="G397" s="198"/>
      <c r="H397" s="215"/>
      <c r="I397" s="222"/>
      <c r="J397" s="223">
        <v>3</v>
      </c>
      <c r="K397" s="224"/>
      <c r="L397" s="225" t="s">
        <v>1284</v>
      </c>
      <c r="M397" s="224"/>
      <c r="N397" s="224"/>
      <c r="O397" s="257" t="s">
        <v>1133</v>
      </c>
      <c r="P397" s="198"/>
      <c r="Q397" s="198"/>
      <c r="R397" s="198"/>
      <c r="S397" s="198"/>
    </row>
    <row r="398" spans="1:19" x14ac:dyDescent="0.2">
      <c r="A398" s="204"/>
      <c r="B398" s="194"/>
      <c r="C398" s="194"/>
      <c r="D398" s="221" t="s">
        <v>1133</v>
      </c>
      <c r="G398" s="198"/>
      <c r="H398" s="215"/>
      <c r="I398" s="222"/>
      <c r="J398" s="223">
        <v>4</v>
      </c>
      <c r="K398" s="224"/>
      <c r="L398" s="225" t="s">
        <v>1421</v>
      </c>
      <c r="M398" s="224"/>
      <c r="N398" s="224"/>
      <c r="O398" s="257" t="s">
        <v>1133</v>
      </c>
      <c r="P398" s="198"/>
      <c r="Q398" s="198"/>
      <c r="R398" s="198"/>
      <c r="S398" s="198"/>
    </row>
    <row r="399" spans="1:19" x14ac:dyDescent="0.2">
      <c r="A399" s="204"/>
      <c r="B399" s="194"/>
      <c r="C399" s="194"/>
      <c r="D399" s="221" t="s">
        <v>1133</v>
      </c>
      <c r="G399" s="198"/>
      <c r="H399" s="215"/>
      <c r="I399" s="222"/>
      <c r="J399" s="223">
        <v>5</v>
      </c>
      <c r="K399" s="224"/>
      <c r="L399" s="225" t="s">
        <v>1427</v>
      </c>
      <c r="M399" s="224"/>
      <c r="N399" s="224"/>
      <c r="O399" s="257" t="s">
        <v>1133</v>
      </c>
      <c r="P399" s="198"/>
      <c r="Q399" s="198"/>
      <c r="R399" s="198"/>
      <c r="S399" s="198"/>
    </row>
    <row r="400" spans="1:19" x14ac:dyDescent="0.2">
      <c r="A400" s="204"/>
      <c r="B400" s="194"/>
      <c r="C400" s="194"/>
      <c r="D400" s="221" t="s">
        <v>1133</v>
      </c>
      <c r="G400" s="198"/>
      <c r="H400" s="215"/>
      <c r="I400" s="222"/>
      <c r="J400" s="223">
        <v>6</v>
      </c>
      <c r="K400" s="224"/>
      <c r="L400" s="225" t="s">
        <v>1406</v>
      </c>
      <c r="M400" s="224"/>
      <c r="N400" s="224"/>
      <c r="O400" s="257" t="s">
        <v>1133</v>
      </c>
      <c r="P400" s="198"/>
      <c r="Q400" s="198"/>
      <c r="R400" s="198"/>
      <c r="S400" s="198"/>
    </row>
    <row r="401" spans="1:19" x14ac:dyDescent="0.2">
      <c r="A401" s="204"/>
      <c r="B401" s="194"/>
      <c r="C401" s="194"/>
      <c r="D401" s="221" t="s">
        <v>1133</v>
      </c>
      <c r="G401" s="198"/>
      <c r="H401" s="215"/>
      <c r="I401" s="222"/>
      <c r="J401" s="223">
        <v>7</v>
      </c>
      <c r="K401" s="224"/>
      <c r="L401" s="225" t="s">
        <v>1423</v>
      </c>
      <c r="M401" s="224"/>
      <c r="N401" s="224"/>
      <c r="O401" s="257" t="s">
        <v>1133</v>
      </c>
      <c r="P401" s="198"/>
      <c r="Q401" s="198"/>
      <c r="R401" s="198"/>
      <c r="S401" s="198"/>
    </row>
    <row r="402" spans="1:19" x14ac:dyDescent="0.2">
      <c r="A402" s="204"/>
      <c r="B402" s="194"/>
      <c r="C402" s="194"/>
      <c r="D402" s="221" t="s">
        <v>1133</v>
      </c>
      <c r="G402" s="198"/>
      <c r="H402" s="215"/>
      <c r="I402" s="222"/>
      <c r="J402" s="223">
        <v>8</v>
      </c>
      <c r="K402" s="224"/>
      <c r="L402" s="225" t="s">
        <v>1415</v>
      </c>
      <c r="M402" s="224"/>
      <c r="N402" s="224"/>
      <c r="O402" s="257" t="s">
        <v>1133</v>
      </c>
      <c r="P402" s="198"/>
      <c r="Q402" s="198"/>
      <c r="R402" s="198"/>
      <c r="S402" s="198"/>
    </row>
    <row r="403" spans="1:19" x14ac:dyDescent="0.2">
      <c r="A403" s="204"/>
      <c r="B403" s="194"/>
      <c r="C403" s="194"/>
      <c r="D403" s="221" t="s">
        <v>1133</v>
      </c>
      <c r="G403" s="198"/>
      <c r="H403" s="215"/>
      <c r="I403" s="222"/>
      <c r="J403" s="223">
        <v>9</v>
      </c>
      <c r="K403" s="224"/>
      <c r="L403" s="225" t="s">
        <v>1424</v>
      </c>
      <c r="M403" s="224"/>
      <c r="N403" s="224"/>
      <c r="O403" s="257" t="s">
        <v>1133</v>
      </c>
      <c r="P403" s="198"/>
      <c r="Q403" s="198"/>
      <c r="R403" s="198"/>
      <c r="S403" s="198"/>
    </row>
    <row r="404" spans="1:19" ht="15.75" thickBot="1" x14ac:dyDescent="0.25">
      <c r="A404" s="204"/>
      <c r="B404" s="194"/>
      <c r="C404" s="194"/>
      <c r="D404" s="221" t="s">
        <v>1133</v>
      </c>
      <c r="G404" s="198"/>
      <c r="H404" s="235"/>
      <c r="I404" s="236"/>
      <c r="J404" s="237">
        <v>10</v>
      </c>
      <c r="K404" s="238"/>
      <c r="L404" s="239" t="s">
        <v>1425</v>
      </c>
      <c r="M404" s="238"/>
      <c r="N404" s="238"/>
      <c r="O404" s="323" t="s">
        <v>1133</v>
      </c>
      <c r="P404" s="198"/>
      <c r="Q404" s="198"/>
      <c r="R404" s="198"/>
      <c r="S404" s="198"/>
    </row>
    <row r="405" spans="1:19" ht="15.75" thickTop="1" x14ac:dyDescent="0.2">
      <c r="A405" s="204">
        <v>44</v>
      </c>
      <c r="B405" s="194" t="s">
        <v>1429</v>
      </c>
      <c r="C405" s="194" t="s">
        <v>1430</v>
      </c>
      <c r="D405" s="221"/>
      <c r="G405" s="198"/>
      <c r="H405" s="242">
        <v>44</v>
      </c>
      <c r="I405" s="244"/>
      <c r="J405" s="255"/>
      <c r="K405" s="312" t="s">
        <v>1430</v>
      </c>
      <c r="L405" s="255"/>
      <c r="M405" s="255"/>
      <c r="N405" s="255"/>
      <c r="O405" s="266"/>
      <c r="P405" s="198"/>
      <c r="Q405" s="213">
        <f>H405</f>
        <v>44</v>
      </c>
      <c r="R405" s="203" t="str">
        <f>CONCATENATE("II-",TEXT(Q405,"0000"))</f>
        <v>II-0044</v>
      </c>
      <c r="S405" s="214" t="str">
        <f>K405</f>
        <v>HORMIGON  ARS EXCLUIDA LA ARAMDURA</v>
      </c>
    </row>
    <row r="406" spans="1:19" x14ac:dyDescent="0.2">
      <c r="A406" s="204"/>
      <c r="B406" s="194"/>
      <c r="C406" s="194"/>
      <c r="D406" s="221"/>
      <c r="G406" s="198"/>
      <c r="H406" s="215"/>
      <c r="I406" s="229" t="s">
        <v>1022</v>
      </c>
      <c r="J406" s="222"/>
      <c r="K406" s="225" t="s">
        <v>1400</v>
      </c>
      <c r="L406" s="224"/>
      <c r="M406" s="224"/>
      <c r="N406" s="224"/>
      <c r="O406" s="257"/>
      <c r="P406" s="198"/>
      <c r="Q406" s="198"/>
      <c r="R406" s="198"/>
      <c r="S406" s="198"/>
    </row>
    <row r="407" spans="1:19" x14ac:dyDescent="0.2">
      <c r="A407" s="204"/>
      <c r="B407" s="194"/>
      <c r="C407" s="194"/>
      <c r="D407" s="221" t="s">
        <v>1133</v>
      </c>
      <c r="G407" s="198"/>
      <c r="H407" s="215"/>
      <c r="I407" s="222"/>
      <c r="J407" s="223">
        <v>1</v>
      </c>
      <c r="K407" s="224"/>
      <c r="L407" s="225" t="s">
        <v>1231</v>
      </c>
      <c r="M407" s="224"/>
      <c r="N407" s="224"/>
      <c r="O407" s="257" t="s">
        <v>1133</v>
      </c>
      <c r="P407" s="198"/>
      <c r="Q407" s="198"/>
      <c r="R407" s="198"/>
      <c r="S407" s="198"/>
    </row>
    <row r="408" spans="1:19" x14ac:dyDescent="0.2">
      <c r="A408" s="204"/>
      <c r="B408" s="194"/>
      <c r="C408" s="194"/>
      <c r="D408" s="221" t="s">
        <v>1133</v>
      </c>
      <c r="G408" s="198"/>
      <c r="H408" s="215"/>
      <c r="I408" s="222"/>
      <c r="J408" s="223">
        <v>2</v>
      </c>
      <c r="K408" s="224"/>
      <c r="L408" s="225" t="s">
        <v>1402</v>
      </c>
      <c r="M408" s="224"/>
      <c r="N408" s="224"/>
      <c r="O408" s="257" t="s">
        <v>1133</v>
      </c>
      <c r="P408" s="198"/>
      <c r="Q408" s="198"/>
      <c r="R408" s="198"/>
      <c r="S408" s="198"/>
    </row>
    <row r="409" spans="1:19" x14ac:dyDescent="0.2">
      <c r="A409" s="204"/>
      <c r="B409" s="194"/>
      <c r="C409" s="194"/>
      <c r="D409" s="221" t="s">
        <v>1133</v>
      </c>
      <c r="G409" s="198"/>
      <c r="H409" s="215"/>
      <c r="I409" s="222"/>
      <c r="J409" s="223">
        <v>3</v>
      </c>
      <c r="K409" s="224"/>
      <c r="L409" s="225" t="s">
        <v>1431</v>
      </c>
      <c r="M409" s="224"/>
      <c r="N409" s="224"/>
      <c r="O409" s="257" t="s">
        <v>1133</v>
      </c>
      <c r="P409" s="198"/>
      <c r="Q409" s="198"/>
      <c r="R409" s="198"/>
      <c r="S409" s="198"/>
    </row>
    <row r="410" spans="1:19" x14ac:dyDescent="0.2">
      <c r="A410" s="204"/>
      <c r="B410" s="194"/>
      <c r="C410" s="194"/>
      <c r="D410" s="221" t="s">
        <v>1133</v>
      </c>
      <c r="G410" s="198"/>
      <c r="H410" s="215"/>
      <c r="I410" s="222"/>
      <c r="J410" s="223">
        <v>4</v>
      </c>
      <c r="K410" s="224"/>
      <c r="L410" s="225" t="s">
        <v>1382</v>
      </c>
      <c r="M410" s="224"/>
      <c r="N410" s="224"/>
      <c r="O410" s="257" t="s">
        <v>1133</v>
      </c>
      <c r="P410" s="198"/>
      <c r="Q410" s="198"/>
      <c r="R410" s="198"/>
      <c r="S410" s="198"/>
    </row>
    <row r="411" spans="1:19" x14ac:dyDescent="0.2">
      <c r="A411" s="204"/>
      <c r="B411" s="194"/>
      <c r="C411" s="194"/>
      <c r="D411" s="221" t="s">
        <v>1133</v>
      </c>
      <c r="G411" s="198"/>
      <c r="H411" s="215"/>
      <c r="I411" s="234"/>
      <c r="J411" s="229">
        <v>5</v>
      </c>
      <c r="K411" s="230"/>
      <c r="L411" s="231" t="s">
        <v>1403</v>
      </c>
      <c r="M411" s="230"/>
      <c r="N411" s="230"/>
      <c r="O411" s="276" t="s">
        <v>1133</v>
      </c>
      <c r="P411" s="198"/>
      <c r="Q411" s="198"/>
      <c r="R411" s="198"/>
      <c r="S411" s="198"/>
    </row>
    <row r="412" spans="1:19" x14ac:dyDescent="0.2">
      <c r="A412" s="204"/>
      <c r="B412" s="194"/>
      <c r="C412" s="194"/>
      <c r="D412" s="221"/>
      <c r="G412" s="198"/>
      <c r="H412" s="215"/>
      <c r="I412" s="229" t="s">
        <v>1049</v>
      </c>
      <c r="J412" s="222"/>
      <c r="K412" s="225" t="s">
        <v>1404</v>
      </c>
      <c r="L412" s="224"/>
      <c r="M412" s="224"/>
      <c r="N412" s="224"/>
      <c r="O412" s="257"/>
      <c r="P412" s="198"/>
      <c r="Q412" s="198"/>
      <c r="R412" s="198"/>
      <c r="S412" s="198"/>
    </row>
    <row r="413" spans="1:19" x14ac:dyDescent="0.2">
      <c r="A413" s="204"/>
      <c r="B413" s="194"/>
      <c r="C413" s="194"/>
      <c r="D413" s="221" t="s">
        <v>1133</v>
      </c>
      <c r="G413" s="198"/>
      <c r="H413" s="215"/>
      <c r="I413" s="222"/>
      <c r="J413" s="223">
        <v>1</v>
      </c>
      <c r="K413" s="224"/>
      <c r="L413" s="225" t="s">
        <v>1231</v>
      </c>
      <c r="M413" s="224"/>
      <c r="N413" s="224"/>
      <c r="O413" s="257" t="s">
        <v>1133</v>
      </c>
      <c r="P413" s="198"/>
      <c r="Q413" s="198"/>
      <c r="R413" s="198"/>
      <c r="S413" s="198"/>
    </row>
    <row r="414" spans="1:19" x14ac:dyDescent="0.2">
      <c r="A414" s="204"/>
      <c r="B414" s="194"/>
      <c r="C414" s="194"/>
      <c r="D414" s="221" t="s">
        <v>1133</v>
      </c>
      <c r="G414" s="198"/>
      <c r="H414" s="215"/>
      <c r="I414" s="222"/>
      <c r="J414" s="223">
        <v>2</v>
      </c>
      <c r="K414" s="224"/>
      <c r="L414" s="225" t="s">
        <v>1405</v>
      </c>
      <c r="M414" s="224"/>
      <c r="N414" s="224"/>
      <c r="O414" s="257" t="s">
        <v>1133</v>
      </c>
      <c r="P414" s="198"/>
      <c r="Q414" s="198"/>
      <c r="R414" s="198"/>
      <c r="S414" s="198"/>
    </row>
    <row r="415" spans="1:19" x14ac:dyDescent="0.2">
      <c r="A415" s="204"/>
      <c r="B415" s="194"/>
      <c r="C415" s="194"/>
      <c r="D415" s="221" t="s">
        <v>1133</v>
      </c>
      <c r="G415" s="198"/>
      <c r="H415" s="215"/>
      <c r="I415" s="222"/>
      <c r="J415" s="223">
        <v>3</v>
      </c>
      <c r="K415" s="224"/>
      <c r="L415" s="225" t="s">
        <v>1406</v>
      </c>
      <c r="M415" s="224"/>
      <c r="N415" s="224"/>
      <c r="O415" s="257" t="s">
        <v>1133</v>
      </c>
      <c r="P415" s="198"/>
      <c r="Q415" s="198"/>
      <c r="R415" s="198"/>
      <c r="S415" s="198"/>
    </row>
    <row r="416" spans="1:19" x14ac:dyDescent="0.2">
      <c r="A416" s="204"/>
      <c r="B416" s="194"/>
      <c r="C416" s="194"/>
      <c r="D416" s="221" t="s">
        <v>1133</v>
      </c>
      <c r="G416" s="198"/>
      <c r="H416" s="215"/>
      <c r="I416" s="349"/>
      <c r="J416" s="223">
        <v>4</v>
      </c>
      <c r="K416" s="224"/>
      <c r="L416" s="225" t="s">
        <v>1407</v>
      </c>
      <c r="M416" s="224"/>
      <c r="N416" s="224"/>
      <c r="O416" s="257" t="s">
        <v>1133</v>
      </c>
      <c r="P416" s="198"/>
      <c r="Q416" s="198"/>
      <c r="R416" s="198"/>
      <c r="S416" s="198"/>
    </row>
    <row r="417" spans="1:19" x14ac:dyDescent="0.2">
      <c r="A417" s="204"/>
      <c r="B417" s="194"/>
      <c r="C417" s="194"/>
      <c r="D417" s="221" t="s">
        <v>1133</v>
      </c>
      <c r="G417" s="198"/>
      <c r="H417" s="215"/>
      <c r="I417" s="222"/>
      <c r="J417" s="223">
        <v>5</v>
      </c>
      <c r="K417" s="224"/>
      <c r="L417" s="225" t="s">
        <v>1408</v>
      </c>
      <c r="M417" s="224"/>
      <c r="N417" s="224"/>
      <c r="O417" s="257" t="s">
        <v>1133</v>
      </c>
      <c r="P417" s="198"/>
      <c r="Q417" s="198"/>
      <c r="R417" s="198"/>
      <c r="S417" s="198"/>
    </row>
    <row r="418" spans="1:19" x14ac:dyDescent="0.2">
      <c r="A418" s="204"/>
      <c r="B418" s="194"/>
      <c r="C418" s="194"/>
      <c r="D418" s="221" t="s">
        <v>1133</v>
      </c>
      <c r="G418" s="198"/>
      <c r="H418" s="215"/>
      <c r="I418" s="234"/>
      <c r="J418" s="229">
        <v>6</v>
      </c>
      <c r="K418" s="230"/>
      <c r="L418" s="231" t="s">
        <v>1403</v>
      </c>
      <c r="M418" s="230"/>
      <c r="N418" s="230"/>
      <c r="O418" s="276" t="s">
        <v>1133</v>
      </c>
      <c r="P418" s="198"/>
      <c r="Q418" s="198"/>
      <c r="R418" s="198"/>
      <c r="S418" s="198"/>
    </row>
    <row r="419" spans="1:19" x14ac:dyDescent="0.2">
      <c r="A419" s="204"/>
      <c r="B419" s="194"/>
      <c r="C419" s="194"/>
      <c r="D419" s="221"/>
      <c r="G419" s="198"/>
      <c r="H419" s="215"/>
      <c r="I419" s="229" t="s">
        <v>1059</v>
      </c>
      <c r="J419" s="222"/>
      <c r="K419" s="225" t="s">
        <v>1409</v>
      </c>
      <c r="L419" s="224"/>
      <c r="M419" s="224"/>
      <c r="N419" s="224"/>
      <c r="O419" s="257"/>
      <c r="P419" s="198"/>
      <c r="Q419" s="198"/>
      <c r="R419" s="198"/>
      <c r="S419" s="198"/>
    </row>
    <row r="420" spans="1:19" x14ac:dyDescent="0.2">
      <c r="A420" s="204"/>
      <c r="B420" s="194"/>
      <c r="C420" s="194"/>
      <c r="D420" s="221" t="s">
        <v>1133</v>
      </c>
      <c r="G420" s="198"/>
      <c r="H420" s="215"/>
      <c r="I420" s="222"/>
      <c r="J420" s="223">
        <v>1</v>
      </c>
      <c r="K420" s="224"/>
      <c r="L420" s="225" t="s">
        <v>1410</v>
      </c>
      <c r="M420" s="224"/>
      <c r="N420" s="224"/>
      <c r="O420" s="257" t="s">
        <v>1133</v>
      </c>
      <c r="P420" s="198"/>
      <c r="Q420" s="198"/>
      <c r="R420" s="198"/>
      <c r="S420" s="198"/>
    </row>
    <row r="421" spans="1:19" x14ac:dyDescent="0.2">
      <c r="A421" s="204"/>
      <c r="B421" s="194"/>
      <c r="C421" s="194"/>
      <c r="D421" s="221" t="s">
        <v>1133</v>
      </c>
      <c r="G421" s="198"/>
      <c r="H421" s="215"/>
      <c r="I421" s="222"/>
      <c r="J421" s="223">
        <v>2</v>
      </c>
      <c r="K421" s="224"/>
      <c r="L421" s="225" t="s">
        <v>1231</v>
      </c>
      <c r="M421" s="224"/>
      <c r="N421" s="224"/>
      <c r="O421" s="257" t="s">
        <v>1133</v>
      </c>
      <c r="P421" s="198"/>
      <c r="Q421" s="198"/>
      <c r="R421" s="198"/>
      <c r="S421" s="198"/>
    </row>
    <row r="422" spans="1:19" x14ac:dyDescent="0.2">
      <c r="A422" s="204"/>
      <c r="B422" s="194"/>
      <c r="C422" s="194"/>
      <c r="D422" s="221" t="s">
        <v>1133</v>
      </c>
      <c r="G422" s="198"/>
      <c r="H422" s="215"/>
      <c r="I422" s="222"/>
      <c r="J422" s="223">
        <v>3</v>
      </c>
      <c r="K422" s="224"/>
      <c r="L422" s="225" t="s">
        <v>1411</v>
      </c>
      <c r="M422" s="224"/>
      <c r="N422" s="224"/>
      <c r="O422" s="257" t="s">
        <v>1133</v>
      </c>
      <c r="P422" s="198"/>
      <c r="Q422" s="198"/>
      <c r="R422" s="198"/>
      <c r="S422" s="198"/>
    </row>
    <row r="423" spans="1:19" x14ac:dyDescent="0.2">
      <c r="A423" s="204"/>
      <c r="B423" s="194"/>
      <c r="C423" s="194"/>
      <c r="D423" s="221" t="s">
        <v>1133</v>
      </c>
      <c r="G423" s="198"/>
      <c r="H423" s="215"/>
      <c r="I423" s="222"/>
      <c r="J423" s="223">
        <v>4</v>
      </c>
      <c r="K423" s="224"/>
      <c r="L423" s="225" t="s">
        <v>1342</v>
      </c>
      <c r="M423" s="224"/>
      <c r="N423" s="224"/>
      <c r="O423" s="257" t="s">
        <v>1133</v>
      </c>
      <c r="P423" s="198"/>
      <c r="Q423" s="198"/>
      <c r="R423" s="198"/>
      <c r="S423" s="198"/>
    </row>
    <row r="424" spans="1:19" x14ac:dyDescent="0.2">
      <c r="A424" s="204"/>
      <c r="B424" s="194"/>
      <c r="C424" s="194"/>
      <c r="D424" s="221" t="s">
        <v>1133</v>
      </c>
      <c r="G424" s="198"/>
      <c r="H424" s="215"/>
      <c r="I424" s="234"/>
      <c r="J424" s="229">
        <v>5</v>
      </c>
      <c r="K424" s="230"/>
      <c r="L424" s="231" t="s">
        <v>1403</v>
      </c>
      <c r="M424" s="230"/>
      <c r="N424" s="230"/>
      <c r="O424" s="276" t="s">
        <v>1133</v>
      </c>
      <c r="P424" s="198"/>
      <c r="Q424" s="198"/>
      <c r="R424" s="198"/>
      <c r="S424" s="198"/>
    </row>
    <row r="425" spans="1:19" x14ac:dyDescent="0.2">
      <c r="A425" s="204"/>
      <c r="B425" s="194"/>
      <c r="C425" s="194"/>
      <c r="D425" s="221"/>
      <c r="G425" s="198"/>
      <c r="H425" s="215"/>
      <c r="I425" s="229" t="s">
        <v>1085</v>
      </c>
      <c r="J425" s="222"/>
      <c r="K425" s="225" t="s">
        <v>1412</v>
      </c>
      <c r="L425" s="224"/>
      <c r="M425" s="224"/>
      <c r="N425" s="224"/>
      <c r="O425" s="257"/>
      <c r="P425" s="198"/>
      <c r="Q425" s="198"/>
      <c r="R425" s="198"/>
      <c r="S425" s="198"/>
    </row>
    <row r="426" spans="1:19" x14ac:dyDescent="0.2">
      <c r="A426" s="204"/>
      <c r="B426" s="194"/>
      <c r="C426" s="194"/>
      <c r="D426" s="221" t="s">
        <v>1133</v>
      </c>
      <c r="G426" s="198"/>
      <c r="H426" s="215"/>
      <c r="I426" s="222"/>
      <c r="J426" s="223">
        <v>1</v>
      </c>
      <c r="K426" s="224"/>
      <c r="L426" s="225" t="s">
        <v>1410</v>
      </c>
      <c r="M426" s="224"/>
      <c r="N426" s="224"/>
      <c r="O426" s="257" t="s">
        <v>1133</v>
      </c>
      <c r="P426" s="198"/>
      <c r="Q426" s="198"/>
      <c r="R426" s="198"/>
      <c r="S426" s="198"/>
    </row>
    <row r="427" spans="1:19" x14ac:dyDescent="0.2">
      <c r="A427" s="204"/>
      <c r="B427" s="194"/>
      <c r="C427" s="194"/>
      <c r="D427" s="221" t="s">
        <v>1133</v>
      </c>
      <c r="G427" s="198"/>
      <c r="H427" s="215"/>
      <c r="I427" s="222"/>
      <c r="J427" s="223">
        <v>2</v>
      </c>
      <c r="K427" s="224"/>
      <c r="L427" s="225" t="s">
        <v>1231</v>
      </c>
      <c r="M427" s="224"/>
      <c r="N427" s="224"/>
      <c r="O427" s="257" t="s">
        <v>1133</v>
      </c>
      <c r="P427" s="198"/>
      <c r="Q427" s="198"/>
      <c r="R427" s="198"/>
      <c r="S427" s="198"/>
    </row>
    <row r="428" spans="1:19" x14ac:dyDescent="0.2">
      <c r="A428" s="204"/>
      <c r="B428" s="194"/>
      <c r="C428" s="194"/>
      <c r="D428" s="221" t="s">
        <v>1133</v>
      </c>
      <c r="G428" s="198"/>
      <c r="H428" s="215"/>
      <c r="I428" s="222"/>
      <c r="J428" s="223">
        <v>3</v>
      </c>
      <c r="K428" s="224"/>
      <c r="L428" s="225" t="s">
        <v>1413</v>
      </c>
      <c r="M428" s="224"/>
      <c r="N428" s="224"/>
      <c r="O428" s="257" t="s">
        <v>1133</v>
      </c>
      <c r="P428" s="198"/>
      <c r="Q428" s="198"/>
      <c r="R428" s="198"/>
      <c r="S428" s="198"/>
    </row>
    <row r="429" spans="1:19" x14ac:dyDescent="0.2">
      <c r="A429" s="204"/>
      <c r="B429" s="194"/>
      <c r="C429" s="194"/>
      <c r="D429" s="221" t="s">
        <v>1133</v>
      </c>
      <c r="G429" s="198"/>
      <c r="H429" s="215"/>
      <c r="I429" s="222"/>
      <c r="J429" s="223">
        <v>4</v>
      </c>
      <c r="K429" s="224"/>
      <c r="L429" s="225" t="s">
        <v>1411</v>
      </c>
      <c r="M429" s="224"/>
      <c r="N429" s="224"/>
      <c r="O429" s="257" t="s">
        <v>1133</v>
      </c>
      <c r="P429" s="198"/>
      <c r="Q429" s="198"/>
      <c r="R429" s="198"/>
      <c r="S429" s="198"/>
    </row>
    <row r="430" spans="1:19" x14ac:dyDescent="0.2">
      <c r="A430" s="204"/>
      <c r="B430" s="194"/>
      <c r="C430" s="194"/>
      <c r="D430" s="221" t="s">
        <v>1133</v>
      </c>
      <c r="G430" s="198"/>
      <c r="H430" s="215"/>
      <c r="I430" s="222"/>
      <c r="J430" s="223">
        <v>5</v>
      </c>
      <c r="K430" s="224"/>
      <c r="L430" s="225" t="s">
        <v>1342</v>
      </c>
      <c r="M430" s="224"/>
      <c r="N430" s="224"/>
      <c r="O430" s="257" t="s">
        <v>1133</v>
      </c>
      <c r="P430" s="198"/>
      <c r="Q430" s="198"/>
      <c r="R430" s="198"/>
      <c r="S430" s="198"/>
    </row>
    <row r="431" spans="1:19" x14ac:dyDescent="0.2">
      <c r="A431" s="204"/>
      <c r="B431" s="194"/>
      <c r="C431" s="194"/>
      <c r="D431" s="221" t="s">
        <v>1133</v>
      </c>
      <c r="G431" s="198"/>
      <c r="H431" s="215"/>
      <c r="I431" s="222"/>
      <c r="J431" s="223">
        <v>6</v>
      </c>
      <c r="K431" s="224"/>
      <c r="L431" s="225" t="s">
        <v>1414</v>
      </c>
      <c r="M431" s="224"/>
      <c r="N431" s="224"/>
      <c r="O431" s="257" t="s">
        <v>1133</v>
      </c>
      <c r="P431" s="198"/>
      <c r="Q431" s="198"/>
      <c r="R431" s="198"/>
      <c r="S431" s="198"/>
    </row>
    <row r="432" spans="1:19" ht="15.75" thickBot="1" x14ac:dyDescent="0.25">
      <c r="A432" s="204"/>
      <c r="B432" s="194"/>
      <c r="C432" s="194"/>
      <c r="D432" s="221" t="s">
        <v>1133</v>
      </c>
      <c r="G432" s="198"/>
      <c r="H432" s="268"/>
      <c r="I432" s="269"/>
      <c r="J432" s="270">
        <v>7</v>
      </c>
      <c r="K432" s="271"/>
      <c r="L432" s="272" t="s">
        <v>1415</v>
      </c>
      <c r="M432" s="271"/>
      <c r="N432" s="271"/>
      <c r="O432" s="326" t="s">
        <v>1133</v>
      </c>
      <c r="P432" s="198"/>
      <c r="Q432" s="198"/>
      <c r="R432" s="198"/>
      <c r="S432" s="198"/>
    </row>
    <row r="433" spans="1:19" x14ac:dyDescent="0.2">
      <c r="A433" s="204"/>
      <c r="B433" s="194"/>
      <c r="C433" s="194"/>
      <c r="D433" s="221"/>
      <c r="G433" s="224"/>
      <c r="H433" s="274"/>
      <c r="I433" s="222"/>
      <c r="J433" s="222"/>
      <c r="K433" s="224"/>
      <c r="L433" s="225"/>
      <c r="M433" s="224"/>
      <c r="N433" s="224"/>
      <c r="O433" s="332"/>
      <c r="P433" s="224"/>
      <c r="Q433" s="224"/>
      <c r="R433" s="224"/>
      <c r="S433" s="224"/>
    </row>
    <row r="434" spans="1:19" x14ac:dyDescent="0.2">
      <c r="A434" s="204"/>
      <c r="B434" s="194"/>
      <c r="C434" s="194"/>
      <c r="D434" s="221"/>
      <c r="G434" s="224"/>
      <c r="H434" s="274"/>
      <c r="I434" s="222"/>
      <c r="J434" s="222"/>
      <c r="K434" s="224"/>
      <c r="L434" s="225"/>
      <c r="M434" s="224"/>
      <c r="N434" s="224"/>
      <c r="O434" s="332"/>
      <c r="P434" s="224"/>
      <c r="Q434" s="224"/>
      <c r="R434" s="224"/>
      <c r="S434" s="224"/>
    </row>
    <row r="435" spans="1:19" x14ac:dyDescent="0.2">
      <c r="A435" s="204">
        <v>44</v>
      </c>
      <c r="B435" s="194" t="s">
        <v>1429</v>
      </c>
      <c r="C435" s="194" t="s">
        <v>1430</v>
      </c>
      <c r="D435" s="221"/>
      <c r="G435" s="198"/>
      <c r="H435" s="242">
        <v>44</v>
      </c>
      <c r="I435" s="244"/>
      <c r="J435" s="255"/>
      <c r="K435" s="312" t="s">
        <v>1430</v>
      </c>
      <c r="L435" s="255"/>
      <c r="M435" s="255"/>
      <c r="N435" s="255"/>
      <c r="O435" s="266"/>
      <c r="P435" s="198"/>
      <c r="Q435" s="213">
        <f>H435</f>
        <v>44</v>
      </c>
      <c r="R435" s="203" t="str">
        <f>CONCATENATE("II-",TEXT(Q435,"0000"))</f>
        <v>II-0044</v>
      </c>
      <c r="S435" s="214" t="str">
        <f>K435</f>
        <v>HORMIGON  ARS EXCLUIDA LA ARAMDURA</v>
      </c>
    </row>
    <row r="436" spans="1:19" x14ac:dyDescent="0.2">
      <c r="A436" s="204"/>
      <c r="B436" s="194"/>
      <c r="C436" s="194"/>
      <c r="D436" s="221"/>
      <c r="G436" s="224"/>
      <c r="H436" s="215"/>
      <c r="I436" s="229" t="s">
        <v>1085</v>
      </c>
      <c r="J436" s="222"/>
      <c r="K436" s="225" t="s">
        <v>1412</v>
      </c>
      <c r="L436" s="225"/>
      <c r="M436" s="224"/>
      <c r="N436" s="224"/>
      <c r="O436" s="332"/>
      <c r="P436" s="224"/>
      <c r="Q436" s="224"/>
      <c r="R436" s="224"/>
      <c r="S436" s="224"/>
    </row>
    <row r="437" spans="1:19" x14ac:dyDescent="0.2">
      <c r="A437" s="204"/>
      <c r="B437" s="194"/>
      <c r="C437" s="194"/>
      <c r="D437" s="221" t="s">
        <v>1133</v>
      </c>
      <c r="G437" s="198"/>
      <c r="H437" s="215"/>
      <c r="I437" s="222"/>
      <c r="J437" s="223">
        <v>8</v>
      </c>
      <c r="K437" s="224"/>
      <c r="L437" s="225" t="s">
        <v>1416</v>
      </c>
      <c r="M437" s="224"/>
      <c r="N437" s="224"/>
      <c r="O437" s="257" t="s">
        <v>1133</v>
      </c>
      <c r="P437" s="198"/>
      <c r="Q437" s="198"/>
      <c r="R437" s="198"/>
      <c r="S437" s="198"/>
    </row>
    <row r="438" spans="1:19" x14ac:dyDescent="0.2">
      <c r="A438" s="204"/>
      <c r="B438" s="194"/>
      <c r="C438" s="194"/>
      <c r="D438" s="221" t="s">
        <v>1133</v>
      </c>
      <c r="G438" s="198"/>
      <c r="H438" s="215"/>
      <c r="I438" s="234"/>
      <c r="J438" s="229">
        <v>9</v>
      </c>
      <c r="K438" s="230"/>
      <c r="L438" s="231" t="s">
        <v>1403</v>
      </c>
      <c r="M438" s="230"/>
      <c r="N438" s="230"/>
      <c r="O438" s="276" t="s">
        <v>1133</v>
      </c>
      <c r="P438" s="198"/>
      <c r="Q438" s="198"/>
      <c r="R438" s="198"/>
      <c r="S438" s="198"/>
    </row>
    <row r="439" spans="1:19" x14ac:dyDescent="0.2">
      <c r="A439" s="204"/>
      <c r="B439" s="194"/>
      <c r="C439" s="194"/>
      <c r="D439" s="221"/>
      <c r="G439" s="198"/>
      <c r="H439" s="215"/>
      <c r="I439" s="229" t="s">
        <v>1127</v>
      </c>
      <c r="J439" s="222"/>
      <c r="K439" s="225" t="s">
        <v>1417</v>
      </c>
      <c r="L439" s="224"/>
      <c r="M439" s="224"/>
      <c r="N439" s="224"/>
      <c r="O439" s="257"/>
      <c r="P439" s="198"/>
      <c r="Q439" s="198"/>
      <c r="R439" s="198"/>
      <c r="S439" s="198"/>
    </row>
    <row r="440" spans="1:19" x14ac:dyDescent="0.2">
      <c r="A440" s="204"/>
      <c r="B440" s="194"/>
      <c r="C440" s="194"/>
      <c r="D440" s="221" t="s">
        <v>1133</v>
      </c>
      <c r="G440" s="198"/>
      <c r="H440" s="215"/>
      <c r="I440" s="222"/>
      <c r="J440" s="223">
        <v>1</v>
      </c>
      <c r="K440" s="224"/>
      <c r="L440" s="225" t="s">
        <v>1231</v>
      </c>
      <c r="M440" s="224"/>
      <c r="N440" s="224"/>
      <c r="O440" s="257" t="s">
        <v>1133</v>
      </c>
      <c r="P440" s="198"/>
      <c r="Q440" s="198"/>
      <c r="R440" s="198"/>
      <c r="S440" s="198"/>
    </row>
    <row r="441" spans="1:19" x14ac:dyDescent="0.2">
      <c r="A441" s="204"/>
      <c r="B441" s="194"/>
      <c r="C441" s="194"/>
      <c r="D441" s="221" t="s">
        <v>1133</v>
      </c>
      <c r="G441" s="198"/>
      <c r="H441" s="215"/>
      <c r="I441" s="222"/>
      <c r="J441" s="223">
        <v>2</v>
      </c>
      <c r="K441" s="224"/>
      <c r="L441" s="225" t="s">
        <v>1418</v>
      </c>
      <c r="M441" s="224"/>
      <c r="N441" s="224"/>
      <c r="O441" s="257" t="s">
        <v>1133</v>
      </c>
      <c r="P441" s="198"/>
      <c r="Q441" s="198"/>
      <c r="R441" s="198"/>
      <c r="S441" s="198"/>
    </row>
    <row r="442" spans="1:19" x14ac:dyDescent="0.2">
      <c r="A442" s="204"/>
      <c r="B442" s="194"/>
      <c r="C442" s="194"/>
      <c r="D442" s="221" t="s">
        <v>1133</v>
      </c>
      <c r="G442" s="198"/>
      <c r="H442" s="215"/>
      <c r="I442" s="222"/>
      <c r="J442" s="223">
        <v>3</v>
      </c>
      <c r="K442" s="224"/>
      <c r="L442" s="225" t="s">
        <v>1419</v>
      </c>
      <c r="M442" s="224"/>
      <c r="N442" s="224"/>
      <c r="O442" s="257" t="s">
        <v>1133</v>
      </c>
      <c r="P442" s="198"/>
      <c r="Q442" s="198"/>
      <c r="R442" s="198"/>
      <c r="S442" s="198"/>
    </row>
    <row r="443" spans="1:19" x14ac:dyDescent="0.2">
      <c r="A443" s="204"/>
      <c r="B443" s="194"/>
      <c r="C443" s="194"/>
      <c r="D443" s="221" t="s">
        <v>1133</v>
      </c>
      <c r="G443" s="198"/>
      <c r="H443" s="215"/>
      <c r="I443" s="222"/>
      <c r="J443" s="223">
        <v>4</v>
      </c>
      <c r="K443" s="224"/>
      <c r="L443" s="225" t="s">
        <v>1420</v>
      </c>
      <c r="M443" s="224"/>
      <c r="N443" s="224"/>
      <c r="O443" s="257" t="s">
        <v>1133</v>
      </c>
      <c r="P443" s="198"/>
      <c r="Q443" s="198"/>
      <c r="R443" s="198"/>
      <c r="S443" s="198"/>
    </row>
    <row r="444" spans="1:19" x14ac:dyDescent="0.2">
      <c r="A444" s="204"/>
      <c r="B444" s="194"/>
      <c r="C444" s="194"/>
      <c r="D444" s="221" t="s">
        <v>1133</v>
      </c>
      <c r="G444" s="198"/>
      <c r="H444" s="215"/>
      <c r="I444" s="222"/>
      <c r="J444" s="223">
        <v>5</v>
      </c>
      <c r="K444" s="224"/>
      <c r="L444" s="225" t="s">
        <v>1284</v>
      </c>
      <c r="M444" s="224"/>
      <c r="N444" s="224"/>
      <c r="O444" s="257" t="s">
        <v>1133</v>
      </c>
      <c r="P444" s="198"/>
      <c r="Q444" s="198"/>
      <c r="R444" s="198"/>
      <c r="S444" s="198"/>
    </row>
    <row r="445" spans="1:19" x14ac:dyDescent="0.2">
      <c r="A445" s="204"/>
      <c r="B445" s="194"/>
      <c r="C445" s="194"/>
      <c r="D445" s="221" t="s">
        <v>1133</v>
      </c>
      <c r="G445" s="198"/>
      <c r="H445" s="215"/>
      <c r="I445" s="222"/>
      <c r="J445" s="223">
        <v>6</v>
      </c>
      <c r="K445" s="224"/>
      <c r="L445" s="225" t="s">
        <v>1421</v>
      </c>
      <c r="M445" s="224"/>
      <c r="N445" s="224"/>
      <c r="O445" s="257" t="s">
        <v>1133</v>
      </c>
      <c r="P445" s="198"/>
      <c r="Q445" s="198"/>
      <c r="R445" s="198"/>
      <c r="S445" s="198"/>
    </row>
    <row r="446" spans="1:19" x14ac:dyDescent="0.2">
      <c r="A446" s="204"/>
      <c r="B446" s="194"/>
      <c r="C446" s="194"/>
      <c r="D446" s="221" t="s">
        <v>1133</v>
      </c>
      <c r="G446" s="198"/>
      <c r="H446" s="215"/>
      <c r="I446" s="222"/>
      <c r="J446" s="223">
        <v>7</v>
      </c>
      <c r="K446" s="224"/>
      <c r="L446" s="225" t="s">
        <v>1422</v>
      </c>
      <c r="M446" s="224"/>
      <c r="N446" s="224"/>
      <c r="O446" s="257" t="s">
        <v>1133</v>
      </c>
      <c r="P446" s="198"/>
      <c r="Q446" s="198"/>
      <c r="R446" s="198"/>
      <c r="S446" s="198"/>
    </row>
    <row r="447" spans="1:19" x14ac:dyDescent="0.2">
      <c r="A447" s="204"/>
      <c r="B447" s="194"/>
      <c r="C447" s="194"/>
      <c r="D447" s="221" t="s">
        <v>1133</v>
      </c>
      <c r="G447" s="198"/>
      <c r="H447" s="215"/>
      <c r="I447" s="222"/>
      <c r="J447" s="223">
        <v>8</v>
      </c>
      <c r="K447" s="224"/>
      <c r="L447" s="225" t="s">
        <v>1414</v>
      </c>
      <c r="M447" s="224"/>
      <c r="N447" s="224"/>
      <c r="O447" s="257" t="s">
        <v>1133</v>
      </c>
      <c r="P447" s="198"/>
      <c r="Q447" s="198"/>
      <c r="R447" s="198"/>
      <c r="S447" s="198"/>
    </row>
    <row r="448" spans="1:19" x14ac:dyDescent="0.2">
      <c r="A448" s="204"/>
      <c r="B448" s="194"/>
      <c r="C448" s="194"/>
      <c r="D448" s="221" t="s">
        <v>1133</v>
      </c>
      <c r="G448" s="198"/>
      <c r="H448" s="215"/>
      <c r="I448" s="222"/>
      <c r="J448" s="223">
        <v>9</v>
      </c>
      <c r="K448" s="224"/>
      <c r="L448" s="225" t="s">
        <v>1406</v>
      </c>
      <c r="M448" s="224"/>
      <c r="N448" s="224"/>
      <c r="O448" s="257" t="s">
        <v>1133</v>
      </c>
      <c r="P448" s="198"/>
      <c r="Q448" s="198"/>
      <c r="R448" s="198"/>
      <c r="S448" s="198"/>
    </row>
    <row r="449" spans="1:19" x14ac:dyDescent="0.2">
      <c r="A449" s="204"/>
      <c r="B449" s="194"/>
      <c r="C449" s="194"/>
      <c r="D449" s="221" t="s">
        <v>1133</v>
      </c>
      <c r="G449" s="198"/>
      <c r="H449" s="215"/>
      <c r="I449" s="222"/>
      <c r="J449" s="223">
        <v>10</v>
      </c>
      <c r="K449" s="224"/>
      <c r="L449" s="225" t="s">
        <v>1423</v>
      </c>
      <c r="M449" s="224"/>
      <c r="N449" s="224"/>
      <c r="O449" s="257" t="s">
        <v>1133</v>
      </c>
      <c r="P449" s="198"/>
      <c r="Q449" s="198"/>
      <c r="R449" s="198"/>
      <c r="S449" s="198"/>
    </row>
    <row r="450" spans="1:19" x14ac:dyDescent="0.2">
      <c r="A450" s="204"/>
      <c r="B450" s="194"/>
      <c r="C450" s="194"/>
      <c r="D450" s="221" t="s">
        <v>1133</v>
      </c>
      <c r="G450" s="198"/>
      <c r="H450" s="215"/>
      <c r="I450" s="222"/>
      <c r="J450" s="223">
        <v>11</v>
      </c>
      <c r="K450" s="224"/>
      <c r="L450" s="225" t="s">
        <v>1415</v>
      </c>
      <c r="M450" s="224"/>
      <c r="N450" s="224"/>
      <c r="O450" s="257" t="s">
        <v>1133</v>
      </c>
      <c r="P450" s="198"/>
      <c r="Q450" s="198"/>
      <c r="R450" s="198"/>
      <c r="S450" s="198"/>
    </row>
    <row r="451" spans="1:19" x14ac:dyDescent="0.2">
      <c r="A451" s="204"/>
      <c r="B451" s="194"/>
      <c r="C451" s="194"/>
      <c r="D451" s="221" t="s">
        <v>1133</v>
      </c>
      <c r="G451" s="198"/>
      <c r="H451" s="215"/>
      <c r="I451" s="222"/>
      <c r="J451" s="223">
        <v>12</v>
      </c>
      <c r="K451" s="224"/>
      <c r="L451" s="225" t="s">
        <v>1424</v>
      </c>
      <c r="M451" s="224"/>
      <c r="N451" s="224"/>
      <c r="O451" s="257" t="s">
        <v>1133</v>
      </c>
      <c r="P451" s="198"/>
      <c r="Q451" s="198"/>
      <c r="R451" s="198"/>
      <c r="S451" s="198"/>
    </row>
    <row r="452" spans="1:19" x14ac:dyDescent="0.2">
      <c r="A452" s="204"/>
      <c r="B452" s="194"/>
      <c r="C452" s="194"/>
      <c r="D452" s="221" t="s">
        <v>1133</v>
      </c>
      <c r="G452" s="198"/>
      <c r="H452" s="215"/>
      <c r="I452" s="222"/>
      <c r="J452" s="223">
        <v>13</v>
      </c>
      <c r="K452" s="224"/>
      <c r="L452" s="225" t="s">
        <v>1416</v>
      </c>
      <c r="M452" s="224"/>
      <c r="N452" s="224"/>
      <c r="O452" s="257" t="s">
        <v>1133</v>
      </c>
      <c r="P452" s="198"/>
      <c r="Q452" s="198"/>
      <c r="R452" s="198"/>
      <c r="S452" s="198"/>
    </row>
    <row r="453" spans="1:19" x14ac:dyDescent="0.2">
      <c r="A453" s="204"/>
      <c r="B453" s="194"/>
      <c r="C453" s="194"/>
      <c r="D453" s="221" t="s">
        <v>1133</v>
      </c>
      <c r="G453" s="198"/>
      <c r="H453" s="215"/>
      <c r="I453" s="234"/>
      <c r="J453" s="229">
        <v>14</v>
      </c>
      <c r="K453" s="230"/>
      <c r="L453" s="231" t="s">
        <v>1425</v>
      </c>
      <c r="M453" s="230"/>
      <c r="N453" s="230"/>
      <c r="O453" s="276" t="s">
        <v>1133</v>
      </c>
      <c r="P453" s="198"/>
      <c r="Q453" s="198"/>
      <c r="R453" s="198"/>
      <c r="S453" s="198"/>
    </row>
    <row r="454" spans="1:19" x14ac:dyDescent="0.2">
      <c r="A454" s="204"/>
      <c r="B454" s="194"/>
      <c r="C454" s="194"/>
      <c r="D454" s="221"/>
      <c r="G454" s="198"/>
      <c r="H454" s="215"/>
      <c r="I454" s="229" t="s">
        <v>1130</v>
      </c>
      <c r="J454" s="222"/>
      <c r="K454" s="225" t="s">
        <v>1426</v>
      </c>
      <c r="L454" s="224"/>
      <c r="M454" s="224"/>
      <c r="N454" s="224"/>
      <c r="O454" s="257"/>
      <c r="P454" s="198"/>
      <c r="Q454" s="198"/>
      <c r="R454" s="198"/>
      <c r="S454" s="198"/>
    </row>
    <row r="455" spans="1:19" x14ac:dyDescent="0.2">
      <c r="A455" s="204"/>
      <c r="B455" s="194"/>
      <c r="C455" s="194"/>
      <c r="D455" s="221" t="s">
        <v>1133</v>
      </c>
      <c r="G455" s="198"/>
      <c r="H455" s="215"/>
      <c r="I455" s="222"/>
      <c r="J455" s="223">
        <v>1</v>
      </c>
      <c r="K455" s="224"/>
      <c r="L455" s="225" t="s">
        <v>1231</v>
      </c>
      <c r="M455" s="224"/>
      <c r="N455" s="224"/>
      <c r="O455" s="257" t="s">
        <v>1133</v>
      </c>
      <c r="P455" s="198"/>
      <c r="Q455" s="198"/>
      <c r="R455" s="198"/>
      <c r="S455" s="198"/>
    </row>
    <row r="456" spans="1:19" x14ac:dyDescent="0.2">
      <c r="A456" s="204"/>
      <c r="B456" s="194"/>
      <c r="C456" s="194"/>
      <c r="D456" s="221" t="s">
        <v>1133</v>
      </c>
      <c r="G456" s="198"/>
      <c r="H456" s="215"/>
      <c r="I456" s="222"/>
      <c r="J456" s="223">
        <v>2</v>
      </c>
      <c r="K456" s="224"/>
      <c r="L456" s="225" t="s">
        <v>1418</v>
      </c>
      <c r="M456" s="224"/>
      <c r="N456" s="224"/>
      <c r="O456" s="257" t="s">
        <v>1133</v>
      </c>
      <c r="P456" s="198"/>
      <c r="Q456" s="198"/>
      <c r="R456" s="198"/>
      <c r="S456" s="198"/>
    </row>
    <row r="457" spans="1:19" x14ac:dyDescent="0.2">
      <c r="A457" s="204"/>
      <c r="B457" s="194"/>
      <c r="C457" s="194"/>
      <c r="D457" s="221" t="s">
        <v>1133</v>
      </c>
      <c r="G457" s="198"/>
      <c r="H457" s="215"/>
      <c r="I457" s="222"/>
      <c r="J457" s="223">
        <v>3</v>
      </c>
      <c r="K457" s="224"/>
      <c r="L457" s="225" t="s">
        <v>1419</v>
      </c>
      <c r="M457" s="224"/>
      <c r="N457" s="224"/>
      <c r="O457" s="257" t="s">
        <v>1133</v>
      </c>
      <c r="P457" s="198"/>
      <c r="Q457" s="198"/>
      <c r="R457" s="198"/>
      <c r="S457" s="198"/>
    </row>
    <row r="458" spans="1:19" x14ac:dyDescent="0.2">
      <c r="A458" s="204"/>
      <c r="B458" s="194"/>
      <c r="C458" s="194"/>
      <c r="D458" s="221" t="s">
        <v>1133</v>
      </c>
      <c r="G458" s="198"/>
      <c r="H458" s="215"/>
      <c r="I458" s="222"/>
      <c r="J458" s="223">
        <v>4</v>
      </c>
      <c r="K458" s="224"/>
      <c r="L458" s="225" t="s">
        <v>1420</v>
      </c>
      <c r="M458" s="224"/>
      <c r="N458" s="224"/>
      <c r="O458" s="257" t="s">
        <v>1133</v>
      </c>
      <c r="P458" s="198"/>
      <c r="Q458" s="198"/>
      <c r="R458" s="198"/>
      <c r="S458" s="198"/>
    </row>
    <row r="459" spans="1:19" x14ac:dyDescent="0.2">
      <c r="A459" s="204"/>
      <c r="B459" s="194"/>
      <c r="C459" s="194"/>
      <c r="D459" s="221" t="s">
        <v>1133</v>
      </c>
      <c r="G459" s="198"/>
      <c r="H459" s="215"/>
      <c r="I459" s="222"/>
      <c r="J459" s="223">
        <v>5</v>
      </c>
      <c r="K459" s="224"/>
      <c r="L459" s="225" t="s">
        <v>1284</v>
      </c>
      <c r="M459" s="224"/>
      <c r="N459" s="224"/>
      <c r="O459" s="257" t="s">
        <v>1133</v>
      </c>
      <c r="P459" s="198"/>
      <c r="Q459" s="198"/>
      <c r="R459" s="198"/>
      <c r="S459" s="198"/>
    </row>
    <row r="460" spans="1:19" x14ac:dyDescent="0.2">
      <c r="A460" s="204"/>
      <c r="B460" s="194"/>
      <c r="C460" s="194"/>
      <c r="D460" s="221" t="s">
        <v>1133</v>
      </c>
      <c r="G460" s="198"/>
      <c r="H460" s="215"/>
      <c r="I460" s="222"/>
      <c r="J460" s="223">
        <v>6</v>
      </c>
      <c r="K460" s="224"/>
      <c r="L460" s="225" t="s">
        <v>1432</v>
      </c>
      <c r="M460" s="224"/>
      <c r="N460" s="224"/>
      <c r="O460" s="257" t="s">
        <v>1133</v>
      </c>
      <c r="P460" s="198"/>
      <c r="Q460" s="198"/>
      <c r="R460" s="198"/>
      <c r="S460" s="198"/>
    </row>
    <row r="461" spans="1:19" x14ac:dyDescent="0.2">
      <c r="A461" s="204"/>
      <c r="B461" s="194"/>
      <c r="C461" s="194"/>
      <c r="D461" s="221" t="s">
        <v>1133</v>
      </c>
      <c r="G461" s="198"/>
      <c r="H461" s="215"/>
      <c r="I461" s="222"/>
      <c r="J461" s="223">
        <v>7</v>
      </c>
      <c r="K461" s="224"/>
      <c r="L461" s="225" t="s">
        <v>1421</v>
      </c>
      <c r="M461" s="224"/>
      <c r="N461" s="224"/>
      <c r="O461" s="257" t="s">
        <v>1133</v>
      </c>
      <c r="P461" s="277"/>
      <c r="Q461" s="277"/>
      <c r="R461" s="277"/>
      <c r="S461" s="277"/>
    </row>
    <row r="462" spans="1:19" x14ac:dyDescent="0.2">
      <c r="A462" s="204"/>
      <c r="B462" s="194"/>
      <c r="C462" s="194"/>
      <c r="D462" s="221" t="s">
        <v>1133</v>
      </c>
      <c r="G462" s="198"/>
      <c r="H462" s="215"/>
      <c r="I462" s="222"/>
      <c r="J462" s="223">
        <v>8</v>
      </c>
      <c r="K462" s="224"/>
      <c r="L462" s="225" t="s">
        <v>1422</v>
      </c>
      <c r="M462" s="224"/>
      <c r="N462" s="224"/>
      <c r="O462" s="257" t="s">
        <v>1133</v>
      </c>
      <c r="P462" s="198"/>
      <c r="Q462" s="198"/>
      <c r="R462" s="198"/>
      <c r="S462" s="198"/>
    </row>
    <row r="463" spans="1:19" x14ac:dyDescent="0.2">
      <c r="A463" s="204"/>
      <c r="B463" s="194"/>
      <c r="C463" s="194"/>
      <c r="D463" s="221" t="s">
        <v>1133</v>
      </c>
      <c r="G463" s="198"/>
      <c r="H463" s="215"/>
      <c r="I463" s="222"/>
      <c r="J463" s="223">
        <v>9</v>
      </c>
      <c r="K463" s="224"/>
      <c r="L463" s="225" t="s">
        <v>1414</v>
      </c>
      <c r="M463" s="224"/>
      <c r="N463" s="224"/>
      <c r="O463" s="257" t="s">
        <v>1133</v>
      </c>
      <c r="P463" s="198"/>
      <c r="Q463" s="198"/>
      <c r="R463" s="198"/>
      <c r="S463" s="198"/>
    </row>
    <row r="464" spans="1:19" x14ac:dyDescent="0.2">
      <c r="A464" s="204"/>
      <c r="B464" s="194"/>
      <c r="C464" s="194"/>
      <c r="D464" s="221" t="s">
        <v>1133</v>
      </c>
      <c r="G464" s="198"/>
      <c r="H464" s="215"/>
      <c r="I464" s="222"/>
      <c r="J464" s="223">
        <v>10</v>
      </c>
      <c r="K464" s="224"/>
      <c r="L464" s="225" t="s">
        <v>1406</v>
      </c>
      <c r="M464" s="224"/>
      <c r="N464" s="224"/>
      <c r="O464" s="257" t="s">
        <v>1133</v>
      </c>
      <c r="P464" s="198"/>
      <c r="Q464" s="198"/>
      <c r="R464" s="198"/>
      <c r="S464" s="198"/>
    </row>
    <row r="465" spans="1:19" x14ac:dyDescent="0.2">
      <c r="A465" s="204"/>
      <c r="B465" s="194"/>
      <c r="C465" s="194"/>
      <c r="D465" s="221" t="s">
        <v>1133</v>
      </c>
      <c r="G465" s="198"/>
      <c r="H465" s="215"/>
      <c r="I465" s="222"/>
      <c r="J465" s="223">
        <v>11</v>
      </c>
      <c r="K465" s="224"/>
      <c r="L465" s="225" t="s">
        <v>1423</v>
      </c>
      <c r="M465" s="224"/>
      <c r="N465" s="224"/>
      <c r="O465" s="257" t="s">
        <v>1133</v>
      </c>
      <c r="P465" s="198"/>
      <c r="Q465" s="198"/>
      <c r="R465" s="198"/>
      <c r="S465" s="198"/>
    </row>
    <row r="466" spans="1:19" x14ac:dyDescent="0.2">
      <c r="A466" s="204"/>
      <c r="B466" s="194"/>
      <c r="C466" s="194"/>
      <c r="D466" s="221" t="s">
        <v>1133</v>
      </c>
      <c r="G466" s="198"/>
      <c r="H466" s="215"/>
      <c r="I466" s="222"/>
      <c r="J466" s="223">
        <v>12</v>
      </c>
      <c r="K466" s="224"/>
      <c r="L466" s="225" t="s">
        <v>1415</v>
      </c>
      <c r="M466" s="224"/>
      <c r="N466" s="224"/>
      <c r="O466" s="257" t="s">
        <v>1133</v>
      </c>
      <c r="P466" s="198"/>
      <c r="Q466" s="198"/>
      <c r="R466" s="198"/>
      <c r="S466" s="198"/>
    </row>
    <row r="467" spans="1:19" x14ac:dyDescent="0.2">
      <c r="A467" s="204"/>
      <c r="B467" s="194"/>
      <c r="C467" s="194"/>
      <c r="D467" s="221" t="s">
        <v>1133</v>
      </c>
      <c r="G467" s="224"/>
      <c r="H467" s="215"/>
      <c r="I467" s="222"/>
      <c r="J467" s="223">
        <v>13</v>
      </c>
      <c r="K467" s="225"/>
      <c r="L467" s="225" t="s">
        <v>1424</v>
      </c>
      <c r="M467" s="224"/>
      <c r="N467" s="224"/>
      <c r="O467" s="257" t="s">
        <v>1133</v>
      </c>
      <c r="P467" s="224"/>
      <c r="Q467" s="224"/>
      <c r="R467" s="224"/>
      <c r="S467" s="224"/>
    </row>
    <row r="468" spans="1:19" x14ac:dyDescent="0.2">
      <c r="A468" s="204"/>
      <c r="B468" s="194"/>
      <c r="C468" s="194"/>
      <c r="D468" s="221" t="s">
        <v>1133</v>
      </c>
      <c r="G468" s="198"/>
      <c r="H468" s="215"/>
      <c r="I468" s="222"/>
      <c r="J468" s="223">
        <v>14</v>
      </c>
      <c r="K468" s="224"/>
      <c r="L468" s="225" t="s">
        <v>1416</v>
      </c>
      <c r="M468" s="224"/>
      <c r="N468" s="224"/>
      <c r="O468" s="257" t="s">
        <v>1133</v>
      </c>
      <c r="P468" s="198"/>
      <c r="Q468" s="198"/>
      <c r="R468" s="198"/>
      <c r="S468" s="198"/>
    </row>
    <row r="469" spans="1:19" x14ac:dyDescent="0.2">
      <c r="A469" s="204"/>
      <c r="B469" s="194"/>
      <c r="C469" s="194"/>
      <c r="D469" s="221" t="s">
        <v>1133</v>
      </c>
      <c r="G469" s="198"/>
      <c r="H469" s="215"/>
      <c r="I469" s="222"/>
      <c r="J469" s="223">
        <v>15</v>
      </c>
      <c r="K469" s="224"/>
      <c r="L469" s="225" t="s">
        <v>1408</v>
      </c>
      <c r="M469" s="224"/>
      <c r="N469" s="224"/>
      <c r="O469" s="257" t="s">
        <v>1133</v>
      </c>
      <c r="P469" s="198"/>
      <c r="Q469" s="198"/>
      <c r="R469" s="198"/>
      <c r="S469" s="198"/>
    </row>
    <row r="470" spans="1:19" x14ac:dyDescent="0.2">
      <c r="A470" s="204"/>
      <c r="B470" s="194"/>
      <c r="C470" s="194"/>
      <c r="D470" s="221" t="s">
        <v>1133</v>
      </c>
      <c r="G470" s="198"/>
      <c r="H470" s="215"/>
      <c r="I470" s="222"/>
      <c r="J470" s="223">
        <v>16</v>
      </c>
      <c r="K470" s="224"/>
      <c r="L470" s="225" t="s">
        <v>1425</v>
      </c>
      <c r="M470" s="224"/>
      <c r="N470" s="224"/>
      <c r="O470" s="257" t="s">
        <v>1133</v>
      </c>
      <c r="P470" s="198"/>
      <c r="Q470" s="198"/>
      <c r="R470" s="198"/>
      <c r="S470" s="198"/>
    </row>
    <row r="471" spans="1:19" x14ac:dyDescent="0.2">
      <c r="A471" s="204"/>
      <c r="B471" s="194"/>
      <c r="C471" s="194"/>
      <c r="D471" s="221"/>
      <c r="G471" s="198"/>
      <c r="H471" s="215"/>
      <c r="I471" s="216" t="s">
        <v>1134</v>
      </c>
      <c r="J471" s="217"/>
      <c r="K471" s="233" t="s">
        <v>1428</v>
      </c>
      <c r="L471" s="219"/>
      <c r="M471" s="219"/>
      <c r="N471" s="219"/>
      <c r="O471" s="267"/>
      <c r="P471" s="198"/>
      <c r="Q471" s="198"/>
      <c r="R471" s="198"/>
      <c r="S471" s="198"/>
    </row>
    <row r="472" spans="1:19" x14ac:dyDescent="0.2">
      <c r="A472" s="204"/>
      <c r="B472" s="194"/>
      <c r="C472" s="194"/>
      <c r="D472" s="221" t="s">
        <v>1133</v>
      </c>
      <c r="G472" s="198"/>
      <c r="H472" s="215"/>
      <c r="I472" s="222"/>
      <c r="J472" s="223">
        <v>1</v>
      </c>
      <c r="K472" s="224"/>
      <c r="L472" s="225" t="s">
        <v>1419</v>
      </c>
      <c r="M472" s="224"/>
      <c r="N472" s="224"/>
      <c r="O472" s="257" t="s">
        <v>1133</v>
      </c>
      <c r="P472" s="198"/>
      <c r="Q472" s="198"/>
      <c r="R472" s="198"/>
      <c r="S472" s="198"/>
    </row>
    <row r="473" spans="1:19" x14ac:dyDescent="0.2">
      <c r="A473" s="204"/>
      <c r="B473" s="194"/>
      <c r="C473" s="194"/>
      <c r="D473" s="221" t="s">
        <v>1133</v>
      </c>
      <c r="G473" s="198"/>
      <c r="H473" s="215"/>
      <c r="I473" s="222"/>
      <c r="J473" s="223">
        <v>2</v>
      </c>
      <c r="K473" s="224"/>
      <c r="L473" s="225" t="s">
        <v>1420</v>
      </c>
      <c r="M473" s="224"/>
      <c r="N473" s="224"/>
      <c r="O473" s="257" t="s">
        <v>1133</v>
      </c>
      <c r="P473" s="198"/>
      <c r="Q473" s="198"/>
      <c r="R473" s="198"/>
      <c r="S473" s="198"/>
    </row>
    <row r="474" spans="1:19" x14ac:dyDescent="0.2">
      <c r="A474" s="204"/>
      <c r="B474" s="194"/>
      <c r="C474" s="194"/>
      <c r="D474" s="221" t="s">
        <v>1133</v>
      </c>
      <c r="G474" s="198"/>
      <c r="H474" s="215"/>
      <c r="I474" s="222"/>
      <c r="J474" s="223">
        <v>3</v>
      </c>
      <c r="K474" s="224"/>
      <c r="L474" s="225" t="s">
        <v>1284</v>
      </c>
      <c r="M474" s="224"/>
      <c r="N474" s="224"/>
      <c r="O474" s="257" t="s">
        <v>1133</v>
      </c>
      <c r="P474" s="198"/>
      <c r="Q474" s="198"/>
      <c r="R474" s="198"/>
      <c r="S474" s="198"/>
    </row>
    <row r="475" spans="1:19" x14ac:dyDescent="0.2">
      <c r="A475" s="204"/>
      <c r="B475" s="194"/>
      <c r="C475" s="194"/>
      <c r="D475" s="221" t="s">
        <v>1133</v>
      </c>
      <c r="G475" s="198"/>
      <c r="H475" s="215"/>
      <c r="I475" s="222"/>
      <c r="J475" s="223">
        <v>4</v>
      </c>
      <c r="K475" s="224"/>
      <c r="L475" s="225" t="s">
        <v>1421</v>
      </c>
      <c r="M475" s="224"/>
      <c r="N475" s="224"/>
      <c r="O475" s="257" t="s">
        <v>1133</v>
      </c>
      <c r="P475" s="198"/>
      <c r="Q475" s="198"/>
      <c r="R475" s="198"/>
      <c r="S475" s="198"/>
    </row>
    <row r="476" spans="1:19" x14ac:dyDescent="0.2">
      <c r="A476" s="204"/>
      <c r="B476" s="194"/>
      <c r="C476" s="194"/>
      <c r="D476" s="221" t="s">
        <v>1133</v>
      </c>
      <c r="G476" s="198"/>
      <c r="H476" s="215"/>
      <c r="I476" s="222"/>
      <c r="J476" s="223">
        <v>5</v>
      </c>
      <c r="K476" s="224"/>
      <c r="L476" s="225" t="s">
        <v>1422</v>
      </c>
      <c r="M476" s="224"/>
      <c r="N476" s="224"/>
      <c r="O476" s="257" t="s">
        <v>1133</v>
      </c>
      <c r="P476" s="198"/>
      <c r="Q476" s="198"/>
      <c r="R476" s="198"/>
      <c r="S476" s="198"/>
    </row>
    <row r="477" spans="1:19" x14ac:dyDescent="0.2">
      <c r="A477" s="204"/>
      <c r="B477" s="194"/>
      <c r="C477" s="194"/>
      <c r="D477" s="221" t="s">
        <v>1133</v>
      </c>
      <c r="G477" s="198"/>
      <c r="H477" s="215"/>
      <c r="I477" s="222"/>
      <c r="J477" s="223">
        <v>6</v>
      </c>
      <c r="K477" s="224"/>
      <c r="L477" s="225" t="s">
        <v>1406</v>
      </c>
      <c r="M477" s="224"/>
      <c r="N477" s="224"/>
      <c r="O477" s="257" t="s">
        <v>1133</v>
      </c>
      <c r="P477" s="198"/>
      <c r="Q477" s="198"/>
      <c r="R477" s="198"/>
      <c r="S477" s="198"/>
    </row>
    <row r="478" spans="1:19" x14ac:dyDescent="0.2">
      <c r="A478" s="204"/>
      <c r="B478" s="194"/>
      <c r="C478" s="194"/>
      <c r="D478" s="221" t="s">
        <v>1133</v>
      </c>
      <c r="G478" s="198"/>
      <c r="H478" s="215"/>
      <c r="I478" s="222"/>
      <c r="J478" s="223">
        <v>7</v>
      </c>
      <c r="K478" s="224"/>
      <c r="L478" s="225" t="s">
        <v>1423</v>
      </c>
      <c r="M478" s="224"/>
      <c r="N478" s="224"/>
      <c r="O478" s="257" t="s">
        <v>1133</v>
      </c>
      <c r="P478" s="198"/>
      <c r="Q478" s="198"/>
      <c r="R478" s="198"/>
      <c r="S478" s="198"/>
    </row>
    <row r="479" spans="1:19" x14ac:dyDescent="0.2">
      <c r="A479" s="204"/>
      <c r="B479" s="194"/>
      <c r="C479" s="194"/>
      <c r="D479" s="221" t="s">
        <v>1133</v>
      </c>
      <c r="G479" s="198"/>
      <c r="H479" s="215"/>
      <c r="I479" s="222"/>
      <c r="J479" s="223">
        <v>8</v>
      </c>
      <c r="K479" s="224"/>
      <c r="L479" s="225" t="s">
        <v>1415</v>
      </c>
      <c r="M479" s="224"/>
      <c r="N479" s="224"/>
      <c r="O479" s="257" t="s">
        <v>1133</v>
      </c>
      <c r="P479" s="198"/>
      <c r="Q479" s="198"/>
      <c r="R479" s="198"/>
      <c r="S479" s="198"/>
    </row>
    <row r="480" spans="1:19" x14ac:dyDescent="0.2">
      <c r="A480" s="204"/>
      <c r="B480" s="194"/>
      <c r="C480" s="194"/>
      <c r="D480" s="221" t="s">
        <v>1133</v>
      </c>
      <c r="G480" s="198"/>
      <c r="H480" s="215"/>
      <c r="I480" s="222"/>
      <c r="J480" s="223">
        <v>9</v>
      </c>
      <c r="K480" s="224"/>
      <c r="L480" s="225" t="s">
        <v>1424</v>
      </c>
      <c r="M480" s="224"/>
      <c r="N480" s="224"/>
      <c r="O480" s="257" t="s">
        <v>1133</v>
      </c>
      <c r="P480" s="198"/>
      <c r="Q480" s="198"/>
      <c r="R480" s="198"/>
      <c r="S480" s="198"/>
    </row>
    <row r="481" spans="1:19" ht="15.75" thickBot="1" x14ac:dyDescent="0.25">
      <c r="A481" s="204"/>
      <c r="B481" s="194"/>
      <c r="C481" s="194"/>
      <c r="D481" s="221" t="s">
        <v>1133</v>
      </c>
      <c r="G481" s="198"/>
      <c r="H481" s="268"/>
      <c r="I481" s="269"/>
      <c r="J481" s="270">
        <v>10</v>
      </c>
      <c r="K481" s="271"/>
      <c r="L481" s="272" t="s">
        <v>1425</v>
      </c>
      <c r="M481" s="271"/>
      <c r="N481" s="271"/>
      <c r="O481" s="326" t="s">
        <v>1133</v>
      </c>
      <c r="P481" s="198"/>
      <c r="Q481" s="198"/>
      <c r="R481" s="198"/>
      <c r="S481" s="198"/>
    </row>
    <row r="482" spans="1:19" x14ac:dyDescent="0.2">
      <c r="A482" s="204"/>
      <c r="B482" s="194"/>
      <c r="C482" s="194"/>
      <c r="D482" s="221"/>
      <c r="G482" s="224"/>
      <c r="H482" s="274"/>
      <c r="I482" s="222"/>
      <c r="J482" s="222"/>
      <c r="K482" s="224"/>
      <c r="L482" s="225"/>
      <c r="M482" s="224"/>
      <c r="N482" s="224"/>
      <c r="O482" s="332"/>
      <c r="P482" s="224"/>
      <c r="Q482" s="224"/>
      <c r="R482" s="224"/>
      <c r="S482" s="224"/>
    </row>
    <row r="483" spans="1:19" x14ac:dyDescent="0.2">
      <c r="A483" s="204">
        <v>45</v>
      </c>
      <c r="B483" s="194" t="s">
        <v>1433</v>
      </c>
      <c r="C483" s="194" t="s">
        <v>1434</v>
      </c>
      <c r="D483" s="221"/>
      <c r="G483" s="198"/>
      <c r="H483" s="242">
        <v>45</v>
      </c>
      <c r="I483" s="244"/>
      <c r="J483" s="255"/>
      <c r="K483" s="312" t="s">
        <v>1434</v>
      </c>
      <c r="L483" s="255"/>
      <c r="M483" s="255"/>
      <c r="N483" s="255"/>
      <c r="O483" s="266"/>
      <c r="P483" s="198"/>
      <c r="Q483" s="213">
        <f>H483</f>
        <v>45</v>
      </c>
      <c r="R483" s="203" t="str">
        <f>CONCATENATE("II-",TEXT(Q483,"0000"))</f>
        <v>II-0045</v>
      </c>
      <c r="S483" s="214" t="str">
        <f>K483</f>
        <v>HORMIGON  PUZOLANICO EXCLUIDA LA ARAMDURA</v>
      </c>
    </row>
    <row r="484" spans="1:19" x14ac:dyDescent="0.2">
      <c r="A484" s="204"/>
      <c r="B484" s="194"/>
      <c r="C484" s="194"/>
      <c r="D484" s="221"/>
      <c r="G484" s="198"/>
      <c r="H484" s="215"/>
      <c r="I484" s="216" t="s">
        <v>1022</v>
      </c>
      <c r="J484" s="217"/>
      <c r="K484" s="233" t="s">
        <v>1400</v>
      </c>
      <c r="L484" s="219"/>
      <c r="M484" s="219"/>
      <c r="N484" s="219"/>
      <c r="O484" s="267"/>
      <c r="P484" s="198"/>
      <c r="Q484" s="198"/>
      <c r="R484" s="198"/>
      <c r="S484" s="198"/>
    </row>
    <row r="485" spans="1:19" x14ac:dyDescent="0.2">
      <c r="A485" s="204"/>
      <c r="B485" s="194"/>
      <c r="C485" s="194"/>
      <c r="D485" s="221" t="s">
        <v>1133</v>
      </c>
      <c r="G485" s="198"/>
      <c r="H485" s="215"/>
      <c r="I485" s="222"/>
      <c r="J485" s="223">
        <v>1</v>
      </c>
      <c r="K485" s="224"/>
      <c r="L485" s="225" t="s">
        <v>1405</v>
      </c>
      <c r="M485" s="224"/>
      <c r="N485" s="224"/>
      <c r="O485" s="257" t="s">
        <v>1133</v>
      </c>
      <c r="P485" s="198"/>
      <c r="Q485" s="198"/>
      <c r="R485" s="198"/>
      <c r="S485" s="198"/>
    </row>
    <row r="486" spans="1:19" x14ac:dyDescent="0.2">
      <c r="A486" s="204"/>
      <c r="B486" s="194"/>
      <c r="C486" s="194"/>
      <c r="D486" s="221" t="s">
        <v>1133</v>
      </c>
      <c r="G486" s="198"/>
      <c r="H486" s="215"/>
      <c r="I486" s="222"/>
      <c r="J486" s="223">
        <v>2</v>
      </c>
      <c r="K486" s="224"/>
      <c r="L486" s="225" t="s">
        <v>1407</v>
      </c>
      <c r="M486" s="224"/>
      <c r="N486" s="224"/>
      <c r="O486" s="257" t="s">
        <v>1133</v>
      </c>
      <c r="P486" s="198"/>
      <c r="Q486" s="198"/>
      <c r="R486" s="198"/>
      <c r="S486" s="198"/>
    </row>
    <row r="487" spans="1:19" x14ac:dyDescent="0.2">
      <c r="A487" s="204"/>
      <c r="B487" s="194"/>
      <c r="C487" s="194"/>
      <c r="D487" s="221"/>
      <c r="G487" s="198"/>
      <c r="H487" s="215"/>
      <c r="I487" s="216" t="s">
        <v>1049</v>
      </c>
      <c r="J487" s="217"/>
      <c r="K487" s="233" t="s">
        <v>1404</v>
      </c>
      <c r="L487" s="219"/>
      <c r="M487" s="219"/>
      <c r="N487" s="219"/>
      <c r="O487" s="267"/>
      <c r="P487" s="198"/>
      <c r="Q487" s="198"/>
      <c r="R487" s="198"/>
      <c r="S487" s="198"/>
    </row>
    <row r="488" spans="1:19" x14ac:dyDescent="0.2">
      <c r="A488" s="204"/>
      <c r="B488" s="194"/>
      <c r="C488" s="194"/>
      <c r="D488" s="221" t="s">
        <v>1133</v>
      </c>
      <c r="G488" s="198"/>
      <c r="H488" s="215"/>
      <c r="I488" s="222"/>
      <c r="J488" s="223">
        <v>1</v>
      </c>
      <c r="K488" s="224"/>
      <c r="L488" s="225" t="s">
        <v>1405</v>
      </c>
      <c r="M488" s="224"/>
      <c r="N488" s="224"/>
      <c r="O488" s="257" t="s">
        <v>1133</v>
      </c>
      <c r="P488" s="198"/>
      <c r="Q488" s="198"/>
      <c r="R488" s="198"/>
      <c r="S488" s="198"/>
    </row>
    <row r="489" spans="1:19" x14ac:dyDescent="0.2">
      <c r="A489" s="204"/>
      <c r="B489" s="194"/>
      <c r="C489" s="194"/>
      <c r="D489" s="221" t="s">
        <v>1133</v>
      </c>
      <c r="G489" s="198"/>
      <c r="H489" s="215"/>
      <c r="I489" s="222"/>
      <c r="J489" s="223">
        <v>2</v>
      </c>
      <c r="K489" s="224"/>
      <c r="L489" s="225" t="s">
        <v>1407</v>
      </c>
      <c r="M489" s="224"/>
      <c r="N489" s="224"/>
      <c r="O489" s="257" t="s">
        <v>1133</v>
      </c>
      <c r="P489" s="198"/>
      <c r="Q489" s="198"/>
      <c r="R489" s="198"/>
      <c r="S489" s="198"/>
    </row>
    <row r="490" spans="1:19" x14ac:dyDescent="0.2">
      <c r="A490" s="204"/>
      <c r="B490" s="194"/>
      <c r="C490" s="194"/>
      <c r="D490" s="221" t="s">
        <v>1133</v>
      </c>
      <c r="G490" s="198"/>
      <c r="H490" s="215"/>
      <c r="I490" s="222"/>
      <c r="J490" s="223">
        <v>3</v>
      </c>
      <c r="K490" s="224"/>
      <c r="L490" s="225" t="s">
        <v>1416</v>
      </c>
      <c r="M490" s="224"/>
      <c r="N490" s="224"/>
      <c r="O490" s="257" t="s">
        <v>1133</v>
      </c>
      <c r="P490" s="198"/>
      <c r="Q490" s="198"/>
      <c r="R490" s="198"/>
      <c r="S490" s="198"/>
    </row>
    <row r="491" spans="1:19" x14ac:dyDescent="0.2">
      <c r="A491" s="204"/>
      <c r="B491" s="194"/>
      <c r="C491" s="194"/>
      <c r="D491" s="221"/>
      <c r="G491" s="198"/>
      <c r="H491" s="215"/>
      <c r="I491" s="216" t="s">
        <v>1059</v>
      </c>
      <c r="J491" s="217"/>
      <c r="K491" s="233" t="s">
        <v>1409</v>
      </c>
      <c r="L491" s="219"/>
      <c r="M491" s="219"/>
      <c r="N491" s="219"/>
      <c r="O491" s="267"/>
      <c r="P491" s="198"/>
      <c r="Q491" s="198"/>
      <c r="R491" s="198"/>
      <c r="S491" s="198"/>
    </row>
    <row r="492" spans="1:19" x14ac:dyDescent="0.2">
      <c r="A492" s="204"/>
      <c r="B492" s="194"/>
      <c r="C492" s="194"/>
      <c r="D492" s="221" t="s">
        <v>1133</v>
      </c>
      <c r="G492" s="198"/>
      <c r="H492" s="215"/>
      <c r="I492" s="222"/>
      <c r="J492" s="223">
        <v>1</v>
      </c>
      <c r="K492" s="224"/>
      <c r="L492" s="225" t="s">
        <v>1405</v>
      </c>
      <c r="M492" s="224"/>
      <c r="N492" s="224"/>
      <c r="O492" s="257" t="s">
        <v>1133</v>
      </c>
      <c r="P492" s="198"/>
      <c r="Q492" s="198"/>
      <c r="R492" s="198"/>
      <c r="S492" s="198"/>
    </row>
    <row r="493" spans="1:19" x14ac:dyDescent="0.2">
      <c r="A493" s="204"/>
      <c r="B493" s="194"/>
      <c r="C493" s="194"/>
      <c r="D493" s="221" t="s">
        <v>1133</v>
      </c>
      <c r="G493" s="198"/>
      <c r="H493" s="215"/>
      <c r="I493" s="222"/>
      <c r="J493" s="223">
        <v>2</v>
      </c>
      <c r="K493" s="224"/>
      <c r="L493" s="225" t="s">
        <v>1342</v>
      </c>
      <c r="M493" s="224"/>
      <c r="N493" s="224"/>
      <c r="O493" s="257" t="s">
        <v>1133</v>
      </c>
      <c r="P493" s="198"/>
      <c r="Q493" s="198"/>
      <c r="R493" s="198"/>
      <c r="S493" s="198"/>
    </row>
    <row r="494" spans="1:19" x14ac:dyDescent="0.2">
      <c r="A494" s="204"/>
      <c r="B494" s="194"/>
      <c r="C494" s="194"/>
      <c r="D494" s="221" t="s">
        <v>1133</v>
      </c>
      <c r="G494" s="198"/>
      <c r="H494" s="215"/>
      <c r="I494" s="222"/>
      <c r="J494" s="223">
        <v>3</v>
      </c>
      <c r="K494" s="224"/>
      <c r="L494" s="225" t="s">
        <v>1407</v>
      </c>
      <c r="M494" s="224"/>
      <c r="N494" s="224"/>
      <c r="O494" s="257" t="s">
        <v>1133</v>
      </c>
      <c r="P494" s="198"/>
      <c r="Q494" s="198"/>
      <c r="R494" s="198"/>
      <c r="S494" s="198"/>
    </row>
    <row r="495" spans="1:19" x14ac:dyDescent="0.2">
      <c r="A495" s="204"/>
      <c r="B495" s="194"/>
      <c r="C495" s="194"/>
      <c r="D495" s="221" t="s">
        <v>1133</v>
      </c>
      <c r="G495" s="198"/>
      <c r="H495" s="215"/>
      <c r="I495" s="222"/>
      <c r="J495" s="223">
        <v>4</v>
      </c>
      <c r="K495" s="224"/>
      <c r="L495" s="225" t="s">
        <v>1416</v>
      </c>
      <c r="M495" s="224"/>
      <c r="N495" s="224"/>
      <c r="O495" s="257" t="s">
        <v>1133</v>
      </c>
      <c r="P495" s="198"/>
      <c r="Q495" s="198"/>
      <c r="R495" s="198"/>
      <c r="S495" s="198"/>
    </row>
    <row r="496" spans="1:19" x14ac:dyDescent="0.2">
      <c r="A496" s="204"/>
      <c r="B496" s="194"/>
      <c r="C496" s="194"/>
      <c r="D496" s="221" t="s">
        <v>1133</v>
      </c>
      <c r="G496" s="198"/>
      <c r="H496" s="215"/>
      <c r="I496" s="222"/>
      <c r="J496" s="223">
        <v>5</v>
      </c>
      <c r="K496" s="224"/>
      <c r="L496" s="225" t="s">
        <v>1408</v>
      </c>
      <c r="M496" s="224"/>
      <c r="N496" s="224"/>
      <c r="O496" s="257" t="s">
        <v>1133</v>
      </c>
      <c r="P496" s="198"/>
      <c r="Q496" s="198"/>
      <c r="R496" s="198"/>
      <c r="S496" s="198"/>
    </row>
    <row r="497" spans="1:19" x14ac:dyDescent="0.2">
      <c r="A497" s="204"/>
      <c r="B497" s="194"/>
      <c r="C497" s="194"/>
      <c r="D497" s="221"/>
      <c r="G497" s="198"/>
      <c r="H497" s="215"/>
      <c r="I497" s="216" t="s">
        <v>1085</v>
      </c>
      <c r="J497" s="217"/>
      <c r="K497" s="233" t="s">
        <v>1412</v>
      </c>
      <c r="L497" s="219"/>
      <c r="M497" s="219"/>
      <c r="N497" s="219"/>
      <c r="O497" s="267"/>
      <c r="P497" s="198"/>
      <c r="Q497" s="198"/>
      <c r="R497" s="198"/>
      <c r="S497" s="198"/>
    </row>
    <row r="498" spans="1:19" x14ac:dyDescent="0.2">
      <c r="A498" s="204"/>
      <c r="B498" s="194"/>
      <c r="C498" s="194"/>
      <c r="D498" s="221" t="s">
        <v>1133</v>
      </c>
      <c r="G498" s="198"/>
      <c r="H498" s="215"/>
      <c r="I498" s="222"/>
      <c r="J498" s="223">
        <v>1</v>
      </c>
      <c r="K498" s="224"/>
      <c r="L498" s="225" t="s">
        <v>1410</v>
      </c>
      <c r="M498" s="224"/>
      <c r="N498" s="224"/>
      <c r="O498" s="257" t="s">
        <v>1133</v>
      </c>
      <c r="P498" s="198"/>
      <c r="Q498" s="198"/>
      <c r="R498" s="198"/>
      <c r="S498" s="198"/>
    </row>
    <row r="499" spans="1:19" x14ac:dyDescent="0.2">
      <c r="A499" s="204"/>
      <c r="B499" s="194"/>
      <c r="C499" s="194"/>
      <c r="D499" s="221" t="s">
        <v>1133</v>
      </c>
      <c r="G499" s="198"/>
      <c r="H499" s="215"/>
      <c r="I499" s="222"/>
      <c r="J499" s="223">
        <v>2</v>
      </c>
      <c r="K499" s="224"/>
      <c r="L499" s="225" t="s">
        <v>1231</v>
      </c>
      <c r="M499" s="224"/>
      <c r="N499" s="224"/>
      <c r="O499" s="257" t="s">
        <v>1133</v>
      </c>
      <c r="P499" s="198"/>
      <c r="Q499" s="198"/>
      <c r="R499" s="198"/>
      <c r="S499" s="198"/>
    </row>
    <row r="500" spans="1:19" x14ac:dyDescent="0.2">
      <c r="A500" s="204"/>
      <c r="B500" s="194"/>
      <c r="C500" s="194"/>
      <c r="D500" s="221" t="s">
        <v>1133</v>
      </c>
      <c r="G500" s="198"/>
      <c r="H500" s="215"/>
      <c r="I500" s="222"/>
      <c r="J500" s="223">
        <v>3</v>
      </c>
      <c r="K500" s="224"/>
      <c r="L500" s="225" t="s">
        <v>1405</v>
      </c>
      <c r="M500" s="224"/>
      <c r="N500" s="224"/>
      <c r="O500" s="257" t="s">
        <v>1133</v>
      </c>
      <c r="P500" s="198"/>
      <c r="Q500" s="198"/>
      <c r="R500" s="198"/>
      <c r="S500" s="198"/>
    </row>
    <row r="501" spans="1:19" x14ac:dyDescent="0.2">
      <c r="A501" s="204"/>
      <c r="B501" s="194"/>
      <c r="C501" s="194"/>
      <c r="D501" s="221" t="s">
        <v>1133</v>
      </c>
      <c r="G501" s="198"/>
      <c r="H501" s="215"/>
      <c r="I501" s="222"/>
      <c r="J501" s="223">
        <v>4</v>
      </c>
      <c r="K501" s="224"/>
      <c r="L501" s="225" t="s">
        <v>1342</v>
      </c>
      <c r="M501" s="224"/>
      <c r="N501" s="224"/>
      <c r="O501" s="257" t="s">
        <v>1133</v>
      </c>
      <c r="P501" s="198"/>
      <c r="Q501" s="198"/>
      <c r="R501" s="198"/>
      <c r="S501" s="198"/>
    </row>
    <row r="502" spans="1:19" x14ac:dyDescent="0.2">
      <c r="A502" s="204"/>
      <c r="B502" s="194"/>
      <c r="C502" s="194"/>
      <c r="D502" s="221" t="s">
        <v>1133</v>
      </c>
      <c r="G502" s="198"/>
      <c r="H502" s="215"/>
      <c r="I502" s="222"/>
      <c r="J502" s="223">
        <v>5</v>
      </c>
      <c r="K502" s="224"/>
      <c r="L502" s="225" t="s">
        <v>1407</v>
      </c>
      <c r="M502" s="224"/>
      <c r="N502" s="224"/>
      <c r="O502" s="257" t="s">
        <v>1133</v>
      </c>
      <c r="P502" s="198"/>
      <c r="Q502" s="198"/>
      <c r="R502" s="198"/>
      <c r="S502" s="198"/>
    </row>
    <row r="503" spans="1:19" x14ac:dyDescent="0.2">
      <c r="A503" s="204"/>
      <c r="B503" s="194"/>
      <c r="C503" s="194"/>
      <c r="D503" s="221" t="s">
        <v>1133</v>
      </c>
      <c r="G503" s="198"/>
      <c r="H503" s="215"/>
      <c r="I503" s="222"/>
      <c r="J503" s="223">
        <v>6</v>
      </c>
      <c r="K503" s="224"/>
      <c r="L503" s="225" t="s">
        <v>1416</v>
      </c>
      <c r="M503" s="224"/>
      <c r="N503" s="224"/>
      <c r="O503" s="257" t="s">
        <v>1133</v>
      </c>
      <c r="P503" s="198"/>
      <c r="Q503" s="198"/>
      <c r="R503" s="198"/>
      <c r="S503" s="198"/>
    </row>
    <row r="504" spans="1:19" x14ac:dyDescent="0.2">
      <c r="A504" s="204"/>
      <c r="B504" s="194"/>
      <c r="C504" s="194"/>
      <c r="D504" s="221" t="s">
        <v>1133</v>
      </c>
      <c r="G504" s="198"/>
      <c r="H504" s="215"/>
      <c r="I504" s="222"/>
      <c r="J504" s="223">
        <v>7</v>
      </c>
      <c r="K504" s="224"/>
      <c r="L504" s="225" t="s">
        <v>1408</v>
      </c>
      <c r="M504" s="224"/>
      <c r="N504" s="224"/>
      <c r="O504" s="257" t="s">
        <v>1133</v>
      </c>
      <c r="P504" s="198"/>
      <c r="Q504" s="198"/>
      <c r="R504" s="198"/>
      <c r="S504" s="198"/>
    </row>
    <row r="505" spans="1:19" x14ac:dyDescent="0.2">
      <c r="A505" s="204"/>
      <c r="B505" s="194"/>
      <c r="C505" s="194"/>
      <c r="D505" s="221"/>
      <c r="G505" s="198"/>
      <c r="H505" s="215"/>
      <c r="I505" s="216" t="s">
        <v>1127</v>
      </c>
      <c r="J505" s="217"/>
      <c r="K505" s="233" t="s">
        <v>1417</v>
      </c>
      <c r="L505" s="219"/>
      <c r="M505" s="219"/>
      <c r="N505" s="219"/>
      <c r="O505" s="267"/>
      <c r="P505" s="198"/>
      <c r="Q505" s="198"/>
      <c r="R505" s="198"/>
      <c r="S505" s="198"/>
    </row>
    <row r="506" spans="1:19" x14ac:dyDescent="0.2">
      <c r="A506" s="204"/>
      <c r="B506" s="194"/>
      <c r="C506" s="194"/>
      <c r="D506" s="221" t="s">
        <v>1133</v>
      </c>
      <c r="G506" s="198"/>
      <c r="H506" s="215"/>
      <c r="I506" s="222"/>
      <c r="J506" s="223">
        <v>1</v>
      </c>
      <c r="K506" s="224"/>
      <c r="L506" s="225" t="s">
        <v>1410</v>
      </c>
      <c r="M506" s="224"/>
      <c r="N506" s="224"/>
      <c r="O506" s="257" t="s">
        <v>1133</v>
      </c>
      <c r="P506" s="198"/>
      <c r="Q506" s="198"/>
      <c r="R506" s="198"/>
      <c r="S506" s="198"/>
    </row>
    <row r="507" spans="1:19" x14ac:dyDescent="0.2">
      <c r="A507" s="204"/>
      <c r="B507" s="194"/>
      <c r="C507" s="194"/>
      <c r="D507" s="221" t="s">
        <v>1133</v>
      </c>
      <c r="G507" s="198"/>
      <c r="H507" s="215"/>
      <c r="I507" s="222"/>
      <c r="J507" s="223">
        <v>2</v>
      </c>
      <c r="K507" s="224"/>
      <c r="L507" s="225" t="s">
        <v>1231</v>
      </c>
      <c r="M507" s="224"/>
      <c r="N507" s="224"/>
      <c r="O507" s="257" t="s">
        <v>1133</v>
      </c>
      <c r="P507" s="198"/>
      <c r="Q507" s="198"/>
      <c r="R507" s="198"/>
      <c r="S507" s="198"/>
    </row>
    <row r="508" spans="1:19" x14ac:dyDescent="0.2">
      <c r="A508" s="204"/>
      <c r="B508" s="194"/>
      <c r="C508" s="194"/>
      <c r="D508" s="221" t="s">
        <v>1133</v>
      </c>
      <c r="G508" s="198"/>
      <c r="H508" s="215"/>
      <c r="I508" s="222"/>
      <c r="J508" s="223">
        <v>3</v>
      </c>
      <c r="K508" s="224"/>
      <c r="L508" s="225" t="s">
        <v>1420</v>
      </c>
      <c r="M508" s="224"/>
      <c r="N508" s="224"/>
      <c r="O508" s="257" t="s">
        <v>1133</v>
      </c>
      <c r="P508" s="198"/>
      <c r="Q508" s="198"/>
      <c r="R508" s="198"/>
      <c r="S508" s="198"/>
    </row>
    <row r="509" spans="1:19" x14ac:dyDescent="0.2">
      <c r="A509" s="204"/>
      <c r="B509" s="194"/>
      <c r="C509" s="194"/>
      <c r="D509" s="221" t="s">
        <v>1133</v>
      </c>
      <c r="G509" s="198"/>
      <c r="H509" s="215"/>
      <c r="I509" s="222"/>
      <c r="J509" s="223">
        <v>4</v>
      </c>
      <c r="K509" s="224"/>
      <c r="L509" s="225" t="s">
        <v>1405</v>
      </c>
      <c r="M509" s="224"/>
      <c r="N509" s="224"/>
      <c r="O509" s="257" t="s">
        <v>1133</v>
      </c>
      <c r="P509" s="198"/>
      <c r="Q509" s="198"/>
      <c r="R509" s="198"/>
      <c r="S509" s="198"/>
    </row>
    <row r="510" spans="1:19" x14ac:dyDescent="0.2">
      <c r="A510" s="204"/>
      <c r="B510" s="194"/>
      <c r="C510" s="194"/>
      <c r="D510" s="221" t="s">
        <v>1133</v>
      </c>
      <c r="G510" s="198"/>
      <c r="H510" s="215"/>
      <c r="I510" s="222"/>
      <c r="J510" s="223">
        <v>5</v>
      </c>
      <c r="K510" s="224"/>
      <c r="L510" s="225" t="s">
        <v>1342</v>
      </c>
      <c r="M510" s="224"/>
      <c r="N510" s="224"/>
      <c r="O510" s="257" t="s">
        <v>1133</v>
      </c>
      <c r="P510" s="198"/>
      <c r="Q510" s="198"/>
      <c r="R510" s="198"/>
      <c r="S510" s="198"/>
    </row>
    <row r="511" spans="1:19" x14ac:dyDescent="0.2">
      <c r="A511" s="204"/>
      <c r="B511" s="194"/>
      <c r="C511" s="194"/>
      <c r="D511" s="221" t="s">
        <v>1133</v>
      </c>
      <c r="G511" s="198"/>
      <c r="H511" s="215"/>
      <c r="I511" s="222"/>
      <c r="J511" s="223">
        <v>6</v>
      </c>
      <c r="K511" s="224"/>
      <c r="L511" s="225" t="s">
        <v>1424</v>
      </c>
      <c r="M511" s="224"/>
      <c r="N511" s="224"/>
      <c r="O511" s="257" t="s">
        <v>1133</v>
      </c>
      <c r="P511" s="198"/>
      <c r="Q511" s="198"/>
      <c r="R511" s="198"/>
      <c r="S511" s="198"/>
    </row>
    <row r="512" spans="1:19" x14ac:dyDescent="0.2">
      <c r="A512" s="204"/>
      <c r="B512" s="194"/>
      <c r="C512" s="194"/>
      <c r="D512" s="221" t="s">
        <v>1133</v>
      </c>
      <c r="G512" s="198"/>
      <c r="H512" s="215"/>
      <c r="I512" s="222"/>
      <c r="J512" s="223">
        <v>7</v>
      </c>
      <c r="K512" s="224"/>
      <c r="L512" s="225" t="s">
        <v>1416</v>
      </c>
      <c r="M512" s="224"/>
      <c r="N512" s="224"/>
      <c r="O512" s="257" t="s">
        <v>1133</v>
      </c>
      <c r="P512" s="198"/>
      <c r="Q512" s="198"/>
      <c r="R512" s="198"/>
      <c r="S512" s="198"/>
    </row>
    <row r="513" spans="1:19" x14ac:dyDescent="0.2">
      <c r="A513" s="204"/>
      <c r="B513" s="194"/>
      <c r="C513" s="194"/>
      <c r="D513" s="221" t="s">
        <v>1133</v>
      </c>
      <c r="G513" s="224"/>
      <c r="H513" s="215"/>
      <c r="I513" s="222"/>
      <c r="J513" s="223">
        <v>8</v>
      </c>
      <c r="K513" s="224"/>
      <c r="L513" s="231" t="s">
        <v>1435</v>
      </c>
      <c r="M513" s="230"/>
      <c r="N513" s="230"/>
      <c r="O513" s="276" t="s">
        <v>1133</v>
      </c>
      <c r="P513" s="198"/>
      <c r="Q513" s="198"/>
      <c r="R513" s="198"/>
      <c r="S513" s="198"/>
    </row>
    <row r="514" spans="1:19" x14ac:dyDescent="0.2">
      <c r="A514" s="204"/>
      <c r="B514" s="194"/>
      <c r="C514" s="194"/>
      <c r="D514" s="221"/>
      <c r="G514" s="198"/>
      <c r="H514" s="215"/>
      <c r="I514" s="216" t="s">
        <v>1130</v>
      </c>
      <c r="J514" s="217"/>
      <c r="K514" s="233" t="s">
        <v>1426</v>
      </c>
      <c r="L514" s="219"/>
      <c r="M514" s="219"/>
      <c r="N514" s="219"/>
      <c r="O514" s="267"/>
      <c r="P514" s="198"/>
      <c r="Q514" s="198"/>
      <c r="R514" s="198"/>
      <c r="S514" s="198"/>
    </row>
    <row r="515" spans="1:19" x14ac:dyDescent="0.2">
      <c r="A515" s="204"/>
      <c r="B515" s="194"/>
      <c r="C515" s="194"/>
      <c r="D515" s="221" t="s">
        <v>1133</v>
      </c>
      <c r="G515" s="198"/>
      <c r="H515" s="215"/>
      <c r="I515" s="222"/>
      <c r="J515" s="223">
        <v>1</v>
      </c>
      <c r="K515" s="224"/>
      <c r="L515" s="225" t="s">
        <v>1410</v>
      </c>
      <c r="M515" s="224"/>
      <c r="N515" s="224"/>
      <c r="O515" s="257" t="s">
        <v>1133</v>
      </c>
      <c r="P515" s="198"/>
      <c r="Q515" s="198"/>
      <c r="R515" s="198"/>
      <c r="S515" s="198"/>
    </row>
    <row r="516" spans="1:19" x14ac:dyDescent="0.2">
      <c r="A516" s="204"/>
      <c r="B516" s="194"/>
      <c r="C516" s="194"/>
      <c r="D516" s="221" t="s">
        <v>1133</v>
      </c>
      <c r="G516" s="198"/>
      <c r="H516" s="215"/>
      <c r="I516" s="222"/>
      <c r="J516" s="223">
        <v>2</v>
      </c>
      <c r="K516" s="224"/>
      <c r="L516" s="225" t="s">
        <v>1231</v>
      </c>
      <c r="M516" s="224"/>
      <c r="N516" s="224"/>
      <c r="O516" s="257" t="s">
        <v>1133</v>
      </c>
      <c r="P516" s="198"/>
      <c r="Q516" s="198"/>
      <c r="R516" s="198"/>
      <c r="S516" s="198"/>
    </row>
    <row r="517" spans="1:19" x14ac:dyDescent="0.2">
      <c r="A517" s="204"/>
      <c r="B517" s="194"/>
      <c r="C517" s="194"/>
      <c r="D517" s="221" t="s">
        <v>1133</v>
      </c>
      <c r="G517" s="198"/>
      <c r="H517" s="215"/>
      <c r="I517" s="222"/>
      <c r="J517" s="223">
        <v>3</v>
      </c>
      <c r="K517" s="224"/>
      <c r="L517" s="225" t="s">
        <v>1420</v>
      </c>
      <c r="M517" s="224"/>
      <c r="N517" s="224"/>
      <c r="O517" s="257" t="s">
        <v>1133</v>
      </c>
      <c r="P517" s="198"/>
      <c r="Q517" s="198"/>
      <c r="R517" s="198"/>
      <c r="S517" s="198"/>
    </row>
    <row r="518" spans="1:19" x14ac:dyDescent="0.2">
      <c r="A518" s="204"/>
      <c r="B518" s="194"/>
      <c r="C518" s="194"/>
      <c r="D518" s="221" t="s">
        <v>1133</v>
      </c>
      <c r="G518" s="198"/>
      <c r="H518" s="215"/>
      <c r="I518" s="222"/>
      <c r="J518" s="223">
        <v>4</v>
      </c>
      <c r="K518" s="224"/>
      <c r="L518" s="225" t="s">
        <v>1424</v>
      </c>
      <c r="M518" s="224"/>
      <c r="N518" s="224"/>
      <c r="O518" s="257" t="s">
        <v>1133</v>
      </c>
      <c r="P518" s="198"/>
      <c r="Q518" s="198"/>
      <c r="R518" s="198"/>
      <c r="S518" s="198"/>
    </row>
    <row r="519" spans="1:19" x14ac:dyDescent="0.2">
      <c r="A519" s="204"/>
      <c r="B519" s="194"/>
      <c r="C519" s="194"/>
      <c r="D519" s="221" t="s">
        <v>1133</v>
      </c>
      <c r="G519" s="198"/>
      <c r="H519" s="215"/>
      <c r="I519" s="222"/>
      <c r="J519" s="223">
        <v>5</v>
      </c>
      <c r="K519" s="224"/>
      <c r="L519" s="225" t="s">
        <v>1416</v>
      </c>
      <c r="M519" s="224"/>
      <c r="N519" s="224"/>
      <c r="O519" s="257" t="s">
        <v>1133</v>
      </c>
      <c r="P519" s="198"/>
      <c r="Q519" s="198"/>
      <c r="R519" s="198"/>
      <c r="S519" s="198"/>
    </row>
    <row r="520" spans="1:19" ht="15.75" thickBot="1" x14ac:dyDescent="0.25">
      <c r="A520" s="204"/>
      <c r="B520" s="194"/>
      <c r="C520" s="194"/>
      <c r="D520" s="221" t="s">
        <v>1133</v>
      </c>
      <c r="G520" s="198"/>
      <c r="H520" s="235"/>
      <c r="I520" s="236"/>
      <c r="J520" s="237">
        <v>6</v>
      </c>
      <c r="K520" s="238"/>
      <c r="L520" s="239" t="s">
        <v>1408</v>
      </c>
      <c r="M520" s="238"/>
      <c r="N520" s="238"/>
      <c r="O520" s="323" t="s">
        <v>1133</v>
      </c>
      <c r="P520" s="198"/>
      <c r="Q520" s="198"/>
      <c r="R520" s="198"/>
      <c r="S520" s="198"/>
    </row>
    <row r="521" spans="1:19" ht="15.75" thickTop="1" x14ac:dyDescent="0.2">
      <c r="A521" s="204">
        <v>46</v>
      </c>
      <c r="B521" s="194" t="s">
        <v>1436</v>
      </c>
      <c r="C521" s="194" t="s">
        <v>1437</v>
      </c>
      <c r="D521" s="221"/>
      <c r="G521" s="198"/>
      <c r="H521" s="242">
        <v>46</v>
      </c>
      <c r="I521" s="244"/>
      <c r="J521" s="255"/>
      <c r="K521" s="312" t="s">
        <v>1437</v>
      </c>
      <c r="L521" s="255"/>
      <c r="M521" s="255"/>
      <c r="N521" s="255"/>
      <c r="O521" s="266"/>
      <c r="P521" s="198"/>
      <c r="Q521" s="213">
        <f>H521</f>
        <v>46</v>
      </c>
      <c r="R521" s="203" t="str">
        <f>CONCATENATE("II-",TEXT(Q521,"0000"))</f>
        <v>II-0046</v>
      </c>
      <c r="S521" s="214" t="str">
        <f>K521</f>
        <v>IMPERMEABILIZACION</v>
      </c>
    </row>
    <row r="522" spans="1:19" x14ac:dyDescent="0.2">
      <c r="A522" s="204"/>
      <c r="B522" s="194"/>
      <c r="C522" s="194"/>
      <c r="D522" s="221" t="s">
        <v>1216</v>
      </c>
      <c r="G522" s="198"/>
      <c r="H522" s="215"/>
      <c r="I522" s="216" t="s">
        <v>1022</v>
      </c>
      <c r="J522" s="224"/>
      <c r="K522" s="225" t="s">
        <v>1438</v>
      </c>
      <c r="L522" s="224"/>
      <c r="M522" s="224"/>
      <c r="N522" s="224"/>
      <c r="O522" s="257" t="s">
        <v>1216</v>
      </c>
      <c r="P522" s="198"/>
      <c r="Q522" s="198"/>
      <c r="R522" s="198"/>
      <c r="S522" s="198"/>
    </row>
    <row r="523" spans="1:19" x14ac:dyDescent="0.2">
      <c r="A523" s="204"/>
      <c r="B523" s="194"/>
      <c r="C523" s="194"/>
      <c r="D523" s="221"/>
      <c r="G523" s="198"/>
      <c r="H523" s="215"/>
      <c r="I523" s="216" t="s">
        <v>1049</v>
      </c>
      <c r="J523" s="217"/>
      <c r="K523" s="233" t="s">
        <v>1439</v>
      </c>
      <c r="L523" s="219"/>
      <c r="M523" s="219"/>
      <c r="N523" s="219"/>
      <c r="O523" s="267"/>
      <c r="P523" s="198"/>
      <c r="Q523" s="198"/>
      <c r="R523" s="198"/>
      <c r="S523" s="198"/>
    </row>
    <row r="524" spans="1:19" x14ac:dyDescent="0.2">
      <c r="A524" s="204"/>
      <c r="B524" s="194"/>
      <c r="C524" s="194"/>
      <c r="D524" s="221" t="s">
        <v>1216</v>
      </c>
      <c r="G524" s="198"/>
      <c r="H524" s="215"/>
      <c r="I524" s="222"/>
      <c r="J524" s="223">
        <v>1</v>
      </c>
      <c r="K524" s="224"/>
      <c r="L524" s="225" t="s">
        <v>1440</v>
      </c>
      <c r="M524" s="224"/>
      <c r="N524" s="224"/>
      <c r="O524" s="257" t="s">
        <v>1216</v>
      </c>
      <c r="P524" s="198"/>
      <c r="Q524" s="198"/>
      <c r="R524" s="198"/>
      <c r="S524" s="198"/>
    </row>
    <row r="525" spans="1:19" ht="15.75" thickBot="1" x14ac:dyDescent="0.25">
      <c r="A525" s="204"/>
      <c r="B525" s="194"/>
      <c r="C525" s="194"/>
      <c r="D525" s="221" t="s">
        <v>1216</v>
      </c>
      <c r="G525" s="198"/>
      <c r="H525" s="235"/>
      <c r="I525" s="236"/>
      <c r="J525" s="237">
        <v>2</v>
      </c>
      <c r="K525" s="238"/>
      <c r="L525" s="239" t="s">
        <v>1441</v>
      </c>
      <c r="M525" s="238"/>
      <c r="N525" s="238"/>
      <c r="O525" s="323" t="s">
        <v>1216</v>
      </c>
      <c r="P525" s="198"/>
      <c r="Q525" s="198"/>
      <c r="R525" s="198"/>
      <c r="S525" s="198"/>
    </row>
    <row r="526" spans="1:19" ht="15.75" thickTop="1" x14ac:dyDescent="0.2">
      <c r="A526" s="204">
        <v>47</v>
      </c>
      <c r="B526" s="194" t="s">
        <v>1442</v>
      </c>
      <c r="C526" s="194" t="s">
        <v>1443</v>
      </c>
      <c r="D526" s="221"/>
      <c r="G526" s="198"/>
      <c r="H526" s="242">
        <v>47</v>
      </c>
      <c r="I526" s="244"/>
      <c r="J526" s="255"/>
      <c r="K526" s="312" t="s">
        <v>1443</v>
      </c>
      <c r="L526" s="255"/>
      <c r="M526" s="255"/>
      <c r="N526" s="255"/>
      <c r="O526" s="266"/>
      <c r="P526" s="198"/>
      <c r="Q526" s="213">
        <f>H526</f>
        <v>47</v>
      </c>
      <c r="R526" s="203" t="str">
        <f>CONCATENATE("II-",TEXT(Q526,"0000"))</f>
        <v>II-0047</v>
      </c>
      <c r="S526" s="214" t="str">
        <f>K526</f>
        <v>IMPRIMACIÒN CON MATERIAL BITUMINOSO</v>
      </c>
    </row>
    <row r="527" spans="1:19" x14ac:dyDescent="0.2">
      <c r="A527" s="204"/>
      <c r="B527" s="194"/>
      <c r="C527" s="194"/>
      <c r="D527" s="221" t="s">
        <v>1216</v>
      </c>
      <c r="G527" s="198"/>
      <c r="H527" s="215"/>
      <c r="I527" s="216" t="s">
        <v>1022</v>
      </c>
      <c r="J527" s="263"/>
      <c r="K527" s="284" t="s">
        <v>1440</v>
      </c>
      <c r="L527" s="284"/>
      <c r="M527" s="284"/>
      <c r="N527" s="263"/>
      <c r="O527" s="298" t="s">
        <v>1216</v>
      </c>
      <c r="P527" s="198"/>
      <c r="Q527" s="198"/>
      <c r="R527" s="198"/>
      <c r="S527" s="198"/>
    </row>
    <row r="528" spans="1:19" ht="15.75" thickBot="1" x14ac:dyDescent="0.25">
      <c r="A528" s="204"/>
      <c r="B528" s="194"/>
      <c r="C528" s="194"/>
      <c r="D528" s="221" t="s">
        <v>1216</v>
      </c>
      <c r="G528" s="198"/>
      <c r="H528" s="268"/>
      <c r="I528" s="270" t="s">
        <v>1049</v>
      </c>
      <c r="J528" s="271"/>
      <c r="K528" s="272" t="s">
        <v>1441</v>
      </c>
      <c r="L528" s="272"/>
      <c r="M528" s="272"/>
      <c r="N528" s="271"/>
      <c r="O528" s="326" t="s">
        <v>1216</v>
      </c>
      <c r="P528" s="198"/>
      <c r="Q528" s="198"/>
      <c r="R528" s="198"/>
      <c r="S528" s="198"/>
    </row>
    <row r="529" spans="1:19" x14ac:dyDescent="0.2">
      <c r="A529" s="204"/>
      <c r="B529" s="194"/>
      <c r="C529" s="194"/>
      <c r="D529" s="221"/>
      <c r="G529" s="198"/>
      <c r="H529" s="274"/>
      <c r="I529" s="222"/>
      <c r="J529" s="224"/>
      <c r="K529" s="225"/>
      <c r="L529" s="225"/>
      <c r="M529" s="225"/>
      <c r="N529" s="224"/>
      <c r="O529" s="332"/>
      <c r="P529" s="198"/>
      <c r="Q529" s="198"/>
      <c r="R529" s="198"/>
      <c r="S529" s="198"/>
    </row>
    <row r="530" spans="1:19" x14ac:dyDescent="0.2">
      <c r="A530" s="204"/>
      <c r="B530" s="194"/>
      <c r="C530" s="194"/>
      <c r="D530" s="221"/>
      <c r="G530" s="224"/>
      <c r="H530" s="274"/>
      <c r="I530" s="222"/>
      <c r="J530" s="224"/>
      <c r="K530" s="225"/>
      <c r="L530" s="225"/>
      <c r="M530" s="225"/>
      <c r="N530" s="224"/>
      <c r="O530" s="332"/>
      <c r="P530" s="224"/>
      <c r="Q530" s="224"/>
      <c r="R530" s="224"/>
      <c r="S530" s="224"/>
    </row>
    <row r="531" spans="1:19" x14ac:dyDescent="0.2">
      <c r="A531" s="204">
        <v>48</v>
      </c>
      <c r="B531" s="194" t="s">
        <v>1444</v>
      </c>
      <c r="C531" s="194" t="s">
        <v>1445</v>
      </c>
      <c r="D531" s="221"/>
      <c r="G531" s="198"/>
      <c r="H531" s="242">
        <v>48</v>
      </c>
      <c r="I531" s="244"/>
      <c r="J531" s="255"/>
      <c r="K531" s="312" t="s">
        <v>1445</v>
      </c>
      <c r="L531" s="255"/>
      <c r="M531" s="255"/>
      <c r="N531" s="255"/>
      <c r="O531" s="266"/>
      <c r="P531" s="198"/>
      <c r="Q531" s="213">
        <f>H531</f>
        <v>48</v>
      </c>
      <c r="R531" s="203" t="str">
        <f>CONCATENATE("II-",TEXT(Q531,"0000"))</f>
        <v>II-0048</v>
      </c>
      <c r="S531" s="214" t="str">
        <f>K531</f>
        <v>LIMPIEZA</v>
      </c>
    </row>
    <row r="532" spans="1:19" x14ac:dyDescent="0.2">
      <c r="A532" s="204"/>
      <c r="B532" s="194"/>
      <c r="C532" s="194"/>
      <c r="D532" s="221" t="s">
        <v>1446</v>
      </c>
      <c r="G532" s="198"/>
      <c r="H532" s="215"/>
      <c r="I532" s="350" t="s">
        <v>1022</v>
      </c>
      <c r="J532" s="224"/>
      <c r="K532" s="225" t="s">
        <v>1447</v>
      </c>
      <c r="L532" s="225"/>
      <c r="M532" s="225"/>
      <c r="N532" s="224"/>
      <c r="O532" s="257" t="s">
        <v>1446</v>
      </c>
      <c r="P532" s="198"/>
      <c r="Q532" s="198"/>
      <c r="R532" s="198"/>
      <c r="S532" s="198"/>
    </row>
    <row r="533" spans="1:19" x14ac:dyDescent="0.2">
      <c r="A533" s="204"/>
      <c r="B533" s="194"/>
      <c r="C533" s="194"/>
      <c r="D533" s="221" t="s">
        <v>1133</v>
      </c>
      <c r="G533" s="198"/>
      <c r="H533" s="215"/>
      <c r="I533" s="216" t="s">
        <v>1049</v>
      </c>
      <c r="J533" s="263"/>
      <c r="K533" s="284" t="s">
        <v>1448</v>
      </c>
      <c r="L533" s="284"/>
      <c r="M533" s="284"/>
      <c r="N533" s="263"/>
      <c r="O533" s="298" t="s">
        <v>1133</v>
      </c>
      <c r="P533" s="198"/>
      <c r="Q533" s="198"/>
      <c r="R533" s="198"/>
      <c r="S533" s="198"/>
    </row>
    <row r="534" spans="1:19" x14ac:dyDescent="0.2">
      <c r="A534" s="204"/>
      <c r="B534" s="194"/>
      <c r="C534" s="194"/>
      <c r="D534" s="221" t="s">
        <v>1133</v>
      </c>
      <c r="G534" s="198"/>
      <c r="H534" s="215"/>
      <c r="I534" s="223" t="s">
        <v>1059</v>
      </c>
      <c r="J534" s="224"/>
      <c r="K534" s="225" t="s">
        <v>1449</v>
      </c>
      <c r="L534" s="225"/>
      <c r="M534" s="225"/>
      <c r="N534" s="224"/>
      <c r="O534" s="257" t="s">
        <v>1133</v>
      </c>
      <c r="P534" s="198"/>
      <c r="Q534" s="198"/>
      <c r="R534" s="198"/>
      <c r="S534" s="198"/>
    </row>
    <row r="535" spans="1:19" x14ac:dyDescent="0.2">
      <c r="A535" s="204"/>
      <c r="B535" s="194"/>
      <c r="C535" s="194"/>
      <c r="D535" s="221" t="s">
        <v>1133</v>
      </c>
      <c r="G535" s="198"/>
      <c r="H535" s="215"/>
      <c r="I535" s="350" t="s">
        <v>1085</v>
      </c>
      <c r="J535" s="219"/>
      <c r="K535" s="233" t="s">
        <v>1450</v>
      </c>
      <c r="L535" s="233"/>
      <c r="M535" s="233"/>
      <c r="N535" s="219"/>
      <c r="O535" s="267" t="s">
        <v>1133</v>
      </c>
      <c r="P535" s="198"/>
      <c r="Q535" s="198"/>
      <c r="R535" s="198"/>
      <c r="S535" s="198"/>
    </row>
    <row r="536" spans="1:19" x14ac:dyDescent="0.2">
      <c r="A536" s="204"/>
      <c r="B536" s="194"/>
      <c r="C536" s="194"/>
      <c r="D536" s="221" t="s">
        <v>1133</v>
      </c>
      <c r="G536" s="198"/>
      <c r="H536" s="215"/>
      <c r="I536" s="216" t="s">
        <v>1127</v>
      </c>
      <c r="J536" s="263"/>
      <c r="K536" s="284" t="s">
        <v>1451</v>
      </c>
      <c r="L536" s="284"/>
      <c r="M536" s="284"/>
      <c r="N536" s="263"/>
      <c r="O536" s="298" t="s">
        <v>1133</v>
      </c>
      <c r="P536" s="198"/>
      <c r="Q536" s="198"/>
      <c r="R536" s="198"/>
      <c r="S536" s="198"/>
    </row>
    <row r="537" spans="1:19" x14ac:dyDescent="0.2">
      <c r="A537" s="204"/>
      <c r="B537" s="194"/>
      <c r="C537" s="194"/>
      <c r="D537" s="221" t="s">
        <v>1250</v>
      </c>
      <c r="G537" s="198"/>
      <c r="H537" s="215"/>
      <c r="I537" s="223" t="s">
        <v>1130</v>
      </c>
      <c r="J537" s="224"/>
      <c r="K537" s="225" t="s">
        <v>1452</v>
      </c>
      <c r="L537" s="225"/>
      <c r="M537" s="225"/>
      <c r="N537" s="224"/>
      <c r="O537" s="257" t="s">
        <v>1250</v>
      </c>
      <c r="P537" s="198"/>
      <c r="Q537" s="198"/>
      <c r="R537" s="198"/>
      <c r="S537" s="198"/>
    </row>
    <row r="538" spans="1:19" x14ac:dyDescent="0.2">
      <c r="A538" s="204"/>
      <c r="B538" s="194"/>
      <c r="C538" s="194"/>
      <c r="D538" s="221" t="s">
        <v>998</v>
      </c>
      <c r="G538" s="198"/>
      <c r="H538" s="215"/>
      <c r="I538" s="216" t="s">
        <v>1134</v>
      </c>
      <c r="J538" s="263"/>
      <c r="K538" s="284" t="s">
        <v>1453</v>
      </c>
      <c r="L538" s="284"/>
      <c r="M538" s="284"/>
      <c r="N538" s="263"/>
      <c r="O538" s="298" t="s">
        <v>998</v>
      </c>
      <c r="P538" s="198"/>
      <c r="Q538" s="198"/>
      <c r="R538" s="198"/>
      <c r="S538" s="198"/>
    </row>
    <row r="539" spans="1:19" ht="15.75" thickBot="1" x14ac:dyDescent="0.25">
      <c r="A539" s="204"/>
      <c r="B539" s="194"/>
      <c r="C539" s="194"/>
      <c r="D539" s="221" t="s">
        <v>998</v>
      </c>
      <c r="G539" s="198"/>
      <c r="H539" s="235"/>
      <c r="I539" s="237" t="s">
        <v>1137</v>
      </c>
      <c r="J539" s="238"/>
      <c r="K539" s="239" t="s">
        <v>1454</v>
      </c>
      <c r="L539" s="239"/>
      <c r="M539" s="239"/>
      <c r="N539" s="238"/>
      <c r="O539" s="323" t="s">
        <v>998</v>
      </c>
      <c r="P539" s="198"/>
      <c r="Q539" s="198"/>
      <c r="R539" s="198"/>
      <c r="S539" s="198"/>
    </row>
    <row r="540" spans="1:19" ht="15.75" thickTop="1" x14ac:dyDescent="0.2">
      <c r="A540" s="204">
        <v>49</v>
      </c>
      <c r="B540" s="194" t="s">
        <v>1455</v>
      </c>
      <c r="C540" s="194" t="s">
        <v>1456</v>
      </c>
      <c r="D540" s="221"/>
      <c r="G540" s="198"/>
      <c r="H540" s="242">
        <v>49</v>
      </c>
      <c r="I540" s="244"/>
      <c r="J540" s="255"/>
      <c r="K540" s="312" t="s">
        <v>1456</v>
      </c>
      <c r="L540" s="255"/>
      <c r="M540" s="255"/>
      <c r="N540" s="255"/>
      <c r="O540" s="266"/>
      <c r="P540" s="198"/>
      <c r="Q540" s="213">
        <f>H540</f>
        <v>49</v>
      </c>
      <c r="R540" s="203" t="str">
        <f>CONCATENATE("II-",TEXT(Q540,"0000"))</f>
        <v>II-0049</v>
      </c>
      <c r="S540" s="214" t="str">
        <f>K540</f>
        <v>LOSA DE HORMIGON</v>
      </c>
    </row>
    <row r="541" spans="1:19" ht="15.75" thickBot="1" x14ac:dyDescent="0.25">
      <c r="A541" s="204"/>
      <c r="B541" s="194"/>
      <c r="C541" s="194"/>
      <c r="D541" s="221" t="s">
        <v>1216</v>
      </c>
      <c r="G541" s="198"/>
      <c r="H541" s="246"/>
      <c r="I541" s="247" t="s">
        <v>1022</v>
      </c>
      <c r="J541" s="248"/>
      <c r="K541" s="286" t="s">
        <v>1136</v>
      </c>
      <c r="L541" s="250"/>
      <c r="M541" s="250"/>
      <c r="N541" s="250"/>
      <c r="O541" s="324" t="s">
        <v>1216</v>
      </c>
      <c r="P541" s="198"/>
      <c r="Q541" s="198"/>
      <c r="R541" s="198"/>
      <c r="S541" s="198"/>
    </row>
    <row r="542" spans="1:19" ht="15.75" thickTop="1" x14ac:dyDescent="0.2">
      <c r="A542" s="204">
        <v>50</v>
      </c>
      <c r="B542" s="194" t="s">
        <v>1457</v>
      </c>
      <c r="C542" s="194" t="s">
        <v>1458</v>
      </c>
      <c r="D542" s="221"/>
      <c r="G542" s="198"/>
      <c r="H542" s="242">
        <v>50</v>
      </c>
      <c r="I542" s="244"/>
      <c r="J542" s="255"/>
      <c r="K542" s="312" t="s">
        <v>1458</v>
      </c>
      <c r="L542" s="255"/>
      <c r="M542" s="255"/>
      <c r="N542" s="255"/>
      <c r="O542" s="266"/>
      <c r="P542" s="198"/>
      <c r="Q542" s="213">
        <f>H542</f>
        <v>50</v>
      </c>
      <c r="R542" s="203" t="str">
        <f>CONCATENATE("II-",TEXT(Q542,"0000"))</f>
        <v>II-0050</v>
      </c>
      <c r="S542" s="214" t="str">
        <f>K542</f>
        <v>LOSETAS DE HORMIGON</v>
      </c>
    </row>
    <row r="543" spans="1:19" x14ac:dyDescent="0.2">
      <c r="A543" s="204"/>
      <c r="B543" s="194"/>
      <c r="C543" s="194"/>
      <c r="D543" s="221"/>
      <c r="G543" s="198"/>
      <c r="H543" s="215"/>
      <c r="I543" s="216" t="s">
        <v>1022</v>
      </c>
      <c r="J543" s="217"/>
      <c r="K543" s="233" t="s">
        <v>1459</v>
      </c>
      <c r="L543" s="219"/>
      <c r="M543" s="219"/>
      <c r="N543" s="219"/>
      <c r="O543" s="267"/>
      <c r="P543" s="198"/>
      <c r="Q543" s="198"/>
      <c r="R543" s="198"/>
      <c r="S543" s="198"/>
    </row>
    <row r="544" spans="1:19" x14ac:dyDescent="0.2">
      <c r="A544" s="204"/>
      <c r="B544" s="194"/>
      <c r="C544" s="194"/>
      <c r="D544" s="221" t="s">
        <v>1216</v>
      </c>
      <c r="G544" s="198"/>
      <c r="H544" s="215"/>
      <c r="I544" s="222"/>
      <c r="J544" s="223">
        <v>1</v>
      </c>
      <c r="K544" s="224"/>
      <c r="L544" s="225" t="s">
        <v>1460</v>
      </c>
      <c r="M544" s="224"/>
      <c r="N544" s="224"/>
      <c r="O544" s="257" t="s">
        <v>1216</v>
      </c>
      <c r="P544" s="198"/>
      <c r="Q544" s="198"/>
      <c r="R544" s="198"/>
      <c r="S544" s="198"/>
    </row>
    <row r="545" spans="1:19" x14ac:dyDescent="0.2">
      <c r="A545" s="204"/>
      <c r="B545" s="194"/>
      <c r="C545" s="194"/>
      <c r="D545" s="221" t="s">
        <v>1216</v>
      </c>
      <c r="G545" s="198"/>
      <c r="H545" s="215"/>
      <c r="I545" s="222"/>
      <c r="J545" s="223">
        <v>2</v>
      </c>
      <c r="K545" s="224"/>
      <c r="L545" s="225" t="s">
        <v>1322</v>
      </c>
      <c r="M545" s="224"/>
      <c r="N545" s="224"/>
      <c r="O545" s="257" t="s">
        <v>1216</v>
      </c>
      <c r="P545" s="198"/>
      <c r="Q545" s="198"/>
      <c r="R545" s="198"/>
      <c r="S545" s="198"/>
    </row>
    <row r="546" spans="1:19" x14ac:dyDescent="0.2">
      <c r="A546" s="204"/>
      <c r="B546" s="194"/>
      <c r="C546" s="194"/>
      <c r="D546" s="221" t="s">
        <v>1216</v>
      </c>
      <c r="G546" s="198"/>
      <c r="H546" s="215"/>
      <c r="I546" s="222"/>
      <c r="J546" s="223">
        <v>3</v>
      </c>
      <c r="K546" s="224"/>
      <c r="L546" s="225" t="s">
        <v>1342</v>
      </c>
      <c r="M546" s="224"/>
      <c r="N546" s="224"/>
      <c r="O546" s="257" t="s">
        <v>1216</v>
      </c>
      <c r="P546" s="198"/>
      <c r="Q546" s="198"/>
      <c r="R546" s="198"/>
      <c r="S546" s="198"/>
    </row>
    <row r="547" spans="1:19" x14ac:dyDescent="0.2">
      <c r="A547" s="204"/>
      <c r="B547" s="194"/>
      <c r="C547" s="194"/>
      <c r="D547" s="221" t="s">
        <v>1216</v>
      </c>
      <c r="G547" s="198"/>
      <c r="H547" s="215"/>
      <c r="I547" s="222"/>
      <c r="J547" s="223">
        <v>4</v>
      </c>
      <c r="K547" s="224"/>
      <c r="L547" s="225" t="s">
        <v>1461</v>
      </c>
      <c r="M547" s="224"/>
      <c r="N547" s="224"/>
      <c r="O547" s="257" t="s">
        <v>1216</v>
      </c>
      <c r="P547" s="198"/>
      <c r="Q547" s="198"/>
      <c r="R547" s="198"/>
      <c r="S547" s="198"/>
    </row>
    <row r="548" spans="1:19" x14ac:dyDescent="0.2">
      <c r="A548" s="204"/>
      <c r="B548" s="194"/>
      <c r="C548" s="194"/>
      <c r="D548" s="221" t="s">
        <v>1216</v>
      </c>
      <c r="G548" s="198"/>
      <c r="H548" s="215"/>
      <c r="I548" s="222"/>
      <c r="J548" s="223">
        <v>5</v>
      </c>
      <c r="K548" s="224"/>
      <c r="L548" s="225" t="s">
        <v>1462</v>
      </c>
      <c r="M548" s="224"/>
      <c r="N548" s="224"/>
      <c r="O548" s="257" t="s">
        <v>1216</v>
      </c>
      <c r="P548" s="198"/>
      <c r="Q548" s="198"/>
      <c r="R548" s="198"/>
      <c r="S548" s="198"/>
    </row>
    <row r="549" spans="1:19" x14ac:dyDescent="0.2">
      <c r="A549" s="204"/>
      <c r="B549" s="194"/>
      <c r="C549" s="194"/>
      <c r="D549" s="221" t="s">
        <v>1216</v>
      </c>
      <c r="G549" s="198"/>
      <c r="H549" s="215"/>
      <c r="I549" s="216" t="s">
        <v>1049</v>
      </c>
      <c r="J549" s="351"/>
      <c r="K549" s="284" t="s">
        <v>1091</v>
      </c>
      <c r="L549" s="284"/>
      <c r="M549" s="263"/>
      <c r="N549" s="263"/>
      <c r="O549" s="298" t="s">
        <v>1216</v>
      </c>
      <c r="P549" s="198"/>
      <c r="Q549" s="198"/>
      <c r="R549" s="198"/>
      <c r="S549" s="198"/>
    </row>
    <row r="550" spans="1:19" ht="15.75" thickBot="1" x14ac:dyDescent="0.25">
      <c r="A550" s="204"/>
      <c r="B550" s="194"/>
      <c r="C550" s="194"/>
      <c r="D550" s="221" t="s">
        <v>1216</v>
      </c>
      <c r="G550" s="198"/>
      <c r="H550" s="215"/>
      <c r="I550" s="237" t="s">
        <v>1059</v>
      </c>
      <c r="J550" s="222"/>
      <c r="K550" s="225" t="s">
        <v>1197</v>
      </c>
      <c r="L550" s="225"/>
      <c r="M550" s="224"/>
      <c r="N550" s="224"/>
      <c r="O550" s="257" t="s">
        <v>1216</v>
      </c>
      <c r="P550" s="198"/>
      <c r="Q550" s="198"/>
      <c r="R550" s="198"/>
      <c r="S550" s="198"/>
    </row>
    <row r="551" spans="1:19" ht="16.5" thickTop="1" thickBot="1" x14ac:dyDescent="0.25">
      <c r="A551" s="204">
        <v>51</v>
      </c>
      <c r="B551" s="194" t="s">
        <v>1463</v>
      </c>
      <c r="C551" s="194" t="s">
        <v>1464</v>
      </c>
      <c r="D551" s="221" t="s">
        <v>1216</v>
      </c>
      <c r="G551" s="198"/>
      <c r="H551" s="293">
        <v>51</v>
      </c>
      <c r="I551" s="243"/>
      <c r="J551" s="303"/>
      <c r="K551" s="304" t="s">
        <v>1464</v>
      </c>
      <c r="L551" s="303"/>
      <c r="M551" s="303"/>
      <c r="N551" s="303"/>
      <c r="O551" s="245" t="s">
        <v>1216</v>
      </c>
      <c r="P551" s="198"/>
      <c r="Q551" s="213">
        <f t="shared" ref="Q551:Q552" si="48">H551</f>
        <v>51</v>
      </c>
      <c r="R551" s="203" t="str">
        <f t="shared" ref="R551:R552" si="49">CONCATENATE("II-",TEXT(Q551,"0000"))</f>
        <v>II-0051</v>
      </c>
      <c r="S551" s="214" t="str">
        <f t="shared" ref="S551:S552" si="50">K551</f>
        <v>MAMPOSTERIA DE PIEDRA</v>
      </c>
    </row>
    <row r="552" spans="1:19" ht="16.5" thickTop="1" thickBot="1" x14ac:dyDescent="0.25">
      <c r="A552" s="204">
        <v>52</v>
      </c>
      <c r="B552" s="194" t="s">
        <v>1465</v>
      </c>
      <c r="C552" s="194" t="s">
        <v>1466</v>
      </c>
      <c r="D552" s="221"/>
      <c r="G552" s="198"/>
      <c r="H552" s="293">
        <v>52</v>
      </c>
      <c r="I552" s="243"/>
      <c r="J552" s="303"/>
      <c r="K552" s="304" t="s">
        <v>1466</v>
      </c>
      <c r="L552" s="303"/>
      <c r="M552" s="303"/>
      <c r="N552" s="303"/>
      <c r="O552" s="245"/>
      <c r="P552" s="198"/>
      <c r="Q552" s="213">
        <f t="shared" si="48"/>
        <v>52</v>
      </c>
      <c r="R552" s="203" t="str">
        <f t="shared" si="49"/>
        <v>II-0052</v>
      </c>
      <c r="S552" s="214" t="str">
        <f t="shared" si="50"/>
        <v>MANTENIMIENTO INVERNAL</v>
      </c>
    </row>
    <row r="553" spans="1:19" ht="15.75" thickTop="1" x14ac:dyDescent="0.2">
      <c r="A553" s="204"/>
      <c r="B553" s="194"/>
      <c r="C553" s="194"/>
      <c r="D553" s="221" t="s">
        <v>998</v>
      </c>
      <c r="G553" s="277"/>
      <c r="H553" s="352"/>
      <c r="I553" s="353" t="s">
        <v>1022</v>
      </c>
      <c r="J553" s="354"/>
      <c r="K553" s="355" t="s">
        <v>1467</v>
      </c>
      <c r="L553" s="354"/>
      <c r="M553" s="354"/>
      <c r="N553" s="354"/>
      <c r="O553" s="356" t="s">
        <v>998</v>
      </c>
      <c r="P553" s="277"/>
      <c r="Q553" s="277"/>
      <c r="R553" s="277"/>
      <c r="S553" s="277"/>
    </row>
    <row r="554" spans="1:19" ht="15.75" thickBot="1" x14ac:dyDescent="0.25">
      <c r="A554" s="204"/>
      <c r="B554" s="194"/>
      <c r="C554" s="194"/>
      <c r="D554" s="221" t="s">
        <v>1468</v>
      </c>
      <c r="G554" s="277"/>
      <c r="H554" s="357"/>
      <c r="I554" s="317" t="s">
        <v>1049</v>
      </c>
      <c r="J554" s="316"/>
      <c r="K554" s="315" t="s">
        <v>1469</v>
      </c>
      <c r="L554" s="316"/>
      <c r="M554" s="316"/>
      <c r="N554" s="316"/>
      <c r="O554" s="282" t="s">
        <v>1468</v>
      </c>
      <c r="P554" s="277"/>
      <c r="Q554" s="277"/>
      <c r="R554" s="277"/>
      <c r="S554" s="277"/>
    </row>
    <row r="555" spans="1:19" ht="15.75" thickTop="1" x14ac:dyDescent="0.2">
      <c r="A555" s="204">
        <v>53</v>
      </c>
      <c r="B555" s="194" t="s">
        <v>1470</v>
      </c>
      <c r="C555" s="194" t="s">
        <v>1471</v>
      </c>
      <c r="D555" s="221"/>
      <c r="G555" s="198"/>
      <c r="H555" s="293">
        <v>53</v>
      </c>
      <c r="I555" s="243"/>
      <c r="J555" s="303"/>
      <c r="K555" s="358" t="s">
        <v>1471</v>
      </c>
      <c r="L555" s="303"/>
      <c r="M555" s="303"/>
      <c r="N555" s="303"/>
      <c r="O555" s="245"/>
      <c r="P555" s="198"/>
      <c r="Q555" s="213">
        <f>H555</f>
        <v>53</v>
      </c>
      <c r="R555" s="203" t="str">
        <f>CONCATENATE("II-",TEXT(Q555,"0000"))</f>
        <v>II-0053</v>
      </c>
      <c r="S555" s="214" t="str">
        <f>K555</f>
        <v>MEMBRANA PVC</v>
      </c>
    </row>
    <row r="556" spans="1:19" x14ac:dyDescent="0.2">
      <c r="A556" s="204"/>
      <c r="B556" s="194"/>
      <c r="C556" s="194"/>
      <c r="D556" s="221" t="s">
        <v>1216</v>
      </c>
      <c r="G556" s="198"/>
      <c r="H556" s="215"/>
      <c r="I556" s="350" t="s">
        <v>1022</v>
      </c>
      <c r="J556" s="224"/>
      <c r="K556" s="330" t="s">
        <v>1472</v>
      </c>
      <c r="L556" s="224"/>
      <c r="M556" s="224"/>
      <c r="N556" s="224"/>
      <c r="O556" s="257" t="s">
        <v>1216</v>
      </c>
      <c r="P556" s="198"/>
      <c r="Q556" s="198"/>
      <c r="R556" s="198"/>
      <c r="S556" s="198"/>
    </row>
    <row r="557" spans="1:19" x14ac:dyDescent="0.2">
      <c r="A557" s="204"/>
      <c r="B557" s="194"/>
      <c r="C557" s="194"/>
      <c r="D557" s="221" t="s">
        <v>1216</v>
      </c>
      <c r="G557" s="198"/>
      <c r="H557" s="215"/>
      <c r="I557" s="216" t="s">
        <v>1049</v>
      </c>
      <c r="J557" s="351"/>
      <c r="K557" s="225" t="s">
        <v>1473</v>
      </c>
      <c r="L557" s="284"/>
      <c r="M557" s="263"/>
      <c r="N557" s="263"/>
      <c r="O557" s="298" t="s">
        <v>1216</v>
      </c>
      <c r="P557" s="198"/>
      <c r="Q557" s="198"/>
      <c r="R557" s="198"/>
      <c r="S557" s="198"/>
    </row>
    <row r="558" spans="1:19" x14ac:dyDescent="0.2">
      <c r="A558" s="204"/>
      <c r="B558" s="194"/>
      <c r="C558" s="194"/>
      <c r="D558" s="221" t="s">
        <v>1216</v>
      </c>
      <c r="G558" s="198"/>
      <c r="H558" s="215"/>
      <c r="I558" s="216" t="s">
        <v>1059</v>
      </c>
      <c r="J558" s="351"/>
      <c r="K558" s="284" t="s">
        <v>1141</v>
      </c>
      <c r="L558" s="284"/>
      <c r="M558" s="284"/>
      <c r="N558" s="263"/>
      <c r="O558" s="298" t="s">
        <v>1216</v>
      </c>
      <c r="P558" s="198"/>
      <c r="Q558" s="198"/>
      <c r="R558" s="198"/>
      <c r="S558" s="198"/>
    </row>
    <row r="559" spans="1:19" ht="15.75" thickBot="1" x14ac:dyDescent="0.25">
      <c r="A559" s="204"/>
      <c r="B559" s="194"/>
      <c r="C559" s="194"/>
      <c r="D559" s="221" t="s">
        <v>1216</v>
      </c>
      <c r="G559" s="198"/>
      <c r="H559" s="215"/>
      <c r="I559" s="237" t="s">
        <v>1085</v>
      </c>
      <c r="J559" s="222"/>
      <c r="K559" s="286" t="s">
        <v>1139</v>
      </c>
      <c r="L559" s="225"/>
      <c r="M559" s="225"/>
      <c r="N559" s="224"/>
      <c r="O559" s="257" t="s">
        <v>1216</v>
      </c>
      <c r="P559" s="198"/>
      <c r="Q559" s="198"/>
      <c r="R559" s="198"/>
      <c r="S559" s="198"/>
    </row>
    <row r="560" spans="1:19" ht="15.75" thickTop="1" x14ac:dyDescent="0.2">
      <c r="A560" s="204">
        <v>54</v>
      </c>
      <c r="B560" s="194" t="s">
        <v>1474</v>
      </c>
      <c r="C560" s="194" t="s">
        <v>1475</v>
      </c>
      <c r="D560" s="221"/>
      <c r="G560" s="198"/>
      <c r="H560" s="293">
        <v>54</v>
      </c>
      <c r="I560" s="243"/>
      <c r="J560" s="303"/>
      <c r="K560" s="312" t="s">
        <v>1475</v>
      </c>
      <c r="L560" s="303"/>
      <c r="M560" s="303"/>
      <c r="N560" s="303"/>
      <c r="O560" s="245"/>
      <c r="P560" s="198"/>
      <c r="Q560" s="213">
        <f>H560</f>
        <v>54</v>
      </c>
      <c r="R560" s="203" t="str">
        <f>CONCATENATE("II-",TEXT(Q560,"0000"))</f>
        <v>II-0054</v>
      </c>
      <c r="S560" s="214" t="str">
        <f>K560</f>
        <v>MOVILIDAD PARA EL PERSONAL AUXILIAR DE SUPERVISION</v>
      </c>
    </row>
    <row r="561" spans="1:19" x14ac:dyDescent="0.2">
      <c r="A561" s="204">
        <v>1</v>
      </c>
      <c r="B561" s="205" t="str">
        <f>CONCATENATE($B$560,".",TEXT(A561,"0000"))</f>
        <v>II-0054.0001</v>
      </c>
      <c r="C561" s="194" t="str">
        <f>K561</f>
        <v xml:space="preserve">CUOTA FIJA </v>
      </c>
      <c r="D561" s="221" t="s">
        <v>1476</v>
      </c>
      <c r="G561" s="198"/>
      <c r="H561" s="215"/>
      <c r="I561" s="216" t="s">
        <v>1022</v>
      </c>
      <c r="J561" s="263"/>
      <c r="K561" s="284" t="s">
        <v>1477</v>
      </c>
      <c r="L561" s="284"/>
      <c r="M561" s="284"/>
      <c r="N561" s="263"/>
      <c r="O561" s="298" t="s">
        <v>1476</v>
      </c>
      <c r="P561" s="198"/>
      <c r="Q561" s="198"/>
      <c r="R561" s="198"/>
      <c r="S561" s="198"/>
    </row>
    <row r="562" spans="1:19" ht="15.75" thickBot="1" x14ac:dyDescent="0.25">
      <c r="A562" s="204">
        <v>2</v>
      </c>
      <c r="B562" s="205" t="str">
        <f>CONCATENATE($B$560,".",TEXT(A562,"0000"))</f>
        <v>II-0054.0002</v>
      </c>
      <c r="C562" s="194" t="str">
        <f>K562</f>
        <v>ADICIONAL POR KM</v>
      </c>
      <c r="D562" s="221" t="s">
        <v>1478</v>
      </c>
      <c r="G562" s="198"/>
      <c r="H562" s="235"/>
      <c r="I562" s="237" t="s">
        <v>1049</v>
      </c>
      <c r="J562" s="238"/>
      <c r="K562" s="239" t="s">
        <v>1479</v>
      </c>
      <c r="L562" s="239"/>
      <c r="M562" s="239"/>
      <c r="N562" s="238"/>
      <c r="O562" s="323" t="s">
        <v>1478</v>
      </c>
      <c r="P562" s="198"/>
      <c r="Q562" s="198"/>
      <c r="R562" s="198"/>
      <c r="S562" s="198"/>
    </row>
    <row r="563" spans="1:19" ht="16.5" thickTop="1" thickBot="1" x14ac:dyDescent="0.25">
      <c r="A563" s="204">
        <v>55</v>
      </c>
      <c r="B563" s="194" t="s">
        <v>1480</v>
      </c>
      <c r="C563" s="194" t="s">
        <v>1481</v>
      </c>
      <c r="D563" s="221" t="s">
        <v>5</v>
      </c>
      <c r="G563" s="198"/>
      <c r="H563" s="242">
        <v>55</v>
      </c>
      <c r="I563" s="244"/>
      <c r="J563" s="255"/>
      <c r="K563" s="312" t="s">
        <v>1481</v>
      </c>
      <c r="L563" s="255"/>
      <c r="M563" s="255"/>
      <c r="N563" s="255"/>
      <c r="O563" s="266" t="s">
        <v>5</v>
      </c>
      <c r="P563" s="198"/>
      <c r="Q563" s="213">
        <f t="shared" ref="Q563:Q564" si="51">H563</f>
        <v>55</v>
      </c>
      <c r="R563" s="203" t="str">
        <f t="shared" ref="R563:R564" si="52">CONCATENATE("II-",TEXT(Q563,"0000"))</f>
        <v>II-0055</v>
      </c>
      <c r="S563" s="214" t="str">
        <f t="shared" ref="S563:S564" si="53">K563</f>
        <v>MOVILIZACION DE OBRA</v>
      </c>
    </row>
    <row r="564" spans="1:19" ht="15.75" thickTop="1" x14ac:dyDescent="0.2">
      <c r="A564" s="204">
        <v>56</v>
      </c>
      <c r="B564" s="194" t="s">
        <v>1482</v>
      </c>
      <c r="C564" s="194" t="s">
        <v>1483</v>
      </c>
      <c r="D564" s="221"/>
      <c r="G564" s="198"/>
      <c r="H564" s="293">
        <v>56</v>
      </c>
      <c r="I564" s="243"/>
      <c r="J564" s="303"/>
      <c r="K564" s="304" t="s">
        <v>1483</v>
      </c>
      <c r="L564" s="303"/>
      <c r="M564" s="303"/>
      <c r="N564" s="303"/>
      <c r="O564" s="245"/>
      <c r="P564" s="198"/>
      <c r="Q564" s="213">
        <f t="shared" si="51"/>
        <v>56</v>
      </c>
      <c r="R564" s="203" t="str">
        <f t="shared" si="52"/>
        <v>II-0056</v>
      </c>
      <c r="S564" s="214" t="str">
        <f t="shared" si="53"/>
        <v xml:space="preserve">PASARELA </v>
      </c>
    </row>
    <row r="565" spans="1:19" x14ac:dyDescent="0.2">
      <c r="A565" s="204"/>
      <c r="B565" s="194"/>
      <c r="C565" s="194"/>
      <c r="D565" s="221" t="s">
        <v>997</v>
      </c>
      <c r="G565" s="198"/>
      <c r="H565" s="215"/>
      <c r="I565" s="350" t="s">
        <v>1022</v>
      </c>
      <c r="J565" s="224"/>
      <c r="K565" s="225" t="s">
        <v>1246</v>
      </c>
      <c r="L565" s="224"/>
      <c r="M565" s="224"/>
      <c r="N565" s="224"/>
      <c r="O565" s="257" t="s">
        <v>997</v>
      </c>
      <c r="P565" s="198"/>
      <c r="Q565" s="198"/>
      <c r="R565" s="198"/>
      <c r="S565" s="198"/>
    </row>
    <row r="566" spans="1:19" x14ac:dyDescent="0.2">
      <c r="A566" s="204"/>
      <c r="B566" s="194"/>
      <c r="C566" s="194"/>
      <c r="D566" s="221"/>
      <c r="G566" s="198"/>
      <c r="H566" s="215"/>
      <c r="I566" s="216" t="s">
        <v>1049</v>
      </c>
      <c r="J566" s="219"/>
      <c r="K566" s="233" t="s">
        <v>1247</v>
      </c>
      <c r="L566" s="219"/>
      <c r="M566" s="219"/>
      <c r="N566" s="219"/>
      <c r="O566" s="267"/>
      <c r="P566" s="198"/>
      <c r="Q566" s="198"/>
      <c r="R566" s="198"/>
      <c r="S566" s="198"/>
    </row>
    <row r="567" spans="1:19" x14ac:dyDescent="0.2">
      <c r="A567" s="204"/>
      <c r="B567" s="194"/>
      <c r="C567" s="194"/>
      <c r="D567" s="221" t="s">
        <v>1258</v>
      </c>
      <c r="G567" s="198"/>
      <c r="H567" s="215"/>
      <c r="I567" s="222"/>
      <c r="J567" s="223">
        <v>1</v>
      </c>
      <c r="K567" s="224"/>
      <c r="L567" s="225" t="s">
        <v>1484</v>
      </c>
      <c r="M567" s="224"/>
      <c r="N567" s="224"/>
      <c r="O567" s="257" t="s">
        <v>1258</v>
      </c>
      <c r="P567" s="198"/>
      <c r="Q567" s="198"/>
      <c r="R567" s="198"/>
      <c r="S567" s="198"/>
    </row>
    <row r="568" spans="1:19" x14ac:dyDescent="0.2">
      <c r="A568" s="204"/>
      <c r="B568" s="194"/>
      <c r="C568" s="194"/>
      <c r="D568" s="221" t="s">
        <v>1258</v>
      </c>
      <c r="G568" s="198"/>
      <c r="H568" s="215"/>
      <c r="I568" s="222"/>
      <c r="J568" s="223">
        <v>2</v>
      </c>
      <c r="K568" s="224"/>
      <c r="L568" s="225" t="s">
        <v>1485</v>
      </c>
      <c r="M568" s="224"/>
      <c r="N568" s="224"/>
      <c r="O568" s="257" t="s">
        <v>1258</v>
      </c>
      <c r="P568" s="198"/>
      <c r="Q568" s="198"/>
      <c r="R568" s="198"/>
      <c r="S568" s="198"/>
    </row>
    <row r="569" spans="1:19" x14ac:dyDescent="0.2">
      <c r="A569" s="204"/>
      <c r="B569" s="194"/>
      <c r="C569" s="194"/>
      <c r="D569" s="221" t="s">
        <v>997</v>
      </c>
      <c r="G569" s="198"/>
      <c r="H569" s="215"/>
      <c r="I569" s="234"/>
      <c r="J569" s="229">
        <v>3</v>
      </c>
      <c r="K569" s="230"/>
      <c r="L569" s="231" t="s">
        <v>1486</v>
      </c>
      <c r="M569" s="230"/>
      <c r="N569" s="230"/>
      <c r="O569" s="276" t="s">
        <v>997</v>
      </c>
      <c r="P569" s="198"/>
      <c r="Q569" s="198"/>
      <c r="R569" s="198"/>
      <c r="S569" s="198"/>
    </row>
    <row r="570" spans="1:19" ht="15.75" thickBot="1" x14ac:dyDescent="0.25">
      <c r="A570" s="204"/>
      <c r="B570" s="194"/>
      <c r="C570" s="194"/>
      <c r="D570" s="221" t="s">
        <v>997</v>
      </c>
      <c r="G570" s="198"/>
      <c r="H570" s="215"/>
      <c r="I570" s="237" t="s">
        <v>1059</v>
      </c>
      <c r="J570" s="224"/>
      <c r="K570" s="225" t="s">
        <v>1487</v>
      </c>
      <c r="L570" s="224"/>
      <c r="M570" s="224"/>
      <c r="N570" s="224"/>
      <c r="O570" s="257" t="s">
        <v>997</v>
      </c>
      <c r="P570" s="198"/>
      <c r="Q570" s="198"/>
      <c r="R570" s="198"/>
      <c r="S570" s="198"/>
    </row>
    <row r="571" spans="1:19" ht="15.75" thickTop="1" x14ac:dyDescent="0.2">
      <c r="A571" s="204">
        <v>57</v>
      </c>
      <c r="B571" s="194" t="s">
        <v>1488</v>
      </c>
      <c r="C571" s="194" t="s">
        <v>1489</v>
      </c>
      <c r="D571" s="221"/>
      <c r="G571" s="198"/>
      <c r="H571" s="293">
        <v>57</v>
      </c>
      <c r="I571" s="243"/>
      <c r="J571" s="303"/>
      <c r="K571" s="304" t="s">
        <v>1489</v>
      </c>
      <c r="L571" s="303"/>
      <c r="M571" s="303"/>
      <c r="N571" s="303"/>
      <c r="O571" s="245"/>
      <c r="P571" s="198"/>
      <c r="Q571" s="213">
        <f>H571</f>
        <v>57</v>
      </c>
      <c r="R571" s="203" t="str">
        <f>CONCATENATE("II-",TEXT(Q571,"0000"))</f>
        <v>II-0057</v>
      </c>
      <c r="S571" s="214" t="str">
        <f>K571</f>
        <v>PASO A NIVEL</v>
      </c>
    </row>
    <row r="572" spans="1:19" ht="15.75" thickBot="1" x14ac:dyDescent="0.25">
      <c r="A572" s="204"/>
      <c r="B572" s="194"/>
      <c r="C572" s="194"/>
      <c r="D572" s="221" t="s">
        <v>5</v>
      </c>
      <c r="G572" s="198"/>
      <c r="H572" s="246"/>
      <c r="I572" s="248" t="s">
        <v>1022</v>
      </c>
      <c r="J572" s="250"/>
      <c r="K572" s="286" t="s">
        <v>1490</v>
      </c>
      <c r="L572" s="286"/>
      <c r="M572" s="286"/>
      <c r="N572" s="286"/>
      <c r="O572" s="324" t="s">
        <v>5</v>
      </c>
      <c r="P572" s="198"/>
      <c r="Q572" s="198"/>
      <c r="R572" s="198"/>
      <c r="S572" s="198"/>
    </row>
    <row r="573" spans="1:19" ht="15.75" thickTop="1" x14ac:dyDescent="0.2">
      <c r="A573" s="204">
        <v>58</v>
      </c>
      <c r="B573" s="194" t="s">
        <v>1491</v>
      </c>
      <c r="C573" s="194" t="s">
        <v>1492</v>
      </c>
      <c r="D573" s="221"/>
      <c r="G573" s="198"/>
      <c r="H573" s="293">
        <v>58</v>
      </c>
      <c r="I573" s="243"/>
      <c r="J573" s="303"/>
      <c r="K573" s="304" t="s">
        <v>1492</v>
      </c>
      <c r="L573" s="304"/>
      <c r="M573" s="304"/>
      <c r="N573" s="304"/>
      <c r="O573" s="245"/>
      <c r="P573" s="198"/>
      <c r="Q573" s="213">
        <f>H573</f>
        <v>58</v>
      </c>
      <c r="R573" s="203" t="str">
        <f>CONCATENATE("II-",TEXT(Q573,"0000"))</f>
        <v>II-0058</v>
      </c>
      <c r="S573" s="214" t="str">
        <f>K573</f>
        <v>PAVIMENTO DE HORMIGON</v>
      </c>
    </row>
    <row r="574" spans="1:19" x14ac:dyDescent="0.2">
      <c r="A574" s="204"/>
      <c r="B574" s="194"/>
      <c r="C574" s="194"/>
      <c r="D574" s="221" t="s">
        <v>1216</v>
      </c>
      <c r="G574" s="198"/>
      <c r="H574" s="215"/>
      <c r="I574" s="350" t="s">
        <v>1022</v>
      </c>
      <c r="J574" s="224"/>
      <c r="K574" s="225" t="s">
        <v>1493</v>
      </c>
      <c r="L574" s="225"/>
      <c r="M574" s="225"/>
      <c r="N574" s="225"/>
      <c r="O574" s="257" t="s">
        <v>1216</v>
      </c>
      <c r="P574" s="198"/>
      <c r="Q574" s="198"/>
      <c r="R574" s="198"/>
      <c r="S574" s="198"/>
    </row>
    <row r="575" spans="1:19" x14ac:dyDescent="0.2">
      <c r="A575" s="204"/>
      <c r="B575" s="194"/>
      <c r="C575" s="194"/>
      <c r="D575" s="221" t="s">
        <v>1216</v>
      </c>
      <c r="G575" s="198"/>
      <c r="H575" s="215"/>
      <c r="I575" s="216" t="s">
        <v>1049</v>
      </c>
      <c r="J575" s="263"/>
      <c r="K575" s="284" t="s">
        <v>1492</v>
      </c>
      <c r="L575" s="284"/>
      <c r="M575" s="284"/>
      <c r="N575" s="284"/>
      <c r="O575" s="298" t="s">
        <v>1216</v>
      </c>
      <c r="P575" s="198"/>
      <c r="Q575" s="198"/>
      <c r="R575" s="198"/>
      <c r="S575" s="198"/>
    </row>
    <row r="576" spans="1:19" x14ac:dyDescent="0.2">
      <c r="A576" s="204"/>
      <c r="B576" s="194"/>
      <c r="C576" s="194"/>
      <c r="D576" s="221" t="s">
        <v>1216</v>
      </c>
      <c r="G576" s="198"/>
      <c r="H576" s="215"/>
      <c r="I576" s="229" t="s">
        <v>1059</v>
      </c>
      <c r="J576" s="230"/>
      <c r="K576" s="284" t="s">
        <v>1494</v>
      </c>
      <c r="L576" s="231"/>
      <c r="M576" s="231"/>
      <c r="N576" s="231"/>
      <c r="O576" s="276" t="s">
        <v>1216</v>
      </c>
      <c r="P576" s="198"/>
      <c r="Q576" s="198"/>
      <c r="R576" s="198"/>
      <c r="S576" s="198"/>
    </row>
    <row r="577" spans="1:19" x14ac:dyDescent="0.2">
      <c r="A577" s="204"/>
      <c r="B577" s="194"/>
      <c r="C577" s="194"/>
      <c r="D577" s="221" t="s">
        <v>1216</v>
      </c>
      <c r="G577" s="198"/>
      <c r="H577" s="215"/>
      <c r="I577" s="223" t="s">
        <v>1085</v>
      </c>
      <c r="J577" s="224"/>
      <c r="K577" s="233" t="s">
        <v>1136</v>
      </c>
      <c r="L577" s="225"/>
      <c r="M577" s="225"/>
      <c r="N577" s="225"/>
      <c r="O577" s="257" t="s">
        <v>1216</v>
      </c>
      <c r="P577" s="198"/>
      <c r="Q577" s="198"/>
      <c r="R577" s="198"/>
      <c r="S577" s="198"/>
    </row>
    <row r="578" spans="1:19" ht="15.75" thickBot="1" x14ac:dyDescent="0.25">
      <c r="A578" s="204">
        <v>59</v>
      </c>
      <c r="B578" s="194" t="s">
        <v>1495</v>
      </c>
      <c r="C578" s="194" t="s">
        <v>1496</v>
      </c>
      <c r="D578" s="221" t="s">
        <v>1133</v>
      </c>
      <c r="G578" s="198"/>
      <c r="H578" s="334">
        <v>59</v>
      </c>
      <c r="I578" s="335"/>
      <c r="J578" s="336"/>
      <c r="K578" s="359" t="s">
        <v>1496</v>
      </c>
      <c r="L578" s="336"/>
      <c r="M578" s="336"/>
      <c r="N578" s="336"/>
      <c r="O578" s="338" t="s">
        <v>1133</v>
      </c>
      <c r="P578" s="198"/>
      <c r="Q578" s="213">
        <f t="shared" ref="Q578:Q579" si="54">H578</f>
        <v>59</v>
      </c>
      <c r="R578" s="203" t="str">
        <f t="shared" ref="R578:R579" si="55">CONCATENATE("II-",TEXT(Q578,"0000"))</f>
        <v>II-0059</v>
      </c>
      <c r="S578" s="214" t="str">
        <f t="shared" ref="S578:S579" si="56">K578</f>
        <v>PEDRAPLEN</v>
      </c>
    </row>
    <row r="579" spans="1:19" ht="15.75" thickTop="1" x14ac:dyDescent="0.2">
      <c r="A579" s="204">
        <v>60</v>
      </c>
      <c r="B579" s="194" t="s">
        <v>1497</v>
      </c>
      <c r="C579" s="194" t="s">
        <v>1498</v>
      </c>
      <c r="D579" s="221"/>
      <c r="G579" s="198"/>
      <c r="H579" s="242">
        <v>60</v>
      </c>
      <c r="I579" s="244"/>
      <c r="J579" s="255"/>
      <c r="K579" s="312" t="s">
        <v>1498</v>
      </c>
      <c r="L579" s="255"/>
      <c r="M579" s="255"/>
      <c r="N579" s="255"/>
      <c r="O579" s="266"/>
      <c r="P579" s="198"/>
      <c r="Q579" s="213">
        <f t="shared" si="54"/>
        <v>60</v>
      </c>
      <c r="R579" s="203" t="str">
        <f t="shared" si="55"/>
        <v>II-0060</v>
      </c>
      <c r="S579" s="214" t="str">
        <f t="shared" si="56"/>
        <v>PERFILADO</v>
      </c>
    </row>
    <row r="580" spans="1:19" x14ac:dyDescent="0.2">
      <c r="A580" s="204"/>
      <c r="B580" s="194"/>
      <c r="C580" s="194"/>
      <c r="D580" s="221" t="s">
        <v>1216</v>
      </c>
      <c r="G580" s="198"/>
      <c r="H580" s="215"/>
      <c r="I580" s="350" t="s">
        <v>1022</v>
      </c>
      <c r="J580" s="224"/>
      <c r="K580" s="225" t="s">
        <v>1499</v>
      </c>
      <c r="L580" s="224"/>
      <c r="M580" s="224"/>
      <c r="N580" s="224"/>
      <c r="O580" s="257" t="s">
        <v>1216</v>
      </c>
      <c r="P580" s="198"/>
      <c r="Q580" s="198"/>
      <c r="R580" s="198"/>
      <c r="S580" s="198"/>
    </row>
    <row r="581" spans="1:19" x14ac:dyDescent="0.2">
      <c r="A581" s="204"/>
      <c r="B581" s="194"/>
      <c r="C581" s="194"/>
      <c r="D581" s="221" t="s">
        <v>1216</v>
      </c>
      <c r="G581" s="198"/>
      <c r="H581" s="215"/>
      <c r="I581" s="216" t="s">
        <v>1049</v>
      </c>
      <c r="J581" s="263"/>
      <c r="K581" s="284" t="s">
        <v>1342</v>
      </c>
      <c r="L581" s="263"/>
      <c r="M581" s="263"/>
      <c r="N581" s="263"/>
      <c r="O581" s="298" t="s">
        <v>1216</v>
      </c>
      <c r="P581" s="198"/>
      <c r="Q581" s="198"/>
      <c r="R581" s="198"/>
      <c r="S581" s="198"/>
    </row>
    <row r="582" spans="1:19" ht="15.75" thickBot="1" x14ac:dyDescent="0.25">
      <c r="A582" s="204"/>
      <c r="B582" s="194"/>
      <c r="C582" s="194"/>
      <c r="D582" s="221" t="s">
        <v>1216</v>
      </c>
      <c r="G582" s="198"/>
      <c r="H582" s="215"/>
      <c r="I582" s="237" t="s">
        <v>1059</v>
      </c>
      <c r="J582" s="224"/>
      <c r="K582" s="225" t="s">
        <v>1461</v>
      </c>
      <c r="L582" s="224"/>
      <c r="M582" s="224"/>
      <c r="N582" s="224"/>
      <c r="O582" s="257" t="s">
        <v>1216</v>
      </c>
      <c r="P582" s="198"/>
      <c r="Q582" s="198"/>
      <c r="R582" s="198"/>
      <c r="S582" s="198"/>
    </row>
    <row r="583" spans="1:19" ht="16.5" thickTop="1" thickBot="1" x14ac:dyDescent="0.25">
      <c r="A583" s="204">
        <v>61</v>
      </c>
      <c r="B583" s="194" t="s">
        <v>1500</v>
      </c>
      <c r="C583" s="194" t="s">
        <v>1501</v>
      </c>
      <c r="D583" s="221" t="s">
        <v>1216</v>
      </c>
      <c r="G583" s="198"/>
      <c r="H583" s="339">
        <v>61</v>
      </c>
      <c r="I583" s="340"/>
      <c r="J583" s="341"/>
      <c r="K583" s="342" t="s">
        <v>1501</v>
      </c>
      <c r="L583" s="341"/>
      <c r="M583" s="341"/>
      <c r="N583" s="341"/>
      <c r="O583" s="343" t="s">
        <v>1216</v>
      </c>
      <c r="P583" s="198"/>
      <c r="Q583" s="213">
        <f t="shared" ref="Q583:Q584" si="57">H583</f>
        <v>61</v>
      </c>
      <c r="R583" s="203" t="str">
        <f t="shared" ref="R583:R584" si="58">CONCATENATE("II-",TEXT(Q583,"0000"))</f>
        <v>II-0061</v>
      </c>
      <c r="S583" s="214" t="str">
        <f t="shared" ref="S583:S584" si="59">K583</f>
        <v>PIEDRA COLOCADA</v>
      </c>
    </row>
    <row r="584" spans="1:19" ht="15.75" thickTop="1" x14ac:dyDescent="0.2">
      <c r="A584" s="204">
        <v>62</v>
      </c>
      <c r="B584" s="194" t="s">
        <v>1502</v>
      </c>
      <c r="C584" s="194" t="s">
        <v>1503</v>
      </c>
      <c r="D584" s="221"/>
      <c r="G584" s="198"/>
      <c r="H584" s="242">
        <v>62</v>
      </c>
      <c r="I584" s="244"/>
      <c r="J584" s="255"/>
      <c r="K584" s="312" t="s">
        <v>1503</v>
      </c>
      <c r="L584" s="255"/>
      <c r="M584" s="255"/>
      <c r="N584" s="255"/>
      <c r="O584" s="266"/>
      <c r="P584" s="198"/>
      <c r="Q584" s="213">
        <f t="shared" si="57"/>
        <v>62</v>
      </c>
      <c r="R584" s="203" t="str">
        <f t="shared" si="58"/>
        <v>II-0062</v>
      </c>
      <c r="S584" s="214" t="str">
        <f t="shared" si="59"/>
        <v>PRADERIZACION</v>
      </c>
    </row>
    <row r="585" spans="1:19" x14ac:dyDescent="0.2">
      <c r="A585" s="204"/>
      <c r="B585" s="194"/>
      <c r="C585" s="194"/>
      <c r="D585" s="221" t="s">
        <v>1216</v>
      </c>
      <c r="G585" s="198"/>
      <c r="H585" s="215"/>
      <c r="I585" s="350" t="s">
        <v>1022</v>
      </c>
      <c r="J585" s="224"/>
      <c r="K585" s="225" t="s">
        <v>1504</v>
      </c>
      <c r="L585" s="224"/>
      <c r="M585" s="224"/>
      <c r="N585" s="224"/>
      <c r="O585" s="257" t="s">
        <v>1216</v>
      </c>
      <c r="P585" s="198"/>
      <c r="Q585" s="198"/>
      <c r="R585" s="198"/>
      <c r="S585" s="198"/>
    </row>
    <row r="586" spans="1:19" x14ac:dyDescent="0.2">
      <c r="A586" s="204"/>
      <c r="B586" s="194"/>
      <c r="C586" s="194"/>
      <c r="D586" s="221" t="s">
        <v>1216</v>
      </c>
      <c r="G586" s="198"/>
      <c r="H586" s="215"/>
      <c r="I586" s="216" t="s">
        <v>1049</v>
      </c>
      <c r="J586" s="263"/>
      <c r="K586" s="284" t="s">
        <v>1505</v>
      </c>
      <c r="L586" s="263"/>
      <c r="M586" s="263"/>
      <c r="N586" s="263"/>
      <c r="O586" s="298" t="s">
        <v>1216</v>
      </c>
      <c r="P586" s="198"/>
      <c r="Q586" s="198"/>
      <c r="R586" s="198"/>
      <c r="S586" s="198"/>
    </row>
    <row r="587" spans="1:19" ht="15.75" thickBot="1" x14ac:dyDescent="0.25">
      <c r="A587" s="204"/>
      <c r="B587" s="194"/>
      <c r="C587" s="194"/>
      <c r="D587" s="221" t="s">
        <v>1506</v>
      </c>
      <c r="G587" s="198"/>
      <c r="H587" s="215"/>
      <c r="I587" s="237" t="s">
        <v>1059</v>
      </c>
      <c r="J587" s="224"/>
      <c r="K587" s="225" t="s">
        <v>1507</v>
      </c>
      <c r="L587" s="224"/>
      <c r="M587" s="224"/>
      <c r="N587" s="224"/>
      <c r="O587" s="257" t="s">
        <v>1506</v>
      </c>
      <c r="P587" s="198"/>
      <c r="Q587" s="198"/>
      <c r="R587" s="198"/>
      <c r="S587" s="198"/>
    </row>
    <row r="588" spans="1:19" ht="15.75" thickTop="1" x14ac:dyDescent="0.2">
      <c r="A588" s="204">
        <v>63</v>
      </c>
      <c r="B588" s="194" t="s">
        <v>1508</v>
      </c>
      <c r="C588" s="194" t="s">
        <v>1509</v>
      </c>
      <c r="D588" s="221"/>
      <c r="G588" s="198"/>
      <c r="H588" s="293">
        <v>63</v>
      </c>
      <c r="I588" s="243"/>
      <c r="J588" s="303"/>
      <c r="K588" s="304" t="s">
        <v>1509</v>
      </c>
      <c r="L588" s="303"/>
      <c r="M588" s="303"/>
      <c r="N588" s="303"/>
      <c r="O588" s="245"/>
      <c r="P588" s="198"/>
      <c r="Q588" s="213">
        <f>H588</f>
        <v>63</v>
      </c>
      <c r="R588" s="203" t="str">
        <f>CONCATENATE("II-",TEXT(Q588,"0000"))</f>
        <v>II-0063</v>
      </c>
      <c r="S588" s="214" t="str">
        <f>K588</f>
        <v>PRETILES</v>
      </c>
    </row>
    <row r="589" spans="1:19" x14ac:dyDescent="0.2">
      <c r="A589" s="204"/>
      <c r="B589" s="194"/>
      <c r="C589" s="194"/>
      <c r="D589" s="221" t="s">
        <v>1250</v>
      </c>
      <c r="G589" s="198"/>
      <c r="H589" s="215"/>
      <c r="I589" s="216" t="s">
        <v>1022</v>
      </c>
      <c r="J589" s="263"/>
      <c r="K589" s="360" t="s">
        <v>1510</v>
      </c>
      <c r="L589" s="361"/>
      <c r="M589" s="361"/>
      <c r="N589" s="263"/>
      <c r="O589" s="298" t="s">
        <v>1250</v>
      </c>
      <c r="P589" s="198"/>
      <c r="Q589" s="198"/>
      <c r="R589" s="198"/>
      <c r="S589" s="198"/>
    </row>
    <row r="590" spans="1:19" ht="15.75" thickBot="1" x14ac:dyDescent="0.25">
      <c r="A590" s="204"/>
      <c r="B590" s="194"/>
      <c r="C590" s="194"/>
      <c r="D590" s="221" t="s">
        <v>1250</v>
      </c>
      <c r="G590" s="198"/>
      <c r="H590" s="235"/>
      <c r="I590" s="237" t="s">
        <v>1049</v>
      </c>
      <c r="J590" s="238"/>
      <c r="K590" s="362" t="s">
        <v>1511</v>
      </c>
      <c r="L590" s="363"/>
      <c r="M590" s="363"/>
      <c r="N590" s="238"/>
      <c r="O590" s="323" t="s">
        <v>1250</v>
      </c>
      <c r="P590" s="198"/>
      <c r="Q590" s="198"/>
      <c r="R590" s="198"/>
      <c r="S590" s="198"/>
    </row>
    <row r="591" spans="1:19" ht="15.75" thickTop="1" x14ac:dyDescent="0.2">
      <c r="A591" s="204">
        <v>64</v>
      </c>
      <c r="B591" s="194" t="s">
        <v>1512</v>
      </c>
      <c r="C591" s="194" t="s">
        <v>1513</v>
      </c>
      <c r="D591" s="221"/>
      <c r="G591" s="198"/>
      <c r="H591" s="242">
        <v>64</v>
      </c>
      <c r="I591" s="244"/>
      <c r="J591" s="255"/>
      <c r="K591" s="312" t="s">
        <v>1513</v>
      </c>
      <c r="L591" s="255"/>
      <c r="M591" s="255"/>
      <c r="N591" s="255"/>
      <c r="O591" s="266"/>
      <c r="P591" s="198"/>
      <c r="Q591" s="213">
        <f>H591</f>
        <v>64</v>
      </c>
      <c r="R591" s="203" t="str">
        <f>CONCATENATE("II-",TEXT(Q591,"0000"))</f>
        <v>II-0064</v>
      </c>
      <c r="S591" s="214" t="str">
        <f>K591</f>
        <v>PROTECCION DE DUCTOS</v>
      </c>
    </row>
    <row r="592" spans="1:19" ht="15.75" thickBot="1" x14ac:dyDescent="0.25">
      <c r="A592" s="204"/>
      <c r="B592" s="194"/>
      <c r="C592" s="194"/>
      <c r="D592" s="221" t="s">
        <v>1258</v>
      </c>
      <c r="G592" s="198"/>
      <c r="H592" s="215"/>
      <c r="I592" s="247" t="s">
        <v>1022</v>
      </c>
      <c r="J592" s="224"/>
      <c r="K592" s="225" t="s">
        <v>1514</v>
      </c>
      <c r="L592" s="225"/>
      <c r="M592" s="225"/>
      <c r="N592" s="224"/>
      <c r="O592" s="257" t="s">
        <v>1258</v>
      </c>
      <c r="P592" s="198"/>
      <c r="Q592" s="198"/>
      <c r="R592" s="198"/>
      <c r="S592" s="198"/>
    </row>
    <row r="593" spans="1:19" ht="15.75" thickTop="1" x14ac:dyDescent="0.2">
      <c r="A593" s="204">
        <v>65</v>
      </c>
      <c r="B593" s="194" t="s">
        <v>1515</v>
      </c>
      <c r="C593" s="194" t="s">
        <v>1516</v>
      </c>
      <c r="D593" s="221"/>
      <c r="G593" s="198"/>
      <c r="H593" s="293">
        <v>65</v>
      </c>
      <c r="I593" s="243"/>
      <c r="J593" s="303"/>
      <c r="K593" s="304" t="s">
        <v>1516</v>
      </c>
      <c r="L593" s="303"/>
      <c r="M593" s="303"/>
      <c r="N593" s="303"/>
      <c r="O593" s="245"/>
      <c r="P593" s="198"/>
      <c r="Q593" s="213">
        <f>H593</f>
        <v>65</v>
      </c>
      <c r="R593" s="203" t="str">
        <f>CONCATENATE("II-",TEXT(Q593,"0000"))</f>
        <v>II-0065</v>
      </c>
      <c r="S593" s="214" t="str">
        <f>K593</f>
        <v xml:space="preserve">PUENTE </v>
      </c>
    </row>
    <row r="594" spans="1:19" x14ac:dyDescent="0.2">
      <c r="A594" s="204"/>
      <c r="B594" s="194"/>
      <c r="C594" s="194"/>
      <c r="D594" s="221" t="s">
        <v>1133</v>
      </c>
      <c r="G594" s="198"/>
      <c r="H594" s="364"/>
      <c r="I594" s="350" t="s">
        <v>1022</v>
      </c>
      <c r="J594" s="224"/>
      <c r="K594" s="225" t="s">
        <v>1517</v>
      </c>
      <c r="L594" s="225"/>
      <c r="M594" s="225"/>
      <c r="N594" s="224"/>
      <c r="O594" s="257" t="s">
        <v>1133</v>
      </c>
      <c r="P594" s="198"/>
      <c r="Q594" s="198"/>
      <c r="R594" s="198"/>
      <c r="S594" s="198"/>
    </row>
    <row r="595" spans="1:19" x14ac:dyDescent="0.2">
      <c r="A595" s="204"/>
      <c r="B595" s="194"/>
      <c r="C595" s="194"/>
      <c r="D595" s="221" t="s">
        <v>1133</v>
      </c>
      <c r="G595" s="198"/>
      <c r="H595" s="364"/>
      <c r="I595" s="216" t="s">
        <v>1049</v>
      </c>
      <c r="J595" s="263"/>
      <c r="K595" s="284" t="s">
        <v>1132</v>
      </c>
      <c r="L595" s="284"/>
      <c r="M595" s="284"/>
      <c r="N595" s="263"/>
      <c r="O595" s="298" t="s">
        <v>1133</v>
      </c>
      <c r="P595" s="198"/>
      <c r="Q595" s="198"/>
      <c r="R595" s="198"/>
      <c r="S595" s="198"/>
    </row>
    <row r="596" spans="1:19" x14ac:dyDescent="0.2">
      <c r="A596" s="204"/>
      <c r="B596" s="194"/>
      <c r="C596" s="194"/>
      <c r="D596" s="221" t="s">
        <v>1026</v>
      </c>
      <c r="G596" s="198"/>
      <c r="H596" s="364"/>
      <c r="I596" s="216" t="s">
        <v>1059</v>
      </c>
      <c r="J596" s="263"/>
      <c r="K596" s="284" t="s">
        <v>1136</v>
      </c>
      <c r="L596" s="284"/>
      <c r="M596" s="284"/>
      <c r="N596" s="263"/>
      <c r="O596" s="298" t="s">
        <v>1026</v>
      </c>
      <c r="P596" s="198"/>
      <c r="Q596" s="198"/>
      <c r="R596" s="198"/>
      <c r="S596" s="198"/>
    </row>
    <row r="597" spans="1:19" x14ac:dyDescent="0.2">
      <c r="A597" s="204"/>
      <c r="B597" s="194"/>
      <c r="C597" s="194"/>
      <c r="D597" s="221"/>
      <c r="G597" s="198"/>
      <c r="H597" s="364"/>
      <c r="I597" s="216" t="s">
        <v>1085</v>
      </c>
      <c r="J597" s="219"/>
      <c r="K597" s="225" t="s">
        <v>1518</v>
      </c>
      <c r="L597" s="225"/>
      <c r="M597" s="225"/>
      <c r="N597" s="224"/>
      <c r="O597" s="257"/>
      <c r="P597" s="198"/>
      <c r="Q597" s="198"/>
      <c r="R597" s="198"/>
      <c r="S597" s="198"/>
    </row>
    <row r="598" spans="1:19" x14ac:dyDescent="0.2">
      <c r="A598" s="204"/>
      <c r="B598" s="194"/>
      <c r="C598" s="194"/>
      <c r="D598" s="221" t="s">
        <v>1216</v>
      </c>
      <c r="G598" s="198"/>
      <c r="H598" s="364"/>
      <c r="I598" s="222"/>
      <c r="J598" s="365">
        <v>1</v>
      </c>
      <c r="K598" s="225"/>
      <c r="L598" s="225" t="s">
        <v>1126</v>
      </c>
      <c r="M598" s="225"/>
      <c r="N598" s="224"/>
      <c r="O598" s="257" t="s">
        <v>1216</v>
      </c>
      <c r="P598" s="198"/>
      <c r="Q598" s="198"/>
      <c r="R598" s="198"/>
      <c r="S598" s="198"/>
    </row>
    <row r="599" spans="1:19" ht="15.75" thickBot="1" x14ac:dyDescent="0.25">
      <c r="A599" s="204"/>
      <c r="B599" s="194"/>
      <c r="C599" s="194"/>
      <c r="D599" s="221" t="s">
        <v>1519</v>
      </c>
      <c r="G599" s="198"/>
      <c r="H599" s="366"/>
      <c r="I599" s="236"/>
      <c r="J599" s="367">
        <v>2</v>
      </c>
      <c r="K599" s="239"/>
      <c r="L599" s="239" t="s">
        <v>1520</v>
      </c>
      <c r="M599" s="239"/>
      <c r="N599" s="238"/>
      <c r="O599" s="323" t="s">
        <v>1519</v>
      </c>
      <c r="P599" s="198"/>
      <c r="Q599" s="198"/>
      <c r="R599" s="198"/>
      <c r="S599" s="198"/>
    </row>
    <row r="600" spans="1:19" ht="15.75" thickTop="1" x14ac:dyDescent="0.2">
      <c r="A600" s="204">
        <v>66</v>
      </c>
      <c r="B600" s="194" t="s">
        <v>1521</v>
      </c>
      <c r="C600" s="194" t="s">
        <v>1522</v>
      </c>
      <c r="D600" s="221"/>
      <c r="G600" s="198"/>
      <c r="H600" s="242">
        <v>66</v>
      </c>
      <c r="I600" s="244"/>
      <c r="J600" s="255"/>
      <c r="K600" s="312" t="s">
        <v>1522</v>
      </c>
      <c r="L600" s="255"/>
      <c r="M600" s="255"/>
      <c r="N600" s="255"/>
      <c r="O600" s="266"/>
      <c r="P600" s="198"/>
      <c r="Q600" s="213">
        <f>H600</f>
        <v>66</v>
      </c>
      <c r="R600" s="203" t="str">
        <f>CONCATENATE("II-",TEXT(Q600,"0000"))</f>
        <v>II-0066</v>
      </c>
      <c r="S600" s="214" t="str">
        <f>K600</f>
        <v>PUENTE BAYLEY / FM</v>
      </c>
    </row>
    <row r="601" spans="1:19" x14ac:dyDescent="0.2">
      <c r="A601" s="204"/>
      <c r="B601" s="194"/>
      <c r="C601" s="194"/>
      <c r="D601" s="221" t="s">
        <v>1258</v>
      </c>
      <c r="G601" s="198"/>
      <c r="H601" s="215"/>
      <c r="I601" s="350" t="s">
        <v>1022</v>
      </c>
      <c r="J601" s="224"/>
      <c r="K601" s="225" t="s">
        <v>1523</v>
      </c>
      <c r="L601" s="224"/>
      <c r="M601" s="224"/>
      <c r="N601" s="224"/>
      <c r="O601" s="257" t="s">
        <v>1258</v>
      </c>
      <c r="P601" s="198"/>
      <c r="Q601" s="198"/>
      <c r="R601" s="198"/>
      <c r="S601" s="198"/>
    </row>
    <row r="602" spans="1:19" x14ac:dyDescent="0.2">
      <c r="A602" s="204"/>
      <c r="B602" s="194"/>
      <c r="C602" s="194"/>
      <c r="D602" s="221" t="s">
        <v>1258</v>
      </c>
      <c r="G602" s="198"/>
      <c r="H602" s="215"/>
      <c r="I602" s="216" t="s">
        <v>1049</v>
      </c>
      <c r="J602" s="263"/>
      <c r="K602" s="284" t="s">
        <v>1524</v>
      </c>
      <c r="L602" s="263"/>
      <c r="M602" s="263"/>
      <c r="N602" s="263"/>
      <c r="O602" s="298" t="s">
        <v>1258</v>
      </c>
      <c r="P602" s="198"/>
      <c r="Q602" s="198"/>
      <c r="R602" s="198"/>
      <c r="S602" s="198"/>
    </row>
    <row r="603" spans="1:19" x14ac:dyDescent="0.2">
      <c r="A603" s="204"/>
      <c r="B603" s="194"/>
      <c r="C603" s="194"/>
      <c r="D603" s="221" t="s">
        <v>1258</v>
      </c>
      <c r="G603" s="198"/>
      <c r="H603" s="215"/>
      <c r="I603" s="216" t="s">
        <v>1059</v>
      </c>
      <c r="J603" s="224"/>
      <c r="K603" s="284" t="s">
        <v>1136</v>
      </c>
      <c r="L603" s="263"/>
      <c r="M603" s="263"/>
      <c r="N603" s="263"/>
      <c r="O603" s="298" t="s">
        <v>1258</v>
      </c>
      <c r="P603" s="198"/>
      <c r="Q603" s="198"/>
      <c r="R603" s="198"/>
      <c r="S603" s="198"/>
    </row>
    <row r="604" spans="1:19" x14ac:dyDescent="0.2">
      <c r="A604" s="204"/>
      <c r="B604" s="194"/>
      <c r="C604" s="194"/>
      <c r="D604" s="221"/>
      <c r="G604" s="198"/>
      <c r="H604" s="215"/>
      <c r="I604" s="229" t="s">
        <v>1085</v>
      </c>
      <c r="J604" s="219"/>
      <c r="K604" s="225" t="s">
        <v>1518</v>
      </c>
      <c r="L604" s="225"/>
      <c r="M604" s="225"/>
      <c r="N604" s="224"/>
      <c r="O604" s="257"/>
      <c r="P604" s="198"/>
      <c r="Q604" s="198"/>
      <c r="R604" s="198"/>
      <c r="S604" s="198"/>
    </row>
    <row r="605" spans="1:19" ht="15.75" thickBot="1" x14ac:dyDescent="0.25">
      <c r="A605" s="204"/>
      <c r="B605" s="194"/>
      <c r="C605" s="194"/>
      <c r="D605" s="221" t="s">
        <v>997</v>
      </c>
      <c r="G605" s="198"/>
      <c r="H605" s="215"/>
      <c r="I605" s="222"/>
      <c r="J605" s="365">
        <v>1</v>
      </c>
      <c r="K605" s="225"/>
      <c r="L605" s="225" t="s">
        <v>1126</v>
      </c>
      <c r="M605" s="225"/>
      <c r="N605" s="224"/>
      <c r="O605" s="257" t="s">
        <v>997</v>
      </c>
      <c r="P605" s="198"/>
      <c r="Q605" s="198"/>
      <c r="R605" s="198"/>
      <c r="S605" s="198"/>
    </row>
    <row r="606" spans="1:19" ht="15.75" thickTop="1" x14ac:dyDescent="0.2">
      <c r="A606" s="204">
        <v>67</v>
      </c>
      <c r="B606" s="194" t="s">
        <v>1525</v>
      </c>
      <c r="C606" s="194" t="s">
        <v>1526</v>
      </c>
      <c r="D606" s="221"/>
      <c r="G606" s="198"/>
      <c r="H606" s="293">
        <v>67</v>
      </c>
      <c r="I606" s="243"/>
      <c r="J606" s="303"/>
      <c r="K606" s="304" t="s">
        <v>1526</v>
      </c>
      <c r="L606" s="303"/>
      <c r="M606" s="303"/>
      <c r="N606" s="303"/>
      <c r="O606" s="245"/>
      <c r="P606" s="198"/>
      <c r="Q606" s="213">
        <f>H606</f>
        <v>67</v>
      </c>
      <c r="R606" s="203" t="str">
        <f>CONCATENATE("II-",TEXT(Q606,"0000"))</f>
        <v>II-0067</v>
      </c>
      <c r="S606" s="214" t="str">
        <f>K606</f>
        <v>PUENTE CANAL</v>
      </c>
    </row>
    <row r="607" spans="1:19" ht="15.75" thickBot="1" x14ac:dyDescent="0.25">
      <c r="A607" s="204"/>
      <c r="B607" s="194"/>
      <c r="C607" s="194"/>
      <c r="D607" s="221" t="s">
        <v>1258</v>
      </c>
      <c r="G607" s="198"/>
      <c r="H607" s="246"/>
      <c r="I607" s="247" t="s">
        <v>1022</v>
      </c>
      <c r="J607" s="250"/>
      <c r="K607" s="286" t="s">
        <v>1527</v>
      </c>
      <c r="L607" s="250"/>
      <c r="M607" s="250"/>
      <c r="N607" s="250"/>
      <c r="O607" s="324" t="s">
        <v>1258</v>
      </c>
      <c r="P607" s="198"/>
      <c r="Q607" s="198"/>
      <c r="R607" s="198"/>
      <c r="S607" s="198"/>
    </row>
    <row r="608" spans="1:19" ht="15.75" thickTop="1" x14ac:dyDescent="0.2">
      <c r="A608" s="204">
        <v>68</v>
      </c>
      <c r="B608" s="194" t="s">
        <v>1528</v>
      </c>
      <c r="C608" s="194" t="s">
        <v>1529</v>
      </c>
      <c r="D608" s="221"/>
      <c r="G608" s="198"/>
      <c r="H608" s="242">
        <v>68</v>
      </c>
      <c r="I608" s="244"/>
      <c r="J608" s="255"/>
      <c r="K608" s="312" t="s">
        <v>1529</v>
      </c>
      <c r="L608" s="255"/>
      <c r="M608" s="255"/>
      <c r="N608" s="255"/>
      <c r="O608" s="266"/>
      <c r="P608" s="198"/>
      <c r="Q608" s="213">
        <f>H608</f>
        <v>68</v>
      </c>
      <c r="R608" s="203" t="str">
        <f>CONCATENATE("II-",TEXT(Q608,"0000"))</f>
        <v>II-0068</v>
      </c>
      <c r="S608" s="214" t="str">
        <f>K608</f>
        <v>REACONDICIONAMIENTO</v>
      </c>
    </row>
    <row r="609" spans="1:19" x14ac:dyDescent="0.2">
      <c r="A609" s="204"/>
      <c r="B609" s="194"/>
      <c r="C609" s="194"/>
      <c r="D609" s="221" t="s">
        <v>1258</v>
      </c>
      <c r="G609" s="198"/>
      <c r="H609" s="215"/>
      <c r="I609" s="350" t="s">
        <v>1022</v>
      </c>
      <c r="J609" s="224"/>
      <c r="K609" s="225" t="s">
        <v>1075</v>
      </c>
      <c r="L609" s="224"/>
      <c r="M609" s="224"/>
      <c r="N609" s="224"/>
      <c r="O609" s="257" t="s">
        <v>1258</v>
      </c>
      <c r="P609" s="198"/>
      <c r="Q609" s="198"/>
      <c r="R609" s="198"/>
      <c r="S609" s="198"/>
    </row>
    <row r="610" spans="1:19" x14ac:dyDescent="0.2">
      <c r="A610" s="204"/>
      <c r="B610" s="194"/>
      <c r="C610" s="194"/>
      <c r="D610" s="221" t="s">
        <v>1133</v>
      </c>
      <c r="G610" s="198"/>
      <c r="H610" s="215"/>
      <c r="I610" s="216" t="s">
        <v>1049</v>
      </c>
      <c r="J610" s="263"/>
      <c r="K610" s="284" t="s">
        <v>1530</v>
      </c>
      <c r="L610" s="263"/>
      <c r="M610" s="263"/>
      <c r="N610" s="263"/>
      <c r="O610" s="298" t="s">
        <v>1133</v>
      </c>
      <c r="P610" s="198"/>
      <c r="Q610" s="198"/>
      <c r="R610" s="198"/>
      <c r="S610" s="198"/>
    </row>
    <row r="611" spans="1:19" ht="15.75" thickBot="1" x14ac:dyDescent="0.25">
      <c r="A611" s="204"/>
      <c r="B611" s="194"/>
      <c r="C611" s="194"/>
      <c r="D611" s="221" t="s">
        <v>1258</v>
      </c>
      <c r="G611" s="198"/>
      <c r="H611" s="215"/>
      <c r="I611" s="237" t="s">
        <v>1059</v>
      </c>
      <c r="J611" s="224"/>
      <c r="K611" s="302" t="s">
        <v>1531</v>
      </c>
      <c r="L611" s="224"/>
      <c r="M611" s="224"/>
      <c r="N611" s="224"/>
      <c r="O611" s="257" t="s">
        <v>1258</v>
      </c>
      <c r="P611" s="198"/>
      <c r="Q611" s="198"/>
      <c r="R611" s="198"/>
      <c r="S611" s="198"/>
    </row>
    <row r="612" spans="1:19" ht="15.75" thickTop="1" x14ac:dyDescent="0.2">
      <c r="A612" s="204">
        <v>69</v>
      </c>
      <c r="B612" s="194" t="s">
        <v>1532</v>
      </c>
      <c r="C612" s="194" t="s">
        <v>1533</v>
      </c>
      <c r="D612" s="221"/>
      <c r="G612" s="198"/>
      <c r="H612" s="293">
        <v>69</v>
      </c>
      <c r="I612" s="243"/>
      <c r="J612" s="303"/>
      <c r="K612" s="304" t="s">
        <v>1533</v>
      </c>
      <c r="L612" s="303"/>
      <c r="M612" s="303"/>
      <c r="N612" s="303"/>
      <c r="O612" s="245"/>
      <c r="P612" s="198"/>
      <c r="Q612" s="213">
        <f>H612</f>
        <v>69</v>
      </c>
      <c r="R612" s="203" t="str">
        <f>CONCATENATE("II-",TEXT(Q612,"0000"))</f>
        <v>II-0069</v>
      </c>
      <c r="S612" s="214" t="str">
        <f>K612</f>
        <v>RECICLADO DE PAVIMENTO</v>
      </c>
    </row>
    <row r="613" spans="1:19" x14ac:dyDescent="0.2">
      <c r="A613" s="204"/>
      <c r="B613" s="194"/>
      <c r="C613" s="194"/>
      <c r="D613" s="221" t="s">
        <v>1133</v>
      </c>
      <c r="G613" s="301"/>
      <c r="H613" s="368"/>
      <c r="I613" s="229" t="s">
        <v>1022</v>
      </c>
      <c r="J613" s="263"/>
      <c r="K613" s="284" t="s">
        <v>1534</v>
      </c>
      <c r="L613" s="284"/>
      <c r="M613" s="284"/>
      <c r="N613" s="263"/>
      <c r="O613" s="298" t="s">
        <v>1133</v>
      </c>
      <c r="P613" s="301"/>
      <c r="Q613" s="301"/>
      <c r="R613" s="301"/>
      <c r="S613" s="301"/>
    </row>
    <row r="614" spans="1:19" x14ac:dyDescent="0.2">
      <c r="A614" s="204"/>
      <c r="B614" s="194"/>
      <c r="C614" s="194"/>
      <c r="D614" s="221"/>
      <c r="G614" s="301"/>
      <c r="H614" s="368"/>
      <c r="I614" s="216" t="s">
        <v>1049</v>
      </c>
      <c r="J614" s="222"/>
      <c r="K614" s="225" t="s">
        <v>1535</v>
      </c>
      <c r="L614" s="225"/>
      <c r="M614" s="225"/>
      <c r="N614" s="224"/>
      <c r="O614" s="257"/>
      <c r="P614" s="301"/>
      <c r="Q614" s="301"/>
      <c r="R614" s="301"/>
      <c r="S614" s="301"/>
    </row>
    <row r="615" spans="1:19" x14ac:dyDescent="0.2">
      <c r="A615" s="204"/>
      <c r="B615" s="194"/>
      <c r="C615" s="194"/>
      <c r="D615" s="221" t="s">
        <v>1133</v>
      </c>
      <c r="G615" s="301"/>
      <c r="H615" s="368"/>
      <c r="I615" s="221"/>
      <c r="J615" s="223">
        <v>1</v>
      </c>
      <c r="K615" s="225"/>
      <c r="L615" s="225" t="s">
        <v>1536</v>
      </c>
      <c r="M615" s="224"/>
      <c r="N615" s="224"/>
      <c r="O615" s="257" t="s">
        <v>1133</v>
      </c>
      <c r="P615" s="301"/>
      <c r="Q615" s="301"/>
      <c r="R615" s="301"/>
      <c r="S615" s="301"/>
    </row>
    <row r="616" spans="1:19" ht="15.75" thickBot="1" x14ac:dyDescent="0.25">
      <c r="A616" s="204"/>
      <c r="B616" s="194"/>
      <c r="C616" s="194"/>
      <c r="D616" s="221" t="s">
        <v>1133</v>
      </c>
      <c r="G616" s="301"/>
      <c r="H616" s="369"/>
      <c r="I616" s="319"/>
      <c r="J616" s="237">
        <v>2</v>
      </c>
      <c r="K616" s="239"/>
      <c r="L616" s="239" t="s">
        <v>1537</v>
      </c>
      <c r="M616" s="238"/>
      <c r="N616" s="238"/>
      <c r="O616" s="323" t="s">
        <v>1133</v>
      </c>
      <c r="P616" s="301"/>
      <c r="Q616" s="301"/>
      <c r="R616" s="301"/>
      <c r="S616" s="301"/>
    </row>
    <row r="617" spans="1:19" ht="16.5" thickTop="1" thickBot="1" x14ac:dyDescent="0.25">
      <c r="A617" s="204">
        <v>70</v>
      </c>
      <c r="B617" s="194" t="s">
        <v>1538</v>
      </c>
      <c r="C617" s="194" t="s">
        <v>1539</v>
      </c>
      <c r="D617" s="221" t="s">
        <v>1216</v>
      </c>
      <c r="G617" s="198"/>
      <c r="H617" s="242">
        <v>70</v>
      </c>
      <c r="I617" s="244"/>
      <c r="J617" s="255"/>
      <c r="K617" s="312" t="s">
        <v>1539</v>
      </c>
      <c r="L617" s="255"/>
      <c r="M617" s="255"/>
      <c r="N617" s="255"/>
      <c r="O617" s="266" t="s">
        <v>1216</v>
      </c>
      <c r="P617" s="198"/>
      <c r="Q617" s="213">
        <f t="shared" ref="Q617:Q618" si="60">H617</f>
        <v>70</v>
      </c>
      <c r="R617" s="203" t="str">
        <f t="shared" ref="R617:R618" si="61">CONCATENATE("II-",TEXT(Q617,"0000"))</f>
        <v>II-0070</v>
      </c>
      <c r="S617" s="214" t="str">
        <f t="shared" ref="S617:S618" si="62">K617</f>
        <v>RECLAMADO</v>
      </c>
    </row>
    <row r="618" spans="1:19" ht="15.75" thickTop="1" x14ac:dyDescent="0.2">
      <c r="A618" s="204">
        <v>71</v>
      </c>
      <c r="B618" s="194" t="s">
        <v>1540</v>
      </c>
      <c r="C618" s="194" t="s">
        <v>1541</v>
      </c>
      <c r="D618" s="221"/>
      <c r="G618" s="198"/>
      <c r="H618" s="293">
        <v>71</v>
      </c>
      <c r="I618" s="243"/>
      <c r="J618" s="303"/>
      <c r="K618" s="358" t="s">
        <v>1541</v>
      </c>
      <c r="L618" s="303"/>
      <c r="M618" s="303"/>
      <c r="N618" s="303"/>
      <c r="O618" s="245"/>
      <c r="P618" s="198"/>
      <c r="Q618" s="213">
        <f t="shared" si="60"/>
        <v>71</v>
      </c>
      <c r="R618" s="203" t="str">
        <f t="shared" si="61"/>
        <v>II-0071</v>
      </c>
      <c r="S618" s="214" t="str">
        <f t="shared" si="62"/>
        <v>RECUBRIMIENTO VEGETAL</v>
      </c>
    </row>
    <row r="619" spans="1:19" x14ac:dyDescent="0.2">
      <c r="A619" s="204"/>
      <c r="B619" s="194"/>
      <c r="C619" s="194"/>
      <c r="D619" s="221" t="s">
        <v>1216</v>
      </c>
      <c r="G619" s="198"/>
      <c r="H619" s="215"/>
      <c r="I619" s="216" t="s">
        <v>1022</v>
      </c>
      <c r="J619" s="263"/>
      <c r="K619" s="284" t="s">
        <v>1322</v>
      </c>
      <c r="L619" s="284"/>
      <c r="M619" s="284"/>
      <c r="N619" s="263"/>
      <c r="O619" s="298" t="s">
        <v>1216</v>
      </c>
      <c r="P619" s="198"/>
      <c r="Q619" s="198"/>
      <c r="R619" s="198"/>
      <c r="S619" s="198"/>
    </row>
    <row r="620" spans="1:19" ht="15.75" thickBot="1" x14ac:dyDescent="0.25">
      <c r="A620" s="204"/>
      <c r="B620" s="194"/>
      <c r="C620" s="194"/>
      <c r="D620" s="221" t="s">
        <v>998</v>
      </c>
      <c r="G620" s="198"/>
      <c r="H620" s="215"/>
      <c r="I620" s="237" t="s">
        <v>1049</v>
      </c>
      <c r="J620" s="224"/>
      <c r="K620" s="239" t="s">
        <v>1324</v>
      </c>
      <c r="L620" s="225"/>
      <c r="M620" s="225"/>
      <c r="N620" s="224"/>
      <c r="O620" s="257" t="s">
        <v>998</v>
      </c>
      <c r="P620" s="198"/>
      <c r="Q620" s="198"/>
      <c r="R620" s="198"/>
      <c r="S620" s="198"/>
    </row>
    <row r="621" spans="1:19" ht="16.5" thickTop="1" thickBot="1" x14ac:dyDescent="0.25">
      <c r="A621" s="204">
        <v>72</v>
      </c>
      <c r="B621" s="194" t="s">
        <v>1542</v>
      </c>
      <c r="C621" s="194" t="s">
        <v>1543</v>
      </c>
      <c r="D621" s="221" t="s">
        <v>5</v>
      </c>
      <c r="G621" s="198"/>
      <c r="H621" s="305">
        <v>72</v>
      </c>
      <c r="I621" s="306"/>
      <c r="J621" s="307"/>
      <c r="K621" s="308" t="s">
        <v>1543</v>
      </c>
      <c r="L621" s="307"/>
      <c r="M621" s="307"/>
      <c r="N621" s="307"/>
      <c r="O621" s="309" t="s">
        <v>5</v>
      </c>
      <c r="P621" s="198"/>
      <c r="Q621" s="213">
        <f>H621</f>
        <v>72</v>
      </c>
      <c r="R621" s="203" t="str">
        <f>CONCATENATE("II-",TEXT(Q621,"0000"))</f>
        <v>II-0072</v>
      </c>
      <c r="S621" s="214" t="str">
        <f>K621</f>
        <v>RESTITUCION DE GALIVO</v>
      </c>
    </row>
    <row r="622" spans="1:19" x14ac:dyDescent="0.2">
      <c r="A622" s="204"/>
      <c r="B622" s="194"/>
      <c r="C622" s="194"/>
      <c r="D622" s="221"/>
      <c r="G622" s="301"/>
      <c r="H622" s="310"/>
      <c r="I622" s="221"/>
      <c r="J622" s="301"/>
      <c r="K622" s="302"/>
      <c r="L622" s="301"/>
      <c r="M622" s="301"/>
      <c r="N622" s="301"/>
      <c r="O622" s="311"/>
      <c r="P622" s="301"/>
      <c r="Q622" s="301"/>
      <c r="R622" s="301"/>
      <c r="S622" s="301"/>
    </row>
    <row r="623" spans="1:19" x14ac:dyDescent="0.2">
      <c r="A623" s="204"/>
      <c r="B623" s="194"/>
      <c r="C623" s="194"/>
      <c r="D623" s="221"/>
      <c r="G623" s="301"/>
      <c r="H623" s="310"/>
      <c r="I623" s="221"/>
      <c r="J623" s="301"/>
      <c r="K623" s="302"/>
      <c r="L623" s="301"/>
      <c r="M623" s="301"/>
      <c r="N623" s="301"/>
      <c r="O623" s="311"/>
      <c r="P623" s="301"/>
      <c r="Q623" s="301"/>
      <c r="R623" s="301"/>
      <c r="S623" s="301"/>
    </row>
    <row r="624" spans="1:19" x14ac:dyDescent="0.2">
      <c r="A624" s="204"/>
      <c r="B624" s="194"/>
      <c r="C624" s="194"/>
      <c r="D624" s="221"/>
      <c r="G624" s="198"/>
      <c r="H624" s="242">
        <v>73</v>
      </c>
      <c r="I624" s="244"/>
      <c r="J624" s="255"/>
      <c r="K624" s="312" t="s">
        <v>1544</v>
      </c>
      <c r="L624" s="255"/>
      <c r="M624" s="255"/>
      <c r="N624" s="255"/>
      <c r="O624" s="266"/>
      <c r="P624" s="198"/>
      <c r="Q624" s="198"/>
      <c r="R624" s="198"/>
      <c r="S624" s="198"/>
    </row>
    <row r="625" spans="1:19" x14ac:dyDescent="0.2">
      <c r="A625" s="204"/>
      <c r="B625" s="194"/>
      <c r="C625" s="194"/>
      <c r="D625" s="221"/>
      <c r="G625" s="277"/>
      <c r="H625" s="368"/>
      <c r="I625" s="216" t="s">
        <v>1022</v>
      </c>
      <c r="J625" s="219"/>
      <c r="K625" s="225" t="s">
        <v>1499</v>
      </c>
      <c r="L625" s="225"/>
      <c r="M625" s="225"/>
      <c r="N625" s="224"/>
      <c r="O625" s="257"/>
      <c r="P625" s="277"/>
      <c r="Q625" s="277"/>
      <c r="R625" s="277"/>
      <c r="S625" s="277"/>
    </row>
    <row r="626" spans="1:19" x14ac:dyDescent="0.2">
      <c r="A626" s="204"/>
      <c r="B626" s="194"/>
      <c r="C626" s="194"/>
      <c r="D626" s="221" t="s">
        <v>1216</v>
      </c>
      <c r="G626" s="277"/>
      <c r="H626" s="368"/>
      <c r="I626" s="222"/>
      <c r="J626" s="223">
        <v>1</v>
      </c>
      <c r="K626" s="225"/>
      <c r="L626" s="225" t="s">
        <v>1327</v>
      </c>
      <c r="M626" s="225"/>
      <c r="N626" s="224"/>
      <c r="O626" s="257" t="s">
        <v>1216</v>
      </c>
      <c r="P626" s="277"/>
      <c r="Q626" s="277"/>
      <c r="R626" s="277"/>
      <c r="S626" s="277"/>
    </row>
    <row r="627" spans="1:19" x14ac:dyDescent="0.2">
      <c r="A627" s="204"/>
      <c r="B627" s="194"/>
      <c r="C627" s="194"/>
      <c r="D627" s="221" t="s">
        <v>1216</v>
      </c>
      <c r="G627" s="277"/>
      <c r="H627" s="368"/>
      <c r="I627" s="221"/>
      <c r="J627" s="223">
        <v>2</v>
      </c>
      <c r="K627" s="225"/>
      <c r="L627" s="225" t="s">
        <v>1545</v>
      </c>
      <c r="M627" s="224"/>
      <c r="N627" s="224"/>
      <c r="O627" s="257" t="s">
        <v>1216</v>
      </c>
      <c r="P627" s="277"/>
      <c r="Q627" s="277"/>
      <c r="R627" s="277"/>
      <c r="S627" s="277"/>
    </row>
    <row r="628" spans="1:19" x14ac:dyDescent="0.2">
      <c r="A628" s="204"/>
      <c r="B628" s="194"/>
      <c r="C628" s="194"/>
      <c r="D628" s="221" t="s">
        <v>1216</v>
      </c>
      <c r="G628" s="277"/>
      <c r="H628" s="368"/>
      <c r="I628" s="221"/>
      <c r="J628" s="223">
        <v>3</v>
      </c>
      <c r="K628" s="225"/>
      <c r="L628" s="225" t="s">
        <v>1546</v>
      </c>
      <c r="M628" s="224"/>
      <c r="N628" s="224"/>
      <c r="O628" s="257" t="s">
        <v>1216</v>
      </c>
      <c r="P628" s="277"/>
      <c r="Q628" s="277"/>
      <c r="R628" s="277"/>
      <c r="S628" s="277"/>
    </row>
    <row r="629" spans="1:19" x14ac:dyDescent="0.2">
      <c r="A629" s="204"/>
      <c r="B629" s="194"/>
      <c r="C629" s="194"/>
      <c r="D629" s="221" t="s">
        <v>1216</v>
      </c>
      <c r="G629" s="277"/>
      <c r="H629" s="368"/>
      <c r="I629" s="221"/>
      <c r="J629" s="313">
        <v>4</v>
      </c>
      <c r="K629" s="225"/>
      <c r="L629" s="225" t="s">
        <v>1547</v>
      </c>
      <c r="M629" s="224"/>
      <c r="N629" s="224"/>
      <c r="O629" s="257" t="s">
        <v>1216</v>
      </c>
      <c r="P629" s="277"/>
      <c r="Q629" s="277"/>
      <c r="R629" s="277"/>
      <c r="S629" s="277"/>
    </row>
    <row r="630" spans="1:19" x14ac:dyDescent="0.2">
      <c r="A630" s="204"/>
      <c r="B630" s="194"/>
      <c r="C630" s="194"/>
      <c r="D630" s="221" t="s">
        <v>1216</v>
      </c>
      <c r="G630" s="277"/>
      <c r="H630" s="368"/>
      <c r="I630" s="221"/>
      <c r="J630" s="313">
        <v>5</v>
      </c>
      <c r="K630" s="225"/>
      <c r="L630" s="225" t="s">
        <v>1548</v>
      </c>
      <c r="M630" s="224"/>
      <c r="N630" s="224"/>
      <c r="O630" s="257" t="s">
        <v>1216</v>
      </c>
      <c r="P630" s="277"/>
      <c r="Q630" s="277"/>
      <c r="R630" s="277"/>
      <c r="S630" s="277"/>
    </row>
    <row r="631" spans="1:19" x14ac:dyDescent="0.2">
      <c r="A631" s="204"/>
      <c r="B631" s="194"/>
      <c r="C631" s="194"/>
      <c r="D631" s="221" t="s">
        <v>1216</v>
      </c>
      <c r="G631" s="198"/>
      <c r="H631" s="364"/>
      <c r="I631" s="216" t="s">
        <v>1049</v>
      </c>
      <c r="J631" s="263"/>
      <c r="K631" s="284" t="s">
        <v>1321</v>
      </c>
      <c r="L631" s="263"/>
      <c r="M631" s="263"/>
      <c r="N631" s="263"/>
      <c r="O631" s="298" t="s">
        <v>1216</v>
      </c>
      <c r="P631" s="198"/>
      <c r="Q631" s="225"/>
      <c r="R631" s="198"/>
      <c r="S631" s="198"/>
    </row>
    <row r="632" spans="1:19" x14ac:dyDescent="0.2">
      <c r="A632" s="204"/>
      <c r="B632" s="194"/>
      <c r="C632" s="194"/>
      <c r="D632" s="221"/>
      <c r="G632" s="198"/>
      <c r="H632" s="364"/>
      <c r="I632" s="216" t="s">
        <v>1059</v>
      </c>
      <c r="J632" s="222"/>
      <c r="K632" s="225" t="s">
        <v>1342</v>
      </c>
      <c r="L632" s="225"/>
      <c r="M632" s="224"/>
      <c r="N632" s="224"/>
      <c r="O632" s="257"/>
      <c r="P632" s="198"/>
      <c r="Q632" s="198"/>
      <c r="R632" s="198"/>
      <c r="S632" s="198"/>
    </row>
    <row r="633" spans="1:19" x14ac:dyDescent="0.2">
      <c r="A633" s="204"/>
      <c r="B633" s="194"/>
      <c r="C633" s="194"/>
      <c r="D633" s="221" t="s">
        <v>1216</v>
      </c>
      <c r="G633" s="198"/>
      <c r="H633" s="364"/>
      <c r="I633" s="222"/>
      <c r="J633" s="223">
        <v>1</v>
      </c>
      <c r="K633" s="225"/>
      <c r="L633" s="225" t="s">
        <v>1327</v>
      </c>
      <c r="M633" s="224"/>
      <c r="N633" s="224"/>
      <c r="O633" s="257" t="s">
        <v>1216</v>
      </c>
      <c r="P633" s="198"/>
      <c r="Q633" s="198"/>
      <c r="R633" s="198"/>
      <c r="S633" s="198"/>
    </row>
    <row r="634" spans="1:19" x14ac:dyDescent="0.2">
      <c r="A634" s="204"/>
      <c r="B634" s="194"/>
      <c r="C634" s="194"/>
      <c r="D634" s="221" t="s">
        <v>1216</v>
      </c>
      <c r="G634" s="198"/>
      <c r="H634" s="364"/>
      <c r="I634" s="222"/>
      <c r="J634" s="223">
        <v>2</v>
      </c>
      <c r="K634" s="225"/>
      <c r="L634" s="225" t="s">
        <v>1545</v>
      </c>
      <c r="M634" s="224"/>
      <c r="N634" s="224"/>
      <c r="O634" s="257" t="s">
        <v>1216</v>
      </c>
      <c r="P634" s="198"/>
      <c r="Q634" s="198"/>
      <c r="R634" s="198"/>
      <c r="S634" s="198"/>
    </row>
    <row r="635" spans="1:19" x14ac:dyDescent="0.2">
      <c r="A635" s="204"/>
      <c r="B635" s="194"/>
      <c r="C635" s="194"/>
      <c r="D635" s="221" t="s">
        <v>1216</v>
      </c>
      <c r="G635" s="198"/>
      <c r="H635" s="364"/>
      <c r="I635" s="222"/>
      <c r="J635" s="223">
        <v>3</v>
      </c>
      <c r="K635" s="225"/>
      <c r="L635" s="225" t="s">
        <v>1546</v>
      </c>
      <c r="M635" s="224"/>
      <c r="N635" s="224"/>
      <c r="O635" s="257" t="s">
        <v>1216</v>
      </c>
      <c r="P635" s="198"/>
      <c r="Q635" s="198"/>
      <c r="R635" s="198"/>
      <c r="S635" s="198"/>
    </row>
    <row r="636" spans="1:19" x14ac:dyDescent="0.2">
      <c r="A636" s="204"/>
      <c r="B636" s="194"/>
      <c r="C636" s="194"/>
      <c r="D636" s="221" t="s">
        <v>1216</v>
      </c>
      <c r="G636" s="198"/>
      <c r="H636" s="364"/>
      <c r="I636" s="222"/>
      <c r="J636" s="313">
        <v>4</v>
      </c>
      <c r="K636" s="225"/>
      <c r="L636" s="225" t="s">
        <v>1547</v>
      </c>
      <c r="M636" s="224"/>
      <c r="N636" s="224"/>
      <c r="O636" s="257" t="s">
        <v>1216</v>
      </c>
      <c r="P636" s="198"/>
      <c r="Q636" s="198"/>
      <c r="R636" s="198"/>
      <c r="S636" s="198"/>
    </row>
    <row r="637" spans="1:19" x14ac:dyDescent="0.2">
      <c r="A637" s="204"/>
      <c r="B637" s="194"/>
      <c r="C637" s="194"/>
      <c r="D637" s="221" t="s">
        <v>1216</v>
      </c>
      <c r="G637" s="198"/>
      <c r="H637" s="364"/>
      <c r="I637" s="275"/>
      <c r="J637" s="314">
        <v>5</v>
      </c>
      <c r="K637" s="231"/>
      <c r="L637" s="231" t="s">
        <v>1548</v>
      </c>
      <c r="M637" s="230"/>
      <c r="N637" s="230"/>
      <c r="O637" s="276" t="s">
        <v>1216</v>
      </c>
      <c r="P637" s="198"/>
      <c r="Q637" s="198"/>
      <c r="R637" s="198"/>
      <c r="S637" s="198"/>
    </row>
    <row r="638" spans="1:19" ht="15.75" thickBot="1" x14ac:dyDescent="0.25">
      <c r="A638" s="204"/>
      <c r="B638" s="194"/>
      <c r="C638" s="194"/>
      <c r="D638" s="221" t="s">
        <v>1216</v>
      </c>
      <c r="G638" s="198"/>
      <c r="H638" s="364"/>
      <c r="I638" s="237" t="s">
        <v>1085</v>
      </c>
      <c r="J638" s="221"/>
      <c r="K638" s="225" t="s">
        <v>1324</v>
      </c>
      <c r="L638" s="225"/>
      <c r="M638" s="224"/>
      <c r="N638" s="224"/>
      <c r="O638" s="257" t="s">
        <v>1216</v>
      </c>
      <c r="P638" s="198"/>
      <c r="Q638" s="198"/>
      <c r="R638" s="198"/>
      <c r="S638" s="198"/>
    </row>
    <row r="639" spans="1:19" ht="15.75" thickTop="1" x14ac:dyDescent="0.2">
      <c r="A639" s="204">
        <v>74</v>
      </c>
      <c r="B639" s="194" t="s">
        <v>1549</v>
      </c>
      <c r="C639" s="194" t="s">
        <v>1550</v>
      </c>
      <c r="D639" s="221"/>
      <c r="G639" s="198"/>
      <c r="H639" s="293">
        <v>74</v>
      </c>
      <c r="I639" s="243"/>
      <c r="J639" s="303"/>
      <c r="K639" s="304" t="s">
        <v>1550</v>
      </c>
      <c r="L639" s="303"/>
      <c r="M639" s="303"/>
      <c r="N639" s="303"/>
      <c r="O639" s="245"/>
      <c r="P639" s="198"/>
      <c r="Q639" s="213">
        <f>H639</f>
        <v>74</v>
      </c>
      <c r="R639" s="203" t="str">
        <f>CONCATENATE("II-",TEXT(Q639,"0000"))</f>
        <v>II-0074</v>
      </c>
      <c r="S639" s="214" t="str">
        <f>K639</f>
        <v>RIEGO</v>
      </c>
    </row>
    <row r="640" spans="1:19" x14ac:dyDescent="0.2">
      <c r="A640" s="204"/>
      <c r="B640" s="194"/>
      <c r="C640" s="194"/>
      <c r="D640" s="221" t="s">
        <v>1216</v>
      </c>
      <c r="G640" s="198"/>
      <c r="H640" s="215"/>
      <c r="I640" s="216" t="s">
        <v>1022</v>
      </c>
      <c r="J640" s="263"/>
      <c r="K640" s="284" t="s">
        <v>1551</v>
      </c>
      <c r="L640" s="263"/>
      <c r="M640" s="263"/>
      <c r="N640" s="263"/>
      <c r="O640" s="298" t="s">
        <v>1216</v>
      </c>
      <c r="P640" s="198"/>
      <c r="Q640" s="198"/>
      <c r="R640" s="198"/>
      <c r="S640" s="198"/>
    </row>
    <row r="641" spans="1:19" ht="15.75" thickBot="1" x14ac:dyDescent="0.25">
      <c r="A641" s="204"/>
      <c r="B641" s="194"/>
      <c r="C641" s="194"/>
      <c r="D641" s="221" t="s">
        <v>1216</v>
      </c>
      <c r="G641" s="198"/>
      <c r="H641" s="235"/>
      <c r="I641" s="237" t="s">
        <v>1049</v>
      </c>
      <c r="J641" s="238"/>
      <c r="K641" s="239" t="s">
        <v>1552</v>
      </c>
      <c r="L641" s="238"/>
      <c r="M641" s="238"/>
      <c r="N641" s="238"/>
      <c r="O641" s="323" t="s">
        <v>1216</v>
      </c>
      <c r="P641" s="198"/>
      <c r="Q641" s="198"/>
      <c r="R641" s="198"/>
      <c r="S641" s="198"/>
    </row>
    <row r="642" spans="1:19" ht="15.75" thickTop="1" x14ac:dyDescent="0.2">
      <c r="A642" s="204">
        <v>75</v>
      </c>
      <c r="B642" s="194" t="s">
        <v>1553</v>
      </c>
      <c r="C642" s="194" t="s">
        <v>1554</v>
      </c>
      <c r="D642" s="221"/>
      <c r="G642" s="277"/>
      <c r="H642" s="242">
        <v>75</v>
      </c>
      <c r="I642" s="244"/>
      <c r="J642" s="255"/>
      <c r="K642" s="312" t="s">
        <v>1554</v>
      </c>
      <c r="L642" s="255"/>
      <c r="M642" s="255"/>
      <c r="N642" s="255"/>
      <c r="O642" s="266"/>
      <c r="P642" s="198"/>
      <c r="Q642" s="213">
        <f>H642</f>
        <v>75</v>
      </c>
      <c r="R642" s="203" t="str">
        <f>CONCATENATE("II-",TEXT(Q642,"0000"))</f>
        <v>II-0075</v>
      </c>
      <c r="S642" s="214" t="str">
        <f>K642</f>
        <v>SALTO</v>
      </c>
    </row>
    <row r="643" spans="1:19" x14ac:dyDescent="0.2">
      <c r="A643" s="204"/>
      <c r="B643" s="194"/>
      <c r="C643" s="194"/>
      <c r="D643" s="221" t="s">
        <v>1258</v>
      </c>
      <c r="G643" s="198"/>
      <c r="H643" s="215"/>
      <c r="I643" s="216" t="s">
        <v>1022</v>
      </c>
      <c r="J643" s="263"/>
      <c r="K643" s="284" t="s">
        <v>1555</v>
      </c>
      <c r="L643" s="263"/>
      <c r="M643" s="263"/>
      <c r="N643" s="263"/>
      <c r="O643" s="298" t="s">
        <v>1258</v>
      </c>
      <c r="P643" s="198"/>
      <c r="Q643" s="198"/>
      <c r="R643" s="198"/>
      <c r="S643" s="198"/>
    </row>
    <row r="644" spans="1:19" ht="15.75" thickBot="1" x14ac:dyDescent="0.25">
      <c r="A644" s="204"/>
      <c r="B644" s="194"/>
      <c r="C644" s="194"/>
      <c r="D644" s="221" t="s">
        <v>1258</v>
      </c>
      <c r="G644" s="198"/>
      <c r="H644" s="215"/>
      <c r="I644" s="237" t="s">
        <v>1049</v>
      </c>
      <c r="J644" s="224"/>
      <c r="K644" s="225" t="s">
        <v>1254</v>
      </c>
      <c r="L644" s="224"/>
      <c r="M644" s="224"/>
      <c r="N644" s="224"/>
      <c r="O644" s="257" t="s">
        <v>1258</v>
      </c>
      <c r="P644" s="198"/>
      <c r="Q644" s="198"/>
      <c r="R644" s="198"/>
      <c r="S644" s="198"/>
    </row>
    <row r="645" spans="1:19" ht="16.5" thickTop="1" thickBot="1" x14ac:dyDescent="0.25">
      <c r="A645" s="204">
        <v>76</v>
      </c>
      <c r="B645" s="194" t="s">
        <v>1556</v>
      </c>
      <c r="C645" s="194" t="s">
        <v>1557</v>
      </c>
      <c r="D645" s="221" t="s">
        <v>714</v>
      </c>
      <c r="G645" s="198"/>
      <c r="H645" s="293">
        <v>76</v>
      </c>
      <c r="I645" s="243"/>
      <c r="J645" s="303"/>
      <c r="K645" s="304" t="s">
        <v>1557</v>
      </c>
      <c r="L645" s="303"/>
      <c r="M645" s="303"/>
      <c r="N645" s="303"/>
      <c r="O645" s="245" t="s">
        <v>714</v>
      </c>
      <c r="P645" s="198"/>
      <c r="Q645" s="213">
        <f t="shared" ref="Q645:Q646" si="63">H645</f>
        <v>76</v>
      </c>
      <c r="R645" s="203" t="str">
        <f t="shared" ref="R645:R646" si="64">CONCATENATE("II-",TEXT(Q645,"0000"))</f>
        <v>II-0076</v>
      </c>
      <c r="S645" s="214" t="str">
        <f t="shared" ref="S645:S646" si="65">K645</f>
        <v>SELLADO DE FISURA</v>
      </c>
    </row>
    <row r="646" spans="1:19" ht="15.75" thickTop="1" x14ac:dyDescent="0.2">
      <c r="A646" s="204">
        <v>77</v>
      </c>
      <c r="B646" s="194" t="s">
        <v>1558</v>
      </c>
      <c r="C646" s="194" t="s">
        <v>1559</v>
      </c>
      <c r="D646" s="221"/>
      <c r="G646" s="198"/>
      <c r="H646" s="293">
        <v>77</v>
      </c>
      <c r="I646" s="243"/>
      <c r="J646" s="303"/>
      <c r="K646" s="304" t="s">
        <v>1559</v>
      </c>
      <c r="L646" s="303"/>
      <c r="M646" s="303"/>
      <c r="N646" s="303"/>
      <c r="O646" s="245"/>
      <c r="P646" s="198"/>
      <c r="Q646" s="213">
        <f t="shared" si="63"/>
        <v>77</v>
      </c>
      <c r="R646" s="203" t="str">
        <f t="shared" si="64"/>
        <v>II-0077</v>
      </c>
      <c r="S646" s="214" t="str">
        <f t="shared" si="65"/>
        <v>SIFON</v>
      </c>
    </row>
    <row r="647" spans="1:19" ht="15.75" thickBot="1" x14ac:dyDescent="0.25">
      <c r="A647" s="204"/>
      <c r="B647" s="194"/>
      <c r="C647" s="194"/>
      <c r="D647" s="221" t="s">
        <v>5</v>
      </c>
      <c r="G647" s="198"/>
      <c r="H647" s="215"/>
      <c r="I647" s="247" t="s">
        <v>1022</v>
      </c>
      <c r="J647" s="224"/>
      <c r="K647" s="225" t="s">
        <v>1560</v>
      </c>
      <c r="L647" s="224"/>
      <c r="M647" s="224"/>
      <c r="N647" s="224"/>
      <c r="O647" s="257" t="s">
        <v>5</v>
      </c>
      <c r="P647" s="198"/>
      <c r="Q647" s="198"/>
      <c r="R647" s="198"/>
      <c r="S647" s="198"/>
    </row>
    <row r="648" spans="1:19" ht="15.75" thickTop="1" x14ac:dyDescent="0.2">
      <c r="A648" s="204">
        <v>78</v>
      </c>
      <c r="B648" s="194" t="s">
        <v>1561</v>
      </c>
      <c r="C648" s="194" t="s">
        <v>1562</v>
      </c>
      <c r="D648" s="221"/>
      <c r="G648" s="277"/>
      <c r="H648" s="293">
        <v>78</v>
      </c>
      <c r="I648" s="243"/>
      <c r="J648" s="303"/>
      <c r="K648" s="304" t="s">
        <v>1562</v>
      </c>
      <c r="L648" s="303"/>
      <c r="M648" s="303"/>
      <c r="N648" s="303"/>
      <c r="O648" s="245"/>
      <c r="P648" s="198"/>
      <c r="Q648" s="213">
        <f>H648</f>
        <v>78</v>
      </c>
      <c r="R648" s="203" t="str">
        <f>CONCATENATE("II-",TEXT(Q648,"0000"))</f>
        <v>II-0078</v>
      </c>
      <c r="S648" s="214" t="str">
        <f>K648</f>
        <v>SUB BASE</v>
      </c>
    </row>
    <row r="649" spans="1:19" x14ac:dyDescent="0.2">
      <c r="A649" s="204"/>
      <c r="B649" s="194"/>
      <c r="C649" s="194"/>
      <c r="D649" s="221" t="s">
        <v>1133</v>
      </c>
      <c r="G649" s="277"/>
      <c r="H649" s="299"/>
      <c r="I649" s="370" t="s">
        <v>1022</v>
      </c>
      <c r="J649" s="301"/>
      <c r="K649" s="302" t="s">
        <v>1281</v>
      </c>
      <c r="L649" s="301"/>
      <c r="M649" s="301"/>
      <c r="N649" s="301"/>
      <c r="O649" s="288" t="s">
        <v>1133</v>
      </c>
      <c r="P649" s="277"/>
      <c r="Q649" s="277"/>
      <c r="R649" s="277"/>
      <c r="S649" s="277"/>
    </row>
    <row r="650" spans="1:19" x14ac:dyDescent="0.2">
      <c r="A650" s="204"/>
      <c r="B650" s="194"/>
      <c r="C650" s="194"/>
      <c r="D650" s="221" t="s">
        <v>1133</v>
      </c>
      <c r="G650" s="198"/>
      <c r="H650" s="215"/>
      <c r="I650" s="216" t="s">
        <v>1049</v>
      </c>
      <c r="J650" s="351"/>
      <c r="K650" s="284" t="s">
        <v>1391</v>
      </c>
      <c r="L650" s="284"/>
      <c r="M650" s="263"/>
      <c r="N650" s="263"/>
      <c r="O650" s="298" t="s">
        <v>1133</v>
      </c>
      <c r="P650" s="198"/>
      <c r="Q650" s="198"/>
      <c r="R650" s="198"/>
      <c r="S650" s="198"/>
    </row>
    <row r="651" spans="1:19" x14ac:dyDescent="0.2">
      <c r="A651" s="204"/>
      <c r="B651" s="194"/>
      <c r="C651" s="194"/>
      <c r="D651" s="221"/>
      <c r="G651" s="198"/>
      <c r="H651" s="215"/>
      <c r="I651" s="229" t="s">
        <v>1059</v>
      </c>
      <c r="J651" s="222"/>
      <c r="K651" s="225" t="s">
        <v>1278</v>
      </c>
      <c r="L651" s="225"/>
      <c r="M651" s="224"/>
      <c r="N651" s="224"/>
      <c r="O651" s="257"/>
      <c r="P651" s="198"/>
      <c r="Q651" s="198"/>
      <c r="R651" s="198"/>
      <c r="S651" s="198"/>
    </row>
    <row r="652" spans="1:19" x14ac:dyDescent="0.2">
      <c r="A652" s="204"/>
      <c r="B652" s="194"/>
      <c r="C652" s="194"/>
      <c r="D652" s="221" t="s">
        <v>1133</v>
      </c>
      <c r="G652" s="198"/>
      <c r="H652" s="215"/>
      <c r="I652" s="222"/>
      <c r="J652" s="223">
        <v>1</v>
      </c>
      <c r="K652" s="225"/>
      <c r="L652" s="225" t="s">
        <v>1563</v>
      </c>
      <c r="M652" s="224"/>
      <c r="N652" s="224"/>
      <c r="O652" s="257" t="s">
        <v>1133</v>
      </c>
      <c r="P652" s="198"/>
      <c r="Q652" s="198"/>
      <c r="R652" s="198"/>
      <c r="S652" s="198"/>
    </row>
    <row r="653" spans="1:19" x14ac:dyDescent="0.2">
      <c r="A653" s="204"/>
      <c r="B653" s="194"/>
      <c r="C653" s="194"/>
      <c r="D653" s="221" t="s">
        <v>1133</v>
      </c>
      <c r="G653" s="198"/>
      <c r="H653" s="215"/>
      <c r="I653" s="222"/>
      <c r="J653" s="223">
        <v>2</v>
      </c>
      <c r="K653" s="225"/>
      <c r="L653" s="225" t="s">
        <v>1564</v>
      </c>
      <c r="M653" s="224"/>
      <c r="N653" s="224"/>
      <c r="O653" s="257" t="s">
        <v>1133</v>
      </c>
      <c r="P653" s="198"/>
      <c r="Q653" s="198"/>
      <c r="R653" s="198"/>
      <c r="S653" s="198"/>
    </row>
    <row r="654" spans="1:19" x14ac:dyDescent="0.2">
      <c r="A654" s="204"/>
      <c r="B654" s="194"/>
      <c r="C654" s="194"/>
      <c r="D654" s="221" t="s">
        <v>1133</v>
      </c>
      <c r="G654" s="198"/>
      <c r="H654" s="215"/>
      <c r="I654" s="222"/>
      <c r="J654" s="229">
        <v>3</v>
      </c>
      <c r="K654" s="224"/>
      <c r="L654" s="225" t="s">
        <v>1278</v>
      </c>
      <c r="M654" s="224"/>
      <c r="N654" s="224"/>
      <c r="O654" s="257" t="s">
        <v>1133</v>
      </c>
      <c r="P654" s="198"/>
      <c r="Q654" s="198"/>
      <c r="R654" s="198"/>
      <c r="S654" s="198"/>
    </row>
    <row r="655" spans="1:19" x14ac:dyDescent="0.2">
      <c r="A655" s="204"/>
      <c r="B655" s="194"/>
      <c r="C655" s="194"/>
      <c r="D655" s="221" t="s">
        <v>1133</v>
      </c>
      <c r="G655" s="198"/>
      <c r="H655" s="215"/>
      <c r="I655" s="216" t="s">
        <v>1085</v>
      </c>
      <c r="J655" s="351"/>
      <c r="K655" s="284" t="s">
        <v>1217</v>
      </c>
      <c r="L655" s="284"/>
      <c r="M655" s="263"/>
      <c r="N655" s="263"/>
      <c r="O655" s="298" t="s">
        <v>1133</v>
      </c>
      <c r="P655" s="198"/>
      <c r="Q655" s="198"/>
      <c r="R655" s="198"/>
      <c r="S655" s="198"/>
    </row>
    <row r="656" spans="1:19" x14ac:dyDescent="0.2">
      <c r="A656" s="204"/>
      <c r="B656" s="194"/>
      <c r="C656" s="194"/>
      <c r="D656" s="221" t="s">
        <v>1133</v>
      </c>
      <c r="G656" s="198"/>
      <c r="H656" s="215"/>
      <c r="I656" s="223" t="s">
        <v>1127</v>
      </c>
      <c r="J656" s="222"/>
      <c r="K656" s="225" t="s">
        <v>1220</v>
      </c>
      <c r="L656" s="225"/>
      <c r="M656" s="224"/>
      <c r="N656" s="224"/>
      <c r="O656" s="257" t="s">
        <v>1133</v>
      </c>
      <c r="P656" s="198"/>
      <c r="Q656" s="198"/>
      <c r="R656" s="198"/>
      <c r="S656" s="198"/>
    </row>
    <row r="657" spans="1:19" x14ac:dyDescent="0.2">
      <c r="A657" s="204"/>
      <c r="B657" s="194"/>
      <c r="C657" s="194"/>
      <c r="D657" s="221" t="s">
        <v>1133</v>
      </c>
      <c r="G657" s="198"/>
      <c r="H657" s="215"/>
      <c r="I657" s="216" t="s">
        <v>1130</v>
      </c>
      <c r="J657" s="351"/>
      <c r="K657" s="330" t="s">
        <v>1282</v>
      </c>
      <c r="L657" s="284"/>
      <c r="M657" s="263"/>
      <c r="N657" s="263"/>
      <c r="O657" s="298" t="s">
        <v>1133</v>
      </c>
      <c r="P657" s="198"/>
      <c r="Q657" s="198"/>
      <c r="R657" s="198"/>
      <c r="S657" s="198"/>
    </row>
    <row r="658" spans="1:19" ht="15.75" thickBot="1" x14ac:dyDescent="0.25">
      <c r="A658" s="204"/>
      <c r="B658" s="194"/>
      <c r="C658" s="194"/>
      <c r="D658" s="221" t="s">
        <v>1133</v>
      </c>
      <c r="G658" s="198"/>
      <c r="H658" s="235"/>
      <c r="I658" s="237" t="s">
        <v>1134</v>
      </c>
      <c r="J658" s="236"/>
      <c r="K658" s="239" t="s">
        <v>1223</v>
      </c>
      <c r="L658" s="239"/>
      <c r="M658" s="238"/>
      <c r="N658" s="238"/>
      <c r="O658" s="323" t="s">
        <v>1133</v>
      </c>
      <c r="P658" s="198"/>
      <c r="Q658" s="198"/>
      <c r="R658" s="198"/>
      <c r="S658" s="198"/>
    </row>
    <row r="659" spans="1:19" ht="15.75" thickTop="1" x14ac:dyDescent="0.2">
      <c r="A659" s="204">
        <v>79</v>
      </c>
      <c r="B659" s="194" t="s">
        <v>1565</v>
      </c>
      <c r="C659" s="194" t="s">
        <v>1388</v>
      </c>
      <c r="D659" s="221"/>
      <c r="G659" s="198"/>
      <c r="H659" s="242">
        <v>79</v>
      </c>
      <c r="I659" s="244"/>
      <c r="J659" s="255"/>
      <c r="K659" s="296" t="s">
        <v>1388</v>
      </c>
      <c r="L659" s="255"/>
      <c r="M659" s="255"/>
      <c r="N659" s="255"/>
      <c r="O659" s="266"/>
      <c r="P659" s="198"/>
      <c r="Q659" s="213">
        <f>H659</f>
        <v>79</v>
      </c>
      <c r="R659" s="203" t="str">
        <f>CONCATENATE("II-",TEXT(Q659,"0000"))</f>
        <v>II-0079</v>
      </c>
      <c r="S659" s="214" t="str">
        <f>K659</f>
        <v>SUELO</v>
      </c>
    </row>
    <row r="660" spans="1:19" x14ac:dyDescent="0.2">
      <c r="A660" s="204"/>
      <c r="B660" s="194"/>
      <c r="C660" s="194"/>
      <c r="D660" s="221" t="s">
        <v>1133</v>
      </c>
      <c r="G660" s="198"/>
      <c r="H660" s="215"/>
      <c r="I660" s="350" t="s">
        <v>1022</v>
      </c>
      <c r="J660" s="224"/>
      <c r="K660" s="284" t="s">
        <v>1566</v>
      </c>
      <c r="L660" s="225"/>
      <c r="M660" s="225"/>
      <c r="N660" s="224"/>
      <c r="O660" s="257" t="s">
        <v>1133</v>
      </c>
      <c r="P660" s="198"/>
      <c r="Q660" s="198"/>
      <c r="R660" s="198"/>
      <c r="S660" s="198"/>
    </row>
    <row r="661" spans="1:19" x14ac:dyDescent="0.2">
      <c r="A661" s="204"/>
      <c r="B661" s="194"/>
      <c r="C661" s="194"/>
      <c r="D661" s="221" t="s">
        <v>1133</v>
      </c>
      <c r="G661" s="198"/>
      <c r="H661" s="215"/>
      <c r="I661" s="216" t="s">
        <v>1049</v>
      </c>
      <c r="J661" s="263"/>
      <c r="K661" s="225" t="s">
        <v>1567</v>
      </c>
      <c r="L661" s="284"/>
      <c r="M661" s="284"/>
      <c r="N661" s="263"/>
      <c r="O661" s="298" t="s">
        <v>1133</v>
      </c>
      <c r="P661" s="198"/>
      <c r="Q661" s="198"/>
      <c r="R661" s="198"/>
      <c r="S661" s="198"/>
    </row>
    <row r="662" spans="1:19" ht="15.75" thickBot="1" x14ac:dyDescent="0.25">
      <c r="A662" s="204"/>
      <c r="B662" s="194"/>
      <c r="C662" s="194"/>
      <c r="D662" s="221" t="s">
        <v>1133</v>
      </c>
      <c r="G662" s="198"/>
      <c r="H662" s="215"/>
      <c r="I662" s="237" t="s">
        <v>1059</v>
      </c>
      <c r="J662" s="224"/>
      <c r="K662" s="286" t="s">
        <v>1568</v>
      </c>
      <c r="L662" s="225"/>
      <c r="M662" s="225"/>
      <c r="N662" s="224"/>
      <c r="O662" s="257" t="s">
        <v>1133</v>
      </c>
      <c r="P662" s="198"/>
      <c r="Q662" s="198"/>
      <c r="R662" s="198"/>
      <c r="S662" s="198"/>
    </row>
    <row r="663" spans="1:19" ht="15.75" thickTop="1" x14ac:dyDescent="0.2">
      <c r="A663" s="204">
        <v>80</v>
      </c>
      <c r="B663" s="194" t="s">
        <v>1569</v>
      </c>
      <c r="C663" s="194" t="s">
        <v>1570</v>
      </c>
      <c r="D663" s="221"/>
      <c r="G663" s="198"/>
      <c r="H663" s="293">
        <v>80</v>
      </c>
      <c r="I663" s="243"/>
      <c r="J663" s="303"/>
      <c r="K663" s="312" t="s">
        <v>1570</v>
      </c>
      <c r="L663" s="303"/>
      <c r="M663" s="303"/>
      <c r="N663" s="303"/>
      <c r="O663" s="245"/>
      <c r="P663" s="198"/>
      <c r="Q663" s="213">
        <f>H663</f>
        <v>80</v>
      </c>
      <c r="R663" s="203" t="str">
        <f>CONCATENATE("II-",TEXT(Q663,"0000"))</f>
        <v>II-0080</v>
      </c>
      <c r="S663" s="214" t="str">
        <f>K663</f>
        <v>SUMIDEROS</v>
      </c>
    </row>
    <row r="664" spans="1:19" x14ac:dyDescent="0.2">
      <c r="A664" s="204"/>
      <c r="B664" s="194"/>
      <c r="C664" s="194"/>
      <c r="D664" s="221" t="s">
        <v>5</v>
      </c>
      <c r="G664" s="198"/>
      <c r="H664" s="215"/>
      <c r="I664" s="223" t="s">
        <v>1022</v>
      </c>
      <c r="J664" s="224"/>
      <c r="K664" s="225" t="s">
        <v>1571</v>
      </c>
      <c r="L664" s="225"/>
      <c r="M664" s="225"/>
      <c r="N664" s="224"/>
      <c r="O664" s="257" t="s">
        <v>5</v>
      </c>
      <c r="P664" s="198"/>
      <c r="Q664" s="198"/>
      <c r="R664" s="198"/>
      <c r="S664" s="198"/>
    </row>
    <row r="665" spans="1:19" x14ac:dyDescent="0.2">
      <c r="A665" s="204"/>
      <c r="B665" s="194"/>
      <c r="C665" s="194"/>
      <c r="D665" s="221" t="s">
        <v>5</v>
      </c>
      <c r="G665" s="198"/>
      <c r="H665" s="215"/>
      <c r="I665" s="216" t="s">
        <v>1049</v>
      </c>
      <c r="J665" s="263"/>
      <c r="K665" s="284" t="s">
        <v>1572</v>
      </c>
      <c r="L665" s="284"/>
      <c r="M665" s="284"/>
      <c r="N665" s="263"/>
      <c r="O665" s="298" t="s">
        <v>5</v>
      </c>
      <c r="P665" s="198"/>
      <c r="Q665" s="198"/>
      <c r="R665" s="198"/>
      <c r="S665" s="198"/>
    </row>
    <row r="666" spans="1:19" x14ac:dyDescent="0.2">
      <c r="A666" s="204"/>
      <c r="B666" s="194"/>
      <c r="C666" s="194"/>
      <c r="D666" s="221" t="s">
        <v>5</v>
      </c>
      <c r="G666" s="198"/>
      <c r="H666" s="215"/>
      <c r="I666" s="216" t="s">
        <v>1059</v>
      </c>
      <c r="J666" s="263"/>
      <c r="K666" s="284" t="s">
        <v>1573</v>
      </c>
      <c r="L666" s="284"/>
      <c r="M666" s="284"/>
      <c r="N666" s="263"/>
      <c r="O666" s="298" t="s">
        <v>5</v>
      </c>
      <c r="P666" s="198"/>
      <c r="Q666" s="198"/>
      <c r="R666" s="198"/>
      <c r="S666" s="198"/>
    </row>
    <row r="667" spans="1:19" ht="15.75" thickBot="1" x14ac:dyDescent="0.25">
      <c r="A667" s="204"/>
      <c r="B667" s="194"/>
      <c r="C667" s="194"/>
      <c r="D667" s="221" t="s">
        <v>5</v>
      </c>
      <c r="G667" s="198"/>
      <c r="H667" s="268"/>
      <c r="I667" s="270" t="s">
        <v>1085</v>
      </c>
      <c r="J667" s="271"/>
      <c r="K667" s="272" t="s">
        <v>1574</v>
      </c>
      <c r="L667" s="272"/>
      <c r="M667" s="272"/>
      <c r="N667" s="271"/>
      <c r="O667" s="326" t="s">
        <v>5</v>
      </c>
      <c r="P667" s="198"/>
      <c r="Q667" s="198"/>
      <c r="R667" s="198"/>
      <c r="S667" s="198"/>
    </row>
    <row r="668" spans="1:19" x14ac:dyDescent="0.2">
      <c r="A668" s="204"/>
      <c r="B668" s="194"/>
      <c r="C668" s="194"/>
      <c r="D668" s="221"/>
      <c r="G668" s="224"/>
      <c r="H668" s="274"/>
      <c r="I668" s="222"/>
      <c r="J668" s="224"/>
      <c r="K668" s="225"/>
      <c r="L668" s="225"/>
      <c r="M668" s="225"/>
      <c r="N668" s="224"/>
      <c r="O668" s="332"/>
      <c r="P668" s="224"/>
      <c r="Q668" s="224"/>
      <c r="R668" s="224"/>
      <c r="S668" s="224"/>
    </row>
    <row r="669" spans="1:19" x14ac:dyDescent="0.2">
      <c r="A669" s="204"/>
      <c r="B669" s="194"/>
      <c r="C669" s="194"/>
      <c r="D669" s="221"/>
      <c r="G669" s="224"/>
      <c r="H669" s="274"/>
      <c r="I669" s="222"/>
      <c r="J669" s="224"/>
      <c r="K669" s="225"/>
      <c r="L669" s="225"/>
      <c r="M669" s="225"/>
      <c r="N669" s="224"/>
      <c r="O669" s="332"/>
      <c r="P669" s="224"/>
      <c r="Q669" s="224"/>
      <c r="R669" s="224"/>
      <c r="S669" s="224"/>
    </row>
    <row r="670" spans="1:19" x14ac:dyDescent="0.2">
      <c r="A670" s="204"/>
      <c r="B670" s="194"/>
      <c r="C670" s="194"/>
      <c r="D670" s="221"/>
      <c r="G670" s="224"/>
      <c r="H670" s="274"/>
      <c r="I670" s="222"/>
      <c r="J670" s="224"/>
      <c r="K670" s="225"/>
      <c r="L670" s="225"/>
      <c r="M670" s="225"/>
      <c r="N670" s="224"/>
      <c r="O670" s="332"/>
      <c r="P670" s="224"/>
      <c r="Q670" s="224"/>
      <c r="R670" s="224"/>
      <c r="S670" s="224"/>
    </row>
    <row r="671" spans="1:19" x14ac:dyDescent="0.2">
      <c r="A671" s="204">
        <v>81</v>
      </c>
      <c r="B671" s="194" t="s">
        <v>1575</v>
      </c>
      <c r="C671" s="194" t="s">
        <v>1576</v>
      </c>
      <c r="D671" s="221"/>
      <c r="G671" s="371"/>
      <c r="H671" s="242">
        <v>81</v>
      </c>
      <c r="I671" s="244"/>
      <c r="J671" s="255"/>
      <c r="K671" s="312" t="s">
        <v>1576</v>
      </c>
      <c r="L671" s="255"/>
      <c r="M671" s="255"/>
      <c r="N671" s="255"/>
      <c r="O671" s="266"/>
      <c r="P671" s="198"/>
      <c r="Q671" s="213">
        <f>H671</f>
        <v>81</v>
      </c>
      <c r="R671" s="203" t="str">
        <f>CONCATENATE("II-",TEXT(Q671,"0000"))</f>
        <v>II-0081</v>
      </c>
      <c r="S671" s="214" t="str">
        <f>K671</f>
        <v>TERRAPLEN</v>
      </c>
    </row>
    <row r="672" spans="1:19" x14ac:dyDescent="0.2">
      <c r="A672" s="204"/>
      <c r="B672" s="194"/>
      <c r="C672" s="194"/>
      <c r="D672" s="221"/>
      <c r="G672" s="198"/>
      <c r="H672" s="215"/>
      <c r="I672" s="216" t="s">
        <v>1022</v>
      </c>
      <c r="J672" s="224"/>
      <c r="K672" s="225" t="s">
        <v>1577</v>
      </c>
      <c r="L672" s="224"/>
      <c r="M672" s="224"/>
      <c r="N672" s="224"/>
      <c r="O672" s="257"/>
      <c r="P672" s="198"/>
      <c r="Q672" s="198"/>
      <c r="R672" s="198"/>
      <c r="S672" s="198"/>
    </row>
    <row r="673" spans="1:19" x14ac:dyDescent="0.2">
      <c r="A673" s="204"/>
      <c r="B673" s="194"/>
      <c r="C673" s="194"/>
      <c r="D673" s="221" t="s">
        <v>1133</v>
      </c>
      <c r="G673" s="198"/>
      <c r="H673" s="215"/>
      <c r="I673" s="222"/>
      <c r="J673" s="223">
        <v>1</v>
      </c>
      <c r="K673" s="224"/>
      <c r="L673" s="225" t="s">
        <v>1578</v>
      </c>
      <c r="M673" s="224"/>
      <c r="N673" s="224"/>
      <c r="O673" s="257" t="s">
        <v>1133</v>
      </c>
      <c r="P673" s="198"/>
      <c r="Q673" s="198"/>
      <c r="R673" s="198"/>
      <c r="S673" s="198"/>
    </row>
    <row r="674" spans="1:19" x14ac:dyDescent="0.2">
      <c r="A674" s="204"/>
      <c r="B674" s="194"/>
      <c r="C674" s="194"/>
      <c r="D674" s="221" t="s">
        <v>1133</v>
      </c>
      <c r="G674" s="198"/>
      <c r="H674" s="215"/>
      <c r="I674" s="234"/>
      <c r="J674" s="229">
        <v>2</v>
      </c>
      <c r="K674" s="230"/>
      <c r="L674" s="231" t="s">
        <v>1579</v>
      </c>
      <c r="M674" s="230"/>
      <c r="N674" s="230"/>
      <c r="O674" s="276" t="s">
        <v>1133</v>
      </c>
      <c r="P674" s="198"/>
      <c r="Q674" s="198"/>
      <c r="R674" s="198"/>
      <c r="S674" s="198"/>
    </row>
    <row r="675" spans="1:19" x14ac:dyDescent="0.2">
      <c r="A675" s="204"/>
      <c r="B675" s="194"/>
      <c r="C675" s="194"/>
      <c r="D675" s="221"/>
      <c r="G675" s="198"/>
      <c r="H675" s="215"/>
      <c r="I675" s="216" t="s">
        <v>1049</v>
      </c>
      <c r="J675" s="224"/>
      <c r="K675" s="225" t="s">
        <v>1580</v>
      </c>
      <c r="L675" s="224"/>
      <c r="M675" s="224"/>
      <c r="N675" s="224"/>
      <c r="O675" s="257"/>
      <c r="P675" s="198"/>
      <c r="Q675" s="198"/>
      <c r="R675" s="198"/>
      <c r="S675" s="198"/>
    </row>
    <row r="676" spans="1:19" x14ac:dyDescent="0.2">
      <c r="A676" s="204"/>
      <c r="B676" s="194"/>
      <c r="C676" s="194"/>
      <c r="D676" s="221" t="s">
        <v>1133</v>
      </c>
      <c r="G676" s="198"/>
      <c r="H676" s="215"/>
      <c r="I676" s="222"/>
      <c r="J676" s="223">
        <v>1</v>
      </c>
      <c r="K676" s="224"/>
      <c r="L676" s="225" t="s">
        <v>1581</v>
      </c>
      <c r="M676" s="224"/>
      <c r="N676" s="224"/>
      <c r="O676" s="257" t="s">
        <v>1133</v>
      </c>
      <c r="P676" s="198"/>
      <c r="Q676" s="198"/>
      <c r="R676" s="198"/>
      <c r="S676" s="198"/>
    </row>
    <row r="677" spans="1:19" ht="15.75" thickBot="1" x14ac:dyDescent="0.25">
      <c r="A677" s="204"/>
      <c r="B677" s="194"/>
      <c r="C677" s="194"/>
      <c r="D677" s="221" t="s">
        <v>1133</v>
      </c>
      <c r="G677" s="198"/>
      <c r="H677" s="215"/>
      <c r="I677" s="222"/>
      <c r="J677" s="237">
        <v>2</v>
      </c>
      <c r="K677" s="224"/>
      <c r="L677" s="225" t="s">
        <v>1579</v>
      </c>
      <c r="M677" s="224"/>
      <c r="N677" s="224"/>
      <c r="O677" s="257" t="s">
        <v>1133</v>
      </c>
      <c r="P677" s="198"/>
      <c r="Q677" s="198"/>
      <c r="R677" s="198"/>
      <c r="S677" s="198"/>
    </row>
    <row r="678" spans="1:19" ht="16.5" thickTop="1" thickBot="1" x14ac:dyDescent="0.25">
      <c r="A678" s="204">
        <v>82</v>
      </c>
      <c r="B678" s="194" t="s">
        <v>1582</v>
      </c>
      <c r="C678" s="194" t="s">
        <v>1583</v>
      </c>
      <c r="D678" s="221" t="s">
        <v>1216</v>
      </c>
      <c r="G678" s="198"/>
      <c r="H678" s="339">
        <v>82</v>
      </c>
      <c r="I678" s="340"/>
      <c r="J678" s="341"/>
      <c r="K678" s="342" t="s">
        <v>1583</v>
      </c>
      <c r="L678" s="341"/>
      <c r="M678" s="341"/>
      <c r="N678" s="341"/>
      <c r="O678" s="343" t="s">
        <v>1216</v>
      </c>
      <c r="P678" s="198"/>
      <c r="Q678" s="213">
        <f t="shared" ref="Q678:Q679" si="66">H678</f>
        <v>82</v>
      </c>
      <c r="R678" s="203" t="str">
        <f t="shared" ref="R678:R679" si="67">CONCATENATE("II-",TEXT(Q678,"0000"))</f>
        <v>II-0082</v>
      </c>
      <c r="S678" s="214" t="str">
        <f t="shared" ref="S678:S679" si="68">K678</f>
        <v>TEXTURIZADO (SUPERFICIE DE RODAMIENTO)</v>
      </c>
    </row>
    <row r="679" spans="1:19" ht="15.75" thickTop="1" x14ac:dyDescent="0.2">
      <c r="A679" s="204">
        <v>83</v>
      </c>
      <c r="B679" s="194" t="s">
        <v>1584</v>
      </c>
      <c r="C679" s="194" t="s">
        <v>1585</v>
      </c>
      <c r="D679" s="221"/>
      <c r="G679" s="198"/>
      <c r="H679" s="242">
        <v>83</v>
      </c>
      <c r="I679" s="244"/>
      <c r="J679" s="244"/>
      <c r="K679" s="254" t="s">
        <v>1585</v>
      </c>
      <c r="L679" s="255"/>
      <c r="M679" s="255"/>
      <c r="N679" s="255"/>
      <c r="O679" s="266"/>
      <c r="P679" s="198"/>
      <c r="Q679" s="213">
        <f t="shared" si="66"/>
        <v>83</v>
      </c>
      <c r="R679" s="203" t="str">
        <f t="shared" si="67"/>
        <v>II-0083</v>
      </c>
      <c r="S679" s="214" t="str">
        <f t="shared" si="68"/>
        <v>TRABAJOS NO ESPECIFICADOS O DE EMERGENCIA</v>
      </c>
    </row>
    <row r="680" spans="1:19" x14ac:dyDescent="0.2">
      <c r="A680" s="204"/>
      <c r="B680" s="194"/>
      <c r="C680" s="194"/>
      <c r="D680" s="221" t="s">
        <v>908</v>
      </c>
      <c r="G680" s="198"/>
      <c r="H680" s="215"/>
      <c r="I680" s="350" t="s">
        <v>1022</v>
      </c>
      <c r="J680" s="222"/>
      <c r="K680" s="372" t="s">
        <v>1586</v>
      </c>
      <c r="L680" s="224"/>
      <c r="M680" s="224"/>
      <c r="N680" s="224"/>
      <c r="O680" s="257" t="s">
        <v>908</v>
      </c>
      <c r="P680" s="198"/>
      <c r="Q680" s="198"/>
      <c r="R680" s="198"/>
      <c r="S680" s="198"/>
    </row>
    <row r="681" spans="1:19" x14ac:dyDescent="0.2">
      <c r="A681" s="204"/>
      <c r="B681" s="194"/>
      <c r="C681" s="194"/>
      <c r="D681" s="221" t="s">
        <v>908</v>
      </c>
      <c r="G681" s="198"/>
      <c r="H681" s="215"/>
      <c r="I681" s="216" t="s">
        <v>1049</v>
      </c>
      <c r="J681" s="351"/>
      <c r="K681" s="284" t="s">
        <v>1587</v>
      </c>
      <c r="L681" s="284"/>
      <c r="M681" s="263"/>
      <c r="N681" s="263"/>
      <c r="O681" s="298" t="s">
        <v>908</v>
      </c>
      <c r="P681" s="198"/>
      <c r="Q681" s="198"/>
      <c r="R681" s="198"/>
      <c r="S681" s="198"/>
    </row>
    <row r="682" spans="1:19" x14ac:dyDescent="0.2">
      <c r="A682" s="204"/>
      <c r="B682" s="194"/>
      <c r="C682" s="194"/>
      <c r="D682" s="221" t="s">
        <v>908</v>
      </c>
      <c r="G682" s="198"/>
      <c r="H682" s="215"/>
      <c r="I682" s="223" t="s">
        <v>1059</v>
      </c>
      <c r="J682" s="222"/>
      <c r="K682" s="372" t="s">
        <v>1588</v>
      </c>
      <c r="L682" s="225"/>
      <c r="M682" s="224"/>
      <c r="N682" s="224"/>
      <c r="O682" s="257" t="s">
        <v>908</v>
      </c>
      <c r="P682" s="198"/>
      <c r="Q682" s="198"/>
      <c r="R682" s="198"/>
      <c r="S682" s="198"/>
    </row>
    <row r="683" spans="1:19" x14ac:dyDescent="0.2">
      <c r="A683" s="204"/>
      <c r="B683" s="194"/>
      <c r="C683" s="194"/>
      <c r="D683" s="221" t="s">
        <v>908</v>
      </c>
      <c r="G683" s="198"/>
      <c r="H683" s="215"/>
      <c r="I683" s="216" t="s">
        <v>1085</v>
      </c>
      <c r="J683" s="351"/>
      <c r="K683" s="373" t="s">
        <v>1589</v>
      </c>
      <c r="L683" s="284"/>
      <c r="M683" s="263"/>
      <c r="N683" s="263"/>
      <c r="O683" s="298" t="s">
        <v>908</v>
      </c>
      <c r="P683" s="198"/>
      <c r="Q683" s="198"/>
      <c r="R683" s="198"/>
      <c r="S683" s="198"/>
    </row>
    <row r="684" spans="1:19" x14ac:dyDescent="0.2">
      <c r="A684" s="204"/>
      <c r="B684" s="194"/>
      <c r="C684" s="194"/>
      <c r="D684" s="221" t="s">
        <v>908</v>
      </c>
      <c r="G684" s="198"/>
      <c r="H684" s="215"/>
      <c r="I684" s="223" t="s">
        <v>1127</v>
      </c>
      <c r="J684" s="222"/>
      <c r="K684" s="372" t="s">
        <v>1590</v>
      </c>
      <c r="L684" s="302"/>
      <c r="M684" s="224"/>
      <c r="N684" s="224"/>
      <c r="O684" s="257" t="s">
        <v>908</v>
      </c>
      <c r="P684" s="198"/>
      <c r="Q684" s="198"/>
      <c r="R684" s="198"/>
      <c r="S684" s="198"/>
    </row>
    <row r="685" spans="1:19" ht="15.75" thickBot="1" x14ac:dyDescent="0.25">
      <c r="A685" s="204"/>
      <c r="B685" s="194"/>
      <c r="C685" s="194"/>
      <c r="D685" s="221" t="s">
        <v>908</v>
      </c>
      <c r="G685" s="198"/>
      <c r="H685" s="235"/>
      <c r="I685" s="247" t="s">
        <v>1130</v>
      </c>
      <c r="J685" s="248"/>
      <c r="K685" s="374" t="s">
        <v>1591</v>
      </c>
      <c r="L685" s="375"/>
      <c r="M685" s="250"/>
      <c r="N685" s="250"/>
      <c r="O685" s="324" t="s">
        <v>908</v>
      </c>
      <c r="P685" s="198"/>
      <c r="Q685" s="198"/>
      <c r="R685" s="198"/>
      <c r="S685" s="198"/>
    </row>
    <row r="686" spans="1:19" ht="15.75" thickTop="1" x14ac:dyDescent="0.2">
      <c r="A686" s="204">
        <v>84</v>
      </c>
      <c r="B686" s="194" t="s">
        <v>1592</v>
      </c>
      <c r="C686" s="194" t="s">
        <v>1593</v>
      </c>
      <c r="D686" s="221"/>
      <c r="G686" s="198"/>
      <c r="H686" s="242">
        <v>84</v>
      </c>
      <c r="I686" s="244"/>
      <c r="J686" s="255"/>
      <c r="K686" s="312" t="s">
        <v>1593</v>
      </c>
      <c r="L686" s="255"/>
      <c r="M686" s="255"/>
      <c r="N686" s="255"/>
      <c r="O686" s="266"/>
      <c r="P686" s="198"/>
      <c r="Q686" s="213">
        <f>H686</f>
        <v>84</v>
      </c>
      <c r="R686" s="203" t="str">
        <f>CONCATENATE("II-",TEXT(Q686,"0000"))</f>
        <v>II-0084</v>
      </c>
      <c r="S686" s="214" t="str">
        <f>K686</f>
        <v xml:space="preserve">TRANSPORTE </v>
      </c>
    </row>
    <row r="687" spans="1:19" x14ac:dyDescent="0.2">
      <c r="A687" s="204"/>
      <c r="B687" s="194"/>
      <c r="C687" s="194"/>
      <c r="D687" s="221" t="s">
        <v>1594</v>
      </c>
      <c r="G687" s="198"/>
      <c r="H687" s="215"/>
      <c r="I687" s="216" t="s">
        <v>1022</v>
      </c>
      <c r="J687" s="351"/>
      <c r="K687" s="284" t="s">
        <v>1387</v>
      </c>
      <c r="L687" s="263"/>
      <c r="M687" s="263"/>
      <c r="N687" s="263"/>
      <c r="O687" s="298" t="s">
        <v>1594</v>
      </c>
      <c r="P687" s="198"/>
      <c r="Q687" s="198"/>
      <c r="R687" s="198"/>
      <c r="S687" s="198"/>
    </row>
    <row r="688" spans="1:19" ht="15.75" thickBot="1" x14ac:dyDescent="0.25">
      <c r="A688" s="204"/>
      <c r="B688" s="194"/>
      <c r="C688" s="194"/>
      <c r="D688" s="221" t="s">
        <v>1595</v>
      </c>
      <c r="G688" s="198"/>
      <c r="H688" s="215"/>
      <c r="I688" s="237" t="s">
        <v>1049</v>
      </c>
      <c r="J688" s="222"/>
      <c r="K688" s="225" t="s">
        <v>1388</v>
      </c>
      <c r="L688" s="224"/>
      <c r="M688" s="224"/>
      <c r="N688" s="224"/>
      <c r="O688" s="257" t="s">
        <v>1595</v>
      </c>
      <c r="P688" s="198"/>
      <c r="Q688" s="198"/>
      <c r="R688" s="198"/>
      <c r="S688" s="198"/>
    </row>
    <row r="689" spans="1:19" ht="15.75" thickTop="1" x14ac:dyDescent="0.2">
      <c r="A689" s="204">
        <v>85</v>
      </c>
      <c r="B689" s="194" t="s">
        <v>1596</v>
      </c>
      <c r="C689" s="194" t="s">
        <v>1597</v>
      </c>
      <c r="D689" s="221"/>
      <c r="G689" s="198"/>
      <c r="H689" s="293">
        <v>85</v>
      </c>
      <c r="I689" s="243"/>
      <c r="J689" s="303"/>
      <c r="K689" s="304" t="s">
        <v>1597</v>
      </c>
      <c r="L689" s="303"/>
      <c r="M689" s="303"/>
      <c r="N689" s="303"/>
      <c r="O689" s="245"/>
      <c r="P689" s="198"/>
      <c r="Q689" s="213">
        <f>H689</f>
        <v>85</v>
      </c>
      <c r="R689" s="203" t="str">
        <f>CONCATENATE("II-",TEXT(Q689,"0000"))</f>
        <v>II-0085</v>
      </c>
      <c r="S689" s="214" t="str">
        <f>K689</f>
        <v>TRANQUERA</v>
      </c>
    </row>
    <row r="690" spans="1:19" x14ac:dyDescent="0.2">
      <c r="A690" s="204">
        <v>1</v>
      </c>
      <c r="B690" s="205" t="str">
        <f>CONCATENATE($B$689,".",TEXT(A690,"0000"))</f>
        <v>II-0085.0001</v>
      </c>
      <c r="C690" s="194" t="s">
        <v>1598</v>
      </c>
      <c r="D690" s="221" t="s">
        <v>1250</v>
      </c>
      <c r="G690" s="198"/>
      <c r="H690" s="215"/>
      <c r="I690" s="216" t="s">
        <v>1022</v>
      </c>
      <c r="J690" s="263"/>
      <c r="K690" s="284" t="s">
        <v>1599</v>
      </c>
      <c r="L690" s="284"/>
      <c r="M690" s="284"/>
      <c r="N690" s="284"/>
      <c r="O690" s="298" t="s">
        <v>1250</v>
      </c>
      <c r="P690" s="198"/>
      <c r="Q690" s="198"/>
      <c r="R690" s="198"/>
      <c r="S690" s="198"/>
    </row>
    <row r="691" spans="1:19" ht="15.75" thickBot="1" x14ac:dyDescent="0.25">
      <c r="A691" s="204">
        <v>2</v>
      </c>
      <c r="B691" s="205" t="str">
        <f>CONCATENATE($B$689,".",TEXT(A691,"0000"))</f>
        <v>II-0085.0002</v>
      </c>
      <c r="C691" s="194" t="s">
        <v>1600</v>
      </c>
      <c r="D691" s="221" t="s">
        <v>1250</v>
      </c>
      <c r="G691" s="198"/>
      <c r="H691" s="235"/>
      <c r="I691" s="237" t="s">
        <v>1049</v>
      </c>
      <c r="J691" s="238"/>
      <c r="K691" s="239" t="s">
        <v>1601</v>
      </c>
      <c r="L691" s="239"/>
      <c r="M691" s="239"/>
      <c r="N691" s="239"/>
      <c r="O691" s="323" t="s">
        <v>1250</v>
      </c>
      <c r="P691" s="198"/>
      <c r="Q691" s="198"/>
      <c r="R691" s="198"/>
      <c r="S691" s="198"/>
    </row>
    <row r="692" spans="1:19" ht="15.75" thickTop="1" x14ac:dyDescent="0.2">
      <c r="A692" s="204">
        <v>86</v>
      </c>
      <c r="B692" s="194" t="s">
        <v>1602</v>
      </c>
      <c r="C692" s="194" t="s">
        <v>1603</v>
      </c>
      <c r="D692" s="221"/>
      <c r="G692" s="198"/>
      <c r="H692" s="293">
        <v>86</v>
      </c>
      <c r="I692" s="243"/>
      <c r="J692" s="303"/>
      <c r="K692" s="304" t="s">
        <v>1603</v>
      </c>
      <c r="L692" s="303"/>
      <c r="M692" s="303"/>
      <c r="N692" s="303"/>
      <c r="O692" s="245"/>
      <c r="P692" s="198"/>
      <c r="Q692" s="213">
        <f>H692</f>
        <v>86</v>
      </c>
      <c r="R692" s="203" t="str">
        <f>CONCATENATE("II-",TEXT(Q692,"0000"))</f>
        <v>II-0086</v>
      </c>
      <c r="S692" s="214" t="str">
        <f>K692</f>
        <v>TRATAMIENTO BITUMINOSO</v>
      </c>
    </row>
    <row r="693" spans="1:19" x14ac:dyDescent="0.2">
      <c r="A693" s="204"/>
      <c r="B693" s="194"/>
      <c r="C693" s="194"/>
      <c r="D693" s="221" t="s">
        <v>1216</v>
      </c>
      <c r="G693" s="198"/>
      <c r="H693" s="215"/>
      <c r="I693" s="216" t="s">
        <v>1022</v>
      </c>
      <c r="J693" s="263"/>
      <c r="K693" s="284" t="s">
        <v>1604</v>
      </c>
      <c r="L693" s="263"/>
      <c r="M693" s="263"/>
      <c r="N693" s="263"/>
      <c r="O693" s="298" t="s">
        <v>1216</v>
      </c>
      <c r="P693" s="198"/>
      <c r="Q693" s="198"/>
      <c r="R693" s="198"/>
      <c r="S693" s="198"/>
    </row>
    <row r="694" spans="1:19" x14ac:dyDescent="0.2">
      <c r="A694" s="204"/>
      <c r="B694" s="194"/>
      <c r="C694" s="194"/>
      <c r="D694" s="221" t="s">
        <v>1216</v>
      </c>
      <c r="G694" s="198"/>
      <c r="H694" s="215"/>
      <c r="I694" s="223" t="s">
        <v>1049</v>
      </c>
      <c r="J694" s="224"/>
      <c r="K694" s="225" t="s">
        <v>1605</v>
      </c>
      <c r="L694" s="224"/>
      <c r="M694" s="224"/>
      <c r="N694" s="224"/>
      <c r="O694" s="257" t="s">
        <v>1216</v>
      </c>
      <c r="P694" s="198"/>
      <c r="Q694" s="198"/>
      <c r="R694" s="198"/>
      <c r="S694" s="198"/>
    </row>
    <row r="695" spans="1:19" x14ac:dyDescent="0.2">
      <c r="A695" s="204"/>
      <c r="B695" s="194"/>
      <c r="C695" s="194"/>
      <c r="D695" s="221" t="s">
        <v>1216</v>
      </c>
      <c r="G695" s="198"/>
      <c r="H695" s="215"/>
      <c r="I695" s="216" t="s">
        <v>1059</v>
      </c>
      <c r="J695" s="263"/>
      <c r="K695" s="284" t="s">
        <v>1606</v>
      </c>
      <c r="L695" s="263"/>
      <c r="M695" s="263"/>
      <c r="N695" s="263"/>
      <c r="O695" s="298" t="s">
        <v>1216</v>
      </c>
      <c r="P695" s="198"/>
      <c r="Q695" s="198"/>
      <c r="R695" s="198"/>
      <c r="S695" s="198"/>
    </row>
    <row r="696" spans="1:19" x14ac:dyDescent="0.2">
      <c r="A696" s="204"/>
      <c r="B696" s="194"/>
      <c r="C696" s="194"/>
      <c r="D696" s="221" t="s">
        <v>1216</v>
      </c>
      <c r="G696" s="198"/>
      <c r="H696" s="215"/>
      <c r="I696" s="223" t="s">
        <v>1085</v>
      </c>
      <c r="J696" s="224"/>
      <c r="K696" s="225" t="s">
        <v>1315</v>
      </c>
      <c r="L696" s="224"/>
      <c r="M696" s="224"/>
      <c r="N696" s="224"/>
      <c r="O696" s="257" t="s">
        <v>1216</v>
      </c>
      <c r="P696" s="198"/>
      <c r="Q696" s="198"/>
      <c r="R696" s="198"/>
      <c r="S696" s="198"/>
    </row>
    <row r="697" spans="1:19" x14ac:dyDescent="0.2">
      <c r="A697" s="204"/>
      <c r="B697" s="194"/>
      <c r="C697" s="194"/>
      <c r="D697" s="221" t="s">
        <v>1216</v>
      </c>
      <c r="G697" s="198"/>
      <c r="H697" s="215"/>
      <c r="I697" s="216" t="s">
        <v>1127</v>
      </c>
      <c r="J697" s="263"/>
      <c r="K697" s="284" t="s">
        <v>1607</v>
      </c>
      <c r="L697" s="263"/>
      <c r="M697" s="263"/>
      <c r="N697" s="263"/>
      <c r="O697" s="298" t="s">
        <v>1216</v>
      </c>
      <c r="P697" s="198"/>
      <c r="Q697" s="198"/>
      <c r="R697" s="198"/>
      <c r="S697" s="198"/>
    </row>
    <row r="698" spans="1:19" x14ac:dyDescent="0.2">
      <c r="A698" s="204"/>
      <c r="B698" s="194"/>
      <c r="C698" s="194"/>
      <c r="D698" s="221" t="s">
        <v>1216</v>
      </c>
      <c r="G698" s="198"/>
      <c r="H698" s="215"/>
      <c r="I698" s="216" t="s">
        <v>1130</v>
      </c>
      <c r="J698" s="263"/>
      <c r="K698" s="284" t="s">
        <v>1608</v>
      </c>
      <c r="L698" s="263"/>
      <c r="M698" s="263"/>
      <c r="N698" s="263"/>
      <c r="O698" s="298" t="s">
        <v>1216</v>
      </c>
      <c r="P698" s="198"/>
      <c r="Q698" s="198"/>
      <c r="R698" s="198"/>
      <c r="S698" s="198"/>
    </row>
    <row r="699" spans="1:19" ht="15.75" thickBot="1" x14ac:dyDescent="0.25">
      <c r="A699" s="204"/>
      <c r="B699" s="194"/>
      <c r="C699" s="194"/>
      <c r="D699" s="221" t="s">
        <v>1216</v>
      </c>
      <c r="G699" s="198"/>
      <c r="H699" s="215"/>
      <c r="I699" s="237" t="s">
        <v>1134</v>
      </c>
      <c r="J699" s="224"/>
      <c r="K699" s="225" t="s">
        <v>1609</v>
      </c>
      <c r="L699" s="224"/>
      <c r="M699" s="224"/>
      <c r="N699" s="224"/>
      <c r="O699" s="257" t="s">
        <v>1216</v>
      </c>
      <c r="P699" s="198"/>
      <c r="Q699" s="198"/>
      <c r="R699" s="198"/>
      <c r="S699" s="198"/>
    </row>
    <row r="700" spans="1:19" ht="15.75" thickTop="1" x14ac:dyDescent="0.2">
      <c r="A700" s="204">
        <v>87</v>
      </c>
      <c r="B700" s="194" t="s">
        <v>1610</v>
      </c>
      <c r="C700" s="194" t="s">
        <v>1611</v>
      </c>
      <c r="D700" s="221"/>
      <c r="G700" s="198"/>
      <c r="H700" s="293">
        <v>87</v>
      </c>
      <c r="I700" s="294"/>
      <c r="J700" s="295"/>
      <c r="K700" s="358" t="s">
        <v>1611</v>
      </c>
      <c r="L700" s="295"/>
      <c r="M700" s="295"/>
      <c r="N700" s="295"/>
      <c r="O700" s="297"/>
      <c r="P700" s="198"/>
      <c r="Q700" s="213">
        <f>H700</f>
        <v>87</v>
      </c>
      <c r="R700" s="203" t="str">
        <f>CONCATENATE("II-",TEXT(Q700,"0000"))</f>
        <v>II-0087</v>
      </c>
      <c r="S700" s="214" t="str">
        <f>K700</f>
        <v>TOMA DE JUNTA</v>
      </c>
    </row>
    <row r="701" spans="1:19" x14ac:dyDescent="0.2">
      <c r="A701" s="204"/>
      <c r="B701" s="194"/>
      <c r="C701" s="194"/>
      <c r="D701" s="221" t="s">
        <v>1258</v>
      </c>
      <c r="G701" s="277"/>
      <c r="H701" s="215"/>
      <c r="I701" s="216" t="s">
        <v>1022</v>
      </c>
      <c r="J701" s="263"/>
      <c r="K701" s="284" t="s">
        <v>1612</v>
      </c>
      <c r="L701" s="284"/>
      <c r="M701" s="284"/>
      <c r="N701" s="284"/>
      <c r="O701" s="298" t="s">
        <v>1258</v>
      </c>
      <c r="P701" s="277"/>
      <c r="Q701" s="277"/>
      <c r="R701" s="277"/>
      <c r="S701" s="277"/>
    </row>
    <row r="702" spans="1:19" ht="15.75" thickBot="1" x14ac:dyDescent="0.25">
      <c r="A702" s="204"/>
      <c r="B702" s="194"/>
      <c r="C702" s="194"/>
      <c r="D702" s="221" t="s">
        <v>1258</v>
      </c>
      <c r="G702" s="277"/>
      <c r="H702" s="285"/>
      <c r="I702" s="237" t="s">
        <v>1049</v>
      </c>
      <c r="J702" s="238"/>
      <c r="K702" s="239" t="s">
        <v>1438</v>
      </c>
      <c r="L702" s="239"/>
      <c r="M702" s="239"/>
      <c r="N702" s="239"/>
      <c r="O702" s="323" t="s">
        <v>1258</v>
      </c>
      <c r="P702" s="277"/>
      <c r="Q702" s="277"/>
      <c r="R702" s="277"/>
      <c r="S702" s="277"/>
    </row>
    <row r="703" spans="1:19" ht="16.5" thickTop="1" thickBot="1" x14ac:dyDescent="0.25">
      <c r="A703" s="204">
        <v>88</v>
      </c>
      <c r="B703" s="194" t="s">
        <v>1613</v>
      </c>
      <c r="C703" s="194" t="s">
        <v>1614</v>
      </c>
      <c r="D703" s="221" t="s">
        <v>1133</v>
      </c>
      <c r="G703" s="198"/>
      <c r="H703" s="242">
        <v>88</v>
      </c>
      <c r="I703" s="244"/>
      <c r="J703" s="255"/>
      <c r="K703" s="312" t="s">
        <v>1614</v>
      </c>
      <c r="L703" s="255"/>
      <c r="M703" s="255"/>
      <c r="N703" s="255"/>
      <c r="O703" s="266" t="s">
        <v>1133</v>
      </c>
      <c r="P703" s="198"/>
      <c r="Q703" s="213">
        <f t="shared" ref="Q703:Q704" si="69">H703</f>
        <v>88</v>
      </c>
      <c r="R703" s="203" t="str">
        <f t="shared" ref="R703:R704" si="70">CONCATENATE("II-",TEXT(Q703,"0000"))</f>
        <v>II-0088</v>
      </c>
      <c r="S703" s="214" t="str">
        <f t="shared" ref="S703:S704" si="71">K703</f>
        <v>TOSCAPLEN</v>
      </c>
    </row>
    <row r="704" spans="1:19" ht="16.5" thickTop="1" thickBot="1" x14ac:dyDescent="0.25">
      <c r="A704" s="204">
        <v>89</v>
      </c>
      <c r="B704" s="194" t="s">
        <v>1615</v>
      </c>
      <c r="C704" s="194" t="s">
        <v>1616</v>
      </c>
      <c r="D704" s="221" t="s">
        <v>1476</v>
      </c>
      <c r="G704" s="198"/>
      <c r="H704" s="305">
        <v>89</v>
      </c>
      <c r="I704" s="306"/>
      <c r="J704" s="307"/>
      <c r="K704" s="308" t="s">
        <v>1616</v>
      </c>
      <c r="L704" s="307"/>
      <c r="M704" s="307"/>
      <c r="N704" s="307"/>
      <c r="O704" s="309" t="s">
        <v>1476</v>
      </c>
      <c r="P704" s="198"/>
      <c r="Q704" s="213">
        <f t="shared" si="69"/>
        <v>89</v>
      </c>
      <c r="R704" s="203" t="str">
        <f t="shared" si="70"/>
        <v>II-0089</v>
      </c>
      <c r="S704" s="214" t="str">
        <f t="shared" si="71"/>
        <v>VIVENDA PERSONAL DE SUPERVICION</v>
      </c>
    </row>
    <row r="705" spans="1:19" x14ac:dyDescent="0.2">
      <c r="A705" s="204"/>
      <c r="B705" s="194"/>
      <c r="C705" s="194"/>
      <c r="D705" s="221"/>
      <c r="G705" s="198"/>
      <c r="H705" s="376"/>
      <c r="I705" s="203"/>
      <c r="J705" s="198"/>
      <c r="K705" s="198"/>
      <c r="L705" s="198"/>
      <c r="M705" s="198"/>
      <c r="N705" s="198"/>
      <c r="O705" s="201"/>
      <c r="P705" s="198"/>
      <c r="Q705" s="198"/>
      <c r="R705" s="198"/>
      <c r="S705" s="198"/>
    </row>
    <row r="706" spans="1:19" x14ac:dyDescent="0.2">
      <c r="A706" s="204"/>
      <c r="B706" s="194"/>
      <c r="C706" s="194"/>
      <c r="D706" s="221"/>
      <c r="G706" s="198"/>
      <c r="H706" s="376"/>
      <c r="I706" s="203"/>
      <c r="J706" s="198"/>
      <c r="K706" s="198"/>
      <c r="L706" s="198"/>
      <c r="M706" s="198"/>
      <c r="N706" s="198"/>
      <c r="O706" s="201"/>
      <c r="P706" s="198"/>
      <c r="Q706" s="198"/>
      <c r="R706" s="198"/>
      <c r="S706" s="198"/>
    </row>
    <row r="707" spans="1:19" x14ac:dyDescent="0.2">
      <c r="A707" s="204"/>
      <c r="B707" s="194"/>
      <c r="C707" s="194"/>
      <c r="D707" s="221"/>
      <c r="G707" s="198"/>
      <c r="H707" s="376"/>
      <c r="I707" s="203"/>
      <c r="J707" s="198"/>
      <c r="K707" s="198"/>
      <c r="L707" s="198"/>
      <c r="M707" s="198"/>
      <c r="N707" s="198"/>
      <c r="O707" s="201"/>
      <c r="P707" s="198"/>
      <c r="Q707" s="198"/>
      <c r="R707" s="198"/>
      <c r="S707" s="198"/>
    </row>
    <row r="708" spans="1:19" x14ac:dyDescent="0.2">
      <c r="A708" s="204"/>
      <c r="B708" s="194"/>
      <c r="C708" s="194"/>
      <c r="D708" s="221"/>
      <c r="G708" s="198"/>
      <c r="H708" s="376"/>
      <c r="I708" s="203"/>
      <c r="J708" s="198"/>
      <c r="K708" s="198"/>
      <c r="L708" s="198"/>
      <c r="M708" s="198"/>
      <c r="N708" s="198"/>
      <c r="O708" s="201"/>
      <c r="P708" s="198"/>
      <c r="Q708" s="198"/>
      <c r="R708" s="198"/>
      <c r="S708" s="198"/>
    </row>
    <row r="709" spans="1:19" x14ac:dyDescent="0.2">
      <c r="A709" s="204"/>
      <c r="B709" s="194"/>
      <c r="C709" s="194"/>
      <c r="D709" s="221"/>
      <c r="G709" s="198"/>
      <c r="H709" s="376"/>
      <c r="I709" s="203"/>
      <c r="J709" s="198"/>
      <c r="K709" s="198"/>
      <c r="L709" s="198"/>
      <c r="M709" s="198"/>
      <c r="N709" s="198"/>
      <c r="O709" s="201"/>
      <c r="P709" s="198"/>
      <c r="Q709" s="198"/>
      <c r="R709" s="198"/>
      <c r="S709" s="198"/>
    </row>
    <row r="710" spans="1:19" x14ac:dyDescent="0.2">
      <c r="A710" s="204"/>
      <c r="B710" s="194"/>
      <c r="C710" s="194"/>
      <c r="D710" s="221"/>
      <c r="G710" s="198"/>
      <c r="H710" s="376"/>
      <c r="I710" s="203"/>
      <c r="J710" s="198"/>
      <c r="K710" s="198"/>
      <c r="L710" s="198"/>
      <c r="M710" s="198"/>
      <c r="N710" s="198"/>
      <c r="O710" s="201"/>
      <c r="P710" s="198"/>
      <c r="Q710" s="198"/>
      <c r="R710" s="198"/>
      <c r="S710" s="198"/>
    </row>
    <row r="711" spans="1:19" x14ac:dyDescent="0.2">
      <c r="A711" s="204"/>
      <c r="B711" s="194"/>
      <c r="C711" s="194"/>
      <c r="D711" s="221"/>
      <c r="G711" s="198"/>
      <c r="H711" s="376"/>
      <c r="I711" s="203"/>
      <c r="J711" s="198"/>
      <c r="K711" s="198"/>
      <c r="L711" s="198"/>
      <c r="M711" s="198"/>
      <c r="N711" s="198"/>
      <c r="O711" s="201"/>
      <c r="P711" s="198"/>
      <c r="Q711" s="198"/>
      <c r="R711" s="198"/>
      <c r="S711" s="198"/>
    </row>
    <row r="712" spans="1:19" x14ac:dyDescent="0.2">
      <c r="A712" s="204"/>
      <c r="B712" s="194"/>
      <c r="C712" s="194"/>
      <c r="D712" s="221"/>
      <c r="G712" s="198"/>
      <c r="H712" s="376"/>
      <c r="I712" s="203"/>
      <c r="J712" s="198"/>
      <c r="K712" s="198"/>
      <c r="L712" s="198"/>
      <c r="M712" s="198"/>
      <c r="N712" s="198"/>
      <c r="O712" s="201"/>
      <c r="P712" s="198"/>
      <c r="Q712" s="198"/>
      <c r="R712" s="198"/>
      <c r="S712" s="198"/>
    </row>
    <row r="713" spans="1:19" x14ac:dyDescent="0.2">
      <c r="A713" s="204"/>
      <c r="B713" s="194"/>
      <c r="C713" s="194"/>
      <c r="D713" s="221"/>
      <c r="G713" s="198"/>
      <c r="H713" s="376"/>
      <c r="I713" s="203"/>
      <c r="J713" s="198"/>
      <c r="K713" s="198"/>
      <c r="L713" s="198"/>
      <c r="M713" s="198"/>
      <c r="N713" s="198"/>
      <c r="O713" s="201"/>
      <c r="P713" s="198"/>
      <c r="Q713" s="198"/>
      <c r="R713" s="198"/>
      <c r="S713" s="198"/>
    </row>
    <row r="714" spans="1:19" x14ac:dyDescent="0.2">
      <c r="A714" s="204"/>
      <c r="B714" s="194"/>
      <c r="C714" s="194"/>
      <c r="D714" s="221"/>
      <c r="G714" s="198"/>
      <c r="H714" s="376"/>
      <c r="I714" s="203"/>
      <c r="J714" s="198"/>
      <c r="K714" s="198"/>
      <c r="L714" s="198"/>
      <c r="M714" s="198"/>
      <c r="N714" s="198"/>
      <c r="O714" s="201"/>
      <c r="P714" s="198"/>
      <c r="Q714" s="198"/>
      <c r="R714" s="198"/>
      <c r="S714" s="198"/>
    </row>
    <row r="715" spans="1:19" x14ac:dyDescent="0.2">
      <c r="A715" s="204"/>
      <c r="B715" s="194"/>
      <c r="C715" s="194"/>
      <c r="D715" s="221"/>
      <c r="G715" s="198"/>
      <c r="H715" s="376"/>
      <c r="I715" s="203"/>
      <c r="J715" s="198"/>
      <c r="K715" s="198"/>
      <c r="L715" s="198"/>
      <c r="M715" s="198"/>
      <c r="N715" s="198"/>
      <c r="O715" s="201"/>
      <c r="P715" s="198"/>
      <c r="Q715" s="198"/>
      <c r="R715" s="198"/>
      <c r="S715" s="198"/>
    </row>
    <row r="716" spans="1:19" x14ac:dyDescent="0.2">
      <c r="A716" s="204"/>
      <c r="B716" s="194"/>
      <c r="C716" s="194"/>
      <c r="D716" s="221"/>
      <c r="G716" s="198"/>
      <c r="H716" s="376"/>
      <c r="I716" s="203"/>
      <c r="J716" s="198"/>
      <c r="K716" s="198"/>
      <c r="L716" s="198"/>
      <c r="M716" s="198"/>
      <c r="N716" s="198"/>
      <c r="O716" s="201"/>
      <c r="P716" s="198"/>
      <c r="Q716" s="198"/>
      <c r="R716" s="198"/>
      <c r="S716" s="198"/>
    </row>
    <row r="717" spans="1:19" x14ac:dyDescent="0.2">
      <c r="A717" s="204"/>
      <c r="B717" s="194"/>
      <c r="C717" s="194"/>
      <c r="D717" s="221"/>
      <c r="G717" s="198"/>
      <c r="H717" s="376"/>
      <c r="I717" s="203"/>
      <c r="J717" s="198"/>
      <c r="K717" s="198"/>
      <c r="L717" s="198"/>
      <c r="M717" s="198"/>
      <c r="N717" s="198"/>
      <c r="O717" s="201"/>
      <c r="P717" s="198"/>
      <c r="Q717" s="198"/>
      <c r="R717" s="198"/>
      <c r="S717" s="198"/>
    </row>
    <row r="718" spans="1:19" x14ac:dyDescent="0.2">
      <c r="A718" s="204"/>
      <c r="B718" s="194"/>
      <c r="C718" s="194"/>
      <c r="D718" s="221"/>
      <c r="G718" s="198"/>
      <c r="H718" s="376"/>
      <c r="I718" s="203"/>
      <c r="J718" s="198"/>
      <c r="K718" s="198"/>
      <c r="L718" s="198"/>
      <c r="M718" s="198"/>
      <c r="N718" s="198"/>
      <c r="O718" s="201"/>
      <c r="P718" s="198"/>
      <c r="Q718" s="198"/>
      <c r="R718" s="198"/>
      <c r="S718" s="198"/>
    </row>
    <row r="719" spans="1:19" x14ac:dyDescent="0.2">
      <c r="A719" s="204"/>
      <c r="B719" s="194"/>
      <c r="C719" s="194"/>
      <c r="D719" s="221"/>
      <c r="G719" s="198"/>
      <c r="H719" s="376"/>
      <c r="I719" s="203"/>
      <c r="J719" s="198"/>
      <c r="K719" s="198"/>
      <c r="L719" s="198"/>
      <c r="M719" s="198"/>
      <c r="N719" s="198"/>
      <c r="O719" s="201"/>
      <c r="P719" s="198"/>
      <c r="Q719" s="198"/>
      <c r="R719" s="198"/>
      <c r="S719" s="198"/>
    </row>
    <row r="720" spans="1:19" x14ac:dyDescent="0.2">
      <c r="A720" s="204"/>
      <c r="B720" s="194"/>
      <c r="C720" s="194"/>
      <c r="D720" s="221"/>
      <c r="G720" s="198"/>
      <c r="H720" s="376"/>
      <c r="I720" s="203"/>
      <c r="J720" s="198"/>
      <c r="K720" s="198"/>
      <c r="L720" s="198"/>
      <c r="M720" s="198"/>
      <c r="N720" s="198"/>
      <c r="O720" s="201"/>
      <c r="P720" s="198"/>
      <c r="Q720" s="198"/>
      <c r="R720" s="198"/>
      <c r="S720" s="198"/>
    </row>
    <row r="721" spans="1:19" x14ac:dyDescent="0.2">
      <c r="A721" s="204"/>
      <c r="B721" s="194"/>
      <c r="C721" s="194"/>
      <c r="D721" s="221"/>
      <c r="G721" s="198"/>
      <c r="H721" s="376"/>
      <c r="I721" s="203"/>
      <c r="J721" s="198"/>
      <c r="K721" s="198"/>
      <c r="L721" s="198"/>
      <c r="M721" s="198"/>
      <c r="N721" s="198"/>
      <c r="O721" s="201"/>
      <c r="P721" s="198"/>
      <c r="Q721" s="198"/>
      <c r="R721" s="198"/>
      <c r="S721" s="198"/>
    </row>
    <row r="722" spans="1:19" x14ac:dyDescent="0.2">
      <c r="A722" s="204"/>
      <c r="B722" s="194"/>
      <c r="C722" s="194"/>
      <c r="D722" s="221"/>
      <c r="G722" s="198"/>
      <c r="H722" s="376"/>
      <c r="I722" s="203"/>
      <c r="J722" s="198"/>
      <c r="K722" s="198"/>
      <c r="L722" s="198"/>
      <c r="M722" s="198"/>
      <c r="N722" s="198"/>
      <c r="O722" s="201"/>
      <c r="P722" s="198"/>
      <c r="Q722" s="198"/>
      <c r="R722" s="198"/>
      <c r="S722" s="198"/>
    </row>
    <row r="723" spans="1:19" x14ac:dyDescent="0.2">
      <c r="A723" s="204"/>
      <c r="B723" s="194"/>
      <c r="C723" s="194"/>
      <c r="D723" s="221"/>
      <c r="G723" s="198"/>
      <c r="H723" s="376"/>
      <c r="I723" s="203"/>
      <c r="J723" s="198"/>
      <c r="K723" s="198"/>
      <c r="L723" s="198"/>
      <c r="M723" s="198"/>
      <c r="N723" s="198"/>
      <c r="O723" s="201"/>
      <c r="P723" s="198"/>
      <c r="Q723" s="198"/>
      <c r="R723" s="198"/>
      <c r="S723" s="198"/>
    </row>
    <row r="724" spans="1:19" x14ac:dyDescent="0.2">
      <c r="A724" s="204"/>
      <c r="B724" s="194"/>
      <c r="C724" s="194"/>
      <c r="D724" s="221"/>
      <c r="G724" s="198"/>
      <c r="H724" s="376"/>
      <c r="I724" s="203"/>
      <c r="J724" s="198"/>
      <c r="K724" s="198"/>
      <c r="L724" s="198"/>
      <c r="M724" s="198"/>
      <c r="N724" s="198"/>
      <c r="O724" s="201"/>
      <c r="P724" s="198"/>
      <c r="Q724" s="198"/>
      <c r="R724" s="198"/>
      <c r="S724" s="198"/>
    </row>
    <row r="725" spans="1:19" x14ac:dyDescent="0.2">
      <c r="A725" s="204"/>
      <c r="B725" s="194"/>
      <c r="C725" s="194"/>
      <c r="D725" s="221"/>
      <c r="G725" s="198"/>
      <c r="H725" s="376"/>
      <c r="I725" s="203"/>
      <c r="J725" s="198"/>
      <c r="K725" s="198"/>
      <c r="L725" s="198"/>
      <c r="M725" s="198"/>
      <c r="N725" s="198"/>
      <c r="O725" s="201"/>
      <c r="P725" s="198"/>
      <c r="Q725" s="198"/>
      <c r="R725" s="198"/>
      <c r="S725" s="198"/>
    </row>
    <row r="726" spans="1:19" x14ac:dyDescent="0.2">
      <c r="A726" s="204"/>
      <c r="B726" s="194"/>
      <c r="C726" s="194"/>
      <c r="D726" s="221"/>
      <c r="G726" s="198"/>
      <c r="H726" s="376"/>
      <c r="I726" s="203"/>
      <c r="J726" s="198"/>
      <c r="K726" s="198"/>
      <c r="L726" s="198"/>
      <c r="M726" s="198"/>
      <c r="N726" s="198"/>
      <c r="O726" s="201"/>
      <c r="P726" s="198"/>
      <c r="Q726" s="198"/>
      <c r="R726" s="198"/>
      <c r="S726" s="198"/>
    </row>
    <row r="727" spans="1:19" x14ac:dyDescent="0.2">
      <c r="A727" s="204"/>
      <c r="B727" s="194"/>
      <c r="C727" s="194"/>
      <c r="D727" s="221"/>
      <c r="G727" s="198"/>
      <c r="H727" s="376"/>
      <c r="I727" s="203"/>
      <c r="J727" s="198"/>
      <c r="K727" s="198"/>
      <c r="L727" s="198"/>
      <c r="M727" s="198"/>
      <c r="N727" s="198"/>
      <c r="O727" s="201"/>
      <c r="P727" s="198"/>
      <c r="Q727" s="198"/>
      <c r="R727" s="198"/>
      <c r="S727" s="198"/>
    </row>
    <row r="728" spans="1:19" x14ac:dyDescent="0.2">
      <c r="A728" s="204"/>
      <c r="B728" s="194"/>
      <c r="C728" s="194"/>
      <c r="D728" s="221"/>
      <c r="G728" s="198"/>
      <c r="H728" s="376"/>
      <c r="I728" s="203"/>
      <c r="J728" s="198"/>
      <c r="K728" s="198"/>
      <c r="L728" s="198"/>
      <c r="M728" s="198"/>
      <c r="N728" s="198"/>
      <c r="O728" s="201"/>
      <c r="P728" s="198"/>
      <c r="Q728" s="198"/>
      <c r="R728" s="198"/>
      <c r="S728" s="198"/>
    </row>
    <row r="729" spans="1:19" x14ac:dyDescent="0.2">
      <c r="A729" s="204"/>
      <c r="B729" s="194"/>
      <c r="C729" s="194"/>
      <c r="D729" s="221"/>
      <c r="G729" s="198"/>
      <c r="H729" s="376"/>
      <c r="I729" s="203"/>
      <c r="J729" s="198"/>
      <c r="K729" s="198"/>
      <c r="L729" s="198"/>
      <c r="M729" s="198"/>
      <c r="N729" s="198"/>
      <c r="O729" s="201"/>
      <c r="P729" s="198"/>
      <c r="Q729" s="198"/>
      <c r="R729" s="198"/>
      <c r="S729" s="198"/>
    </row>
    <row r="730" spans="1:19" x14ac:dyDescent="0.2">
      <c r="A730" s="204"/>
      <c r="B730" s="194"/>
      <c r="C730" s="194"/>
      <c r="D730" s="221"/>
      <c r="G730" s="198"/>
      <c r="H730" s="376"/>
      <c r="I730" s="203"/>
      <c r="J730" s="198"/>
      <c r="K730" s="198"/>
      <c r="L730" s="198"/>
      <c r="M730" s="198"/>
      <c r="N730" s="198"/>
      <c r="O730" s="201"/>
      <c r="P730" s="198"/>
      <c r="Q730" s="198"/>
      <c r="R730" s="198"/>
      <c r="S730" s="198"/>
    </row>
    <row r="731" spans="1:19" x14ac:dyDescent="0.2">
      <c r="A731" s="204"/>
      <c r="B731" s="194"/>
      <c r="C731" s="194"/>
      <c r="D731" s="221"/>
      <c r="G731" s="198"/>
      <c r="H731" s="376"/>
      <c r="I731" s="203"/>
      <c r="J731" s="198"/>
      <c r="K731" s="198"/>
      <c r="L731" s="198"/>
      <c r="M731" s="198"/>
      <c r="N731" s="198"/>
      <c r="O731" s="201"/>
      <c r="P731" s="198"/>
      <c r="Q731" s="198"/>
      <c r="R731" s="198"/>
      <c r="S731" s="198"/>
    </row>
    <row r="732" spans="1:19" x14ac:dyDescent="0.2">
      <c r="A732" s="204"/>
      <c r="B732" s="194"/>
      <c r="C732" s="194"/>
      <c r="D732" s="221"/>
      <c r="G732" s="198"/>
      <c r="H732" s="376"/>
      <c r="I732" s="203"/>
      <c r="J732" s="198"/>
      <c r="K732" s="198"/>
      <c r="L732" s="198"/>
      <c r="M732" s="198"/>
      <c r="N732" s="198"/>
      <c r="O732" s="201"/>
      <c r="P732" s="198"/>
      <c r="Q732" s="198"/>
      <c r="R732" s="198"/>
      <c r="S732" s="198"/>
    </row>
    <row r="733" spans="1:19" x14ac:dyDescent="0.2">
      <c r="A733" s="204"/>
      <c r="B733" s="194"/>
      <c r="C733" s="194"/>
      <c r="D733" s="221"/>
      <c r="G733" s="198"/>
      <c r="H733" s="376"/>
      <c r="I733" s="203"/>
      <c r="J733" s="198"/>
      <c r="K733" s="198"/>
      <c r="L733" s="198"/>
      <c r="M733" s="198"/>
      <c r="N733" s="198"/>
      <c r="O733" s="201"/>
      <c r="P733" s="198"/>
      <c r="Q733" s="198"/>
      <c r="R733" s="198"/>
      <c r="S733" s="198"/>
    </row>
    <row r="734" spans="1:19" x14ac:dyDescent="0.2">
      <c r="A734" s="204"/>
      <c r="B734" s="194"/>
      <c r="C734" s="194"/>
      <c r="D734" s="221"/>
      <c r="G734" s="198"/>
      <c r="H734" s="376"/>
      <c r="I734" s="203"/>
      <c r="J734" s="198"/>
      <c r="K734" s="198"/>
      <c r="L734" s="198"/>
      <c r="M734" s="198"/>
      <c r="N734" s="198"/>
      <c r="O734" s="201"/>
      <c r="P734" s="198"/>
      <c r="Q734" s="198"/>
      <c r="R734" s="198"/>
      <c r="S734" s="198"/>
    </row>
    <row r="735" spans="1:19" x14ac:dyDescent="0.2">
      <c r="A735" s="204"/>
      <c r="B735" s="194"/>
      <c r="C735" s="194"/>
      <c r="D735" s="221"/>
      <c r="G735" s="198"/>
      <c r="H735" s="376"/>
      <c r="I735" s="203"/>
      <c r="J735" s="198"/>
      <c r="K735" s="198"/>
      <c r="L735" s="198"/>
      <c r="M735" s="198"/>
      <c r="N735" s="198"/>
      <c r="O735" s="201"/>
      <c r="P735" s="198"/>
      <c r="Q735" s="198"/>
      <c r="R735" s="198"/>
      <c r="S735" s="198"/>
    </row>
    <row r="736" spans="1:19" x14ac:dyDescent="0.2">
      <c r="A736" s="204"/>
      <c r="B736" s="194"/>
      <c r="C736" s="194"/>
      <c r="D736" s="221"/>
      <c r="G736" s="198"/>
      <c r="H736" s="376"/>
      <c r="I736" s="203"/>
      <c r="J736" s="198"/>
      <c r="K736" s="198"/>
      <c r="L736" s="198"/>
      <c r="M736" s="198"/>
      <c r="N736" s="198"/>
      <c r="O736" s="201"/>
      <c r="P736" s="198"/>
      <c r="Q736" s="198"/>
      <c r="R736" s="198"/>
      <c r="S736" s="198"/>
    </row>
    <row r="737" spans="1:19" x14ac:dyDescent="0.2">
      <c r="A737" s="204"/>
      <c r="B737" s="194"/>
      <c r="C737" s="194"/>
      <c r="D737" s="221"/>
      <c r="G737" s="198"/>
      <c r="H737" s="376"/>
      <c r="I737" s="203"/>
      <c r="J737" s="198"/>
      <c r="K737" s="198"/>
      <c r="L737" s="198"/>
      <c r="M737" s="198"/>
      <c r="N737" s="198"/>
      <c r="O737" s="201"/>
      <c r="P737" s="198"/>
      <c r="Q737" s="198"/>
      <c r="R737" s="198"/>
      <c r="S737" s="198"/>
    </row>
    <row r="738" spans="1:19" x14ac:dyDescent="0.2">
      <c r="A738" s="204"/>
      <c r="B738" s="194"/>
      <c r="C738" s="194"/>
      <c r="D738" s="221"/>
      <c r="G738" s="198"/>
      <c r="H738" s="376"/>
      <c r="I738" s="203"/>
      <c r="J738" s="198"/>
      <c r="K738" s="198"/>
      <c r="L738" s="198"/>
      <c r="M738" s="198"/>
      <c r="N738" s="198"/>
      <c r="O738" s="201"/>
      <c r="P738" s="198"/>
      <c r="Q738" s="198"/>
      <c r="R738" s="198"/>
      <c r="S738" s="198"/>
    </row>
    <row r="739" spans="1:19" x14ac:dyDescent="0.2">
      <c r="A739" s="204"/>
      <c r="B739" s="194"/>
      <c r="C739" s="194"/>
      <c r="D739" s="221"/>
      <c r="G739" s="198"/>
      <c r="H739" s="376"/>
      <c r="I739" s="203"/>
      <c r="J739" s="198"/>
      <c r="K739" s="198"/>
      <c r="L739" s="198"/>
      <c r="M739" s="198"/>
      <c r="N739" s="198"/>
      <c r="O739" s="201"/>
      <c r="P739" s="198"/>
      <c r="Q739" s="198"/>
      <c r="R739" s="198"/>
      <c r="S739" s="198"/>
    </row>
    <row r="740" spans="1:19" x14ac:dyDescent="0.2">
      <c r="A740" s="204"/>
      <c r="B740" s="194"/>
      <c r="C740" s="194"/>
      <c r="D740" s="221"/>
      <c r="G740" s="198"/>
      <c r="H740" s="376"/>
      <c r="I740" s="203"/>
      <c r="J740" s="198"/>
      <c r="K740" s="198"/>
      <c r="L740" s="198"/>
      <c r="M740" s="198"/>
      <c r="N740" s="198"/>
      <c r="O740" s="201"/>
      <c r="P740" s="198"/>
      <c r="Q740" s="198"/>
      <c r="R740" s="198"/>
      <c r="S740" s="198"/>
    </row>
    <row r="741" spans="1:19" x14ac:dyDescent="0.2">
      <c r="A741" s="204"/>
      <c r="B741" s="194"/>
      <c r="C741" s="194"/>
      <c r="D741" s="221"/>
      <c r="G741" s="198"/>
      <c r="H741" s="376"/>
      <c r="I741" s="203"/>
      <c r="J741" s="198"/>
      <c r="K741" s="198"/>
      <c r="L741" s="198"/>
      <c r="M741" s="198"/>
      <c r="N741" s="198"/>
      <c r="O741" s="201"/>
      <c r="P741" s="198"/>
      <c r="Q741" s="198"/>
      <c r="R741" s="198"/>
      <c r="S741" s="198"/>
    </row>
    <row r="742" spans="1:19" x14ac:dyDescent="0.2">
      <c r="A742" s="204"/>
      <c r="B742" s="194"/>
      <c r="C742" s="194"/>
      <c r="D742" s="221"/>
      <c r="G742" s="198"/>
      <c r="H742" s="376"/>
      <c r="I742" s="203"/>
      <c r="J742" s="198"/>
      <c r="K742" s="198"/>
      <c r="L742" s="198"/>
      <c r="M742" s="198"/>
      <c r="N742" s="198"/>
      <c r="O742" s="201"/>
      <c r="P742" s="198"/>
      <c r="Q742" s="198"/>
      <c r="R742" s="198"/>
      <c r="S742" s="198"/>
    </row>
    <row r="743" spans="1:19" x14ac:dyDescent="0.2">
      <c r="A743" s="204"/>
      <c r="B743" s="194"/>
      <c r="C743" s="194"/>
      <c r="D743" s="221"/>
      <c r="G743" s="198"/>
      <c r="H743" s="376"/>
      <c r="I743" s="203"/>
      <c r="J743" s="198"/>
      <c r="K743" s="198"/>
      <c r="L743" s="198"/>
      <c r="M743" s="198"/>
      <c r="N743" s="198"/>
      <c r="O743" s="201"/>
      <c r="P743" s="198"/>
      <c r="Q743" s="198"/>
      <c r="R743" s="198"/>
      <c r="S743" s="198"/>
    </row>
    <row r="744" spans="1:19" x14ac:dyDescent="0.2">
      <c r="A744" s="204"/>
      <c r="B744" s="194"/>
      <c r="C744" s="194"/>
      <c r="D744" s="221"/>
      <c r="G744" s="198"/>
      <c r="H744" s="376"/>
      <c r="I744" s="203"/>
      <c r="J744" s="198"/>
      <c r="K744" s="198"/>
      <c r="L744" s="198"/>
      <c r="M744" s="198"/>
      <c r="N744" s="198"/>
      <c r="O744" s="201"/>
      <c r="P744" s="198"/>
      <c r="Q744" s="198"/>
      <c r="R744" s="198"/>
      <c r="S744" s="198"/>
    </row>
    <row r="745" spans="1:19" x14ac:dyDescent="0.2">
      <c r="A745" s="204"/>
      <c r="B745" s="194"/>
      <c r="C745" s="194"/>
      <c r="D745" s="221"/>
      <c r="G745" s="198"/>
      <c r="H745" s="376"/>
      <c r="I745" s="203"/>
      <c r="J745" s="198"/>
      <c r="K745" s="198"/>
      <c r="L745" s="198"/>
      <c r="M745" s="198"/>
      <c r="N745" s="198"/>
      <c r="O745" s="201"/>
      <c r="P745" s="198"/>
      <c r="Q745" s="198"/>
      <c r="R745" s="198"/>
      <c r="S745" s="198"/>
    </row>
    <row r="746" spans="1:19" x14ac:dyDescent="0.2">
      <c r="A746" s="204"/>
      <c r="B746" s="194"/>
      <c r="C746" s="194"/>
      <c r="D746" s="221"/>
      <c r="G746" s="198"/>
      <c r="H746" s="376"/>
      <c r="I746" s="203"/>
      <c r="J746" s="198"/>
      <c r="K746" s="198"/>
      <c r="L746" s="198"/>
      <c r="M746" s="198"/>
      <c r="N746" s="198"/>
      <c r="O746" s="201"/>
      <c r="P746" s="198"/>
      <c r="Q746" s="198"/>
      <c r="R746" s="198"/>
      <c r="S746" s="198"/>
    </row>
    <row r="747" spans="1:19" x14ac:dyDescent="0.2">
      <c r="A747" s="204"/>
      <c r="B747" s="194"/>
      <c r="C747" s="194"/>
      <c r="D747" s="221"/>
      <c r="G747" s="198"/>
      <c r="H747" s="376"/>
      <c r="I747" s="203"/>
      <c r="J747" s="198"/>
      <c r="K747" s="198"/>
      <c r="L747" s="198"/>
      <c r="M747" s="198"/>
      <c r="N747" s="198"/>
      <c r="O747" s="201"/>
      <c r="P747" s="198"/>
      <c r="Q747" s="198"/>
      <c r="R747" s="198"/>
      <c r="S747" s="198"/>
    </row>
    <row r="748" spans="1:19" x14ac:dyDescent="0.2">
      <c r="A748" s="204"/>
      <c r="B748" s="194"/>
      <c r="C748" s="194"/>
      <c r="D748" s="221"/>
      <c r="G748" s="198"/>
      <c r="H748" s="376"/>
      <c r="I748" s="203"/>
      <c r="J748" s="198"/>
      <c r="K748" s="198"/>
      <c r="L748" s="198"/>
      <c r="M748" s="198"/>
      <c r="N748" s="198"/>
      <c r="O748" s="201"/>
      <c r="P748" s="198"/>
      <c r="Q748" s="198"/>
      <c r="R748" s="198"/>
      <c r="S748" s="198"/>
    </row>
    <row r="749" spans="1:19" x14ac:dyDescent="0.2">
      <c r="A749" s="204"/>
      <c r="B749" s="194"/>
      <c r="C749" s="194"/>
      <c r="D749" s="221"/>
      <c r="G749" s="198"/>
      <c r="H749" s="376"/>
      <c r="I749" s="203"/>
      <c r="J749" s="198"/>
      <c r="K749" s="198"/>
      <c r="L749" s="198"/>
      <c r="M749" s="198"/>
      <c r="N749" s="198"/>
      <c r="O749" s="201"/>
      <c r="P749" s="198"/>
      <c r="Q749" s="198"/>
      <c r="R749" s="198"/>
      <c r="S749" s="198"/>
    </row>
    <row r="750" spans="1:19" x14ac:dyDescent="0.2">
      <c r="A750" s="204"/>
      <c r="B750" s="194"/>
      <c r="C750" s="194"/>
      <c r="D750" s="221"/>
      <c r="G750" s="198"/>
      <c r="H750" s="376"/>
      <c r="I750" s="203"/>
      <c r="J750" s="198"/>
      <c r="K750" s="198"/>
      <c r="L750" s="198"/>
      <c r="M750" s="198"/>
      <c r="N750" s="198"/>
      <c r="O750" s="201"/>
      <c r="P750" s="198"/>
      <c r="Q750" s="198"/>
      <c r="R750" s="198"/>
      <c r="S750" s="198"/>
    </row>
    <row r="751" spans="1:19" x14ac:dyDescent="0.2">
      <c r="A751" s="204"/>
      <c r="B751" s="194"/>
      <c r="C751" s="194"/>
      <c r="D751" s="221"/>
      <c r="G751" s="198"/>
      <c r="H751" s="376"/>
      <c r="I751" s="203"/>
      <c r="J751" s="198"/>
      <c r="K751" s="198"/>
      <c r="L751" s="198"/>
      <c r="M751" s="198"/>
      <c r="N751" s="198"/>
      <c r="O751" s="201"/>
      <c r="P751" s="198"/>
      <c r="Q751" s="198"/>
      <c r="R751" s="198"/>
      <c r="S751" s="198"/>
    </row>
    <row r="752" spans="1:19" x14ac:dyDescent="0.2">
      <c r="A752" s="204"/>
      <c r="B752" s="194"/>
      <c r="C752" s="194"/>
      <c r="D752" s="221"/>
      <c r="G752" s="198"/>
      <c r="H752" s="376"/>
      <c r="I752" s="203"/>
      <c r="J752" s="198"/>
      <c r="K752" s="198"/>
      <c r="L752" s="198"/>
      <c r="M752" s="198"/>
      <c r="N752" s="198"/>
      <c r="O752" s="201"/>
      <c r="P752" s="198"/>
      <c r="Q752" s="198"/>
      <c r="R752" s="198"/>
      <c r="S752" s="198"/>
    </row>
    <row r="753" spans="1:19" x14ac:dyDescent="0.2">
      <c r="A753" s="204"/>
      <c r="B753" s="194"/>
      <c r="C753" s="194"/>
      <c r="D753" s="221"/>
      <c r="G753" s="198"/>
      <c r="H753" s="376"/>
      <c r="I753" s="203"/>
      <c r="J753" s="198"/>
      <c r="K753" s="198"/>
      <c r="L753" s="198"/>
      <c r="M753" s="198"/>
      <c r="N753" s="198"/>
      <c r="O753" s="201"/>
      <c r="P753" s="198"/>
      <c r="Q753" s="198"/>
      <c r="R753" s="198"/>
      <c r="S753" s="198"/>
    </row>
    <row r="754" spans="1:19" x14ac:dyDescent="0.2">
      <c r="A754" s="204"/>
      <c r="B754" s="194"/>
      <c r="C754" s="194"/>
      <c r="D754" s="221"/>
      <c r="G754" s="198"/>
      <c r="H754" s="376"/>
      <c r="I754" s="203"/>
      <c r="J754" s="198"/>
      <c r="K754" s="198"/>
      <c r="L754" s="198"/>
      <c r="M754" s="198"/>
      <c r="N754" s="198"/>
      <c r="O754" s="201"/>
      <c r="P754" s="198"/>
      <c r="Q754" s="198"/>
      <c r="R754" s="198"/>
      <c r="S754" s="198"/>
    </row>
    <row r="755" spans="1:19" x14ac:dyDescent="0.2">
      <c r="A755" s="204"/>
      <c r="B755" s="194"/>
      <c r="C755" s="194"/>
      <c r="D755" s="221"/>
      <c r="G755" s="198"/>
      <c r="H755" s="376"/>
      <c r="I755" s="203"/>
      <c r="J755" s="198"/>
      <c r="K755" s="198"/>
      <c r="L755" s="198"/>
      <c r="M755" s="198"/>
      <c r="N755" s="198"/>
      <c r="O755" s="201"/>
      <c r="P755" s="198"/>
      <c r="Q755" s="198"/>
      <c r="R755" s="198"/>
      <c r="S755" s="198"/>
    </row>
    <row r="756" spans="1:19" x14ac:dyDescent="0.2">
      <c r="A756" s="204"/>
      <c r="B756" s="194"/>
      <c r="C756" s="194"/>
      <c r="D756" s="221"/>
      <c r="G756" s="198"/>
      <c r="H756" s="376"/>
      <c r="I756" s="203"/>
      <c r="J756" s="198"/>
      <c r="K756" s="198"/>
      <c r="L756" s="198"/>
      <c r="M756" s="198"/>
      <c r="N756" s="198"/>
      <c r="O756" s="201"/>
      <c r="P756" s="198"/>
      <c r="Q756" s="198"/>
      <c r="R756" s="198"/>
      <c r="S756" s="198"/>
    </row>
    <row r="757" spans="1:19" x14ac:dyDescent="0.2">
      <c r="A757" s="204"/>
      <c r="B757" s="194"/>
      <c r="C757" s="194"/>
      <c r="D757" s="221"/>
      <c r="G757" s="198"/>
      <c r="H757" s="376"/>
      <c r="I757" s="203"/>
      <c r="J757" s="198"/>
      <c r="K757" s="198"/>
      <c r="L757" s="198"/>
      <c r="M757" s="198"/>
      <c r="N757" s="198"/>
      <c r="O757" s="201"/>
      <c r="P757" s="198"/>
      <c r="Q757" s="198"/>
      <c r="R757" s="198"/>
      <c r="S757" s="198"/>
    </row>
    <row r="758" spans="1:19" x14ac:dyDescent="0.2">
      <c r="A758" s="204"/>
      <c r="B758" s="194"/>
      <c r="C758" s="194"/>
      <c r="D758" s="221"/>
      <c r="G758" s="198"/>
      <c r="H758" s="376"/>
      <c r="I758" s="203"/>
      <c r="J758" s="198"/>
      <c r="K758" s="198"/>
      <c r="L758" s="198"/>
      <c r="M758" s="198"/>
      <c r="N758" s="198"/>
      <c r="O758" s="201"/>
      <c r="P758" s="198"/>
      <c r="Q758" s="198"/>
      <c r="R758" s="198"/>
      <c r="S758" s="198"/>
    </row>
    <row r="759" spans="1:19" x14ac:dyDescent="0.2">
      <c r="A759" s="204"/>
      <c r="B759" s="194"/>
      <c r="C759" s="194"/>
      <c r="D759" s="221"/>
      <c r="G759" s="198"/>
      <c r="H759" s="376"/>
      <c r="I759" s="203"/>
      <c r="J759" s="198"/>
      <c r="K759" s="198"/>
      <c r="L759" s="198"/>
      <c r="M759" s="198"/>
      <c r="N759" s="198"/>
      <c r="O759" s="201"/>
      <c r="P759" s="198"/>
      <c r="Q759" s="198"/>
      <c r="R759" s="198"/>
      <c r="S759" s="198"/>
    </row>
    <row r="760" spans="1:19" x14ac:dyDescent="0.2">
      <c r="A760" s="204"/>
      <c r="B760" s="194"/>
      <c r="C760" s="194"/>
      <c r="D760" s="221"/>
      <c r="G760" s="198"/>
      <c r="H760" s="376"/>
      <c r="I760" s="203"/>
      <c r="J760" s="198"/>
      <c r="K760" s="198"/>
      <c r="L760" s="198"/>
      <c r="M760" s="198"/>
      <c r="N760" s="198"/>
      <c r="O760" s="201"/>
      <c r="P760" s="198"/>
      <c r="Q760" s="198"/>
      <c r="R760" s="198"/>
      <c r="S760" s="198"/>
    </row>
    <row r="761" spans="1:19" x14ac:dyDescent="0.2">
      <c r="A761" s="204"/>
      <c r="B761" s="194"/>
      <c r="C761" s="194"/>
      <c r="D761" s="221"/>
      <c r="G761" s="198"/>
      <c r="H761" s="376"/>
      <c r="I761" s="203"/>
      <c r="J761" s="198"/>
      <c r="K761" s="198"/>
      <c r="L761" s="198"/>
      <c r="M761" s="198"/>
      <c r="N761" s="198"/>
      <c r="O761" s="201"/>
      <c r="P761" s="198"/>
      <c r="Q761" s="198"/>
      <c r="R761" s="198"/>
      <c r="S761" s="198"/>
    </row>
    <row r="762" spans="1:19" x14ac:dyDescent="0.2">
      <c r="A762" s="204"/>
      <c r="B762" s="194"/>
      <c r="C762" s="194"/>
      <c r="D762" s="221"/>
      <c r="G762" s="198"/>
      <c r="H762" s="376"/>
      <c r="I762" s="203"/>
      <c r="J762" s="198"/>
      <c r="K762" s="198"/>
      <c r="L762" s="198"/>
      <c r="M762" s="198"/>
      <c r="N762" s="198"/>
      <c r="O762" s="201"/>
      <c r="P762" s="198"/>
      <c r="Q762" s="198"/>
      <c r="R762" s="198"/>
      <c r="S762" s="198"/>
    </row>
    <row r="763" spans="1:19" x14ac:dyDescent="0.2">
      <c r="A763" s="204"/>
      <c r="B763" s="194"/>
      <c r="C763" s="194"/>
      <c r="D763" s="221"/>
      <c r="G763" s="198"/>
      <c r="H763" s="376"/>
      <c r="I763" s="203"/>
      <c r="J763" s="198"/>
      <c r="K763" s="198"/>
      <c r="L763" s="198"/>
      <c r="M763" s="198"/>
      <c r="N763" s="198"/>
      <c r="O763" s="201"/>
      <c r="P763" s="198"/>
      <c r="Q763" s="198"/>
      <c r="R763" s="198"/>
      <c r="S763" s="198"/>
    </row>
    <row r="764" spans="1:19" x14ac:dyDescent="0.2">
      <c r="A764" s="204"/>
      <c r="B764" s="194"/>
      <c r="C764" s="194"/>
      <c r="D764" s="221"/>
      <c r="G764" s="198"/>
      <c r="H764" s="376"/>
      <c r="I764" s="203"/>
      <c r="J764" s="198"/>
      <c r="K764" s="198"/>
      <c r="L764" s="198"/>
      <c r="M764" s="198"/>
      <c r="N764" s="198"/>
      <c r="O764" s="201"/>
      <c r="P764" s="198"/>
      <c r="Q764" s="198"/>
      <c r="R764" s="198"/>
      <c r="S764" s="198"/>
    </row>
    <row r="765" spans="1:19" x14ac:dyDescent="0.2">
      <c r="A765" s="204"/>
      <c r="B765" s="194"/>
      <c r="C765" s="194"/>
      <c r="D765" s="221"/>
      <c r="G765" s="198"/>
      <c r="H765" s="376"/>
      <c r="I765" s="203"/>
      <c r="J765" s="198"/>
      <c r="K765" s="198"/>
      <c r="L765" s="198"/>
      <c r="M765" s="198"/>
      <c r="N765" s="198"/>
      <c r="O765" s="201"/>
      <c r="P765" s="198"/>
      <c r="Q765" s="198"/>
      <c r="R765" s="198"/>
      <c r="S765" s="198"/>
    </row>
    <row r="766" spans="1:19" x14ac:dyDescent="0.2">
      <c r="A766" s="204"/>
      <c r="B766" s="194"/>
      <c r="C766" s="194"/>
      <c r="D766" s="221"/>
      <c r="G766" s="198"/>
      <c r="H766" s="202"/>
      <c r="I766" s="203"/>
      <c r="J766" s="198"/>
      <c r="K766" s="198"/>
      <c r="L766" s="198"/>
      <c r="M766" s="198"/>
      <c r="N766" s="198"/>
      <c r="O766" s="201"/>
      <c r="P766" s="198"/>
      <c r="Q766" s="198"/>
      <c r="R766" s="198"/>
      <c r="S766" s="198"/>
    </row>
    <row r="767" spans="1:19" x14ac:dyDescent="0.2">
      <c r="A767" s="204"/>
      <c r="B767" s="194"/>
      <c r="C767" s="194"/>
      <c r="D767" s="221"/>
      <c r="G767" s="198"/>
      <c r="H767" s="202"/>
      <c r="I767" s="203"/>
      <c r="J767" s="198"/>
      <c r="K767" s="198"/>
      <c r="L767" s="198"/>
      <c r="M767" s="198"/>
      <c r="N767" s="198"/>
      <c r="O767" s="201"/>
      <c r="P767" s="198"/>
      <c r="Q767" s="198"/>
      <c r="R767" s="198"/>
      <c r="S767" s="198"/>
    </row>
    <row r="768" spans="1:19" x14ac:dyDescent="0.2">
      <c r="A768" s="204"/>
      <c r="B768" s="194"/>
      <c r="C768" s="194"/>
      <c r="D768" s="221"/>
      <c r="G768" s="198"/>
      <c r="H768" s="202"/>
      <c r="I768" s="203"/>
      <c r="J768" s="198"/>
      <c r="K768" s="198"/>
      <c r="L768" s="198"/>
      <c r="M768" s="198"/>
      <c r="N768" s="198"/>
      <c r="O768" s="201"/>
      <c r="P768" s="198"/>
      <c r="Q768" s="198"/>
      <c r="R768" s="198"/>
      <c r="S768" s="198"/>
    </row>
    <row r="769" spans="1:19" x14ac:dyDescent="0.2">
      <c r="A769" s="204"/>
      <c r="B769" s="194"/>
      <c r="C769" s="194"/>
      <c r="D769" s="221"/>
      <c r="G769" s="198"/>
      <c r="H769" s="202"/>
      <c r="I769" s="203"/>
      <c r="J769" s="198"/>
      <c r="K769" s="198"/>
      <c r="L769" s="198"/>
      <c r="M769" s="198"/>
      <c r="N769" s="198"/>
      <c r="O769" s="201"/>
      <c r="P769" s="198"/>
      <c r="Q769" s="198"/>
      <c r="R769" s="198"/>
      <c r="S769" s="198"/>
    </row>
    <row r="770" spans="1:19" x14ac:dyDescent="0.2">
      <c r="A770" s="204"/>
      <c r="B770" s="194"/>
      <c r="C770" s="194"/>
      <c r="D770" s="221"/>
      <c r="G770" s="198"/>
      <c r="H770" s="202"/>
      <c r="I770" s="203"/>
      <c r="J770" s="198"/>
      <c r="K770" s="198"/>
      <c r="L770" s="198"/>
      <c r="M770" s="198"/>
      <c r="N770" s="198"/>
      <c r="O770" s="201"/>
      <c r="P770" s="198"/>
      <c r="Q770" s="198"/>
      <c r="R770" s="198"/>
      <c r="S770" s="198"/>
    </row>
    <row r="771" spans="1:19" x14ac:dyDescent="0.2">
      <c r="A771" s="204"/>
      <c r="B771" s="194"/>
      <c r="C771" s="194"/>
      <c r="D771" s="221"/>
      <c r="G771" s="198"/>
      <c r="H771" s="202"/>
      <c r="I771" s="203"/>
      <c r="J771" s="198"/>
      <c r="K771" s="198"/>
      <c r="L771" s="198"/>
      <c r="M771" s="198"/>
      <c r="N771" s="198"/>
      <c r="O771" s="201"/>
      <c r="P771" s="198"/>
      <c r="Q771" s="198"/>
      <c r="R771" s="198"/>
      <c r="S771" s="198"/>
    </row>
    <row r="772" spans="1:19" x14ac:dyDescent="0.2">
      <c r="A772" s="204"/>
      <c r="B772" s="194"/>
      <c r="C772" s="194"/>
      <c r="D772" s="221"/>
      <c r="G772" s="198"/>
      <c r="H772" s="202"/>
      <c r="I772" s="203"/>
      <c r="J772" s="198"/>
      <c r="K772" s="198"/>
      <c r="L772" s="198"/>
      <c r="M772" s="198"/>
      <c r="N772" s="198"/>
      <c r="O772" s="201"/>
      <c r="P772" s="198"/>
      <c r="Q772" s="198"/>
      <c r="R772" s="198"/>
      <c r="S772" s="198"/>
    </row>
    <row r="773" spans="1:19" x14ac:dyDescent="0.2">
      <c r="A773" s="204"/>
      <c r="B773" s="194"/>
      <c r="C773" s="194"/>
      <c r="D773" s="221"/>
      <c r="G773" s="198"/>
      <c r="H773" s="202"/>
      <c r="I773" s="203"/>
      <c r="J773" s="198"/>
      <c r="K773" s="198"/>
      <c r="L773" s="198"/>
      <c r="M773" s="198"/>
      <c r="N773" s="198"/>
      <c r="O773" s="201"/>
      <c r="P773" s="198"/>
      <c r="Q773" s="198"/>
      <c r="R773" s="198"/>
      <c r="S773" s="198"/>
    </row>
    <row r="774" spans="1:19" x14ac:dyDescent="0.2">
      <c r="A774" s="204"/>
      <c r="B774" s="194"/>
      <c r="C774" s="194"/>
      <c r="D774" s="221"/>
      <c r="G774" s="198"/>
      <c r="H774" s="202"/>
      <c r="I774" s="203"/>
      <c r="J774" s="198"/>
      <c r="K774" s="198"/>
      <c r="L774" s="198"/>
      <c r="M774" s="198"/>
      <c r="N774" s="198"/>
      <c r="O774" s="201"/>
      <c r="P774" s="198"/>
      <c r="Q774" s="198"/>
      <c r="R774" s="198"/>
      <c r="S774" s="198"/>
    </row>
    <row r="775" spans="1:19" x14ac:dyDescent="0.2">
      <c r="A775" s="204"/>
      <c r="B775" s="194"/>
      <c r="C775" s="194"/>
      <c r="D775" s="221"/>
      <c r="G775" s="198"/>
      <c r="H775" s="202"/>
      <c r="I775" s="203"/>
      <c r="J775" s="198"/>
      <c r="K775" s="198"/>
      <c r="L775" s="198"/>
      <c r="M775" s="198"/>
      <c r="N775" s="198"/>
      <c r="O775" s="201"/>
      <c r="P775" s="198"/>
      <c r="Q775" s="198"/>
      <c r="R775" s="198"/>
      <c r="S775" s="198"/>
    </row>
    <row r="776" spans="1:19" x14ac:dyDescent="0.2">
      <c r="A776" s="204"/>
      <c r="B776" s="194"/>
      <c r="C776" s="194"/>
      <c r="D776" s="221"/>
      <c r="G776" s="198"/>
      <c r="H776" s="202"/>
      <c r="I776" s="203"/>
      <c r="J776" s="198"/>
      <c r="K776" s="198"/>
      <c r="L776" s="198"/>
      <c r="M776" s="198"/>
      <c r="N776" s="198"/>
      <c r="O776" s="201"/>
      <c r="P776" s="198"/>
      <c r="Q776" s="198"/>
      <c r="R776" s="198"/>
      <c r="S776" s="198"/>
    </row>
    <row r="777" spans="1:19" x14ac:dyDescent="0.2">
      <c r="A777" s="204"/>
      <c r="B777" s="194"/>
      <c r="C777" s="194"/>
      <c r="D777" s="221"/>
      <c r="G777" s="198"/>
      <c r="H777" s="202"/>
      <c r="I777" s="203"/>
      <c r="J777" s="198"/>
      <c r="K777" s="198"/>
      <c r="L777" s="198"/>
      <c r="M777" s="198"/>
      <c r="N777" s="198"/>
      <c r="O777" s="201"/>
      <c r="P777" s="198"/>
      <c r="Q777" s="198"/>
      <c r="R777" s="198"/>
      <c r="S777" s="198"/>
    </row>
    <row r="778" spans="1:19" x14ac:dyDescent="0.2">
      <c r="A778" s="204"/>
      <c r="B778" s="194"/>
      <c r="C778" s="194"/>
      <c r="D778" s="221"/>
      <c r="G778" s="198"/>
      <c r="H778" s="202"/>
      <c r="I778" s="203"/>
      <c r="J778" s="198"/>
      <c r="K778" s="198"/>
      <c r="L778" s="198"/>
      <c r="M778" s="198"/>
      <c r="N778" s="198"/>
      <c r="O778" s="201"/>
      <c r="P778" s="198"/>
      <c r="Q778" s="198"/>
      <c r="R778" s="198"/>
      <c r="S778" s="198"/>
    </row>
    <row r="779" spans="1:19" x14ac:dyDescent="0.2">
      <c r="A779" s="204"/>
      <c r="B779" s="194"/>
      <c r="C779" s="194"/>
      <c r="D779" s="221"/>
      <c r="G779" s="198"/>
      <c r="H779" s="202"/>
      <c r="I779" s="203"/>
      <c r="J779" s="198"/>
      <c r="K779" s="198"/>
      <c r="L779" s="198"/>
      <c r="M779" s="198"/>
      <c r="N779" s="198"/>
      <c r="O779" s="201"/>
      <c r="P779" s="198"/>
      <c r="Q779" s="198"/>
      <c r="R779" s="198"/>
      <c r="S779" s="198"/>
    </row>
    <row r="780" spans="1:19" x14ac:dyDescent="0.2">
      <c r="A780" s="204"/>
      <c r="B780" s="194"/>
      <c r="C780" s="194"/>
      <c r="D780" s="221"/>
      <c r="G780" s="198"/>
      <c r="H780" s="202"/>
      <c r="I780" s="203"/>
      <c r="J780" s="198"/>
      <c r="K780" s="198"/>
      <c r="L780" s="198"/>
      <c r="M780" s="198"/>
      <c r="N780" s="198"/>
      <c r="O780" s="201"/>
      <c r="P780" s="198"/>
      <c r="Q780" s="198"/>
      <c r="R780" s="198"/>
      <c r="S780" s="198"/>
    </row>
    <row r="781" spans="1:19" x14ac:dyDescent="0.2">
      <c r="A781" s="204"/>
      <c r="B781" s="194"/>
      <c r="C781" s="194"/>
      <c r="D781" s="221"/>
      <c r="G781" s="198"/>
      <c r="H781" s="202"/>
      <c r="I781" s="203"/>
      <c r="J781" s="198"/>
      <c r="K781" s="198"/>
      <c r="L781" s="198"/>
      <c r="M781" s="198"/>
      <c r="N781" s="198"/>
      <c r="O781" s="201"/>
      <c r="P781" s="198"/>
      <c r="Q781" s="198"/>
      <c r="R781" s="198"/>
      <c r="S781" s="198"/>
    </row>
    <row r="782" spans="1:19" x14ac:dyDescent="0.2">
      <c r="A782" s="204"/>
      <c r="B782" s="194"/>
      <c r="C782" s="194"/>
      <c r="D782" s="221"/>
      <c r="G782" s="198"/>
      <c r="H782" s="202"/>
      <c r="I782" s="203"/>
      <c r="J782" s="198"/>
      <c r="K782" s="198"/>
      <c r="L782" s="198"/>
      <c r="M782" s="198"/>
      <c r="N782" s="198"/>
      <c r="O782" s="201"/>
      <c r="P782" s="198"/>
      <c r="Q782" s="198"/>
      <c r="R782" s="198"/>
      <c r="S782" s="198"/>
    </row>
    <row r="783" spans="1:19" x14ac:dyDescent="0.2">
      <c r="A783" s="204"/>
      <c r="B783" s="194"/>
      <c r="C783" s="194"/>
      <c r="D783" s="221"/>
      <c r="G783" s="198"/>
      <c r="H783" s="202"/>
      <c r="I783" s="203"/>
      <c r="J783" s="198"/>
      <c r="K783" s="198"/>
      <c r="L783" s="198"/>
      <c r="M783" s="198"/>
      <c r="N783" s="198"/>
      <c r="O783" s="201"/>
      <c r="P783" s="198"/>
      <c r="Q783" s="198"/>
      <c r="R783" s="198"/>
      <c r="S783" s="198"/>
    </row>
    <row r="784" spans="1:19" x14ac:dyDescent="0.2">
      <c r="A784" s="204"/>
      <c r="B784" s="194"/>
      <c r="C784" s="194"/>
      <c r="D784" s="221"/>
      <c r="G784" s="198"/>
      <c r="H784" s="202"/>
      <c r="I784" s="203"/>
      <c r="J784" s="198"/>
      <c r="K784" s="198"/>
      <c r="L784" s="198"/>
      <c r="M784" s="198"/>
      <c r="N784" s="198"/>
      <c r="O784" s="201"/>
      <c r="P784" s="198"/>
      <c r="Q784" s="198"/>
      <c r="R784" s="198"/>
      <c r="S784" s="198"/>
    </row>
    <row r="785" spans="1:19" x14ac:dyDescent="0.2">
      <c r="A785" s="204"/>
      <c r="B785" s="194"/>
      <c r="C785" s="194"/>
      <c r="D785" s="221"/>
      <c r="G785" s="198"/>
      <c r="H785" s="202"/>
      <c r="I785" s="203"/>
      <c r="J785" s="198"/>
      <c r="K785" s="198"/>
      <c r="L785" s="198"/>
      <c r="M785" s="198"/>
      <c r="N785" s="198"/>
      <c r="O785" s="201"/>
      <c r="P785" s="198"/>
      <c r="Q785" s="198"/>
      <c r="R785" s="198"/>
      <c r="S785" s="198"/>
    </row>
    <row r="786" spans="1:19" x14ac:dyDescent="0.2">
      <c r="A786" s="204"/>
      <c r="B786" s="194"/>
      <c r="C786" s="194"/>
      <c r="D786" s="221"/>
      <c r="G786" s="198"/>
      <c r="H786" s="202"/>
      <c r="I786" s="203"/>
      <c r="J786" s="198"/>
      <c r="K786" s="198"/>
      <c r="L786" s="198"/>
      <c r="M786" s="198"/>
      <c r="N786" s="198"/>
      <c r="O786" s="201"/>
      <c r="P786" s="198"/>
      <c r="Q786" s="198"/>
      <c r="R786" s="198"/>
      <c r="S786" s="198"/>
    </row>
    <row r="787" spans="1:19" x14ac:dyDescent="0.2">
      <c r="A787" s="204"/>
      <c r="B787" s="194"/>
      <c r="C787" s="194"/>
      <c r="D787" s="221"/>
      <c r="G787" s="198"/>
      <c r="H787" s="202"/>
      <c r="I787" s="203"/>
      <c r="J787" s="198"/>
      <c r="K787" s="198"/>
      <c r="L787" s="198"/>
      <c r="M787" s="198"/>
      <c r="N787" s="198"/>
      <c r="O787" s="201"/>
      <c r="P787" s="198"/>
      <c r="Q787" s="198"/>
      <c r="R787" s="198"/>
      <c r="S787" s="198"/>
    </row>
    <row r="788" spans="1:19" x14ac:dyDescent="0.2">
      <c r="A788" s="204"/>
      <c r="B788" s="194"/>
      <c r="C788" s="194"/>
      <c r="D788" s="221"/>
      <c r="G788" s="198"/>
      <c r="H788" s="202"/>
      <c r="I788" s="203"/>
      <c r="J788" s="198"/>
      <c r="K788" s="198"/>
      <c r="L788" s="198"/>
      <c r="M788" s="198"/>
      <c r="N788" s="198"/>
      <c r="O788" s="201"/>
      <c r="P788" s="198"/>
      <c r="Q788" s="198"/>
      <c r="R788" s="198"/>
      <c r="S788" s="198"/>
    </row>
    <row r="789" spans="1:19" x14ac:dyDescent="0.2">
      <c r="A789" s="204"/>
      <c r="B789" s="194"/>
      <c r="C789" s="194"/>
      <c r="D789" s="221"/>
      <c r="G789" s="198"/>
      <c r="H789" s="202"/>
      <c r="I789" s="203"/>
      <c r="J789" s="198"/>
      <c r="K789" s="198"/>
      <c r="L789" s="198"/>
      <c r="M789" s="198"/>
      <c r="N789" s="198"/>
      <c r="O789" s="201"/>
      <c r="P789" s="198"/>
      <c r="Q789" s="198"/>
      <c r="R789" s="198"/>
      <c r="S789" s="198"/>
    </row>
    <row r="790" spans="1:19" x14ac:dyDescent="0.2">
      <c r="A790" s="204"/>
      <c r="B790" s="194"/>
      <c r="C790" s="194"/>
      <c r="D790" s="221"/>
      <c r="G790" s="198"/>
      <c r="H790" s="202"/>
      <c r="I790" s="203"/>
      <c r="J790" s="198"/>
      <c r="K790" s="198"/>
      <c r="L790" s="198"/>
      <c r="M790" s="198"/>
      <c r="N790" s="198"/>
      <c r="O790" s="201"/>
      <c r="P790" s="198"/>
      <c r="Q790" s="198"/>
      <c r="R790" s="198"/>
      <c r="S790" s="198"/>
    </row>
    <row r="791" spans="1:19" x14ac:dyDescent="0.2">
      <c r="A791" s="204"/>
      <c r="B791" s="194"/>
      <c r="C791" s="194"/>
      <c r="D791" s="221"/>
      <c r="G791" s="198"/>
      <c r="H791" s="202"/>
      <c r="I791" s="203"/>
      <c r="J791" s="198"/>
      <c r="K791" s="198"/>
      <c r="L791" s="198"/>
      <c r="M791" s="198"/>
      <c r="N791" s="198"/>
      <c r="O791" s="201"/>
      <c r="P791" s="198"/>
      <c r="Q791" s="198"/>
      <c r="R791" s="198"/>
      <c r="S791" s="198"/>
    </row>
    <row r="792" spans="1:19" x14ac:dyDescent="0.2">
      <c r="A792" s="204"/>
      <c r="B792" s="194"/>
      <c r="C792" s="194"/>
      <c r="D792" s="221"/>
      <c r="G792" s="198"/>
      <c r="H792" s="202"/>
      <c r="I792" s="203"/>
      <c r="J792" s="198"/>
      <c r="K792" s="198"/>
      <c r="L792" s="198"/>
      <c r="M792" s="198"/>
      <c r="N792" s="198"/>
      <c r="O792" s="201"/>
      <c r="P792" s="198"/>
      <c r="Q792" s="198"/>
      <c r="R792" s="198"/>
      <c r="S792" s="198"/>
    </row>
    <row r="793" spans="1:19" x14ac:dyDescent="0.2">
      <c r="A793" s="204"/>
      <c r="B793" s="194"/>
      <c r="C793" s="194"/>
      <c r="D793" s="221"/>
      <c r="G793" s="198"/>
      <c r="H793" s="202"/>
      <c r="I793" s="203"/>
      <c r="J793" s="198"/>
      <c r="K793" s="198"/>
      <c r="L793" s="198"/>
      <c r="M793" s="198"/>
      <c r="N793" s="198"/>
      <c r="O793" s="201"/>
      <c r="P793" s="198"/>
      <c r="Q793" s="198"/>
      <c r="R793" s="198"/>
      <c r="S793" s="198"/>
    </row>
    <row r="794" spans="1:19" x14ac:dyDescent="0.2">
      <c r="A794" s="204"/>
      <c r="B794" s="194"/>
      <c r="C794" s="194"/>
      <c r="D794" s="221"/>
      <c r="G794" s="198"/>
      <c r="H794" s="202"/>
      <c r="I794" s="203"/>
      <c r="J794" s="198"/>
      <c r="K794" s="198"/>
      <c r="L794" s="198"/>
      <c r="M794" s="198"/>
      <c r="N794" s="198"/>
      <c r="O794" s="201"/>
      <c r="P794" s="198"/>
      <c r="Q794" s="198"/>
      <c r="R794" s="198"/>
      <c r="S794" s="198"/>
    </row>
    <row r="795" spans="1:19" x14ac:dyDescent="0.2">
      <c r="A795" s="204"/>
      <c r="B795" s="194"/>
      <c r="C795" s="194"/>
      <c r="D795" s="221"/>
      <c r="G795" s="198"/>
      <c r="H795" s="202"/>
      <c r="I795" s="203"/>
      <c r="J795" s="198"/>
      <c r="K795" s="198"/>
      <c r="L795" s="198"/>
      <c r="M795" s="198"/>
      <c r="N795" s="198"/>
      <c r="O795" s="201"/>
      <c r="P795" s="198"/>
      <c r="Q795" s="198"/>
      <c r="R795" s="198"/>
      <c r="S795" s="198"/>
    </row>
    <row r="796" spans="1:19" x14ac:dyDescent="0.2">
      <c r="A796" s="204"/>
      <c r="B796" s="194"/>
      <c r="C796" s="194"/>
      <c r="D796" s="221"/>
      <c r="G796" s="198"/>
      <c r="H796" s="202"/>
      <c r="I796" s="203"/>
      <c r="J796" s="198"/>
      <c r="K796" s="198"/>
      <c r="L796" s="198"/>
      <c r="M796" s="198"/>
      <c r="N796" s="198"/>
      <c r="O796" s="201"/>
      <c r="P796" s="198"/>
      <c r="Q796" s="198"/>
      <c r="R796" s="198"/>
      <c r="S796" s="198"/>
    </row>
    <row r="797" spans="1:19" x14ac:dyDescent="0.2">
      <c r="A797" s="204"/>
      <c r="B797" s="194"/>
      <c r="C797" s="194"/>
      <c r="D797" s="221"/>
      <c r="G797" s="198"/>
      <c r="H797" s="202"/>
      <c r="I797" s="203"/>
      <c r="J797" s="198"/>
      <c r="K797" s="198"/>
      <c r="L797" s="198"/>
      <c r="M797" s="198"/>
      <c r="N797" s="198"/>
      <c r="O797" s="201"/>
      <c r="P797" s="198"/>
      <c r="Q797" s="198"/>
      <c r="R797" s="198"/>
      <c r="S797" s="198"/>
    </row>
    <row r="798" spans="1:19" x14ac:dyDescent="0.2">
      <c r="A798" s="204"/>
      <c r="B798" s="194"/>
      <c r="C798" s="194"/>
      <c r="D798" s="221"/>
      <c r="G798" s="198"/>
      <c r="H798" s="202"/>
      <c r="I798" s="203"/>
      <c r="J798" s="198"/>
      <c r="K798" s="198"/>
      <c r="L798" s="198"/>
      <c r="M798" s="198"/>
      <c r="N798" s="198"/>
      <c r="O798" s="201"/>
      <c r="P798" s="198"/>
      <c r="Q798" s="198"/>
      <c r="R798" s="198"/>
      <c r="S798" s="198"/>
    </row>
    <row r="799" spans="1:19" x14ac:dyDescent="0.2">
      <c r="A799" s="204"/>
      <c r="B799" s="194"/>
      <c r="C799" s="194"/>
      <c r="D799" s="221"/>
      <c r="G799" s="198"/>
      <c r="H799" s="202"/>
      <c r="I799" s="203"/>
      <c r="J799" s="198"/>
      <c r="K799" s="198"/>
      <c r="L799" s="198"/>
      <c r="M799" s="198"/>
      <c r="N799" s="198"/>
      <c r="O799" s="201"/>
      <c r="P799" s="198"/>
      <c r="Q799" s="198"/>
      <c r="R799" s="198"/>
      <c r="S799" s="198"/>
    </row>
    <row r="800" spans="1:19" x14ac:dyDescent="0.2">
      <c r="A800" s="204"/>
      <c r="B800" s="194"/>
      <c r="C800" s="194"/>
      <c r="D800" s="221"/>
      <c r="G800" s="198"/>
      <c r="H800" s="202"/>
      <c r="I800" s="203"/>
      <c r="J800" s="198"/>
      <c r="K800" s="198"/>
      <c r="L800" s="198"/>
      <c r="M800" s="198"/>
      <c r="N800" s="198"/>
      <c r="O800" s="201"/>
      <c r="P800" s="198"/>
      <c r="Q800" s="198"/>
      <c r="R800" s="198"/>
      <c r="S800" s="198"/>
    </row>
    <row r="801" spans="1:19" x14ac:dyDescent="0.2">
      <c r="A801" s="204"/>
      <c r="B801" s="194"/>
      <c r="C801" s="194"/>
      <c r="D801" s="221"/>
      <c r="G801" s="198"/>
      <c r="H801" s="202"/>
      <c r="I801" s="203"/>
      <c r="J801" s="198"/>
      <c r="K801" s="198"/>
      <c r="L801" s="198"/>
      <c r="M801" s="198"/>
      <c r="N801" s="198"/>
      <c r="O801" s="201"/>
      <c r="P801" s="198"/>
      <c r="Q801" s="198"/>
      <c r="R801" s="198"/>
      <c r="S801" s="198"/>
    </row>
    <row r="802" spans="1:19" x14ac:dyDescent="0.2">
      <c r="A802" s="204"/>
      <c r="B802" s="194"/>
      <c r="C802" s="194"/>
      <c r="D802" s="221"/>
      <c r="G802" s="198"/>
      <c r="H802" s="202"/>
      <c r="I802" s="203"/>
      <c r="J802" s="198"/>
      <c r="K802" s="198"/>
      <c r="L802" s="198"/>
      <c r="M802" s="198"/>
      <c r="N802" s="198"/>
      <c r="O802" s="201"/>
      <c r="P802" s="198"/>
      <c r="Q802" s="198"/>
      <c r="R802" s="198"/>
      <c r="S802" s="198"/>
    </row>
    <row r="803" spans="1:19" x14ac:dyDescent="0.2">
      <c r="A803" s="204"/>
      <c r="B803" s="194"/>
      <c r="C803" s="194"/>
      <c r="D803" s="221"/>
      <c r="G803" s="198"/>
      <c r="H803" s="202"/>
      <c r="I803" s="203"/>
      <c r="J803" s="198"/>
      <c r="K803" s="198"/>
      <c r="L803" s="198"/>
      <c r="M803" s="198"/>
      <c r="N803" s="198"/>
      <c r="O803" s="201"/>
      <c r="P803" s="198"/>
      <c r="Q803" s="198"/>
      <c r="R803" s="198"/>
      <c r="S803" s="198"/>
    </row>
    <row r="804" spans="1:19" x14ac:dyDescent="0.2">
      <c r="A804" s="204"/>
      <c r="B804" s="194"/>
      <c r="C804" s="194"/>
      <c r="D804" s="221"/>
      <c r="G804" s="198"/>
      <c r="H804" s="202"/>
      <c r="I804" s="203"/>
      <c r="J804" s="198"/>
      <c r="K804" s="198"/>
      <c r="L804" s="198"/>
      <c r="M804" s="198"/>
      <c r="N804" s="198"/>
      <c r="O804" s="201"/>
      <c r="P804" s="198"/>
      <c r="Q804" s="198"/>
      <c r="R804" s="198"/>
      <c r="S804" s="198"/>
    </row>
    <row r="805" spans="1:19" x14ac:dyDescent="0.2">
      <c r="A805" s="204"/>
      <c r="B805" s="194"/>
      <c r="C805" s="194"/>
      <c r="D805" s="221"/>
      <c r="G805" s="198"/>
      <c r="H805" s="202"/>
      <c r="I805" s="203"/>
      <c r="J805" s="198"/>
      <c r="K805" s="198"/>
      <c r="L805" s="198"/>
      <c r="M805" s="198"/>
      <c r="N805" s="198"/>
      <c r="O805" s="201"/>
      <c r="P805" s="198"/>
      <c r="Q805" s="198"/>
      <c r="R805" s="198"/>
      <c r="S805" s="198"/>
    </row>
    <row r="806" spans="1:19" x14ac:dyDescent="0.2">
      <c r="A806" s="204"/>
      <c r="B806" s="194"/>
      <c r="C806" s="194"/>
      <c r="D806" s="221"/>
      <c r="G806" s="198"/>
      <c r="H806" s="202"/>
      <c r="I806" s="203"/>
      <c r="J806" s="198"/>
      <c r="K806" s="198"/>
      <c r="L806" s="198"/>
      <c r="M806" s="198"/>
      <c r="N806" s="198"/>
      <c r="O806" s="201"/>
      <c r="P806" s="198"/>
      <c r="Q806" s="198"/>
      <c r="R806" s="198"/>
      <c r="S806" s="198"/>
    </row>
    <row r="807" spans="1:19" x14ac:dyDescent="0.2">
      <c r="A807" s="204"/>
      <c r="B807" s="194"/>
      <c r="C807" s="194"/>
      <c r="D807" s="221"/>
      <c r="G807" s="198"/>
      <c r="H807" s="202"/>
      <c r="I807" s="203"/>
      <c r="J807" s="198"/>
      <c r="K807" s="198"/>
      <c r="L807" s="198"/>
      <c r="M807" s="198"/>
      <c r="N807" s="198"/>
      <c r="O807" s="201"/>
      <c r="P807" s="198"/>
      <c r="Q807" s="198"/>
      <c r="R807" s="198"/>
      <c r="S807" s="198"/>
    </row>
    <row r="808" spans="1:19" x14ac:dyDescent="0.2">
      <c r="A808" s="204"/>
      <c r="B808" s="194"/>
      <c r="C808" s="194"/>
      <c r="D808" s="221"/>
      <c r="G808" s="198"/>
      <c r="H808" s="202"/>
      <c r="I808" s="203"/>
      <c r="J808" s="198"/>
      <c r="K808" s="198"/>
      <c r="L808" s="198"/>
      <c r="M808" s="198"/>
      <c r="N808" s="198"/>
      <c r="O808" s="201"/>
      <c r="P808" s="198"/>
      <c r="Q808" s="198"/>
      <c r="R808" s="198"/>
      <c r="S808" s="198"/>
    </row>
    <row r="809" spans="1:19" x14ac:dyDescent="0.2">
      <c r="A809" s="204"/>
      <c r="B809" s="194"/>
      <c r="C809" s="194"/>
      <c r="D809" s="194"/>
      <c r="G809" s="198"/>
      <c r="H809" s="202"/>
      <c r="I809" s="203"/>
      <c r="J809" s="198"/>
      <c r="K809" s="198"/>
      <c r="L809" s="198"/>
      <c r="M809" s="198"/>
      <c r="N809" s="198"/>
      <c r="O809" s="201"/>
      <c r="P809" s="198"/>
      <c r="Q809" s="198"/>
      <c r="R809" s="198"/>
      <c r="S809" s="198"/>
    </row>
    <row r="810" spans="1:19" x14ac:dyDescent="0.2">
      <c r="A810" s="204"/>
      <c r="B810" s="194"/>
      <c r="C810" s="194"/>
      <c r="D810" s="194"/>
      <c r="G810" s="198"/>
      <c r="H810" s="202"/>
      <c r="I810" s="203"/>
      <c r="J810" s="198"/>
      <c r="K810" s="198"/>
      <c r="L810" s="198"/>
      <c r="M810" s="198"/>
      <c r="N810" s="198"/>
      <c r="O810" s="201"/>
      <c r="P810" s="198"/>
      <c r="Q810" s="198"/>
      <c r="R810" s="198"/>
      <c r="S810" s="198"/>
    </row>
    <row r="811" spans="1:19" x14ac:dyDescent="0.2">
      <c r="A811" s="204"/>
      <c r="B811" s="194"/>
      <c r="C811" s="194"/>
      <c r="D811" s="194"/>
      <c r="G811" s="198"/>
      <c r="H811" s="202"/>
      <c r="I811" s="203"/>
      <c r="J811" s="198"/>
      <c r="K811" s="198"/>
      <c r="L811" s="198"/>
      <c r="M811" s="198"/>
      <c r="N811" s="198"/>
      <c r="O811" s="201"/>
      <c r="P811" s="198"/>
      <c r="Q811" s="198"/>
      <c r="R811" s="198"/>
      <c r="S811" s="198"/>
    </row>
    <row r="812" spans="1:19" x14ac:dyDescent="0.2">
      <c r="A812" s="204"/>
      <c r="B812" s="194"/>
      <c r="C812" s="194"/>
      <c r="D812" s="194"/>
      <c r="G812" s="198"/>
      <c r="H812" s="202"/>
      <c r="I812" s="203"/>
      <c r="J812" s="198"/>
      <c r="K812" s="198"/>
      <c r="L812" s="198"/>
      <c r="M812" s="198"/>
      <c r="N812" s="198"/>
      <c r="O812" s="201"/>
      <c r="P812" s="198"/>
      <c r="Q812" s="198"/>
      <c r="R812" s="198"/>
      <c r="S812" s="198"/>
    </row>
    <row r="813" spans="1:19" x14ac:dyDescent="0.2">
      <c r="A813" s="204"/>
      <c r="B813" s="194"/>
      <c r="C813" s="194"/>
      <c r="D813" s="194"/>
      <c r="G813" s="198"/>
      <c r="H813" s="202"/>
      <c r="I813" s="203"/>
      <c r="J813" s="198"/>
      <c r="K813" s="198"/>
      <c r="L813" s="198"/>
      <c r="M813" s="198"/>
      <c r="N813" s="198"/>
      <c r="O813" s="201"/>
      <c r="P813" s="198"/>
      <c r="Q813" s="198"/>
      <c r="R813" s="198"/>
      <c r="S813" s="198"/>
    </row>
    <row r="814" spans="1:19" x14ac:dyDescent="0.2">
      <c r="A814" s="204"/>
      <c r="B814" s="194"/>
      <c r="C814" s="194"/>
      <c r="D814" s="194"/>
      <c r="G814" s="198"/>
      <c r="H814" s="202"/>
      <c r="I814" s="203"/>
      <c r="J814" s="198"/>
      <c r="K814" s="198"/>
      <c r="L814" s="198"/>
      <c r="M814" s="198"/>
      <c r="N814" s="198"/>
      <c r="O814" s="201"/>
      <c r="P814" s="198"/>
      <c r="Q814" s="198"/>
      <c r="R814" s="198"/>
      <c r="S814" s="198"/>
    </row>
    <row r="815" spans="1:19" x14ac:dyDescent="0.2">
      <c r="A815" s="204"/>
      <c r="B815" s="194"/>
      <c r="C815" s="194"/>
      <c r="D815" s="194"/>
      <c r="G815" s="198"/>
      <c r="H815" s="202"/>
      <c r="I815" s="203"/>
      <c r="J815" s="198"/>
      <c r="K815" s="198"/>
      <c r="L815" s="198"/>
      <c r="M815" s="198"/>
      <c r="N815" s="198"/>
      <c r="O815" s="201"/>
      <c r="P815" s="198"/>
      <c r="Q815" s="198"/>
      <c r="R815" s="198"/>
      <c r="S815" s="198"/>
    </row>
    <row r="816" spans="1:19" x14ac:dyDescent="0.2">
      <c r="A816" s="204"/>
      <c r="B816" s="194"/>
      <c r="C816" s="194"/>
      <c r="D816" s="194"/>
      <c r="G816" s="198"/>
      <c r="H816" s="202"/>
      <c r="I816" s="203"/>
      <c r="J816" s="198"/>
      <c r="K816" s="198"/>
      <c r="L816" s="198"/>
      <c r="M816" s="198"/>
      <c r="N816" s="198"/>
      <c r="O816" s="201"/>
      <c r="P816" s="198"/>
      <c r="Q816" s="198"/>
      <c r="R816" s="198"/>
      <c r="S816" s="198"/>
    </row>
    <row r="817" spans="1:19" x14ac:dyDescent="0.2">
      <c r="A817" s="204"/>
      <c r="B817" s="194"/>
      <c r="C817" s="194"/>
      <c r="D817" s="194"/>
      <c r="G817" s="198"/>
      <c r="H817" s="202"/>
      <c r="I817" s="203"/>
      <c r="J817" s="198"/>
      <c r="K817" s="198"/>
      <c r="L817" s="198"/>
      <c r="M817" s="198"/>
      <c r="N817" s="198"/>
      <c r="O817" s="201"/>
      <c r="P817" s="198"/>
      <c r="Q817" s="198"/>
      <c r="R817" s="198"/>
      <c r="S817" s="198"/>
    </row>
    <row r="818" spans="1:19" x14ac:dyDescent="0.2">
      <c r="A818" s="204"/>
      <c r="B818" s="194"/>
      <c r="C818" s="194"/>
      <c r="D818" s="194"/>
      <c r="G818" s="198"/>
      <c r="H818" s="202"/>
      <c r="I818" s="203"/>
      <c r="J818" s="198"/>
      <c r="K818" s="198"/>
      <c r="L818" s="198"/>
      <c r="M818" s="198"/>
      <c r="N818" s="198"/>
      <c r="O818" s="201"/>
      <c r="P818" s="198"/>
      <c r="Q818" s="198"/>
      <c r="R818" s="198"/>
      <c r="S818" s="198"/>
    </row>
    <row r="819" spans="1:19" x14ac:dyDescent="0.2">
      <c r="A819" s="194"/>
      <c r="B819" s="194"/>
      <c r="C819" s="194"/>
      <c r="D819" s="194"/>
      <c r="G819" s="198"/>
      <c r="H819" s="202"/>
      <c r="I819" s="203"/>
      <c r="J819" s="198"/>
      <c r="K819" s="198"/>
      <c r="L819" s="198"/>
      <c r="M819" s="198"/>
      <c r="N819" s="198"/>
      <c r="O819" s="201"/>
      <c r="P819" s="198"/>
      <c r="Q819" s="198"/>
      <c r="R819" s="198"/>
      <c r="S819" s="198"/>
    </row>
    <row r="820" spans="1:19" x14ac:dyDescent="0.2">
      <c r="A820" s="194"/>
      <c r="B820" s="194"/>
      <c r="C820" s="194"/>
      <c r="D820" s="194"/>
      <c r="G820" s="198"/>
      <c r="H820" s="202"/>
      <c r="I820" s="203"/>
      <c r="J820" s="198"/>
      <c r="K820" s="198"/>
      <c r="L820" s="198"/>
      <c r="M820" s="198"/>
      <c r="N820" s="198"/>
      <c r="O820" s="201"/>
      <c r="P820" s="198"/>
      <c r="Q820" s="198"/>
      <c r="R820" s="198"/>
      <c r="S820" s="198"/>
    </row>
    <row r="821" spans="1:19" x14ac:dyDescent="0.2">
      <c r="A821" s="194"/>
      <c r="B821" s="194"/>
      <c r="C821" s="194"/>
      <c r="D821" s="194"/>
      <c r="G821" s="198"/>
      <c r="H821" s="202"/>
      <c r="I821" s="203"/>
      <c r="J821" s="198"/>
      <c r="K821" s="198"/>
      <c r="L821" s="198"/>
      <c r="M821" s="198"/>
      <c r="N821" s="198"/>
      <c r="O821" s="201"/>
      <c r="P821" s="198"/>
      <c r="Q821" s="198"/>
      <c r="R821" s="198"/>
      <c r="S821" s="198"/>
    </row>
    <row r="822" spans="1:19" x14ac:dyDescent="0.2">
      <c r="A822" s="194"/>
      <c r="B822" s="194"/>
      <c r="C822" s="194"/>
      <c r="D822" s="194"/>
      <c r="G822" s="198"/>
      <c r="H822" s="202"/>
      <c r="I822" s="203"/>
      <c r="J822" s="198"/>
      <c r="K822" s="198"/>
      <c r="L822" s="198"/>
      <c r="M822" s="198"/>
      <c r="N822" s="198"/>
      <c r="O822" s="201"/>
      <c r="P822" s="198"/>
      <c r="Q822" s="198"/>
      <c r="R822" s="198"/>
      <c r="S822" s="198"/>
    </row>
    <row r="823" spans="1:19" x14ac:dyDescent="0.2">
      <c r="A823" s="194"/>
      <c r="B823" s="194"/>
      <c r="C823" s="194"/>
      <c r="D823" s="194"/>
      <c r="G823" s="198"/>
      <c r="H823" s="202"/>
      <c r="I823" s="203"/>
      <c r="J823" s="198"/>
      <c r="K823" s="198"/>
      <c r="L823" s="198"/>
      <c r="M823" s="198"/>
      <c r="N823" s="198"/>
      <c r="O823" s="201"/>
      <c r="P823" s="198"/>
      <c r="Q823" s="198"/>
      <c r="R823" s="198"/>
      <c r="S823" s="198"/>
    </row>
    <row r="824" spans="1:19" x14ac:dyDescent="0.2">
      <c r="A824" s="194"/>
      <c r="B824" s="194"/>
      <c r="C824" s="194"/>
      <c r="D824" s="194"/>
      <c r="G824" s="198"/>
      <c r="H824" s="202"/>
      <c r="I824" s="203"/>
      <c r="J824" s="198"/>
      <c r="K824" s="198"/>
      <c r="L824" s="198"/>
      <c r="M824" s="198"/>
      <c r="N824" s="198"/>
      <c r="O824" s="201"/>
      <c r="P824" s="198"/>
      <c r="Q824" s="198"/>
      <c r="R824" s="198"/>
      <c r="S824" s="198"/>
    </row>
    <row r="825" spans="1:19" x14ac:dyDescent="0.2">
      <c r="A825" s="194"/>
      <c r="B825" s="194"/>
      <c r="C825" s="194"/>
      <c r="D825" s="194"/>
      <c r="G825" s="198"/>
      <c r="H825" s="202"/>
      <c r="I825" s="203"/>
      <c r="J825" s="198"/>
      <c r="K825" s="198"/>
      <c r="L825" s="198"/>
      <c r="M825" s="198"/>
      <c r="N825" s="198"/>
      <c r="O825" s="201"/>
      <c r="P825" s="198"/>
      <c r="Q825" s="198"/>
      <c r="R825" s="198"/>
      <c r="S825" s="198"/>
    </row>
    <row r="826" spans="1:19" x14ac:dyDescent="0.2">
      <c r="A826" s="194"/>
      <c r="B826" s="194"/>
      <c r="C826" s="194"/>
      <c r="D826" s="194"/>
      <c r="G826" s="198"/>
      <c r="H826" s="202"/>
      <c r="I826" s="203"/>
      <c r="J826" s="198"/>
      <c r="K826" s="198"/>
      <c r="L826" s="198"/>
      <c r="M826" s="198"/>
      <c r="N826" s="198"/>
      <c r="O826" s="201"/>
      <c r="P826" s="198"/>
      <c r="Q826" s="198"/>
      <c r="R826" s="198"/>
      <c r="S826" s="198"/>
    </row>
    <row r="827" spans="1:19" x14ac:dyDescent="0.2">
      <c r="A827" s="194"/>
      <c r="B827" s="194"/>
      <c r="C827" s="194"/>
      <c r="D827" s="194"/>
      <c r="G827" s="198"/>
      <c r="H827" s="202"/>
      <c r="I827" s="203"/>
      <c r="J827" s="198"/>
      <c r="K827" s="198"/>
      <c r="L827" s="198"/>
      <c r="M827" s="198"/>
      <c r="N827" s="198"/>
      <c r="O827" s="201"/>
      <c r="P827" s="198"/>
      <c r="Q827" s="198"/>
      <c r="R827" s="198"/>
      <c r="S827" s="198"/>
    </row>
    <row r="828" spans="1:19" x14ac:dyDescent="0.2">
      <c r="A828" s="194"/>
      <c r="B828" s="194"/>
      <c r="C828" s="194"/>
      <c r="D828" s="194"/>
    </row>
  </sheetData>
  <mergeCells count="5">
    <mergeCell ref="K32:N32"/>
    <mergeCell ref="K45:N45"/>
    <mergeCell ref="K55:N55"/>
    <mergeCell ref="K63:L63"/>
    <mergeCell ref="K64:L64"/>
  </mergeCells>
  <conditionalFormatting sqref="C14">
    <cfRule type="expression" dxfId="65" priority="61" stopIfTrue="1">
      <formula>#REF!&gt;0</formula>
    </cfRule>
    <cfRule type="expression" dxfId="64" priority="62" stopIfTrue="1">
      <formula>#REF!&gt;0</formula>
    </cfRule>
    <cfRule type="expression" dxfId="63" priority="63" stopIfTrue="1">
      <formula>#REF!&gt;0</formula>
    </cfRule>
  </conditionalFormatting>
  <conditionalFormatting sqref="C21">
    <cfRule type="expression" dxfId="62" priority="58" stopIfTrue="1">
      <formula>#REF!&gt;0</formula>
    </cfRule>
    <cfRule type="expression" dxfId="61" priority="59" stopIfTrue="1">
      <formula>#REF!&gt;0</formula>
    </cfRule>
    <cfRule type="expression" dxfId="60" priority="60" stopIfTrue="1">
      <formula>#REF!&gt;0</formula>
    </cfRule>
  </conditionalFormatting>
  <conditionalFormatting sqref="C97">
    <cfRule type="expression" dxfId="59" priority="55" stopIfTrue="1">
      <formula>#REF!&gt;0</formula>
    </cfRule>
    <cfRule type="expression" dxfId="58" priority="56" stopIfTrue="1">
      <formula>#REF!&gt;0</formula>
    </cfRule>
    <cfRule type="expression" dxfId="57" priority="57" stopIfTrue="1">
      <formula>#REF!&gt;0</formula>
    </cfRule>
  </conditionalFormatting>
  <conditionalFormatting sqref="C105">
    <cfRule type="expression" dxfId="56" priority="52" stopIfTrue="1">
      <formula>#REF!&gt;0</formula>
    </cfRule>
    <cfRule type="expression" dxfId="55" priority="53" stopIfTrue="1">
      <formula>#REF!&gt;0</formula>
    </cfRule>
    <cfRule type="expression" dxfId="54" priority="54" stopIfTrue="1">
      <formula>#REF!&gt;0</formula>
    </cfRule>
  </conditionalFormatting>
  <conditionalFormatting sqref="C114">
    <cfRule type="expression" dxfId="53" priority="49" stopIfTrue="1">
      <formula>#REF!&gt;0</formula>
    </cfRule>
    <cfRule type="expression" dxfId="52" priority="50" stopIfTrue="1">
      <formula>#REF!&gt;0</formula>
    </cfRule>
    <cfRule type="expression" dxfId="51" priority="51" stopIfTrue="1">
      <formula>#REF!&gt;0</formula>
    </cfRule>
  </conditionalFormatting>
  <conditionalFormatting sqref="C130">
    <cfRule type="expression" dxfId="50" priority="46" stopIfTrue="1">
      <formula>#REF!&gt;0</formula>
    </cfRule>
    <cfRule type="expression" dxfId="49" priority="47" stopIfTrue="1">
      <formula>#REF!&gt;0</formula>
    </cfRule>
    <cfRule type="expression" dxfId="48" priority="48" stopIfTrue="1">
      <formula>#REF!&gt;0</formula>
    </cfRule>
  </conditionalFormatting>
  <conditionalFormatting sqref="C150">
    <cfRule type="expression" dxfId="47" priority="43" stopIfTrue="1">
      <formula>#REF!&gt;0</formula>
    </cfRule>
    <cfRule type="expression" dxfId="46" priority="44" stopIfTrue="1">
      <formula>#REF!&gt;0</formula>
    </cfRule>
    <cfRule type="expression" dxfId="45" priority="45" stopIfTrue="1">
      <formula>#REF!&gt;0</formula>
    </cfRule>
  </conditionalFormatting>
  <conditionalFormatting sqref="C218">
    <cfRule type="expression" dxfId="44" priority="40" stopIfTrue="1">
      <formula>#REF!&gt;0</formula>
    </cfRule>
    <cfRule type="expression" dxfId="43" priority="41" stopIfTrue="1">
      <formula>#REF!&gt;0</formula>
    </cfRule>
    <cfRule type="expression" dxfId="42" priority="42" stopIfTrue="1">
      <formula>#REF!&gt;0</formula>
    </cfRule>
  </conditionalFormatting>
  <conditionalFormatting sqref="C182">
    <cfRule type="expression" dxfId="41" priority="37" stopIfTrue="1">
      <formula>#REF!&gt;0</formula>
    </cfRule>
    <cfRule type="expression" dxfId="40" priority="38" stopIfTrue="1">
      <formula>#REF!&gt;0</formula>
    </cfRule>
    <cfRule type="expression" dxfId="39" priority="39" stopIfTrue="1">
      <formula>#REF!&gt;0</formula>
    </cfRule>
  </conditionalFormatting>
  <conditionalFormatting sqref="C211">
    <cfRule type="expression" dxfId="38" priority="34" stopIfTrue="1">
      <formula>#REF!&gt;0</formula>
    </cfRule>
    <cfRule type="expression" dxfId="37" priority="35" stopIfTrue="1">
      <formula>#REF!&gt;0</formula>
    </cfRule>
    <cfRule type="expression" dxfId="36" priority="36" stopIfTrue="1">
      <formula>#REF!&gt;0</formula>
    </cfRule>
  </conditionalFormatting>
  <conditionalFormatting sqref="C224">
    <cfRule type="expression" dxfId="35" priority="31" stopIfTrue="1">
      <formula>#REF!&gt;0</formula>
    </cfRule>
    <cfRule type="expression" dxfId="34" priority="32" stopIfTrue="1">
      <formula>#REF!&gt;0</formula>
    </cfRule>
    <cfRule type="expression" dxfId="33" priority="33" stopIfTrue="1">
      <formula>#REF!&gt;0</formula>
    </cfRule>
  </conditionalFormatting>
  <conditionalFormatting sqref="C8">
    <cfRule type="expression" dxfId="32" priority="28" stopIfTrue="1">
      <formula>#REF!&gt;0</formula>
    </cfRule>
    <cfRule type="expression" dxfId="31" priority="29" stopIfTrue="1">
      <formula>#REF!&gt;0</formula>
    </cfRule>
    <cfRule type="expression" dxfId="30" priority="30" stopIfTrue="1">
      <formula>#REF!&gt;0</formula>
    </cfRule>
  </conditionalFormatting>
  <conditionalFormatting sqref="C36">
    <cfRule type="expression" dxfId="29" priority="25" stopIfTrue="1">
      <formula>#REF!&gt;0</formula>
    </cfRule>
    <cfRule type="expression" dxfId="28" priority="26" stopIfTrue="1">
      <formula>#REF!&gt;0</formula>
    </cfRule>
    <cfRule type="expression" dxfId="27" priority="27" stopIfTrue="1">
      <formula>#REF!&gt;0</formula>
    </cfRule>
  </conditionalFormatting>
  <conditionalFormatting sqref="C50">
    <cfRule type="expression" dxfId="26" priority="22" stopIfTrue="1">
      <formula>#REF!&gt;0</formula>
    </cfRule>
    <cfRule type="expression" dxfId="25" priority="23" stopIfTrue="1">
      <formula>#REF!&gt;0</formula>
    </cfRule>
    <cfRule type="expression" dxfId="24" priority="24" stopIfTrue="1">
      <formula>#REF!&gt;0</formula>
    </cfRule>
  </conditionalFormatting>
  <conditionalFormatting sqref="C75">
    <cfRule type="expression" dxfId="23" priority="19" stopIfTrue="1">
      <formula>#REF!&gt;0</formula>
    </cfRule>
    <cfRule type="expression" dxfId="22" priority="20" stopIfTrue="1">
      <formula>#REF!&gt;0</formula>
    </cfRule>
    <cfRule type="expression" dxfId="21" priority="21" stopIfTrue="1">
      <formula>#REF!&gt;0</formula>
    </cfRule>
  </conditionalFormatting>
  <conditionalFormatting sqref="C68">
    <cfRule type="expression" dxfId="20" priority="16" stopIfTrue="1">
      <formula>#REF!&gt;0</formula>
    </cfRule>
    <cfRule type="expression" dxfId="19" priority="17" stopIfTrue="1">
      <formula>#REF!&gt;0</formula>
    </cfRule>
    <cfRule type="expression" dxfId="18" priority="18" stopIfTrue="1">
      <formula>#REF!&gt;0</formula>
    </cfRule>
  </conditionalFormatting>
  <conditionalFormatting sqref="C82">
    <cfRule type="expression" dxfId="17" priority="13" stopIfTrue="1">
      <formula>#REF!&gt;0</formula>
    </cfRule>
    <cfRule type="expression" dxfId="16" priority="14" stopIfTrue="1">
      <formula>#REF!&gt;0</formula>
    </cfRule>
    <cfRule type="expression" dxfId="15" priority="15" stopIfTrue="1">
      <formula>#REF!&gt;0</formula>
    </cfRule>
  </conditionalFormatting>
  <conditionalFormatting sqref="C87">
    <cfRule type="expression" dxfId="14" priority="10" stopIfTrue="1">
      <formula>#REF!&gt;0</formula>
    </cfRule>
    <cfRule type="expression" dxfId="13" priority="11" stopIfTrue="1">
      <formula>#REF!&gt;0</formula>
    </cfRule>
    <cfRule type="expression" dxfId="12" priority="12" stopIfTrue="1">
      <formula>#REF!&gt;0</formula>
    </cfRule>
  </conditionalFormatting>
  <conditionalFormatting sqref="C241">
    <cfRule type="expression" dxfId="11" priority="7" stopIfTrue="1">
      <formula>#REF!&gt;0</formula>
    </cfRule>
    <cfRule type="expression" dxfId="10" priority="8" stopIfTrue="1">
      <formula>#REF!&gt;0</formula>
    </cfRule>
    <cfRule type="expression" dxfId="9" priority="9" stopIfTrue="1">
      <formula>#REF!&gt;0</formula>
    </cfRule>
  </conditionalFormatting>
  <conditionalFormatting sqref="C248">
    <cfRule type="expression" dxfId="8" priority="4" stopIfTrue="1">
      <formula>#REF!&gt;0</formula>
    </cfRule>
    <cfRule type="expression" dxfId="7" priority="5" stopIfTrue="1">
      <formula>#REF!&gt;0</formula>
    </cfRule>
    <cfRule type="expression" dxfId="6" priority="6" stopIfTrue="1">
      <formula>#REF!&gt;0</formula>
    </cfRule>
  </conditionalFormatting>
  <conditionalFormatting sqref="C235">
    <cfRule type="expression" dxfId="5" priority="1" stopIfTrue="1">
      <formula>#REF!&gt;0</formula>
    </cfRule>
    <cfRule type="expression" dxfId="4" priority="2" stopIfTrue="1">
      <formula>#REF!&gt;0</formula>
    </cfRule>
    <cfRule type="expression" dxfId="3" priority="3" stopIfTrue="1">
      <formula>#REF!&gt;0</formula>
    </cfRule>
  </conditionalFormatting>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dimension ref="A1:I182"/>
  <sheetViews>
    <sheetView showGridLines="0" showZeros="0" view="pageBreakPreview" topLeftCell="A155" zoomScale="90" zoomScaleNormal="100" zoomScaleSheetLayoutView="90" workbookViewId="0">
      <selection activeCell="E22" sqref="E22"/>
    </sheetView>
  </sheetViews>
  <sheetFormatPr baseColWidth="10" defaultRowHeight="19.5" customHeight="1" x14ac:dyDescent="0.2"/>
  <cols>
    <col min="1" max="1" width="10.7109375" style="2" customWidth="1"/>
    <col min="2" max="2" width="55.7109375" style="2" customWidth="1"/>
    <col min="3" max="3" width="6.7109375" style="2" customWidth="1"/>
    <col min="4" max="4" width="10.7109375" style="2" customWidth="1"/>
    <col min="5" max="5" width="30.7109375" style="2" customWidth="1"/>
    <col min="6" max="7" width="20.7109375" style="2" customWidth="1"/>
    <col min="8" max="8" width="11.42578125" style="2"/>
    <col min="9" max="9" width="12.7109375" style="2" bestFit="1" customWidth="1"/>
    <col min="10" max="16384" width="11.42578125" style="2"/>
  </cols>
  <sheetData>
    <row r="1" spans="1:9" ht="15" customHeight="1" x14ac:dyDescent="0.2">
      <c r="A1" s="786" t="str">
        <f>Obra</f>
        <v>PAVIMENTACIÓN Y REPAVIMENTACION DE LA RED VIAL MUNICIPAL AFECTADAS POR OBRAS DE SANEAMIENTO 1era ETAPA SARMIENTO</v>
      </c>
      <c r="B1" s="786"/>
      <c r="C1" s="786"/>
      <c r="D1" s="786"/>
      <c r="E1" s="786"/>
      <c r="F1" s="786"/>
      <c r="G1" s="786"/>
    </row>
    <row r="2" spans="1:9" ht="15" customHeight="1" x14ac:dyDescent="0.2">
      <c r="A2" s="788" t="str">
        <f>IF(Tramo=0,"","TRAMO: "&amp;Tramo)</f>
        <v/>
      </c>
      <c r="B2" s="788"/>
      <c r="C2" s="788"/>
      <c r="D2" s="788"/>
      <c r="E2" s="788"/>
      <c r="F2" s="788"/>
      <c r="G2" s="788"/>
    </row>
    <row r="3" spans="1:9" ht="15" customHeight="1" x14ac:dyDescent="0.2">
      <c r="A3" s="788" t="str">
        <f>IF(Sección_I=0,"","SECCIÓN I: "&amp;Sección_I)</f>
        <v/>
      </c>
      <c r="B3" s="788"/>
      <c r="C3" s="788"/>
      <c r="D3" s="788"/>
      <c r="E3" s="788"/>
      <c r="F3" s="788"/>
      <c r="G3" s="788"/>
    </row>
    <row r="4" spans="1:9" ht="15" customHeight="1" x14ac:dyDescent="0.2">
      <c r="A4" s="788" t="str">
        <f>IF(Sección_II=0,"","SECCIÓN II: "&amp;Sección_II)</f>
        <v/>
      </c>
      <c r="B4" s="788"/>
      <c r="C4" s="788"/>
      <c r="D4" s="788"/>
      <c r="E4" s="788"/>
      <c r="F4" s="788"/>
      <c r="G4" s="788"/>
    </row>
    <row r="5" spans="1:9" ht="15" customHeight="1" x14ac:dyDescent="0.2">
      <c r="A5" s="788" t="str">
        <f>IF(Sección_III=0,"","SECCIÓN III: "&amp;Sección_III)</f>
        <v/>
      </c>
      <c r="B5" s="788"/>
      <c r="C5" s="788"/>
      <c r="D5" s="788"/>
      <c r="E5" s="788"/>
      <c r="F5" s="788"/>
      <c r="G5" s="788"/>
    </row>
    <row r="6" spans="1:9" ht="15" customHeight="1" x14ac:dyDescent="0.2">
      <c r="A6" s="788" t="str">
        <f>IF(Ubicación=0,"","DEPARTAMENTO: "&amp;Ubicación)</f>
        <v>DEPARTAMENTO: DEPARTAMENTO SARMIENTO</v>
      </c>
      <c r="B6" s="788"/>
      <c r="C6" s="788"/>
      <c r="D6" s="788"/>
      <c r="E6" s="788"/>
      <c r="F6" s="788"/>
      <c r="G6" s="788"/>
    </row>
    <row r="7" spans="1:9" ht="19.5" customHeight="1" x14ac:dyDescent="0.2">
      <c r="A7" s="174"/>
      <c r="B7" s="174"/>
      <c r="C7" s="174"/>
      <c r="D7" s="174"/>
      <c r="E7" s="174"/>
      <c r="F7" s="174"/>
      <c r="G7" s="174"/>
    </row>
    <row r="8" spans="1:9" s="5" customFormat="1" ht="19.5" customHeight="1" x14ac:dyDescent="0.2">
      <c r="A8" s="175" t="s">
        <v>986</v>
      </c>
      <c r="B8" s="176"/>
      <c r="C8" s="176"/>
      <c r="D8" s="176"/>
      <c r="E8" s="176"/>
      <c r="F8" s="176"/>
      <c r="G8" s="177"/>
    </row>
    <row r="9" spans="1:9" s="179" customFormat="1" ht="30" customHeight="1" x14ac:dyDescent="0.25">
      <c r="A9" s="178"/>
      <c r="C9" s="180"/>
      <c r="D9" s="180"/>
      <c r="E9" s="178" t="str">
        <f>IF(Fecha_Base=0,"San Juan, ______________________"&amp;" de _____","San Juan, "&amp;TEXT(Fecha_Base,"dd")&amp;" de "&amp;TEXT(Fecha_Base,"mmmm")&amp;" de "&amp;TEXT(Fecha_Base,"yyyy"))</f>
        <v>San Juan, ______________________ de _____</v>
      </c>
    </row>
    <row r="10" spans="1:9" s="6" customFormat="1" ht="69.75" customHeight="1" x14ac:dyDescent="0.2">
      <c r="B10" s="181" t="s">
        <v>992</v>
      </c>
      <c r="C10" s="181"/>
      <c r="D10" s="181"/>
      <c r="E10" s="181"/>
      <c r="F10" s="181"/>
      <c r="G10" s="181"/>
    </row>
    <row r="11" spans="1:9" s="6" customFormat="1" ht="80.099999999999994" customHeight="1" x14ac:dyDescent="0.2">
      <c r="B11" s="783" t="str">
        <f>IF(Contratista_Firma2=0,IF(Contratista_Firma1=0,I12,I13),I14)</f>
        <v>_____ que suscribe(n) ____________________  en su carácter de  ____________  declara(n) que ha(n) dado cumplimiento a lo establecido en la documentación correspondiente, ha examinado el terreno, los planos, cómputos métricos, Pliego de Condiciones y Especificaciones Técnicas relativas a las obras indicadas en el título y se compromete(n) a realizarla en un todo de acuerdo con los mencionados documentos que aclara(n) conocer en todas sus partes, ofreciendo ejecutar las obras correspondientes a los precios unitarios que consignan a continuación:</v>
      </c>
      <c r="C11" s="783"/>
      <c r="D11" s="783"/>
      <c r="E11" s="783"/>
      <c r="F11" s="783"/>
      <c r="G11" s="783"/>
    </row>
    <row r="12" spans="1:9" s="6" customFormat="1" ht="19.5" customHeight="1" x14ac:dyDescent="0.2">
      <c r="A12" s="13"/>
      <c r="B12" s="14"/>
      <c r="I12" s="513" t="s">
        <v>993</v>
      </c>
    </row>
    <row r="13" spans="1:9" ht="20.100000000000001" customHeight="1" x14ac:dyDescent="0.2">
      <c r="A13" s="784" t="s">
        <v>894</v>
      </c>
      <c r="B13" s="787" t="s">
        <v>0</v>
      </c>
      <c r="C13" s="784" t="s">
        <v>1</v>
      </c>
      <c r="D13" s="784" t="s">
        <v>2</v>
      </c>
      <c r="E13" s="787" t="s">
        <v>987</v>
      </c>
      <c r="F13" s="787"/>
      <c r="G13" s="784" t="s">
        <v>938</v>
      </c>
      <c r="I13" s="513" t="str">
        <f xml:space="preserve"> "El que suscribe " &amp; Contratista_Firma1 &amp; " en su carácter de, " &amp;Contratista_Caracter_F1&amp; ", declara que ha dado cumplimiento a lo establecido en la documentación correspondiente, ha examinado el terreno, los planos, cómputos métricos, Pliego de Condiciones y Especificaciones Técnicas " &amp; "relativas a las obras indicadas en el título y se compromete a realizarla en un todo de acuerdo con los mencionados documentos que aclara conocer en todas sus partes, " &amp; "ofreciendo ejecutar las obras correspondientes a los precios unitarios que consignan a continuación:"</f>
        <v>El que suscribe  en su carácter de, , declara que ha dado cumplimiento a lo establecido en la documentación correspondiente, ha examinado el terreno, los planos, cómputos métricos, Pliego de Condiciones y Especificaciones Técnicas relativas a las obras indicadas en el título y se compromete a realizarla en un todo de acuerdo con los mencionados documentos que aclara conocer en todas sus partes, ofreciendo ejecutar las obras correspondientes a los precios unitarios que consignan a continuación:</v>
      </c>
    </row>
    <row r="14" spans="1:9" ht="20.100000000000001" customHeight="1" x14ac:dyDescent="0.2">
      <c r="A14" s="784"/>
      <c r="B14" s="787"/>
      <c r="C14" s="784"/>
      <c r="D14" s="784"/>
      <c r="E14" s="509" t="s">
        <v>988</v>
      </c>
      <c r="F14" s="509" t="s">
        <v>989</v>
      </c>
      <c r="G14" s="784"/>
      <c r="I14" s="514" t="str">
        <f xml:space="preserve"> "Los que suscriben " &amp; Contratista_Firma1 &amp; ", en su carácter de " &amp;Contratista_Caracter_F1 &amp; " y " &amp; Contratista_Firma2 &amp; " en su carácter de " &amp; Contratista_Caracter_F2 &amp; " declaran que han dado cumplimiento a lo establecido en la documentación correspondiente, han examinado el terreno, los planos, cómputos métricos, Pliego de Condiciones y Especificaciones Técnicas " &amp; "relativas a las obras indicadas en el título y se comprometen a realizarla en un todo de acuerdo con los mencionados documentos que aclaran conocer en todas sus partes, " &amp; "ofreciendo ejecutar las obras correspondientes a los precios unitarios que consignan a continuación:"</f>
        <v>Los que suscriben , en su carácter de  y  en su carácter de  declaran que han dado cumplimiento a lo establecido en la documentación correspondiente, han examinado el terreno, los planos, cómputos métricos, Pliego de Condiciones y Especificaciones Técnicas relativas a las obras indicadas en el título y se comprometen a realizarla en un todo de acuerdo con los mencionados documentos que aclaran conocer en todas sus partes, ofreciendo ejecutar las obras correspondientes a los precios unitarios que consignan a continuación:</v>
      </c>
    </row>
    <row r="15" spans="1:9" ht="20.100000000000001" customHeight="1" x14ac:dyDescent="0.2">
      <c r="A15" s="182"/>
      <c r="B15" s="507"/>
      <c r="C15" s="182"/>
      <c r="D15" s="182"/>
      <c r="E15" s="507"/>
      <c r="F15" s="507"/>
    </row>
    <row r="16" spans="1:9" ht="30" customHeight="1" x14ac:dyDescent="0.2">
      <c r="A16" s="183">
        <f ca="1">INDIRECT("Datos!B"&amp;MATCH("RUBRO ITEM",Datos!B:B,0)+ROW()-MATCH("RUBRO ITEM",A:A,0)-1)</f>
        <v>1</v>
      </c>
      <c r="B16" s="472" t="str">
        <f t="shared" ref="B16" ca="1" si="0">IFERROR(VLOOKUP(A16,T_Computo_Presupuesto,2,FALSE),"")</f>
        <v>BACHEO CON MEZCLA BITUMINOSA EN CALIENTE</v>
      </c>
      <c r="C16" s="184" t="str">
        <f t="shared" ref="C16" ca="1" si="1">IFERROR(VLOOKUP(A16,T_Computo_Presupuesto,4,FALSE),"")</f>
        <v>m3</v>
      </c>
      <c r="D16" s="473">
        <f t="shared" ref="D16" ca="1" si="2">IFERROR(VLOOKUP(A16,T_Computo_Presupuesto,5,FALSE),"")</f>
        <v>28</v>
      </c>
      <c r="E16" s="474" t="str">
        <f t="shared" ref="E16" ca="1" si="3">IF(F16=0,"",CONVERTIRNUM(F16))</f>
        <v/>
      </c>
      <c r="F16" s="475">
        <f t="shared" ref="F16:F35" ca="1" si="4">IFERROR(VLOOKUP(A16,T_Computo_Presupuesto,7,FALSE),0)</f>
        <v>0</v>
      </c>
      <c r="G16" s="475">
        <f ca="1">ROUND(D16*F16,2)</f>
        <v>0</v>
      </c>
    </row>
    <row r="17" spans="1:7" ht="30" customHeight="1" x14ac:dyDescent="0.2">
      <c r="A17" s="183">
        <f ca="1">INDIRECT("Datos!B"&amp;MATCH("RUBRO ITEM",Datos!B:B,0)+ROW()-MATCH("RUBRO ITEM",A:A,0)-1)</f>
        <v>2</v>
      </c>
      <c r="B17" s="472" t="str">
        <f t="shared" ref="B17:B75" ca="1" si="5">IFERROR(VLOOKUP(A17,T_Computo_Presupuesto,2,FALSE),"")</f>
        <v>EXCAVACIÓN NO CLASIFICADA</v>
      </c>
      <c r="C17" s="184" t="str">
        <f t="shared" ref="C17:C75" ca="1" si="6">IFERROR(VLOOKUP(A17,T_Computo_Presupuesto,4,FALSE),"")</f>
        <v>m3</v>
      </c>
      <c r="D17" s="473">
        <f t="shared" ref="D17:D75" ca="1" si="7">IFERROR(VLOOKUP(A17,T_Computo_Presupuesto,5,FALSE),"")</f>
        <v>2500</v>
      </c>
      <c r="E17" s="474" t="str">
        <f t="shared" ref="E17:E75" ca="1" si="8">IF(F17=0,"",CONVERTIRNUM(F17))</f>
        <v/>
      </c>
      <c r="F17" s="475">
        <f t="shared" ca="1" si="4"/>
        <v>0</v>
      </c>
      <c r="G17" s="475">
        <f t="shared" ref="G17:G75" ca="1" si="9">ROUND(D17*F17,2)</f>
        <v>0</v>
      </c>
    </row>
    <row r="18" spans="1:7" ht="30" customHeight="1" x14ac:dyDescent="0.2">
      <c r="A18" s="183">
        <f ca="1">INDIRECT("Datos!B"&amp;MATCH("RUBRO ITEM",Datos!B:B,0)+ROW()-MATCH("RUBRO ITEM",A:A,0)-1)</f>
        <v>3</v>
      </c>
      <c r="B18" s="472" t="str">
        <f t="shared" ca="1" si="5"/>
        <v>CONSTRUCCIÓN DE SUBBASE ESTABILIZADA GRANULAR</v>
      </c>
      <c r="C18" s="184" t="str">
        <f t="shared" ca="1" si="6"/>
        <v>m3</v>
      </c>
      <c r="D18" s="473">
        <f t="shared" ca="1" si="7"/>
        <v>1600</v>
      </c>
      <c r="E18" s="474" t="str">
        <f t="shared" ca="1" si="8"/>
        <v/>
      </c>
      <c r="F18" s="475">
        <f t="shared" ca="1" si="4"/>
        <v>0</v>
      </c>
      <c r="G18" s="475">
        <f t="shared" ca="1" si="9"/>
        <v>0</v>
      </c>
    </row>
    <row r="19" spans="1:7" ht="30" customHeight="1" x14ac:dyDescent="0.2">
      <c r="A19" s="183">
        <f ca="1">INDIRECT("Datos!B"&amp;MATCH("RUBRO ITEM",Datos!B:B,0)+ROW()-MATCH("RUBRO ITEM",A:A,0)-1)</f>
        <v>4</v>
      </c>
      <c r="B19" s="472" t="str">
        <f t="shared" ca="1" si="5"/>
        <v>CONSTRUCCIÓN DE BASE ESTABILIZADA GRANULAR</v>
      </c>
      <c r="C19" s="184" t="str">
        <f t="shared" ca="1" si="6"/>
        <v>m3</v>
      </c>
      <c r="D19" s="473">
        <f t="shared" ca="1" si="7"/>
        <v>1300</v>
      </c>
      <c r="E19" s="474" t="str">
        <f t="shared" ca="1" si="8"/>
        <v/>
      </c>
      <c r="F19" s="475">
        <f t="shared" ca="1" si="4"/>
        <v>0</v>
      </c>
      <c r="G19" s="475">
        <f t="shared" ca="1" si="9"/>
        <v>0</v>
      </c>
    </row>
    <row r="20" spans="1:7" ht="30" customHeight="1" x14ac:dyDescent="0.2">
      <c r="A20" s="183">
        <f ca="1">INDIRECT("Datos!B"&amp;MATCH("RUBRO ITEM",Datos!B:B,0)+ROW()-MATCH("RUBRO ITEM",A:A,0)-1)</f>
        <v>5</v>
      </c>
      <c r="B20" s="472" t="str">
        <f t="shared" ca="1" si="5"/>
        <v>REACONDICIONAMIENTO DE BASE ESTABILIZADA GRANULAR</v>
      </c>
      <c r="C20" s="184" t="str">
        <f t="shared" ca="1" si="6"/>
        <v>m2</v>
      </c>
      <c r="D20" s="473">
        <f t="shared" ca="1" si="7"/>
        <v>5700</v>
      </c>
      <c r="E20" s="474" t="str">
        <f t="shared" ca="1" si="8"/>
        <v/>
      </c>
      <c r="F20" s="475">
        <f t="shared" ca="1" si="4"/>
        <v>0</v>
      </c>
      <c r="G20" s="475">
        <f t="shared" ca="1" si="9"/>
        <v>0</v>
      </c>
    </row>
    <row r="21" spans="1:7" ht="30" customHeight="1" x14ac:dyDescent="0.2">
      <c r="A21" s="183">
        <f ca="1">INDIRECT("Datos!B"&amp;MATCH("RUBRO ITEM",Datos!B:B,0)+ROW()-MATCH("RUBRO ITEM",A:A,0)-1)</f>
        <v>6</v>
      </c>
      <c r="B21" s="472" t="str">
        <f t="shared" ca="1" si="5"/>
        <v>IMPRIMACIÓN CON MATERIAL BITUMINOSO</v>
      </c>
      <c r="C21" s="184" t="str">
        <f t="shared" ca="1" si="6"/>
        <v>m2</v>
      </c>
      <c r="D21" s="473">
        <f t="shared" ca="1" si="7"/>
        <v>70000</v>
      </c>
      <c r="E21" s="474" t="str">
        <f t="shared" ca="1" si="8"/>
        <v/>
      </c>
      <c r="F21" s="475">
        <f t="shared" ca="1" si="4"/>
        <v>0</v>
      </c>
      <c r="G21" s="475">
        <f t="shared" ca="1" si="9"/>
        <v>0</v>
      </c>
    </row>
    <row r="22" spans="1:7" ht="30" customHeight="1" x14ac:dyDescent="0.2">
      <c r="A22" s="183">
        <f ca="1">INDIRECT("Datos!B"&amp;MATCH("RUBRO ITEM",Datos!B:B,0)+ROW()-MATCH("RUBRO ITEM",A:A,0)-1)</f>
        <v>7</v>
      </c>
      <c r="B22" s="472" t="str">
        <f t="shared" ca="1" si="5"/>
        <v xml:space="preserve">RIEGO DE LIGA </v>
      </c>
      <c r="C22" s="184" t="str">
        <f t="shared" ca="1" si="6"/>
        <v>m2</v>
      </c>
      <c r="D22" s="473">
        <f t="shared" ca="1" si="7"/>
        <v>111000</v>
      </c>
      <c r="E22" s="474" t="str">
        <f t="shared" ca="1" si="8"/>
        <v/>
      </c>
      <c r="F22" s="475">
        <f t="shared" ca="1" si="4"/>
        <v>0</v>
      </c>
      <c r="G22" s="475">
        <f t="shared" ca="1" si="9"/>
        <v>0</v>
      </c>
    </row>
    <row r="23" spans="1:7" ht="30" customHeight="1" x14ac:dyDescent="0.2">
      <c r="A23" s="183">
        <f ca="1">INDIRECT("Datos!B"&amp;MATCH("RUBRO ITEM",Datos!B:B,0)+ROW()-MATCH("RUBRO ITEM",A:A,0)-1)</f>
        <v>8</v>
      </c>
      <c r="B23" s="472" t="str">
        <f t="shared" ca="1" si="5"/>
        <v>CARPETA CON MEZCLA BITUMINOSA TIPO CONCRETO ASFÁLTICO EN CALIENTE</v>
      </c>
      <c r="C23" s="184" t="str">
        <f t="shared" ca="1" si="6"/>
        <v>m2</v>
      </c>
      <c r="D23" s="473">
        <f t="shared" ca="1" si="7"/>
        <v>111000</v>
      </c>
      <c r="E23" s="474" t="str">
        <f t="shared" ca="1" si="8"/>
        <v/>
      </c>
      <c r="F23" s="475">
        <f t="shared" ca="1" si="4"/>
        <v>0</v>
      </c>
      <c r="G23" s="475">
        <f t="shared" ca="1" si="9"/>
        <v>0</v>
      </c>
    </row>
    <row r="24" spans="1:7" ht="30" customHeight="1" x14ac:dyDescent="0.2">
      <c r="A24" s="183">
        <f ca="1">INDIRECT("Datos!B"&amp;MATCH("RUBRO ITEM",Datos!B:B,0)+ROW()-MATCH("RUBRO ITEM",A:A,0)-1)</f>
        <v>9</v>
      </c>
      <c r="B24" s="472" t="str">
        <f t="shared" ca="1" si="5"/>
        <v xml:space="preserve">CONSTRUCCIÓN DE BANQUINAS ENRIPIADAS </v>
      </c>
      <c r="C24" s="184" t="str">
        <f t="shared" ca="1" si="6"/>
        <v>m3</v>
      </c>
      <c r="D24" s="473">
        <f t="shared" ca="1" si="7"/>
        <v>360</v>
      </c>
      <c r="E24" s="474" t="str">
        <f t="shared" ca="1" si="8"/>
        <v/>
      </c>
      <c r="F24" s="475">
        <f t="shared" ca="1" si="4"/>
        <v>0</v>
      </c>
      <c r="G24" s="475">
        <f t="shared" ca="1" si="9"/>
        <v>0</v>
      </c>
    </row>
    <row r="25" spans="1:7" ht="30" customHeight="1" x14ac:dyDescent="0.2">
      <c r="A25" s="183">
        <f ca="1">INDIRECT("Datos!B"&amp;MATCH("RUBRO ITEM",Datos!B:B,0)+ROW()-MATCH("RUBRO ITEM",A:A,0)-1)</f>
        <v>10</v>
      </c>
      <c r="B25" s="472" t="str">
        <f t="shared" ca="1" si="5"/>
        <v xml:space="preserve">EXTRACCION DE ARBOLES Y TOCONES </v>
      </c>
      <c r="C25" s="184" t="str">
        <f t="shared" ca="1" si="6"/>
        <v>un</v>
      </c>
      <c r="D25" s="473">
        <f t="shared" ca="1" si="7"/>
        <v>4</v>
      </c>
      <c r="E25" s="474" t="str">
        <f t="shared" ca="1" si="8"/>
        <v/>
      </c>
      <c r="F25" s="475">
        <f t="shared" ca="1" si="4"/>
        <v>0</v>
      </c>
      <c r="G25" s="475">
        <f t="shared" ca="1" si="9"/>
        <v>0</v>
      </c>
    </row>
    <row r="26" spans="1:7" ht="30" customHeight="1" x14ac:dyDescent="0.2">
      <c r="A26" s="183">
        <f ca="1">INDIRECT("Datos!B"&amp;MATCH("RUBRO ITEM",Datos!B:B,0)+ROW()-MATCH("RUBRO ITEM",A:A,0)-1)</f>
        <v>11</v>
      </c>
      <c r="B26" s="472" t="str">
        <f t="shared" ca="1" si="5"/>
        <v>DEMOLICIONES DE OBRAS VARIAS</v>
      </c>
      <c r="C26" s="184" t="str">
        <f t="shared" ca="1" si="6"/>
        <v>un</v>
      </c>
      <c r="D26" s="473">
        <f t="shared" ca="1" si="7"/>
        <v>5</v>
      </c>
      <c r="E26" s="474" t="str">
        <f t="shared" ca="1" si="8"/>
        <v/>
      </c>
      <c r="F26" s="475">
        <f t="shared" ca="1" si="4"/>
        <v>0</v>
      </c>
      <c r="G26" s="475">
        <f t="shared" ca="1" si="9"/>
        <v>0</v>
      </c>
    </row>
    <row r="27" spans="1:7" ht="30" customHeight="1" x14ac:dyDescent="0.2">
      <c r="A27" s="183">
        <f ca="1">INDIRECT("Datos!B"&amp;MATCH("RUBRO ITEM",Datos!B:B,0)+ROW()-MATCH("RUBRO ITEM",A:A,0)-1)</f>
        <v>12</v>
      </c>
      <c r="B27" s="472" t="str">
        <f t="shared" ca="1" si="5"/>
        <v>SEÑALAMIENTO VERTICAL, COMUNES</v>
      </c>
      <c r="C27" s="184" t="str">
        <f t="shared" ca="1" si="6"/>
        <v>m2</v>
      </c>
      <c r="D27" s="473">
        <f t="shared" ca="1" si="7"/>
        <v>22</v>
      </c>
      <c r="E27" s="474" t="str">
        <f t="shared" ca="1" si="8"/>
        <v/>
      </c>
      <c r="F27" s="475">
        <f t="shared" ca="1" si="4"/>
        <v>0</v>
      </c>
      <c r="G27" s="475">
        <f t="shared" ca="1" si="9"/>
        <v>0</v>
      </c>
    </row>
    <row r="28" spans="1:7" ht="30" customHeight="1" x14ac:dyDescent="0.2">
      <c r="A28" s="183">
        <f ca="1">INDIRECT("Datos!B"&amp;MATCH("RUBRO ITEM",Datos!B:B,0)+ROW()-MATCH("RUBRO ITEM",A:A,0)-1)</f>
        <v>13</v>
      </c>
      <c r="B28" s="472" t="str">
        <f t="shared" ca="1" si="5"/>
        <v>SEÑALIZACIÓN HORIZONTAL CON MATERIAL TERMOPLASTICO P/PULVERIZACIÓN</v>
      </c>
      <c r="C28" s="184" t="str">
        <f t="shared" ca="1" si="6"/>
        <v>m2</v>
      </c>
      <c r="D28" s="473">
        <f t="shared" ca="1" si="7"/>
        <v>4950</v>
      </c>
      <c r="E28" s="474" t="str">
        <f t="shared" ca="1" si="8"/>
        <v/>
      </c>
      <c r="F28" s="475">
        <f t="shared" ca="1" si="4"/>
        <v>0</v>
      </c>
      <c r="G28" s="475">
        <f t="shared" ca="1" si="9"/>
        <v>0</v>
      </c>
    </row>
    <row r="29" spans="1:7" ht="30" customHeight="1" x14ac:dyDescent="0.2">
      <c r="A29" s="183">
        <f ca="1">INDIRECT("Datos!B"&amp;MATCH("RUBRO ITEM",Datos!B:B,0)+ROW()-MATCH("RUBRO ITEM",A:A,0)-1)</f>
        <v>14</v>
      </c>
      <c r="B29" s="472" t="str">
        <f t="shared" ca="1" si="5"/>
        <v xml:space="preserve">PROFUNDIZACIÓN DE CONEXIONES DOMICILIARIAS </v>
      </c>
      <c r="C29" s="184" t="str">
        <f t="shared" ca="1" si="6"/>
        <v>un</v>
      </c>
      <c r="D29" s="473">
        <f t="shared" ca="1" si="7"/>
        <v>20</v>
      </c>
      <c r="E29" s="474" t="str">
        <f t="shared" ca="1" si="8"/>
        <v/>
      </c>
      <c r="F29" s="475">
        <f t="shared" ca="1" si="4"/>
        <v>0</v>
      </c>
      <c r="G29" s="475">
        <f t="shared" ca="1" si="9"/>
        <v>0</v>
      </c>
    </row>
    <row r="30" spans="1:7" ht="30" customHeight="1" x14ac:dyDescent="0.2">
      <c r="A30" s="183">
        <f ca="1">INDIRECT("Datos!B"&amp;MATCH("RUBRO ITEM",Datos!B:B,0)+ROW()-MATCH("RUBRO ITEM",A:A,0)-1)</f>
        <v>15</v>
      </c>
      <c r="B30" s="472" t="str">
        <f t="shared" ca="1" si="5"/>
        <v>MODIFICACION DE CÁMARAS DE O.S.S.E.</v>
      </c>
      <c r="C30" s="184" t="str">
        <f t="shared" ca="1" si="6"/>
        <v>un</v>
      </c>
      <c r="D30" s="473">
        <f t="shared" ca="1" si="7"/>
        <v>11</v>
      </c>
      <c r="E30" s="474" t="str">
        <f t="shared" ca="1" si="8"/>
        <v/>
      </c>
      <c r="F30" s="475">
        <f t="shared" ca="1" si="4"/>
        <v>0</v>
      </c>
      <c r="G30" s="475">
        <f t="shared" ca="1" si="9"/>
        <v>0</v>
      </c>
    </row>
    <row r="31" spans="1:7" ht="30" customHeight="1" x14ac:dyDescent="0.2">
      <c r="A31" s="183">
        <f ca="1">INDIRECT("Datos!B"&amp;MATCH("RUBRO ITEM",Datos!B:B,0)+ROW()-MATCH("RUBRO ITEM",A:A,0)-1)</f>
        <v>16</v>
      </c>
      <c r="B31" s="472" t="str">
        <f t="shared" ca="1" si="5"/>
        <v>CUMPLIMIENTO MANEJO AMBIENTAL</v>
      </c>
      <c r="C31" s="184" t="str">
        <f t="shared" ca="1" si="6"/>
        <v>mes</v>
      </c>
      <c r="D31" s="473">
        <f t="shared" ca="1" si="7"/>
        <v>18</v>
      </c>
      <c r="E31" s="474" t="str">
        <f t="shared" ca="1" si="8"/>
        <v/>
      </c>
      <c r="F31" s="475">
        <f t="shared" ca="1" si="4"/>
        <v>0</v>
      </c>
      <c r="G31" s="475">
        <f t="shared" ca="1" si="9"/>
        <v>0</v>
      </c>
    </row>
    <row r="32" spans="1:7" ht="30" customHeight="1" x14ac:dyDescent="0.2">
      <c r="A32" s="183" t="str">
        <f ca="1">INDIRECT("Datos!B"&amp;MATCH("RUBRO ITEM",Datos!B:B,0)+ROW()-MATCH("RUBRO ITEM",A:A,0)-1)</f>
        <v>17.a</v>
      </c>
      <c r="B32" s="472" t="str">
        <f t="shared" ca="1" si="5"/>
        <v>MOVILIDAD PARA EL PERSONAL DE LA DIRECCION PROVINCIAL DE VIALIDAD: a- Cuota fija</v>
      </c>
      <c r="C32" s="184" t="str">
        <f t="shared" ca="1" si="6"/>
        <v>mes</v>
      </c>
      <c r="D32" s="473">
        <f t="shared" ca="1" si="7"/>
        <v>18</v>
      </c>
      <c r="E32" s="474" t="str">
        <f t="shared" ca="1" si="8"/>
        <v/>
      </c>
      <c r="F32" s="475">
        <f t="shared" ca="1" si="4"/>
        <v>0</v>
      </c>
      <c r="G32" s="475">
        <f t="shared" ca="1" si="9"/>
        <v>0</v>
      </c>
    </row>
    <row r="33" spans="1:7" ht="30" customHeight="1" x14ac:dyDescent="0.2">
      <c r="A33" s="183" t="str">
        <f ca="1">INDIRECT("Datos!B"&amp;MATCH("RUBRO ITEM",Datos!B:B,0)+ROW()-MATCH("RUBRO ITEM",A:A,0)-1)</f>
        <v>17.b</v>
      </c>
      <c r="B33" s="472" t="str">
        <f t="shared" ca="1" si="5"/>
        <v>MOVILIDAD PARA EL PERSONAL DE LA DIRECCION PROVINCIAL DE VIALIDAD: b- Cuota Adicional por Km.</v>
      </c>
      <c r="C33" s="184" t="str">
        <f t="shared" ca="1" si="6"/>
        <v>km</v>
      </c>
      <c r="D33" s="473">
        <f t="shared" ca="1" si="7"/>
        <v>24400</v>
      </c>
      <c r="E33" s="474" t="str">
        <f t="shared" ca="1" si="8"/>
        <v/>
      </c>
      <c r="F33" s="475">
        <f t="shared" ca="1" si="4"/>
        <v>0</v>
      </c>
      <c r="G33" s="475">
        <f t="shared" ca="1" si="9"/>
        <v>0</v>
      </c>
    </row>
    <row r="34" spans="1:7" ht="30" customHeight="1" x14ac:dyDescent="0.2">
      <c r="A34" s="183">
        <f ca="1">INDIRECT("Datos!B"&amp;MATCH("RUBRO ITEM",Datos!B:B,0)+ROW()-MATCH("RUBRO ITEM",A:A,0)-1)</f>
        <v>18</v>
      </c>
      <c r="B34" s="472" t="str">
        <f t="shared" ca="1" si="5"/>
        <v>MOVILIZACIÓN DE OBRA</v>
      </c>
      <c r="C34" s="184" t="str">
        <f t="shared" ca="1" si="6"/>
        <v>gl</v>
      </c>
      <c r="D34" s="473">
        <f t="shared" ca="1" si="7"/>
        <v>1</v>
      </c>
      <c r="E34" s="474" t="str">
        <f t="shared" ca="1" si="8"/>
        <v/>
      </c>
      <c r="F34" s="475">
        <f t="shared" ca="1" si="4"/>
        <v>0</v>
      </c>
      <c r="G34" s="475">
        <f t="shared" ca="1" si="9"/>
        <v>0</v>
      </c>
    </row>
    <row r="35" spans="1:7" ht="30" customHeight="1" x14ac:dyDescent="0.2">
      <c r="A35" s="183">
        <f ca="1">INDIRECT("Datos!B"&amp;MATCH("RUBRO ITEM",Datos!B:B,0)+ROW()-MATCH("RUBRO ITEM",A:A,0)-1)</f>
        <v>0</v>
      </c>
      <c r="B35" s="472" t="str">
        <f t="shared" ca="1" si="5"/>
        <v/>
      </c>
      <c r="C35" s="184" t="str">
        <f t="shared" ca="1" si="6"/>
        <v/>
      </c>
      <c r="D35" s="473">
        <f t="shared" ca="1" si="7"/>
        <v>0</v>
      </c>
      <c r="E35" s="474" t="str">
        <f t="shared" ca="1" si="8"/>
        <v/>
      </c>
      <c r="F35" s="475">
        <f t="shared" ca="1" si="4"/>
        <v>0</v>
      </c>
      <c r="G35" s="475">
        <f t="shared" ca="1" si="9"/>
        <v>0</v>
      </c>
    </row>
    <row r="36" spans="1:7" ht="30" customHeight="1" x14ac:dyDescent="0.2">
      <c r="A36" s="183">
        <f ca="1">INDIRECT("Datos!B"&amp;MATCH("RUBRO ITEM",Datos!B:B,0)+ROW()-MATCH("RUBRO ITEM",A:A,0)-1)</f>
        <v>0</v>
      </c>
      <c r="B36" s="472" t="str">
        <f t="shared" ca="1" si="5"/>
        <v/>
      </c>
      <c r="C36" s="184" t="str">
        <f t="shared" ca="1" si="6"/>
        <v/>
      </c>
      <c r="D36" s="473">
        <f t="shared" ca="1" si="7"/>
        <v>0</v>
      </c>
      <c r="E36" s="474" t="str">
        <f t="shared" ca="1" si="8"/>
        <v/>
      </c>
      <c r="F36" s="475">
        <f t="shared" ref="F36:F75" ca="1" si="10">IFERROR(VLOOKUP(A36,T_Computo_Presupuesto,6,FALSE),"")</f>
        <v>0</v>
      </c>
      <c r="G36" s="475">
        <f t="shared" ca="1" si="9"/>
        <v>0</v>
      </c>
    </row>
    <row r="37" spans="1:7" ht="30" customHeight="1" x14ac:dyDescent="0.2">
      <c r="A37" s="183">
        <f ca="1">INDIRECT("Datos!B"&amp;MATCH("RUBRO ITEM",Datos!B:B,0)+ROW()-MATCH("RUBRO ITEM",A:A,0)-1)</f>
        <v>0</v>
      </c>
      <c r="B37" s="472" t="str">
        <f t="shared" ca="1" si="5"/>
        <v/>
      </c>
      <c r="C37" s="184" t="str">
        <f t="shared" ca="1" si="6"/>
        <v/>
      </c>
      <c r="D37" s="473">
        <f t="shared" ca="1" si="7"/>
        <v>0</v>
      </c>
      <c r="E37" s="474" t="str">
        <f t="shared" ca="1" si="8"/>
        <v/>
      </c>
      <c r="F37" s="475">
        <f t="shared" ca="1" si="10"/>
        <v>0</v>
      </c>
      <c r="G37" s="475">
        <f t="shared" ca="1" si="9"/>
        <v>0</v>
      </c>
    </row>
    <row r="38" spans="1:7" ht="30" customHeight="1" x14ac:dyDescent="0.2">
      <c r="A38" s="183">
        <f ca="1">INDIRECT("Datos!B"&amp;MATCH("RUBRO ITEM",Datos!B:B,0)+ROW()-MATCH("RUBRO ITEM",A:A,0)-1)</f>
        <v>0</v>
      </c>
      <c r="B38" s="472" t="str">
        <f t="shared" ca="1" si="5"/>
        <v/>
      </c>
      <c r="C38" s="184" t="str">
        <f t="shared" ca="1" si="6"/>
        <v/>
      </c>
      <c r="D38" s="473">
        <f t="shared" ca="1" si="7"/>
        <v>0</v>
      </c>
      <c r="E38" s="474" t="str">
        <f t="shared" ca="1" si="8"/>
        <v/>
      </c>
      <c r="F38" s="475">
        <f t="shared" ca="1" si="10"/>
        <v>0</v>
      </c>
      <c r="G38" s="475">
        <f t="shared" ca="1" si="9"/>
        <v>0</v>
      </c>
    </row>
    <row r="39" spans="1:7" ht="30" customHeight="1" x14ac:dyDescent="0.2">
      <c r="A39" s="183">
        <f ca="1">INDIRECT("Datos!B"&amp;MATCH("RUBRO ITEM",Datos!B:B,0)+ROW()-MATCH("RUBRO ITEM",A:A,0)-1)</f>
        <v>0</v>
      </c>
      <c r="B39" s="472" t="str">
        <f t="shared" ca="1" si="5"/>
        <v/>
      </c>
      <c r="C39" s="184" t="str">
        <f t="shared" ca="1" si="6"/>
        <v/>
      </c>
      <c r="D39" s="473">
        <f t="shared" ca="1" si="7"/>
        <v>0</v>
      </c>
      <c r="E39" s="474" t="str">
        <f t="shared" ca="1" si="8"/>
        <v/>
      </c>
      <c r="F39" s="475">
        <f t="shared" ca="1" si="10"/>
        <v>0</v>
      </c>
      <c r="G39" s="475">
        <f t="shared" ca="1" si="9"/>
        <v>0</v>
      </c>
    </row>
    <row r="40" spans="1:7" ht="30" customHeight="1" x14ac:dyDescent="0.2">
      <c r="A40" s="183">
        <f ca="1">INDIRECT("Datos!B"&amp;MATCH("RUBRO ITEM",Datos!B:B,0)+ROW()-MATCH("RUBRO ITEM",A:A,0)-1)</f>
        <v>0</v>
      </c>
      <c r="B40" s="472" t="str">
        <f t="shared" ca="1" si="5"/>
        <v/>
      </c>
      <c r="C40" s="184" t="str">
        <f t="shared" ca="1" si="6"/>
        <v/>
      </c>
      <c r="D40" s="473">
        <f t="shared" ca="1" si="7"/>
        <v>0</v>
      </c>
      <c r="E40" s="474" t="str">
        <f t="shared" ca="1" si="8"/>
        <v/>
      </c>
      <c r="F40" s="475">
        <f t="shared" ca="1" si="10"/>
        <v>0</v>
      </c>
      <c r="G40" s="475">
        <f t="shared" ca="1" si="9"/>
        <v>0</v>
      </c>
    </row>
    <row r="41" spans="1:7" ht="30" customHeight="1" x14ac:dyDescent="0.2">
      <c r="A41" s="183">
        <f ca="1">INDIRECT("Datos!B"&amp;MATCH("RUBRO ITEM",Datos!B:B,0)+ROW()-MATCH("RUBRO ITEM",A:A,0)-1)</f>
        <v>0</v>
      </c>
      <c r="B41" s="472" t="str">
        <f t="shared" ca="1" si="5"/>
        <v/>
      </c>
      <c r="C41" s="184" t="str">
        <f t="shared" ca="1" si="6"/>
        <v/>
      </c>
      <c r="D41" s="473">
        <f t="shared" ca="1" si="7"/>
        <v>0</v>
      </c>
      <c r="E41" s="474" t="str">
        <f t="shared" ca="1" si="8"/>
        <v/>
      </c>
      <c r="F41" s="475">
        <f t="shared" ca="1" si="10"/>
        <v>0</v>
      </c>
      <c r="G41" s="475">
        <f t="shared" ca="1" si="9"/>
        <v>0</v>
      </c>
    </row>
    <row r="42" spans="1:7" ht="30" customHeight="1" x14ac:dyDescent="0.2">
      <c r="A42" s="183">
        <f ca="1">INDIRECT("Datos!B"&amp;MATCH("RUBRO ITEM",Datos!B:B,0)+ROW()-MATCH("RUBRO ITEM",A:A,0)-1)</f>
        <v>0</v>
      </c>
      <c r="B42" s="472" t="str">
        <f t="shared" ca="1" si="5"/>
        <v/>
      </c>
      <c r="C42" s="184" t="str">
        <f t="shared" ca="1" si="6"/>
        <v/>
      </c>
      <c r="D42" s="473">
        <f t="shared" ca="1" si="7"/>
        <v>0</v>
      </c>
      <c r="E42" s="474" t="str">
        <f t="shared" ca="1" si="8"/>
        <v/>
      </c>
      <c r="F42" s="475">
        <f t="shared" ca="1" si="10"/>
        <v>0</v>
      </c>
      <c r="G42" s="475">
        <f t="shared" ca="1" si="9"/>
        <v>0</v>
      </c>
    </row>
    <row r="43" spans="1:7" ht="30" customHeight="1" x14ac:dyDescent="0.2">
      <c r="A43" s="183">
        <f ca="1">INDIRECT("Datos!B"&amp;MATCH("RUBRO ITEM",Datos!B:B,0)+ROW()-MATCH("RUBRO ITEM",A:A,0)-1)</f>
        <v>0</v>
      </c>
      <c r="B43" s="472" t="str">
        <f t="shared" ca="1" si="5"/>
        <v/>
      </c>
      <c r="C43" s="184" t="str">
        <f t="shared" ca="1" si="6"/>
        <v/>
      </c>
      <c r="D43" s="473">
        <f t="shared" ca="1" si="7"/>
        <v>0</v>
      </c>
      <c r="E43" s="474" t="str">
        <f t="shared" ca="1" si="8"/>
        <v/>
      </c>
      <c r="F43" s="475">
        <f t="shared" ca="1" si="10"/>
        <v>0</v>
      </c>
      <c r="G43" s="475">
        <f t="shared" ca="1" si="9"/>
        <v>0</v>
      </c>
    </row>
    <row r="44" spans="1:7" ht="30" customHeight="1" x14ac:dyDescent="0.2">
      <c r="A44" s="183">
        <f ca="1">INDIRECT("Datos!B"&amp;MATCH("RUBRO ITEM",Datos!B:B,0)+ROW()-MATCH("RUBRO ITEM",A:A,0)-1)</f>
        <v>0</v>
      </c>
      <c r="B44" s="472" t="str">
        <f t="shared" ca="1" si="5"/>
        <v/>
      </c>
      <c r="C44" s="184" t="str">
        <f t="shared" ca="1" si="6"/>
        <v/>
      </c>
      <c r="D44" s="473">
        <f t="shared" ca="1" si="7"/>
        <v>0</v>
      </c>
      <c r="E44" s="474" t="str">
        <f t="shared" ca="1" si="8"/>
        <v/>
      </c>
      <c r="F44" s="475">
        <f t="shared" ca="1" si="10"/>
        <v>0</v>
      </c>
      <c r="G44" s="475">
        <f t="shared" ca="1" si="9"/>
        <v>0</v>
      </c>
    </row>
    <row r="45" spans="1:7" ht="30" customHeight="1" x14ac:dyDescent="0.2">
      <c r="A45" s="183">
        <f ca="1">INDIRECT("Datos!B"&amp;MATCH("RUBRO ITEM",Datos!B:B,0)+ROW()-MATCH("RUBRO ITEM",A:A,0)-1)</f>
        <v>0</v>
      </c>
      <c r="B45" s="472" t="str">
        <f t="shared" ca="1" si="5"/>
        <v/>
      </c>
      <c r="C45" s="184" t="str">
        <f t="shared" ca="1" si="6"/>
        <v/>
      </c>
      <c r="D45" s="473">
        <f t="shared" ca="1" si="7"/>
        <v>0</v>
      </c>
      <c r="E45" s="474" t="str">
        <f t="shared" ca="1" si="8"/>
        <v/>
      </c>
      <c r="F45" s="475">
        <f t="shared" ca="1" si="10"/>
        <v>0</v>
      </c>
      <c r="G45" s="475">
        <f t="shared" ca="1" si="9"/>
        <v>0</v>
      </c>
    </row>
    <row r="46" spans="1:7" ht="30" customHeight="1" x14ac:dyDescent="0.2">
      <c r="A46" s="183">
        <f ca="1">INDIRECT("Datos!B"&amp;MATCH("RUBRO ITEM",Datos!B:B,0)+ROW()-MATCH("RUBRO ITEM",A:A,0)-1)</f>
        <v>0</v>
      </c>
      <c r="B46" s="472" t="str">
        <f t="shared" ca="1" si="5"/>
        <v/>
      </c>
      <c r="C46" s="184" t="str">
        <f t="shared" ca="1" si="6"/>
        <v/>
      </c>
      <c r="D46" s="473">
        <f t="shared" ca="1" si="7"/>
        <v>0</v>
      </c>
      <c r="E46" s="474" t="str">
        <f t="shared" ca="1" si="8"/>
        <v/>
      </c>
      <c r="F46" s="475">
        <f t="shared" ca="1" si="10"/>
        <v>0</v>
      </c>
      <c r="G46" s="475">
        <f t="shared" ca="1" si="9"/>
        <v>0</v>
      </c>
    </row>
    <row r="47" spans="1:7" ht="30" customHeight="1" x14ac:dyDescent="0.2">
      <c r="A47" s="183">
        <f ca="1">INDIRECT("Datos!B"&amp;MATCH("RUBRO ITEM",Datos!B:B,0)+ROW()-MATCH("RUBRO ITEM",A:A,0)-1)</f>
        <v>0</v>
      </c>
      <c r="B47" s="472" t="str">
        <f t="shared" ca="1" si="5"/>
        <v/>
      </c>
      <c r="C47" s="184" t="str">
        <f t="shared" ca="1" si="6"/>
        <v/>
      </c>
      <c r="D47" s="473">
        <f t="shared" ca="1" si="7"/>
        <v>0</v>
      </c>
      <c r="E47" s="474" t="str">
        <f t="shared" ca="1" si="8"/>
        <v/>
      </c>
      <c r="F47" s="475">
        <f t="shared" ca="1" si="10"/>
        <v>0</v>
      </c>
      <c r="G47" s="475">
        <f t="shared" ca="1" si="9"/>
        <v>0</v>
      </c>
    </row>
    <row r="48" spans="1:7" ht="30" customHeight="1" x14ac:dyDescent="0.2">
      <c r="A48" s="183">
        <f ca="1">INDIRECT("Datos!B"&amp;MATCH("RUBRO ITEM",Datos!B:B,0)+ROW()-MATCH("RUBRO ITEM",A:A,0)-1)</f>
        <v>0</v>
      </c>
      <c r="B48" s="472" t="str">
        <f t="shared" ca="1" si="5"/>
        <v/>
      </c>
      <c r="C48" s="184" t="str">
        <f t="shared" ca="1" si="6"/>
        <v/>
      </c>
      <c r="D48" s="473">
        <f t="shared" ca="1" si="7"/>
        <v>0</v>
      </c>
      <c r="E48" s="474" t="str">
        <f t="shared" ca="1" si="8"/>
        <v/>
      </c>
      <c r="F48" s="475">
        <f t="shared" ca="1" si="10"/>
        <v>0</v>
      </c>
      <c r="G48" s="475">
        <f t="shared" ca="1" si="9"/>
        <v>0</v>
      </c>
    </row>
    <row r="49" spans="1:7" ht="30" customHeight="1" x14ac:dyDescent="0.2">
      <c r="A49" s="183">
        <f ca="1">INDIRECT("Datos!B"&amp;MATCH("RUBRO ITEM",Datos!B:B,0)+ROW()-MATCH("RUBRO ITEM",A:A,0)-1)</f>
        <v>0</v>
      </c>
      <c r="B49" s="472" t="str">
        <f t="shared" ca="1" si="5"/>
        <v/>
      </c>
      <c r="C49" s="184" t="str">
        <f t="shared" ca="1" si="6"/>
        <v/>
      </c>
      <c r="D49" s="473">
        <f t="shared" ca="1" si="7"/>
        <v>0</v>
      </c>
      <c r="E49" s="474" t="str">
        <f t="shared" ca="1" si="8"/>
        <v/>
      </c>
      <c r="F49" s="475">
        <f t="shared" ca="1" si="10"/>
        <v>0</v>
      </c>
      <c r="G49" s="475">
        <f t="shared" ca="1" si="9"/>
        <v>0</v>
      </c>
    </row>
    <row r="50" spans="1:7" ht="30" customHeight="1" x14ac:dyDescent="0.2">
      <c r="A50" s="183">
        <f ca="1">INDIRECT("Datos!B"&amp;MATCH("RUBRO ITEM",Datos!B:B,0)+ROW()-MATCH("RUBRO ITEM",A:A,0)-1)</f>
        <v>0</v>
      </c>
      <c r="B50" s="472" t="str">
        <f t="shared" ca="1" si="5"/>
        <v/>
      </c>
      <c r="C50" s="184" t="str">
        <f t="shared" ca="1" si="6"/>
        <v/>
      </c>
      <c r="D50" s="473">
        <f t="shared" ca="1" si="7"/>
        <v>0</v>
      </c>
      <c r="E50" s="474" t="str">
        <f t="shared" ca="1" si="8"/>
        <v/>
      </c>
      <c r="F50" s="475">
        <f t="shared" ca="1" si="10"/>
        <v>0</v>
      </c>
      <c r="G50" s="475">
        <f t="shared" ca="1" si="9"/>
        <v>0</v>
      </c>
    </row>
    <row r="51" spans="1:7" ht="30" customHeight="1" x14ac:dyDescent="0.2">
      <c r="A51" s="183">
        <f ca="1">INDIRECT("Datos!B"&amp;MATCH("RUBRO ITEM",Datos!B:B,0)+ROW()-MATCH("RUBRO ITEM",A:A,0)-1)</f>
        <v>0</v>
      </c>
      <c r="B51" s="472" t="str">
        <f t="shared" ca="1" si="5"/>
        <v/>
      </c>
      <c r="C51" s="184" t="str">
        <f t="shared" ca="1" si="6"/>
        <v/>
      </c>
      <c r="D51" s="473">
        <f t="shared" ca="1" si="7"/>
        <v>0</v>
      </c>
      <c r="E51" s="474" t="str">
        <f t="shared" ca="1" si="8"/>
        <v/>
      </c>
      <c r="F51" s="475">
        <f t="shared" ca="1" si="10"/>
        <v>0</v>
      </c>
      <c r="G51" s="475">
        <f t="shared" ca="1" si="9"/>
        <v>0</v>
      </c>
    </row>
    <row r="52" spans="1:7" ht="30" customHeight="1" x14ac:dyDescent="0.2">
      <c r="A52" s="183">
        <f ca="1">INDIRECT("Datos!B"&amp;MATCH("RUBRO ITEM",Datos!B:B,0)+ROW()-MATCH("RUBRO ITEM",A:A,0)-1)</f>
        <v>0</v>
      </c>
      <c r="B52" s="472" t="str">
        <f t="shared" ca="1" si="5"/>
        <v/>
      </c>
      <c r="C52" s="184" t="str">
        <f t="shared" ca="1" si="6"/>
        <v/>
      </c>
      <c r="D52" s="473">
        <f t="shared" ca="1" si="7"/>
        <v>0</v>
      </c>
      <c r="E52" s="474" t="str">
        <f t="shared" ca="1" si="8"/>
        <v/>
      </c>
      <c r="F52" s="475">
        <f t="shared" ca="1" si="10"/>
        <v>0</v>
      </c>
      <c r="G52" s="475">
        <f t="shared" ca="1" si="9"/>
        <v>0</v>
      </c>
    </row>
    <row r="53" spans="1:7" ht="30" customHeight="1" x14ac:dyDescent="0.2">
      <c r="A53" s="183">
        <f ca="1">INDIRECT("Datos!B"&amp;MATCH("RUBRO ITEM",Datos!B:B,0)+ROW()-MATCH("RUBRO ITEM",A:A,0)-1)</f>
        <v>0</v>
      </c>
      <c r="B53" s="472" t="str">
        <f t="shared" ca="1" si="5"/>
        <v/>
      </c>
      <c r="C53" s="184" t="str">
        <f t="shared" ca="1" si="6"/>
        <v/>
      </c>
      <c r="D53" s="473">
        <f t="shared" ca="1" si="7"/>
        <v>0</v>
      </c>
      <c r="E53" s="474" t="str">
        <f t="shared" ca="1" si="8"/>
        <v/>
      </c>
      <c r="F53" s="475">
        <f t="shared" ca="1" si="10"/>
        <v>0</v>
      </c>
      <c r="G53" s="475">
        <f t="shared" ca="1" si="9"/>
        <v>0</v>
      </c>
    </row>
    <row r="54" spans="1:7" ht="30" customHeight="1" x14ac:dyDescent="0.2">
      <c r="A54" s="183">
        <f ca="1">INDIRECT("Datos!B"&amp;MATCH("RUBRO ITEM",Datos!B:B,0)+ROW()-MATCH("RUBRO ITEM",A:A,0)-1)</f>
        <v>0</v>
      </c>
      <c r="B54" s="472" t="str">
        <f t="shared" ca="1" si="5"/>
        <v/>
      </c>
      <c r="C54" s="184" t="str">
        <f t="shared" ca="1" si="6"/>
        <v/>
      </c>
      <c r="D54" s="473">
        <f t="shared" ca="1" si="7"/>
        <v>0</v>
      </c>
      <c r="E54" s="474" t="str">
        <f t="shared" ca="1" si="8"/>
        <v/>
      </c>
      <c r="F54" s="475">
        <f t="shared" ca="1" si="10"/>
        <v>0</v>
      </c>
      <c r="G54" s="475">
        <f t="shared" ca="1" si="9"/>
        <v>0</v>
      </c>
    </row>
    <row r="55" spans="1:7" ht="30" customHeight="1" x14ac:dyDescent="0.2">
      <c r="A55" s="183">
        <f ca="1">INDIRECT("Datos!B"&amp;MATCH("RUBRO ITEM",Datos!B:B,0)+ROW()-MATCH("RUBRO ITEM",A:A,0)-1)</f>
        <v>0</v>
      </c>
      <c r="B55" s="472" t="str">
        <f t="shared" ca="1" si="5"/>
        <v/>
      </c>
      <c r="C55" s="184" t="str">
        <f t="shared" ca="1" si="6"/>
        <v/>
      </c>
      <c r="D55" s="473">
        <f t="shared" ca="1" si="7"/>
        <v>0</v>
      </c>
      <c r="E55" s="474" t="str">
        <f t="shared" ca="1" si="8"/>
        <v/>
      </c>
      <c r="F55" s="475">
        <f t="shared" ca="1" si="10"/>
        <v>0</v>
      </c>
      <c r="G55" s="475">
        <f t="shared" ca="1" si="9"/>
        <v>0</v>
      </c>
    </row>
    <row r="56" spans="1:7" ht="30" customHeight="1" x14ac:dyDescent="0.2">
      <c r="A56" s="183">
        <f ca="1">INDIRECT("Datos!B"&amp;MATCH("RUBRO ITEM",Datos!B:B,0)+ROW()-MATCH("RUBRO ITEM",A:A,0)-1)</f>
        <v>0</v>
      </c>
      <c r="B56" s="472" t="str">
        <f t="shared" ca="1" si="5"/>
        <v/>
      </c>
      <c r="C56" s="184" t="str">
        <f t="shared" ca="1" si="6"/>
        <v/>
      </c>
      <c r="D56" s="473">
        <f t="shared" ca="1" si="7"/>
        <v>0</v>
      </c>
      <c r="E56" s="474" t="str">
        <f t="shared" ca="1" si="8"/>
        <v/>
      </c>
      <c r="F56" s="475">
        <f t="shared" ca="1" si="10"/>
        <v>0</v>
      </c>
      <c r="G56" s="475">
        <f t="shared" ca="1" si="9"/>
        <v>0</v>
      </c>
    </row>
    <row r="57" spans="1:7" ht="30" customHeight="1" x14ac:dyDescent="0.2">
      <c r="A57" s="183">
        <f ca="1">INDIRECT("Datos!B"&amp;MATCH("RUBRO ITEM",Datos!B:B,0)+ROW()-MATCH("RUBRO ITEM",A:A,0)-1)</f>
        <v>0</v>
      </c>
      <c r="B57" s="472" t="str">
        <f t="shared" ca="1" si="5"/>
        <v/>
      </c>
      <c r="C57" s="184" t="str">
        <f t="shared" ca="1" si="6"/>
        <v/>
      </c>
      <c r="D57" s="473">
        <f t="shared" ca="1" si="7"/>
        <v>0</v>
      </c>
      <c r="E57" s="474" t="str">
        <f t="shared" ca="1" si="8"/>
        <v/>
      </c>
      <c r="F57" s="475">
        <f t="shared" ca="1" si="10"/>
        <v>0</v>
      </c>
      <c r="G57" s="475">
        <f t="shared" ca="1" si="9"/>
        <v>0</v>
      </c>
    </row>
    <row r="58" spans="1:7" ht="30" customHeight="1" x14ac:dyDescent="0.2">
      <c r="A58" s="183">
        <f ca="1">INDIRECT("Datos!B"&amp;MATCH("RUBRO ITEM",Datos!B:B,0)+ROW()-MATCH("RUBRO ITEM",A:A,0)-1)</f>
        <v>0</v>
      </c>
      <c r="B58" s="472" t="str">
        <f t="shared" ca="1" si="5"/>
        <v/>
      </c>
      <c r="C58" s="184" t="str">
        <f t="shared" ca="1" si="6"/>
        <v/>
      </c>
      <c r="D58" s="473">
        <f t="shared" ca="1" si="7"/>
        <v>0</v>
      </c>
      <c r="E58" s="474" t="str">
        <f t="shared" ca="1" si="8"/>
        <v/>
      </c>
      <c r="F58" s="475">
        <f t="shared" ca="1" si="10"/>
        <v>0</v>
      </c>
      <c r="G58" s="475">
        <f t="shared" ca="1" si="9"/>
        <v>0</v>
      </c>
    </row>
    <row r="59" spans="1:7" ht="30" customHeight="1" x14ac:dyDescent="0.2">
      <c r="A59" s="183">
        <f ca="1">INDIRECT("Datos!B"&amp;MATCH("RUBRO ITEM",Datos!B:B,0)+ROW()-MATCH("RUBRO ITEM",A:A,0)-1)</f>
        <v>0</v>
      </c>
      <c r="B59" s="472" t="str">
        <f t="shared" ca="1" si="5"/>
        <v/>
      </c>
      <c r="C59" s="184" t="str">
        <f t="shared" ca="1" si="6"/>
        <v/>
      </c>
      <c r="D59" s="473">
        <f t="shared" ca="1" si="7"/>
        <v>0</v>
      </c>
      <c r="E59" s="474" t="str">
        <f t="shared" ca="1" si="8"/>
        <v/>
      </c>
      <c r="F59" s="475">
        <f t="shared" ca="1" si="10"/>
        <v>0</v>
      </c>
      <c r="G59" s="475">
        <f t="shared" ca="1" si="9"/>
        <v>0</v>
      </c>
    </row>
    <row r="60" spans="1:7" ht="30" customHeight="1" x14ac:dyDescent="0.2">
      <c r="A60" s="183">
        <f ca="1">INDIRECT("Datos!B"&amp;MATCH("RUBRO ITEM",Datos!B:B,0)+ROW()-MATCH("RUBRO ITEM",A:A,0)-1)</f>
        <v>0</v>
      </c>
      <c r="B60" s="472" t="str">
        <f t="shared" ca="1" si="5"/>
        <v/>
      </c>
      <c r="C60" s="184" t="str">
        <f t="shared" ca="1" si="6"/>
        <v/>
      </c>
      <c r="D60" s="473">
        <f t="shared" ca="1" si="7"/>
        <v>0</v>
      </c>
      <c r="E60" s="474" t="str">
        <f t="shared" ca="1" si="8"/>
        <v/>
      </c>
      <c r="F60" s="475">
        <f t="shared" ca="1" si="10"/>
        <v>0</v>
      </c>
      <c r="G60" s="475">
        <f t="shared" ca="1" si="9"/>
        <v>0</v>
      </c>
    </row>
    <row r="61" spans="1:7" ht="30" customHeight="1" x14ac:dyDescent="0.2">
      <c r="A61" s="183">
        <f ca="1">INDIRECT("Datos!B"&amp;MATCH("RUBRO ITEM",Datos!B:B,0)+ROW()-MATCH("RUBRO ITEM",A:A,0)-1)</f>
        <v>0</v>
      </c>
      <c r="B61" s="472" t="str">
        <f t="shared" ca="1" si="5"/>
        <v/>
      </c>
      <c r="C61" s="184" t="str">
        <f t="shared" ca="1" si="6"/>
        <v/>
      </c>
      <c r="D61" s="473">
        <f t="shared" ca="1" si="7"/>
        <v>0</v>
      </c>
      <c r="E61" s="474" t="str">
        <f t="shared" ca="1" si="8"/>
        <v/>
      </c>
      <c r="F61" s="475">
        <f t="shared" ca="1" si="10"/>
        <v>0</v>
      </c>
      <c r="G61" s="475">
        <f t="shared" ca="1" si="9"/>
        <v>0</v>
      </c>
    </row>
    <row r="62" spans="1:7" ht="30" customHeight="1" x14ac:dyDescent="0.2">
      <c r="A62" s="183">
        <f ca="1">INDIRECT("Datos!B"&amp;MATCH("RUBRO ITEM",Datos!B:B,0)+ROW()-MATCH("RUBRO ITEM",A:A,0)-1)</f>
        <v>0</v>
      </c>
      <c r="B62" s="472" t="str">
        <f t="shared" ca="1" si="5"/>
        <v/>
      </c>
      <c r="C62" s="184" t="str">
        <f t="shared" ca="1" si="6"/>
        <v/>
      </c>
      <c r="D62" s="473">
        <f t="shared" ca="1" si="7"/>
        <v>0</v>
      </c>
      <c r="E62" s="474" t="str">
        <f t="shared" ca="1" si="8"/>
        <v/>
      </c>
      <c r="F62" s="475">
        <f t="shared" ca="1" si="10"/>
        <v>0</v>
      </c>
      <c r="G62" s="475">
        <f t="shared" ca="1" si="9"/>
        <v>0</v>
      </c>
    </row>
    <row r="63" spans="1:7" ht="30" customHeight="1" x14ac:dyDescent="0.2">
      <c r="A63" s="183">
        <f ca="1">INDIRECT("Datos!B"&amp;MATCH("RUBRO ITEM",Datos!B:B,0)+ROW()-MATCH("RUBRO ITEM",A:A,0)-1)</f>
        <v>0</v>
      </c>
      <c r="B63" s="472" t="str">
        <f t="shared" ca="1" si="5"/>
        <v/>
      </c>
      <c r="C63" s="184" t="str">
        <f t="shared" ca="1" si="6"/>
        <v/>
      </c>
      <c r="D63" s="473">
        <f t="shared" ca="1" si="7"/>
        <v>0</v>
      </c>
      <c r="E63" s="474" t="str">
        <f t="shared" ca="1" si="8"/>
        <v/>
      </c>
      <c r="F63" s="475">
        <f t="shared" ca="1" si="10"/>
        <v>0</v>
      </c>
      <c r="G63" s="475">
        <f t="shared" ca="1" si="9"/>
        <v>0</v>
      </c>
    </row>
    <row r="64" spans="1:7" ht="30" customHeight="1" x14ac:dyDescent="0.2">
      <c r="A64" s="183">
        <f ca="1">INDIRECT("Datos!B"&amp;MATCH("RUBRO ITEM",Datos!B:B,0)+ROW()-MATCH("RUBRO ITEM",A:A,0)-1)</f>
        <v>0</v>
      </c>
      <c r="B64" s="472" t="str">
        <f t="shared" ca="1" si="5"/>
        <v/>
      </c>
      <c r="C64" s="184" t="str">
        <f t="shared" ca="1" si="6"/>
        <v/>
      </c>
      <c r="D64" s="473">
        <f t="shared" ca="1" si="7"/>
        <v>0</v>
      </c>
      <c r="E64" s="474" t="str">
        <f t="shared" ca="1" si="8"/>
        <v/>
      </c>
      <c r="F64" s="475">
        <f t="shared" ca="1" si="10"/>
        <v>0</v>
      </c>
      <c r="G64" s="475">
        <f t="shared" ca="1" si="9"/>
        <v>0</v>
      </c>
    </row>
    <row r="65" spans="1:7" ht="30" customHeight="1" x14ac:dyDescent="0.2">
      <c r="A65" s="183">
        <f ca="1">INDIRECT("Datos!B"&amp;MATCH("RUBRO ITEM",Datos!B:B,0)+ROW()-MATCH("RUBRO ITEM",A:A,0)-1)</f>
        <v>0</v>
      </c>
      <c r="B65" s="472" t="str">
        <f t="shared" ca="1" si="5"/>
        <v/>
      </c>
      <c r="C65" s="184" t="str">
        <f t="shared" ca="1" si="6"/>
        <v/>
      </c>
      <c r="D65" s="473">
        <f t="shared" ca="1" si="7"/>
        <v>0</v>
      </c>
      <c r="E65" s="474" t="str">
        <f t="shared" ca="1" si="8"/>
        <v/>
      </c>
      <c r="F65" s="475">
        <f t="shared" ca="1" si="10"/>
        <v>0</v>
      </c>
      <c r="G65" s="475">
        <f t="shared" ca="1" si="9"/>
        <v>0</v>
      </c>
    </row>
    <row r="66" spans="1:7" ht="30" customHeight="1" x14ac:dyDescent="0.2">
      <c r="A66" s="183">
        <f ca="1">INDIRECT("Datos!B"&amp;MATCH("RUBRO ITEM",Datos!B:B,0)+ROW()-MATCH("RUBRO ITEM",A:A,0)-1)</f>
        <v>0</v>
      </c>
      <c r="B66" s="472" t="str">
        <f t="shared" ca="1" si="5"/>
        <v/>
      </c>
      <c r="C66" s="184" t="str">
        <f t="shared" ca="1" si="6"/>
        <v/>
      </c>
      <c r="D66" s="473">
        <f t="shared" ca="1" si="7"/>
        <v>0</v>
      </c>
      <c r="E66" s="474" t="str">
        <f t="shared" ca="1" si="8"/>
        <v/>
      </c>
      <c r="F66" s="475">
        <f t="shared" ca="1" si="10"/>
        <v>0</v>
      </c>
      <c r="G66" s="475">
        <f t="shared" ca="1" si="9"/>
        <v>0</v>
      </c>
    </row>
    <row r="67" spans="1:7" ht="30" customHeight="1" x14ac:dyDescent="0.2">
      <c r="A67" s="183">
        <f ca="1">INDIRECT("Datos!B"&amp;MATCH("RUBRO ITEM",Datos!B:B,0)+ROW()-MATCH("RUBRO ITEM",A:A,0)-1)</f>
        <v>0</v>
      </c>
      <c r="B67" s="472" t="str">
        <f t="shared" ca="1" si="5"/>
        <v/>
      </c>
      <c r="C67" s="184" t="str">
        <f t="shared" ca="1" si="6"/>
        <v/>
      </c>
      <c r="D67" s="473">
        <f t="shared" ca="1" si="7"/>
        <v>0</v>
      </c>
      <c r="E67" s="474" t="str">
        <f t="shared" ca="1" si="8"/>
        <v/>
      </c>
      <c r="F67" s="475">
        <f t="shared" ca="1" si="10"/>
        <v>0</v>
      </c>
      <c r="G67" s="475">
        <f t="shared" ca="1" si="9"/>
        <v>0</v>
      </c>
    </row>
    <row r="68" spans="1:7" ht="30" customHeight="1" x14ac:dyDescent="0.2">
      <c r="A68" s="183">
        <f ca="1">INDIRECT("Datos!B"&amp;MATCH("RUBRO ITEM",Datos!B:B,0)+ROW()-MATCH("RUBRO ITEM",A:A,0)-1)</f>
        <v>0</v>
      </c>
      <c r="B68" s="472" t="str">
        <f t="shared" ca="1" si="5"/>
        <v/>
      </c>
      <c r="C68" s="184" t="str">
        <f t="shared" ca="1" si="6"/>
        <v/>
      </c>
      <c r="D68" s="473">
        <f t="shared" ca="1" si="7"/>
        <v>0</v>
      </c>
      <c r="E68" s="474" t="str">
        <f t="shared" ca="1" si="8"/>
        <v/>
      </c>
      <c r="F68" s="475">
        <f t="shared" ca="1" si="10"/>
        <v>0</v>
      </c>
      <c r="G68" s="475">
        <f t="shared" ca="1" si="9"/>
        <v>0</v>
      </c>
    </row>
    <row r="69" spans="1:7" ht="30" customHeight="1" x14ac:dyDescent="0.2">
      <c r="A69" s="183">
        <f ca="1">INDIRECT("Datos!B"&amp;MATCH("RUBRO ITEM",Datos!B:B,0)+ROW()-MATCH("RUBRO ITEM",A:A,0)-1)</f>
        <v>0</v>
      </c>
      <c r="B69" s="472" t="str">
        <f t="shared" ca="1" si="5"/>
        <v/>
      </c>
      <c r="C69" s="184" t="str">
        <f t="shared" ca="1" si="6"/>
        <v/>
      </c>
      <c r="D69" s="473">
        <f t="shared" ca="1" si="7"/>
        <v>0</v>
      </c>
      <c r="E69" s="474" t="str">
        <f t="shared" ca="1" si="8"/>
        <v/>
      </c>
      <c r="F69" s="475">
        <f t="shared" ca="1" si="10"/>
        <v>0</v>
      </c>
      <c r="G69" s="475">
        <f t="shared" ca="1" si="9"/>
        <v>0</v>
      </c>
    </row>
    <row r="70" spans="1:7" ht="30" customHeight="1" x14ac:dyDescent="0.2">
      <c r="A70" s="183">
        <f ca="1">INDIRECT("Datos!B"&amp;MATCH("RUBRO ITEM",Datos!B:B,0)+ROW()-MATCH("RUBRO ITEM",A:A,0)-1)</f>
        <v>0</v>
      </c>
      <c r="B70" s="472" t="str">
        <f t="shared" ca="1" si="5"/>
        <v/>
      </c>
      <c r="C70" s="184" t="str">
        <f t="shared" ca="1" si="6"/>
        <v/>
      </c>
      <c r="D70" s="473">
        <f t="shared" ca="1" si="7"/>
        <v>0</v>
      </c>
      <c r="E70" s="474" t="str">
        <f t="shared" ca="1" si="8"/>
        <v/>
      </c>
      <c r="F70" s="475">
        <f t="shared" ca="1" si="10"/>
        <v>0</v>
      </c>
      <c r="G70" s="475">
        <f t="shared" ca="1" si="9"/>
        <v>0</v>
      </c>
    </row>
    <row r="71" spans="1:7" ht="30" customHeight="1" x14ac:dyDescent="0.2">
      <c r="A71" s="183">
        <f ca="1">INDIRECT("Datos!B"&amp;MATCH("RUBRO ITEM",Datos!B:B,0)+ROW()-MATCH("RUBRO ITEM",A:A,0)-1)</f>
        <v>0</v>
      </c>
      <c r="B71" s="472" t="str">
        <f t="shared" ca="1" si="5"/>
        <v/>
      </c>
      <c r="C71" s="184" t="str">
        <f t="shared" ca="1" si="6"/>
        <v/>
      </c>
      <c r="D71" s="473">
        <f t="shared" ca="1" si="7"/>
        <v>0</v>
      </c>
      <c r="E71" s="474" t="str">
        <f t="shared" ca="1" si="8"/>
        <v/>
      </c>
      <c r="F71" s="475">
        <f t="shared" ca="1" si="10"/>
        <v>0</v>
      </c>
      <c r="G71" s="475">
        <f t="shared" ca="1" si="9"/>
        <v>0</v>
      </c>
    </row>
    <row r="72" spans="1:7" ht="30" customHeight="1" x14ac:dyDescent="0.2">
      <c r="A72" s="183">
        <f ca="1">INDIRECT("Datos!B"&amp;MATCH("RUBRO ITEM",Datos!B:B,0)+ROW()-MATCH("RUBRO ITEM",A:A,0)-1)</f>
        <v>0</v>
      </c>
      <c r="B72" s="472" t="str">
        <f t="shared" ca="1" si="5"/>
        <v/>
      </c>
      <c r="C72" s="184" t="str">
        <f t="shared" ca="1" si="6"/>
        <v/>
      </c>
      <c r="D72" s="473">
        <f t="shared" ca="1" si="7"/>
        <v>0</v>
      </c>
      <c r="E72" s="474" t="str">
        <f t="shared" ca="1" si="8"/>
        <v/>
      </c>
      <c r="F72" s="475">
        <f t="shared" ca="1" si="10"/>
        <v>0</v>
      </c>
      <c r="G72" s="475">
        <f t="shared" ca="1" si="9"/>
        <v>0</v>
      </c>
    </row>
    <row r="73" spans="1:7" ht="30" customHeight="1" x14ac:dyDescent="0.2">
      <c r="A73" s="183">
        <f ca="1">INDIRECT("Datos!B"&amp;MATCH("RUBRO ITEM",Datos!B:B,0)+ROW()-MATCH("RUBRO ITEM",A:A,0)-1)</f>
        <v>0</v>
      </c>
      <c r="B73" s="472" t="str">
        <f t="shared" ca="1" si="5"/>
        <v/>
      </c>
      <c r="C73" s="184" t="str">
        <f t="shared" ca="1" si="6"/>
        <v/>
      </c>
      <c r="D73" s="473">
        <f t="shared" ca="1" si="7"/>
        <v>0</v>
      </c>
      <c r="E73" s="474" t="str">
        <f t="shared" ca="1" si="8"/>
        <v/>
      </c>
      <c r="F73" s="475">
        <f t="shared" ca="1" si="10"/>
        <v>0</v>
      </c>
      <c r="G73" s="475">
        <f t="shared" ca="1" si="9"/>
        <v>0</v>
      </c>
    </row>
    <row r="74" spans="1:7" ht="30" customHeight="1" x14ac:dyDescent="0.2">
      <c r="A74" s="183">
        <f ca="1">INDIRECT("Datos!B"&amp;MATCH("RUBRO ITEM",Datos!B:B,0)+ROW()-MATCH("RUBRO ITEM",A:A,0)-1)</f>
        <v>0</v>
      </c>
      <c r="B74" s="472" t="str">
        <f t="shared" ca="1" si="5"/>
        <v/>
      </c>
      <c r="C74" s="184" t="str">
        <f t="shared" ca="1" si="6"/>
        <v/>
      </c>
      <c r="D74" s="473">
        <f t="shared" ca="1" si="7"/>
        <v>0</v>
      </c>
      <c r="E74" s="474" t="str">
        <f t="shared" ca="1" si="8"/>
        <v/>
      </c>
      <c r="F74" s="475">
        <f t="shared" ca="1" si="10"/>
        <v>0</v>
      </c>
      <c r="G74" s="475">
        <f t="shared" ca="1" si="9"/>
        <v>0</v>
      </c>
    </row>
    <row r="75" spans="1:7" ht="30" customHeight="1" x14ac:dyDescent="0.2">
      <c r="A75" s="183">
        <f ca="1">INDIRECT("Datos!B"&amp;MATCH("RUBRO ITEM",Datos!B:B,0)+ROW()-MATCH("RUBRO ITEM",A:A,0)-1)</f>
        <v>0</v>
      </c>
      <c r="B75" s="472" t="str">
        <f t="shared" ca="1" si="5"/>
        <v/>
      </c>
      <c r="C75" s="184" t="str">
        <f t="shared" ca="1" si="6"/>
        <v/>
      </c>
      <c r="D75" s="473">
        <f t="shared" ca="1" si="7"/>
        <v>0</v>
      </c>
      <c r="E75" s="474" t="str">
        <f t="shared" ca="1" si="8"/>
        <v/>
      </c>
      <c r="F75" s="475">
        <f t="shared" ca="1" si="10"/>
        <v>0</v>
      </c>
      <c r="G75" s="475">
        <f t="shared" ca="1" si="9"/>
        <v>0</v>
      </c>
    </row>
    <row r="76" spans="1:7" ht="30" customHeight="1" x14ac:dyDescent="0.2">
      <c r="A76" s="183">
        <f ca="1">INDIRECT("Datos!B"&amp;MATCH("RUBRO ITEM",Datos!B:B,0)+ROW()-MATCH("RUBRO ITEM",A:A,0)-1)</f>
        <v>0</v>
      </c>
      <c r="B76" s="472" t="str">
        <f t="shared" ref="B76:B139" ca="1" si="11">IFERROR(VLOOKUP(A76,T_Computo_Presupuesto,2,FALSE),"")</f>
        <v/>
      </c>
      <c r="C76" s="184" t="str">
        <f t="shared" ref="C76:C139" ca="1" si="12">IFERROR(VLOOKUP(A76,T_Computo_Presupuesto,4,FALSE),"")</f>
        <v/>
      </c>
      <c r="D76" s="473">
        <f t="shared" ref="D76:D139" ca="1" si="13">IFERROR(VLOOKUP(A76,T_Computo_Presupuesto,5,FALSE),"")</f>
        <v>0</v>
      </c>
      <c r="E76" s="474" t="str">
        <f t="shared" ref="E76:E139" ca="1" si="14">IF(F76=0,"",CONVERTIRNUM(F76))</f>
        <v/>
      </c>
      <c r="F76" s="475">
        <f t="shared" ref="F76:F139" ca="1" si="15">IFERROR(VLOOKUP(A76,T_Computo_Presupuesto,6,FALSE),"")</f>
        <v>0</v>
      </c>
      <c r="G76" s="475">
        <f t="shared" ref="G76:G139" ca="1" si="16">ROUND(D76*F76,2)</f>
        <v>0</v>
      </c>
    </row>
    <row r="77" spans="1:7" ht="30" customHeight="1" x14ac:dyDescent="0.2">
      <c r="A77" s="183">
        <f ca="1">INDIRECT("Datos!B"&amp;MATCH("RUBRO ITEM",Datos!B:B,0)+ROW()-MATCH("RUBRO ITEM",A:A,0)-1)</f>
        <v>0</v>
      </c>
      <c r="B77" s="472" t="str">
        <f t="shared" ca="1" si="11"/>
        <v/>
      </c>
      <c r="C77" s="184" t="str">
        <f t="shared" ca="1" si="12"/>
        <v/>
      </c>
      <c r="D77" s="473">
        <f t="shared" ca="1" si="13"/>
        <v>0</v>
      </c>
      <c r="E77" s="474" t="str">
        <f t="shared" ca="1" si="14"/>
        <v/>
      </c>
      <c r="F77" s="475">
        <f t="shared" ca="1" si="15"/>
        <v>0</v>
      </c>
      <c r="G77" s="475">
        <f t="shared" ca="1" si="16"/>
        <v>0</v>
      </c>
    </row>
    <row r="78" spans="1:7" ht="30" customHeight="1" x14ac:dyDescent="0.2">
      <c r="A78" s="183">
        <f ca="1">INDIRECT("Datos!B"&amp;MATCH("RUBRO ITEM",Datos!B:B,0)+ROW()-MATCH("RUBRO ITEM",A:A,0)-1)</f>
        <v>0</v>
      </c>
      <c r="B78" s="472" t="str">
        <f t="shared" ca="1" si="11"/>
        <v/>
      </c>
      <c r="C78" s="184" t="str">
        <f t="shared" ca="1" si="12"/>
        <v/>
      </c>
      <c r="D78" s="473">
        <f t="shared" ca="1" si="13"/>
        <v>0</v>
      </c>
      <c r="E78" s="474" t="str">
        <f t="shared" ca="1" si="14"/>
        <v/>
      </c>
      <c r="F78" s="475">
        <f t="shared" ca="1" si="15"/>
        <v>0</v>
      </c>
      <c r="G78" s="475">
        <f t="shared" ca="1" si="16"/>
        <v>0</v>
      </c>
    </row>
    <row r="79" spans="1:7" ht="30" customHeight="1" x14ac:dyDescent="0.2">
      <c r="A79" s="183">
        <f ca="1">INDIRECT("Datos!B"&amp;MATCH("RUBRO ITEM",Datos!B:B,0)+ROW()-MATCH("RUBRO ITEM",A:A,0)-1)</f>
        <v>0</v>
      </c>
      <c r="B79" s="472" t="str">
        <f t="shared" ca="1" si="11"/>
        <v/>
      </c>
      <c r="C79" s="184" t="str">
        <f t="shared" ca="1" si="12"/>
        <v/>
      </c>
      <c r="D79" s="473">
        <f t="shared" ca="1" si="13"/>
        <v>0</v>
      </c>
      <c r="E79" s="474" t="str">
        <f t="shared" ca="1" si="14"/>
        <v/>
      </c>
      <c r="F79" s="475">
        <f t="shared" ca="1" si="15"/>
        <v>0</v>
      </c>
      <c r="G79" s="475">
        <f t="shared" ca="1" si="16"/>
        <v>0</v>
      </c>
    </row>
    <row r="80" spans="1:7" ht="30" customHeight="1" x14ac:dyDescent="0.2">
      <c r="A80" s="183">
        <f ca="1">INDIRECT("Datos!B"&amp;MATCH("RUBRO ITEM",Datos!B:B,0)+ROW()-MATCH("RUBRO ITEM",A:A,0)-1)</f>
        <v>0</v>
      </c>
      <c r="B80" s="472" t="str">
        <f t="shared" ca="1" si="11"/>
        <v/>
      </c>
      <c r="C80" s="184" t="str">
        <f t="shared" ca="1" si="12"/>
        <v/>
      </c>
      <c r="D80" s="473">
        <f t="shared" ca="1" si="13"/>
        <v>0</v>
      </c>
      <c r="E80" s="474" t="str">
        <f t="shared" ca="1" si="14"/>
        <v/>
      </c>
      <c r="F80" s="475">
        <f t="shared" ca="1" si="15"/>
        <v>0</v>
      </c>
      <c r="G80" s="475">
        <f t="shared" ca="1" si="16"/>
        <v>0</v>
      </c>
    </row>
    <row r="81" spans="1:7" ht="30" customHeight="1" x14ac:dyDescent="0.2">
      <c r="A81" s="183">
        <f ca="1">INDIRECT("Datos!B"&amp;MATCH("RUBRO ITEM",Datos!B:B,0)+ROW()-MATCH("RUBRO ITEM",A:A,0)-1)</f>
        <v>0</v>
      </c>
      <c r="B81" s="472" t="str">
        <f t="shared" ca="1" si="11"/>
        <v/>
      </c>
      <c r="C81" s="184" t="str">
        <f t="shared" ca="1" si="12"/>
        <v/>
      </c>
      <c r="D81" s="473">
        <f t="shared" ca="1" si="13"/>
        <v>0</v>
      </c>
      <c r="E81" s="474" t="str">
        <f t="shared" ca="1" si="14"/>
        <v/>
      </c>
      <c r="F81" s="475">
        <f t="shared" ca="1" si="15"/>
        <v>0</v>
      </c>
      <c r="G81" s="475">
        <f t="shared" ca="1" si="16"/>
        <v>0</v>
      </c>
    </row>
    <row r="82" spans="1:7" ht="30" customHeight="1" x14ac:dyDescent="0.2">
      <c r="A82" s="183">
        <f ca="1">INDIRECT("Datos!B"&amp;MATCH("RUBRO ITEM",Datos!B:B,0)+ROW()-MATCH("RUBRO ITEM",A:A,0)-1)</f>
        <v>0</v>
      </c>
      <c r="B82" s="472" t="str">
        <f t="shared" ca="1" si="11"/>
        <v/>
      </c>
      <c r="C82" s="184" t="str">
        <f t="shared" ca="1" si="12"/>
        <v/>
      </c>
      <c r="D82" s="473">
        <f t="shared" ca="1" si="13"/>
        <v>0</v>
      </c>
      <c r="E82" s="474" t="str">
        <f t="shared" ca="1" si="14"/>
        <v/>
      </c>
      <c r="F82" s="475">
        <f t="shared" ca="1" si="15"/>
        <v>0</v>
      </c>
      <c r="G82" s="475">
        <f t="shared" ca="1" si="16"/>
        <v>0</v>
      </c>
    </row>
    <row r="83" spans="1:7" ht="30" customHeight="1" x14ac:dyDescent="0.2">
      <c r="A83" s="183">
        <f ca="1">INDIRECT("Datos!B"&amp;MATCH("RUBRO ITEM",Datos!B:B,0)+ROW()-MATCH("RUBRO ITEM",A:A,0)-1)</f>
        <v>0</v>
      </c>
      <c r="B83" s="472" t="str">
        <f t="shared" ca="1" si="11"/>
        <v/>
      </c>
      <c r="C83" s="184" t="str">
        <f t="shared" ca="1" si="12"/>
        <v/>
      </c>
      <c r="D83" s="473">
        <f t="shared" ca="1" si="13"/>
        <v>0</v>
      </c>
      <c r="E83" s="474" t="str">
        <f t="shared" ca="1" si="14"/>
        <v/>
      </c>
      <c r="F83" s="475">
        <f t="shared" ca="1" si="15"/>
        <v>0</v>
      </c>
      <c r="G83" s="475">
        <f t="shared" ca="1" si="16"/>
        <v>0</v>
      </c>
    </row>
    <row r="84" spans="1:7" ht="30" customHeight="1" x14ac:dyDescent="0.2">
      <c r="A84" s="183">
        <f ca="1">INDIRECT("Datos!B"&amp;MATCH("RUBRO ITEM",Datos!B:B,0)+ROW()-MATCH("RUBRO ITEM",A:A,0)-1)</f>
        <v>0</v>
      </c>
      <c r="B84" s="472" t="str">
        <f t="shared" ca="1" si="11"/>
        <v/>
      </c>
      <c r="C84" s="184" t="str">
        <f t="shared" ca="1" si="12"/>
        <v/>
      </c>
      <c r="D84" s="473">
        <f t="shared" ca="1" si="13"/>
        <v>0</v>
      </c>
      <c r="E84" s="474" t="str">
        <f t="shared" ca="1" si="14"/>
        <v/>
      </c>
      <c r="F84" s="475">
        <f t="shared" ca="1" si="15"/>
        <v>0</v>
      </c>
      <c r="G84" s="475">
        <f t="shared" ca="1" si="16"/>
        <v>0</v>
      </c>
    </row>
    <row r="85" spans="1:7" ht="30" customHeight="1" x14ac:dyDescent="0.2">
      <c r="A85" s="183">
        <f ca="1">INDIRECT("Datos!B"&amp;MATCH("RUBRO ITEM",Datos!B:B,0)+ROW()-MATCH("RUBRO ITEM",A:A,0)-1)</f>
        <v>0</v>
      </c>
      <c r="B85" s="472" t="str">
        <f t="shared" ca="1" si="11"/>
        <v/>
      </c>
      <c r="C85" s="184" t="str">
        <f t="shared" ca="1" si="12"/>
        <v/>
      </c>
      <c r="D85" s="473">
        <f t="shared" ca="1" si="13"/>
        <v>0</v>
      </c>
      <c r="E85" s="474" t="str">
        <f t="shared" ca="1" si="14"/>
        <v/>
      </c>
      <c r="F85" s="475">
        <f t="shared" ca="1" si="15"/>
        <v>0</v>
      </c>
      <c r="G85" s="475">
        <f t="shared" ca="1" si="16"/>
        <v>0</v>
      </c>
    </row>
    <row r="86" spans="1:7" ht="30" customHeight="1" x14ac:dyDescent="0.2">
      <c r="A86" s="183">
        <f ca="1">INDIRECT("Datos!B"&amp;MATCH("RUBRO ITEM",Datos!B:B,0)+ROW()-MATCH("RUBRO ITEM",A:A,0)-1)</f>
        <v>0</v>
      </c>
      <c r="B86" s="472" t="str">
        <f t="shared" ca="1" si="11"/>
        <v/>
      </c>
      <c r="C86" s="184" t="str">
        <f t="shared" ca="1" si="12"/>
        <v/>
      </c>
      <c r="D86" s="473">
        <f t="shared" ca="1" si="13"/>
        <v>0</v>
      </c>
      <c r="E86" s="474" t="str">
        <f t="shared" ca="1" si="14"/>
        <v/>
      </c>
      <c r="F86" s="475">
        <f t="shared" ca="1" si="15"/>
        <v>0</v>
      </c>
      <c r="G86" s="475">
        <f t="shared" ca="1" si="16"/>
        <v>0</v>
      </c>
    </row>
    <row r="87" spans="1:7" ht="30" customHeight="1" x14ac:dyDescent="0.2">
      <c r="A87" s="183">
        <f ca="1">INDIRECT("Datos!B"&amp;MATCH("RUBRO ITEM",Datos!B:B,0)+ROW()-MATCH("RUBRO ITEM",A:A,0)-1)</f>
        <v>0</v>
      </c>
      <c r="B87" s="472" t="str">
        <f t="shared" ca="1" si="11"/>
        <v/>
      </c>
      <c r="C87" s="184" t="str">
        <f t="shared" ca="1" si="12"/>
        <v/>
      </c>
      <c r="D87" s="473">
        <f t="shared" ca="1" si="13"/>
        <v>0</v>
      </c>
      <c r="E87" s="474" t="str">
        <f t="shared" ca="1" si="14"/>
        <v/>
      </c>
      <c r="F87" s="475">
        <f t="shared" ca="1" si="15"/>
        <v>0</v>
      </c>
      <c r="G87" s="475">
        <f t="shared" ca="1" si="16"/>
        <v>0</v>
      </c>
    </row>
    <row r="88" spans="1:7" ht="30" customHeight="1" x14ac:dyDescent="0.2">
      <c r="A88" s="183">
        <f ca="1">INDIRECT("Datos!B"&amp;MATCH("RUBRO ITEM",Datos!B:B,0)+ROW()-MATCH("RUBRO ITEM",A:A,0)-1)</f>
        <v>0</v>
      </c>
      <c r="B88" s="472" t="str">
        <f t="shared" ca="1" si="11"/>
        <v/>
      </c>
      <c r="C88" s="184" t="str">
        <f t="shared" ca="1" si="12"/>
        <v/>
      </c>
      <c r="D88" s="473">
        <f t="shared" ca="1" si="13"/>
        <v>0</v>
      </c>
      <c r="E88" s="474" t="str">
        <f t="shared" ca="1" si="14"/>
        <v/>
      </c>
      <c r="F88" s="475">
        <f t="shared" ca="1" si="15"/>
        <v>0</v>
      </c>
      <c r="G88" s="475">
        <f t="shared" ca="1" si="16"/>
        <v>0</v>
      </c>
    </row>
    <row r="89" spans="1:7" ht="30" customHeight="1" x14ac:dyDescent="0.2">
      <c r="A89" s="183">
        <f ca="1">INDIRECT("Datos!B"&amp;MATCH("RUBRO ITEM",Datos!B:B,0)+ROW()-MATCH("RUBRO ITEM",A:A,0)-1)</f>
        <v>0</v>
      </c>
      <c r="B89" s="472" t="str">
        <f t="shared" ca="1" si="11"/>
        <v/>
      </c>
      <c r="C89" s="184" t="str">
        <f t="shared" ca="1" si="12"/>
        <v/>
      </c>
      <c r="D89" s="473">
        <f t="shared" ca="1" si="13"/>
        <v>0</v>
      </c>
      <c r="E89" s="474" t="str">
        <f t="shared" ca="1" si="14"/>
        <v/>
      </c>
      <c r="F89" s="475">
        <f t="shared" ca="1" si="15"/>
        <v>0</v>
      </c>
      <c r="G89" s="475">
        <f t="shared" ca="1" si="16"/>
        <v>0</v>
      </c>
    </row>
    <row r="90" spans="1:7" ht="30" customHeight="1" x14ac:dyDescent="0.2">
      <c r="A90" s="183">
        <f ca="1">INDIRECT("Datos!B"&amp;MATCH("RUBRO ITEM",Datos!B:B,0)+ROW()-MATCH("RUBRO ITEM",A:A,0)-1)</f>
        <v>0</v>
      </c>
      <c r="B90" s="472" t="str">
        <f t="shared" ca="1" si="11"/>
        <v/>
      </c>
      <c r="C90" s="184" t="str">
        <f t="shared" ca="1" si="12"/>
        <v/>
      </c>
      <c r="D90" s="473">
        <f t="shared" ca="1" si="13"/>
        <v>0</v>
      </c>
      <c r="E90" s="474" t="str">
        <f t="shared" ca="1" si="14"/>
        <v/>
      </c>
      <c r="F90" s="475">
        <f t="shared" ca="1" si="15"/>
        <v>0</v>
      </c>
      <c r="G90" s="475">
        <f t="shared" ca="1" si="16"/>
        <v>0</v>
      </c>
    </row>
    <row r="91" spans="1:7" ht="30" customHeight="1" x14ac:dyDescent="0.2">
      <c r="A91" s="183">
        <f ca="1">INDIRECT("Datos!B"&amp;MATCH("RUBRO ITEM",Datos!B:B,0)+ROW()-MATCH("RUBRO ITEM",A:A,0)-1)</f>
        <v>0</v>
      </c>
      <c r="B91" s="472" t="str">
        <f t="shared" ca="1" si="11"/>
        <v/>
      </c>
      <c r="C91" s="184" t="str">
        <f t="shared" ca="1" si="12"/>
        <v/>
      </c>
      <c r="D91" s="473">
        <f t="shared" ca="1" si="13"/>
        <v>0</v>
      </c>
      <c r="E91" s="474" t="str">
        <f t="shared" ca="1" si="14"/>
        <v/>
      </c>
      <c r="F91" s="475">
        <f t="shared" ca="1" si="15"/>
        <v>0</v>
      </c>
      <c r="G91" s="475">
        <f t="shared" ca="1" si="16"/>
        <v>0</v>
      </c>
    </row>
    <row r="92" spans="1:7" ht="30" customHeight="1" x14ac:dyDescent="0.2">
      <c r="A92" s="183">
        <f ca="1">INDIRECT("Datos!B"&amp;MATCH("RUBRO ITEM",Datos!B:B,0)+ROW()-MATCH("RUBRO ITEM",A:A,0)-1)</f>
        <v>0</v>
      </c>
      <c r="B92" s="472" t="str">
        <f t="shared" ca="1" si="11"/>
        <v/>
      </c>
      <c r="C92" s="184" t="str">
        <f t="shared" ca="1" si="12"/>
        <v/>
      </c>
      <c r="D92" s="473">
        <f t="shared" ca="1" si="13"/>
        <v>0</v>
      </c>
      <c r="E92" s="474" t="str">
        <f t="shared" ca="1" si="14"/>
        <v/>
      </c>
      <c r="F92" s="475">
        <f t="shared" ca="1" si="15"/>
        <v>0</v>
      </c>
      <c r="G92" s="475">
        <f t="shared" ca="1" si="16"/>
        <v>0</v>
      </c>
    </row>
    <row r="93" spans="1:7" ht="30" customHeight="1" x14ac:dyDescent="0.2">
      <c r="A93" s="183">
        <f ca="1">INDIRECT("Datos!B"&amp;MATCH("RUBRO ITEM",Datos!B:B,0)+ROW()-MATCH("RUBRO ITEM",A:A,0)-1)</f>
        <v>0</v>
      </c>
      <c r="B93" s="472" t="str">
        <f t="shared" ca="1" si="11"/>
        <v/>
      </c>
      <c r="C93" s="184" t="str">
        <f t="shared" ca="1" si="12"/>
        <v/>
      </c>
      <c r="D93" s="473">
        <f t="shared" ca="1" si="13"/>
        <v>0</v>
      </c>
      <c r="E93" s="474" t="str">
        <f t="shared" ca="1" si="14"/>
        <v/>
      </c>
      <c r="F93" s="475">
        <f t="shared" ca="1" si="15"/>
        <v>0</v>
      </c>
      <c r="G93" s="475">
        <f t="shared" ca="1" si="16"/>
        <v>0</v>
      </c>
    </row>
    <row r="94" spans="1:7" ht="30" customHeight="1" x14ac:dyDescent="0.2">
      <c r="A94" s="183">
        <f ca="1">INDIRECT("Datos!B"&amp;MATCH("RUBRO ITEM",Datos!B:B,0)+ROW()-MATCH("RUBRO ITEM",A:A,0)-1)</f>
        <v>0</v>
      </c>
      <c r="B94" s="472" t="str">
        <f t="shared" ca="1" si="11"/>
        <v/>
      </c>
      <c r="C94" s="184" t="str">
        <f t="shared" ca="1" si="12"/>
        <v/>
      </c>
      <c r="D94" s="473">
        <f t="shared" ca="1" si="13"/>
        <v>0</v>
      </c>
      <c r="E94" s="474" t="str">
        <f t="shared" ca="1" si="14"/>
        <v/>
      </c>
      <c r="F94" s="475">
        <f t="shared" ca="1" si="15"/>
        <v>0</v>
      </c>
      <c r="G94" s="475">
        <f t="shared" ca="1" si="16"/>
        <v>0</v>
      </c>
    </row>
    <row r="95" spans="1:7" ht="30" customHeight="1" x14ac:dyDescent="0.2">
      <c r="A95" s="183">
        <f ca="1">INDIRECT("Datos!B"&amp;MATCH("RUBRO ITEM",Datos!B:B,0)+ROW()-MATCH("RUBRO ITEM",A:A,0)-1)</f>
        <v>0</v>
      </c>
      <c r="B95" s="472" t="str">
        <f t="shared" ca="1" si="11"/>
        <v/>
      </c>
      <c r="C95" s="184" t="str">
        <f t="shared" ca="1" si="12"/>
        <v/>
      </c>
      <c r="D95" s="473">
        <f t="shared" ca="1" si="13"/>
        <v>0</v>
      </c>
      <c r="E95" s="474" t="str">
        <f t="shared" ca="1" si="14"/>
        <v/>
      </c>
      <c r="F95" s="475">
        <f t="shared" ca="1" si="15"/>
        <v>0</v>
      </c>
      <c r="G95" s="475">
        <f t="shared" ca="1" si="16"/>
        <v>0</v>
      </c>
    </row>
    <row r="96" spans="1:7" ht="30" customHeight="1" x14ac:dyDescent="0.2">
      <c r="A96" s="183">
        <f ca="1">INDIRECT("Datos!B"&amp;MATCH("RUBRO ITEM",Datos!B:B,0)+ROW()-MATCH("RUBRO ITEM",A:A,0)-1)</f>
        <v>0</v>
      </c>
      <c r="B96" s="472" t="str">
        <f t="shared" ca="1" si="11"/>
        <v/>
      </c>
      <c r="C96" s="184" t="str">
        <f t="shared" ca="1" si="12"/>
        <v/>
      </c>
      <c r="D96" s="473">
        <f t="shared" ca="1" si="13"/>
        <v>0</v>
      </c>
      <c r="E96" s="474" t="str">
        <f t="shared" ca="1" si="14"/>
        <v/>
      </c>
      <c r="F96" s="475">
        <f t="shared" ca="1" si="15"/>
        <v>0</v>
      </c>
      <c r="G96" s="475">
        <f t="shared" ca="1" si="16"/>
        <v>0</v>
      </c>
    </row>
    <row r="97" spans="1:7" ht="30" customHeight="1" x14ac:dyDescent="0.2">
      <c r="A97" s="183">
        <f ca="1">INDIRECT("Datos!B"&amp;MATCH("RUBRO ITEM",Datos!B:B,0)+ROW()-MATCH("RUBRO ITEM",A:A,0)-1)</f>
        <v>0</v>
      </c>
      <c r="B97" s="472" t="str">
        <f t="shared" ca="1" si="11"/>
        <v/>
      </c>
      <c r="C97" s="184" t="str">
        <f t="shared" ca="1" si="12"/>
        <v/>
      </c>
      <c r="D97" s="473">
        <f t="shared" ca="1" si="13"/>
        <v>0</v>
      </c>
      <c r="E97" s="474" t="str">
        <f t="shared" ca="1" si="14"/>
        <v/>
      </c>
      <c r="F97" s="475">
        <f t="shared" ca="1" si="15"/>
        <v>0</v>
      </c>
      <c r="G97" s="475">
        <f t="shared" ca="1" si="16"/>
        <v>0</v>
      </c>
    </row>
    <row r="98" spans="1:7" ht="30" customHeight="1" x14ac:dyDescent="0.2">
      <c r="A98" s="183">
        <f ca="1">INDIRECT("Datos!B"&amp;MATCH("RUBRO ITEM",Datos!B:B,0)+ROW()-MATCH("RUBRO ITEM",A:A,0)-1)</f>
        <v>0</v>
      </c>
      <c r="B98" s="472" t="str">
        <f t="shared" ca="1" si="11"/>
        <v/>
      </c>
      <c r="C98" s="184" t="str">
        <f t="shared" ca="1" si="12"/>
        <v/>
      </c>
      <c r="D98" s="473">
        <f t="shared" ca="1" si="13"/>
        <v>0</v>
      </c>
      <c r="E98" s="474" t="str">
        <f t="shared" ca="1" si="14"/>
        <v/>
      </c>
      <c r="F98" s="475">
        <f t="shared" ca="1" si="15"/>
        <v>0</v>
      </c>
      <c r="G98" s="475">
        <f t="shared" ca="1" si="16"/>
        <v>0</v>
      </c>
    </row>
    <row r="99" spans="1:7" ht="30" customHeight="1" x14ac:dyDescent="0.2">
      <c r="A99" s="183">
        <f ca="1">INDIRECT("Datos!B"&amp;MATCH("RUBRO ITEM",Datos!B:B,0)+ROW()-MATCH("RUBRO ITEM",A:A,0)-1)</f>
        <v>0</v>
      </c>
      <c r="B99" s="472" t="str">
        <f t="shared" ca="1" si="11"/>
        <v/>
      </c>
      <c r="C99" s="184" t="str">
        <f t="shared" ca="1" si="12"/>
        <v/>
      </c>
      <c r="D99" s="473">
        <f t="shared" ca="1" si="13"/>
        <v>0</v>
      </c>
      <c r="E99" s="474" t="str">
        <f t="shared" ca="1" si="14"/>
        <v/>
      </c>
      <c r="F99" s="475">
        <f t="shared" ca="1" si="15"/>
        <v>0</v>
      </c>
      <c r="G99" s="475">
        <f t="shared" ca="1" si="16"/>
        <v>0</v>
      </c>
    </row>
    <row r="100" spans="1:7" ht="30" customHeight="1" x14ac:dyDescent="0.2">
      <c r="A100" s="183">
        <f ca="1">INDIRECT("Datos!B"&amp;MATCH("RUBRO ITEM",Datos!B:B,0)+ROW()-MATCH("RUBRO ITEM",A:A,0)-1)</f>
        <v>0</v>
      </c>
      <c r="B100" s="472" t="str">
        <f t="shared" ca="1" si="11"/>
        <v/>
      </c>
      <c r="C100" s="184" t="str">
        <f t="shared" ca="1" si="12"/>
        <v/>
      </c>
      <c r="D100" s="473">
        <f t="shared" ca="1" si="13"/>
        <v>0</v>
      </c>
      <c r="E100" s="474" t="str">
        <f t="shared" ca="1" si="14"/>
        <v/>
      </c>
      <c r="F100" s="475">
        <f t="shared" ca="1" si="15"/>
        <v>0</v>
      </c>
      <c r="G100" s="475">
        <f t="shared" ca="1" si="16"/>
        <v>0</v>
      </c>
    </row>
    <row r="101" spans="1:7" ht="30" customHeight="1" x14ac:dyDescent="0.2">
      <c r="A101" s="183">
        <f ca="1">INDIRECT("Datos!B"&amp;MATCH("RUBRO ITEM",Datos!B:B,0)+ROW()-MATCH("RUBRO ITEM",A:A,0)-1)</f>
        <v>0</v>
      </c>
      <c r="B101" s="472" t="str">
        <f t="shared" ca="1" si="11"/>
        <v/>
      </c>
      <c r="C101" s="184" t="str">
        <f t="shared" ca="1" si="12"/>
        <v/>
      </c>
      <c r="D101" s="473">
        <f t="shared" ca="1" si="13"/>
        <v>0</v>
      </c>
      <c r="E101" s="474" t="str">
        <f t="shared" ca="1" si="14"/>
        <v/>
      </c>
      <c r="F101" s="475">
        <f t="shared" ca="1" si="15"/>
        <v>0</v>
      </c>
      <c r="G101" s="475">
        <f t="shared" ca="1" si="16"/>
        <v>0</v>
      </c>
    </row>
    <row r="102" spans="1:7" ht="30" customHeight="1" x14ac:dyDescent="0.2">
      <c r="A102" s="183">
        <f ca="1">INDIRECT("Datos!B"&amp;MATCH("RUBRO ITEM",Datos!B:B,0)+ROW()-MATCH("RUBRO ITEM",A:A,0)-1)</f>
        <v>0</v>
      </c>
      <c r="B102" s="472" t="str">
        <f t="shared" ca="1" si="11"/>
        <v/>
      </c>
      <c r="C102" s="184" t="str">
        <f t="shared" ca="1" si="12"/>
        <v/>
      </c>
      <c r="D102" s="473">
        <f t="shared" ca="1" si="13"/>
        <v>0</v>
      </c>
      <c r="E102" s="474" t="str">
        <f t="shared" ca="1" si="14"/>
        <v/>
      </c>
      <c r="F102" s="475">
        <f t="shared" ca="1" si="15"/>
        <v>0</v>
      </c>
      <c r="G102" s="475">
        <f t="shared" ca="1" si="16"/>
        <v>0</v>
      </c>
    </row>
    <row r="103" spans="1:7" ht="30" customHeight="1" x14ac:dyDescent="0.2">
      <c r="A103" s="183">
        <f ca="1">INDIRECT("Datos!B"&amp;MATCH("RUBRO ITEM",Datos!B:B,0)+ROW()-MATCH("RUBRO ITEM",A:A,0)-1)</f>
        <v>0</v>
      </c>
      <c r="B103" s="472" t="str">
        <f t="shared" ca="1" si="11"/>
        <v/>
      </c>
      <c r="C103" s="184" t="str">
        <f t="shared" ca="1" si="12"/>
        <v/>
      </c>
      <c r="D103" s="473">
        <f t="shared" ca="1" si="13"/>
        <v>0</v>
      </c>
      <c r="E103" s="474" t="str">
        <f t="shared" ca="1" si="14"/>
        <v/>
      </c>
      <c r="F103" s="475">
        <f t="shared" ca="1" si="15"/>
        <v>0</v>
      </c>
      <c r="G103" s="475">
        <f t="shared" ca="1" si="16"/>
        <v>0</v>
      </c>
    </row>
    <row r="104" spans="1:7" ht="30" customHeight="1" x14ac:dyDescent="0.2">
      <c r="A104" s="183">
        <f ca="1">INDIRECT("Datos!B"&amp;MATCH("RUBRO ITEM",Datos!B:B,0)+ROW()-MATCH("RUBRO ITEM",A:A,0)-1)</f>
        <v>0</v>
      </c>
      <c r="B104" s="472" t="str">
        <f t="shared" ca="1" si="11"/>
        <v/>
      </c>
      <c r="C104" s="184" t="str">
        <f t="shared" ca="1" si="12"/>
        <v/>
      </c>
      <c r="D104" s="473">
        <f t="shared" ca="1" si="13"/>
        <v>0</v>
      </c>
      <c r="E104" s="474" t="str">
        <f t="shared" ca="1" si="14"/>
        <v/>
      </c>
      <c r="F104" s="475">
        <f t="shared" ca="1" si="15"/>
        <v>0</v>
      </c>
      <c r="G104" s="475">
        <f t="shared" ca="1" si="16"/>
        <v>0</v>
      </c>
    </row>
    <row r="105" spans="1:7" ht="30" customHeight="1" x14ac:dyDescent="0.2">
      <c r="A105" s="183">
        <f ca="1">INDIRECT("Datos!B"&amp;MATCH("RUBRO ITEM",Datos!B:B,0)+ROW()-MATCH("RUBRO ITEM",A:A,0)-1)</f>
        <v>0</v>
      </c>
      <c r="B105" s="472" t="str">
        <f t="shared" ca="1" si="11"/>
        <v/>
      </c>
      <c r="C105" s="184" t="str">
        <f t="shared" ca="1" si="12"/>
        <v/>
      </c>
      <c r="D105" s="473">
        <f t="shared" ca="1" si="13"/>
        <v>0</v>
      </c>
      <c r="E105" s="474" t="str">
        <f t="shared" ca="1" si="14"/>
        <v/>
      </c>
      <c r="F105" s="475">
        <f t="shared" ca="1" si="15"/>
        <v>0</v>
      </c>
      <c r="G105" s="475">
        <f t="shared" ca="1" si="16"/>
        <v>0</v>
      </c>
    </row>
    <row r="106" spans="1:7" ht="30" customHeight="1" x14ac:dyDescent="0.2">
      <c r="A106" s="183">
        <f ca="1">INDIRECT("Datos!B"&amp;MATCH("RUBRO ITEM",Datos!B:B,0)+ROW()-MATCH("RUBRO ITEM",A:A,0)-1)</f>
        <v>0</v>
      </c>
      <c r="B106" s="472" t="str">
        <f t="shared" ca="1" si="11"/>
        <v/>
      </c>
      <c r="C106" s="184" t="str">
        <f t="shared" ca="1" si="12"/>
        <v/>
      </c>
      <c r="D106" s="473">
        <f t="shared" ca="1" si="13"/>
        <v>0</v>
      </c>
      <c r="E106" s="474" t="str">
        <f t="shared" ca="1" si="14"/>
        <v/>
      </c>
      <c r="F106" s="475">
        <f t="shared" ca="1" si="15"/>
        <v>0</v>
      </c>
      <c r="G106" s="475">
        <f t="shared" ca="1" si="16"/>
        <v>0</v>
      </c>
    </row>
    <row r="107" spans="1:7" ht="30" customHeight="1" x14ac:dyDescent="0.2">
      <c r="A107" s="183">
        <f ca="1">INDIRECT("Datos!B"&amp;MATCH("RUBRO ITEM",Datos!B:B,0)+ROW()-MATCH("RUBRO ITEM",A:A,0)-1)</f>
        <v>0</v>
      </c>
      <c r="B107" s="472" t="str">
        <f t="shared" ca="1" si="11"/>
        <v/>
      </c>
      <c r="C107" s="184" t="str">
        <f t="shared" ca="1" si="12"/>
        <v/>
      </c>
      <c r="D107" s="473">
        <f t="shared" ca="1" si="13"/>
        <v>0</v>
      </c>
      <c r="E107" s="474" t="str">
        <f t="shared" ca="1" si="14"/>
        <v/>
      </c>
      <c r="F107" s="475">
        <f t="shared" ca="1" si="15"/>
        <v>0</v>
      </c>
      <c r="G107" s="475">
        <f t="shared" ca="1" si="16"/>
        <v>0</v>
      </c>
    </row>
    <row r="108" spans="1:7" ht="30" customHeight="1" x14ac:dyDescent="0.2">
      <c r="A108" s="183">
        <f ca="1">INDIRECT("Datos!B"&amp;MATCH("RUBRO ITEM",Datos!B:B,0)+ROW()-MATCH("RUBRO ITEM",A:A,0)-1)</f>
        <v>0</v>
      </c>
      <c r="B108" s="472" t="str">
        <f t="shared" ca="1" si="11"/>
        <v/>
      </c>
      <c r="C108" s="184" t="str">
        <f t="shared" ca="1" si="12"/>
        <v/>
      </c>
      <c r="D108" s="473">
        <f t="shared" ca="1" si="13"/>
        <v>0</v>
      </c>
      <c r="E108" s="474" t="str">
        <f t="shared" ca="1" si="14"/>
        <v/>
      </c>
      <c r="F108" s="475">
        <f t="shared" ca="1" si="15"/>
        <v>0</v>
      </c>
      <c r="G108" s="475">
        <f t="shared" ca="1" si="16"/>
        <v>0</v>
      </c>
    </row>
    <row r="109" spans="1:7" ht="30" customHeight="1" x14ac:dyDescent="0.2">
      <c r="A109" s="183">
        <f ca="1">INDIRECT("Datos!B"&amp;MATCH("RUBRO ITEM",Datos!B:B,0)+ROW()-MATCH("RUBRO ITEM",A:A,0)-1)</f>
        <v>0</v>
      </c>
      <c r="B109" s="472" t="str">
        <f t="shared" ca="1" si="11"/>
        <v/>
      </c>
      <c r="C109" s="184" t="str">
        <f t="shared" ca="1" si="12"/>
        <v/>
      </c>
      <c r="D109" s="473">
        <f t="shared" ca="1" si="13"/>
        <v>0</v>
      </c>
      <c r="E109" s="474" t="str">
        <f t="shared" ca="1" si="14"/>
        <v/>
      </c>
      <c r="F109" s="475">
        <f t="shared" ca="1" si="15"/>
        <v>0</v>
      </c>
      <c r="G109" s="475">
        <f t="shared" ca="1" si="16"/>
        <v>0</v>
      </c>
    </row>
    <row r="110" spans="1:7" ht="30" customHeight="1" x14ac:dyDescent="0.2">
      <c r="A110" s="183">
        <f ca="1">INDIRECT("Datos!B"&amp;MATCH("RUBRO ITEM",Datos!B:B,0)+ROW()-MATCH("RUBRO ITEM",A:A,0)-1)</f>
        <v>0</v>
      </c>
      <c r="B110" s="472" t="str">
        <f t="shared" ca="1" si="11"/>
        <v/>
      </c>
      <c r="C110" s="184" t="str">
        <f t="shared" ca="1" si="12"/>
        <v/>
      </c>
      <c r="D110" s="473">
        <f t="shared" ca="1" si="13"/>
        <v>0</v>
      </c>
      <c r="E110" s="474" t="str">
        <f t="shared" ca="1" si="14"/>
        <v/>
      </c>
      <c r="F110" s="475">
        <f t="shared" ca="1" si="15"/>
        <v>0</v>
      </c>
      <c r="G110" s="475">
        <f t="shared" ca="1" si="16"/>
        <v>0</v>
      </c>
    </row>
    <row r="111" spans="1:7" ht="30" customHeight="1" x14ac:dyDescent="0.2">
      <c r="A111" s="183">
        <f ca="1">INDIRECT("Datos!B"&amp;MATCH("RUBRO ITEM",Datos!B:B,0)+ROW()-MATCH("RUBRO ITEM",A:A,0)-1)</f>
        <v>0</v>
      </c>
      <c r="B111" s="472" t="str">
        <f t="shared" ca="1" si="11"/>
        <v/>
      </c>
      <c r="C111" s="184" t="str">
        <f t="shared" ca="1" si="12"/>
        <v/>
      </c>
      <c r="D111" s="473">
        <f t="shared" ca="1" si="13"/>
        <v>0</v>
      </c>
      <c r="E111" s="474" t="str">
        <f t="shared" ca="1" si="14"/>
        <v/>
      </c>
      <c r="F111" s="475">
        <f t="shared" ca="1" si="15"/>
        <v>0</v>
      </c>
      <c r="G111" s="475">
        <f t="shared" ca="1" si="16"/>
        <v>0</v>
      </c>
    </row>
    <row r="112" spans="1:7" ht="30" customHeight="1" x14ac:dyDescent="0.2">
      <c r="A112" s="183">
        <f ca="1">INDIRECT("Datos!B"&amp;MATCH("RUBRO ITEM",Datos!B:B,0)+ROW()-MATCH("RUBRO ITEM",A:A,0)-1)</f>
        <v>0</v>
      </c>
      <c r="B112" s="472" t="str">
        <f t="shared" ca="1" si="11"/>
        <v/>
      </c>
      <c r="C112" s="184" t="str">
        <f t="shared" ca="1" si="12"/>
        <v/>
      </c>
      <c r="D112" s="473">
        <f t="shared" ca="1" si="13"/>
        <v>0</v>
      </c>
      <c r="E112" s="474" t="str">
        <f t="shared" ca="1" si="14"/>
        <v/>
      </c>
      <c r="F112" s="475">
        <f t="shared" ca="1" si="15"/>
        <v>0</v>
      </c>
      <c r="G112" s="475">
        <f t="shared" ca="1" si="16"/>
        <v>0</v>
      </c>
    </row>
    <row r="113" spans="1:7" ht="30" customHeight="1" x14ac:dyDescent="0.2">
      <c r="A113" s="183">
        <f ca="1">INDIRECT("Datos!B"&amp;MATCH("RUBRO ITEM",Datos!B:B,0)+ROW()-MATCH("RUBRO ITEM",A:A,0)-1)</f>
        <v>0</v>
      </c>
      <c r="B113" s="472" t="str">
        <f t="shared" ca="1" si="11"/>
        <v/>
      </c>
      <c r="C113" s="184" t="str">
        <f t="shared" ca="1" si="12"/>
        <v/>
      </c>
      <c r="D113" s="473">
        <f t="shared" ca="1" si="13"/>
        <v>0</v>
      </c>
      <c r="E113" s="474" t="str">
        <f t="shared" ca="1" si="14"/>
        <v/>
      </c>
      <c r="F113" s="475">
        <f t="shared" ca="1" si="15"/>
        <v>0</v>
      </c>
      <c r="G113" s="475">
        <f t="shared" ca="1" si="16"/>
        <v>0</v>
      </c>
    </row>
    <row r="114" spans="1:7" ht="30" customHeight="1" x14ac:dyDescent="0.2">
      <c r="A114" s="183">
        <f ca="1">INDIRECT("Datos!B"&amp;MATCH("RUBRO ITEM",Datos!B:B,0)+ROW()-MATCH("RUBRO ITEM",A:A,0)-1)</f>
        <v>0</v>
      </c>
      <c r="B114" s="472" t="str">
        <f t="shared" ca="1" si="11"/>
        <v/>
      </c>
      <c r="C114" s="184" t="str">
        <f t="shared" ca="1" si="12"/>
        <v/>
      </c>
      <c r="D114" s="473">
        <f t="shared" ca="1" si="13"/>
        <v>0</v>
      </c>
      <c r="E114" s="474" t="str">
        <f t="shared" ca="1" si="14"/>
        <v/>
      </c>
      <c r="F114" s="475">
        <f t="shared" ca="1" si="15"/>
        <v>0</v>
      </c>
      <c r="G114" s="475">
        <f t="shared" ca="1" si="16"/>
        <v>0</v>
      </c>
    </row>
    <row r="115" spans="1:7" ht="30" customHeight="1" x14ac:dyDescent="0.2">
      <c r="A115" s="183">
        <f ca="1">INDIRECT("Datos!B"&amp;MATCH("RUBRO ITEM",Datos!B:B,0)+ROW()-MATCH("RUBRO ITEM",A:A,0)-1)</f>
        <v>0</v>
      </c>
      <c r="B115" s="472" t="str">
        <f t="shared" ca="1" si="11"/>
        <v/>
      </c>
      <c r="C115" s="184" t="str">
        <f t="shared" ca="1" si="12"/>
        <v/>
      </c>
      <c r="D115" s="473">
        <f t="shared" ca="1" si="13"/>
        <v>0</v>
      </c>
      <c r="E115" s="474" t="str">
        <f t="shared" ca="1" si="14"/>
        <v/>
      </c>
      <c r="F115" s="475">
        <f t="shared" ca="1" si="15"/>
        <v>0</v>
      </c>
      <c r="G115" s="475">
        <f t="shared" ca="1" si="16"/>
        <v>0</v>
      </c>
    </row>
    <row r="116" spans="1:7" ht="30" customHeight="1" x14ac:dyDescent="0.2">
      <c r="A116" s="183">
        <f ca="1">INDIRECT("Datos!B"&amp;MATCH("RUBRO ITEM",Datos!B:B,0)+ROW()-MATCH("RUBRO ITEM",A:A,0)-1)</f>
        <v>0</v>
      </c>
      <c r="B116" s="472" t="str">
        <f t="shared" ca="1" si="11"/>
        <v/>
      </c>
      <c r="C116" s="184" t="str">
        <f t="shared" ca="1" si="12"/>
        <v/>
      </c>
      <c r="D116" s="473">
        <f t="shared" ca="1" si="13"/>
        <v>0</v>
      </c>
      <c r="E116" s="474" t="str">
        <f t="shared" ca="1" si="14"/>
        <v/>
      </c>
      <c r="F116" s="475">
        <f t="shared" ca="1" si="15"/>
        <v>0</v>
      </c>
      <c r="G116" s="475">
        <f t="shared" ca="1" si="16"/>
        <v>0</v>
      </c>
    </row>
    <row r="117" spans="1:7" ht="30" customHeight="1" x14ac:dyDescent="0.2">
      <c r="A117" s="183">
        <f ca="1">INDIRECT("Datos!B"&amp;MATCH("RUBRO ITEM",Datos!B:B,0)+ROW()-MATCH("RUBRO ITEM",A:A,0)-1)</f>
        <v>0</v>
      </c>
      <c r="B117" s="472" t="str">
        <f t="shared" ca="1" si="11"/>
        <v/>
      </c>
      <c r="C117" s="184" t="str">
        <f t="shared" ca="1" si="12"/>
        <v/>
      </c>
      <c r="D117" s="473">
        <f t="shared" ca="1" si="13"/>
        <v>0</v>
      </c>
      <c r="E117" s="474" t="str">
        <f t="shared" ca="1" si="14"/>
        <v/>
      </c>
      <c r="F117" s="475">
        <f t="shared" ca="1" si="15"/>
        <v>0</v>
      </c>
      <c r="G117" s="475">
        <f t="shared" ca="1" si="16"/>
        <v>0</v>
      </c>
    </row>
    <row r="118" spans="1:7" ht="30" customHeight="1" x14ac:dyDescent="0.2">
      <c r="A118" s="183">
        <f ca="1">INDIRECT("Datos!B"&amp;MATCH("RUBRO ITEM",Datos!B:B,0)+ROW()-MATCH("RUBRO ITEM",A:A,0)-1)</f>
        <v>0</v>
      </c>
      <c r="B118" s="472" t="str">
        <f t="shared" ca="1" si="11"/>
        <v/>
      </c>
      <c r="C118" s="184" t="str">
        <f t="shared" ca="1" si="12"/>
        <v/>
      </c>
      <c r="D118" s="473">
        <f t="shared" ca="1" si="13"/>
        <v>0</v>
      </c>
      <c r="E118" s="474" t="str">
        <f t="shared" ca="1" si="14"/>
        <v/>
      </c>
      <c r="F118" s="475">
        <f t="shared" ca="1" si="15"/>
        <v>0</v>
      </c>
      <c r="G118" s="475">
        <f t="shared" ca="1" si="16"/>
        <v>0</v>
      </c>
    </row>
    <row r="119" spans="1:7" ht="30" customHeight="1" x14ac:dyDescent="0.2">
      <c r="A119" s="183">
        <f ca="1">INDIRECT("Datos!B"&amp;MATCH("RUBRO ITEM",Datos!B:B,0)+ROW()-MATCH("RUBRO ITEM",A:A,0)-1)</f>
        <v>0</v>
      </c>
      <c r="B119" s="472" t="str">
        <f t="shared" ca="1" si="11"/>
        <v/>
      </c>
      <c r="C119" s="184" t="str">
        <f t="shared" ca="1" si="12"/>
        <v/>
      </c>
      <c r="D119" s="473">
        <f t="shared" ca="1" si="13"/>
        <v>0</v>
      </c>
      <c r="E119" s="474" t="str">
        <f t="shared" ca="1" si="14"/>
        <v/>
      </c>
      <c r="F119" s="475">
        <f t="shared" ca="1" si="15"/>
        <v>0</v>
      </c>
      <c r="G119" s="475">
        <f t="shared" ca="1" si="16"/>
        <v>0</v>
      </c>
    </row>
    <row r="120" spans="1:7" ht="30" customHeight="1" x14ac:dyDescent="0.2">
      <c r="A120" s="183">
        <f ca="1">INDIRECT("Datos!B"&amp;MATCH("RUBRO ITEM",Datos!B:B,0)+ROW()-MATCH("RUBRO ITEM",A:A,0)-1)</f>
        <v>0</v>
      </c>
      <c r="B120" s="472" t="str">
        <f t="shared" ca="1" si="11"/>
        <v/>
      </c>
      <c r="C120" s="184" t="str">
        <f t="shared" ca="1" si="12"/>
        <v/>
      </c>
      <c r="D120" s="473">
        <f t="shared" ca="1" si="13"/>
        <v>0</v>
      </c>
      <c r="E120" s="474" t="str">
        <f t="shared" ca="1" si="14"/>
        <v/>
      </c>
      <c r="F120" s="475">
        <f t="shared" ca="1" si="15"/>
        <v>0</v>
      </c>
      <c r="G120" s="475">
        <f t="shared" ca="1" si="16"/>
        <v>0</v>
      </c>
    </row>
    <row r="121" spans="1:7" ht="30" customHeight="1" x14ac:dyDescent="0.2">
      <c r="A121" s="183">
        <f ca="1">INDIRECT("Datos!B"&amp;MATCH("RUBRO ITEM",Datos!B:B,0)+ROW()-MATCH("RUBRO ITEM",A:A,0)-1)</f>
        <v>0</v>
      </c>
      <c r="B121" s="472" t="str">
        <f t="shared" ca="1" si="11"/>
        <v/>
      </c>
      <c r="C121" s="184" t="str">
        <f t="shared" ca="1" si="12"/>
        <v/>
      </c>
      <c r="D121" s="473">
        <f t="shared" ca="1" si="13"/>
        <v>0</v>
      </c>
      <c r="E121" s="474" t="str">
        <f t="shared" ca="1" si="14"/>
        <v/>
      </c>
      <c r="F121" s="475">
        <f t="shared" ca="1" si="15"/>
        <v>0</v>
      </c>
      <c r="G121" s="475">
        <f t="shared" ca="1" si="16"/>
        <v>0</v>
      </c>
    </row>
    <row r="122" spans="1:7" ht="30" customHeight="1" x14ac:dyDescent="0.2">
      <c r="A122" s="183">
        <f ca="1">INDIRECT("Datos!B"&amp;MATCH("RUBRO ITEM",Datos!B:B,0)+ROW()-MATCH("RUBRO ITEM",A:A,0)-1)</f>
        <v>0</v>
      </c>
      <c r="B122" s="472" t="str">
        <f t="shared" ca="1" si="11"/>
        <v/>
      </c>
      <c r="C122" s="184" t="str">
        <f t="shared" ca="1" si="12"/>
        <v/>
      </c>
      <c r="D122" s="473">
        <f t="shared" ca="1" si="13"/>
        <v>0</v>
      </c>
      <c r="E122" s="474" t="str">
        <f t="shared" ca="1" si="14"/>
        <v/>
      </c>
      <c r="F122" s="475">
        <f t="shared" ca="1" si="15"/>
        <v>0</v>
      </c>
      <c r="G122" s="475">
        <f t="shared" ca="1" si="16"/>
        <v>0</v>
      </c>
    </row>
    <row r="123" spans="1:7" ht="30" customHeight="1" x14ac:dyDescent="0.2">
      <c r="A123" s="183">
        <f ca="1">INDIRECT("Datos!B"&amp;MATCH("RUBRO ITEM",Datos!B:B,0)+ROW()-MATCH("RUBRO ITEM",A:A,0)-1)</f>
        <v>0</v>
      </c>
      <c r="B123" s="472" t="str">
        <f t="shared" ca="1" si="11"/>
        <v/>
      </c>
      <c r="C123" s="184" t="str">
        <f t="shared" ca="1" si="12"/>
        <v/>
      </c>
      <c r="D123" s="473">
        <f t="shared" ca="1" si="13"/>
        <v>0</v>
      </c>
      <c r="E123" s="474" t="str">
        <f t="shared" ca="1" si="14"/>
        <v/>
      </c>
      <c r="F123" s="475">
        <f t="shared" ca="1" si="15"/>
        <v>0</v>
      </c>
      <c r="G123" s="475">
        <f t="shared" ca="1" si="16"/>
        <v>0</v>
      </c>
    </row>
    <row r="124" spans="1:7" ht="30" customHeight="1" x14ac:dyDescent="0.2">
      <c r="A124" s="183">
        <f ca="1">INDIRECT("Datos!B"&amp;MATCH("RUBRO ITEM",Datos!B:B,0)+ROW()-MATCH("RUBRO ITEM",A:A,0)-1)</f>
        <v>0</v>
      </c>
      <c r="B124" s="472" t="str">
        <f t="shared" ca="1" si="11"/>
        <v/>
      </c>
      <c r="C124" s="184" t="str">
        <f t="shared" ca="1" si="12"/>
        <v/>
      </c>
      <c r="D124" s="473">
        <f t="shared" ca="1" si="13"/>
        <v>0</v>
      </c>
      <c r="E124" s="474" t="str">
        <f t="shared" ca="1" si="14"/>
        <v/>
      </c>
      <c r="F124" s="475">
        <f t="shared" ca="1" si="15"/>
        <v>0</v>
      </c>
      <c r="G124" s="475">
        <f t="shared" ca="1" si="16"/>
        <v>0</v>
      </c>
    </row>
    <row r="125" spans="1:7" ht="30" customHeight="1" x14ac:dyDescent="0.2">
      <c r="A125" s="183">
        <f ca="1">INDIRECT("Datos!B"&amp;MATCH("RUBRO ITEM",Datos!B:B,0)+ROW()-MATCH("RUBRO ITEM",A:A,0)-1)</f>
        <v>0</v>
      </c>
      <c r="B125" s="472" t="str">
        <f t="shared" ca="1" si="11"/>
        <v/>
      </c>
      <c r="C125" s="184" t="str">
        <f t="shared" ca="1" si="12"/>
        <v/>
      </c>
      <c r="D125" s="473">
        <f t="shared" ca="1" si="13"/>
        <v>0</v>
      </c>
      <c r="E125" s="474" t="str">
        <f t="shared" ca="1" si="14"/>
        <v/>
      </c>
      <c r="F125" s="475">
        <f t="shared" ca="1" si="15"/>
        <v>0</v>
      </c>
      <c r="G125" s="475">
        <f t="shared" ca="1" si="16"/>
        <v>0</v>
      </c>
    </row>
    <row r="126" spans="1:7" ht="30" customHeight="1" x14ac:dyDescent="0.2">
      <c r="A126" s="183">
        <f ca="1">INDIRECT("Datos!B"&amp;MATCH("RUBRO ITEM",Datos!B:B,0)+ROW()-MATCH("RUBRO ITEM",A:A,0)-1)</f>
        <v>0</v>
      </c>
      <c r="B126" s="472" t="str">
        <f t="shared" ca="1" si="11"/>
        <v/>
      </c>
      <c r="C126" s="184" t="str">
        <f t="shared" ca="1" si="12"/>
        <v/>
      </c>
      <c r="D126" s="473">
        <f t="shared" ca="1" si="13"/>
        <v>0</v>
      </c>
      <c r="E126" s="474" t="str">
        <f t="shared" ca="1" si="14"/>
        <v/>
      </c>
      <c r="F126" s="475">
        <f t="shared" ca="1" si="15"/>
        <v>0</v>
      </c>
      <c r="G126" s="475">
        <f t="shared" ca="1" si="16"/>
        <v>0</v>
      </c>
    </row>
    <row r="127" spans="1:7" ht="30" customHeight="1" x14ac:dyDescent="0.2">
      <c r="A127" s="183">
        <f ca="1">INDIRECT("Datos!B"&amp;MATCH("RUBRO ITEM",Datos!B:B,0)+ROW()-MATCH("RUBRO ITEM",A:A,0)-1)</f>
        <v>0</v>
      </c>
      <c r="B127" s="472" t="str">
        <f t="shared" ca="1" si="11"/>
        <v/>
      </c>
      <c r="C127" s="184" t="str">
        <f t="shared" ca="1" si="12"/>
        <v/>
      </c>
      <c r="D127" s="473">
        <f t="shared" ca="1" si="13"/>
        <v>0</v>
      </c>
      <c r="E127" s="474" t="str">
        <f t="shared" ca="1" si="14"/>
        <v/>
      </c>
      <c r="F127" s="475">
        <f t="shared" ca="1" si="15"/>
        <v>0</v>
      </c>
      <c r="G127" s="475">
        <f t="shared" ca="1" si="16"/>
        <v>0</v>
      </c>
    </row>
    <row r="128" spans="1:7" ht="30" customHeight="1" x14ac:dyDescent="0.2">
      <c r="A128" s="183">
        <f ca="1">INDIRECT("Datos!B"&amp;MATCH("RUBRO ITEM",Datos!B:B,0)+ROW()-MATCH("RUBRO ITEM",A:A,0)-1)</f>
        <v>0</v>
      </c>
      <c r="B128" s="472" t="str">
        <f t="shared" ca="1" si="11"/>
        <v/>
      </c>
      <c r="C128" s="184" t="str">
        <f t="shared" ca="1" si="12"/>
        <v/>
      </c>
      <c r="D128" s="473">
        <f t="shared" ca="1" si="13"/>
        <v>0</v>
      </c>
      <c r="E128" s="474" t="str">
        <f t="shared" ca="1" si="14"/>
        <v/>
      </c>
      <c r="F128" s="475">
        <f t="shared" ca="1" si="15"/>
        <v>0</v>
      </c>
      <c r="G128" s="475">
        <f t="shared" ca="1" si="16"/>
        <v>0</v>
      </c>
    </row>
    <row r="129" spans="1:7" ht="30" customHeight="1" x14ac:dyDescent="0.2">
      <c r="A129" s="183">
        <f ca="1">INDIRECT("Datos!B"&amp;MATCH("RUBRO ITEM",Datos!B:B,0)+ROW()-MATCH("RUBRO ITEM",A:A,0)-1)</f>
        <v>0</v>
      </c>
      <c r="B129" s="472" t="str">
        <f t="shared" ca="1" si="11"/>
        <v/>
      </c>
      <c r="C129" s="184" t="str">
        <f t="shared" ca="1" si="12"/>
        <v/>
      </c>
      <c r="D129" s="473">
        <f t="shared" ca="1" si="13"/>
        <v>0</v>
      </c>
      <c r="E129" s="474" t="str">
        <f t="shared" ca="1" si="14"/>
        <v/>
      </c>
      <c r="F129" s="475">
        <f t="shared" ca="1" si="15"/>
        <v>0</v>
      </c>
      <c r="G129" s="475">
        <f t="shared" ca="1" si="16"/>
        <v>0</v>
      </c>
    </row>
    <row r="130" spans="1:7" ht="30" customHeight="1" x14ac:dyDescent="0.2">
      <c r="A130" s="183">
        <f ca="1">INDIRECT("Datos!B"&amp;MATCH("RUBRO ITEM",Datos!B:B,0)+ROW()-MATCH("RUBRO ITEM",A:A,0)-1)</f>
        <v>0</v>
      </c>
      <c r="B130" s="472" t="str">
        <f t="shared" ca="1" si="11"/>
        <v/>
      </c>
      <c r="C130" s="184" t="str">
        <f t="shared" ca="1" si="12"/>
        <v/>
      </c>
      <c r="D130" s="473">
        <f t="shared" ca="1" si="13"/>
        <v>0</v>
      </c>
      <c r="E130" s="474" t="str">
        <f t="shared" ca="1" si="14"/>
        <v/>
      </c>
      <c r="F130" s="475">
        <f t="shared" ca="1" si="15"/>
        <v>0</v>
      </c>
      <c r="G130" s="475">
        <f t="shared" ca="1" si="16"/>
        <v>0</v>
      </c>
    </row>
    <row r="131" spans="1:7" ht="30" customHeight="1" x14ac:dyDescent="0.2">
      <c r="A131" s="183">
        <f ca="1">INDIRECT("Datos!B"&amp;MATCH("RUBRO ITEM",Datos!B:B,0)+ROW()-MATCH("RUBRO ITEM",A:A,0)-1)</f>
        <v>0</v>
      </c>
      <c r="B131" s="472" t="str">
        <f t="shared" ca="1" si="11"/>
        <v/>
      </c>
      <c r="C131" s="184" t="str">
        <f t="shared" ca="1" si="12"/>
        <v/>
      </c>
      <c r="D131" s="473">
        <f t="shared" ca="1" si="13"/>
        <v>0</v>
      </c>
      <c r="E131" s="474" t="str">
        <f t="shared" ca="1" si="14"/>
        <v/>
      </c>
      <c r="F131" s="475">
        <f t="shared" ca="1" si="15"/>
        <v>0</v>
      </c>
      <c r="G131" s="475">
        <f t="shared" ca="1" si="16"/>
        <v>0</v>
      </c>
    </row>
    <row r="132" spans="1:7" ht="30" customHeight="1" x14ac:dyDescent="0.2">
      <c r="A132" s="183">
        <f ca="1">INDIRECT("Datos!B"&amp;MATCH("RUBRO ITEM",Datos!B:B,0)+ROW()-MATCH("RUBRO ITEM",A:A,0)-1)</f>
        <v>0</v>
      </c>
      <c r="B132" s="472" t="str">
        <f t="shared" ca="1" si="11"/>
        <v/>
      </c>
      <c r="C132" s="184" t="str">
        <f t="shared" ca="1" si="12"/>
        <v/>
      </c>
      <c r="D132" s="473">
        <f t="shared" ca="1" si="13"/>
        <v>0</v>
      </c>
      <c r="E132" s="474" t="str">
        <f t="shared" ca="1" si="14"/>
        <v/>
      </c>
      <c r="F132" s="475">
        <f t="shared" ca="1" si="15"/>
        <v>0</v>
      </c>
      <c r="G132" s="475">
        <f t="shared" ca="1" si="16"/>
        <v>0</v>
      </c>
    </row>
    <row r="133" spans="1:7" ht="30" customHeight="1" x14ac:dyDescent="0.2">
      <c r="A133" s="183">
        <f ca="1">INDIRECT("Datos!B"&amp;MATCH("RUBRO ITEM",Datos!B:B,0)+ROW()-MATCH("RUBRO ITEM",A:A,0)-1)</f>
        <v>0</v>
      </c>
      <c r="B133" s="472" t="str">
        <f t="shared" ca="1" si="11"/>
        <v/>
      </c>
      <c r="C133" s="184" t="str">
        <f t="shared" ca="1" si="12"/>
        <v/>
      </c>
      <c r="D133" s="473">
        <f t="shared" ca="1" si="13"/>
        <v>0</v>
      </c>
      <c r="E133" s="474" t="str">
        <f t="shared" ca="1" si="14"/>
        <v/>
      </c>
      <c r="F133" s="475">
        <f t="shared" ca="1" si="15"/>
        <v>0</v>
      </c>
      <c r="G133" s="475">
        <f t="shared" ca="1" si="16"/>
        <v>0</v>
      </c>
    </row>
    <row r="134" spans="1:7" ht="30" customHeight="1" x14ac:dyDescent="0.2">
      <c r="A134" s="183">
        <f ca="1">INDIRECT("Datos!B"&amp;MATCH("RUBRO ITEM",Datos!B:B,0)+ROW()-MATCH("RUBRO ITEM",A:A,0)-1)</f>
        <v>0</v>
      </c>
      <c r="B134" s="472" t="str">
        <f t="shared" ca="1" si="11"/>
        <v/>
      </c>
      <c r="C134" s="184" t="str">
        <f t="shared" ca="1" si="12"/>
        <v/>
      </c>
      <c r="D134" s="473">
        <f t="shared" ca="1" si="13"/>
        <v>0</v>
      </c>
      <c r="E134" s="474" t="str">
        <f t="shared" ca="1" si="14"/>
        <v/>
      </c>
      <c r="F134" s="475">
        <f t="shared" ca="1" si="15"/>
        <v>0</v>
      </c>
      <c r="G134" s="475">
        <f t="shared" ca="1" si="16"/>
        <v>0</v>
      </c>
    </row>
    <row r="135" spans="1:7" ht="30" customHeight="1" x14ac:dyDescent="0.2">
      <c r="A135" s="183">
        <f ca="1">INDIRECT("Datos!B"&amp;MATCH("RUBRO ITEM",Datos!B:B,0)+ROW()-MATCH("RUBRO ITEM",A:A,0)-1)</f>
        <v>0</v>
      </c>
      <c r="B135" s="472" t="str">
        <f t="shared" ca="1" si="11"/>
        <v/>
      </c>
      <c r="C135" s="184" t="str">
        <f t="shared" ca="1" si="12"/>
        <v/>
      </c>
      <c r="D135" s="473">
        <f t="shared" ca="1" si="13"/>
        <v>0</v>
      </c>
      <c r="E135" s="474" t="str">
        <f t="shared" ca="1" si="14"/>
        <v/>
      </c>
      <c r="F135" s="475">
        <f t="shared" ca="1" si="15"/>
        <v>0</v>
      </c>
      <c r="G135" s="475">
        <f t="shared" ca="1" si="16"/>
        <v>0</v>
      </c>
    </row>
    <row r="136" spans="1:7" ht="30" customHeight="1" x14ac:dyDescent="0.2">
      <c r="A136" s="183">
        <f ca="1">INDIRECT("Datos!B"&amp;MATCH("RUBRO ITEM",Datos!B:B,0)+ROW()-MATCH("RUBRO ITEM",A:A,0)-1)</f>
        <v>0</v>
      </c>
      <c r="B136" s="472" t="str">
        <f t="shared" ca="1" si="11"/>
        <v/>
      </c>
      <c r="C136" s="184" t="str">
        <f t="shared" ca="1" si="12"/>
        <v/>
      </c>
      <c r="D136" s="473">
        <f t="shared" ca="1" si="13"/>
        <v>0</v>
      </c>
      <c r="E136" s="474" t="str">
        <f t="shared" ca="1" si="14"/>
        <v/>
      </c>
      <c r="F136" s="475">
        <f t="shared" ca="1" si="15"/>
        <v>0</v>
      </c>
      <c r="G136" s="475">
        <f t="shared" ca="1" si="16"/>
        <v>0</v>
      </c>
    </row>
    <row r="137" spans="1:7" ht="30" customHeight="1" x14ac:dyDescent="0.2">
      <c r="A137" s="183">
        <f ca="1">INDIRECT("Datos!B"&amp;MATCH("RUBRO ITEM",Datos!B:B,0)+ROW()-MATCH("RUBRO ITEM",A:A,0)-1)</f>
        <v>0</v>
      </c>
      <c r="B137" s="472" t="str">
        <f t="shared" ca="1" si="11"/>
        <v/>
      </c>
      <c r="C137" s="184" t="str">
        <f t="shared" ca="1" si="12"/>
        <v/>
      </c>
      <c r="D137" s="473">
        <f t="shared" ca="1" si="13"/>
        <v>0</v>
      </c>
      <c r="E137" s="474" t="str">
        <f t="shared" ca="1" si="14"/>
        <v/>
      </c>
      <c r="F137" s="475">
        <f t="shared" ca="1" si="15"/>
        <v>0</v>
      </c>
      <c r="G137" s="475">
        <f t="shared" ca="1" si="16"/>
        <v>0</v>
      </c>
    </row>
    <row r="138" spans="1:7" ht="30" customHeight="1" x14ac:dyDescent="0.2">
      <c r="A138" s="183">
        <f ca="1">INDIRECT("Datos!B"&amp;MATCH("RUBRO ITEM",Datos!B:B,0)+ROW()-MATCH("RUBRO ITEM",A:A,0)-1)</f>
        <v>0</v>
      </c>
      <c r="B138" s="472" t="str">
        <f t="shared" ca="1" si="11"/>
        <v/>
      </c>
      <c r="C138" s="184" t="str">
        <f t="shared" ca="1" si="12"/>
        <v/>
      </c>
      <c r="D138" s="473">
        <f t="shared" ca="1" si="13"/>
        <v>0</v>
      </c>
      <c r="E138" s="474" t="str">
        <f t="shared" ca="1" si="14"/>
        <v/>
      </c>
      <c r="F138" s="475">
        <f t="shared" ca="1" si="15"/>
        <v>0</v>
      </c>
      <c r="G138" s="475">
        <f t="shared" ca="1" si="16"/>
        <v>0</v>
      </c>
    </row>
    <row r="139" spans="1:7" ht="30" customHeight="1" x14ac:dyDescent="0.2">
      <c r="A139" s="183">
        <f ca="1">INDIRECT("Datos!B"&amp;MATCH("RUBRO ITEM",Datos!B:B,0)+ROW()-MATCH("RUBRO ITEM",A:A,0)-1)</f>
        <v>0</v>
      </c>
      <c r="B139" s="472" t="str">
        <f t="shared" ca="1" si="11"/>
        <v/>
      </c>
      <c r="C139" s="184" t="str">
        <f t="shared" ca="1" si="12"/>
        <v/>
      </c>
      <c r="D139" s="473">
        <f t="shared" ca="1" si="13"/>
        <v>0</v>
      </c>
      <c r="E139" s="474" t="str">
        <f t="shared" ca="1" si="14"/>
        <v/>
      </c>
      <c r="F139" s="475">
        <f t="shared" ca="1" si="15"/>
        <v>0</v>
      </c>
      <c r="G139" s="475">
        <f t="shared" ca="1" si="16"/>
        <v>0</v>
      </c>
    </row>
    <row r="140" spans="1:7" ht="30" customHeight="1" x14ac:dyDescent="0.2">
      <c r="A140" s="183">
        <f ca="1">INDIRECT("Datos!B"&amp;MATCH("RUBRO ITEM",Datos!B:B,0)+ROW()-MATCH("RUBRO ITEM",A:A,0)-1)</f>
        <v>0</v>
      </c>
      <c r="B140" s="472" t="str">
        <f t="shared" ref="B140:B165" ca="1" si="17">IFERROR(VLOOKUP(A140,T_Computo_Presupuesto,2,FALSE),"")</f>
        <v/>
      </c>
      <c r="C140" s="184" t="str">
        <f t="shared" ref="C140:C165" ca="1" si="18">IFERROR(VLOOKUP(A140,T_Computo_Presupuesto,4,FALSE),"")</f>
        <v/>
      </c>
      <c r="D140" s="473">
        <f t="shared" ref="D140:D165" ca="1" si="19">IFERROR(VLOOKUP(A140,T_Computo_Presupuesto,5,FALSE),"")</f>
        <v>0</v>
      </c>
      <c r="E140" s="474" t="str">
        <f t="shared" ref="E140:E165" ca="1" si="20">IF(F140=0,"",CONVERTIRNUM(F140))</f>
        <v/>
      </c>
      <c r="F140" s="475">
        <f t="shared" ref="F140:F165" ca="1" si="21">IFERROR(VLOOKUP(A140,T_Computo_Presupuesto,6,FALSE),"")</f>
        <v>0</v>
      </c>
      <c r="G140" s="475">
        <f t="shared" ref="G140:G165" ca="1" si="22">ROUND(D140*F140,2)</f>
        <v>0</v>
      </c>
    </row>
    <row r="141" spans="1:7" ht="30" customHeight="1" x14ac:dyDescent="0.2">
      <c r="A141" s="183">
        <f ca="1">INDIRECT("Datos!B"&amp;MATCH("RUBRO ITEM",Datos!B:B,0)+ROW()-MATCH("RUBRO ITEM",A:A,0)-1)</f>
        <v>0</v>
      </c>
      <c r="B141" s="472" t="str">
        <f t="shared" ca="1" si="17"/>
        <v/>
      </c>
      <c r="C141" s="184" t="str">
        <f t="shared" ca="1" si="18"/>
        <v/>
      </c>
      <c r="D141" s="473">
        <f t="shared" ca="1" si="19"/>
        <v>0</v>
      </c>
      <c r="E141" s="474" t="str">
        <f t="shared" ca="1" si="20"/>
        <v/>
      </c>
      <c r="F141" s="475">
        <f t="shared" ca="1" si="21"/>
        <v>0</v>
      </c>
      <c r="G141" s="475">
        <f t="shared" ca="1" si="22"/>
        <v>0</v>
      </c>
    </row>
    <row r="142" spans="1:7" ht="30" customHeight="1" x14ac:dyDescent="0.2">
      <c r="A142" s="183">
        <f ca="1">INDIRECT("Datos!B"&amp;MATCH("RUBRO ITEM",Datos!B:B,0)+ROW()-MATCH("RUBRO ITEM",A:A,0)-1)</f>
        <v>0</v>
      </c>
      <c r="B142" s="472" t="str">
        <f t="shared" ca="1" si="17"/>
        <v/>
      </c>
      <c r="C142" s="184" t="str">
        <f t="shared" ca="1" si="18"/>
        <v/>
      </c>
      <c r="D142" s="473">
        <f t="shared" ca="1" si="19"/>
        <v>0</v>
      </c>
      <c r="E142" s="474" t="str">
        <f t="shared" ca="1" si="20"/>
        <v/>
      </c>
      <c r="F142" s="475">
        <f t="shared" ca="1" si="21"/>
        <v>0</v>
      </c>
      <c r="G142" s="475">
        <f t="shared" ca="1" si="22"/>
        <v>0</v>
      </c>
    </row>
    <row r="143" spans="1:7" ht="30" customHeight="1" x14ac:dyDescent="0.2">
      <c r="A143" s="183">
        <f ca="1">INDIRECT("Datos!B"&amp;MATCH("RUBRO ITEM",Datos!B:B,0)+ROW()-MATCH("RUBRO ITEM",A:A,0)-1)</f>
        <v>0</v>
      </c>
      <c r="B143" s="472" t="str">
        <f t="shared" ca="1" si="17"/>
        <v/>
      </c>
      <c r="C143" s="184" t="str">
        <f t="shared" ca="1" si="18"/>
        <v/>
      </c>
      <c r="D143" s="473">
        <f t="shared" ca="1" si="19"/>
        <v>0</v>
      </c>
      <c r="E143" s="474" t="str">
        <f t="shared" ca="1" si="20"/>
        <v/>
      </c>
      <c r="F143" s="475">
        <f t="shared" ca="1" si="21"/>
        <v>0</v>
      </c>
      <c r="G143" s="475">
        <f t="shared" ca="1" si="22"/>
        <v>0</v>
      </c>
    </row>
    <row r="144" spans="1:7" ht="30" customHeight="1" x14ac:dyDescent="0.2">
      <c r="A144" s="183">
        <f ca="1">INDIRECT("Datos!B"&amp;MATCH("RUBRO ITEM",Datos!B:B,0)+ROW()-MATCH("RUBRO ITEM",A:A,0)-1)</f>
        <v>0</v>
      </c>
      <c r="B144" s="472" t="str">
        <f t="shared" ca="1" si="17"/>
        <v/>
      </c>
      <c r="C144" s="184" t="str">
        <f t="shared" ca="1" si="18"/>
        <v/>
      </c>
      <c r="D144" s="473">
        <f t="shared" ca="1" si="19"/>
        <v>0</v>
      </c>
      <c r="E144" s="474" t="str">
        <f t="shared" ca="1" si="20"/>
        <v/>
      </c>
      <c r="F144" s="475">
        <f t="shared" ca="1" si="21"/>
        <v>0</v>
      </c>
      <c r="G144" s="475">
        <f t="shared" ca="1" si="22"/>
        <v>0</v>
      </c>
    </row>
    <row r="145" spans="1:7" ht="30" customHeight="1" x14ac:dyDescent="0.2">
      <c r="A145" s="183">
        <f ca="1">INDIRECT("Datos!B"&amp;MATCH("RUBRO ITEM",Datos!B:B,0)+ROW()-MATCH("RUBRO ITEM",A:A,0)-1)</f>
        <v>0</v>
      </c>
      <c r="B145" s="472" t="str">
        <f t="shared" ca="1" si="17"/>
        <v/>
      </c>
      <c r="C145" s="184" t="str">
        <f t="shared" ca="1" si="18"/>
        <v/>
      </c>
      <c r="D145" s="473">
        <f t="shared" ca="1" si="19"/>
        <v>0</v>
      </c>
      <c r="E145" s="474" t="str">
        <f t="shared" ca="1" si="20"/>
        <v/>
      </c>
      <c r="F145" s="475">
        <f t="shared" ca="1" si="21"/>
        <v>0</v>
      </c>
      <c r="G145" s="475">
        <f t="shared" ca="1" si="22"/>
        <v>0</v>
      </c>
    </row>
    <row r="146" spans="1:7" ht="30" customHeight="1" x14ac:dyDescent="0.2">
      <c r="A146" s="183">
        <f ca="1">INDIRECT("Datos!B"&amp;MATCH("RUBRO ITEM",Datos!B:B,0)+ROW()-MATCH("RUBRO ITEM",A:A,0)-1)</f>
        <v>0</v>
      </c>
      <c r="B146" s="472" t="str">
        <f t="shared" ca="1" si="17"/>
        <v/>
      </c>
      <c r="C146" s="184" t="str">
        <f t="shared" ca="1" si="18"/>
        <v/>
      </c>
      <c r="D146" s="473">
        <f t="shared" ca="1" si="19"/>
        <v>0</v>
      </c>
      <c r="E146" s="474" t="str">
        <f t="shared" ca="1" si="20"/>
        <v/>
      </c>
      <c r="F146" s="475">
        <f t="shared" ca="1" si="21"/>
        <v>0</v>
      </c>
      <c r="G146" s="475">
        <f t="shared" ca="1" si="22"/>
        <v>0</v>
      </c>
    </row>
    <row r="147" spans="1:7" ht="30" customHeight="1" x14ac:dyDescent="0.2">
      <c r="A147" s="183">
        <f ca="1">INDIRECT("Datos!B"&amp;MATCH("RUBRO ITEM",Datos!B:B,0)+ROW()-MATCH("RUBRO ITEM",A:A,0)-1)</f>
        <v>0</v>
      </c>
      <c r="B147" s="472" t="str">
        <f t="shared" ca="1" si="17"/>
        <v/>
      </c>
      <c r="C147" s="184" t="str">
        <f t="shared" ca="1" si="18"/>
        <v/>
      </c>
      <c r="D147" s="473">
        <f t="shared" ca="1" si="19"/>
        <v>0</v>
      </c>
      <c r="E147" s="474" t="str">
        <f t="shared" ca="1" si="20"/>
        <v/>
      </c>
      <c r="F147" s="475">
        <f t="shared" ca="1" si="21"/>
        <v>0</v>
      </c>
      <c r="G147" s="475">
        <f t="shared" ca="1" si="22"/>
        <v>0</v>
      </c>
    </row>
    <row r="148" spans="1:7" ht="30" customHeight="1" x14ac:dyDescent="0.2">
      <c r="A148" s="183">
        <f ca="1">INDIRECT("Datos!B"&amp;MATCH("RUBRO ITEM",Datos!B:B,0)+ROW()-MATCH("RUBRO ITEM",A:A,0)-1)</f>
        <v>0</v>
      </c>
      <c r="B148" s="472" t="str">
        <f t="shared" ca="1" si="17"/>
        <v/>
      </c>
      <c r="C148" s="184" t="str">
        <f t="shared" ca="1" si="18"/>
        <v/>
      </c>
      <c r="D148" s="473">
        <f t="shared" ca="1" si="19"/>
        <v>0</v>
      </c>
      <c r="E148" s="474" t="str">
        <f t="shared" ca="1" si="20"/>
        <v/>
      </c>
      <c r="F148" s="475">
        <f t="shared" ca="1" si="21"/>
        <v>0</v>
      </c>
      <c r="G148" s="475">
        <f t="shared" ca="1" si="22"/>
        <v>0</v>
      </c>
    </row>
    <row r="149" spans="1:7" ht="30" customHeight="1" x14ac:dyDescent="0.2">
      <c r="A149" s="183">
        <f ca="1">INDIRECT("Datos!B"&amp;MATCH("RUBRO ITEM",Datos!B:B,0)+ROW()-MATCH("RUBRO ITEM",A:A,0)-1)</f>
        <v>0</v>
      </c>
      <c r="B149" s="472" t="str">
        <f t="shared" ca="1" si="17"/>
        <v/>
      </c>
      <c r="C149" s="184" t="str">
        <f t="shared" ca="1" si="18"/>
        <v/>
      </c>
      <c r="D149" s="473">
        <f t="shared" ca="1" si="19"/>
        <v>0</v>
      </c>
      <c r="E149" s="474" t="str">
        <f t="shared" ca="1" si="20"/>
        <v/>
      </c>
      <c r="F149" s="475">
        <f t="shared" ca="1" si="21"/>
        <v>0</v>
      </c>
      <c r="G149" s="475">
        <f t="shared" ca="1" si="22"/>
        <v>0</v>
      </c>
    </row>
    <row r="150" spans="1:7" ht="30" customHeight="1" x14ac:dyDescent="0.2">
      <c r="A150" s="183">
        <f ca="1">INDIRECT("Datos!B"&amp;MATCH("RUBRO ITEM",Datos!B:B,0)+ROW()-MATCH("RUBRO ITEM",A:A,0)-1)</f>
        <v>0</v>
      </c>
      <c r="B150" s="472" t="str">
        <f t="shared" ca="1" si="17"/>
        <v/>
      </c>
      <c r="C150" s="184" t="str">
        <f t="shared" ca="1" si="18"/>
        <v/>
      </c>
      <c r="D150" s="473">
        <f t="shared" ca="1" si="19"/>
        <v>0</v>
      </c>
      <c r="E150" s="474" t="str">
        <f t="shared" ca="1" si="20"/>
        <v/>
      </c>
      <c r="F150" s="475">
        <f t="shared" ca="1" si="21"/>
        <v>0</v>
      </c>
      <c r="G150" s="475">
        <f t="shared" ca="1" si="22"/>
        <v>0</v>
      </c>
    </row>
    <row r="151" spans="1:7" ht="30" customHeight="1" x14ac:dyDescent="0.2">
      <c r="A151" s="183">
        <f ca="1">INDIRECT("Datos!B"&amp;MATCH("RUBRO ITEM",Datos!B:B,0)+ROW()-MATCH("RUBRO ITEM",A:A,0)-1)</f>
        <v>0</v>
      </c>
      <c r="B151" s="472" t="str">
        <f t="shared" ca="1" si="17"/>
        <v/>
      </c>
      <c r="C151" s="184" t="str">
        <f t="shared" ca="1" si="18"/>
        <v/>
      </c>
      <c r="D151" s="473">
        <f t="shared" ca="1" si="19"/>
        <v>0</v>
      </c>
      <c r="E151" s="474" t="str">
        <f t="shared" ca="1" si="20"/>
        <v/>
      </c>
      <c r="F151" s="475">
        <f t="shared" ca="1" si="21"/>
        <v>0</v>
      </c>
      <c r="G151" s="475">
        <f t="shared" ca="1" si="22"/>
        <v>0</v>
      </c>
    </row>
    <row r="152" spans="1:7" ht="30" customHeight="1" x14ac:dyDescent="0.2">
      <c r="A152" s="183">
        <f ca="1">INDIRECT("Datos!B"&amp;MATCH("RUBRO ITEM",Datos!B:B,0)+ROW()-MATCH("RUBRO ITEM",A:A,0)-1)</f>
        <v>0</v>
      </c>
      <c r="B152" s="472" t="str">
        <f t="shared" ca="1" si="17"/>
        <v/>
      </c>
      <c r="C152" s="184" t="str">
        <f t="shared" ca="1" si="18"/>
        <v/>
      </c>
      <c r="D152" s="473">
        <f t="shared" ca="1" si="19"/>
        <v>0</v>
      </c>
      <c r="E152" s="474" t="str">
        <f t="shared" ca="1" si="20"/>
        <v/>
      </c>
      <c r="F152" s="475">
        <f t="shared" ca="1" si="21"/>
        <v>0</v>
      </c>
      <c r="G152" s="475">
        <f t="shared" ca="1" si="22"/>
        <v>0</v>
      </c>
    </row>
    <row r="153" spans="1:7" ht="30" customHeight="1" x14ac:dyDescent="0.2">
      <c r="A153" s="183">
        <f ca="1">INDIRECT("Datos!B"&amp;MATCH("RUBRO ITEM",Datos!B:B,0)+ROW()-MATCH("RUBRO ITEM",A:A,0)-1)</f>
        <v>0</v>
      </c>
      <c r="B153" s="472" t="str">
        <f t="shared" ca="1" si="17"/>
        <v/>
      </c>
      <c r="C153" s="184" t="str">
        <f t="shared" ca="1" si="18"/>
        <v/>
      </c>
      <c r="D153" s="473">
        <f t="shared" ca="1" si="19"/>
        <v>0</v>
      </c>
      <c r="E153" s="474" t="str">
        <f t="shared" ca="1" si="20"/>
        <v/>
      </c>
      <c r="F153" s="475">
        <f t="shared" ca="1" si="21"/>
        <v>0</v>
      </c>
      <c r="G153" s="475">
        <f t="shared" ca="1" si="22"/>
        <v>0</v>
      </c>
    </row>
    <row r="154" spans="1:7" ht="30" customHeight="1" x14ac:dyDescent="0.2">
      <c r="A154" s="183">
        <f ca="1">INDIRECT("Datos!B"&amp;MATCH("RUBRO ITEM",Datos!B:B,0)+ROW()-MATCH("RUBRO ITEM",A:A,0)-1)</f>
        <v>0</v>
      </c>
      <c r="B154" s="472" t="str">
        <f t="shared" ca="1" si="17"/>
        <v/>
      </c>
      <c r="C154" s="184" t="str">
        <f t="shared" ca="1" si="18"/>
        <v/>
      </c>
      <c r="D154" s="473">
        <f t="shared" ca="1" si="19"/>
        <v>0</v>
      </c>
      <c r="E154" s="474" t="str">
        <f t="shared" ca="1" si="20"/>
        <v/>
      </c>
      <c r="F154" s="475">
        <f t="shared" ca="1" si="21"/>
        <v>0</v>
      </c>
      <c r="G154" s="475">
        <f t="shared" ca="1" si="22"/>
        <v>0</v>
      </c>
    </row>
    <row r="155" spans="1:7" ht="30" customHeight="1" x14ac:dyDescent="0.2">
      <c r="A155" s="183">
        <f ca="1">INDIRECT("Datos!B"&amp;MATCH("RUBRO ITEM",Datos!B:B,0)+ROW()-MATCH("RUBRO ITEM",A:A,0)-1)</f>
        <v>0</v>
      </c>
      <c r="B155" s="472" t="str">
        <f t="shared" ca="1" si="17"/>
        <v/>
      </c>
      <c r="C155" s="184" t="str">
        <f t="shared" ca="1" si="18"/>
        <v/>
      </c>
      <c r="D155" s="473">
        <f t="shared" ca="1" si="19"/>
        <v>0</v>
      </c>
      <c r="E155" s="474" t="str">
        <f t="shared" ca="1" si="20"/>
        <v/>
      </c>
      <c r="F155" s="475">
        <f t="shared" ca="1" si="21"/>
        <v>0</v>
      </c>
      <c r="G155" s="475">
        <f t="shared" ca="1" si="22"/>
        <v>0</v>
      </c>
    </row>
    <row r="156" spans="1:7" ht="30" customHeight="1" x14ac:dyDescent="0.2">
      <c r="A156" s="183">
        <f ca="1">INDIRECT("Datos!B"&amp;MATCH("RUBRO ITEM",Datos!B:B,0)+ROW()-MATCH("RUBRO ITEM",A:A,0)-1)</f>
        <v>0</v>
      </c>
      <c r="B156" s="472" t="str">
        <f t="shared" ca="1" si="17"/>
        <v/>
      </c>
      <c r="C156" s="184" t="str">
        <f t="shared" ca="1" si="18"/>
        <v/>
      </c>
      <c r="D156" s="473">
        <f t="shared" ca="1" si="19"/>
        <v>0</v>
      </c>
      <c r="E156" s="474" t="str">
        <f t="shared" ca="1" si="20"/>
        <v/>
      </c>
      <c r="F156" s="475">
        <f t="shared" ca="1" si="21"/>
        <v>0</v>
      </c>
      <c r="G156" s="475">
        <f t="shared" ca="1" si="22"/>
        <v>0</v>
      </c>
    </row>
    <row r="157" spans="1:7" ht="30" customHeight="1" x14ac:dyDescent="0.2">
      <c r="A157" s="183">
        <f ca="1">INDIRECT("Datos!B"&amp;MATCH("RUBRO ITEM",Datos!B:B,0)+ROW()-MATCH("RUBRO ITEM",A:A,0)-1)</f>
        <v>0</v>
      </c>
      <c r="B157" s="472" t="str">
        <f t="shared" ca="1" si="17"/>
        <v/>
      </c>
      <c r="C157" s="184" t="str">
        <f t="shared" ca="1" si="18"/>
        <v/>
      </c>
      <c r="D157" s="473">
        <f t="shared" ca="1" si="19"/>
        <v>0</v>
      </c>
      <c r="E157" s="474" t="str">
        <f t="shared" ca="1" si="20"/>
        <v/>
      </c>
      <c r="F157" s="475">
        <f t="shared" ca="1" si="21"/>
        <v>0</v>
      </c>
      <c r="G157" s="475">
        <f t="shared" ca="1" si="22"/>
        <v>0</v>
      </c>
    </row>
    <row r="158" spans="1:7" ht="30" customHeight="1" x14ac:dyDescent="0.2">
      <c r="A158" s="183">
        <f ca="1">INDIRECT("Datos!B"&amp;MATCH("RUBRO ITEM",Datos!B:B,0)+ROW()-MATCH("RUBRO ITEM",A:A,0)-1)</f>
        <v>0</v>
      </c>
      <c r="B158" s="472" t="str">
        <f t="shared" ca="1" si="17"/>
        <v/>
      </c>
      <c r="C158" s="184" t="str">
        <f t="shared" ca="1" si="18"/>
        <v/>
      </c>
      <c r="D158" s="473">
        <f t="shared" ca="1" si="19"/>
        <v>0</v>
      </c>
      <c r="E158" s="474" t="str">
        <f t="shared" ca="1" si="20"/>
        <v/>
      </c>
      <c r="F158" s="475">
        <f t="shared" ca="1" si="21"/>
        <v>0</v>
      </c>
      <c r="G158" s="475">
        <f t="shared" ca="1" si="22"/>
        <v>0</v>
      </c>
    </row>
    <row r="159" spans="1:7" ht="30" customHeight="1" x14ac:dyDescent="0.2">
      <c r="A159" s="183">
        <f ca="1">INDIRECT("Datos!B"&amp;MATCH("RUBRO ITEM",Datos!B:B,0)+ROW()-MATCH("RUBRO ITEM",A:A,0)-1)</f>
        <v>0</v>
      </c>
      <c r="B159" s="472" t="str">
        <f t="shared" ca="1" si="17"/>
        <v/>
      </c>
      <c r="C159" s="184" t="str">
        <f t="shared" ca="1" si="18"/>
        <v/>
      </c>
      <c r="D159" s="473">
        <f t="shared" ca="1" si="19"/>
        <v>0</v>
      </c>
      <c r="E159" s="474" t="str">
        <f t="shared" ca="1" si="20"/>
        <v/>
      </c>
      <c r="F159" s="475">
        <f t="shared" ca="1" si="21"/>
        <v>0</v>
      </c>
      <c r="G159" s="475">
        <f t="shared" ca="1" si="22"/>
        <v>0</v>
      </c>
    </row>
    <row r="160" spans="1:7" ht="30" customHeight="1" x14ac:dyDescent="0.2">
      <c r="A160" s="183">
        <f ca="1">INDIRECT("Datos!B"&amp;MATCH("RUBRO ITEM",Datos!B:B,0)+ROW()-MATCH("RUBRO ITEM",A:A,0)-1)</f>
        <v>0</v>
      </c>
      <c r="B160" s="472" t="str">
        <f t="shared" ca="1" si="17"/>
        <v/>
      </c>
      <c r="C160" s="184" t="str">
        <f t="shared" ca="1" si="18"/>
        <v/>
      </c>
      <c r="D160" s="473">
        <f t="shared" ca="1" si="19"/>
        <v>0</v>
      </c>
      <c r="E160" s="474" t="str">
        <f t="shared" ca="1" si="20"/>
        <v/>
      </c>
      <c r="F160" s="475">
        <f t="shared" ca="1" si="21"/>
        <v>0</v>
      </c>
      <c r="G160" s="475">
        <f t="shared" ca="1" si="22"/>
        <v>0</v>
      </c>
    </row>
    <row r="161" spans="1:7" ht="30" customHeight="1" x14ac:dyDescent="0.2">
      <c r="A161" s="183">
        <f ca="1">INDIRECT("Datos!B"&amp;MATCH("RUBRO ITEM",Datos!B:B,0)+ROW()-MATCH("RUBRO ITEM",A:A,0)-1)</f>
        <v>0</v>
      </c>
      <c r="B161" s="472" t="str">
        <f t="shared" ca="1" si="17"/>
        <v/>
      </c>
      <c r="C161" s="184" t="str">
        <f t="shared" ca="1" si="18"/>
        <v/>
      </c>
      <c r="D161" s="473">
        <f t="shared" ca="1" si="19"/>
        <v>0</v>
      </c>
      <c r="E161" s="474" t="str">
        <f t="shared" ca="1" si="20"/>
        <v/>
      </c>
      <c r="F161" s="475">
        <f t="shared" ca="1" si="21"/>
        <v>0</v>
      </c>
      <c r="G161" s="475">
        <f t="shared" ca="1" si="22"/>
        <v>0</v>
      </c>
    </row>
    <row r="162" spans="1:7" ht="30" customHeight="1" x14ac:dyDescent="0.2">
      <c r="A162" s="183">
        <f ca="1">INDIRECT("Datos!B"&amp;MATCH("RUBRO ITEM",Datos!B:B,0)+ROW()-MATCH("RUBRO ITEM",A:A,0)-1)</f>
        <v>0</v>
      </c>
      <c r="B162" s="472" t="str">
        <f t="shared" ca="1" si="17"/>
        <v/>
      </c>
      <c r="C162" s="184" t="str">
        <f t="shared" ca="1" si="18"/>
        <v/>
      </c>
      <c r="D162" s="473">
        <f t="shared" ca="1" si="19"/>
        <v>0</v>
      </c>
      <c r="E162" s="474" t="str">
        <f t="shared" ca="1" si="20"/>
        <v/>
      </c>
      <c r="F162" s="475">
        <f t="shared" ca="1" si="21"/>
        <v>0</v>
      </c>
      <c r="G162" s="475">
        <f t="shared" ca="1" si="22"/>
        <v>0</v>
      </c>
    </row>
    <row r="163" spans="1:7" ht="30" customHeight="1" x14ac:dyDescent="0.2">
      <c r="A163" s="183">
        <f ca="1">INDIRECT("Datos!B"&amp;MATCH("RUBRO ITEM",Datos!B:B,0)+ROW()-MATCH("RUBRO ITEM",A:A,0)-1)</f>
        <v>0</v>
      </c>
      <c r="B163" s="472" t="str">
        <f t="shared" ca="1" si="17"/>
        <v/>
      </c>
      <c r="C163" s="184" t="str">
        <f t="shared" ca="1" si="18"/>
        <v/>
      </c>
      <c r="D163" s="473">
        <f t="shared" ca="1" si="19"/>
        <v>0</v>
      </c>
      <c r="E163" s="474" t="str">
        <f t="shared" ca="1" si="20"/>
        <v/>
      </c>
      <c r="F163" s="475">
        <f t="shared" ca="1" si="21"/>
        <v>0</v>
      </c>
      <c r="G163" s="475">
        <f t="shared" ca="1" si="22"/>
        <v>0</v>
      </c>
    </row>
    <row r="164" spans="1:7" ht="30" customHeight="1" x14ac:dyDescent="0.2">
      <c r="A164" s="183">
        <f ca="1">INDIRECT("Datos!B"&amp;MATCH("RUBRO ITEM",Datos!B:B,0)+ROW()-MATCH("RUBRO ITEM",A:A,0)-1)</f>
        <v>0</v>
      </c>
      <c r="B164" s="472" t="str">
        <f t="shared" ca="1" si="17"/>
        <v/>
      </c>
      <c r="C164" s="184" t="str">
        <f t="shared" ca="1" si="18"/>
        <v/>
      </c>
      <c r="D164" s="473">
        <f t="shared" ca="1" si="19"/>
        <v>0</v>
      </c>
      <c r="E164" s="474" t="str">
        <f t="shared" ca="1" si="20"/>
        <v/>
      </c>
      <c r="F164" s="475">
        <f t="shared" ca="1" si="21"/>
        <v>0</v>
      </c>
      <c r="G164" s="475">
        <f t="shared" ca="1" si="22"/>
        <v>0</v>
      </c>
    </row>
    <row r="165" spans="1:7" ht="30" customHeight="1" x14ac:dyDescent="0.2">
      <c r="A165" s="183">
        <f ca="1">INDIRECT("Datos!B"&amp;MATCH("RUBRO ITEM",Datos!B:B,0)+ROW()-MATCH("RUBRO ITEM",A:A,0)-1)</f>
        <v>0</v>
      </c>
      <c r="B165" s="472" t="str">
        <f t="shared" ca="1" si="17"/>
        <v/>
      </c>
      <c r="C165" s="184" t="str">
        <f t="shared" ca="1" si="18"/>
        <v/>
      </c>
      <c r="D165" s="473">
        <f t="shared" ca="1" si="19"/>
        <v>0</v>
      </c>
      <c r="E165" s="474" t="str">
        <f t="shared" ca="1" si="20"/>
        <v/>
      </c>
      <c r="F165" s="475">
        <f t="shared" ca="1" si="21"/>
        <v>0</v>
      </c>
      <c r="G165" s="475">
        <f t="shared" ca="1" si="22"/>
        <v>0</v>
      </c>
    </row>
    <row r="166" spans="1:7" ht="19.5" customHeight="1" x14ac:dyDescent="0.2">
      <c r="A166" s="480"/>
      <c r="B166" s="185"/>
      <c r="C166" s="186"/>
      <c r="D166" s="476"/>
      <c r="E166" s="477"/>
      <c r="F166" s="187"/>
      <c r="G166" s="481"/>
    </row>
    <row r="167" spans="1:7" ht="19.5" customHeight="1" x14ac:dyDescent="0.2">
      <c r="A167" s="480"/>
      <c r="B167" s="781" t="s">
        <v>990</v>
      </c>
      <c r="C167" s="781"/>
      <c r="D167" s="781"/>
      <c r="E167" s="781"/>
      <c r="F167" s="482"/>
      <c r="G167" s="188">
        <f ca="1">ROUND(SUM(G16:G166),2)</f>
        <v>0</v>
      </c>
    </row>
    <row r="168" spans="1:7" ht="19.5" customHeight="1" x14ac:dyDescent="0.2">
      <c r="A168" s="189" t="s">
        <v>3</v>
      </c>
      <c r="F168" s="190"/>
    </row>
    <row r="169" spans="1:7" ht="37.5" customHeight="1" x14ac:dyDescent="0.2">
      <c r="A169" s="785" t="str">
        <f ca="1">IF(Monto_Oferta=0,"IMPORTA LA PRESENTE PROPUESTA EN LA SUMA DE: _____________________","IMPORTA LA PRESENTE PROPUESTA EN LA SUMA DE: "&amp;CONVERTIRNUM(Monto_Oferta))</f>
        <v>IMPORTA LA PRESENTE PROPUESTA EN LA SUMA DE: _____________________</v>
      </c>
      <c r="B169" s="785"/>
      <c r="C169" s="785"/>
      <c r="D169" s="785"/>
      <c r="E169" s="785"/>
      <c r="F169" s="785"/>
      <c r="G169" s="785"/>
    </row>
    <row r="170" spans="1:7" ht="19.5" customHeight="1" x14ac:dyDescent="0.2">
      <c r="A170" s="191"/>
    </row>
    <row r="171" spans="1:7" ht="19.5" customHeight="1" x14ac:dyDescent="0.2">
      <c r="B171" s="782" t="s">
        <v>996</v>
      </c>
      <c r="C171" s="782"/>
      <c r="D171" s="782"/>
      <c r="E171" s="782"/>
      <c r="F171" s="782"/>
      <c r="G171" s="782"/>
    </row>
    <row r="172" spans="1:7" ht="19.5" customHeight="1" x14ac:dyDescent="0.2">
      <c r="B172" s="782" t="s">
        <v>991</v>
      </c>
      <c r="C172" s="782"/>
      <c r="D172" s="782"/>
      <c r="E172" s="782"/>
      <c r="F172" s="782"/>
      <c r="G172" s="782"/>
    </row>
    <row r="173" spans="1:7" ht="19.5" customHeight="1" x14ac:dyDescent="0.2">
      <c r="B173" s="508"/>
      <c r="C173" s="508"/>
      <c r="D173" s="508"/>
      <c r="E173" s="508"/>
      <c r="F173" s="508"/>
      <c r="G173" s="508"/>
    </row>
    <row r="174" spans="1:7" ht="19.5" customHeight="1" x14ac:dyDescent="0.2">
      <c r="B174" s="508"/>
      <c r="C174" s="508"/>
      <c r="D174" s="508"/>
      <c r="E174" s="508"/>
      <c r="F174" s="508"/>
      <c r="G174" s="508"/>
    </row>
    <row r="175" spans="1:7" ht="19.5" customHeight="1" x14ac:dyDescent="0.2">
      <c r="B175" s="478" t="str">
        <f>"ACLARACIÓN DE LAS FIRMAS SIN ABREVIATURAS:                                               "&amp;Contratista_Firma1&amp;"                                                               "&amp;Contratista_Firma2</f>
        <v xml:space="preserve">ACLARACIÓN DE LAS FIRMAS SIN ABREVIATURAS:                                                                                                              </v>
      </c>
      <c r="C175" s="478"/>
      <c r="D175" s="479"/>
      <c r="E175" s="478"/>
      <c r="F175" s="479"/>
      <c r="G175" s="478"/>
    </row>
    <row r="176" spans="1:7" ht="19.5" customHeight="1" x14ac:dyDescent="0.2">
      <c r="D176" s="192">
        <v>0</v>
      </c>
      <c r="F176" s="192">
        <v>0</v>
      </c>
    </row>
    <row r="180" spans="1:1" ht="19.5" customHeight="1" x14ac:dyDescent="0.2">
      <c r="A180" s="193" t="str">
        <f xml:space="preserve"> "_____ que suscribe(n) ____________________  en su carácter de  ____________ "&amp;" declara(n) que ha(n) dado cumplimiento a lo establecido en la documentación correspondiente, ha examinado el terreno, los planos, cómputos métricos, Pliego de Condiciones y Especificaciones Técnicas " &amp; "relativas a las obras indicadas en el título y se compromete(n) a realizarla en un todo de acuerdo con los mencionados documentos que aclara(n) conocer en todas sus partes, " &amp; "ofreciendo ejecutar las obras correspondientes a los precios unitarios que consignan a continuación:"</f>
        <v>_____ que suscribe(n) ____________________  en su carácter de  ____________  declara(n) que ha(n) dado cumplimiento a lo establecido en la documentación correspondiente, ha examinado el terreno, los planos, cómputos métricos, Pliego de Condiciones y Especificaciones Técnicas relativas a las obras indicadas en el título y se compromete(n) a realizarla en un todo de acuerdo con los mencionados documentos que aclara(n) conocer en todas sus partes, ofreciendo ejecutar las obras correspondientes a los precios unitarios que consignan a continuación:</v>
      </c>
    </row>
    <row r="181" spans="1:1" ht="19.5" customHeight="1" x14ac:dyDescent="0.2">
      <c r="A181" s="193" t="s">
        <v>995</v>
      </c>
    </row>
    <row r="182" spans="1:1" ht="19.5" customHeight="1" x14ac:dyDescent="0.2">
      <c r="A182" s="193" t="s">
        <v>994</v>
      </c>
    </row>
  </sheetData>
  <sheetProtection formatCells="0" selectLockedCells="1"/>
  <mergeCells count="17">
    <mergeCell ref="A1:G1"/>
    <mergeCell ref="A13:A14"/>
    <mergeCell ref="B13:B14"/>
    <mergeCell ref="C13:C14"/>
    <mergeCell ref="D13:D14"/>
    <mergeCell ref="E13:F13"/>
    <mergeCell ref="A2:G2"/>
    <mergeCell ref="A3:G3"/>
    <mergeCell ref="A4:G4"/>
    <mergeCell ref="A5:G5"/>
    <mergeCell ref="A6:G6"/>
    <mergeCell ref="B167:E167"/>
    <mergeCell ref="B171:G171"/>
    <mergeCell ref="B172:G172"/>
    <mergeCell ref="B11:G11"/>
    <mergeCell ref="G13:G14"/>
    <mergeCell ref="A169:G169"/>
  </mergeCells>
  <conditionalFormatting sqref="A16:A168">
    <cfRule type="expression" dxfId="168" priority="28" stopIfTrue="1">
      <formula>#REF!&gt;0</formula>
    </cfRule>
    <cfRule type="expression" dxfId="167" priority="29" stopIfTrue="1">
      <formula>#REF!&gt;0</formula>
    </cfRule>
    <cfRule type="expression" dxfId="166" priority="30" stopIfTrue="1">
      <formula>#REF!&gt;0</formula>
    </cfRule>
  </conditionalFormatting>
  <conditionalFormatting sqref="B166">
    <cfRule type="expression" dxfId="165" priority="31" stopIfTrue="1">
      <formula>#REF!&gt;0</formula>
    </cfRule>
    <cfRule type="expression" dxfId="164" priority="32" stopIfTrue="1">
      <formula>#REF!&gt;0</formula>
    </cfRule>
    <cfRule type="expression" dxfId="163" priority="33" stopIfTrue="1">
      <formula>#REF!&gt;0</formula>
    </cfRule>
  </conditionalFormatting>
  <conditionalFormatting sqref="B16:B165">
    <cfRule type="expression" dxfId="162" priority="1" stopIfTrue="1">
      <formula>#REF!&gt;0</formula>
    </cfRule>
    <cfRule type="expression" dxfId="161" priority="2" stopIfTrue="1">
      <formula>#REF!&gt;0</formula>
    </cfRule>
    <cfRule type="expression" dxfId="160" priority="3" stopIfTrue="1">
      <formula>#REF!&gt;0</formula>
    </cfRule>
  </conditionalFormatting>
  <pageMargins left="0.98425196850393704" right="0.59055118110236227" top="1.3779527559055118" bottom="1.1811023622047245" header="0.39370078740157483" footer="0.39370078740157483"/>
  <pageSetup paperSize="9" scale="47" fitToWidth="0" fitToHeight="0" orientation="portrait" r:id="rId1"/>
  <headerFooter>
    <oddHeader>&amp;L&amp;G</oddHeader>
    <oddFooter>&amp;R&amp;P de &amp;N</oddFoot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pageSetUpPr fitToPage="1"/>
  </sheetPr>
  <dimension ref="A1:I181"/>
  <sheetViews>
    <sheetView showGridLines="0" showZeros="0" view="pageBreakPreview" topLeftCell="A73" zoomScale="80" zoomScaleNormal="90" zoomScaleSheetLayoutView="80" workbookViewId="0">
      <selection activeCell="G52" sqref="G52"/>
    </sheetView>
  </sheetViews>
  <sheetFormatPr baseColWidth="10" defaultColWidth="11.42578125" defaultRowHeight="12.75" x14ac:dyDescent="0.2"/>
  <cols>
    <col min="1" max="1" width="8.7109375" style="139" customWidth="1"/>
    <col min="2" max="3" width="30.7109375" style="139" customWidth="1"/>
    <col min="4" max="4" width="6.7109375" style="139" customWidth="1"/>
    <col min="5" max="5" width="15.28515625" style="139" customWidth="1"/>
    <col min="6" max="7" width="17.7109375" style="139" customWidth="1"/>
    <col min="8" max="8" width="22.7109375" style="139" customWidth="1"/>
    <col min="9" max="9" width="14.7109375" style="139" customWidth="1"/>
    <col min="10" max="16384" width="11.42578125" style="139"/>
  </cols>
  <sheetData>
    <row r="1" spans="1:9" s="125" customFormat="1" ht="20.100000000000001" customHeight="1" x14ac:dyDescent="0.2">
      <c r="A1" s="124" t="s">
        <v>8</v>
      </c>
      <c r="B1" s="124"/>
      <c r="C1" s="124" t="str">
        <f>Comitente</f>
        <v>DIRECCIÓN PROVINCIAL DE VIALIDAD</v>
      </c>
      <c r="D1" s="124"/>
      <c r="E1" s="124"/>
      <c r="F1" s="124"/>
      <c r="G1" s="124"/>
      <c r="I1" s="126"/>
    </row>
    <row r="2" spans="1:9" s="129" customFormat="1" ht="20.100000000000001" customHeight="1" x14ac:dyDescent="0.2">
      <c r="A2" s="127" t="s">
        <v>9</v>
      </c>
      <c r="B2" s="127"/>
      <c r="C2" s="124" t="str">
        <f>Obra</f>
        <v>PAVIMENTACIÓN Y REPAVIMENTACION DE LA RED VIAL MUNICIPAL AFECTADAS POR OBRAS DE SANEAMIENTO 1era ETAPA SARMIENTO</v>
      </c>
      <c r="D2" s="128"/>
      <c r="E2" s="128"/>
      <c r="F2" s="128"/>
      <c r="G2" s="128"/>
      <c r="I2" s="128"/>
    </row>
    <row r="3" spans="1:9" s="129" customFormat="1" ht="20.100000000000001" customHeight="1" x14ac:dyDescent="0.2">
      <c r="A3" s="127" t="s">
        <v>13</v>
      </c>
      <c r="B3" s="127"/>
      <c r="C3" s="130" t="str">
        <f>Ubicación</f>
        <v>DEPARTAMENTO SARMIENTO</v>
      </c>
      <c r="D3" s="130"/>
      <c r="E3" s="130"/>
      <c r="F3" s="130"/>
      <c r="G3" s="130"/>
      <c r="I3" s="130"/>
    </row>
    <row r="4" spans="1:9" s="129" customFormat="1" ht="20.100000000000001" customHeight="1" x14ac:dyDescent="0.2">
      <c r="A4" s="127" t="s">
        <v>12</v>
      </c>
      <c r="B4" s="131"/>
      <c r="C4" s="132">
        <f>Licitación_N°</f>
        <v>0</v>
      </c>
    </row>
    <row r="5" spans="1:9" s="129" customFormat="1" ht="20.100000000000001" customHeight="1" x14ac:dyDescent="0.2">
      <c r="A5" s="127" t="s">
        <v>30</v>
      </c>
      <c r="B5" s="131"/>
      <c r="C5" s="133">
        <f>Expediente_N°</f>
        <v>0</v>
      </c>
    </row>
    <row r="6" spans="1:9" s="129" customFormat="1" ht="20.100000000000001" customHeight="1" x14ac:dyDescent="0.2">
      <c r="A6" s="127" t="s">
        <v>15</v>
      </c>
      <c r="B6" s="131"/>
      <c r="C6" s="134">
        <f>P_Oficial</f>
        <v>204000000</v>
      </c>
    </row>
    <row r="7" spans="1:9" s="129" customFormat="1" ht="20.100000000000001" customHeight="1" x14ac:dyDescent="0.2">
      <c r="A7" s="127" t="s">
        <v>893</v>
      </c>
      <c r="B7" s="131"/>
      <c r="C7" s="135">
        <f>Anticipo_Financiero</f>
        <v>0</v>
      </c>
      <c r="F7" s="129" t="e">
        <f ca="1">INDIRECT("Datos!"&amp;MATCH("RUBRO ITEM",Datos!C:C,0)+2)</f>
        <v>#N/A</v>
      </c>
    </row>
    <row r="8" spans="1:9" s="129" customFormat="1" ht="20.100000000000001" customHeight="1" x14ac:dyDescent="0.2">
      <c r="A8" s="127" t="s">
        <v>892</v>
      </c>
      <c r="B8" s="131"/>
      <c r="C8" s="136">
        <f>Fecha_Base</f>
        <v>0</v>
      </c>
    </row>
    <row r="9" spans="1:9" s="129" customFormat="1" ht="20.100000000000001" customHeight="1" x14ac:dyDescent="0.2">
      <c r="A9" s="127" t="s">
        <v>14</v>
      </c>
      <c r="B9" s="131"/>
      <c r="C9" s="137">
        <f>Plazo_Obra</f>
        <v>545</v>
      </c>
    </row>
    <row r="10" spans="1:9" s="129" customFormat="1" ht="20.100000000000001" customHeight="1" x14ac:dyDescent="0.2">
      <c r="A10" s="127" t="s">
        <v>10</v>
      </c>
      <c r="B10" s="131"/>
      <c r="C10" s="127">
        <f>Contratista</f>
        <v>0</v>
      </c>
      <c r="F10" s="129" t="e">
        <f>MATCH("RUBRO ITEM",Datos!C:C,0)</f>
        <v>#N/A</v>
      </c>
    </row>
    <row r="11" spans="1:9" s="129" customFormat="1" ht="20.100000000000001" customHeight="1" x14ac:dyDescent="0.2">
      <c r="A11" s="127" t="s">
        <v>41</v>
      </c>
      <c r="B11" s="131"/>
      <c r="C11" s="138">
        <f ca="1">Monto_Oferta</f>
        <v>0</v>
      </c>
    </row>
    <row r="12" spans="1:9" ht="20.100000000000001" customHeight="1" x14ac:dyDescent="0.2"/>
    <row r="13" spans="1:9" ht="20.100000000000001" customHeight="1" x14ac:dyDescent="0.2">
      <c r="A13" s="140" t="s">
        <v>40</v>
      </c>
      <c r="B13" s="141"/>
      <c r="C13" s="141"/>
      <c r="D13" s="141"/>
      <c r="E13" s="141"/>
      <c r="F13" s="141"/>
      <c r="G13" s="141"/>
      <c r="H13" s="142"/>
      <c r="I13" s="143"/>
    </row>
    <row r="14" spans="1:9" ht="20.100000000000001" customHeight="1" x14ac:dyDescent="0.2"/>
    <row r="15" spans="1:9" ht="42.75" customHeight="1" x14ac:dyDescent="0.2">
      <c r="A15" s="532" t="s">
        <v>894</v>
      </c>
      <c r="B15" s="789" t="s">
        <v>0</v>
      </c>
      <c r="C15" s="790"/>
      <c r="D15" s="532" t="s">
        <v>1</v>
      </c>
      <c r="E15" s="532" t="s">
        <v>2</v>
      </c>
      <c r="F15" s="530" t="s">
        <v>959</v>
      </c>
      <c r="G15" s="530" t="s">
        <v>960</v>
      </c>
      <c r="H15" s="530" t="s">
        <v>938</v>
      </c>
      <c r="I15" s="530" t="s">
        <v>11</v>
      </c>
    </row>
    <row r="16" spans="1:9" ht="20.100000000000001" customHeight="1" x14ac:dyDescent="0.2">
      <c r="A16" s="79"/>
      <c r="B16" s="528"/>
      <c r="C16" s="528"/>
      <c r="D16" s="79"/>
      <c r="E16" s="79"/>
      <c r="F16" s="528"/>
      <c r="G16" s="528"/>
      <c r="H16" s="82"/>
      <c r="I16" s="144"/>
    </row>
    <row r="17" spans="1:9" ht="20.100000000000001" customHeight="1" x14ac:dyDescent="0.2">
      <c r="A17" s="123">
        <f ca="1">INDIRECT("Datos!B"&amp;MATCH("RUBRO ITEM",Datos!B:B,0)+ROW()-MATCH("RUBRO ITEM",A:A,0))</f>
        <v>1</v>
      </c>
      <c r="B17" s="80" t="str">
        <f t="shared" ref="B17:B165" ca="1" si="0">IFERROR(VLOOKUP(A17,T_Datos,2,FALSE),"")</f>
        <v>BACHEO CON MEZCLA BITUMINOSA EN CALIENTE</v>
      </c>
      <c r="C17" s="145"/>
      <c r="D17" s="146" t="str">
        <f t="shared" ref="D17:D165" ca="1" si="1">IFERROR(VLOOKUP(A17,T_Datos,3,FALSE),"")</f>
        <v>m3</v>
      </c>
      <c r="E17" s="147">
        <f t="shared" ref="E17:E164" ca="1" si="2">IFERROR(VLOOKUP(A17,T_Datos,4,FALSE),0)</f>
        <v>28</v>
      </c>
      <c r="F17" s="148">
        <f t="shared" ref="F17" ca="1" si="3">IFERROR(VLOOKUP(A17,T_Analisis_Precios,7,FALSE),0)</f>
        <v>0</v>
      </c>
      <c r="G17" s="614"/>
      <c r="H17" s="614">
        <f ca="1">ROUND(E17*G17,2)</f>
        <v>0</v>
      </c>
      <c r="I17" s="149">
        <f t="shared" ref="I17" ca="1" si="4">IFERROR(H17/Monto_Oferta,0)</f>
        <v>0</v>
      </c>
    </row>
    <row r="18" spans="1:9" ht="20.100000000000001" customHeight="1" x14ac:dyDescent="0.2">
      <c r="A18" s="123">
        <f ca="1">INDIRECT("Datos!B"&amp;MATCH("RUBRO ITEM",Datos!B:B,0)+ROW()-MATCH("RUBRO ITEM",A:A,0))</f>
        <v>2</v>
      </c>
      <c r="B18" s="80" t="str">
        <f t="shared" ca="1" si="0"/>
        <v>EXCAVACIÓN NO CLASIFICADA</v>
      </c>
      <c r="C18" s="145"/>
      <c r="D18" s="146" t="str">
        <f t="shared" ca="1" si="1"/>
        <v>m3</v>
      </c>
      <c r="E18" s="147">
        <f t="shared" ca="1" si="2"/>
        <v>2500</v>
      </c>
      <c r="F18" s="519">
        <f t="shared" ref="F18:F165" ca="1" si="5">IFERROR(VLOOKUP(A18,T_Analisis_Precios,7,FALSE),0)</f>
        <v>0</v>
      </c>
      <c r="G18" s="614">
        <f t="shared" ref="G18:G165" ca="1" si="6">ROUND(F18*Coeficiente_Paso,2)</f>
        <v>0</v>
      </c>
      <c r="H18" s="614">
        <f t="shared" ref="H18:H165" ca="1" si="7">ROUND(E18*G18,2)</f>
        <v>0</v>
      </c>
      <c r="I18" s="149">
        <f t="shared" ref="I18:I165" ca="1" si="8">IFERROR(H18/Monto_Oferta,0)</f>
        <v>0</v>
      </c>
    </row>
    <row r="19" spans="1:9" ht="20.100000000000001" customHeight="1" x14ac:dyDescent="0.2">
      <c r="A19" s="123">
        <f ca="1">INDIRECT("Datos!B"&amp;MATCH("RUBRO ITEM",Datos!B:B,0)+ROW()-MATCH("RUBRO ITEM",A:A,0))</f>
        <v>3</v>
      </c>
      <c r="B19" s="80" t="str">
        <f t="shared" ca="1" si="0"/>
        <v>CONSTRUCCIÓN DE SUBBASE ESTABILIZADA GRANULAR</v>
      </c>
      <c r="C19" s="145"/>
      <c r="D19" s="146" t="str">
        <f t="shared" ca="1" si="1"/>
        <v>m3</v>
      </c>
      <c r="E19" s="147">
        <f t="shared" ca="1" si="2"/>
        <v>1600</v>
      </c>
      <c r="F19" s="519">
        <f t="shared" ca="1" si="5"/>
        <v>0</v>
      </c>
      <c r="G19" s="614">
        <f t="shared" ca="1" si="6"/>
        <v>0</v>
      </c>
      <c r="H19" s="614">
        <f t="shared" ca="1" si="7"/>
        <v>0</v>
      </c>
      <c r="I19" s="149">
        <f t="shared" ca="1" si="8"/>
        <v>0</v>
      </c>
    </row>
    <row r="20" spans="1:9" ht="20.100000000000001" customHeight="1" x14ac:dyDescent="0.2">
      <c r="A20" s="123">
        <f ca="1">INDIRECT("Datos!B"&amp;MATCH("RUBRO ITEM",Datos!B:B,0)+ROW()-MATCH("RUBRO ITEM",A:A,0))</f>
        <v>4</v>
      </c>
      <c r="B20" s="80" t="str">
        <f t="shared" ca="1" si="0"/>
        <v>CONSTRUCCIÓN DE BASE ESTABILIZADA GRANULAR</v>
      </c>
      <c r="C20" s="145"/>
      <c r="D20" s="146" t="str">
        <f t="shared" ca="1" si="1"/>
        <v>m3</v>
      </c>
      <c r="E20" s="147">
        <f t="shared" ca="1" si="2"/>
        <v>1300</v>
      </c>
      <c r="F20" s="519">
        <f t="shared" ca="1" si="5"/>
        <v>0</v>
      </c>
      <c r="G20" s="614">
        <f t="shared" ca="1" si="6"/>
        <v>0</v>
      </c>
      <c r="H20" s="614">
        <f t="shared" ca="1" si="7"/>
        <v>0</v>
      </c>
      <c r="I20" s="149">
        <f t="shared" ca="1" si="8"/>
        <v>0</v>
      </c>
    </row>
    <row r="21" spans="1:9" ht="20.100000000000001" customHeight="1" x14ac:dyDescent="0.2">
      <c r="A21" s="123">
        <f ca="1">INDIRECT("Datos!B"&amp;MATCH("RUBRO ITEM",Datos!B:B,0)+ROW()-MATCH("RUBRO ITEM",A:A,0))</f>
        <v>5</v>
      </c>
      <c r="B21" s="80" t="str">
        <f t="shared" ca="1" si="0"/>
        <v>REACONDICIONAMIENTO DE BASE ESTABILIZADA GRANULAR</v>
      </c>
      <c r="C21" s="145"/>
      <c r="D21" s="146" t="str">
        <f t="shared" ca="1" si="1"/>
        <v>m2</v>
      </c>
      <c r="E21" s="147">
        <f t="shared" ca="1" si="2"/>
        <v>5700</v>
      </c>
      <c r="F21" s="519">
        <f t="shared" ca="1" si="5"/>
        <v>0</v>
      </c>
      <c r="G21" s="614">
        <f t="shared" ca="1" si="6"/>
        <v>0</v>
      </c>
      <c r="H21" s="614">
        <f t="shared" ca="1" si="7"/>
        <v>0</v>
      </c>
      <c r="I21" s="149">
        <f t="shared" ca="1" si="8"/>
        <v>0</v>
      </c>
    </row>
    <row r="22" spans="1:9" ht="20.100000000000001" customHeight="1" x14ac:dyDescent="0.2">
      <c r="A22" s="123">
        <f ca="1">INDIRECT("Datos!B"&amp;MATCH("RUBRO ITEM",Datos!B:B,0)+ROW()-MATCH("RUBRO ITEM",A:A,0))</f>
        <v>6</v>
      </c>
      <c r="B22" s="80" t="str">
        <f t="shared" ca="1" si="0"/>
        <v>IMPRIMACIÓN CON MATERIAL BITUMINOSO</v>
      </c>
      <c r="C22" s="145"/>
      <c r="D22" s="146" t="str">
        <f t="shared" ca="1" si="1"/>
        <v>m2</v>
      </c>
      <c r="E22" s="147">
        <f t="shared" ca="1" si="2"/>
        <v>70000</v>
      </c>
      <c r="F22" s="519">
        <f t="shared" ca="1" si="5"/>
        <v>0</v>
      </c>
      <c r="G22" s="614">
        <f t="shared" ca="1" si="6"/>
        <v>0</v>
      </c>
      <c r="H22" s="614">
        <f t="shared" ca="1" si="7"/>
        <v>0</v>
      </c>
      <c r="I22" s="149">
        <f t="shared" ca="1" si="8"/>
        <v>0</v>
      </c>
    </row>
    <row r="23" spans="1:9" ht="20.100000000000001" customHeight="1" x14ac:dyDescent="0.2">
      <c r="A23" s="123">
        <f ca="1">INDIRECT("Datos!B"&amp;MATCH("RUBRO ITEM",Datos!B:B,0)+ROW()-MATCH("RUBRO ITEM",A:A,0))</f>
        <v>7</v>
      </c>
      <c r="B23" s="80" t="str">
        <f t="shared" ca="1" si="0"/>
        <v xml:space="preserve">RIEGO DE LIGA </v>
      </c>
      <c r="C23" s="145"/>
      <c r="D23" s="146" t="str">
        <f t="shared" ca="1" si="1"/>
        <v>m2</v>
      </c>
      <c r="E23" s="147">
        <f t="shared" ca="1" si="2"/>
        <v>111000</v>
      </c>
      <c r="F23" s="519">
        <f t="shared" ca="1" si="5"/>
        <v>0</v>
      </c>
      <c r="G23" s="614">
        <f t="shared" ca="1" si="6"/>
        <v>0</v>
      </c>
      <c r="H23" s="614">
        <f t="shared" ca="1" si="7"/>
        <v>0</v>
      </c>
      <c r="I23" s="149">
        <f t="shared" ca="1" si="8"/>
        <v>0</v>
      </c>
    </row>
    <row r="24" spans="1:9" ht="20.100000000000001" customHeight="1" x14ac:dyDescent="0.2">
      <c r="A24" s="123">
        <f ca="1">INDIRECT("Datos!B"&amp;MATCH("RUBRO ITEM",Datos!B:B,0)+ROW()-MATCH("RUBRO ITEM",A:A,0))</f>
        <v>8</v>
      </c>
      <c r="B24" s="80" t="str">
        <f t="shared" ca="1" si="0"/>
        <v>CARPETA CON MEZCLA BITUMINOSA TIPO CONCRETO ASFÁLTICO EN CALIENTE</v>
      </c>
      <c r="C24" s="145"/>
      <c r="D24" s="146" t="str">
        <f t="shared" ca="1" si="1"/>
        <v>m2</v>
      </c>
      <c r="E24" s="147">
        <f t="shared" ca="1" si="2"/>
        <v>111000</v>
      </c>
      <c r="F24" s="519">
        <f t="shared" ca="1" si="5"/>
        <v>0</v>
      </c>
      <c r="G24" s="614">
        <f t="shared" ca="1" si="6"/>
        <v>0</v>
      </c>
      <c r="H24" s="614">
        <f t="shared" ca="1" si="7"/>
        <v>0</v>
      </c>
      <c r="I24" s="149">
        <f t="shared" ca="1" si="8"/>
        <v>0</v>
      </c>
    </row>
    <row r="25" spans="1:9" ht="20.100000000000001" customHeight="1" x14ac:dyDescent="0.2">
      <c r="A25" s="123">
        <f ca="1">INDIRECT("Datos!B"&amp;MATCH("RUBRO ITEM",Datos!B:B,0)+ROW()-MATCH("RUBRO ITEM",A:A,0))</f>
        <v>9</v>
      </c>
      <c r="B25" s="80" t="str">
        <f t="shared" ca="1" si="0"/>
        <v xml:space="preserve">CONSTRUCCIÓN DE BANQUINAS ENRIPIADAS </v>
      </c>
      <c r="C25" s="145"/>
      <c r="D25" s="146" t="str">
        <f t="shared" ca="1" si="1"/>
        <v>m3</v>
      </c>
      <c r="E25" s="147">
        <f t="shared" ca="1" si="2"/>
        <v>360</v>
      </c>
      <c r="F25" s="519">
        <f t="shared" ca="1" si="5"/>
        <v>0</v>
      </c>
      <c r="G25" s="614">
        <f t="shared" ca="1" si="6"/>
        <v>0</v>
      </c>
      <c r="H25" s="614">
        <f t="shared" ca="1" si="7"/>
        <v>0</v>
      </c>
      <c r="I25" s="149">
        <f t="shared" ca="1" si="8"/>
        <v>0</v>
      </c>
    </row>
    <row r="26" spans="1:9" ht="20.100000000000001" customHeight="1" x14ac:dyDescent="0.2">
      <c r="A26" s="123">
        <f ca="1">INDIRECT("Datos!B"&amp;MATCH("RUBRO ITEM",Datos!B:B,0)+ROW()-MATCH("RUBRO ITEM",A:A,0))</f>
        <v>10</v>
      </c>
      <c r="B26" s="80" t="str">
        <f t="shared" ca="1" si="0"/>
        <v xml:space="preserve">EXTRACCION DE ARBOLES Y TOCONES </v>
      </c>
      <c r="C26" s="145"/>
      <c r="D26" s="146" t="str">
        <f t="shared" ca="1" si="1"/>
        <v>un</v>
      </c>
      <c r="E26" s="147">
        <f t="shared" ca="1" si="2"/>
        <v>4</v>
      </c>
      <c r="F26" s="519">
        <f t="shared" ca="1" si="5"/>
        <v>0</v>
      </c>
      <c r="G26" s="614">
        <f t="shared" ca="1" si="6"/>
        <v>0</v>
      </c>
      <c r="H26" s="614">
        <f t="shared" ca="1" si="7"/>
        <v>0</v>
      </c>
      <c r="I26" s="149">
        <f t="shared" ca="1" si="8"/>
        <v>0</v>
      </c>
    </row>
    <row r="27" spans="1:9" ht="20.100000000000001" customHeight="1" x14ac:dyDescent="0.2">
      <c r="A27" s="123">
        <f ca="1">INDIRECT("Datos!B"&amp;MATCH("RUBRO ITEM",Datos!B:B,0)+ROW()-MATCH("RUBRO ITEM",A:A,0))</f>
        <v>11</v>
      </c>
      <c r="B27" s="80" t="str">
        <f t="shared" ca="1" si="0"/>
        <v>DEMOLICIONES DE OBRAS VARIAS</v>
      </c>
      <c r="C27" s="145"/>
      <c r="D27" s="146" t="str">
        <f t="shared" ca="1" si="1"/>
        <v>un</v>
      </c>
      <c r="E27" s="147">
        <f t="shared" ca="1" si="2"/>
        <v>5</v>
      </c>
      <c r="F27" s="519">
        <f t="shared" ca="1" si="5"/>
        <v>0</v>
      </c>
      <c r="G27" s="614">
        <f t="shared" ca="1" si="6"/>
        <v>0</v>
      </c>
      <c r="H27" s="614">
        <f t="shared" ca="1" si="7"/>
        <v>0</v>
      </c>
      <c r="I27" s="149">
        <f t="shared" ca="1" si="8"/>
        <v>0</v>
      </c>
    </row>
    <row r="28" spans="1:9" ht="20.100000000000001" customHeight="1" x14ac:dyDescent="0.2">
      <c r="A28" s="123">
        <f ca="1">INDIRECT("Datos!B"&amp;MATCH("RUBRO ITEM",Datos!B:B,0)+ROW()-MATCH("RUBRO ITEM",A:A,0))</f>
        <v>12</v>
      </c>
      <c r="B28" s="80" t="str">
        <f t="shared" ca="1" si="0"/>
        <v>SEÑALAMIENTO VERTICAL, COMUNES</v>
      </c>
      <c r="C28" s="145"/>
      <c r="D28" s="146" t="str">
        <f t="shared" ca="1" si="1"/>
        <v>m2</v>
      </c>
      <c r="E28" s="147">
        <f t="shared" ca="1" si="2"/>
        <v>22</v>
      </c>
      <c r="F28" s="148">
        <f t="shared" ca="1" si="5"/>
        <v>0</v>
      </c>
      <c r="G28" s="614">
        <f t="shared" ca="1" si="6"/>
        <v>0</v>
      </c>
      <c r="H28" s="614">
        <f t="shared" ca="1" si="7"/>
        <v>0</v>
      </c>
      <c r="I28" s="149">
        <f t="shared" ca="1" si="8"/>
        <v>0</v>
      </c>
    </row>
    <row r="29" spans="1:9" ht="20.100000000000001" customHeight="1" x14ac:dyDescent="0.2">
      <c r="A29" s="123">
        <f ca="1">INDIRECT("Datos!B"&amp;MATCH("RUBRO ITEM",Datos!B:B,0)+ROW()-MATCH("RUBRO ITEM",A:A,0))</f>
        <v>13</v>
      </c>
      <c r="B29" s="80" t="str">
        <f t="shared" ca="1" si="0"/>
        <v>SEÑALIZACIÓN HORIZONTAL CON MATERIAL TERMOPLASTICO P/PULVERIZACIÓN</v>
      </c>
      <c r="C29" s="145"/>
      <c r="D29" s="146" t="str">
        <f t="shared" ca="1" si="1"/>
        <v>m2</v>
      </c>
      <c r="E29" s="147">
        <f t="shared" ca="1" si="2"/>
        <v>4950</v>
      </c>
      <c r="F29" s="148">
        <f t="shared" ca="1" si="5"/>
        <v>0</v>
      </c>
      <c r="G29" s="614">
        <f t="shared" ca="1" si="6"/>
        <v>0</v>
      </c>
      <c r="H29" s="614">
        <f t="shared" ca="1" si="7"/>
        <v>0</v>
      </c>
      <c r="I29" s="149">
        <f t="shared" ca="1" si="8"/>
        <v>0</v>
      </c>
    </row>
    <row r="30" spans="1:9" ht="20.100000000000001" customHeight="1" x14ac:dyDescent="0.2">
      <c r="A30" s="123">
        <f ca="1">INDIRECT("Datos!B"&amp;MATCH("RUBRO ITEM",Datos!B:B,0)+ROW()-MATCH("RUBRO ITEM",A:A,0))</f>
        <v>14</v>
      </c>
      <c r="B30" s="80" t="str">
        <f t="shared" ca="1" si="0"/>
        <v xml:space="preserve">PROFUNDIZACIÓN DE CONEXIONES DOMICILIARIAS </v>
      </c>
      <c r="C30" s="145"/>
      <c r="D30" s="146" t="str">
        <f t="shared" ca="1" si="1"/>
        <v>un</v>
      </c>
      <c r="E30" s="147">
        <f t="shared" ca="1" si="2"/>
        <v>20</v>
      </c>
      <c r="F30" s="148">
        <f t="shared" ca="1" si="5"/>
        <v>0</v>
      </c>
      <c r="G30" s="614">
        <f t="shared" ca="1" si="6"/>
        <v>0</v>
      </c>
      <c r="H30" s="614">
        <f t="shared" ca="1" si="7"/>
        <v>0</v>
      </c>
      <c r="I30" s="149">
        <f t="shared" ca="1" si="8"/>
        <v>0</v>
      </c>
    </row>
    <row r="31" spans="1:9" ht="20.100000000000001" customHeight="1" x14ac:dyDescent="0.2">
      <c r="A31" s="123">
        <f ca="1">INDIRECT("Datos!B"&amp;MATCH("RUBRO ITEM",Datos!B:B,0)+ROW()-MATCH("RUBRO ITEM",A:A,0))</f>
        <v>15</v>
      </c>
      <c r="B31" s="80" t="str">
        <f t="shared" ca="1" si="0"/>
        <v>MODIFICACION DE CÁMARAS DE O.S.S.E.</v>
      </c>
      <c r="C31" s="145"/>
      <c r="D31" s="146" t="str">
        <f t="shared" ca="1" si="1"/>
        <v>un</v>
      </c>
      <c r="E31" s="147">
        <f t="shared" ca="1" si="2"/>
        <v>11</v>
      </c>
      <c r="F31" s="148">
        <f t="shared" ca="1" si="5"/>
        <v>0</v>
      </c>
      <c r="G31" s="614">
        <f t="shared" ca="1" si="6"/>
        <v>0</v>
      </c>
      <c r="H31" s="614">
        <f t="shared" ca="1" si="7"/>
        <v>0</v>
      </c>
      <c r="I31" s="149">
        <f t="shared" ca="1" si="8"/>
        <v>0</v>
      </c>
    </row>
    <row r="32" spans="1:9" ht="20.100000000000001" customHeight="1" x14ac:dyDescent="0.2">
      <c r="A32" s="123">
        <f ca="1">INDIRECT("Datos!B"&amp;MATCH("RUBRO ITEM",Datos!B:B,0)+ROW()-MATCH("RUBRO ITEM",A:A,0))</f>
        <v>16</v>
      </c>
      <c r="B32" s="80" t="str">
        <f t="shared" ref="B32:B85" ca="1" si="9">IFERROR(VLOOKUP(A32,T_Datos,2,FALSE),"")</f>
        <v>CUMPLIMIENTO MANEJO AMBIENTAL</v>
      </c>
      <c r="C32" s="145"/>
      <c r="D32" s="146" t="str">
        <f t="shared" ref="D32:D85" ca="1" si="10">IFERROR(VLOOKUP(A32,T_Datos,3,FALSE),"")</f>
        <v>mes</v>
      </c>
      <c r="E32" s="147">
        <f t="shared" ref="E32:E85" ca="1" si="11">IFERROR(VLOOKUP(A32,T_Datos,4,FALSE),0)</f>
        <v>18</v>
      </c>
      <c r="F32" s="519">
        <f t="shared" ref="F32:F85" ca="1" si="12">IFERROR(VLOOKUP(A32,T_Analisis_Precios,7,FALSE),0)</f>
        <v>0</v>
      </c>
      <c r="G32" s="614">
        <f t="shared" ref="G32:G85" ca="1" si="13">ROUND(F32*Coeficiente_Paso,2)</f>
        <v>0</v>
      </c>
      <c r="H32" s="614">
        <f t="shared" ref="H32:H85" ca="1" si="14">ROUND(E32*G32,2)</f>
        <v>0</v>
      </c>
      <c r="I32" s="149">
        <f t="shared" ref="I32:I85" ca="1" si="15">IFERROR(H32/Monto_Oferta,0)</f>
        <v>0</v>
      </c>
    </row>
    <row r="33" spans="1:9" ht="20.100000000000001" customHeight="1" x14ac:dyDescent="0.2">
      <c r="A33" s="123" t="str">
        <f ca="1">INDIRECT("Datos!B"&amp;MATCH("RUBRO ITEM",Datos!B:B,0)+ROW()-MATCH("RUBRO ITEM",A:A,0))</f>
        <v>17.a</v>
      </c>
      <c r="B33" s="80" t="str">
        <f t="shared" ca="1" si="9"/>
        <v>MOVILIDAD PARA EL PERSONAL DE LA DIRECCION PROVINCIAL DE VIALIDAD: a- Cuota fija</v>
      </c>
      <c r="C33" s="145"/>
      <c r="D33" s="146" t="str">
        <f t="shared" ca="1" si="10"/>
        <v>mes</v>
      </c>
      <c r="E33" s="147">
        <f t="shared" ca="1" si="11"/>
        <v>18</v>
      </c>
      <c r="F33" s="519">
        <f t="shared" ca="1" si="12"/>
        <v>0</v>
      </c>
      <c r="G33" s="614">
        <f t="shared" ca="1" si="13"/>
        <v>0</v>
      </c>
      <c r="H33" s="614">
        <f t="shared" ca="1" si="14"/>
        <v>0</v>
      </c>
      <c r="I33" s="149">
        <f t="shared" ca="1" si="15"/>
        <v>0</v>
      </c>
    </row>
    <row r="34" spans="1:9" ht="20.100000000000001" customHeight="1" x14ac:dyDescent="0.2">
      <c r="A34" s="123" t="str">
        <f ca="1">INDIRECT("Datos!B"&amp;MATCH("RUBRO ITEM",Datos!B:B,0)+ROW()-MATCH("RUBRO ITEM",A:A,0))</f>
        <v>17.b</v>
      </c>
      <c r="B34" s="80" t="str">
        <f t="shared" ca="1" si="9"/>
        <v>MOVILIDAD PARA EL PERSONAL DE LA DIRECCION PROVINCIAL DE VIALIDAD: b- Cuota Adicional por Km.</v>
      </c>
      <c r="C34" s="145"/>
      <c r="D34" s="146" t="str">
        <f t="shared" ca="1" si="10"/>
        <v>km</v>
      </c>
      <c r="E34" s="147">
        <f t="shared" ca="1" si="11"/>
        <v>24400</v>
      </c>
      <c r="F34" s="519">
        <f t="shared" ca="1" si="12"/>
        <v>0</v>
      </c>
      <c r="G34" s="614">
        <f t="shared" ca="1" si="13"/>
        <v>0</v>
      </c>
      <c r="H34" s="614">
        <f t="shared" ca="1" si="14"/>
        <v>0</v>
      </c>
      <c r="I34" s="149">
        <f t="shared" ca="1" si="15"/>
        <v>0</v>
      </c>
    </row>
    <row r="35" spans="1:9" ht="20.100000000000001" customHeight="1" x14ac:dyDescent="0.2">
      <c r="A35" s="123">
        <f ca="1">INDIRECT("Datos!B"&amp;MATCH("RUBRO ITEM",Datos!B:B,0)+ROW()-MATCH("RUBRO ITEM",A:A,0))</f>
        <v>18</v>
      </c>
      <c r="B35" s="80" t="str">
        <f t="shared" ca="1" si="9"/>
        <v>MOVILIZACIÓN DE OBRA</v>
      </c>
      <c r="C35" s="145"/>
      <c r="D35" s="146" t="str">
        <f t="shared" ca="1" si="10"/>
        <v>gl</v>
      </c>
      <c r="E35" s="147">
        <f t="shared" ca="1" si="11"/>
        <v>1</v>
      </c>
      <c r="F35" s="519">
        <f t="shared" ca="1" si="12"/>
        <v>0</v>
      </c>
      <c r="G35" s="614">
        <f t="shared" ca="1" si="13"/>
        <v>0</v>
      </c>
      <c r="H35" s="614">
        <f t="shared" ca="1" si="14"/>
        <v>0</v>
      </c>
      <c r="I35" s="149">
        <f t="shared" ca="1" si="15"/>
        <v>0</v>
      </c>
    </row>
    <row r="36" spans="1:9" ht="20.100000000000001" customHeight="1" x14ac:dyDescent="0.2">
      <c r="A36" s="123">
        <f ca="1">INDIRECT("Datos!B"&amp;MATCH("RUBRO ITEM",Datos!B:B,0)+ROW()-MATCH("RUBRO ITEM",A:A,0))</f>
        <v>0</v>
      </c>
      <c r="B36" s="80" t="str">
        <f t="shared" ca="1" si="9"/>
        <v/>
      </c>
      <c r="C36" s="145"/>
      <c r="D36" s="146" t="str">
        <f t="shared" ca="1" si="10"/>
        <v/>
      </c>
      <c r="E36" s="147">
        <f t="shared" ca="1" si="11"/>
        <v>0</v>
      </c>
      <c r="F36" s="519">
        <f t="shared" ca="1" si="12"/>
        <v>0</v>
      </c>
      <c r="G36" s="614">
        <f t="shared" ca="1" si="13"/>
        <v>0</v>
      </c>
      <c r="H36" s="614">
        <f t="shared" ca="1" si="14"/>
        <v>0</v>
      </c>
      <c r="I36" s="149">
        <f t="shared" ca="1" si="15"/>
        <v>0</v>
      </c>
    </row>
    <row r="37" spans="1:9" ht="20.100000000000001" customHeight="1" x14ac:dyDescent="0.2">
      <c r="A37" s="123">
        <f ca="1">INDIRECT("Datos!B"&amp;MATCH("RUBRO ITEM",Datos!B:B,0)+ROW()-MATCH("RUBRO ITEM",A:A,0))</f>
        <v>0</v>
      </c>
      <c r="B37" s="80" t="str">
        <f t="shared" ca="1" si="9"/>
        <v/>
      </c>
      <c r="C37" s="145"/>
      <c r="D37" s="146" t="str">
        <f t="shared" ca="1" si="10"/>
        <v/>
      </c>
      <c r="E37" s="147">
        <f t="shared" ca="1" si="11"/>
        <v>0</v>
      </c>
      <c r="F37" s="519">
        <f t="shared" ca="1" si="12"/>
        <v>0</v>
      </c>
      <c r="G37" s="614">
        <f t="shared" ca="1" si="13"/>
        <v>0</v>
      </c>
      <c r="H37" s="614">
        <f t="shared" ca="1" si="14"/>
        <v>0</v>
      </c>
      <c r="I37" s="149">
        <f t="shared" ca="1" si="15"/>
        <v>0</v>
      </c>
    </row>
    <row r="38" spans="1:9" ht="20.100000000000001" customHeight="1" x14ac:dyDescent="0.2">
      <c r="A38" s="123">
        <f ca="1">INDIRECT("Datos!B"&amp;MATCH("RUBRO ITEM",Datos!B:B,0)+ROW()-MATCH("RUBRO ITEM",A:A,0))</f>
        <v>0</v>
      </c>
      <c r="B38" s="80" t="str">
        <f t="shared" ca="1" si="9"/>
        <v/>
      </c>
      <c r="C38" s="145"/>
      <c r="D38" s="146" t="str">
        <f t="shared" ca="1" si="10"/>
        <v/>
      </c>
      <c r="E38" s="147">
        <f t="shared" ca="1" si="11"/>
        <v>0</v>
      </c>
      <c r="F38" s="519">
        <f t="shared" ca="1" si="12"/>
        <v>0</v>
      </c>
      <c r="G38" s="614">
        <f t="shared" ca="1" si="13"/>
        <v>0</v>
      </c>
      <c r="H38" s="614">
        <f t="shared" ca="1" si="14"/>
        <v>0</v>
      </c>
      <c r="I38" s="149">
        <f t="shared" ca="1" si="15"/>
        <v>0</v>
      </c>
    </row>
    <row r="39" spans="1:9" ht="20.100000000000001" customHeight="1" x14ac:dyDescent="0.2">
      <c r="A39" s="123">
        <f ca="1">INDIRECT("Datos!B"&amp;MATCH("RUBRO ITEM",Datos!B:B,0)+ROW()-MATCH("RUBRO ITEM",A:A,0))</f>
        <v>0</v>
      </c>
      <c r="B39" s="80" t="str">
        <f t="shared" ca="1" si="9"/>
        <v/>
      </c>
      <c r="C39" s="145"/>
      <c r="D39" s="146" t="str">
        <f t="shared" ca="1" si="10"/>
        <v/>
      </c>
      <c r="E39" s="147">
        <f t="shared" ca="1" si="11"/>
        <v>0</v>
      </c>
      <c r="F39" s="519">
        <f t="shared" ca="1" si="12"/>
        <v>0</v>
      </c>
      <c r="G39" s="614">
        <f t="shared" ca="1" si="13"/>
        <v>0</v>
      </c>
      <c r="H39" s="614">
        <f t="shared" ca="1" si="14"/>
        <v>0</v>
      </c>
      <c r="I39" s="149">
        <f t="shared" ca="1" si="15"/>
        <v>0</v>
      </c>
    </row>
    <row r="40" spans="1:9" ht="20.100000000000001" customHeight="1" x14ac:dyDescent="0.2">
      <c r="A40" s="123">
        <f ca="1">INDIRECT("Datos!B"&amp;MATCH("RUBRO ITEM",Datos!B:B,0)+ROW()-MATCH("RUBRO ITEM",A:A,0))</f>
        <v>0</v>
      </c>
      <c r="B40" s="80" t="str">
        <f t="shared" ca="1" si="9"/>
        <v/>
      </c>
      <c r="C40" s="145"/>
      <c r="D40" s="146" t="str">
        <f t="shared" ca="1" si="10"/>
        <v/>
      </c>
      <c r="E40" s="147">
        <f t="shared" ca="1" si="11"/>
        <v>0</v>
      </c>
      <c r="F40" s="519">
        <f t="shared" ca="1" si="12"/>
        <v>0</v>
      </c>
      <c r="G40" s="614">
        <f t="shared" ca="1" si="13"/>
        <v>0</v>
      </c>
      <c r="H40" s="614">
        <f t="shared" ca="1" si="14"/>
        <v>0</v>
      </c>
      <c r="I40" s="149">
        <f t="shared" ca="1" si="15"/>
        <v>0</v>
      </c>
    </row>
    <row r="41" spans="1:9" ht="20.100000000000001" customHeight="1" x14ac:dyDescent="0.2">
      <c r="A41" s="123">
        <f ca="1">INDIRECT("Datos!B"&amp;MATCH("RUBRO ITEM",Datos!B:B,0)+ROW()-MATCH("RUBRO ITEM",A:A,0))</f>
        <v>0</v>
      </c>
      <c r="B41" s="80" t="str">
        <f t="shared" ca="1" si="9"/>
        <v/>
      </c>
      <c r="C41" s="145"/>
      <c r="D41" s="146" t="str">
        <f t="shared" ca="1" si="10"/>
        <v/>
      </c>
      <c r="E41" s="147">
        <f t="shared" ca="1" si="11"/>
        <v>0</v>
      </c>
      <c r="F41" s="519">
        <f t="shared" ca="1" si="12"/>
        <v>0</v>
      </c>
      <c r="G41" s="614">
        <f t="shared" ca="1" si="13"/>
        <v>0</v>
      </c>
      <c r="H41" s="614">
        <f t="shared" ca="1" si="14"/>
        <v>0</v>
      </c>
      <c r="I41" s="149">
        <f t="shared" ca="1" si="15"/>
        <v>0</v>
      </c>
    </row>
    <row r="42" spans="1:9" ht="20.100000000000001" customHeight="1" x14ac:dyDescent="0.2">
      <c r="A42" s="123">
        <f ca="1">INDIRECT("Datos!B"&amp;MATCH("RUBRO ITEM",Datos!B:B,0)+ROW()-MATCH("RUBRO ITEM",A:A,0))</f>
        <v>0</v>
      </c>
      <c r="B42" s="80" t="str">
        <f t="shared" ca="1" si="9"/>
        <v/>
      </c>
      <c r="C42" s="145"/>
      <c r="D42" s="146" t="str">
        <f t="shared" ca="1" si="10"/>
        <v/>
      </c>
      <c r="E42" s="147">
        <f t="shared" ca="1" si="11"/>
        <v>0</v>
      </c>
      <c r="F42" s="519">
        <f t="shared" ca="1" si="12"/>
        <v>0</v>
      </c>
      <c r="G42" s="614">
        <f t="shared" ca="1" si="13"/>
        <v>0</v>
      </c>
      <c r="H42" s="614">
        <f t="shared" ca="1" si="14"/>
        <v>0</v>
      </c>
      <c r="I42" s="149">
        <f t="shared" ca="1" si="15"/>
        <v>0</v>
      </c>
    </row>
    <row r="43" spans="1:9" ht="20.100000000000001" customHeight="1" x14ac:dyDescent="0.2">
      <c r="A43" s="123">
        <f ca="1">INDIRECT("Datos!B"&amp;MATCH("RUBRO ITEM",Datos!B:B,0)+ROW()-MATCH("RUBRO ITEM",A:A,0))</f>
        <v>0</v>
      </c>
      <c r="B43" s="80" t="str">
        <f t="shared" ca="1" si="9"/>
        <v/>
      </c>
      <c r="C43" s="145"/>
      <c r="D43" s="146" t="str">
        <f t="shared" ca="1" si="10"/>
        <v/>
      </c>
      <c r="E43" s="147">
        <f t="shared" ca="1" si="11"/>
        <v>0</v>
      </c>
      <c r="F43" s="519">
        <f t="shared" ca="1" si="12"/>
        <v>0</v>
      </c>
      <c r="G43" s="614">
        <f t="shared" ca="1" si="13"/>
        <v>0</v>
      </c>
      <c r="H43" s="614">
        <f t="shared" ca="1" si="14"/>
        <v>0</v>
      </c>
      <c r="I43" s="149">
        <f t="shared" ca="1" si="15"/>
        <v>0</v>
      </c>
    </row>
    <row r="44" spans="1:9" ht="20.100000000000001" customHeight="1" x14ac:dyDescent="0.2">
      <c r="A44" s="123">
        <f ca="1">INDIRECT("Datos!B"&amp;MATCH("RUBRO ITEM",Datos!B:B,0)+ROW()-MATCH("RUBRO ITEM",A:A,0))</f>
        <v>0</v>
      </c>
      <c r="B44" s="80" t="str">
        <f t="shared" ca="1" si="9"/>
        <v/>
      </c>
      <c r="C44" s="145"/>
      <c r="D44" s="146" t="str">
        <f t="shared" ca="1" si="10"/>
        <v/>
      </c>
      <c r="E44" s="147">
        <f t="shared" ca="1" si="11"/>
        <v>0</v>
      </c>
      <c r="F44" s="519">
        <f t="shared" ca="1" si="12"/>
        <v>0</v>
      </c>
      <c r="G44" s="614">
        <f t="shared" ca="1" si="13"/>
        <v>0</v>
      </c>
      <c r="H44" s="614">
        <f t="shared" ca="1" si="14"/>
        <v>0</v>
      </c>
      <c r="I44" s="149">
        <f t="shared" ca="1" si="15"/>
        <v>0</v>
      </c>
    </row>
    <row r="45" spans="1:9" ht="20.100000000000001" customHeight="1" x14ac:dyDescent="0.2">
      <c r="A45" s="123">
        <f ca="1">INDIRECT("Datos!B"&amp;MATCH("RUBRO ITEM",Datos!B:B,0)+ROW()-MATCH("RUBRO ITEM",A:A,0))</f>
        <v>0</v>
      </c>
      <c r="B45" s="80" t="str">
        <f t="shared" ca="1" si="9"/>
        <v/>
      </c>
      <c r="C45" s="145"/>
      <c r="D45" s="146" t="str">
        <f t="shared" ca="1" si="10"/>
        <v/>
      </c>
      <c r="E45" s="147">
        <f t="shared" ca="1" si="11"/>
        <v>0</v>
      </c>
      <c r="F45" s="519">
        <f t="shared" ca="1" si="12"/>
        <v>0</v>
      </c>
      <c r="G45" s="614">
        <f t="shared" ca="1" si="13"/>
        <v>0</v>
      </c>
      <c r="H45" s="614">
        <f t="shared" ca="1" si="14"/>
        <v>0</v>
      </c>
      <c r="I45" s="149">
        <f t="shared" ca="1" si="15"/>
        <v>0</v>
      </c>
    </row>
    <row r="46" spans="1:9" ht="20.100000000000001" customHeight="1" x14ac:dyDescent="0.2">
      <c r="A46" s="123">
        <f ca="1">INDIRECT("Datos!B"&amp;MATCH("RUBRO ITEM",Datos!B:B,0)+ROW()-MATCH("RUBRO ITEM",A:A,0))</f>
        <v>0</v>
      </c>
      <c r="B46" s="80" t="str">
        <f t="shared" ca="1" si="9"/>
        <v/>
      </c>
      <c r="C46" s="145"/>
      <c r="D46" s="146" t="str">
        <f t="shared" ca="1" si="10"/>
        <v/>
      </c>
      <c r="E46" s="147">
        <f t="shared" ca="1" si="11"/>
        <v>0</v>
      </c>
      <c r="F46" s="519">
        <f t="shared" ca="1" si="12"/>
        <v>0</v>
      </c>
      <c r="G46" s="614">
        <f t="shared" ca="1" si="13"/>
        <v>0</v>
      </c>
      <c r="H46" s="614">
        <f t="shared" ca="1" si="14"/>
        <v>0</v>
      </c>
      <c r="I46" s="149">
        <f t="shared" ca="1" si="15"/>
        <v>0</v>
      </c>
    </row>
    <row r="47" spans="1:9" ht="20.100000000000001" customHeight="1" x14ac:dyDescent="0.2">
      <c r="A47" s="123">
        <f ca="1">INDIRECT("Datos!B"&amp;MATCH("RUBRO ITEM",Datos!B:B,0)+ROW()-MATCH("RUBRO ITEM",A:A,0))</f>
        <v>0</v>
      </c>
      <c r="B47" s="80" t="str">
        <f t="shared" ca="1" si="9"/>
        <v/>
      </c>
      <c r="C47" s="145"/>
      <c r="D47" s="146" t="str">
        <f t="shared" ca="1" si="10"/>
        <v/>
      </c>
      <c r="E47" s="147">
        <f t="shared" ca="1" si="11"/>
        <v>0</v>
      </c>
      <c r="F47" s="519">
        <f t="shared" ca="1" si="12"/>
        <v>0</v>
      </c>
      <c r="G47" s="614">
        <f t="shared" ca="1" si="13"/>
        <v>0</v>
      </c>
      <c r="H47" s="614">
        <f t="shared" ca="1" si="14"/>
        <v>0</v>
      </c>
      <c r="I47" s="149">
        <f t="shared" ca="1" si="15"/>
        <v>0</v>
      </c>
    </row>
    <row r="48" spans="1:9" ht="20.100000000000001" customHeight="1" x14ac:dyDescent="0.2">
      <c r="A48" s="123">
        <f ca="1">INDIRECT("Datos!B"&amp;MATCH("RUBRO ITEM",Datos!B:B,0)+ROW()-MATCH("RUBRO ITEM",A:A,0))</f>
        <v>0</v>
      </c>
      <c r="B48" s="80" t="str">
        <f t="shared" ca="1" si="9"/>
        <v/>
      </c>
      <c r="C48" s="145"/>
      <c r="D48" s="146" t="str">
        <f t="shared" ca="1" si="10"/>
        <v/>
      </c>
      <c r="E48" s="147">
        <f t="shared" ca="1" si="11"/>
        <v>0</v>
      </c>
      <c r="F48" s="519">
        <f t="shared" ca="1" si="12"/>
        <v>0</v>
      </c>
      <c r="G48" s="614">
        <f t="shared" ca="1" si="13"/>
        <v>0</v>
      </c>
      <c r="H48" s="614">
        <f t="shared" ca="1" si="14"/>
        <v>0</v>
      </c>
      <c r="I48" s="149">
        <f t="shared" ca="1" si="15"/>
        <v>0</v>
      </c>
    </row>
    <row r="49" spans="1:9" ht="20.100000000000001" customHeight="1" x14ac:dyDescent="0.2">
      <c r="A49" s="123">
        <f ca="1">INDIRECT("Datos!B"&amp;MATCH("RUBRO ITEM",Datos!B:B,0)+ROW()-MATCH("RUBRO ITEM",A:A,0))</f>
        <v>0</v>
      </c>
      <c r="B49" s="80" t="str">
        <f t="shared" ca="1" si="9"/>
        <v/>
      </c>
      <c r="C49" s="145"/>
      <c r="D49" s="146" t="str">
        <f t="shared" ca="1" si="10"/>
        <v/>
      </c>
      <c r="E49" s="147">
        <f t="shared" ca="1" si="11"/>
        <v>0</v>
      </c>
      <c r="F49" s="519">
        <f t="shared" ca="1" si="12"/>
        <v>0</v>
      </c>
      <c r="G49" s="614">
        <f t="shared" ca="1" si="13"/>
        <v>0</v>
      </c>
      <c r="H49" s="614">
        <f t="shared" ca="1" si="14"/>
        <v>0</v>
      </c>
      <c r="I49" s="149">
        <f t="shared" ca="1" si="15"/>
        <v>0</v>
      </c>
    </row>
    <row r="50" spans="1:9" ht="20.100000000000001" customHeight="1" x14ac:dyDescent="0.2">
      <c r="A50" s="123">
        <f ca="1">INDIRECT("Datos!B"&amp;MATCH("RUBRO ITEM",Datos!B:B,0)+ROW()-MATCH("RUBRO ITEM",A:A,0))</f>
        <v>0</v>
      </c>
      <c r="B50" s="80" t="str">
        <f t="shared" ca="1" si="9"/>
        <v/>
      </c>
      <c r="C50" s="145"/>
      <c r="D50" s="146" t="str">
        <f t="shared" ca="1" si="10"/>
        <v/>
      </c>
      <c r="E50" s="147">
        <f t="shared" ca="1" si="11"/>
        <v>0</v>
      </c>
      <c r="F50" s="519">
        <f t="shared" ca="1" si="12"/>
        <v>0</v>
      </c>
      <c r="G50" s="614">
        <f t="shared" ca="1" si="13"/>
        <v>0</v>
      </c>
      <c r="H50" s="614">
        <f t="shared" ca="1" si="14"/>
        <v>0</v>
      </c>
      <c r="I50" s="149">
        <f t="shared" ca="1" si="15"/>
        <v>0</v>
      </c>
    </row>
    <row r="51" spans="1:9" ht="20.100000000000001" customHeight="1" x14ac:dyDescent="0.2">
      <c r="A51" s="123">
        <f ca="1">INDIRECT("Datos!B"&amp;MATCH("RUBRO ITEM",Datos!B:B,0)+ROW()-MATCH("RUBRO ITEM",A:A,0))</f>
        <v>0</v>
      </c>
      <c r="B51" s="80" t="str">
        <f t="shared" ca="1" si="9"/>
        <v/>
      </c>
      <c r="C51" s="145"/>
      <c r="D51" s="146" t="str">
        <f t="shared" ca="1" si="10"/>
        <v/>
      </c>
      <c r="E51" s="147">
        <f t="shared" ca="1" si="11"/>
        <v>0</v>
      </c>
      <c r="F51" s="519">
        <f t="shared" ca="1" si="12"/>
        <v>0</v>
      </c>
      <c r="G51" s="614">
        <f t="shared" ca="1" si="13"/>
        <v>0</v>
      </c>
      <c r="H51" s="614">
        <f t="shared" ca="1" si="14"/>
        <v>0</v>
      </c>
      <c r="I51" s="149">
        <f t="shared" ca="1" si="15"/>
        <v>0</v>
      </c>
    </row>
    <row r="52" spans="1:9" ht="20.100000000000001" customHeight="1" x14ac:dyDescent="0.2">
      <c r="A52" s="123">
        <f ca="1">INDIRECT("Datos!B"&amp;MATCH("RUBRO ITEM",Datos!B:B,0)+ROW()-MATCH("RUBRO ITEM",A:A,0))</f>
        <v>0</v>
      </c>
      <c r="B52" s="80" t="str">
        <f t="shared" ca="1" si="9"/>
        <v/>
      </c>
      <c r="C52" s="145"/>
      <c r="D52" s="146" t="str">
        <f t="shared" ca="1" si="10"/>
        <v/>
      </c>
      <c r="E52" s="147">
        <f t="shared" ca="1" si="11"/>
        <v>0</v>
      </c>
      <c r="F52" s="519">
        <f t="shared" ca="1" si="12"/>
        <v>0</v>
      </c>
      <c r="G52" s="614">
        <f t="shared" ca="1" si="13"/>
        <v>0</v>
      </c>
      <c r="H52" s="614">
        <f t="shared" ca="1" si="14"/>
        <v>0</v>
      </c>
      <c r="I52" s="149">
        <f t="shared" ca="1" si="15"/>
        <v>0</v>
      </c>
    </row>
    <row r="53" spans="1:9" ht="20.100000000000001" customHeight="1" x14ac:dyDescent="0.2">
      <c r="A53" s="123">
        <f ca="1">INDIRECT("Datos!B"&amp;MATCH("RUBRO ITEM",Datos!B:B,0)+ROW()-MATCH("RUBRO ITEM",A:A,0))</f>
        <v>0</v>
      </c>
      <c r="B53" s="80" t="str">
        <f t="shared" ca="1" si="9"/>
        <v/>
      </c>
      <c r="C53" s="145"/>
      <c r="D53" s="146" t="str">
        <f t="shared" ca="1" si="10"/>
        <v/>
      </c>
      <c r="E53" s="147">
        <f t="shared" ca="1" si="11"/>
        <v>0</v>
      </c>
      <c r="F53" s="519">
        <f t="shared" ca="1" si="12"/>
        <v>0</v>
      </c>
      <c r="G53" s="614">
        <f t="shared" ca="1" si="13"/>
        <v>0</v>
      </c>
      <c r="H53" s="614">
        <f t="shared" ca="1" si="14"/>
        <v>0</v>
      </c>
      <c r="I53" s="149">
        <f t="shared" ca="1" si="15"/>
        <v>0</v>
      </c>
    </row>
    <row r="54" spans="1:9" ht="20.100000000000001" customHeight="1" x14ac:dyDescent="0.2">
      <c r="A54" s="123">
        <f ca="1">INDIRECT("Datos!B"&amp;MATCH("RUBRO ITEM",Datos!B:B,0)+ROW()-MATCH("RUBRO ITEM",A:A,0))</f>
        <v>0</v>
      </c>
      <c r="B54" s="80" t="str">
        <f t="shared" ca="1" si="9"/>
        <v/>
      </c>
      <c r="C54" s="145"/>
      <c r="D54" s="146" t="str">
        <f t="shared" ca="1" si="10"/>
        <v/>
      </c>
      <c r="E54" s="147">
        <f t="shared" ca="1" si="11"/>
        <v>0</v>
      </c>
      <c r="F54" s="519">
        <f t="shared" ca="1" si="12"/>
        <v>0</v>
      </c>
      <c r="G54" s="614">
        <f t="shared" ca="1" si="13"/>
        <v>0</v>
      </c>
      <c r="H54" s="614">
        <f t="shared" ca="1" si="14"/>
        <v>0</v>
      </c>
      <c r="I54" s="149">
        <f t="shared" ca="1" si="15"/>
        <v>0</v>
      </c>
    </row>
    <row r="55" spans="1:9" ht="20.100000000000001" customHeight="1" x14ac:dyDescent="0.2">
      <c r="A55" s="123">
        <f ca="1">INDIRECT("Datos!B"&amp;MATCH("RUBRO ITEM",Datos!B:B,0)+ROW()-MATCH("RUBRO ITEM",A:A,0))</f>
        <v>0</v>
      </c>
      <c r="B55" s="80" t="str">
        <f t="shared" ca="1" si="9"/>
        <v/>
      </c>
      <c r="C55" s="145"/>
      <c r="D55" s="146" t="str">
        <f t="shared" ca="1" si="10"/>
        <v/>
      </c>
      <c r="E55" s="147">
        <f t="shared" ca="1" si="11"/>
        <v>0</v>
      </c>
      <c r="F55" s="519">
        <f t="shared" ca="1" si="12"/>
        <v>0</v>
      </c>
      <c r="G55" s="614">
        <f t="shared" ca="1" si="13"/>
        <v>0</v>
      </c>
      <c r="H55" s="614">
        <f t="shared" ca="1" si="14"/>
        <v>0</v>
      </c>
      <c r="I55" s="149">
        <f t="shared" ca="1" si="15"/>
        <v>0</v>
      </c>
    </row>
    <row r="56" spans="1:9" ht="20.100000000000001" customHeight="1" x14ac:dyDescent="0.2">
      <c r="A56" s="123">
        <f ca="1">INDIRECT("Datos!B"&amp;MATCH("RUBRO ITEM",Datos!B:B,0)+ROW()-MATCH("RUBRO ITEM",A:A,0))</f>
        <v>0</v>
      </c>
      <c r="B56" s="80" t="str">
        <f t="shared" ca="1" si="9"/>
        <v/>
      </c>
      <c r="C56" s="145"/>
      <c r="D56" s="146" t="str">
        <f t="shared" ca="1" si="10"/>
        <v/>
      </c>
      <c r="E56" s="147">
        <f t="shared" ca="1" si="11"/>
        <v>0</v>
      </c>
      <c r="F56" s="519">
        <f t="shared" ca="1" si="12"/>
        <v>0</v>
      </c>
      <c r="G56" s="614">
        <f t="shared" ca="1" si="13"/>
        <v>0</v>
      </c>
      <c r="H56" s="614">
        <f t="shared" ca="1" si="14"/>
        <v>0</v>
      </c>
      <c r="I56" s="149">
        <f t="shared" ca="1" si="15"/>
        <v>0</v>
      </c>
    </row>
    <row r="57" spans="1:9" ht="20.100000000000001" customHeight="1" x14ac:dyDescent="0.2">
      <c r="A57" s="123">
        <f ca="1">INDIRECT("Datos!B"&amp;MATCH("RUBRO ITEM",Datos!B:B,0)+ROW()-MATCH("RUBRO ITEM",A:A,0))</f>
        <v>0</v>
      </c>
      <c r="B57" s="80" t="str">
        <f t="shared" ca="1" si="9"/>
        <v/>
      </c>
      <c r="C57" s="145"/>
      <c r="D57" s="146" t="str">
        <f t="shared" ca="1" si="10"/>
        <v/>
      </c>
      <c r="E57" s="147">
        <f t="shared" ca="1" si="11"/>
        <v>0</v>
      </c>
      <c r="F57" s="519">
        <f t="shared" ca="1" si="12"/>
        <v>0</v>
      </c>
      <c r="G57" s="614">
        <f t="shared" ca="1" si="13"/>
        <v>0</v>
      </c>
      <c r="H57" s="614">
        <f t="shared" ca="1" si="14"/>
        <v>0</v>
      </c>
      <c r="I57" s="149">
        <f t="shared" ca="1" si="15"/>
        <v>0</v>
      </c>
    </row>
    <row r="58" spans="1:9" ht="20.100000000000001" customHeight="1" x14ac:dyDescent="0.2">
      <c r="A58" s="123">
        <f ca="1">INDIRECT("Datos!B"&amp;MATCH("RUBRO ITEM",Datos!B:B,0)+ROW()-MATCH("RUBRO ITEM",A:A,0))</f>
        <v>0</v>
      </c>
      <c r="B58" s="80" t="str">
        <f t="shared" ca="1" si="9"/>
        <v/>
      </c>
      <c r="C58" s="145"/>
      <c r="D58" s="146" t="str">
        <f t="shared" ca="1" si="10"/>
        <v/>
      </c>
      <c r="E58" s="147">
        <f t="shared" ca="1" si="11"/>
        <v>0</v>
      </c>
      <c r="F58" s="519">
        <f t="shared" ca="1" si="12"/>
        <v>0</v>
      </c>
      <c r="G58" s="614">
        <f t="shared" ca="1" si="13"/>
        <v>0</v>
      </c>
      <c r="H58" s="614">
        <f t="shared" ca="1" si="14"/>
        <v>0</v>
      </c>
      <c r="I58" s="149">
        <f t="shared" ca="1" si="15"/>
        <v>0</v>
      </c>
    </row>
    <row r="59" spans="1:9" ht="20.100000000000001" customHeight="1" x14ac:dyDescent="0.2">
      <c r="A59" s="123">
        <f ca="1">INDIRECT("Datos!B"&amp;MATCH("RUBRO ITEM",Datos!B:B,0)+ROW()-MATCH("RUBRO ITEM",A:A,0))</f>
        <v>0</v>
      </c>
      <c r="B59" s="80" t="str">
        <f t="shared" ca="1" si="9"/>
        <v/>
      </c>
      <c r="C59" s="145"/>
      <c r="D59" s="146" t="str">
        <f t="shared" ca="1" si="10"/>
        <v/>
      </c>
      <c r="E59" s="147">
        <f t="shared" ca="1" si="11"/>
        <v>0</v>
      </c>
      <c r="F59" s="519">
        <f t="shared" ca="1" si="12"/>
        <v>0</v>
      </c>
      <c r="G59" s="614">
        <f t="shared" ca="1" si="13"/>
        <v>0</v>
      </c>
      <c r="H59" s="614">
        <f t="shared" ca="1" si="14"/>
        <v>0</v>
      </c>
      <c r="I59" s="149">
        <f t="shared" ca="1" si="15"/>
        <v>0</v>
      </c>
    </row>
    <row r="60" spans="1:9" ht="20.100000000000001" customHeight="1" x14ac:dyDescent="0.2">
      <c r="A60" s="123">
        <f ca="1">INDIRECT("Datos!B"&amp;MATCH("RUBRO ITEM",Datos!B:B,0)+ROW()-MATCH("RUBRO ITEM",A:A,0))</f>
        <v>0</v>
      </c>
      <c r="B60" s="80" t="str">
        <f t="shared" ca="1" si="9"/>
        <v/>
      </c>
      <c r="C60" s="145"/>
      <c r="D60" s="146" t="str">
        <f t="shared" ca="1" si="10"/>
        <v/>
      </c>
      <c r="E60" s="147">
        <f t="shared" ca="1" si="11"/>
        <v>0</v>
      </c>
      <c r="F60" s="519">
        <f t="shared" ca="1" si="12"/>
        <v>0</v>
      </c>
      <c r="G60" s="614">
        <f t="shared" ca="1" si="13"/>
        <v>0</v>
      </c>
      <c r="H60" s="614">
        <f t="shared" ca="1" si="14"/>
        <v>0</v>
      </c>
      <c r="I60" s="149">
        <f t="shared" ca="1" si="15"/>
        <v>0</v>
      </c>
    </row>
    <row r="61" spans="1:9" ht="20.100000000000001" customHeight="1" x14ac:dyDescent="0.2">
      <c r="A61" s="123">
        <f ca="1">INDIRECT("Datos!B"&amp;MATCH("RUBRO ITEM",Datos!B:B,0)+ROW()-MATCH("RUBRO ITEM",A:A,0))</f>
        <v>0</v>
      </c>
      <c r="B61" s="80" t="str">
        <f t="shared" ca="1" si="9"/>
        <v/>
      </c>
      <c r="C61" s="145"/>
      <c r="D61" s="146" t="str">
        <f t="shared" ca="1" si="10"/>
        <v/>
      </c>
      <c r="E61" s="147">
        <f t="shared" ca="1" si="11"/>
        <v>0</v>
      </c>
      <c r="F61" s="519">
        <f t="shared" ca="1" si="12"/>
        <v>0</v>
      </c>
      <c r="G61" s="614">
        <f t="shared" ca="1" si="13"/>
        <v>0</v>
      </c>
      <c r="H61" s="614">
        <f t="shared" ca="1" si="14"/>
        <v>0</v>
      </c>
      <c r="I61" s="149">
        <f t="shared" ca="1" si="15"/>
        <v>0</v>
      </c>
    </row>
    <row r="62" spans="1:9" ht="20.100000000000001" customHeight="1" x14ac:dyDescent="0.2">
      <c r="A62" s="123">
        <f ca="1">INDIRECT("Datos!B"&amp;MATCH("RUBRO ITEM",Datos!B:B,0)+ROW()-MATCH("RUBRO ITEM",A:A,0))</f>
        <v>0</v>
      </c>
      <c r="B62" s="80" t="str">
        <f t="shared" ca="1" si="9"/>
        <v/>
      </c>
      <c r="C62" s="145"/>
      <c r="D62" s="146" t="str">
        <f t="shared" ca="1" si="10"/>
        <v/>
      </c>
      <c r="E62" s="147">
        <f t="shared" ca="1" si="11"/>
        <v>0</v>
      </c>
      <c r="F62" s="519">
        <f t="shared" ca="1" si="12"/>
        <v>0</v>
      </c>
      <c r="G62" s="614">
        <f t="shared" ca="1" si="13"/>
        <v>0</v>
      </c>
      <c r="H62" s="614">
        <f t="shared" ca="1" si="14"/>
        <v>0</v>
      </c>
      <c r="I62" s="149">
        <f t="shared" ca="1" si="15"/>
        <v>0</v>
      </c>
    </row>
    <row r="63" spans="1:9" ht="20.100000000000001" customHeight="1" x14ac:dyDescent="0.2">
      <c r="A63" s="123">
        <f ca="1">INDIRECT("Datos!B"&amp;MATCH("RUBRO ITEM",Datos!B:B,0)+ROW()-MATCH("RUBRO ITEM",A:A,0))</f>
        <v>0</v>
      </c>
      <c r="B63" s="80" t="str">
        <f t="shared" ca="1" si="9"/>
        <v/>
      </c>
      <c r="C63" s="145"/>
      <c r="D63" s="146" t="str">
        <f t="shared" ca="1" si="10"/>
        <v/>
      </c>
      <c r="E63" s="147">
        <f t="shared" ca="1" si="11"/>
        <v>0</v>
      </c>
      <c r="F63" s="519">
        <f t="shared" ca="1" si="12"/>
        <v>0</v>
      </c>
      <c r="G63" s="614">
        <f t="shared" ca="1" si="13"/>
        <v>0</v>
      </c>
      <c r="H63" s="614">
        <f t="shared" ca="1" si="14"/>
        <v>0</v>
      </c>
      <c r="I63" s="149">
        <f t="shared" ca="1" si="15"/>
        <v>0</v>
      </c>
    </row>
    <row r="64" spans="1:9" ht="20.100000000000001" customHeight="1" x14ac:dyDescent="0.2">
      <c r="A64" s="123">
        <f ca="1">INDIRECT("Datos!B"&amp;MATCH("RUBRO ITEM",Datos!B:B,0)+ROW()-MATCH("RUBRO ITEM",A:A,0))</f>
        <v>0</v>
      </c>
      <c r="B64" s="80" t="str">
        <f t="shared" ca="1" si="9"/>
        <v/>
      </c>
      <c r="C64" s="145"/>
      <c r="D64" s="146" t="str">
        <f t="shared" ca="1" si="10"/>
        <v/>
      </c>
      <c r="E64" s="147">
        <f t="shared" ca="1" si="11"/>
        <v>0</v>
      </c>
      <c r="F64" s="519">
        <f t="shared" ca="1" si="12"/>
        <v>0</v>
      </c>
      <c r="G64" s="614">
        <f t="shared" ca="1" si="13"/>
        <v>0</v>
      </c>
      <c r="H64" s="614">
        <f t="shared" ca="1" si="14"/>
        <v>0</v>
      </c>
      <c r="I64" s="149">
        <f t="shared" ca="1" si="15"/>
        <v>0</v>
      </c>
    </row>
    <row r="65" spans="1:9" ht="20.100000000000001" customHeight="1" x14ac:dyDescent="0.2">
      <c r="A65" s="123">
        <f ca="1">INDIRECT("Datos!B"&amp;MATCH("RUBRO ITEM",Datos!B:B,0)+ROW()-MATCH("RUBRO ITEM",A:A,0))</f>
        <v>0</v>
      </c>
      <c r="B65" s="80" t="str">
        <f t="shared" ca="1" si="9"/>
        <v/>
      </c>
      <c r="C65" s="145"/>
      <c r="D65" s="146" t="str">
        <f t="shared" ca="1" si="10"/>
        <v/>
      </c>
      <c r="E65" s="147">
        <f t="shared" ca="1" si="11"/>
        <v>0</v>
      </c>
      <c r="F65" s="519">
        <f t="shared" ca="1" si="12"/>
        <v>0</v>
      </c>
      <c r="G65" s="614">
        <f t="shared" ca="1" si="13"/>
        <v>0</v>
      </c>
      <c r="H65" s="614">
        <f t="shared" ca="1" si="14"/>
        <v>0</v>
      </c>
      <c r="I65" s="149">
        <f t="shared" ca="1" si="15"/>
        <v>0</v>
      </c>
    </row>
    <row r="66" spans="1:9" ht="20.100000000000001" customHeight="1" x14ac:dyDescent="0.2">
      <c r="A66" s="123">
        <f ca="1">INDIRECT("Datos!B"&amp;MATCH("RUBRO ITEM",Datos!B:B,0)+ROW()-MATCH("RUBRO ITEM",A:A,0))</f>
        <v>0</v>
      </c>
      <c r="B66" s="80" t="str">
        <f t="shared" ca="1" si="9"/>
        <v/>
      </c>
      <c r="C66" s="145"/>
      <c r="D66" s="146" t="str">
        <f t="shared" ca="1" si="10"/>
        <v/>
      </c>
      <c r="E66" s="147">
        <f t="shared" ca="1" si="11"/>
        <v>0</v>
      </c>
      <c r="F66" s="519">
        <f t="shared" ca="1" si="12"/>
        <v>0</v>
      </c>
      <c r="G66" s="614">
        <f t="shared" ca="1" si="13"/>
        <v>0</v>
      </c>
      <c r="H66" s="614">
        <f t="shared" ca="1" si="14"/>
        <v>0</v>
      </c>
      <c r="I66" s="149">
        <f t="shared" ca="1" si="15"/>
        <v>0</v>
      </c>
    </row>
    <row r="67" spans="1:9" ht="20.100000000000001" customHeight="1" x14ac:dyDescent="0.2">
      <c r="A67" s="123">
        <f ca="1">INDIRECT("Datos!B"&amp;MATCH("RUBRO ITEM",Datos!B:B,0)+ROW()-MATCH("RUBRO ITEM",A:A,0))</f>
        <v>0</v>
      </c>
      <c r="B67" s="80" t="str">
        <f t="shared" ca="1" si="9"/>
        <v/>
      </c>
      <c r="C67" s="145"/>
      <c r="D67" s="146" t="str">
        <f t="shared" ca="1" si="10"/>
        <v/>
      </c>
      <c r="E67" s="147">
        <f t="shared" ca="1" si="11"/>
        <v>0</v>
      </c>
      <c r="F67" s="519">
        <f t="shared" ca="1" si="12"/>
        <v>0</v>
      </c>
      <c r="G67" s="614">
        <f t="shared" ca="1" si="13"/>
        <v>0</v>
      </c>
      <c r="H67" s="614">
        <f t="shared" ca="1" si="14"/>
        <v>0</v>
      </c>
      <c r="I67" s="149">
        <f t="shared" ca="1" si="15"/>
        <v>0</v>
      </c>
    </row>
    <row r="68" spans="1:9" ht="20.100000000000001" customHeight="1" x14ac:dyDescent="0.2">
      <c r="A68" s="123">
        <f ca="1">INDIRECT("Datos!B"&amp;MATCH("RUBRO ITEM",Datos!B:B,0)+ROW()-MATCH("RUBRO ITEM",A:A,0))</f>
        <v>0</v>
      </c>
      <c r="B68" s="80" t="str">
        <f t="shared" ca="1" si="9"/>
        <v/>
      </c>
      <c r="C68" s="145"/>
      <c r="D68" s="146" t="str">
        <f t="shared" ca="1" si="10"/>
        <v/>
      </c>
      <c r="E68" s="147">
        <f t="shared" ca="1" si="11"/>
        <v>0</v>
      </c>
      <c r="F68" s="519">
        <f t="shared" ca="1" si="12"/>
        <v>0</v>
      </c>
      <c r="G68" s="614">
        <f t="shared" ca="1" si="13"/>
        <v>0</v>
      </c>
      <c r="H68" s="614">
        <f t="shared" ca="1" si="14"/>
        <v>0</v>
      </c>
      <c r="I68" s="149">
        <f t="shared" ca="1" si="15"/>
        <v>0</v>
      </c>
    </row>
    <row r="69" spans="1:9" ht="20.100000000000001" customHeight="1" x14ac:dyDescent="0.2">
      <c r="A69" s="123">
        <f ca="1">INDIRECT("Datos!B"&amp;MATCH("RUBRO ITEM",Datos!B:B,0)+ROW()-MATCH("RUBRO ITEM",A:A,0))</f>
        <v>0</v>
      </c>
      <c r="B69" s="80" t="str">
        <f t="shared" ca="1" si="9"/>
        <v/>
      </c>
      <c r="C69" s="145"/>
      <c r="D69" s="146" t="str">
        <f t="shared" ca="1" si="10"/>
        <v/>
      </c>
      <c r="E69" s="147">
        <f t="shared" ca="1" si="11"/>
        <v>0</v>
      </c>
      <c r="F69" s="519">
        <f t="shared" ca="1" si="12"/>
        <v>0</v>
      </c>
      <c r="G69" s="614">
        <f t="shared" ca="1" si="13"/>
        <v>0</v>
      </c>
      <c r="H69" s="614">
        <f t="shared" ca="1" si="14"/>
        <v>0</v>
      </c>
      <c r="I69" s="149">
        <f t="shared" ca="1" si="15"/>
        <v>0</v>
      </c>
    </row>
    <row r="70" spans="1:9" ht="20.100000000000001" customHeight="1" x14ac:dyDescent="0.2">
      <c r="A70" s="123">
        <f ca="1">INDIRECT("Datos!B"&amp;MATCH("RUBRO ITEM",Datos!B:B,0)+ROW()-MATCH("RUBRO ITEM",A:A,0))</f>
        <v>0</v>
      </c>
      <c r="B70" s="80" t="str">
        <f t="shared" ca="1" si="9"/>
        <v/>
      </c>
      <c r="C70" s="145"/>
      <c r="D70" s="146" t="str">
        <f t="shared" ca="1" si="10"/>
        <v/>
      </c>
      <c r="E70" s="147">
        <f t="shared" ca="1" si="11"/>
        <v>0</v>
      </c>
      <c r="F70" s="519">
        <f t="shared" ca="1" si="12"/>
        <v>0</v>
      </c>
      <c r="G70" s="614">
        <f t="shared" ca="1" si="13"/>
        <v>0</v>
      </c>
      <c r="H70" s="614">
        <f t="shared" ca="1" si="14"/>
        <v>0</v>
      </c>
      <c r="I70" s="149">
        <f t="shared" ca="1" si="15"/>
        <v>0</v>
      </c>
    </row>
    <row r="71" spans="1:9" ht="20.100000000000001" customHeight="1" x14ac:dyDescent="0.2">
      <c r="A71" s="123">
        <f ca="1">INDIRECT("Datos!B"&amp;MATCH("RUBRO ITEM",Datos!B:B,0)+ROW()-MATCH("RUBRO ITEM",A:A,0))</f>
        <v>0</v>
      </c>
      <c r="B71" s="80" t="str">
        <f t="shared" ca="1" si="9"/>
        <v/>
      </c>
      <c r="C71" s="145"/>
      <c r="D71" s="146" t="str">
        <f t="shared" ca="1" si="10"/>
        <v/>
      </c>
      <c r="E71" s="147">
        <f t="shared" ca="1" si="11"/>
        <v>0</v>
      </c>
      <c r="F71" s="519">
        <f t="shared" ca="1" si="12"/>
        <v>0</v>
      </c>
      <c r="G71" s="614">
        <f t="shared" ca="1" si="13"/>
        <v>0</v>
      </c>
      <c r="H71" s="614">
        <f t="shared" ca="1" si="14"/>
        <v>0</v>
      </c>
      <c r="I71" s="149">
        <f t="shared" ca="1" si="15"/>
        <v>0</v>
      </c>
    </row>
    <row r="72" spans="1:9" ht="20.100000000000001" customHeight="1" x14ac:dyDescent="0.2">
      <c r="A72" s="123">
        <f ca="1">INDIRECT("Datos!B"&amp;MATCH("RUBRO ITEM",Datos!B:B,0)+ROW()-MATCH("RUBRO ITEM",A:A,0))</f>
        <v>0</v>
      </c>
      <c r="B72" s="80" t="str">
        <f t="shared" ca="1" si="9"/>
        <v/>
      </c>
      <c r="C72" s="145"/>
      <c r="D72" s="146" t="str">
        <f t="shared" ca="1" si="10"/>
        <v/>
      </c>
      <c r="E72" s="147">
        <f t="shared" ca="1" si="11"/>
        <v>0</v>
      </c>
      <c r="F72" s="519">
        <f t="shared" ca="1" si="12"/>
        <v>0</v>
      </c>
      <c r="G72" s="614">
        <f t="shared" ca="1" si="13"/>
        <v>0</v>
      </c>
      <c r="H72" s="614">
        <f t="shared" ca="1" si="14"/>
        <v>0</v>
      </c>
      <c r="I72" s="149">
        <f t="shared" ca="1" si="15"/>
        <v>0</v>
      </c>
    </row>
    <row r="73" spans="1:9" ht="20.100000000000001" customHeight="1" x14ac:dyDescent="0.2">
      <c r="A73" s="123">
        <f ca="1">INDIRECT("Datos!B"&amp;MATCH("RUBRO ITEM",Datos!B:B,0)+ROW()-MATCH("RUBRO ITEM",A:A,0))</f>
        <v>0</v>
      </c>
      <c r="B73" s="80" t="str">
        <f t="shared" ca="1" si="9"/>
        <v/>
      </c>
      <c r="C73" s="145"/>
      <c r="D73" s="146" t="str">
        <f t="shared" ca="1" si="10"/>
        <v/>
      </c>
      <c r="E73" s="147">
        <f t="shared" ca="1" si="11"/>
        <v>0</v>
      </c>
      <c r="F73" s="519">
        <f t="shared" ca="1" si="12"/>
        <v>0</v>
      </c>
      <c r="G73" s="614">
        <f t="shared" ca="1" si="13"/>
        <v>0</v>
      </c>
      <c r="H73" s="614">
        <f t="shared" ca="1" si="14"/>
        <v>0</v>
      </c>
      <c r="I73" s="149">
        <f t="shared" ca="1" si="15"/>
        <v>0</v>
      </c>
    </row>
    <row r="74" spans="1:9" ht="20.100000000000001" customHeight="1" x14ac:dyDescent="0.2">
      <c r="A74" s="123">
        <f ca="1">INDIRECT("Datos!B"&amp;MATCH("RUBRO ITEM",Datos!B:B,0)+ROW()-MATCH("RUBRO ITEM",A:A,0))</f>
        <v>0</v>
      </c>
      <c r="B74" s="80" t="str">
        <f t="shared" ca="1" si="9"/>
        <v/>
      </c>
      <c r="C74" s="145"/>
      <c r="D74" s="146" t="str">
        <f t="shared" ca="1" si="10"/>
        <v/>
      </c>
      <c r="E74" s="147">
        <f t="shared" ca="1" si="11"/>
        <v>0</v>
      </c>
      <c r="F74" s="519">
        <f t="shared" ca="1" si="12"/>
        <v>0</v>
      </c>
      <c r="G74" s="614">
        <f t="shared" ca="1" si="13"/>
        <v>0</v>
      </c>
      <c r="H74" s="614">
        <f t="shared" ca="1" si="14"/>
        <v>0</v>
      </c>
      <c r="I74" s="149">
        <f t="shared" ca="1" si="15"/>
        <v>0</v>
      </c>
    </row>
    <row r="75" spans="1:9" ht="20.100000000000001" customHeight="1" x14ac:dyDescent="0.2">
      <c r="A75" s="123">
        <f ca="1">INDIRECT("Datos!B"&amp;MATCH("RUBRO ITEM",Datos!B:B,0)+ROW()-MATCH("RUBRO ITEM",A:A,0))</f>
        <v>0</v>
      </c>
      <c r="B75" s="80" t="str">
        <f t="shared" ca="1" si="9"/>
        <v/>
      </c>
      <c r="C75" s="145"/>
      <c r="D75" s="146" t="str">
        <f t="shared" ca="1" si="10"/>
        <v/>
      </c>
      <c r="E75" s="147">
        <f t="shared" ca="1" si="11"/>
        <v>0</v>
      </c>
      <c r="F75" s="519">
        <f t="shared" ca="1" si="12"/>
        <v>0</v>
      </c>
      <c r="G75" s="614">
        <f t="shared" ca="1" si="13"/>
        <v>0</v>
      </c>
      <c r="H75" s="614">
        <f t="shared" ca="1" si="14"/>
        <v>0</v>
      </c>
      <c r="I75" s="149">
        <f t="shared" ca="1" si="15"/>
        <v>0</v>
      </c>
    </row>
    <row r="76" spans="1:9" ht="20.100000000000001" customHeight="1" x14ac:dyDescent="0.2">
      <c r="A76" s="123">
        <f ca="1">INDIRECT("Datos!B"&amp;MATCH("RUBRO ITEM",Datos!B:B,0)+ROW()-MATCH("RUBRO ITEM",A:A,0))</f>
        <v>0</v>
      </c>
      <c r="B76" s="80" t="str">
        <f t="shared" ca="1" si="9"/>
        <v/>
      </c>
      <c r="C76" s="145"/>
      <c r="D76" s="146" t="str">
        <f t="shared" ca="1" si="10"/>
        <v/>
      </c>
      <c r="E76" s="147">
        <f t="shared" ca="1" si="11"/>
        <v>0</v>
      </c>
      <c r="F76" s="519">
        <f t="shared" ca="1" si="12"/>
        <v>0</v>
      </c>
      <c r="G76" s="614">
        <f t="shared" ca="1" si="13"/>
        <v>0</v>
      </c>
      <c r="H76" s="614">
        <f t="shared" ca="1" si="14"/>
        <v>0</v>
      </c>
      <c r="I76" s="149">
        <f t="shared" ca="1" si="15"/>
        <v>0</v>
      </c>
    </row>
    <row r="77" spans="1:9" ht="20.100000000000001" customHeight="1" x14ac:dyDescent="0.2">
      <c r="A77" s="123">
        <f ca="1">INDIRECT("Datos!B"&amp;MATCH("RUBRO ITEM",Datos!B:B,0)+ROW()-MATCH("RUBRO ITEM",A:A,0))</f>
        <v>0</v>
      </c>
      <c r="B77" s="80" t="str">
        <f t="shared" ca="1" si="9"/>
        <v/>
      </c>
      <c r="C77" s="145"/>
      <c r="D77" s="146" t="str">
        <f t="shared" ca="1" si="10"/>
        <v/>
      </c>
      <c r="E77" s="147">
        <f t="shared" ca="1" si="11"/>
        <v>0</v>
      </c>
      <c r="F77" s="519">
        <f t="shared" ca="1" si="12"/>
        <v>0</v>
      </c>
      <c r="G77" s="614">
        <f t="shared" ca="1" si="13"/>
        <v>0</v>
      </c>
      <c r="H77" s="614">
        <f t="shared" ca="1" si="14"/>
        <v>0</v>
      </c>
      <c r="I77" s="149">
        <f t="shared" ca="1" si="15"/>
        <v>0</v>
      </c>
    </row>
    <row r="78" spans="1:9" ht="20.100000000000001" customHeight="1" x14ac:dyDescent="0.2">
      <c r="A78" s="123">
        <f ca="1">INDIRECT("Datos!B"&amp;MATCH("RUBRO ITEM",Datos!B:B,0)+ROW()-MATCH("RUBRO ITEM",A:A,0))</f>
        <v>0</v>
      </c>
      <c r="B78" s="80" t="str">
        <f t="shared" ca="1" si="9"/>
        <v/>
      </c>
      <c r="C78" s="145"/>
      <c r="D78" s="146" t="str">
        <f t="shared" ca="1" si="10"/>
        <v/>
      </c>
      <c r="E78" s="147">
        <f t="shared" ca="1" si="11"/>
        <v>0</v>
      </c>
      <c r="F78" s="519">
        <f t="shared" ca="1" si="12"/>
        <v>0</v>
      </c>
      <c r="G78" s="614">
        <f t="shared" ca="1" si="13"/>
        <v>0</v>
      </c>
      <c r="H78" s="614">
        <f t="shared" ca="1" si="14"/>
        <v>0</v>
      </c>
      <c r="I78" s="149">
        <f t="shared" ca="1" si="15"/>
        <v>0</v>
      </c>
    </row>
    <row r="79" spans="1:9" ht="20.100000000000001" customHeight="1" x14ac:dyDescent="0.2">
      <c r="A79" s="123">
        <f ca="1">INDIRECT("Datos!B"&amp;MATCH("RUBRO ITEM",Datos!B:B,0)+ROW()-MATCH("RUBRO ITEM",A:A,0))</f>
        <v>0</v>
      </c>
      <c r="B79" s="80" t="str">
        <f t="shared" ca="1" si="9"/>
        <v/>
      </c>
      <c r="C79" s="145"/>
      <c r="D79" s="146" t="str">
        <f t="shared" ca="1" si="10"/>
        <v/>
      </c>
      <c r="E79" s="147">
        <f t="shared" ca="1" si="11"/>
        <v>0</v>
      </c>
      <c r="F79" s="519">
        <f t="shared" ca="1" si="12"/>
        <v>0</v>
      </c>
      <c r="G79" s="614">
        <f t="shared" ca="1" si="13"/>
        <v>0</v>
      </c>
      <c r="H79" s="614">
        <f t="shared" ca="1" si="14"/>
        <v>0</v>
      </c>
      <c r="I79" s="149">
        <f t="shared" ca="1" si="15"/>
        <v>0</v>
      </c>
    </row>
    <row r="80" spans="1:9" ht="20.100000000000001" customHeight="1" x14ac:dyDescent="0.2">
      <c r="A80" s="123">
        <f ca="1">INDIRECT("Datos!B"&amp;MATCH("RUBRO ITEM",Datos!B:B,0)+ROW()-MATCH("RUBRO ITEM",A:A,0))</f>
        <v>0</v>
      </c>
      <c r="B80" s="80" t="str">
        <f t="shared" ca="1" si="9"/>
        <v/>
      </c>
      <c r="C80" s="145"/>
      <c r="D80" s="146" t="str">
        <f t="shared" ca="1" si="10"/>
        <v/>
      </c>
      <c r="E80" s="147">
        <f t="shared" ca="1" si="11"/>
        <v>0</v>
      </c>
      <c r="F80" s="519">
        <f t="shared" ca="1" si="12"/>
        <v>0</v>
      </c>
      <c r="G80" s="614">
        <f t="shared" ca="1" si="13"/>
        <v>0</v>
      </c>
      <c r="H80" s="614">
        <f t="shared" ca="1" si="14"/>
        <v>0</v>
      </c>
      <c r="I80" s="149">
        <f t="shared" ca="1" si="15"/>
        <v>0</v>
      </c>
    </row>
    <row r="81" spans="1:9" ht="20.100000000000001" customHeight="1" x14ac:dyDescent="0.2">
      <c r="A81" s="123">
        <f ca="1">INDIRECT("Datos!B"&amp;MATCH("RUBRO ITEM",Datos!B:B,0)+ROW()-MATCH("RUBRO ITEM",A:A,0))</f>
        <v>0</v>
      </c>
      <c r="B81" s="80" t="str">
        <f t="shared" ca="1" si="9"/>
        <v/>
      </c>
      <c r="C81" s="145"/>
      <c r="D81" s="146" t="str">
        <f t="shared" ca="1" si="10"/>
        <v/>
      </c>
      <c r="E81" s="147">
        <f t="shared" ca="1" si="11"/>
        <v>0</v>
      </c>
      <c r="F81" s="519">
        <f t="shared" ca="1" si="12"/>
        <v>0</v>
      </c>
      <c r="G81" s="614">
        <f t="shared" ca="1" si="13"/>
        <v>0</v>
      </c>
      <c r="H81" s="614">
        <f t="shared" ca="1" si="14"/>
        <v>0</v>
      </c>
      <c r="I81" s="149">
        <f t="shared" ca="1" si="15"/>
        <v>0</v>
      </c>
    </row>
    <row r="82" spans="1:9" ht="20.100000000000001" customHeight="1" x14ac:dyDescent="0.2">
      <c r="A82" s="123">
        <f ca="1">INDIRECT("Datos!B"&amp;MATCH("RUBRO ITEM",Datos!B:B,0)+ROW()-MATCH("RUBRO ITEM",A:A,0))</f>
        <v>0</v>
      </c>
      <c r="B82" s="80" t="str">
        <f t="shared" ca="1" si="9"/>
        <v/>
      </c>
      <c r="C82" s="145"/>
      <c r="D82" s="146" t="str">
        <f t="shared" ca="1" si="10"/>
        <v/>
      </c>
      <c r="E82" s="147">
        <f t="shared" ca="1" si="11"/>
        <v>0</v>
      </c>
      <c r="F82" s="519">
        <f t="shared" ca="1" si="12"/>
        <v>0</v>
      </c>
      <c r="G82" s="614">
        <f t="shared" ca="1" si="13"/>
        <v>0</v>
      </c>
      <c r="H82" s="614">
        <f t="shared" ca="1" si="14"/>
        <v>0</v>
      </c>
      <c r="I82" s="149">
        <f t="shared" ca="1" si="15"/>
        <v>0</v>
      </c>
    </row>
    <row r="83" spans="1:9" ht="20.100000000000001" customHeight="1" x14ac:dyDescent="0.2">
      <c r="A83" s="123">
        <f ca="1">INDIRECT("Datos!B"&amp;MATCH("RUBRO ITEM",Datos!B:B,0)+ROW()-MATCH("RUBRO ITEM",A:A,0))</f>
        <v>0</v>
      </c>
      <c r="B83" s="80" t="str">
        <f t="shared" ca="1" si="9"/>
        <v/>
      </c>
      <c r="C83" s="145"/>
      <c r="D83" s="146" t="str">
        <f t="shared" ca="1" si="10"/>
        <v/>
      </c>
      <c r="E83" s="147">
        <f t="shared" ca="1" si="11"/>
        <v>0</v>
      </c>
      <c r="F83" s="519">
        <f t="shared" ca="1" si="12"/>
        <v>0</v>
      </c>
      <c r="G83" s="614">
        <f t="shared" ca="1" si="13"/>
        <v>0</v>
      </c>
      <c r="H83" s="614">
        <f t="shared" ca="1" si="14"/>
        <v>0</v>
      </c>
      <c r="I83" s="149">
        <f t="shared" ca="1" si="15"/>
        <v>0</v>
      </c>
    </row>
    <row r="84" spans="1:9" ht="20.100000000000001" customHeight="1" x14ac:dyDescent="0.2">
      <c r="A84" s="123">
        <f ca="1">INDIRECT("Datos!B"&amp;MATCH("RUBRO ITEM",Datos!B:B,0)+ROW()-MATCH("RUBRO ITEM",A:A,0))</f>
        <v>0</v>
      </c>
      <c r="B84" s="80" t="str">
        <f t="shared" ca="1" si="9"/>
        <v/>
      </c>
      <c r="C84" s="145"/>
      <c r="D84" s="146" t="str">
        <f t="shared" ca="1" si="10"/>
        <v/>
      </c>
      <c r="E84" s="147">
        <f t="shared" ca="1" si="11"/>
        <v>0</v>
      </c>
      <c r="F84" s="519">
        <f t="shared" ca="1" si="12"/>
        <v>0</v>
      </c>
      <c r="G84" s="614">
        <f t="shared" ca="1" si="13"/>
        <v>0</v>
      </c>
      <c r="H84" s="614">
        <f t="shared" ca="1" si="14"/>
        <v>0</v>
      </c>
      <c r="I84" s="149">
        <f t="shared" ca="1" si="15"/>
        <v>0</v>
      </c>
    </row>
    <row r="85" spans="1:9" ht="20.100000000000001" customHeight="1" x14ac:dyDescent="0.2">
      <c r="A85" s="123">
        <f ca="1">INDIRECT("Datos!B"&amp;MATCH("RUBRO ITEM",Datos!B:B,0)+ROW()-MATCH("RUBRO ITEM",A:A,0))</f>
        <v>0</v>
      </c>
      <c r="B85" s="80" t="str">
        <f t="shared" ca="1" si="9"/>
        <v/>
      </c>
      <c r="C85" s="145"/>
      <c r="D85" s="146" t="str">
        <f t="shared" ca="1" si="10"/>
        <v/>
      </c>
      <c r="E85" s="147">
        <f t="shared" ca="1" si="11"/>
        <v>0</v>
      </c>
      <c r="F85" s="519">
        <f t="shared" ca="1" si="12"/>
        <v>0</v>
      </c>
      <c r="G85" s="614">
        <f t="shared" ca="1" si="13"/>
        <v>0</v>
      </c>
      <c r="H85" s="614">
        <f t="shared" ca="1" si="14"/>
        <v>0</v>
      </c>
      <c r="I85" s="149">
        <f t="shared" ca="1" si="15"/>
        <v>0</v>
      </c>
    </row>
    <row r="86" spans="1:9" ht="20.100000000000001" customHeight="1" x14ac:dyDescent="0.2">
      <c r="A86" s="123">
        <f ca="1">INDIRECT("Datos!B"&amp;MATCH("RUBRO ITEM",Datos!B:B,0)+ROW()-MATCH("RUBRO ITEM",A:A,0))</f>
        <v>0</v>
      </c>
      <c r="B86" s="80" t="str">
        <f t="shared" ca="1" si="0"/>
        <v/>
      </c>
      <c r="C86" s="145"/>
      <c r="D86" s="146" t="str">
        <f t="shared" ca="1" si="1"/>
        <v/>
      </c>
      <c r="E86" s="147">
        <f t="shared" ca="1" si="2"/>
        <v>0</v>
      </c>
      <c r="F86" s="519">
        <f t="shared" ca="1" si="5"/>
        <v>0</v>
      </c>
      <c r="G86" s="614">
        <f t="shared" ca="1" si="6"/>
        <v>0</v>
      </c>
      <c r="H86" s="614">
        <f t="shared" ca="1" si="7"/>
        <v>0</v>
      </c>
      <c r="I86" s="149">
        <f t="shared" ca="1" si="8"/>
        <v>0</v>
      </c>
    </row>
    <row r="87" spans="1:9" ht="20.100000000000001" customHeight="1" x14ac:dyDescent="0.2">
      <c r="A87" s="123">
        <f ca="1">INDIRECT("Datos!B"&amp;MATCH("RUBRO ITEM",Datos!B:B,0)+ROW()-MATCH("RUBRO ITEM",A:A,0))</f>
        <v>0</v>
      </c>
      <c r="B87" s="80" t="str">
        <f t="shared" ca="1" si="0"/>
        <v/>
      </c>
      <c r="C87" s="145"/>
      <c r="D87" s="146" t="str">
        <f t="shared" ca="1" si="1"/>
        <v/>
      </c>
      <c r="E87" s="147">
        <f t="shared" ca="1" si="2"/>
        <v>0</v>
      </c>
      <c r="F87" s="148">
        <f t="shared" ca="1" si="5"/>
        <v>0</v>
      </c>
      <c r="G87" s="614">
        <f t="shared" ca="1" si="6"/>
        <v>0</v>
      </c>
      <c r="H87" s="614">
        <f t="shared" ca="1" si="7"/>
        <v>0</v>
      </c>
      <c r="I87" s="149">
        <f t="shared" ca="1" si="8"/>
        <v>0</v>
      </c>
    </row>
    <row r="88" spans="1:9" ht="20.100000000000001" customHeight="1" x14ac:dyDescent="0.2">
      <c r="A88" s="123">
        <f ca="1">INDIRECT("Datos!B"&amp;MATCH("RUBRO ITEM",Datos!B:B,0)+ROW()-MATCH("RUBRO ITEM",A:A,0))</f>
        <v>0</v>
      </c>
      <c r="B88" s="80" t="str">
        <f t="shared" ca="1" si="0"/>
        <v/>
      </c>
      <c r="C88" s="145"/>
      <c r="D88" s="146" t="str">
        <f t="shared" ca="1" si="1"/>
        <v/>
      </c>
      <c r="E88" s="147">
        <f t="shared" ca="1" si="2"/>
        <v>0</v>
      </c>
      <c r="F88" s="148">
        <f t="shared" ca="1" si="5"/>
        <v>0</v>
      </c>
      <c r="G88" s="614">
        <f t="shared" ca="1" si="6"/>
        <v>0</v>
      </c>
      <c r="H88" s="614">
        <f t="shared" ca="1" si="7"/>
        <v>0</v>
      </c>
      <c r="I88" s="149">
        <f t="shared" ca="1" si="8"/>
        <v>0</v>
      </c>
    </row>
    <row r="89" spans="1:9" ht="20.100000000000001" customHeight="1" x14ac:dyDescent="0.2">
      <c r="A89" s="123">
        <f ca="1">INDIRECT("Datos!B"&amp;MATCH("RUBRO ITEM",Datos!B:B,0)+ROW()-MATCH("RUBRO ITEM",A:A,0))</f>
        <v>0</v>
      </c>
      <c r="B89" s="80" t="str">
        <f t="shared" ref="B89:B152" ca="1" si="16">IFERROR(VLOOKUP(A89,T_Datos,2,FALSE),"")</f>
        <v/>
      </c>
      <c r="C89" s="145"/>
      <c r="D89" s="146" t="str">
        <f t="shared" ref="D89:D152" ca="1" si="17">IFERROR(VLOOKUP(A89,T_Datos,3,FALSE),"")</f>
        <v/>
      </c>
      <c r="E89" s="147">
        <f t="shared" ref="E89:E152" ca="1" si="18">IFERROR(VLOOKUP(A89,T_Datos,4,FALSE),0)</f>
        <v>0</v>
      </c>
      <c r="F89" s="148">
        <f t="shared" ref="F89:F152" ca="1" si="19">IFERROR(VLOOKUP(A89,T_Analisis_Precios,7,FALSE),0)</f>
        <v>0</v>
      </c>
      <c r="G89" s="614">
        <f t="shared" ref="G89:G152" ca="1" si="20">ROUND(F89*Coeficiente_Paso,2)</f>
        <v>0</v>
      </c>
      <c r="H89" s="614">
        <f t="shared" ref="H89:H152" ca="1" si="21">ROUND(E89*G89,2)</f>
        <v>0</v>
      </c>
      <c r="I89" s="149">
        <f t="shared" ref="I89:I152" ca="1" si="22">IFERROR(H89/Monto_Oferta,0)</f>
        <v>0</v>
      </c>
    </row>
    <row r="90" spans="1:9" ht="20.100000000000001" customHeight="1" x14ac:dyDescent="0.2">
      <c r="A90" s="123">
        <f ca="1">INDIRECT("Datos!B"&amp;MATCH("RUBRO ITEM",Datos!B:B,0)+ROW()-MATCH("RUBRO ITEM",A:A,0))</f>
        <v>0</v>
      </c>
      <c r="B90" s="80" t="str">
        <f t="shared" ca="1" si="16"/>
        <v/>
      </c>
      <c r="C90" s="145"/>
      <c r="D90" s="146" t="str">
        <f t="shared" ca="1" si="17"/>
        <v/>
      </c>
      <c r="E90" s="147">
        <f t="shared" ca="1" si="18"/>
        <v>0</v>
      </c>
      <c r="F90" s="148">
        <f t="shared" ca="1" si="19"/>
        <v>0</v>
      </c>
      <c r="G90" s="614">
        <f t="shared" ca="1" si="20"/>
        <v>0</v>
      </c>
      <c r="H90" s="614">
        <f t="shared" ca="1" si="21"/>
        <v>0</v>
      </c>
      <c r="I90" s="149">
        <f t="shared" ca="1" si="22"/>
        <v>0</v>
      </c>
    </row>
    <row r="91" spans="1:9" ht="20.100000000000001" customHeight="1" x14ac:dyDescent="0.2">
      <c r="A91" s="123">
        <f ca="1">INDIRECT("Datos!B"&amp;MATCH("RUBRO ITEM",Datos!B:B,0)+ROW()-MATCH("RUBRO ITEM",A:A,0))</f>
        <v>0</v>
      </c>
      <c r="B91" s="80" t="str">
        <f t="shared" ca="1" si="16"/>
        <v/>
      </c>
      <c r="C91" s="145"/>
      <c r="D91" s="146" t="str">
        <f t="shared" ca="1" si="17"/>
        <v/>
      </c>
      <c r="E91" s="147">
        <f t="shared" ca="1" si="18"/>
        <v>0</v>
      </c>
      <c r="F91" s="148">
        <f t="shared" ca="1" si="19"/>
        <v>0</v>
      </c>
      <c r="G91" s="614">
        <f t="shared" ca="1" si="20"/>
        <v>0</v>
      </c>
      <c r="H91" s="614">
        <f t="shared" ca="1" si="21"/>
        <v>0</v>
      </c>
      <c r="I91" s="149">
        <f t="shared" ca="1" si="22"/>
        <v>0</v>
      </c>
    </row>
    <row r="92" spans="1:9" ht="20.100000000000001" customHeight="1" x14ac:dyDescent="0.2">
      <c r="A92" s="123">
        <f ca="1">INDIRECT("Datos!B"&amp;MATCH("RUBRO ITEM",Datos!B:B,0)+ROW()-MATCH("RUBRO ITEM",A:A,0))</f>
        <v>0</v>
      </c>
      <c r="B92" s="80" t="str">
        <f t="shared" ca="1" si="16"/>
        <v/>
      </c>
      <c r="C92" s="145"/>
      <c r="D92" s="146" t="str">
        <f t="shared" ca="1" si="17"/>
        <v/>
      </c>
      <c r="E92" s="147">
        <f t="shared" ca="1" si="18"/>
        <v>0</v>
      </c>
      <c r="F92" s="148">
        <f t="shared" ca="1" si="19"/>
        <v>0</v>
      </c>
      <c r="G92" s="614">
        <f t="shared" ca="1" si="20"/>
        <v>0</v>
      </c>
      <c r="H92" s="614">
        <f t="shared" ca="1" si="21"/>
        <v>0</v>
      </c>
      <c r="I92" s="149">
        <f t="shared" ca="1" si="22"/>
        <v>0</v>
      </c>
    </row>
    <row r="93" spans="1:9" ht="20.100000000000001" customHeight="1" x14ac:dyDescent="0.2">
      <c r="A93" s="123">
        <f ca="1">INDIRECT("Datos!B"&amp;MATCH("RUBRO ITEM",Datos!B:B,0)+ROW()-MATCH("RUBRO ITEM",A:A,0))</f>
        <v>0</v>
      </c>
      <c r="B93" s="80" t="str">
        <f t="shared" ca="1" si="16"/>
        <v/>
      </c>
      <c r="C93" s="145"/>
      <c r="D93" s="146" t="str">
        <f t="shared" ca="1" si="17"/>
        <v/>
      </c>
      <c r="E93" s="147">
        <f t="shared" ca="1" si="18"/>
        <v>0</v>
      </c>
      <c r="F93" s="148">
        <f t="shared" ca="1" si="19"/>
        <v>0</v>
      </c>
      <c r="G93" s="614">
        <f t="shared" ca="1" si="20"/>
        <v>0</v>
      </c>
      <c r="H93" s="614">
        <f t="shared" ca="1" si="21"/>
        <v>0</v>
      </c>
      <c r="I93" s="149">
        <f t="shared" ca="1" si="22"/>
        <v>0</v>
      </c>
    </row>
    <row r="94" spans="1:9" ht="20.100000000000001" customHeight="1" x14ac:dyDescent="0.2">
      <c r="A94" s="123">
        <f ca="1">INDIRECT("Datos!B"&amp;MATCH("RUBRO ITEM",Datos!B:B,0)+ROW()-MATCH("RUBRO ITEM",A:A,0))</f>
        <v>0</v>
      </c>
      <c r="B94" s="80" t="str">
        <f t="shared" ca="1" si="16"/>
        <v/>
      </c>
      <c r="C94" s="145"/>
      <c r="D94" s="146" t="str">
        <f t="shared" ca="1" si="17"/>
        <v/>
      </c>
      <c r="E94" s="147">
        <f t="shared" ca="1" si="18"/>
        <v>0</v>
      </c>
      <c r="F94" s="148">
        <f t="shared" ca="1" si="19"/>
        <v>0</v>
      </c>
      <c r="G94" s="614">
        <f t="shared" ca="1" si="20"/>
        <v>0</v>
      </c>
      <c r="H94" s="614">
        <f t="shared" ca="1" si="21"/>
        <v>0</v>
      </c>
      <c r="I94" s="149">
        <f t="shared" ca="1" si="22"/>
        <v>0</v>
      </c>
    </row>
    <row r="95" spans="1:9" ht="20.100000000000001" customHeight="1" x14ac:dyDescent="0.2">
      <c r="A95" s="123">
        <f ca="1">INDIRECT("Datos!B"&amp;MATCH("RUBRO ITEM",Datos!B:B,0)+ROW()-MATCH("RUBRO ITEM",A:A,0))</f>
        <v>0</v>
      </c>
      <c r="B95" s="80" t="str">
        <f t="shared" ca="1" si="16"/>
        <v/>
      </c>
      <c r="C95" s="145"/>
      <c r="D95" s="146" t="str">
        <f t="shared" ca="1" si="17"/>
        <v/>
      </c>
      <c r="E95" s="147">
        <f t="shared" ca="1" si="18"/>
        <v>0</v>
      </c>
      <c r="F95" s="148">
        <f t="shared" ca="1" si="19"/>
        <v>0</v>
      </c>
      <c r="G95" s="614">
        <f t="shared" ca="1" si="20"/>
        <v>0</v>
      </c>
      <c r="H95" s="614">
        <f t="shared" ca="1" si="21"/>
        <v>0</v>
      </c>
      <c r="I95" s="149">
        <f t="shared" ca="1" si="22"/>
        <v>0</v>
      </c>
    </row>
    <row r="96" spans="1:9" ht="20.100000000000001" customHeight="1" x14ac:dyDescent="0.2">
      <c r="A96" s="123">
        <f ca="1">INDIRECT("Datos!B"&amp;MATCH("RUBRO ITEM",Datos!B:B,0)+ROW()-MATCH("RUBRO ITEM",A:A,0))</f>
        <v>0</v>
      </c>
      <c r="B96" s="80" t="str">
        <f t="shared" ca="1" si="16"/>
        <v/>
      </c>
      <c r="C96" s="145"/>
      <c r="D96" s="146" t="str">
        <f t="shared" ca="1" si="17"/>
        <v/>
      </c>
      <c r="E96" s="147">
        <f t="shared" ca="1" si="18"/>
        <v>0</v>
      </c>
      <c r="F96" s="148">
        <f t="shared" ca="1" si="19"/>
        <v>0</v>
      </c>
      <c r="G96" s="614">
        <f t="shared" ca="1" si="20"/>
        <v>0</v>
      </c>
      <c r="H96" s="614">
        <f t="shared" ca="1" si="21"/>
        <v>0</v>
      </c>
      <c r="I96" s="149">
        <f t="shared" ca="1" si="22"/>
        <v>0</v>
      </c>
    </row>
    <row r="97" spans="1:9" ht="20.100000000000001" customHeight="1" x14ac:dyDescent="0.2">
      <c r="A97" s="123">
        <f ca="1">INDIRECT("Datos!B"&amp;MATCH("RUBRO ITEM",Datos!B:B,0)+ROW()-MATCH("RUBRO ITEM",A:A,0))</f>
        <v>0</v>
      </c>
      <c r="B97" s="80" t="str">
        <f t="shared" ca="1" si="16"/>
        <v/>
      </c>
      <c r="C97" s="145"/>
      <c r="D97" s="146" t="str">
        <f t="shared" ca="1" si="17"/>
        <v/>
      </c>
      <c r="E97" s="147">
        <f t="shared" ca="1" si="18"/>
        <v>0</v>
      </c>
      <c r="F97" s="148">
        <f t="shared" ca="1" si="19"/>
        <v>0</v>
      </c>
      <c r="G97" s="614">
        <f t="shared" ca="1" si="20"/>
        <v>0</v>
      </c>
      <c r="H97" s="614">
        <f t="shared" ca="1" si="21"/>
        <v>0</v>
      </c>
      <c r="I97" s="149">
        <f t="shared" ca="1" si="22"/>
        <v>0</v>
      </c>
    </row>
    <row r="98" spans="1:9" ht="20.100000000000001" customHeight="1" x14ac:dyDescent="0.2">
      <c r="A98" s="123">
        <f ca="1">INDIRECT("Datos!B"&amp;MATCH("RUBRO ITEM",Datos!B:B,0)+ROW()-MATCH("RUBRO ITEM",A:A,0))</f>
        <v>0</v>
      </c>
      <c r="B98" s="80" t="str">
        <f t="shared" ca="1" si="16"/>
        <v/>
      </c>
      <c r="C98" s="145"/>
      <c r="D98" s="146" t="str">
        <f t="shared" ca="1" si="17"/>
        <v/>
      </c>
      <c r="E98" s="147">
        <f t="shared" ca="1" si="18"/>
        <v>0</v>
      </c>
      <c r="F98" s="148">
        <f t="shared" ca="1" si="19"/>
        <v>0</v>
      </c>
      <c r="G98" s="614">
        <f t="shared" ca="1" si="20"/>
        <v>0</v>
      </c>
      <c r="H98" s="614">
        <f t="shared" ca="1" si="21"/>
        <v>0</v>
      </c>
      <c r="I98" s="149">
        <f t="shared" ca="1" si="22"/>
        <v>0</v>
      </c>
    </row>
    <row r="99" spans="1:9" ht="20.100000000000001" customHeight="1" x14ac:dyDescent="0.2">
      <c r="A99" s="123">
        <f ca="1">INDIRECT("Datos!B"&amp;MATCH("RUBRO ITEM",Datos!B:B,0)+ROW()-MATCH("RUBRO ITEM",A:A,0))</f>
        <v>0</v>
      </c>
      <c r="B99" s="80" t="str">
        <f t="shared" ca="1" si="16"/>
        <v/>
      </c>
      <c r="C99" s="145"/>
      <c r="D99" s="146" t="str">
        <f t="shared" ca="1" si="17"/>
        <v/>
      </c>
      <c r="E99" s="147">
        <f t="shared" ca="1" si="18"/>
        <v>0</v>
      </c>
      <c r="F99" s="148">
        <f t="shared" ca="1" si="19"/>
        <v>0</v>
      </c>
      <c r="G99" s="614">
        <f t="shared" ca="1" si="20"/>
        <v>0</v>
      </c>
      <c r="H99" s="614">
        <f t="shared" ca="1" si="21"/>
        <v>0</v>
      </c>
      <c r="I99" s="149">
        <f t="shared" ca="1" si="22"/>
        <v>0</v>
      </c>
    </row>
    <row r="100" spans="1:9" ht="20.100000000000001" customHeight="1" x14ac:dyDescent="0.2">
      <c r="A100" s="123">
        <f ca="1">INDIRECT("Datos!B"&amp;MATCH("RUBRO ITEM",Datos!B:B,0)+ROW()-MATCH("RUBRO ITEM",A:A,0))</f>
        <v>0</v>
      </c>
      <c r="B100" s="80" t="str">
        <f t="shared" ca="1" si="16"/>
        <v/>
      </c>
      <c r="C100" s="145"/>
      <c r="D100" s="146" t="str">
        <f t="shared" ca="1" si="17"/>
        <v/>
      </c>
      <c r="E100" s="147">
        <f t="shared" ca="1" si="18"/>
        <v>0</v>
      </c>
      <c r="F100" s="148">
        <f t="shared" ca="1" si="19"/>
        <v>0</v>
      </c>
      <c r="G100" s="614">
        <f t="shared" ca="1" si="20"/>
        <v>0</v>
      </c>
      <c r="H100" s="614">
        <f t="shared" ca="1" si="21"/>
        <v>0</v>
      </c>
      <c r="I100" s="149">
        <f t="shared" ca="1" si="22"/>
        <v>0</v>
      </c>
    </row>
    <row r="101" spans="1:9" ht="20.100000000000001" customHeight="1" x14ac:dyDescent="0.2">
      <c r="A101" s="123">
        <f ca="1">INDIRECT("Datos!B"&amp;MATCH("RUBRO ITEM",Datos!B:B,0)+ROW()-MATCH("RUBRO ITEM",A:A,0))</f>
        <v>0</v>
      </c>
      <c r="B101" s="80" t="str">
        <f t="shared" ca="1" si="16"/>
        <v/>
      </c>
      <c r="C101" s="145"/>
      <c r="D101" s="146" t="str">
        <f t="shared" ca="1" si="17"/>
        <v/>
      </c>
      <c r="E101" s="147">
        <f t="shared" ca="1" si="18"/>
        <v>0</v>
      </c>
      <c r="F101" s="148">
        <f t="shared" ca="1" si="19"/>
        <v>0</v>
      </c>
      <c r="G101" s="614">
        <f t="shared" ca="1" si="20"/>
        <v>0</v>
      </c>
      <c r="H101" s="614">
        <f t="shared" ca="1" si="21"/>
        <v>0</v>
      </c>
      <c r="I101" s="149">
        <f t="shared" ca="1" si="22"/>
        <v>0</v>
      </c>
    </row>
    <row r="102" spans="1:9" ht="20.100000000000001" customHeight="1" x14ac:dyDescent="0.2">
      <c r="A102" s="123">
        <f ca="1">INDIRECT("Datos!B"&amp;MATCH("RUBRO ITEM",Datos!B:B,0)+ROW()-MATCH("RUBRO ITEM",A:A,0))</f>
        <v>0</v>
      </c>
      <c r="B102" s="80" t="str">
        <f t="shared" ca="1" si="16"/>
        <v/>
      </c>
      <c r="C102" s="145"/>
      <c r="D102" s="146" t="str">
        <f t="shared" ca="1" si="17"/>
        <v/>
      </c>
      <c r="E102" s="147">
        <f t="shared" ca="1" si="18"/>
        <v>0</v>
      </c>
      <c r="F102" s="148">
        <f t="shared" ca="1" si="19"/>
        <v>0</v>
      </c>
      <c r="G102" s="614">
        <f t="shared" ca="1" si="20"/>
        <v>0</v>
      </c>
      <c r="H102" s="614">
        <f t="shared" ca="1" si="21"/>
        <v>0</v>
      </c>
      <c r="I102" s="149">
        <f t="shared" ca="1" si="22"/>
        <v>0</v>
      </c>
    </row>
    <row r="103" spans="1:9" ht="20.100000000000001" customHeight="1" x14ac:dyDescent="0.2">
      <c r="A103" s="123">
        <f ca="1">INDIRECT("Datos!B"&amp;MATCH("RUBRO ITEM",Datos!B:B,0)+ROW()-MATCH("RUBRO ITEM",A:A,0))</f>
        <v>0</v>
      </c>
      <c r="B103" s="80" t="str">
        <f t="shared" ca="1" si="16"/>
        <v/>
      </c>
      <c r="C103" s="145"/>
      <c r="D103" s="146" t="str">
        <f t="shared" ca="1" si="17"/>
        <v/>
      </c>
      <c r="E103" s="147">
        <f t="shared" ca="1" si="18"/>
        <v>0</v>
      </c>
      <c r="F103" s="148">
        <f t="shared" ca="1" si="19"/>
        <v>0</v>
      </c>
      <c r="G103" s="614">
        <f t="shared" ca="1" si="20"/>
        <v>0</v>
      </c>
      <c r="H103" s="614">
        <f t="shared" ca="1" si="21"/>
        <v>0</v>
      </c>
      <c r="I103" s="149">
        <f t="shared" ca="1" si="22"/>
        <v>0</v>
      </c>
    </row>
    <row r="104" spans="1:9" ht="20.100000000000001" customHeight="1" x14ac:dyDescent="0.2">
      <c r="A104" s="123">
        <f ca="1">INDIRECT("Datos!B"&amp;MATCH("RUBRO ITEM",Datos!B:B,0)+ROW()-MATCH("RUBRO ITEM",A:A,0))</f>
        <v>0</v>
      </c>
      <c r="B104" s="80" t="str">
        <f t="shared" ca="1" si="16"/>
        <v/>
      </c>
      <c r="C104" s="145"/>
      <c r="D104" s="146" t="str">
        <f t="shared" ca="1" si="17"/>
        <v/>
      </c>
      <c r="E104" s="147">
        <f t="shared" ca="1" si="18"/>
        <v>0</v>
      </c>
      <c r="F104" s="148">
        <f t="shared" ca="1" si="19"/>
        <v>0</v>
      </c>
      <c r="G104" s="614">
        <f t="shared" ca="1" si="20"/>
        <v>0</v>
      </c>
      <c r="H104" s="614">
        <f t="shared" ca="1" si="21"/>
        <v>0</v>
      </c>
      <c r="I104" s="149">
        <f t="shared" ca="1" si="22"/>
        <v>0</v>
      </c>
    </row>
    <row r="105" spans="1:9" ht="20.100000000000001" customHeight="1" x14ac:dyDescent="0.2">
      <c r="A105" s="123">
        <f ca="1">INDIRECT("Datos!B"&amp;MATCH("RUBRO ITEM",Datos!B:B,0)+ROW()-MATCH("RUBRO ITEM",A:A,0))</f>
        <v>0</v>
      </c>
      <c r="B105" s="80" t="str">
        <f t="shared" ca="1" si="16"/>
        <v/>
      </c>
      <c r="C105" s="145"/>
      <c r="D105" s="146" t="str">
        <f t="shared" ca="1" si="17"/>
        <v/>
      </c>
      <c r="E105" s="147">
        <f t="shared" ca="1" si="18"/>
        <v>0</v>
      </c>
      <c r="F105" s="148">
        <f t="shared" ca="1" si="19"/>
        <v>0</v>
      </c>
      <c r="G105" s="614">
        <f t="shared" ca="1" si="20"/>
        <v>0</v>
      </c>
      <c r="H105" s="614">
        <f t="shared" ca="1" si="21"/>
        <v>0</v>
      </c>
      <c r="I105" s="149">
        <f t="shared" ca="1" si="22"/>
        <v>0</v>
      </c>
    </row>
    <row r="106" spans="1:9" ht="20.100000000000001" customHeight="1" x14ac:dyDescent="0.2">
      <c r="A106" s="123">
        <f ca="1">INDIRECT("Datos!B"&amp;MATCH("RUBRO ITEM",Datos!B:B,0)+ROW()-MATCH("RUBRO ITEM",A:A,0))</f>
        <v>0</v>
      </c>
      <c r="B106" s="80" t="str">
        <f t="shared" ca="1" si="16"/>
        <v/>
      </c>
      <c r="C106" s="145"/>
      <c r="D106" s="146" t="str">
        <f t="shared" ca="1" si="17"/>
        <v/>
      </c>
      <c r="E106" s="147">
        <f t="shared" ca="1" si="18"/>
        <v>0</v>
      </c>
      <c r="F106" s="148">
        <f t="shared" ca="1" si="19"/>
        <v>0</v>
      </c>
      <c r="G106" s="614">
        <f t="shared" ca="1" si="20"/>
        <v>0</v>
      </c>
      <c r="H106" s="614">
        <f t="shared" ca="1" si="21"/>
        <v>0</v>
      </c>
      <c r="I106" s="149">
        <f t="shared" ca="1" si="22"/>
        <v>0</v>
      </c>
    </row>
    <row r="107" spans="1:9" ht="20.100000000000001" customHeight="1" x14ac:dyDescent="0.2">
      <c r="A107" s="123">
        <f ca="1">INDIRECT("Datos!B"&amp;MATCH("RUBRO ITEM",Datos!B:B,0)+ROW()-MATCH("RUBRO ITEM",A:A,0))</f>
        <v>0</v>
      </c>
      <c r="B107" s="80" t="str">
        <f t="shared" ca="1" si="16"/>
        <v/>
      </c>
      <c r="C107" s="145"/>
      <c r="D107" s="146" t="str">
        <f t="shared" ca="1" si="17"/>
        <v/>
      </c>
      <c r="E107" s="147">
        <f t="shared" ca="1" si="18"/>
        <v>0</v>
      </c>
      <c r="F107" s="148">
        <f t="shared" ca="1" si="19"/>
        <v>0</v>
      </c>
      <c r="G107" s="614">
        <f t="shared" ca="1" si="20"/>
        <v>0</v>
      </c>
      <c r="H107" s="614">
        <f t="shared" ca="1" si="21"/>
        <v>0</v>
      </c>
      <c r="I107" s="149">
        <f t="shared" ca="1" si="22"/>
        <v>0</v>
      </c>
    </row>
    <row r="108" spans="1:9" ht="20.100000000000001" customHeight="1" x14ac:dyDescent="0.2">
      <c r="A108" s="123">
        <f ca="1">INDIRECT("Datos!B"&amp;MATCH("RUBRO ITEM",Datos!B:B,0)+ROW()-MATCH("RUBRO ITEM",A:A,0))</f>
        <v>0</v>
      </c>
      <c r="B108" s="80" t="str">
        <f t="shared" ca="1" si="16"/>
        <v/>
      </c>
      <c r="C108" s="145"/>
      <c r="D108" s="146" t="str">
        <f t="shared" ca="1" si="17"/>
        <v/>
      </c>
      <c r="E108" s="147">
        <f t="shared" ca="1" si="18"/>
        <v>0</v>
      </c>
      <c r="F108" s="148">
        <f t="shared" ca="1" si="19"/>
        <v>0</v>
      </c>
      <c r="G108" s="614">
        <f t="shared" ca="1" si="20"/>
        <v>0</v>
      </c>
      <c r="H108" s="614">
        <f t="shared" ca="1" si="21"/>
        <v>0</v>
      </c>
      <c r="I108" s="149">
        <f t="shared" ca="1" si="22"/>
        <v>0</v>
      </c>
    </row>
    <row r="109" spans="1:9" ht="20.100000000000001" customHeight="1" x14ac:dyDescent="0.2">
      <c r="A109" s="123">
        <f ca="1">INDIRECT("Datos!B"&amp;MATCH("RUBRO ITEM",Datos!B:B,0)+ROW()-MATCH("RUBRO ITEM",A:A,0))</f>
        <v>0</v>
      </c>
      <c r="B109" s="80" t="str">
        <f t="shared" ca="1" si="16"/>
        <v/>
      </c>
      <c r="C109" s="145"/>
      <c r="D109" s="146" t="str">
        <f t="shared" ca="1" si="17"/>
        <v/>
      </c>
      <c r="E109" s="147">
        <f t="shared" ca="1" si="18"/>
        <v>0</v>
      </c>
      <c r="F109" s="148">
        <f t="shared" ca="1" si="19"/>
        <v>0</v>
      </c>
      <c r="G109" s="614">
        <f t="shared" ca="1" si="20"/>
        <v>0</v>
      </c>
      <c r="H109" s="614">
        <f t="shared" ca="1" si="21"/>
        <v>0</v>
      </c>
      <c r="I109" s="149">
        <f t="shared" ca="1" si="22"/>
        <v>0</v>
      </c>
    </row>
    <row r="110" spans="1:9" ht="20.100000000000001" customHeight="1" x14ac:dyDescent="0.2">
      <c r="A110" s="123">
        <f ca="1">INDIRECT("Datos!B"&amp;MATCH("RUBRO ITEM",Datos!B:B,0)+ROW()-MATCH("RUBRO ITEM",A:A,0))</f>
        <v>0</v>
      </c>
      <c r="B110" s="80" t="str">
        <f t="shared" ca="1" si="16"/>
        <v/>
      </c>
      <c r="C110" s="145"/>
      <c r="D110" s="146" t="str">
        <f t="shared" ca="1" si="17"/>
        <v/>
      </c>
      <c r="E110" s="147">
        <f t="shared" ca="1" si="18"/>
        <v>0</v>
      </c>
      <c r="F110" s="148">
        <f t="shared" ca="1" si="19"/>
        <v>0</v>
      </c>
      <c r="G110" s="614">
        <f t="shared" ca="1" si="20"/>
        <v>0</v>
      </c>
      <c r="H110" s="614">
        <f t="shared" ca="1" si="21"/>
        <v>0</v>
      </c>
      <c r="I110" s="149">
        <f t="shared" ca="1" si="22"/>
        <v>0</v>
      </c>
    </row>
    <row r="111" spans="1:9" ht="20.100000000000001" customHeight="1" x14ac:dyDescent="0.2">
      <c r="A111" s="123">
        <f ca="1">INDIRECT("Datos!B"&amp;MATCH("RUBRO ITEM",Datos!B:B,0)+ROW()-MATCH("RUBRO ITEM",A:A,0))</f>
        <v>0</v>
      </c>
      <c r="B111" s="80" t="str">
        <f t="shared" ca="1" si="16"/>
        <v/>
      </c>
      <c r="C111" s="145"/>
      <c r="D111" s="146" t="str">
        <f t="shared" ca="1" si="17"/>
        <v/>
      </c>
      <c r="E111" s="147">
        <f t="shared" ca="1" si="18"/>
        <v>0</v>
      </c>
      <c r="F111" s="148">
        <f t="shared" ca="1" si="19"/>
        <v>0</v>
      </c>
      <c r="G111" s="614">
        <f t="shared" ca="1" si="20"/>
        <v>0</v>
      </c>
      <c r="H111" s="614">
        <f t="shared" ca="1" si="21"/>
        <v>0</v>
      </c>
      <c r="I111" s="149">
        <f t="shared" ca="1" si="22"/>
        <v>0</v>
      </c>
    </row>
    <row r="112" spans="1:9" ht="20.100000000000001" customHeight="1" x14ac:dyDescent="0.2">
      <c r="A112" s="123">
        <f ca="1">INDIRECT("Datos!B"&amp;MATCH("RUBRO ITEM",Datos!B:B,0)+ROW()-MATCH("RUBRO ITEM",A:A,0))</f>
        <v>0</v>
      </c>
      <c r="B112" s="80" t="str">
        <f t="shared" ca="1" si="16"/>
        <v/>
      </c>
      <c r="C112" s="145"/>
      <c r="D112" s="146" t="str">
        <f t="shared" ca="1" si="17"/>
        <v/>
      </c>
      <c r="E112" s="147">
        <f t="shared" ca="1" si="18"/>
        <v>0</v>
      </c>
      <c r="F112" s="148">
        <f t="shared" ca="1" si="19"/>
        <v>0</v>
      </c>
      <c r="G112" s="614">
        <f t="shared" ca="1" si="20"/>
        <v>0</v>
      </c>
      <c r="H112" s="614">
        <f t="shared" ca="1" si="21"/>
        <v>0</v>
      </c>
      <c r="I112" s="149">
        <f t="shared" ca="1" si="22"/>
        <v>0</v>
      </c>
    </row>
    <row r="113" spans="1:9" ht="20.100000000000001" customHeight="1" x14ac:dyDescent="0.2">
      <c r="A113" s="123">
        <f ca="1">INDIRECT("Datos!B"&amp;MATCH("RUBRO ITEM",Datos!B:B,0)+ROW()-MATCH("RUBRO ITEM",A:A,0))</f>
        <v>0</v>
      </c>
      <c r="B113" s="80" t="str">
        <f t="shared" ca="1" si="16"/>
        <v/>
      </c>
      <c r="C113" s="145"/>
      <c r="D113" s="146" t="str">
        <f t="shared" ca="1" si="17"/>
        <v/>
      </c>
      <c r="E113" s="147">
        <f t="shared" ca="1" si="18"/>
        <v>0</v>
      </c>
      <c r="F113" s="148">
        <f t="shared" ca="1" si="19"/>
        <v>0</v>
      </c>
      <c r="G113" s="614">
        <f t="shared" ca="1" si="20"/>
        <v>0</v>
      </c>
      <c r="H113" s="614">
        <f t="shared" ca="1" si="21"/>
        <v>0</v>
      </c>
      <c r="I113" s="149">
        <f t="shared" ca="1" si="22"/>
        <v>0</v>
      </c>
    </row>
    <row r="114" spans="1:9" ht="20.100000000000001" customHeight="1" x14ac:dyDescent="0.2">
      <c r="A114" s="123">
        <f ca="1">INDIRECT("Datos!B"&amp;MATCH("RUBRO ITEM",Datos!B:B,0)+ROW()-MATCH("RUBRO ITEM",A:A,0))</f>
        <v>0</v>
      </c>
      <c r="B114" s="80" t="str">
        <f t="shared" ca="1" si="16"/>
        <v/>
      </c>
      <c r="C114" s="145"/>
      <c r="D114" s="146" t="str">
        <f t="shared" ca="1" si="17"/>
        <v/>
      </c>
      <c r="E114" s="147">
        <f t="shared" ca="1" si="18"/>
        <v>0</v>
      </c>
      <c r="F114" s="148">
        <f t="shared" ca="1" si="19"/>
        <v>0</v>
      </c>
      <c r="G114" s="614">
        <f t="shared" ca="1" si="20"/>
        <v>0</v>
      </c>
      <c r="H114" s="614">
        <f t="shared" ca="1" si="21"/>
        <v>0</v>
      </c>
      <c r="I114" s="149">
        <f t="shared" ca="1" si="22"/>
        <v>0</v>
      </c>
    </row>
    <row r="115" spans="1:9" ht="20.100000000000001" customHeight="1" x14ac:dyDescent="0.2">
      <c r="A115" s="123">
        <f ca="1">INDIRECT("Datos!B"&amp;MATCH("RUBRO ITEM",Datos!B:B,0)+ROW()-MATCH("RUBRO ITEM",A:A,0))</f>
        <v>0</v>
      </c>
      <c r="B115" s="80" t="str">
        <f t="shared" ca="1" si="16"/>
        <v/>
      </c>
      <c r="C115" s="145"/>
      <c r="D115" s="146" t="str">
        <f t="shared" ca="1" si="17"/>
        <v/>
      </c>
      <c r="E115" s="147">
        <f t="shared" ca="1" si="18"/>
        <v>0</v>
      </c>
      <c r="F115" s="148">
        <f t="shared" ca="1" si="19"/>
        <v>0</v>
      </c>
      <c r="G115" s="614">
        <f t="shared" ca="1" si="20"/>
        <v>0</v>
      </c>
      <c r="H115" s="614">
        <f t="shared" ca="1" si="21"/>
        <v>0</v>
      </c>
      <c r="I115" s="149">
        <f t="shared" ca="1" si="22"/>
        <v>0</v>
      </c>
    </row>
    <row r="116" spans="1:9" ht="20.100000000000001" customHeight="1" x14ac:dyDescent="0.2">
      <c r="A116" s="123">
        <f ca="1">INDIRECT("Datos!B"&amp;MATCH("RUBRO ITEM",Datos!B:B,0)+ROW()-MATCH("RUBRO ITEM",A:A,0))</f>
        <v>0</v>
      </c>
      <c r="B116" s="80" t="str">
        <f t="shared" ca="1" si="16"/>
        <v/>
      </c>
      <c r="C116" s="145"/>
      <c r="D116" s="146" t="str">
        <f t="shared" ca="1" si="17"/>
        <v/>
      </c>
      <c r="E116" s="147">
        <f t="shared" ca="1" si="18"/>
        <v>0</v>
      </c>
      <c r="F116" s="148">
        <f t="shared" ca="1" si="19"/>
        <v>0</v>
      </c>
      <c r="G116" s="614">
        <f t="shared" ca="1" si="20"/>
        <v>0</v>
      </c>
      <c r="H116" s="614">
        <f t="shared" ca="1" si="21"/>
        <v>0</v>
      </c>
      <c r="I116" s="149">
        <f t="shared" ca="1" si="22"/>
        <v>0</v>
      </c>
    </row>
    <row r="117" spans="1:9" ht="20.100000000000001" customHeight="1" x14ac:dyDescent="0.2">
      <c r="A117" s="123">
        <f ca="1">INDIRECT("Datos!B"&amp;MATCH("RUBRO ITEM",Datos!B:B,0)+ROW()-MATCH("RUBRO ITEM",A:A,0))</f>
        <v>0</v>
      </c>
      <c r="B117" s="80" t="str">
        <f t="shared" ca="1" si="16"/>
        <v/>
      </c>
      <c r="C117" s="145"/>
      <c r="D117" s="146" t="str">
        <f t="shared" ca="1" si="17"/>
        <v/>
      </c>
      <c r="E117" s="147">
        <f t="shared" ca="1" si="18"/>
        <v>0</v>
      </c>
      <c r="F117" s="148">
        <f t="shared" ca="1" si="19"/>
        <v>0</v>
      </c>
      <c r="G117" s="614">
        <f t="shared" ca="1" si="20"/>
        <v>0</v>
      </c>
      <c r="H117" s="614">
        <f t="shared" ca="1" si="21"/>
        <v>0</v>
      </c>
      <c r="I117" s="149">
        <f t="shared" ca="1" si="22"/>
        <v>0</v>
      </c>
    </row>
    <row r="118" spans="1:9" ht="20.100000000000001" customHeight="1" x14ac:dyDescent="0.2">
      <c r="A118" s="123">
        <f ca="1">INDIRECT("Datos!B"&amp;MATCH("RUBRO ITEM",Datos!B:B,0)+ROW()-MATCH("RUBRO ITEM",A:A,0))</f>
        <v>0</v>
      </c>
      <c r="B118" s="80" t="str">
        <f t="shared" ca="1" si="16"/>
        <v/>
      </c>
      <c r="C118" s="145"/>
      <c r="D118" s="146" t="str">
        <f t="shared" ca="1" si="17"/>
        <v/>
      </c>
      <c r="E118" s="147">
        <f t="shared" ca="1" si="18"/>
        <v>0</v>
      </c>
      <c r="F118" s="148">
        <f t="shared" ca="1" si="19"/>
        <v>0</v>
      </c>
      <c r="G118" s="614">
        <f t="shared" ca="1" si="20"/>
        <v>0</v>
      </c>
      <c r="H118" s="614">
        <f t="shared" ca="1" si="21"/>
        <v>0</v>
      </c>
      <c r="I118" s="149">
        <f t="shared" ca="1" si="22"/>
        <v>0</v>
      </c>
    </row>
    <row r="119" spans="1:9" ht="20.100000000000001" customHeight="1" x14ac:dyDescent="0.2">
      <c r="A119" s="123">
        <f ca="1">INDIRECT("Datos!B"&amp;MATCH("RUBRO ITEM",Datos!B:B,0)+ROW()-MATCH("RUBRO ITEM",A:A,0))</f>
        <v>0</v>
      </c>
      <c r="B119" s="80" t="str">
        <f t="shared" ca="1" si="16"/>
        <v/>
      </c>
      <c r="C119" s="145"/>
      <c r="D119" s="146" t="str">
        <f t="shared" ca="1" si="17"/>
        <v/>
      </c>
      <c r="E119" s="147">
        <f t="shared" ca="1" si="18"/>
        <v>0</v>
      </c>
      <c r="F119" s="148">
        <f t="shared" ca="1" si="19"/>
        <v>0</v>
      </c>
      <c r="G119" s="614">
        <f t="shared" ca="1" si="20"/>
        <v>0</v>
      </c>
      <c r="H119" s="614">
        <f t="shared" ca="1" si="21"/>
        <v>0</v>
      </c>
      <c r="I119" s="149">
        <f t="shared" ca="1" si="22"/>
        <v>0</v>
      </c>
    </row>
    <row r="120" spans="1:9" ht="20.100000000000001" customHeight="1" x14ac:dyDescent="0.2">
      <c r="A120" s="123">
        <f ca="1">INDIRECT("Datos!B"&amp;MATCH("RUBRO ITEM",Datos!B:B,0)+ROW()-MATCH("RUBRO ITEM",A:A,0))</f>
        <v>0</v>
      </c>
      <c r="B120" s="80" t="str">
        <f t="shared" ca="1" si="16"/>
        <v/>
      </c>
      <c r="C120" s="145"/>
      <c r="D120" s="146" t="str">
        <f t="shared" ca="1" si="17"/>
        <v/>
      </c>
      <c r="E120" s="147">
        <f t="shared" ca="1" si="18"/>
        <v>0</v>
      </c>
      <c r="F120" s="148">
        <f t="shared" ca="1" si="19"/>
        <v>0</v>
      </c>
      <c r="G120" s="614">
        <f t="shared" ca="1" si="20"/>
        <v>0</v>
      </c>
      <c r="H120" s="614">
        <f t="shared" ca="1" si="21"/>
        <v>0</v>
      </c>
      <c r="I120" s="149">
        <f t="shared" ca="1" si="22"/>
        <v>0</v>
      </c>
    </row>
    <row r="121" spans="1:9" ht="20.100000000000001" customHeight="1" x14ac:dyDescent="0.2">
      <c r="A121" s="123">
        <f ca="1">INDIRECT("Datos!B"&amp;MATCH("RUBRO ITEM",Datos!B:B,0)+ROW()-MATCH("RUBRO ITEM",A:A,0))</f>
        <v>0</v>
      </c>
      <c r="B121" s="80" t="str">
        <f t="shared" ca="1" si="16"/>
        <v/>
      </c>
      <c r="C121" s="145"/>
      <c r="D121" s="146" t="str">
        <f t="shared" ca="1" si="17"/>
        <v/>
      </c>
      <c r="E121" s="147">
        <f t="shared" ca="1" si="18"/>
        <v>0</v>
      </c>
      <c r="F121" s="148">
        <f t="shared" ca="1" si="19"/>
        <v>0</v>
      </c>
      <c r="G121" s="614">
        <f t="shared" ca="1" si="20"/>
        <v>0</v>
      </c>
      <c r="H121" s="614">
        <f t="shared" ca="1" si="21"/>
        <v>0</v>
      </c>
      <c r="I121" s="149">
        <f t="shared" ca="1" si="22"/>
        <v>0</v>
      </c>
    </row>
    <row r="122" spans="1:9" ht="20.100000000000001" customHeight="1" x14ac:dyDescent="0.2">
      <c r="A122" s="123">
        <f ca="1">INDIRECT("Datos!B"&amp;MATCH("RUBRO ITEM",Datos!B:B,0)+ROW()-MATCH("RUBRO ITEM",A:A,0))</f>
        <v>0</v>
      </c>
      <c r="B122" s="80" t="str">
        <f t="shared" ca="1" si="16"/>
        <v/>
      </c>
      <c r="C122" s="145"/>
      <c r="D122" s="146" t="str">
        <f t="shared" ca="1" si="17"/>
        <v/>
      </c>
      <c r="E122" s="147">
        <f t="shared" ca="1" si="18"/>
        <v>0</v>
      </c>
      <c r="F122" s="148">
        <f t="shared" ca="1" si="19"/>
        <v>0</v>
      </c>
      <c r="G122" s="614">
        <f t="shared" ca="1" si="20"/>
        <v>0</v>
      </c>
      <c r="H122" s="614">
        <f t="shared" ca="1" si="21"/>
        <v>0</v>
      </c>
      <c r="I122" s="149">
        <f t="shared" ca="1" si="22"/>
        <v>0</v>
      </c>
    </row>
    <row r="123" spans="1:9" ht="20.100000000000001" customHeight="1" x14ac:dyDescent="0.2">
      <c r="A123" s="123">
        <f ca="1">INDIRECT("Datos!B"&amp;MATCH("RUBRO ITEM",Datos!B:B,0)+ROW()-MATCH("RUBRO ITEM",A:A,0))</f>
        <v>0</v>
      </c>
      <c r="B123" s="80" t="str">
        <f t="shared" ca="1" si="16"/>
        <v/>
      </c>
      <c r="C123" s="145"/>
      <c r="D123" s="146" t="str">
        <f t="shared" ca="1" si="17"/>
        <v/>
      </c>
      <c r="E123" s="147">
        <f t="shared" ca="1" si="18"/>
        <v>0</v>
      </c>
      <c r="F123" s="148">
        <f t="shared" ca="1" si="19"/>
        <v>0</v>
      </c>
      <c r="G123" s="614">
        <f t="shared" ca="1" si="20"/>
        <v>0</v>
      </c>
      <c r="H123" s="614">
        <f t="shared" ca="1" si="21"/>
        <v>0</v>
      </c>
      <c r="I123" s="149">
        <f t="shared" ca="1" si="22"/>
        <v>0</v>
      </c>
    </row>
    <row r="124" spans="1:9" ht="20.100000000000001" customHeight="1" x14ac:dyDescent="0.2">
      <c r="A124" s="123">
        <f ca="1">INDIRECT("Datos!B"&amp;MATCH("RUBRO ITEM",Datos!B:B,0)+ROW()-MATCH("RUBRO ITEM",A:A,0))</f>
        <v>0</v>
      </c>
      <c r="B124" s="80" t="str">
        <f t="shared" ca="1" si="16"/>
        <v/>
      </c>
      <c r="C124" s="145"/>
      <c r="D124" s="146" t="str">
        <f t="shared" ca="1" si="17"/>
        <v/>
      </c>
      <c r="E124" s="147">
        <f t="shared" ca="1" si="18"/>
        <v>0</v>
      </c>
      <c r="F124" s="148">
        <f t="shared" ca="1" si="19"/>
        <v>0</v>
      </c>
      <c r="G124" s="614">
        <f t="shared" ca="1" si="20"/>
        <v>0</v>
      </c>
      <c r="H124" s="614">
        <f t="shared" ca="1" si="21"/>
        <v>0</v>
      </c>
      <c r="I124" s="149">
        <f t="shared" ca="1" si="22"/>
        <v>0</v>
      </c>
    </row>
    <row r="125" spans="1:9" ht="20.100000000000001" customHeight="1" x14ac:dyDescent="0.2">
      <c r="A125" s="123">
        <f ca="1">INDIRECT("Datos!B"&amp;MATCH("RUBRO ITEM",Datos!B:B,0)+ROW()-MATCH("RUBRO ITEM",A:A,0))</f>
        <v>0</v>
      </c>
      <c r="B125" s="80" t="str">
        <f t="shared" ca="1" si="16"/>
        <v/>
      </c>
      <c r="C125" s="145"/>
      <c r="D125" s="146" t="str">
        <f t="shared" ca="1" si="17"/>
        <v/>
      </c>
      <c r="E125" s="147">
        <f t="shared" ca="1" si="18"/>
        <v>0</v>
      </c>
      <c r="F125" s="148">
        <f t="shared" ca="1" si="19"/>
        <v>0</v>
      </c>
      <c r="G125" s="614">
        <f t="shared" ca="1" si="20"/>
        <v>0</v>
      </c>
      <c r="H125" s="614">
        <f t="shared" ca="1" si="21"/>
        <v>0</v>
      </c>
      <c r="I125" s="149">
        <f t="shared" ca="1" si="22"/>
        <v>0</v>
      </c>
    </row>
    <row r="126" spans="1:9" ht="20.100000000000001" customHeight="1" x14ac:dyDescent="0.2">
      <c r="A126" s="123">
        <f ca="1">INDIRECT("Datos!B"&amp;MATCH("RUBRO ITEM",Datos!B:B,0)+ROW()-MATCH("RUBRO ITEM",A:A,0))</f>
        <v>0</v>
      </c>
      <c r="B126" s="80" t="str">
        <f t="shared" ca="1" si="16"/>
        <v/>
      </c>
      <c r="C126" s="145"/>
      <c r="D126" s="146" t="str">
        <f t="shared" ca="1" si="17"/>
        <v/>
      </c>
      <c r="E126" s="147">
        <f t="shared" ca="1" si="18"/>
        <v>0</v>
      </c>
      <c r="F126" s="148">
        <f t="shared" ca="1" si="19"/>
        <v>0</v>
      </c>
      <c r="G126" s="614">
        <f t="shared" ca="1" si="20"/>
        <v>0</v>
      </c>
      <c r="H126" s="614">
        <f t="shared" ca="1" si="21"/>
        <v>0</v>
      </c>
      <c r="I126" s="149">
        <f t="shared" ca="1" si="22"/>
        <v>0</v>
      </c>
    </row>
    <row r="127" spans="1:9" ht="20.100000000000001" customHeight="1" x14ac:dyDescent="0.2">
      <c r="A127" s="123">
        <f ca="1">INDIRECT("Datos!B"&amp;MATCH("RUBRO ITEM",Datos!B:B,0)+ROW()-MATCH("RUBRO ITEM",A:A,0))</f>
        <v>0</v>
      </c>
      <c r="B127" s="80" t="str">
        <f t="shared" ca="1" si="16"/>
        <v/>
      </c>
      <c r="C127" s="145"/>
      <c r="D127" s="146" t="str">
        <f t="shared" ca="1" si="17"/>
        <v/>
      </c>
      <c r="E127" s="147">
        <f t="shared" ca="1" si="18"/>
        <v>0</v>
      </c>
      <c r="F127" s="148">
        <f t="shared" ca="1" si="19"/>
        <v>0</v>
      </c>
      <c r="G127" s="614">
        <f t="shared" ca="1" si="20"/>
        <v>0</v>
      </c>
      <c r="H127" s="614">
        <f t="shared" ca="1" si="21"/>
        <v>0</v>
      </c>
      <c r="I127" s="149">
        <f t="shared" ca="1" si="22"/>
        <v>0</v>
      </c>
    </row>
    <row r="128" spans="1:9" ht="20.100000000000001" customHeight="1" x14ac:dyDescent="0.2">
      <c r="A128" s="123">
        <f ca="1">INDIRECT("Datos!B"&amp;MATCH("RUBRO ITEM",Datos!B:B,0)+ROW()-MATCH("RUBRO ITEM",A:A,0))</f>
        <v>0</v>
      </c>
      <c r="B128" s="80" t="str">
        <f t="shared" ca="1" si="16"/>
        <v/>
      </c>
      <c r="C128" s="145"/>
      <c r="D128" s="146" t="str">
        <f t="shared" ca="1" si="17"/>
        <v/>
      </c>
      <c r="E128" s="147">
        <f t="shared" ca="1" si="18"/>
        <v>0</v>
      </c>
      <c r="F128" s="148">
        <f t="shared" ca="1" si="19"/>
        <v>0</v>
      </c>
      <c r="G128" s="614">
        <f t="shared" ca="1" si="20"/>
        <v>0</v>
      </c>
      <c r="H128" s="614">
        <f t="shared" ca="1" si="21"/>
        <v>0</v>
      </c>
      <c r="I128" s="149">
        <f t="shared" ca="1" si="22"/>
        <v>0</v>
      </c>
    </row>
    <row r="129" spans="1:9" ht="20.100000000000001" customHeight="1" x14ac:dyDescent="0.2">
      <c r="A129" s="123">
        <f ca="1">INDIRECT("Datos!B"&amp;MATCH("RUBRO ITEM",Datos!B:B,0)+ROW()-MATCH("RUBRO ITEM",A:A,0))</f>
        <v>0</v>
      </c>
      <c r="B129" s="80" t="str">
        <f t="shared" ca="1" si="16"/>
        <v/>
      </c>
      <c r="C129" s="145"/>
      <c r="D129" s="146" t="str">
        <f t="shared" ca="1" si="17"/>
        <v/>
      </c>
      <c r="E129" s="147">
        <f t="shared" ca="1" si="18"/>
        <v>0</v>
      </c>
      <c r="F129" s="148">
        <f t="shared" ca="1" si="19"/>
        <v>0</v>
      </c>
      <c r="G129" s="614">
        <f t="shared" ca="1" si="20"/>
        <v>0</v>
      </c>
      <c r="H129" s="614">
        <f t="shared" ca="1" si="21"/>
        <v>0</v>
      </c>
      <c r="I129" s="149">
        <f t="shared" ca="1" si="22"/>
        <v>0</v>
      </c>
    </row>
    <row r="130" spans="1:9" ht="20.100000000000001" customHeight="1" x14ac:dyDescent="0.2">
      <c r="A130" s="123">
        <f ca="1">INDIRECT("Datos!B"&amp;MATCH("RUBRO ITEM",Datos!B:B,0)+ROW()-MATCH("RUBRO ITEM",A:A,0))</f>
        <v>0</v>
      </c>
      <c r="B130" s="80" t="str">
        <f t="shared" ca="1" si="16"/>
        <v/>
      </c>
      <c r="C130" s="145"/>
      <c r="D130" s="146" t="str">
        <f t="shared" ca="1" si="17"/>
        <v/>
      </c>
      <c r="E130" s="147">
        <f t="shared" ca="1" si="18"/>
        <v>0</v>
      </c>
      <c r="F130" s="148">
        <f t="shared" ca="1" si="19"/>
        <v>0</v>
      </c>
      <c r="G130" s="614">
        <f t="shared" ca="1" si="20"/>
        <v>0</v>
      </c>
      <c r="H130" s="614">
        <f t="shared" ca="1" si="21"/>
        <v>0</v>
      </c>
      <c r="I130" s="149">
        <f t="shared" ca="1" si="22"/>
        <v>0</v>
      </c>
    </row>
    <row r="131" spans="1:9" ht="20.100000000000001" customHeight="1" x14ac:dyDescent="0.2">
      <c r="A131" s="123">
        <f ca="1">INDIRECT("Datos!B"&amp;MATCH("RUBRO ITEM",Datos!B:B,0)+ROW()-MATCH("RUBRO ITEM",A:A,0))</f>
        <v>0</v>
      </c>
      <c r="B131" s="80" t="str">
        <f t="shared" ca="1" si="16"/>
        <v/>
      </c>
      <c r="C131" s="145"/>
      <c r="D131" s="146" t="str">
        <f t="shared" ca="1" si="17"/>
        <v/>
      </c>
      <c r="E131" s="147">
        <f t="shared" ca="1" si="18"/>
        <v>0</v>
      </c>
      <c r="F131" s="148">
        <f t="shared" ca="1" si="19"/>
        <v>0</v>
      </c>
      <c r="G131" s="614">
        <f t="shared" ca="1" si="20"/>
        <v>0</v>
      </c>
      <c r="H131" s="614">
        <f t="shared" ca="1" si="21"/>
        <v>0</v>
      </c>
      <c r="I131" s="149">
        <f t="shared" ca="1" si="22"/>
        <v>0</v>
      </c>
    </row>
    <row r="132" spans="1:9" ht="20.100000000000001" customHeight="1" x14ac:dyDescent="0.2">
      <c r="A132" s="123">
        <f ca="1">INDIRECT("Datos!B"&amp;MATCH("RUBRO ITEM",Datos!B:B,0)+ROW()-MATCH("RUBRO ITEM",A:A,0))</f>
        <v>0</v>
      </c>
      <c r="B132" s="80" t="str">
        <f t="shared" ca="1" si="16"/>
        <v/>
      </c>
      <c r="C132" s="145"/>
      <c r="D132" s="146" t="str">
        <f t="shared" ca="1" si="17"/>
        <v/>
      </c>
      <c r="E132" s="147">
        <f t="shared" ca="1" si="18"/>
        <v>0</v>
      </c>
      <c r="F132" s="148">
        <f t="shared" ca="1" si="19"/>
        <v>0</v>
      </c>
      <c r="G132" s="614">
        <f t="shared" ca="1" si="20"/>
        <v>0</v>
      </c>
      <c r="H132" s="614">
        <f t="shared" ca="1" si="21"/>
        <v>0</v>
      </c>
      <c r="I132" s="149">
        <f t="shared" ca="1" si="22"/>
        <v>0</v>
      </c>
    </row>
    <row r="133" spans="1:9" ht="20.100000000000001" customHeight="1" x14ac:dyDescent="0.2">
      <c r="A133" s="123">
        <f ca="1">INDIRECT("Datos!B"&amp;MATCH("RUBRO ITEM",Datos!B:B,0)+ROW()-MATCH("RUBRO ITEM",A:A,0))</f>
        <v>0</v>
      </c>
      <c r="B133" s="80" t="str">
        <f t="shared" ca="1" si="16"/>
        <v/>
      </c>
      <c r="C133" s="145"/>
      <c r="D133" s="146" t="str">
        <f t="shared" ca="1" si="17"/>
        <v/>
      </c>
      <c r="E133" s="147">
        <f t="shared" ca="1" si="18"/>
        <v>0</v>
      </c>
      <c r="F133" s="148">
        <f t="shared" ca="1" si="19"/>
        <v>0</v>
      </c>
      <c r="G133" s="614">
        <f t="shared" ca="1" si="20"/>
        <v>0</v>
      </c>
      <c r="H133" s="614">
        <f t="shared" ca="1" si="21"/>
        <v>0</v>
      </c>
      <c r="I133" s="149">
        <f t="shared" ca="1" si="22"/>
        <v>0</v>
      </c>
    </row>
    <row r="134" spans="1:9" ht="20.100000000000001" customHeight="1" x14ac:dyDescent="0.2">
      <c r="A134" s="123">
        <f ca="1">INDIRECT("Datos!B"&amp;MATCH("RUBRO ITEM",Datos!B:B,0)+ROW()-MATCH("RUBRO ITEM",A:A,0))</f>
        <v>0</v>
      </c>
      <c r="B134" s="80" t="str">
        <f t="shared" ca="1" si="16"/>
        <v/>
      </c>
      <c r="C134" s="145"/>
      <c r="D134" s="146" t="str">
        <f t="shared" ca="1" si="17"/>
        <v/>
      </c>
      <c r="E134" s="147">
        <f t="shared" ca="1" si="18"/>
        <v>0</v>
      </c>
      <c r="F134" s="148">
        <f t="shared" ca="1" si="19"/>
        <v>0</v>
      </c>
      <c r="G134" s="614">
        <f t="shared" ca="1" si="20"/>
        <v>0</v>
      </c>
      <c r="H134" s="614">
        <f t="shared" ca="1" si="21"/>
        <v>0</v>
      </c>
      <c r="I134" s="149">
        <f t="shared" ca="1" si="22"/>
        <v>0</v>
      </c>
    </row>
    <row r="135" spans="1:9" ht="20.100000000000001" customHeight="1" x14ac:dyDescent="0.2">
      <c r="A135" s="123">
        <f ca="1">INDIRECT("Datos!B"&amp;MATCH("RUBRO ITEM",Datos!B:B,0)+ROW()-MATCH("RUBRO ITEM",A:A,0))</f>
        <v>0</v>
      </c>
      <c r="B135" s="80" t="str">
        <f t="shared" ca="1" si="16"/>
        <v/>
      </c>
      <c r="C135" s="145"/>
      <c r="D135" s="146" t="str">
        <f t="shared" ca="1" si="17"/>
        <v/>
      </c>
      <c r="E135" s="147">
        <f t="shared" ca="1" si="18"/>
        <v>0</v>
      </c>
      <c r="F135" s="148">
        <f t="shared" ca="1" si="19"/>
        <v>0</v>
      </c>
      <c r="G135" s="614">
        <f t="shared" ca="1" si="20"/>
        <v>0</v>
      </c>
      <c r="H135" s="614">
        <f t="shared" ca="1" si="21"/>
        <v>0</v>
      </c>
      <c r="I135" s="149">
        <f t="shared" ca="1" si="22"/>
        <v>0</v>
      </c>
    </row>
    <row r="136" spans="1:9" ht="20.100000000000001" customHeight="1" x14ac:dyDescent="0.2">
      <c r="A136" s="123">
        <f ca="1">INDIRECT("Datos!B"&amp;MATCH("RUBRO ITEM",Datos!B:B,0)+ROW()-MATCH("RUBRO ITEM",A:A,0))</f>
        <v>0</v>
      </c>
      <c r="B136" s="80" t="str">
        <f t="shared" ca="1" si="16"/>
        <v/>
      </c>
      <c r="C136" s="145"/>
      <c r="D136" s="146" t="str">
        <f t="shared" ca="1" si="17"/>
        <v/>
      </c>
      <c r="E136" s="147">
        <f t="shared" ca="1" si="18"/>
        <v>0</v>
      </c>
      <c r="F136" s="148">
        <f t="shared" ca="1" si="19"/>
        <v>0</v>
      </c>
      <c r="G136" s="614">
        <f t="shared" ca="1" si="20"/>
        <v>0</v>
      </c>
      <c r="H136" s="614">
        <f t="shared" ca="1" si="21"/>
        <v>0</v>
      </c>
      <c r="I136" s="149">
        <f t="shared" ca="1" si="22"/>
        <v>0</v>
      </c>
    </row>
    <row r="137" spans="1:9" ht="20.100000000000001" customHeight="1" x14ac:dyDescent="0.2">
      <c r="A137" s="123">
        <f ca="1">INDIRECT("Datos!B"&amp;MATCH("RUBRO ITEM",Datos!B:B,0)+ROW()-MATCH("RUBRO ITEM",A:A,0))</f>
        <v>0</v>
      </c>
      <c r="B137" s="80" t="str">
        <f t="shared" ca="1" si="16"/>
        <v/>
      </c>
      <c r="C137" s="145"/>
      <c r="D137" s="146" t="str">
        <f t="shared" ca="1" si="17"/>
        <v/>
      </c>
      <c r="E137" s="147">
        <f t="shared" ca="1" si="18"/>
        <v>0</v>
      </c>
      <c r="F137" s="148">
        <f t="shared" ca="1" si="19"/>
        <v>0</v>
      </c>
      <c r="G137" s="614">
        <f t="shared" ca="1" si="20"/>
        <v>0</v>
      </c>
      <c r="H137" s="614">
        <f t="shared" ca="1" si="21"/>
        <v>0</v>
      </c>
      <c r="I137" s="149">
        <f t="shared" ca="1" si="22"/>
        <v>0</v>
      </c>
    </row>
    <row r="138" spans="1:9" ht="20.100000000000001" customHeight="1" x14ac:dyDescent="0.2">
      <c r="A138" s="123">
        <f ca="1">INDIRECT("Datos!B"&amp;MATCH("RUBRO ITEM",Datos!B:B,0)+ROW()-MATCH("RUBRO ITEM",A:A,0))</f>
        <v>0</v>
      </c>
      <c r="B138" s="80" t="str">
        <f t="shared" ca="1" si="16"/>
        <v/>
      </c>
      <c r="C138" s="145"/>
      <c r="D138" s="146" t="str">
        <f t="shared" ca="1" si="17"/>
        <v/>
      </c>
      <c r="E138" s="147">
        <f t="shared" ca="1" si="18"/>
        <v>0</v>
      </c>
      <c r="F138" s="148">
        <f t="shared" ca="1" si="19"/>
        <v>0</v>
      </c>
      <c r="G138" s="614">
        <f t="shared" ca="1" si="20"/>
        <v>0</v>
      </c>
      <c r="H138" s="614">
        <f t="shared" ca="1" si="21"/>
        <v>0</v>
      </c>
      <c r="I138" s="149">
        <f t="shared" ca="1" si="22"/>
        <v>0</v>
      </c>
    </row>
    <row r="139" spans="1:9" ht="20.100000000000001" customHeight="1" x14ac:dyDescent="0.2">
      <c r="A139" s="123">
        <f ca="1">INDIRECT("Datos!B"&amp;MATCH("RUBRO ITEM",Datos!B:B,0)+ROW()-MATCH("RUBRO ITEM",A:A,0))</f>
        <v>0</v>
      </c>
      <c r="B139" s="80" t="str">
        <f t="shared" ca="1" si="16"/>
        <v/>
      </c>
      <c r="C139" s="145"/>
      <c r="D139" s="146" t="str">
        <f t="shared" ca="1" si="17"/>
        <v/>
      </c>
      <c r="E139" s="147">
        <f t="shared" ca="1" si="18"/>
        <v>0</v>
      </c>
      <c r="F139" s="148">
        <f t="shared" ca="1" si="19"/>
        <v>0</v>
      </c>
      <c r="G139" s="614">
        <f t="shared" ca="1" si="20"/>
        <v>0</v>
      </c>
      <c r="H139" s="614">
        <f t="shared" ca="1" si="21"/>
        <v>0</v>
      </c>
      <c r="I139" s="149">
        <f t="shared" ca="1" si="22"/>
        <v>0</v>
      </c>
    </row>
    <row r="140" spans="1:9" ht="20.100000000000001" customHeight="1" x14ac:dyDescent="0.2">
      <c r="A140" s="123">
        <f ca="1">INDIRECT("Datos!B"&amp;MATCH("RUBRO ITEM",Datos!B:B,0)+ROW()-MATCH("RUBRO ITEM",A:A,0))</f>
        <v>0</v>
      </c>
      <c r="B140" s="80" t="str">
        <f t="shared" ca="1" si="16"/>
        <v/>
      </c>
      <c r="C140" s="145"/>
      <c r="D140" s="146" t="str">
        <f t="shared" ca="1" si="17"/>
        <v/>
      </c>
      <c r="E140" s="147">
        <f t="shared" ca="1" si="18"/>
        <v>0</v>
      </c>
      <c r="F140" s="148">
        <f t="shared" ca="1" si="19"/>
        <v>0</v>
      </c>
      <c r="G140" s="614">
        <f t="shared" ca="1" si="20"/>
        <v>0</v>
      </c>
      <c r="H140" s="614">
        <f t="shared" ca="1" si="21"/>
        <v>0</v>
      </c>
      <c r="I140" s="149">
        <f t="shared" ca="1" si="22"/>
        <v>0</v>
      </c>
    </row>
    <row r="141" spans="1:9" ht="20.100000000000001" customHeight="1" x14ac:dyDescent="0.2">
      <c r="A141" s="123">
        <f ca="1">INDIRECT("Datos!B"&amp;MATCH("RUBRO ITEM",Datos!B:B,0)+ROW()-MATCH("RUBRO ITEM",A:A,0))</f>
        <v>0</v>
      </c>
      <c r="B141" s="80" t="str">
        <f t="shared" ca="1" si="16"/>
        <v/>
      </c>
      <c r="C141" s="145"/>
      <c r="D141" s="146" t="str">
        <f t="shared" ca="1" si="17"/>
        <v/>
      </c>
      <c r="E141" s="147">
        <f t="shared" ca="1" si="18"/>
        <v>0</v>
      </c>
      <c r="F141" s="148">
        <f t="shared" ca="1" si="19"/>
        <v>0</v>
      </c>
      <c r="G141" s="614">
        <f t="shared" ca="1" si="20"/>
        <v>0</v>
      </c>
      <c r="H141" s="614">
        <f t="shared" ca="1" si="21"/>
        <v>0</v>
      </c>
      <c r="I141" s="149">
        <f t="shared" ca="1" si="22"/>
        <v>0</v>
      </c>
    </row>
    <row r="142" spans="1:9" ht="20.100000000000001" customHeight="1" x14ac:dyDescent="0.2">
      <c r="A142" s="123">
        <f ca="1">INDIRECT("Datos!B"&amp;MATCH("RUBRO ITEM",Datos!B:B,0)+ROW()-MATCH("RUBRO ITEM",A:A,0))</f>
        <v>0</v>
      </c>
      <c r="B142" s="80" t="str">
        <f t="shared" ca="1" si="16"/>
        <v/>
      </c>
      <c r="C142" s="145"/>
      <c r="D142" s="146" t="str">
        <f t="shared" ca="1" si="17"/>
        <v/>
      </c>
      <c r="E142" s="147">
        <f t="shared" ca="1" si="18"/>
        <v>0</v>
      </c>
      <c r="F142" s="148">
        <f t="shared" ca="1" si="19"/>
        <v>0</v>
      </c>
      <c r="G142" s="614">
        <f t="shared" ca="1" si="20"/>
        <v>0</v>
      </c>
      <c r="H142" s="614">
        <f t="shared" ca="1" si="21"/>
        <v>0</v>
      </c>
      <c r="I142" s="149">
        <f t="shared" ca="1" si="22"/>
        <v>0</v>
      </c>
    </row>
    <row r="143" spans="1:9" ht="20.100000000000001" customHeight="1" x14ac:dyDescent="0.2">
      <c r="A143" s="123">
        <f ca="1">INDIRECT("Datos!B"&amp;MATCH("RUBRO ITEM",Datos!B:B,0)+ROW()-MATCH("RUBRO ITEM",A:A,0))</f>
        <v>0</v>
      </c>
      <c r="B143" s="80" t="str">
        <f t="shared" ca="1" si="16"/>
        <v/>
      </c>
      <c r="C143" s="145"/>
      <c r="D143" s="146" t="str">
        <f t="shared" ca="1" si="17"/>
        <v/>
      </c>
      <c r="E143" s="147">
        <f t="shared" ca="1" si="18"/>
        <v>0</v>
      </c>
      <c r="F143" s="148">
        <f t="shared" ca="1" si="19"/>
        <v>0</v>
      </c>
      <c r="G143" s="614">
        <f t="shared" ca="1" si="20"/>
        <v>0</v>
      </c>
      <c r="H143" s="614">
        <f t="shared" ca="1" si="21"/>
        <v>0</v>
      </c>
      <c r="I143" s="149">
        <f t="shared" ca="1" si="22"/>
        <v>0</v>
      </c>
    </row>
    <row r="144" spans="1:9" ht="20.100000000000001" customHeight="1" x14ac:dyDescent="0.2">
      <c r="A144" s="123">
        <f ca="1">INDIRECT("Datos!B"&amp;MATCH("RUBRO ITEM",Datos!B:B,0)+ROW()-MATCH("RUBRO ITEM",A:A,0))</f>
        <v>0</v>
      </c>
      <c r="B144" s="80" t="str">
        <f t="shared" ca="1" si="16"/>
        <v/>
      </c>
      <c r="C144" s="145"/>
      <c r="D144" s="146" t="str">
        <f t="shared" ca="1" si="17"/>
        <v/>
      </c>
      <c r="E144" s="147">
        <f t="shared" ca="1" si="18"/>
        <v>0</v>
      </c>
      <c r="F144" s="148">
        <f t="shared" ca="1" si="19"/>
        <v>0</v>
      </c>
      <c r="G144" s="614">
        <f t="shared" ca="1" si="20"/>
        <v>0</v>
      </c>
      <c r="H144" s="614">
        <f t="shared" ca="1" si="21"/>
        <v>0</v>
      </c>
      <c r="I144" s="149">
        <f t="shared" ca="1" si="22"/>
        <v>0</v>
      </c>
    </row>
    <row r="145" spans="1:9" ht="20.100000000000001" customHeight="1" x14ac:dyDescent="0.2">
      <c r="A145" s="123">
        <f ca="1">INDIRECT("Datos!B"&amp;MATCH("RUBRO ITEM",Datos!B:B,0)+ROW()-MATCH("RUBRO ITEM",A:A,0))</f>
        <v>0</v>
      </c>
      <c r="B145" s="80" t="str">
        <f t="shared" ca="1" si="16"/>
        <v/>
      </c>
      <c r="C145" s="145"/>
      <c r="D145" s="146" t="str">
        <f t="shared" ca="1" si="17"/>
        <v/>
      </c>
      <c r="E145" s="147">
        <f t="shared" ca="1" si="18"/>
        <v>0</v>
      </c>
      <c r="F145" s="148">
        <f t="shared" ca="1" si="19"/>
        <v>0</v>
      </c>
      <c r="G145" s="614">
        <f t="shared" ca="1" si="20"/>
        <v>0</v>
      </c>
      <c r="H145" s="614">
        <f t="shared" ca="1" si="21"/>
        <v>0</v>
      </c>
      <c r="I145" s="149">
        <f t="shared" ca="1" si="22"/>
        <v>0</v>
      </c>
    </row>
    <row r="146" spans="1:9" ht="20.100000000000001" customHeight="1" x14ac:dyDescent="0.2">
      <c r="A146" s="123">
        <f ca="1">INDIRECT("Datos!B"&amp;MATCH("RUBRO ITEM",Datos!B:B,0)+ROW()-MATCH("RUBRO ITEM",A:A,0))</f>
        <v>0</v>
      </c>
      <c r="B146" s="80" t="str">
        <f t="shared" ca="1" si="16"/>
        <v/>
      </c>
      <c r="C146" s="145"/>
      <c r="D146" s="146" t="str">
        <f t="shared" ca="1" si="17"/>
        <v/>
      </c>
      <c r="E146" s="147">
        <f t="shared" ca="1" si="18"/>
        <v>0</v>
      </c>
      <c r="F146" s="148">
        <f t="shared" ca="1" si="19"/>
        <v>0</v>
      </c>
      <c r="G146" s="614">
        <f t="shared" ca="1" si="20"/>
        <v>0</v>
      </c>
      <c r="H146" s="614">
        <f t="shared" ca="1" si="21"/>
        <v>0</v>
      </c>
      <c r="I146" s="149">
        <f t="shared" ca="1" si="22"/>
        <v>0</v>
      </c>
    </row>
    <row r="147" spans="1:9" ht="20.100000000000001" customHeight="1" x14ac:dyDescent="0.2">
      <c r="A147" s="123">
        <f ca="1">INDIRECT("Datos!B"&amp;MATCH("RUBRO ITEM",Datos!B:B,0)+ROW()-MATCH("RUBRO ITEM",A:A,0))</f>
        <v>0</v>
      </c>
      <c r="B147" s="80" t="str">
        <f t="shared" ca="1" si="16"/>
        <v/>
      </c>
      <c r="C147" s="145"/>
      <c r="D147" s="146" t="str">
        <f t="shared" ca="1" si="17"/>
        <v/>
      </c>
      <c r="E147" s="147">
        <f t="shared" ca="1" si="18"/>
        <v>0</v>
      </c>
      <c r="F147" s="148">
        <f t="shared" ca="1" si="19"/>
        <v>0</v>
      </c>
      <c r="G147" s="614">
        <f t="shared" ca="1" si="20"/>
        <v>0</v>
      </c>
      <c r="H147" s="614">
        <f t="shared" ca="1" si="21"/>
        <v>0</v>
      </c>
      <c r="I147" s="149">
        <f t="shared" ca="1" si="22"/>
        <v>0</v>
      </c>
    </row>
    <row r="148" spans="1:9" ht="20.100000000000001" customHeight="1" x14ac:dyDescent="0.2">
      <c r="A148" s="123">
        <f ca="1">INDIRECT("Datos!B"&amp;MATCH("RUBRO ITEM",Datos!B:B,0)+ROW()-MATCH("RUBRO ITEM",A:A,0))</f>
        <v>0</v>
      </c>
      <c r="B148" s="80" t="str">
        <f t="shared" ca="1" si="16"/>
        <v/>
      </c>
      <c r="C148" s="145"/>
      <c r="D148" s="146" t="str">
        <f t="shared" ca="1" si="17"/>
        <v/>
      </c>
      <c r="E148" s="147">
        <f t="shared" ca="1" si="18"/>
        <v>0</v>
      </c>
      <c r="F148" s="148">
        <f t="shared" ca="1" si="19"/>
        <v>0</v>
      </c>
      <c r="G148" s="614">
        <f t="shared" ca="1" si="20"/>
        <v>0</v>
      </c>
      <c r="H148" s="614">
        <f t="shared" ca="1" si="21"/>
        <v>0</v>
      </c>
      <c r="I148" s="149">
        <f t="shared" ca="1" si="22"/>
        <v>0</v>
      </c>
    </row>
    <row r="149" spans="1:9" ht="20.100000000000001" customHeight="1" x14ac:dyDescent="0.2">
      <c r="A149" s="123">
        <f ca="1">INDIRECT("Datos!B"&amp;MATCH("RUBRO ITEM",Datos!B:B,0)+ROW()-MATCH("RUBRO ITEM",A:A,0))</f>
        <v>0</v>
      </c>
      <c r="B149" s="80" t="str">
        <f t="shared" ca="1" si="16"/>
        <v/>
      </c>
      <c r="C149" s="145"/>
      <c r="D149" s="146" t="str">
        <f t="shared" ca="1" si="17"/>
        <v/>
      </c>
      <c r="E149" s="147">
        <f t="shared" ca="1" si="18"/>
        <v>0</v>
      </c>
      <c r="F149" s="148">
        <f t="shared" ca="1" si="19"/>
        <v>0</v>
      </c>
      <c r="G149" s="614">
        <f t="shared" ca="1" si="20"/>
        <v>0</v>
      </c>
      <c r="H149" s="614">
        <f t="shared" ca="1" si="21"/>
        <v>0</v>
      </c>
      <c r="I149" s="149">
        <f t="shared" ca="1" si="22"/>
        <v>0</v>
      </c>
    </row>
    <row r="150" spans="1:9" ht="20.100000000000001" customHeight="1" x14ac:dyDescent="0.2">
      <c r="A150" s="123">
        <f ca="1">INDIRECT("Datos!B"&amp;MATCH("RUBRO ITEM",Datos!B:B,0)+ROW()-MATCH("RUBRO ITEM",A:A,0))</f>
        <v>0</v>
      </c>
      <c r="B150" s="80" t="str">
        <f t="shared" ca="1" si="16"/>
        <v/>
      </c>
      <c r="C150" s="145"/>
      <c r="D150" s="146" t="str">
        <f t="shared" ca="1" si="17"/>
        <v/>
      </c>
      <c r="E150" s="147">
        <f t="shared" ca="1" si="18"/>
        <v>0</v>
      </c>
      <c r="F150" s="148">
        <f t="shared" ca="1" si="19"/>
        <v>0</v>
      </c>
      <c r="G150" s="614">
        <f t="shared" ca="1" si="20"/>
        <v>0</v>
      </c>
      <c r="H150" s="614">
        <f t="shared" ca="1" si="21"/>
        <v>0</v>
      </c>
      <c r="I150" s="149">
        <f t="shared" ca="1" si="22"/>
        <v>0</v>
      </c>
    </row>
    <row r="151" spans="1:9" ht="20.100000000000001" customHeight="1" x14ac:dyDescent="0.2">
      <c r="A151" s="123">
        <f ca="1">INDIRECT("Datos!B"&amp;MATCH("RUBRO ITEM",Datos!B:B,0)+ROW()-MATCH("RUBRO ITEM",A:A,0))</f>
        <v>0</v>
      </c>
      <c r="B151" s="80" t="str">
        <f t="shared" ca="1" si="16"/>
        <v/>
      </c>
      <c r="C151" s="145"/>
      <c r="D151" s="146" t="str">
        <f t="shared" ca="1" si="17"/>
        <v/>
      </c>
      <c r="E151" s="147">
        <f t="shared" ca="1" si="18"/>
        <v>0</v>
      </c>
      <c r="F151" s="148">
        <f t="shared" ca="1" si="19"/>
        <v>0</v>
      </c>
      <c r="G151" s="614">
        <f t="shared" ca="1" si="20"/>
        <v>0</v>
      </c>
      <c r="H151" s="614">
        <f t="shared" ca="1" si="21"/>
        <v>0</v>
      </c>
      <c r="I151" s="149">
        <f t="shared" ca="1" si="22"/>
        <v>0</v>
      </c>
    </row>
    <row r="152" spans="1:9" ht="20.100000000000001" customHeight="1" x14ac:dyDescent="0.2">
      <c r="A152" s="123">
        <f ca="1">INDIRECT("Datos!B"&amp;MATCH("RUBRO ITEM",Datos!B:B,0)+ROW()-MATCH("RUBRO ITEM",A:A,0))</f>
        <v>0</v>
      </c>
      <c r="B152" s="80" t="str">
        <f t="shared" ca="1" si="16"/>
        <v/>
      </c>
      <c r="C152" s="145"/>
      <c r="D152" s="146" t="str">
        <f t="shared" ca="1" si="17"/>
        <v/>
      </c>
      <c r="E152" s="147">
        <f t="shared" ca="1" si="18"/>
        <v>0</v>
      </c>
      <c r="F152" s="148">
        <f t="shared" ca="1" si="19"/>
        <v>0</v>
      </c>
      <c r="G152" s="614">
        <f t="shared" ca="1" si="20"/>
        <v>0</v>
      </c>
      <c r="H152" s="614">
        <f t="shared" ca="1" si="21"/>
        <v>0</v>
      </c>
      <c r="I152" s="149">
        <f t="shared" ca="1" si="22"/>
        <v>0</v>
      </c>
    </row>
    <row r="153" spans="1:9" ht="20.100000000000001" customHeight="1" x14ac:dyDescent="0.2">
      <c r="A153" s="123">
        <f ca="1">INDIRECT("Datos!B"&amp;MATCH("RUBRO ITEM",Datos!B:B,0)+ROW()-MATCH("RUBRO ITEM",A:A,0))</f>
        <v>0</v>
      </c>
      <c r="B153" s="80" t="str">
        <f t="shared" ref="B153:B163" ca="1" si="23">IFERROR(VLOOKUP(A153,T_Datos,2,FALSE),"")</f>
        <v/>
      </c>
      <c r="C153" s="145"/>
      <c r="D153" s="146" t="str">
        <f t="shared" ref="D153:D163" ca="1" si="24">IFERROR(VLOOKUP(A153,T_Datos,3,FALSE),"")</f>
        <v/>
      </c>
      <c r="E153" s="147">
        <f t="shared" ref="E153:E163" ca="1" si="25">IFERROR(VLOOKUP(A153,T_Datos,4,FALSE),0)</f>
        <v>0</v>
      </c>
      <c r="F153" s="148">
        <f t="shared" ref="F153:F163" ca="1" si="26">IFERROR(VLOOKUP(A153,T_Analisis_Precios,7,FALSE),0)</f>
        <v>0</v>
      </c>
      <c r="G153" s="614">
        <f t="shared" ref="G153:G163" ca="1" si="27">ROUND(F153*Coeficiente_Paso,2)</f>
        <v>0</v>
      </c>
      <c r="H153" s="614">
        <f t="shared" ref="H153:H163" ca="1" si="28">ROUND(E153*G153,2)</f>
        <v>0</v>
      </c>
      <c r="I153" s="149">
        <f t="shared" ref="I153:I163" ca="1" si="29">IFERROR(H153/Monto_Oferta,0)</f>
        <v>0</v>
      </c>
    </row>
    <row r="154" spans="1:9" ht="20.100000000000001" customHeight="1" x14ac:dyDescent="0.2">
      <c r="A154" s="123">
        <f ca="1">INDIRECT("Datos!B"&amp;MATCH("RUBRO ITEM",Datos!B:B,0)+ROW()-MATCH("RUBRO ITEM",A:A,0))</f>
        <v>0</v>
      </c>
      <c r="B154" s="80" t="str">
        <f t="shared" ca="1" si="23"/>
        <v/>
      </c>
      <c r="C154" s="145"/>
      <c r="D154" s="146" t="str">
        <f t="shared" ca="1" si="24"/>
        <v/>
      </c>
      <c r="E154" s="147">
        <f t="shared" ca="1" si="25"/>
        <v>0</v>
      </c>
      <c r="F154" s="148">
        <f t="shared" ca="1" si="26"/>
        <v>0</v>
      </c>
      <c r="G154" s="614">
        <f t="shared" ca="1" si="27"/>
        <v>0</v>
      </c>
      <c r="H154" s="614">
        <f t="shared" ca="1" si="28"/>
        <v>0</v>
      </c>
      <c r="I154" s="149">
        <f t="shared" ca="1" si="29"/>
        <v>0</v>
      </c>
    </row>
    <row r="155" spans="1:9" ht="20.100000000000001" customHeight="1" x14ac:dyDescent="0.2">
      <c r="A155" s="123">
        <f ca="1">INDIRECT("Datos!B"&amp;MATCH("RUBRO ITEM",Datos!B:B,0)+ROW()-MATCH("RUBRO ITEM",A:A,0))</f>
        <v>0</v>
      </c>
      <c r="B155" s="80" t="str">
        <f t="shared" ca="1" si="23"/>
        <v/>
      </c>
      <c r="C155" s="145"/>
      <c r="D155" s="146" t="str">
        <f t="shared" ca="1" si="24"/>
        <v/>
      </c>
      <c r="E155" s="147">
        <f t="shared" ca="1" si="25"/>
        <v>0</v>
      </c>
      <c r="F155" s="148">
        <f t="shared" ca="1" si="26"/>
        <v>0</v>
      </c>
      <c r="G155" s="614">
        <f t="shared" ca="1" si="27"/>
        <v>0</v>
      </c>
      <c r="H155" s="614">
        <f t="shared" ca="1" si="28"/>
        <v>0</v>
      </c>
      <c r="I155" s="149">
        <f t="shared" ca="1" si="29"/>
        <v>0</v>
      </c>
    </row>
    <row r="156" spans="1:9" ht="20.100000000000001" customHeight="1" x14ac:dyDescent="0.2">
      <c r="A156" s="123">
        <f ca="1">INDIRECT("Datos!B"&amp;MATCH("RUBRO ITEM",Datos!B:B,0)+ROW()-MATCH("RUBRO ITEM",A:A,0))</f>
        <v>0</v>
      </c>
      <c r="B156" s="80" t="str">
        <f t="shared" ca="1" si="23"/>
        <v/>
      </c>
      <c r="C156" s="145"/>
      <c r="D156" s="146" t="str">
        <f t="shared" ca="1" si="24"/>
        <v/>
      </c>
      <c r="E156" s="147">
        <f t="shared" ca="1" si="25"/>
        <v>0</v>
      </c>
      <c r="F156" s="148">
        <f t="shared" ca="1" si="26"/>
        <v>0</v>
      </c>
      <c r="G156" s="614">
        <f t="shared" ca="1" si="27"/>
        <v>0</v>
      </c>
      <c r="H156" s="614">
        <f t="shared" ca="1" si="28"/>
        <v>0</v>
      </c>
      <c r="I156" s="149">
        <f t="shared" ca="1" si="29"/>
        <v>0</v>
      </c>
    </row>
    <row r="157" spans="1:9" ht="20.100000000000001" customHeight="1" x14ac:dyDescent="0.2">
      <c r="A157" s="123">
        <f ca="1">INDIRECT("Datos!B"&amp;MATCH("RUBRO ITEM",Datos!B:B,0)+ROW()-MATCH("RUBRO ITEM",A:A,0))</f>
        <v>0</v>
      </c>
      <c r="B157" s="80" t="str">
        <f t="shared" ca="1" si="23"/>
        <v/>
      </c>
      <c r="C157" s="145"/>
      <c r="D157" s="146" t="str">
        <f t="shared" ca="1" si="24"/>
        <v/>
      </c>
      <c r="E157" s="147">
        <f t="shared" ca="1" si="25"/>
        <v>0</v>
      </c>
      <c r="F157" s="148">
        <f t="shared" ca="1" si="26"/>
        <v>0</v>
      </c>
      <c r="G157" s="614">
        <f t="shared" ca="1" si="27"/>
        <v>0</v>
      </c>
      <c r="H157" s="614">
        <f t="shared" ca="1" si="28"/>
        <v>0</v>
      </c>
      <c r="I157" s="149">
        <f t="shared" ca="1" si="29"/>
        <v>0</v>
      </c>
    </row>
    <row r="158" spans="1:9" ht="20.100000000000001" customHeight="1" x14ac:dyDescent="0.2">
      <c r="A158" s="123">
        <f ca="1">INDIRECT("Datos!B"&amp;MATCH("RUBRO ITEM",Datos!B:B,0)+ROW()-MATCH("RUBRO ITEM",A:A,0))</f>
        <v>0</v>
      </c>
      <c r="B158" s="80" t="str">
        <f t="shared" ca="1" si="23"/>
        <v/>
      </c>
      <c r="C158" s="145"/>
      <c r="D158" s="146" t="str">
        <f t="shared" ca="1" si="24"/>
        <v/>
      </c>
      <c r="E158" s="147">
        <f t="shared" ca="1" si="25"/>
        <v>0</v>
      </c>
      <c r="F158" s="148">
        <f t="shared" ca="1" si="26"/>
        <v>0</v>
      </c>
      <c r="G158" s="614">
        <f t="shared" ca="1" si="27"/>
        <v>0</v>
      </c>
      <c r="H158" s="614">
        <f t="shared" ca="1" si="28"/>
        <v>0</v>
      </c>
      <c r="I158" s="149">
        <f t="shared" ca="1" si="29"/>
        <v>0</v>
      </c>
    </row>
    <row r="159" spans="1:9" ht="20.100000000000001" customHeight="1" x14ac:dyDescent="0.2">
      <c r="A159" s="123">
        <f ca="1">INDIRECT("Datos!B"&amp;MATCH("RUBRO ITEM",Datos!B:B,0)+ROW()-MATCH("RUBRO ITEM",A:A,0))</f>
        <v>0</v>
      </c>
      <c r="B159" s="80" t="str">
        <f t="shared" ca="1" si="23"/>
        <v/>
      </c>
      <c r="C159" s="145"/>
      <c r="D159" s="146" t="str">
        <f t="shared" ca="1" si="24"/>
        <v/>
      </c>
      <c r="E159" s="147">
        <f t="shared" ca="1" si="25"/>
        <v>0</v>
      </c>
      <c r="F159" s="148">
        <f t="shared" ca="1" si="26"/>
        <v>0</v>
      </c>
      <c r="G159" s="614">
        <f t="shared" ca="1" si="27"/>
        <v>0</v>
      </c>
      <c r="H159" s="614">
        <f t="shared" ca="1" si="28"/>
        <v>0</v>
      </c>
      <c r="I159" s="149">
        <f t="shared" ca="1" si="29"/>
        <v>0</v>
      </c>
    </row>
    <row r="160" spans="1:9" ht="20.100000000000001" customHeight="1" x14ac:dyDescent="0.2">
      <c r="A160" s="123">
        <f ca="1">INDIRECT("Datos!B"&amp;MATCH("RUBRO ITEM",Datos!B:B,0)+ROW()-MATCH("RUBRO ITEM",A:A,0))</f>
        <v>0</v>
      </c>
      <c r="B160" s="80" t="str">
        <f t="shared" ca="1" si="23"/>
        <v/>
      </c>
      <c r="C160" s="145"/>
      <c r="D160" s="146" t="str">
        <f t="shared" ca="1" si="24"/>
        <v/>
      </c>
      <c r="E160" s="147">
        <f t="shared" ca="1" si="25"/>
        <v>0</v>
      </c>
      <c r="F160" s="148">
        <f t="shared" ca="1" si="26"/>
        <v>0</v>
      </c>
      <c r="G160" s="614">
        <f t="shared" ca="1" si="27"/>
        <v>0</v>
      </c>
      <c r="H160" s="614">
        <f t="shared" ca="1" si="28"/>
        <v>0</v>
      </c>
      <c r="I160" s="149">
        <f t="shared" ca="1" si="29"/>
        <v>0</v>
      </c>
    </row>
    <row r="161" spans="1:9" ht="20.100000000000001" customHeight="1" x14ac:dyDescent="0.2">
      <c r="A161" s="123">
        <f ca="1">INDIRECT("Datos!B"&amp;MATCH("RUBRO ITEM",Datos!B:B,0)+ROW()-MATCH("RUBRO ITEM",A:A,0))</f>
        <v>0</v>
      </c>
      <c r="B161" s="80" t="str">
        <f t="shared" ca="1" si="23"/>
        <v/>
      </c>
      <c r="C161" s="145"/>
      <c r="D161" s="146" t="str">
        <f t="shared" ca="1" si="24"/>
        <v/>
      </c>
      <c r="E161" s="147">
        <f t="shared" ca="1" si="25"/>
        <v>0</v>
      </c>
      <c r="F161" s="148">
        <f t="shared" ca="1" si="26"/>
        <v>0</v>
      </c>
      <c r="G161" s="614">
        <f t="shared" ca="1" si="27"/>
        <v>0</v>
      </c>
      <c r="H161" s="614">
        <f t="shared" ca="1" si="28"/>
        <v>0</v>
      </c>
      <c r="I161" s="149">
        <f t="shared" ca="1" si="29"/>
        <v>0</v>
      </c>
    </row>
    <row r="162" spans="1:9" ht="20.100000000000001" customHeight="1" x14ac:dyDescent="0.2">
      <c r="A162" s="123">
        <f ca="1">INDIRECT("Datos!B"&amp;MATCH("RUBRO ITEM",Datos!B:B,0)+ROW()-MATCH("RUBRO ITEM",A:A,0))</f>
        <v>0</v>
      </c>
      <c r="B162" s="80" t="str">
        <f t="shared" ca="1" si="23"/>
        <v/>
      </c>
      <c r="C162" s="145"/>
      <c r="D162" s="146" t="str">
        <f t="shared" ca="1" si="24"/>
        <v/>
      </c>
      <c r="E162" s="147">
        <f t="shared" ca="1" si="25"/>
        <v>0</v>
      </c>
      <c r="F162" s="148">
        <f t="shared" ca="1" si="26"/>
        <v>0</v>
      </c>
      <c r="G162" s="614">
        <f t="shared" ca="1" si="27"/>
        <v>0</v>
      </c>
      <c r="H162" s="614">
        <f t="shared" ca="1" si="28"/>
        <v>0</v>
      </c>
      <c r="I162" s="149">
        <f t="shared" ca="1" si="29"/>
        <v>0</v>
      </c>
    </row>
    <row r="163" spans="1:9" ht="20.100000000000001" customHeight="1" x14ac:dyDescent="0.2">
      <c r="A163" s="123">
        <f ca="1">INDIRECT("Datos!B"&amp;MATCH("RUBRO ITEM",Datos!B:B,0)+ROW()-MATCH("RUBRO ITEM",A:A,0))</f>
        <v>0</v>
      </c>
      <c r="B163" s="80" t="str">
        <f t="shared" ca="1" si="23"/>
        <v/>
      </c>
      <c r="C163" s="145"/>
      <c r="D163" s="146" t="str">
        <f t="shared" ca="1" si="24"/>
        <v/>
      </c>
      <c r="E163" s="147">
        <f t="shared" ca="1" si="25"/>
        <v>0</v>
      </c>
      <c r="F163" s="148">
        <f t="shared" ca="1" si="26"/>
        <v>0</v>
      </c>
      <c r="G163" s="614">
        <f t="shared" ca="1" si="27"/>
        <v>0</v>
      </c>
      <c r="H163" s="614">
        <f t="shared" ca="1" si="28"/>
        <v>0</v>
      </c>
      <c r="I163" s="149">
        <f t="shared" ca="1" si="29"/>
        <v>0</v>
      </c>
    </row>
    <row r="164" spans="1:9" ht="20.100000000000001" customHeight="1" x14ac:dyDescent="0.2">
      <c r="A164" s="123">
        <f ca="1">INDIRECT("Datos!B"&amp;MATCH("RUBRO ITEM",Datos!B:B,0)+ROW()-MATCH("RUBRO ITEM",A:A,0))</f>
        <v>0</v>
      </c>
      <c r="B164" s="80" t="str">
        <f t="shared" ca="1" si="0"/>
        <v/>
      </c>
      <c r="C164" s="145"/>
      <c r="D164" s="146" t="str">
        <f t="shared" ca="1" si="1"/>
        <v/>
      </c>
      <c r="E164" s="147">
        <f t="shared" ca="1" si="2"/>
        <v>0</v>
      </c>
      <c r="F164" s="148">
        <f t="shared" ca="1" si="5"/>
        <v>0</v>
      </c>
      <c r="G164" s="614">
        <f t="shared" ca="1" si="6"/>
        <v>0</v>
      </c>
      <c r="H164" s="614">
        <f t="shared" ca="1" si="7"/>
        <v>0</v>
      </c>
      <c r="I164" s="149">
        <f t="shared" ca="1" si="8"/>
        <v>0</v>
      </c>
    </row>
    <row r="165" spans="1:9" ht="20.100000000000001" customHeight="1" x14ac:dyDescent="0.2">
      <c r="A165" s="123">
        <f ca="1">INDIRECT("Datos!B"&amp;MATCH("RUBRO ITEM",Datos!B:B,0)+ROW()-MATCH("RUBRO ITEM",A:A,0))</f>
        <v>0</v>
      </c>
      <c r="B165" s="80" t="str">
        <f t="shared" ca="1" si="0"/>
        <v/>
      </c>
      <c r="C165" s="145"/>
      <c r="D165" s="146" t="str">
        <f t="shared" ca="1" si="1"/>
        <v/>
      </c>
      <c r="E165" s="147">
        <f ca="1">IFERROR(VLOOKUP(A165,T_Datos,4,FALSE),0)</f>
        <v>0</v>
      </c>
      <c r="F165" s="148">
        <f t="shared" ca="1" si="5"/>
        <v>0</v>
      </c>
      <c r="G165" s="614">
        <f t="shared" ca="1" si="6"/>
        <v>0</v>
      </c>
      <c r="H165" s="614">
        <f t="shared" ca="1" si="7"/>
        <v>0</v>
      </c>
      <c r="I165" s="149">
        <f t="shared" ca="1" si="8"/>
        <v>0</v>
      </c>
    </row>
    <row r="166" spans="1:9" ht="20.100000000000001" customHeight="1" x14ac:dyDescent="0.2">
      <c r="A166" s="123">
        <f ca="1">INDIRECT("Datos!B"&amp;MATCH("RUBRO ITEM",Datos!B:B,0)+ROW()-MATCH("RUBRO ITEM",A:A,0))</f>
        <v>0</v>
      </c>
      <c r="B166" s="150"/>
      <c r="C166" s="151"/>
      <c r="D166" s="152"/>
      <c r="E166" s="153"/>
      <c r="F166" s="154"/>
      <c r="G166" s="154"/>
      <c r="H166" s="82"/>
      <c r="I166" s="155"/>
    </row>
    <row r="167" spans="1:9" ht="20.100000000000001" customHeight="1" x14ac:dyDescent="0.2">
      <c r="A167" s="615" t="s">
        <v>3</v>
      </c>
      <c r="B167" s="517" t="s">
        <v>1844</v>
      </c>
      <c r="C167" s="156"/>
      <c r="D167" s="156"/>
      <c r="E167" s="527" t="s">
        <v>965</v>
      </c>
      <c r="F167" s="518"/>
      <c r="G167" s="529">
        <v>0</v>
      </c>
      <c r="H167" s="432">
        <f ca="1">SUM(H17:H165)</f>
        <v>0</v>
      </c>
      <c r="I167" s="157">
        <f ca="1">SUM(I17:I166)</f>
        <v>0</v>
      </c>
    </row>
    <row r="168" spans="1:9" ht="20.100000000000001" customHeight="1" x14ac:dyDescent="0.2">
      <c r="A168" s="82"/>
      <c r="B168" s="82"/>
      <c r="C168" s="82"/>
      <c r="D168" s="82"/>
      <c r="E168" s="82"/>
      <c r="F168" s="82"/>
      <c r="G168" s="616"/>
      <c r="H168" s="82"/>
    </row>
    <row r="169" spans="1:9" ht="20.100000000000001" customHeight="1" x14ac:dyDescent="0.2">
      <c r="A169" s="573" t="s">
        <v>895</v>
      </c>
      <c r="B169" s="574" t="s">
        <v>1859</v>
      </c>
      <c r="C169" s="574"/>
      <c r="D169" s="575"/>
      <c r="E169" s="617"/>
      <c r="F169" s="576"/>
      <c r="G169" s="617"/>
      <c r="H169" s="577">
        <f ca="1">ROUND(Monto_Oferta/Coeficiente_Paso,2)</f>
        <v>0</v>
      </c>
      <c r="I169" s="158"/>
    </row>
    <row r="170" spans="1:9" ht="20.100000000000001" customHeight="1" x14ac:dyDescent="0.2">
      <c r="A170" s="578" t="s">
        <v>896</v>
      </c>
      <c r="B170" s="162" t="str">
        <f>"COSTO FINANCIERO  "&amp;ROUND(Costo_Financiero*100,2)&amp;" % de ( 1 )"</f>
        <v>COSTO FINANCIERO  0 % de ( 1 )</v>
      </c>
      <c r="C170" s="162"/>
      <c r="D170" s="579"/>
      <c r="E170" s="618">
        <f>Costo_Financiero</f>
        <v>0</v>
      </c>
      <c r="F170" s="81"/>
      <c r="G170" s="94"/>
      <c r="H170" s="580">
        <f ca="1">ROUND(H169*Costo_Financiero,2)</f>
        <v>0</v>
      </c>
      <c r="I170" s="158"/>
    </row>
    <row r="171" spans="1:9" ht="20.100000000000001" customHeight="1" x14ac:dyDescent="0.2">
      <c r="A171" s="578" t="s">
        <v>897</v>
      </c>
      <c r="B171" s="162" t="s">
        <v>1860</v>
      </c>
      <c r="C171" s="162"/>
      <c r="D171" s="579"/>
      <c r="E171" s="94"/>
      <c r="F171" s="81"/>
      <c r="G171" s="94"/>
      <c r="H171" s="580">
        <f ca="1">H169+H170</f>
        <v>0</v>
      </c>
      <c r="I171" s="158"/>
    </row>
    <row r="172" spans="1:9" ht="20.100000000000001" customHeight="1" x14ac:dyDescent="0.2">
      <c r="A172" s="578" t="s">
        <v>898</v>
      </c>
      <c r="B172" s="159" t="str">
        <f>CONCATENATE("GASTOS GENERALES  ",ROUND(Gasto_Generales_Porcentaje,3)," % de ( 3 )")</f>
        <v>GASTOS GENERALES  0 % de ( 3 )</v>
      </c>
      <c r="C172" s="159"/>
      <c r="D172" s="160"/>
      <c r="E172" s="618">
        <f>Gasto_Generales_Porcentaje</f>
        <v>0</v>
      </c>
      <c r="F172" s="81"/>
      <c r="G172" s="94"/>
      <c r="H172" s="580">
        <f ca="1">ROUND(H171*E172,2)</f>
        <v>0</v>
      </c>
      <c r="I172" s="160"/>
    </row>
    <row r="173" spans="1:9" ht="20.100000000000001" customHeight="1" x14ac:dyDescent="0.2">
      <c r="A173" s="578" t="s">
        <v>899</v>
      </c>
      <c r="B173" s="159" t="str">
        <f>CONCATENATE("BENEFICIOS  ",ROUND(Beneficio*100,2)," % de ( 3 )")</f>
        <v>BENEFICIOS  0 % de ( 3 )</v>
      </c>
      <c r="C173" s="159"/>
      <c r="D173" s="160"/>
      <c r="E173" s="618">
        <f>Beneficio</f>
        <v>0</v>
      </c>
      <c r="F173" s="81"/>
      <c r="G173" s="94"/>
      <c r="H173" s="580">
        <f ca="1">ROUND(H171*Beneficio,2)</f>
        <v>0</v>
      </c>
      <c r="I173" s="160"/>
    </row>
    <row r="174" spans="1:9" ht="20.100000000000001" customHeight="1" x14ac:dyDescent="0.2">
      <c r="A174" s="578">
        <v>6</v>
      </c>
      <c r="B174" s="162" t="s">
        <v>1861</v>
      </c>
      <c r="C174" s="162"/>
      <c r="D174" s="160"/>
      <c r="E174" s="94"/>
      <c r="F174" s="81"/>
      <c r="G174" s="94"/>
      <c r="H174" s="580">
        <f ca="1">H171+H172+H173</f>
        <v>0</v>
      </c>
      <c r="I174" s="160"/>
    </row>
    <row r="175" spans="1:9" ht="20.100000000000001" customHeight="1" x14ac:dyDescent="0.2">
      <c r="A175" s="578" t="s">
        <v>1862</v>
      </c>
      <c r="B175" s="159" t="str">
        <f>CONCATENATE("INGRESOS BRUTOS Y LOTE HOGAR  ",ROUND(Ingresos_Brutos*100,2)," % de ( 6 )")</f>
        <v>INGRESOS BRUTOS Y LOTE HOGAR  0 % de ( 6 )</v>
      </c>
      <c r="C175" s="159"/>
      <c r="D175" s="160"/>
      <c r="E175" s="618">
        <f>Ingresos_Brutos</f>
        <v>0</v>
      </c>
      <c r="F175" s="81"/>
      <c r="G175" s="94"/>
      <c r="H175" s="580">
        <f ca="1">ROUND(Ingresos_Brutos*H174,2)</f>
        <v>0</v>
      </c>
      <c r="I175" s="160"/>
    </row>
    <row r="176" spans="1:9" ht="20.100000000000001" customHeight="1" x14ac:dyDescent="0.2">
      <c r="A176" s="581" t="s">
        <v>1863</v>
      </c>
      <c r="B176" s="582" t="str">
        <f>CONCATENATE("IMPUESTO AL VALOR AGREGADO ",IVA*100," % de ( 6 )")</f>
        <v>IMPUESTO AL VALOR AGREGADO 0 % de ( 6 )</v>
      </c>
      <c r="C176" s="582"/>
      <c r="D176" s="583"/>
      <c r="E176" s="619">
        <f>IVA</f>
        <v>0</v>
      </c>
      <c r="F176" s="584"/>
      <c r="G176" s="620"/>
      <c r="H176" s="585">
        <f ca="1">ROUND(IVA*H174,2)</f>
        <v>0</v>
      </c>
      <c r="I176" s="160"/>
    </row>
    <row r="177" spans="1:9" ht="20.100000000000001" customHeight="1" x14ac:dyDescent="0.2">
      <c r="A177" s="163"/>
      <c r="B177" s="159"/>
      <c r="C177" s="159"/>
      <c r="D177" s="160"/>
      <c r="E177" s="161"/>
      <c r="F177" s="81"/>
      <c r="H177" s="164"/>
      <c r="I177" s="160"/>
    </row>
    <row r="178" spans="1:9" ht="20.100000000000001" customHeight="1" x14ac:dyDescent="0.2">
      <c r="A178" s="165"/>
      <c r="B178" s="165" t="s">
        <v>1864</v>
      </c>
      <c r="C178" s="165"/>
      <c r="D178" s="160"/>
      <c r="E178" s="125"/>
      <c r="F178" s="81"/>
      <c r="H178" s="621">
        <f ca="1">Monto_Oferta</f>
        <v>0</v>
      </c>
      <c r="I178" s="160"/>
    </row>
    <row r="179" spans="1:9" ht="20.100000000000001" customHeight="1" x14ac:dyDescent="0.2">
      <c r="I179" s="166"/>
    </row>
    <row r="180" spans="1:9" ht="60" customHeight="1" x14ac:dyDescent="0.2">
      <c r="A180" s="791" t="str">
        <f ca="1">"El presente presupuesto asciende a la suma de: " &amp; UPPER(CONVERTIRNUM(Monto_Oferta))</f>
        <v>El presente presupuesto asciende a la suma de: CERO PESOS CON 00/100</v>
      </c>
      <c r="B180" s="791"/>
      <c r="C180" s="791"/>
      <c r="D180" s="791"/>
      <c r="E180" s="791"/>
      <c r="F180" s="791"/>
      <c r="G180" s="791"/>
      <c r="H180" s="791"/>
      <c r="I180" s="791"/>
    </row>
    <row r="181" spans="1:9" x14ac:dyDescent="0.2">
      <c r="A181" s="82" t="s">
        <v>940</v>
      </c>
    </row>
  </sheetData>
  <mergeCells count="2">
    <mergeCell ref="B15:C15"/>
    <mergeCell ref="A180:I180"/>
  </mergeCells>
  <conditionalFormatting sqref="I179 A177:D178">
    <cfRule type="expression" dxfId="159" priority="316" stopIfTrue="1">
      <formula>#REF!=1</formula>
    </cfRule>
  </conditionalFormatting>
  <conditionalFormatting sqref="B166:C166 C17:C31 C86:C88 C164:C165">
    <cfRule type="expression" dxfId="158" priority="320" stopIfTrue="1">
      <formula>#REF!&gt;0</formula>
    </cfRule>
    <cfRule type="expression" dxfId="157" priority="321" stopIfTrue="1">
      <formula>#REF!&gt;0</formula>
    </cfRule>
    <cfRule type="expression" dxfId="156" priority="322" stopIfTrue="1">
      <formula>#REF!&gt;0</formula>
    </cfRule>
  </conditionalFormatting>
  <conditionalFormatting sqref="B177:C178 A177">
    <cfRule type="expression" dxfId="155" priority="323" stopIfTrue="1">
      <formula>#REF!=1</formula>
    </cfRule>
  </conditionalFormatting>
  <conditionalFormatting sqref="F177:F178 H177:I178 A177:D178">
    <cfRule type="expression" dxfId="154" priority="324" stopIfTrue="1">
      <formula>#REF!=1</formula>
    </cfRule>
  </conditionalFormatting>
  <conditionalFormatting sqref="I177 A177">
    <cfRule type="expression" dxfId="153" priority="314" stopIfTrue="1">
      <formula>#REF!=1</formula>
    </cfRule>
  </conditionalFormatting>
  <conditionalFormatting sqref="I178">
    <cfRule type="expression" dxfId="152" priority="311" stopIfTrue="1">
      <formula>#REF!=1</formula>
    </cfRule>
  </conditionalFormatting>
  <conditionalFormatting sqref="B17:B31 E17:E31 E86:E88 B86:B88 B164:B165 E164:E165">
    <cfRule type="expression" dxfId="151" priority="71" stopIfTrue="1">
      <formula>#REF!&gt;0</formula>
    </cfRule>
    <cfRule type="expression" dxfId="150" priority="72" stopIfTrue="1">
      <formula>#REF!&gt;0</formula>
    </cfRule>
    <cfRule type="expression" dxfId="149" priority="73" stopIfTrue="1">
      <formula>#REF!&gt;0</formula>
    </cfRule>
  </conditionalFormatting>
  <conditionalFormatting sqref="A167">
    <cfRule type="expression" dxfId="148" priority="47" stopIfTrue="1">
      <formula>#REF!&gt;0</formula>
    </cfRule>
    <cfRule type="expression" dxfId="147" priority="48" stopIfTrue="1">
      <formula>#REF!&gt;0</formula>
    </cfRule>
    <cfRule type="expression" dxfId="146" priority="49" stopIfTrue="1">
      <formula>#REF!&gt;0</formula>
    </cfRule>
  </conditionalFormatting>
  <conditionalFormatting sqref="A17:A31 A86:A88 A164:A166">
    <cfRule type="expression" dxfId="145" priority="42" stopIfTrue="1">
      <formula>#REF!&gt;0</formula>
    </cfRule>
    <cfRule type="expression" dxfId="144" priority="43" stopIfTrue="1">
      <formula>#REF!&gt;0</formula>
    </cfRule>
    <cfRule type="expression" dxfId="143" priority="44" stopIfTrue="1">
      <formula>#REF!&gt;0</formula>
    </cfRule>
  </conditionalFormatting>
  <conditionalFormatting sqref="A172:D176">
    <cfRule type="expression" dxfId="142" priority="39" stopIfTrue="1">
      <formula>#REF!=1</formula>
    </cfRule>
  </conditionalFormatting>
  <conditionalFormatting sqref="A171:D171 B172:C173 B175:C176 A173 A175">
    <cfRule type="expression" dxfId="141" priority="40" stopIfTrue="1">
      <formula>#REF!=1</formula>
    </cfRule>
  </conditionalFormatting>
  <conditionalFormatting sqref="D171:D176 B171:C173 B175:C176 A171:A176 F171:F176 H172:I173 H175:I176 I174 I171">
    <cfRule type="expression" dxfId="140" priority="41" stopIfTrue="1">
      <formula>#REF!=1</formula>
    </cfRule>
  </conditionalFormatting>
  <conditionalFormatting sqref="I172">
    <cfRule type="expression" dxfId="139" priority="38" stopIfTrue="1">
      <formula>#REF!=1</formula>
    </cfRule>
  </conditionalFormatting>
  <conditionalFormatting sqref="I174">
    <cfRule type="expression" dxfId="138" priority="37" stopIfTrue="1">
      <formula>#REF!=1</formula>
    </cfRule>
  </conditionalFormatting>
  <conditionalFormatting sqref="I176">
    <cfRule type="expression" dxfId="137" priority="36" stopIfTrue="1">
      <formula>#REF!=1</formula>
    </cfRule>
  </conditionalFormatting>
  <conditionalFormatting sqref="I175">
    <cfRule type="expression" dxfId="136" priority="35" stopIfTrue="1">
      <formula>#REF!=1</formula>
    </cfRule>
  </conditionalFormatting>
  <conditionalFormatting sqref="I173">
    <cfRule type="expression" dxfId="135" priority="34" stopIfTrue="1">
      <formula>#REF!=1</formula>
    </cfRule>
  </conditionalFormatting>
  <conditionalFormatting sqref="A171 A173 A175">
    <cfRule type="expression" dxfId="134" priority="33" stopIfTrue="1">
      <formula>#REF!=1</formula>
    </cfRule>
  </conditionalFormatting>
  <conditionalFormatting sqref="B171:C171">
    <cfRule type="expression" dxfId="133" priority="32" stopIfTrue="1">
      <formula>#REF!=1</formula>
    </cfRule>
  </conditionalFormatting>
  <conditionalFormatting sqref="B174:C174">
    <cfRule type="expression" dxfId="132" priority="31" stopIfTrue="1">
      <formula>#REF!=1</formula>
    </cfRule>
  </conditionalFormatting>
  <conditionalFormatting sqref="B176:C176">
    <cfRule type="expression" dxfId="131" priority="30" stopIfTrue="1">
      <formula>#REF!=1</formula>
    </cfRule>
  </conditionalFormatting>
  <conditionalFormatting sqref="A172 A174 A176">
    <cfRule type="expression" dxfId="130" priority="29" stopIfTrue="1">
      <formula>#REF!=1</formula>
    </cfRule>
  </conditionalFormatting>
  <conditionalFormatting sqref="A172 A174 A176">
    <cfRule type="expression" dxfId="129" priority="28" stopIfTrue="1">
      <formula>#REF!=1</formula>
    </cfRule>
  </conditionalFormatting>
  <conditionalFormatting sqref="B175:C175">
    <cfRule type="expression" dxfId="128" priority="27" stopIfTrue="1">
      <formula>#REF!=1</formula>
    </cfRule>
  </conditionalFormatting>
  <conditionalFormatting sqref="H174">
    <cfRule type="expression" dxfId="127" priority="26" stopIfTrue="1">
      <formula>#REF!=1</formula>
    </cfRule>
  </conditionalFormatting>
  <conditionalFormatting sqref="H171">
    <cfRule type="expression" dxfId="126" priority="25" stopIfTrue="1">
      <formula>#REF!=1</formula>
    </cfRule>
  </conditionalFormatting>
  <conditionalFormatting sqref="A169:D170">
    <cfRule type="expression" dxfId="125" priority="23" stopIfTrue="1">
      <formula>#REF!=1</formula>
    </cfRule>
  </conditionalFormatting>
  <conditionalFormatting sqref="A169:D170 F169:F170 I169:I170 A171">
    <cfRule type="expression" dxfId="124" priority="24" stopIfTrue="1">
      <formula>#REF!=1</formula>
    </cfRule>
  </conditionalFormatting>
  <conditionalFormatting sqref="A169:A171">
    <cfRule type="expression" dxfId="123" priority="22" stopIfTrue="1">
      <formula>#REF!=1</formula>
    </cfRule>
  </conditionalFormatting>
  <conditionalFormatting sqref="B169:C170">
    <cfRule type="expression" dxfId="122" priority="21" stopIfTrue="1">
      <formula>#REF!=1</formula>
    </cfRule>
  </conditionalFormatting>
  <conditionalFormatting sqref="H169">
    <cfRule type="expression" dxfId="121" priority="20" stopIfTrue="1">
      <formula>#REF!=1</formula>
    </cfRule>
  </conditionalFormatting>
  <conditionalFormatting sqref="H170">
    <cfRule type="expression" dxfId="120" priority="19" stopIfTrue="1">
      <formula>#REF!=1</formula>
    </cfRule>
  </conditionalFormatting>
  <conditionalFormatting sqref="C32:C85">
    <cfRule type="expression" dxfId="119" priority="16" stopIfTrue="1">
      <formula>#REF!&gt;0</formula>
    </cfRule>
    <cfRule type="expression" dxfId="118" priority="17" stopIfTrue="1">
      <formula>#REF!&gt;0</formula>
    </cfRule>
    <cfRule type="expression" dxfId="117" priority="18" stopIfTrue="1">
      <formula>#REF!&gt;0</formula>
    </cfRule>
  </conditionalFormatting>
  <conditionalFormatting sqref="E32:E85 B32:B85">
    <cfRule type="expression" dxfId="116" priority="13" stopIfTrue="1">
      <formula>#REF!&gt;0</formula>
    </cfRule>
    <cfRule type="expression" dxfId="115" priority="14" stopIfTrue="1">
      <formula>#REF!&gt;0</formula>
    </cfRule>
    <cfRule type="expression" dxfId="114" priority="15" stopIfTrue="1">
      <formula>#REF!&gt;0</formula>
    </cfRule>
  </conditionalFormatting>
  <conditionalFormatting sqref="A32:A85">
    <cfRule type="expression" dxfId="113" priority="10" stopIfTrue="1">
      <formula>#REF!&gt;0</formula>
    </cfRule>
    <cfRule type="expression" dxfId="112" priority="11" stopIfTrue="1">
      <formula>#REF!&gt;0</formula>
    </cfRule>
    <cfRule type="expression" dxfId="111" priority="12" stopIfTrue="1">
      <formula>#REF!&gt;0</formula>
    </cfRule>
  </conditionalFormatting>
  <conditionalFormatting sqref="C89:C163">
    <cfRule type="expression" dxfId="110" priority="7" stopIfTrue="1">
      <formula>#REF!&gt;0</formula>
    </cfRule>
    <cfRule type="expression" dxfId="109" priority="8" stopIfTrue="1">
      <formula>#REF!&gt;0</formula>
    </cfRule>
    <cfRule type="expression" dxfId="108" priority="9" stopIfTrue="1">
      <formula>#REF!&gt;0</formula>
    </cfRule>
  </conditionalFormatting>
  <conditionalFormatting sqref="B89:B163 E89:E163">
    <cfRule type="expression" dxfId="107" priority="4" stopIfTrue="1">
      <formula>#REF!&gt;0</formula>
    </cfRule>
    <cfRule type="expression" dxfId="106" priority="5" stopIfTrue="1">
      <formula>#REF!&gt;0</formula>
    </cfRule>
    <cfRule type="expression" dxfId="105" priority="6" stopIfTrue="1">
      <formula>#REF!&gt;0</formula>
    </cfRule>
  </conditionalFormatting>
  <conditionalFormatting sqref="A89:A163">
    <cfRule type="expression" dxfId="104" priority="1" stopIfTrue="1">
      <formula>#REF!&gt;0</formula>
    </cfRule>
    <cfRule type="expression" dxfId="103" priority="2" stopIfTrue="1">
      <formula>#REF!&gt;0</formula>
    </cfRule>
    <cfRule type="expression" dxfId="102" priority="3" stopIfTrue="1">
      <formula>#REF!&gt;0</formula>
    </cfRule>
  </conditionalFormatting>
  <pageMargins left="1.1811023622047245" right="0.78740157480314965" top="0.98425196850393704" bottom="0.78740157480314965" header="0.39370078740157483" footer="0.39370078740157483"/>
  <pageSetup paperSize="9" scale="49" fitToHeight="0" orientation="portrait" r:id="rId1"/>
  <headerFooter>
    <oddHeader>&amp;L&amp;G</oddHead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1:H11250"/>
  <sheetViews>
    <sheetView showGridLines="0" showZeros="0" view="pageBreakPreview" topLeftCell="A43" zoomScaleNormal="120" zoomScaleSheetLayoutView="100" workbookViewId="0">
      <selection activeCell="E11255" sqref="E11255"/>
    </sheetView>
  </sheetViews>
  <sheetFormatPr baseColWidth="10" defaultColWidth="11.42578125" defaultRowHeight="19.899999999999999" customHeight="1" x14ac:dyDescent="0.2"/>
  <cols>
    <col min="1" max="1" width="20.7109375" style="534" customWidth="1"/>
    <col min="2" max="2" width="25.7109375" style="534" customWidth="1"/>
    <col min="3" max="3" width="40.7109375" style="534" customWidth="1"/>
    <col min="4" max="4" width="10.7109375" style="534" customWidth="1"/>
    <col min="5" max="5" width="12.7109375" style="534" customWidth="1"/>
    <col min="6" max="7" width="15.7109375" style="570" customWidth="1"/>
    <col min="8" max="16384" width="11.42578125" style="534"/>
  </cols>
  <sheetData>
    <row r="1" spans="1:8" ht="19.899999999999999" customHeight="1" x14ac:dyDescent="0.2">
      <c r="A1" s="802" t="s">
        <v>31</v>
      </c>
      <c r="B1" s="803"/>
      <c r="C1" s="803"/>
      <c r="D1" s="803"/>
      <c r="E1" s="803"/>
      <c r="F1" s="803"/>
      <c r="G1" s="804"/>
      <c r="H1" s="533"/>
    </row>
    <row r="2" spans="1:8" ht="19.899999999999999" customHeight="1" x14ac:dyDescent="0.2">
      <c r="A2" s="587" t="s">
        <v>711</v>
      </c>
      <c r="B2" s="535" t="str">
        <f>Comitente</f>
        <v>DIRECCIÓN PROVINCIAL DE VIALIDAD</v>
      </c>
      <c r="C2" s="536"/>
      <c r="D2" s="537"/>
      <c r="E2" s="537"/>
      <c r="F2" s="538"/>
      <c r="G2" s="588"/>
      <c r="H2" s="533"/>
    </row>
    <row r="3" spans="1:8" ht="19.899999999999999" customHeight="1" x14ac:dyDescent="0.2">
      <c r="A3" s="587" t="s">
        <v>712</v>
      </c>
      <c r="B3" s="535">
        <f>Contratista</f>
        <v>0</v>
      </c>
      <c r="C3" s="539"/>
      <c r="D3" s="539"/>
      <c r="E3" s="539"/>
      <c r="F3" s="535"/>
      <c r="G3" s="589"/>
      <c r="H3" s="533"/>
    </row>
    <row r="4" spans="1:8" ht="19.899999999999999" customHeight="1" x14ac:dyDescent="0.2">
      <c r="A4" s="587" t="s">
        <v>21</v>
      </c>
      <c r="B4" s="535" t="str">
        <f>Obra</f>
        <v>PAVIMENTACIÓN Y REPAVIMENTACION DE LA RED VIAL MUNICIPAL AFECTADAS POR OBRAS DE SANEAMIENTO 1era ETAPA SARMIENTO</v>
      </c>
      <c r="C4" s="539"/>
      <c r="D4" s="539"/>
      <c r="E4" s="539"/>
      <c r="F4" s="535" t="s">
        <v>32</v>
      </c>
      <c r="G4" s="589">
        <f>Fecha_Base</f>
        <v>0</v>
      </c>
      <c r="H4" s="533"/>
    </row>
    <row r="5" spans="1:8" ht="19.899999999999999" customHeight="1" x14ac:dyDescent="0.2">
      <c r="A5" s="590" t="s">
        <v>710</v>
      </c>
      <c r="B5" s="540" t="str">
        <f>Ubicación</f>
        <v>DEPARTAMENTO SARMIENTO</v>
      </c>
      <c r="C5" s="540"/>
      <c r="D5" s="541"/>
      <c r="E5" s="542"/>
      <c r="F5" s="543"/>
      <c r="G5" s="591"/>
      <c r="H5" s="533"/>
    </row>
    <row r="6" spans="1:8" ht="19.899999999999999" customHeight="1" x14ac:dyDescent="0.2">
      <c r="A6" s="590" t="s">
        <v>33</v>
      </c>
      <c r="B6" s="544" t="str">
        <f>IFERROR(VALUE(LEFT(B7,FIND(".",B7)-1)),"")</f>
        <v/>
      </c>
      <c r="C6" s="545">
        <f ca="1">IFERROR(VLOOKUP(B6,T_Computo_Presupuesto,2,FALSE),0)</f>
        <v>0</v>
      </c>
      <c r="D6" s="545"/>
      <c r="E6" s="542"/>
      <c r="F6" s="543"/>
      <c r="G6" s="591"/>
      <c r="H6" s="533"/>
    </row>
    <row r="7" spans="1:8" ht="19.899999999999999" customHeight="1" x14ac:dyDescent="0.2">
      <c r="A7" s="590" t="s">
        <v>22</v>
      </c>
      <c r="B7" s="546">
        <f>IFERROR(VLOOKUP(COUNTIF($A$1:A7,"ANALISIS DE PRECIOS"),T_NumeroItem,2,FALSE),"")</f>
        <v>1</v>
      </c>
      <c r="C7" s="805" t="str">
        <f ca="1">IFERROR(VLOOKUP(B7,T_Computo_Presupuesto,2,FALSE),0)</f>
        <v>BACHEO CON MEZCLA BITUMINOSA EN CALIENTE</v>
      </c>
      <c r="D7" s="805"/>
      <c r="E7" s="805"/>
      <c r="F7" s="540" t="s">
        <v>23</v>
      </c>
      <c r="G7" s="592" t="str">
        <f ca="1">IFERROR(VLOOKUP(B7,T_Computo_Presupuesto,4,FALSE),0)</f>
        <v>m3</v>
      </c>
      <c r="H7" s="533"/>
    </row>
    <row r="8" spans="1:8" ht="19.899999999999999" customHeight="1" x14ac:dyDescent="0.2">
      <c r="A8" s="590"/>
      <c r="B8" s="540"/>
      <c r="C8" s="545"/>
      <c r="D8" s="541"/>
      <c r="E8" s="542"/>
      <c r="F8" s="545"/>
      <c r="G8" s="593"/>
      <c r="H8" s="533"/>
    </row>
    <row r="9" spans="1:8" ht="19.899999999999999" customHeight="1" x14ac:dyDescent="0.2">
      <c r="A9" s="594"/>
      <c r="B9" s="547"/>
      <c r="C9" s="548" t="s">
        <v>999</v>
      </c>
      <c r="D9" s="547"/>
      <c r="E9" s="547"/>
      <c r="F9" s="547"/>
      <c r="G9" s="595"/>
      <c r="H9" s="533"/>
    </row>
    <row r="10" spans="1:8" ht="19.899999999999999" customHeight="1" x14ac:dyDescent="0.2">
      <c r="A10" s="590"/>
      <c r="B10" s="549"/>
      <c r="C10" s="545"/>
      <c r="D10" s="541"/>
      <c r="E10" s="542"/>
      <c r="F10" s="540"/>
      <c r="G10" s="592"/>
      <c r="H10" s="533"/>
    </row>
    <row r="11" spans="1:8" ht="19.899999999999999" customHeight="1" x14ac:dyDescent="0.2">
      <c r="A11" s="590"/>
      <c r="B11" s="549"/>
      <c r="C11" s="550" t="s">
        <v>1000</v>
      </c>
      <c r="D11" s="551" t="s">
        <v>24</v>
      </c>
      <c r="E11" s="551" t="s">
        <v>1001</v>
      </c>
      <c r="F11" s="551" t="s">
        <v>1002</v>
      </c>
      <c r="G11" s="550" t="s">
        <v>1003</v>
      </c>
    </row>
    <row r="12" spans="1:8" ht="19.899999999999999" customHeight="1" x14ac:dyDescent="0.2">
      <c r="A12" s="590"/>
      <c r="B12" s="549"/>
      <c r="C12" s="552"/>
      <c r="D12" s="553"/>
      <c r="E12" s="554">
        <f t="shared" ref="E12:E21" si="0">IFERROR(VLOOKUP(C12,T_Equipos,4,FALSE),0)</f>
        <v>0</v>
      </c>
      <c r="F12" s="555">
        <f t="shared" ref="F12:F21" si="1">IFERROR(VLOOKUP(C12,T_Equipos,5,FALSE),0)</f>
        <v>0</v>
      </c>
      <c r="G12" s="555">
        <f>ROUND(D12*F12,2)</f>
        <v>0</v>
      </c>
    </row>
    <row r="13" spans="1:8" ht="19.899999999999999" customHeight="1" x14ac:dyDescent="0.2">
      <c r="A13" s="590"/>
      <c r="B13" s="549"/>
      <c r="C13" s="552"/>
      <c r="D13" s="553"/>
      <c r="E13" s="554">
        <f t="shared" si="0"/>
        <v>0</v>
      </c>
      <c r="F13" s="555">
        <f t="shared" si="1"/>
        <v>0</v>
      </c>
      <c r="G13" s="555">
        <f>ROUND(D13*F13,2)</f>
        <v>0</v>
      </c>
    </row>
    <row r="14" spans="1:8" ht="19.899999999999999" customHeight="1" x14ac:dyDescent="0.2">
      <c r="A14" s="590"/>
      <c r="B14" s="549"/>
      <c r="C14" s="552"/>
      <c r="D14" s="553"/>
      <c r="E14" s="554">
        <f t="shared" si="0"/>
        <v>0</v>
      </c>
      <c r="F14" s="555">
        <f t="shared" si="1"/>
        <v>0</v>
      </c>
      <c r="G14" s="555">
        <f>ROUND(D14*F14,2)</f>
        <v>0</v>
      </c>
    </row>
    <row r="15" spans="1:8" ht="19.899999999999999" customHeight="1" x14ac:dyDescent="0.2">
      <c r="A15" s="590"/>
      <c r="B15" s="549"/>
      <c r="C15" s="552"/>
      <c r="D15" s="553"/>
      <c r="E15" s="554">
        <f t="shared" si="0"/>
        <v>0</v>
      </c>
      <c r="F15" s="555">
        <f t="shared" si="1"/>
        <v>0</v>
      </c>
      <c r="G15" s="555">
        <f>ROUND(D15*F15,2)</f>
        <v>0</v>
      </c>
    </row>
    <row r="16" spans="1:8" ht="19.899999999999999" customHeight="1" x14ac:dyDescent="0.2">
      <c r="A16" s="590"/>
      <c r="B16" s="549"/>
      <c r="C16" s="552"/>
      <c r="D16" s="553"/>
      <c r="E16" s="554">
        <f t="shared" si="0"/>
        <v>0</v>
      </c>
      <c r="F16" s="555">
        <f t="shared" si="1"/>
        <v>0</v>
      </c>
      <c r="G16" s="555">
        <f t="shared" ref="G16:G21" si="2">ROUND(D16*F16,2)</f>
        <v>0</v>
      </c>
    </row>
    <row r="17" spans="1:7" ht="19.899999999999999" customHeight="1" x14ac:dyDescent="0.2">
      <c r="A17" s="590"/>
      <c r="B17" s="549"/>
      <c r="C17" s="552"/>
      <c r="D17" s="553"/>
      <c r="E17" s="554">
        <f t="shared" si="0"/>
        <v>0</v>
      </c>
      <c r="F17" s="555">
        <f t="shared" si="1"/>
        <v>0</v>
      </c>
      <c r="G17" s="555">
        <f t="shared" si="2"/>
        <v>0</v>
      </c>
    </row>
    <row r="18" spans="1:7" ht="19.899999999999999" customHeight="1" x14ac:dyDescent="0.2">
      <c r="A18" s="590"/>
      <c r="B18" s="549"/>
      <c r="C18" s="552"/>
      <c r="D18" s="553"/>
      <c r="E18" s="554">
        <f t="shared" si="0"/>
        <v>0</v>
      </c>
      <c r="F18" s="555">
        <f t="shared" si="1"/>
        <v>0</v>
      </c>
      <c r="G18" s="555">
        <f t="shared" si="2"/>
        <v>0</v>
      </c>
    </row>
    <row r="19" spans="1:7" ht="19.899999999999999" customHeight="1" x14ac:dyDescent="0.2">
      <c r="A19" s="590"/>
      <c r="B19" s="549"/>
      <c r="C19" s="552"/>
      <c r="D19" s="553"/>
      <c r="E19" s="554">
        <f t="shared" si="0"/>
        <v>0</v>
      </c>
      <c r="F19" s="555">
        <f t="shared" si="1"/>
        <v>0</v>
      </c>
      <c r="G19" s="555">
        <f t="shared" si="2"/>
        <v>0</v>
      </c>
    </row>
    <row r="20" spans="1:7" ht="19.899999999999999" customHeight="1" x14ac:dyDescent="0.2">
      <c r="A20" s="590"/>
      <c r="B20" s="549"/>
      <c r="C20" s="552"/>
      <c r="D20" s="553"/>
      <c r="E20" s="554">
        <f t="shared" si="0"/>
        <v>0</v>
      </c>
      <c r="F20" s="555">
        <f t="shared" si="1"/>
        <v>0</v>
      </c>
      <c r="G20" s="555">
        <f t="shared" si="2"/>
        <v>0</v>
      </c>
    </row>
    <row r="21" spans="1:7" ht="19.899999999999999" customHeight="1" x14ac:dyDescent="0.2">
      <c r="A21" s="590"/>
      <c r="B21" s="549"/>
      <c r="C21" s="552"/>
      <c r="D21" s="553"/>
      <c r="E21" s="554">
        <f t="shared" si="0"/>
        <v>0</v>
      </c>
      <c r="F21" s="555">
        <f t="shared" si="1"/>
        <v>0</v>
      </c>
      <c r="G21" s="555">
        <f t="shared" si="2"/>
        <v>0</v>
      </c>
    </row>
    <row r="22" spans="1:7" ht="19.899999999999999" customHeight="1" x14ac:dyDescent="0.2">
      <c r="A22" s="590"/>
      <c r="B22" s="549"/>
      <c r="C22" s="545"/>
      <c r="D22" s="545"/>
      <c r="E22" s="556"/>
      <c r="F22" s="540"/>
      <c r="G22" s="592"/>
    </row>
    <row r="23" spans="1:7" ht="19.899999999999999" customHeight="1" x14ac:dyDescent="0.2">
      <c r="A23" s="590"/>
      <c r="B23" s="545"/>
      <c r="C23" s="537" t="s">
        <v>1004</v>
      </c>
      <c r="D23" s="540" t="s">
        <v>1001</v>
      </c>
      <c r="E23" s="611">
        <f>SUMPRODUCT(D12:D21,E12:E21)</f>
        <v>0</v>
      </c>
      <c r="F23" s="540" t="s">
        <v>1005</v>
      </c>
      <c r="G23" s="612">
        <f>SUM(G12:G21)</f>
        <v>0</v>
      </c>
    </row>
    <row r="24" spans="1:7" ht="19.899999999999999" customHeight="1" x14ac:dyDescent="0.2">
      <c r="A24" s="590"/>
      <c r="B24" s="549"/>
      <c r="C24" s="557"/>
      <c r="D24" s="556"/>
      <c r="E24" s="542"/>
      <c r="F24" s="540"/>
      <c r="G24" s="596"/>
    </row>
    <row r="25" spans="1:7" ht="19.899999999999999" customHeight="1" x14ac:dyDescent="0.2">
      <c r="A25" s="597"/>
      <c r="B25" s="549"/>
      <c r="C25" s="540" t="s">
        <v>1006</v>
      </c>
      <c r="D25" s="558">
        <f>IFERROR(VLOOKUP(COUNTIF($A$1:A25,"ANALISIS DE PRECIOS"),T_Rendimiento_Equipo,5,FALSE),0)</f>
        <v>0</v>
      </c>
      <c r="E25" s="559" t="str">
        <f ca="1">G7&amp;"/día"</f>
        <v>m3/día</v>
      </c>
      <c r="F25" s="598"/>
      <c r="G25" s="592"/>
    </row>
    <row r="26" spans="1:7" ht="19.899999999999999" customHeight="1" x14ac:dyDescent="0.2">
      <c r="A26" s="590"/>
      <c r="B26" s="549"/>
      <c r="C26" s="545"/>
      <c r="D26" s="541"/>
      <c r="E26" s="542"/>
      <c r="F26" s="540"/>
      <c r="G26" s="592"/>
    </row>
    <row r="27" spans="1:7" ht="19.899999999999999" customHeight="1" x14ac:dyDescent="0.2">
      <c r="A27" s="792" t="s">
        <v>576</v>
      </c>
      <c r="B27" s="793"/>
      <c r="C27" s="794" t="s">
        <v>0</v>
      </c>
      <c r="D27" s="806" t="s">
        <v>1866</v>
      </c>
      <c r="E27" s="806" t="s">
        <v>1865</v>
      </c>
      <c r="F27" s="798" t="s">
        <v>1007</v>
      </c>
      <c r="G27" s="800" t="s">
        <v>26</v>
      </c>
    </row>
    <row r="28" spans="1:7" ht="19.899999999999999" customHeight="1" x14ac:dyDescent="0.2">
      <c r="A28" s="560" t="s">
        <v>577</v>
      </c>
      <c r="B28" s="560" t="s">
        <v>578</v>
      </c>
      <c r="C28" s="795"/>
      <c r="D28" s="807"/>
      <c r="E28" s="797"/>
      <c r="F28" s="799"/>
      <c r="G28" s="801"/>
    </row>
    <row r="29" spans="1:7" ht="19.899999999999999" customHeight="1" x14ac:dyDescent="0.2">
      <c r="A29" s="599"/>
      <c r="B29" s="545"/>
      <c r="C29" s="537" t="s">
        <v>1008</v>
      </c>
      <c r="D29" s="542"/>
      <c r="E29" s="542"/>
      <c r="F29" s="545"/>
      <c r="G29" s="600"/>
    </row>
    <row r="30" spans="1:7" ht="19.899999999999999" customHeight="1" x14ac:dyDescent="0.2">
      <c r="A30" s="601">
        <f t="shared" ref="A30:A38" si="3">IFERROR(VLOOKUP(C30,T_Insumos,4,FALSE),0)</f>
        <v>0</v>
      </c>
      <c r="B30" s="561">
        <f t="shared" ref="B30:B38" si="4">IFERROR(VLOOKUP(C30,T_Insumos,5,FALSE),0)</f>
        <v>0</v>
      </c>
      <c r="C30" s="552"/>
      <c r="D30" s="562">
        <f t="shared" ref="D30:D38" si="5">IFERROR(VLOOKUP(C30,T_Insumos,3,FALSE),0)</f>
        <v>0</v>
      </c>
      <c r="E30" s="555">
        <f>D30*$G$23</f>
        <v>0</v>
      </c>
      <c r="F30" s="558">
        <f>IF(C30="",0,IFERROR(VLOOKUP(COUNTIF($A$1:A30,"ANALISIS DE PRECIOS"),T_Rendimiento_Equipo,5,FALSE),0))</f>
        <v>0</v>
      </c>
      <c r="G30" s="555">
        <f>IFERROR(ROUND(E30/F30,2),0)</f>
        <v>0</v>
      </c>
    </row>
    <row r="31" spans="1:7" ht="19.899999999999999" customHeight="1" x14ac:dyDescent="0.2">
      <c r="A31" s="601">
        <f t="shared" si="3"/>
        <v>0</v>
      </c>
      <c r="B31" s="561">
        <f t="shared" si="4"/>
        <v>0</v>
      </c>
      <c r="C31" s="552"/>
      <c r="D31" s="562">
        <f t="shared" si="5"/>
        <v>0</v>
      </c>
      <c r="E31" s="555"/>
      <c r="F31" s="558">
        <f>IF(C31="",0,IFERROR(VLOOKUP(COUNTIF($A$1:A31,"ANALISIS DE PRECIOS"),T_Rendimiento_Equipo,5,FALSE),0))</f>
        <v>0</v>
      </c>
      <c r="G31" s="555">
        <f t="shared" ref="G31:G38" si="6">IFERROR(ROUND(E31/F31,2),0)</f>
        <v>0</v>
      </c>
    </row>
    <row r="32" spans="1:7" ht="19.899999999999999" customHeight="1" x14ac:dyDescent="0.2">
      <c r="A32" s="601">
        <f t="shared" si="3"/>
        <v>0</v>
      </c>
      <c r="B32" s="561">
        <f t="shared" si="4"/>
        <v>0</v>
      </c>
      <c r="C32" s="563"/>
      <c r="D32" s="562">
        <f t="shared" si="5"/>
        <v>0</v>
      </c>
      <c r="E32" s="555"/>
      <c r="F32" s="558">
        <f>IF(C32="",0,IFERROR(VLOOKUP(COUNTIF($A$1:A32,"ANALISIS DE PRECIOS"),T_Rendimiento_Equipo,5,FALSE),0))</f>
        <v>0</v>
      </c>
      <c r="G32" s="555">
        <f t="shared" si="6"/>
        <v>0</v>
      </c>
    </row>
    <row r="33" spans="1:7" ht="19.899999999999999" customHeight="1" x14ac:dyDescent="0.2">
      <c r="A33" s="601">
        <f t="shared" si="3"/>
        <v>0</v>
      </c>
      <c r="B33" s="561">
        <f t="shared" si="4"/>
        <v>0</v>
      </c>
      <c r="C33" s="563"/>
      <c r="D33" s="562">
        <f t="shared" si="5"/>
        <v>0</v>
      </c>
      <c r="E33" s="555"/>
      <c r="F33" s="558">
        <f>IF(C33="",0,IFERROR(VLOOKUP(COUNTIF($A$1:A33,"ANALISIS DE PRECIOS"),T_Rendimiento_Equipo,5,FALSE),0))</f>
        <v>0</v>
      </c>
      <c r="G33" s="555">
        <f t="shared" si="6"/>
        <v>0</v>
      </c>
    </row>
    <row r="34" spans="1:7" ht="19.899999999999999" customHeight="1" x14ac:dyDescent="0.2">
      <c r="A34" s="601">
        <f t="shared" si="3"/>
        <v>0</v>
      </c>
      <c r="B34" s="561">
        <f t="shared" si="4"/>
        <v>0</v>
      </c>
      <c r="C34" s="563"/>
      <c r="D34" s="562">
        <f t="shared" si="5"/>
        <v>0</v>
      </c>
      <c r="E34" s="555"/>
      <c r="F34" s="558">
        <f>IF(C34="",0,IFERROR(VLOOKUP(COUNTIF($A$1:A34,"ANALISIS DE PRECIOS"),T_Rendimiento_Equipo,5,FALSE),0))</f>
        <v>0</v>
      </c>
      <c r="G34" s="555">
        <f t="shared" si="6"/>
        <v>0</v>
      </c>
    </row>
    <row r="35" spans="1:7" ht="19.899999999999999" customHeight="1" x14ac:dyDescent="0.2">
      <c r="A35" s="601">
        <f t="shared" si="3"/>
        <v>0</v>
      </c>
      <c r="B35" s="561">
        <f t="shared" si="4"/>
        <v>0</v>
      </c>
      <c r="C35" s="563"/>
      <c r="D35" s="562">
        <f t="shared" si="5"/>
        <v>0</v>
      </c>
      <c r="E35" s="555"/>
      <c r="F35" s="558">
        <f>IF(C35="",0,IFERROR(VLOOKUP(COUNTIF($A$1:A35,"ANALISIS DE PRECIOS"),T_Rendimiento_Equipo,5,FALSE),0))</f>
        <v>0</v>
      </c>
      <c r="G35" s="555">
        <f t="shared" si="6"/>
        <v>0</v>
      </c>
    </row>
    <row r="36" spans="1:7" ht="19.899999999999999" customHeight="1" x14ac:dyDescent="0.2">
      <c r="A36" s="601">
        <f t="shared" si="3"/>
        <v>0</v>
      </c>
      <c r="B36" s="561">
        <f t="shared" si="4"/>
        <v>0</v>
      </c>
      <c r="C36" s="563"/>
      <c r="D36" s="562">
        <f t="shared" si="5"/>
        <v>0</v>
      </c>
      <c r="E36" s="555"/>
      <c r="F36" s="558">
        <f>IF(C36="",0,IFERROR(VLOOKUP(COUNTIF($A$1:A36,"ANALISIS DE PRECIOS"),T_Rendimiento_Equipo,5,FALSE),0))</f>
        <v>0</v>
      </c>
      <c r="G36" s="555">
        <f t="shared" si="6"/>
        <v>0</v>
      </c>
    </row>
    <row r="37" spans="1:7" ht="19.899999999999999" customHeight="1" x14ac:dyDescent="0.2">
      <c r="A37" s="601">
        <f t="shared" si="3"/>
        <v>0</v>
      </c>
      <c r="B37" s="561">
        <f t="shared" si="4"/>
        <v>0</v>
      </c>
      <c r="C37" s="563"/>
      <c r="D37" s="562">
        <f t="shared" si="5"/>
        <v>0</v>
      </c>
      <c r="E37" s="555"/>
      <c r="F37" s="558">
        <f>IF(C37="",0,IFERROR(VLOOKUP(COUNTIF($A$1:A37,"ANALISIS DE PRECIOS"),T_Rendimiento_Equipo,5,FALSE),0))</f>
        <v>0</v>
      </c>
      <c r="G37" s="555">
        <f t="shared" si="6"/>
        <v>0</v>
      </c>
    </row>
    <row r="38" spans="1:7" ht="19.899999999999999" customHeight="1" x14ac:dyDescent="0.2">
      <c r="A38" s="601">
        <f t="shared" si="3"/>
        <v>0</v>
      </c>
      <c r="B38" s="561">
        <f t="shared" si="4"/>
        <v>0</v>
      </c>
      <c r="C38" s="552"/>
      <c r="D38" s="562">
        <f t="shared" si="5"/>
        <v>0</v>
      </c>
      <c r="E38" s="555"/>
      <c r="F38" s="558">
        <f>IF(C38="",0,IFERROR(VLOOKUP(COUNTIF($A$1:A38,"ANALISIS DE PRECIOS"),T_Rendimiento_Equipo,5,FALSE),0))</f>
        <v>0</v>
      </c>
      <c r="G38" s="555">
        <f t="shared" si="6"/>
        <v>0</v>
      </c>
    </row>
    <row r="39" spans="1:7" ht="19.899999999999999" customHeight="1" x14ac:dyDescent="0.2">
      <c r="A39" s="602"/>
      <c r="B39" s="541"/>
      <c r="C39" s="545"/>
      <c r="D39" s="541"/>
      <c r="E39" s="542"/>
      <c r="F39" s="564" t="s">
        <v>27</v>
      </c>
      <c r="G39" s="603">
        <f>SUBTOTAL(9,G30:G38)</f>
        <v>0</v>
      </c>
    </row>
    <row r="40" spans="1:7" ht="19.899999999999999" customHeight="1" x14ac:dyDescent="0.2">
      <c r="A40" s="599"/>
      <c r="B40" s="545"/>
      <c r="C40" s="537" t="s">
        <v>713</v>
      </c>
      <c r="D40" s="541"/>
      <c r="E40" s="542"/>
      <c r="F40" s="543"/>
      <c r="G40" s="600"/>
    </row>
    <row r="41" spans="1:7" ht="19.899999999999999" customHeight="1" x14ac:dyDescent="0.2">
      <c r="A41" s="792" t="s">
        <v>576</v>
      </c>
      <c r="B41" s="793"/>
      <c r="C41" s="794" t="s">
        <v>0</v>
      </c>
      <c r="D41" s="796" t="s">
        <v>24</v>
      </c>
      <c r="E41" s="796" t="s">
        <v>1832</v>
      </c>
      <c r="F41" s="798" t="s">
        <v>1007</v>
      </c>
      <c r="G41" s="800" t="s">
        <v>26</v>
      </c>
    </row>
    <row r="42" spans="1:7" ht="19.899999999999999" customHeight="1" x14ac:dyDescent="0.2">
      <c r="A42" s="560" t="s">
        <v>577</v>
      </c>
      <c r="B42" s="560" t="s">
        <v>578</v>
      </c>
      <c r="C42" s="795"/>
      <c r="D42" s="797"/>
      <c r="E42" s="797"/>
      <c r="F42" s="799"/>
      <c r="G42" s="801"/>
    </row>
    <row r="43" spans="1:7" ht="19.899999999999999" customHeight="1" x14ac:dyDescent="0.2">
      <c r="A43" s="601">
        <f t="shared" ref="A43:A49" si="7">IFERROR(VLOOKUP(C43,T_Insumos,4,FALSE),0)</f>
        <v>0</v>
      </c>
      <c r="B43" s="561">
        <f t="shared" ref="B43:B49" si="8">IFERROR(VLOOKUP(C43,T_Insumos,5,FALSE),0)</f>
        <v>0</v>
      </c>
      <c r="C43" s="565"/>
      <c r="D43" s="558"/>
      <c r="E43" s="555">
        <f t="shared" ref="E43:E49" si="9">IFERROR(VLOOKUP(C43,T_Insumos,3,FALSE),0)</f>
        <v>0</v>
      </c>
      <c r="F43" s="558">
        <f>IF(C43="",0,IFERROR(VLOOKUP(COUNTIF($A$1:A43,"ANALISIS DE PRECIOS"),T_Rendimiento_Equipo,5,FALSE),0))</f>
        <v>0</v>
      </c>
      <c r="G43" s="555">
        <f>IFERROR(ROUND(D43*E43/F43,2),0)</f>
        <v>0</v>
      </c>
    </row>
    <row r="44" spans="1:7" ht="19.899999999999999" customHeight="1" x14ac:dyDescent="0.2">
      <c r="A44" s="601">
        <f t="shared" si="7"/>
        <v>0</v>
      </c>
      <c r="B44" s="561">
        <f t="shared" si="8"/>
        <v>0</v>
      </c>
      <c r="C44" s="552"/>
      <c r="D44" s="558"/>
      <c r="E44" s="555">
        <f t="shared" si="9"/>
        <v>0</v>
      </c>
      <c r="F44" s="558">
        <f>IF(C44="",0,IFERROR(VLOOKUP(COUNTIF($A$1:A44,"ANALISIS DE PRECIOS"),T_Rendimiento_Equipo,5,FALSE),0))</f>
        <v>0</v>
      </c>
      <c r="G44" s="555">
        <f t="shared" ref="G44:G49" si="10">IFERROR(ROUND(D44*E44/F44,2),0)</f>
        <v>0</v>
      </c>
    </row>
    <row r="45" spans="1:7" ht="19.899999999999999" customHeight="1" x14ac:dyDescent="0.2">
      <c r="A45" s="601">
        <f t="shared" si="7"/>
        <v>0</v>
      </c>
      <c r="B45" s="561">
        <f t="shared" si="8"/>
        <v>0</v>
      </c>
      <c r="C45" s="552"/>
      <c r="D45" s="558"/>
      <c r="E45" s="555">
        <f t="shared" si="9"/>
        <v>0</v>
      </c>
      <c r="F45" s="558">
        <f>IF(C45="",0,IFERROR(VLOOKUP(COUNTIF($A$1:A45,"ANALISIS DE PRECIOS"),T_Rendimiento_Equipo,5,FALSE),0))</f>
        <v>0</v>
      </c>
      <c r="G45" s="555">
        <f t="shared" si="10"/>
        <v>0</v>
      </c>
    </row>
    <row r="46" spans="1:7" ht="19.899999999999999" customHeight="1" x14ac:dyDescent="0.2">
      <c r="A46" s="601">
        <f t="shared" si="7"/>
        <v>0</v>
      </c>
      <c r="B46" s="561">
        <f t="shared" si="8"/>
        <v>0</v>
      </c>
      <c r="C46" s="552"/>
      <c r="D46" s="558"/>
      <c r="E46" s="555">
        <f t="shared" si="9"/>
        <v>0</v>
      </c>
      <c r="F46" s="558">
        <f>IF(C46="",0,IFERROR(VLOOKUP(COUNTIF($A$1:A46,"ANALISIS DE PRECIOS"),T_Rendimiento_Equipo,5,FALSE),0))</f>
        <v>0</v>
      </c>
      <c r="G46" s="555">
        <f t="shared" si="10"/>
        <v>0</v>
      </c>
    </row>
    <row r="47" spans="1:7" ht="19.899999999999999" customHeight="1" x14ac:dyDescent="0.2">
      <c r="A47" s="601">
        <f t="shared" si="7"/>
        <v>0</v>
      </c>
      <c r="B47" s="561">
        <f t="shared" si="8"/>
        <v>0</v>
      </c>
      <c r="C47" s="552"/>
      <c r="D47" s="558"/>
      <c r="E47" s="555">
        <f t="shared" si="9"/>
        <v>0</v>
      </c>
      <c r="F47" s="558">
        <f>IF(C47="",0,IFERROR(VLOOKUP(COUNTIF($A$1:A47,"ANALISIS DE PRECIOS"),T_Rendimiento_Equipo,5,FALSE),0))</f>
        <v>0</v>
      </c>
      <c r="G47" s="555">
        <f t="shared" si="10"/>
        <v>0</v>
      </c>
    </row>
    <row r="48" spans="1:7" ht="19.899999999999999" customHeight="1" x14ac:dyDescent="0.2">
      <c r="A48" s="601">
        <f t="shared" si="7"/>
        <v>0</v>
      </c>
      <c r="B48" s="561">
        <f t="shared" si="8"/>
        <v>0</v>
      </c>
      <c r="C48" s="552"/>
      <c r="D48" s="566"/>
      <c r="E48" s="555">
        <f t="shared" si="9"/>
        <v>0</v>
      </c>
      <c r="F48" s="558">
        <f>IF(C48="",0,IFERROR(VLOOKUP(COUNTIF($A$1:A48,"ANALISIS DE PRECIOS"),T_Rendimiento_Equipo,5,FALSE),0))</f>
        <v>0</v>
      </c>
      <c r="G48" s="555">
        <f t="shared" si="10"/>
        <v>0</v>
      </c>
    </row>
    <row r="49" spans="1:7" ht="19.899999999999999" customHeight="1" x14ac:dyDescent="0.2">
      <c r="A49" s="601">
        <f t="shared" si="7"/>
        <v>0</v>
      </c>
      <c r="B49" s="561">
        <f t="shared" si="8"/>
        <v>0</v>
      </c>
      <c r="C49" s="561"/>
      <c r="D49" s="567"/>
      <c r="E49" s="555">
        <f t="shared" si="9"/>
        <v>0</v>
      </c>
      <c r="F49" s="558">
        <f>IF(C49="",0,IFERROR(VLOOKUP(COUNTIF($A$1:A49,"ANALISIS DE PRECIOS"),T_Rendimiento_Equipo,5,FALSE),0))</f>
        <v>0</v>
      </c>
      <c r="G49" s="555">
        <f t="shared" si="10"/>
        <v>0</v>
      </c>
    </row>
    <row r="50" spans="1:7" ht="19.899999999999999" customHeight="1" x14ac:dyDescent="0.2">
      <c r="A50" s="602"/>
      <c r="B50" s="541"/>
      <c r="C50" s="545"/>
      <c r="D50" s="541"/>
      <c r="E50" s="542"/>
      <c r="F50" s="564" t="s">
        <v>28</v>
      </c>
      <c r="G50" s="604">
        <f>SUBTOTAL(9,G43:G49)</f>
        <v>0</v>
      </c>
    </row>
    <row r="51" spans="1:7" ht="19.899999999999999" customHeight="1" x14ac:dyDescent="0.2">
      <c r="A51" s="599"/>
      <c r="B51" s="545"/>
      <c r="C51" s="537" t="s">
        <v>1014</v>
      </c>
      <c r="D51" s="541"/>
      <c r="E51" s="542"/>
      <c r="F51" s="543"/>
      <c r="G51" s="600"/>
    </row>
    <row r="52" spans="1:7" ht="19.899999999999999" customHeight="1" x14ac:dyDescent="0.2">
      <c r="A52" s="792" t="s">
        <v>576</v>
      </c>
      <c r="B52" s="793"/>
      <c r="C52" s="794" t="s">
        <v>0</v>
      </c>
      <c r="D52" s="794" t="s">
        <v>1867</v>
      </c>
      <c r="E52" s="796" t="s">
        <v>24</v>
      </c>
      <c r="F52" s="798" t="s">
        <v>25</v>
      </c>
      <c r="G52" s="800" t="s">
        <v>26</v>
      </c>
    </row>
    <row r="53" spans="1:7" ht="19.899999999999999" customHeight="1" x14ac:dyDescent="0.2">
      <c r="A53" s="560" t="s">
        <v>577</v>
      </c>
      <c r="B53" s="560" t="s">
        <v>578</v>
      </c>
      <c r="C53" s="795"/>
      <c r="D53" s="795"/>
      <c r="E53" s="797"/>
      <c r="F53" s="799"/>
      <c r="G53" s="801"/>
    </row>
    <row r="54" spans="1:7" ht="19.899999999999999" customHeight="1" x14ac:dyDescent="0.2">
      <c r="A54" s="601">
        <f t="shared" ref="A54:A64" si="11">IFERROR(VLOOKUP(C54,T_Insumos,4,FALSE),0)</f>
        <v>0</v>
      </c>
      <c r="B54" s="561">
        <f t="shared" ref="B54:B64" si="12">IFERROR(VLOOKUP(C54,T_Insumos,5,FALSE),0)</f>
        <v>0</v>
      </c>
      <c r="C54" s="561"/>
      <c r="D54" s="613">
        <f t="shared" ref="D54:D64" si="13">IFERROR(VLOOKUP(C54,T_Insumos,2,FALSE),0)</f>
        <v>0</v>
      </c>
      <c r="E54" s="553"/>
      <c r="F54" s="555">
        <f t="shared" ref="F54:F64" si="14">IFERROR(VLOOKUP(C54,T_Insumos,3,FALSE),0)</f>
        <v>0</v>
      </c>
      <c r="G54" s="555">
        <f>ROUND(E54*F54,2)</f>
        <v>0</v>
      </c>
    </row>
    <row r="55" spans="1:7" s="568" customFormat="1" ht="19.899999999999999" customHeight="1" x14ac:dyDescent="0.2">
      <c r="A55" s="601">
        <f t="shared" si="11"/>
        <v>0</v>
      </c>
      <c r="B55" s="561">
        <f t="shared" si="12"/>
        <v>0</v>
      </c>
      <c r="C55" s="561"/>
      <c r="D55" s="613">
        <f t="shared" si="13"/>
        <v>0</v>
      </c>
      <c r="E55" s="553"/>
      <c r="F55" s="555">
        <f t="shared" si="14"/>
        <v>0</v>
      </c>
      <c r="G55" s="555">
        <f t="shared" ref="G55:G64" si="15">ROUND(E55*F55,2)</f>
        <v>0</v>
      </c>
    </row>
    <row r="56" spans="1:7" ht="19.899999999999999" customHeight="1" x14ac:dyDescent="0.2">
      <c r="A56" s="601">
        <f t="shared" si="11"/>
        <v>0</v>
      </c>
      <c r="B56" s="561">
        <f t="shared" si="12"/>
        <v>0</v>
      </c>
      <c r="C56" s="561"/>
      <c r="D56" s="613">
        <f t="shared" si="13"/>
        <v>0</v>
      </c>
      <c r="E56" s="553"/>
      <c r="F56" s="555">
        <f t="shared" si="14"/>
        <v>0</v>
      </c>
      <c r="G56" s="555">
        <f t="shared" si="15"/>
        <v>0</v>
      </c>
    </row>
    <row r="57" spans="1:7" ht="19.899999999999999" customHeight="1" x14ac:dyDescent="0.2">
      <c r="A57" s="601">
        <f t="shared" si="11"/>
        <v>0</v>
      </c>
      <c r="B57" s="561">
        <f t="shared" si="12"/>
        <v>0</v>
      </c>
      <c r="C57" s="561"/>
      <c r="D57" s="613">
        <f t="shared" si="13"/>
        <v>0</v>
      </c>
      <c r="E57" s="553"/>
      <c r="F57" s="555">
        <f t="shared" si="14"/>
        <v>0</v>
      </c>
      <c r="G57" s="555">
        <f t="shared" si="15"/>
        <v>0</v>
      </c>
    </row>
    <row r="58" spans="1:7" ht="19.899999999999999" customHeight="1" x14ac:dyDescent="0.2">
      <c r="A58" s="601">
        <f t="shared" si="11"/>
        <v>0</v>
      </c>
      <c r="B58" s="561">
        <f t="shared" si="12"/>
        <v>0</v>
      </c>
      <c r="C58" s="561"/>
      <c r="D58" s="613">
        <f t="shared" si="13"/>
        <v>0</v>
      </c>
      <c r="E58" s="553"/>
      <c r="F58" s="555">
        <f t="shared" si="14"/>
        <v>0</v>
      </c>
      <c r="G58" s="555">
        <f t="shared" si="15"/>
        <v>0</v>
      </c>
    </row>
    <row r="59" spans="1:7" ht="19.899999999999999" customHeight="1" x14ac:dyDescent="0.2">
      <c r="A59" s="601">
        <f t="shared" si="11"/>
        <v>0</v>
      </c>
      <c r="B59" s="561">
        <f t="shared" si="12"/>
        <v>0</v>
      </c>
      <c r="C59" s="561"/>
      <c r="D59" s="613">
        <f t="shared" si="13"/>
        <v>0</v>
      </c>
      <c r="E59" s="553"/>
      <c r="F59" s="555">
        <f t="shared" si="14"/>
        <v>0</v>
      </c>
      <c r="G59" s="555">
        <f t="shared" si="15"/>
        <v>0</v>
      </c>
    </row>
    <row r="60" spans="1:7" ht="19.899999999999999" customHeight="1" x14ac:dyDescent="0.2">
      <c r="A60" s="601">
        <f t="shared" si="11"/>
        <v>0</v>
      </c>
      <c r="B60" s="561">
        <f t="shared" si="12"/>
        <v>0</v>
      </c>
      <c r="C60" s="561"/>
      <c r="D60" s="613">
        <f t="shared" si="13"/>
        <v>0</v>
      </c>
      <c r="E60" s="553"/>
      <c r="F60" s="555">
        <f t="shared" si="14"/>
        <v>0</v>
      </c>
      <c r="G60" s="555">
        <f t="shared" si="15"/>
        <v>0</v>
      </c>
    </row>
    <row r="61" spans="1:7" ht="19.899999999999999" customHeight="1" x14ac:dyDescent="0.2">
      <c r="A61" s="601">
        <f t="shared" si="11"/>
        <v>0</v>
      </c>
      <c r="B61" s="561">
        <f t="shared" si="12"/>
        <v>0</v>
      </c>
      <c r="C61" s="561"/>
      <c r="D61" s="613">
        <f t="shared" si="13"/>
        <v>0</v>
      </c>
      <c r="E61" s="553"/>
      <c r="F61" s="555">
        <f t="shared" si="14"/>
        <v>0</v>
      </c>
      <c r="G61" s="555">
        <f t="shared" si="15"/>
        <v>0</v>
      </c>
    </row>
    <row r="62" spans="1:7" ht="19.899999999999999" customHeight="1" x14ac:dyDescent="0.2">
      <c r="A62" s="601">
        <f t="shared" si="11"/>
        <v>0</v>
      </c>
      <c r="B62" s="561">
        <f t="shared" si="12"/>
        <v>0</v>
      </c>
      <c r="C62" s="561"/>
      <c r="D62" s="613">
        <f t="shared" si="13"/>
        <v>0</v>
      </c>
      <c r="E62" s="553"/>
      <c r="F62" s="555">
        <f t="shared" si="14"/>
        <v>0</v>
      </c>
      <c r="G62" s="555">
        <f t="shared" si="15"/>
        <v>0</v>
      </c>
    </row>
    <row r="63" spans="1:7" ht="19.899999999999999" customHeight="1" x14ac:dyDescent="0.2">
      <c r="A63" s="601">
        <f t="shared" si="11"/>
        <v>0</v>
      </c>
      <c r="B63" s="561">
        <f t="shared" si="12"/>
        <v>0</v>
      </c>
      <c r="C63" s="561"/>
      <c r="D63" s="613">
        <f t="shared" si="13"/>
        <v>0</v>
      </c>
      <c r="E63" s="553"/>
      <c r="F63" s="555">
        <f t="shared" si="14"/>
        <v>0</v>
      </c>
      <c r="G63" s="555">
        <f t="shared" si="15"/>
        <v>0</v>
      </c>
    </row>
    <row r="64" spans="1:7" ht="19.899999999999999" customHeight="1" x14ac:dyDescent="0.2">
      <c r="A64" s="601">
        <f t="shared" si="11"/>
        <v>0</v>
      </c>
      <c r="B64" s="561">
        <f t="shared" si="12"/>
        <v>0</v>
      </c>
      <c r="C64" s="561"/>
      <c r="D64" s="613">
        <f t="shared" si="13"/>
        <v>0</v>
      </c>
      <c r="E64" s="553"/>
      <c r="F64" s="555">
        <f t="shared" si="14"/>
        <v>0</v>
      </c>
      <c r="G64" s="555">
        <f t="shared" si="15"/>
        <v>0</v>
      </c>
    </row>
    <row r="65" spans="1:8" ht="19.899999999999999" customHeight="1" x14ac:dyDescent="0.2">
      <c r="A65" s="599"/>
      <c r="B65" s="545"/>
      <c r="C65" s="545"/>
      <c r="D65" s="541"/>
      <c r="E65" s="542"/>
      <c r="F65" s="564" t="s">
        <v>29</v>
      </c>
      <c r="G65" s="605">
        <f>SUBTOTAL(9,G54:G64)</f>
        <v>0</v>
      </c>
    </row>
    <row r="66" spans="1:8" ht="19.899999999999999" customHeight="1" x14ac:dyDescent="0.2">
      <c r="A66" s="599"/>
      <c r="B66" s="545"/>
      <c r="C66" s="537" t="s">
        <v>1015</v>
      </c>
      <c r="D66" s="541"/>
      <c r="E66" s="542"/>
      <c r="F66" s="543"/>
      <c r="G66" s="600"/>
    </row>
    <row r="67" spans="1:8" ht="19.899999999999999" customHeight="1" x14ac:dyDescent="0.2">
      <c r="A67" s="792" t="s">
        <v>576</v>
      </c>
      <c r="B67" s="793"/>
      <c r="C67" s="794" t="s">
        <v>0</v>
      </c>
      <c r="D67" s="794" t="s">
        <v>1867</v>
      </c>
      <c r="E67" s="796" t="s">
        <v>24</v>
      </c>
      <c r="F67" s="798" t="s">
        <v>25</v>
      </c>
      <c r="G67" s="800" t="s">
        <v>26</v>
      </c>
    </row>
    <row r="68" spans="1:8" ht="19.899999999999999" customHeight="1" x14ac:dyDescent="0.2">
      <c r="A68" s="560" t="s">
        <v>577</v>
      </c>
      <c r="B68" s="560" t="s">
        <v>578</v>
      </c>
      <c r="C68" s="795"/>
      <c r="D68" s="795"/>
      <c r="E68" s="797"/>
      <c r="F68" s="799"/>
      <c r="G68" s="801"/>
    </row>
    <row r="69" spans="1:8" ht="19.899999999999999" customHeight="1" x14ac:dyDescent="0.2">
      <c r="A69" s="601">
        <f>IFERROR(VLOOKUP(C69,T_Insumos,4,FALSE),0)</f>
        <v>0</v>
      </c>
      <c r="B69" s="561">
        <f>IFERROR(VLOOKUP(C69,T_Insumos,5,FALSE),0)</f>
        <v>0</v>
      </c>
      <c r="C69" s="552"/>
      <c r="D69" s="613">
        <f>IF(C69=0,0,"$/tnkm")</f>
        <v>0</v>
      </c>
      <c r="E69" s="553"/>
      <c r="F69" s="555">
        <f>IFERROR(VLOOKUP(C69,T_Insumos,3,FALSE),0)</f>
        <v>0</v>
      </c>
      <c r="G69" s="555">
        <f>ROUND(E69*F69,2)</f>
        <v>0</v>
      </c>
    </row>
    <row r="70" spans="1:8" ht="19.899999999999999" customHeight="1" x14ac:dyDescent="0.2">
      <c r="A70" s="601">
        <f>IFERROR(VLOOKUP(C70,T_Insumos,4,FALSE),0)</f>
        <v>0</v>
      </c>
      <c r="B70" s="561">
        <f>IFERROR(VLOOKUP(C70,T_Insumos,5,FALSE),0)</f>
        <v>0</v>
      </c>
      <c r="C70" s="552"/>
      <c r="D70" s="613">
        <f>IF(C70=0,0,"$/tnkm")</f>
        <v>0</v>
      </c>
      <c r="E70" s="569"/>
      <c r="F70" s="555">
        <f>IFERROR(VLOOKUP(C70,T_Insumos,3,FALSE),0)</f>
        <v>0</v>
      </c>
      <c r="G70" s="555">
        <f t="shared" ref="G70" si="16">ROUND(E70*F70,2)</f>
        <v>0</v>
      </c>
    </row>
    <row r="71" spans="1:8" ht="19.899999999999999" customHeight="1" x14ac:dyDescent="0.2">
      <c r="A71" s="599"/>
      <c r="B71" s="545"/>
      <c r="C71" s="545"/>
      <c r="D71" s="541"/>
      <c r="E71" s="542"/>
      <c r="F71" s="564" t="s">
        <v>1016</v>
      </c>
      <c r="G71" s="605">
        <f>SUBTOTAL(9,G69:G70)</f>
        <v>0</v>
      </c>
      <c r="H71" s="533"/>
    </row>
    <row r="72" spans="1:8" ht="19.899999999999999" customHeight="1" x14ac:dyDescent="0.2">
      <c r="A72" s="602"/>
      <c r="B72" s="541"/>
      <c r="C72" s="545"/>
      <c r="D72" s="541"/>
      <c r="E72" s="542"/>
      <c r="F72" s="543"/>
      <c r="G72" s="600"/>
      <c r="H72" s="533"/>
    </row>
    <row r="73" spans="1:8" ht="19.899999999999999" customHeight="1" x14ac:dyDescent="0.2">
      <c r="A73" s="664">
        <f>B7</f>
        <v>1</v>
      </c>
      <c r="B73" s="661" t="str">
        <f ca="1">C7</f>
        <v>BACHEO CON MEZCLA BITUMINOSA EN CALIENTE</v>
      </c>
      <c r="C73" s="541"/>
      <c r="D73" s="541" t="s">
        <v>1833</v>
      </c>
      <c r="E73" s="662"/>
      <c r="F73" s="663" t="str">
        <f ca="1">"$/"&amp;G7</f>
        <v>$/m3</v>
      </c>
      <c r="G73" s="610">
        <f>SUBTOTAL(9,G30:G72)</f>
        <v>0</v>
      </c>
      <c r="H73" s="533"/>
    </row>
    <row r="74" spans="1:8" ht="19.899999999999999" customHeight="1" x14ac:dyDescent="0.2">
      <c r="A74" s="606"/>
      <c r="B74" s="607"/>
      <c r="C74" s="608"/>
      <c r="D74" s="608" t="s">
        <v>2043</v>
      </c>
      <c r="E74" s="609"/>
      <c r="F74" s="665" t="str">
        <f ca="1">"$/"&amp;G7</f>
        <v>$/m3</v>
      </c>
      <c r="G74" s="610">
        <f>ROUND(G73/Coeficiente_Paso,2)</f>
        <v>0</v>
      </c>
      <c r="H74" s="533"/>
    </row>
    <row r="75" spans="1:8" ht="19.899999999999999" customHeight="1" x14ac:dyDescent="0.2">
      <c r="A75" s="191"/>
      <c r="B75" s="191"/>
      <c r="C75" s="191"/>
      <c r="D75" s="191"/>
      <c r="E75" s="191"/>
      <c r="F75" s="191"/>
      <c r="G75" s="191"/>
      <c r="H75" s="533"/>
    </row>
    <row r="76" spans="1:8" ht="19.899999999999999" customHeight="1" x14ac:dyDescent="0.2">
      <c r="A76" s="802" t="s">
        <v>31</v>
      </c>
      <c r="B76" s="803"/>
      <c r="C76" s="803"/>
      <c r="D76" s="803"/>
      <c r="E76" s="803"/>
      <c r="F76" s="803"/>
      <c r="G76" s="804"/>
    </row>
    <row r="77" spans="1:8" ht="19.899999999999999" customHeight="1" x14ac:dyDescent="0.2">
      <c r="A77" s="587" t="s">
        <v>711</v>
      </c>
      <c r="B77" s="535" t="str">
        <f>Comitente</f>
        <v>DIRECCIÓN PROVINCIAL DE VIALIDAD</v>
      </c>
      <c r="C77" s="536"/>
      <c r="D77" s="537"/>
      <c r="E77" s="537"/>
      <c r="F77" s="538"/>
      <c r="G77" s="588"/>
    </row>
    <row r="78" spans="1:8" ht="19.899999999999999" customHeight="1" x14ac:dyDescent="0.2">
      <c r="A78" s="587" t="s">
        <v>712</v>
      </c>
      <c r="B78" s="535">
        <f>Contratista</f>
        <v>0</v>
      </c>
      <c r="C78" s="539"/>
      <c r="D78" s="539"/>
      <c r="E78" s="539"/>
      <c r="F78" s="535"/>
      <c r="G78" s="589"/>
    </row>
    <row r="79" spans="1:8" ht="19.899999999999999" customHeight="1" x14ac:dyDescent="0.2">
      <c r="A79" s="587" t="s">
        <v>21</v>
      </c>
      <c r="B79" s="535" t="str">
        <f>Obra</f>
        <v>PAVIMENTACIÓN Y REPAVIMENTACION DE LA RED VIAL MUNICIPAL AFECTADAS POR OBRAS DE SANEAMIENTO 1era ETAPA SARMIENTO</v>
      </c>
      <c r="C79" s="539"/>
      <c r="D79" s="539"/>
      <c r="E79" s="539"/>
      <c r="F79" s="535" t="s">
        <v>32</v>
      </c>
      <c r="G79" s="589">
        <f>Fecha_Base</f>
        <v>0</v>
      </c>
    </row>
    <row r="80" spans="1:8" ht="19.899999999999999" customHeight="1" x14ac:dyDescent="0.2">
      <c r="A80" s="590" t="s">
        <v>710</v>
      </c>
      <c r="B80" s="540" t="str">
        <f>Ubicación</f>
        <v>DEPARTAMENTO SARMIENTO</v>
      </c>
      <c r="C80" s="540"/>
      <c r="D80" s="541"/>
      <c r="E80" s="542"/>
      <c r="F80" s="543"/>
      <c r="G80" s="591"/>
    </row>
    <row r="81" spans="1:7" ht="19.899999999999999" customHeight="1" x14ac:dyDescent="0.2">
      <c r="A81" s="590" t="s">
        <v>33</v>
      </c>
      <c r="B81" s="544" t="str">
        <f>IFERROR(VALUE(LEFT(B82,FIND(".",B82)-1)),"")</f>
        <v/>
      </c>
      <c r="C81" s="545">
        <f ca="1">IFERROR(VLOOKUP(B81,T_Computo_Presupuesto,2,FALSE),0)</f>
        <v>0</v>
      </c>
      <c r="D81" s="545"/>
      <c r="E81" s="542"/>
      <c r="F81" s="543"/>
      <c r="G81" s="591"/>
    </row>
    <row r="82" spans="1:7" ht="19.899999999999999" customHeight="1" x14ac:dyDescent="0.2">
      <c r="A82" s="590" t="s">
        <v>22</v>
      </c>
      <c r="B82" s="546">
        <f>IFERROR(VLOOKUP(COUNTIF($A$1:A82,"ANALISIS DE PRECIOS"),T_NumeroItem,2,FALSE),"")</f>
        <v>2</v>
      </c>
      <c r="C82" s="805" t="str">
        <f ca="1">IFERROR(VLOOKUP(B82,T_Computo_Presupuesto,2,FALSE),0)</f>
        <v>EXCAVACIÓN NO CLASIFICADA</v>
      </c>
      <c r="D82" s="805"/>
      <c r="E82" s="805"/>
      <c r="F82" s="540" t="s">
        <v>23</v>
      </c>
      <c r="G82" s="592" t="str">
        <f ca="1">IFERROR(VLOOKUP(B82,T_Computo_Presupuesto,4,FALSE),0)</f>
        <v>m3</v>
      </c>
    </row>
    <row r="83" spans="1:7" ht="19.899999999999999" customHeight="1" x14ac:dyDescent="0.2">
      <c r="A83" s="590"/>
      <c r="B83" s="540"/>
      <c r="C83" s="545"/>
      <c r="D83" s="541"/>
      <c r="E83" s="542"/>
      <c r="F83" s="545"/>
      <c r="G83" s="593"/>
    </row>
    <row r="84" spans="1:7" ht="19.899999999999999" customHeight="1" x14ac:dyDescent="0.2">
      <c r="A84" s="594"/>
      <c r="B84" s="547"/>
      <c r="C84" s="548" t="s">
        <v>999</v>
      </c>
      <c r="D84" s="547"/>
      <c r="E84" s="547"/>
      <c r="F84" s="547"/>
      <c r="G84" s="595"/>
    </row>
    <row r="85" spans="1:7" ht="19.899999999999999" customHeight="1" x14ac:dyDescent="0.2">
      <c r="A85" s="590"/>
      <c r="B85" s="549"/>
      <c r="C85" s="545"/>
      <c r="D85" s="541"/>
      <c r="E85" s="542"/>
      <c r="F85" s="540"/>
      <c r="G85" s="592"/>
    </row>
    <row r="86" spans="1:7" ht="19.899999999999999" customHeight="1" x14ac:dyDescent="0.2">
      <c r="A86" s="590"/>
      <c r="B86" s="549"/>
      <c r="C86" s="550" t="s">
        <v>1000</v>
      </c>
      <c r="D86" s="551" t="s">
        <v>24</v>
      </c>
      <c r="E86" s="551" t="s">
        <v>1001</v>
      </c>
      <c r="F86" s="551" t="s">
        <v>1002</v>
      </c>
      <c r="G86" s="550" t="s">
        <v>1003</v>
      </c>
    </row>
    <row r="87" spans="1:7" ht="19.899999999999999" customHeight="1" x14ac:dyDescent="0.2">
      <c r="A87" s="590"/>
      <c r="B87" s="549"/>
      <c r="C87" s="552"/>
      <c r="D87" s="553"/>
      <c r="E87" s="554">
        <f t="shared" ref="E87:E96" si="17">IFERROR(VLOOKUP(C87,T_Equipos,4,FALSE),0)</f>
        <v>0</v>
      </c>
      <c r="F87" s="555">
        <f t="shared" ref="F87:F96" si="18">IFERROR(VLOOKUP(C87,T_Equipos,5,FALSE),0)</f>
        <v>0</v>
      </c>
      <c r="G87" s="555">
        <f>ROUND(D87*F87,2)</f>
        <v>0</v>
      </c>
    </row>
    <row r="88" spans="1:7" ht="19.899999999999999" customHeight="1" x14ac:dyDescent="0.2">
      <c r="A88" s="590"/>
      <c r="B88" s="549"/>
      <c r="C88" s="552"/>
      <c r="D88" s="553"/>
      <c r="E88" s="554">
        <f t="shared" si="17"/>
        <v>0</v>
      </c>
      <c r="F88" s="555">
        <f t="shared" si="18"/>
        <v>0</v>
      </c>
      <c r="G88" s="555">
        <f>ROUND(D88*F88,2)</f>
        <v>0</v>
      </c>
    </row>
    <row r="89" spans="1:7" ht="19.899999999999999" customHeight="1" x14ac:dyDescent="0.2">
      <c r="A89" s="590"/>
      <c r="B89" s="549"/>
      <c r="C89" s="552"/>
      <c r="D89" s="553"/>
      <c r="E89" s="554">
        <f t="shared" si="17"/>
        <v>0</v>
      </c>
      <c r="F89" s="555">
        <f t="shared" si="18"/>
        <v>0</v>
      </c>
      <c r="G89" s="555">
        <f>ROUND(D89*F89,2)</f>
        <v>0</v>
      </c>
    </row>
    <row r="90" spans="1:7" ht="19.899999999999999" customHeight="1" x14ac:dyDescent="0.2">
      <c r="A90" s="590"/>
      <c r="B90" s="549"/>
      <c r="C90" s="552"/>
      <c r="D90" s="553"/>
      <c r="E90" s="554">
        <f t="shared" si="17"/>
        <v>0</v>
      </c>
      <c r="F90" s="555">
        <f t="shared" si="18"/>
        <v>0</v>
      </c>
      <c r="G90" s="555">
        <f>ROUND(D90*F90,2)</f>
        <v>0</v>
      </c>
    </row>
    <row r="91" spans="1:7" ht="19.899999999999999" customHeight="1" x14ac:dyDescent="0.2">
      <c r="A91" s="590"/>
      <c r="B91" s="549"/>
      <c r="C91" s="552"/>
      <c r="D91" s="553"/>
      <c r="E91" s="554">
        <f t="shared" si="17"/>
        <v>0</v>
      </c>
      <c r="F91" s="555">
        <f t="shared" si="18"/>
        <v>0</v>
      </c>
      <c r="G91" s="555">
        <f t="shared" ref="G91:G96" si="19">ROUND(D91*F91,2)</f>
        <v>0</v>
      </c>
    </row>
    <row r="92" spans="1:7" ht="19.899999999999999" customHeight="1" x14ac:dyDescent="0.2">
      <c r="A92" s="590"/>
      <c r="B92" s="549"/>
      <c r="C92" s="552"/>
      <c r="D92" s="553"/>
      <c r="E92" s="554">
        <f t="shared" si="17"/>
        <v>0</v>
      </c>
      <c r="F92" s="555">
        <f t="shared" si="18"/>
        <v>0</v>
      </c>
      <c r="G92" s="555">
        <f t="shared" si="19"/>
        <v>0</v>
      </c>
    </row>
    <row r="93" spans="1:7" ht="19.899999999999999" customHeight="1" x14ac:dyDescent="0.2">
      <c r="A93" s="590"/>
      <c r="B93" s="549"/>
      <c r="C93" s="552"/>
      <c r="D93" s="553"/>
      <c r="E93" s="554">
        <f t="shared" si="17"/>
        <v>0</v>
      </c>
      <c r="F93" s="555">
        <f t="shared" si="18"/>
        <v>0</v>
      </c>
      <c r="G93" s="555">
        <f t="shared" si="19"/>
        <v>0</v>
      </c>
    </row>
    <row r="94" spans="1:7" ht="19.899999999999999" customHeight="1" x14ac:dyDescent="0.2">
      <c r="A94" s="590"/>
      <c r="B94" s="549"/>
      <c r="C94" s="552"/>
      <c r="D94" s="553"/>
      <c r="E94" s="554">
        <f t="shared" si="17"/>
        <v>0</v>
      </c>
      <c r="F94" s="555">
        <f t="shared" si="18"/>
        <v>0</v>
      </c>
      <c r="G94" s="555">
        <f t="shared" si="19"/>
        <v>0</v>
      </c>
    </row>
    <row r="95" spans="1:7" ht="19.899999999999999" customHeight="1" x14ac:dyDescent="0.2">
      <c r="A95" s="590"/>
      <c r="B95" s="549"/>
      <c r="C95" s="552"/>
      <c r="D95" s="553"/>
      <c r="E95" s="554">
        <f t="shared" si="17"/>
        <v>0</v>
      </c>
      <c r="F95" s="555">
        <f t="shared" si="18"/>
        <v>0</v>
      </c>
      <c r="G95" s="555">
        <f t="shared" si="19"/>
        <v>0</v>
      </c>
    </row>
    <row r="96" spans="1:7" ht="19.899999999999999" customHeight="1" x14ac:dyDescent="0.2">
      <c r="A96" s="590"/>
      <c r="B96" s="549"/>
      <c r="C96" s="552"/>
      <c r="D96" s="553"/>
      <c r="E96" s="554">
        <f t="shared" si="17"/>
        <v>0</v>
      </c>
      <c r="F96" s="555">
        <f t="shared" si="18"/>
        <v>0</v>
      </c>
      <c r="G96" s="555">
        <f t="shared" si="19"/>
        <v>0</v>
      </c>
    </row>
    <row r="97" spans="1:7" ht="19.899999999999999" customHeight="1" x14ac:dyDescent="0.2">
      <c r="A97" s="590"/>
      <c r="B97" s="549"/>
      <c r="C97" s="545"/>
      <c r="D97" s="545"/>
      <c r="E97" s="556"/>
      <c r="F97" s="540"/>
      <c r="G97" s="592"/>
    </row>
    <row r="98" spans="1:7" ht="19.899999999999999" customHeight="1" x14ac:dyDescent="0.2">
      <c r="A98" s="590"/>
      <c r="B98" s="545"/>
      <c r="C98" s="537" t="s">
        <v>1004</v>
      </c>
      <c r="D98" s="540" t="s">
        <v>1001</v>
      </c>
      <c r="E98" s="611">
        <f>SUMPRODUCT(D87:D96,E87:E96)</f>
        <v>0</v>
      </c>
      <c r="F98" s="540" t="s">
        <v>1005</v>
      </c>
      <c r="G98" s="612">
        <f>SUM(G87:G96)</f>
        <v>0</v>
      </c>
    </row>
    <row r="99" spans="1:7" ht="19.899999999999999" customHeight="1" x14ac:dyDescent="0.2">
      <c r="A99" s="590"/>
      <c r="B99" s="549"/>
      <c r="C99" s="557"/>
      <c r="D99" s="556"/>
      <c r="E99" s="542"/>
      <c r="F99" s="540"/>
      <c r="G99" s="596"/>
    </row>
    <row r="100" spans="1:7" ht="19.899999999999999" customHeight="1" x14ac:dyDescent="0.2">
      <c r="A100" s="597"/>
      <c r="B100" s="549"/>
      <c r="C100" s="540" t="s">
        <v>1006</v>
      </c>
      <c r="D100" s="558">
        <f>IFERROR(VLOOKUP(COUNTIF($A$1:A100,"ANALISIS DE PRECIOS"),T_Rendimiento_Equipo,5,FALSE),0)</f>
        <v>0</v>
      </c>
      <c r="E100" s="559" t="str">
        <f ca="1">G82&amp;"/día"</f>
        <v>m3/día</v>
      </c>
      <c r="F100" s="598"/>
      <c r="G100" s="592"/>
    </row>
    <row r="101" spans="1:7" ht="19.899999999999999" customHeight="1" x14ac:dyDescent="0.2">
      <c r="A101" s="590"/>
      <c r="B101" s="549"/>
      <c r="C101" s="545"/>
      <c r="D101" s="541"/>
      <c r="E101" s="542"/>
      <c r="F101" s="540"/>
      <c r="G101" s="592"/>
    </row>
    <row r="102" spans="1:7" ht="19.899999999999999" customHeight="1" x14ac:dyDescent="0.2">
      <c r="A102" s="792" t="s">
        <v>576</v>
      </c>
      <c r="B102" s="793"/>
      <c r="C102" s="794" t="s">
        <v>0</v>
      </c>
      <c r="D102" s="806" t="s">
        <v>1866</v>
      </c>
      <c r="E102" s="806" t="s">
        <v>1865</v>
      </c>
      <c r="F102" s="798" t="s">
        <v>1007</v>
      </c>
      <c r="G102" s="800" t="s">
        <v>26</v>
      </c>
    </row>
    <row r="103" spans="1:7" ht="19.899999999999999" customHeight="1" x14ac:dyDescent="0.2">
      <c r="A103" s="560" t="s">
        <v>577</v>
      </c>
      <c r="B103" s="560" t="s">
        <v>578</v>
      </c>
      <c r="C103" s="795"/>
      <c r="D103" s="807"/>
      <c r="E103" s="797"/>
      <c r="F103" s="799"/>
      <c r="G103" s="801"/>
    </row>
    <row r="104" spans="1:7" ht="19.899999999999999" customHeight="1" x14ac:dyDescent="0.2">
      <c r="A104" s="599"/>
      <c r="B104" s="545"/>
      <c r="C104" s="537" t="s">
        <v>1008</v>
      </c>
      <c r="D104" s="542"/>
      <c r="E104" s="542"/>
      <c r="F104" s="545"/>
      <c r="G104" s="600"/>
    </row>
    <row r="105" spans="1:7" ht="19.899999999999999" customHeight="1" x14ac:dyDescent="0.2">
      <c r="A105" s="601">
        <f t="shared" ref="A105:A113" si="20">IFERROR(VLOOKUP(C105,T_Insumos,4,FALSE),0)</f>
        <v>0</v>
      </c>
      <c r="B105" s="561">
        <f t="shared" ref="B105:B113" si="21">IFERROR(VLOOKUP(C105,T_Insumos,5,FALSE),0)</f>
        <v>0</v>
      </c>
      <c r="C105" s="552"/>
      <c r="D105" s="562">
        <f t="shared" ref="D105:D113" si="22">IFERROR(VLOOKUP(C105,T_Insumos,3,FALSE),0)</f>
        <v>0</v>
      </c>
      <c r="E105" s="555">
        <f>D105*$G$23</f>
        <v>0</v>
      </c>
      <c r="F105" s="558">
        <f>IF(C105="",0,IFERROR(VLOOKUP(COUNTIF($A$1:A105,"ANALISIS DE PRECIOS"),T_Rendimiento_Equipo,5,FALSE),0))</f>
        <v>0</v>
      </c>
      <c r="G105" s="555">
        <f>IFERROR(ROUND(E105/F105,2),0)</f>
        <v>0</v>
      </c>
    </row>
    <row r="106" spans="1:7" ht="19.899999999999999" customHeight="1" x14ac:dyDescent="0.2">
      <c r="A106" s="601">
        <f t="shared" si="20"/>
        <v>0</v>
      </c>
      <c r="B106" s="561">
        <f t="shared" si="21"/>
        <v>0</v>
      </c>
      <c r="C106" s="552"/>
      <c r="D106" s="562">
        <f t="shared" si="22"/>
        <v>0</v>
      </c>
      <c r="E106" s="555"/>
      <c r="F106" s="558">
        <f>IF(C106="",0,IFERROR(VLOOKUP(COUNTIF($A$1:A106,"ANALISIS DE PRECIOS"),T_Rendimiento_Equipo,5,FALSE),0))</f>
        <v>0</v>
      </c>
      <c r="G106" s="555">
        <f t="shared" ref="G106:G113" si="23">IFERROR(ROUND(E106/F106,2),0)</f>
        <v>0</v>
      </c>
    </row>
    <row r="107" spans="1:7" ht="19.899999999999999" customHeight="1" x14ac:dyDescent="0.2">
      <c r="A107" s="601">
        <f t="shared" si="20"/>
        <v>0</v>
      </c>
      <c r="B107" s="561">
        <f t="shared" si="21"/>
        <v>0</v>
      </c>
      <c r="C107" s="563"/>
      <c r="D107" s="562">
        <f t="shared" si="22"/>
        <v>0</v>
      </c>
      <c r="E107" s="555"/>
      <c r="F107" s="558">
        <f>IF(C107="",0,IFERROR(VLOOKUP(COUNTIF($A$1:A107,"ANALISIS DE PRECIOS"),T_Rendimiento_Equipo,5,FALSE),0))</f>
        <v>0</v>
      </c>
      <c r="G107" s="555">
        <f t="shared" si="23"/>
        <v>0</v>
      </c>
    </row>
    <row r="108" spans="1:7" ht="19.899999999999999" customHeight="1" x14ac:dyDescent="0.2">
      <c r="A108" s="601">
        <f t="shared" si="20"/>
        <v>0</v>
      </c>
      <c r="B108" s="561">
        <f t="shared" si="21"/>
        <v>0</v>
      </c>
      <c r="C108" s="563"/>
      <c r="D108" s="562">
        <f t="shared" si="22"/>
        <v>0</v>
      </c>
      <c r="E108" s="555"/>
      <c r="F108" s="558">
        <f>IF(C108="",0,IFERROR(VLOOKUP(COUNTIF($A$1:A108,"ANALISIS DE PRECIOS"),T_Rendimiento_Equipo,5,FALSE),0))</f>
        <v>0</v>
      </c>
      <c r="G108" s="555">
        <f t="shared" si="23"/>
        <v>0</v>
      </c>
    </row>
    <row r="109" spans="1:7" ht="19.899999999999999" customHeight="1" x14ac:dyDescent="0.2">
      <c r="A109" s="601">
        <f t="shared" si="20"/>
        <v>0</v>
      </c>
      <c r="B109" s="561">
        <f t="shared" si="21"/>
        <v>0</v>
      </c>
      <c r="C109" s="563"/>
      <c r="D109" s="562">
        <f t="shared" si="22"/>
        <v>0</v>
      </c>
      <c r="E109" s="555"/>
      <c r="F109" s="558">
        <f>IF(C109="",0,IFERROR(VLOOKUP(COUNTIF($A$1:A109,"ANALISIS DE PRECIOS"),T_Rendimiento_Equipo,5,FALSE),0))</f>
        <v>0</v>
      </c>
      <c r="G109" s="555">
        <f t="shared" si="23"/>
        <v>0</v>
      </c>
    </row>
    <row r="110" spans="1:7" ht="19.899999999999999" customHeight="1" x14ac:dyDescent="0.2">
      <c r="A110" s="601">
        <f t="shared" si="20"/>
        <v>0</v>
      </c>
      <c r="B110" s="561">
        <f t="shared" si="21"/>
        <v>0</v>
      </c>
      <c r="C110" s="563"/>
      <c r="D110" s="562">
        <f t="shared" si="22"/>
        <v>0</v>
      </c>
      <c r="E110" s="555"/>
      <c r="F110" s="558">
        <f>IF(C110="",0,IFERROR(VLOOKUP(COUNTIF($A$1:A110,"ANALISIS DE PRECIOS"),T_Rendimiento_Equipo,5,FALSE),0))</f>
        <v>0</v>
      </c>
      <c r="G110" s="555">
        <f t="shared" si="23"/>
        <v>0</v>
      </c>
    </row>
    <row r="111" spans="1:7" ht="19.899999999999999" customHeight="1" x14ac:dyDescent="0.2">
      <c r="A111" s="601">
        <f t="shared" si="20"/>
        <v>0</v>
      </c>
      <c r="B111" s="561">
        <f t="shared" si="21"/>
        <v>0</v>
      </c>
      <c r="C111" s="563"/>
      <c r="D111" s="562">
        <f t="shared" si="22"/>
        <v>0</v>
      </c>
      <c r="E111" s="555"/>
      <c r="F111" s="558">
        <f>IF(C111="",0,IFERROR(VLOOKUP(COUNTIF($A$1:A111,"ANALISIS DE PRECIOS"),T_Rendimiento_Equipo,5,FALSE),0))</f>
        <v>0</v>
      </c>
      <c r="G111" s="555">
        <f t="shared" si="23"/>
        <v>0</v>
      </c>
    </row>
    <row r="112" spans="1:7" ht="19.899999999999999" customHeight="1" x14ac:dyDescent="0.2">
      <c r="A112" s="601">
        <f t="shared" si="20"/>
        <v>0</v>
      </c>
      <c r="B112" s="561">
        <f t="shared" si="21"/>
        <v>0</v>
      </c>
      <c r="C112" s="563"/>
      <c r="D112" s="562">
        <f t="shared" si="22"/>
        <v>0</v>
      </c>
      <c r="E112" s="555"/>
      <c r="F112" s="558">
        <f>IF(C112="",0,IFERROR(VLOOKUP(COUNTIF($A$1:A112,"ANALISIS DE PRECIOS"),T_Rendimiento_Equipo,5,FALSE),0))</f>
        <v>0</v>
      </c>
      <c r="G112" s="555">
        <f t="shared" si="23"/>
        <v>0</v>
      </c>
    </row>
    <row r="113" spans="1:7" ht="19.899999999999999" customHeight="1" x14ac:dyDescent="0.2">
      <c r="A113" s="601">
        <f t="shared" si="20"/>
        <v>0</v>
      </c>
      <c r="B113" s="561">
        <f t="shared" si="21"/>
        <v>0</v>
      </c>
      <c r="C113" s="552"/>
      <c r="D113" s="562">
        <f t="shared" si="22"/>
        <v>0</v>
      </c>
      <c r="E113" s="555"/>
      <c r="F113" s="558">
        <f>IF(C113="",0,IFERROR(VLOOKUP(COUNTIF($A$1:A113,"ANALISIS DE PRECIOS"),T_Rendimiento_Equipo,5,FALSE),0))</f>
        <v>0</v>
      </c>
      <c r="G113" s="555">
        <f t="shared" si="23"/>
        <v>0</v>
      </c>
    </row>
    <row r="114" spans="1:7" ht="19.899999999999999" customHeight="1" x14ac:dyDescent="0.2">
      <c r="A114" s="602"/>
      <c r="B114" s="541"/>
      <c r="C114" s="545"/>
      <c r="D114" s="541"/>
      <c r="E114" s="542"/>
      <c r="F114" s="564" t="s">
        <v>27</v>
      </c>
      <c r="G114" s="603">
        <f>SUBTOTAL(9,G105:G113)</f>
        <v>0</v>
      </c>
    </row>
    <row r="115" spans="1:7" ht="19.899999999999999" customHeight="1" x14ac:dyDescent="0.2">
      <c r="A115" s="599"/>
      <c r="B115" s="545"/>
      <c r="C115" s="537" t="s">
        <v>713</v>
      </c>
      <c r="D115" s="541"/>
      <c r="E115" s="542"/>
      <c r="F115" s="543"/>
      <c r="G115" s="600"/>
    </row>
    <row r="116" spans="1:7" ht="19.899999999999999" customHeight="1" x14ac:dyDescent="0.2">
      <c r="A116" s="792" t="s">
        <v>576</v>
      </c>
      <c r="B116" s="793"/>
      <c r="C116" s="794" t="s">
        <v>0</v>
      </c>
      <c r="D116" s="796" t="s">
        <v>24</v>
      </c>
      <c r="E116" s="796" t="s">
        <v>1832</v>
      </c>
      <c r="F116" s="798" t="s">
        <v>1007</v>
      </c>
      <c r="G116" s="800" t="s">
        <v>26</v>
      </c>
    </row>
    <row r="117" spans="1:7" ht="19.899999999999999" customHeight="1" x14ac:dyDescent="0.2">
      <c r="A117" s="560" t="s">
        <v>577</v>
      </c>
      <c r="B117" s="560" t="s">
        <v>578</v>
      </c>
      <c r="C117" s="795"/>
      <c r="D117" s="797"/>
      <c r="E117" s="797"/>
      <c r="F117" s="799"/>
      <c r="G117" s="801"/>
    </row>
    <row r="118" spans="1:7" ht="19.899999999999999" customHeight="1" x14ac:dyDescent="0.2">
      <c r="A118" s="601">
        <f t="shared" ref="A118:A124" si="24">IFERROR(VLOOKUP(C118,T_Insumos,4,FALSE),0)</f>
        <v>0</v>
      </c>
      <c r="B118" s="561">
        <f t="shared" ref="B118:B124" si="25">IFERROR(VLOOKUP(C118,T_Insumos,5,FALSE),0)</f>
        <v>0</v>
      </c>
      <c r="C118" s="565"/>
      <c r="D118" s="558"/>
      <c r="E118" s="555">
        <f t="shared" ref="E118:E124" si="26">IFERROR(VLOOKUP(C118,T_Insumos,3,FALSE),0)</f>
        <v>0</v>
      </c>
      <c r="F118" s="558">
        <f>IF(C118="",0,IFERROR(VLOOKUP(COUNTIF($A$1:A118,"ANALISIS DE PRECIOS"),T_Rendimiento_Equipo,5,FALSE),0))</f>
        <v>0</v>
      </c>
      <c r="G118" s="555">
        <f>IFERROR(ROUND(D118*E118/F118,2),0)</f>
        <v>0</v>
      </c>
    </row>
    <row r="119" spans="1:7" ht="19.899999999999999" customHeight="1" x14ac:dyDescent="0.2">
      <c r="A119" s="601">
        <f t="shared" si="24"/>
        <v>0</v>
      </c>
      <c r="B119" s="561">
        <f t="shared" si="25"/>
        <v>0</v>
      </c>
      <c r="C119" s="552"/>
      <c r="D119" s="558"/>
      <c r="E119" s="555">
        <f t="shared" si="26"/>
        <v>0</v>
      </c>
      <c r="F119" s="558">
        <f>IF(C119="",0,IFERROR(VLOOKUP(COUNTIF($A$1:A119,"ANALISIS DE PRECIOS"),T_Rendimiento_Equipo,5,FALSE),0))</f>
        <v>0</v>
      </c>
      <c r="G119" s="555">
        <f t="shared" ref="G119:G124" si="27">IFERROR(ROUND(D119*E119/F119,2),0)</f>
        <v>0</v>
      </c>
    </row>
    <row r="120" spans="1:7" ht="19.899999999999999" customHeight="1" x14ac:dyDescent="0.2">
      <c r="A120" s="601">
        <f t="shared" si="24"/>
        <v>0</v>
      </c>
      <c r="B120" s="561">
        <f t="shared" si="25"/>
        <v>0</v>
      </c>
      <c r="C120" s="552"/>
      <c r="D120" s="558"/>
      <c r="E120" s="555">
        <f t="shared" si="26"/>
        <v>0</v>
      </c>
      <c r="F120" s="558">
        <f>IF(C120="",0,IFERROR(VLOOKUP(COUNTIF($A$1:A120,"ANALISIS DE PRECIOS"),T_Rendimiento_Equipo,5,FALSE),0))</f>
        <v>0</v>
      </c>
      <c r="G120" s="555">
        <f t="shared" si="27"/>
        <v>0</v>
      </c>
    </row>
    <row r="121" spans="1:7" ht="19.899999999999999" customHeight="1" x14ac:dyDescent="0.2">
      <c r="A121" s="601">
        <f t="shared" si="24"/>
        <v>0</v>
      </c>
      <c r="B121" s="561">
        <f t="shared" si="25"/>
        <v>0</v>
      </c>
      <c r="C121" s="552"/>
      <c r="D121" s="558"/>
      <c r="E121" s="555">
        <f t="shared" si="26"/>
        <v>0</v>
      </c>
      <c r="F121" s="558">
        <f>IF(C121="",0,IFERROR(VLOOKUP(COUNTIF($A$1:A121,"ANALISIS DE PRECIOS"),T_Rendimiento_Equipo,5,FALSE),0))</f>
        <v>0</v>
      </c>
      <c r="G121" s="555">
        <f t="shared" si="27"/>
        <v>0</v>
      </c>
    </row>
    <row r="122" spans="1:7" ht="19.899999999999999" customHeight="1" x14ac:dyDescent="0.2">
      <c r="A122" s="601">
        <f t="shared" si="24"/>
        <v>0</v>
      </c>
      <c r="B122" s="561">
        <f t="shared" si="25"/>
        <v>0</v>
      </c>
      <c r="C122" s="552"/>
      <c r="D122" s="558"/>
      <c r="E122" s="555">
        <f t="shared" si="26"/>
        <v>0</v>
      </c>
      <c r="F122" s="558">
        <f>IF(C122="",0,IFERROR(VLOOKUP(COUNTIF($A$1:A122,"ANALISIS DE PRECIOS"),T_Rendimiento_Equipo,5,FALSE),0))</f>
        <v>0</v>
      </c>
      <c r="G122" s="555">
        <f t="shared" si="27"/>
        <v>0</v>
      </c>
    </row>
    <row r="123" spans="1:7" ht="19.899999999999999" customHeight="1" x14ac:dyDescent="0.2">
      <c r="A123" s="601">
        <f t="shared" si="24"/>
        <v>0</v>
      </c>
      <c r="B123" s="561">
        <f t="shared" si="25"/>
        <v>0</v>
      </c>
      <c r="C123" s="552"/>
      <c r="D123" s="566"/>
      <c r="E123" s="555">
        <f t="shared" si="26"/>
        <v>0</v>
      </c>
      <c r="F123" s="558">
        <f>IF(C123="",0,IFERROR(VLOOKUP(COUNTIF($A$1:A123,"ANALISIS DE PRECIOS"),T_Rendimiento_Equipo,5,FALSE),0))</f>
        <v>0</v>
      </c>
      <c r="G123" s="555">
        <f t="shared" si="27"/>
        <v>0</v>
      </c>
    </row>
    <row r="124" spans="1:7" ht="19.899999999999999" customHeight="1" x14ac:dyDescent="0.2">
      <c r="A124" s="601">
        <f t="shared" si="24"/>
        <v>0</v>
      </c>
      <c r="B124" s="561">
        <f t="shared" si="25"/>
        <v>0</v>
      </c>
      <c r="C124" s="561"/>
      <c r="D124" s="567"/>
      <c r="E124" s="555">
        <f t="shared" si="26"/>
        <v>0</v>
      </c>
      <c r="F124" s="558">
        <f>IF(C124="",0,IFERROR(VLOOKUP(COUNTIF($A$1:A124,"ANALISIS DE PRECIOS"),T_Rendimiento_Equipo,5,FALSE),0))</f>
        <v>0</v>
      </c>
      <c r="G124" s="555">
        <f t="shared" si="27"/>
        <v>0</v>
      </c>
    </row>
    <row r="125" spans="1:7" ht="19.899999999999999" customHeight="1" x14ac:dyDescent="0.2">
      <c r="A125" s="602"/>
      <c r="B125" s="541"/>
      <c r="C125" s="545"/>
      <c r="D125" s="541"/>
      <c r="E125" s="542"/>
      <c r="F125" s="564" t="s">
        <v>28</v>
      </c>
      <c r="G125" s="604">
        <f>SUBTOTAL(9,G118:G124)</f>
        <v>0</v>
      </c>
    </row>
    <row r="126" spans="1:7" ht="19.899999999999999" customHeight="1" x14ac:dyDescent="0.2">
      <c r="A126" s="599"/>
      <c r="B126" s="545"/>
      <c r="C126" s="537" t="s">
        <v>1014</v>
      </c>
      <c r="D126" s="541"/>
      <c r="E126" s="542"/>
      <c r="F126" s="543"/>
      <c r="G126" s="600"/>
    </row>
    <row r="127" spans="1:7" ht="19.899999999999999" customHeight="1" x14ac:dyDescent="0.2">
      <c r="A127" s="792" t="s">
        <v>576</v>
      </c>
      <c r="B127" s="793"/>
      <c r="C127" s="794" t="s">
        <v>0</v>
      </c>
      <c r="D127" s="794" t="s">
        <v>1867</v>
      </c>
      <c r="E127" s="796" t="s">
        <v>24</v>
      </c>
      <c r="F127" s="798" t="s">
        <v>25</v>
      </c>
      <c r="G127" s="800" t="s">
        <v>26</v>
      </c>
    </row>
    <row r="128" spans="1:7" ht="19.899999999999999" customHeight="1" x14ac:dyDescent="0.2">
      <c r="A128" s="560" t="s">
        <v>577</v>
      </c>
      <c r="B128" s="560" t="s">
        <v>578</v>
      </c>
      <c r="C128" s="795"/>
      <c r="D128" s="795"/>
      <c r="E128" s="797"/>
      <c r="F128" s="799"/>
      <c r="G128" s="801"/>
    </row>
    <row r="129" spans="1:7" ht="19.899999999999999" customHeight="1" x14ac:dyDescent="0.2">
      <c r="A129" s="601">
        <f t="shared" ref="A129:A139" si="28">IFERROR(VLOOKUP(C129,T_Insumos,4,FALSE),0)</f>
        <v>0</v>
      </c>
      <c r="B129" s="561">
        <f t="shared" ref="B129:B139" si="29">IFERROR(VLOOKUP(C129,T_Insumos,5,FALSE),0)</f>
        <v>0</v>
      </c>
      <c r="C129" s="561"/>
      <c r="D129" s="613">
        <f t="shared" ref="D129:D139" si="30">IFERROR(VLOOKUP(C129,T_Insumos,2,FALSE),0)</f>
        <v>0</v>
      </c>
      <c r="E129" s="553"/>
      <c r="F129" s="555">
        <f t="shared" ref="F129:F139" si="31">IFERROR(VLOOKUP(C129,T_Insumos,3,FALSE),0)</f>
        <v>0</v>
      </c>
      <c r="G129" s="555">
        <f>ROUND(E129*F129,2)</f>
        <v>0</v>
      </c>
    </row>
    <row r="130" spans="1:7" ht="19.899999999999999" customHeight="1" x14ac:dyDescent="0.2">
      <c r="A130" s="601">
        <f t="shared" si="28"/>
        <v>0</v>
      </c>
      <c r="B130" s="561">
        <f t="shared" si="29"/>
        <v>0</v>
      </c>
      <c r="C130" s="561"/>
      <c r="D130" s="613">
        <f t="shared" si="30"/>
        <v>0</v>
      </c>
      <c r="E130" s="553"/>
      <c r="F130" s="555">
        <f t="shared" si="31"/>
        <v>0</v>
      </c>
      <c r="G130" s="555">
        <f t="shared" ref="G130:G139" si="32">ROUND(E130*F130,2)</f>
        <v>0</v>
      </c>
    </row>
    <row r="131" spans="1:7" ht="19.899999999999999" customHeight="1" x14ac:dyDescent="0.2">
      <c r="A131" s="601">
        <f t="shared" si="28"/>
        <v>0</v>
      </c>
      <c r="B131" s="561">
        <f t="shared" si="29"/>
        <v>0</v>
      </c>
      <c r="C131" s="561"/>
      <c r="D131" s="613">
        <f t="shared" si="30"/>
        <v>0</v>
      </c>
      <c r="E131" s="553"/>
      <c r="F131" s="555">
        <f t="shared" si="31"/>
        <v>0</v>
      </c>
      <c r="G131" s="555">
        <f t="shared" si="32"/>
        <v>0</v>
      </c>
    </row>
    <row r="132" spans="1:7" ht="19.899999999999999" customHeight="1" x14ac:dyDescent="0.2">
      <c r="A132" s="601">
        <f t="shared" si="28"/>
        <v>0</v>
      </c>
      <c r="B132" s="561">
        <f t="shared" si="29"/>
        <v>0</v>
      </c>
      <c r="C132" s="561"/>
      <c r="D132" s="613">
        <f t="shared" si="30"/>
        <v>0</v>
      </c>
      <c r="E132" s="553"/>
      <c r="F132" s="555">
        <f t="shared" si="31"/>
        <v>0</v>
      </c>
      <c r="G132" s="555">
        <f t="shared" si="32"/>
        <v>0</v>
      </c>
    </row>
    <row r="133" spans="1:7" ht="19.899999999999999" customHeight="1" x14ac:dyDescent="0.2">
      <c r="A133" s="601">
        <f t="shared" si="28"/>
        <v>0</v>
      </c>
      <c r="B133" s="561">
        <f t="shared" si="29"/>
        <v>0</v>
      </c>
      <c r="C133" s="561"/>
      <c r="D133" s="613">
        <f t="shared" si="30"/>
        <v>0</v>
      </c>
      <c r="E133" s="553"/>
      <c r="F133" s="555">
        <f t="shared" si="31"/>
        <v>0</v>
      </c>
      <c r="G133" s="555">
        <f t="shared" si="32"/>
        <v>0</v>
      </c>
    </row>
    <row r="134" spans="1:7" ht="19.899999999999999" customHeight="1" x14ac:dyDescent="0.2">
      <c r="A134" s="601">
        <f t="shared" si="28"/>
        <v>0</v>
      </c>
      <c r="B134" s="561">
        <f t="shared" si="29"/>
        <v>0</v>
      </c>
      <c r="C134" s="561"/>
      <c r="D134" s="613">
        <f t="shared" si="30"/>
        <v>0</v>
      </c>
      <c r="E134" s="553"/>
      <c r="F134" s="555">
        <f t="shared" si="31"/>
        <v>0</v>
      </c>
      <c r="G134" s="555">
        <f t="shared" si="32"/>
        <v>0</v>
      </c>
    </row>
    <row r="135" spans="1:7" ht="19.899999999999999" customHeight="1" x14ac:dyDescent="0.2">
      <c r="A135" s="601">
        <f t="shared" si="28"/>
        <v>0</v>
      </c>
      <c r="B135" s="561">
        <f t="shared" si="29"/>
        <v>0</v>
      </c>
      <c r="C135" s="561"/>
      <c r="D135" s="613">
        <f t="shared" si="30"/>
        <v>0</v>
      </c>
      <c r="E135" s="553"/>
      <c r="F135" s="555">
        <f t="shared" si="31"/>
        <v>0</v>
      </c>
      <c r="G135" s="555">
        <f t="shared" si="32"/>
        <v>0</v>
      </c>
    </row>
    <row r="136" spans="1:7" ht="19.899999999999999" customHeight="1" x14ac:dyDescent="0.2">
      <c r="A136" s="601">
        <f t="shared" si="28"/>
        <v>0</v>
      </c>
      <c r="B136" s="561">
        <f t="shared" si="29"/>
        <v>0</v>
      </c>
      <c r="C136" s="561"/>
      <c r="D136" s="613">
        <f t="shared" si="30"/>
        <v>0</v>
      </c>
      <c r="E136" s="553"/>
      <c r="F136" s="555">
        <f t="shared" si="31"/>
        <v>0</v>
      </c>
      <c r="G136" s="555">
        <f t="shared" si="32"/>
        <v>0</v>
      </c>
    </row>
    <row r="137" spans="1:7" ht="19.899999999999999" customHeight="1" x14ac:dyDescent="0.2">
      <c r="A137" s="601">
        <f t="shared" si="28"/>
        <v>0</v>
      </c>
      <c r="B137" s="561">
        <f t="shared" si="29"/>
        <v>0</v>
      </c>
      <c r="C137" s="561"/>
      <c r="D137" s="613">
        <f t="shared" si="30"/>
        <v>0</v>
      </c>
      <c r="E137" s="553"/>
      <c r="F137" s="555">
        <f t="shared" si="31"/>
        <v>0</v>
      </c>
      <c r="G137" s="555">
        <f t="shared" si="32"/>
        <v>0</v>
      </c>
    </row>
    <row r="138" spans="1:7" ht="19.899999999999999" customHeight="1" x14ac:dyDescent="0.2">
      <c r="A138" s="601">
        <f t="shared" si="28"/>
        <v>0</v>
      </c>
      <c r="B138" s="561">
        <f t="shared" si="29"/>
        <v>0</v>
      </c>
      <c r="C138" s="561"/>
      <c r="D138" s="613">
        <f t="shared" si="30"/>
        <v>0</v>
      </c>
      <c r="E138" s="553"/>
      <c r="F138" s="555">
        <f t="shared" si="31"/>
        <v>0</v>
      </c>
      <c r="G138" s="555">
        <f t="shared" si="32"/>
        <v>0</v>
      </c>
    </row>
    <row r="139" spans="1:7" ht="19.899999999999999" customHeight="1" x14ac:dyDescent="0.2">
      <c r="A139" s="601">
        <f t="shared" si="28"/>
        <v>0</v>
      </c>
      <c r="B139" s="561">
        <f t="shared" si="29"/>
        <v>0</v>
      </c>
      <c r="C139" s="561"/>
      <c r="D139" s="613">
        <f t="shared" si="30"/>
        <v>0</v>
      </c>
      <c r="E139" s="553"/>
      <c r="F139" s="555">
        <f t="shared" si="31"/>
        <v>0</v>
      </c>
      <c r="G139" s="555">
        <f t="shared" si="32"/>
        <v>0</v>
      </c>
    </row>
    <row r="140" spans="1:7" ht="19.899999999999999" customHeight="1" x14ac:dyDescent="0.2">
      <c r="A140" s="599"/>
      <c r="B140" s="545"/>
      <c r="C140" s="545"/>
      <c r="D140" s="541"/>
      <c r="E140" s="542"/>
      <c r="F140" s="564" t="s">
        <v>29</v>
      </c>
      <c r="G140" s="605">
        <f>SUBTOTAL(9,G129:G139)</f>
        <v>0</v>
      </c>
    </row>
    <row r="141" spans="1:7" ht="19.899999999999999" customHeight="1" x14ac:dyDescent="0.2">
      <c r="A141" s="599"/>
      <c r="B141" s="545"/>
      <c r="C141" s="537" t="s">
        <v>1015</v>
      </c>
      <c r="D141" s="541"/>
      <c r="E141" s="542"/>
      <c r="F141" s="543"/>
      <c r="G141" s="600"/>
    </row>
    <row r="142" spans="1:7" ht="19.899999999999999" customHeight="1" x14ac:dyDescent="0.2">
      <c r="A142" s="792" t="s">
        <v>576</v>
      </c>
      <c r="B142" s="793"/>
      <c r="C142" s="794" t="s">
        <v>0</v>
      </c>
      <c r="D142" s="794" t="s">
        <v>1867</v>
      </c>
      <c r="E142" s="796" t="s">
        <v>24</v>
      </c>
      <c r="F142" s="798" t="s">
        <v>25</v>
      </c>
      <c r="G142" s="800" t="s">
        <v>26</v>
      </c>
    </row>
    <row r="143" spans="1:7" ht="19.899999999999999" customHeight="1" x14ac:dyDescent="0.2">
      <c r="A143" s="560" t="s">
        <v>577</v>
      </c>
      <c r="B143" s="560" t="s">
        <v>578</v>
      </c>
      <c r="C143" s="795"/>
      <c r="D143" s="795"/>
      <c r="E143" s="797"/>
      <c r="F143" s="799"/>
      <c r="G143" s="801"/>
    </row>
    <row r="144" spans="1:7" ht="19.899999999999999" customHeight="1" x14ac:dyDescent="0.2">
      <c r="A144" s="601">
        <f>IFERROR(VLOOKUP(C144,T_Insumos,4,FALSE),0)</f>
        <v>0</v>
      </c>
      <c r="B144" s="561">
        <f>IFERROR(VLOOKUP(C144,T_Insumos,5,FALSE),0)</f>
        <v>0</v>
      </c>
      <c r="C144" s="552"/>
      <c r="D144" s="613">
        <f>IF(C144=0,0,"$/tnkm")</f>
        <v>0</v>
      </c>
      <c r="E144" s="553"/>
      <c r="F144" s="555">
        <f>IFERROR(VLOOKUP(C144,T_Insumos,3,FALSE),0)</f>
        <v>0</v>
      </c>
      <c r="G144" s="555">
        <f>ROUND(E144*F144,2)</f>
        <v>0</v>
      </c>
    </row>
    <row r="145" spans="1:7" ht="19.899999999999999" customHeight="1" x14ac:dyDescent="0.2">
      <c r="A145" s="601">
        <f>IFERROR(VLOOKUP(C145,T_Insumos,4,FALSE),0)</f>
        <v>0</v>
      </c>
      <c r="B145" s="561">
        <f>IFERROR(VLOOKUP(C145,T_Insumos,5,FALSE),0)</f>
        <v>0</v>
      </c>
      <c r="C145" s="552"/>
      <c r="D145" s="613">
        <f>IF(C145=0,0,"$/tnkm")</f>
        <v>0</v>
      </c>
      <c r="E145" s="569"/>
      <c r="F145" s="555">
        <f>IFERROR(VLOOKUP(C145,T_Insumos,3,FALSE),0)</f>
        <v>0</v>
      </c>
      <c r="G145" s="555">
        <f t="shared" ref="G145" si="33">ROUND(E145*F145,2)</f>
        <v>0</v>
      </c>
    </row>
    <row r="146" spans="1:7" ht="19.899999999999999" customHeight="1" x14ac:dyDescent="0.2">
      <c r="A146" s="599"/>
      <c r="B146" s="545"/>
      <c r="C146" s="545"/>
      <c r="D146" s="541"/>
      <c r="E146" s="542"/>
      <c r="F146" s="564" t="s">
        <v>1016</v>
      </c>
      <c r="G146" s="605">
        <f>SUBTOTAL(9,G144:G145)</f>
        <v>0</v>
      </c>
    </row>
    <row r="147" spans="1:7" ht="19.899999999999999" customHeight="1" x14ac:dyDescent="0.2">
      <c r="A147" s="602"/>
      <c r="B147" s="541"/>
      <c r="C147" s="545"/>
      <c r="D147" s="541"/>
      <c r="E147" s="542"/>
      <c r="F147" s="543"/>
      <c r="G147" s="600"/>
    </row>
    <row r="148" spans="1:7" ht="19.899999999999999" customHeight="1" x14ac:dyDescent="0.2">
      <c r="A148" s="664">
        <f>B82</f>
        <v>2</v>
      </c>
      <c r="B148" s="661" t="str">
        <f ca="1">C82</f>
        <v>EXCAVACIÓN NO CLASIFICADA</v>
      </c>
      <c r="C148" s="541"/>
      <c r="D148" s="541" t="s">
        <v>1833</v>
      </c>
      <c r="E148" s="662"/>
      <c r="F148" s="663" t="str">
        <f ca="1">"$/"&amp;G82</f>
        <v>$/m3</v>
      </c>
      <c r="G148" s="610">
        <f>SUBTOTAL(9,G105:G147)</f>
        <v>0</v>
      </c>
    </row>
    <row r="149" spans="1:7" ht="19.899999999999999" customHeight="1" x14ac:dyDescent="0.2">
      <c r="A149" s="606"/>
      <c r="B149" s="607"/>
      <c r="C149" s="608"/>
      <c r="D149" s="608" t="s">
        <v>2043</v>
      </c>
      <c r="E149" s="609"/>
      <c r="F149" s="665" t="str">
        <f ca="1">"$/"&amp;G82</f>
        <v>$/m3</v>
      </c>
      <c r="G149" s="610">
        <f>ROUND(G148/Coeficiente_Paso,2)</f>
        <v>0</v>
      </c>
    </row>
    <row r="150" spans="1:7" ht="19.899999999999999" customHeight="1" x14ac:dyDescent="0.2">
      <c r="A150" s="191"/>
      <c r="B150" s="191"/>
      <c r="C150" s="191"/>
      <c r="D150" s="191"/>
      <c r="E150" s="191"/>
      <c r="F150" s="191"/>
      <c r="G150" s="191"/>
    </row>
    <row r="151" spans="1:7" ht="19.899999999999999" customHeight="1" x14ac:dyDescent="0.2">
      <c r="A151" s="802" t="s">
        <v>31</v>
      </c>
      <c r="B151" s="803"/>
      <c r="C151" s="803"/>
      <c r="D151" s="803"/>
      <c r="E151" s="803"/>
      <c r="F151" s="803"/>
      <c r="G151" s="804"/>
    </row>
    <row r="152" spans="1:7" ht="19.899999999999999" customHeight="1" x14ac:dyDescent="0.2">
      <c r="A152" s="587" t="s">
        <v>711</v>
      </c>
      <c r="B152" s="535" t="str">
        <f>Comitente</f>
        <v>DIRECCIÓN PROVINCIAL DE VIALIDAD</v>
      </c>
      <c r="C152" s="536"/>
      <c r="D152" s="537"/>
      <c r="E152" s="537"/>
      <c r="F152" s="538"/>
      <c r="G152" s="588"/>
    </row>
    <row r="153" spans="1:7" ht="19.899999999999999" customHeight="1" x14ac:dyDescent="0.2">
      <c r="A153" s="587" t="s">
        <v>712</v>
      </c>
      <c r="B153" s="535">
        <f>Contratista</f>
        <v>0</v>
      </c>
      <c r="C153" s="539"/>
      <c r="D153" s="539"/>
      <c r="E153" s="539"/>
      <c r="F153" s="535"/>
      <c r="G153" s="589"/>
    </row>
    <row r="154" spans="1:7" ht="19.899999999999999" customHeight="1" x14ac:dyDescent="0.2">
      <c r="A154" s="587" t="s">
        <v>21</v>
      </c>
      <c r="B154" s="535" t="str">
        <f>Obra</f>
        <v>PAVIMENTACIÓN Y REPAVIMENTACION DE LA RED VIAL MUNICIPAL AFECTADAS POR OBRAS DE SANEAMIENTO 1era ETAPA SARMIENTO</v>
      </c>
      <c r="C154" s="539"/>
      <c r="D154" s="539"/>
      <c r="E154" s="539"/>
      <c r="F154" s="535" t="s">
        <v>32</v>
      </c>
      <c r="G154" s="589">
        <f>Fecha_Base</f>
        <v>0</v>
      </c>
    </row>
    <row r="155" spans="1:7" ht="19.899999999999999" customHeight="1" x14ac:dyDescent="0.2">
      <c r="A155" s="590" t="s">
        <v>710</v>
      </c>
      <c r="B155" s="540" t="str">
        <f>Ubicación</f>
        <v>DEPARTAMENTO SARMIENTO</v>
      </c>
      <c r="C155" s="540"/>
      <c r="D155" s="541"/>
      <c r="E155" s="542"/>
      <c r="F155" s="543"/>
      <c r="G155" s="591"/>
    </row>
    <row r="156" spans="1:7" ht="19.899999999999999" customHeight="1" x14ac:dyDescent="0.2">
      <c r="A156" s="590" t="s">
        <v>33</v>
      </c>
      <c r="B156" s="544" t="str">
        <f>IFERROR(VALUE(LEFT(B157,FIND(".",B157)-1)),"")</f>
        <v/>
      </c>
      <c r="C156" s="545">
        <f ca="1">IFERROR(VLOOKUP(B156,T_Computo_Presupuesto,2,FALSE),0)</f>
        <v>0</v>
      </c>
      <c r="D156" s="545"/>
      <c r="E156" s="542"/>
      <c r="F156" s="543"/>
      <c r="G156" s="591"/>
    </row>
    <row r="157" spans="1:7" ht="19.899999999999999" customHeight="1" x14ac:dyDescent="0.2">
      <c r="A157" s="590" t="s">
        <v>22</v>
      </c>
      <c r="B157" s="546">
        <f>IFERROR(VLOOKUP(COUNTIF($A$1:A157,"ANALISIS DE PRECIOS"),T_NumeroItem,2,FALSE),"")</f>
        <v>3</v>
      </c>
      <c r="C157" s="805" t="str">
        <f ca="1">IFERROR(VLOOKUP(B157,T_Computo_Presupuesto,2,FALSE),0)</f>
        <v>CONSTRUCCIÓN DE SUBBASE ESTABILIZADA GRANULAR</v>
      </c>
      <c r="D157" s="805"/>
      <c r="E157" s="805"/>
      <c r="F157" s="540" t="s">
        <v>23</v>
      </c>
      <c r="G157" s="592" t="str">
        <f ca="1">IFERROR(VLOOKUP(B157,T_Computo_Presupuesto,4,FALSE),0)</f>
        <v>m3</v>
      </c>
    </row>
    <row r="158" spans="1:7" ht="19.899999999999999" customHeight="1" x14ac:dyDescent="0.2">
      <c r="A158" s="590"/>
      <c r="B158" s="540"/>
      <c r="C158" s="545"/>
      <c r="D158" s="541"/>
      <c r="E158" s="542"/>
      <c r="F158" s="545"/>
      <c r="G158" s="593"/>
    </row>
    <row r="159" spans="1:7" ht="19.899999999999999" customHeight="1" x14ac:dyDescent="0.2">
      <c r="A159" s="594"/>
      <c r="B159" s="547"/>
      <c r="C159" s="548" t="s">
        <v>999</v>
      </c>
      <c r="D159" s="547"/>
      <c r="E159" s="547"/>
      <c r="F159" s="547"/>
      <c r="G159" s="595"/>
    </row>
    <row r="160" spans="1:7" ht="19.899999999999999" customHeight="1" x14ac:dyDescent="0.2">
      <c r="A160" s="590"/>
      <c r="B160" s="549"/>
      <c r="C160" s="545"/>
      <c r="D160" s="541"/>
      <c r="E160" s="542"/>
      <c r="F160" s="540"/>
      <c r="G160" s="592"/>
    </row>
    <row r="161" spans="1:7" ht="19.899999999999999" customHeight="1" x14ac:dyDescent="0.2">
      <c r="A161" s="590"/>
      <c r="B161" s="549"/>
      <c r="C161" s="550" t="s">
        <v>1000</v>
      </c>
      <c r="D161" s="551" t="s">
        <v>24</v>
      </c>
      <c r="E161" s="551" t="s">
        <v>1001</v>
      </c>
      <c r="F161" s="551" t="s">
        <v>1002</v>
      </c>
      <c r="G161" s="550" t="s">
        <v>1003</v>
      </c>
    </row>
    <row r="162" spans="1:7" ht="19.899999999999999" customHeight="1" x14ac:dyDescent="0.2">
      <c r="A162" s="590"/>
      <c r="B162" s="549"/>
      <c r="C162" s="552"/>
      <c r="D162" s="553"/>
      <c r="E162" s="554">
        <f t="shared" ref="E162:E171" si="34">IFERROR(VLOOKUP(C162,T_Equipos,4,FALSE),0)</f>
        <v>0</v>
      </c>
      <c r="F162" s="555">
        <f t="shared" ref="F162:F171" si="35">IFERROR(VLOOKUP(C162,T_Equipos,5,FALSE),0)</f>
        <v>0</v>
      </c>
      <c r="G162" s="555">
        <f>ROUND(D162*F162,2)</f>
        <v>0</v>
      </c>
    </row>
    <row r="163" spans="1:7" ht="19.899999999999999" customHeight="1" x14ac:dyDescent="0.2">
      <c r="A163" s="590"/>
      <c r="B163" s="549"/>
      <c r="C163" s="552"/>
      <c r="D163" s="553"/>
      <c r="E163" s="554">
        <f t="shared" si="34"/>
        <v>0</v>
      </c>
      <c r="F163" s="555">
        <f t="shared" si="35"/>
        <v>0</v>
      </c>
      <c r="G163" s="555">
        <f>ROUND(D163*F163,2)</f>
        <v>0</v>
      </c>
    </row>
    <row r="164" spans="1:7" ht="19.899999999999999" customHeight="1" x14ac:dyDescent="0.2">
      <c r="A164" s="590"/>
      <c r="B164" s="549"/>
      <c r="C164" s="552"/>
      <c r="D164" s="553"/>
      <c r="E164" s="554">
        <f t="shared" si="34"/>
        <v>0</v>
      </c>
      <c r="F164" s="555">
        <f t="shared" si="35"/>
        <v>0</v>
      </c>
      <c r="G164" s="555">
        <f>ROUND(D164*F164,2)</f>
        <v>0</v>
      </c>
    </row>
    <row r="165" spans="1:7" ht="19.899999999999999" customHeight="1" x14ac:dyDescent="0.2">
      <c r="A165" s="590"/>
      <c r="B165" s="549"/>
      <c r="C165" s="552"/>
      <c r="D165" s="553"/>
      <c r="E165" s="554">
        <f t="shared" si="34"/>
        <v>0</v>
      </c>
      <c r="F165" s="555">
        <f t="shared" si="35"/>
        <v>0</v>
      </c>
      <c r="G165" s="555">
        <f>ROUND(D165*F165,2)</f>
        <v>0</v>
      </c>
    </row>
    <row r="166" spans="1:7" ht="19.899999999999999" customHeight="1" x14ac:dyDescent="0.2">
      <c r="A166" s="590"/>
      <c r="B166" s="549"/>
      <c r="C166" s="552"/>
      <c r="D166" s="553"/>
      <c r="E166" s="554">
        <f t="shared" si="34"/>
        <v>0</v>
      </c>
      <c r="F166" s="555">
        <f t="shared" si="35"/>
        <v>0</v>
      </c>
      <c r="G166" s="555">
        <f t="shared" ref="G166:G171" si="36">ROUND(D166*F166,2)</f>
        <v>0</v>
      </c>
    </row>
    <row r="167" spans="1:7" ht="19.899999999999999" customHeight="1" x14ac:dyDescent="0.2">
      <c r="A167" s="590"/>
      <c r="B167" s="549"/>
      <c r="C167" s="552"/>
      <c r="D167" s="553"/>
      <c r="E167" s="554">
        <f t="shared" si="34"/>
        <v>0</v>
      </c>
      <c r="F167" s="555">
        <f t="shared" si="35"/>
        <v>0</v>
      </c>
      <c r="G167" s="555">
        <f t="shared" si="36"/>
        <v>0</v>
      </c>
    </row>
    <row r="168" spans="1:7" ht="19.899999999999999" customHeight="1" x14ac:dyDescent="0.2">
      <c r="A168" s="590"/>
      <c r="B168" s="549"/>
      <c r="C168" s="552"/>
      <c r="D168" s="553"/>
      <c r="E168" s="554">
        <f t="shared" si="34"/>
        <v>0</v>
      </c>
      <c r="F168" s="555">
        <f t="shared" si="35"/>
        <v>0</v>
      </c>
      <c r="G168" s="555">
        <f t="shared" si="36"/>
        <v>0</v>
      </c>
    </row>
    <row r="169" spans="1:7" ht="19.899999999999999" customHeight="1" x14ac:dyDescent="0.2">
      <c r="A169" s="590"/>
      <c r="B169" s="549"/>
      <c r="C169" s="552"/>
      <c r="D169" s="553"/>
      <c r="E169" s="554">
        <f t="shared" si="34"/>
        <v>0</v>
      </c>
      <c r="F169" s="555">
        <f t="shared" si="35"/>
        <v>0</v>
      </c>
      <c r="G169" s="555">
        <f t="shared" si="36"/>
        <v>0</v>
      </c>
    </row>
    <row r="170" spans="1:7" ht="19.899999999999999" customHeight="1" x14ac:dyDescent="0.2">
      <c r="A170" s="590"/>
      <c r="B170" s="549"/>
      <c r="C170" s="552"/>
      <c r="D170" s="553"/>
      <c r="E170" s="554">
        <f t="shared" si="34"/>
        <v>0</v>
      </c>
      <c r="F170" s="555">
        <f t="shared" si="35"/>
        <v>0</v>
      </c>
      <c r="G170" s="555">
        <f t="shared" si="36"/>
        <v>0</v>
      </c>
    </row>
    <row r="171" spans="1:7" ht="19.899999999999999" customHeight="1" x14ac:dyDescent="0.2">
      <c r="A171" s="590"/>
      <c r="B171" s="549"/>
      <c r="C171" s="552"/>
      <c r="D171" s="553"/>
      <c r="E171" s="554">
        <f t="shared" si="34"/>
        <v>0</v>
      </c>
      <c r="F171" s="555">
        <f t="shared" si="35"/>
        <v>0</v>
      </c>
      <c r="G171" s="555">
        <f t="shared" si="36"/>
        <v>0</v>
      </c>
    </row>
    <row r="172" spans="1:7" ht="19.899999999999999" customHeight="1" x14ac:dyDescent="0.2">
      <c r="A172" s="590"/>
      <c r="B172" s="549"/>
      <c r="C172" s="545"/>
      <c r="D172" s="545"/>
      <c r="E172" s="556"/>
      <c r="F172" s="540"/>
      <c r="G172" s="592"/>
    </row>
    <row r="173" spans="1:7" ht="19.899999999999999" customHeight="1" x14ac:dyDescent="0.2">
      <c r="A173" s="590"/>
      <c r="B173" s="545"/>
      <c r="C173" s="537" t="s">
        <v>1004</v>
      </c>
      <c r="D173" s="540" t="s">
        <v>1001</v>
      </c>
      <c r="E173" s="611">
        <f>SUMPRODUCT(D162:D171,E162:E171)</f>
        <v>0</v>
      </c>
      <c r="F173" s="540" t="s">
        <v>1005</v>
      </c>
      <c r="G173" s="612">
        <f>SUM(G162:G171)</f>
        <v>0</v>
      </c>
    </row>
    <row r="174" spans="1:7" ht="19.899999999999999" customHeight="1" x14ac:dyDescent="0.2">
      <c r="A174" s="590"/>
      <c r="B174" s="549"/>
      <c r="C174" s="557"/>
      <c r="D174" s="556"/>
      <c r="E174" s="542"/>
      <c r="F174" s="540"/>
      <c r="G174" s="596"/>
    </row>
    <row r="175" spans="1:7" ht="19.899999999999999" customHeight="1" x14ac:dyDescent="0.2">
      <c r="A175" s="597"/>
      <c r="B175" s="549"/>
      <c r="C175" s="540" t="s">
        <v>1006</v>
      </c>
      <c r="D175" s="558">
        <f>IFERROR(VLOOKUP(COUNTIF($A$1:A175,"ANALISIS DE PRECIOS"),T_Rendimiento_Equipo,5,FALSE),0)</f>
        <v>0</v>
      </c>
      <c r="E175" s="559" t="str">
        <f ca="1">G157&amp;"/día"</f>
        <v>m3/día</v>
      </c>
      <c r="F175" s="598"/>
      <c r="G175" s="592"/>
    </row>
    <row r="176" spans="1:7" ht="19.899999999999999" customHeight="1" x14ac:dyDescent="0.2">
      <c r="A176" s="590"/>
      <c r="B176" s="549"/>
      <c r="C176" s="545"/>
      <c r="D176" s="541"/>
      <c r="E176" s="542"/>
      <c r="F176" s="540"/>
      <c r="G176" s="592"/>
    </row>
    <row r="177" spans="1:7" ht="19.899999999999999" customHeight="1" x14ac:dyDescent="0.2">
      <c r="A177" s="792" t="s">
        <v>576</v>
      </c>
      <c r="B177" s="793"/>
      <c r="C177" s="794" t="s">
        <v>0</v>
      </c>
      <c r="D177" s="806" t="s">
        <v>1866</v>
      </c>
      <c r="E177" s="806" t="s">
        <v>1865</v>
      </c>
      <c r="F177" s="798" t="s">
        <v>1007</v>
      </c>
      <c r="G177" s="800" t="s">
        <v>26</v>
      </c>
    </row>
    <row r="178" spans="1:7" ht="19.899999999999999" customHeight="1" x14ac:dyDescent="0.2">
      <c r="A178" s="560" t="s">
        <v>577</v>
      </c>
      <c r="B178" s="560" t="s">
        <v>578</v>
      </c>
      <c r="C178" s="795"/>
      <c r="D178" s="807"/>
      <c r="E178" s="797"/>
      <c r="F178" s="799"/>
      <c r="G178" s="801"/>
    </row>
    <row r="179" spans="1:7" ht="19.899999999999999" customHeight="1" x14ac:dyDescent="0.2">
      <c r="A179" s="599"/>
      <c r="B179" s="545"/>
      <c r="C179" s="537" t="s">
        <v>1008</v>
      </c>
      <c r="D179" s="542"/>
      <c r="E179" s="542"/>
      <c r="F179" s="545"/>
      <c r="G179" s="600"/>
    </row>
    <row r="180" spans="1:7" ht="19.899999999999999" customHeight="1" x14ac:dyDescent="0.2">
      <c r="A180" s="601">
        <f t="shared" ref="A180:A188" si="37">IFERROR(VLOOKUP(C180,T_Insumos,4,FALSE),0)</f>
        <v>0</v>
      </c>
      <c r="B180" s="561">
        <f t="shared" ref="B180:B188" si="38">IFERROR(VLOOKUP(C180,T_Insumos,5,FALSE),0)</f>
        <v>0</v>
      </c>
      <c r="C180" s="552"/>
      <c r="D180" s="562">
        <f t="shared" ref="D180:D188" si="39">IFERROR(VLOOKUP(C180,T_Insumos,3,FALSE),0)</f>
        <v>0</v>
      </c>
      <c r="E180" s="555">
        <f>D180*$G$23</f>
        <v>0</v>
      </c>
      <c r="F180" s="558">
        <f>IF(C180="",0,IFERROR(VLOOKUP(COUNTIF($A$1:A180,"ANALISIS DE PRECIOS"),T_Rendimiento_Equipo,5,FALSE),0))</f>
        <v>0</v>
      </c>
      <c r="G180" s="555">
        <f>IFERROR(ROUND(E180/F180,2),0)</f>
        <v>0</v>
      </c>
    </row>
    <row r="181" spans="1:7" ht="19.899999999999999" customHeight="1" x14ac:dyDescent="0.2">
      <c r="A181" s="601">
        <f t="shared" si="37"/>
        <v>0</v>
      </c>
      <c r="B181" s="561">
        <f t="shared" si="38"/>
        <v>0</v>
      </c>
      <c r="C181" s="552"/>
      <c r="D181" s="562">
        <f t="shared" si="39"/>
        <v>0</v>
      </c>
      <c r="E181" s="555"/>
      <c r="F181" s="558">
        <f>IF(C181="",0,IFERROR(VLOOKUP(COUNTIF($A$1:A181,"ANALISIS DE PRECIOS"),T_Rendimiento_Equipo,5,FALSE),0))</f>
        <v>0</v>
      </c>
      <c r="G181" s="555">
        <f t="shared" ref="G181:G188" si="40">IFERROR(ROUND(E181/F181,2),0)</f>
        <v>0</v>
      </c>
    </row>
    <row r="182" spans="1:7" ht="19.899999999999999" customHeight="1" x14ac:dyDescent="0.2">
      <c r="A182" s="601">
        <f t="shared" si="37"/>
        <v>0</v>
      </c>
      <c r="B182" s="561">
        <f t="shared" si="38"/>
        <v>0</v>
      </c>
      <c r="C182" s="563"/>
      <c r="D182" s="562">
        <f t="shared" si="39"/>
        <v>0</v>
      </c>
      <c r="E182" s="555"/>
      <c r="F182" s="558">
        <f>IF(C182="",0,IFERROR(VLOOKUP(COUNTIF($A$1:A182,"ANALISIS DE PRECIOS"),T_Rendimiento_Equipo,5,FALSE),0))</f>
        <v>0</v>
      </c>
      <c r="G182" s="555">
        <f t="shared" si="40"/>
        <v>0</v>
      </c>
    </row>
    <row r="183" spans="1:7" ht="19.899999999999999" customHeight="1" x14ac:dyDescent="0.2">
      <c r="A183" s="601">
        <f t="shared" si="37"/>
        <v>0</v>
      </c>
      <c r="B183" s="561">
        <f t="shared" si="38"/>
        <v>0</v>
      </c>
      <c r="C183" s="563"/>
      <c r="D183" s="562">
        <f t="shared" si="39"/>
        <v>0</v>
      </c>
      <c r="E183" s="555"/>
      <c r="F183" s="558">
        <f>IF(C183="",0,IFERROR(VLOOKUP(COUNTIF($A$1:A183,"ANALISIS DE PRECIOS"),T_Rendimiento_Equipo,5,FALSE),0))</f>
        <v>0</v>
      </c>
      <c r="G183" s="555">
        <f t="shared" si="40"/>
        <v>0</v>
      </c>
    </row>
    <row r="184" spans="1:7" ht="19.899999999999999" customHeight="1" x14ac:dyDescent="0.2">
      <c r="A184" s="601">
        <f t="shared" si="37"/>
        <v>0</v>
      </c>
      <c r="B184" s="561">
        <f t="shared" si="38"/>
        <v>0</v>
      </c>
      <c r="C184" s="563"/>
      <c r="D184" s="562">
        <f t="shared" si="39"/>
        <v>0</v>
      </c>
      <c r="E184" s="555"/>
      <c r="F184" s="558">
        <f>IF(C184="",0,IFERROR(VLOOKUP(COUNTIF($A$1:A184,"ANALISIS DE PRECIOS"),T_Rendimiento_Equipo,5,FALSE),0))</f>
        <v>0</v>
      </c>
      <c r="G184" s="555">
        <f t="shared" si="40"/>
        <v>0</v>
      </c>
    </row>
    <row r="185" spans="1:7" ht="19.899999999999999" customHeight="1" x14ac:dyDescent="0.2">
      <c r="A185" s="601">
        <f t="shared" si="37"/>
        <v>0</v>
      </c>
      <c r="B185" s="561">
        <f t="shared" si="38"/>
        <v>0</v>
      </c>
      <c r="C185" s="563"/>
      <c r="D185" s="562">
        <f t="shared" si="39"/>
        <v>0</v>
      </c>
      <c r="E185" s="555"/>
      <c r="F185" s="558">
        <f>IF(C185="",0,IFERROR(VLOOKUP(COUNTIF($A$1:A185,"ANALISIS DE PRECIOS"),T_Rendimiento_Equipo,5,FALSE),0))</f>
        <v>0</v>
      </c>
      <c r="G185" s="555">
        <f t="shared" si="40"/>
        <v>0</v>
      </c>
    </row>
    <row r="186" spans="1:7" ht="19.899999999999999" customHeight="1" x14ac:dyDescent="0.2">
      <c r="A186" s="601">
        <f t="shared" si="37"/>
        <v>0</v>
      </c>
      <c r="B186" s="561">
        <f t="shared" si="38"/>
        <v>0</v>
      </c>
      <c r="C186" s="563"/>
      <c r="D186" s="562">
        <f t="shared" si="39"/>
        <v>0</v>
      </c>
      <c r="E186" s="555"/>
      <c r="F186" s="558">
        <f>IF(C186="",0,IFERROR(VLOOKUP(COUNTIF($A$1:A186,"ANALISIS DE PRECIOS"),T_Rendimiento_Equipo,5,FALSE),0))</f>
        <v>0</v>
      </c>
      <c r="G186" s="555">
        <f t="shared" si="40"/>
        <v>0</v>
      </c>
    </row>
    <row r="187" spans="1:7" ht="19.899999999999999" customHeight="1" x14ac:dyDescent="0.2">
      <c r="A187" s="601">
        <f t="shared" si="37"/>
        <v>0</v>
      </c>
      <c r="B187" s="561">
        <f t="shared" si="38"/>
        <v>0</v>
      </c>
      <c r="C187" s="563"/>
      <c r="D187" s="562">
        <f t="shared" si="39"/>
        <v>0</v>
      </c>
      <c r="E187" s="555"/>
      <c r="F187" s="558">
        <f>IF(C187="",0,IFERROR(VLOOKUP(COUNTIF($A$1:A187,"ANALISIS DE PRECIOS"),T_Rendimiento_Equipo,5,FALSE),0))</f>
        <v>0</v>
      </c>
      <c r="G187" s="555">
        <f t="shared" si="40"/>
        <v>0</v>
      </c>
    </row>
    <row r="188" spans="1:7" ht="19.899999999999999" customHeight="1" x14ac:dyDescent="0.2">
      <c r="A188" s="601">
        <f t="shared" si="37"/>
        <v>0</v>
      </c>
      <c r="B188" s="561">
        <f t="shared" si="38"/>
        <v>0</v>
      </c>
      <c r="C188" s="552"/>
      <c r="D188" s="562">
        <f t="shared" si="39"/>
        <v>0</v>
      </c>
      <c r="E188" s="555"/>
      <c r="F188" s="558">
        <f>IF(C188="",0,IFERROR(VLOOKUP(COUNTIF($A$1:A188,"ANALISIS DE PRECIOS"),T_Rendimiento_Equipo,5,FALSE),0))</f>
        <v>0</v>
      </c>
      <c r="G188" s="555">
        <f t="shared" si="40"/>
        <v>0</v>
      </c>
    </row>
    <row r="189" spans="1:7" ht="19.899999999999999" customHeight="1" x14ac:dyDescent="0.2">
      <c r="A189" s="602"/>
      <c r="B189" s="541"/>
      <c r="C189" s="545"/>
      <c r="D189" s="541"/>
      <c r="E189" s="542"/>
      <c r="F189" s="564" t="s">
        <v>27</v>
      </c>
      <c r="G189" s="603">
        <f>SUBTOTAL(9,G180:G188)</f>
        <v>0</v>
      </c>
    </row>
    <row r="190" spans="1:7" ht="19.899999999999999" customHeight="1" x14ac:dyDescent="0.2">
      <c r="A190" s="599"/>
      <c r="B190" s="545"/>
      <c r="C190" s="537" t="s">
        <v>713</v>
      </c>
      <c r="D190" s="541"/>
      <c r="E190" s="542"/>
      <c r="F190" s="543"/>
      <c r="G190" s="600"/>
    </row>
    <row r="191" spans="1:7" ht="19.899999999999999" customHeight="1" x14ac:dyDescent="0.2">
      <c r="A191" s="792" t="s">
        <v>576</v>
      </c>
      <c r="B191" s="793"/>
      <c r="C191" s="794" t="s">
        <v>0</v>
      </c>
      <c r="D191" s="796" t="s">
        <v>24</v>
      </c>
      <c r="E191" s="796" t="s">
        <v>1832</v>
      </c>
      <c r="F191" s="798" t="s">
        <v>1007</v>
      </c>
      <c r="G191" s="800" t="s">
        <v>26</v>
      </c>
    </row>
    <row r="192" spans="1:7" ht="19.899999999999999" customHeight="1" x14ac:dyDescent="0.2">
      <c r="A192" s="560" t="s">
        <v>577</v>
      </c>
      <c r="B192" s="560" t="s">
        <v>578</v>
      </c>
      <c r="C192" s="795"/>
      <c r="D192" s="797"/>
      <c r="E192" s="797"/>
      <c r="F192" s="799"/>
      <c r="G192" s="801"/>
    </row>
    <row r="193" spans="1:7" ht="19.899999999999999" customHeight="1" x14ac:dyDescent="0.2">
      <c r="A193" s="601">
        <f t="shared" ref="A193:A199" si="41">IFERROR(VLOOKUP(C193,T_Insumos,4,FALSE),0)</f>
        <v>0</v>
      </c>
      <c r="B193" s="561">
        <f t="shared" ref="B193:B199" si="42">IFERROR(VLOOKUP(C193,T_Insumos,5,FALSE),0)</f>
        <v>0</v>
      </c>
      <c r="C193" s="565"/>
      <c r="D193" s="558"/>
      <c r="E193" s="555">
        <f t="shared" ref="E193:E199" si="43">IFERROR(VLOOKUP(C193,T_Insumos,3,FALSE),0)</f>
        <v>0</v>
      </c>
      <c r="F193" s="558">
        <f>IF(C193="",0,IFERROR(VLOOKUP(COUNTIF($A$1:A193,"ANALISIS DE PRECIOS"),T_Rendimiento_Equipo,5,FALSE),0))</f>
        <v>0</v>
      </c>
      <c r="G193" s="555">
        <f>IFERROR(ROUND(D193*E193/F193,2),0)</f>
        <v>0</v>
      </c>
    </row>
    <row r="194" spans="1:7" ht="19.899999999999999" customHeight="1" x14ac:dyDescent="0.2">
      <c r="A194" s="601">
        <f t="shared" si="41"/>
        <v>0</v>
      </c>
      <c r="B194" s="561">
        <f t="shared" si="42"/>
        <v>0</v>
      </c>
      <c r="C194" s="552"/>
      <c r="D194" s="558"/>
      <c r="E194" s="555">
        <f t="shared" si="43"/>
        <v>0</v>
      </c>
      <c r="F194" s="558">
        <f>IF(C194="",0,IFERROR(VLOOKUP(COUNTIF($A$1:A194,"ANALISIS DE PRECIOS"),T_Rendimiento_Equipo,5,FALSE),0))</f>
        <v>0</v>
      </c>
      <c r="G194" s="555">
        <f t="shared" ref="G194:G199" si="44">IFERROR(ROUND(D194*E194/F194,2),0)</f>
        <v>0</v>
      </c>
    </row>
    <row r="195" spans="1:7" ht="19.899999999999999" customHeight="1" x14ac:dyDescent="0.2">
      <c r="A195" s="601">
        <f t="shared" si="41"/>
        <v>0</v>
      </c>
      <c r="B195" s="561">
        <f t="shared" si="42"/>
        <v>0</v>
      </c>
      <c r="C195" s="552"/>
      <c r="D195" s="558"/>
      <c r="E195" s="555">
        <f t="shared" si="43"/>
        <v>0</v>
      </c>
      <c r="F195" s="558">
        <f>IF(C195="",0,IFERROR(VLOOKUP(COUNTIF($A$1:A195,"ANALISIS DE PRECIOS"),T_Rendimiento_Equipo,5,FALSE),0))</f>
        <v>0</v>
      </c>
      <c r="G195" s="555">
        <f t="shared" si="44"/>
        <v>0</v>
      </c>
    </row>
    <row r="196" spans="1:7" ht="19.899999999999999" customHeight="1" x14ac:dyDescent="0.2">
      <c r="A196" s="601">
        <f t="shared" si="41"/>
        <v>0</v>
      </c>
      <c r="B196" s="561">
        <f t="shared" si="42"/>
        <v>0</v>
      </c>
      <c r="C196" s="552"/>
      <c r="D196" s="558"/>
      <c r="E196" s="555">
        <f t="shared" si="43"/>
        <v>0</v>
      </c>
      <c r="F196" s="558">
        <f>IF(C196="",0,IFERROR(VLOOKUP(COUNTIF($A$1:A196,"ANALISIS DE PRECIOS"),T_Rendimiento_Equipo,5,FALSE),0))</f>
        <v>0</v>
      </c>
      <c r="G196" s="555">
        <f t="shared" si="44"/>
        <v>0</v>
      </c>
    </row>
    <row r="197" spans="1:7" ht="19.899999999999999" customHeight="1" x14ac:dyDescent="0.2">
      <c r="A197" s="601">
        <f t="shared" si="41"/>
        <v>0</v>
      </c>
      <c r="B197" s="561">
        <f t="shared" si="42"/>
        <v>0</v>
      </c>
      <c r="C197" s="552"/>
      <c r="D197" s="558"/>
      <c r="E197" s="555">
        <f t="shared" si="43"/>
        <v>0</v>
      </c>
      <c r="F197" s="558">
        <f>IF(C197="",0,IFERROR(VLOOKUP(COUNTIF($A$1:A197,"ANALISIS DE PRECIOS"),T_Rendimiento_Equipo,5,FALSE),0))</f>
        <v>0</v>
      </c>
      <c r="G197" s="555">
        <f t="shared" si="44"/>
        <v>0</v>
      </c>
    </row>
    <row r="198" spans="1:7" ht="19.899999999999999" customHeight="1" x14ac:dyDescent="0.2">
      <c r="A198" s="601">
        <f t="shared" si="41"/>
        <v>0</v>
      </c>
      <c r="B198" s="561">
        <f t="shared" si="42"/>
        <v>0</v>
      </c>
      <c r="C198" s="552"/>
      <c r="D198" s="566"/>
      <c r="E198" s="555">
        <f t="shared" si="43"/>
        <v>0</v>
      </c>
      <c r="F198" s="558">
        <f>IF(C198="",0,IFERROR(VLOOKUP(COUNTIF($A$1:A198,"ANALISIS DE PRECIOS"),T_Rendimiento_Equipo,5,FALSE),0))</f>
        <v>0</v>
      </c>
      <c r="G198" s="555">
        <f t="shared" si="44"/>
        <v>0</v>
      </c>
    </row>
    <row r="199" spans="1:7" ht="19.899999999999999" customHeight="1" x14ac:dyDescent="0.2">
      <c r="A199" s="601">
        <f t="shared" si="41"/>
        <v>0</v>
      </c>
      <c r="B199" s="561">
        <f t="shared" si="42"/>
        <v>0</v>
      </c>
      <c r="C199" s="561"/>
      <c r="D199" s="567"/>
      <c r="E199" s="555">
        <f t="shared" si="43"/>
        <v>0</v>
      </c>
      <c r="F199" s="558">
        <f>IF(C199="",0,IFERROR(VLOOKUP(COUNTIF($A$1:A199,"ANALISIS DE PRECIOS"),T_Rendimiento_Equipo,5,FALSE),0))</f>
        <v>0</v>
      </c>
      <c r="G199" s="555">
        <f t="shared" si="44"/>
        <v>0</v>
      </c>
    </row>
    <row r="200" spans="1:7" ht="19.899999999999999" customHeight="1" x14ac:dyDescent="0.2">
      <c r="A200" s="602"/>
      <c r="B200" s="541"/>
      <c r="C200" s="545"/>
      <c r="D200" s="541"/>
      <c r="E200" s="542"/>
      <c r="F200" s="564" t="s">
        <v>28</v>
      </c>
      <c r="G200" s="604">
        <f>SUBTOTAL(9,G193:G199)</f>
        <v>0</v>
      </c>
    </row>
    <row r="201" spans="1:7" ht="19.899999999999999" customHeight="1" x14ac:dyDescent="0.2">
      <c r="A201" s="599"/>
      <c r="B201" s="545"/>
      <c r="C201" s="537" t="s">
        <v>1014</v>
      </c>
      <c r="D201" s="541"/>
      <c r="E201" s="542"/>
      <c r="F201" s="543"/>
      <c r="G201" s="600"/>
    </row>
    <row r="202" spans="1:7" ht="19.899999999999999" customHeight="1" x14ac:dyDescent="0.2">
      <c r="A202" s="792" t="s">
        <v>576</v>
      </c>
      <c r="B202" s="793"/>
      <c r="C202" s="794" t="s">
        <v>0</v>
      </c>
      <c r="D202" s="794" t="s">
        <v>1867</v>
      </c>
      <c r="E202" s="796" t="s">
        <v>24</v>
      </c>
      <c r="F202" s="798" t="s">
        <v>25</v>
      </c>
      <c r="G202" s="800" t="s">
        <v>26</v>
      </c>
    </row>
    <row r="203" spans="1:7" ht="19.899999999999999" customHeight="1" x14ac:dyDescent="0.2">
      <c r="A203" s="560" t="s">
        <v>577</v>
      </c>
      <c r="B203" s="560" t="s">
        <v>578</v>
      </c>
      <c r="C203" s="795"/>
      <c r="D203" s="795"/>
      <c r="E203" s="797"/>
      <c r="F203" s="799"/>
      <c r="G203" s="801"/>
    </row>
    <row r="204" spans="1:7" ht="19.899999999999999" customHeight="1" x14ac:dyDescent="0.2">
      <c r="A204" s="601">
        <f t="shared" ref="A204:A214" si="45">IFERROR(VLOOKUP(C204,T_Insumos,4,FALSE),0)</f>
        <v>0</v>
      </c>
      <c r="B204" s="561">
        <f t="shared" ref="B204:B214" si="46">IFERROR(VLOOKUP(C204,T_Insumos,5,FALSE),0)</f>
        <v>0</v>
      </c>
      <c r="C204" s="561"/>
      <c r="D204" s="613">
        <f t="shared" ref="D204:D214" si="47">IFERROR(VLOOKUP(C204,T_Insumos,2,FALSE),0)</f>
        <v>0</v>
      </c>
      <c r="E204" s="553"/>
      <c r="F204" s="555">
        <f t="shared" ref="F204:F214" si="48">IFERROR(VLOOKUP(C204,T_Insumos,3,FALSE),0)</f>
        <v>0</v>
      </c>
      <c r="G204" s="555">
        <f>ROUND(E204*F204,2)</f>
        <v>0</v>
      </c>
    </row>
    <row r="205" spans="1:7" ht="19.899999999999999" customHeight="1" x14ac:dyDescent="0.2">
      <c r="A205" s="601">
        <f t="shared" si="45"/>
        <v>0</v>
      </c>
      <c r="B205" s="561">
        <f t="shared" si="46"/>
        <v>0</v>
      </c>
      <c r="C205" s="561"/>
      <c r="D205" s="613">
        <f t="shared" si="47"/>
        <v>0</v>
      </c>
      <c r="E205" s="553"/>
      <c r="F205" s="555">
        <f t="shared" si="48"/>
        <v>0</v>
      </c>
      <c r="G205" s="555">
        <f t="shared" ref="G205:G214" si="49">ROUND(E205*F205,2)</f>
        <v>0</v>
      </c>
    </row>
    <row r="206" spans="1:7" ht="19.899999999999999" customHeight="1" x14ac:dyDescent="0.2">
      <c r="A206" s="601">
        <f t="shared" si="45"/>
        <v>0</v>
      </c>
      <c r="B206" s="561">
        <f t="shared" si="46"/>
        <v>0</v>
      </c>
      <c r="C206" s="561"/>
      <c r="D206" s="613">
        <f t="shared" si="47"/>
        <v>0</v>
      </c>
      <c r="E206" s="553"/>
      <c r="F206" s="555">
        <f t="shared" si="48"/>
        <v>0</v>
      </c>
      <c r="G206" s="555">
        <f t="shared" si="49"/>
        <v>0</v>
      </c>
    </row>
    <row r="207" spans="1:7" ht="19.899999999999999" customHeight="1" x14ac:dyDescent="0.2">
      <c r="A207" s="601">
        <f t="shared" si="45"/>
        <v>0</v>
      </c>
      <c r="B207" s="561">
        <f t="shared" si="46"/>
        <v>0</v>
      </c>
      <c r="C207" s="561"/>
      <c r="D207" s="613">
        <f t="shared" si="47"/>
        <v>0</v>
      </c>
      <c r="E207" s="553"/>
      <c r="F207" s="555">
        <f t="shared" si="48"/>
        <v>0</v>
      </c>
      <c r="G207" s="555">
        <f t="shared" si="49"/>
        <v>0</v>
      </c>
    </row>
    <row r="208" spans="1:7" ht="19.899999999999999" customHeight="1" x14ac:dyDescent="0.2">
      <c r="A208" s="601">
        <f t="shared" si="45"/>
        <v>0</v>
      </c>
      <c r="B208" s="561">
        <f t="shared" si="46"/>
        <v>0</v>
      </c>
      <c r="C208" s="561"/>
      <c r="D208" s="613">
        <f t="shared" si="47"/>
        <v>0</v>
      </c>
      <c r="E208" s="553"/>
      <c r="F208" s="555">
        <f t="shared" si="48"/>
        <v>0</v>
      </c>
      <c r="G208" s="555">
        <f t="shared" si="49"/>
        <v>0</v>
      </c>
    </row>
    <row r="209" spans="1:7" ht="19.899999999999999" customHeight="1" x14ac:dyDescent="0.2">
      <c r="A209" s="601">
        <f t="shared" si="45"/>
        <v>0</v>
      </c>
      <c r="B209" s="561">
        <f t="shared" si="46"/>
        <v>0</v>
      </c>
      <c r="C209" s="561"/>
      <c r="D209" s="613">
        <f t="shared" si="47"/>
        <v>0</v>
      </c>
      <c r="E209" s="553"/>
      <c r="F209" s="555">
        <f t="shared" si="48"/>
        <v>0</v>
      </c>
      <c r="G209" s="555">
        <f t="shared" si="49"/>
        <v>0</v>
      </c>
    </row>
    <row r="210" spans="1:7" ht="19.899999999999999" customHeight="1" x14ac:dyDescent="0.2">
      <c r="A210" s="601">
        <f t="shared" si="45"/>
        <v>0</v>
      </c>
      <c r="B210" s="561">
        <f t="shared" si="46"/>
        <v>0</v>
      </c>
      <c r="C210" s="561"/>
      <c r="D210" s="613">
        <f t="shared" si="47"/>
        <v>0</v>
      </c>
      <c r="E210" s="553"/>
      <c r="F210" s="555">
        <f t="shared" si="48"/>
        <v>0</v>
      </c>
      <c r="G210" s="555">
        <f t="shared" si="49"/>
        <v>0</v>
      </c>
    </row>
    <row r="211" spans="1:7" ht="19.899999999999999" customHeight="1" x14ac:dyDescent="0.2">
      <c r="A211" s="601">
        <f t="shared" si="45"/>
        <v>0</v>
      </c>
      <c r="B211" s="561">
        <f t="shared" si="46"/>
        <v>0</v>
      </c>
      <c r="C211" s="561"/>
      <c r="D211" s="613">
        <f t="shared" si="47"/>
        <v>0</v>
      </c>
      <c r="E211" s="553"/>
      <c r="F211" s="555">
        <f t="shared" si="48"/>
        <v>0</v>
      </c>
      <c r="G211" s="555">
        <f t="shared" si="49"/>
        <v>0</v>
      </c>
    </row>
    <row r="212" spans="1:7" ht="19.899999999999999" customHeight="1" x14ac:dyDescent="0.2">
      <c r="A212" s="601">
        <f t="shared" si="45"/>
        <v>0</v>
      </c>
      <c r="B212" s="561">
        <f t="shared" si="46"/>
        <v>0</v>
      </c>
      <c r="C212" s="561"/>
      <c r="D212" s="613">
        <f t="shared" si="47"/>
        <v>0</v>
      </c>
      <c r="E212" s="553"/>
      <c r="F212" s="555">
        <f t="shared" si="48"/>
        <v>0</v>
      </c>
      <c r="G212" s="555">
        <f t="shared" si="49"/>
        <v>0</v>
      </c>
    </row>
    <row r="213" spans="1:7" ht="19.899999999999999" customHeight="1" x14ac:dyDescent="0.2">
      <c r="A213" s="601">
        <f t="shared" si="45"/>
        <v>0</v>
      </c>
      <c r="B213" s="561">
        <f t="shared" si="46"/>
        <v>0</v>
      </c>
      <c r="C213" s="561"/>
      <c r="D213" s="613">
        <f t="shared" si="47"/>
        <v>0</v>
      </c>
      <c r="E213" s="553"/>
      <c r="F213" s="555">
        <f t="shared" si="48"/>
        <v>0</v>
      </c>
      <c r="G213" s="555">
        <f t="shared" si="49"/>
        <v>0</v>
      </c>
    </row>
    <row r="214" spans="1:7" ht="19.899999999999999" customHeight="1" x14ac:dyDescent="0.2">
      <c r="A214" s="601">
        <f t="shared" si="45"/>
        <v>0</v>
      </c>
      <c r="B214" s="561">
        <f t="shared" si="46"/>
        <v>0</v>
      </c>
      <c r="C214" s="561"/>
      <c r="D214" s="613">
        <f t="shared" si="47"/>
        <v>0</v>
      </c>
      <c r="E214" s="553"/>
      <c r="F214" s="555">
        <f t="shared" si="48"/>
        <v>0</v>
      </c>
      <c r="G214" s="555">
        <f t="shared" si="49"/>
        <v>0</v>
      </c>
    </row>
    <row r="215" spans="1:7" ht="19.899999999999999" customHeight="1" x14ac:dyDescent="0.2">
      <c r="A215" s="599"/>
      <c r="B215" s="545"/>
      <c r="C215" s="545"/>
      <c r="D215" s="541"/>
      <c r="E215" s="542"/>
      <c r="F215" s="564" t="s">
        <v>29</v>
      </c>
      <c r="G215" s="605">
        <f>SUBTOTAL(9,G204:G214)</f>
        <v>0</v>
      </c>
    </row>
    <row r="216" spans="1:7" ht="19.899999999999999" customHeight="1" x14ac:dyDescent="0.2">
      <c r="A216" s="599"/>
      <c r="B216" s="545"/>
      <c r="C216" s="537" t="s">
        <v>1015</v>
      </c>
      <c r="D216" s="541"/>
      <c r="E216" s="542"/>
      <c r="F216" s="543"/>
      <c r="G216" s="600"/>
    </row>
    <row r="217" spans="1:7" ht="19.899999999999999" customHeight="1" x14ac:dyDescent="0.2">
      <c r="A217" s="792" t="s">
        <v>576</v>
      </c>
      <c r="B217" s="793"/>
      <c r="C217" s="794" t="s">
        <v>0</v>
      </c>
      <c r="D217" s="794" t="s">
        <v>1867</v>
      </c>
      <c r="E217" s="796" t="s">
        <v>24</v>
      </c>
      <c r="F217" s="798" t="s">
        <v>25</v>
      </c>
      <c r="G217" s="800" t="s">
        <v>26</v>
      </c>
    </row>
    <row r="218" spans="1:7" ht="19.899999999999999" customHeight="1" x14ac:dyDescent="0.2">
      <c r="A218" s="560" t="s">
        <v>577</v>
      </c>
      <c r="B218" s="560" t="s">
        <v>578</v>
      </c>
      <c r="C218" s="795"/>
      <c r="D218" s="795"/>
      <c r="E218" s="797"/>
      <c r="F218" s="799"/>
      <c r="G218" s="801"/>
    </row>
    <row r="219" spans="1:7" ht="19.899999999999999" customHeight="1" x14ac:dyDescent="0.2">
      <c r="A219" s="601">
        <f>IFERROR(VLOOKUP(C219,T_Insumos,4,FALSE),0)</f>
        <v>0</v>
      </c>
      <c r="B219" s="561">
        <f>IFERROR(VLOOKUP(C219,T_Insumos,5,FALSE),0)</f>
        <v>0</v>
      </c>
      <c r="C219" s="552"/>
      <c r="D219" s="613">
        <f>IF(C219=0,0,"$/tnkm")</f>
        <v>0</v>
      </c>
      <c r="E219" s="553"/>
      <c r="F219" s="555">
        <f>IFERROR(VLOOKUP(C219,T_Insumos,3,FALSE),0)</f>
        <v>0</v>
      </c>
      <c r="G219" s="555">
        <f>ROUND(E219*F219,2)</f>
        <v>0</v>
      </c>
    </row>
    <row r="220" spans="1:7" ht="19.899999999999999" customHeight="1" x14ac:dyDescent="0.2">
      <c r="A220" s="601">
        <f>IFERROR(VLOOKUP(C220,T_Insumos,4,FALSE),0)</f>
        <v>0</v>
      </c>
      <c r="B220" s="561">
        <f>IFERROR(VLOOKUP(C220,T_Insumos,5,FALSE),0)</f>
        <v>0</v>
      </c>
      <c r="C220" s="552"/>
      <c r="D220" s="613">
        <f>IF(C220=0,0,"$/tnkm")</f>
        <v>0</v>
      </c>
      <c r="E220" s="569"/>
      <c r="F220" s="555">
        <f>IFERROR(VLOOKUP(C220,T_Insumos,3,FALSE),0)</f>
        <v>0</v>
      </c>
      <c r="G220" s="555">
        <f t="shared" ref="G220" si="50">ROUND(E220*F220,2)</f>
        <v>0</v>
      </c>
    </row>
    <row r="221" spans="1:7" ht="19.899999999999999" customHeight="1" x14ac:dyDescent="0.2">
      <c r="A221" s="599"/>
      <c r="B221" s="545"/>
      <c r="C221" s="545"/>
      <c r="D221" s="541"/>
      <c r="E221" s="542"/>
      <c r="F221" s="564" t="s">
        <v>1016</v>
      </c>
      <c r="G221" s="605">
        <f>SUBTOTAL(9,G219:G220)</f>
        <v>0</v>
      </c>
    </row>
    <row r="222" spans="1:7" ht="19.899999999999999" customHeight="1" x14ac:dyDescent="0.2">
      <c r="A222" s="602"/>
      <c r="B222" s="541"/>
      <c r="C222" s="545"/>
      <c r="D222" s="541"/>
      <c r="E222" s="542"/>
      <c r="F222" s="543"/>
      <c r="G222" s="600"/>
    </row>
    <row r="223" spans="1:7" ht="19.899999999999999" customHeight="1" x14ac:dyDescent="0.2">
      <c r="A223" s="664">
        <f>B157</f>
        <v>3</v>
      </c>
      <c r="B223" s="661" t="str">
        <f ca="1">C157</f>
        <v>CONSTRUCCIÓN DE SUBBASE ESTABILIZADA GRANULAR</v>
      </c>
      <c r="C223" s="541"/>
      <c r="D223" s="541" t="s">
        <v>1833</v>
      </c>
      <c r="E223" s="662"/>
      <c r="F223" s="663" t="str">
        <f ca="1">"$/"&amp;G157</f>
        <v>$/m3</v>
      </c>
      <c r="G223" s="610">
        <f>SUBTOTAL(9,G180:G222)</f>
        <v>0</v>
      </c>
    </row>
    <row r="224" spans="1:7" ht="19.899999999999999" customHeight="1" x14ac:dyDescent="0.2">
      <c r="A224" s="606"/>
      <c r="B224" s="607"/>
      <c r="C224" s="608"/>
      <c r="D224" s="608" t="s">
        <v>2043</v>
      </c>
      <c r="E224" s="609"/>
      <c r="F224" s="665" t="str">
        <f ca="1">"$/"&amp;G157</f>
        <v>$/m3</v>
      </c>
      <c r="G224" s="610">
        <f>ROUND(G223/Coeficiente_Paso,2)</f>
        <v>0</v>
      </c>
    </row>
    <row r="225" spans="1:7" ht="19.899999999999999" customHeight="1" x14ac:dyDescent="0.2">
      <c r="A225" s="191"/>
      <c r="B225" s="191"/>
      <c r="C225" s="191"/>
      <c r="D225" s="191"/>
      <c r="E225" s="191"/>
      <c r="F225" s="191"/>
      <c r="G225" s="191"/>
    </row>
    <row r="226" spans="1:7" ht="19.899999999999999" customHeight="1" x14ac:dyDescent="0.2">
      <c r="A226" s="802" t="s">
        <v>31</v>
      </c>
      <c r="B226" s="803"/>
      <c r="C226" s="803"/>
      <c r="D226" s="803"/>
      <c r="E226" s="803"/>
      <c r="F226" s="803"/>
      <c r="G226" s="804"/>
    </row>
    <row r="227" spans="1:7" ht="19.899999999999999" customHeight="1" x14ac:dyDescent="0.2">
      <c r="A227" s="587" t="s">
        <v>711</v>
      </c>
      <c r="B227" s="535" t="str">
        <f>Comitente</f>
        <v>DIRECCIÓN PROVINCIAL DE VIALIDAD</v>
      </c>
      <c r="C227" s="536"/>
      <c r="D227" s="537"/>
      <c r="E227" s="537"/>
      <c r="F227" s="538"/>
      <c r="G227" s="588"/>
    </row>
    <row r="228" spans="1:7" ht="19.899999999999999" customHeight="1" x14ac:dyDescent="0.2">
      <c r="A228" s="587" t="s">
        <v>712</v>
      </c>
      <c r="B228" s="535">
        <f>Contratista</f>
        <v>0</v>
      </c>
      <c r="C228" s="539"/>
      <c r="D228" s="539"/>
      <c r="E228" s="539"/>
      <c r="F228" s="535"/>
      <c r="G228" s="589"/>
    </row>
    <row r="229" spans="1:7" ht="19.899999999999999" customHeight="1" x14ac:dyDescent="0.2">
      <c r="A229" s="587" t="s">
        <v>21</v>
      </c>
      <c r="B229" s="535" t="str">
        <f>Obra</f>
        <v>PAVIMENTACIÓN Y REPAVIMENTACION DE LA RED VIAL MUNICIPAL AFECTADAS POR OBRAS DE SANEAMIENTO 1era ETAPA SARMIENTO</v>
      </c>
      <c r="C229" s="539"/>
      <c r="D229" s="539"/>
      <c r="E229" s="539"/>
      <c r="F229" s="535" t="s">
        <v>32</v>
      </c>
      <c r="G229" s="589">
        <f>Fecha_Base</f>
        <v>0</v>
      </c>
    </row>
    <row r="230" spans="1:7" ht="19.899999999999999" customHeight="1" x14ac:dyDescent="0.2">
      <c r="A230" s="590" t="s">
        <v>710</v>
      </c>
      <c r="B230" s="540" t="str">
        <f>Ubicación</f>
        <v>DEPARTAMENTO SARMIENTO</v>
      </c>
      <c r="C230" s="540"/>
      <c r="D230" s="541"/>
      <c r="E230" s="542"/>
      <c r="F230" s="543"/>
      <c r="G230" s="591"/>
    </row>
    <row r="231" spans="1:7" ht="19.899999999999999" customHeight="1" x14ac:dyDescent="0.2">
      <c r="A231" s="590" t="s">
        <v>33</v>
      </c>
      <c r="B231" s="544" t="str">
        <f>IFERROR(VALUE(LEFT(B232,FIND(".",B232)-1)),"")</f>
        <v/>
      </c>
      <c r="C231" s="545">
        <f ca="1">IFERROR(VLOOKUP(B231,T_Computo_Presupuesto,2,FALSE),0)</f>
        <v>0</v>
      </c>
      <c r="D231" s="545"/>
      <c r="E231" s="542"/>
      <c r="F231" s="543"/>
      <c r="G231" s="591"/>
    </row>
    <row r="232" spans="1:7" ht="19.899999999999999" customHeight="1" x14ac:dyDescent="0.2">
      <c r="A232" s="590" t="s">
        <v>22</v>
      </c>
      <c r="B232" s="546">
        <f>IFERROR(VLOOKUP(COUNTIF($A$1:A232,"ANALISIS DE PRECIOS"),T_NumeroItem,2,FALSE),"")</f>
        <v>4</v>
      </c>
      <c r="C232" s="805" t="str">
        <f ca="1">IFERROR(VLOOKUP(B232,T_Computo_Presupuesto,2,FALSE),0)</f>
        <v>CONSTRUCCIÓN DE BASE ESTABILIZADA GRANULAR</v>
      </c>
      <c r="D232" s="805"/>
      <c r="E232" s="805"/>
      <c r="F232" s="540" t="s">
        <v>23</v>
      </c>
      <c r="G232" s="592" t="str">
        <f ca="1">IFERROR(VLOOKUP(B232,T_Computo_Presupuesto,4,FALSE),0)</f>
        <v>m3</v>
      </c>
    </row>
    <row r="233" spans="1:7" ht="19.899999999999999" customHeight="1" x14ac:dyDescent="0.2">
      <c r="A233" s="590"/>
      <c r="B233" s="540"/>
      <c r="C233" s="545"/>
      <c r="D233" s="541"/>
      <c r="E233" s="542"/>
      <c r="F233" s="545"/>
      <c r="G233" s="593"/>
    </row>
    <row r="234" spans="1:7" ht="19.899999999999999" customHeight="1" x14ac:dyDescent="0.2">
      <c r="A234" s="594"/>
      <c r="B234" s="547"/>
      <c r="C234" s="548" t="s">
        <v>999</v>
      </c>
      <c r="D234" s="547"/>
      <c r="E234" s="547"/>
      <c r="F234" s="547"/>
      <c r="G234" s="595"/>
    </row>
    <row r="235" spans="1:7" ht="19.899999999999999" customHeight="1" x14ac:dyDescent="0.2">
      <c r="A235" s="590"/>
      <c r="B235" s="549"/>
      <c r="C235" s="545"/>
      <c r="D235" s="541"/>
      <c r="E235" s="542"/>
      <c r="F235" s="540"/>
      <c r="G235" s="592"/>
    </row>
    <row r="236" spans="1:7" ht="19.899999999999999" customHeight="1" x14ac:dyDescent="0.2">
      <c r="A236" s="590"/>
      <c r="B236" s="549"/>
      <c r="C236" s="550" t="s">
        <v>1000</v>
      </c>
      <c r="D236" s="551" t="s">
        <v>24</v>
      </c>
      <c r="E236" s="551" t="s">
        <v>1001</v>
      </c>
      <c r="F236" s="551" t="s">
        <v>1002</v>
      </c>
      <c r="G236" s="550" t="s">
        <v>1003</v>
      </c>
    </row>
    <row r="237" spans="1:7" ht="19.899999999999999" customHeight="1" x14ac:dyDescent="0.2">
      <c r="A237" s="590"/>
      <c r="B237" s="549"/>
      <c r="C237" s="552"/>
      <c r="D237" s="553"/>
      <c r="E237" s="554">
        <f t="shared" ref="E237:E246" si="51">IFERROR(VLOOKUP(C237,T_Equipos,4,FALSE),0)</f>
        <v>0</v>
      </c>
      <c r="F237" s="555">
        <f t="shared" ref="F237:F246" si="52">IFERROR(VLOOKUP(C237,T_Equipos,5,FALSE),0)</f>
        <v>0</v>
      </c>
      <c r="G237" s="555">
        <f>ROUND(D237*F237,2)</f>
        <v>0</v>
      </c>
    </row>
    <row r="238" spans="1:7" ht="19.899999999999999" customHeight="1" x14ac:dyDescent="0.2">
      <c r="A238" s="590"/>
      <c r="B238" s="549"/>
      <c r="C238" s="552"/>
      <c r="D238" s="553"/>
      <c r="E238" s="554">
        <f t="shared" si="51"/>
        <v>0</v>
      </c>
      <c r="F238" s="555">
        <f t="shared" si="52"/>
        <v>0</v>
      </c>
      <c r="G238" s="555">
        <f>ROUND(D238*F238,2)</f>
        <v>0</v>
      </c>
    </row>
    <row r="239" spans="1:7" ht="19.899999999999999" customHeight="1" x14ac:dyDescent="0.2">
      <c r="A239" s="590"/>
      <c r="B239" s="549"/>
      <c r="C239" s="552"/>
      <c r="D239" s="553"/>
      <c r="E239" s="554">
        <f t="shared" si="51"/>
        <v>0</v>
      </c>
      <c r="F239" s="555">
        <f t="shared" si="52"/>
        <v>0</v>
      </c>
      <c r="G239" s="555">
        <f>ROUND(D239*F239,2)</f>
        <v>0</v>
      </c>
    </row>
    <row r="240" spans="1:7" ht="19.899999999999999" customHeight="1" x14ac:dyDescent="0.2">
      <c r="A240" s="590"/>
      <c r="B240" s="549"/>
      <c r="C240" s="552"/>
      <c r="D240" s="553"/>
      <c r="E240" s="554">
        <f t="shared" si="51"/>
        <v>0</v>
      </c>
      <c r="F240" s="555">
        <f t="shared" si="52"/>
        <v>0</v>
      </c>
      <c r="G240" s="555">
        <f>ROUND(D240*F240,2)</f>
        <v>0</v>
      </c>
    </row>
    <row r="241" spans="1:7" ht="19.899999999999999" customHeight="1" x14ac:dyDescent="0.2">
      <c r="A241" s="590"/>
      <c r="B241" s="549"/>
      <c r="C241" s="552"/>
      <c r="D241" s="553"/>
      <c r="E241" s="554">
        <f t="shared" si="51"/>
        <v>0</v>
      </c>
      <c r="F241" s="555">
        <f t="shared" si="52"/>
        <v>0</v>
      </c>
      <c r="G241" s="555">
        <f t="shared" ref="G241:G246" si="53">ROUND(D241*F241,2)</f>
        <v>0</v>
      </c>
    </row>
    <row r="242" spans="1:7" ht="19.899999999999999" customHeight="1" x14ac:dyDescent="0.2">
      <c r="A242" s="590"/>
      <c r="B242" s="549"/>
      <c r="C242" s="552"/>
      <c r="D242" s="553"/>
      <c r="E242" s="554">
        <f t="shared" si="51"/>
        <v>0</v>
      </c>
      <c r="F242" s="555">
        <f t="shared" si="52"/>
        <v>0</v>
      </c>
      <c r="G242" s="555">
        <f t="shared" si="53"/>
        <v>0</v>
      </c>
    </row>
    <row r="243" spans="1:7" ht="19.899999999999999" customHeight="1" x14ac:dyDescent="0.2">
      <c r="A243" s="590"/>
      <c r="B243" s="549"/>
      <c r="C243" s="552"/>
      <c r="D243" s="553"/>
      <c r="E243" s="554">
        <f t="shared" si="51"/>
        <v>0</v>
      </c>
      <c r="F243" s="555">
        <f t="shared" si="52"/>
        <v>0</v>
      </c>
      <c r="G243" s="555">
        <f t="shared" si="53"/>
        <v>0</v>
      </c>
    </row>
    <row r="244" spans="1:7" ht="19.899999999999999" customHeight="1" x14ac:dyDescent="0.2">
      <c r="A244" s="590"/>
      <c r="B244" s="549"/>
      <c r="C244" s="552"/>
      <c r="D244" s="553"/>
      <c r="E244" s="554">
        <f t="shared" si="51"/>
        <v>0</v>
      </c>
      <c r="F244" s="555">
        <f t="shared" si="52"/>
        <v>0</v>
      </c>
      <c r="G244" s="555">
        <f t="shared" si="53"/>
        <v>0</v>
      </c>
    </row>
    <row r="245" spans="1:7" ht="19.899999999999999" customHeight="1" x14ac:dyDescent="0.2">
      <c r="A245" s="590"/>
      <c r="B245" s="549"/>
      <c r="C245" s="552"/>
      <c r="D245" s="553"/>
      <c r="E245" s="554">
        <f t="shared" si="51"/>
        <v>0</v>
      </c>
      <c r="F245" s="555">
        <f t="shared" si="52"/>
        <v>0</v>
      </c>
      <c r="G245" s="555">
        <f t="shared" si="53"/>
        <v>0</v>
      </c>
    </row>
    <row r="246" spans="1:7" ht="19.899999999999999" customHeight="1" x14ac:dyDescent="0.2">
      <c r="A246" s="590"/>
      <c r="B246" s="549"/>
      <c r="C246" s="552"/>
      <c r="D246" s="553"/>
      <c r="E246" s="554">
        <f t="shared" si="51"/>
        <v>0</v>
      </c>
      <c r="F246" s="555">
        <f t="shared" si="52"/>
        <v>0</v>
      </c>
      <c r="G246" s="555">
        <f t="shared" si="53"/>
        <v>0</v>
      </c>
    </row>
    <row r="247" spans="1:7" ht="19.899999999999999" customHeight="1" x14ac:dyDescent="0.2">
      <c r="A247" s="590"/>
      <c r="B247" s="549"/>
      <c r="C247" s="545"/>
      <c r="D247" s="545"/>
      <c r="E247" s="556"/>
      <c r="F247" s="540"/>
      <c r="G247" s="592"/>
    </row>
    <row r="248" spans="1:7" ht="19.899999999999999" customHeight="1" x14ac:dyDescent="0.2">
      <c r="A248" s="590"/>
      <c r="B248" s="545"/>
      <c r="C248" s="537" t="s">
        <v>1004</v>
      </c>
      <c r="D248" s="540" t="s">
        <v>1001</v>
      </c>
      <c r="E248" s="611">
        <f>SUMPRODUCT(D237:D246,E237:E246)</f>
        <v>0</v>
      </c>
      <c r="F248" s="540" t="s">
        <v>1005</v>
      </c>
      <c r="G248" s="612">
        <f>SUM(G237:G246)</f>
        <v>0</v>
      </c>
    </row>
    <row r="249" spans="1:7" ht="19.899999999999999" customHeight="1" x14ac:dyDescent="0.2">
      <c r="A249" s="590"/>
      <c r="B249" s="549"/>
      <c r="C249" s="557"/>
      <c r="D249" s="556"/>
      <c r="E249" s="542"/>
      <c r="F249" s="540"/>
      <c r="G249" s="596"/>
    </row>
    <row r="250" spans="1:7" ht="19.899999999999999" customHeight="1" x14ac:dyDescent="0.2">
      <c r="A250" s="597"/>
      <c r="B250" s="549"/>
      <c r="C250" s="540" t="s">
        <v>1006</v>
      </c>
      <c r="D250" s="558">
        <f>IFERROR(VLOOKUP(COUNTIF($A$1:A250,"ANALISIS DE PRECIOS"),T_Rendimiento_Equipo,5,FALSE),0)</f>
        <v>0</v>
      </c>
      <c r="E250" s="559" t="str">
        <f ca="1">G232&amp;"/día"</f>
        <v>m3/día</v>
      </c>
      <c r="F250" s="598"/>
      <c r="G250" s="592"/>
    </row>
    <row r="251" spans="1:7" ht="19.899999999999999" customHeight="1" x14ac:dyDescent="0.2">
      <c r="A251" s="590"/>
      <c r="B251" s="549"/>
      <c r="C251" s="545"/>
      <c r="D251" s="541"/>
      <c r="E251" s="542"/>
      <c r="F251" s="540"/>
      <c r="G251" s="592"/>
    </row>
    <row r="252" spans="1:7" ht="19.899999999999999" customHeight="1" x14ac:dyDescent="0.2">
      <c r="A252" s="792" t="s">
        <v>576</v>
      </c>
      <c r="B252" s="793"/>
      <c r="C252" s="794" t="s">
        <v>0</v>
      </c>
      <c r="D252" s="806" t="s">
        <v>1866</v>
      </c>
      <c r="E252" s="806" t="s">
        <v>1865</v>
      </c>
      <c r="F252" s="798" t="s">
        <v>1007</v>
      </c>
      <c r="G252" s="800" t="s">
        <v>26</v>
      </c>
    </row>
    <row r="253" spans="1:7" ht="19.899999999999999" customHeight="1" x14ac:dyDescent="0.2">
      <c r="A253" s="560" t="s">
        <v>577</v>
      </c>
      <c r="B253" s="560" t="s">
        <v>578</v>
      </c>
      <c r="C253" s="795"/>
      <c r="D253" s="807"/>
      <c r="E253" s="797"/>
      <c r="F253" s="799"/>
      <c r="G253" s="801"/>
    </row>
    <row r="254" spans="1:7" ht="19.899999999999999" customHeight="1" x14ac:dyDescent="0.2">
      <c r="A254" s="599"/>
      <c r="B254" s="545"/>
      <c r="C254" s="537" t="s">
        <v>1008</v>
      </c>
      <c r="D254" s="542"/>
      <c r="E254" s="542"/>
      <c r="F254" s="545"/>
      <c r="G254" s="600"/>
    </row>
    <row r="255" spans="1:7" ht="19.899999999999999" customHeight="1" x14ac:dyDescent="0.2">
      <c r="A255" s="601">
        <f t="shared" ref="A255:A263" si="54">IFERROR(VLOOKUP(C255,T_Insumos,4,FALSE),0)</f>
        <v>0</v>
      </c>
      <c r="B255" s="561">
        <f t="shared" ref="B255:B263" si="55">IFERROR(VLOOKUP(C255,T_Insumos,5,FALSE),0)</f>
        <v>0</v>
      </c>
      <c r="C255" s="552"/>
      <c r="D255" s="562">
        <f t="shared" ref="D255:D263" si="56">IFERROR(VLOOKUP(C255,T_Insumos,3,FALSE),0)</f>
        <v>0</v>
      </c>
      <c r="E255" s="555">
        <f>D255*$G$23</f>
        <v>0</v>
      </c>
      <c r="F255" s="558">
        <f>IF(C255="",0,IFERROR(VLOOKUP(COUNTIF($A$1:A255,"ANALISIS DE PRECIOS"),T_Rendimiento_Equipo,5,FALSE),0))</f>
        <v>0</v>
      </c>
      <c r="G255" s="555">
        <f>IFERROR(ROUND(E255/F255,2),0)</f>
        <v>0</v>
      </c>
    </row>
    <row r="256" spans="1:7" ht="19.899999999999999" customHeight="1" x14ac:dyDescent="0.2">
      <c r="A256" s="601">
        <f t="shared" si="54"/>
        <v>0</v>
      </c>
      <c r="B256" s="561">
        <f t="shared" si="55"/>
        <v>0</v>
      </c>
      <c r="C256" s="552"/>
      <c r="D256" s="562">
        <f t="shared" si="56"/>
        <v>0</v>
      </c>
      <c r="E256" s="555"/>
      <c r="F256" s="558">
        <f>IF(C256="",0,IFERROR(VLOOKUP(COUNTIF($A$1:A256,"ANALISIS DE PRECIOS"),T_Rendimiento_Equipo,5,FALSE),0))</f>
        <v>0</v>
      </c>
      <c r="G256" s="555">
        <f t="shared" ref="G256:G263" si="57">IFERROR(ROUND(E256/F256,2),0)</f>
        <v>0</v>
      </c>
    </row>
    <row r="257" spans="1:7" ht="19.899999999999999" customHeight="1" x14ac:dyDescent="0.2">
      <c r="A257" s="601">
        <f t="shared" si="54"/>
        <v>0</v>
      </c>
      <c r="B257" s="561">
        <f t="shared" si="55"/>
        <v>0</v>
      </c>
      <c r="C257" s="563"/>
      <c r="D257" s="562">
        <f t="shared" si="56"/>
        <v>0</v>
      </c>
      <c r="E257" s="555"/>
      <c r="F257" s="558">
        <f>IF(C257="",0,IFERROR(VLOOKUP(COUNTIF($A$1:A257,"ANALISIS DE PRECIOS"),T_Rendimiento_Equipo,5,FALSE),0))</f>
        <v>0</v>
      </c>
      <c r="G257" s="555">
        <f t="shared" si="57"/>
        <v>0</v>
      </c>
    </row>
    <row r="258" spans="1:7" ht="19.899999999999999" customHeight="1" x14ac:dyDescent="0.2">
      <c r="A258" s="601">
        <f t="shared" si="54"/>
        <v>0</v>
      </c>
      <c r="B258" s="561">
        <f t="shared" si="55"/>
        <v>0</v>
      </c>
      <c r="C258" s="563"/>
      <c r="D258" s="562">
        <f t="shared" si="56"/>
        <v>0</v>
      </c>
      <c r="E258" s="555"/>
      <c r="F258" s="558">
        <f>IF(C258="",0,IFERROR(VLOOKUP(COUNTIF($A$1:A258,"ANALISIS DE PRECIOS"),T_Rendimiento_Equipo,5,FALSE),0))</f>
        <v>0</v>
      </c>
      <c r="G258" s="555">
        <f t="shared" si="57"/>
        <v>0</v>
      </c>
    </row>
    <row r="259" spans="1:7" ht="19.899999999999999" customHeight="1" x14ac:dyDescent="0.2">
      <c r="A259" s="601">
        <f t="shared" si="54"/>
        <v>0</v>
      </c>
      <c r="B259" s="561">
        <f t="shared" si="55"/>
        <v>0</v>
      </c>
      <c r="C259" s="563"/>
      <c r="D259" s="562">
        <f t="shared" si="56"/>
        <v>0</v>
      </c>
      <c r="E259" s="555"/>
      <c r="F259" s="558">
        <f>IF(C259="",0,IFERROR(VLOOKUP(COUNTIF($A$1:A259,"ANALISIS DE PRECIOS"),T_Rendimiento_Equipo,5,FALSE),0))</f>
        <v>0</v>
      </c>
      <c r="G259" s="555">
        <f t="shared" si="57"/>
        <v>0</v>
      </c>
    </row>
    <row r="260" spans="1:7" ht="19.899999999999999" customHeight="1" x14ac:dyDescent="0.2">
      <c r="A260" s="601">
        <f t="shared" si="54"/>
        <v>0</v>
      </c>
      <c r="B260" s="561">
        <f t="shared" si="55"/>
        <v>0</v>
      </c>
      <c r="C260" s="563"/>
      <c r="D260" s="562">
        <f t="shared" si="56"/>
        <v>0</v>
      </c>
      <c r="E260" s="555"/>
      <c r="F260" s="558">
        <f>IF(C260="",0,IFERROR(VLOOKUP(COUNTIF($A$1:A260,"ANALISIS DE PRECIOS"),T_Rendimiento_Equipo,5,FALSE),0))</f>
        <v>0</v>
      </c>
      <c r="G260" s="555">
        <f t="shared" si="57"/>
        <v>0</v>
      </c>
    </row>
    <row r="261" spans="1:7" ht="19.899999999999999" customHeight="1" x14ac:dyDescent="0.2">
      <c r="A261" s="601">
        <f t="shared" si="54"/>
        <v>0</v>
      </c>
      <c r="B261" s="561">
        <f t="shared" si="55"/>
        <v>0</v>
      </c>
      <c r="C261" s="563"/>
      <c r="D261" s="562">
        <f t="shared" si="56"/>
        <v>0</v>
      </c>
      <c r="E261" s="555"/>
      <c r="F261" s="558">
        <f>IF(C261="",0,IFERROR(VLOOKUP(COUNTIF($A$1:A261,"ANALISIS DE PRECIOS"),T_Rendimiento_Equipo,5,FALSE),0))</f>
        <v>0</v>
      </c>
      <c r="G261" s="555">
        <f t="shared" si="57"/>
        <v>0</v>
      </c>
    </row>
    <row r="262" spans="1:7" ht="19.899999999999999" customHeight="1" x14ac:dyDescent="0.2">
      <c r="A262" s="601">
        <f t="shared" si="54"/>
        <v>0</v>
      </c>
      <c r="B262" s="561">
        <f t="shared" si="55"/>
        <v>0</v>
      </c>
      <c r="C262" s="563"/>
      <c r="D262" s="562">
        <f t="shared" si="56"/>
        <v>0</v>
      </c>
      <c r="E262" s="555"/>
      <c r="F262" s="558">
        <f>IF(C262="",0,IFERROR(VLOOKUP(COUNTIF($A$1:A262,"ANALISIS DE PRECIOS"),T_Rendimiento_Equipo,5,FALSE),0))</f>
        <v>0</v>
      </c>
      <c r="G262" s="555">
        <f t="shared" si="57"/>
        <v>0</v>
      </c>
    </row>
    <row r="263" spans="1:7" ht="19.899999999999999" customHeight="1" x14ac:dyDescent="0.2">
      <c r="A263" s="601">
        <f t="shared" si="54"/>
        <v>0</v>
      </c>
      <c r="B263" s="561">
        <f t="shared" si="55"/>
        <v>0</v>
      </c>
      <c r="C263" s="552"/>
      <c r="D263" s="562">
        <f t="shared" si="56"/>
        <v>0</v>
      </c>
      <c r="E263" s="555"/>
      <c r="F263" s="558">
        <f>IF(C263="",0,IFERROR(VLOOKUP(COUNTIF($A$1:A263,"ANALISIS DE PRECIOS"),T_Rendimiento_Equipo,5,FALSE),0))</f>
        <v>0</v>
      </c>
      <c r="G263" s="555">
        <f t="shared" si="57"/>
        <v>0</v>
      </c>
    </row>
    <row r="264" spans="1:7" ht="19.899999999999999" customHeight="1" x14ac:dyDescent="0.2">
      <c r="A264" s="602"/>
      <c r="B264" s="541"/>
      <c r="C264" s="545"/>
      <c r="D264" s="541"/>
      <c r="E264" s="542"/>
      <c r="F264" s="564" t="s">
        <v>27</v>
      </c>
      <c r="G264" s="603">
        <f>SUBTOTAL(9,G255:G263)</f>
        <v>0</v>
      </c>
    </row>
    <row r="265" spans="1:7" ht="19.899999999999999" customHeight="1" x14ac:dyDescent="0.2">
      <c r="A265" s="599"/>
      <c r="B265" s="545"/>
      <c r="C265" s="537" t="s">
        <v>713</v>
      </c>
      <c r="D265" s="541"/>
      <c r="E265" s="542"/>
      <c r="F265" s="543"/>
      <c r="G265" s="600"/>
    </row>
    <row r="266" spans="1:7" ht="19.899999999999999" customHeight="1" x14ac:dyDescent="0.2">
      <c r="A266" s="792" t="s">
        <v>576</v>
      </c>
      <c r="B266" s="793"/>
      <c r="C266" s="794" t="s">
        <v>0</v>
      </c>
      <c r="D266" s="796" t="s">
        <v>24</v>
      </c>
      <c r="E266" s="796" t="s">
        <v>1832</v>
      </c>
      <c r="F266" s="798" t="s">
        <v>1007</v>
      </c>
      <c r="G266" s="800" t="s">
        <v>26</v>
      </c>
    </row>
    <row r="267" spans="1:7" ht="19.899999999999999" customHeight="1" x14ac:dyDescent="0.2">
      <c r="A267" s="560" t="s">
        <v>577</v>
      </c>
      <c r="B267" s="560" t="s">
        <v>578</v>
      </c>
      <c r="C267" s="795"/>
      <c r="D267" s="797"/>
      <c r="E267" s="797"/>
      <c r="F267" s="799"/>
      <c r="G267" s="801"/>
    </row>
    <row r="268" spans="1:7" ht="19.899999999999999" customHeight="1" x14ac:dyDescent="0.2">
      <c r="A268" s="601">
        <f t="shared" ref="A268:A274" si="58">IFERROR(VLOOKUP(C268,T_Insumos,4,FALSE),0)</f>
        <v>0</v>
      </c>
      <c r="B268" s="561">
        <f t="shared" ref="B268:B274" si="59">IFERROR(VLOOKUP(C268,T_Insumos,5,FALSE),0)</f>
        <v>0</v>
      </c>
      <c r="C268" s="565"/>
      <c r="D268" s="558"/>
      <c r="E268" s="555">
        <f t="shared" ref="E268:E274" si="60">IFERROR(VLOOKUP(C268,T_Insumos,3,FALSE),0)</f>
        <v>0</v>
      </c>
      <c r="F268" s="558">
        <f>IF(C268="",0,IFERROR(VLOOKUP(COUNTIF($A$1:A268,"ANALISIS DE PRECIOS"),T_Rendimiento_Equipo,5,FALSE),0))</f>
        <v>0</v>
      </c>
      <c r="G268" s="555">
        <f>IFERROR(ROUND(D268*E268/F268,2),0)</f>
        <v>0</v>
      </c>
    </row>
    <row r="269" spans="1:7" ht="19.899999999999999" customHeight="1" x14ac:dyDescent="0.2">
      <c r="A269" s="601">
        <f t="shared" si="58"/>
        <v>0</v>
      </c>
      <c r="B269" s="561">
        <f t="shared" si="59"/>
        <v>0</v>
      </c>
      <c r="C269" s="552"/>
      <c r="D269" s="558"/>
      <c r="E269" s="555">
        <f t="shared" si="60"/>
        <v>0</v>
      </c>
      <c r="F269" s="558">
        <f>IF(C269="",0,IFERROR(VLOOKUP(COUNTIF($A$1:A269,"ANALISIS DE PRECIOS"),T_Rendimiento_Equipo,5,FALSE),0))</f>
        <v>0</v>
      </c>
      <c r="G269" s="555">
        <f t="shared" ref="G269:G274" si="61">IFERROR(ROUND(D269*E269/F269,2),0)</f>
        <v>0</v>
      </c>
    </row>
    <row r="270" spans="1:7" ht="19.899999999999999" customHeight="1" x14ac:dyDescent="0.2">
      <c r="A270" s="601">
        <f t="shared" si="58"/>
        <v>0</v>
      </c>
      <c r="B270" s="561">
        <f t="shared" si="59"/>
        <v>0</v>
      </c>
      <c r="C270" s="552"/>
      <c r="D270" s="558"/>
      <c r="E270" s="555">
        <f t="shared" si="60"/>
        <v>0</v>
      </c>
      <c r="F270" s="558">
        <f>IF(C270="",0,IFERROR(VLOOKUP(COUNTIF($A$1:A270,"ANALISIS DE PRECIOS"),T_Rendimiento_Equipo,5,FALSE),0))</f>
        <v>0</v>
      </c>
      <c r="G270" s="555">
        <f t="shared" si="61"/>
        <v>0</v>
      </c>
    </row>
    <row r="271" spans="1:7" ht="19.899999999999999" customHeight="1" x14ac:dyDescent="0.2">
      <c r="A271" s="601">
        <f t="shared" si="58"/>
        <v>0</v>
      </c>
      <c r="B271" s="561">
        <f t="shared" si="59"/>
        <v>0</v>
      </c>
      <c r="C271" s="552"/>
      <c r="D271" s="558"/>
      <c r="E271" s="555">
        <f t="shared" si="60"/>
        <v>0</v>
      </c>
      <c r="F271" s="558">
        <f>IF(C271="",0,IFERROR(VLOOKUP(COUNTIF($A$1:A271,"ANALISIS DE PRECIOS"),T_Rendimiento_Equipo,5,FALSE),0))</f>
        <v>0</v>
      </c>
      <c r="G271" s="555">
        <f t="shared" si="61"/>
        <v>0</v>
      </c>
    </row>
    <row r="272" spans="1:7" ht="19.899999999999999" customHeight="1" x14ac:dyDescent="0.2">
      <c r="A272" s="601">
        <f t="shared" si="58"/>
        <v>0</v>
      </c>
      <c r="B272" s="561">
        <f t="shared" si="59"/>
        <v>0</v>
      </c>
      <c r="C272" s="552"/>
      <c r="D272" s="558"/>
      <c r="E272" s="555">
        <f t="shared" si="60"/>
        <v>0</v>
      </c>
      <c r="F272" s="558">
        <f>IF(C272="",0,IFERROR(VLOOKUP(COUNTIF($A$1:A272,"ANALISIS DE PRECIOS"),T_Rendimiento_Equipo,5,FALSE),0))</f>
        <v>0</v>
      </c>
      <c r="G272" s="555">
        <f t="shared" si="61"/>
        <v>0</v>
      </c>
    </row>
    <row r="273" spans="1:7" ht="19.899999999999999" customHeight="1" x14ac:dyDescent="0.2">
      <c r="A273" s="601">
        <f t="shared" si="58"/>
        <v>0</v>
      </c>
      <c r="B273" s="561">
        <f t="shared" si="59"/>
        <v>0</v>
      </c>
      <c r="C273" s="552"/>
      <c r="D273" s="566"/>
      <c r="E273" s="555">
        <f t="shared" si="60"/>
        <v>0</v>
      </c>
      <c r="F273" s="558">
        <f>IF(C273="",0,IFERROR(VLOOKUP(COUNTIF($A$1:A273,"ANALISIS DE PRECIOS"),T_Rendimiento_Equipo,5,FALSE),0))</f>
        <v>0</v>
      </c>
      <c r="G273" s="555">
        <f t="shared" si="61"/>
        <v>0</v>
      </c>
    </row>
    <row r="274" spans="1:7" ht="19.899999999999999" customHeight="1" x14ac:dyDescent="0.2">
      <c r="A274" s="601">
        <f t="shared" si="58"/>
        <v>0</v>
      </c>
      <c r="B274" s="561">
        <f t="shared" si="59"/>
        <v>0</v>
      </c>
      <c r="C274" s="561"/>
      <c r="D274" s="567"/>
      <c r="E274" s="555">
        <f t="shared" si="60"/>
        <v>0</v>
      </c>
      <c r="F274" s="558">
        <f>IF(C274="",0,IFERROR(VLOOKUP(COUNTIF($A$1:A274,"ANALISIS DE PRECIOS"),T_Rendimiento_Equipo,5,FALSE),0))</f>
        <v>0</v>
      </c>
      <c r="G274" s="555">
        <f t="shared" si="61"/>
        <v>0</v>
      </c>
    </row>
    <row r="275" spans="1:7" ht="19.899999999999999" customHeight="1" x14ac:dyDescent="0.2">
      <c r="A275" s="602"/>
      <c r="B275" s="541"/>
      <c r="C275" s="545"/>
      <c r="D275" s="541"/>
      <c r="E275" s="542"/>
      <c r="F275" s="564" t="s">
        <v>28</v>
      </c>
      <c r="G275" s="604">
        <f>SUBTOTAL(9,G268:G274)</f>
        <v>0</v>
      </c>
    </row>
    <row r="276" spans="1:7" ht="19.899999999999999" customHeight="1" x14ac:dyDescent="0.2">
      <c r="A276" s="599"/>
      <c r="B276" s="545"/>
      <c r="C276" s="537" t="s">
        <v>1014</v>
      </c>
      <c r="D276" s="541"/>
      <c r="E276" s="542"/>
      <c r="F276" s="543"/>
      <c r="G276" s="600"/>
    </row>
    <row r="277" spans="1:7" ht="19.899999999999999" customHeight="1" x14ac:dyDescent="0.2">
      <c r="A277" s="792" t="s">
        <v>576</v>
      </c>
      <c r="B277" s="793"/>
      <c r="C277" s="794" t="s">
        <v>0</v>
      </c>
      <c r="D277" s="794" t="s">
        <v>1867</v>
      </c>
      <c r="E277" s="796" t="s">
        <v>24</v>
      </c>
      <c r="F277" s="798" t="s">
        <v>25</v>
      </c>
      <c r="G277" s="800" t="s">
        <v>26</v>
      </c>
    </row>
    <row r="278" spans="1:7" ht="19.899999999999999" customHeight="1" x14ac:dyDescent="0.2">
      <c r="A278" s="560" t="s">
        <v>577</v>
      </c>
      <c r="B278" s="560" t="s">
        <v>578</v>
      </c>
      <c r="C278" s="795"/>
      <c r="D278" s="795"/>
      <c r="E278" s="797"/>
      <c r="F278" s="799"/>
      <c r="G278" s="801"/>
    </row>
    <row r="279" spans="1:7" ht="19.899999999999999" customHeight="1" x14ac:dyDescent="0.2">
      <c r="A279" s="601">
        <f t="shared" ref="A279:A289" si="62">IFERROR(VLOOKUP(C279,T_Insumos,4,FALSE),0)</f>
        <v>0</v>
      </c>
      <c r="B279" s="561">
        <f t="shared" ref="B279:B289" si="63">IFERROR(VLOOKUP(C279,T_Insumos,5,FALSE),0)</f>
        <v>0</v>
      </c>
      <c r="C279" s="561"/>
      <c r="D279" s="613">
        <f t="shared" ref="D279:D289" si="64">IFERROR(VLOOKUP(C279,T_Insumos,2,FALSE),0)</f>
        <v>0</v>
      </c>
      <c r="E279" s="553"/>
      <c r="F279" s="555">
        <f t="shared" ref="F279:F289" si="65">IFERROR(VLOOKUP(C279,T_Insumos,3,FALSE),0)</f>
        <v>0</v>
      </c>
      <c r="G279" s="555">
        <f>ROUND(E279*F279,2)</f>
        <v>0</v>
      </c>
    </row>
    <row r="280" spans="1:7" ht="19.899999999999999" customHeight="1" x14ac:dyDescent="0.2">
      <c r="A280" s="601">
        <f t="shared" si="62"/>
        <v>0</v>
      </c>
      <c r="B280" s="561">
        <f t="shared" si="63"/>
        <v>0</v>
      </c>
      <c r="C280" s="561"/>
      <c r="D280" s="613">
        <f t="shared" si="64"/>
        <v>0</v>
      </c>
      <c r="E280" s="553"/>
      <c r="F280" s="555">
        <f t="shared" si="65"/>
        <v>0</v>
      </c>
      <c r="G280" s="555">
        <f t="shared" ref="G280:G289" si="66">ROUND(E280*F280,2)</f>
        <v>0</v>
      </c>
    </row>
    <row r="281" spans="1:7" ht="19.899999999999999" customHeight="1" x14ac:dyDescent="0.2">
      <c r="A281" s="601">
        <f t="shared" si="62"/>
        <v>0</v>
      </c>
      <c r="B281" s="561">
        <f t="shared" si="63"/>
        <v>0</v>
      </c>
      <c r="C281" s="561"/>
      <c r="D281" s="613">
        <f t="shared" si="64"/>
        <v>0</v>
      </c>
      <c r="E281" s="553"/>
      <c r="F281" s="555">
        <f t="shared" si="65"/>
        <v>0</v>
      </c>
      <c r="G281" s="555">
        <f t="shared" si="66"/>
        <v>0</v>
      </c>
    </row>
    <row r="282" spans="1:7" ht="19.899999999999999" customHeight="1" x14ac:dyDescent="0.2">
      <c r="A282" s="601">
        <f t="shared" si="62"/>
        <v>0</v>
      </c>
      <c r="B282" s="561">
        <f t="shared" si="63"/>
        <v>0</v>
      </c>
      <c r="C282" s="561"/>
      <c r="D282" s="613">
        <f t="shared" si="64"/>
        <v>0</v>
      </c>
      <c r="E282" s="553"/>
      <c r="F282" s="555">
        <f t="shared" si="65"/>
        <v>0</v>
      </c>
      <c r="G282" s="555">
        <f t="shared" si="66"/>
        <v>0</v>
      </c>
    </row>
    <row r="283" spans="1:7" ht="19.899999999999999" customHeight="1" x14ac:dyDescent="0.2">
      <c r="A283" s="601">
        <f t="shared" si="62"/>
        <v>0</v>
      </c>
      <c r="B283" s="561">
        <f t="shared" si="63"/>
        <v>0</v>
      </c>
      <c r="C283" s="561"/>
      <c r="D283" s="613">
        <f t="shared" si="64"/>
        <v>0</v>
      </c>
      <c r="E283" s="553"/>
      <c r="F283" s="555">
        <f t="shared" si="65"/>
        <v>0</v>
      </c>
      <c r="G283" s="555">
        <f t="shared" si="66"/>
        <v>0</v>
      </c>
    </row>
    <row r="284" spans="1:7" ht="19.899999999999999" customHeight="1" x14ac:dyDescent="0.2">
      <c r="A284" s="601">
        <f t="shared" si="62"/>
        <v>0</v>
      </c>
      <c r="B284" s="561">
        <f t="shared" si="63"/>
        <v>0</v>
      </c>
      <c r="C284" s="561"/>
      <c r="D284" s="613">
        <f t="shared" si="64"/>
        <v>0</v>
      </c>
      <c r="E284" s="553"/>
      <c r="F284" s="555">
        <f t="shared" si="65"/>
        <v>0</v>
      </c>
      <c r="G284" s="555">
        <f t="shared" si="66"/>
        <v>0</v>
      </c>
    </row>
    <row r="285" spans="1:7" ht="19.899999999999999" customHeight="1" x14ac:dyDescent="0.2">
      <c r="A285" s="601">
        <f t="shared" si="62"/>
        <v>0</v>
      </c>
      <c r="B285" s="561">
        <f t="shared" si="63"/>
        <v>0</v>
      </c>
      <c r="C285" s="561"/>
      <c r="D285" s="613">
        <f t="shared" si="64"/>
        <v>0</v>
      </c>
      <c r="E285" s="553"/>
      <c r="F285" s="555">
        <f t="shared" si="65"/>
        <v>0</v>
      </c>
      <c r="G285" s="555">
        <f t="shared" si="66"/>
        <v>0</v>
      </c>
    </row>
    <row r="286" spans="1:7" ht="19.899999999999999" customHeight="1" x14ac:dyDescent="0.2">
      <c r="A286" s="601">
        <f t="shared" si="62"/>
        <v>0</v>
      </c>
      <c r="B286" s="561">
        <f t="shared" si="63"/>
        <v>0</v>
      </c>
      <c r="C286" s="561"/>
      <c r="D286" s="613">
        <f t="shared" si="64"/>
        <v>0</v>
      </c>
      <c r="E286" s="553"/>
      <c r="F286" s="555">
        <f t="shared" si="65"/>
        <v>0</v>
      </c>
      <c r="G286" s="555">
        <f t="shared" si="66"/>
        <v>0</v>
      </c>
    </row>
    <row r="287" spans="1:7" ht="19.899999999999999" customHeight="1" x14ac:dyDescent="0.2">
      <c r="A287" s="601">
        <f t="shared" si="62"/>
        <v>0</v>
      </c>
      <c r="B287" s="561">
        <f t="shared" si="63"/>
        <v>0</v>
      </c>
      <c r="C287" s="561"/>
      <c r="D287" s="613">
        <f t="shared" si="64"/>
        <v>0</v>
      </c>
      <c r="E287" s="553"/>
      <c r="F287" s="555">
        <f t="shared" si="65"/>
        <v>0</v>
      </c>
      <c r="G287" s="555">
        <f t="shared" si="66"/>
        <v>0</v>
      </c>
    </row>
    <row r="288" spans="1:7" ht="19.899999999999999" customHeight="1" x14ac:dyDescent="0.2">
      <c r="A288" s="601">
        <f t="shared" si="62"/>
        <v>0</v>
      </c>
      <c r="B288" s="561">
        <f t="shared" si="63"/>
        <v>0</v>
      </c>
      <c r="C288" s="561"/>
      <c r="D288" s="613">
        <f t="shared" si="64"/>
        <v>0</v>
      </c>
      <c r="E288" s="553"/>
      <c r="F288" s="555">
        <f t="shared" si="65"/>
        <v>0</v>
      </c>
      <c r="G288" s="555">
        <f t="shared" si="66"/>
        <v>0</v>
      </c>
    </row>
    <row r="289" spans="1:8" ht="19.899999999999999" customHeight="1" x14ac:dyDescent="0.2">
      <c r="A289" s="601">
        <f t="shared" si="62"/>
        <v>0</v>
      </c>
      <c r="B289" s="561">
        <f t="shared" si="63"/>
        <v>0</v>
      </c>
      <c r="C289" s="561"/>
      <c r="D289" s="613">
        <f t="shared" si="64"/>
        <v>0</v>
      </c>
      <c r="E289" s="553"/>
      <c r="F289" s="555">
        <f t="shared" si="65"/>
        <v>0</v>
      </c>
      <c r="G289" s="555">
        <f t="shared" si="66"/>
        <v>0</v>
      </c>
    </row>
    <row r="290" spans="1:8" ht="19.899999999999999" customHeight="1" x14ac:dyDescent="0.2">
      <c r="A290" s="599"/>
      <c r="B290" s="545"/>
      <c r="C290" s="545"/>
      <c r="D290" s="541"/>
      <c r="E290" s="542"/>
      <c r="F290" s="564" t="s">
        <v>29</v>
      </c>
      <c r="G290" s="605">
        <f>SUBTOTAL(9,G279:G289)</f>
        <v>0</v>
      </c>
    </row>
    <row r="291" spans="1:8" ht="19.899999999999999" customHeight="1" x14ac:dyDescent="0.2">
      <c r="A291" s="599"/>
      <c r="B291" s="545"/>
      <c r="C291" s="537" t="s">
        <v>1015</v>
      </c>
      <c r="D291" s="541"/>
      <c r="E291" s="542"/>
      <c r="F291" s="543"/>
      <c r="G291" s="600"/>
    </row>
    <row r="292" spans="1:8" ht="19.899999999999999" customHeight="1" x14ac:dyDescent="0.2">
      <c r="A292" s="792" t="s">
        <v>576</v>
      </c>
      <c r="B292" s="793"/>
      <c r="C292" s="794" t="s">
        <v>0</v>
      </c>
      <c r="D292" s="794" t="s">
        <v>1867</v>
      </c>
      <c r="E292" s="796" t="s">
        <v>24</v>
      </c>
      <c r="F292" s="798" t="s">
        <v>25</v>
      </c>
      <c r="G292" s="800" t="s">
        <v>26</v>
      </c>
    </row>
    <row r="293" spans="1:8" ht="19.899999999999999" customHeight="1" x14ac:dyDescent="0.2">
      <c r="A293" s="560" t="s">
        <v>577</v>
      </c>
      <c r="B293" s="560" t="s">
        <v>578</v>
      </c>
      <c r="C293" s="795"/>
      <c r="D293" s="795"/>
      <c r="E293" s="797"/>
      <c r="F293" s="799"/>
      <c r="G293" s="801"/>
    </row>
    <row r="294" spans="1:8" ht="19.899999999999999" customHeight="1" x14ac:dyDescent="0.2">
      <c r="A294" s="601">
        <f>IFERROR(VLOOKUP(C294,T_Insumos,4,FALSE),0)</f>
        <v>0</v>
      </c>
      <c r="B294" s="561">
        <f>IFERROR(VLOOKUP(C294,T_Insumos,5,FALSE),0)</f>
        <v>0</v>
      </c>
      <c r="C294" s="552"/>
      <c r="D294" s="613">
        <f>IF(C294=0,0,"$/tnkm")</f>
        <v>0</v>
      </c>
      <c r="E294" s="553"/>
      <c r="F294" s="555">
        <f>IFERROR(VLOOKUP(C294,T_Insumos,3,FALSE),0)</f>
        <v>0</v>
      </c>
      <c r="G294" s="555">
        <f>ROUND(E294*F294,2)</f>
        <v>0</v>
      </c>
    </row>
    <row r="295" spans="1:8" ht="19.899999999999999" customHeight="1" x14ac:dyDescent="0.2">
      <c r="A295" s="601">
        <f>IFERROR(VLOOKUP(C295,T_Insumos,4,FALSE),0)</f>
        <v>0</v>
      </c>
      <c r="B295" s="561">
        <f>IFERROR(VLOOKUP(C295,T_Insumos,5,FALSE),0)</f>
        <v>0</v>
      </c>
      <c r="C295" s="552"/>
      <c r="D295" s="613">
        <f>IF(C295=0,0,"$/tnkm")</f>
        <v>0</v>
      </c>
      <c r="E295" s="569"/>
      <c r="F295" s="555">
        <f>IFERROR(VLOOKUP(C295,T_Insumos,3,FALSE),0)</f>
        <v>0</v>
      </c>
      <c r="G295" s="555">
        <f t="shared" ref="G295" si="67">ROUND(E295*F295,2)</f>
        <v>0</v>
      </c>
    </row>
    <row r="296" spans="1:8" ht="19.899999999999999" customHeight="1" x14ac:dyDescent="0.2">
      <c r="A296" s="599"/>
      <c r="B296" s="545"/>
      <c r="C296" s="545"/>
      <c r="D296" s="541"/>
      <c r="E296" s="542"/>
      <c r="F296" s="564" t="s">
        <v>1016</v>
      </c>
      <c r="G296" s="605">
        <f>SUBTOTAL(9,G294:G295)</f>
        <v>0</v>
      </c>
    </row>
    <row r="297" spans="1:8" ht="19.899999999999999" customHeight="1" x14ac:dyDescent="0.2">
      <c r="A297" s="602"/>
      <c r="B297" s="541"/>
      <c r="C297" s="545"/>
      <c r="D297" s="541"/>
      <c r="E297" s="542"/>
      <c r="F297" s="543"/>
      <c r="G297" s="600"/>
    </row>
    <row r="298" spans="1:8" ht="19.899999999999999" customHeight="1" x14ac:dyDescent="0.2">
      <c r="A298" s="664">
        <f>B232</f>
        <v>4</v>
      </c>
      <c r="B298" s="661" t="str">
        <f ca="1">C232</f>
        <v>CONSTRUCCIÓN DE BASE ESTABILIZADA GRANULAR</v>
      </c>
      <c r="C298" s="541"/>
      <c r="D298" s="541" t="s">
        <v>1833</v>
      </c>
      <c r="E298" s="662"/>
      <c r="F298" s="663" t="str">
        <f ca="1">"$/"&amp;G232</f>
        <v>$/m3</v>
      </c>
      <c r="G298" s="610">
        <f>SUBTOTAL(9,G255:G297)</f>
        <v>0</v>
      </c>
    </row>
    <row r="299" spans="1:8" ht="19.899999999999999" customHeight="1" x14ac:dyDescent="0.2">
      <c r="A299" s="606"/>
      <c r="B299" s="607"/>
      <c r="C299" s="608"/>
      <c r="D299" s="608" t="s">
        <v>2043</v>
      </c>
      <c r="E299" s="609"/>
      <c r="F299" s="665" t="str">
        <f ca="1">"$/"&amp;G232</f>
        <v>$/m3</v>
      </c>
      <c r="G299" s="610">
        <f>ROUND(G298/Coeficiente_Paso,2)</f>
        <v>0</v>
      </c>
    </row>
    <row r="300" spans="1:8" ht="19.899999999999999" customHeight="1" x14ac:dyDescent="0.2">
      <c r="A300" s="191"/>
      <c r="B300" s="191"/>
      <c r="C300" s="191"/>
      <c r="D300" s="191"/>
      <c r="E300" s="191"/>
      <c r="F300" s="191"/>
      <c r="G300" s="191"/>
    </row>
    <row r="301" spans="1:8" ht="19.899999999999999" customHeight="1" x14ac:dyDescent="0.2">
      <c r="A301" s="802" t="s">
        <v>31</v>
      </c>
      <c r="B301" s="803"/>
      <c r="C301" s="803"/>
      <c r="D301" s="803"/>
      <c r="E301" s="803"/>
      <c r="F301" s="803"/>
      <c r="G301" s="804"/>
      <c r="H301" s="533"/>
    </row>
    <row r="302" spans="1:8" ht="19.899999999999999" customHeight="1" x14ac:dyDescent="0.2">
      <c r="A302" s="587" t="s">
        <v>711</v>
      </c>
      <c r="B302" s="535" t="str">
        <f>Comitente</f>
        <v>DIRECCIÓN PROVINCIAL DE VIALIDAD</v>
      </c>
      <c r="C302" s="536"/>
      <c r="D302" s="537"/>
      <c r="E302" s="537"/>
      <c r="F302" s="538"/>
      <c r="G302" s="588"/>
      <c r="H302" s="533"/>
    </row>
    <row r="303" spans="1:8" ht="19.899999999999999" customHeight="1" x14ac:dyDescent="0.2">
      <c r="A303" s="587" t="s">
        <v>712</v>
      </c>
      <c r="B303" s="535">
        <f>Contratista</f>
        <v>0</v>
      </c>
      <c r="C303" s="539"/>
      <c r="D303" s="539"/>
      <c r="E303" s="539"/>
      <c r="F303" s="535"/>
      <c r="G303" s="589"/>
      <c r="H303" s="533"/>
    </row>
    <row r="304" spans="1:8" ht="19.899999999999999" customHeight="1" x14ac:dyDescent="0.2">
      <c r="A304" s="587" t="s">
        <v>21</v>
      </c>
      <c r="B304" s="535" t="str">
        <f>Obra</f>
        <v>PAVIMENTACIÓN Y REPAVIMENTACION DE LA RED VIAL MUNICIPAL AFECTADAS POR OBRAS DE SANEAMIENTO 1era ETAPA SARMIENTO</v>
      </c>
      <c r="C304" s="539"/>
      <c r="D304" s="539"/>
      <c r="E304" s="539"/>
      <c r="F304" s="535" t="s">
        <v>32</v>
      </c>
      <c r="G304" s="589">
        <f>Fecha_Base</f>
        <v>0</v>
      </c>
      <c r="H304" s="533"/>
    </row>
    <row r="305" spans="1:8" ht="19.899999999999999" customHeight="1" x14ac:dyDescent="0.2">
      <c r="A305" s="590" t="s">
        <v>710</v>
      </c>
      <c r="B305" s="540" t="str">
        <f>Ubicación</f>
        <v>DEPARTAMENTO SARMIENTO</v>
      </c>
      <c r="C305" s="540"/>
      <c r="D305" s="541"/>
      <c r="E305" s="542"/>
      <c r="F305" s="543"/>
      <c r="G305" s="591"/>
      <c r="H305" s="533"/>
    </row>
    <row r="306" spans="1:8" ht="19.899999999999999" customHeight="1" x14ac:dyDescent="0.2">
      <c r="A306" s="590" t="s">
        <v>33</v>
      </c>
      <c r="B306" s="544" t="str">
        <f>IFERROR(VALUE(LEFT(B307,FIND(".",B307)-1)),"")</f>
        <v/>
      </c>
      <c r="C306" s="545">
        <f ca="1">IFERROR(VLOOKUP(B306,T_Computo_Presupuesto,2,FALSE),0)</f>
        <v>0</v>
      </c>
      <c r="D306" s="545"/>
      <c r="E306" s="542"/>
      <c r="F306" s="543"/>
      <c r="G306" s="591"/>
      <c r="H306" s="533"/>
    </row>
    <row r="307" spans="1:8" ht="19.899999999999999" customHeight="1" x14ac:dyDescent="0.2">
      <c r="A307" s="590" t="s">
        <v>22</v>
      </c>
      <c r="B307" s="546">
        <f>IFERROR(VLOOKUP(COUNTIF($A$1:A307,"ANALISIS DE PRECIOS"),T_NumeroItem,2,FALSE),"")</f>
        <v>5</v>
      </c>
      <c r="C307" s="805" t="str">
        <f ca="1">IFERROR(VLOOKUP(B307,T_Computo_Presupuesto,2,FALSE),0)</f>
        <v>REACONDICIONAMIENTO DE BASE ESTABILIZADA GRANULAR</v>
      </c>
      <c r="D307" s="805"/>
      <c r="E307" s="805"/>
      <c r="F307" s="540" t="s">
        <v>23</v>
      </c>
      <c r="G307" s="592" t="str">
        <f ca="1">IFERROR(VLOOKUP(B307,T_Computo_Presupuesto,4,FALSE),0)</f>
        <v>m2</v>
      </c>
      <c r="H307" s="533"/>
    </row>
    <row r="308" spans="1:8" ht="19.899999999999999" customHeight="1" x14ac:dyDescent="0.2">
      <c r="A308" s="590"/>
      <c r="B308" s="540"/>
      <c r="C308" s="545"/>
      <c r="D308" s="541"/>
      <c r="E308" s="542"/>
      <c r="F308" s="545"/>
      <c r="G308" s="593"/>
      <c r="H308" s="533"/>
    </row>
    <row r="309" spans="1:8" ht="19.899999999999999" customHeight="1" x14ac:dyDescent="0.2">
      <c r="A309" s="594"/>
      <c r="B309" s="547"/>
      <c r="C309" s="548" t="s">
        <v>999</v>
      </c>
      <c r="D309" s="547"/>
      <c r="E309" s="547"/>
      <c r="F309" s="547"/>
      <c r="G309" s="595"/>
      <c r="H309" s="533"/>
    </row>
    <row r="310" spans="1:8" ht="19.899999999999999" customHeight="1" x14ac:dyDescent="0.2">
      <c r="A310" s="590"/>
      <c r="B310" s="549"/>
      <c r="C310" s="545"/>
      <c r="D310" s="541"/>
      <c r="E310" s="542"/>
      <c r="F310" s="540"/>
      <c r="G310" s="592"/>
      <c r="H310" s="533"/>
    </row>
    <row r="311" spans="1:8" ht="19.899999999999999" customHeight="1" x14ac:dyDescent="0.2">
      <c r="A311" s="590"/>
      <c r="B311" s="549"/>
      <c r="C311" s="550" t="s">
        <v>1000</v>
      </c>
      <c r="D311" s="551" t="s">
        <v>24</v>
      </c>
      <c r="E311" s="551" t="s">
        <v>1001</v>
      </c>
      <c r="F311" s="551" t="s">
        <v>1002</v>
      </c>
      <c r="G311" s="550" t="s">
        <v>1003</v>
      </c>
    </row>
    <row r="312" spans="1:8" ht="19.899999999999999" customHeight="1" x14ac:dyDescent="0.2">
      <c r="A312" s="590"/>
      <c r="B312" s="549"/>
      <c r="C312" s="552"/>
      <c r="D312" s="553"/>
      <c r="E312" s="554">
        <f t="shared" ref="E312:E321" si="68">IFERROR(VLOOKUP(C312,T_Equipos,4,FALSE),0)</f>
        <v>0</v>
      </c>
      <c r="F312" s="555">
        <f t="shared" ref="F312:F321" si="69">IFERROR(VLOOKUP(C312,T_Equipos,5,FALSE),0)</f>
        <v>0</v>
      </c>
      <c r="G312" s="555">
        <f>ROUND(D312*F312,2)</f>
        <v>0</v>
      </c>
    </row>
    <row r="313" spans="1:8" ht="19.899999999999999" customHeight="1" x14ac:dyDescent="0.2">
      <c r="A313" s="590"/>
      <c r="B313" s="549"/>
      <c r="C313" s="552"/>
      <c r="D313" s="553"/>
      <c r="E313" s="554">
        <f t="shared" si="68"/>
        <v>0</v>
      </c>
      <c r="F313" s="555">
        <f t="shared" si="69"/>
        <v>0</v>
      </c>
      <c r="G313" s="555">
        <f>ROUND(D313*F313,2)</f>
        <v>0</v>
      </c>
    </row>
    <row r="314" spans="1:8" ht="19.899999999999999" customHeight="1" x14ac:dyDescent="0.2">
      <c r="A314" s="590"/>
      <c r="B314" s="549"/>
      <c r="C314" s="552"/>
      <c r="D314" s="553"/>
      <c r="E314" s="554">
        <f t="shared" si="68"/>
        <v>0</v>
      </c>
      <c r="F314" s="555">
        <f t="shared" si="69"/>
        <v>0</v>
      </c>
      <c r="G314" s="555">
        <f>ROUND(D314*F314,2)</f>
        <v>0</v>
      </c>
    </row>
    <row r="315" spans="1:8" ht="19.899999999999999" customHeight="1" x14ac:dyDescent="0.2">
      <c r="A315" s="590"/>
      <c r="B315" s="549"/>
      <c r="C315" s="552"/>
      <c r="D315" s="553"/>
      <c r="E315" s="554">
        <f t="shared" si="68"/>
        <v>0</v>
      </c>
      <c r="F315" s="555">
        <f t="shared" si="69"/>
        <v>0</v>
      </c>
      <c r="G315" s="555">
        <f>ROUND(D315*F315,2)</f>
        <v>0</v>
      </c>
    </row>
    <row r="316" spans="1:8" ht="19.899999999999999" customHeight="1" x14ac:dyDescent="0.2">
      <c r="A316" s="590"/>
      <c r="B316" s="549"/>
      <c r="C316" s="552"/>
      <c r="D316" s="553"/>
      <c r="E316" s="554">
        <f t="shared" si="68"/>
        <v>0</v>
      </c>
      <c r="F316" s="555">
        <f t="shared" si="69"/>
        <v>0</v>
      </c>
      <c r="G316" s="555">
        <f t="shared" ref="G316:G321" si="70">ROUND(D316*F316,2)</f>
        <v>0</v>
      </c>
    </row>
    <row r="317" spans="1:8" ht="19.899999999999999" customHeight="1" x14ac:dyDescent="0.2">
      <c r="A317" s="590"/>
      <c r="B317" s="549"/>
      <c r="C317" s="552"/>
      <c r="D317" s="553"/>
      <c r="E317" s="554">
        <f t="shared" si="68"/>
        <v>0</v>
      </c>
      <c r="F317" s="555">
        <f t="shared" si="69"/>
        <v>0</v>
      </c>
      <c r="G317" s="555">
        <f t="shared" si="70"/>
        <v>0</v>
      </c>
    </row>
    <row r="318" spans="1:8" ht="19.899999999999999" customHeight="1" x14ac:dyDescent="0.2">
      <c r="A318" s="590"/>
      <c r="B318" s="549"/>
      <c r="C318" s="552"/>
      <c r="D318" s="553"/>
      <c r="E318" s="554">
        <f t="shared" si="68"/>
        <v>0</v>
      </c>
      <c r="F318" s="555">
        <f t="shared" si="69"/>
        <v>0</v>
      </c>
      <c r="G318" s="555">
        <f t="shared" si="70"/>
        <v>0</v>
      </c>
    </row>
    <row r="319" spans="1:8" ht="19.899999999999999" customHeight="1" x14ac:dyDescent="0.2">
      <c r="A319" s="590"/>
      <c r="B319" s="549"/>
      <c r="C319" s="552"/>
      <c r="D319" s="553"/>
      <c r="E319" s="554">
        <f t="shared" si="68"/>
        <v>0</v>
      </c>
      <c r="F319" s="555">
        <f t="shared" si="69"/>
        <v>0</v>
      </c>
      <c r="G319" s="555">
        <f t="shared" si="70"/>
        <v>0</v>
      </c>
    </row>
    <row r="320" spans="1:8" ht="19.899999999999999" customHeight="1" x14ac:dyDescent="0.2">
      <c r="A320" s="590"/>
      <c r="B320" s="549"/>
      <c r="C320" s="552"/>
      <c r="D320" s="553"/>
      <c r="E320" s="554">
        <f t="shared" si="68"/>
        <v>0</v>
      </c>
      <c r="F320" s="555">
        <f t="shared" si="69"/>
        <v>0</v>
      </c>
      <c r="G320" s="555">
        <f t="shared" si="70"/>
        <v>0</v>
      </c>
    </row>
    <row r="321" spans="1:7" ht="19.899999999999999" customHeight="1" x14ac:dyDescent="0.2">
      <c r="A321" s="590"/>
      <c r="B321" s="549"/>
      <c r="C321" s="552"/>
      <c r="D321" s="553"/>
      <c r="E321" s="554">
        <f t="shared" si="68"/>
        <v>0</v>
      </c>
      <c r="F321" s="555">
        <f t="shared" si="69"/>
        <v>0</v>
      </c>
      <c r="G321" s="555">
        <f t="shared" si="70"/>
        <v>0</v>
      </c>
    </row>
    <row r="322" spans="1:7" ht="19.899999999999999" customHeight="1" x14ac:dyDescent="0.2">
      <c r="A322" s="590"/>
      <c r="B322" s="549"/>
      <c r="C322" s="545"/>
      <c r="D322" s="545"/>
      <c r="E322" s="556"/>
      <c r="F322" s="540"/>
      <c r="G322" s="592"/>
    </row>
    <row r="323" spans="1:7" ht="19.899999999999999" customHeight="1" x14ac:dyDescent="0.2">
      <c r="A323" s="590"/>
      <c r="B323" s="545"/>
      <c r="C323" s="537" t="s">
        <v>1004</v>
      </c>
      <c r="D323" s="540" t="s">
        <v>1001</v>
      </c>
      <c r="E323" s="611">
        <f>SUMPRODUCT(D312:D321,E312:E321)</f>
        <v>0</v>
      </c>
      <c r="F323" s="540" t="s">
        <v>1005</v>
      </c>
      <c r="G323" s="612">
        <f>SUM(G312:G321)</f>
        <v>0</v>
      </c>
    </row>
    <row r="324" spans="1:7" ht="19.899999999999999" customHeight="1" x14ac:dyDescent="0.2">
      <c r="A324" s="590"/>
      <c r="B324" s="549"/>
      <c r="C324" s="557"/>
      <c r="D324" s="556"/>
      <c r="E324" s="542"/>
      <c r="F324" s="540"/>
      <c r="G324" s="596"/>
    </row>
    <row r="325" spans="1:7" ht="19.899999999999999" customHeight="1" x14ac:dyDescent="0.2">
      <c r="A325" s="597"/>
      <c r="B325" s="549"/>
      <c r="C325" s="540" t="s">
        <v>1006</v>
      </c>
      <c r="D325" s="558">
        <f>IFERROR(VLOOKUP(COUNTIF($A$1:A325,"ANALISIS DE PRECIOS"),T_Rendimiento_Equipo,5,FALSE),0)</f>
        <v>0</v>
      </c>
      <c r="E325" s="559" t="str">
        <f ca="1">G307&amp;"/día"</f>
        <v>m2/día</v>
      </c>
      <c r="F325" s="598"/>
      <c r="G325" s="592"/>
    </row>
    <row r="326" spans="1:7" ht="19.899999999999999" customHeight="1" x14ac:dyDescent="0.2">
      <c r="A326" s="590"/>
      <c r="B326" s="549"/>
      <c r="C326" s="545"/>
      <c r="D326" s="541"/>
      <c r="E326" s="542"/>
      <c r="F326" s="540"/>
      <c r="G326" s="592"/>
    </row>
    <row r="327" spans="1:7" ht="19.899999999999999" customHeight="1" x14ac:dyDescent="0.2">
      <c r="A327" s="792" t="s">
        <v>576</v>
      </c>
      <c r="B327" s="793"/>
      <c r="C327" s="794" t="s">
        <v>0</v>
      </c>
      <c r="D327" s="806" t="s">
        <v>1866</v>
      </c>
      <c r="E327" s="806" t="s">
        <v>1865</v>
      </c>
      <c r="F327" s="798" t="s">
        <v>1007</v>
      </c>
      <c r="G327" s="800" t="s">
        <v>26</v>
      </c>
    </row>
    <row r="328" spans="1:7" ht="19.899999999999999" customHeight="1" x14ac:dyDescent="0.2">
      <c r="A328" s="560" t="s">
        <v>577</v>
      </c>
      <c r="B328" s="560" t="s">
        <v>578</v>
      </c>
      <c r="C328" s="795"/>
      <c r="D328" s="807"/>
      <c r="E328" s="797"/>
      <c r="F328" s="799"/>
      <c r="G328" s="801"/>
    </row>
    <row r="329" spans="1:7" ht="19.899999999999999" customHeight="1" x14ac:dyDescent="0.2">
      <c r="A329" s="599"/>
      <c r="B329" s="545"/>
      <c r="C329" s="537" t="s">
        <v>1008</v>
      </c>
      <c r="D329" s="542"/>
      <c r="E329" s="542"/>
      <c r="F329" s="545"/>
      <c r="G329" s="600"/>
    </row>
    <row r="330" spans="1:7" ht="19.899999999999999" customHeight="1" x14ac:dyDescent="0.2">
      <c r="A330" s="601">
        <f t="shared" ref="A330:A338" si="71">IFERROR(VLOOKUP(C330,T_Insumos,4,FALSE),0)</f>
        <v>0</v>
      </c>
      <c r="B330" s="561">
        <f t="shared" ref="B330:B338" si="72">IFERROR(VLOOKUP(C330,T_Insumos,5,FALSE),0)</f>
        <v>0</v>
      </c>
      <c r="C330" s="552"/>
      <c r="D330" s="562">
        <f t="shared" ref="D330:D338" si="73">IFERROR(VLOOKUP(C330,T_Insumos,3,FALSE),0)</f>
        <v>0</v>
      </c>
      <c r="E330" s="555">
        <f>D330*$G$23</f>
        <v>0</v>
      </c>
      <c r="F330" s="558">
        <f>IF(C330="",0,IFERROR(VLOOKUP(COUNTIF($A$1:A330,"ANALISIS DE PRECIOS"),T_Rendimiento_Equipo,5,FALSE),0))</f>
        <v>0</v>
      </c>
      <c r="G330" s="555">
        <f>IFERROR(ROUND(E330/F330,2),0)</f>
        <v>0</v>
      </c>
    </row>
    <row r="331" spans="1:7" ht="19.899999999999999" customHeight="1" x14ac:dyDescent="0.2">
      <c r="A331" s="601">
        <f t="shared" si="71"/>
        <v>0</v>
      </c>
      <c r="B331" s="561">
        <f t="shared" si="72"/>
        <v>0</v>
      </c>
      <c r="C331" s="552"/>
      <c r="D331" s="562">
        <f t="shared" si="73"/>
        <v>0</v>
      </c>
      <c r="E331" s="555"/>
      <c r="F331" s="558">
        <f>IF(C331="",0,IFERROR(VLOOKUP(COUNTIF($A$1:A331,"ANALISIS DE PRECIOS"),T_Rendimiento_Equipo,5,FALSE),0))</f>
        <v>0</v>
      </c>
      <c r="G331" s="555">
        <f t="shared" ref="G331:G338" si="74">IFERROR(ROUND(E331/F331,2),0)</f>
        <v>0</v>
      </c>
    </row>
    <row r="332" spans="1:7" ht="19.899999999999999" customHeight="1" x14ac:dyDescent="0.2">
      <c r="A332" s="601">
        <f t="shared" si="71"/>
        <v>0</v>
      </c>
      <c r="B332" s="561">
        <f t="shared" si="72"/>
        <v>0</v>
      </c>
      <c r="C332" s="563"/>
      <c r="D332" s="562">
        <f t="shared" si="73"/>
        <v>0</v>
      </c>
      <c r="E332" s="555"/>
      <c r="F332" s="558">
        <f>IF(C332="",0,IFERROR(VLOOKUP(COUNTIF($A$1:A332,"ANALISIS DE PRECIOS"),T_Rendimiento_Equipo,5,FALSE),0))</f>
        <v>0</v>
      </c>
      <c r="G332" s="555">
        <f t="shared" si="74"/>
        <v>0</v>
      </c>
    </row>
    <row r="333" spans="1:7" ht="19.899999999999999" customHeight="1" x14ac:dyDescent="0.2">
      <c r="A333" s="601">
        <f t="shared" si="71"/>
        <v>0</v>
      </c>
      <c r="B333" s="561">
        <f t="shared" si="72"/>
        <v>0</v>
      </c>
      <c r="C333" s="563"/>
      <c r="D333" s="562">
        <f t="shared" si="73"/>
        <v>0</v>
      </c>
      <c r="E333" s="555"/>
      <c r="F333" s="558">
        <f>IF(C333="",0,IFERROR(VLOOKUP(COUNTIF($A$1:A333,"ANALISIS DE PRECIOS"),T_Rendimiento_Equipo,5,FALSE),0))</f>
        <v>0</v>
      </c>
      <c r="G333" s="555">
        <f t="shared" si="74"/>
        <v>0</v>
      </c>
    </row>
    <row r="334" spans="1:7" ht="19.899999999999999" customHeight="1" x14ac:dyDescent="0.2">
      <c r="A334" s="601">
        <f t="shared" si="71"/>
        <v>0</v>
      </c>
      <c r="B334" s="561">
        <f t="shared" si="72"/>
        <v>0</v>
      </c>
      <c r="C334" s="563"/>
      <c r="D334" s="562">
        <f t="shared" si="73"/>
        <v>0</v>
      </c>
      <c r="E334" s="555"/>
      <c r="F334" s="558">
        <f>IF(C334="",0,IFERROR(VLOOKUP(COUNTIF($A$1:A334,"ANALISIS DE PRECIOS"),T_Rendimiento_Equipo,5,FALSE),0))</f>
        <v>0</v>
      </c>
      <c r="G334" s="555">
        <f t="shared" si="74"/>
        <v>0</v>
      </c>
    </row>
    <row r="335" spans="1:7" ht="19.899999999999999" customHeight="1" x14ac:dyDescent="0.2">
      <c r="A335" s="601">
        <f t="shared" si="71"/>
        <v>0</v>
      </c>
      <c r="B335" s="561">
        <f t="shared" si="72"/>
        <v>0</v>
      </c>
      <c r="C335" s="563"/>
      <c r="D335" s="562">
        <f t="shared" si="73"/>
        <v>0</v>
      </c>
      <c r="E335" s="555"/>
      <c r="F335" s="558">
        <f>IF(C335="",0,IFERROR(VLOOKUP(COUNTIF($A$1:A335,"ANALISIS DE PRECIOS"),T_Rendimiento_Equipo,5,FALSE),0))</f>
        <v>0</v>
      </c>
      <c r="G335" s="555">
        <f t="shared" si="74"/>
        <v>0</v>
      </c>
    </row>
    <row r="336" spans="1:7" ht="19.899999999999999" customHeight="1" x14ac:dyDescent="0.2">
      <c r="A336" s="601">
        <f t="shared" si="71"/>
        <v>0</v>
      </c>
      <c r="B336" s="561">
        <f t="shared" si="72"/>
        <v>0</v>
      </c>
      <c r="C336" s="563"/>
      <c r="D336" s="562">
        <f t="shared" si="73"/>
        <v>0</v>
      </c>
      <c r="E336" s="555"/>
      <c r="F336" s="558">
        <f>IF(C336="",0,IFERROR(VLOOKUP(COUNTIF($A$1:A336,"ANALISIS DE PRECIOS"),T_Rendimiento_Equipo,5,FALSE),0))</f>
        <v>0</v>
      </c>
      <c r="G336" s="555">
        <f t="shared" si="74"/>
        <v>0</v>
      </c>
    </row>
    <row r="337" spans="1:7" ht="19.899999999999999" customHeight="1" x14ac:dyDescent="0.2">
      <c r="A337" s="601">
        <f t="shared" si="71"/>
        <v>0</v>
      </c>
      <c r="B337" s="561">
        <f t="shared" si="72"/>
        <v>0</v>
      </c>
      <c r="C337" s="563"/>
      <c r="D337" s="562">
        <f t="shared" si="73"/>
        <v>0</v>
      </c>
      <c r="E337" s="555"/>
      <c r="F337" s="558">
        <f>IF(C337="",0,IFERROR(VLOOKUP(COUNTIF($A$1:A337,"ANALISIS DE PRECIOS"),T_Rendimiento_Equipo,5,FALSE),0))</f>
        <v>0</v>
      </c>
      <c r="G337" s="555">
        <f t="shared" si="74"/>
        <v>0</v>
      </c>
    </row>
    <row r="338" spans="1:7" ht="19.899999999999999" customHeight="1" x14ac:dyDescent="0.2">
      <c r="A338" s="601">
        <f t="shared" si="71"/>
        <v>0</v>
      </c>
      <c r="B338" s="561">
        <f t="shared" si="72"/>
        <v>0</v>
      </c>
      <c r="C338" s="552"/>
      <c r="D338" s="562">
        <f t="shared" si="73"/>
        <v>0</v>
      </c>
      <c r="E338" s="555"/>
      <c r="F338" s="558">
        <f>IF(C338="",0,IFERROR(VLOOKUP(COUNTIF($A$1:A338,"ANALISIS DE PRECIOS"),T_Rendimiento_Equipo,5,FALSE),0))</f>
        <v>0</v>
      </c>
      <c r="G338" s="555">
        <f t="shared" si="74"/>
        <v>0</v>
      </c>
    </row>
    <row r="339" spans="1:7" ht="19.899999999999999" customHeight="1" x14ac:dyDescent="0.2">
      <c r="A339" s="602"/>
      <c r="B339" s="541"/>
      <c r="C339" s="545"/>
      <c r="D339" s="541"/>
      <c r="E339" s="542"/>
      <c r="F339" s="564" t="s">
        <v>27</v>
      </c>
      <c r="G339" s="603">
        <f>SUBTOTAL(9,G330:G338)</f>
        <v>0</v>
      </c>
    </row>
    <row r="340" spans="1:7" ht="19.899999999999999" customHeight="1" x14ac:dyDescent="0.2">
      <c r="A340" s="599"/>
      <c r="B340" s="545"/>
      <c r="C340" s="537" t="s">
        <v>713</v>
      </c>
      <c r="D340" s="541"/>
      <c r="E340" s="542"/>
      <c r="F340" s="543"/>
      <c r="G340" s="600"/>
    </row>
    <row r="341" spans="1:7" ht="19.899999999999999" customHeight="1" x14ac:dyDescent="0.2">
      <c r="A341" s="792" t="s">
        <v>576</v>
      </c>
      <c r="B341" s="793"/>
      <c r="C341" s="794" t="s">
        <v>0</v>
      </c>
      <c r="D341" s="796" t="s">
        <v>24</v>
      </c>
      <c r="E341" s="796" t="s">
        <v>1832</v>
      </c>
      <c r="F341" s="798" t="s">
        <v>1007</v>
      </c>
      <c r="G341" s="800" t="s">
        <v>26</v>
      </c>
    </row>
    <row r="342" spans="1:7" ht="19.899999999999999" customHeight="1" x14ac:dyDescent="0.2">
      <c r="A342" s="560" t="s">
        <v>577</v>
      </c>
      <c r="B342" s="560" t="s">
        <v>578</v>
      </c>
      <c r="C342" s="795"/>
      <c r="D342" s="797"/>
      <c r="E342" s="797"/>
      <c r="F342" s="799"/>
      <c r="G342" s="801"/>
    </row>
    <row r="343" spans="1:7" ht="19.899999999999999" customHeight="1" x14ac:dyDescent="0.2">
      <c r="A343" s="601">
        <f t="shared" ref="A343:A349" si="75">IFERROR(VLOOKUP(C343,T_Insumos,4,FALSE),0)</f>
        <v>0</v>
      </c>
      <c r="B343" s="561">
        <f t="shared" ref="B343:B349" si="76">IFERROR(VLOOKUP(C343,T_Insumos,5,FALSE),0)</f>
        <v>0</v>
      </c>
      <c r="C343" s="565"/>
      <c r="D343" s="558"/>
      <c r="E343" s="555">
        <f t="shared" ref="E343:E349" si="77">IFERROR(VLOOKUP(C343,T_Insumos,3,FALSE),0)</f>
        <v>0</v>
      </c>
      <c r="F343" s="558">
        <f>IF(C343="",0,IFERROR(VLOOKUP(COUNTIF($A$1:A343,"ANALISIS DE PRECIOS"),T_Rendimiento_Equipo,5,FALSE),0))</f>
        <v>0</v>
      </c>
      <c r="G343" s="555">
        <f>IFERROR(ROUND(D343*E343/F343,2),0)</f>
        <v>0</v>
      </c>
    </row>
    <row r="344" spans="1:7" ht="19.899999999999999" customHeight="1" x14ac:dyDescent="0.2">
      <c r="A344" s="601">
        <f t="shared" si="75"/>
        <v>0</v>
      </c>
      <c r="B344" s="561">
        <f t="shared" si="76"/>
        <v>0</v>
      </c>
      <c r="C344" s="552"/>
      <c r="D344" s="558"/>
      <c r="E344" s="555">
        <f t="shared" si="77"/>
        <v>0</v>
      </c>
      <c r="F344" s="558">
        <f>IF(C344="",0,IFERROR(VLOOKUP(COUNTIF($A$1:A344,"ANALISIS DE PRECIOS"),T_Rendimiento_Equipo,5,FALSE),0))</f>
        <v>0</v>
      </c>
      <c r="G344" s="555">
        <f t="shared" ref="G344:G349" si="78">IFERROR(ROUND(D344*E344/F344,2),0)</f>
        <v>0</v>
      </c>
    </row>
    <row r="345" spans="1:7" ht="19.899999999999999" customHeight="1" x14ac:dyDescent="0.2">
      <c r="A345" s="601">
        <f t="shared" si="75"/>
        <v>0</v>
      </c>
      <c r="B345" s="561">
        <f t="shared" si="76"/>
        <v>0</v>
      </c>
      <c r="C345" s="552"/>
      <c r="D345" s="558"/>
      <c r="E345" s="555">
        <f t="shared" si="77"/>
        <v>0</v>
      </c>
      <c r="F345" s="558">
        <f>IF(C345="",0,IFERROR(VLOOKUP(COUNTIF($A$1:A345,"ANALISIS DE PRECIOS"),T_Rendimiento_Equipo,5,FALSE),0))</f>
        <v>0</v>
      </c>
      <c r="G345" s="555">
        <f t="shared" si="78"/>
        <v>0</v>
      </c>
    </row>
    <row r="346" spans="1:7" ht="19.899999999999999" customHeight="1" x14ac:dyDescent="0.2">
      <c r="A346" s="601">
        <f t="shared" si="75"/>
        <v>0</v>
      </c>
      <c r="B346" s="561">
        <f t="shared" si="76"/>
        <v>0</v>
      </c>
      <c r="C346" s="552"/>
      <c r="D346" s="558"/>
      <c r="E346" s="555">
        <f t="shared" si="77"/>
        <v>0</v>
      </c>
      <c r="F346" s="558">
        <f>IF(C346="",0,IFERROR(VLOOKUP(COUNTIF($A$1:A346,"ANALISIS DE PRECIOS"),T_Rendimiento_Equipo,5,FALSE),0))</f>
        <v>0</v>
      </c>
      <c r="G346" s="555">
        <f t="shared" si="78"/>
        <v>0</v>
      </c>
    </row>
    <row r="347" spans="1:7" ht="19.899999999999999" customHeight="1" x14ac:dyDescent="0.2">
      <c r="A347" s="601">
        <f t="shared" si="75"/>
        <v>0</v>
      </c>
      <c r="B347" s="561">
        <f t="shared" si="76"/>
        <v>0</v>
      </c>
      <c r="C347" s="552"/>
      <c r="D347" s="558"/>
      <c r="E347" s="555">
        <f t="shared" si="77"/>
        <v>0</v>
      </c>
      <c r="F347" s="558">
        <f>IF(C347="",0,IFERROR(VLOOKUP(COUNTIF($A$1:A347,"ANALISIS DE PRECIOS"),T_Rendimiento_Equipo,5,FALSE),0))</f>
        <v>0</v>
      </c>
      <c r="G347" s="555">
        <f t="shared" si="78"/>
        <v>0</v>
      </c>
    </row>
    <row r="348" spans="1:7" ht="19.899999999999999" customHeight="1" x14ac:dyDescent="0.2">
      <c r="A348" s="601">
        <f t="shared" si="75"/>
        <v>0</v>
      </c>
      <c r="B348" s="561">
        <f t="shared" si="76"/>
        <v>0</v>
      </c>
      <c r="C348" s="552"/>
      <c r="D348" s="566"/>
      <c r="E348" s="555">
        <f t="shared" si="77"/>
        <v>0</v>
      </c>
      <c r="F348" s="558">
        <f>IF(C348="",0,IFERROR(VLOOKUP(COUNTIF($A$1:A348,"ANALISIS DE PRECIOS"),T_Rendimiento_Equipo,5,FALSE),0))</f>
        <v>0</v>
      </c>
      <c r="G348" s="555">
        <f t="shared" si="78"/>
        <v>0</v>
      </c>
    </row>
    <row r="349" spans="1:7" ht="19.899999999999999" customHeight="1" x14ac:dyDescent="0.2">
      <c r="A349" s="601">
        <f t="shared" si="75"/>
        <v>0</v>
      </c>
      <c r="B349" s="561">
        <f t="shared" si="76"/>
        <v>0</v>
      </c>
      <c r="C349" s="561"/>
      <c r="D349" s="567"/>
      <c r="E349" s="555">
        <f t="shared" si="77"/>
        <v>0</v>
      </c>
      <c r="F349" s="558">
        <f>IF(C349="",0,IFERROR(VLOOKUP(COUNTIF($A$1:A349,"ANALISIS DE PRECIOS"),T_Rendimiento_Equipo,5,FALSE),0))</f>
        <v>0</v>
      </c>
      <c r="G349" s="555">
        <f t="shared" si="78"/>
        <v>0</v>
      </c>
    </row>
    <row r="350" spans="1:7" ht="19.899999999999999" customHeight="1" x14ac:dyDescent="0.2">
      <c r="A350" s="602"/>
      <c r="B350" s="541"/>
      <c r="C350" s="545"/>
      <c r="D350" s="541"/>
      <c r="E350" s="542"/>
      <c r="F350" s="564" t="s">
        <v>28</v>
      </c>
      <c r="G350" s="604">
        <f>SUBTOTAL(9,G343:G349)</f>
        <v>0</v>
      </c>
    </row>
    <row r="351" spans="1:7" ht="19.899999999999999" customHeight="1" x14ac:dyDescent="0.2">
      <c r="A351" s="599"/>
      <c r="B351" s="545"/>
      <c r="C351" s="537" t="s">
        <v>1014</v>
      </c>
      <c r="D351" s="541"/>
      <c r="E351" s="542"/>
      <c r="F351" s="543"/>
      <c r="G351" s="600"/>
    </row>
    <row r="352" spans="1:7" ht="19.899999999999999" customHeight="1" x14ac:dyDescent="0.2">
      <c r="A352" s="792" t="s">
        <v>576</v>
      </c>
      <c r="B352" s="793"/>
      <c r="C352" s="794" t="s">
        <v>0</v>
      </c>
      <c r="D352" s="794" t="s">
        <v>1867</v>
      </c>
      <c r="E352" s="796" t="s">
        <v>24</v>
      </c>
      <c r="F352" s="798" t="s">
        <v>25</v>
      </c>
      <c r="G352" s="800" t="s">
        <v>26</v>
      </c>
    </row>
    <row r="353" spans="1:7" ht="19.899999999999999" customHeight="1" x14ac:dyDescent="0.2">
      <c r="A353" s="560" t="s">
        <v>577</v>
      </c>
      <c r="B353" s="560" t="s">
        <v>578</v>
      </c>
      <c r="C353" s="795"/>
      <c r="D353" s="795"/>
      <c r="E353" s="797"/>
      <c r="F353" s="799"/>
      <c r="G353" s="801"/>
    </row>
    <row r="354" spans="1:7" ht="19.899999999999999" customHeight="1" x14ac:dyDescent="0.2">
      <c r="A354" s="601">
        <f t="shared" ref="A354:A364" si="79">IFERROR(VLOOKUP(C354,T_Insumos,4,FALSE),0)</f>
        <v>0</v>
      </c>
      <c r="B354" s="561">
        <f t="shared" ref="B354:B364" si="80">IFERROR(VLOOKUP(C354,T_Insumos,5,FALSE),0)</f>
        <v>0</v>
      </c>
      <c r="C354" s="561"/>
      <c r="D354" s="613">
        <f t="shared" ref="D354:D364" si="81">IFERROR(VLOOKUP(C354,T_Insumos,2,FALSE),0)</f>
        <v>0</v>
      </c>
      <c r="E354" s="553"/>
      <c r="F354" s="555">
        <f t="shared" ref="F354:F364" si="82">IFERROR(VLOOKUP(C354,T_Insumos,3,FALSE),0)</f>
        <v>0</v>
      </c>
      <c r="G354" s="555">
        <f>ROUND(E354*F354,2)</f>
        <v>0</v>
      </c>
    </row>
    <row r="355" spans="1:7" s="568" customFormat="1" ht="19.899999999999999" customHeight="1" x14ac:dyDescent="0.2">
      <c r="A355" s="601">
        <f t="shared" si="79"/>
        <v>0</v>
      </c>
      <c r="B355" s="561">
        <f t="shared" si="80"/>
        <v>0</v>
      </c>
      <c r="C355" s="561"/>
      <c r="D355" s="613">
        <f t="shared" si="81"/>
        <v>0</v>
      </c>
      <c r="E355" s="553"/>
      <c r="F355" s="555">
        <f t="shared" si="82"/>
        <v>0</v>
      </c>
      <c r="G355" s="555">
        <f t="shared" ref="G355:G364" si="83">ROUND(E355*F355,2)</f>
        <v>0</v>
      </c>
    </row>
    <row r="356" spans="1:7" ht="19.899999999999999" customHeight="1" x14ac:dyDescent="0.2">
      <c r="A356" s="601">
        <f t="shared" si="79"/>
        <v>0</v>
      </c>
      <c r="B356" s="561">
        <f t="shared" si="80"/>
        <v>0</v>
      </c>
      <c r="C356" s="561"/>
      <c r="D356" s="613">
        <f t="shared" si="81"/>
        <v>0</v>
      </c>
      <c r="E356" s="553"/>
      <c r="F356" s="555">
        <f t="shared" si="82"/>
        <v>0</v>
      </c>
      <c r="G356" s="555">
        <f t="shared" si="83"/>
        <v>0</v>
      </c>
    </row>
    <row r="357" spans="1:7" ht="19.899999999999999" customHeight="1" x14ac:dyDescent="0.2">
      <c r="A357" s="601">
        <f t="shared" si="79"/>
        <v>0</v>
      </c>
      <c r="B357" s="561">
        <f t="shared" si="80"/>
        <v>0</v>
      </c>
      <c r="C357" s="561"/>
      <c r="D357" s="613">
        <f t="shared" si="81"/>
        <v>0</v>
      </c>
      <c r="E357" s="553"/>
      <c r="F357" s="555">
        <f t="shared" si="82"/>
        <v>0</v>
      </c>
      <c r="G357" s="555">
        <f t="shared" si="83"/>
        <v>0</v>
      </c>
    </row>
    <row r="358" spans="1:7" ht="19.899999999999999" customHeight="1" x14ac:dyDescent="0.2">
      <c r="A358" s="601">
        <f t="shared" si="79"/>
        <v>0</v>
      </c>
      <c r="B358" s="561">
        <f t="shared" si="80"/>
        <v>0</v>
      </c>
      <c r="C358" s="561"/>
      <c r="D358" s="613">
        <f t="shared" si="81"/>
        <v>0</v>
      </c>
      <c r="E358" s="553"/>
      <c r="F358" s="555">
        <f t="shared" si="82"/>
        <v>0</v>
      </c>
      <c r="G358" s="555">
        <f t="shared" si="83"/>
        <v>0</v>
      </c>
    </row>
    <row r="359" spans="1:7" ht="19.899999999999999" customHeight="1" x14ac:dyDescent="0.2">
      <c r="A359" s="601">
        <f t="shared" si="79"/>
        <v>0</v>
      </c>
      <c r="B359" s="561">
        <f t="shared" si="80"/>
        <v>0</v>
      </c>
      <c r="C359" s="561"/>
      <c r="D359" s="613">
        <f t="shared" si="81"/>
        <v>0</v>
      </c>
      <c r="E359" s="553"/>
      <c r="F359" s="555">
        <f t="shared" si="82"/>
        <v>0</v>
      </c>
      <c r="G359" s="555">
        <f t="shared" si="83"/>
        <v>0</v>
      </c>
    </row>
    <row r="360" spans="1:7" ht="19.899999999999999" customHeight="1" x14ac:dyDescent="0.2">
      <c r="A360" s="601">
        <f t="shared" si="79"/>
        <v>0</v>
      </c>
      <c r="B360" s="561">
        <f t="shared" si="80"/>
        <v>0</v>
      </c>
      <c r="C360" s="561"/>
      <c r="D360" s="613">
        <f t="shared" si="81"/>
        <v>0</v>
      </c>
      <c r="E360" s="553"/>
      <c r="F360" s="555">
        <f t="shared" si="82"/>
        <v>0</v>
      </c>
      <c r="G360" s="555">
        <f t="shared" si="83"/>
        <v>0</v>
      </c>
    </row>
    <row r="361" spans="1:7" ht="19.899999999999999" customHeight="1" x14ac:dyDescent="0.2">
      <c r="A361" s="601">
        <f t="shared" si="79"/>
        <v>0</v>
      </c>
      <c r="B361" s="561">
        <f t="shared" si="80"/>
        <v>0</v>
      </c>
      <c r="C361" s="561"/>
      <c r="D361" s="613">
        <f t="shared" si="81"/>
        <v>0</v>
      </c>
      <c r="E361" s="553"/>
      <c r="F361" s="555">
        <f t="shared" si="82"/>
        <v>0</v>
      </c>
      <c r="G361" s="555">
        <f t="shared" si="83"/>
        <v>0</v>
      </c>
    </row>
    <row r="362" spans="1:7" ht="19.899999999999999" customHeight="1" x14ac:dyDescent="0.2">
      <c r="A362" s="601">
        <f t="shared" si="79"/>
        <v>0</v>
      </c>
      <c r="B362" s="561">
        <f t="shared" si="80"/>
        <v>0</v>
      </c>
      <c r="C362" s="561"/>
      <c r="D362" s="613">
        <f t="shared" si="81"/>
        <v>0</v>
      </c>
      <c r="E362" s="553"/>
      <c r="F362" s="555">
        <f t="shared" si="82"/>
        <v>0</v>
      </c>
      <c r="G362" s="555">
        <f t="shared" si="83"/>
        <v>0</v>
      </c>
    </row>
    <row r="363" spans="1:7" ht="19.899999999999999" customHeight="1" x14ac:dyDescent="0.2">
      <c r="A363" s="601">
        <f t="shared" si="79"/>
        <v>0</v>
      </c>
      <c r="B363" s="561">
        <f t="shared" si="80"/>
        <v>0</v>
      </c>
      <c r="C363" s="561"/>
      <c r="D363" s="613">
        <f t="shared" si="81"/>
        <v>0</v>
      </c>
      <c r="E363" s="553"/>
      <c r="F363" s="555">
        <f t="shared" si="82"/>
        <v>0</v>
      </c>
      <c r="G363" s="555">
        <f t="shared" si="83"/>
        <v>0</v>
      </c>
    </row>
    <row r="364" spans="1:7" ht="19.899999999999999" customHeight="1" x14ac:dyDescent="0.2">
      <c r="A364" s="601">
        <f t="shared" si="79"/>
        <v>0</v>
      </c>
      <c r="B364" s="561">
        <f t="shared" si="80"/>
        <v>0</v>
      </c>
      <c r="C364" s="561"/>
      <c r="D364" s="613">
        <f t="shared" si="81"/>
        <v>0</v>
      </c>
      <c r="E364" s="553"/>
      <c r="F364" s="555">
        <f t="shared" si="82"/>
        <v>0</v>
      </c>
      <c r="G364" s="555">
        <f t="shared" si="83"/>
        <v>0</v>
      </c>
    </row>
    <row r="365" spans="1:7" ht="19.899999999999999" customHeight="1" x14ac:dyDescent="0.2">
      <c r="A365" s="599"/>
      <c r="B365" s="545"/>
      <c r="C365" s="545"/>
      <c r="D365" s="541"/>
      <c r="E365" s="542"/>
      <c r="F365" s="564" t="s">
        <v>29</v>
      </c>
      <c r="G365" s="605">
        <f>SUBTOTAL(9,G354:G364)</f>
        <v>0</v>
      </c>
    </row>
    <row r="366" spans="1:7" ht="19.899999999999999" customHeight="1" x14ac:dyDescent="0.2">
      <c r="A366" s="599"/>
      <c r="B366" s="545"/>
      <c r="C366" s="537" t="s">
        <v>1015</v>
      </c>
      <c r="D366" s="541"/>
      <c r="E366" s="542"/>
      <c r="F366" s="543"/>
      <c r="G366" s="600"/>
    </row>
    <row r="367" spans="1:7" ht="19.899999999999999" customHeight="1" x14ac:dyDescent="0.2">
      <c r="A367" s="792" t="s">
        <v>576</v>
      </c>
      <c r="B367" s="793"/>
      <c r="C367" s="794" t="s">
        <v>0</v>
      </c>
      <c r="D367" s="794" t="s">
        <v>1867</v>
      </c>
      <c r="E367" s="796" t="s">
        <v>24</v>
      </c>
      <c r="F367" s="798" t="s">
        <v>25</v>
      </c>
      <c r="G367" s="800" t="s">
        <v>26</v>
      </c>
    </row>
    <row r="368" spans="1:7" ht="19.899999999999999" customHeight="1" x14ac:dyDescent="0.2">
      <c r="A368" s="560" t="s">
        <v>577</v>
      </c>
      <c r="B368" s="560" t="s">
        <v>578</v>
      </c>
      <c r="C368" s="795"/>
      <c r="D368" s="795"/>
      <c r="E368" s="797"/>
      <c r="F368" s="799"/>
      <c r="G368" s="801"/>
    </row>
    <row r="369" spans="1:8" ht="19.899999999999999" customHeight="1" x14ac:dyDescent="0.2">
      <c r="A369" s="601">
        <f>IFERROR(VLOOKUP(C369,T_Insumos,4,FALSE),0)</f>
        <v>0</v>
      </c>
      <c r="B369" s="561">
        <f>IFERROR(VLOOKUP(C369,T_Insumos,5,FALSE),0)</f>
        <v>0</v>
      </c>
      <c r="C369" s="552"/>
      <c r="D369" s="613">
        <f>IF(C369=0,0,"$/tnkm")</f>
        <v>0</v>
      </c>
      <c r="E369" s="553"/>
      <c r="F369" s="555">
        <f>IFERROR(VLOOKUP(C369,T_Insumos,3,FALSE),0)</f>
        <v>0</v>
      </c>
      <c r="G369" s="555">
        <f>ROUND(E369*F369,2)</f>
        <v>0</v>
      </c>
    </row>
    <row r="370" spans="1:8" ht="19.899999999999999" customHeight="1" x14ac:dyDescent="0.2">
      <c r="A370" s="601">
        <f>IFERROR(VLOOKUP(C370,T_Insumos,4,FALSE),0)</f>
        <v>0</v>
      </c>
      <c r="B370" s="561">
        <f>IFERROR(VLOOKUP(C370,T_Insumos,5,FALSE),0)</f>
        <v>0</v>
      </c>
      <c r="C370" s="552"/>
      <c r="D370" s="613">
        <f>IF(C370=0,0,"$/tnkm")</f>
        <v>0</v>
      </c>
      <c r="E370" s="569"/>
      <c r="F370" s="555">
        <f>IFERROR(VLOOKUP(C370,T_Insumos,3,FALSE),0)</f>
        <v>0</v>
      </c>
      <c r="G370" s="555">
        <f t="shared" ref="G370" si="84">ROUND(E370*F370,2)</f>
        <v>0</v>
      </c>
    </row>
    <row r="371" spans="1:8" ht="19.899999999999999" customHeight="1" x14ac:dyDescent="0.2">
      <c r="A371" s="599"/>
      <c r="B371" s="545"/>
      <c r="C371" s="545"/>
      <c r="D371" s="541"/>
      <c r="E371" s="542"/>
      <c r="F371" s="564" t="s">
        <v>1016</v>
      </c>
      <c r="G371" s="605">
        <f>SUBTOTAL(9,G369:G370)</f>
        <v>0</v>
      </c>
      <c r="H371" s="533"/>
    </row>
    <row r="372" spans="1:8" ht="19.899999999999999" customHeight="1" x14ac:dyDescent="0.2">
      <c r="A372" s="602"/>
      <c r="B372" s="541"/>
      <c r="C372" s="545"/>
      <c r="D372" s="541"/>
      <c r="E372" s="542"/>
      <c r="F372" s="543"/>
      <c r="G372" s="600"/>
      <c r="H372" s="533"/>
    </row>
    <row r="373" spans="1:8" ht="19.899999999999999" customHeight="1" x14ac:dyDescent="0.2">
      <c r="A373" s="664">
        <f>B307</f>
        <v>5</v>
      </c>
      <c r="B373" s="661" t="str">
        <f ca="1">C307</f>
        <v>REACONDICIONAMIENTO DE BASE ESTABILIZADA GRANULAR</v>
      </c>
      <c r="C373" s="541"/>
      <c r="D373" s="541" t="s">
        <v>1833</v>
      </c>
      <c r="E373" s="662"/>
      <c r="F373" s="663" t="str">
        <f ca="1">"$/"&amp;G307</f>
        <v>$/m2</v>
      </c>
      <c r="G373" s="610">
        <f>SUBTOTAL(9,G330:G372)</f>
        <v>0</v>
      </c>
      <c r="H373" s="533"/>
    </row>
    <row r="374" spans="1:8" ht="19.899999999999999" customHeight="1" x14ac:dyDescent="0.2">
      <c r="A374" s="606"/>
      <c r="B374" s="607"/>
      <c r="C374" s="608"/>
      <c r="D374" s="608" t="s">
        <v>2043</v>
      </c>
      <c r="E374" s="609"/>
      <c r="F374" s="665" t="str">
        <f ca="1">"$/"&amp;G307</f>
        <v>$/m2</v>
      </c>
      <c r="G374" s="610">
        <f>ROUND(G373/Coeficiente_Paso,2)</f>
        <v>0</v>
      </c>
      <c r="H374" s="533"/>
    </row>
    <row r="375" spans="1:8" ht="19.899999999999999" customHeight="1" x14ac:dyDescent="0.2">
      <c r="A375" s="191"/>
      <c r="B375" s="191"/>
      <c r="C375" s="191"/>
      <c r="D375" s="191"/>
      <c r="E375" s="191"/>
      <c r="F375" s="191"/>
      <c r="G375" s="191"/>
      <c r="H375" s="533"/>
    </row>
    <row r="376" spans="1:8" ht="19.899999999999999" customHeight="1" x14ac:dyDescent="0.2">
      <c r="A376" s="802" t="s">
        <v>31</v>
      </c>
      <c r="B376" s="803"/>
      <c r="C376" s="803"/>
      <c r="D376" s="803"/>
      <c r="E376" s="803"/>
      <c r="F376" s="803"/>
      <c r="G376" s="804"/>
    </row>
    <row r="377" spans="1:8" ht="19.899999999999999" customHeight="1" x14ac:dyDescent="0.2">
      <c r="A377" s="587" t="s">
        <v>711</v>
      </c>
      <c r="B377" s="535" t="str">
        <f>Comitente</f>
        <v>DIRECCIÓN PROVINCIAL DE VIALIDAD</v>
      </c>
      <c r="C377" s="536"/>
      <c r="D377" s="537"/>
      <c r="E377" s="537"/>
      <c r="F377" s="538"/>
      <c r="G377" s="588"/>
    </row>
    <row r="378" spans="1:8" ht="19.899999999999999" customHeight="1" x14ac:dyDescent="0.2">
      <c r="A378" s="587" t="s">
        <v>712</v>
      </c>
      <c r="B378" s="535">
        <f>Contratista</f>
        <v>0</v>
      </c>
      <c r="C378" s="539"/>
      <c r="D378" s="539"/>
      <c r="E378" s="539"/>
      <c r="F378" s="535"/>
      <c r="G378" s="589"/>
    </row>
    <row r="379" spans="1:8" ht="19.899999999999999" customHeight="1" x14ac:dyDescent="0.2">
      <c r="A379" s="587" t="s">
        <v>21</v>
      </c>
      <c r="B379" s="535" t="str">
        <f>Obra</f>
        <v>PAVIMENTACIÓN Y REPAVIMENTACION DE LA RED VIAL MUNICIPAL AFECTADAS POR OBRAS DE SANEAMIENTO 1era ETAPA SARMIENTO</v>
      </c>
      <c r="C379" s="539"/>
      <c r="D379" s="539"/>
      <c r="E379" s="539"/>
      <c r="F379" s="535" t="s">
        <v>32</v>
      </c>
      <c r="G379" s="589">
        <f>Fecha_Base</f>
        <v>0</v>
      </c>
    </row>
    <row r="380" spans="1:8" ht="19.899999999999999" customHeight="1" x14ac:dyDescent="0.2">
      <c r="A380" s="590" t="s">
        <v>710</v>
      </c>
      <c r="B380" s="540" t="str">
        <f>Ubicación</f>
        <v>DEPARTAMENTO SARMIENTO</v>
      </c>
      <c r="C380" s="540"/>
      <c r="D380" s="541"/>
      <c r="E380" s="542"/>
      <c r="F380" s="543"/>
      <c r="G380" s="591"/>
    </row>
    <row r="381" spans="1:8" ht="19.899999999999999" customHeight="1" x14ac:dyDescent="0.2">
      <c r="A381" s="590" t="s">
        <v>33</v>
      </c>
      <c r="B381" s="544" t="str">
        <f>IFERROR(VALUE(LEFT(B382,FIND(".",B382)-1)),"")</f>
        <v/>
      </c>
      <c r="C381" s="545">
        <f ca="1">IFERROR(VLOOKUP(B381,T_Computo_Presupuesto,2,FALSE),0)</f>
        <v>0</v>
      </c>
      <c r="D381" s="545"/>
      <c r="E381" s="542"/>
      <c r="F381" s="543"/>
      <c r="G381" s="591"/>
    </row>
    <row r="382" spans="1:8" ht="19.899999999999999" customHeight="1" x14ac:dyDescent="0.2">
      <c r="A382" s="590" t="s">
        <v>22</v>
      </c>
      <c r="B382" s="546">
        <f>IFERROR(VLOOKUP(COUNTIF($A$1:A382,"ANALISIS DE PRECIOS"),T_NumeroItem,2,FALSE),"")</f>
        <v>6</v>
      </c>
      <c r="C382" s="805" t="str">
        <f ca="1">IFERROR(VLOOKUP(B382,T_Computo_Presupuesto,2,FALSE),0)</f>
        <v>IMPRIMACIÓN CON MATERIAL BITUMINOSO</v>
      </c>
      <c r="D382" s="805"/>
      <c r="E382" s="805"/>
      <c r="F382" s="540" t="s">
        <v>23</v>
      </c>
      <c r="G382" s="592" t="str">
        <f ca="1">IFERROR(VLOOKUP(B382,T_Computo_Presupuesto,4,FALSE),0)</f>
        <v>m2</v>
      </c>
    </row>
    <row r="383" spans="1:8" ht="19.899999999999999" customHeight="1" x14ac:dyDescent="0.2">
      <c r="A383" s="590"/>
      <c r="B383" s="540"/>
      <c r="C383" s="545"/>
      <c r="D383" s="541"/>
      <c r="E383" s="542"/>
      <c r="F383" s="545"/>
      <c r="G383" s="593"/>
    </row>
    <row r="384" spans="1:8" ht="19.899999999999999" customHeight="1" x14ac:dyDescent="0.2">
      <c r="A384" s="594"/>
      <c r="B384" s="547"/>
      <c r="C384" s="548" t="s">
        <v>999</v>
      </c>
      <c r="D384" s="547"/>
      <c r="E384" s="547"/>
      <c r="F384" s="547"/>
      <c r="G384" s="595"/>
    </row>
    <row r="385" spans="1:7" ht="19.899999999999999" customHeight="1" x14ac:dyDescent="0.2">
      <c r="A385" s="590"/>
      <c r="B385" s="549"/>
      <c r="C385" s="545"/>
      <c r="D385" s="541"/>
      <c r="E385" s="542"/>
      <c r="F385" s="540"/>
      <c r="G385" s="592"/>
    </row>
    <row r="386" spans="1:7" ht="19.899999999999999" customHeight="1" x14ac:dyDescent="0.2">
      <c r="A386" s="590"/>
      <c r="B386" s="549"/>
      <c r="C386" s="550" t="s">
        <v>1000</v>
      </c>
      <c r="D386" s="551" t="s">
        <v>24</v>
      </c>
      <c r="E386" s="551" t="s">
        <v>1001</v>
      </c>
      <c r="F386" s="551" t="s">
        <v>1002</v>
      </c>
      <c r="G386" s="550" t="s">
        <v>1003</v>
      </c>
    </row>
    <row r="387" spans="1:7" ht="19.899999999999999" customHeight="1" x14ac:dyDescent="0.2">
      <c r="A387" s="590"/>
      <c r="B387" s="549"/>
      <c r="C387" s="552"/>
      <c r="D387" s="553"/>
      <c r="E387" s="554">
        <f t="shared" ref="E387:E396" si="85">IFERROR(VLOOKUP(C387,T_Equipos,4,FALSE),0)</f>
        <v>0</v>
      </c>
      <c r="F387" s="555">
        <f t="shared" ref="F387:F396" si="86">IFERROR(VLOOKUP(C387,T_Equipos,5,FALSE),0)</f>
        <v>0</v>
      </c>
      <c r="G387" s="555">
        <f>ROUND(D387*F387,2)</f>
        <v>0</v>
      </c>
    </row>
    <row r="388" spans="1:7" ht="19.899999999999999" customHeight="1" x14ac:dyDescent="0.2">
      <c r="A388" s="590"/>
      <c r="B388" s="549"/>
      <c r="C388" s="552"/>
      <c r="D388" s="553"/>
      <c r="E388" s="554">
        <f t="shared" si="85"/>
        <v>0</v>
      </c>
      <c r="F388" s="555">
        <f t="shared" si="86"/>
        <v>0</v>
      </c>
      <c r="G388" s="555">
        <f>ROUND(D388*F388,2)</f>
        <v>0</v>
      </c>
    </row>
    <row r="389" spans="1:7" ht="19.899999999999999" customHeight="1" x14ac:dyDescent="0.2">
      <c r="A389" s="590"/>
      <c r="B389" s="549"/>
      <c r="C389" s="552"/>
      <c r="D389" s="553"/>
      <c r="E389" s="554">
        <f t="shared" si="85"/>
        <v>0</v>
      </c>
      <c r="F389" s="555">
        <f t="shared" si="86"/>
        <v>0</v>
      </c>
      <c r="G389" s="555">
        <f>ROUND(D389*F389,2)</f>
        <v>0</v>
      </c>
    </row>
    <row r="390" spans="1:7" ht="19.899999999999999" customHeight="1" x14ac:dyDescent="0.2">
      <c r="A390" s="590"/>
      <c r="B390" s="549"/>
      <c r="C390" s="552"/>
      <c r="D390" s="553"/>
      <c r="E390" s="554">
        <f t="shared" si="85"/>
        <v>0</v>
      </c>
      <c r="F390" s="555">
        <f t="shared" si="86"/>
        <v>0</v>
      </c>
      <c r="G390" s="555">
        <f>ROUND(D390*F390,2)</f>
        <v>0</v>
      </c>
    </row>
    <row r="391" spans="1:7" ht="19.899999999999999" customHeight="1" x14ac:dyDescent="0.2">
      <c r="A391" s="590"/>
      <c r="B391" s="549"/>
      <c r="C391" s="552"/>
      <c r="D391" s="553"/>
      <c r="E391" s="554">
        <f t="shared" si="85"/>
        <v>0</v>
      </c>
      <c r="F391" s="555">
        <f t="shared" si="86"/>
        <v>0</v>
      </c>
      <c r="G391" s="555">
        <f t="shared" ref="G391:G396" si="87">ROUND(D391*F391,2)</f>
        <v>0</v>
      </c>
    </row>
    <row r="392" spans="1:7" ht="19.899999999999999" customHeight="1" x14ac:dyDescent="0.2">
      <c r="A392" s="590"/>
      <c r="B392" s="549"/>
      <c r="C392" s="552"/>
      <c r="D392" s="553"/>
      <c r="E392" s="554">
        <f t="shared" si="85"/>
        <v>0</v>
      </c>
      <c r="F392" s="555">
        <f t="shared" si="86"/>
        <v>0</v>
      </c>
      <c r="G392" s="555">
        <f t="shared" si="87"/>
        <v>0</v>
      </c>
    </row>
    <row r="393" spans="1:7" ht="19.899999999999999" customHeight="1" x14ac:dyDescent="0.2">
      <c r="A393" s="590"/>
      <c r="B393" s="549"/>
      <c r="C393" s="552"/>
      <c r="D393" s="553"/>
      <c r="E393" s="554">
        <f t="shared" si="85"/>
        <v>0</v>
      </c>
      <c r="F393" s="555">
        <f t="shared" si="86"/>
        <v>0</v>
      </c>
      <c r="G393" s="555">
        <f t="shared" si="87"/>
        <v>0</v>
      </c>
    </row>
    <row r="394" spans="1:7" ht="19.899999999999999" customHeight="1" x14ac:dyDescent="0.2">
      <c r="A394" s="590"/>
      <c r="B394" s="549"/>
      <c r="C394" s="552"/>
      <c r="D394" s="553"/>
      <c r="E394" s="554">
        <f t="shared" si="85"/>
        <v>0</v>
      </c>
      <c r="F394" s="555">
        <f t="shared" si="86"/>
        <v>0</v>
      </c>
      <c r="G394" s="555">
        <f t="shared" si="87"/>
        <v>0</v>
      </c>
    </row>
    <row r="395" spans="1:7" ht="19.899999999999999" customHeight="1" x14ac:dyDescent="0.2">
      <c r="A395" s="590"/>
      <c r="B395" s="549"/>
      <c r="C395" s="552"/>
      <c r="D395" s="553"/>
      <c r="E395" s="554">
        <f t="shared" si="85"/>
        <v>0</v>
      </c>
      <c r="F395" s="555">
        <f t="shared" si="86"/>
        <v>0</v>
      </c>
      <c r="G395" s="555">
        <f t="shared" si="87"/>
        <v>0</v>
      </c>
    </row>
    <row r="396" spans="1:7" ht="19.899999999999999" customHeight="1" x14ac:dyDescent="0.2">
      <c r="A396" s="590"/>
      <c r="B396" s="549"/>
      <c r="C396" s="552"/>
      <c r="D396" s="553"/>
      <c r="E396" s="554">
        <f t="shared" si="85"/>
        <v>0</v>
      </c>
      <c r="F396" s="555">
        <f t="shared" si="86"/>
        <v>0</v>
      </c>
      <c r="G396" s="555">
        <f t="shared" si="87"/>
        <v>0</v>
      </c>
    </row>
    <row r="397" spans="1:7" ht="19.899999999999999" customHeight="1" x14ac:dyDescent="0.2">
      <c r="A397" s="590"/>
      <c r="B397" s="549"/>
      <c r="C397" s="545"/>
      <c r="D397" s="545"/>
      <c r="E397" s="556"/>
      <c r="F397" s="540"/>
      <c r="G397" s="592"/>
    </row>
    <row r="398" spans="1:7" ht="19.899999999999999" customHeight="1" x14ac:dyDescent="0.2">
      <c r="A398" s="590"/>
      <c r="B398" s="545"/>
      <c r="C398" s="537" t="s">
        <v>1004</v>
      </c>
      <c r="D398" s="540" t="s">
        <v>1001</v>
      </c>
      <c r="E398" s="611">
        <f>SUMPRODUCT(D387:D396,E387:E396)</f>
        <v>0</v>
      </c>
      <c r="F398" s="540" t="s">
        <v>1005</v>
      </c>
      <c r="G398" s="612">
        <f>SUM(G387:G396)</f>
        <v>0</v>
      </c>
    </row>
    <row r="399" spans="1:7" ht="19.899999999999999" customHeight="1" x14ac:dyDescent="0.2">
      <c r="A399" s="590"/>
      <c r="B399" s="549"/>
      <c r="C399" s="557"/>
      <c r="D399" s="556"/>
      <c r="E399" s="542"/>
      <c r="F399" s="540"/>
      <c r="G399" s="596"/>
    </row>
    <row r="400" spans="1:7" ht="19.899999999999999" customHeight="1" x14ac:dyDescent="0.2">
      <c r="A400" s="597"/>
      <c r="B400" s="549"/>
      <c r="C400" s="540" t="s">
        <v>1006</v>
      </c>
      <c r="D400" s="558">
        <f>IFERROR(VLOOKUP(COUNTIF($A$1:A400,"ANALISIS DE PRECIOS"),T_Rendimiento_Equipo,5,FALSE),0)</f>
        <v>0</v>
      </c>
      <c r="E400" s="559" t="str">
        <f ca="1">G382&amp;"/día"</f>
        <v>m2/día</v>
      </c>
      <c r="F400" s="598"/>
      <c r="G400" s="592"/>
    </row>
    <row r="401" spans="1:7" ht="19.899999999999999" customHeight="1" x14ac:dyDescent="0.2">
      <c r="A401" s="590"/>
      <c r="B401" s="549"/>
      <c r="C401" s="545"/>
      <c r="D401" s="541"/>
      <c r="E401" s="542"/>
      <c r="F401" s="540"/>
      <c r="G401" s="592"/>
    </row>
    <row r="402" spans="1:7" ht="19.899999999999999" customHeight="1" x14ac:dyDescent="0.2">
      <c r="A402" s="792" t="s">
        <v>576</v>
      </c>
      <c r="B402" s="793"/>
      <c r="C402" s="794" t="s">
        <v>0</v>
      </c>
      <c r="D402" s="806" t="s">
        <v>1866</v>
      </c>
      <c r="E402" s="806" t="s">
        <v>1865</v>
      </c>
      <c r="F402" s="798" t="s">
        <v>1007</v>
      </c>
      <c r="G402" s="800" t="s">
        <v>26</v>
      </c>
    </row>
    <row r="403" spans="1:7" ht="19.899999999999999" customHeight="1" x14ac:dyDescent="0.2">
      <c r="A403" s="560" t="s">
        <v>577</v>
      </c>
      <c r="B403" s="560" t="s">
        <v>578</v>
      </c>
      <c r="C403" s="795"/>
      <c r="D403" s="807"/>
      <c r="E403" s="797"/>
      <c r="F403" s="799"/>
      <c r="G403" s="801"/>
    </row>
    <row r="404" spans="1:7" ht="19.899999999999999" customHeight="1" x14ac:dyDescent="0.2">
      <c r="A404" s="599"/>
      <c r="B404" s="545"/>
      <c r="C404" s="537" t="s">
        <v>1008</v>
      </c>
      <c r="D404" s="542"/>
      <c r="E404" s="542"/>
      <c r="F404" s="545"/>
      <c r="G404" s="600"/>
    </row>
    <row r="405" spans="1:7" ht="19.899999999999999" customHeight="1" x14ac:dyDescent="0.2">
      <c r="A405" s="601">
        <f t="shared" ref="A405:A413" si="88">IFERROR(VLOOKUP(C405,T_Insumos,4,FALSE),0)</f>
        <v>0</v>
      </c>
      <c r="B405" s="561">
        <f t="shared" ref="B405:B413" si="89">IFERROR(VLOOKUP(C405,T_Insumos,5,FALSE),0)</f>
        <v>0</v>
      </c>
      <c r="C405" s="552"/>
      <c r="D405" s="562">
        <f t="shared" ref="D405:D413" si="90">IFERROR(VLOOKUP(C405,T_Insumos,3,FALSE),0)</f>
        <v>0</v>
      </c>
      <c r="E405" s="555">
        <f>D405*$G$23</f>
        <v>0</v>
      </c>
      <c r="F405" s="558">
        <f>IF(C405="",0,IFERROR(VLOOKUP(COUNTIF($A$1:A405,"ANALISIS DE PRECIOS"),T_Rendimiento_Equipo,5,FALSE),0))</f>
        <v>0</v>
      </c>
      <c r="G405" s="555">
        <f>IFERROR(ROUND(E405/F405,2),0)</f>
        <v>0</v>
      </c>
    </row>
    <row r="406" spans="1:7" ht="19.899999999999999" customHeight="1" x14ac:dyDescent="0.2">
      <c r="A406" s="601">
        <f t="shared" si="88"/>
        <v>0</v>
      </c>
      <c r="B406" s="561">
        <f t="shared" si="89"/>
        <v>0</v>
      </c>
      <c r="C406" s="552"/>
      <c r="D406" s="562">
        <f t="shared" si="90"/>
        <v>0</v>
      </c>
      <c r="E406" s="555"/>
      <c r="F406" s="558">
        <f>IF(C406="",0,IFERROR(VLOOKUP(COUNTIF($A$1:A406,"ANALISIS DE PRECIOS"),T_Rendimiento_Equipo,5,FALSE),0))</f>
        <v>0</v>
      </c>
      <c r="G406" s="555">
        <f t="shared" ref="G406:G413" si="91">IFERROR(ROUND(E406/F406,2),0)</f>
        <v>0</v>
      </c>
    </row>
    <row r="407" spans="1:7" ht="19.899999999999999" customHeight="1" x14ac:dyDescent="0.2">
      <c r="A407" s="601">
        <f t="shared" si="88"/>
        <v>0</v>
      </c>
      <c r="B407" s="561">
        <f t="shared" si="89"/>
        <v>0</v>
      </c>
      <c r="C407" s="563"/>
      <c r="D407" s="562">
        <f t="shared" si="90"/>
        <v>0</v>
      </c>
      <c r="E407" s="555"/>
      <c r="F407" s="558">
        <f>IF(C407="",0,IFERROR(VLOOKUP(COUNTIF($A$1:A407,"ANALISIS DE PRECIOS"),T_Rendimiento_Equipo,5,FALSE),0))</f>
        <v>0</v>
      </c>
      <c r="G407" s="555">
        <f t="shared" si="91"/>
        <v>0</v>
      </c>
    </row>
    <row r="408" spans="1:7" ht="19.899999999999999" customHeight="1" x14ac:dyDescent="0.2">
      <c r="A408" s="601">
        <f t="shared" si="88"/>
        <v>0</v>
      </c>
      <c r="B408" s="561">
        <f t="shared" si="89"/>
        <v>0</v>
      </c>
      <c r="C408" s="563"/>
      <c r="D408" s="562">
        <f t="shared" si="90"/>
        <v>0</v>
      </c>
      <c r="E408" s="555"/>
      <c r="F408" s="558">
        <f>IF(C408="",0,IFERROR(VLOOKUP(COUNTIF($A$1:A408,"ANALISIS DE PRECIOS"),T_Rendimiento_Equipo,5,FALSE),0))</f>
        <v>0</v>
      </c>
      <c r="G408" s="555">
        <f t="shared" si="91"/>
        <v>0</v>
      </c>
    </row>
    <row r="409" spans="1:7" ht="19.899999999999999" customHeight="1" x14ac:dyDescent="0.2">
      <c r="A409" s="601">
        <f t="shared" si="88"/>
        <v>0</v>
      </c>
      <c r="B409" s="561">
        <f t="shared" si="89"/>
        <v>0</v>
      </c>
      <c r="C409" s="563"/>
      <c r="D409" s="562">
        <f t="shared" si="90"/>
        <v>0</v>
      </c>
      <c r="E409" s="555"/>
      <c r="F409" s="558">
        <f>IF(C409="",0,IFERROR(VLOOKUP(COUNTIF($A$1:A409,"ANALISIS DE PRECIOS"),T_Rendimiento_Equipo,5,FALSE),0))</f>
        <v>0</v>
      </c>
      <c r="G409" s="555">
        <f t="shared" si="91"/>
        <v>0</v>
      </c>
    </row>
    <row r="410" spans="1:7" ht="19.899999999999999" customHeight="1" x14ac:dyDescent="0.2">
      <c r="A410" s="601">
        <f t="shared" si="88"/>
        <v>0</v>
      </c>
      <c r="B410" s="561">
        <f t="shared" si="89"/>
        <v>0</v>
      </c>
      <c r="C410" s="563"/>
      <c r="D410" s="562">
        <f t="shared" si="90"/>
        <v>0</v>
      </c>
      <c r="E410" s="555"/>
      <c r="F410" s="558">
        <f>IF(C410="",0,IFERROR(VLOOKUP(COUNTIF($A$1:A410,"ANALISIS DE PRECIOS"),T_Rendimiento_Equipo,5,FALSE),0))</f>
        <v>0</v>
      </c>
      <c r="G410" s="555">
        <f t="shared" si="91"/>
        <v>0</v>
      </c>
    </row>
    <row r="411" spans="1:7" ht="19.899999999999999" customHeight="1" x14ac:dyDescent="0.2">
      <c r="A411" s="601">
        <f t="shared" si="88"/>
        <v>0</v>
      </c>
      <c r="B411" s="561">
        <f t="shared" si="89"/>
        <v>0</v>
      </c>
      <c r="C411" s="563"/>
      <c r="D411" s="562">
        <f t="shared" si="90"/>
        <v>0</v>
      </c>
      <c r="E411" s="555"/>
      <c r="F411" s="558">
        <f>IF(C411="",0,IFERROR(VLOOKUP(COUNTIF($A$1:A411,"ANALISIS DE PRECIOS"),T_Rendimiento_Equipo,5,FALSE),0))</f>
        <v>0</v>
      </c>
      <c r="G411" s="555">
        <f t="shared" si="91"/>
        <v>0</v>
      </c>
    </row>
    <row r="412" spans="1:7" ht="19.899999999999999" customHeight="1" x14ac:dyDescent="0.2">
      <c r="A412" s="601">
        <f t="shared" si="88"/>
        <v>0</v>
      </c>
      <c r="B412" s="561">
        <f t="shared" si="89"/>
        <v>0</v>
      </c>
      <c r="C412" s="563"/>
      <c r="D412" s="562">
        <f t="shared" si="90"/>
        <v>0</v>
      </c>
      <c r="E412" s="555"/>
      <c r="F412" s="558">
        <f>IF(C412="",0,IFERROR(VLOOKUP(COUNTIF($A$1:A412,"ANALISIS DE PRECIOS"),T_Rendimiento_Equipo,5,FALSE),0))</f>
        <v>0</v>
      </c>
      <c r="G412" s="555">
        <f t="shared" si="91"/>
        <v>0</v>
      </c>
    </row>
    <row r="413" spans="1:7" ht="19.899999999999999" customHeight="1" x14ac:dyDescent="0.2">
      <c r="A413" s="601">
        <f t="shared" si="88"/>
        <v>0</v>
      </c>
      <c r="B413" s="561">
        <f t="shared" si="89"/>
        <v>0</v>
      </c>
      <c r="C413" s="552"/>
      <c r="D413" s="562">
        <f t="shared" si="90"/>
        <v>0</v>
      </c>
      <c r="E413" s="555"/>
      <c r="F413" s="558">
        <f>IF(C413="",0,IFERROR(VLOOKUP(COUNTIF($A$1:A413,"ANALISIS DE PRECIOS"),T_Rendimiento_Equipo,5,FALSE),0))</f>
        <v>0</v>
      </c>
      <c r="G413" s="555">
        <f t="shared" si="91"/>
        <v>0</v>
      </c>
    </row>
    <row r="414" spans="1:7" ht="19.899999999999999" customHeight="1" x14ac:dyDescent="0.2">
      <c r="A414" s="602"/>
      <c r="B414" s="541"/>
      <c r="C414" s="545"/>
      <c r="D414" s="541"/>
      <c r="E414" s="542"/>
      <c r="F414" s="564" t="s">
        <v>27</v>
      </c>
      <c r="G414" s="603">
        <f>SUBTOTAL(9,G405:G413)</f>
        <v>0</v>
      </c>
    </row>
    <row r="415" spans="1:7" ht="19.899999999999999" customHeight="1" x14ac:dyDescent="0.2">
      <c r="A415" s="599"/>
      <c r="B415" s="545"/>
      <c r="C415" s="537" t="s">
        <v>713</v>
      </c>
      <c r="D415" s="541"/>
      <c r="E415" s="542"/>
      <c r="F415" s="543"/>
      <c r="G415" s="600"/>
    </row>
    <row r="416" spans="1:7" ht="19.899999999999999" customHeight="1" x14ac:dyDescent="0.2">
      <c r="A416" s="792" t="s">
        <v>576</v>
      </c>
      <c r="B416" s="793"/>
      <c r="C416" s="794" t="s">
        <v>0</v>
      </c>
      <c r="D416" s="796" t="s">
        <v>24</v>
      </c>
      <c r="E416" s="796" t="s">
        <v>1832</v>
      </c>
      <c r="F416" s="798" t="s">
        <v>1007</v>
      </c>
      <c r="G416" s="800" t="s">
        <v>26</v>
      </c>
    </row>
    <row r="417" spans="1:7" ht="19.899999999999999" customHeight="1" x14ac:dyDescent="0.2">
      <c r="A417" s="560" t="s">
        <v>577</v>
      </c>
      <c r="B417" s="560" t="s">
        <v>578</v>
      </c>
      <c r="C417" s="795"/>
      <c r="D417" s="797"/>
      <c r="E417" s="797"/>
      <c r="F417" s="799"/>
      <c r="G417" s="801"/>
    </row>
    <row r="418" spans="1:7" ht="19.899999999999999" customHeight="1" x14ac:dyDescent="0.2">
      <c r="A418" s="601">
        <f t="shared" ref="A418:A424" si="92">IFERROR(VLOOKUP(C418,T_Insumos,4,FALSE),0)</f>
        <v>0</v>
      </c>
      <c r="B418" s="561">
        <f t="shared" ref="B418:B424" si="93">IFERROR(VLOOKUP(C418,T_Insumos,5,FALSE),0)</f>
        <v>0</v>
      </c>
      <c r="C418" s="565"/>
      <c r="D418" s="558"/>
      <c r="E418" s="555">
        <f t="shared" ref="E418:E424" si="94">IFERROR(VLOOKUP(C418,T_Insumos,3,FALSE),0)</f>
        <v>0</v>
      </c>
      <c r="F418" s="558">
        <f>IF(C418="",0,IFERROR(VLOOKUP(COUNTIF($A$1:A418,"ANALISIS DE PRECIOS"),T_Rendimiento_Equipo,5,FALSE),0))</f>
        <v>0</v>
      </c>
      <c r="G418" s="555">
        <f>IFERROR(ROUND(D418*E418/F418,2),0)</f>
        <v>0</v>
      </c>
    </row>
    <row r="419" spans="1:7" ht="19.899999999999999" customHeight="1" x14ac:dyDescent="0.2">
      <c r="A419" s="601">
        <f t="shared" si="92"/>
        <v>0</v>
      </c>
      <c r="B419" s="561">
        <f t="shared" si="93"/>
        <v>0</v>
      </c>
      <c r="C419" s="552"/>
      <c r="D419" s="558"/>
      <c r="E419" s="555">
        <f t="shared" si="94"/>
        <v>0</v>
      </c>
      <c r="F419" s="558">
        <f>IF(C419="",0,IFERROR(VLOOKUP(COUNTIF($A$1:A419,"ANALISIS DE PRECIOS"),T_Rendimiento_Equipo,5,FALSE),0))</f>
        <v>0</v>
      </c>
      <c r="G419" s="555">
        <f t="shared" ref="G419:G424" si="95">IFERROR(ROUND(D419*E419/F419,2),0)</f>
        <v>0</v>
      </c>
    </row>
    <row r="420" spans="1:7" ht="19.899999999999999" customHeight="1" x14ac:dyDescent="0.2">
      <c r="A420" s="601">
        <f t="shared" si="92"/>
        <v>0</v>
      </c>
      <c r="B420" s="561">
        <f t="shared" si="93"/>
        <v>0</v>
      </c>
      <c r="C420" s="552"/>
      <c r="D420" s="558"/>
      <c r="E420" s="555">
        <f t="shared" si="94"/>
        <v>0</v>
      </c>
      <c r="F420" s="558">
        <f>IF(C420="",0,IFERROR(VLOOKUP(COUNTIF($A$1:A420,"ANALISIS DE PRECIOS"),T_Rendimiento_Equipo,5,FALSE),0))</f>
        <v>0</v>
      </c>
      <c r="G420" s="555">
        <f t="shared" si="95"/>
        <v>0</v>
      </c>
    </row>
    <row r="421" spans="1:7" ht="19.899999999999999" customHeight="1" x14ac:dyDescent="0.2">
      <c r="A421" s="601">
        <f t="shared" si="92"/>
        <v>0</v>
      </c>
      <c r="B421" s="561">
        <f t="shared" si="93"/>
        <v>0</v>
      </c>
      <c r="C421" s="552"/>
      <c r="D421" s="558"/>
      <c r="E421" s="555">
        <f t="shared" si="94"/>
        <v>0</v>
      </c>
      <c r="F421" s="558">
        <f>IF(C421="",0,IFERROR(VLOOKUP(COUNTIF($A$1:A421,"ANALISIS DE PRECIOS"),T_Rendimiento_Equipo,5,FALSE),0))</f>
        <v>0</v>
      </c>
      <c r="G421" s="555">
        <f t="shared" si="95"/>
        <v>0</v>
      </c>
    </row>
    <row r="422" spans="1:7" ht="19.899999999999999" customHeight="1" x14ac:dyDescent="0.2">
      <c r="A422" s="601">
        <f t="shared" si="92"/>
        <v>0</v>
      </c>
      <c r="B422" s="561">
        <f t="shared" si="93"/>
        <v>0</v>
      </c>
      <c r="C422" s="552"/>
      <c r="D422" s="558"/>
      <c r="E422" s="555">
        <f t="shared" si="94"/>
        <v>0</v>
      </c>
      <c r="F422" s="558">
        <f>IF(C422="",0,IFERROR(VLOOKUP(COUNTIF($A$1:A422,"ANALISIS DE PRECIOS"),T_Rendimiento_Equipo,5,FALSE),0))</f>
        <v>0</v>
      </c>
      <c r="G422" s="555">
        <f t="shared" si="95"/>
        <v>0</v>
      </c>
    </row>
    <row r="423" spans="1:7" ht="19.899999999999999" customHeight="1" x14ac:dyDescent="0.2">
      <c r="A423" s="601">
        <f t="shared" si="92"/>
        <v>0</v>
      </c>
      <c r="B423" s="561">
        <f t="shared" si="93"/>
        <v>0</v>
      </c>
      <c r="C423" s="552"/>
      <c r="D423" s="566"/>
      <c r="E423" s="555">
        <f t="shared" si="94"/>
        <v>0</v>
      </c>
      <c r="F423" s="558">
        <f>IF(C423="",0,IFERROR(VLOOKUP(COUNTIF($A$1:A423,"ANALISIS DE PRECIOS"),T_Rendimiento_Equipo,5,FALSE),0))</f>
        <v>0</v>
      </c>
      <c r="G423" s="555">
        <f t="shared" si="95"/>
        <v>0</v>
      </c>
    </row>
    <row r="424" spans="1:7" ht="19.899999999999999" customHeight="1" x14ac:dyDescent="0.2">
      <c r="A424" s="601">
        <f t="shared" si="92"/>
        <v>0</v>
      </c>
      <c r="B424" s="561">
        <f t="shared" si="93"/>
        <v>0</v>
      </c>
      <c r="C424" s="561"/>
      <c r="D424" s="567"/>
      <c r="E424" s="555">
        <f t="shared" si="94"/>
        <v>0</v>
      </c>
      <c r="F424" s="558">
        <f>IF(C424="",0,IFERROR(VLOOKUP(COUNTIF($A$1:A424,"ANALISIS DE PRECIOS"),T_Rendimiento_Equipo,5,FALSE),0))</f>
        <v>0</v>
      </c>
      <c r="G424" s="555">
        <f t="shared" si="95"/>
        <v>0</v>
      </c>
    </row>
    <row r="425" spans="1:7" ht="19.899999999999999" customHeight="1" x14ac:dyDescent="0.2">
      <c r="A425" s="602"/>
      <c r="B425" s="541"/>
      <c r="C425" s="545"/>
      <c r="D425" s="541"/>
      <c r="E425" s="542"/>
      <c r="F425" s="564" t="s">
        <v>28</v>
      </c>
      <c r="G425" s="604">
        <f>SUBTOTAL(9,G418:G424)</f>
        <v>0</v>
      </c>
    </row>
    <row r="426" spans="1:7" ht="19.899999999999999" customHeight="1" x14ac:dyDescent="0.2">
      <c r="A426" s="599"/>
      <c r="B426" s="545"/>
      <c r="C426" s="537" t="s">
        <v>1014</v>
      </c>
      <c r="D426" s="541"/>
      <c r="E426" s="542"/>
      <c r="F426" s="543"/>
      <c r="G426" s="600"/>
    </row>
    <row r="427" spans="1:7" ht="19.899999999999999" customHeight="1" x14ac:dyDescent="0.2">
      <c r="A427" s="792" t="s">
        <v>576</v>
      </c>
      <c r="B427" s="793"/>
      <c r="C427" s="794" t="s">
        <v>0</v>
      </c>
      <c r="D427" s="794" t="s">
        <v>1867</v>
      </c>
      <c r="E427" s="796" t="s">
        <v>24</v>
      </c>
      <c r="F427" s="798" t="s">
        <v>25</v>
      </c>
      <c r="G427" s="800" t="s">
        <v>26</v>
      </c>
    </row>
    <row r="428" spans="1:7" ht="19.899999999999999" customHeight="1" x14ac:dyDescent="0.2">
      <c r="A428" s="560" t="s">
        <v>577</v>
      </c>
      <c r="B428" s="560" t="s">
        <v>578</v>
      </c>
      <c r="C428" s="795"/>
      <c r="D428" s="795"/>
      <c r="E428" s="797"/>
      <c r="F428" s="799"/>
      <c r="G428" s="801"/>
    </row>
    <row r="429" spans="1:7" ht="19.899999999999999" customHeight="1" x14ac:dyDescent="0.2">
      <c r="A429" s="601">
        <f t="shared" ref="A429:A439" si="96">IFERROR(VLOOKUP(C429,T_Insumos,4,FALSE),0)</f>
        <v>0</v>
      </c>
      <c r="B429" s="561">
        <f t="shared" ref="B429:B439" si="97">IFERROR(VLOOKUP(C429,T_Insumos,5,FALSE),0)</f>
        <v>0</v>
      </c>
      <c r="C429" s="561"/>
      <c r="D429" s="613">
        <f t="shared" ref="D429:D439" si="98">IFERROR(VLOOKUP(C429,T_Insumos,2,FALSE),0)</f>
        <v>0</v>
      </c>
      <c r="E429" s="553"/>
      <c r="F429" s="555">
        <f t="shared" ref="F429:F439" si="99">IFERROR(VLOOKUP(C429,T_Insumos,3,FALSE),0)</f>
        <v>0</v>
      </c>
      <c r="G429" s="555">
        <f>ROUND(E429*F429,2)</f>
        <v>0</v>
      </c>
    </row>
    <row r="430" spans="1:7" ht="19.899999999999999" customHeight="1" x14ac:dyDescent="0.2">
      <c r="A430" s="601">
        <f t="shared" si="96"/>
        <v>0</v>
      </c>
      <c r="B430" s="561">
        <f t="shared" si="97"/>
        <v>0</v>
      </c>
      <c r="C430" s="561"/>
      <c r="D430" s="613">
        <f t="shared" si="98"/>
        <v>0</v>
      </c>
      <c r="E430" s="553"/>
      <c r="F430" s="555">
        <f t="shared" si="99"/>
        <v>0</v>
      </c>
      <c r="G430" s="555">
        <f t="shared" ref="G430:G439" si="100">ROUND(E430*F430,2)</f>
        <v>0</v>
      </c>
    </row>
    <row r="431" spans="1:7" ht="19.899999999999999" customHeight="1" x14ac:dyDescent="0.2">
      <c r="A431" s="601">
        <f t="shared" si="96"/>
        <v>0</v>
      </c>
      <c r="B431" s="561">
        <f t="shared" si="97"/>
        <v>0</v>
      </c>
      <c r="C431" s="561"/>
      <c r="D431" s="613">
        <f t="shared" si="98"/>
        <v>0</v>
      </c>
      <c r="E431" s="553"/>
      <c r="F431" s="555">
        <f t="shared" si="99"/>
        <v>0</v>
      </c>
      <c r="G431" s="555">
        <f t="shared" si="100"/>
        <v>0</v>
      </c>
    </row>
    <row r="432" spans="1:7" ht="19.899999999999999" customHeight="1" x14ac:dyDescent="0.2">
      <c r="A432" s="601">
        <f t="shared" si="96"/>
        <v>0</v>
      </c>
      <c r="B432" s="561">
        <f t="shared" si="97"/>
        <v>0</v>
      </c>
      <c r="C432" s="561"/>
      <c r="D432" s="613">
        <f t="shared" si="98"/>
        <v>0</v>
      </c>
      <c r="E432" s="553"/>
      <c r="F432" s="555">
        <f t="shared" si="99"/>
        <v>0</v>
      </c>
      <c r="G432" s="555">
        <f t="shared" si="100"/>
        <v>0</v>
      </c>
    </row>
    <row r="433" spans="1:7" ht="19.899999999999999" customHeight="1" x14ac:dyDescent="0.2">
      <c r="A433" s="601">
        <f t="shared" si="96"/>
        <v>0</v>
      </c>
      <c r="B433" s="561">
        <f t="shared" si="97"/>
        <v>0</v>
      </c>
      <c r="C433" s="561"/>
      <c r="D433" s="613">
        <f t="shared" si="98"/>
        <v>0</v>
      </c>
      <c r="E433" s="553"/>
      <c r="F433" s="555">
        <f t="shared" si="99"/>
        <v>0</v>
      </c>
      <c r="G433" s="555">
        <f t="shared" si="100"/>
        <v>0</v>
      </c>
    </row>
    <row r="434" spans="1:7" ht="19.899999999999999" customHeight="1" x14ac:dyDescent="0.2">
      <c r="A434" s="601">
        <f t="shared" si="96"/>
        <v>0</v>
      </c>
      <c r="B434" s="561">
        <f t="shared" si="97"/>
        <v>0</v>
      </c>
      <c r="C434" s="561"/>
      <c r="D434" s="613">
        <f t="shared" si="98"/>
        <v>0</v>
      </c>
      <c r="E434" s="553"/>
      <c r="F434" s="555">
        <f t="shared" si="99"/>
        <v>0</v>
      </c>
      <c r="G434" s="555">
        <f t="shared" si="100"/>
        <v>0</v>
      </c>
    </row>
    <row r="435" spans="1:7" ht="19.899999999999999" customHeight="1" x14ac:dyDescent="0.2">
      <c r="A435" s="601">
        <f t="shared" si="96"/>
        <v>0</v>
      </c>
      <c r="B435" s="561">
        <f t="shared" si="97"/>
        <v>0</v>
      </c>
      <c r="C435" s="561"/>
      <c r="D435" s="613">
        <f t="shared" si="98"/>
        <v>0</v>
      </c>
      <c r="E435" s="553"/>
      <c r="F435" s="555">
        <f t="shared" si="99"/>
        <v>0</v>
      </c>
      <c r="G435" s="555">
        <f t="shared" si="100"/>
        <v>0</v>
      </c>
    </row>
    <row r="436" spans="1:7" ht="19.899999999999999" customHeight="1" x14ac:dyDescent="0.2">
      <c r="A436" s="601">
        <f t="shared" si="96"/>
        <v>0</v>
      </c>
      <c r="B436" s="561">
        <f t="shared" si="97"/>
        <v>0</v>
      </c>
      <c r="C436" s="561"/>
      <c r="D436" s="613">
        <f t="shared" si="98"/>
        <v>0</v>
      </c>
      <c r="E436" s="553"/>
      <c r="F436" s="555">
        <f t="shared" si="99"/>
        <v>0</v>
      </c>
      <c r="G436" s="555">
        <f t="shared" si="100"/>
        <v>0</v>
      </c>
    </row>
    <row r="437" spans="1:7" ht="19.899999999999999" customHeight="1" x14ac:dyDescent="0.2">
      <c r="A437" s="601">
        <f t="shared" si="96"/>
        <v>0</v>
      </c>
      <c r="B437" s="561">
        <f t="shared" si="97"/>
        <v>0</v>
      </c>
      <c r="C437" s="561"/>
      <c r="D437" s="613">
        <f t="shared" si="98"/>
        <v>0</v>
      </c>
      <c r="E437" s="553"/>
      <c r="F437" s="555">
        <f t="shared" si="99"/>
        <v>0</v>
      </c>
      <c r="G437" s="555">
        <f t="shared" si="100"/>
        <v>0</v>
      </c>
    </row>
    <row r="438" spans="1:7" ht="19.899999999999999" customHeight="1" x14ac:dyDescent="0.2">
      <c r="A438" s="601">
        <f t="shared" si="96"/>
        <v>0</v>
      </c>
      <c r="B438" s="561">
        <f t="shared" si="97"/>
        <v>0</v>
      </c>
      <c r="C438" s="561"/>
      <c r="D438" s="613">
        <f t="shared" si="98"/>
        <v>0</v>
      </c>
      <c r="E438" s="553"/>
      <c r="F438" s="555">
        <f t="shared" si="99"/>
        <v>0</v>
      </c>
      <c r="G438" s="555">
        <f t="shared" si="100"/>
        <v>0</v>
      </c>
    </row>
    <row r="439" spans="1:7" ht="19.899999999999999" customHeight="1" x14ac:dyDescent="0.2">
      <c r="A439" s="601">
        <f t="shared" si="96"/>
        <v>0</v>
      </c>
      <c r="B439" s="561">
        <f t="shared" si="97"/>
        <v>0</v>
      </c>
      <c r="C439" s="561"/>
      <c r="D439" s="613">
        <f t="shared" si="98"/>
        <v>0</v>
      </c>
      <c r="E439" s="553"/>
      <c r="F439" s="555">
        <f t="shared" si="99"/>
        <v>0</v>
      </c>
      <c r="G439" s="555">
        <f t="shared" si="100"/>
        <v>0</v>
      </c>
    </row>
    <row r="440" spans="1:7" ht="19.899999999999999" customHeight="1" x14ac:dyDescent="0.2">
      <c r="A440" s="599"/>
      <c r="B440" s="545"/>
      <c r="C440" s="545"/>
      <c r="D440" s="541"/>
      <c r="E440" s="542"/>
      <c r="F440" s="564" t="s">
        <v>29</v>
      </c>
      <c r="G440" s="605">
        <f>SUBTOTAL(9,G429:G439)</f>
        <v>0</v>
      </c>
    </row>
    <row r="441" spans="1:7" ht="19.899999999999999" customHeight="1" x14ac:dyDescent="0.2">
      <c r="A441" s="599"/>
      <c r="B441" s="545"/>
      <c r="C441" s="537" t="s">
        <v>1015</v>
      </c>
      <c r="D441" s="541"/>
      <c r="E441" s="542"/>
      <c r="F441" s="543"/>
      <c r="G441" s="600"/>
    </row>
    <row r="442" spans="1:7" ht="19.899999999999999" customHeight="1" x14ac:dyDescent="0.2">
      <c r="A442" s="792" t="s">
        <v>576</v>
      </c>
      <c r="B442" s="793"/>
      <c r="C442" s="794" t="s">
        <v>0</v>
      </c>
      <c r="D442" s="794" t="s">
        <v>1867</v>
      </c>
      <c r="E442" s="796" t="s">
        <v>24</v>
      </c>
      <c r="F442" s="798" t="s">
        <v>25</v>
      </c>
      <c r="G442" s="800" t="s">
        <v>26</v>
      </c>
    </row>
    <row r="443" spans="1:7" ht="19.899999999999999" customHeight="1" x14ac:dyDescent="0.2">
      <c r="A443" s="560" t="s">
        <v>577</v>
      </c>
      <c r="B443" s="560" t="s">
        <v>578</v>
      </c>
      <c r="C443" s="795"/>
      <c r="D443" s="795"/>
      <c r="E443" s="797"/>
      <c r="F443" s="799"/>
      <c r="G443" s="801"/>
    </row>
    <row r="444" spans="1:7" ht="19.899999999999999" customHeight="1" x14ac:dyDescent="0.2">
      <c r="A444" s="601">
        <f>IFERROR(VLOOKUP(C444,T_Insumos,4,FALSE),0)</f>
        <v>0</v>
      </c>
      <c r="B444" s="561">
        <f>IFERROR(VLOOKUP(C444,T_Insumos,5,FALSE),0)</f>
        <v>0</v>
      </c>
      <c r="C444" s="552"/>
      <c r="D444" s="613">
        <f>IF(C444=0,0,"$/tnkm")</f>
        <v>0</v>
      </c>
      <c r="E444" s="553"/>
      <c r="F444" s="555">
        <f>IFERROR(VLOOKUP(C444,T_Insumos,3,FALSE),0)</f>
        <v>0</v>
      </c>
      <c r="G444" s="555">
        <f>ROUND(E444*F444,2)</f>
        <v>0</v>
      </c>
    </row>
    <row r="445" spans="1:7" ht="19.899999999999999" customHeight="1" x14ac:dyDescent="0.2">
      <c r="A445" s="601">
        <f>IFERROR(VLOOKUP(C445,T_Insumos,4,FALSE),0)</f>
        <v>0</v>
      </c>
      <c r="B445" s="561">
        <f>IFERROR(VLOOKUP(C445,T_Insumos,5,FALSE),0)</f>
        <v>0</v>
      </c>
      <c r="C445" s="552"/>
      <c r="D445" s="613">
        <f>IF(C445=0,0,"$/tnkm")</f>
        <v>0</v>
      </c>
      <c r="E445" s="569"/>
      <c r="F445" s="555">
        <f>IFERROR(VLOOKUP(C445,T_Insumos,3,FALSE),0)</f>
        <v>0</v>
      </c>
      <c r="G445" s="555">
        <f t="shared" ref="G445" si="101">ROUND(E445*F445,2)</f>
        <v>0</v>
      </c>
    </row>
    <row r="446" spans="1:7" ht="19.899999999999999" customHeight="1" x14ac:dyDescent="0.2">
      <c r="A446" s="599"/>
      <c r="B446" s="545"/>
      <c r="C446" s="545"/>
      <c r="D446" s="541"/>
      <c r="E446" s="542"/>
      <c r="F446" s="564" t="s">
        <v>1016</v>
      </c>
      <c r="G446" s="605">
        <f>SUBTOTAL(9,G444:G445)</f>
        <v>0</v>
      </c>
    </row>
    <row r="447" spans="1:7" ht="19.899999999999999" customHeight="1" x14ac:dyDescent="0.2">
      <c r="A447" s="602"/>
      <c r="B447" s="541"/>
      <c r="C447" s="545"/>
      <c r="D447" s="541"/>
      <c r="E447" s="542"/>
      <c r="F447" s="543"/>
      <c r="G447" s="600"/>
    </row>
    <row r="448" spans="1:7" ht="19.899999999999999" customHeight="1" x14ac:dyDescent="0.2">
      <c r="A448" s="664">
        <f>B382</f>
        <v>6</v>
      </c>
      <c r="B448" s="661" t="str">
        <f ca="1">C382</f>
        <v>IMPRIMACIÓN CON MATERIAL BITUMINOSO</v>
      </c>
      <c r="C448" s="541"/>
      <c r="D448" s="541" t="s">
        <v>1833</v>
      </c>
      <c r="E448" s="662"/>
      <c r="F448" s="663" t="str">
        <f ca="1">"$/"&amp;G382</f>
        <v>$/m2</v>
      </c>
      <c r="G448" s="610">
        <f>SUBTOTAL(9,G405:G447)</f>
        <v>0</v>
      </c>
    </row>
    <row r="449" spans="1:7" ht="19.899999999999999" customHeight="1" x14ac:dyDescent="0.2">
      <c r="A449" s="606"/>
      <c r="B449" s="607"/>
      <c r="C449" s="608"/>
      <c r="D449" s="608" t="s">
        <v>2043</v>
      </c>
      <c r="E449" s="609"/>
      <c r="F449" s="665" t="str">
        <f ca="1">"$/"&amp;G382</f>
        <v>$/m2</v>
      </c>
      <c r="G449" s="610">
        <f>ROUND(G448/Coeficiente_Paso,2)</f>
        <v>0</v>
      </c>
    </row>
    <row r="450" spans="1:7" ht="19.899999999999999" customHeight="1" x14ac:dyDescent="0.2">
      <c r="A450" s="191"/>
      <c r="B450" s="191"/>
      <c r="C450" s="191"/>
      <c r="D450" s="191"/>
      <c r="E450" s="191"/>
      <c r="F450" s="191"/>
      <c r="G450" s="191"/>
    </row>
    <row r="451" spans="1:7" ht="19.899999999999999" customHeight="1" x14ac:dyDescent="0.2">
      <c r="A451" s="802" t="s">
        <v>31</v>
      </c>
      <c r="B451" s="803"/>
      <c r="C451" s="803"/>
      <c r="D451" s="803"/>
      <c r="E451" s="803"/>
      <c r="F451" s="803"/>
      <c r="G451" s="804"/>
    </row>
    <row r="452" spans="1:7" ht="19.899999999999999" customHeight="1" x14ac:dyDescent="0.2">
      <c r="A452" s="587" t="s">
        <v>711</v>
      </c>
      <c r="B452" s="535" t="str">
        <f>Comitente</f>
        <v>DIRECCIÓN PROVINCIAL DE VIALIDAD</v>
      </c>
      <c r="C452" s="536"/>
      <c r="D452" s="537"/>
      <c r="E452" s="537"/>
      <c r="F452" s="538"/>
      <c r="G452" s="588"/>
    </row>
    <row r="453" spans="1:7" ht="19.899999999999999" customHeight="1" x14ac:dyDescent="0.2">
      <c r="A453" s="587" t="s">
        <v>712</v>
      </c>
      <c r="B453" s="535">
        <f>Contratista</f>
        <v>0</v>
      </c>
      <c r="C453" s="539"/>
      <c r="D453" s="539"/>
      <c r="E453" s="539"/>
      <c r="F453" s="535"/>
      <c r="G453" s="589"/>
    </row>
    <row r="454" spans="1:7" ht="19.899999999999999" customHeight="1" x14ac:dyDescent="0.2">
      <c r="A454" s="587" t="s">
        <v>21</v>
      </c>
      <c r="B454" s="535" t="str">
        <f>Obra</f>
        <v>PAVIMENTACIÓN Y REPAVIMENTACION DE LA RED VIAL MUNICIPAL AFECTADAS POR OBRAS DE SANEAMIENTO 1era ETAPA SARMIENTO</v>
      </c>
      <c r="C454" s="539"/>
      <c r="D454" s="539"/>
      <c r="E454" s="539"/>
      <c r="F454" s="535" t="s">
        <v>32</v>
      </c>
      <c r="G454" s="589">
        <f>Fecha_Base</f>
        <v>0</v>
      </c>
    </row>
    <row r="455" spans="1:7" ht="19.899999999999999" customHeight="1" x14ac:dyDescent="0.2">
      <c r="A455" s="590" t="s">
        <v>710</v>
      </c>
      <c r="B455" s="540" t="str">
        <f>Ubicación</f>
        <v>DEPARTAMENTO SARMIENTO</v>
      </c>
      <c r="C455" s="540"/>
      <c r="D455" s="541"/>
      <c r="E455" s="542"/>
      <c r="F455" s="543"/>
      <c r="G455" s="591"/>
    </row>
    <row r="456" spans="1:7" ht="19.899999999999999" customHeight="1" x14ac:dyDescent="0.2">
      <c r="A456" s="590" t="s">
        <v>33</v>
      </c>
      <c r="B456" s="544" t="str">
        <f>IFERROR(VALUE(LEFT(B457,FIND(".",B457)-1)),"")</f>
        <v/>
      </c>
      <c r="C456" s="545">
        <f ca="1">IFERROR(VLOOKUP(B456,T_Computo_Presupuesto,2,FALSE),0)</f>
        <v>0</v>
      </c>
      <c r="D456" s="545"/>
      <c r="E456" s="542"/>
      <c r="F456" s="543"/>
      <c r="G456" s="591"/>
    </row>
    <row r="457" spans="1:7" ht="19.899999999999999" customHeight="1" x14ac:dyDescent="0.2">
      <c r="A457" s="590" t="s">
        <v>22</v>
      </c>
      <c r="B457" s="546">
        <f>IFERROR(VLOOKUP(COUNTIF($A$1:A457,"ANALISIS DE PRECIOS"),T_NumeroItem,2,FALSE),"")</f>
        <v>7</v>
      </c>
      <c r="C457" s="805" t="str">
        <f ca="1">IFERROR(VLOOKUP(B457,T_Computo_Presupuesto,2,FALSE),0)</f>
        <v xml:space="preserve">RIEGO DE LIGA </v>
      </c>
      <c r="D457" s="805"/>
      <c r="E457" s="805"/>
      <c r="F457" s="540" t="s">
        <v>23</v>
      </c>
      <c r="G457" s="592" t="str">
        <f ca="1">IFERROR(VLOOKUP(B457,T_Computo_Presupuesto,4,FALSE),0)</f>
        <v>m2</v>
      </c>
    </row>
    <row r="458" spans="1:7" ht="19.899999999999999" customHeight="1" x14ac:dyDescent="0.2">
      <c r="A458" s="590"/>
      <c r="B458" s="540"/>
      <c r="C458" s="545"/>
      <c r="D458" s="541"/>
      <c r="E458" s="542"/>
      <c r="F458" s="545"/>
      <c r="G458" s="593"/>
    </row>
    <row r="459" spans="1:7" ht="19.899999999999999" customHeight="1" x14ac:dyDescent="0.2">
      <c r="A459" s="594"/>
      <c r="B459" s="547"/>
      <c r="C459" s="548" t="s">
        <v>999</v>
      </c>
      <c r="D459" s="547"/>
      <c r="E459" s="547"/>
      <c r="F459" s="547"/>
      <c r="G459" s="595"/>
    </row>
    <row r="460" spans="1:7" ht="19.899999999999999" customHeight="1" x14ac:dyDescent="0.2">
      <c r="A460" s="590"/>
      <c r="B460" s="549"/>
      <c r="C460" s="545"/>
      <c r="D460" s="541"/>
      <c r="E460" s="542"/>
      <c r="F460" s="540"/>
      <c r="G460" s="592"/>
    </row>
    <row r="461" spans="1:7" ht="19.899999999999999" customHeight="1" x14ac:dyDescent="0.2">
      <c r="A461" s="590"/>
      <c r="B461" s="549"/>
      <c r="C461" s="550" t="s">
        <v>1000</v>
      </c>
      <c r="D461" s="551" t="s">
        <v>24</v>
      </c>
      <c r="E461" s="551" t="s">
        <v>1001</v>
      </c>
      <c r="F461" s="551" t="s">
        <v>1002</v>
      </c>
      <c r="G461" s="550" t="s">
        <v>1003</v>
      </c>
    </row>
    <row r="462" spans="1:7" ht="19.899999999999999" customHeight="1" x14ac:dyDescent="0.2">
      <c r="A462" s="590"/>
      <c r="B462" s="549"/>
      <c r="C462" s="552"/>
      <c r="D462" s="553"/>
      <c r="E462" s="554">
        <f t="shared" ref="E462:E471" si="102">IFERROR(VLOOKUP(C462,T_Equipos,4,FALSE),0)</f>
        <v>0</v>
      </c>
      <c r="F462" s="555">
        <f t="shared" ref="F462:F471" si="103">IFERROR(VLOOKUP(C462,T_Equipos,5,FALSE),0)</f>
        <v>0</v>
      </c>
      <c r="G462" s="555">
        <f>ROUND(D462*F462,2)</f>
        <v>0</v>
      </c>
    </row>
    <row r="463" spans="1:7" ht="19.899999999999999" customHeight="1" x14ac:dyDescent="0.2">
      <c r="A463" s="590"/>
      <c r="B463" s="549"/>
      <c r="C463" s="552"/>
      <c r="D463" s="553"/>
      <c r="E463" s="554">
        <f t="shared" si="102"/>
        <v>0</v>
      </c>
      <c r="F463" s="555">
        <f t="shared" si="103"/>
        <v>0</v>
      </c>
      <c r="G463" s="555">
        <f>ROUND(D463*F463,2)</f>
        <v>0</v>
      </c>
    </row>
    <row r="464" spans="1:7" ht="19.899999999999999" customHeight="1" x14ac:dyDescent="0.2">
      <c r="A464" s="590"/>
      <c r="B464" s="549"/>
      <c r="C464" s="552"/>
      <c r="D464" s="553"/>
      <c r="E464" s="554">
        <f t="shared" si="102"/>
        <v>0</v>
      </c>
      <c r="F464" s="555">
        <f t="shared" si="103"/>
        <v>0</v>
      </c>
      <c r="G464" s="555">
        <f>ROUND(D464*F464,2)</f>
        <v>0</v>
      </c>
    </row>
    <row r="465" spans="1:7" ht="19.899999999999999" customHeight="1" x14ac:dyDescent="0.2">
      <c r="A465" s="590"/>
      <c r="B465" s="549"/>
      <c r="C465" s="552"/>
      <c r="D465" s="553"/>
      <c r="E465" s="554">
        <f t="shared" si="102"/>
        <v>0</v>
      </c>
      <c r="F465" s="555">
        <f t="shared" si="103"/>
        <v>0</v>
      </c>
      <c r="G465" s="555">
        <f>ROUND(D465*F465,2)</f>
        <v>0</v>
      </c>
    </row>
    <row r="466" spans="1:7" ht="19.899999999999999" customHeight="1" x14ac:dyDescent="0.2">
      <c r="A466" s="590"/>
      <c r="B466" s="549"/>
      <c r="C466" s="552"/>
      <c r="D466" s="553"/>
      <c r="E466" s="554">
        <f t="shared" si="102"/>
        <v>0</v>
      </c>
      <c r="F466" s="555">
        <f t="shared" si="103"/>
        <v>0</v>
      </c>
      <c r="G466" s="555">
        <f t="shared" ref="G466:G471" si="104">ROUND(D466*F466,2)</f>
        <v>0</v>
      </c>
    </row>
    <row r="467" spans="1:7" ht="19.899999999999999" customHeight="1" x14ac:dyDescent="0.2">
      <c r="A467" s="590"/>
      <c r="B467" s="549"/>
      <c r="C467" s="552"/>
      <c r="D467" s="553"/>
      <c r="E467" s="554">
        <f t="shared" si="102"/>
        <v>0</v>
      </c>
      <c r="F467" s="555">
        <f t="shared" si="103"/>
        <v>0</v>
      </c>
      <c r="G467" s="555">
        <f t="shared" si="104"/>
        <v>0</v>
      </c>
    </row>
    <row r="468" spans="1:7" ht="19.899999999999999" customHeight="1" x14ac:dyDescent="0.2">
      <c r="A468" s="590"/>
      <c r="B468" s="549"/>
      <c r="C468" s="552"/>
      <c r="D468" s="553"/>
      <c r="E468" s="554">
        <f t="shared" si="102"/>
        <v>0</v>
      </c>
      <c r="F468" s="555">
        <f t="shared" si="103"/>
        <v>0</v>
      </c>
      <c r="G468" s="555">
        <f t="shared" si="104"/>
        <v>0</v>
      </c>
    </row>
    <row r="469" spans="1:7" ht="19.899999999999999" customHeight="1" x14ac:dyDescent="0.2">
      <c r="A469" s="590"/>
      <c r="B469" s="549"/>
      <c r="C469" s="552"/>
      <c r="D469" s="553"/>
      <c r="E469" s="554">
        <f t="shared" si="102"/>
        <v>0</v>
      </c>
      <c r="F469" s="555">
        <f t="shared" si="103"/>
        <v>0</v>
      </c>
      <c r="G469" s="555">
        <f t="shared" si="104"/>
        <v>0</v>
      </c>
    </row>
    <row r="470" spans="1:7" ht="19.899999999999999" customHeight="1" x14ac:dyDescent="0.2">
      <c r="A470" s="590"/>
      <c r="B470" s="549"/>
      <c r="C470" s="552"/>
      <c r="D470" s="553"/>
      <c r="E470" s="554">
        <f t="shared" si="102"/>
        <v>0</v>
      </c>
      <c r="F470" s="555">
        <f t="shared" si="103"/>
        <v>0</v>
      </c>
      <c r="G470" s="555">
        <f t="shared" si="104"/>
        <v>0</v>
      </c>
    </row>
    <row r="471" spans="1:7" ht="19.899999999999999" customHeight="1" x14ac:dyDescent="0.2">
      <c r="A471" s="590"/>
      <c r="B471" s="549"/>
      <c r="C471" s="552"/>
      <c r="D471" s="553"/>
      <c r="E471" s="554">
        <f t="shared" si="102"/>
        <v>0</v>
      </c>
      <c r="F471" s="555">
        <f t="shared" si="103"/>
        <v>0</v>
      </c>
      <c r="G471" s="555">
        <f t="shared" si="104"/>
        <v>0</v>
      </c>
    </row>
    <row r="472" spans="1:7" ht="19.899999999999999" customHeight="1" x14ac:dyDescent="0.2">
      <c r="A472" s="590"/>
      <c r="B472" s="549"/>
      <c r="C472" s="545"/>
      <c r="D472" s="545"/>
      <c r="E472" s="556"/>
      <c r="F472" s="540"/>
      <c r="G472" s="592"/>
    </row>
    <row r="473" spans="1:7" ht="19.899999999999999" customHeight="1" x14ac:dyDescent="0.2">
      <c r="A473" s="590"/>
      <c r="B473" s="545"/>
      <c r="C473" s="537" t="s">
        <v>1004</v>
      </c>
      <c r="D473" s="540" t="s">
        <v>1001</v>
      </c>
      <c r="E473" s="611">
        <f>SUMPRODUCT(D462:D471,E462:E471)</f>
        <v>0</v>
      </c>
      <c r="F473" s="540" t="s">
        <v>1005</v>
      </c>
      <c r="G473" s="612">
        <f>SUM(G462:G471)</f>
        <v>0</v>
      </c>
    </row>
    <row r="474" spans="1:7" ht="19.899999999999999" customHeight="1" x14ac:dyDescent="0.2">
      <c r="A474" s="590"/>
      <c r="B474" s="549"/>
      <c r="C474" s="557"/>
      <c r="D474" s="556"/>
      <c r="E474" s="542"/>
      <c r="F474" s="540"/>
      <c r="G474" s="596"/>
    </row>
    <row r="475" spans="1:7" ht="19.899999999999999" customHeight="1" x14ac:dyDescent="0.2">
      <c r="A475" s="597"/>
      <c r="B475" s="549"/>
      <c r="C475" s="540" t="s">
        <v>1006</v>
      </c>
      <c r="D475" s="558">
        <f>IFERROR(VLOOKUP(COUNTIF($A$1:A475,"ANALISIS DE PRECIOS"),T_Rendimiento_Equipo,5,FALSE),0)</f>
        <v>0</v>
      </c>
      <c r="E475" s="559" t="str">
        <f ca="1">G457&amp;"/día"</f>
        <v>m2/día</v>
      </c>
      <c r="F475" s="598"/>
      <c r="G475" s="592"/>
    </row>
    <row r="476" spans="1:7" ht="19.899999999999999" customHeight="1" x14ac:dyDescent="0.2">
      <c r="A476" s="590"/>
      <c r="B476" s="549"/>
      <c r="C476" s="545"/>
      <c r="D476" s="541"/>
      <c r="E476" s="542"/>
      <c r="F476" s="540"/>
      <c r="G476" s="592"/>
    </row>
    <row r="477" spans="1:7" ht="19.899999999999999" customHeight="1" x14ac:dyDescent="0.2">
      <c r="A477" s="792" t="s">
        <v>576</v>
      </c>
      <c r="B477" s="793"/>
      <c r="C477" s="794" t="s">
        <v>0</v>
      </c>
      <c r="D477" s="806" t="s">
        <v>1866</v>
      </c>
      <c r="E477" s="806" t="s">
        <v>1865</v>
      </c>
      <c r="F477" s="798" t="s">
        <v>1007</v>
      </c>
      <c r="G477" s="800" t="s">
        <v>26</v>
      </c>
    </row>
    <row r="478" spans="1:7" ht="19.899999999999999" customHeight="1" x14ac:dyDescent="0.2">
      <c r="A478" s="560" t="s">
        <v>577</v>
      </c>
      <c r="B478" s="560" t="s">
        <v>578</v>
      </c>
      <c r="C478" s="795"/>
      <c r="D478" s="807"/>
      <c r="E478" s="797"/>
      <c r="F478" s="799"/>
      <c r="G478" s="801"/>
    </row>
    <row r="479" spans="1:7" ht="19.899999999999999" customHeight="1" x14ac:dyDescent="0.2">
      <c r="A479" s="599"/>
      <c r="B479" s="545"/>
      <c r="C479" s="537" t="s">
        <v>1008</v>
      </c>
      <c r="D479" s="542"/>
      <c r="E479" s="542"/>
      <c r="F479" s="545"/>
      <c r="G479" s="600"/>
    </row>
    <row r="480" spans="1:7" ht="19.899999999999999" customHeight="1" x14ac:dyDescent="0.2">
      <c r="A480" s="601">
        <f t="shared" ref="A480:A488" si="105">IFERROR(VLOOKUP(C480,T_Insumos,4,FALSE),0)</f>
        <v>0</v>
      </c>
      <c r="B480" s="561">
        <f t="shared" ref="B480:B488" si="106">IFERROR(VLOOKUP(C480,T_Insumos,5,FALSE),0)</f>
        <v>0</v>
      </c>
      <c r="C480" s="552"/>
      <c r="D480" s="562">
        <f t="shared" ref="D480:D488" si="107">IFERROR(VLOOKUP(C480,T_Insumos,3,FALSE),0)</f>
        <v>0</v>
      </c>
      <c r="E480" s="555">
        <f>D480*$G$23</f>
        <v>0</v>
      </c>
      <c r="F480" s="558">
        <f>IF(C480="",0,IFERROR(VLOOKUP(COUNTIF($A$1:A480,"ANALISIS DE PRECIOS"),T_Rendimiento_Equipo,5,FALSE),0))</f>
        <v>0</v>
      </c>
      <c r="G480" s="555">
        <f>IFERROR(ROUND(E480/F480,2),0)</f>
        <v>0</v>
      </c>
    </row>
    <row r="481" spans="1:7" ht="19.899999999999999" customHeight="1" x14ac:dyDescent="0.2">
      <c r="A481" s="601">
        <f t="shared" si="105"/>
        <v>0</v>
      </c>
      <c r="B481" s="561">
        <f t="shared" si="106"/>
        <v>0</v>
      </c>
      <c r="C481" s="552"/>
      <c r="D481" s="562">
        <f t="shared" si="107"/>
        <v>0</v>
      </c>
      <c r="E481" s="555"/>
      <c r="F481" s="558">
        <f>IF(C481="",0,IFERROR(VLOOKUP(COUNTIF($A$1:A481,"ANALISIS DE PRECIOS"),T_Rendimiento_Equipo,5,FALSE),0))</f>
        <v>0</v>
      </c>
      <c r="G481" s="555">
        <f t="shared" ref="G481:G488" si="108">IFERROR(ROUND(E481/F481,2),0)</f>
        <v>0</v>
      </c>
    </row>
    <row r="482" spans="1:7" ht="19.899999999999999" customHeight="1" x14ac:dyDescent="0.2">
      <c r="A482" s="601">
        <f t="shared" si="105"/>
        <v>0</v>
      </c>
      <c r="B482" s="561">
        <f t="shared" si="106"/>
        <v>0</v>
      </c>
      <c r="C482" s="563"/>
      <c r="D482" s="562">
        <f t="shared" si="107"/>
        <v>0</v>
      </c>
      <c r="E482" s="555"/>
      <c r="F482" s="558">
        <f>IF(C482="",0,IFERROR(VLOOKUP(COUNTIF($A$1:A482,"ANALISIS DE PRECIOS"),T_Rendimiento_Equipo,5,FALSE),0))</f>
        <v>0</v>
      </c>
      <c r="G482" s="555">
        <f t="shared" si="108"/>
        <v>0</v>
      </c>
    </row>
    <row r="483" spans="1:7" ht="19.899999999999999" customHeight="1" x14ac:dyDescent="0.2">
      <c r="A483" s="601">
        <f t="shared" si="105"/>
        <v>0</v>
      </c>
      <c r="B483" s="561">
        <f t="shared" si="106"/>
        <v>0</v>
      </c>
      <c r="C483" s="563"/>
      <c r="D483" s="562">
        <f t="shared" si="107"/>
        <v>0</v>
      </c>
      <c r="E483" s="555"/>
      <c r="F483" s="558">
        <f>IF(C483="",0,IFERROR(VLOOKUP(COUNTIF($A$1:A483,"ANALISIS DE PRECIOS"),T_Rendimiento_Equipo,5,FALSE),0))</f>
        <v>0</v>
      </c>
      <c r="G483" s="555">
        <f t="shared" si="108"/>
        <v>0</v>
      </c>
    </row>
    <row r="484" spans="1:7" ht="19.899999999999999" customHeight="1" x14ac:dyDescent="0.2">
      <c r="A484" s="601">
        <f t="shared" si="105"/>
        <v>0</v>
      </c>
      <c r="B484" s="561">
        <f t="shared" si="106"/>
        <v>0</v>
      </c>
      <c r="C484" s="563"/>
      <c r="D484" s="562">
        <f t="shared" si="107"/>
        <v>0</v>
      </c>
      <c r="E484" s="555"/>
      <c r="F484" s="558">
        <f>IF(C484="",0,IFERROR(VLOOKUP(COUNTIF($A$1:A484,"ANALISIS DE PRECIOS"),T_Rendimiento_Equipo,5,FALSE),0))</f>
        <v>0</v>
      </c>
      <c r="G484" s="555">
        <f t="shared" si="108"/>
        <v>0</v>
      </c>
    </row>
    <row r="485" spans="1:7" ht="19.899999999999999" customHeight="1" x14ac:dyDescent="0.2">
      <c r="A485" s="601">
        <f t="shared" si="105"/>
        <v>0</v>
      </c>
      <c r="B485" s="561">
        <f t="shared" si="106"/>
        <v>0</v>
      </c>
      <c r="C485" s="563"/>
      <c r="D485" s="562">
        <f t="shared" si="107"/>
        <v>0</v>
      </c>
      <c r="E485" s="555"/>
      <c r="F485" s="558">
        <f>IF(C485="",0,IFERROR(VLOOKUP(COUNTIF($A$1:A485,"ANALISIS DE PRECIOS"),T_Rendimiento_Equipo,5,FALSE),0))</f>
        <v>0</v>
      </c>
      <c r="G485" s="555">
        <f t="shared" si="108"/>
        <v>0</v>
      </c>
    </row>
    <row r="486" spans="1:7" ht="19.899999999999999" customHeight="1" x14ac:dyDescent="0.2">
      <c r="A486" s="601">
        <f t="shared" si="105"/>
        <v>0</v>
      </c>
      <c r="B486" s="561">
        <f t="shared" si="106"/>
        <v>0</v>
      </c>
      <c r="C486" s="563"/>
      <c r="D486" s="562">
        <f t="shared" si="107"/>
        <v>0</v>
      </c>
      <c r="E486" s="555"/>
      <c r="F486" s="558">
        <f>IF(C486="",0,IFERROR(VLOOKUP(COUNTIF($A$1:A486,"ANALISIS DE PRECIOS"),T_Rendimiento_Equipo,5,FALSE),0))</f>
        <v>0</v>
      </c>
      <c r="G486" s="555">
        <f t="shared" si="108"/>
        <v>0</v>
      </c>
    </row>
    <row r="487" spans="1:7" ht="19.899999999999999" customHeight="1" x14ac:dyDescent="0.2">
      <c r="A487" s="601">
        <f t="shared" si="105"/>
        <v>0</v>
      </c>
      <c r="B487" s="561">
        <f t="shared" si="106"/>
        <v>0</v>
      </c>
      <c r="C487" s="563"/>
      <c r="D487" s="562">
        <f t="shared" si="107"/>
        <v>0</v>
      </c>
      <c r="E487" s="555"/>
      <c r="F487" s="558">
        <f>IF(C487="",0,IFERROR(VLOOKUP(COUNTIF($A$1:A487,"ANALISIS DE PRECIOS"),T_Rendimiento_Equipo,5,FALSE),0))</f>
        <v>0</v>
      </c>
      <c r="G487" s="555">
        <f t="shared" si="108"/>
        <v>0</v>
      </c>
    </row>
    <row r="488" spans="1:7" ht="19.899999999999999" customHeight="1" x14ac:dyDescent="0.2">
      <c r="A488" s="601">
        <f t="shared" si="105"/>
        <v>0</v>
      </c>
      <c r="B488" s="561">
        <f t="shared" si="106"/>
        <v>0</v>
      </c>
      <c r="C488" s="552"/>
      <c r="D488" s="562">
        <f t="shared" si="107"/>
        <v>0</v>
      </c>
      <c r="E488" s="555"/>
      <c r="F488" s="558">
        <f>IF(C488="",0,IFERROR(VLOOKUP(COUNTIF($A$1:A488,"ANALISIS DE PRECIOS"),T_Rendimiento_Equipo,5,FALSE),0))</f>
        <v>0</v>
      </c>
      <c r="G488" s="555">
        <f t="shared" si="108"/>
        <v>0</v>
      </c>
    </row>
    <row r="489" spans="1:7" ht="19.899999999999999" customHeight="1" x14ac:dyDescent="0.2">
      <c r="A489" s="602"/>
      <c r="B489" s="541"/>
      <c r="C489" s="545"/>
      <c r="D489" s="541"/>
      <c r="E489" s="542"/>
      <c r="F489" s="564" t="s">
        <v>27</v>
      </c>
      <c r="G489" s="603">
        <f>SUBTOTAL(9,G480:G488)</f>
        <v>0</v>
      </c>
    </row>
    <row r="490" spans="1:7" ht="19.899999999999999" customHeight="1" x14ac:dyDescent="0.2">
      <c r="A490" s="599"/>
      <c r="B490" s="545"/>
      <c r="C490" s="537" t="s">
        <v>713</v>
      </c>
      <c r="D490" s="541"/>
      <c r="E490" s="542"/>
      <c r="F490" s="543"/>
      <c r="G490" s="600"/>
    </row>
    <row r="491" spans="1:7" ht="19.899999999999999" customHeight="1" x14ac:dyDescent="0.2">
      <c r="A491" s="792" t="s">
        <v>576</v>
      </c>
      <c r="B491" s="793"/>
      <c r="C491" s="794" t="s">
        <v>0</v>
      </c>
      <c r="D491" s="796" t="s">
        <v>24</v>
      </c>
      <c r="E491" s="796" t="s">
        <v>1832</v>
      </c>
      <c r="F491" s="798" t="s">
        <v>1007</v>
      </c>
      <c r="G491" s="800" t="s">
        <v>26</v>
      </c>
    </row>
    <row r="492" spans="1:7" ht="19.899999999999999" customHeight="1" x14ac:dyDescent="0.2">
      <c r="A492" s="560" t="s">
        <v>577</v>
      </c>
      <c r="B492" s="560" t="s">
        <v>578</v>
      </c>
      <c r="C492" s="795"/>
      <c r="D492" s="797"/>
      <c r="E492" s="797"/>
      <c r="F492" s="799"/>
      <c r="G492" s="801"/>
    </row>
    <row r="493" spans="1:7" ht="19.899999999999999" customHeight="1" x14ac:dyDescent="0.2">
      <c r="A493" s="601">
        <f t="shared" ref="A493:A499" si="109">IFERROR(VLOOKUP(C493,T_Insumos,4,FALSE),0)</f>
        <v>0</v>
      </c>
      <c r="B493" s="561">
        <f t="shared" ref="B493:B499" si="110">IFERROR(VLOOKUP(C493,T_Insumos,5,FALSE),0)</f>
        <v>0</v>
      </c>
      <c r="C493" s="565"/>
      <c r="D493" s="558"/>
      <c r="E493" s="555">
        <f t="shared" ref="E493:E499" si="111">IFERROR(VLOOKUP(C493,T_Insumos,3,FALSE),0)</f>
        <v>0</v>
      </c>
      <c r="F493" s="558">
        <f>IF(C493="",0,IFERROR(VLOOKUP(COUNTIF($A$1:A493,"ANALISIS DE PRECIOS"),T_Rendimiento_Equipo,5,FALSE),0))</f>
        <v>0</v>
      </c>
      <c r="G493" s="555">
        <f>IFERROR(ROUND(D493*E493/F493,2),0)</f>
        <v>0</v>
      </c>
    </row>
    <row r="494" spans="1:7" ht="19.899999999999999" customHeight="1" x14ac:dyDescent="0.2">
      <c r="A494" s="601">
        <f t="shared" si="109"/>
        <v>0</v>
      </c>
      <c r="B494" s="561">
        <f t="shared" si="110"/>
        <v>0</v>
      </c>
      <c r="C494" s="552"/>
      <c r="D494" s="558"/>
      <c r="E494" s="555">
        <f t="shared" si="111"/>
        <v>0</v>
      </c>
      <c r="F494" s="558">
        <f>IF(C494="",0,IFERROR(VLOOKUP(COUNTIF($A$1:A494,"ANALISIS DE PRECIOS"),T_Rendimiento_Equipo,5,FALSE),0))</f>
        <v>0</v>
      </c>
      <c r="G494" s="555">
        <f t="shared" ref="G494:G499" si="112">IFERROR(ROUND(D494*E494/F494,2),0)</f>
        <v>0</v>
      </c>
    </row>
    <row r="495" spans="1:7" ht="19.899999999999999" customHeight="1" x14ac:dyDescent="0.2">
      <c r="A495" s="601">
        <f t="shared" si="109"/>
        <v>0</v>
      </c>
      <c r="B495" s="561">
        <f t="shared" si="110"/>
        <v>0</v>
      </c>
      <c r="C495" s="552"/>
      <c r="D495" s="558"/>
      <c r="E495" s="555">
        <f t="shared" si="111"/>
        <v>0</v>
      </c>
      <c r="F495" s="558">
        <f>IF(C495="",0,IFERROR(VLOOKUP(COUNTIF($A$1:A495,"ANALISIS DE PRECIOS"),T_Rendimiento_Equipo,5,FALSE),0))</f>
        <v>0</v>
      </c>
      <c r="G495" s="555">
        <f t="shared" si="112"/>
        <v>0</v>
      </c>
    </row>
    <row r="496" spans="1:7" ht="19.899999999999999" customHeight="1" x14ac:dyDescent="0.2">
      <c r="A496" s="601">
        <f t="shared" si="109"/>
        <v>0</v>
      </c>
      <c r="B496" s="561">
        <f t="shared" si="110"/>
        <v>0</v>
      </c>
      <c r="C496" s="552"/>
      <c r="D496" s="558"/>
      <c r="E496" s="555">
        <f t="shared" si="111"/>
        <v>0</v>
      </c>
      <c r="F496" s="558">
        <f>IF(C496="",0,IFERROR(VLOOKUP(COUNTIF($A$1:A496,"ANALISIS DE PRECIOS"),T_Rendimiento_Equipo,5,FALSE),0))</f>
        <v>0</v>
      </c>
      <c r="G496" s="555">
        <f t="shared" si="112"/>
        <v>0</v>
      </c>
    </row>
    <row r="497" spans="1:7" ht="19.899999999999999" customHeight="1" x14ac:dyDescent="0.2">
      <c r="A497" s="601">
        <f t="shared" si="109"/>
        <v>0</v>
      </c>
      <c r="B497" s="561">
        <f t="shared" si="110"/>
        <v>0</v>
      </c>
      <c r="C497" s="552"/>
      <c r="D497" s="558"/>
      <c r="E497" s="555">
        <f t="shared" si="111"/>
        <v>0</v>
      </c>
      <c r="F497" s="558">
        <f>IF(C497="",0,IFERROR(VLOOKUP(COUNTIF($A$1:A497,"ANALISIS DE PRECIOS"),T_Rendimiento_Equipo,5,FALSE),0))</f>
        <v>0</v>
      </c>
      <c r="G497" s="555">
        <f t="shared" si="112"/>
        <v>0</v>
      </c>
    </row>
    <row r="498" spans="1:7" ht="19.899999999999999" customHeight="1" x14ac:dyDescent="0.2">
      <c r="A498" s="601">
        <f t="shared" si="109"/>
        <v>0</v>
      </c>
      <c r="B498" s="561">
        <f t="shared" si="110"/>
        <v>0</v>
      </c>
      <c r="C498" s="552"/>
      <c r="D498" s="566"/>
      <c r="E498" s="555">
        <f t="shared" si="111"/>
        <v>0</v>
      </c>
      <c r="F498" s="558">
        <f>IF(C498="",0,IFERROR(VLOOKUP(COUNTIF($A$1:A498,"ANALISIS DE PRECIOS"),T_Rendimiento_Equipo,5,FALSE),0))</f>
        <v>0</v>
      </c>
      <c r="G498" s="555">
        <f t="shared" si="112"/>
        <v>0</v>
      </c>
    </row>
    <row r="499" spans="1:7" ht="19.899999999999999" customHeight="1" x14ac:dyDescent="0.2">
      <c r="A499" s="601">
        <f t="shared" si="109"/>
        <v>0</v>
      </c>
      <c r="B499" s="561">
        <f t="shared" si="110"/>
        <v>0</v>
      </c>
      <c r="C499" s="561"/>
      <c r="D499" s="567"/>
      <c r="E499" s="555">
        <f t="shared" si="111"/>
        <v>0</v>
      </c>
      <c r="F499" s="558">
        <f>IF(C499="",0,IFERROR(VLOOKUP(COUNTIF($A$1:A499,"ANALISIS DE PRECIOS"),T_Rendimiento_Equipo,5,FALSE),0))</f>
        <v>0</v>
      </c>
      <c r="G499" s="555">
        <f t="shared" si="112"/>
        <v>0</v>
      </c>
    </row>
    <row r="500" spans="1:7" ht="19.899999999999999" customHeight="1" x14ac:dyDescent="0.2">
      <c r="A500" s="602"/>
      <c r="B500" s="541"/>
      <c r="C500" s="545"/>
      <c r="D500" s="541"/>
      <c r="E500" s="542"/>
      <c r="F500" s="564" t="s">
        <v>28</v>
      </c>
      <c r="G500" s="604">
        <f>SUBTOTAL(9,G493:G499)</f>
        <v>0</v>
      </c>
    </row>
    <row r="501" spans="1:7" ht="19.899999999999999" customHeight="1" x14ac:dyDescent="0.2">
      <c r="A501" s="599"/>
      <c r="B501" s="545"/>
      <c r="C501" s="537" t="s">
        <v>1014</v>
      </c>
      <c r="D501" s="541"/>
      <c r="E501" s="542"/>
      <c r="F501" s="543"/>
      <c r="G501" s="600"/>
    </row>
    <row r="502" spans="1:7" ht="19.899999999999999" customHeight="1" x14ac:dyDescent="0.2">
      <c r="A502" s="792" t="s">
        <v>576</v>
      </c>
      <c r="B502" s="793"/>
      <c r="C502" s="794" t="s">
        <v>0</v>
      </c>
      <c r="D502" s="794" t="s">
        <v>1867</v>
      </c>
      <c r="E502" s="796" t="s">
        <v>24</v>
      </c>
      <c r="F502" s="798" t="s">
        <v>25</v>
      </c>
      <c r="G502" s="800" t="s">
        <v>26</v>
      </c>
    </row>
    <row r="503" spans="1:7" ht="19.899999999999999" customHeight="1" x14ac:dyDescent="0.2">
      <c r="A503" s="560" t="s">
        <v>577</v>
      </c>
      <c r="B503" s="560" t="s">
        <v>578</v>
      </c>
      <c r="C503" s="795"/>
      <c r="D503" s="795"/>
      <c r="E503" s="797"/>
      <c r="F503" s="799"/>
      <c r="G503" s="801"/>
    </row>
    <row r="504" spans="1:7" ht="19.899999999999999" customHeight="1" x14ac:dyDescent="0.2">
      <c r="A504" s="601">
        <f t="shared" ref="A504:A514" si="113">IFERROR(VLOOKUP(C504,T_Insumos,4,FALSE),0)</f>
        <v>0</v>
      </c>
      <c r="B504" s="561">
        <f t="shared" ref="B504:B514" si="114">IFERROR(VLOOKUP(C504,T_Insumos,5,FALSE),0)</f>
        <v>0</v>
      </c>
      <c r="C504" s="561"/>
      <c r="D504" s="613">
        <f t="shared" ref="D504:D514" si="115">IFERROR(VLOOKUP(C504,T_Insumos,2,FALSE),0)</f>
        <v>0</v>
      </c>
      <c r="E504" s="553"/>
      <c r="F504" s="555">
        <f t="shared" ref="F504:F514" si="116">IFERROR(VLOOKUP(C504,T_Insumos,3,FALSE),0)</f>
        <v>0</v>
      </c>
      <c r="G504" s="555">
        <f>ROUND(E504*F504,2)</f>
        <v>0</v>
      </c>
    </row>
    <row r="505" spans="1:7" ht="19.899999999999999" customHeight="1" x14ac:dyDescent="0.2">
      <c r="A505" s="601">
        <f t="shared" si="113"/>
        <v>0</v>
      </c>
      <c r="B505" s="561">
        <f t="shared" si="114"/>
        <v>0</v>
      </c>
      <c r="C505" s="561"/>
      <c r="D505" s="613">
        <f t="shared" si="115"/>
        <v>0</v>
      </c>
      <c r="E505" s="553"/>
      <c r="F505" s="555">
        <f t="shared" si="116"/>
        <v>0</v>
      </c>
      <c r="G505" s="555">
        <f t="shared" ref="G505:G514" si="117">ROUND(E505*F505,2)</f>
        <v>0</v>
      </c>
    </row>
    <row r="506" spans="1:7" ht="19.899999999999999" customHeight="1" x14ac:dyDescent="0.2">
      <c r="A506" s="601">
        <f t="shared" si="113"/>
        <v>0</v>
      </c>
      <c r="B506" s="561">
        <f t="shared" si="114"/>
        <v>0</v>
      </c>
      <c r="C506" s="561"/>
      <c r="D506" s="613">
        <f t="shared" si="115"/>
        <v>0</v>
      </c>
      <c r="E506" s="553"/>
      <c r="F506" s="555">
        <f t="shared" si="116"/>
        <v>0</v>
      </c>
      <c r="G506" s="555">
        <f t="shared" si="117"/>
        <v>0</v>
      </c>
    </row>
    <row r="507" spans="1:7" ht="19.899999999999999" customHeight="1" x14ac:dyDescent="0.2">
      <c r="A507" s="601">
        <f t="shared" si="113"/>
        <v>0</v>
      </c>
      <c r="B507" s="561">
        <f t="shared" si="114"/>
        <v>0</v>
      </c>
      <c r="C507" s="561"/>
      <c r="D507" s="613">
        <f t="shared" si="115"/>
        <v>0</v>
      </c>
      <c r="E507" s="553"/>
      <c r="F507" s="555">
        <f t="shared" si="116"/>
        <v>0</v>
      </c>
      <c r="G507" s="555">
        <f t="shared" si="117"/>
        <v>0</v>
      </c>
    </row>
    <row r="508" spans="1:7" ht="19.899999999999999" customHeight="1" x14ac:dyDescent="0.2">
      <c r="A508" s="601">
        <f t="shared" si="113"/>
        <v>0</v>
      </c>
      <c r="B508" s="561">
        <f t="shared" si="114"/>
        <v>0</v>
      </c>
      <c r="C508" s="561"/>
      <c r="D508" s="613">
        <f t="shared" si="115"/>
        <v>0</v>
      </c>
      <c r="E508" s="553"/>
      <c r="F508" s="555">
        <f t="shared" si="116"/>
        <v>0</v>
      </c>
      <c r="G508" s="555">
        <f t="shared" si="117"/>
        <v>0</v>
      </c>
    </row>
    <row r="509" spans="1:7" ht="19.899999999999999" customHeight="1" x14ac:dyDescent="0.2">
      <c r="A509" s="601">
        <f t="shared" si="113"/>
        <v>0</v>
      </c>
      <c r="B509" s="561">
        <f t="shared" si="114"/>
        <v>0</v>
      </c>
      <c r="C509" s="561"/>
      <c r="D509" s="613">
        <f t="shared" si="115"/>
        <v>0</v>
      </c>
      <c r="E509" s="553"/>
      <c r="F509" s="555">
        <f t="shared" si="116"/>
        <v>0</v>
      </c>
      <c r="G509" s="555">
        <f t="shared" si="117"/>
        <v>0</v>
      </c>
    </row>
    <row r="510" spans="1:7" ht="19.899999999999999" customHeight="1" x14ac:dyDescent="0.2">
      <c r="A510" s="601">
        <f t="shared" si="113"/>
        <v>0</v>
      </c>
      <c r="B510" s="561">
        <f t="shared" si="114"/>
        <v>0</v>
      </c>
      <c r="C510" s="561"/>
      <c r="D510" s="613">
        <f t="shared" si="115"/>
        <v>0</v>
      </c>
      <c r="E510" s="553"/>
      <c r="F510" s="555">
        <f t="shared" si="116"/>
        <v>0</v>
      </c>
      <c r="G510" s="555">
        <f t="shared" si="117"/>
        <v>0</v>
      </c>
    </row>
    <row r="511" spans="1:7" ht="19.899999999999999" customHeight="1" x14ac:dyDescent="0.2">
      <c r="A511" s="601">
        <f t="shared" si="113"/>
        <v>0</v>
      </c>
      <c r="B511" s="561">
        <f t="shared" si="114"/>
        <v>0</v>
      </c>
      <c r="C511" s="561"/>
      <c r="D511" s="613">
        <f t="shared" si="115"/>
        <v>0</v>
      </c>
      <c r="E511" s="553"/>
      <c r="F511" s="555">
        <f t="shared" si="116"/>
        <v>0</v>
      </c>
      <c r="G511" s="555">
        <f t="shared" si="117"/>
        <v>0</v>
      </c>
    </row>
    <row r="512" spans="1:7" ht="19.899999999999999" customHeight="1" x14ac:dyDescent="0.2">
      <c r="A512" s="601">
        <f t="shared" si="113"/>
        <v>0</v>
      </c>
      <c r="B512" s="561">
        <f t="shared" si="114"/>
        <v>0</v>
      </c>
      <c r="C512" s="561"/>
      <c r="D512" s="613">
        <f t="shared" si="115"/>
        <v>0</v>
      </c>
      <c r="E512" s="553"/>
      <c r="F512" s="555">
        <f t="shared" si="116"/>
        <v>0</v>
      </c>
      <c r="G512" s="555">
        <f t="shared" si="117"/>
        <v>0</v>
      </c>
    </row>
    <row r="513" spans="1:7" ht="19.899999999999999" customHeight="1" x14ac:dyDescent="0.2">
      <c r="A513" s="601">
        <f t="shared" si="113"/>
        <v>0</v>
      </c>
      <c r="B513" s="561">
        <f t="shared" si="114"/>
        <v>0</v>
      </c>
      <c r="C513" s="561"/>
      <c r="D513" s="613">
        <f t="shared" si="115"/>
        <v>0</v>
      </c>
      <c r="E513" s="553"/>
      <c r="F513" s="555">
        <f t="shared" si="116"/>
        <v>0</v>
      </c>
      <c r="G513" s="555">
        <f t="shared" si="117"/>
        <v>0</v>
      </c>
    </row>
    <row r="514" spans="1:7" ht="19.899999999999999" customHeight="1" x14ac:dyDescent="0.2">
      <c r="A514" s="601">
        <f t="shared" si="113"/>
        <v>0</v>
      </c>
      <c r="B514" s="561">
        <f t="shared" si="114"/>
        <v>0</v>
      </c>
      <c r="C514" s="561"/>
      <c r="D514" s="613">
        <f t="shared" si="115"/>
        <v>0</v>
      </c>
      <c r="E514" s="553"/>
      <c r="F514" s="555">
        <f t="shared" si="116"/>
        <v>0</v>
      </c>
      <c r="G514" s="555">
        <f t="shared" si="117"/>
        <v>0</v>
      </c>
    </row>
    <row r="515" spans="1:7" ht="19.899999999999999" customHeight="1" x14ac:dyDescent="0.2">
      <c r="A515" s="599"/>
      <c r="B515" s="545"/>
      <c r="C515" s="545"/>
      <c r="D515" s="541"/>
      <c r="E515" s="542"/>
      <c r="F515" s="564" t="s">
        <v>29</v>
      </c>
      <c r="G515" s="605">
        <f>SUBTOTAL(9,G504:G514)</f>
        <v>0</v>
      </c>
    </row>
    <row r="516" spans="1:7" ht="19.899999999999999" customHeight="1" x14ac:dyDescent="0.2">
      <c r="A516" s="599"/>
      <c r="B516" s="545"/>
      <c r="C516" s="537" t="s">
        <v>1015</v>
      </c>
      <c r="D516" s="541"/>
      <c r="E516" s="542"/>
      <c r="F516" s="543"/>
      <c r="G516" s="600"/>
    </row>
    <row r="517" spans="1:7" ht="19.899999999999999" customHeight="1" x14ac:dyDescent="0.2">
      <c r="A517" s="792" t="s">
        <v>576</v>
      </c>
      <c r="B517" s="793"/>
      <c r="C517" s="794" t="s">
        <v>0</v>
      </c>
      <c r="D517" s="794" t="s">
        <v>1867</v>
      </c>
      <c r="E517" s="796" t="s">
        <v>24</v>
      </c>
      <c r="F517" s="798" t="s">
        <v>25</v>
      </c>
      <c r="G517" s="800" t="s">
        <v>26</v>
      </c>
    </row>
    <row r="518" spans="1:7" ht="19.899999999999999" customHeight="1" x14ac:dyDescent="0.2">
      <c r="A518" s="560" t="s">
        <v>577</v>
      </c>
      <c r="B518" s="560" t="s">
        <v>578</v>
      </c>
      <c r="C518" s="795"/>
      <c r="D518" s="795"/>
      <c r="E518" s="797"/>
      <c r="F518" s="799"/>
      <c r="G518" s="801"/>
    </row>
    <row r="519" spans="1:7" ht="19.899999999999999" customHeight="1" x14ac:dyDescent="0.2">
      <c r="A519" s="601">
        <f>IFERROR(VLOOKUP(C519,T_Insumos,4,FALSE),0)</f>
        <v>0</v>
      </c>
      <c r="B519" s="561">
        <f>IFERROR(VLOOKUP(C519,T_Insumos,5,FALSE),0)</f>
        <v>0</v>
      </c>
      <c r="C519" s="552"/>
      <c r="D519" s="613">
        <f>IF(C519=0,0,"$/tnkm")</f>
        <v>0</v>
      </c>
      <c r="E519" s="553"/>
      <c r="F519" s="555">
        <f>IFERROR(VLOOKUP(C519,T_Insumos,3,FALSE),0)</f>
        <v>0</v>
      </c>
      <c r="G519" s="555">
        <f>ROUND(E519*F519,2)</f>
        <v>0</v>
      </c>
    </row>
    <row r="520" spans="1:7" ht="19.899999999999999" customHeight="1" x14ac:dyDescent="0.2">
      <c r="A520" s="601">
        <f>IFERROR(VLOOKUP(C520,T_Insumos,4,FALSE),0)</f>
        <v>0</v>
      </c>
      <c r="B520" s="561">
        <f>IFERROR(VLOOKUP(C520,T_Insumos,5,FALSE),0)</f>
        <v>0</v>
      </c>
      <c r="C520" s="552"/>
      <c r="D520" s="613">
        <f>IF(C520=0,0,"$/tnkm")</f>
        <v>0</v>
      </c>
      <c r="E520" s="569"/>
      <c r="F520" s="555">
        <f>IFERROR(VLOOKUP(C520,T_Insumos,3,FALSE),0)</f>
        <v>0</v>
      </c>
      <c r="G520" s="555">
        <f t="shared" ref="G520" si="118">ROUND(E520*F520,2)</f>
        <v>0</v>
      </c>
    </row>
    <row r="521" spans="1:7" ht="19.899999999999999" customHeight="1" x14ac:dyDescent="0.2">
      <c r="A521" s="599"/>
      <c r="B521" s="545"/>
      <c r="C521" s="545"/>
      <c r="D521" s="541"/>
      <c r="E521" s="542"/>
      <c r="F521" s="564" t="s">
        <v>1016</v>
      </c>
      <c r="G521" s="605">
        <f>SUBTOTAL(9,G519:G520)</f>
        <v>0</v>
      </c>
    </row>
    <row r="522" spans="1:7" ht="19.899999999999999" customHeight="1" x14ac:dyDescent="0.2">
      <c r="A522" s="602"/>
      <c r="B522" s="541"/>
      <c r="C522" s="545"/>
      <c r="D522" s="541"/>
      <c r="E522" s="542"/>
      <c r="F522" s="543"/>
      <c r="G522" s="600"/>
    </row>
    <row r="523" spans="1:7" ht="19.899999999999999" customHeight="1" x14ac:dyDescent="0.2">
      <c r="A523" s="664">
        <f>B457</f>
        <v>7</v>
      </c>
      <c r="B523" s="661" t="str">
        <f ca="1">C457</f>
        <v xml:space="preserve">RIEGO DE LIGA </v>
      </c>
      <c r="C523" s="541"/>
      <c r="D523" s="541" t="s">
        <v>1833</v>
      </c>
      <c r="E523" s="662"/>
      <c r="F523" s="663" t="str">
        <f ca="1">"$/"&amp;G457</f>
        <v>$/m2</v>
      </c>
      <c r="G523" s="610">
        <f>SUBTOTAL(9,G480:G522)</f>
        <v>0</v>
      </c>
    </row>
    <row r="524" spans="1:7" ht="19.899999999999999" customHeight="1" x14ac:dyDescent="0.2">
      <c r="A524" s="606"/>
      <c r="B524" s="607"/>
      <c r="C524" s="608"/>
      <c r="D524" s="608" t="s">
        <v>2043</v>
      </c>
      <c r="E524" s="609"/>
      <c r="F524" s="665" t="str">
        <f ca="1">"$/"&amp;G457</f>
        <v>$/m2</v>
      </c>
      <c r="G524" s="610">
        <f>ROUND(G523/Coeficiente_Paso,2)</f>
        <v>0</v>
      </c>
    </row>
    <row r="525" spans="1:7" ht="19.899999999999999" customHeight="1" x14ac:dyDescent="0.2">
      <c r="A525" s="191"/>
      <c r="B525" s="191"/>
      <c r="C525" s="191"/>
      <c r="D525" s="191"/>
      <c r="E525" s="191"/>
      <c r="F525" s="191"/>
      <c r="G525" s="191"/>
    </row>
    <row r="526" spans="1:7" ht="19.899999999999999" customHeight="1" x14ac:dyDescent="0.2">
      <c r="A526" s="802" t="s">
        <v>31</v>
      </c>
      <c r="B526" s="803"/>
      <c r="C526" s="803"/>
      <c r="D526" s="803"/>
      <c r="E526" s="803"/>
      <c r="F526" s="803"/>
      <c r="G526" s="804"/>
    </row>
    <row r="527" spans="1:7" ht="19.899999999999999" customHeight="1" x14ac:dyDescent="0.2">
      <c r="A527" s="587" t="s">
        <v>711</v>
      </c>
      <c r="B527" s="535" t="str">
        <f>Comitente</f>
        <v>DIRECCIÓN PROVINCIAL DE VIALIDAD</v>
      </c>
      <c r="C527" s="536"/>
      <c r="D527" s="537"/>
      <c r="E527" s="537"/>
      <c r="F527" s="538"/>
      <c r="G527" s="588"/>
    </row>
    <row r="528" spans="1:7" ht="19.899999999999999" customHeight="1" x14ac:dyDescent="0.2">
      <c r="A528" s="587" t="s">
        <v>712</v>
      </c>
      <c r="B528" s="535">
        <f>Contratista</f>
        <v>0</v>
      </c>
      <c r="C528" s="539"/>
      <c r="D528" s="539"/>
      <c r="E528" s="539"/>
      <c r="F528" s="535"/>
      <c r="G528" s="589"/>
    </row>
    <row r="529" spans="1:7" ht="19.899999999999999" customHeight="1" x14ac:dyDescent="0.2">
      <c r="A529" s="587" t="s">
        <v>21</v>
      </c>
      <c r="B529" s="535" t="str">
        <f>Obra</f>
        <v>PAVIMENTACIÓN Y REPAVIMENTACION DE LA RED VIAL MUNICIPAL AFECTADAS POR OBRAS DE SANEAMIENTO 1era ETAPA SARMIENTO</v>
      </c>
      <c r="C529" s="539"/>
      <c r="D529" s="539"/>
      <c r="E529" s="539"/>
      <c r="F529" s="535" t="s">
        <v>32</v>
      </c>
      <c r="G529" s="589">
        <f>Fecha_Base</f>
        <v>0</v>
      </c>
    </row>
    <row r="530" spans="1:7" ht="19.899999999999999" customHeight="1" x14ac:dyDescent="0.2">
      <c r="A530" s="590" t="s">
        <v>710</v>
      </c>
      <c r="B530" s="540" t="str">
        <f>Ubicación</f>
        <v>DEPARTAMENTO SARMIENTO</v>
      </c>
      <c r="C530" s="540"/>
      <c r="D530" s="541"/>
      <c r="E530" s="542"/>
      <c r="F530" s="543"/>
      <c r="G530" s="591"/>
    </row>
    <row r="531" spans="1:7" ht="19.899999999999999" customHeight="1" x14ac:dyDescent="0.2">
      <c r="A531" s="590" t="s">
        <v>33</v>
      </c>
      <c r="B531" s="544" t="str">
        <f>IFERROR(VALUE(LEFT(B532,FIND(".",B532)-1)),"")</f>
        <v/>
      </c>
      <c r="C531" s="545">
        <f ca="1">IFERROR(VLOOKUP(B531,T_Computo_Presupuesto,2,FALSE),0)</f>
        <v>0</v>
      </c>
      <c r="D531" s="545"/>
      <c r="E531" s="542"/>
      <c r="F531" s="543"/>
      <c r="G531" s="591"/>
    </row>
    <row r="532" spans="1:7" ht="19.899999999999999" customHeight="1" x14ac:dyDescent="0.2">
      <c r="A532" s="590" t="s">
        <v>22</v>
      </c>
      <c r="B532" s="546">
        <f>IFERROR(VLOOKUP(COUNTIF($A$1:A532,"ANALISIS DE PRECIOS"),T_NumeroItem,2,FALSE),"")</f>
        <v>8</v>
      </c>
      <c r="C532" s="805" t="str">
        <f ca="1">IFERROR(VLOOKUP(B532,T_Computo_Presupuesto,2,FALSE),0)</f>
        <v>CARPETA CON MEZCLA BITUMINOSA TIPO CONCRETO ASFÁLTICO EN CALIENTE</v>
      </c>
      <c r="D532" s="805"/>
      <c r="E532" s="805"/>
      <c r="F532" s="540" t="s">
        <v>23</v>
      </c>
      <c r="G532" s="592" t="str">
        <f ca="1">IFERROR(VLOOKUP(B532,T_Computo_Presupuesto,4,FALSE),0)</f>
        <v>m2</v>
      </c>
    </row>
    <row r="533" spans="1:7" ht="19.899999999999999" customHeight="1" x14ac:dyDescent="0.2">
      <c r="A533" s="590"/>
      <c r="B533" s="540"/>
      <c r="C533" s="545"/>
      <c r="D533" s="541"/>
      <c r="E533" s="542"/>
      <c r="F533" s="545"/>
      <c r="G533" s="593"/>
    </row>
    <row r="534" spans="1:7" ht="19.899999999999999" customHeight="1" x14ac:dyDescent="0.2">
      <c r="A534" s="594"/>
      <c r="B534" s="547"/>
      <c r="C534" s="548" t="s">
        <v>999</v>
      </c>
      <c r="D534" s="547"/>
      <c r="E534" s="547"/>
      <c r="F534" s="547"/>
      <c r="G534" s="595"/>
    </row>
    <row r="535" spans="1:7" ht="19.899999999999999" customHeight="1" x14ac:dyDescent="0.2">
      <c r="A535" s="590"/>
      <c r="B535" s="549"/>
      <c r="C535" s="545"/>
      <c r="D535" s="541"/>
      <c r="E535" s="542"/>
      <c r="F535" s="540"/>
      <c r="G535" s="592"/>
    </row>
    <row r="536" spans="1:7" ht="19.899999999999999" customHeight="1" x14ac:dyDescent="0.2">
      <c r="A536" s="590"/>
      <c r="B536" s="549"/>
      <c r="C536" s="550" t="s">
        <v>1000</v>
      </c>
      <c r="D536" s="551" t="s">
        <v>24</v>
      </c>
      <c r="E536" s="551" t="s">
        <v>1001</v>
      </c>
      <c r="F536" s="551" t="s">
        <v>1002</v>
      </c>
      <c r="G536" s="550" t="s">
        <v>1003</v>
      </c>
    </row>
    <row r="537" spans="1:7" ht="19.899999999999999" customHeight="1" x14ac:dyDescent="0.2">
      <c r="A537" s="590"/>
      <c r="B537" s="549"/>
      <c r="C537" s="552"/>
      <c r="D537" s="553"/>
      <c r="E537" s="554">
        <f t="shared" ref="E537:E546" si="119">IFERROR(VLOOKUP(C537,T_Equipos,4,FALSE),0)</f>
        <v>0</v>
      </c>
      <c r="F537" s="555">
        <f t="shared" ref="F537:F546" si="120">IFERROR(VLOOKUP(C537,T_Equipos,5,FALSE),0)</f>
        <v>0</v>
      </c>
      <c r="G537" s="555">
        <f>ROUND(D537*F537,2)</f>
        <v>0</v>
      </c>
    </row>
    <row r="538" spans="1:7" ht="19.899999999999999" customHeight="1" x14ac:dyDescent="0.2">
      <c r="A538" s="590"/>
      <c r="B538" s="549"/>
      <c r="C538" s="552"/>
      <c r="D538" s="553"/>
      <c r="E538" s="554">
        <f t="shared" si="119"/>
        <v>0</v>
      </c>
      <c r="F538" s="555">
        <f t="shared" si="120"/>
        <v>0</v>
      </c>
      <c r="G538" s="555">
        <f>ROUND(D538*F538,2)</f>
        <v>0</v>
      </c>
    </row>
    <row r="539" spans="1:7" ht="19.899999999999999" customHeight="1" x14ac:dyDescent="0.2">
      <c r="A539" s="590"/>
      <c r="B539" s="549"/>
      <c r="C539" s="552"/>
      <c r="D539" s="553"/>
      <c r="E539" s="554">
        <f t="shared" si="119"/>
        <v>0</v>
      </c>
      <c r="F539" s="555">
        <f t="shared" si="120"/>
        <v>0</v>
      </c>
      <c r="G539" s="555">
        <f>ROUND(D539*F539,2)</f>
        <v>0</v>
      </c>
    </row>
    <row r="540" spans="1:7" ht="19.899999999999999" customHeight="1" x14ac:dyDescent="0.2">
      <c r="A540" s="590"/>
      <c r="B540" s="549"/>
      <c r="C540" s="552"/>
      <c r="D540" s="553"/>
      <c r="E540" s="554">
        <f t="shared" si="119"/>
        <v>0</v>
      </c>
      <c r="F540" s="555">
        <f t="shared" si="120"/>
        <v>0</v>
      </c>
      <c r="G540" s="555">
        <f>ROUND(D540*F540,2)</f>
        <v>0</v>
      </c>
    </row>
    <row r="541" spans="1:7" ht="19.899999999999999" customHeight="1" x14ac:dyDescent="0.2">
      <c r="A541" s="590"/>
      <c r="B541" s="549"/>
      <c r="C541" s="552"/>
      <c r="D541" s="553"/>
      <c r="E541" s="554">
        <f t="shared" si="119"/>
        <v>0</v>
      </c>
      <c r="F541" s="555">
        <f t="shared" si="120"/>
        <v>0</v>
      </c>
      <c r="G541" s="555">
        <f t="shared" ref="G541:G546" si="121">ROUND(D541*F541,2)</f>
        <v>0</v>
      </c>
    </row>
    <row r="542" spans="1:7" ht="19.899999999999999" customHeight="1" x14ac:dyDescent="0.2">
      <c r="A542" s="590"/>
      <c r="B542" s="549"/>
      <c r="C542" s="552"/>
      <c r="D542" s="553"/>
      <c r="E542" s="554">
        <f t="shared" si="119"/>
        <v>0</v>
      </c>
      <c r="F542" s="555">
        <f t="shared" si="120"/>
        <v>0</v>
      </c>
      <c r="G542" s="555">
        <f t="shared" si="121"/>
        <v>0</v>
      </c>
    </row>
    <row r="543" spans="1:7" ht="19.899999999999999" customHeight="1" x14ac:dyDescent="0.2">
      <c r="A543" s="590"/>
      <c r="B543" s="549"/>
      <c r="C543" s="552"/>
      <c r="D543" s="553"/>
      <c r="E543" s="554">
        <f t="shared" si="119"/>
        <v>0</v>
      </c>
      <c r="F543" s="555">
        <f t="shared" si="120"/>
        <v>0</v>
      </c>
      <c r="G543" s="555">
        <f t="shared" si="121"/>
        <v>0</v>
      </c>
    </row>
    <row r="544" spans="1:7" ht="19.899999999999999" customHeight="1" x14ac:dyDescent="0.2">
      <c r="A544" s="590"/>
      <c r="B544" s="549"/>
      <c r="C544" s="552"/>
      <c r="D544" s="553"/>
      <c r="E544" s="554">
        <f t="shared" si="119"/>
        <v>0</v>
      </c>
      <c r="F544" s="555">
        <f t="shared" si="120"/>
        <v>0</v>
      </c>
      <c r="G544" s="555">
        <f t="shared" si="121"/>
        <v>0</v>
      </c>
    </row>
    <row r="545" spans="1:7" ht="19.899999999999999" customHeight="1" x14ac:dyDescent="0.2">
      <c r="A545" s="590"/>
      <c r="B545" s="549"/>
      <c r="C545" s="552"/>
      <c r="D545" s="553"/>
      <c r="E545" s="554">
        <f t="shared" si="119"/>
        <v>0</v>
      </c>
      <c r="F545" s="555">
        <f t="shared" si="120"/>
        <v>0</v>
      </c>
      <c r="G545" s="555">
        <f t="shared" si="121"/>
        <v>0</v>
      </c>
    </row>
    <row r="546" spans="1:7" ht="19.899999999999999" customHeight="1" x14ac:dyDescent="0.2">
      <c r="A546" s="590"/>
      <c r="B546" s="549"/>
      <c r="C546" s="552"/>
      <c r="D546" s="553"/>
      <c r="E546" s="554">
        <f t="shared" si="119"/>
        <v>0</v>
      </c>
      <c r="F546" s="555">
        <f t="shared" si="120"/>
        <v>0</v>
      </c>
      <c r="G546" s="555">
        <f t="shared" si="121"/>
        <v>0</v>
      </c>
    </row>
    <row r="547" spans="1:7" ht="19.899999999999999" customHeight="1" x14ac:dyDescent="0.2">
      <c r="A547" s="590"/>
      <c r="B547" s="549"/>
      <c r="C547" s="545"/>
      <c r="D547" s="545"/>
      <c r="E547" s="556"/>
      <c r="F547" s="540"/>
      <c r="G547" s="592"/>
    </row>
    <row r="548" spans="1:7" ht="19.899999999999999" customHeight="1" x14ac:dyDescent="0.2">
      <c r="A548" s="590"/>
      <c r="B548" s="545"/>
      <c r="C548" s="537" t="s">
        <v>1004</v>
      </c>
      <c r="D548" s="540" t="s">
        <v>1001</v>
      </c>
      <c r="E548" s="611">
        <f>SUMPRODUCT(D537:D546,E537:E546)</f>
        <v>0</v>
      </c>
      <c r="F548" s="540" t="s">
        <v>1005</v>
      </c>
      <c r="G548" s="612">
        <f>SUM(G537:G546)</f>
        <v>0</v>
      </c>
    </row>
    <row r="549" spans="1:7" ht="19.899999999999999" customHeight="1" x14ac:dyDescent="0.2">
      <c r="A549" s="590"/>
      <c r="B549" s="549"/>
      <c r="C549" s="557"/>
      <c r="D549" s="556"/>
      <c r="E549" s="542"/>
      <c r="F549" s="540"/>
      <c r="G549" s="596"/>
    </row>
    <row r="550" spans="1:7" ht="19.899999999999999" customHeight="1" x14ac:dyDescent="0.2">
      <c r="A550" s="597"/>
      <c r="B550" s="549"/>
      <c r="C550" s="540" t="s">
        <v>1006</v>
      </c>
      <c r="D550" s="558">
        <f>IFERROR(VLOOKUP(COUNTIF($A$1:A550,"ANALISIS DE PRECIOS"),T_Rendimiento_Equipo,5,FALSE),0)</f>
        <v>0</v>
      </c>
      <c r="E550" s="559" t="str">
        <f ca="1">G532&amp;"/día"</f>
        <v>m2/día</v>
      </c>
      <c r="F550" s="598"/>
      <c r="G550" s="592"/>
    </row>
    <row r="551" spans="1:7" ht="19.899999999999999" customHeight="1" x14ac:dyDescent="0.2">
      <c r="A551" s="590"/>
      <c r="B551" s="549"/>
      <c r="C551" s="545"/>
      <c r="D551" s="541"/>
      <c r="E551" s="542"/>
      <c r="F551" s="540"/>
      <c r="G551" s="592"/>
    </row>
    <row r="552" spans="1:7" ht="19.899999999999999" customHeight="1" x14ac:dyDescent="0.2">
      <c r="A552" s="792" t="s">
        <v>576</v>
      </c>
      <c r="B552" s="793"/>
      <c r="C552" s="794" t="s">
        <v>0</v>
      </c>
      <c r="D552" s="806" t="s">
        <v>1866</v>
      </c>
      <c r="E552" s="806" t="s">
        <v>1865</v>
      </c>
      <c r="F552" s="798" t="s">
        <v>1007</v>
      </c>
      <c r="G552" s="800" t="s">
        <v>26</v>
      </c>
    </row>
    <row r="553" spans="1:7" ht="19.899999999999999" customHeight="1" x14ac:dyDescent="0.2">
      <c r="A553" s="560" t="s">
        <v>577</v>
      </c>
      <c r="B553" s="560" t="s">
        <v>578</v>
      </c>
      <c r="C553" s="795"/>
      <c r="D553" s="807"/>
      <c r="E553" s="797"/>
      <c r="F553" s="799"/>
      <c r="G553" s="801"/>
    </row>
    <row r="554" spans="1:7" ht="19.899999999999999" customHeight="1" x14ac:dyDescent="0.2">
      <c r="A554" s="599"/>
      <c r="B554" s="545"/>
      <c r="C554" s="537" t="s">
        <v>1008</v>
      </c>
      <c r="D554" s="542"/>
      <c r="E554" s="542"/>
      <c r="F554" s="545"/>
      <c r="G554" s="600"/>
    </row>
    <row r="555" spans="1:7" ht="19.899999999999999" customHeight="1" x14ac:dyDescent="0.2">
      <c r="A555" s="601">
        <f t="shared" ref="A555:A563" si="122">IFERROR(VLOOKUP(C555,T_Insumos,4,FALSE),0)</f>
        <v>0</v>
      </c>
      <c r="B555" s="561">
        <f t="shared" ref="B555:B563" si="123">IFERROR(VLOOKUP(C555,T_Insumos,5,FALSE),0)</f>
        <v>0</v>
      </c>
      <c r="C555" s="552"/>
      <c r="D555" s="562">
        <f t="shared" ref="D555:D563" si="124">IFERROR(VLOOKUP(C555,T_Insumos,3,FALSE),0)</f>
        <v>0</v>
      </c>
      <c r="E555" s="555">
        <f>D555*$G$23</f>
        <v>0</v>
      </c>
      <c r="F555" s="558">
        <f>IF(C555="",0,IFERROR(VLOOKUP(COUNTIF($A$1:A555,"ANALISIS DE PRECIOS"),T_Rendimiento_Equipo,5,FALSE),0))</f>
        <v>0</v>
      </c>
      <c r="G555" s="555">
        <f>IFERROR(ROUND(E555/F555,2),0)</f>
        <v>0</v>
      </c>
    </row>
    <row r="556" spans="1:7" ht="19.899999999999999" customHeight="1" x14ac:dyDescent="0.2">
      <c r="A556" s="601">
        <f t="shared" si="122"/>
        <v>0</v>
      </c>
      <c r="B556" s="561">
        <f t="shared" si="123"/>
        <v>0</v>
      </c>
      <c r="C556" s="552"/>
      <c r="D556" s="562">
        <f t="shared" si="124"/>
        <v>0</v>
      </c>
      <c r="E556" s="555"/>
      <c r="F556" s="558">
        <f>IF(C556="",0,IFERROR(VLOOKUP(COUNTIF($A$1:A556,"ANALISIS DE PRECIOS"),T_Rendimiento_Equipo,5,FALSE),0))</f>
        <v>0</v>
      </c>
      <c r="G556" s="555">
        <f t="shared" ref="G556:G563" si="125">IFERROR(ROUND(E556/F556,2),0)</f>
        <v>0</v>
      </c>
    </row>
    <row r="557" spans="1:7" ht="19.899999999999999" customHeight="1" x14ac:dyDescent="0.2">
      <c r="A557" s="601">
        <f t="shared" si="122"/>
        <v>0</v>
      </c>
      <c r="B557" s="561">
        <f t="shared" si="123"/>
        <v>0</v>
      </c>
      <c r="C557" s="563"/>
      <c r="D557" s="562">
        <f t="shared" si="124"/>
        <v>0</v>
      </c>
      <c r="E557" s="555"/>
      <c r="F557" s="558">
        <f>IF(C557="",0,IFERROR(VLOOKUP(COUNTIF($A$1:A557,"ANALISIS DE PRECIOS"),T_Rendimiento_Equipo,5,FALSE),0))</f>
        <v>0</v>
      </c>
      <c r="G557" s="555">
        <f t="shared" si="125"/>
        <v>0</v>
      </c>
    </row>
    <row r="558" spans="1:7" ht="19.899999999999999" customHeight="1" x14ac:dyDescent="0.2">
      <c r="A558" s="601">
        <f t="shared" si="122"/>
        <v>0</v>
      </c>
      <c r="B558" s="561">
        <f t="shared" si="123"/>
        <v>0</v>
      </c>
      <c r="C558" s="563"/>
      <c r="D558" s="562">
        <f t="shared" si="124"/>
        <v>0</v>
      </c>
      <c r="E558" s="555"/>
      <c r="F558" s="558">
        <f>IF(C558="",0,IFERROR(VLOOKUP(COUNTIF($A$1:A558,"ANALISIS DE PRECIOS"),T_Rendimiento_Equipo,5,FALSE),0))</f>
        <v>0</v>
      </c>
      <c r="G558" s="555">
        <f t="shared" si="125"/>
        <v>0</v>
      </c>
    </row>
    <row r="559" spans="1:7" ht="19.899999999999999" customHeight="1" x14ac:dyDescent="0.2">
      <c r="A559" s="601">
        <f t="shared" si="122"/>
        <v>0</v>
      </c>
      <c r="B559" s="561">
        <f t="shared" si="123"/>
        <v>0</v>
      </c>
      <c r="C559" s="563"/>
      <c r="D559" s="562">
        <f t="shared" si="124"/>
        <v>0</v>
      </c>
      <c r="E559" s="555"/>
      <c r="F559" s="558">
        <f>IF(C559="",0,IFERROR(VLOOKUP(COUNTIF($A$1:A559,"ANALISIS DE PRECIOS"),T_Rendimiento_Equipo,5,FALSE),0))</f>
        <v>0</v>
      </c>
      <c r="G559" s="555">
        <f t="shared" si="125"/>
        <v>0</v>
      </c>
    </row>
    <row r="560" spans="1:7" ht="19.899999999999999" customHeight="1" x14ac:dyDescent="0.2">
      <c r="A560" s="601">
        <f t="shared" si="122"/>
        <v>0</v>
      </c>
      <c r="B560" s="561">
        <f t="shared" si="123"/>
        <v>0</v>
      </c>
      <c r="C560" s="563"/>
      <c r="D560" s="562">
        <f t="shared" si="124"/>
        <v>0</v>
      </c>
      <c r="E560" s="555"/>
      <c r="F560" s="558">
        <f>IF(C560="",0,IFERROR(VLOOKUP(COUNTIF($A$1:A560,"ANALISIS DE PRECIOS"),T_Rendimiento_Equipo,5,FALSE),0))</f>
        <v>0</v>
      </c>
      <c r="G560" s="555">
        <f t="shared" si="125"/>
        <v>0</v>
      </c>
    </row>
    <row r="561" spans="1:7" ht="19.899999999999999" customHeight="1" x14ac:dyDescent="0.2">
      <c r="A561" s="601">
        <f t="shared" si="122"/>
        <v>0</v>
      </c>
      <c r="B561" s="561">
        <f t="shared" si="123"/>
        <v>0</v>
      </c>
      <c r="C561" s="563"/>
      <c r="D561" s="562">
        <f t="shared" si="124"/>
        <v>0</v>
      </c>
      <c r="E561" s="555"/>
      <c r="F561" s="558">
        <f>IF(C561="",0,IFERROR(VLOOKUP(COUNTIF($A$1:A561,"ANALISIS DE PRECIOS"),T_Rendimiento_Equipo,5,FALSE),0))</f>
        <v>0</v>
      </c>
      <c r="G561" s="555">
        <f t="shared" si="125"/>
        <v>0</v>
      </c>
    </row>
    <row r="562" spans="1:7" ht="19.899999999999999" customHeight="1" x14ac:dyDescent="0.2">
      <c r="A562" s="601">
        <f t="shared" si="122"/>
        <v>0</v>
      </c>
      <c r="B562" s="561">
        <f t="shared" si="123"/>
        <v>0</v>
      </c>
      <c r="C562" s="563"/>
      <c r="D562" s="562">
        <f t="shared" si="124"/>
        <v>0</v>
      </c>
      <c r="E562" s="555"/>
      <c r="F562" s="558">
        <f>IF(C562="",0,IFERROR(VLOOKUP(COUNTIF($A$1:A562,"ANALISIS DE PRECIOS"),T_Rendimiento_Equipo,5,FALSE),0))</f>
        <v>0</v>
      </c>
      <c r="G562" s="555">
        <f t="shared" si="125"/>
        <v>0</v>
      </c>
    </row>
    <row r="563" spans="1:7" ht="19.899999999999999" customHeight="1" x14ac:dyDescent="0.2">
      <c r="A563" s="601">
        <f t="shared" si="122"/>
        <v>0</v>
      </c>
      <c r="B563" s="561">
        <f t="shared" si="123"/>
        <v>0</v>
      </c>
      <c r="C563" s="552"/>
      <c r="D563" s="562">
        <f t="shared" si="124"/>
        <v>0</v>
      </c>
      <c r="E563" s="555"/>
      <c r="F563" s="558">
        <f>IF(C563="",0,IFERROR(VLOOKUP(COUNTIF($A$1:A563,"ANALISIS DE PRECIOS"),T_Rendimiento_Equipo,5,FALSE),0))</f>
        <v>0</v>
      </c>
      <c r="G563" s="555">
        <f t="shared" si="125"/>
        <v>0</v>
      </c>
    </row>
    <row r="564" spans="1:7" ht="19.899999999999999" customHeight="1" x14ac:dyDescent="0.2">
      <c r="A564" s="602"/>
      <c r="B564" s="541"/>
      <c r="C564" s="545"/>
      <c r="D564" s="541"/>
      <c r="E564" s="542"/>
      <c r="F564" s="564" t="s">
        <v>27</v>
      </c>
      <c r="G564" s="603">
        <f>SUBTOTAL(9,G555:G563)</f>
        <v>0</v>
      </c>
    </row>
    <row r="565" spans="1:7" ht="19.899999999999999" customHeight="1" x14ac:dyDescent="0.2">
      <c r="A565" s="599"/>
      <c r="B565" s="545"/>
      <c r="C565" s="537" t="s">
        <v>713</v>
      </c>
      <c r="D565" s="541"/>
      <c r="E565" s="542"/>
      <c r="F565" s="543"/>
      <c r="G565" s="600"/>
    </row>
    <row r="566" spans="1:7" ht="19.899999999999999" customHeight="1" x14ac:dyDescent="0.2">
      <c r="A566" s="792" t="s">
        <v>576</v>
      </c>
      <c r="B566" s="793"/>
      <c r="C566" s="794" t="s">
        <v>0</v>
      </c>
      <c r="D566" s="796" t="s">
        <v>24</v>
      </c>
      <c r="E566" s="796" t="s">
        <v>1832</v>
      </c>
      <c r="F566" s="798" t="s">
        <v>1007</v>
      </c>
      <c r="G566" s="800" t="s">
        <v>26</v>
      </c>
    </row>
    <row r="567" spans="1:7" ht="19.899999999999999" customHeight="1" x14ac:dyDescent="0.2">
      <c r="A567" s="560" t="s">
        <v>577</v>
      </c>
      <c r="B567" s="560" t="s">
        <v>578</v>
      </c>
      <c r="C567" s="795"/>
      <c r="D567" s="797"/>
      <c r="E567" s="797"/>
      <c r="F567" s="799"/>
      <c r="G567" s="801"/>
    </row>
    <row r="568" spans="1:7" ht="19.899999999999999" customHeight="1" x14ac:dyDescent="0.2">
      <c r="A568" s="601">
        <f t="shared" ref="A568:A574" si="126">IFERROR(VLOOKUP(C568,T_Insumos,4,FALSE),0)</f>
        <v>0</v>
      </c>
      <c r="B568" s="561">
        <f t="shared" ref="B568:B574" si="127">IFERROR(VLOOKUP(C568,T_Insumos,5,FALSE),0)</f>
        <v>0</v>
      </c>
      <c r="C568" s="565"/>
      <c r="D568" s="558"/>
      <c r="E568" s="555">
        <f t="shared" ref="E568:E574" si="128">IFERROR(VLOOKUP(C568,T_Insumos,3,FALSE),0)</f>
        <v>0</v>
      </c>
      <c r="F568" s="558">
        <f>IF(C568="",0,IFERROR(VLOOKUP(COUNTIF($A$1:A568,"ANALISIS DE PRECIOS"),T_Rendimiento_Equipo,5,FALSE),0))</f>
        <v>0</v>
      </c>
      <c r="G568" s="555">
        <f>IFERROR(ROUND(D568*E568/F568,2),0)</f>
        <v>0</v>
      </c>
    </row>
    <row r="569" spans="1:7" ht="19.899999999999999" customHeight="1" x14ac:dyDescent="0.2">
      <c r="A569" s="601">
        <f t="shared" si="126"/>
        <v>0</v>
      </c>
      <c r="B569" s="561">
        <f t="shared" si="127"/>
        <v>0</v>
      </c>
      <c r="C569" s="552"/>
      <c r="D569" s="558"/>
      <c r="E569" s="555">
        <f t="shared" si="128"/>
        <v>0</v>
      </c>
      <c r="F569" s="558">
        <f>IF(C569="",0,IFERROR(VLOOKUP(COUNTIF($A$1:A569,"ANALISIS DE PRECIOS"),T_Rendimiento_Equipo,5,FALSE),0))</f>
        <v>0</v>
      </c>
      <c r="G569" s="555">
        <f t="shared" ref="G569:G574" si="129">IFERROR(ROUND(D569*E569/F569,2),0)</f>
        <v>0</v>
      </c>
    </row>
    <row r="570" spans="1:7" ht="19.899999999999999" customHeight="1" x14ac:dyDescent="0.2">
      <c r="A570" s="601">
        <f t="shared" si="126"/>
        <v>0</v>
      </c>
      <c r="B570" s="561">
        <f t="shared" si="127"/>
        <v>0</v>
      </c>
      <c r="C570" s="552"/>
      <c r="D570" s="558"/>
      <c r="E570" s="555">
        <f t="shared" si="128"/>
        <v>0</v>
      </c>
      <c r="F570" s="558">
        <f>IF(C570="",0,IFERROR(VLOOKUP(COUNTIF($A$1:A570,"ANALISIS DE PRECIOS"),T_Rendimiento_Equipo,5,FALSE),0))</f>
        <v>0</v>
      </c>
      <c r="G570" s="555">
        <f t="shared" si="129"/>
        <v>0</v>
      </c>
    </row>
    <row r="571" spans="1:7" ht="19.899999999999999" customHeight="1" x14ac:dyDescent="0.2">
      <c r="A571" s="601">
        <f t="shared" si="126"/>
        <v>0</v>
      </c>
      <c r="B571" s="561">
        <f t="shared" si="127"/>
        <v>0</v>
      </c>
      <c r="C571" s="552"/>
      <c r="D571" s="558"/>
      <c r="E571" s="555">
        <f t="shared" si="128"/>
        <v>0</v>
      </c>
      <c r="F571" s="558">
        <f>IF(C571="",0,IFERROR(VLOOKUP(COUNTIF($A$1:A571,"ANALISIS DE PRECIOS"),T_Rendimiento_Equipo,5,FALSE),0))</f>
        <v>0</v>
      </c>
      <c r="G571" s="555">
        <f t="shared" si="129"/>
        <v>0</v>
      </c>
    </row>
    <row r="572" spans="1:7" ht="19.899999999999999" customHeight="1" x14ac:dyDescent="0.2">
      <c r="A572" s="601">
        <f t="shared" si="126"/>
        <v>0</v>
      </c>
      <c r="B572" s="561">
        <f t="shared" si="127"/>
        <v>0</v>
      </c>
      <c r="C572" s="552"/>
      <c r="D572" s="558"/>
      <c r="E572" s="555">
        <f t="shared" si="128"/>
        <v>0</v>
      </c>
      <c r="F572" s="558">
        <f>IF(C572="",0,IFERROR(VLOOKUP(COUNTIF($A$1:A572,"ANALISIS DE PRECIOS"),T_Rendimiento_Equipo,5,FALSE),0))</f>
        <v>0</v>
      </c>
      <c r="G572" s="555">
        <f t="shared" si="129"/>
        <v>0</v>
      </c>
    </row>
    <row r="573" spans="1:7" ht="19.899999999999999" customHeight="1" x14ac:dyDescent="0.2">
      <c r="A573" s="601">
        <f t="shared" si="126"/>
        <v>0</v>
      </c>
      <c r="B573" s="561">
        <f t="shared" si="127"/>
        <v>0</v>
      </c>
      <c r="C573" s="552"/>
      <c r="D573" s="566"/>
      <c r="E573" s="555">
        <f t="shared" si="128"/>
        <v>0</v>
      </c>
      <c r="F573" s="558">
        <f>IF(C573="",0,IFERROR(VLOOKUP(COUNTIF($A$1:A573,"ANALISIS DE PRECIOS"),T_Rendimiento_Equipo,5,FALSE),0))</f>
        <v>0</v>
      </c>
      <c r="G573" s="555">
        <f t="shared" si="129"/>
        <v>0</v>
      </c>
    </row>
    <row r="574" spans="1:7" ht="19.899999999999999" customHeight="1" x14ac:dyDescent="0.2">
      <c r="A574" s="601">
        <f t="shared" si="126"/>
        <v>0</v>
      </c>
      <c r="B574" s="561">
        <f t="shared" si="127"/>
        <v>0</v>
      </c>
      <c r="C574" s="561"/>
      <c r="D574" s="567"/>
      <c r="E574" s="555">
        <f t="shared" si="128"/>
        <v>0</v>
      </c>
      <c r="F574" s="558">
        <f>IF(C574="",0,IFERROR(VLOOKUP(COUNTIF($A$1:A574,"ANALISIS DE PRECIOS"),T_Rendimiento_Equipo,5,FALSE),0))</f>
        <v>0</v>
      </c>
      <c r="G574" s="555">
        <f t="shared" si="129"/>
        <v>0</v>
      </c>
    </row>
    <row r="575" spans="1:7" ht="19.899999999999999" customHeight="1" x14ac:dyDescent="0.2">
      <c r="A575" s="602"/>
      <c r="B575" s="541"/>
      <c r="C575" s="545"/>
      <c r="D575" s="541"/>
      <c r="E575" s="542"/>
      <c r="F575" s="564" t="s">
        <v>28</v>
      </c>
      <c r="G575" s="604">
        <f>SUBTOTAL(9,G568:G574)</f>
        <v>0</v>
      </c>
    </row>
    <row r="576" spans="1:7" ht="19.899999999999999" customHeight="1" x14ac:dyDescent="0.2">
      <c r="A576" s="599"/>
      <c r="B576" s="545"/>
      <c r="C576" s="537" t="s">
        <v>1014</v>
      </c>
      <c r="D576" s="541"/>
      <c r="E576" s="542"/>
      <c r="F576" s="543"/>
      <c r="G576" s="600"/>
    </row>
    <row r="577" spans="1:7" ht="19.899999999999999" customHeight="1" x14ac:dyDescent="0.2">
      <c r="A577" s="792" t="s">
        <v>576</v>
      </c>
      <c r="B577" s="793"/>
      <c r="C577" s="794" t="s">
        <v>0</v>
      </c>
      <c r="D577" s="794" t="s">
        <v>1867</v>
      </c>
      <c r="E577" s="796" t="s">
        <v>24</v>
      </c>
      <c r="F577" s="798" t="s">
        <v>25</v>
      </c>
      <c r="G577" s="800" t="s">
        <v>26</v>
      </c>
    </row>
    <row r="578" spans="1:7" ht="19.899999999999999" customHeight="1" x14ac:dyDescent="0.2">
      <c r="A578" s="560" t="s">
        <v>577</v>
      </c>
      <c r="B578" s="560" t="s">
        <v>578</v>
      </c>
      <c r="C578" s="795"/>
      <c r="D578" s="795"/>
      <c r="E578" s="797"/>
      <c r="F578" s="799"/>
      <c r="G578" s="801"/>
    </row>
    <row r="579" spans="1:7" ht="19.899999999999999" customHeight="1" x14ac:dyDescent="0.2">
      <c r="A579" s="601">
        <f t="shared" ref="A579:A589" si="130">IFERROR(VLOOKUP(C579,T_Insumos,4,FALSE),0)</f>
        <v>0</v>
      </c>
      <c r="B579" s="561">
        <f t="shared" ref="B579:B589" si="131">IFERROR(VLOOKUP(C579,T_Insumos,5,FALSE),0)</f>
        <v>0</v>
      </c>
      <c r="C579" s="561"/>
      <c r="D579" s="613">
        <f t="shared" ref="D579:D589" si="132">IFERROR(VLOOKUP(C579,T_Insumos,2,FALSE),0)</f>
        <v>0</v>
      </c>
      <c r="E579" s="553"/>
      <c r="F579" s="555">
        <f t="shared" ref="F579:F589" si="133">IFERROR(VLOOKUP(C579,T_Insumos,3,FALSE),0)</f>
        <v>0</v>
      </c>
      <c r="G579" s="555">
        <f>ROUND(E579*F579,2)</f>
        <v>0</v>
      </c>
    </row>
    <row r="580" spans="1:7" ht="19.899999999999999" customHeight="1" x14ac:dyDescent="0.2">
      <c r="A580" s="601">
        <f t="shared" si="130"/>
        <v>0</v>
      </c>
      <c r="B580" s="561">
        <f t="shared" si="131"/>
        <v>0</v>
      </c>
      <c r="C580" s="561"/>
      <c r="D580" s="613">
        <f t="shared" si="132"/>
        <v>0</v>
      </c>
      <c r="E580" s="553"/>
      <c r="F580" s="555">
        <f t="shared" si="133"/>
        <v>0</v>
      </c>
      <c r="G580" s="555">
        <f t="shared" ref="G580:G589" si="134">ROUND(E580*F580,2)</f>
        <v>0</v>
      </c>
    </row>
    <row r="581" spans="1:7" ht="19.899999999999999" customHeight="1" x14ac:dyDescent="0.2">
      <c r="A581" s="601">
        <f t="shared" si="130"/>
        <v>0</v>
      </c>
      <c r="B581" s="561">
        <f t="shared" si="131"/>
        <v>0</v>
      </c>
      <c r="C581" s="561"/>
      <c r="D581" s="613">
        <f t="shared" si="132"/>
        <v>0</v>
      </c>
      <c r="E581" s="553"/>
      <c r="F581" s="555">
        <f t="shared" si="133"/>
        <v>0</v>
      </c>
      <c r="G581" s="555">
        <f t="shared" si="134"/>
        <v>0</v>
      </c>
    </row>
    <row r="582" spans="1:7" ht="19.899999999999999" customHeight="1" x14ac:dyDescent="0.2">
      <c r="A582" s="601">
        <f t="shared" si="130"/>
        <v>0</v>
      </c>
      <c r="B582" s="561">
        <f t="shared" si="131"/>
        <v>0</v>
      </c>
      <c r="C582" s="561"/>
      <c r="D582" s="613">
        <f t="shared" si="132"/>
        <v>0</v>
      </c>
      <c r="E582" s="553"/>
      <c r="F582" s="555">
        <f t="shared" si="133"/>
        <v>0</v>
      </c>
      <c r="G582" s="555">
        <f t="shared" si="134"/>
        <v>0</v>
      </c>
    </row>
    <row r="583" spans="1:7" ht="19.899999999999999" customHeight="1" x14ac:dyDescent="0.2">
      <c r="A583" s="601">
        <f t="shared" si="130"/>
        <v>0</v>
      </c>
      <c r="B583" s="561">
        <f t="shared" si="131"/>
        <v>0</v>
      </c>
      <c r="C583" s="561"/>
      <c r="D583" s="613">
        <f t="shared" si="132"/>
        <v>0</v>
      </c>
      <c r="E583" s="553"/>
      <c r="F583" s="555">
        <f t="shared" si="133"/>
        <v>0</v>
      </c>
      <c r="G583" s="555">
        <f t="shared" si="134"/>
        <v>0</v>
      </c>
    </row>
    <row r="584" spans="1:7" ht="19.899999999999999" customHeight="1" x14ac:dyDescent="0.2">
      <c r="A584" s="601">
        <f t="shared" si="130"/>
        <v>0</v>
      </c>
      <c r="B584" s="561">
        <f t="shared" si="131"/>
        <v>0</v>
      </c>
      <c r="C584" s="561"/>
      <c r="D584" s="613">
        <f t="shared" si="132"/>
        <v>0</v>
      </c>
      <c r="E584" s="553"/>
      <c r="F584" s="555">
        <f t="shared" si="133"/>
        <v>0</v>
      </c>
      <c r="G584" s="555">
        <f t="shared" si="134"/>
        <v>0</v>
      </c>
    </row>
    <row r="585" spans="1:7" ht="19.899999999999999" customHeight="1" x14ac:dyDescent="0.2">
      <c r="A585" s="601">
        <f t="shared" si="130"/>
        <v>0</v>
      </c>
      <c r="B585" s="561">
        <f t="shared" si="131"/>
        <v>0</v>
      </c>
      <c r="C585" s="561"/>
      <c r="D585" s="613">
        <f t="shared" si="132"/>
        <v>0</v>
      </c>
      <c r="E585" s="553"/>
      <c r="F585" s="555">
        <f t="shared" si="133"/>
        <v>0</v>
      </c>
      <c r="G585" s="555">
        <f t="shared" si="134"/>
        <v>0</v>
      </c>
    </row>
    <row r="586" spans="1:7" ht="19.899999999999999" customHeight="1" x14ac:dyDescent="0.2">
      <c r="A586" s="601">
        <f t="shared" si="130"/>
        <v>0</v>
      </c>
      <c r="B586" s="561">
        <f t="shared" si="131"/>
        <v>0</v>
      </c>
      <c r="C586" s="561"/>
      <c r="D586" s="613">
        <f t="shared" si="132"/>
        <v>0</v>
      </c>
      <c r="E586" s="553"/>
      <c r="F586" s="555">
        <f t="shared" si="133"/>
        <v>0</v>
      </c>
      <c r="G586" s="555">
        <f t="shared" si="134"/>
        <v>0</v>
      </c>
    </row>
    <row r="587" spans="1:7" ht="19.899999999999999" customHeight="1" x14ac:dyDescent="0.2">
      <c r="A587" s="601">
        <f t="shared" si="130"/>
        <v>0</v>
      </c>
      <c r="B587" s="561">
        <f t="shared" si="131"/>
        <v>0</v>
      </c>
      <c r="C587" s="561"/>
      <c r="D587" s="613">
        <f t="shared" si="132"/>
        <v>0</v>
      </c>
      <c r="E587" s="553"/>
      <c r="F587" s="555">
        <f t="shared" si="133"/>
        <v>0</v>
      </c>
      <c r="G587" s="555">
        <f t="shared" si="134"/>
        <v>0</v>
      </c>
    </row>
    <row r="588" spans="1:7" ht="19.899999999999999" customHeight="1" x14ac:dyDescent="0.2">
      <c r="A588" s="601">
        <f t="shared" si="130"/>
        <v>0</v>
      </c>
      <c r="B588" s="561">
        <f t="shared" si="131"/>
        <v>0</v>
      </c>
      <c r="C588" s="561"/>
      <c r="D588" s="613">
        <f t="shared" si="132"/>
        <v>0</v>
      </c>
      <c r="E588" s="553"/>
      <c r="F588" s="555">
        <f t="shared" si="133"/>
        <v>0</v>
      </c>
      <c r="G588" s="555">
        <f t="shared" si="134"/>
        <v>0</v>
      </c>
    </row>
    <row r="589" spans="1:7" ht="19.899999999999999" customHeight="1" x14ac:dyDescent="0.2">
      <c r="A589" s="601">
        <f t="shared" si="130"/>
        <v>0</v>
      </c>
      <c r="B589" s="561">
        <f t="shared" si="131"/>
        <v>0</v>
      </c>
      <c r="C589" s="561"/>
      <c r="D589" s="613">
        <f t="shared" si="132"/>
        <v>0</v>
      </c>
      <c r="E589" s="553"/>
      <c r="F589" s="555">
        <f t="shared" si="133"/>
        <v>0</v>
      </c>
      <c r="G589" s="555">
        <f t="shared" si="134"/>
        <v>0</v>
      </c>
    </row>
    <row r="590" spans="1:7" ht="19.899999999999999" customHeight="1" x14ac:dyDescent="0.2">
      <c r="A590" s="599"/>
      <c r="B590" s="545"/>
      <c r="C590" s="545"/>
      <c r="D590" s="541"/>
      <c r="E590" s="542"/>
      <c r="F590" s="564" t="s">
        <v>29</v>
      </c>
      <c r="G590" s="605">
        <f>SUBTOTAL(9,G579:G589)</f>
        <v>0</v>
      </c>
    </row>
    <row r="591" spans="1:7" ht="19.899999999999999" customHeight="1" x14ac:dyDescent="0.2">
      <c r="A591" s="599"/>
      <c r="B591" s="545"/>
      <c r="C591" s="537" t="s">
        <v>1015</v>
      </c>
      <c r="D591" s="541"/>
      <c r="E591" s="542"/>
      <c r="F591" s="543"/>
      <c r="G591" s="600"/>
    </row>
    <row r="592" spans="1:7" ht="19.899999999999999" customHeight="1" x14ac:dyDescent="0.2">
      <c r="A592" s="792" t="s">
        <v>576</v>
      </c>
      <c r="B592" s="793"/>
      <c r="C592" s="794" t="s">
        <v>0</v>
      </c>
      <c r="D592" s="794" t="s">
        <v>1867</v>
      </c>
      <c r="E592" s="796" t="s">
        <v>24</v>
      </c>
      <c r="F592" s="798" t="s">
        <v>25</v>
      </c>
      <c r="G592" s="800" t="s">
        <v>26</v>
      </c>
    </row>
    <row r="593" spans="1:8" ht="19.899999999999999" customHeight="1" x14ac:dyDescent="0.2">
      <c r="A593" s="560" t="s">
        <v>577</v>
      </c>
      <c r="B593" s="560" t="s">
        <v>578</v>
      </c>
      <c r="C593" s="795"/>
      <c r="D593" s="795"/>
      <c r="E593" s="797"/>
      <c r="F593" s="799"/>
      <c r="G593" s="801"/>
    </row>
    <row r="594" spans="1:8" ht="19.899999999999999" customHeight="1" x14ac:dyDescent="0.2">
      <c r="A594" s="601">
        <f>IFERROR(VLOOKUP(C594,T_Insumos,4,FALSE),0)</f>
        <v>0</v>
      </c>
      <c r="B594" s="561">
        <f>IFERROR(VLOOKUP(C594,T_Insumos,5,FALSE),0)</f>
        <v>0</v>
      </c>
      <c r="C594" s="552"/>
      <c r="D594" s="613">
        <f>IF(C594=0,0,"$/tnkm")</f>
        <v>0</v>
      </c>
      <c r="E594" s="553"/>
      <c r="F594" s="555">
        <f>IFERROR(VLOOKUP(C594,T_Insumos,3,FALSE),0)</f>
        <v>0</v>
      </c>
      <c r="G594" s="555">
        <f>ROUND(E594*F594,2)</f>
        <v>0</v>
      </c>
    </row>
    <row r="595" spans="1:8" ht="19.899999999999999" customHeight="1" x14ac:dyDescent="0.2">
      <c r="A595" s="601">
        <f>IFERROR(VLOOKUP(C595,T_Insumos,4,FALSE),0)</f>
        <v>0</v>
      </c>
      <c r="B595" s="561">
        <f>IFERROR(VLOOKUP(C595,T_Insumos,5,FALSE),0)</f>
        <v>0</v>
      </c>
      <c r="C595" s="552"/>
      <c r="D595" s="613">
        <f>IF(C595=0,0,"$/tnkm")</f>
        <v>0</v>
      </c>
      <c r="E595" s="569"/>
      <c r="F595" s="555">
        <f>IFERROR(VLOOKUP(C595,T_Insumos,3,FALSE),0)</f>
        <v>0</v>
      </c>
      <c r="G595" s="555">
        <f t="shared" ref="G595" si="135">ROUND(E595*F595,2)</f>
        <v>0</v>
      </c>
    </row>
    <row r="596" spans="1:8" ht="19.899999999999999" customHeight="1" x14ac:dyDescent="0.2">
      <c r="A596" s="599"/>
      <c r="B596" s="545"/>
      <c r="C596" s="545"/>
      <c r="D596" s="541"/>
      <c r="E596" s="542"/>
      <c r="F596" s="564" t="s">
        <v>1016</v>
      </c>
      <c r="G596" s="605">
        <f>SUBTOTAL(9,G594:G595)</f>
        <v>0</v>
      </c>
    </row>
    <row r="597" spans="1:8" ht="19.899999999999999" customHeight="1" x14ac:dyDescent="0.2">
      <c r="A597" s="602"/>
      <c r="B597" s="541"/>
      <c r="C597" s="545"/>
      <c r="D597" s="541"/>
      <c r="E597" s="542"/>
      <c r="F597" s="543"/>
      <c r="G597" s="600"/>
    </row>
    <row r="598" spans="1:8" ht="19.899999999999999" customHeight="1" x14ac:dyDescent="0.2">
      <c r="A598" s="664">
        <f>B532</f>
        <v>8</v>
      </c>
      <c r="B598" s="661" t="str">
        <f ca="1">C532</f>
        <v>CARPETA CON MEZCLA BITUMINOSA TIPO CONCRETO ASFÁLTICO EN CALIENTE</v>
      </c>
      <c r="C598" s="541"/>
      <c r="D598" s="541" t="s">
        <v>1833</v>
      </c>
      <c r="E598" s="662"/>
      <c r="F598" s="663" t="str">
        <f ca="1">"$/"&amp;G532</f>
        <v>$/m2</v>
      </c>
      <c r="G598" s="610">
        <f>SUBTOTAL(9,G555:G597)</f>
        <v>0</v>
      </c>
    </row>
    <row r="599" spans="1:8" ht="19.899999999999999" customHeight="1" x14ac:dyDescent="0.2">
      <c r="A599" s="606"/>
      <c r="B599" s="607"/>
      <c r="C599" s="608"/>
      <c r="D599" s="608" t="s">
        <v>2043</v>
      </c>
      <c r="E599" s="609"/>
      <c r="F599" s="665" t="str">
        <f ca="1">"$/"&amp;G532</f>
        <v>$/m2</v>
      </c>
      <c r="G599" s="610">
        <f>ROUND(G598/Coeficiente_Paso,2)</f>
        <v>0</v>
      </c>
    </row>
    <row r="600" spans="1:8" ht="19.899999999999999" customHeight="1" x14ac:dyDescent="0.2">
      <c r="A600" s="191"/>
      <c r="B600" s="191"/>
      <c r="C600" s="191"/>
      <c r="D600" s="191"/>
      <c r="E600" s="191"/>
      <c r="F600" s="191"/>
      <c r="G600" s="191"/>
    </row>
    <row r="601" spans="1:8" ht="19.899999999999999" customHeight="1" x14ac:dyDescent="0.2">
      <c r="A601" s="802" t="s">
        <v>31</v>
      </c>
      <c r="B601" s="803"/>
      <c r="C601" s="803"/>
      <c r="D601" s="803"/>
      <c r="E601" s="803"/>
      <c r="F601" s="803"/>
      <c r="G601" s="804"/>
      <c r="H601" s="533"/>
    </row>
    <row r="602" spans="1:8" ht="19.899999999999999" customHeight="1" x14ac:dyDescent="0.2">
      <c r="A602" s="587" t="s">
        <v>711</v>
      </c>
      <c r="B602" s="535" t="str">
        <f>Comitente</f>
        <v>DIRECCIÓN PROVINCIAL DE VIALIDAD</v>
      </c>
      <c r="C602" s="536"/>
      <c r="D602" s="537"/>
      <c r="E602" s="537"/>
      <c r="F602" s="538"/>
      <c r="G602" s="588"/>
      <c r="H602" s="533"/>
    </row>
    <row r="603" spans="1:8" ht="19.899999999999999" customHeight="1" x14ac:dyDescent="0.2">
      <c r="A603" s="587" t="s">
        <v>712</v>
      </c>
      <c r="B603" s="535">
        <f>Contratista</f>
        <v>0</v>
      </c>
      <c r="C603" s="539"/>
      <c r="D603" s="539"/>
      <c r="E603" s="539"/>
      <c r="F603" s="535"/>
      <c r="G603" s="589"/>
      <c r="H603" s="533"/>
    </row>
    <row r="604" spans="1:8" ht="19.899999999999999" customHeight="1" x14ac:dyDescent="0.2">
      <c r="A604" s="587" t="s">
        <v>21</v>
      </c>
      <c r="B604" s="535" t="str">
        <f>Obra</f>
        <v>PAVIMENTACIÓN Y REPAVIMENTACION DE LA RED VIAL MUNICIPAL AFECTADAS POR OBRAS DE SANEAMIENTO 1era ETAPA SARMIENTO</v>
      </c>
      <c r="C604" s="539"/>
      <c r="D604" s="539"/>
      <c r="E604" s="539"/>
      <c r="F604" s="535" t="s">
        <v>32</v>
      </c>
      <c r="G604" s="589">
        <f>Fecha_Base</f>
        <v>0</v>
      </c>
      <c r="H604" s="533"/>
    </row>
    <row r="605" spans="1:8" ht="19.899999999999999" customHeight="1" x14ac:dyDescent="0.2">
      <c r="A605" s="590" t="s">
        <v>710</v>
      </c>
      <c r="B605" s="540" t="str">
        <f>Ubicación</f>
        <v>DEPARTAMENTO SARMIENTO</v>
      </c>
      <c r="C605" s="540"/>
      <c r="D605" s="541"/>
      <c r="E605" s="542"/>
      <c r="F605" s="543"/>
      <c r="G605" s="591"/>
      <c r="H605" s="533"/>
    </row>
    <row r="606" spans="1:8" ht="19.899999999999999" customHeight="1" x14ac:dyDescent="0.2">
      <c r="A606" s="590" t="s">
        <v>33</v>
      </c>
      <c r="B606" s="544" t="str">
        <f>IFERROR(VALUE(LEFT(B607,FIND(".",B607)-1)),"")</f>
        <v/>
      </c>
      <c r="C606" s="545">
        <f ca="1">IFERROR(VLOOKUP(B606,T_Computo_Presupuesto,2,FALSE),0)</f>
        <v>0</v>
      </c>
      <c r="D606" s="545"/>
      <c r="E606" s="542"/>
      <c r="F606" s="543"/>
      <c r="G606" s="591"/>
      <c r="H606" s="533"/>
    </row>
    <row r="607" spans="1:8" ht="19.899999999999999" customHeight="1" x14ac:dyDescent="0.2">
      <c r="A607" s="590" t="s">
        <v>22</v>
      </c>
      <c r="B607" s="546">
        <f>IFERROR(VLOOKUP(COUNTIF($A$1:A607,"ANALISIS DE PRECIOS"),T_NumeroItem,2,FALSE),"")</f>
        <v>9</v>
      </c>
      <c r="C607" s="805" t="str">
        <f ca="1">IFERROR(VLOOKUP(B607,T_Computo_Presupuesto,2,FALSE),0)</f>
        <v xml:space="preserve">CONSTRUCCIÓN DE BANQUINAS ENRIPIADAS </v>
      </c>
      <c r="D607" s="805"/>
      <c r="E607" s="805"/>
      <c r="F607" s="540" t="s">
        <v>23</v>
      </c>
      <c r="G607" s="592" t="str">
        <f ca="1">IFERROR(VLOOKUP(B607,T_Computo_Presupuesto,4,FALSE),0)</f>
        <v>m3</v>
      </c>
      <c r="H607" s="533"/>
    </row>
    <row r="608" spans="1:8" ht="19.899999999999999" customHeight="1" x14ac:dyDescent="0.2">
      <c r="A608" s="590"/>
      <c r="B608" s="540"/>
      <c r="C608" s="545"/>
      <c r="D608" s="541"/>
      <c r="E608" s="542"/>
      <c r="F608" s="545"/>
      <c r="G608" s="593"/>
      <c r="H608" s="533"/>
    </row>
    <row r="609" spans="1:8" ht="19.899999999999999" customHeight="1" x14ac:dyDescent="0.2">
      <c r="A609" s="594"/>
      <c r="B609" s="547"/>
      <c r="C609" s="548" t="s">
        <v>999</v>
      </c>
      <c r="D609" s="547"/>
      <c r="E609" s="547"/>
      <c r="F609" s="547"/>
      <c r="G609" s="595"/>
      <c r="H609" s="533"/>
    </row>
    <row r="610" spans="1:8" ht="19.899999999999999" customHeight="1" x14ac:dyDescent="0.2">
      <c r="A610" s="590"/>
      <c r="B610" s="549"/>
      <c r="C610" s="545"/>
      <c r="D610" s="541"/>
      <c r="E610" s="542"/>
      <c r="F610" s="540"/>
      <c r="G610" s="592"/>
      <c r="H610" s="533"/>
    </row>
    <row r="611" spans="1:8" ht="19.899999999999999" customHeight="1" x14ac:dyDescent="0.2">
      <c r="A611" s="590"/>
      <c r="B611" s="549"/>
      <c r="C611" s="550" t="s">
        <v>1000</v>
      </c>
      <c r="D611" s="551" t="s">
        <v>24</v>
      </c>
      <c r="E611" s="551" t="s">
        <v>1001</v>
      </c>
      <c r="F611" s="551" t="s">
        <v>1002</v>
      </c>
      <c r="G611" s="550" t="s">
        <v>1003</v>
      </c>
    </row>
    <row r="612" spans="1:8" ht="19.899999999999999" customHeight="1" x14ac:dyDescent="0.2">
      <c r="A612" s="590"/>
      <c r="B612" s="549"/>
      <c r="C612" s="552"/>
      <c r="D612" s="553"/>
      <c r="E612" s="554">
        <f t="shared" ref="E612:E621" si="136">IFERROR(VLOOKUP(C612,T_Equipos,4,FALSE),0)</f>
        <v>0</v>
      </c>
      <c r="F612" s="555">
        <f t="shared" ref="F612:F621" si="137">IFERROR(VLOOKUP(C612,T_Equipos,5,FALSE),0)</f>
        <v>0</v>
      </c>
      <c r="G612" s="555">
        <f>ROUND(D612*F612,2)</f>
        <v>0</v>
      </c>
    </row>
    <row r="613" spans="1:8" ht="19.899999999999999" customHeight="1" x14ac:dyDescent="0.2">
      <c r="A613" s="590"/>
      <c r="B613" s="549"/>
      <c r="C613" s="552"/>
      <c r="D613" s="553"/>
      <c r="E613" s="554">
        <f t="shared" si="136"/>
        <v>0</v>
      </c>
      <c r="F613" s="555">
        <f t="shared" si="137"/>
        <v>0</v>
      </c>
      <c r="G613" s="555">
        <f>ROUND(D613*F613,2)</f>
        <v>0</v>
      </c>
    </row>
    <row r="614" spans="1:8" ht="19.899999999999999" customHeight="1" x14ac:dyDescent="0.2">
      <c r="A614" s="590"/>
      <c r="B614" s="549"/>
      <c r="C614" s="552"/>
      <c r="D614" s="553"/>
      <c r="E614" s="554">
        <f t="shared" si="136"/>
        <v>0</v>
      </c>
      <c r="F614" s="555">
        <f t="shared" si="137"/>
        <v>0</v>
      </c>
      <c r="G614" s="555">
        <f>ROUND(D614*F614,2)</f>
        <v>0</v>
      </c>
    </row>
    <row r="615" spans="1:8" ht="19.899999999999999" customHeight="1" x14ac:dyDescent="0.2">
      <c r="A615" s="590"/>
      <c r="B615" s="549"/>
      <c r="C615" s="552"/>
      <c r="D615" s="553"/>
      <c r="E615" s="554">
        <f t="shared" si="136"/>
        <v>0</v>
      </c>
      <c r="F615" s="555">
        <f t="shared" si="137"/>
        <v>0</v>
      </c>
      <c r="G615" s="555">
        <f>ROUND(D615*F615,2)</f>
        <v>0</v>
      </c>
    </row>
    <row r="616" spans="1:8" ht="19.899999999999999" customHeight="1" x14ac:dyDescent="0.2">
      <c r="A616" s="590"/>
      <c r="B616" s="549"/>
      <c r="C616" s="552"/>
      <c r="D616" s="553"/>
      <c r="E616" s="554">
        <f t="shared" si="136"/>
        <v>0</v>
      </c>
      <c r="F616" s="555">
        <f t="shared" si="137"/>
        <v>0</v>
      </c>
      <c r="G616" s="555">
        <f t="shared" ref="G616:G621" si="138">ROUND(D616*F616,2)</f>
        <v>0</v>
      </c>
    </row>
    <row r="617" spans="1:8" ht="19.899999999999999" customHeight="1" x14ac:dyDescent="0.2">
      <c r="A617" s="590"/>
      <c r="B617" s="549"/>
      <c r="C617" s="552"/>
      <c r="D617" s="553"/>
      <c r="E617" s="554">
        <f t="shared" si="136"/>
        <v>0</v>
      </c>
      <c r="F617" s="555">
        <f t="shared" si="137"/>
        <v>0</v>
      </c>
      <c r="G617" s="555">
        <f t="shared" si="138"/>
        <v>0</v>
      </c>
    </row>
    <row r="618" spans="1:8" ht="19.899999999999999" customHeight="1" x14ac:dyDescent="0.2">
      <c r="A618" s="590"/>
      <c r="B618" s="549"/>
      <c r="C618" s="552"/>
      <c r="D618" s="553"/>
      <c r="E618" s="554">
        <f t="shared" si="136"/>
        <v>0</v>
      </c>
      <c r="F618" s="555">
        <f t="shared" si="137"/>
        <v>0</v>
      </c>
      <c r="G618" s="555">
        <f t="shared" si="138"/>
        <v>0</v>
      </c>
    </row>
    <row r="619" spans="1:8" ht="19.899999999999999" customHeight="1" x14ac:dyDescent="0.2">
      <c r="A619" s="590"/>
      <c r="B619" s="549"/>
      <c r="C619" s="552"/>
      <c r="D619" s="553"/>
      <c r="E619" s="554">
        <f t="shared" si="136"/>
        <v>0</v>
      </c>
      <c r="F619" s="555">
        <f t="shared" si="137"/>
        <v>0</v>
      </c>
      <c r="G619" s="555">
        <f t="shared" si="138"/>
        <v>0</v>
      </c>
    </row>
    <row r="620" spans="1:8" ht="19.899999999999999" customHeight="1" x14ac:dyDescent="0.2">
      <c r="A620" s="590"/>
      <c r="B620" s="549"/>
      <c r="C620" s="552"/>
      <c r="D620" s="553"/>
      <c r="E620" s="554">
        <f t="shared" si="136"/>
        <v>0</v>
      </c>
      <c r="F620" s="555">
        <f t="shared" si="137"/>
        <v>0</v>
      </c>
      <c r="G620" s="555">
        <f t="shared" si="138"/>
        <v>0</v>
      </c>
    </row>
    <row r="621" spans="1:8" ht="19.899999999999999" customHeight="1" x14ac:dyDescent="0.2">
      <c r="A621" s="590"/>
      <c r="B621" s="549"/>
      <c r="C621" s="552"/>
      <c r="D621" s="553"/>
      <c r="E621" s="554">
        <f t="shared" si="136"/>
        <v>0</v>
      </c>
      <c r="F621" s="555">
        <f t="shared" si="137"/>
        <v>0</v>
      </c>
      <c r="G621" s="555">
        <f t="shared" si="138"/>
        <v>0</v>
      </c>
    </row>
    <row r="622" spans="1:8" ht="19.899999999999999" customHeight="1" x14ac:dyDescent="0.2">
      <c r="A622" s="590"/>
      <c r="B622" s="549"/>
      <c r="C622" s="545"/>
      <c r="D622" s="545"/>
      <c r="E622" s="556"/>
      <c r="F622" s="540"/>
      <c r="G622" s="592"/>
    </row>
    <row r="623" spans="1:8" ht="19.899999999999999" customHeight="1" x14ac:dyDescent="0.2">
      <c r="A623" s="590"/>
      <c r="B623" s="545"/>
      <c r="C623" s="537" t="s">
        <v>1004</v>
      </c>
      <c r="D623" s="540" t="s">
        <v>1001</v>
      </c>
      <c r="E623" s="611">
        <f>SUMPRODUCT(D612:D621,E612:E621)</f>
        <v>0</v>
      </c>
      <c r="F623" s="540" t="s">
        <v>1005</v>
      </c>
      <c r="G623" s="612">
        <f>SUM(G612:G621)</f>
        <v>0</v>
      </c>
    </row>
    <row r="624" spans="1:8" ht="19.899999999999999" customHeight="1" x14ac:dyDescent="0.2">
      <c r="A624" s="590"/>
      <c r="B624" s="549"/>
      <c r="C624" s="557"/>
      <c r="D624" s="556"/>
      <c r="E624" s="542"/>
      <c r="F624" s="540"/>
      <c r="G624" s="596"/>
    </row>
    <row r="625" spans="1:7" ht="19.899999999999999" customHeight="1" x14ac:dyDescent="0.2">
      <c r="A625" s="597"/>
      <c r="B625" s="549"/>
      <c r="C625" s="540" t="s">
        <v>1006</v>
      </c>
      <c r="D625" s="558">
        <f>IFERROR(VLOOKUP(COUNTIF($A$1:A625,"ANALISIS DE PRECIOS"),T_Rendimiento_Equipo,5,FALSE),0)</f>
        <v>0</v>
      </c>
      <c r="E625" s="559" t="str">
        <f ca="1">G607&amp;"/día"</f>
        <v>m3/día</v>
      </c>
      <c r="F625" s="598"/>
      <c r="G625" s="592"/>
    </row>
    <row r="626" spans="1:7" ht="19.899999999999999" customHeight="1" x14ac:dyDescent="0.2">
      <c r="A626" s="590"/>
      <c r="B626" s="549"/>
      <c r="C626" s="545"/>
      <c r="D626" s="541"/>
      <c r="E626" s="542"/>
      <c r="F626" s="540"/>
      <c r="G626" s="592"/>
    </row>
    <row r="627" spans="1:7" ht="19.899999999999999" customHeight="1" x14ac:dyDescent="0.2">
      <c r="A627" s="792" t="s">
        <v>576</v>
      </c>
      <c r="B627" s="793"/>
      <c r="C627" s="794" t="s">
        <v>0</v>
      </c>
      <c r="D627" s="806" t="s">
        <v>1866</v>
      </c>
      <c r="E627" s="806" t="s">
        <v>1865</v>
      </c>
      <c r="F627" s="798" t="s">
        <v>1007</v>
      </c>
      <c r="G627" s="800" t="s">
        <v>26</v>
      </c>
    </row>
    <row r="628" spans="1:7" ht="19.899999999999999" customHeight="1" x14ac:dyDescent="0.2">
      <c r="A628" s="560" t="s">
        <v>577</v>
      </c>
      <c r="B628" s="560" t="s">
        <v>578</v>
      </c>
      <c r="C628" s="795"/>
      <c r="D628" s="807"/>
      <c r="E628" s="797"/>
      <c r="F628" s="799"/>
      <c r="G628" s="801"/>
    </row>
    <row r="629" spans="1:7" ht="19.899999999999999" customHeight="1" x14ac:dyDescent="0.2">
      <c r="A629" s="599"/>
      <c r="B629" s="545"/>
      <c r="C629" s="537" t="s">
        <v>1008</v>
      </c>
      <c r="D629" s="542"/>
      <c r="E629" s="542"/>
      <c r="F629" s="545"/>
      <c r="G629" s="600"/>
    </row>
    <row r="630" spans="1:7" ht="19.899999999999999" customHeight="1" x14ac:dyDescent="0.2">
      <c r="A630" s="601">
        <f t="shared" ref="A630:A638" si="139">IFERROR(VLOOKUP(C630,T_Insumos,4,FALSE),0)</f>
        <v>0</v>
      </c>
      <c r="B630" s="561">
        <f t="shared" ref="B630:B638" si="140">IFERROR(VLOOKUP(C630,T_Insumos,5,FALSE),0)</f>
        <v>0</v>
      </c>
      <c r="C630" s="552"/>
      <c r="D630" s="562">
        <f t="shared" ref="D630:D638" si="141">IFERROR(VLOOKUP(C630,T_Insumos,3,FALSE),0)</f>
        <v>0</v>
      </c>
      <c r="E630" s="555">
        <f>D630*$G$23</f>
        <v>0</v>
      </c>
      <c r="F630" s="558">
        <f>IF(C630="",0,IFERROR(VLOOKUP(COUNTIF($A$1:A630,"ANALISIS DE PRECIOS"),T_Rendimiento_Equipo,5,FALSE),0))</f>
        <v>0</v>
      </c>
      <c r="G630" s="555">
        <f>IFERROR(ROUND(E630/F630,2),0)</f>
        <v>0</v>
      </c>
    </row>
    <row r="631" spans="1:7" ht="19.899999999999999" customHeight="1" x14ac:dyDescent="0.2">
      <c r="A631" s="601">
        <f t="shared" si="139"/>
        <v>0</v>
      </c>
      <c r="B631" s="561">
        <f t="shared" si="140"/>
        <v>0</v>
      </c>
      <c r="C631" s="552"/>
      <c r="D631" s="562">
        <f t="shared" si="141"/>
        <v>0</v>
      </c>
      <c r="E631" s="555"/>
      <c r="F631" s="558">
        <f>IF(C631="",0,IFERROR(VLOOKUP(COUNTIF($A$1:A631,"ANALISIS DE PRECIOS"),T_Rendimiento_Equipo,5,FALSE),0))</f>
        <v>0</v>
      </c>
      <c r="G631" s="555">
        <f t="shared" ref="G631:G638" si="142">IFERROR(ROUND(E631/F631,2),0)</f>
        <v>0</v>
      </c>
    </row>
    <row r="632" spans="1:7" ht="19.899999999999999" customHeight="1" x14ac:dyDescent="0.2">
      <c r="A632" s="601">
        <f t="shared" si="139"/>
        <v>0</v>
      </c>
      <c r="B632" s="561">
        <f t="shared" si="140"/>
        <v>0</v>
      </c>
      <c r="C632" s="563"/>
      <c r="D632" s="562">
        <f t="shared" si="141"/>
        <v>0</v>
      </c>
      <c r="E632" s="555"/>
      <c r="F632" s="558">
        <f>IF(C632="",0,IFERROR(VLOOKUP(COUNTIF($A$1:A632,"ANALISIS DE PRECIOS"),T_Rendimiento_Equipo,5,FALSE),0))</f>
        <v>0</v>
      </c>
      <c r="G632" s="555">
        <f t="shared" si="142"/>
        <v>0</v>
      </c>
    </row>
    <row r="633" spans="1:7" ht="19.899999999999999" customHeight="1" x14ac:dyDescent="0.2">
      <c r="A633" s="601">
        <f t="shared" si="139"/>
        <v>0</v>
      </c>
      <c r="B633" s="561">
        <f t="shared" si="140"/>
        <v>0</v>
      </c>
      <c r="C633" s="563"/>
      <c r="D633" s="562">
        <f t="shared" si="141"/>
        <v>0</v>
      </c>
      <c r="E633" s="555"/>
      <c r="F633" s="558">
        <f>IF(C633="",0,IFERROR(VLOOKUP(COUNTIF($A$1:A633,"ANALISIS DE PRECIOS"),T_Rendimiento_Equipo,5,FALSE),0))</f>
        <v>0</v>
      </c>
      <c r="G633" s="555">
        <f t="shared" si="142"/>
        <v>0</v>
      </c>
    </row>
    <row r="634" spans="1:7" ht="19.899999999999999" customHeight="1" x14ac:dyDescent="0.2">
      <c r="A634" s="601">
        <f t="shared" si="139"/>
        <v>0</v>
      </c>
      <c r="B634" s="561">
        <f t="shared" si="140"/>
        <v>0</v>
      </c>
      <c r="C634" s="563"/>
      <c r="D634" s="562">
        <f t="shared" si="141"/>
        <v>0</v>
      </c>
      <c r="E634" s="555"/>
      <c r="F634" s="558">
        <f>IF(C634="",0,IFERROR(VLOOKUP(COUNTIF($A$1:A634,"ANALISIS DE PRECIOS"),T_Rendimiento_Equipo,5,FALSE),0))</f>
        <v>0</v>
      </c>
      <c r="G634" s="555">
        <f t="shared" si="142"/>
        <v>0</v>
      </c>
    </row>
    <row r="635" spans="1:7" ht="19.899999999999999" customHeight="1" x14ac:dyDescent="0.2">
      <c r="A635" s="601">
        <f t="shared" si="139"/>
        <v>0</v>
      </c>
      <c r="B635" s="561">
        <f t="shared" si="140"/>
        <v>0</v>
      </c>
      <c r="C635" s="563"/>
      <c r="D635" s="562">
        <f t="shared" si="141"/>
        <v>0</v>
      </c>
      <c r="E635" s="555"/>
      <c r="F635" s="558">
        <f>IF(C635="",0,IFERROR(VLOOKUP(COUNTIF($A$1:A635,"ANALISIS DE PRECIOS"),T_Rendimiento_Equipo,5,FALSE),0))</f>
        <v>0</v>
      </c>
      <c r="G635" s="555">
        <f t="shared" si="142"/>
        <v>0</v>
      </c>
    </row>
    <row r="636" spans="1:7" ht="19.899999999999999" customHeight="1" x14ac:dyDescent="0.2">
      <c r="A636" s="601">
        <f t="shared" si="139"/>
        <v>0</v>
      </c>
      <c r="B636" s="561">
        <f t="shared" si="140"/>
        <v>0</v>
      </c>
      <c r="C636" s="563"/>
      <c r="D636" s="562">
        <f t="shared" si="141"/>
        <v>0</v>
      </c>
      <c r="E636" s="555"/>
      <c r="F636" s="558">
        <f>IF(C636="",0,IFERROR(VLOOKUP(COUNTIF($A$1:A636,"ANALISIS DE PRECIOS"),T_Rendimiento_Equipo,5,FALSE),0))</f>
        <v>0</v>
      </c>
      <c r="G636" s="555">
        <f t="shared" si="142"/>
        <v>0</v>
      </c>
    </row>
    <row r="637" spans="1:7" ht="19.899999999999999" customHeight="1" x14ac:dyDescent="0.2">
      <c r="A637" s="601">
        <f t="shared" si="139"/>
        <v>0</v>
      </c>
      <c r="B637" s="561">
        <f t="shared" si="140"/>
        <v>0</v>
      </c>
      <c r="C637" s="563"/>
      <c r="D637" s="562">
        <f t="shared" si="141"/>
        <v>0</v>
      </c>
      <c r="E637" s="555"/>
      <c r="F637" s="558">
        <f>IF(C637="",0,IFERROR(VLOOKUP(COUNTIF($A$1:A637,"ANALISIS DE PRECIOS"),T_Rendimiento_Equipo,5,FALSE),0))</f>
        <v>0</v>
      </c>
      <c r="G637" s="555">
        <f t="shared" si="142"/>
        <v>0</v>
      </c>
    </row>
    <row r="638" spans="1:7" ht="19.899999999999999" customHeight="1" x14ac:dyDescent="0.2">
      <c r="A638" s="601">
        <f t="shared" si="139"/>
        <v>0</v>
      </c>
      <c r="B638" s="561">
        <f t="shared" si="140"/>
        <v>0</v>
      </c>
      <c r="C638" s="552"/>
      <c r="D638" s="562">
        <f t="shared" si="141"/>
        <v>0</v>
      </c>
      <c r="E638" s="555"/>
      <c r="F638" s="558">
        <f>IF(C638="",0,IFERROR(VLOOKUP(COUNTIF($A$1:A638,"ANALISIS DE PRECIOS"),T_Rendimiento_Equipo,5,FALSE),0))</f>
        <v>0</v>
      </c>
      <c r="G638" s="555">
        <f t="shared" si="142"/>
        <v>0</v>
      </c>
    </row>
    <row r="639" spans="1:7" ht="19.899999999999999" customHeight="1" x14ac:dyDescent="0.2">
      <c r="A639" s="602"/>
      <c r="B639" s="541"/>
      <c r="C639" s="545"/>
      <c r="D639" s="541"/>
      <c r="E639" s="542"/>
      <c r="F639" s="564" t="s">
        <v>27</v>
      </c>
      <c r="G639" s="603">
        <f>SUBTOTAL(9,G630:G638)</f>
        <v>0</v>
      </c>
    </row>
    <row r="640" spans="1:7" ht="19.899999999999999" customHeight="1" x14ac:dyDescent="0.2">
      <c r="A640" s="599"/>
      <c r="B640" s="545"/>
      <c r="C640" s="537" t="s">
        <v>713</v>
      </c>
      <c r="D640" s="541"/>
      <c r="E640" s="542"/>
      <c r="F640" s="543"/>
      <c r="G640" s="600"/>
    </row>
    <row r="641" spans="1:7" ht="19.899999999999999" customHeight="1" x14ac:dyDescent="0.2">
      <c r="A641" s="792" t="s">
        <v>576</v>
      </c>
      <c r="B641" s="793"/>
      <c r="C641" s="794" t="s">
        <v>0</v>
      </c>
      <c r="D641" s="796" t="s">
        <v>24</v>
      </c>
      <c r="E641" s="796" t="s">
        <v>1832</v>
      </c>
      <c r="F641" s="798" t="s">
        <v>1007</v>
      </c>
      <c r="G641" s="800" t="s">
        <v>26</v>
      </c>
    </row>
    <row r="642" spans="1:7" ht="19.899999999999999" customHeight="1" x14ac:dyDescent="0.2">
      <c r="A642" s="560" t="s">
        <v>577</v>
      </c>
      <c r="B642" s="560" t="s">
        <v>578</v>
      </c>
      <c r="C642" s="795"/>
      <c r="D642" s="797"/>
      <c r="E642" s="797"/>
      <c r="F642" s="799"/>
      <c r="G642" s="801"/>
    </row>
    <row r="643" spans="1:7" ht="19.899999999999999" customHeight="1" x14ac:dyDescent="0.2">
      <c r="A643" s="601">
        <f t="shared" ref="A643:A649" si="143">IFERROR(VLOOKUP(C643,T_Insumos,4,FALSE),0)</f>
        <v>0</v>
      </c>
      <c r="B643" s="561">
        <f t="shared" ref="B643:B649" si="144">IFERROR(VLOOKUP(C643,T_Insumos,5,FALSE),0)</f>
        <v>0</v>
      </c>
      <c r="C643" s="565"/>
      <c r="D643" s="558"/>
      <c r="E643" s="555">
        <f t="shared" ref="E643:E649" si="145">IFERROR(VLOOKUP(C643,T_Insumos,3,FALSE),0)</f>
        <v>0</v>
      </c>
      <c r="F643" s="558">
        <f>IF(C643="",0,IFERROR(VLOOKUP(COUNTIF($A$1:A643,"ANALISIS DE PRECIOS"),T_Rendimiento_Equipo,5,FALSE),0))</f>
        <v>0</v>
      </c>
      <c r="G643" s="555">
        <f>IFERROR(ROUND(D643*E643/F643,2),0)</f>
        <v>0</v>
      </c>
    </row>
    <row r="644" spans="1:7" ht="19.899999999999999" customHeight="1" x14ac:dyDescent="0.2">
      <c r="A644" s="601">
        <f t="shared" si="143"/>
        <v>0</v>
      </c>
      <c r="B644" s="561">
        <f t="shared" si="144"/>
        <v>0</v>
      </c>
      <c r="C644" s="552"/>
      <c r="D644" s="558"/>
      <c r="E644" s="555">
        <f t="shared" si="145"/>
        <v>0</v>
      </c>
      <c r="F644" s="558">
        <f>IF(C644="",0,IFERROR(VLOOKUP(COUNTIF($A$1:A644,"ANALISIS DE PRECIOS"),T_Rendimiento_Equipo,5,FALSE),0))</f>
        <v>0</v>
      </c>
      <c r="G644" s="555">
        <f t="shared" ref="G644:G649" si="146">IFERROR(ROUND(D644*E644/F644,2),0)</f>
        <v>0</v>
      </c>
    </row>
    <row r="645" spans="1:7" ht="19.899999999999999" customHeight="1" x14ac:dyDescent="0.2">
      <c r="A645" s="601">
        <f t="shared" si="143"/>
        <v>0</v>
      </c>
      <c r="B645" s="561">
        <f t="shared" si="144"/>
        <v>0</v>
      </c>
      <c r="C645" s="552"/>
      <c r="D645" s="558"/>
      <c r="E645" s="555">
        <f t="shared" si="145"/>
        <v>0</v>
      </c>
      <c r="F645" s="558">
        <f>IF(C645="",0,IFERROR(VLOOKUP(COUNTIF($A$1:A645,"ANALISIS DE PRECIOS"),T_Rendimiento_Equipo,5,FALSE),0))</f>
        <v>0</v>
      </c>
      <c r="G645" s="555">
        <f t="shared" si="146"/>
        <v>0</v>
      </c>
    </row>
    <row r="646" spans="1:7" ht="19.899999999999999" customHeight="1" x14ac:dyDescent="0.2">
      <c r="A646" s="601">
        <f t="shared" si="143"/>
        <v>0</v>
      </c>
      <c r="B646" s="561">
        <f t="shared" si="144"/>
        <v>0</v>
      </c>
      <c r="C646" s="552"/>
      <c r="D646" s="558"/>
      <c r="E646" s="555">
        <f t="shared" si="145"/>
        <v>0</v>
      </c>
      <c r="F646" s="558">
        <f>IF(C646="",0,IFERROR(VLOOKUP(COUNTIF($A$1:A646,"ANALISIS DE PRECIOS"),T_Rendimiento_Equipo,5,FALSE),0))</f>
        <v>0</v>
      </c>
      <c r="G646" s="555">
        <f t="shared" si="146"/>
        <v>0</v>
      </c>
    </row>
    <row r="647" spans="1:7" ht="19.899999999999999" customHeight="1" x14ac:dyDescent="0.2">
      <c r="A647" s="601">
        <f t="shared" si="143"/>
        <v>0</v>
      </c>
      <c r="B647" s="561">
        <f t="shared" si="144"/>
        <v>0</v>
      </c>
      <c r="C647" s="552"/>
      <c r="D647" s="558"/>
      <c r="E647" s="555">
        <f t="shared" si="145"/>
        <v>0</v>
      </c>
      <c r="F647" s="558">
        <f>IF(C647="",0,IFERROR(VLOOKUP(COUNTIF($A$1:A647,"ANALISIS DE PRECIOS"),T_Rendimiento_Equipo,5,FALSE),0))</f>
        <v>0</v>
      </c>
      <c r="G647" s="555">
        <f t="shared" si="146"/>
        <v>0</v>
      </c>
    </row>
    <row r="648" spans="1:7" ht="19.899999999999999" customHeight="1" x14ac:dyDescent="0.2">
      <c r="A648" s="601">
        <f t="shared" si="143"/>
        <v>0</v>
      </c>
      <c r="B648" s="561">
        <f t="shared" si="144"/>
        <v>0</v>
      </c>
      <c r="C648" s="552"/>
      <c r="D648" s="566"/>
      <c r="E648" s="555">
        <f t="shared" si="145"/>
        <v>0</v>
      </c>
      <c r="F648" s="558">
        <f>IF(C648="",0,IFERROR(VLOOKUP(COUNTIF($A$1:A648,"ANALISIS DE PRECIOS"),T_Rendimiento_Equipo,5,FALSE),0))</f>
        <v>0</v>
      </c>
      <c r="G648" s="555">
        <f t="shared" si="146"/>
        <v>0</v>
      </c>
    </row>
    <row r="649" spans="1:7" ht="19.899999999999999" customHeight="1" x14ac:dyDescent="0.2">
      <c r="A649" s="601">
        <f t="shared" si="143"/>
        <v>0</v>
      </c>
      <c r="B649" s="561">
        <f t="shared" si="144"/>
        <v>0</v>
      </c>
      <c r="C649" s="561"/>
      <c r="D649" s="567"/>
      <c r="E649" s="555">
        <f t="shared" si="145"/>
        <v>0</v>
      </c>
      <c r="F649" s="558">
        <f>IF(C649="",0,IFERROR(VLOOKUP(COUNTIF($A$1:A649,"ANALISIS DE PRECIOS"),T_Rendimiento_Equipo,5,FALSE),0))</f>
        <v>0</v>
      </c>
      <c r="G649" s="555">
        <f t="shared" si="146"/>
        <v>0</v>
      </c>
    </row>
    <row r="650" spans="1:7" ht="19.899999999999999" customHeight="1" x14ac:dyDescent="0.2">
      <c r="A650" s="602"/>
      <c r="B650" s="541"/>
      <c r="C650" s="545"/>
      <c r="D650" s="541"/>
      <c r="E650" s="542"/>
      <c r="F650" s="564" t="s">
        <v>28</v>
      </c>
      <c r="G650" s="604">
        <f>SUBTOTAL(9,G643:G649)</f>
        <v>0</v>
      </c>
    </row>
    <row r="651" spans="1:7" ht="19.899999999999999" customHeight="1" x14ac:dyDescent="0.2">
      <c r="A651" s="599"/>
      <c r="B651" s="545"/>
      <c r="C651" s="537" t="s">
        <v>1014</v>
      </c>
      <c r="D651" s="541"/>
      <c r="E651" s="542"/>
      <c r="F651" s="543"/>
      <c r="G651" s="600"/>
    </row>
    <row r="652" spans="1:7" ht="19.899999999999999" customHeight="1" x14ac:dyDescent="0.2">
      <c r="A652" s="792" t="s">
        <v>576</v>
      </c>
      <c r="B652" s="793"/>
      <c r="C652" s="794" t="s">
        <v>0</v>
      </c>
      <c r="D652" s="794" t="s">
        <v>1867</v>
      </c>
      <c r="E652" s="796" t="s">
        <v>24</v>
      </c>
      <c r="F652" s="798" t="s">
        <v>25</v>
      </c>
      <c r="G652" s="800" t="s">
        <v>26</v>
      </c>
    </row>
    <row r="653" spans="1:7" ht="19.899999999999999" customHeight="1" x14ac:dyDescent="0.2">
      <c r="A653" s="560" t="s">
        <v>577</v>
      </c>
      <c r="B653" s="560" t="s">
        <v>578</v>
      </c>
      <c r="C653" s="795"/>
      <c r="D653" s="795"/>
      <c r="E653" s="797"/>
      <c r="F653" s="799"/>
      <c r="G653" s="801"/>
    </row>
    <row r="654" spans="1:7" ht="19.899999999999999" customHeight="1" x14ac:dyDescent="0.2">
      <c r="A654" s="601">
        <f t="shared" ref="A654:A664" si="147">IFERROR(VLOOKUP(C654,T_Insumos,4,FALSE),0)</f>
        <v>0</v>
      </c>
      <c r="B654" s="561">
        <f t="shared" ref="B654:B664" si="148">IFERROR(VLOOKUP(C654,T_Insumos,5,FALSE),0)</f>
        <v>0</v>
      </c>
      <c r="C654" s="561"/>
      <c r="D654" s="613">
        <f t="shared" ref="D654:D664" si="149">IFERROR(VLOOKUP(C654,T_Insumos,2,FALSE),0)</f>
        <v>0</v>
      </c>
      <c r="E654" s="553"/>
      <c r="F654" s="555">
        <f t="shared" ref="F654:F664" si="150">IFERROR(VLOOKUP(C654,T_Insumos,3,FALSE),0)</f>
        <v>0</v>
      </c>
      <c r="G654" s="555">
        <f>ROUND(E654*F654,2)</f>
        <v>0</v>
      </c>
    </row>
    <row r="655" spans="1:7" s="568" customFormat="1" ht="19.899999999999999" customHeight="1" x14ac:dyDescent="0.2">
      <c r="A655" s="601">
        <f t="shared" si="147"/>
        <v>0</v>
      </c>
      <c r="B655" s="561">
        <f t="shared" si="148"/>
        <v>0</v>
      </c>
      <c r="C655" s="561"/>
      <c r="D655" s="613">
        <f t="shared" si="149"/>
        <v>0</v>
      </c>
      <c r="E655" s="553"/>
      <c r="F655" s="555">
        <f t="shared" si="150"/>
        <v>0</v>
      </c>
      <c r="G655" s="555">
        <f t="shared" ref="G655:G664" si="151">ROUND(E655*F655,2)</f>
        <v>0</v>
      </c>
    </row>
    <row r="656" spans="1:7" ht="19.899999999999999" customHeight="1" x14ac:dyDescent="0.2">
      <c r="A656" s="601">
        <f t="shared" si="147"/>
        <v>0</v>
      </c>
      <c r="B656" s="561">
        <f t="shared" si="148"/>
        <v>0</v>
      </c>
      <c r="C656" s="561"/>
      <c r="D656" s="613">
        <f t="shared" si="149"/>
        <v>0</v>
      </c>
      <c r="E656" s="553"/>
      <c r="F656" s="555">
        <f t="shared" si="150"/>
        <v>0</v>
      </c>
      <c r="G656" s="555">
        <f t="shared" si="151"/>
        <v>0</v>
      </c>
    </row>
    <row r="657" spans="1:8" ht="19.899999999999999" customHeight="1" x14ac:dyDescent="0.2">
      <c r="A657" s="601">
        <f t="shared" si="147"/>
        <v>0</v>
      </c>
      <c r="B657" s="561">
        <f t="shared" si="148"/>
        <v>0</v>
      </c>
      <c r="C657" s="561"/>
      <c r="D657" s="613">
        <f t="shared" si="149"/>
        <v>0</v>
      </c>
      <c r="E657" s="553"/>
      <c r="F657" s="555">
        <f t="shared" si="150"/>
        <v>0</v>
      </c>
      <c r="G657" s="555">
        <f t="shared" si="151"/>
        <v>0</v>
      </c>
    </row>
    <row r="658" spans="1:8" ht="19.899999999999999" customHeight="1" x14ac:dyDescent="0.2">
      <c r="A658" s="601">
        <f t="shared" si="147"/>
        <v>0</v>
      </c>
      <c r="B658" s="561">
        <f t="shared" si="148"/>
        <v>0</v>
      </c>
      <c r="C658" s="561"/>
      <c r="D658" s="613">
        <f t="shared" si="149"/>
        <v>0</v>
      </c>
      <c r="E658" s="553"/>
      <c r="F658" s="555">
        <f t="shared" si="150"/>
        <v>0</v>
      </c>
      <c r="G658" s="555">
        <f t="shared" si="151"/>
        <v>0</v>
      </c>
    </row>
    <row r="659" spans="1:8" ht="19.899999999999999" customHeight="1" x14ac:dyDescent="0.2">
      <c r="A659" s="601">
        <f t="shared" si="147"/>
        <v>0</v>
      </c>
      <c r="B659" s="561">
        <f t="shared" si="148"/>
        <v>0</v>
      </c>
      <c r="C659" s="561"/>
      <c r="D659" s="613">
        <f t="shared" si="149"/>
        <v>0</v>
      </c>
      <c r="E659" s="553"/>
      <c r="F659" s="555">
        <f t="shared" si="150"/>
        <v>0</v>
      </c>
      <c r="G659" s="555">
        <f t="shared" si="151"/>
        <v>0</v>
      </c>
    </row>
    <row r="660" spans="1:8" ht="19.899999999999999" customHeight="1" x14ac:dyDescent="0.2">
      <c r="A660" s="601">
        <f t="shared" si="147"/>
        <v>0</v>
      </c>
      <c r="B660" s="561">
        <f t="shared" si="148"/>
        <v>0</v>
      </c>
      <c r="C660" s="561"/>
      <c r="D660" s="613">
        <f t="shared" si="149"/>
        <v>0</v>
      </c>
      <c r="E660" s="553"/>
      <c r="F660" s="555">
        <f t="shared" si="150"/>
        <v>0</v>
      </c>
      <c r="G660" s="555">
        <f t="shared" si="151"/>
        <v>0</v>
      </c>
    </row>
    <row r="661" spans="1:8" ht="19.899999999999999" customHeight="1" x14ac:dyDescent="0.2">
      <c r="A661" s="601">
        <f t="shared" si="147"/>
        <v>0</v>
      </c>
      <c r="B661" s="561">
        <f t="shared" si="148"/>
        <v>0</v>
      </c>
      <c r="C661" s="561"/>
      <c r="D661" s="613">
        <f t="shared" si="149"/>
        <v>0</v>
      </c>
      <c r="E661" s="553"/>
      <c r="F661" s="555">
        <f t="shared" si="150"/>
        <v>0</v>
      </c>
      <c r="G661" s="555">
        <f t="shared" si="151"/>
        <v>0</v>
      </c>
    </row>
    <row r="662" spans="1:8" ht="19.899999999999999" customHeight="1" x14ac:dyDescent="0.2">
      <c r="A662" s="601">
        <f t="shared" si="147"/>
        <v>0</v>
      </c>
      <c r="B662" s="561">
        <f t="shared" si="148"/>
        <v>0</v>
      </c>
      <c r="C662" s="561"/>
      <c r="D662" s="613">
        <f t="shared" si="149"/>
        <v>0</v>
      </c>
      <c r="E662" s="553"/>
      <c r="F662" s="555">
        <f t="shared" si="150"/>
        <v>0</v>
      </c>
      <c r="G662" s="555">
        <f t="shared" si="151"/>
        <v>0</v>
      </c>
    </row>
    <row r="663" spans="1:8" ht="19.899999999999999" customHeight="1" x14ac:dyDescent="0.2">
      <c r="A663" s="601">
        <f t="shared" si="147"/>
        <v>0</v>
      </c>
      <c r="B663" s="561">
        <f t="shared" si="148"/>
        <v>0</v>
      </c>
      <c r="C663" s="561"/>
      <c r="D663" s="613">
        <f t="shared" si="149"/>
        <v>0</v>
      </c>
      <c r="E663" s="553"/>
      <c r="F663" s="555">
        <f t="shared" si="150"/>
        <v>0</v>
      </c>
      <c r="G663" s="555">
        <f t="shared" si="151"/>
        <v>0</v>
      </c>
    </row>
    <row r="664" spans="1:8" ht="19.899999999999999" customHeight="1" x14ac:dyDescent="0.2">
      <c r="A664" s="601">
        <f t="shared" si="147"/>
        <v>0</v>
      </c>
      <c r="B664" s="561">
        <f t="shared" si="148"/>
        <v>0</v>
      </c>
      <c r="C664" s="561"/>
      <c r="D664" s="613">
        <f t="shared" si="149"/>
        <v>0</v>
      </c>
      <c r="E664" s="553"/>
      <c r="F664" s="555">
        <f t="shared" si="150"/>
        <v>0</v>
      </c>
      <c r="G664" s="555">
        <f t="shared" si="151"/>
        <v>0</v>
      </c>
    </row>
    <row r="665" spans="1:8" ht="19.899999999999999" customHeight="1" x14ac:dyDescent="0.2">
      <c r="A665" s="599"/>
      <c r="B665" s="545"/>
      <c r="C665" s="545"/>
      <c r="D665" s="541"/>
      <c r="E665" s="542"/>
      <c r="F665" s="564" t="s">
        <v>29</v>
      </c>
      <c r="G665" s="605">
        <f>SUBTOTAL(9,G654:G664)</f>
        <v>0</v>
      </c>
    </row>
    <row r="666" spans="1:8" ht="19.899999999999999" customHeight="1" x14ac:dyDescent="0.2">
      <c r="A666" s="599"/>
      <c r="B666" s="545"/>
      <c r="C666" s="537" t="s">
        <v>1015</v>
      </c>
      <c r="D666" s="541"/>
      <c r="E666" s="542"/>
      <c r="F666" s="543"/>
      <c r="G666" s="600"/>
    </row>
    <row r="667" spans="1:8" ht="19.899999999999999" customHeight="1" x14ac:dyDescent="0.2">
      <c r="A667" s="792" t="s">
        <v>576</v>
      </c>
      <c r="B667" s="793"/>
      <c r="C667" s="794" t="s">
        <v>0</v>
      </c>
      <c r="D667" s="794" t="s">
        <v>1867</v>
      </c>
      <c r="E667" s="796" t="s">
        <v>24</v>
      </c>
      <c r="F667" s="798" t="s">
        <v>25</v>
      </c>
      <c r="G667" s="800" t="s">
        <v>26</v>
      </c>
    </row>
    <row r="668" spans="1:8" ht="19.899999999999999" customHeight="1" x14ac:dyDescent="0.2">
      <c r="A668" s="560" t="s">
        <v>577</v>
      </c>
      <c r="B668" s="560" t="s">
        <v>578</v>
      </c>
      <c r="C668" s="795"/>
      <c r="D668" s="795"/>
      <c r="E668" s="797"/>
      <c r="F668" s="799"/>
      <c r="G668" s="801"/>
    </row>
    <row r="669" spans="1:8" ht="19.899999999999999" customHeight="1" x14ac:dyDescent="0.2">
      <c r="A669" s="601">
        <f>IFERROR(VLOOKUP(C669,T_Insumos,4,FALSE),0)</f>
        <v>0</v>
      </c>
      <c r="B669" s="561">
        <f>IFERROR(VLOOKUP(C669,T_Insumos,5,FALSE),0)</f>
        <v>0</v>
      </c>
      <c r="C669" s="552"/>
      <c r="D669" s="613">
        <f>IF(C669=0,0,"$/tnkm")</f>
        <v>0</v>
      </c>
      <c r="E669" s="553"/>
      <c r="F669" s="555">
        <f>IFERROR(VLOOKUP(C669,T_Insumos,3,FALSE),0)</f>
        <v>0</v>
      </c>
      <c r="G669" s="555">
        <f>ROUND(E669*F669,2)</f>
        <v>0</v>
      </c>
    </row>
    <row r="670" spans="1:8" ht="19.899999999999999" customHeight="1" x14ac:dyDescent="0.2">
      <c r="A670" s="601">
        <f>IFERROR(VLOOKUP(C670,T_Insumos,4,FALSE),0)</f>
        <v>0</v>
      </c>
      <c r="B670" s="561">
        <f>IFERROR(VLOOKUP(C670,T_Insumos,5,FALSE),0)</f>
        <v>0</v>
      </c>
      <c r="C670" s="552"/>
      <c r="D670" s="613">
        <f>IF(C670=0,0,"$/tnkm")</f>
        <v>0</v>
      </c>
      <c r="E670" s="569"/>
      <c r="F670" s="555">
        <f>IFERROR(VLOOKUP(C670,T_Insumos,3,FALSE),0)</f>
        <v>0</v>
      </c>
      <c r="G670" s="555">
        <f t="shared" ref="G670" si="152">ROUND(E670*F670,2)</f>
        <v>0</v>
      </c>
    </row>
    <row r="671" spans="1:8" ht="19.899999999999999" customHeight="1" x14ac:dyDescent="0.2">
      <c r="A671" s="599"/>
      <c r="B671" s="545"/>
      <c r="C671" s="545"/>
      <c r="D671" s="541"/>
      <c r="E671" s="542"/>
      <c r="F671" s="564" t="s">
        <v>1016</v>
      </c>
      <c r="G671" s="605">
        <f>SUBTOTAL(9,G669:G670)</f>
        <v>0</v>
      </c>
      <c r="H671" s="533"/>
    </row>
    <row r="672" spans="1:8" ht="19.899999999999999" customHeight="1" x14ac:dyDescent="0.2">
      <c r="A672" s="602"/>
      <c r="B672" s="541"/>
      <c r="C672" s="545"/>
      <c r="D672" s="541"/>
      <c r="E672" s="542"/>
      <c r="F672" s="543"/>
      <c r="G672" s="600"/>
      <c r="H672" s="533"/>
    </row>
    <row r="673" spans="1:8" ht="19.899999999999999" customHeight="1" x14ac:dyDescent="0.2">
      <c r="A673" s="664">
        <f>B607</f>
        <v>9</v>
      </c>
      <c r="B673" s="661" t="str">
        <f ca="1">C607</f>
        <v xml:space="preserve">CONSTRUCCIÓN DE BANQUINAS ENRIPIADAS </v>
      </c>
      <c r="C673" s="541"/>
      <c r="D673" s="541" t="s">
        <v>1833</v>
      </c>
      <c r="E673" s="662"/>
      <c r="F673" s="663" t="str">
        <f ca="1">"$/"&amp;G607</f>
        <v>$/m3</v>
      </c>
      <c r="G673" s="610">
        <f>SUBTOTAL(9,G630:G672)</f>
        <v>0</v>
      </c>
      <c r="H673" s="533"/>
    </row>
    <row r="674" spans="1:8" ht="19.899999999999999" customHeight="1" x14ac:dyDescent="0.2">
      <c r="A674" s="606"/>
      <c r="B674" s="607"/>
      <c r="C674" s="608"/>
      <c r="D674" s="608" t="s">
        <v>2043</v>
      </c>
      <c r="E674" s="609"/>
      <c r="F674" s="665" t="str">
        <f ca="1">"$/"&amp;G607</f>
        <v>$/m3</v>
      </c>
      <c r="G674" s="610">
        <f>ROUND(G673/Coeficiente_Paso,2)</f>
        <v>0</v>
      </c>
      <c r="H674" s="533"/>
    </row>
    <row r="675" spans="1:8" ht="19.899999999999999" customHeight="1" x14ac:dyDescent="0.2">
      <c r="A675" s="191"/>
      <c r="B675" s="191"/>
      <c r="C675" s="191"/>
      <c r="D675" s="191"/>
      <c r="E675" s="191"/>
      <c r="F675" s="191"/>
      <c r="G675" s="191"/>
      <c r="H675" s="533"/>
    </row>
    <row r="676" spans="1:8" ht="19.899999999999999" customHeight="1" x14ac:dyDescent="0.2">
      <c r="A676" s="802" t="s">
        <v>31</v>
      </c>
      <c r="B676" s="803"/>
      <c r="C676" s="803"/>
      <c r="D676" s="803"/>
      <c r="E676" s="803"/>
      <c r="F676" s="803"/>
      <c r="G676" s="804"/>
    </row>
    <row r="677" spans="1:8" ht="19.899999999999999" customHeight="1" x14ac:dyDescent="0.2">
      <c r="A677" s="587" t="s">
        <v>711</v>
      </c>
      <c r="B677" s="535" t="str">
        <f>Comitente</f>
        <v>DIRECCIÓN PROVINCIAL DE VIALIDAD</v>
      </c>
      <c r="C677" s="536"/>
      <c r="D677" s="537"/>
      <c r="E677" s="537"/>
      <c r="F677" s="538"/>
      <c r="G677" s="588"/>
    </row>
    <row r="678" spans="1:8" ht="19.899999999999999" customHeight="1" x14ac:dyDescent="0.2">
      <c r="A678" s="587" t="s">
        <v>712</v>
      </c>
      <c r="B678" s="535">
        <f>Contratista</f>
        <v>0</v>
      </c>
      <c r="C678" s="539"/>
      <c r="D678" s="539"/>
      <c r="E678" s="539"/>
      <c r="F678" s="535"/>
      <c r="G678" s="589"/>
    </row>
    <row r="679" spans="1:8" ht="19.899999999999999" customHeight="1" x14ac:dyDescent="0.2">
      <c r="A679" s="587" t="s">
        <v>21</v>
      </c>
      <c r="B679" s="535" t="str">
        <f>Obra</f>
        <v>PAVIMENTACIÓN Y REPAVIMENTACION DE LA RED VIAL MUNICIPAL AFECTADAS POR OBRAS DE SANEAMIENTO 1era ETAPA SARMIENTO</v>
      </c>
      <c r="C679" s="539"/>
      <c r="D679" s="539"/>
      <c r="E679" s="539"/>
      <c r="F679" s="535" t="s">
        <v>32</v>
      </c>
      <c r="G679" s="589">
        <f>Fecha_Base</f>
        <v>0</v>
      </c>
    </row>
    <row r="680" spans="1:8" ht="19.899999999999999" customHeight="1" x14ac:dyDescent="0.2">
      <c r="A680" s="590" t="s">
        <v>710</v>
      </c>
      <c r="B680" s="540" t="str">
        <f>Ubicación</f>
        <v>DEPARTAMENTO SARMIENTO</v>
      </c>
      <c r="C680" s="540"/>
      <c r="D680" s="541"/>
      <c r="E680" s="542"/>
      <c r="F680" s="543"/>
      <c r="G680" s="591"/>
    </row>
    <row r="681" spans="1:8" ht="19.899999999999999" customHeight="1" x14ac:dyDescent="0.2">
      <c r="A681" s="590" t="s">
        <v>33</v>
      </c>
      <c r="B681" s="544" t="str">
        <f>IFERROR(VALUE(LEFT(B682,FIND(".",B682)-1)),"")</f>
        <v/>
      </c>
      <c r="C681" s="545">
        <f ca="1">IFERROR(VLOOKUP(B681,T_Computo_Presupuesto,2,FALSE),0)</f>
        <v>0</v>
      </c>
      <c r="D681" s="545"/>
      <c r="E681" s="542"/>
      <c r="F681" s="543"/>
      <c r="G681" s="591"/>
    </row>
    <row r="682" spans="1:8" ht="19.899999999999999" customHeight="1" x14ac:dyDescent="0.2">
      <c r="A682" s="590" t="s">
        <v>22</v>
      </c>
      <c r="B682" s="546">
        <f>IFERROR(VLOOKUP(COUNTIF($A$1:A682,"ANALISIS DE PRECIOS"),T_NumeroItem,2,FALSE),"")</f>
        <v>10</v>
      </c>
      <c r="C682" s="805" t="str">
        <f ca="1">IFERROR(VLOOKUP(B682,T_Computo_Presupuesto,2,FALSE),0)</f>
        <v xml:space="preserve">EXTRACCION DE ARBOLES Y TOCONES </v>
      </c>
      <c r="D682" s="805"/>
      <c r="E682" s="805"/>
      <c r="F682" s="540" t="s">
        <v>23</v>
      </c>
      <c r="G682" s="592" t="str">
        <f ca="1">IFERROR(VLOOKUP(B682,T_Computo_Presupuesto,4,FALSE),0)</f>
        <v>un</v>
      </c>
    </row>
    <row r="683" spans="1:8" ht="19.899999999999999" customHeight="1" x14ac:dyDescent="0.2">
      <c r="A683" s="590"/>
      <c r="B683" s="540"/>
      <c r="C683" s="545"/>
      <c r="D683" s="541"/>
      <c r="E683" s="542"/>
      <c r="F683" s="545"/>
      <c r="G683" s="593"/>
    </row>
    <row r="684" spans="1:8" ht="19.899999999999999" customHeight="1" x14ac:dyDescent="0.2">
      <c r="A684" s="594"/>
      <c r="B684" s="547"/>
      <c r="C684" s="548" t="s">
        <v>999</v>
      </c>
      <c r="D684" s="547"/>
      <c r="E684" s="547"/>
      <c r="F684" s="547"/>
      <c r="G684" s="595"/>
    </row>
    <row r="685" spans="1:8" ht="19.899999999999999" customHeight="1" x14ac:dyDescent="0.2">
      <c r="A685" s="590"/>
      <c r="B685" s="549"/>
      <c r="C685" s="545"/>
      <c r="D685" s="541"/>
      <c r="E685" s="542"/>
      <c r="F685" s="540"/>
      <c r="G685" s="592"/>
    </row>
    <row r="686" spans="1:8" ht="19.899999999999999" customHeight="1" x14ac:dyDescent="0.2">
      <c r="A686" s="590"/>
      <c r="B686" s="549"/>
      <c r="C686" s="550" t="s">
        <v>1000</v>
      </c>
      <c r="D686" s="551" t="s">
        <v>24</v>
      </c>
      <c r="E686" s="551" t="s">
        <v>1001</v>
      </c>
      <c r="F686" s="551" t="s">
        <v>1002</v>
      </c>
      <c r="G686" s="550" t="s">
        <v>1003</v>
      </c>
    </row>
    <row r="687" spans="1:8" ht="19.899999999999999" customHeight="1" x14ac:dyDescent="0.2">
      <c r="A687" s="590"/>
      <c r="B687" s="549"/>
      <c r="C687" s="552"/>
      <c r="D687" s="553"/>
      <c r="E687" s="554">
        <f t="shared" ref="E687:E696" si="153">IFERROR(VLOOKUP(C687,T_Equipos,4,FALSE),0)</f>
        <v>0</v>
      </c>
      <c r="F687" s="555">
        <f t="shared" ref="F687:F696" si="154">IFERROR(VLOOKUP(C687,T_Equipos,5,FALSE),0)</f>
        <v>0</v>
      </c>
      <c r="G687" s="555">
        <f>ROUND(D687*F687,2)</f>
        <v>0</v>
      </c>
    </row>
    <row r="688" spans="1:8" ht="19.899999999999999" customHeight="1" x14ac:dyDescent="0.2">
      <c r="A688" s="590"/>
      <c r="B688" s="549"/>
      <c r="C688" s="552"/>
      <c r="D688" s="553"/>
      <c r="E688" s="554">
        <f t="shared" si="153"/>
        <v>0</v>
      </c>
      <c r="F688" s="555">
        <f t="shared" si="154"/>
        <v>0</v>
      </c>
      <c r="G688" s="555">
        <f>ROUND(D688*F688,2)</f>
        <v>0</v>
      </c>
    </row>
    <row r="689" spans="1:7" ht="19.899999999999999" customHeight="1" x14ac:dyDescent="0.2">
      <c r="A689" s="590"/>
      <c r="B689" s="549"/>
      <c r="C689" s="552"/>
      <c r="D689" s="553"/>
      <c r="E689" s="554">
        <f t="shared" si="153"/>
        <v>0</v>
      </c>
      <c r="F689" s="555">
        <f t="shared" si="154"/>
        <v>0</v>
      </c>
      <c r="G689" s="555">
        <f>ROUND(D689*F689,2)</f>
        <v>0</v>
      </c>
    </row>
    <row r="690" spans="1:7" ht="19.899999999999999" customHeight="1" x14ac:dyDescent="0.2">
      <c r="A690" s="590"/>
      <c r="B690" s="549"/>
      <c r="C690" s="552"/>
      <c r="D690" s="553"/>
      <c r="E690" s="554">
        <f t="shared" si="153"/>
        <v>0</v>
      </c>
      <c r="F690" s="555">
        <f t="shared" si="154"/>
        <v>0</v>
      </c>
      <c r="G690" s="555">
        <f>ROUND(D690*F690,2)</f>
        <v>0</v>
      </c>
    </row>
    <row r="691" spans="1:7" ht="19.899999999999999" customHeight="1" x14ac:dyDescent="0.2">
      <c r="A691" s="590"/>
      <c r="B691" s="549"/>
      <c r="C691" s="552"/>
      <c r="D691" s="553"/>
      <c r="E691" s="554">
        <f t="shared" si="153"/>
        <v>0</v>
      </c>
      <c r="F691" s="555">
        <f t="shared" si="154"/>
        <v>0</v>
      </c>
      <c r="G691" s="555">
        <f t="shared" ref="G691:G696" si="155">ROUND(D691*F691,2)</f>
        <v>0</v>
      </c>
    </row>
    <row r="692" spans="1:7" ht="19.899999999999999" customHeight="1" x14ac:dyDescent="0.2">
      <c r="A692" s="590"/>
      <c r="B692" s="549"/>
      <c r="C692" s="552"/>
      <c r="D692" s="553"/>
      <c r="E692" s="554">
        <f t="shared" si="153"/>
        <v>0</v>
      </c>
      <c r="F692" s="555">
        <f t="shared" si="154"/>
        <v>0</v>
      </c>
      <c r="G692" s="555">
        <f t="shared" si="155"/>
        <v>0</v>
      </c>
    </row>
    <row r="693" spans="1:7" ht="19.899999999999999" customHeight="1" x14ac:dyDescent="0.2">
      <c r="A693" s="590"/>
      <c r="B693" s="549"/>
      <c r="C693" s="552"/>
      <c r="D693" s="553"/>
      <c r="E693" s="554">
        <f t="shared" si="153"/>
        <v>0</v>
      </c>
      <c r="F693" s="555">
        <f t="shared" si="154"/>
        <v>0</v>
      </c>
      <c r="G693" s="555">
        <f t="shared" si="155"/>
        <v>0</v>
      </c>
    </row>
    <row r="694" spans="1:7" ht="19.899999999999999" customHeight="1" x14ac:dyDescent="0.2">
      <c r="A694" s="590"/>
      <c r="B694" s="549"/>
      <c r="C694" s="552"/>
      <c r="D694" s="553"/>
      <c r="E694" s="554">
        <f t="shared" si="153"/>
        <v>0</v>
      </c>
      <c r="F694" s="555">
        <f t="shared" si="154"/>
        <v>0</v>
      </c>
      <c r="G694" s="555">
        <f t="shared" si="155"/>
        <v>0</v>
      </c>
    </row>
    <row r="695" spans="1:7" ht="19.899999999999999" customHeight="1" x14ac:dyDescent="0.2">
      <c r="A695" s="590"/>
      <c r="B695" s="549"/>
      <c r="C695" s="552"/>
      <c r="D695" s="553"/>
      <c r="E695" s="554">
        <f t="shared" si="153"/>
        <v>0</v>
      </c>
      <c r="F695" s="555">
        <f t="shared" si="154"/>
        <v>0</v>
      </c>
      <c r="G695" s="555">
        <f t="shared" si="155"/>
        <v>0</v>
      </c>
    </row>
    <row r="696" spans="1:7" ht="19.899999999999999" customHeight="1" x14ac:dyDescent="0.2">
      <c r="A696" s="590"/>
      <c r="B696" s="549"/>
      <c r="C696" s="552"/>
      <c r="D696" s="553"/>
      <c r="E696" s="554">
        <f t="shared" si="153"/>
        <v>0</v>
      </c>
      <c r="F696" s="555">
        <f t="shared" si="154"/>
        <v>0</v>
      </c>
      <c r="G696" s="555">
        <f t="shared" si="155"/>
        <v>0</v>
      </c>
    </row>
    <row r="697" spans="1:7" ht="19.899999999999999" customHeight="1" x14ac:dyDescent="0.2">
      <c r="A697" s="590"/>
      <c r="B697" s="549"/>
      <c r="C697" s="545"/>
      <c r="D697" s="545"/>
      <c r="E697" s="556"/>
      <c r="F697" s="540"/>
      <c r="G697" s="592"/>
    </row>
    <row r="698" spans="1:7" ht="19.899999999999999" customHeight="1" x14ac:dyDescent="0.2">
      <c r="A698" s="590"/>
      <c r="B698" s="545"/>
      <c r="C698" s="537" t="s">
        <v>1004</v>
      </c>
      <c r="D698" s="540" t="s">
        <v>1001</v>
      </c>
      <c r="E698" s="611">
        <f>SUMPRODUCT(D687:D696,E687:E696)</f>
        <v>0</v>
      </c>
      <c r="F698" s="540" t="s">
        <v>1005</v>
      </c>
      <c r="G698" s="612">
        <f>SUM(G687:G696)</f>
        <v>0</v>
      </c>
    </row>
    <row r="699" spans="1:7" ht="19.899999999999999" customHeight="1" x14ac:dyDescent="0.2">
      <c r="A699" s="590"/>
      <c r="B699" s="549"/>
      <c r="C699" s="557"/>
      <c r="D699" s="556"/>
      <c r="E699" s="542"/>
      <c r="F699" s="540"/>
      <c r="G699" s="596"/>
    </row>
    <row r="700" spans="1:7" ht="19.899999999999999" customHeight="1" x14ac:dyDescent="0.2">
      <c r="A700" s="597"/>
      <c r="B700" s="549"/>
      <c r="C700" s="540" t="s">
        <v>1006</v>
      </c>
      <c r="D700" s="558">
        <f>IFERROR(VLOOKUP(COUNTIF($A$1:A700,"ANALISIS DE PRECIOS"),T_Rendimiento_Equipo,5,FALSE),0)</f>
        <v>0</v>
      </c>
      <c r="E700" s="559" t="str">
        <f ca="1">G682&amp;"/día"</f>
        <v>un/día</v>
      </c>
      <c r="F700" s="598"/>
      <c r="G700" s="592"/>
    </row>
    <row r="701" spans="1:7" ht="19.899999999999999" customHeight="1" x14ac:dyDescent="0.2">
      <c r="A701" s="590"/>
      <c r="B701" s="549"/>
      <c r="C701" s="545"/>
      <c r="D701" s="541"/>
      <c r="E701" s="542"/>
      <c r="F701" s="540"/>
      <c r="G701" s="592"/>
    </row>
    <row r="702" spans="1:7" ht="19.899999999999999" customHeight="1" x14ac:dyDescent="0.2">
      <c r="A702" s="792" t="s">
        <v>576</v>
      </c>
      <c r="B702" s="793"/>
      <c r="C702" s="794" t="s">
        <v>0</v>
      </c>
      <c r="D702" s="806" t="s">
        <v>1866</v>
      </c>
      <c r="E702" s="806" t="s">
        <v>1865</v>
      </c>
      <c r="F702" s="798" t="s">
        <v>1007</v>
      </c>
      <c r="G702" s="800" t="s">
        <v>26</v>
      </c>
    </row>
    <row r="703" spans="1:7" ht="19.899999999999999" customHeight="1" x14ac:dyDescent="0.2">
      <c r="A703" s="560" t="s">
        <v>577</v>
      </c>
      <c r="B703" s="560" t="s">
        <v>578</v>
      </c>
      <c r="C703" s="795"/>
      <c r="D703" s="807"/>
      <c r="E703" s="797"/>
      <c r="F703" s="799"/>
      <c r="G703" s="801"/>
    </row>
    <row r="704" spans="1:7" ht="19.899999999999999" customHeight="1" x14ac:dyDescent="0.2">
      <c r="A704" s="599"/>
      <c r="B704" s="545"/>
      <c r="C704" s="537" t="s">
        <v>1008</v>
      </c>
      <c r="D704" s="542"/>
      <c r="E704" s="542"/>
      <c r="F704" s="545"/>
      <c r="G704" s="600"/>
    </row>
    <row r="705" spans="1:7" ht="19.899999999999999" customHeight="1" x14ac:dyDescent="0.2">
      <c r="A705" s="601">
        <f t="shared" ref="A705:A713" si="156">IFERROR(VLOOKUP(C705,T_Insumos,4,FALSE),0)</f>
        <v>0</v>
      </c>
      <c r="B705" s="561">
        <f t="shared" ref="B705:B713" si="157">IFERROR(VLOOKUP(C705,T_Insumos,5,FALSE),0)</f>
        <v>0</v>
      </c>
      <c r="C705" s="552"/>
      <c r="D705" s="562">
        <f t="shared" ref="D705:D713" si="158">IFERROR(VLOOKUP(C705,T_Insumos,3,FALSE),0)</f>
        <v>0</v>
      </c>
      <c r="E705" s="555">
        <f>D705*$G$23</f>
        <v>0</v>
      </c>
      <c r="F705" s="558">
        <f>IF(C705="",0,IFERROR(VLOOKUP(COUNTIF($A$1:A705,"ANALISIS DE PRECIOS"),T_Rendimiento_Equipo,5,FALSE),0))</f>
        <v>0</v>
      </c>
      <c r="G705" s="555">
        <f>IFERROR(ROUND(E705/F705,2),0)</f>
        <v>0</v>
      </c>
    </row>
    <row r="706" spans="1:7" ht="19.899999999999999" customHeight="1" x14ac:dyDescent="0.2">
      <c r="A706" s="601">
        <f t="shared" si="156"/>
        <v>0</v>
      </c>
      <c r="B706" s="561">
        <f t="shared" si="157"/>
        <v>0</v>
      </c>
      <c r="C706" s="552"/>
      <c r="D706" s="562">
        <f t="shared" si="158"/>
        <v>0</v>
      </c>
      <c r="E706" s="555"/>
      <c r="F706" s="558">
        <f>IF(C706="",0,IFERROR(VLOOKUP(COUNTIF($A$1:A706,"ANALISIS DE PRECIOS"),T_Rendimiento_Equipo,5,FALSE),0))</f>
        <v>0</v>
      </c>
      <c r="G706" s="555">
        <f t="shared" ref="G706:G713" si="159">IFERROR(ROUND(E706/F706,2),0)</f>
        <v>0</v>
      </c>
    </row>
    <row r="707" spans="1:7" ht="19.899999999999999" customHeight="1" x14ac:dyDescent="0.2">
      <c r="A707" s="601">
        <f t="shared" si="156"/>
        <v>0</v>
      </c>
      <c r="B707" s="561">
        <f t="shared" si="157"/>
        <v>0</v>
      </c>
      <c r="C707" s="563"/>
      <c r="D707" s="562">
        <f t="shared" si="158"/>
        <v>0</v>
      </c>
      <c r="E707" s="555"/>
      <c r="F707" s="558">
        <f>IF(C707="",0,IFERROR(VLOOKUP(COUNTIF($A$1:A707,"ANALISIS DE PRECIOS"),T_Rendimiento_Equipo,5,FALSE),0))</f>
        <v>0</v>
      </c>
      <c r="G707" s="555">
        <f t="shared" si="159"/>
        <v>0</v>
      </c>
    </row>
    <row r="708" spans="1:7" ht="19.899999999999999" customHeight="1" x14ac:dyDescent="0.2">
      <c r="A708" s="601">
        <f t="shared" si="156"/>
        <v>0</v>
      </c>
      <c r="B708" s="561">
        <f t="shared" si="157"/>
        <v>0</v>
      </c>
      <c r="C708" s="563"/>
      <c r="D708" s="562">
        <f t="shared" si="158"/>
        <v>0</v>
      </c>
      <c r="E708" s="555"/>
      <c r="F708" s="558">
        <f>IF(C708="",0,IFERROR(VLOOKUP(COUNTIF($A$1:A708,"ANALISIS DE PRECIOS"),T_Rendimiento_Equipo,5,FALSE),0))</f>
        <v>0</v>
      </c>
      <c r="G708" s="555">
        <f t="shared" si="159"/>
        <v>0</v>
      </c>
    </row>
    <row r="709" spans="1:7" ht="19.899999999999999" customHeight="1" x14ac:dyDescent="0.2">
      <c r="A709" s="601">
        <f t="shared" si="156"/>
        <v>0</v>
      </c>
      <c r="B709" s="561">
        <f t="shared" si="157"/>
        <v>0</v>
      </c>
      <c r="C709" s="563"/>
      <c r="D709" s="562">
        <f t="shared" si="158"/>
        <v>0</v>
      </c>
      <c r="E709" s="555"/>
      <c r="F709" s="558">
        <f>IF(C709="",0,IFERROR(VLOOKUP(COUNTIF($A$1:A709,"ANALISIS DE PRECIOS"),T_Rendimiento_Equipo,5,FALSE),0))</f>
        <v>0</v>
      </c>
      <c r="G709" s="555">
        <f t="shared" si="159"/>
        <v>0</v>
      </c>
    </row>
    <row r="710" spans="1:7" ht="19.899999999999999" customHeight="1" x14ac:dyDescent="0.2">
      <c r="A710" s="601">
        <f t="shared" si="156"/>
        <v>0</v>
      </c>
      <c r="B710" s="561">
        <f t="shared" si="157"/>
        <v>0</v>
      </c>
      <c r="C710" s="563"/>
      <c r="D710" s="562">
        <f t="shared" si="158"/>
        <v>0</v>
      </c>
      <c r="E710" s="555"/>
      <c r="F710" s="558">
        <f>IF(C710="",0,IFERROR(VLOOKUP(COUNTIF($A$1:A710,"ANALISIS DE PRECIOS"),T_Rendimiento_Equipo,5,FALSE),0))</f>
        <v>0</v>
      </c>
      <c r="G710" s="555">
        <f t="shared" si="159"/>
        <v>0</v>
      </c>
    </row>
    <row r="711" spans="1:7" ht="19.899999999999999" customHeight="1" x14ac:dyDescent="0.2">
      <c r="A711" s="601">
        <f t="shared" si="156"/>
        <v>0</v>
      </c>
      <c r="B711" s="561">
        <f t="shared" si="157"/>
        <v>0</v>
      </c>
      <c r="C711" s="563"/>
      <c r="D711" s="562">
        <f t="shared" si="158"/>
        <v>0</v>
      </c>
      <c r="E711" s="555"/>
      <c r="F711" s="558">
        <f>IF(C711="",0,IFERROR(VLOOKUP(COUNTIF($A$1:A711,"ANALISIS DE PRECIOS"),T_Rendimiento_Equipo,5,FALSE),0))</f>
        <v>0</v>
      </c>
      <c r="G711" s="555">
        <f t="shared" si="159"/>
        <v>0</v>
      </c>
    </row>
    <row r="712" spans="1:7" ht="19.899999999999999" customHeight="1" x14ac:dyDescent="0.2">
      <c r="A712" s="601">
        <f t="shared" si="156"/>
        <v>0</v>
      </c>
      <c r="B712" s="561">
        <f t="shared" si="157"/>
        <v>0</v>
      </c>
      <c r="C712" s="563"/>
      <c r="D712" s="562">
        <f t="shared" si="158"/>
        <v>0</v>
      </c>
      <c r="E712" s="555"/>
      <c r="F712" s="558">
        <f>IF(C712="",0,IFERROR(VLOOKUP(COUNTIF($A$1:A712,"ANALISIS DE PRECIOS"),T_Rendimiento_Equipo,5,FALSE),0))</f>
        <v>0</v>
      </c>
      <c r="G712" s="555">
        <f t="shared" si="159"/>
        <v>0</v>
      </c>
    </row>
    <row r="713" spans="1:7" ht="19.899999999999999" customHeight="1" x14ac:dyDescent="0.2">
      <c r="A713" s="601">
        <f t="shared" si="156"/>
        <v>0</v>
      </c>
      <c r="B713" s="561">
        <f t="shared" si="157"/>
        <v>0</v>
      </c>
      <c r="C713" s="552"/>
      <c r="D713" s="562">
        <f t="shared" si="158"/>
        <v>0</v>
      </c>
      <c r="E713" s="555"/>
      <c r="F713" s="558">
        <f>IF(C713="",0,IFERROR(VLOOKUP(COUNTIF($A$1:A713,"ANALISIS DE PRECIOS"),T_Rendimiento_Equipo,5,FALSE),0))</f>
        <v>0</v>
      </c>
      <c r="G713" s="555">
        <f t="shared" si="159"/>
        <v>0</v>
      </c>
    </row>
    <row r="714" spans="1:7" ht="19.899999999999999" customHeight="1" x14ac:dyDescent="0.2">
      <c r="A714" s="602"/>
      <c r="B714" s="541"/>
      <c r="C714" s="545"/>
      <c r="D714" s="541"/>
      <c r="E714" s="542"/>
      <c r="F714" s="564" t="s">
        <v>27</v>
      </c>
      <c r="G714" s="603">
        <f>SUBTOTAL(9,G705:G713)</f>
        <v>0</v>
      </c>
    </row>
    <row r="715" spans="1:7" ht="19.899999999999999" customHeight="1" x14ac:dyDescent="0.2">
      <c r="A715" s="599"/>
      <c r="B715" s="545"/>
      <c r="C715" s="537" t="s">
        <v>713</v>
      </c>
      <c r="D715" s="541"/>
      <c r="E715" s="542"/>
      <c r="F715" s="543"/>
      <c r="G715" s="600"/>
    </row>
    <row r="716" spans="1:7" ht="19.899999999999999" customHeight="1" x14ac:dyDescent="0.2">
      <c r="A716" s="792" t="s">
        <v>576</v>
      </c>
      <c r="B716" s="793"/>
      <c r="C716" s="794" t="s">
        <v>0</v>
      </c>
      <c r="D716" s="796" t="s">
        <v>24</v>
      </c>
      <c r="E716" s="796" t="s">
        <v>1832</v>
      </c>
      <c r="F716" s="798" t="s">
        <v>1007</v>
      </c>
      <c r="G716" s="800" t="s">
        <v>26</v>
      </c>
    </row>
    <row r="717" spans="1:7" ht="19.899999999999999" customHeight="1" x14ac:dyDescent="0.2">
      <c r="A717" s="560" t="s">
        <v>577</v>
      </c>
      <c r="B717" s="560" t="s">
        <v>578</v>
      </c>
      <c r="C717" s="795"/>
      <c r="D717" s="797"/>
      <c r="E717" s="797"/>
      <c r="F717" s="799"/>
      <c r="G717" s="801"/>
    </row>
    <row r="718" spans="1:7" ht="19.899999999999999" customHeight="1" x14ac:dyDescent="0.2">
      <c r="A718" s="601">
        <f t="shared" ref="A718:A724" si="160">IFERROR(VLOOKUP(C718,T_Insumos,4,FALSE),0)</f>
        <v>0</v>
      </c>
      <c r="B718" s="561">
        <f t="shared" ref="B718:B724" si="161">IFERROR(VLOOKUP(C718,T_Insumos,5,FALSE),0)</f>
        <v>0</v>
      </c>
      <c r="C718" s="565"/>
      <c r="D718" s="558"/>
      <c r="E718" s="555">
        <f t="shared" ref="E718:E724" si="162">IFERROR(VLOOKUP(C718,T_Insumos,3,FALSE),0)</f>
        <v>0</v>
      </c>
      <c r="F718" s="558">
        <f>IF(C718="",0,IFERROR(VLOOKUP(COUNTIF($A$1:A718,"ANALISIS DE PRECIOS"),T_Rendimiento_Equipo,5,FALSE),0))</f>
        <v>0</v>
      </c>
      <c r="G718" s="555">
        <f>IFERROR(ROUND(D718*E718/F718,2),0)</f>
        <v>0</v>
      </c>
    </row>
    <row r="719" spans="1:7" ht="19.899999999999999" customHeight="1" x14ac:dyDescent="0.2">
      <c r="A719" s="601">
        <f t="shared" si="160"/>
        <v>0</v>
      </c>
      <c r="B719" s="561">
        <f t="shared" si="161"/>
        <v>0</v>
      </c>
      <c r="C719" s="552"/>
      <c r="D719" s="558"/>
      <c r="E719" s="555">
        <f t="shared" si="162"/>
        <v>0</v>
      </c>
      <c r="F719" s="558">
        <f>IF(C719="",0,IFERROR(VLOOKUP(COUNTIF($A$1:A719,"ANALISIS DE PRECIOS"),T_Rendimiento_Equipo,5,FALSE),0))</f>
        <v>0</v>
      </c>
      <c r="G719" s="555">
        <f t="shared" ref="G719:G724" si="163">IFERROR(ROUND(D719*E719/F719,2),0)</f>
        <v>0</v>
      </c>
    </row>
    <row r="720" spans="1:7" ht="19.899999999999999" customHeight="1" x14ac:dyDescent="0.2">
      <c r="A720" s="601">
        <f t="shared" si="160"/>
        <v>0</v>
      </c>
      <c r="B720" s="561">
        <f t="shared" si="161"/>
        <v>0</v>
      </c>
      <c r="C720" s="552"/>
      <c r="D720" s="558"/>
      <c r="E720" s="555">
        <f t="shared" si="162"/>
        <v>0</v>
      </c>
      <c r="F720" s="558">
        <f>IF(C720="",0,IFERROR(VLOOKUP(COUNTIF($A$1:A720,"ANALISIS DE PRECIOS"),T_Rendimiento_Equipo,5,FALSE),0))</f>
        <v>0</v>
      </c>
      <c r="G720" s="555">
        <f t="shared" si="163"/>
        <v>0</v>
      </c>
    </row>
    <row r="721" spans="1:7" ht="19.899999999999999" customHeight="1" x14ac:dyDescent="0.2">
      <c r="A721" s="601">
        <f t="shared" si="160"/>
        <v>0</v>
      </c>
      <c r="B721" s="561">
        <f t="shared" si="161"/>
        <v>0</v>
      </c>
      <c r="C721" s="552"/>
      <c r="D721" s="558"/>
      <c r="E721" s="555">
        <f t="shared" si="162"/>
        <v>0</v>
      </c>
      <c r="F721" s="558">
        <f>IF(C721="",0,IFERROR(VLOOKUP(COUNTIF($A$1:A721,"ANALISIS DE PRECIOS"),T_Rendimiento_Equipo,5,FALSE),0))</f>
        <v>0</v>
      </c>
      <c r="G721" s="555">
        <f t="shared" si="163"/>
        <v>0</v>
      </c>
    </row>
    <row r="722" spans="1:7" ht="19.899999999999999" customHeight="1" x14ac:dyDescent="0.2">
      <c r="A722" s="601">
        <f t="shared" si="160"/>
        <v>0</v>
      </c>
      <c r="B722" s="561">
        <f t="shared" si="161"/>
        <v>0</v>
      </c>
      <c r="C722" s="552"/>
      <c r="D722" s="558"/>
      <c r="E722" s="555">
        <f t="shared" si="162"/>
        <v>0</v>
      </c>
      <c r="F722" s="558">
        <f>IF(C722="",0,IFERROR(VLOOKUP(COUNTIF($A$1:A722,"ANALISIS DE PRECIOS"),T_Rendimiento_Equipo,5,FALSE),0))</f>
        <v>0</v>
      </c>
      <c r="G722" s="555">
        <f t="shared" si="163"/>
        <v>0</v>
      </c>
    </row>
    <row r="723" spans="1:7" ht="19.899999999999999" customHeight="1" x14ac:dyDescent="0.2">
      <c r="A723" s="601">
        <f t="shared" si="160"/>
        <v>0</v>
      </c>
      <c r="B723" s="561">
        <f t="shared" si="161"/>
        <v>0</v>
      </c>
      <c r="C723" s="552"/>
      <c r="D723" s="566"/>
      <c r="E723" s="555">
        <f t="shared" si="162"/>
        <v>0</v>
      </c>
      <c r="F723" s="558">
        <f>IF(C723="",0,IFERROR(VLOOKUP(COUNTIF($A$1:A723,"ANALISIS DE PRECIOS"),T_Rendimiento_Equipo,5,FALSE),0))</f>
        <v>0</v>
      </c>
      <c r="G723" s="555">
        <f t="shared" si="163"/>
        <v>0</v>
      </c>
    </row>
    <row r="724" spans="1:7" ht="19.899999999999999" customHeight="1" x14ac:dyDescent="0.2">
      <c r="A724" s="601">
        <f t="shared" si="160"/>
        <v>0</v>
      </c>
      <c r="B724" s="561">
        <f t="shared" si="161"/>
        <v>0</v>
      </c>
      <c r="C724" s="561"/>
      <c r="D724" s="567"/>
      <c r="E724" s="555">
        <f t="shared" si="162"/>
        <v>0</v>
      </c>
      <c r="F724" s="558">
        <f>IF(C724="",0,IFERROR(VLOOKUP(COUNTIF($A$1:A724,"ANALISIS DE PRECIOS"),T_Rendimiento_Equipo,5,FALSE),0))</f>
        <v>0</v>
      </c>
      <c r="G724" s="555">
        <f t="shared" si="163"/>
        <v>0</v>
      </c>
    </row>
    <row r="725" spans="1:7" ht="19.899999999999999" customHeight="1" x14ac:dyDescent="0.2">
      <c r="A725" s="602"/>
      <c r="B725" s="541"/>
      <c r="C725" s="545"/>
      <c r="D725" s="541"/>
      <c r="E725" s="542"/>
      <c r="F725" s="564" t="s">
        <v>28</v>
      </c>
      <c r="G725" s="604">
        <f>SUBTOTAL(9,G718:G724)</f>
        <v>0</v>
      </c>
    </row>
    <row r="726" spans="1:7" ht="19.899999999999999" customHeight="1" x14ac:dyDescent="0.2">
      <c r="A726" s="599"/>
      <c r="B726" s="545"/>
      <c r="C726" s="537" t="s">
        <v>1014</v>
      </c>
      <c r="D726" s="541"/>
      <c r="E726" s="542"/>
      <c r="F726" s="543"/>
      <c r="G726" s="600"/>
    </row>
    <row r="727" spans="1:7" ht="19.899999999999999" customHeight="1" x14ac:dyDescent="0.2">
      <c r="A727" s="792" t="s">
        <v>576</v>
      </c>
      <c r="B727" s="793"/>
      <c r="C727" s="794" t="s">
        <v>0</v>
      </c>
      <c r="D727" s="794" t="s">
        <v>1867</v>
      </c>
      <c r="E727" s="796" t="s">
        <v>24</v>
      </c>
      <c r="F727" s="798" t="s">
        <v>25</v>
      </c>
      <c r="G727" s="800" t="s">
        <v>26</v>
      </c>
    </row>
    <row r="728" spans="1:7" ht="19.899999999999999" customHeight="1" x14ac:dyDescent="0.2">
      <c r="A728" s="560" t="s">
        <v>577</v>
      </c>
      <c r="B728" s="560" t="s">
        <v>578</v>
      </c>
      <c r="C728" s="795"/>
      <c r="D728" s="795"/>
      <c r="E728" s="797"/>
      <c r="F728" s="799"/>
      <c r="G728" s="801"/>
    </row>
    <row r="729" spans="1:7" ht="19.899999999999999" customHeight="1" x14ac:dyDescent="0.2">
      <c r="A729" s="601">
        <f t="shared" ref="A729:A739" si="164">IFERROR(VLOOKUP(C729,T_Insumos,4,FALSE),0)</f>
        <v>0</v>
      </c>
      <c r="B729" s="561">
        <f t="shared" ref="B729:B739" si="165">IFERROR(VLOOKUP(C729,T_Insumos,5,FALSE),0)</f>
        <v>0</v>
      </c>
      <c r="C729" s="561"/>
      <c r="D729" s="613">
        <f t="shared" ref="D729:D739" si="166">IFERROR(VLOOKUP(C729,T_Insumos,2,FALSE),0)</f>
        <v>0</v>
      </c>
      <c r="E729" s="553"/>
      <c r="F729" s="555">
        <f t="shared" ref="F729:F739" si="167">IFERROR(VLOOKUP(C729,T_Insumos,3,FALSE),0)</f>
        <v>0</v>
      </c>
      <c r="G729" s="555">
        <f>ROUND(E729*F729,2)</f>
        <v>0</v>
      </c>
    </row>
    <row r="730" spans="1:7" ht="19.899999999999999" customHeight="1" x14ac:dyDescent="0.2">
      <c r="A730" s="601">
        <f t="shared" si="164"/>
        <v>0</v>
      </c>
      <c r="B730" s="561">
        <f t="shared" si="165"/>
        <v>0</v>
      </c>
      <c r="C730" s="561"/>
      <c r="D730" s="613">
        <f t="shared" si="166"/>
        <v>0</v>
      </c>
      <c r="E730" s="553"/>
      <c r="F730" s="555">
        <f t="shared" si="167"/>
        <v>0</v>
      </c>
      <c r="G730" s="555">
        <f t="shared" ref="G730:G739" si="168">ROUND(E730*F730,2)</f>
        <v>0</v>
      </c>
    </row>
    <row r="731" spans="1:7" ht="19.899999999999999" customHeight="1" x14ac:dyDescent="0.2">
      <c r="A731" s="601">
        <f t="shared" si="164"/>
        <v>0</v>
      </c>
      <c r="B731" s="561">
        <f t="shared" si="165"/>
        <v>0</v>
      </c>
      <c r="C731" s="561"/>
      <c r="D731" s="613">
        <f t="shared" si="166"/>
        <v>0</v>
      </c>
      <c r="E731" s="553"/>
      <c r="F731" s="555">
        <f t="shared" si="167"/>
        <v>0</v>
      </c>
      <c r="G731" s="555">
        <f t="shared" si="168"/>
        <v>0</v>
      </c>
    </row>
    <row r="732" spans="1:7" ht="19.899999999999999" customHeight="1" x14ac:dyDescent="0.2">
      <c r="A732" s="601">
        <f t="shared" si="164"/>
        <v>0</v>
      </c>
      <c r="B732" s="561">
        <f t="shared" si="165"/>
        <v>0</v>
      </c>
      <c r="C732" s="561"/>
      <c r="D732" s="613">
        <f t="shared" si="166"/>
        <v>0</v>
      </c>
      <c r="E732" s="553"/>
      <c r="F732" s="555">
        <f t="shared" si="167"/>
        <v>0</v>
      </c>
      <c r="G732" s="555">
        <f t="shared" si="168"/>
        <v>0</v>
      </c>
    </row>
    <row r="733" spans="1:7" ht="19.899999999999999" customHeight="1" x14ac:dyDescent="0.2">
      <c r="A733" s="601">
        <f t="shared" si="164"/>
        <v>0</v>
      </c>
      <c r="B733" s="561">
        <f t="shared" si="165"/>
        <v>0</v>
      </c>
      <c r="C733" s="561"/>
      <c r="D733" s="613">
        <f t="shared" si="166"/>
        <v>0</v>
      </c>
      <c r="E733" s="553"/>
      <c r="F733" s="555">
        <f t="shared" si="167"/>
        <v>0</v>
      </c>
      <c r="G733" s="555">
        <f t="shared" si="168"/>
        <v>0</v>
      </c>
    </row>
    <row r="734" spans="1:7" ht="19.899999999999999" customHeight="1" x14ac:dyDescent="0.2">
      <c r="A734" s="601">
        <f t="shared" si="164"/>
        <v>0</v>
      </c>
      <c r="B734" s="561">
        <f t="shared" si="165"/>
        <v>0</v>
      </c>
      <c r="C734" s="561"/>
      <c r="D734" s="613">
        <f t="shared" si="166"/>
        <v>0</v>
      </c>
      <c r="E734" s="553"/>
      <c r="F734" s="555">
        <f t="shared" si="167"/>
        <v>0</v>
      </c>
      <c r="G734" s="555">
        <f t="shared" si="168"/>
        <v>0</v>
      </c>
    </row>
    <row r="735" spans="1:7" ht="19.899999999999999" customHeight="1" x14ac:dyDescent="0.2">
      <c r="A735" s="601">
        <f t="shared" si="164"/>
        <v>0</v>
      </c>
      <c r="B735" s="561">
        <f t="shared" si="165"/>
        <v>0</v>
      </c>
      <c r="C735" s="561"/>
      <c r="D735" s="613">
        <f t="shared" si="166"/>
        <v>0</v>
      </c>
      <c r="E735" s="553"/>
      <c r="F735" s="555">
        <f t="shared" si="167"/>
        <v>0</v>
      </c>
      <c r="G735" s="555">
        <f t="shared" si="168"/>
        <v>0</v>
      </c>
    </row>
    <row r="736" spans="1:7" ht="19.899999999999999" customHeight="1" x14ac:dyDescent="0.2">
      <c r="A736" s="601">
        <f t="shared" si="164"/>
        <v>0</v>
      </c>
      <c r="B736" s="561">
        <f t="shared" si="165"/>
        <v>0</v>
      </c>
      <c r="C736" s="561"/>
      <c r="D736" s="613">
        <f t="shared" si="166"/>
        <v>0</v>
      </c>
      <c r="E736" s="553"/>
      <c r="F736" s="555">
        <f t="shared" si="167"/>
        <v>0</v>
      </c>
      <c r="G736" s="555">
        <f t="shared" si="168"/>
        <v>0</v>
      </c>
    </row>
    <row r="737" spans="1:7" ht="19.899999999999999" customHeight="1" x14ac:dyDescent="0.2">
      <c r="A737" s="601">
        <f t="shared" si="164"/>
        <v>0</v>
      </c>
      <c r="B737" s="561">
        <f t="shared" si="165"/>
        <v>0</v>
      </c>
      <c r="C737" s="561"/>
      <c r="D737" s="613">
        <f t="shared" si="166"/>
        <v>0</v>
      </c>
      <c r="E737" s="553"/>
      <c r="F737" s="555">
        <f t="shared" si="167"/>
        <v>0</v>
      </c>
      <c r="G737" s="555">
        <f t="shared" si="168"/>
        <v>0</v>
      </c>
    </row>
    <row r="738" spans="1:7" ht="19.899999999999999" customHeight="1" x14ac:dyDescent="0.2">
      <c r="A738" s="601">
        <f t="shared" si="164"/>
        <v>0</v>
      </c>
      <c r="B738" s="561">
        <f t="shared" si="165"/>
        <v>0</v>
      </c>
      <c r="C738" s="561"/>
      <c r="D738" s="613">
        <f t="shared" si="166"/>
        <v>0</v>
      </c>
      <c r="E738" s="553"/>
      <c r="F738" s="555">
        <f t="shared" si="167"/>
        <v>0</v>
      </c>
      <c r="G738" s="555">
        <f t="shared" si="168"/>
        <v>0</v>
      </c>
    </row>
    <row r="739" spans="1:7" ht="19.899999999999999" customHeight="1" x14ac:dyDescent="0.2">
      <c r="A739" s="601">
        <f t="shared" si="164"/>
        <v>0</v>
      </c>
      <c r="B739" s="561">
        <f t="shared" si="165"/>
        <v>0</v>
      </c>
      <c r="C739" s="561"/>
      <c r="D739" s="613">
        <f t="shared" si="166"/>
        <v>0</v>
      </c>
      <c r="E739" s="553"/>
      <c r="F739" s="555">
        <f t="shared" si="167"/>
        <v>0</v>
      </c>
      <c r="G739" s="555">
        <f t="shared" si="168"/>
        <v>0</v>
      </c>
    </row>
    <row r="740" spans="1:7" ht="19.899999999999999" customHeight="1" x14ac:dyDescent="0.2">
      <c r="A740" s="599"/>
      <c r="B740" s="545"/>
      <c r="C740" s="545"/>
      <c r="D740" s="541"/>
      <c r="E740" s="542"/>
      <c r="F740" s="564" t="s">
        <v>29</v>
      </c>
      <c r="G740" s="605">
        <f>SUBTOTAL(9,G729:G739)</f>
        <v>0</v>
      </c>
    </row>
    <row r="741" spans="1:7" ht="19.899999999999999" customHeight="1" x14ac:dyDescent="0.2">
      <c r="A741" s="599"/>
      <c r="B741" s="545"/>
      <c r="C741" s="537" t="s">
        <v>1015</v>
      </c>
      <c r="D741" s="541"/>
      <c r="E741" s="542"/>
      <c r="F741" s="543"/>
      <c r="G741" s="600"/>
    </row>
    <row r="742" spans="1:7" ht="19.899999999999999" customHeight="1" x14ac:dyDescent="0.2">
      <c r="A742" s="792" t="s">
        <v>576</v>
      </c>
      <c r="B742" s="793"/>
      <c r="C742" s="794" t="s">
        <v>0</v>
      </c>
      <c r="D742" s="794" t="s">
        <v>1867</v>
      </c>
      <c r="E742" s="796" t="s">
        <v>24</v>
      </c>
      <c r="F742" s="798" t="s">
        <v>25</v>
      </c>
      <c r="G742" s="800" t="s">
        <v>26</v>
      </c>
    </row>
    <row r="743" spans="1:7" ht="19.899999999999999" customHeight="1" x14ac:dyDescent="0.2">
      <c r="A743" s="560" t="s">
        <v>577</v>
      </c>
      <c r="B743" s="560" t="s">
        <v>578</v>
      </c>
      <c r="C743" s="795"/>
      <c r="D743" s="795"/>
      <c r="E743" s="797"/>
      <c r="F743" s="799"/>
      <c r="G743" s="801"/>
    </row>
    <row r="744" spans="1:7" ht="19.899999999999999" customHeight="1" x14ac:dyDescent="0.2">
      <c r="A744" s="601">
        <f>IFERROR(VLOOKUP(C744,T_Insumos,4,FALSE),0)</f>
        <v>0</v>
      </c>
      <c r="B744" s="561">
        <f>IFERROR(VLOOKUP(C744,T_Insumos,5,FALSE),0)</f>
        <v>0</v>
      </c>
      <c r="C744" s="552"/>
      <c r="D744" s="613">
        <f>IF(C744=0,0,"$/tnkm")</f>
        <v>0</v>
      </c>
      <c r="E744" s="553"/>
      <c r="F744" s="555">
        <f>IFERROR(VLOOKUP(C744,T_Insumos,3,FALSE),0)</f>
        <v>0</v>
      </c>
      <c r="G744" s="555">
        <f>ROUND(E744*F744,2)</f>
        <v>0</v>
      </c>
    </row>
    <row r="745" spans="1:7" ht="19.899999999999999" customHeight="1" x14ac:dyDescent="0.2">
      <c r="A745" s="601">
        <f>IFERROR(VLOOKUP(C745,T_Insumos,4,FALSE),0)</f>
        <v>0</v>
      </c>
      <c r="B745" s="561">
        <f>IFERROR(VLOOKUP(C745,T_Insumos,5,FALSE),0)</f>
        <v>0</v>
      </c>
      <c r="C745" s="552"/>
      <c r="D745" s="613">
        <f>IF(C745=0,0,"$/tnkm")</f>
        <v>0</v>
      </c>
      <c r="E745" s="569"/>
      <c r="F745" s="555">
        <f>IFERROR(VLOOKUP(C745,T_Insumos,3,FALSE),0)</f>
        <v>0</v>
      </c>
      <c r="G745" s="555">
        <f t="shared" ref="G745" si="169">ROUND(E745*F745,2)</f>
        <v>0</v>
      </c>
    </row>
    <row r="746" spans="1:7" ht="19.899999999999999" customHeight="1" x14ac:dyDescent="0.2">
      <c r="A746" s="599"/>
      <c r="B746" s="545"/>
      <c r="C746" s="545"/>
      <c r="D746" s="541"/>
      <c r="E746" s="542"/>
      <c r="F746" s="564" t="s">
        <v>1016</v>
      </c>
      <c r="G746" s="605">
        <f>SUBTOTAL(9,G744:G745)</f>
        <v>0</v>
      </c>
    </row>
    <row r="747" spans="1:7" ht="19.899999999999999" customHeight="1" x14ac:dyDescent="0.2">
      <c r="A747" s="602"/>
      <c r="B747" s="541"/>
      <c r="C747" s="545"/>
      <c r="D747" s="541"/>
      <c r="E747" s="542"/>
      <c r="F747" s="543"/>
      <c r="G747" s="600"/>
    </row>
    <row r="748" spans="1:7" ht="19.899999999999999" customHeight="1" x14ac:dyDescent="0.2">
      <c r="A748" s="664">
        <f>B682</f>
        <v>10</v>
      </c>
      <c r="B748" s="661" t="str">
        <f ca="1">C682</f>
        <v xml:space="preserve">EXTRACCION DE ARBOLES Y TOCONES </v>
      </c>
      <c r="C748" s="541"/>
      <c r="D748" s="541" t="s">
        <v>1833</v>
      </c>
      <c r="E748" s="662"/>
      <c r="F748" s="663" t="str">
        <f ca="1">"$/"&amp;G682</f>
        <v>$/un</v>
      </c>
      <c r="G748" s="610">
        <f>SUBTOTAL(9,G705:G747)</f>
        <v>0</v>
      </c>
    </row>
    <row r="749" spans="1:7" ht="19.899999999999999" customHeight="1" x14ac:dyDescent="0.2">
      <c r="A749" s="606"/>
      <c r="B749" s="607"/>
      <c r="C749" s="608"/>
      <c r="D749" s="608" t="s">
        <v>2043</v>
      </c>
      <c r="E749" s="609"/>
      <c r="F749" s="665" t="str">
        <f ca="1">"$/"&amp;G682</f>
        <v>$/un</v>
      </c>
      <c r="G749" s="610">
        <f>ROUND(G748/Coeficiente_Paso,2)</f>
        <v>0</v>
      </c>
    </row>
    <row r="750" spans="1:7" ht="19.899999999999999" customHeight="1" x14ac:dyDescent="0.2">
      <c r="A750" s="191"/>
      <c r="B750" s="191"/>
      <c r="C750" s="191"/>
      <c r="D750" s="191"/>
      <c r="E750" s="191"/>
      <c r="F750" s="191"/>
      <c r="G750" s="191"/>
    </row>
    <row r="751" spans="1:7" ht="19.899999999999999" customHeight="1" x14ac:dyDescent="0.2">
      <c r="A751" s="802" t="s">
        <v>31</v>
      </c>
      <c r="B751" s="803"/>
      <c r="C751" s="803"/>
      <c r="D751" s="803"/>
      <c r="E751" s="803"/>
      <c r="F751" s="803"/>
      <c r="G751" s="804"/>
    </row>
    <row r="752" spans="1:7" ht="19.899999999999999" customHeight="1" x14ac:dyDescent="0.2">
      <c r="A752" s="587" t="s">
        <v>711</v>
      </c>
      <c r="B752" s="535" t="str">
        <f>Comitente</f>
        <v>DIRECCIÓN PROVINCIAL DE VIALIDAD</v>
      </c>
      <c r="C752" s="536"/>
      <c r="D752" s="537"/>
      <c r="E752" s="537"/>
      <c r="F752" s="538"/>
      <c r="G752" s="588"/>
    </row>
    <row r="753" spans="1:7" ht="19.899999999999999" customHeight="1" x14ac:dyDescent="0.2">
      <c r="A753" s="587" t="s">
        <v>712</v>
      </c>
      <c r="B753" s="535">
        <f>Contratista</f>
        <v>0</v>
      </c>
      <c r="C753" s="539"/>
      <c r="D753" s="539"/>
      <c r="E753" s="539"/>
      <c r="F753" s="535"/>
      <c r="G753" s="589"/>
    </row>
    <row r="754" spans="1:7" ht="19.899999999999999" customHeight="1" x14ac:dyDescent="0.2">
      <c r="A754" s="587" t="s">
        <v>21</v>
      </c>
      <c r="B754" s="535" t="str">
        <f>Obra</f>
        <v>PAVIMENTACIÓN Y REPAVIMENTACION DE LA RED VIAL MUNICIPAL AFECTADAS POR OBRAS DE SANEAMIENTO 1era ETAPA SARMIENTO</v>
      </c>
      <c r="C754" s="539"/>
      <c r="D754" s="539"/>
      <c r="E754" s="539"/>
      <c r="F754" s="535" t="s">
        <v>32</v>
      </c>
      <c r="G754" s="589">
        <f>Fecha_Base</f>
        <v>0</v>
      </c>
    </row>
    <row r="755" spans="1:7" ht="19.899999999999999" customHeight="1" x14ac:dyDescent="0.2">
      <c r="A755" s="590" t="s">
        <v>710</v>
      </c>
      <c r="B755" s="540" t="str">
        <f>Ubicación</f>
        <v>DEPARTAMENTO SARMIENTO</v>
      </c>
      <c r="C755" s="540"/>
      <c r="D755" s="541"/>
      <c r="E755" s="542"/>
      <c r="F755" s="543"/>
      <c r="G755" s="591"/>
    </row>
    <row r="756" spans="1:7" ht="19.899999999999999" customHeight="1" x14ac:dyDescent="0.2">
      <c r="A756" s="590" t="s">
        <v>33</v>
      </c>
      <c r="B756" s="544" t="str">
        <f>IFERROR(VALUE(LEFT(B757,FIND(".",B757)-1)),"")</f>
        <v/>
      </c>
      <c r="C756" s="545">
        <f ca="1">IFERROR(VLOOKUP(B756,T_Computo_Presupuesto,2,FALSE),0)</f>
        <v>0</v>
      </c>
      <c r="D756" s="545"/>
      <c r="E756" s="542"/>
      <c r="F756" s="543"/>
      <c r="G756" s="591"/>
    </row>
    <row r="757" spans="1:7" ht="19.899999999999999" customHeight="1" x14ac:dyDescent="0.2">
      <c r="A757" s="590" t="s">
        <v>22</v>
      </c>
      <c r="B757" s="546">
        <f>IFERROR(VLOOKUP(COUNTIF($A$1:A757,"ANALISIS DE PRECIOS"),T_NumeroItem,2,FALSE),"")</f>
        <v>11</v>
      </c>
      <c r="C757" s="805" t="str">
        <f ca="1">IFERROR(VLOOKUP(B757,T_Computo_Presupuesto,2,FALSE),0)</f>
        <v>DEMOLICIONES DE OBRAS VARIAS</v>
      </c>
      <c r="D757" s="805"/>
      <c r="E757" s="805"/>
      <c r="F757" s="540" t="s">
        <v>23</v>
      </c>
      <c r="G757" s="592" t="str">
        <f ca="1">IFERROR(VLOOKUP(B757,T_Computo_Presupuesto,4,FALSE),0)</f>
        <v>un</v>
      </c>
    </row>
    <row r="758" spans="1:7" ht="19.899999999999999" customHeight="1" x14ac:dyDescent="0.2">
      <c r="A758" s="590"/>
      <c r="B758" s="540"/>
      <c r="C758" s="545"/>
      <c r="D758" s="541"/>
      <c r="E758" s="542"/>
      <c r="F758" s="545"/>
      <c r="G758" s="593"/>
    </row>
    <row r="759" spans="1:7" ht="19.899999999999999" customHeight="1" x14ac:dyDescent="0.2">
      <c r="A759" s="594"/>
      <c r="B759" s="547"/>
      <c r="C759" s="548" t="s">
        <v>999</v>
      </c>
      <c r="D759" s="547"/>
      <c r="E759" s="547"/>
      <c r="F759" s="547"/>
      <c r="G759" s="595"/>
    </row>
    <row r="760" spans="1:7" ht="19.899999999999999" customHeight="1" x14ac:dyDescent="0.2">
      <c r="A760" s="590"/>
      <c r="B760" s="549"/>
      <c r="C760" s="545"/>
      <c r="D760" s="541"/>
      <c r="E760" s="542"/>
      <c r="F760" s="540"/>
      <c r="G760" s="592"/>
    </row>
    <row r="761" spans="1:7" ht="19.899999999999999" customHeight="1" x14ac:dyDescent="0.2">
      <c r="A761" s="590"/>
      <c r="B761" s="549"/>
      <c r="C761" s="550" t="s">
        <v>1000</v>
      </c>
      <c r="D761" s="551" t="s">
        <v>24</v>
      </c>
      <c r="E761" s="551" t="s">
        <v>1001</v>
      </c>
      <c r="F761" s="551" t="s">
        <v>1002</v>
      </c>
      <c r="G761" s="550" t="s">
        <v>1003</v>
      </c>
    </row>
    <row r="762" spans="1:7" ht="19.899999999999999" customHeight="1" x14ac:dyDescent="0.2">
      <c r="A762" s="590"/>
      <c r="B762" s="549"/>
      <c r="C762" s="552"/>
      <c r="D762" s="553"/>
      <c r="E762" s="554">
        <f t="shared" ref="E762:E771" si="170">IFERROR(VLOOKUP(C762,T_Equipos,4,FALSE),0)</f>
        <v>0</v>
      </c>
      <c r="F762" s="555">
        <f t="shared" ref="F762:F771" si="171">IFERROR(VLOOKUP(C762,T_Equipos,5,FALSE),0)</f>
        <v>0</v>
      </c>
      <c r="G762" s="555">
        <f>ROUND(D762*F762,2)</f>
        <v>0</v>
      </c>
    </row>
    <row r="763" spans="1:7" ht="19.899999999999999" customHeight="1" x14ac:dyDescent="0.2">
      <c r="A763" s="590"/>
      <c r="B763" s="549"/>
      <c r="C763" s="552"/>
      <c r="D763" s="553"/>
      <c r="E763" s="554">
        <f t="shared" si="170"/>
        <v>0</v>
      </c>
      <c r="F763" s="555">
        <f t="shared" si="171"/>
        <v>0</v>
      </c>
      <c r="G763" s="555">
        <f>ROUND(D763*F763,2)</f>
        <v>0</v>
      </c>
    </row>
    <row r="764" spans="1:7" ht="19.899999999999999" customHeight="1" x14ac:dyDescent="0.2">
      <c r="A764" s="590"/>
      <c r="B764" s="549"/>
      <c r="C764" s="552"/>
      <c r="D764" s="553"/>
      <c r="E764" s="554">
        <f t="shared" si="170"/>
        <v>0</v>
      </c>
      <c r="F764" s="555">
        <f t="shared" si="171"/>
        <v>0</v>
      </c>
      <c r="G764" s="555">
        <f>ROUND(D764*F764,2)</f>
        <v>0</v>
      </c>
    </row>
    <row r="765" spans="1:7" ht="19.899999999999999" customHeight="1" x14ac:dyDescent="0.2">
      <c r="A765" s="590"/>
      <c r="B765" s="549"/>
      <c r="C765" s="552"/>
      <c r="D765" s="553"/>
      <c r="E765" s="554">
        <f t="shared" si="170"/>
        <v>0</v>
      </c>
      <c r="F765" s="555">
        <f t="shared" si="171"/>
        <v>0</v>
      </c>
      <c r="G765" s="555">
        <f>ROUND(D765*F765,2)</f>
        <v>0</v>
      </c>
    </row>
    <row r="766" spans="1:7" ht="19.899999999999999" customHeight="1" x14ac:dyDescent="0.2">
      <c r="A766" s="590"/>
      <c r="B766" s="549"/>
      <c r="C766" s="552"/>
      <c r="D766" s="553"/>
      <c r="E766" s="554">
        <f t="shared" si="170"/>
        <v>0</v>
      </c>
      <c r="F766" s="555">
        <f t="shared" si="171"/>
        <v>0</v>
      </c>
      <c r="G766" s="555">
        <f t="shared" ref="G766:G771" si="172">ROUND(D766*F766,2)</f>
        <v>0</v>
      </c>
    </row>
    <row r="767" spans="1:7" ht="19.899999999999999" customHeight="1" x14ac:dyDescent="0.2">
      <c r="A767" s="590"/>
      <c r="B767" s="549"/>
      <c r="C767" s="552"/>
      <c r="D767" s="553"/>
      <c r="E767" s="554">
        <f t="shared" si="170"/>
        <v>0</v>
      </c>
      <c r="F767" s="555">
        <f t="shared" si="171"/>
        <v>0</v>
      </c>
      <c r="G767" s="555">
        <f t="shared" si="172"/>
        <v>0</v>
      </c>
    </row>
    <row r="768" spans="1:7" ht="19.899999999999999" customHeight="1" x14ac:dyDescent="0.2">
      <c r="A768" s="590"/>
      <c r="B768" s="549"/>
      <c r="C768" s="552"/>
      <c r="D768" s="553"/>
      <c r="E768" s="554">
        <f t="shared" si="170"/>
        <v>0</v>
      </c>
      <c r="F768" s="555">
        <f t="shared" si="171"/>
        <v>0</v>
      </c>
      <c r="G768" s="555">
        <f t="shared" si="172"/>
        <v>0</v>
      </c>
    </row>
    <row r="769" spans="1:7" ht="19.899999999999999" customHeight="1" x14ac:dyDescent="0.2">
      <c r="A769" s="590"/>
      <c r="B769" s="549"/>
      <c r="C769" s="552"/>
      <c r="D769" s="553"/>
      <c r="E769" s="554">
        <f t="shared" si="170"/>
        <v>0</v>
      </c>
      <c r="F769" s="555">
        <f t="shared" si="171"/>
        <v>0</v>
      </c>
      <c r="G769" s="555">
        <f t="shared" si="172"/>
        <v>0</v>
      </c>
    </row>
    <row r="770" spans="1:7" ht="19.899999999999999" customHeight="1" x14ac:dyDescent="0.2">
      <c r="A770" s="590"/>
      <c r="B770" s="549"/>
      <c r="C770" s="552"/>
      <c r="D770" s="553"/>
      <c r="E770" s="554">
        <f t="shared" si="170"/>
        <v>0</v>
      </c>
      <c r="F770" s="555">
        <f t="shared" si="171"/>
        <v>0</v>
      </c>
      <c r="G770" s="555">
        <f t="shared" si="172"/>
        <v>0</v>
      </c>
    </row>
    <row r="771" spans="1:7" ht="19.899999999999999" customHeight="1" x14ac:dyDescent="0.2">
      <c r="A771" s="590"/>
      <c r="B771" s="549"/>
      <c r="C771" s="552"/>
      <c r="D771" s="553"/>
      <c r="E771" s="554">
        <f t="shared" si="170"/>
        <v>0</v>
      </c>
      <c r="F771" s="555">
        <f t="shared" si="171"/>
        <v>0</v>
      </c>
      <c r="G771" s="555">
        <f t="shared" si="172"/>
        <v>0</v>
      </c>
    </row>
    <row r="772" spans="1:7" ht="19.899999999999999" customHeight="1" x14ac:dyDescent="0.2">
      <c r="A772" s="590"/>
      <c r="B772" s="549"/>
      <c r="C772" s="545"/>
      <c r="D772" s="545"/>
      <c r="E772" s="556"/>
      <c r="F772" s="540"/>
      <c r="G772" s="592"/>
    </row>
    <row r="773" spans="1:7" ht="19.899999999999999" customHeight="1" x14ac:dyDescent="0.2">
      <c r="A773" s="590"/>
      <c r="B773" s="545"/>
      <c r="C773" s="537" t="s">
        <v>1004</v>
      </c>
      <c r="D773" s="540" t="s">
        <v>1001</v>
      </c>
      <c r="E773" s="611">
        <f>SUMPRODUCT(D762:D771,E762:E771)</f>
        <v>0</v>
      </c>
      <c r="F773" s="540" t="s">
        <v>1005</v>
      </c>
      <c r="G773" s="612">
        <f>SUM(G762:G771)</f>
        <v>0</v>
      </c>
    </row>
    <row r="774" spans="1:7" ht="19.899999999999999" customHeight="1" x14ac:dyDescent="0.2">
      <c r="A774" s="590"/>
      <c r="B774" s="549"/>
      <c r="C774" s="557"/>
      <c r="D774" s="556"/>
      <c r="E774" s="542"/>
      <c r="F774" s="540"/>
      <c r="G774" s="596"/>
    </row>
    <row r="775" spans="1:7" ht="19.899999999999999" customHeight="1" x14ac:dyDescent="0.2">
      <c r="A775" s="597"/>
      <c r="B775" s="549"/>
      <c r="C775" s="540" t="s">
        <v>1006</v>
      </c>
      <c r="D775" s="558">
        <f>IFERROR(VLOOKUP(COUNTIF($A$1:A775,"ANALISIS DE PRECIOS"),T_Rendimiento_Equipo,5,FALSE),0)</f>
        <v>0</v>
      </c>
      <c r="E775" s="559" t="str">
        <f ca="1">G757&amp;"/día"</f>
        <v>un/día</v>
      </c>
      <c r="F775" s="598"/>
      <c r="G775" s="592"/>
    </row>
    <row r="776" spans="1:7" ht="19.899999999999999" customHeight="1" x14ac:dyDescent="0.2">
      <c r="A776" s="590"/>
      <c r="B776" s="549"/>
      <c r="C776" s="545"/>
      <c r="D776" s="541"/>
      <c r="E776" s="542"/>
      <c r="F776" s="540"/>
      <c r="G776" s="592"/>
    </row>
    <row r="777" spans="1:7" ht="19.899999999999999" customHeight="1" x14ac:dyDescent="0.2">
      <c r="A777" s="792" t="s">
        <v>576</v>
      </c>
      <c r="B777" s="793"/>
      <c r="C777" s="794" t="s">
        <v>0</v>
      </c>
      <c r="D777" s="806" t="s">
        <v>1866</v>
      </c>
      <c r="E777" s="806" t="s">
        <v>1865</v>
      </c>
      <c r="F777" s="798" t="s">
        <v>1007</v>
      </c>
      <c r="G777" s="800" t="s">
        <v>26</v>
      </c>
    </row>
    <row r="778" spans="1:7" ht="19.899999999999999" customHeight="1" x14ac:dyDescent="0.2">
      <c r="A778" s="560" t="s">
        <v>577</v>
      </c>
      <c r="B778" s="560" t="s">
        <v>578</v>
      </c>
      <c r="C778" s="795"/>
      <c r="D778" s="807"/>
      <c r="E778" s="797"/>
      <c r="F778" s="799"/>
      <c r="G778" s="801"/>
    </row>
    <row r="779" spans="1:7" ht="19.899999999999999" customHeight="1" x14ac:dyDescent="0.2">
      <c r="A779" s="599"/>
      <c r="B779" s="545"/>
      <c r="C779" s="537" t="s">
        <v>1008</v>
      </c>
      <c r="D779" s="542"/>
      <c r="E779" s="542"/>
      <c r="F779" s="545"/>
      <c r="G779" s="600"/>
    </row>
    <row r="780" spans="1:7" ht="19.899999999999999" customHeight="1" x14ac:dyDescent="0.2">
      <c r="A780" s="601">
        <f t="shared" ref="A780:A788" si="173">IFERROR(VLOOKUP(C780,T_Insumos,4,FALSE),0)</f>
        <v>0</v>
      </c>
      <c r="B780" s="561">
        <f t="shared" ref="B780:B788" si="174">IFERROR(VLOOKUP(C780,T_Insumos,5,FALSE),0)</f>
        <v>0</v>
      </c>
      <c r="C780" s="552"/>
      <c r="D780" s="562">
        <f t="shared" ref="D780:D788" si="175">IFERROR(VLOOKUP(C780,T_Insumos,3,FALSE),0)</f>
        <v>0</v>
      </c>
      <c r="E780" s="555">
        <f>D780*$G$23</f>
        <v>0</v>
      </c>
      <c r="F780" s="558">
        <f>IF(C780="",0,IFERROR(VLOOKUP(COUNTIF($A$1:A780,"ANALISIS DE PRECIOS"),T_Rendimiento_Equipo,5,FALSE),0))</f>
        <v>0</v>
      </c>
      <c r="G780" s="555">
        <f>IFERROR(ROUND(E780/F780,2),0)</f>
        <v>0</v>
      </c>
    </row>
    <row r="781" spans="1:7" ht="19.899999999999999" customHeight="1" x14ac:dyDescent="0.2">
      <c r="A781" s="601">
        <f t="shared" si="173"/>
        <v>0</v>
      </c>
      <c r="B781" s="561">
        <f t="shared" si="174"/>
        <v>0</v>
      </c>
      <c r="C781" s="552"/>
      <c r="D781" s="562">
        <f t="shared" si="175"/>
        <v>0</v>
      </c>
      <c r="E781" s="555"/>
      <c r="F781" s="558">
        <f>IF(C781="",0,IFERROR(VLOOKUP(COUNTIF($A$1:A781,"ANALISIS DE PRECIOS"),T_Rendimiento_Equipo,5,FALSE),0))</f>
        <v>0</v>
      </c>
      <c r="G781" s="555">
        <f t="shared" ref="G781:G788" si="176">IFERROR(ROUND(E781/F781,2),0)</f>
        <v>0</v>
      </c>
    </row>
    <row r="782" spans="1:7" ht="19.899999999999999" customHeight="1" x14ac:dyDescent="0.2">
      <c r="A782" s="601">
        <f t="shared" si="173"/>
        <v>0</v>
      </c>
      <c r="B782" s="561">
        <f t="shared" si="174"/>
        <v>0</v>
      </c>
      <c r="C782" s="563"/>
      <c r="D782" s="562">
        <f t="shared" si="175"/>
        <v>0</v>
      </c>
      <c r="E782" s="555"/>
      <c r="F782" s="558">
        <f>IF(C782="",0,IFERROR(VLOOKUP(COUNTIF($A$1:A782,"ANALISIS DE PRECIOS"),T_Rendimiento_Equipo,5,FALSE),0))</f>
        <v>0</v>
      </c>
      <c r="G782" s="555">
        <f t="shared" si="176"/>
        <v>0</v>
      </c>
    </row>
    <row r="783" spans="1:7" ht="19.899999999999999" customHeight="1" x14ac:dyDescent="0.2">
      <c r="A783" s="601">
        <f t="shared" si="173"/>
        <v>0</v>
      </c>
      <c r="B783" s="561">
        <f t="shared" si="174"/>
        <v>0</v>
      </c>
      <c r="C783" s="563"/>
      <c r="D783" s="562">
        <f t="shared" si="175"/>
        <v>0</v>
      </c>
      <c r="E783" s="555"/>
      <c r="F783" s="558">
        <f>IF(C783="",0,IFERROR(VLOOKUP(COUNTIF($A$1:A783,"ANALISIS DE PRECIOS"),T_Rendimiento_Equipo,5,FALSE),0))</f>
        <v>0</v>
      </c>
      <c r="G783" s="555">
        <f t="shared" si="176"/>
        <v>0</v>
      </c>
    </row>
    <row r="784" spans="1:7" ht="19.899999999999999" customHeight="1" x14ac:dyDescent="0.2">
      <c r="A784" s="601">
        <f t="shared" si="173"/>
        <v>0</v>
      </c>
      <c r="B784" s="561">
        <f t="shared" si="174"/>
        <v>0</v>
      </c>
      <c r="C784" s="563"/>
      <c r="D784" s="562">
        <f t="shared" si="175"/>
        <v>0</v>
      </c>
      <c r="E784" s="555"/>
      <c r="F784" s="558">
        <f>IF(C784="",0,IFERROR(VLOOKUP(COUNTIF($A$1:A784,"ANALISIS DE PRECIOS"),T_Rendimiento_Equipo,5,FALSE),0))</f>
        <v>0</v>
      </c>
      <c r="G784" s="555">
        <f t="shared" si="176"/>
        <v>0</v>
      </c>
    </row>
    <row r="785" spans="1:7" ht="19.899999999999999" customHeight="1" x14ac:dyDescent="0.2">
      <c r="A785" s="601">
        <f t="shared" si="173"/>
        <v>0</v>
      </c>
      <c r="B785" s="561">
        <f t="shared" si="174"/>
        <v>0</v>
      </c>
      <c r="C785" s="563"/>
      <c r="D785" s="562">
        <f t="shared" si="175"/>
        <v>0</v>
      </c>
      <c r="E785" s="555"/>
      <c r="F785" s="558">
        <f>IF(C785="",0,IFERROR(VLOOKUP(COUNTIF($A$1:A785,"ANALISIS DE PRECIOS"),T_Rendimiento_Equipo,5,FALSE),0))</f>
        <v>0</v>
      </c>
      <c r="G785" s="555">
        <f t="shared" si="176"/>
        <v>0</v>
      </c>
    </row>
    <row r="786" spans="1:7" ht="19.899999999999999" customHeight="1" x14ac:dyDescent="0.2">
      <c r="A786" s="601">
        <f t="shared" si="173"/>
        <v>0</v>
      </c>
      <c r="B786" s="561">
        <f t="shared" si="174"/>
        <v>0</v>
      </c>
      <c r="C786" s="563"/>
      <c r="D786" s="562">
        <f t="shared" si="175"/>
        <v>0</v>
      </c>
      <c r="E786" s="555"/>
      <c r="F786" s="558">
        <f>IF(C786="",0,IFERROR(VLOOKUP(COUNTIF($A$1:A786,"ANALISIS DE PRECIOS"),T_Rendimiento_Equipo,5,FALSE),0))</f>
        <v>0</v>
      </c>
      <c r="G786" s="555">
        <f t="shared" si="176"/>
        <v>0</v>
      </c>
    </row>
    <row r="787" spans="1:7" ht="19.899999999999999" customHeight="1" x14ac:dyDescent="0.2">
      <c r="A787" s="601">
        <f t="shared" si="173"/>
        <v>0</v>
      </c>
      <c r="B787" s="561">
        <f t="shared" si="174"/>
        <v>0</v>
      </c>
      <c r="C787" s="563"/>
      <c r="D787" s="562">
        <f t="shared" si="175"/>
        <v>0</v>
      </c>
      <c r="E787" s="555"/>
      <c r="F787" s="558">
        <f>IF(C787="",0,IFERROR(VLOOKUP(COUNTIF($A$1:A787,"ANALISIS DE PRECIOS"),T_Rendimiento_Equipo,5,FALSE),0))</f>
        <v>0</v>
      </c>
      <c r="G787" s="555">
        <f t="shared" si="176"/>
        <v>0</v>
      </c>
    </row>
    <row r="788" spans="1:7" ht="19.899999999999999" customHeight="1" x14ac:dyDescent="0.2">
      <c r="A788" s="601">
        <f t="shared" si="173"/>
        <v>0</v>
      </c>
      <c r="B788" s="561">
        <f t="shared" si="174"/>
        <v>0</v>
      </c>
      <c r="C788" s="552"/>
      <c r="D788" s="562">
        <f t="shared" si="175"/>
        <v>0</v>
      </c>
      <c r="E788" s="555"/>
      <c r="F788" s="558">
        <f>IF(C788="",0,IFERROR(VLOOKUP(COUNTIF($A$1:A788,"ANALISIS DE PRECIOS"),T_Rendimiento_Equipo,5,FALSE),0))</f>
        <v>0</v>
      </c>
      <c r="G788" s="555">
        <f t="shared" si="176"/>
        <v>0</v>
      </c>
    </row>
    <row r="789" spans="1:7" ht="19.899999999999999" customHeight="1" x14ac:dyDescent="0.2">
      <c r="A789" s="602"/>
      <c r="B789" s="541"/>
      <c r="C789" s="545"/>
      <c r="D789" s="541"/>
      <c r="E789" s="542"/>
      <c r="F789" s="564" t="s">
        <v>27</v>
      </c>
      <c r="G789" s="603">
        <f>SUBTOTAL(9,G780:G788)</f>
        <v>0</v>
      </c>
    </row>
    <row r="790" spans="1:7" ht="19.899999999999999" customHeight="1" x14ac:dyDescent="0.2">
      <c r="A790" s="599"/>
      <c r="B790" s="545"/>
      <c r="C790" s="537" t="s">
        <v>713</v>
      </c>
      <c r="D790" s="541"/>
      <c r="E790" s="542"/>
      <c r="F790" s="543"/>
      <c r="G790" s="600"/>
    </row>
    <row r="791" spans="1:7" ht="19.899999999999999" customHeight="1" x14ac:dyDescent="0.2">
      <c r="A791" s="792" t="s">
        <v>576</v>
      </c>
      <c r="B791" s="793"/>
      <c r="C791" s="794" t="s">
        <v>0</v>
      </c>
      <c r="D791" s="796" t="s">
        <v>24</v>
      </c>
      <c r="E791" s="796" t="s">
        <v>1832</v>
      </c>
      <c r="F791" s="798" t="s">
        <v>1007</v>
      </c>
      <c r="G791" s="800" t="s">
        <v>26</v>
      </c>
    </row>
    <row r="792" spans="1:7" ht="19.899999999999999" customHeight="1" x14ac:dyDescent="0.2">
      <c r="A792" s="560" t="s">
        <v>577</v>
      </c>
      <c r="B792" s="560" t="s">
        <v>578</v>
      </c>
      <c r="C792" s="795"/>
      <c r="D792" s="797"/>
      <c r="E792" s="797"/>
      <c r="F792" s="799"/>
      <c r="G792" s="801"/>
    </row>
    <row r="793" spans="1:7" ht="19.899999999999999" customHeight="1" x14ac:dyDescent="0.2">
      <c r="A793" s="601">
        <f t="shared" ref="A793:A799" si="177">IFERROR(VLOOKUP(C793,T_Insumos,4,FALSE),0)</f>
        <v>0</v>
      </c>
      <c r="B793" s="561">
        <f t="shared" ref="B793:B799" si="178">IFERROR(VLOOKUP(C793,T_Insumos,5,FALSE),0)</f>
        <v>0</v>
      </c>
      <c r="C793" s="565"/>
      <c r="D793" s="558"/>
      <c r="E793" s="555">
        <f t="shared" ref="E793:E799" si="179">IFERROR(VLOOKUP(C793,T_Insumos,3,FALSE),0)</f>
        <v>0</v>
      </c>
      <c r="F793" s="558">
        <f>IF(C793="",0,IFERROR(VLOOKUP(COUNTIF($A$1:A793,"ANALISIS DE PRECIOS"),T_Rendimiento_Equipo,5,FALSE),0))</f>
        <v>0</v>
      </c>
      <c r="G793" s="555">
        <f>IFERROR(ROUND(D793*E793/F793,2),0)</f>
        <v>0</v>
      </c>
    </row>
    <row r="794" spans="1:7" ht="19.899999999999999" customHeight="1" x14ac:dyDescent="0.2">
      <c r="A794" s="601">
        <f t="shared" si="177"/>
        <v>0</v>
      </c>
      <c r="B794" s="561">
        <f t="shared" si="178"/>
        <v>0</v>
      </c>
      <c r="C794" s="552"/>
      <c r="D794" s="558"/>
      <c r="E794" s="555">
        <f t="shared" si="179"/>
        <v>0</v>
      </c>
      <c r="F794" s="558">
        <f>IF(C794="",0,IFERROR(VLOOKUP(COUNTIF($A$1:A794,"ANALISIS DE PRECIOS"),T_Rendimiento_Equipo,5,FALSE),0))</f>
        <v>0</v>
      </c>
      <c r="G794" s="555">
        <f t="shared" ref="G794:G799" si="180">IFERROR(ROUND(D794*E794/F794,2),0)</f>
        <v>0</v>
      </c>
    </row>
    <row r="795" spans="1:7" ht="19.899999999999999" customHeight="1" x14ac:dyDescent="0.2">
      <c r="A795" s="601">
        <f t="shared" si="177"/>
        <v>0</v>
      </c>
      <c r="B795" s="561">
        <f t="shared" si="178"/>
        <v>0</v>
      </c>
      <c r="C795" s="552"/>
      <c r="D795" s="558"/>
      <c r="E795" s="555">
        <f t="shared" si="179"/>
        <v>0</v>
      </c>
      <c r="F795" s="558">
        <f>IF(C795="",0,IFERROR(VLOOKUP(COUNTIF($A$1:A795,"ANALISIS DE PRECIOS"),T_Rendimiento_Equipo,5,FALSE),0))</f>
        <v>0</v>
      </c>
      <c r="G795" s="555">
        <f t="shared" si="180"/>
        <v>0</v>
      </c>
    </row>
    <row r="796" spans="1:7" ht="19.899999999999999" customHeight="1" x14ac:dyDescent="0.2">
      <c r="A796" s="601">
        <f t="shared" si="177"/>
        <v>0</v>
      </c>
      <c r="B796" s="561">
        <f t="shared" si="178"/>
        <v>0</v>
      </c>
      <c r="C796" s="552"/>
      <c r="D796" s="558"/>
      <c r="E796" s="555">
        <f t="shared" si="179"/>
        <v>0</v>
      </c>
      <c r="F796" s="558">
        <f>IF(C796="",0,IFERROR(VLOOKUP(COUNTIF($A$1:A796,"ANALISIS DE PRECIOS"),T_Rendimiento_Equipo,5,FALSE),0))</f>
        <v>0</v>
      </c>
      <c r="G796" s="555">
        <f t="shared" si="180"/>
        <v>0</v>
      </c>
    </row>
    <row r="797" spans="1:7" ht="19.899999999999999" customHeight="1" x14ac:dyDescent="0.2">
      <c r="A797" s="601">
        <f t="shared" si="177"/>
        <v>0</v>
      </c>
      <c r="B797" s="561">
        <f t="shared" si="178"/>
        <v>0</v>
      </c>
      <c r="C797" s="552"/>
      <c r="D797" s="558"/>
      <c r="E797" s="555">
        <f t="shared" si="179"/>
        <v>0</v>
      </c>
      <c r="F797" s="558">
        <f>IF(C797="",0,IFERROR(VLOOKUP(COUNTIF($A$1:A797,"ANALISIS DE PRECIOS"),T_Rendimiento_Equipo,5,FALSE),0))</f>
        <v>0</v>
      </c>
      <c r="G797" s="555">
        <f t="shared" si="180"/>
        <v>0</v>
      </c>
    </row>
    <row r="798" spans="1:7" ht="19.899999999999999" customHeight="1" x14ac:dyDescent="0.2">
      <c r="A798" s="601">
        <f t="shared" si="177"/>
        <v>0</v>
      </c>
      <c r="B798" s="561">
        <f t="shared" si="178"/>
        <v>0</v>
      </c>
      <c r="C798" s="552"/>
      <c r="D798" s="566"/>
      <c r="E798" s="555">
        <f t="shared" si="179"/>
        <v>0</v>
      </c>
      <c r="F798" s="558">
        <f>IF(C798="",0,IFERROR(VLOOKUP(COUNTIF($A$1:A798,"ANALISIS DE PRECIOS"),T_Rendimiento_Equipo,5,FALSE),0))</f>
        <v>0</v>
      </c>
      <c r="G798" s="555">
        <f t="shared" si="180"/>
        <v>0</v>
      </c>
    </row>
    <row r="799" spans="1:7" ht="19.899999999999999" customHeight="1" x14ac:dyDescent="0.2">
      <c r="A799" s="601">
        <f t="shared" si="177"/>
        <v>0</v>
      </c>
      <c r="B799" s="561">
        <f t="shared" si="178"/>
        <v>0</v>
      </c>
      <c r="C799" s="561"/>
      <c r="D799" s="567"/>
      <c r="E799" s="555">
        <f t="shared" si="179"/>
        <v>0</v>
      </c>
      <c r="F799" s="558">
        <f>IF(C799="",0,IFERROR(VLOOKUP(COUNTIF($A$1:A799,"ANALISIS DE PRECIOS"),T_Rendimiento_Equipo,5,FALSE),0))</f>
        <v>0</v>
      </c>
      <c r="G799" s="555">
        <f t="shared" si="180"/>
        <v>0</v>
      </c>
    </row>
    <row r="800" spans="1:7" ht="19.899999999999999" customHeight="1" x14ac:dyDescent="0.2">
      <c r="A800" s="602"/>
      <c r="B800" s="541"/>
      <c r="C800" s="545"/>
      <c r="D800" s="541"/>
      <c r="E800" s="542"/>
      <c r="F800" s="564" t="s">
        <v>28</v>
      </c>
      <c r="G800" s="604">
        <f>SUBTOTAL(9,G793:G799)</f>
        <v>0</v>
      </c>
    </row>
    <row r="801" spans="1:7" ht="19.899999999999999" customHeight="1" x14ac:dyDescent="0.2">
      <c r="A801" s="599"/>
      <c r="B801" s="545"/>
      <c r="C801" s="537" t="s">
        <v>1014</v>
      </c>
      <c r="D801" s="541"/>
      <c r="E801" s="542"/>
      <c r="F801" s="543"/>
      <c r="G801" s="600"/>
    </row>
    <row r="802" spans="1:7" ht="19.899999999999999" customHeight="1" x14ac:dyDescent="0.2">
      <c r="A802" s="792" t="s">
        <v>576</v>
      </c>
      <c r="B802" s="793"/>
      <c r="C802" s="794" t="s">
        <v>0</v>
      </c>
      <c r="D802" s="794" t="s">
        <v>1867</v>
      </c>
      <c r="E802" s="796" t="s">
        <v>24</v>
      </c>
      <c r="F802" s="798" t="s">
        <v>25</v>
      </c>
      <c r="G802" s="800" t="s">
        <v>26</v>
      </c>
    </row>
    <row r="803" spans="1:7" ht="19.899999999999999" customHeight="1" x14ac:dyDescent="0.2">
      <c r="A803" s="560" t="s">
        <v>577</v>
      </c>
      <c r="B803" s="560" t="s">
        <v>578</v>
      </c>
      <c r="C803" s="795"/>
      <c r="D803" s="795"/>
      <c r="E803" s="797"/>
      <c r="F803" s="799"/>
      <c r="G803" s="801"/>
    </row>
    <row r="804" spans="1:7" ht="19.899999999999999" customHeight="1" x14ac:dyDescent="0.2">
      <c r="A804" s="601">
        <f t="shared" ref="A804:A814" si="181">IFERROR(VLOOKUP(C804,T_Insumos,4,FALSE),0)</f>
        <v>0</v>
      </c>
      <c r="B804" s="561">
        <f t="shared" ref="B804:B814" si="182">IFERROR(VLOOKUP(C804,T_Insumos,5,FALSE),0)</f>
        <v>0</v>
      </c>
      <c r="C804" s="561"/>
      <c r="D804" s="613">
        <f t="shared" ref="D804:D814" si="183">IFERROR(VLOOKUP(C804,T_Insumos,2,FALSE),0)</f>
        <v>0</v>
      </c>
      <c r="E804" s="553"/>
      <c r="F804" s="555">
        <f t="shared" ref="F804:F814" si="184">IFERROR(VLOOKUP(C804,T_Insumos,3,FALSE),0)</f>
        <v>0</v>
      </c>
      <c r="G804" s="555">
        <f>ROUND(E804*F804,2)</f>
        <v>0</v>
      </c>
    </row>
    <row r="805" spans="1:7" ht="19.899999999999999" customHeight="1" x14ac:dyDescent="0.2">
      <c r="A805" s="601">
        <f t="shared" si="181"/>
        <v>0</v>
      </c>
      <c r="B805" s="561">
        <f t="shared" si="182"/>
        <v>0</v>
      </c>
      <c r="C805" s="561"/>
      <c r="D805" s="613">
        <f t="shared" si="183"/>
        <v>0</v>
      </c>
      <c r="E805" s="553"/>
      <c r="F805" s="555">
        <f t="shared" si="184"/>
        <v>0</v>
      </c>
      <c r="G805" s="555">
        <f t="shared" ref="G805:G814" si="185">ROUND(E805*F805,2)</f>
        <v>0</v>
      </c>
    </row>
    <row r="806" spans="1:7" ht="19.899999999999999" customHeight="1" x14ac:dyDescent="0.2">
      <c r="A806" s="601">
        <f t="shared" si="181"/>
        <v>0</v>
      </c>
      <c r="B806" s="561">
        <f t="shared" si="182"/>
        <v>0</v>
      </c>
      <c r="C806" s="561"/>
      <c r="D806" s="613">
        <f t="shared" si="183"/>
        <v>0</v>
      </c>
      <c r="E806" s="553"/>
      <c r="F806" s="555">
        <f t="shared" si="184"/>
        <v>0</v>
      </c>
      <c r="G806" s="555">
        <f t="shared" si="185"/>
        <v>0</v>
      </c>
    </row>
    <row r="807" spans="1:7" ht="19.899999999999999" customHeight="1" x14ac:dyDescent="0.2">
      <c r="A807" s="601">
        <f t="shared" si="181"/>
        <v>0</v>
      </c>
      <c r="B807" s="561">
        <f t="shared" si="182"/>
        <v>0</v>
      </c>
      <c r="C807" s="561"/>
      <c r="D807" s="613">
        <f t="shared" si="183"/>
        <v>0</v>
      </c>
      <c r="E807" s="553"/>
      <c r="F807" s="555">
        <f t="shared" si="184"/>
        <v>0</v>
      </c>
      <c r="G807" s="555">
        <f t="shared" si="185"/>
        <v>0</v>
      </c>
    </row>
    <row r="808" spans="1:7" ht="19.899999999999999" customHeight="1" x14ac:dyDescent="0.2">
      <c r="A808" s="601">
        <f t="shared" si="181"/>
        <v>0</v>
      </c>
      <c r="B808" s="561">
        <f t="shared" si="182"/>
        <v>0</v>
      </c>
      <c r="C808" s="561"/>
      <c r="D808" s="613">
        <f t="shared" si="183"/>
        <v>0</v>
      </c>
      <c r="E808" s="553"/>
      <c r="F808" s="555">
        <f t="shared" si="184"/>
        <v>0</v>
      </c>
      <c r="G808" s="555">
        <f t="shared" si="185"/>
        <v>0</v>
      </c>
    </row>
    <row r="809" spans="1:7" ht="19.899999999999999" customHeight="1" x14ac:dyDescent="0.2">
      <c r="A809" s="601">
        <f t="shared" si="181"/>
        <v>0</v>
      </c>
      <c r="B809" s="561">
        <f t="shared" si="182"/>
        <v>0</v>
      </c>
      <c r="C809" s="561"/>
      <c r="D809" s="613">
        <f t="shared" si="183"/>
        <v>0</v>
      </c>
      <c r="E809" s="553"/>
      <c r="F809" s="555">
        <f t="shared" si="184"/>
        <v>0</v>
      </c>
      <c r="G809" s="555">
        <f t="shared" si="185"/>
        <v>0</v>
      </c>
    </row>
    <row r="810" spans="1:7" ht="19.899999999999999" customHeight="1" x14ac:dyDescent="0.2">
      <c r="A810" s="601">
        <f t="shared" si="181"/>
        <v>0</v>
      </c>
      <c r="B810" s="561">
        <f t="shared" si="182"/>
        <v>0</v>
      </c>
      <c r="C810" s="561"/>
      <c r="D810" s="613">
        <f t="shared" si="183"/>
        <v>0</v>
      </c>
      <c r="E810" s="553"/>
      <c r="F810" s="555">
        <f t="shared" si="184"/>
        <v>0</v>
      </c>
      <c r="G810" s="555">
        <f t="shared" si="185"/>
        <v>0</v>
      </c>
    </row>
    <row r="811" spans="1:7" ht="19.899999999999999" customHeight="1" x14ac:dyDescent="0.2">
      <c r="A811" s="601">
        <f t="shared" si="181"/>
        <v>0</v>
      </c>
      <c r="B811" s="561">
        <f t="shared" si="182"/>
        <v>0</v>
      </c>
      <c r="C811" s="561"/>
      <c r="D811" s="613">
        <f t="shared" si="183"/>
        <v>0</v>
      </c>
      <c r="E811" s="553"/>
      <c r="F811" s="555">
        <f t="shared" si="184"/>
        <v>0</v>
      </c>
      <c r="G811" s="555">
        <f t="shared" si="185"/>
        <v>0</v>
      </c>
    </row>
    <row r="812" spans="1:7" ht="19.899999999999999" customHeight="1" x14ac:dyDescent="0.2">
      <c r="A812" s="601">
        <f t="shared" si="181"/>
        <v>0</v>
      </c>
      <c r="B812" s="561">
        <f t="shared" si="182"/>
        <v>0</v>
      </c>
      <c r="C812" s="561"/>
      <c r="D812" s="613">
        <f t="shared" si="183"/>
        <v>0</v>
      </c>
      <c r="E812" s="553"/>
      <c r="F812" s="555">
        <f t="shared" si="184"/>
        <v>0</v>
      </c>
      <c r="G812" s="555">
        <f t="shared" si="185"/>
        <v>0</v>
      </c>
    </row>
    <row r="813" spans="1:7" ht="19.899999999999999" customHeight="1" x14ac:dyDescent="0.2">
      <c r="A813" s="601">
        <f t="shared" si="181"/>
        <v>0</v>
      </c>
      <c r="B813" s="561">
        <f t="shared" si="182"/>
        <v>0</v>
      </c>
      <c r="C813" s="561"/>
      <c r="D813" s="613">
        <f t="shared" si="183"/>
        <v>0</v>
      </c>
      <c r="E813" s="553"/>
      <c r="F813" s="555">
        <f t="shared" si="184"/>
        <v>0</v>
      </c>
      <c r="G813" s="555">
        <f t="shared" si="185"/>
        <v>0</v>
      </c>
    </row>
    <row r="814" spans="1:7" ht="19.899999999999999" customHeight="1" x14ac:dyDescent="0.2">
      <c r="A814" s="601">
        <f t="shared" si="181"/>
        <v>0</v>
      </c>
      <c r="B814" s="561">
        <f t="shared" si="182"/>
        <v>0</v>
      </c>
      <c r="C814" s="561"/>
      <c r="D814" s="613">
        <f t="shared" si="183"/>
        <v>0</v>
      </c>
      <c r="E814" s="553"/>
      <c r="F814" s="555">
        <f t="shared" si="184"/>
        <v>0</v>
      </c>
      <c r="G814" s="555">
        <f t="shared" si="185"/>
        <v>0</v>
      </c>
    </row>
    <row r="815" spans="1:7" ht="19.899999999999999" customHeight="1" x14ac:dyDescent="0.2">
      <c r="A815" s="599"/>
      <c r="B815" s="545"/>
      <c r="C815" s="545"/>
      <c r="D815" s="541"/>
      <c r="E815" s="542"/>
      <c r="F815" s="564" t="s">
        <v>29</v>
      </c>
      <c r="G815" s="605">
        <f>SUBTOTAL(9,G804:G814)</f>
        <v>0</v>
      </c>
    </row>
    <row r="816" spans="1:7" ht="19.899999999999999" customHeight="1" x14ac:dyDescent="0.2">
      <c r="A816" s="599"/>
      <c r="B816" s="545"/>
      <c r="C816" s="537" t="s">
        <v>1015</v>
      </c>
      <c r="D816" s="541"/>
      <c r="E816" s="542"/>
      <c r="F816" s="543"/>
      <c r="G816" s="600"/>
    </row>
    <row r="817" spans="1:7" ht="19.899999999999999" customHeight="1" x14ac:dyDescent="0.2">
      <c r="A817" s="792" t="s">
        <v>576</v>
      </c>
      <c r="B817" s="793"/>
      <c r="C817" s="794" t="s">
        <v>0</v>
      </c>
      <c r="D817" s="794" t="s">
        <v>1867</v>
      </c>
      <c r="E817" s="796" t="s">
        <v>24</v>
      </c>
      <c r="F817" s="798" t="s">
        <v>25</v>
      </c>
      <c r="G817" s="800" t="s">
        <v>26</v>
      </c>
    </row>
    <row r="818" spans="1:7" ht="19.899999999999999" customHeight="1" x14ac:dyDescent="0.2">
      <c r="A818" s="560" t="s">
        <v>577</v>
      </c>
      <c r="B818" s="560" t="s">
        <v>578</v>
      </c>
      <c r="C818" s="795"/>
      <c r="D818" s="795"/>
      <c r="E818" s="797"/>
      <c r="F818" s="799"/>
      <c r="G818" s="801"/>
    </row>
    <row r="819" spans="1:7" ht="19.899999999999999" customHeight="1" x14ac:dyDescent="0.2">
      <c r="A819" s="601">
        <f>IFERROR(VLOOKUP(C819,T_Insumos,4,FALSE),0)</f>
        <v>0</v>
      </c>
      <c r="B819" s="561">
        <f>IFERROR(VLOOKUP(C819,T_Insumos,5,FALSE),0)</f>
        <v>0</v>
      </c>
      <c r="C819" s="552"/>
      <c r="D819" s="613">
        <f>IF(C819=0,0,"$/tnkm")</f>
        <v>0</v>
      </c>
      <c r="E819" s="553"/>
      <c r="F819" s="555">
        <f>IFERROR(VLOOKUP(C819,T_Insumos,3,FALSE),0)</f>
        <v>0</v>
      </c>
      <c r="G819" s="555">
        <f>ROUND(E819*F819,2)</f>
        <v>0</v>
      </c>
    </row>
    <row r="820" spans="1:7" ht="19.899999999999999" customHeight="1" x14ac:dyDescent="0.2">
      <c r="A820" s="601">
        <f>IFERROR(VLOOKUP(C820,T_Insumos,4,FALSE),0)</f>
        <v>0</v>
      </c>
      <c r="B820" s="561">
        <f>IFERROR(VLOOKUP(C820,T_Insumos,5,FALSE),0)</f>
        <v>0</v>
      </c>
      <c r="C820" s="552"/>
      <c r="D820" s="613">
        <f>IF(C820=0,0,"$/tnkm")</f>
        <v>0</v>
      </c>
      <c r="E820" s="569"/>
      <c r="F820" s="555">
        <f>IFERROR(VLOOKUP(C820,T_Insumos,3,FALSE),0)</f>
        <v>0</v>
      </c>
      <c r="G820" s="555">
        <f t="shared" ref="G820" si="186">ROUND(E820*F820,2)</f>
        <v>0</v>
      </c>
    </row>
    <row r="821" spans="1:7" ht="19.899999999999999" customHeight="1" x14ac:dyDescent="0.2">
      <c r="A821" s="599"/>
      <c r="B821" s="545"/>
      <c r="C821" s="545"/>
      <c r="D821" s="541"/>
      <c r="E821" s="542"/>
      <c r="F821" s="564" t="s">
        <v>1016</v>
      </c>
      <c r="G821" s="605">
        <f>SUBTOTAL(9,G819:G820)</f>
        <v>0</v>
      </c>
    </row>
    <row r="822" spans="1:7" ht="19.899999999999999" customHeight="1" x14ac:dyDescent="0.2">
      <c r="A822" s="602"/>
      <c r="B822" s="541"/>
      <c r="C822" s="545"/>
      <c r="D822" s="541"/>
      <c r="E822" s="542"/>
      <c r="F822" s="543"/>
      <c r="G822" s="600"/>
    </row>
    <row r="823" spans="1:7" ht="19.899999999999999" customHeight="1" x14ac:dyDescent="0.2">
      <c r="A823" s="664">
        <f>B757</f>
        <v>11</v>
      </c>
      <c r="B823" s="661" t="str">
        <f ca="1">C757</f>
        <v>DEMOLICIONES DE OBRAS VARIAS</v>
      </c>
      <c r="C823" s="541"/>
      <c r="D823" s="541" t="s">
        <v>1833</v>
      </c>
      <c r="E823" s="662"/>
      <c r="F823" s="663" t="str">
        <f ca="1">"$/"&amp;G757</f>
        <v>$/un</v>
      </c>
      <c r="G823" s="610">
        <f>SUBTOTAL(9,G780:G822)</f>
        <v>0</v>
      </c>
    </row>
    <row r="824" spans="1:7" ht="19.899999999999999" customHeight="1" x14ac:dyDescent="0.2">
      <c r="A824" s="606"/>
      <c r="B824" s="607"/>
      <c r="C824" s="608"/>
      <c r="D824" s="608" t="s">
        <v>2043</v>
      </c>
      <c r="E824" s="609"/>
      <c r="F824" s="665" t="str">
        <f ca="1">"$/"&amp;G757</f>
        <v>$/un</v>
      </c>
      <c r="G824" s="610">
        <f>ROUND(G823/Coeficiente_Paso,2)</f>
        <v>0</v>
      </c>
    </row>
    <row r="825" spans="1:7" ht="19.899999999999999" customHeight="1" x14ac:dyDescent="0.2">
      <c r="A825" s="191"/>
      <c r="B825" s="191"/>
      <c r="C825" s="191"/>
      <c r="D825" s="191"/>
      <c r="E825" s="191"/>
      <c r="F825" s="191"/>
      <c r="G825" s="191"/>
    </row>
    <row r="826" spans="1:7" ht="19.899999999999999" customHeight="1" x14ac:dyDescent="0.2">
      <c r="A826" s="802" t="s">
        <v>31</v>
      </c>
      <c r="B826" s="803"/>
      <c r="C826" s="803"/>
      <c r="D826" s="803"/>
      <c r="E826" s="803"/>
      <c r="F826" s="803"/>
      <c r="G826" s="804"/>
    </row>
    <row r="827" spans="1:7" ht="19.899999999999999" customHeight="1" x14ac:dyDescent="0.2">
      <c r="A827" s="587" t="s">
        <v>711</v>
      </c>
      <c r="B827" s="535" t="str">
        <f>Comitente</f>
        <v>DIRECCIÓN PROVINCIAL DE VIALIDAD</v>
      </c>
      <c r="C827" s="536"/>
      <c r="D827" s="537"/>
      <c r="E827" s="537"/>
      <c r="F827" s="538"/>
      <c r="G827" s="588"/>
    </row>
    <row r="828" spans="1:7" ht="19.899999999999999" customHeight="1" x14ac:dyDescent="0.2">
      <c r="A828" s="587" t="s">
        <v>712</v>
      </c>
      <c r="B828" s="535">
        <f>Contratista</f>
        <v>0</v>
      </c>
      <c r="C828" s="539"/>
      <c r="D828" s="539"/>
      <c r="E828" s="539"/>
      <c r="F828" s="535"/>
      <c r="G828" s="589"/>
    </row>
    <row r="829" spans="1:7" ht="19.899999999999999" customHeight="1" x14ac:dyDescent="0.2">
      <c r="A829" s="587" t="s">
        <v>21</v>
      </c>
      <c r="B829" s="535" t="str">
        <f>Obra</f>
        <v>PAVIMENTACIÓN Y REPAVIMENTACION DE LA RED VIAL MUNICIPAL AFECTADAS POR OBRAS DE SANEAMIENTO 1era ETAPA SARMIENTO</v>
      </c>
      <c r="C829" s="539"/>
      <c r="D829" s="539"/>
      <c r="E829" s="539"/>
      <c r="F829" s="535" t="s">
        <v>32</v>
      </c>
      <c r="G829" s="589">
        <f>Fecha_Base</f>
        <v>0</v>
      </c>
    </row>
    <row r="830" spans="1:7" ht="19.899999999999999" customHeight="1" x14ac:dyDescent="0.2">
      <c r="A830" s="590" t="s">
        <v>710</v>
      </c>
      <c r="B830" s="540" t="str">
        <f>Ubicación</f>
        <v>DEPARTAMENTO SARMIENTO</v>
      </c>
      <c r="C830" s="540"/>
      <c r="D830" s="541"/>
      <c r="E830" s="542"/>
      <c r="F830" s="543"/>
      <c r="G830" s="591"/>
    </row>
    <row r="831" spans="1:7" ht="19.899999999999999" customHeight="1" x14ac:dyDescent="0.2">
      <c r="A831" s="590" t="s">
        <v>33</v>
      </c>
      <c r="B831" s="544" t="str">
        <f>IFERROR(VALUE(LEFT(B832,FIND(".",B832)-1)),"")</f>
        <v/>
      </c>
      <c r="C831" s="545">
        <f ca="1">IFERROR(VLOOKUP(B831,T_Computo_Presupuesto,2,FALSE),0)</f>
        <v>0</v>
      </c>
      <c r="D831" s="545"/>
      <c r="E831" s="542"/>
      <c r="F831" s="543"/>
      <c r="G831" s="591"/>
    </row>
    <row r="832" spans="1:7" ht="19.899999999999999" customHeight="1" x14ac:dyDescent="0.2">
      <c r="A832" s="590" t="s">
        <v>22</v>
      </c>
      <c r="B832" s="546">
        <f>IFERROR(VLOOKUP(COUNTIF($A$1:A832,"ANALISIS DE PRECIOS"),T_NumeroItem,2,FALSE),"")</f>
        <v>12</v>
      </c>
      <c r="C832" s="805" t="str">
        <f ca="1">IFERROR(VLOOKUP(B832,T_Computo_Presupuesto,2,FALSE),0)</f>
        <v>SEÑALAMIENTO VERTICAL, COMUNES</v>
      </c>
      <c r="D832" s="805"/>
      <c r="E832" s="805"/>
      <c r="F832" s="540" t="s">
        <v>23</v>
      </c>
      <c r="G832" s="592" t="str">
        <f ca="1">IFERROR(VLOOKUP(B832,T_Computo_Presupuesto,4,FALSE),0)</f>
        <v>m2</v>
      </c>
    </row>
    <row r="833" spans="1:7" ht="19.899999999999999" customHeight="1" x14ac:dyDescent="0.2">
      <c r="A833" s="590"/>
      <c r="B833" s="540"/>
      <c r="C833" s="545"/>
      <c r="D833" s="541"/>
      <c r="E833" s="542"/>
      <c r="F833" s="545"/>
      <c r="G833" s="593"/>
    </row>
    <row r="834" spans="1:7" ht="19.899999999999999" customHeight="1" x14ac:dyDescent="0.2">
      <c r="A834" s="594"/>
      <c r="B834" s="547"/>
      <c r="C834" s="548" t="s">
        <v>999</v>
      </c>
      <c r="D834" s="547"/>
      <c r="E834" s="547"/>
      <c r="F834" s="547"/>
      <c r="G834" s="595"/>
    </row>
    <row r="835" spans="1:7" ht="19.899999999999999" customHeight="1" x14ac:dyDescent="0.2">
      <c r="A835" s="590"/>
      <c r="B835" s="549"/>
      <c r="C835" s="545"/>
      <c r="D835" s="541"/>
      <c r="E835" s="542"/>
      <c r="F835" s="540"/>
      <c r="G835" s="592"/>
    </row>
    <row r="836" spans="1:7" ht="19.899999999999999" customHeight="1" x14ac:dyDescent="0.2">
      <c r="A836" s="590"/>
      <c r="B836" s="549"/>
      <c r="C836" s="550" t="s">
        <v>1000</v>
      </c>
      <c r="D836" s="551" t="s">
        <v>24</v>
      </c>
      <c r="E836" s="551" t="s">
        <v>1001</v>
      </c>
      <c r="F836" s="551" t="s">
        <v>1002</v>
      </c>
      <c r="G836" s="550" t="s">
        <v>1003</v>
      </c>
    </row>
    <row r="837" spans="1:7" ht="19.899999999999999" customHeight="1" x14ac:dyDescent="0.2">
      <c r="A837" s="590"/>
      <c r="B837" s="549"/>
      <c r="C837" s="552"/>
      <c r="D837" s="553"/>
      <c r="E837" s="554">
        <f t="shared" ref="E837:E846" si="187">IFERROR(VLOOKUP(C837,T_Equipos,4,FALSE),0)</f>
        <v>0</v>
      </c>
      <c r="F837" s="555">
        <f t="shared" ref="F837:F846" si="188">IFERROR(VLOOKUP(C837,T_Equipos,5,FALSE),0)</f>
        <v>0</v>
      </c>
      <c r="G837" s="555">
        <f>ROUND(D837*F837,2)</f>
        <v>0</v>
      </c>
    </row>
    <row r="838" spans="1:7" ht="19.899999999999999" customHeight="1" x14ac:dyDescent="0.2">
      <c r="A838" s="590"/>
      <c r="B838" s="549"/>
      <c r="C838" s="552"/>
      <c r="D838" s="553"/>
      <c r="E838" s="554">
        <f t="shared" si="187"/>
        <v>0</v>
      </c>
      <c r="F838" s="555">
        <f t="shared" si="188"/>
        <v>0</v>
      </c>
      <c r="G838" s="555">
        <f>ROUND(D838*F838,2)</f>
        <v>0</v>
      </c>
    </row>
    <row r="839" spans="1:7" ht="19.899999999999999" customHeight="1" x14ac:dyDescent="0.2">
      <c r="A839" s="590"/>
      <c r="B839" s="549"/>
      <c r="C839" s="552"/>
      <c r="D839" s="553"/>
      <c r="E839" s="554">
        <f t="shared" si="187"/>
        <v>0</v>
      </c>
      <c r="F839" s="555">
        <f t="shared" si="188"/>
        <v>0</v>
      </c>
      <c r="G839" s="555">
        <f>ROUND(D839*F839,2)</f>
        <v>0</v>
      </c>
    </row>
    <row r="840" spans="1:7" ht="19.899999999999999" customHeight="1" x14ac:dyDescent="0.2">
      <c r="A840" s="590"/>
      <c r="B840" s="549"/>
      <c r="C840" s="552"/>
      <c r="D840" s="553"/>
      <c r="E840" s="554">
        <f t="shared" si="187"/>
        <v>0</v>
      </c>
      <c r="F840" s="555">
        <f t="shared" si="188"/>
        <v>0</v>
      </c>
      <c r="G840" s="555">
        <f>ROUND(D840*F840,2)</f>
        <v>0</v>
      </c>
    </row>
    <row r="841" spans="1:7" ht="19.899999999999999" customHeight="1" x14ac:dyDescent="0.2">
      <c r="A841" s="590"/>
      <c r="B841" s="549"/>
      <c r="C841" s="552"/>
      <c r="D841" s="553"/>
      <c r="E841" s="554">
        <f t="shared" si="187"/>
        <v>0</v>
      </c>
      <c r="F841" s="555">
        <f t="shared" si="188"/>
        <v>0</v>
      </c>
      <c r="G841" s="555">
        <f t="shared" ref="G841:G846" si="189">ROUND(D841*F841,2)</f>
        <v>0</v>
      </c>
    </row>
    <row r="842" spans="1:7" ht="19.899999999999999" customHeight="1" x14ac:dyDescent="0.2">
      <c r="A842" s="590"/>
      <c r="B842" s="549"/>
      <c r="C842" s="552"/>
      <c r="D842" s="553"/>
      <c r="E842" s="554">
        <f t="shared" si="187"/>
        <v>0</v>
      </c>
      <c r="F842" s="555">
        <f t="shared" si="188"/>
        <v>0</v>
      </c>
      <c r="G842" s="555">
        <f t="shared" si="189"/>
        <v>0</v>
      </c>
    </row>
    <row r="843" spans="1:7" ht="19.899999999999999" customHeight="1" x14ac:dyDescent="0.2">
      <c r="A843" s="590"/>
      <c r="B843" s="549"/>
      <c r="C843" s="552"/>
      <c r="D843" s="553"/>
      <c r="E843" s="554">
        <f t="shared" si="187"/>
        <v>0</v>
      </c>
      <c r="F843" s="555">
        <f t="shared" si="188"/>
        <v>0</v>
      </c>
      <c r="G843" s="555">
        <f t="shared" si="189"/>
        <v>0</v>
      </c>
    </row>
    <row r="844" spans="1:7" ht="19.899999999999999" customHeight="1" x14ac:dyDescent="0.2">
      <c r="A844" s="590"/>
      <c r="B844" s="549"/>
      <c r="C844" s="552"/>
      <c r="D844" s="553"/>
      <c r="E844" s="554">
        <f t="shared" si="187"/>
        <v>0</v>
      </c>
      <c r="F844" s="555">
        <f t="shared" si="188"/>
        <v>0</v>
      </c>
      <c r="G844" s="555">
        <f t="shared" si="189"/>
        <v>0</v>
      </c>
    </row>
    <row r="845" spans="1:7" ht="19.899999999999999" customHeight="1" x14ac:dyDescent="0.2">
      <c r="A845" s="590"/>
      <c r="B845" s="549"/>
      <c r="C845" s="552"/>
      <c r="D845" s="553"/>
      <c r="E845" s="554">
        <f t="shared" si="187"/>
        <v>0</v>
      </c>
      <c r="F845" s="555">
        <f t="shared" si="188"/>
        <v>0</v>
      </c>
      <c r="G845" s="555">
        <f t="shared" si="189"/>
        <v>0</v>
      </c>
    </row>
    <row r="846" spans="1:7" ht="19.899999999999999" customHeight="1" x14ac:dyDescent="0.2">
      <c r="A846" s="590"/>
      <c r="B846" s="549"/>
      <c r="C846" s="552"/>
      <c r="D846" s="553"/>
      <c r="E846" s="554">
        <f t="shared" si="187"/>
        <v>0</v>
      </c>
      <c r="F846" s="555">
        <f t="shared" si="188"/>
        <v>0</v>
      </c>
      <c r="G846" s="555">
        <f t="shared" si="189"/>
        <v>0</v>
      </c>
    </row>
    <row r="847" spans="1:7" ht="19.899999999999999" customHeight="1" x14ac:dyDescent="0.2">
      <c r="A847" s="590"/>
      <c r="B847" s="549"/>
      <c r="C847" s="545"/>
      <c r="D847" s="545"/>
      <c r="E847" s="556"/>
      <c r="F847" s="540"/>
      <c r="G847" s="592"/>
    </row>
    <row r="848" spans="1:7" ht="19.899999999999999" customHeight="1" x14ac:dyDescent="0.2">
      <c r="A848" s="590"/>
      <c r="B848" s="545"/>
      <c r="C848" s="537" t="s">
        <v>1004</v>
      </c>
      <c r="D848" s="540" t="s">
        <v>1001</v>
      </c>
      <c r="E848" s="611">
        <f>SUMPRODUCT(D837:D846,E837:E846)</f>
        <v>0</v>
      </c>
      <c r="F848" s="540" t="s">
        <v>1005</v>
      </c>
      <c r="G848" s="612">
        <f>SUM(G837:G846)</f>
        <v>0</v>
      </c>
    </row>
    <row r="849" spans="1:7" ht="19.899999999999999" customHeight="1" x14ac:dyDescent="0.2">
      <c r="A849" s="590"/>
      <c r="B849" s="549"/>
      <c r="C849" s="557"/>
      <c r="D849" s="556"/>
      <c r="E849" s="542"/>
      <c r="F849" s="540"/>
      <c r="G849" s="596"/>
    </row>
    <row r="850" spans="1:7" ht="19.899999999999999" customHeight="1" x14ac:dyDescent="0.2">
      <c r="A850" s="597"/>
      <c r="B850" s="549"/>
      <c r="C850" s="540" t="s">
        <v>1006</v>
      </c>
      <c r="D850" s="558">
        <f>IFERROR(VLOOKUP(COUNTIF($A$1:A850,"ANALISIS DE PRECIOS"),T_Rendimiento_Equipo,5,FALSE),0)</f>
        <v>0</v>
      </c>
      <c r="E850" s="559" t="str">
        <f ca="1">G832&amp;"/día"</f>
        <v>m2/día</v>
      </c>
      <c r="F850" s="598"/>
      <c r="G850" s="592"/>
    </row>
    <row r="851" spans="1:7" ht="19.899999999999999" customHeight="1" x14ac:dyDescent="0.2">
      <c r="A851" s="590"/>
      <c r="B851" s="549"/>
      <c r="C851" s="545"/>
      <c r="D851" s="541"/>
      <c r="E851" s="542"/>
      <c r="F851" s="540"/>
      <c r="G851" s="592"/>
    </row>
    <row r="852" spans="1:7" ht="19.899999999999999" customHeight="1" x14ac:dyDescent="0.2">
      <c r="A852" s="792" t="s">
        <v>576</v>
      </c>
      <c r="B852" s="793"/>
      <c r="C852" s="794" t="s">
        <v>0</v>
      </c>
      <c r="D852" s="806" t="s">
        <v>1866</v>
      </c>
      <c r="E852" s="806" t="s">
        <v>1865</v>
      </c>
      <c r="F852" s="798" t="s">
        <v>1007</v>
      </c>
      <c r="G852" s="800" t="s">
        <v>26</v>
      </c>
    </row>
    <row r="853" spans="1:7" ht="19.899999999999999" customHeight="1" x14ac:dyDescent="0.2">
      <c r="A853" s="560" t="s">
        <v>577</v>
      </c>
      <c r="B853" s="560" t="s">
        <v>578</v>
      </c>
      <c r="C853" s="795"/>
      <c r="D853" s="807"/>
      <c r="E853" s="797"/>
      <c r="F853" s="799"/>
      <c r="G853" s="801"/>
    </row>
    <row r="854" spans="1:7" ht="19.899999999999999" customHeight="1" x14ac:dyDescent="0.2">
      <c r="A854" s="599"/>
      <c r="B854" s="545"/>
      <c r="C854" s="537" t="s">
        <v>1008</v>
      </c>
      <c r="D854" s="542"/>
      <c r="E854" s="542"/>
      <c r="F854" s="545"/>
      <c r="G854" s="600"/>
    </row>
    <row r="855" spans="1:7" ht="19.899999999999999" customHeight="1" x14ac:dyDescent="0.2">
      <c r="A855" s="601">
        <f t="shared" ref="A855:A863" si="190">IFERROR(VLOOKUP(C855,T_Insumos,4,FALSE),0)</f>
        <v>0</v>
      </c>
      <c r="B855" s="561">
        <f t="shared" ref="B855:B863" si="191">IFERROR(VLOOKUP(C855,T_Insumos,5,FALSE),0)</f>
        <v>0</v>
      </c>
      <c r="C855" s="552"/>
      <c r="D855" s="562">
        <f t="shared" ref="D855:D863" si="192">IFERROR(VLOOKUP(C855,T_Insumos,3,FALSE),0)</f>
        <v>0</v>
      </c>
      <c r="E855" s="555">
        <f>D855*$G$23</f>
        <v>0</v>
      </c>
      <c r="F855" s="558">
        <f>IF(C855="",0,IFERROR(VLOOKUP(COUNTIF($A$1:A855,"ANALISIS DE PRECIOS"),T_Rendimiento_Equipo,5,FALSE),0))</f>
        <v>0</v>
      </c>
      <c r="G855" s="555">
        <f>IFERROR(ROUND(E855/F855,2),0)</f>
        <v>0</v>
      </c>
    </row>
    <row r="856" spans="1:7" ht="19.899999999999999" customHeight="1" x14ac:dyDescent="0.2">
      <c r="A856" s="601">
        <f t="shared" si="190"/>
        <v>0</v>
      </c>
      <c r="B856" s="561">
        <f t="shared" si="191"/>
        <v>0</v>
      </c>
      <c r="C856" s="552"/>
      <c r="D856" s="562">
        <f t="shared" si="192"/>
        <v>0</v>
      </c>
      <c r="E856" s="555"/>
      <c r="F856" s="558">
        <f>IF(C856="",0,IFERROR(VLOOKUP(COUNTIF($A$1:A856,"ANALISIS DE PRECIOS"),T_Rendimiento_Equipo,5,FALSE),0))</f>
        <v>0</v>
      </c>
      <c r="G856" s="555">
        <f t="shared" ref="G856:G863" si="193">IFERROR(ROUND(E856/F856,2),0)</f>
        <v>0</v>
      </c>
    </row>
    <row r="857" spans="1:7" ht="19.899999999999999" customHeight="1" x14ac:dyDescent="0.2">
      <c r="A857" s="601">
        <f t="shared" si="190"/>
        <v>0</v>
      </c>
      <c r="B857" s="561">
        <f t="shared" si="191"/>
        <v>0</v>
      </c>
      <c r="C857" s="563"/>
      <c r="D857" s="562">
        <f t="shared" si="192"/>
        <v>0</v>
      </c>
      <c r="E857" s="555"/>
      <c r="F857" s="558">
        <f>IF(C857="",0,IFERROR(VLOOKUP(COUNTIF($A$1:A857,"ANALISIS DE PRECIOS"),T_Rendimiento_Equipo,5,FALSE),0))</f>
        <v>0</v>
      </c>
      <c r="G857" s="555">
        <f t="shared" si="193"/>
        <v>0</v>
      </c>
    </row>
    <row r="858" spans="1:7" ht="19.899999999999999" customHeight="1" x14ac:dyDescent="0.2">
      <c r="A858" s="601">
        <f t="shared" si="190"/>
        <v>0</v>
      </c>
      <c r="B858" s="561">
        <f t="shared" si="191"/>
        <v>0</v>
      </c>
      <c r="C858" s="563"/>
      <c r="D858" s="562">
        <f t="shared" si="192"/>
        <v>0</v>
      </c>
      <c r="E858" s="555"/>
      <c r="F858" s="558">
        <f>IF(C858="",0,IFERROR(VLOOKUP(COUNTIF($A$1:A858,"ANALISIS DE PRECIOS"),T_Rendimiento_Equipo,5,FALSE),0))</f>
        <v>0</v>
      </c>
      <c r="G858" s="555">
        <f t="shared" si="193"/>
        <v>0</v>
      </c>
    </row>
    <row r="859" spans="1:7" ht="19.899999999999999" customHeight="1" x14ac:dyDescent="0.2">
      <c r="A859" s="601">
        <f t="shared" si="190"/>
        <v>0</v>
      </c>
      <c r="B859" s="561">
        <f t="shared" si="191"/>
        <v>0</v>
      </c>
      <c r="C859" s="563"/>
      <c r="D859" s="562">
        <f t="shared" si="192"/>
        <v>0</v>
      </c>
      <c r="E859" s="555"/>
      <c r="F859" s="558">
        <f>IF(C859="",0,IFERROR(VLOOKUP(COUNTIF($A$1:A859,"ANALISIS DE PRECIOS"),T_Rendimiento_Equipo,5,FALSE),0))</f>
        <v>0</v>
      </c>
      <c r="G859" s="555">
        <f t="shared" si="193"/>
        <v>0</v>
      </c>
    </row>
    <row r="860" spans="1:7" ht="19.899999999999999" customHeight="1" x14ac:dyDescent="0.2">
      <c r="A860" s="601">
        <f t="shared" si="190"/>
        <v>0</v>
      </c>
      <c r="B860" s="561">
        <f t="shared" si="191"/>
        <v>0</v>
      </c>
      <c r="C860" s="563"/>
      <c r="D860" s="562">
        <f t="shared" si="192"/>
        <v>0</v>
      </c>
      <c r="E860" s="555"/>
      <c r="F860" s="558">
        <f>IF(C860="",0,IFERROR(VLOOKUP(COUNTIF($A$1:A860,"ANALISIS DE PRECIOS"),T_Rendimiento_Equipo,5,FALSE),0))</f>
        <v>0</v>
      </c>
      <c r="G860" s="555">
        <f t="shared" si="193"/>
        <v>0</v>
      </c>
    </row>
    <row r="861" spans="1:7" ht="19.899999999999999" customHeight="1" x14ac:dyDescent="0.2">
      <c r="A861" s="601">
        <f t="shared" si="190"/>
        <v>0</v>
      </c>
      <c r="B861" s="561">
        <f t="shared" si="191"/>
        <v>0</v>
      </c>
      <c r="C861" s="563"/>
      <c r="D861" s="562">
        <f t="shared" si="192"/>
        <v>0</v>
      </c>
      <c r="E861" s="555"/>
      <c r="F861" s="558">
        <f>IF(C861="",0,IFERROR(VLOOKUP(COUNTIF($A$1:A861,"ANALISIS DE PRECIOS"),T_Rendimiento_Equipo,5,FALSE),0))</f>
        <v>0</v>
      </c>
      <c r="G861" s="555">
        <f t="shared" si="193"/>
        <v>0</v>
      </c>
    </row>
    <row r="862" spans="1:7" ht="19.899999999999999" customHeight="1" x14ac:dyDescent="0.2">
      <c r="A862" s="601">
        <f t="shared" si="190"/>
        <v>0</v>
      </c>
      <c r="B862" s="561">
        <f t="shared" si="191"/>
        <v>0</v>
      </c>
      <c r="C862" s="563"/>
      <c r="D862" s="562">
        <f t="shared" si="192"/>
        <v>0</v>
      </c>
      <c r="E862" s="555"/>
      <c r="F862" s="558">
        <f>IF(C862="",0,IFERROR(VLOOKUP(COUNTIF($A$1:A862,"ANALISIS DE PRECIOS"),T_Rendimiento_Equipo,5,FALSE),0))</f>
        <v>0</v>
      </c>
      <c r="G862" s="555">
        <f t="shared" si="193"/>
        <v>0</v>
      </c>
    </row>
    <row r="863" spans="1:7" ht="19.899999999999999" customHeight="1" x14ac:dyDescent="0.2">
      <c r="A863" s="601">
        <f t="shared" si="190"/>
        <v>0</v>
      </c>
      <c r="B863" s="561">
        <f t="shared" si="191"/>
        <v>0</v>
      </c>
      <c r="C863" s="552"/>
      <c r="D863" s="562">
        <f t="shared" si="192"/>
        <v>0</v>
      </c>
      <c r="E863" s="555"/>
      <c r="F863" s="558">
        <f>IF(C863="",0,IFERROR(VLOOKUP(COUNTIF($A$1:A863,"ANALISIS DE PRECIOS"),T_Rendimiento_Equipo,5,FALSE),0))</f>
        <v>0</v>
      </c>
      <c r="G863" s="555">
        <f t="shared" si="193"/>
        <v>0</v>
      </c>
    </row>
    <row r="864" spans="1:7" ht="19.899999999999999" customHeight="1" x14ac:dyDescent="0.2">
      <c r="A864" s="602"/>
      <c r="B864" s="541"/>
      <c r="C864" s="545"/>
      <c r="D864" s="541"/>
      <c r="E864" s="542"/>
      <c r="F864" s="564" t="s">
        <v>27</v>
      </c>
      <c r="G864" s="603">
        <f>SUBTOTAL(9,G855:G863)</f>
        <v>0</v>
      </c>
    </row>
    <row r="865" spans="1:7" ht="19.899999999999999" customHeight="1" x14ac:dyDescent="0.2">
      <c r="A865" s="599"/>
      <c r="B865" s="545"/>
      <c r="C865" s="537" t="s">
        <v>713</v>
      </c>
      <c r="D865" s="541"/>
      <c r="E865" s="542"/>
      <c r="F865" s="543"/>
      <c r="G865" s="600"/>
    </row>
    <row r="866" spans="1:7" ht="19.899999999999999" customHeight="1" x14ac:dyDescent="0.2">
      <c r="A866" s="792" t="s">
        <v>576</v>
      </c>
      <c r="B866" s="793"/>
      <c r="C866" s="794" t="s">
        <v>0</v>
      </c>
      <c r="D866" s="796" t="s">
        <v>24</v>
      </c>
      <c r="E866" s="796" t="s">
        <v>1832</v>
      </c>
      <c r="F866" s="798" t="s">
        <v>1007</v>
      </c>
      <c r="G866" s="800" t="s">
        <v>26</v>
      </c>
    </row>
    <row r="867" spans="1:7" ht="19.899999999999999" customHeight="1" x14ac:dyDescent="0.2">
      <c r="A867" s="560" t="s">
        <v>577</v>
      </c>
      <c r="B867" s="560" t="s">
        <v>578</v>
      </c>
      <c r="C867" s="795"/>
      <c r="D867" s="797"/>
      <c r="E867" s="797"/>
      <c r="F867" s="799"/>
      <c r="G867" s="801"/>
    </row>
    <row r="868" spans="1:7" ht="19.899999999999999" customHeight="1" x14ac:dyDescent="0.2">
      <c r="A868" s="601">
        <f t="shared" ref="A868:A874" si="194">IFERROR(VLOOKUP(C868,T_Insumos,4,FALSE),0)</f>
        <v>0</v>
      </c>
      <c r="B868" s="561">
        <f t="shared" ref="B868:B874" si="195">IFERROR(VLOOKUP(C868,T_Insumos,5,FALSE),0)</f>
        <v>0</v>
      </c>
      <c r="C868" s="565"/>
      <c r="D868" s="558"/>
      <c r="E868" s="555">
        <f t="shared" ref="E868:E874" si="196">IFERROR(VLOOKUP(C868,T_Insumos,3,FALSE),0)</f>
        <v>0</v>
      </c>
      <c r="F868" s="558">
        <f>IF(C868="",0,IFERROR(VLOOKUP(COUNTIF($A$1:A868,"ANALISIS DE PRECIOS"),T_Rendimiento_Equipo,5,FALSE),0))</f>
        <v>0</v>
      </c>
      <c r="G868" s="555">
        <f>IFERROR(ROUND(D868*E868/F868,2),0)</f>
        <v>0</v>
      </c>
    </row>
    <row r="869" spans="1:7" ht="19.899999999999999" customHeight="1" x14ac:dyDescent="0.2">
      <c r="A869" s="601">
        <f t="shared" si="194"/>
        <v>0</v>
      </c>
      <c r="B869" s="561">
        <f t="shared" si="195"/>
        <v>0</v>
      </c>
      <c r="C869" s="552"/>
      <c r="D869" s="558"/>
      <c r="E869" s="555">
        <f t="shared" si="196"/>
        <v>0</v>
      </c>
      <c r="F869" s="558">
        <f>IF(C869="",0,IFERROR(VLOOKUP(COUNTIF($A$1:A869,"ANALISIS DE PRECIOS"),T_Rendimiento_Equipo,5,FALSE),0))</f>
        <v>0</v>
      </c>
      <c r="G869" s="555">
        <f t="shared" ref="G869:G874" si="197">IFERROR(ROUND(D869*E869/F869,2),0)</f>
        <v>0</v>
      </c>
    </row>
    <row r="870" spans="1:7" ht="19.899999999999999" customHeight="1" x14ac:dyDescent="0.2">
      <c r="A870" s="601">
        <f t="shared" si="194"/>
        <v>0</v>
      </c>
      <c r="B870" s="561">
        <f t="shared" si="195"/>
        <v>0</v>
      </c>
      <c r="C870" s="552"/>
      <c r="D870" s="558"/>
      <c r="E870" s="555">
        <f t="shared" si="196"/>
        <v>0</v>
      </c>
      <c r="F870" s="558">
        <f>IF(C870="",0,IFERROR(VLOOKUP(COUNTIF($A$1:A870,"ANALISIS DE PRECIOS"),T_Rendimiento_Equipo,5,FALSE),0))</f>
        <v>0</v>
      </c>
      <c r="G870" s="555">
        <f t="shared" si="197"/>
        <v>0</v>
      </c>
    </row>
    <row r="871" spans="1:7" ht="19.899999999999999" customHeight="1" x14ac:dyDescent="0.2">
      <c r="A871" s="601">
        <f t="shared" si="194"/>
        <v>0</v>
      </c>
      <c r="B871" s="561">
        <f t="shared" si="195"/>
        <v>0</v>
      </c>
      <c r="C871" s="552"/>
      <c r="D871" s="558"/>
      <c r="E871" s="555">
        <f t="shared" si="196"/>
        <v>0</v>
      </c>
      <c r="F871" s="558">
        <f>IF(C871="",0,IFERROR(VLOOKUP(COUNTIF($A$1:A871,"ANALISIS DE PRECIOS"),T_Rendimiento_Equipo,5,FALSE),0))</f>
        <v>0</v>
      </c>
      <c r="G871" s="555">
        <f t="shared" si="197"/>
        <v>0</v>
      </c>
    </row>
    <row r="872" spans="1:7" ht="19.899999999999999" customHeight="1" x14ac:dyDescent="0.2">
      <c r="A872" s="601">
        <f t="shared" si="194"/>
        <v>0</v>
      </c>
      <c r="B872" s="561">
        <f t="shared" si="195"/>
        <v>0</v>
      </c>
      <c r="C872" s="552"/>
      <c r="D872" s="558"/>
      <c r="E872" s="555">
        <f t="shared" si="196"/>
        <v>0</v>
      </c>
      <c r="F872" s="558">
        <f>IF(C872="",0,IFERROR(VLOOKUP(COUNTIF($A$1:A872,"ANALISIS DE PRECIOS"),T_Rendimiento_Equipo,5,FALSE),0))</f>
        <v>0</v>
      </c>
      <c r="G872" s="555">
        <f t="shared" si="197"/>
        <v>0</v>
      </c>
    </row>
    <row r="873" spans="1:7" ht="19.899999999999999" customHeight="1" x14ac:dyDescent="0.2">
      <c r="A873" s="601">
        <f t="shared" si="194"/>
        <v>0</v>
      </c>
      <c r="B873" s="561">
        <f t="shared" si="195"/>
        <v>0</v>
      </c>
      <c r="C873" s="552"/>
      <c r="D873" s="566"/>
      <c r="E873" s="555">
        <f t="shared" si="196"/>
        <v>0</v>
      </c>
      <c r="F873" s="558">
        <f>IF(C873="",0,IFERROR(VLOOKUP(COUNTIF($A$1:A873,"ANALISIS DE PRECIOS"),T_Rendimiento_Equipo,5,FALSE),0))</f>
        <v>0</v>
      </c>
      <c r="G873" s="555">
        <f t="shared" si="197"/>
        <v>0</v>
      </c>
    </row>
    <row r="874" spans="1:7" ht="19.899999999999999" customHeight="1" x14ac:dyDescent="0.2">
      <c r="A874" s="601">
        <f t="shared" si="194"/>
        <v>0</v>
      </c>
      <c r="B874" s="561">
        <f t="shared" si="195"/>
        <v>0</v>
      </c>
      <c r="C874" s="561"/>
      <c r="D874" s="567"/>
      <c r="E874" s="555">
        <f t="shared" si="196"/>
        <v>0</v>
      </c>
      <c r="F874" s="558">
        <f>IF(C874="",0,IFERROR(VLOOKUP(COUNTIF($A$1:A874,"ANALISIS DE PRECIOS"),T_Rendimiento_Equipo,5,FALSE),0))</f>
        <v>0</v>
      </c>
      <c r="G874" s="555">
        <f t="shared" si="197"/>
        <v>0</v>
      </c>
    </row>
    <row r="875" spans="1:7" ht="19.899999999999999" customHeight="1" x14ac:dyDescent="0.2">
      <c r="A875" s="602"/>
      <c r="B875" s="541"/>
      <c r="C875" s="545"/>
      <c r="D875" s="541"/>
      <c r="E875" s="542"/>
      <c r="F875" s="564" t="s">
        <v>28</v>
      </c>
      <c r="G875" s="604">
        <f>SUBTOTAL(9,G868:G874)</f>
        <v>0</v>
      </c>
    </row>
    <row r="876" spans="1:7" ht="19.899999999999999" customHeight="1" x14ac:dyDescent="0.2">
      <c r="A876" s="599"/>
      <c r="B876" s="545"/>
      <c r="C876" s="537" t="s">
        <v>1014</v>
      </c>
      <c r="D876" s="541"/>
      <c r="E876" s="542"/>
      <c r="F876" s="543"/>
      <c r="G876" s="600"/>
    </row>
    <row r="877" spans="1:7" ht="19.899999999999999" customHeight="1" x14ac:dyDescent="0.2">
      <c r="A877" s="792" t="s">
        <v>576</v>
      </c>
      <c r="B877" s="793"/>
      <c r="C877" s="794" t="s">
        <v>0</v>
      </c>
      <c r="D877" s="794" t="s">
        <v>1867</v>
      </c>
      <c r="E877" s="796" t="s">
        <v>24</v>
      </c>
      <c r="F877" s="798" t="s">
        <v>25</v>
      </c>
      <c r="G877" s="800" t="s">
        <v>26</v>
      </c>
    </row>
    <row r="878" spans="1:7" ht="19.899999999999999" customHeight="1" x14ac:dyDescent="0.2">
      <c r="A878" s="560" t="s">
        <v>577</v>
      </c>
      <c r="B878" s="560" t="s">
        <v>578</v>
      </c>
      <c r="C878" s="795"/>
      <c r="D878" s="795"/>
      <c r="E878" s="797"/>
      <c r="F878" s="799"/>
      <c r="G878" s="801"/>
    </row>
    <row r="879" spans="1:7" ht="19.899999999999999" customHeight="1" x14ac:dyDescent="0.2">
      <c r="A879" s="601">
        <f t="shared" ref="A879:A889" si="198">IFERROR(VLOOKUP(C879,T_Insumos,4,FALSE),0)</f>
        <v>0</v>
      </c>
      <c r="B879" s="561">
        <f t="shared" ref="B879:B889" si="199">IFERROR(VLOOKUP(C879,T_Insumos,5,FALSE),0)</f>
        <v>0</v>
      </c>
      <c r="C879" s="561"/>
      <c r="D879" s="613">
        <f t="shared" ref="D879:D889" si="200">IFERROR(VLOOKUP(C879,T_Insumos,2,FALSE),0)</f>
        <v>0</v>
      </c>
      <c r="E879" s="553"/>
      <c r="F879" s="555">
        <f t="shared" ref="F879:F889" si="201">IFERROR(VLOOKUP(C879,T_Insumos,3,FALSE),0)</f>
        <v>0</v>
      </c>
      <c r="G879" s="555">
        <f>ROUND(E879*F879,2)</f>
        <v>0</v>
      </c>
    </row>
    <row r="880" spans="1:7" ht="19.899999999999999" customHeight="1" x14ac:dyDescent="0.2">
      <c r="A880" s="601">
        <f t="shared" si="198"/>
        <v>0</v>
      </c>
      <c r="B880" s="561">
        <f t="shared" si="199"/>
        <v>0</v>
      </c>
      <c r="C880" s="561"/>
      <c r="D880" s="613">
        <f t="shared" si="200"/>
        <v>0</v>
      </c>
      <c r="E880" s="553"/>
      <c r="F880" s="555">
        <f t="shared" si="201"/>
        <v>0</v>
      </c>
      <c r="G880" s="555">
        <f t="shared" ref="G880:G889" si="202">ROUND(E880*F880,2)</f>
        <v>0</v>
      </c>
    </row>
    <row r="881" spans="1:7" ht="19.899999999999999" customHeight="1" x14ac:dyDescent="0.2">
      <c r="A881" s="601">
        <f t="shared" si="198"/>
        <v>0</v>
      </c>
      <c r="B881" s="561">
        <f t="shared" si="199"/>
        <v>0</v>
      </c>
      <c r="C881" s="561"/>
      <c r="D881" s="613">
        <f t="shared" si="200"/>
        <v>0</v>
      </c>
      <c r="E881" s="553"/>
      <c r="F881" s="555">
        <f t="shared" si="201"/>
        <v>0</v>
      </c>
      <c r="G881" s="555">
        <f t="shared" si="202"/>
        <v>0</v>
      </c>
    </row>
    <row r="882" spans="1:7" ht="19.899999999999999" customHeight="1" x14ac:dyDescent="0.2">
      <c r="A882" s="601">
        <f t="shared" si="198"/>
        <v>0</v>
      </c>
      <c r="B882" s="561">
        <f t="shared" si="199"/>
        <v>0</v>
      </c>
      <c r="C882" s="561"/>
      <c r="D882" s="613">
        <f t="shared" si="200"/>
        <v>0</v>
      </c>
      <c r="E882" s="553"/>
      <c r="F882" s="555">
        <f t="shared" si="201"/>
        <v>0</v>
      </c>
      <c r="G882" s="555">
        <f t="shared" si="202"/>
        <v>0</v>
      </c>
    </row>
    <row r="883" spans="1:7" ht="19.899999999999999" customHeight="1" x14ac:dyDescent="0.2">
      <c r="A883" s="601">
        <f t="shared" si="198"/>
        <v>0</v>
      </c>
      <c r="B883" s="561">
        <f t="shared" si="199"/>
        <v>0</v>
      </c>
      <c r="C883" s="561"/>
      <c r="D883" s="613">
        <f t="shared" si="200"/>
        <v>0</v>
      </c>
      <c r="E883" s="553"/>
      <c r="F883" s="555">
        <f t="shared" si="201"/>
        <v>0</v>
      </c>
      <c r="G883" s="555">
        <f t="shared" si="202"/>
        <v>0</v>
      </c>
    </row>
    <row r="884" spans="1:7" ht="19.899999999999999" customHeight="1" x14ac:dyDescent="0.2">
      <c r="A884" s="601">
        <f t="shared" si="198"/>
        <v>0</v>
      </c>
      <c r="B884" s="561">
        <f t="shared" si="199"/>
        <v>0</v>
      </c>
      <c r="C884" s="561"/>
      <c r="D884" s="613">
        <f t="shared" si="200"/>
        <v>0</v>
      </c>
      <c r="E884" s="553"/>
      <c r="F884" s="555">
        <f t="shared" si="201"/>
        <v>0</v>
      </c>
      <c r="G884" s="555">
        <f t="shared" si="202"/>
        <v>0</v>
      </c>
    </row>
    <row r="885" spans="1:7" ht="19.899999999999999" customHeight="1" x14ac:dyDescent="0.2">
      <c r="A885" s="601">
        <f t="shared" si="198"/>
        <v>0</v>
      </c>
      <c r="B885" s="561">
        <f t="shared" si="199"/>
        <v>0</v>
      </c>
      <c r="C885" s="561"/>
      <c r="D885" s="613">
        <f t="shared" si="200"/>
        <v>0</v>
      </c>
      <c r="E885" s="553"/>
      <c r="F885" s="555">
        <f t="shared" si="201"/>
        <v>0</v>
      </c>
      <c r="G885" s="555">
        <f t="shared" si="202"/>
        <v>0</v>
      </c>
    </row>
    <row r="886" spans="1:7" ht="19.899999999999999" customHeight="1" x14ac:dyDescent="0.2">
      <c r="A886" s="601">
        <f t="shared" si="198"/>
        <v>0</v>
      </c>
      <c r="B886" s="561">
        <f t="shared" si="199"/>
        <v>0</v>
      </c>
      <c r="C886" s="561"/>
      <c r="D886" s="613">
        <f t="shared" si="200"/>
        <v>0</v>
      </c>
      <c r="E886" s="553"/>
      <c r="F886" s="555">
        <f t="shared" si="201"/>
        <v>0</v>
      </c>
      <c r="G886" s="555">
        <f t="shared" si="202"/>
        <v>0</v>
      </c>
    </row>
    <row r="887" spans="1:7" ht="19.899999999999999" customHeight="1" x14ac:dyDescent="0.2">
      <c r="A887" s="601">
        <f t="shared" si="198"/>
        <v>0</v>
      </c>
      <c r="B887" s="561">
        <f t="shared" si="199"/>
        <v>0</v>
      </c>
      <c r="C887" s="561"/>
      <c r="D887" s="613">
        <f t="shared" si="200"/>
        <v>0</v>
      </c>
      <c r="E887" s="553"/>
      <c r="F887" s="555">
        <f t="shared" si="201"/>
        <v>0</v>
      </c>
      <c r="G887" s="555">
        <f t="shared" si="202"/>
        <v>0</v>
      </c>
    </row>
    <row r="888" spans="1:7" ht="19.899999999999999" customHeight="1" x14ac:dyDescent="0.2">
      <c r="A888" s="601">
        <f t="shared" si="198"/>
        <v>0</v>
      </c>
      <c r="B888" s="561">
        <f t="shared" si="199"/>
        <v>0</v>
      </c>
      <c r="C888" s="561"/>
      <c r="D888" s="613">
        <f t="shared" si="200"/>
        <v>0</v>
      </c>
      <c r="E888" s="553"/>
      <c r="F888" s="555">
        <f t="shared" si="201"/>
        <v>0</v>
      </c>
      <c r="G888" s="555">
        <f t="shared" si="202"/>
        <v>0</v>
      </c>
    </row>
    <row r="889" spans="1:7" ht="19.899999999999999" customHeight="1" x14ac:dyDescent="0.2">
      <c r="A889" s="601">
        <f t="shared" si="198"/>
        <v>0</v>
      </c>
      <c r="B889" s="561">
        <f t="shared" si="199"/>
        <v>0</v>
      </c>
      <c r="C889" s="561"/>
      <c r="D889" s="613">
        <f t="shared" si="200"/>
        <v>0</v>
      </c>
      <c r="E889" s="553"/>
      <c r="F889" s="555">
        <f t="shared" si="201"/>
        <v>0</v>
      </c>
      <c r="G889" s="555">
        <f t="shared" si="202"/>
        <v>0</v>
      </c>
    </row>
    <row r="890" spans="1:7" ht="19.899999999999999" customHeight="1" x14ac:dyDescent="0.2">
      <c r="A890" s="599"/>
      <c r="B890" s="545"/>
      <c r="C890" s="545"/>
      <c r="D890" s="541"/>
      <c r="E890" s="542"/>
      <c r="F890" s="564" t="s">
        <v>29</v>
      </c>
      <c r="G890" s="605">
        <f>SUBTOTAL(9,G879:G889)</f>
        <v>0</v>
      </c>
    </row>
    <row r="891" spans="1:7" ht="19.899999999999999" customHeight="1" x14ac:dyDescent="0.2">
      <c r="A891" s="599"/>
      <c r="B891" s="545"/>
      <c r="C891" s="537" t="s">
        <v>1015</v>
      </c>
      <c r="D891" s="541"/>
      <c r="E891" s="542"/>
      <c r="F891" s="543"/>
      <c r="G891" s="600"/>
    </row>
    <row r="892" spans="1:7" ht="19.899999999999999" customHeight="1" x14ac:dyDescent="0.2">
      <c r="A892" s="792" t="s">
        <v>576</v>
      </c>
      <c r="B892" s="793"/>
      <c r="C892" s="794" t="s">
        <v>0</v>
      </c>
      <c r="D892" s="794" t="s">
        <v>1867</v>
      </c>
      <c r="E892" s="796" t="s">
        <v>24</v>
      </c>
      <c r="F892" s="798" t="s">
        <v>25</v>
      </c>
      <c r="G892" s="800" t="s">
        <v>26</v>
      </c>
    </row>
    <row r="893" spans="1:7" ht="19.899999999999999" customHeight="1" x14ac:dyDescent="0.2">
      <c r="A893" s="560" t="s">
        <v>577</v>
      </c>
      <c r="B893" s="560" t="s">
        <v>578</v>
      </c>
      <c r="C893" s="795"/>
      <c r="D893" s="795"/>
      <c r="E893" s="797"/>
      <c r="F893" s="799"/>
      <c r="G893" s="801"/>
    </row>
    <row r="894" spans="1:7" ht="19.899999999999999" customHeight="1" x14ac:dyDescent="0.2">
      <c r="A894" s="601">
        <f>IFERROR(VLOOKUP(C894,T_Insumos,4,FALSE),0)</f>
        <v>0</v>
      </c>
      <c r="B894" s="561">
        <f>IFERROR(VLOOKUP(C894,T_Insumos,5,FALSE),0)</f>
        <v>0</v>
      </c>
      <c r="C894" s="552"/>
      <c r="D894" s="613">
        <f>IF(C894=0,0,"$/tnkm")</f>
        <v>0</v>
      </c>
      <c r="E894" s="553"/>
      <c r="F894" s="555">
        <f>IFERROR(VLOOKUP(C894,T_Insumos,3,FALSE),0)</f>
        <v>0</v>
      </c>
      <c r="G894" s="555">
        <f>ROUND(E894*F894,2)</f>
        <v>0</v>
      </c>
    </row>
    <row r="895" spans="1:7" ht="19.899999999999999" customHeight="1" x14ac:dyDescent="0.2">
      <c r="A895" s="601">
        <f>IFERROR(VLOOKUP(C895,T_Insumos,4,FALSE),0)</f>
        <v>0</v>
      </c>
      <c r="B895" s="561">
        <f>IFERROR(VLOOKUP(C895,T_Insumos,5,FALSE),0)</f>
        <v>0</v>
      </c>
      <c r="C895" s="552"/>
      <c r="D895" s="613">
        <f>IF(C895=0,0,"$/tnkm")</f>
        <v>0</v>
      </c>
      <c r="E895" s="569"/>
      <c r="F895" s="555">
        <f>IFERROR(VLOOKUP(C895,T_Insumos,3,FALSE),0)</f>
        <v>0</v>
      </c>
      <c r="G895" s="555">
        <f t="shared" ref="G895" si="203">ROUND(E895*F895,2)</f>
        <v>0</v>
      </c>
    </row>
    <row r="896" spans="1:7" ht="19.899999999999999" customHeight="1" x14ac:dyDescent="0.2">
      <c r="A896" s="599"/>
      <c r="B896" s="545"/>
      <c r="C896" s="545"/>
      <c r="D896" s="541"/>
      <c r="E896" s="542"/>
      <c r="F896" s="564" t="s">
        <v>1016</v>
      </c>
      <c r="G896" s="605">
        <f>SUBTOTAL(9,G894:G895)</f>
        <v>0</v>
      </c>
    </row>
    <row r="897" spans="1:8" ht="19.899999999999999" customHeight="1" x14ac:dyDescent="0.2">
      <c r="A897" s="602"/>
      <c r="B897" s="541"/>
      <c r="C897" s="545"/>
      <c r="D897" s="541"/>
      <c r="E897" s="542"/>
      <c r="F897" s="543"/>
      <c r="G897" s="600"/>
    </row>
    <row r="898" spans="1:8" ht="19.899999999999999" customHeight="1" x14ac:dyDescent="0.2">
      <c r="A898" s="664">
        <f>B832</f>
        <v>12</v>
      </c>
      <c r="B898" s="661" t="str">
        <f ca="1">C832</f>
        <v>SEÑALAMIENTO VERTICAL, COMUNES</v>
      </c>
      <c r="C898" s="541"/>
      <c r="D898" s="541" t="s">
        <v>1833</v>
      </c>
      <c r="E898" s="662"/>
      <c r="F898" s="663" t="str">
        <f ca="1">"$/"&amp;G832</f>
        <v>$/m2</v>
      </c>
      <c r="G898" s="610">
        <f>SUBTOTAL(9,G855:G897)</f>
        <v>0</v>
      </c>
    </row>
    <row r="899" spans="1:8" ht="19.899999999999999" customHeight="1" x14ac:dyDescent="0.2">
      <c r="A899" s="606"/>
      <c r="B899" s="607"/>
      <c r="C899" s="608"/>
      <c r="D899" s="608" t="s">
        <v>2043</v>
      </c>
      <c r="E899" s="609"/>
      <c r="F899" s="665" t="str">
        <f ca="1">"$/"&amp;G832</f>
        <v>$/m2</v>
      </c>
      <c r="G899" s="610">
        <f>ROUND(G898/Coeficiente_Paso,2)</f>
        <v>0</v>
      </c>
    </row>
    <row r="900" spans="1:8" ht="19.899999999999999" customHeight="1" x14ac:dyDescent="0.2">
      <c r="A900" s="191"/>
      <c r="B900" s="191"/>
      <c r="C900" s="191"/>
      <c r="D900" s="191"/>
      <c r="E900" s="191"/>
      <c r="F900" s="191"/>
      <c r="G900" s="191"/>
    </row>
    <row r="901" spans="1:8" ht="19.899999999999999" customHeight="1" x14ac:dyDescent="0.2">
      <c r="A901" s="802" t="s">
        <v>31</v>
      </c>
      <c r="B901" s="803"/>
      <c r="C901" s="803"/>
      <c r="D901" s="803"/>
      <c r="E901" s="803"/>
      <c r="F901" s="803"/>
      <c r="G901" s="804"/>
      <c r="H901" s="533"/>
    </row>
    <row r="902" spans="1:8" ht="19.899999999999999" customHeight="1" x14ac:dyDescent="0.2">
      <c r="A902" s="587" t="s">
        <v>711</v>
      </c>
      <c r="B902" s="535" t="str">
        <f>Comitente</f>
        <v>DIRECCIÓN PROVINCIAL DE VIALIDAD</v>
      </c>
      <c r="C902" s="536"/>
      <c r="D902" s="537"/>
      <c r="E902" s="537"/>
      <c r="F902" s="538"/>
      <c r="G902" s="588"/>
      <c r="H902" s="533"/>
    </row>
    <row r="903" spans="1:8" ht="19.899999999999999" customHeight="1" x14ac:dyDescent="0.2">
      <c r="A903" s="587" t="s">
        <v>712</v>
      </c>
      <c r="B903" s="535">
        <f>Contratista</f>
        <v>0</v>
      </c>
      <c r="C903" s="539"/>
      <c r="D903" s="539"/>
      <c r="E903" s="539"/>
      <c r="F903" s="535"/>
      <c r="G903" s="589"/>
      <c r="H903" s="533"/>
    </row>
    <row r="904" spans="1:8" ht="19.899999999999999" customHeight="1" x14ac:dyDescent="0.2">
      <c r="A904" s="587" t="s">
        <v>21</v>
      </c>
      <c r="B904" s="535" t="str">
        <f>Obra</f>
        <v>PAVIMENTACIÓN Y REPAVIMENTACION DE LA RED VIAL MUNICIPAL AFECTADAS POR OBRAS DE SANEAMIENTO 1era ETAPA SARMIENTO</v>
      </c>
      <c r="C904" s="539"/>
      <c r="D904" s="539"/>
      <c r="E904" s="539"/>
      <c r="F904" s="535" t="s">
        <v>32</v>
      </c>
      <c r="G904" s="589">
        <f>Fecha_Base</f>
        <v>0</v>
      </c>
      <c r="H904" s="533"/>
    </row>
    <row r="905" spans="1:8" ht="19.899999999999999" customHeight="1" x14ac:dyDescent="0.2">
      <c r="A905" s="590" t="s">
        <v>710</v>
      </c>
      <c r="B905" s="540" t="str">
        <f>Ubicación</f>
        <v>DEPARTAMENTO SARMIENTO</v>
      </c>
      <c r="C905" s="540"/>
      <c r="D905" s="541"/>
      <c r="E905" s="542"/>
      <c r="F905" s="543"/>
      <c r="G905" s="591"/>
      <c r="H905" s="533"/>
    </row>
    <row r="906" spans="1:8" ht="19.899999999999999" customHeight="1" x14ac:dyDescent="0.2">
      <c r="A906" s="590" t="s">
        <v>33</v>
      </c>
      <c r="B906" s="544" t="str">
        <f>IFERROR(VALUE(LEFT(B907,FIND(".",B907)-1)),"")</f>
        <v/>
      </c>
      <c r="C906" s="545">
        <f ca="1">IFERROR(VLOOKUP(B906,T_Computo_Presupuesto,2,FALSE),0)</f>
        <v>0</v>
      </c>
      <c r="D906" s="545"/>
      <c r="E906" s="542"/>
      <c r="F906" s="543"/>
      <c r="G906" s="591"/>
      <c r="H906" s="533"/>
    </row>
    <row r="907" spans="1:8" ht="19.899999999999999" customHeight="1" x14ac:dyDescent="0.2">
      <c r="A907" s="590" t="s">
        <v>22</v>
      </c>
      <c r="B907" s="546">
        <f>IFERROR(VLOOKUP(COUNTIF($A$1:A907,"ANALISIS DE PRECIOS"),T_NumeroItem,2,FALSE),"")</f>
        <v>13</v>
      </c>
      <c r="C907" s="805" t="str">
        <f ca="1">IFERROR(VLOOKUP(B907,T_Computo_Presupuesto,2,FALSE),0)</f>
        <v>SEÑALIZACIÓN HORIZONTAL CON MATERIAL TERMOPLASTICO P/PULVERIZACIÓN</v>
      </c>
      <c r="D907" s="805"/>
      <c r="E907" s="805"/>
      <c r="F907" s="540" t="s">
        <v>23</v>
      </c>
      <c r="G907" s="592" t="str">
        <f ca="1">IFERROR(VLOOKUP(B907,T_Computo_Presupuesto,4,FALSE),0)</f>
        <v>m2</v>
      </c>
      <c r="H907" s="533"/>
    </row>
    <row r="908" spans="1:8" ht="19.899999999999999" customHeight="1" x14ac:dyDescent="0.2">
      <c r="A908" s="590"/>
      <c r="B908" s="540"/>
      <c r="C908" s="545"/>
      <c r="D908" s="541"/>
      <c r="E908" s="542"/>
      <c r="F908" s="545"/>
      <c r="G908" s="593"/>
      <c r="H908" s="533"/>
    </row>
    <row r="909" spans="1:8" ht="19.899999999999999" customHeight="1" x14ac:dyDescent="0.2">
      <c r="A909" s="594"/>
      <c r="B909" s="547"/>
      <c r="C909" s="548" t="s">
        <v>999</v>
      </c>
      <c r="D909" s="547"/>
      <c r="E909" s="547"/>
      <c r="F909" s="547"/>
      <c r="G909" s="595"/>
      <c r="H909" s="533"/>
    </row>
    <row r="910" spans="1:8" ht="19.899999999999999" customHeight="1" x14ac:dyDescent="0.2">
      <c r="A910" s="590"/>
      <c r="B910" s="549"/>
      <c r="C910" s="545"/>
      <c r="D910" s="541"/>
      <c r="E910" s="542"/>
      <c r="F910" s="540"/>
      <c r="G910" s="592"/>
      <c r="H910" s="533"/>
    </row>
    <row r="911" spans="1:8" ht="19.899999999999999" customHeight="1" x14ac:dyDescent="0.2">
      <c r="A911" s="590"/>
      <c r="B911" s="549"/>
      <c r="C911" s="550" t="s">
        <v>1000</v>
      </c>
      <c r="D911" s="551" t="s">
        <v>24</v>
      </c>
      <c r="E911" s="551" t="s">
        <v>1001</v>
      </c>
      <c r="F911" s="551" t="s">
        <v>1002</v>
      </c>
      <c r="G911" s="550" t="s">
        <v>1003</v>
      </c>
    </row>
    <row r="912" spans="1:8" ht="19.899999999999999" customHeight="1" x14ac:dyDescent="0.2">
      <c r="A912" s="590"/>
      <c r="B912" s="549"/>
      <c r="C912" s="552"/>
      <c r="D912" s="553"/>
      <c r="E912" s="554">
        <f t="shared" ref="E912:E921" si="204">IFERROR(VLOOKUP(C912,T_Equipos,4,FALSE),0)</f>
        <v>0</v>
      </c>
      <c r="F912" s="555">
        <f t="shared" ref="F912:F921" si="205">IFERROR(VLOOKUP(C912,T_Equipos,5,FALSE),0)</f>
        <v>0</v>
      </c>
      <c r="G912" s="555">
        <f>ROUND(D912*F912,2)</f>
        <v>0</v>
      </c>
    </row>
    <row r="913" spans="1:7" ht="19.899999999999999" customHeight="1" x14ac:dyDescent="0.2">
      <c r="A913" s="590"/>
      <c r="B913" s="549"/>
      <c r="C913" s="552"/>
      <c r="D913" s="553"/>
      <c r="E913" s="554">
        <f t="shared" si="204"/>
        <v>0</v>
      </c>
      <c r="F913" s="555">
        <f t="shared" si="205"/>
        <v>0</v>
      </c>
      <c r="G913" s="555">
        <f>ROUND(D913*F913,2)</f>
        <v>0</v>
      </c>
    </row>
    <row r="914" spans="1:7" ht="19.899999999999999" customHeight="1" x14ac:dyDescent="0.2">
      <c r="A914" s="590"/>
      <c r="B914" s="549"/>
      <c r="C914" s="552"/>
      <c r="D914" s="553"/>
      <c r="E914" s="554">
        <f t="shared" si="204"/>
        <v>0</v>
      </c>
      <c r="F914" s="555">
        <f t="shared" si="205"/>
        <v>0</v>
      </c>
      <c r="G914" s="555">
        <f>ROUND(D914*F914,2)</f>
        <v>0</v>
      </c>
    </row>
    <row r="915" spans="1:7" ht="19.899999999999999" customHeight="1" x14ac:dyDescent="0.2">
      <c r="A915" s="590"/>
      <c r="B915" s="549"/>
      <c r="C915" s="552"/>
      <c r="D915" s="553"/>
      <c r="E915" s="554">
        <f t="shared" si="204"/>
        <v>0</v>
      </c>
      <c r="F915" s="555">
        <f t="shared" si="205"/>
        <v>0</v>
      </c>
      <c r="G915" s="555">
        <f>ROUND(D915*F915,2)</f>
        <v>0</v>
      </c>
    </row>
    <row r="916" spans="1:7" ht="19.899999999999999" customHeight="1" x14ac:dyDescent="0.2">
      <c r="A916" s="590"/>
      <c r="B916" s="549"/>
      <c r="C916" s="552"/>
      <c r="D916" s="553"/>
      <c r="E916" s="554">
        <f t="shared" si="204"/>
        <v>0</v>
      </c>
      <c r="F916" s="555">
        <f t="shared" si="205"/>
        <v>0</v>
      </c>
      <c r="G916" s="555">
        <f t="shared" ref="G916:G921" si="206">ROUND(D916*F916,2)</f>
        <v>0</v>
      </c>
    </row>
    <row r="917" spans="1:7" ht="19.899999999999999" customHeight="1" x14ac:dyDescent="0.2">
      <c r="A917" s="590"/>
      <c r="B917" s="549"/>
      <c r="C917" s="552"/>
      <c r="D917" s="553"/>
      <c r="E917" s="554">
        <f t="shared" si="204"/>
        <v>0</v>
      </c>
      <c r="F917" s="555">
        <f t="shared" si="205"/>
        <v>0</v>
      </c>
      <c r="G917" s="555">
        <f t="shared" si="206"/>
        <v>0</v>
      </c>
    </row>
    <row r="918" spans="1:7" ht="19.899999999999999" customHeight="1" x14ac:dyDescent="0.2">
      <c r="A918" s="590"/>
      <c r="B918" s="549"/>
      <c r="C918" s="552"/>
      <c r="D918" s="553"/>
      <c r="E918" s="554">
        <f t="shared" si="204"/>
        <v>0</v>
      </c>
      <c r="F918" s="555">
        <f t="shared" si="205"/>
        <v>0</v>
      </c>
      <c r="G918" s="555">
        <f t="shared" si="206"/>
        <v>0</v>
      </c>
    </row>
    <row r="919" spans="1:7" ht="19.899999999999999" customHeight="1" x14ac:dyDescent="0.2">
      <c r="A919" s="590"/>
      <c r="B919" s="549"/>
      <c r="C919" s="552"/>
      <c r="D919" s="553"/>
      <c r="E919" s="554">
        <f t="shared" si="204"/>
        <v>0</v>
      </c>
      <c r="F919" s="555">
        <f t="shared" si="205"/>
        <v>0</v>
      </c>
      <c r="G919" s="555">
        <f t="shared" si="206"/>
        <v>0</v>
      </c>
    </row>
    <row r="920" spans="1:7" ht="19.899999999999999" customHeight="1" x14ac:dyDescent="0.2">
      <c r="A920" s="590"/>
      <c r="B920" s="549"/>
      <c r="C920" s="552"/>
      <c r="D920" s="553"/>
      <c r="E920" s="554">
        <f t="shared" si="204"/>
        <v>0</v>
      </c>
      <c r="F920" s="555">
        <f t="shared" si="205"/>
        <v>0</v>
      </c>
      <c r="G920" s="555">
        <f t="shared" si="206"/>
        <v>0</v>
      </c>
    </row>
    <row r="921" spans="1:7" ht="19.899999999999999" customHeight="1" x14ac:dyDescent="0.2">
      <c r="A921" s="590"/>
      <c r="B921" s="549"/>
      <c r="C921" s="552"/>
      <c r="D921" s="553"/>
      <c r="E921" s="554">
        <f t="shared" si="204"/>
        <v>0</v>
      </c>
      <c r="F921" s="555">
        <f t="shared" si="205"/>
        <v>0</v>
      </c>
      <c r="G921" s="555">
        <f t="shared" si="206"/>
        <v>0</v>
      </c>
    </row>
    <row r="922" spans="1:7" ht="19.899999999999999" customHeight="1" x14ac:dyDescent="0.2">
      <c r="A922" s="590"/>
      <c r="B922" s="549"/>
      <c r="C922" s="545"/>
      <c r="D922" s="545"/>
      <c r="E922" s="556"/>
      <c r="F922" s="540"/>
      <c r="G922" s="592"/>
    </row>
    <row r="923" spans="1:7" ht="19.899999999999999" customHeight="1" x14ac:dyDescent="0.2">
      <c r="A923" s="590"/>
      <c r="B923" s="545"/>
      <c r="C923" s="537" t="s">
        <v>1004</v>
      </c>
      <c r="D923" s="540" t="s">
        <v>1001</v>
      </c>
      <c r="E923" s="611">
        <f>SUMPRODUCT(D912:D921,E912:E921)</f>
        <v>0</v>
      </c>
      <c r="F923" s="540" t="s">
        <v>1005</v>
      </c>
      <c r="G923" s="612">
        <f>SUM(G912:G921)</f>
        <v>0</v>
      </c>
    </row>
    <row r="924" spans="1:7" ht="19.899999999999999" customHeight="1" x14ac:dyDescent="0.2">
      <c r="A924" s="590"/>
      <c r="B924" s="549"/>
      <c r="C924" s="557"/>
      <c r="D924" s="556"/>
      <c r="E924" s="542"/>
      <c r="F924" s="540"/>
      <c r="G924" s="596"/>
    </row>
    <row r="925" spans="1:7" ht="19.899999999999999" customHeight="1" x14ac:dyDescent="0.2">
      <c r="A925" s="597"/>
      <c r="B925" s="549"/>
      <c r="C925" s="540" t="s">
        <v>1006</v>
      </c>
      <c r="D925" s="558">
        <f>IFERROR(VLOOKUP(COUNTIF($A$1:A925,"ANALISIS DE PRECIOS"),T_Rendimiento_Equipo,5,FALSE),0)</f>
        <v>0</v>
      </c>
      <c r="E925" s="559" t="str">
        <f ca="1">G907&amp;"/día"</f>
        <v>m2/día</v>
      </c>
      <c r="F925" s="598"/>
      <c r="G925" s="592"/>
    </row>
    <row r="926" spans="1:7" ht="19.899999999999999" customHeight="1" x14ac:dyDescent="0.2">
      <c r="A926" s="590"/>
      <c r="B926" s="549"/>
      <c r="C926" s="545"/>
      <c r="D926" s="541"/>
      <c r="E926" s="542"/>
      <c r="F926" s="540"/>
      <c r="G926" s="592"/>
    </row>
    <row r="927" spans="1:7" ht="19.899999999999999" customHeight="1" x14ac:dyDescent="0.2">
      <c r="A927" s="792" t="s">
        <v>576</v>
      </c>
      <c r="B927" s="793"/>
      <c r="C927" s="794" t="s">
        <v>0</v>
      </c>
      <c r="D927" s="806" t="s">
        <v>1866</v>
      </c>
      <c r="E927" s="806" t="s">
        <v>1865</v>
      </c>
      <c r="F927" s="798" t="s">
        <v>1007</v>
      </c>
      <c r="G927" s="800" t="s">
        <v>26</v>
      </c>
    </row>
    <row r="928" spans="1:7" ht="19.899999999999999" customHeight="1" x14ac:dyDescent="0.2">
      <c r="A928" s="560" t="s">
        <v>577</v>
      </c>
      <c r="B928" s="560" t="s">
        <v>578</v>
      </c>
      <c r="C928" s="795"/>
      <c r="D928" s="807"/>
      <c r="E928" s="797"/>
      <c r="F928" s="799"/>
      <c r="G928" s="801"/>
    </row>
    <row r="929" spans="1:7" ht="19.899999999999999" customHeight="1" x14ac:dyDescent="0.2">
      <c r="A929" s="599"/>
      <c r="B929" s="545"/>
      <c r="C929" s="537" t="s">
        <v>1008</v>
      </c>
      <c r="D929" s="542"/>
      <c r="E929" s="542"/>
      <c r="F929" s="545"/>
      <c r="G929" s="600"/>
    </row>
    <row r="930" spans="1:7" ht="19.899999999999999" customHeight="1" x14ac:dyDescent="0.2">
      <c r="A930" s="601">
        <f t="shared" ref="A930:A938" si="207">IFERROR(VLOOKUP(C930,T_Insumos,4,FALSE),0)</f>
        <v>0</v>
      </c>
      <c r="B930" s="561">
        <f t="shared" ref="B930:B938" si="208">IFERROR(VLOOKUP(C930,T_Insumos,5,FALSE),0)</f>
        <v>0</v>
      </c>
      <c r="C930" s="552"/>
      <c r="D930" s="562">
        <f t="shared" ref="D930:D938" si="209">IFERROR(VLOOKUP(C930,T_Insumos,3,FALSE),0)</f>
        <v>0</v>
      </c>
      <c r="E930" s="555">
        <f>D930*$G$23</f>
        <v>0</v>
      </c>
      <c r="F930" s="558">
        <f>IF(C930="",0,IFERROR(VLOOKUP(COUNTIF($A$1:A930,"ANALISIS DE PRECIOS"),T_Rendimiento_Equipo,5,FALSE),0))</f>
        <v>0</v>
      </c>
      <c r="G930" s="555">
        <f>IFERROR(ROUND(E930/F930,2),0)</f>
        <v>0</v>
      </c>
    </row>
    <row r="931" spans="1:7" ht="19.899999999999999" customHeight="1" x14ac:dyDescent="0.2">
      <c r="A931" s="601">
        <f t="shared" si="207"/>
        <v>0</v>
      </c>
      <c r="B931" s="561">
        <f t="shared" si="208"/>
        <v>0</v>
      </c>
      <c r="C931" s="552"/>
      <c r="D931" s="562">
        <f t="shared" si="209"/>
        <v>0</v>
      </c>
      <c r="E931" s="555"/>
      <c r="F931" s="558">
        <f>IF(C931="",0,IFERROR(VLOOKUP(COUNTIF($A$1:A931,"ANALISIS DE PRECIOS"),T_Rendimiento_Equipo,5,FALSE),0))</f>
        <v>0</v>
      </c>
      <c r="G931" s="555">
        <f t="shared" ref="G931:G938" si="210">IFERROR(ROUND(E931/F931,2),0)</f>
        <v>0</v>
      </c>
    </row>
    <row r="932" spans="1:7" ht="19.899999999999999" customHeight="1" x14ac:dyDescent="0.2">
      <c r="A932" s="601">
        <f t="shared" si="207"/>
        <v>0</v>
      </c>
      <c r="B932" s="561">
        <f t="shared" si="208"/>
        <v>0</v>
      </c>
      <c r="C932" s="563"/>
      <c r="D932" s="562">
        <f t="shared" si="209"/>
        <v>0</v>
      </c>
      <c r="E932" s="555"/>
      <c r="F932" s="558">
        <f>IF(C932="",0,IFERROR(VLOOKUP(COUNTIF($A$1:A932,"ANALISIS DE PRECIOS"),T_Rendimiento_Equipo,5,FALSE),0))</f>
        <v>0</v>
      </c>
      <c r="G932" s="555">
        <f t="shared" si="210"/>
        <v>0</v>
      </c>
    </row>
    <row r="933" spans="1:7" ht="19.899999999999999" customHeight="1" x14ac:dyDescent="0.2">
      <c r="A933" s="601">
        <f t="shared" si="207"/>
        <v>0</v>
      </c>
      <c r="B933" s="561">
        <f t="shared" si="208"/>
        <v>0</v>
      </c>
      <c r="C933" s="563"/>
      <c r="D933" s="562">
        <f t="shared" si="209"/>
        <v>0</v>
      </c>
      <c r="E933" s="555"/>
      <c r="F933" s="558">
        <f>IF(C933="",0,IFERROR(VLOOKUP(COUNTIF($A$1:A933,"ANALISIS DE PRECIOS"),T_Rendimiento_Equipo,5,FALSE),0))</f>
        <v>0</v>
      </c>
      <c r="G933" s="555">
        <f t="shared" si="210"/>
        <v>0</v>
      </c>
    </row>
    <row r="934" spans="1:7" ht="19.899999999999999" customHeight="1" x14ac:dyDescent="0.2">
      <c r="A934" s="601">
        <f t="shared" si="207"/>
        <v>0</v>
      </c>
      <c r="B934" s="561">
        <f t="shared" si="208"/>
        <v>0</v>
      </c>
      <c r="C934" s="563"/>
      <c r="D934" s="562">
        <f t="shared" si="209"/>
        <v>0</v>
      </c>
      <c r="E934" s="555"/>
      <c r="F934" s="558">
        <f>IF(C934="",0,IFERROR(VLOOKUP(COUNTIF($A$1:A934,"ANALISIS DE PRECIOS"),T_Rendimiento_Equipo,5,FALSE),0))</f>
        <v>0</v>
      </c>
      <c r="G934" s="555">
        <f t="shared" si="210"/>
        <v>0</v>
      </c>
    </row>
    <row r="935" spans="1:7" ht="19.899999999999999" customHeight="1" x14ac:dyDescent="0.2">
      <c r="A935" s="601">
        <f t="shared" si="207"/>
        <v>0</v>
      </c>
      <c r="B935" s="561">
        <f t="shared" si="208"/>
        <v>0</v>
      </c>
      <c r="C935" s="563"/>
      <c r="D935" s="562">
        <f t="shared" si="209"/>
        <v>0</v>
      </c>
      <c r="E935" s="555"/>
      <c r="F935" s="558">
        <f>IF(C935="",0,IFERROR(VLOOKUP(COUNTIF($A$1:A935,"ANALISIS DE PRECIOS"),T_Rendimiento_Equipo,5,FALSE),0))</f>
        <v>0</v>
      </c>
      <c r="G935" s="555">
        <f t="shared" si="210"/>
        <v>0</v>
      </c>
    </row>
    <row r="936" spans="1:7" ht="19.899999999999999" customHeight="1" x14ac:dyDescent="0.2">
      <c r="A936" s="601">
        <f t="shared" si="207"/>
        <v>0</v>
      </c>
      <c r="B936" s="561">
        <f t="shared" si="208"/>
        <v>0</v>
      </c>
      <c r="C936" s="563"/>
      <c r="D936" s="562">
        <f t="shared" si="209"/>
        <v>0</v>
      </c>
      <c r="E936" s="555"/>
      <c r="F936" s="558">
        <f>IF(C936="",0,IFERROR(VLOOKUP(COUNTIF($A$1:A936,"ANALISIS DE PRECIOS"),T_Rendimiento_Equipo,5,FALSE),0))</f>
        <v>0</v>
      </c>
      <c r="G936" s="555">
        <f t="shared" si="210"/>
        <v>0</v>
      </c>
    </row>
    <row r="937" spans="1:7" ht="19.899999999999999" customHeight="1" x14ac:dyDescent="0.2">
      <c r="A937" s="601">
        <f t="shared" si="207"/>
        <v>0</v>
      </c>
      <c r="B937" s="561">
        <f t="shared" si="208"/>
        <v>0</v>
      </c>
      <c r="C937" s="563"/>
      <c r="D937" s="562">
        <f t="shared" si="209"/>
        <v>0</v>
      </c>
      <c r="E937" s="555"/>
      <c r="F937" s="558">
        <f>IF(C937="",0,IFERROR(VLOOKUP(COUNTIF($A$1:A937,"ANALISIS DE PRECIOS"),T_Rendimiento_Equipo,5,FALSE),0))</f>
        <v>0</v>
      </c>
      <c r="G937" s="555">
        <f t="shared" si="210"/>
        <v>0</v>
      </c>
    </row>
    <row r="938" spans="1:7" ht="19.899999999999999" customHeight="1" x14ac:dyDescent="0.2">
      <c r="A938" s="601">
        <f t="shared" si="207"/>
        <v>0</v>
      </c>
      <c r="B938" s="561">
        <f t="shared" si="208"/>
        <v>0</v>
      </c>
      <c r="C938" s="552"/>
      <c r="D938" s="562">
        <f t="shared" si="209"/>
        <v>0</v>
      </c>
      <c r="E938" s="555"/>
      <c r="F938" s="558">
        <f>IF(C938="",0,IFERROR(VLOOKUP(COUNTIF($A$1:A938,"ANALISIS DE PRECIOS"),T_Rendimiento_Equipo,5,FALSE),0))</f>
        <v>0</v>
      </c>
      <c r="G938" s="555">
        <f t="shared" si="210"/>
        <v>0</v>
      </c>
    </row>
    <row r="939" spans="1:7" ht="19.899999999999999" customHeight="1" x14ac:dyDescent="0.2">
      <c r="A939" s="602"/>
      <c r="B939" s="541"/>
      <c r="C939" s="545"/>
      <c r="D939" s="541"/>
      <c r="E939" s="542"/>
      <c r="F939" s="564" t="s">
        <v>27</v>
      </c>
      <c r="G939" s="603">
        <f>SUBTOTAL(9,G930:G938)</f>
        <v>0</v>
      </c>
    </row>
    <row r="940" spans="1:7" ht="19.899999999999999" customHeight="1" x14ac:dyDescent="0.2">
      <c r="A940" s="599"/>
      <c r="B940" s="545"/>
      <c r="C940" s="537" t="s">
        <v>713</v>
      </c>
      <c r="D940" s="541"/>
      <c r="E940" s="542"/>
      <c r="F940" s="543"/>
      <c r="G940" s="600"/>
    </row>
    <row r="941" spans="1:7" ht="19.899999999999999" customHeight="1" x14ac:dyDescent="0.2">
      <c r="A941" s="792" t="s">
        <v>576</v>
      </c>
      <c r="B941" s="793"/>
      <c r="C941" s="794" t="s">
        <v>0</v>
      </c>
      <c r="D941" s="796" t="s">
        <v>24</v>
      </c>
      <c r="E941" s="796" t="s">
        <v>1832</v>
      </c>
      <c r="F941" s="798" t="s">
        <v>1007</v>
      </c>
      <c r="G941" s="800" t="s">
        <v>26</v>
      </c>
    </row>
    <row r="942" spans="1:7" ht="19.899999999999999" customHeight="1" x14ac:dyDescent="0.2">
      <c r="A942" s="560" t="s">
        <v>577</v>
      </c>
      <c r="B942" s="560" t="s">
        <v>578</v>
      </c>
      <c r="C942" s="795"/>
      <c r="D942" s="797"/>
      <c r="E942" s="797"/>
      <c r="F942" s="799"/>
      <c r="G942" s="801"/>
    </row>
    <row r="943" spans="1:7" ht="19.899999999999999" customHeight="1" x14ac:dyDescent="0.2">
      <c r="A943" s="601">
        <f t="shared" ref="A943:A949" si="211">IFERROR(VLOOKUP(C943,T_Insumos,4,FALSE),0)</f>
        <v>0</v>
      </c>
      <c r="B943" s="561">
        <f t="shared" ref="B943:B949" si="212">IFERROR(VLOOKUP(C943,T_Insumos,5,FALSE),0)</f>
        <v>0</v>
      </c>
      <c r="C943" s="565"/>
      <c r="D943" s="558"/>
      <c r="E943" s="555">
        <f t="shared" ref="E943:E949" si="213">IFERROR(VLOOKUP(C943,T_Insumos,3,FALSE),0)</f>
        <v>0</v>
      </c>
      <c r="F943" s="558">
        <f>IF(C943="",0,IFERROR(VLOOKUP(COUNTIF($A$1:A943,"ANALISIS DE PRECIOS"),T_Rendimiento_Equipo,5,FALSE),0))</f>
        <v>0</v>
      </c>
      <c r="G943" s="555">
        <f>IFERROR(ROUND(D943*E943/F943,2),0)</f>
        <v>0</v>
      </c>
    </row>
    <row r="944" spans="1:7" ht="19.899999999999999" customHeight="1" x14ac:dyDescent="0.2">
      <c r="A944" s="601">
        <f t="shared" si="211"/>
        <v>0</v>
      </c>
      <c r="B944" s="561">
        <f t="shared" si="212"/>
        <v>0</v>
      </c>
      <c r="C944" s="552"/>
      <c r="D944" s="558"/>
      <c r="E944" s="555">
        <f t="shared" si="213"/>
        <v>0</v>
      </c>
      <c r="F944" s="558">
        <f>IF(C944="",0,IFERROR(VLOOKUP(COUNTIF($A$1:A944,"ANALISIS DE PRECIOS"),T_Rendimiento_Equipo,5,FALSE),0))</f>
        <v>0</v>
      </c>
      <c r="G944" s="555">
        <f t="shared" ref="G944:G949" si="214">IFERROR(ROUND(D944*E944/F944,2),0)</f>
        <v>0</v>
      </c>
    </row>
    <row r="945" spans="1:7" ht="19.899999999999999" customHeight="1" x14ac:dyDescent="0.2">
      <c r="A945" s="601">
        <f t="shared" si="211"/>
        <v>0</v>
      </c>
      <c r="B945" s="561">
        <f t="shared" si="212"/>
        <v>0</v>
      </c>
      <c r="C945" s="552"/>
      <c r="D945" s="558"/>
      <c r="E945" s="555">
        <f t="shared" si="213"/>
        <v>0</v>
      </c>
      <c r="F945" s="558">
        <f>IF(C945="",0,IFERROR(VLOOKUP(COUNTIF($A$1:A945,"ANALISIS DE PRECIOS"),T_Rendimiento_Equipo,5,FALSE),0))</f>
        <v>0</v>
      </c>
      <c r="G945" s="555">
        <f t="shared" si="214"/>
        <v>0</v>
      </c>
    </row>
    <row r="946" spans="1:7" ht="19.899999999999999" customHeight="1" x14ac:dyDescent="0.2">
      <c r="A946" s="601">
        <f t="shared" si="211"/>
        <v>0</v>
      </c>
      <c r="B946" s="561">
        <f t="shared" si="212"/>
        <v>0</v>
      </c>
      <c r="C946" s="552"/>
      <c r="D946" s="558"/>
      <c r="E946" s="555">
        <f t="shared" si="213"/>
        <v>0</v>
      </c>
      <c r="F946" s="558">
        <f>IF(C946="",0,IFERROR(VLOOKUP(COUNTIF($A$1:A946,"ANALISIS DE PRECIOS"),T_Rendimiento_Equipo,5,FALSE),0))</f>
        <v>0</v>
      </c>
      <c r="G946" s="555">
        <f t="shared" si="214"/>
        <v>0</v>
      </c>
    </row>
    <row r="947" spans="1:7" ht="19.899999999999999" customHeight="1" x14ac:dyDescent="0.2">
      <c r="A947" s="601">
        <f t="shared" si="211"/>
        <v>0</v>
      </c>
      <c r="B947" s="561">
        <f t="shared" si="212"/>
        <v>0</v>
      </c>
      <c r="C947" s="552"/>
      <c r="D947" s="558"/>
      <c r="E947" s="555">
        <f t="shared" si="213"/>
        <v>0</v>
      </c>
      <c r="F947" s="558">
        <f>IF(C947="",0,IFERROR(VLOOKUP(COUNTIF($A$1:A947,"ANALISIS DE PRECIOS"),T_Rendimiento_Equipo,5,FALSE),0))</f>
        <v>0</v>
      </c>
      <c r="G947" s="555">
        <f t="shared" si="214"/>
        <v>0</v>
      </c>
    </row>
    <row r="948" spans="1:7" ht="19.899999999999999" customHeight="1" x14ac:dyDescent="0.2">
      <c r="A948" s="601">
        <f t="shared" si="211"/>
        <v>0</v>
      </c>
      <c r="B948" s="561">
        <f t="shared" si="212"/>
        <v>0</v>
      </c>
      <c r="C948" s="552"/>
      <c r="D948" s="566"/>
      <c r="E948" s="555">
        <f t="shared" si="213"/>
        <v>0</v>
      </c>
      <c r="F948" s="558">
        <f>IF(C948="",0,IFERROR(VLOOKUP(COUNTIF($A$1:A948,"ANALISIS DE PRECIOS"),T_Rendimiento_Equipo,5,FALSE),0))</f>
        <v>0</v>
      </c>
      <c r="G948" s="555">
        <f t="shared" si="214"/>
        <v>0</v>
      </c>
    </row>
    <row r="949" spans="1:7" ht="19.899999999999999" customHeight="1" x14ac:dyDescent="0.2">
      <c r="A949" s="601">
        <f t="shared" si="211"/>
        <v>0</v>
      </c>
      <c r="B949" s="561">
        <f t="shared" si="212"/>
        <v>0</v>
      </c>
      <c r="C949" s="561"/>
      <c r="D949" s="567"/>
      <c r="E949" s="555">
        <f t="shared" si="213"/>
        <v>0</v>
      </c>
      <c r="F949" s="558">
        <f>IF(C949="",0,IFERROR(VLOOKUP(COUNTIF($A$1:A949,"ANALISIS DE PRECIOS"),T_Rendimiento_Equipo,5,FALSE),0))</f>
        <v>0</v>
      </c>
      <c r="G949" s="555">
        <f t="shared" si="214"/>
        <v>0</v>
      </c>
    </row>
    <row r="950" spans="1:7" ht="19.899999999999999" customHeight="1" x14ac:dyDescent="0.2">
      <c r="A950" s="602"/>
      <c r="B950" s="541"/>
      <c r="C950" s="545"/>
      <c r="D950" s="541"/>
      <c r="E950" s="542"/>
      <c r="F950" s="564" t="s">
        <v>28</v>
      </c>
      <c r="G950" s="604">
        <f>SUBTOTAL(9,G943:G949)</f>
        <v>0</v>
      </c>
    </row>
    <row r="951" spans="1:7" ht="19.899999999999999" customHeight="1" x14ac:dyDescent="0.2">
      <c r="A951" s="599"/>
      <c r="B951" s="545"/>
      <c r="C951" s="537" t="s">
        <v>1014</v>
      </c>
      <c r="D951" s="541"/>
      <c r="E951" s="542"/>
      <c r="F951" s="543"/>
      <c r="G951" s="600"/>
    </row>
    <row r="952" spans="1:7" ht="19.899999999999999" customHeight="1" x14ac:dyDescent="0.2">
      <c r="A952" s="792" t="s">
        <v>576</v>
      </c>
      <c r="B952" s="793"/>
      <c r="C952" s="794" t="s">
        <v>0</v>
      </c>
      <c r="D952" s="794" t="s">
        <v>1867</v>
      </c>
      <c r="E952" s="796" t="s">
        <v>24</v>
      </c>
      <c r="F952" s="798" t="s">
        <v>25</v>
      </c>
      <c r="G952" s="800" t="s">
        <v>26</v>
      </c>
    </row>
    <row r="953" spans="1:7" ht="19.899999999999999" customHeight="1" x14ac:dyDescent="0.2">
      <c r="A953" s="560" t="s">
        <v>577</v>
      </c>
      <c r="B953" s="560" t="s">
        <v>578</v>
      </c>
      <c r="C953" s="795"/>
      <c r="D953" s="795"/>
      <c r="E953" s="797"/>
      <c r="F953" s="799"/>
      <c r="G953" s="801"/>
    </row>
    <row r="954" spans="1:7" ht="19.899999999999999" customHeight="1" x14ac:dyDescent="0.2">
      <c r="A954" s="601">
        <f t="shared" ref="A954:A964" si="215">IFERROR(VLOOKUP(C954,T_Insumos,4,FALSE),0)</f>
        <v>0</v>
      </c>
      <c r="B954" s="561">
        <f t="shared" ref="B954:B964" si="216">IFERROR(VLOOKUP(C954,T_Insumos,5,FALSE),0)</f>
        <v>0</v>
      </c>
      <c r="C954" s="561"/>
      <c r="D954" s="613">
        <f t="shared" ref="D954:D964" si="217">IFERROR(VLOOKUP(C954,T_Insumos,2,FALSE),0)</f>
        <v>0</v>
      </c>
      <c r="E954" s="553"/>
      <c r="F954" s="555">
        <f t="shared" ref="F954:F964" si="218">IFERROR(VLOOKUP(C954,T_Insumos,3,FALSE),0)</f>
        <v>0</v>
      </c>
      <c r="G954" s="555">
        <f>ROUND(E954*F954,2)</f>
        <v>0</v>
      </c>
    </row>
    <row r="955" spans="1:7" s="568" customFormat="1" ht="19.899999999999999" customHeight="1" x14ac:dyDescent="0.2">
      <c r="A955" s="601">
        <f t="shared" si="215"/>
        <v>0</v>
      </c>
      <c r="B955" s="561">
        <f t="shared" si="216"/>
        <v>0</v>
      </c>
      <c r="C955" s="561"/>
      <c r="D955" s="613">
        <f t="shared" si="217"/>
        <v>0</v>
      </c>
      <c r="E955" s="553"/>
      <c r="F955" s="555">
        <f t="shared" si="218"/>
        <v>0</v>
      </c>
      <c r="G955" s="555">
        <f t="shared" ref="G955:G964" si="219">ROUND(E955*F955,2)</f>
        <v>0</v>
      </c>
    </row>
    <row r="956" spans="1:7" ht="19.899999999999999" customHeight="1" x14ac:dyDescent="0.2">
      <c r="A956" s="601">
        <f t="shared" si="215"/>
        <v>0</v>
      </c>
      <c r="B956" s="561">
        <f t="shared" si="216"/>
        <v>0</v>
      </c>
      <c r="C956" s="561"/>
      <c r="D956" s="613">
        <f t="shared" si="217"/>
        <v>0</v>
      </c>
      <c r="E956" s="553"/>
      <c r="F956" s="555">
        <f t="shared" si="218"/>
        <v>0</v>
      </c>
      <c r="G956" s="555">
        <f t="shared" si="219"/>
        <v>0</v>
      </c>
    </row>
    <row r="957" spans="1:7" ht="19.899999999999999" customHeight="1" x14ac:dyDescent="0.2">
      <c r="A957" s="601">
        <f t="shared" si="215"/>
        <v>0</v>
      </c>
      <c r="B957" s="561">
        <f t="shared" si="216"/>
        <v>0</v>
      </c>
      <c r="C957" s="561"/>
      <c r="D957" s="613">
        <f t="shared" si="217"/>
        <v>0</v>
      </c>
      <c r="E957" s="553"/>
      <c r="F957" s="555">
        <f t="shared" si="218"/>
        <v>0</v>
      </c>
      <c r="G957" s="555">
        <f t="shared" si="219"/>
        <v>0</v>
      </c>
    </row>
    <row r="958" spans="1:7" ht="19.899999999999999" customHeight="1" x14ac:dyDescent="0.2">
      <c r="A958" s="601">
        <f t="shared" si="215"/>
        <v>0</v>
      </c>
      <c r="B958" s="561">
        <f t="shared" si="216"/>
        <v>0</v>
      </c>
      <c r="C958" s="561"/>
      <c r="D958" s="613">
        <f t="shared" si="217"/>
        <v>0</v>
      </c>
      <c r="E958" s="553"/>
      <c r="F958" s="555">
        <f t="shared" si="218"/>
        <v>0</v>
      </c>
      <c r="G958" s="555">
        <f t="shared" si="219"/>
        <v>0</v>
      </c>
    </row>
    <row r="959" spans="1:7" ht="19.899999999999999" customHeight="1" x14ac:dyDescent="0.2">
      <c r="A959" s="601">
        <f t="shared" si="215"/>
        <v>0</v>
      </c>
      <c r="B959" s="561">
        <f t="shared" si="216"/>
        <v>0</v>
      </c>
      <c r="C959" s="561"/>
      <c r="D959" s="613">
        <f t="shared" si="217"/>
        <v>0</v>
      </c>
      <c r="E959" s="553"/>
      <c r="F959" s="555">
        <f t="shared" si="218"/>
        <v>0</v>
      </c>
      <c r="G959" s="555">
        <f t="shared" si="219"/>
        <v>0</v>
      </c>
    </row>
    <row r="960" spans="1:7" ht="19.899999999999999" customHeight="1" x14ac:dyDescent="0.2">
      <c r="A960" s="601">
        <f t="shared" si="215"/>
        <v>0</v>
      </c>
      <c r="B960" s="561">
        <f t="shared" si="216"/>
        <v>0</v>
      </c>
      <c r="C960" s="561"/>
      <c r="D960" s="613">
        <f t="shared" si="217"/>
        <v>0</v>
      </c>
      <c r="E960" s="553"/>
      <c r="F960" s="555">
        <f t="shared" si="218"/>
        <v>0</v>
      </c>
      <c r="G960" s="555">
        <f t="shared" si="219"/>
        <v>0</v>
      </c>
    </row>
    <row r="961" spans="1:8" ht="19.899999999999999" customHeight="1" x14ac:dyDescent="0.2">
      <c r="A961" s="601">
        <f t="shared" si="215"/>
        <v>0</v>
      </c>
      <c r="B961" s="561">
        <f t="shared" si="216"/>
        <v>0</v>
      </c>
      <c r="C961" s="561"/>
      <c r="D961" s="613">
        <f t="shared" si="217"/>
        <v>0</v>
      </c>
      <c r="E961" s="553"/>
      <c r="F961" s="555">
        <f t="shared" si="218"/>
        <v>0</v>
      </c>
      <c r="G961" s="555">
        <f t="shared" si="219"/>
        <v>0</v>
      </c>
    </row>
    <row r="962" spans="1:8" ht="19.899999999999999" customHeight="1" x14ac:dyDescent="0.2">
      <c r="A962" s="601">
        <f t="shared" si="215"/>
        <v>0</v>
      </c>
      <c r="B962" s="561">
        <f t="shared" si="216"/>
        <v>0</v>
      </c>
      <c r="C962" s="561"/>
      <c r="D962" s="613">
        <f t="shared" si="217"/>
        <v>0</v>
      </c>
      <c r="E962" s="553"/>
      <c r="F962" s="555">
        <f t="shared" si="218"/>
        <v>0</v>
      </c>
      <c r="G962" s="555">
        <f t="shared" si="219"/>
        <v>0</v>
      </c>
    </row>
    <row r="963" spans="1:8" ht="19.899999999999999" customHeight="1" x14ac:dyDescent="0.2">
      <c r="A963" s="601">
        <f t="shared" si="215"/>
        <v>0</v>
      </c>
      <c r="B963" s="561">
        <f t="shared" si="216"/>
        <v>0</v>
      </c>
      <c r="C963" s="561"/>
      <c r="D963" s="613">
        <f t="shared" si="217"/>
        <v>0</v>
      </c>
      <c r="E963" s="553"/>
      <c r="F963" s="555">
        <f t="shared" si="218"/>
        <v>0</v>
      </c>
      <c r="G963" s="555">
        <f t="shared" si="219"/>
        <v>0</v>
      </c>
    </row>
    <row r="964" spans="1:8" ht="19.899999999999999" customHeight="1" x14ac:dyDescent="0.2">
      <c r="A964" s="601">
        <f t="shared" si="215"/>
        <v>0</v>
      </c>
      <c r="B964" s="561">
        <f t="shared" si="216"/>
        <v>0</v>
      </c>
      <c r="C964" s="561"/>
      <c r="D964" s="613">
        <f t="shared" si="217"/>
        <v>0</v>
      </c>
      <c r="E964" s="553"/>
      <c r="F964" s="555">
        <f t="shared" si="218"/>
        <v>0</v>
      </c>
      <c r="G964" s="555">
        <f t="shared" si="219"/>
        <v>0</v>
      </c>
    </row>
    <row r="965" spans="1:8" ht="19.899999999999999" customHeight="1" x14ac:dyDescent="0.2">
      <c r="A965" s="599"/>
      <c r="B965" s="545"/>
      <c r="C965" s="545"/>
      <c r="D965" s="541"/>
      <c r="E965" s="542"/>
      <c r="F965" s="564" t="s">
        <v>29</v>
      </c>
      <c r="G965" s="605">
        <f>SUBTOTAL(9,G954:G964)</f>
        <v>0</v>
      </c>
    </row>
    <row r="966" spans="1:8" ht="19.899999999999999" customHeight="1" x14ac:dyDescent="0.2">
      <c r="A966" s="599"/>
      <c r="B966" s="545"/>
      <c r="C966" s="537" t="s">
        <v>1015</v>
      </c>
      <c r="D966" s="541"/>
      <c r="E966" s="542"/>
      <c r="F966" s="543"/>
      <c r="G966" s="600"/>
    </row>
    <row r="967" spans="1:8" ht="19.899999999999999" customHeight="1" x14ac:dyDescent="0.2">
      <c r="A967" s="792" t="s">
        <v>576</v>
      </c>
      <c r="B967" s="793"/>
      <c r="C967" s="794" t="s">
        <v>0</v>
      </c>
      <c r="D967" s="794" t="s">
        <v>1867</v>
      </c>
      <c r="E967" s="796" t="s">
        <v>24</v>
      </c>
      <c r="F967" s="798" t="s">
        <v>25</v>
      </c>
      <c r="G967" s="800" t="s">
        <v>26</v>
      </c>
    </row>
    <row r="968" spans="1:8" ht="19.899999999999999" customHeight="1" x14ac:dyDescent="0.2">
      <c r="A968" s="560" t="s">
        <v>577</v>
      </c>
      <c r="B968" s="560" t="s">
        <v>578</v>
      </c>
      <c r="C968" s="795"/>
      <c r="D968" s="795"/>
      <c r="E968" s="797"/>
      <c r="F968" s="799"/>
      <c r="G968" s="801"/>
    </row>
    <row r="969" spans="1:8" ht="19.899999999999999" customHeight="1" x14ac:dyDescent="0.2">
      <c r="A969" s="601">
        <f>IFERROR(VLOOKUP(C969,T_Insumos,4,FALSE),0)</f>
        <v>0</v>
      </c>
      <c r="B969" s="561">
        <f>IFERROR(VLOOKUP(C969,T_Insumos,5,FALSE),0)</f>
        <v>0</v>
      </c>
      <c r="C969" s="552"/>
      <c r="D969" s="613">
        <f>IF(C969=0,0,"$/tnkm")</f>
        <v>0</v>
      </c>
      <c r="E969" s="553"/>
      <c r="F969" s="555">
        <f>IFERROR(VLOOKUP(C969,T_Insumos,3,FALSE),0)</f>
        <v>0</v>
      </c>
      <c r="G969" s="555">
        <f>ROUND(E969*F969,2)</f>
        <v>0</v>
      </c>
    </row>
    <row r="970" spans="1:8" ht="19.899999999999999" customHeight="1" x14ac:dyDescent="0.2">
      <c r="A970" s="601">
        <f>IFERROR(VLOOKUP(C970,T_Insumos,4,FALSE),0)</f>
        <v>0</v>
      </c>
      <c r="B970" s="561">
        <f>IFERROR(VLOOKUP(C970,T_Insumos,5,FALSE),0)</f>
        <v>0</v>
      </c>
      <c r="C970" s="552"/>
      <c r="D970" s="613">
        <f>IF(C970=0,0,"$/tnkm")</f>
        <v>0</v>
      </c>
      <c r="E970" s="569"/>
      <c r="F970" s="555">
        <f>IFERROR(VLOOKUP(C970,T_Insumos,3,FALSE),0)</f>
        <v>0</v>
      </c>
      <c r="G970" s="555">
        <f t="shared" ref="G970" si="220">ROUND(E970*F970,2)</f>
        <v>0</v>
      </c>
    </row>
    <row r="971" spans="1:8" ht="19.899999999999999" customHeight="1" x14ac:dyDescent="0.2">
      <c r="A971" s="599"/>
      <c r="B971" s="545"/>
      <c r="C971" s="545"/>
      <c r="D971" s="541"/>
      <c r="E971" s="542"/>
      <c r="F971" s="564" t="s">
        <v>1016</v>
      </c>
      <c r="G971" s="605">
        <f>SUBTOTAL(9,G969:G970)</f>
        <v>0</v>
      </c>
      <c r="H971" s="533"/>
    </row>
    <row r="972" spans="1:8" ht="19.899999999999999" customHeight="1" x14ac:dyDescent="0.2">
      <c r="A972" s="602"/>
      <c r="B972" s="541"/>
      <c r="C972" s="545"/>
      <c r="D972" s="541"/>
      <c r="E972" s="542"/>
      <c r="F972" s="543"/>
      <c r="G972" s="600"/>
      <c r="H972" s="533"/>
    </row>
    <row r="973" spans="1:8" ht="19.899999999999999" customHeight="1" x14ac:dyDescent="0.2">
      <c r="A973" s="664">
        <f>B907</f>
        <v>13</v>
      </c>
      <c r="B973" s="661" t="str">
        <f ca="1">C907</f>
        <v>SEÑALIZACIÓN HORIZONTAL CON MATERIAL TERMOPLASTICO P/PULVERIZACIÓN</v>
      </c>
      <c r="C973" s="541"/>
      <c r="D973" s="541" t="s">
        <v>1833</v>
      </c>
      <c r="E973" s="662"/>
      <c r="F973" s="663" t="str">
        <f ca="1">"$/"&amp;G907</f>
        <v>$/m2</v>
      </c>
      <c r="G973" s="610">
        <f>SUBTOTAL(9,G930:G972)</f>
        <v>0</v>
      </c>
      <c r="H973" s="533"/>
    </row>
    <row r="974" spans="1:8" ht="19.899999999999999" customHeight="1" x14ac:dyDescent="0.2">
      <c r="A974" s="606"/>
      <c r="B974" s="607"/>
      <c r="C974" s="608"/>
      <c r="D974" s="608" t="s">
        <v>2043</v>
      </c>
      <c r="E974" s="609"/>
      <c r="F974" s="665" t="str">
        <f ca="1">"$/"&amp;G907</f>
        <v>$/m2</v>
      </c>
      <c r="G974" s="610">
        <f>ROUND(G973/Coeficiente_Paso,2)</f>
        <v>0</v>
      </c>
      <c r="H974" s="533"/>
    </row>
    <row r="975" spans="1:8" ht="19.899999999999999" customHeight="1" x14ac:dyDescent="0.2">
      <c r="A975" s="191"/>
      <c r="B975" s="191"/>
      <c r="C975" s="191"/>
      <c r="D975" s="191"/>
      <c r="E975" s="191"/>
      <c r="F975" s="191"/>
      <c r="G975" s="191"/>
      <c r="H975" s="533"/>
    </row>
    <row r="976" spans="1:8" ht="19.899999999999999" customHeight="1" x14ac:dyDescent="0.2">
      <c r="A976" s="802" t="s">
        <v>31</v>
      </c>
      <c r="B976" s="803"/>
      <c r="C976" s="803"/>
      <c r="D976" s="803"/>
      <c r="E976" s="803"/>
      <c r="F976" s="803"/>
      <c r="G976" s="804"/>
    </row>
    <row r="977" spans="1:7" ht="19.899999999999999" customHeight="1" x14ac:dyDescent="0.2">
      <c r="A977" s="587" t="s">
        <v>711</v>
      </c>
      <c r="B977" s="535" t="str">
        <f>Comitente</f>
        <v>DIRECCIÓN PROVINCIAL DE VIALIDAD</v>
      </c>
      <c r="C977" s="536"/>
      <c r="D977" s="537"/>
      <c r="E977" s="537"/>
      <c r="F977" s="538"/>
      <c r="G977" s="588"/>
    </row>
    <row r="978" spans="1:7" ht="19.899999999999999" customHeight="1" x14ac:dyDescent="0.2">
      <c r="A978" s="587" t="s">
        <v>712</v>
      </c>
      <c r="B978" s="535">
        <f>Contratista</f>
        <v>0</v>
      </c>
      <c r="C978" s="539"/>
      <c r="D978" s="539"/>
      <c r="E978" s="539"/>
      <c r="F978" s="535"/>
      <c r="G978" s="589"/>
    </row>
    <row r="979" spans="1:7" ht="19.899999999999999" customHeight="1" x14ac:dyDescent="0.2">
      <c r="A979" s="587" t="s">
        <v>21</v>
      </c>
      <c r="B979" s="535" t="str">
        <f>Obra</f>
        <v>PAVIMENTACIÓN Y REPAVIMENTACION DE LA RED VIAL MUNICIPAL AFECTADAS POR OBRAS DE SANEAMIENTO 1era ETAPA SARMIENTO</v>
      </c>
      <c r="C979" s="539"/>
      <c r="D979" s="539"/>
      <c r="E979" s="539"/>
      <c r="F979" s="535" t="s">
        <v>32</v>
      </c>
      <c r="G979" s="589">
        <f>Fecha_Base</f>
        <v>0</v>
      </c>
    </row>
    <row r="980" spans="1:7" ht="19.899999999999999" customHeight="1" x14ac:dyDescent="0.2">
      <c r="A980" s="590" t="s">
        <v>710</v>
      </c>
      <c r="B980" s="540" t="str">
        <f>Ubicación</f>
        <v>DEPARTAMENTO SARMIENTO</v>
      </c>
      <c r="C980" s="540"/>
      <c r="D980" s="541"/>
      <c r="E980" s="542"/>
      <c r="F980" s="543"/>
      <c r="G980" s="591"/>
    </row>
    <row r="981" spans="1:7" ht="19.899999999999999" customHeight="1" x14ac:dyDescent="0.2">
      <c r="A981" s="590" t="s">
        <v>33</v>
      </c>
      <c r="B981" s="544" t="str">
        <f>IFERROR(VALUE(LEFT(B982,FIND(".",B982)-1)),"")</f>
        <v/>
      </c>
      <c r="C981" s="545">
        <f ca="1">IFERROR(VLOOKUP(B981,T_Computo_Presupuesto,2,FALSE),0)</f>
        <v>0</v>
      </c>
      <c r="D981" s="545"/>
      <c r="E981" s="542"/>
      <c r="F981" s="543"/>
      <c r="G981" s="591"/>
    </row>
    <row r="982" spans="1:7" ht="19.899999999999999" customHeight="1" x14ac:dyDescent="0.2">
      <c r="A982" s="590" t="s">
        <v>22</v>
      </c>
      <c r="B982" s="546">
        <f>IFERROR(VLOOKUP(COUNTIF($A$1:A982,"ANALISIS DE PRECIOS"),T_NumeroItem,2,FALSE),"")</f>
        <v>14</v>
      </c>
      <c r="C982" s="805" t="str">
        <f ca="1">IFERROR(VLOOKUP(B982,T_Computo_Presupuesto,2,FALSE),0)</f>
        <v xml:space="preserve">PROFUNDIZACIÓN DE CONEXIONES DOMICILIARIAS </v>
      </c>
      <c r="D982" s="805"/>
      <c r="E982" s="805"/>
      <c r="F982" s="540" t="s">
        <v>23</v>
      </c>
      <c r="G982" s="592" t="str">
        <f ca="1">IFERROR(VLOOKUP(B982,T_Computo_Presupuesto,4,FALSE),0)</f>
        <v>un</v>
      </c>
    </row>
    <row r="983" spans="1:7" ht="19.899999999999999" customHeight="1" x14ac:dyDescent="0.2">
      <c r="A983" s="590"/>
      <c r="B983" s="540"/>
      <c r="C983" s="545"/>
      <c r="D983" s="541"/>
      <c r="E983" s="542"/>
      <c r="F983" s="545"/>
      <c r="G983" s="593"/>
    </row>
    <row r="984" spans="1:7" ht="19.899999999999999" customHeight="1" x14ac:dyDescent="0.2">
      <c r="A984" s="594"/>
      <c r="B984" s="547"/>
      <c r="C984" s="548" t="s">
        <v>999</v>
      </c>
      <c r="D984" s="547"/>
      <c r="E984" s="547"/>
      <c r="F984" s="547"/>
      <c r="G984" s="595"/>
    </row>
    <row r="985" spans="1:7" ht="19.899999999999999" customHeight="1" x14ac:dyDescent="0.2">
      <c r="A985" s="590"/>
      <c r="B985" s="549"/>
      <c r="C985" s="545"/>
      <c r="D985" s="541"/>
      <c r="E985" s="542"/>
      <c r="F985" s="540"/>
      <c r="G985" s="592"/>
    </row>
    <row r="986" spans="1:7" ht="19.899999999999999" customHeight="1" x14ac:dyDescent="0.2">
      <c r="A986" s="590"/>
      <c r="B986" s="549"/>
      <c r="C986" s="550" t="s">
        <v>1000</v>
      </c>
      <c r="D986" s="551" t="s">
        <v>24</v>
      </c>
      <c r="E986" s="551" t="s">
        <v>1001</v>
      </c>
      <c r="F986" s="551" t="s">
        <v>1002</v>
      </c>
      <c r="G986" s="550" t="s">
        <v>1003</v>
      </c>
    </row>
    <row r="987" spans="1:7" ht="19.899999999999999" customHeight="1" x14ac:dyDescent="0.2">
      <c r="A987" s="590"/>
      <c r="B987" s="549"/>
      <c r="C987" s="552"/>
      <c r="D987" s="553"/>
      <c r="E987" s="554">
        <f t="shared" ref="E987:E996" si="221">IFERROR(VLOOKUP(C987,T_Equipos,4,FALSE),0)</f>
        <v>0</v>
      </c>
      <c r="F987" s="555">
        <f t="shared" ref="F987:F996" si="222">IFERROR(VLOOKUP(C987,T_Equipos,5,FALSE),0)</f>
        <v>0</v>
      </c>
      <c r="G987" s="555">
        <f>ROUND(D987*F987,2)</f>
        <v>0</v>
      </c>
    </row>
    <row r="988" spans="1:7" ht="19.899999999999999" customHeight="1" x14ac:dyDescent="0.2">
      <c r="A988" s="590"/>
      <c r="B988" s="549"/>
      <c r="C988" s="552"/>
      <c r="D988" s="553"/>
      <c r="E988" s="554">
        <f t="shared" si="221"/>
        <v>0</v>
      </c>
      <c r="F988" s="555">
        <f t="shared" si="222"/>
        <v>0</v>
      </c>
      <c r="G988" s="555">
        <f>ROUND(D988*F988,2)</f>
        <v>0</v>
      </c>
    </row>
    <row r="989" spans="1:7" ht="19.899999999999999" customHeight="1" x14ac:dyDescent="0.2">
      <c r="A989" s="590"/>
      <c r="B989" s="549"/>
      <c r="C989" s="552"/>
      <c r="D989" s="553"/>
      <c r="E989" s="554">
        <f t="shared" si="221"/>
        <v>0</v>
      </c>
      <c r="F989" s="555">
        <f t="shared" si="222"/>
        <v>0</v>
      </c>
      <c r="G989" s="555">
        <f>ROUND(D989*F989,2)</f>
        <v>0</v>
      </c>
    </row>
    <row r="990" spans="1:7" ht="19.899999999999999" customHeight="1" x14ac:dyDescent="0.2">
      <c r="A990" s="590"/>
      <c r="B990" s="549"/>
      <c r="C990" s="552"/>
      <c r="D990" s="553"/>
      <c r="E990" s="554">
        <f t="shared" si="221"/>
        <v>0</v>
      </c>
      <c r="F990" s="555">
        <f t="shared" si="222"/>
        <v>0</v>
      </c>
      <c r="G990" s="555">
        <f>ROUND(D990*F990,2)</f>
        <v>0</v>
      </c>
    </row>
    <row r="991" spans="1:7" ht="19.899999999999999" customHeight="1" x14ac:dyDescent="0.2">
      <c r="A991" s="590"/>
      <c r="B991" s="549"/>
      <c r="C991" s="552"/>
      <c r="D991" s="553"/>
      <c r="E991" s="554">
        <f t="shared" si="221"/>
        <v>0</v>
      </c>
      <c r="F991" s="555">
        <f t="shared" si="222"/>
        <v>0</v>
      </c>
      <c r="G991" s="555">
        <f t="shared" ref="G991:G996" si="223">ROUND(D991*F991,2)</f>
        <v>0</v>
      </c>
    </row>
    <row r="992" spans="1:7" ht="19.899999999999999" customHeight="1" x14ac:dyDescent="0.2">
      <c r="A992" s="590"/>
      <c r="B992" s="549"/>
      <c r="C992" s="552"/>
      <c r="D992" s="553"/>
      <c r="E992" s="554">
        <f t="shared" si="221"/>
        <v>0</v>
      </c>
      <c r="F992" s="555">
        <f t="shared" si="222"/>
        <v>0</v>
      </c>
      <c r="G992" s="555">
        <f t="shared" si="223"/>
        <v>0</v>
      </c>
    </row>
    <row r="993" spans="1:7" ht="19.899999999999999" customHeight="1" x14ac:dyDescent="0.2">
      <c r="A993" s="590"/>
      <c r="B993" s="549"/>
      <c r="C993" s="552"/>
      <c r="D993" s="553"/>
      <c r="E993" s="554">
        <f t="shared" si="221"/>
        <v>0</v>
      </c>
      <c r="F993" s="555">
        <f t="shared" si="222"/>
        <v>0</v>
      </c>
      <c r="G993" s="555">
        <f t="shared" si="223"/>
        <v>0</v>
      </c>
    </row>
    <row r="994" spans="1:7" ht="19.899999999999999" customHeight="1" x14ac:dyDescent="0.2">
      <c r="A994" s="590"/>
      <c r="B994" s="549"/>
      <c r="C994" s="552"/>
      <c r="D994" s="553"/>
      <c r="E994" s="554">
        <f t="shared" si="221"/>
        <v>0</v>
      </c>
      <c r="F994" s="555">
        <f t="shared" si="222"/>
        <v>0</v>
      </c>
      <c r="G994" s="555">
        <f t="shared" si="223"/>
        <v>0</v>
      </c>
    </row>
    <row r="995" spans="1:7" ht="19.899999999999999" customHeight="1" x14ac:dyDescent="0.2">
      <c r="A995" s="590"/>
      <c r="B995" s="549"/>
      <c r="C995" s="552"/>
      <c r="D995" s="553"/>
      <c r="E995" s="554">
        <f t="shared" si="221"/>
        <v>0</v>
      </c>
      <c r="F995" s="555">
        <f t="shared" si="222"/>
        <v>0</v>
      </c>
      <c r="G995" s="555">
        <f t="shared" si="223"/>
        <v>0</v>
      </c>
    </row>
    <row r="996" spans="1:7" ht="19.899999999999999" customHeight="1" x14ac:dyDescent="0.2">
      <c r="A996" s="590"/>
      <c r="B996" s="549"/>
      <c r="C996" s="552"/>
      <c r="D996" s="553"/>
      <c r="E996" s="554">
        <f t="shared" si="221"/>
        <v>0</v>
      </c>
      <c r="F996" s="555">
        <f t="shared" si="222"/>
        <v>0</v>
      </c>
      <c r="G996" s="555">
        <f t="shared" si="223"/>
        <v>0</v>
      </c>
    </row>
    <row r="997" spans="1:7" ht="19.899999999999999" customHeight="1" x14ac:dyDescent="0.2">
      <c r="A997" s="590"/>
      <c r="B997" s="549"/>
      <c r="C997" s="545"/>
      <c r="D997" s="545"/>
      <c r="E997" s="556"/>
      <c r="F997" s="540"/>
      <c r="G997" s="592"/>
    </row>
    <row r="998" spans="1:7" ht="19.899999999999999" customHeight="1" x14ac:dyDescent="0.2">
      <c r="A998" s="590"/>
      <c r="B998" s="545"/>
      <c r="C998" s="537" t="s">
        <v>1004</v>
      </c>
      <c r="D998" s="540" t="s">
        <v>1001</v>
      </c>
      <c r="E998" s="611">
        <f>SUMPRODUCT(D987:D996,E987:E996)</f>
        <v>0</v>
      </c>
      <c r="F998" s="540" t="s">
        <v>1005</v>
      </c>
      <c r="G998" s="612">
        <f>SUM(G987:G996)</f>
        <v>0</v>
      </c>
    </row>
    <row r="999" spans="1:7" ht="19.899999999999999" customHeight="1" x14ac:dyDescent="0.2">
      <c r="A999" s="590"/>
      <c r="B999" s="549"/>
      <c r="C999" s="557"/>
      <c r="D999" s="556"/>
      <c r="E999" s="542"/>
      <c r="F999" s="540"/>
      <c r="G999" s="596"/>
    </row>
    <row r="1000" spans="1:7" ht="19.899999999999999" customHeight="1" x14ac:dyDescent="0.2">
      <c r="A1000" s="597"/>
      <c r="B1000" s="549"/>
      <c r="C1000" s="540" t="s">
        <v>1006</v>
      </c>
      <c r="D1000" s="558">
        <f>IFERROR(VLOOKUP(COUNTIF($A$1:A1000,"ANALISIS DE PRECIOS"),T_Rendimiento_Equipo,5,FALSE),0)</f>
        <v>0</v>
      </c>
      <c r="E1000" s="559" t="str">
        <f ca="1">G982&amp;"/día"</f>
        <v>un/día</v>
      </c>
      <c r="F1000" s="598"/>
      <c r="G1000" s="592"/>
    </row>
    <row r="1001" spans="1:7" ht="19.899999999999999" customHeight="1" x14ac:dyDescent="0.2">
      <c r="A1001" s="590"/>
      <c r="B1001" s="549"/>
      <c r="C1001" s="545"/>
      <c r="D1001" s="541"/>
      <c r="E1001" s="542"/>
      <c r="F1001" s="540"/>
      <c r="G1001" s="592"/>
    </row>
    <row r="1002" spans="1:7" ht="19.899999999999999" customHeight="1" x14ac:dyDescent="0.2">
      <c r="A1002" s="792" t="s">
        <v>576</v>
      </c>
      <c r="B1002" s="793"/>
      <c r="C1002" s="794" t="s">
        <v>0</v>
      </c>
      <c r="D1002" s="806" t="s">
        <v>1866</v>
      </c>
      <c r="E1002" s="806" t="s">
        <v>1865</v>
      </c>
      <c r="F1002" s="798" t="s">
        <v>1007</v>
      </c>
      <c r="G1002" s="800" t="s">
        <v>26</v>
      </c>
    </row>
    <row r="1003" spans="1:7" ht="19.899999999999999" customHeight="1" x14ac:dyDescent="0.2">
      <c r="A1003" s="560" t="s">
        <v>577</v>
      </c>
      <c r="B1003" s="560" t="s">
        <v>578</v>
      </c>
      <c r="C1003" s="795"/>
      <c r="D1003" s="807"/>
      <c r="E1003" s="797"/>
      <c r="F1003" s="799"/>
      <c r="G1003" s="801"/>
    </row>
    <row r="1004" spans="1:7" ht="19.899999999999999" customHeight="1" x14ac:dyDescent="0.2">
      <c r="A1004" s="599"/>
      <c r="B1004" s="545"/>
      <c r="C1004" s="537" t="s">
        <v>1008</v>
      </c>
      <c r="D1004" s="542"/>
      <c r="E1004" s="542"/>
      <c r="F1004" s="545"/>
      <c r="G1004" s="600"/>
    </row>
    <row r="1005" spans="1:7" ht="19.899999999999999" customHeight="1" x14ac:dyDescent="0.2">
      <c r="A1005" s="601">
        <f t="shared" ref="A1005:A1013" si="224">IFERROR(VLOOKUP(C1005,T_Insumos,4,FALSE),0)</f>
        <v>0</v>
      </c>
      <c r="B1005" s="561">
        <f t="shared" ref="B1005:B1013" si="225">IFERROR(VLOOKUP(C1005,T_Insumos,5,FALSE),0)</f>
        <v>0</v>
      </c>
      <c r="C1005" s="552"/>
      <c r="D1005" s="562">
        <f t="shared" ref="D1005:D1013" si="226">IFERROR(VLOOKUP(C1005,T_Insumos,3,FALSE),0)</f>
        <v>0</v>
      </c>
      <c r="E1005" s="555">
        <f>D1005*$G$23</f>
        <v>0</v>
      </c>
      <c r="F1005" s="558">
        <f>IF(C1005="",0,IFERROR(VLOOKUP(COUNTIF($A$1:A1005,"ANALISIS DE PRECIOS"),T_Rendimiento_Equipo,5,FALSE),0))</f>
        <v>0</v>
      </c>
      <c r="G1005" s="555">
        <f>IFERROR(ROUND(E1005/F1005,2),0)</f>
        <v>0</v>
      </c>
    </row>
    <row r="1006" spans="1:7" ht="19.899999999999999" customHeight="1" x14ac:dyDescent="0.2">
      <c r="A1006" s="601">
        <f t="shared" si="224"/>
        <v>0</v>
      </c>
      <c r="B1006" s="561">
        <f t="shared" si="225"/>
        <v>0</v>
      </c>
      <c r="C1006" s="552"/>
      <c r="D1006" s="562">
        <f t="shared" si="226"/>
        <v>0</v>
      </c>
      <c r="E1006" s="555"/>
      <c r="F1006" s="558">
        <f>IF(C1006="",0,IFERROR(VLOOKUP(COUNTIF($A$1:A1006,"ANALISIS DE PRECIOS"),T_Rendimiento_Equipo,5,FALSE),0))</f>
        <v>0</v>
      </c>
      <c r="G1006" s="555">
        <f t="shared" ref="G1006:G1013" si="227">IFERROR(ROUND(E1006/F1006,2),0)</f>
        <v>0</v>
      </c>
    </row>
    <row r="1007" spans="1:7" ht="19.899999999999999" customHeight="1" x14ac:dyDescent="0.2">
      <c r="A1007" s="601">
        <f t="shared" si="224"/>
        <v>0</v>
      </c>
      <c r="B1007" s="561">
        <f t="shared" si="225"/>
        <v>0</v>
      </c>
      <c r="C1007" s="563"/>
      <c r="D1007" s="562">
        <f t="shared" si="226"/>
        <v>0</v>
      </c>
      <c r="E1007" s="555"/>
      <c r="F1007" s="558">
        <f>IF(C1007="",0,IFERROR(VLOOKUP(COUNTIF($A$1:A1007,"ANALISIS DE PRECIOS"),T_Rendimiento_Equipo,5,FALSE),0))</f>
        <v>0</v>
      </c>
      <c r="G1007" s="555">
        <f t="shared" si="227"/>
        <v>0</v>
      </c>
    </row>
    <row r="1008" spans="1:7" ht="19.899999999999999" customHeight="1" x14ac:dyDescent="0.2">
      <c r="A1008" s="601">
        <f t="shared" si="224"/>
        <v>0</v>
      </c>
      <c r="B1008" s="561">
        <f t="shared" si="225"/>
        <v>0</v>
      </c>
      <c r="C1008" s="563"/>
      <c r="D1008" s="562">
        <f t="shared" si="226"/>
        <v>0</v>
      </c>
      <c r="E1008" s="555"/>
      <c r="F1008" s="558">
        <f>IF(C1008="",0,IFERROR(VLOOKUP(COUNTIF($A$1:A1008,"ANALISIS DE PRECIOS"),T_Rendimiento_Equipo,5,FALSE),0))</f>
        <v>0</v>
      </c>
      <c r="G1008" s="555">
        <f t="shared" si="227"/>
        <v>0</v>
      </c>
    </row>
    <row r="1009" spans="1:7" ht="19.899999999999999" customHeight="1" x14ac:dyDescent="0.2">
      <c r="A1009" s="601">
        <f t="shared" si="224"/>
        <v>0</v>
      </c>
      <c r="B1009" s="561">
        <f t="shared" si="225"/>
        <v>0</v>
      </c>
      <c r="C1009" s="563"/>
      <c r="D1009" s="562">
        <f t="shared" si="226"/>
        <v>0</v>
      </c>
      <c r="E1009" s="555"/>
      <c r="F1009" s="558">
        <f>IF(C1009="",0,IFERROR(VLOOKUP(COUNTIF($A$1:A1009,"ANALISIS DE PRECIOS"),T_Rendimiento_Equipo,5,FALSE),0))</f>
        <v>0</v>
      </c>
      <c r="G1009" s="555">
        <f t="shared" si="227"/>
        <v>0</v>
      </c>
    </row>
    <row r="1010" spans="1:7" ht="19.899999999999999" customHeight="1" x14ac:dyDescent="0.2">
      <c r="A1010" s="601">
        <f t="shared" si="224"/>
        <v>0</v>
      </c>
      <c r="B1010" s="561">
        <f t="shared" si="225"/>
        <v>0</v>
      </c>
      <c r="C1010" s="563"/>
      <c r="D1010" s="562">
        <f t="shared" si="226"/>
        <v>0</v>
      </c>
      <c r="E1010" s="555"/>
      <c r="F1010" s="558">
        <f>IF(C1010="",0,IFERROR(VLOOKUP(COUNTIF($A$1:A1010,"ANALISIS DE PRECIOS"),T_Rendimiento_Equipo,5,FALSE),0))</f>
        <v>0</v>
      </c>
      <c r="G1010" s="555">
        <f t="shared" si="227"/>
        <v>0</v>
      </c>
    </row>
    <row r="1011" spans="1:7" ht="19.899999999999999" customHeight="1" x14ac:dyDescent="0.2">
      <c r="A1011" s="601">
        <f t="shared" si="224"/>
        <v>0</v>
      </c>
      <c r="B1011" s="561">
        <f t="shared" si="225"/>
        <v>0</v>
      </c>
      <c r="C1011" s="563"/>
      <c r="D1011" s="562">
        <f t="shared" si="226"/>
        <v>0</v>
      </c>
      <c r="E1011" s="555"/>
      <c r="F1011" s="558">
        <f>IF(C1011="",0,IFERROR(VLOOKUP(COUNTIF($A$1:A1011,"ANALISIS DE PRECIOS"),T_Rendimiento_Equipo,5,FALSE),0))</f>
        <v>0</v>
      </c>
      <c r="G1011" s="555">
        <f t="shared" si="227"/>
        <v>0</v>
      </c>
    </row>
    <row r="1012" spans="1:7" ht="19.899999999999999" customHeight="1" x14ac:dyDescent="0.2">
      <c r="A1012" s="601">
        <f t="shared" si="224"/>
        <v>0</v>
      </c>
      <c r="B1012" s="561">
        <f t="shared" si="225"/>
        <v>0</v>
      </c>
      <c r="C1012" s="563"/>
      <c r="D1012" s="562">
        <f t="shared" si="226"/>
        <v>0</v>
      </c>
      <c r="E1012" s="555"/>
      <c r="F1012" s="558">
        <f>IF(C1012="",0,IFERROR(VLOOKUP(COUNTIF($A$1:A1012,"ANALISIS DE PRECIOS"),T_Rendimiento_Equipo,5,FALSE),0))</f>
        <v>0</v>
      </c>
      <c r="G1012" s="555">
        <f t="shared" si="227"/>
        <v>0</v>
      </c>
    </row>
    <row r="1013" spans="1:7" ht="19.899999999999999" customHeight="1" x14ac:dyDescent="0.2">
      <c r="A1013" s="601">
        <f t="shared" si="224"/>
        <v>0</v>
      </c>
      <c r="B1013" s="561">
        <f t="shared" si="225"/>
        <v>0</v>
      </c>
      <c r="C1013" s="552"/>
      <c r="D1013" s="562">
        <f t="shared" si="226"/>
        <v>0</v>
      </c>
      <c r="E1013" s="555"/>
      <c r="F1013" s="558">
        <f>IF(C1013="",0,IFERROR(VLOOKUP(COUNTIF($A$1:A1013,"ANALISIS DE PRECIOS"),T_Rendimiento_Equipo,5,FALSE),0))</f>
        <v>0</v>
      </c>
      <c r="G1013" s="555">
        <f t="shared" si="227"/>
        <v>0</v>
      </c>
    </row>
    <row r="1014" spans="1:7" ht="19.899999999999999" customHeight="1" x14ac:dyDescent="0.2">
      <c r="A1014" s="602"/>
      <c r="B1014" s="541"/>
      <c r="C1014" s="545"/>
      <c r="D1014" s="541"/>
      <c r="E1014" s="542"/>
      <c r="F1014" s="564" t="s">
        <v>27</v>
      </c>
      <c r="G1014" s="603">
        <f>SUBTOTAL(9,G1005:G1013)</f>
        <v>0</v>
      </c>
    </row>
    <row r="1015" spans="1:7" ht="19.899999999999999" customHeight="1" x14ac:dyDescent="0.2">
      <c r="A1015" s="599"/>
      <c r="B1015" s="545"/>
      <c r="C1015" s="537" t="s">
        <v>713</v>
      </c>
      <c r="D1015" s="541"/>
      <c r="E1015" s="542"/>
      <c r="F1015" s="543"/>
      <c r="G1015" s="600"/>
    </row>
    <row r="1016" spans="1:7" ht="19.899999999999999" customHeight="1" x14ac:dyDescent="0.2">
      <c r="A1016" s="792" t="s">
        <v>576</v>
      </c>
      <c r="B1016" s="793"/>
      <c r="C1016" s="794" t="s">
        <v>0</v>
      </c>
      <c r="D1016" s="796" t="s">
        <v>24</v>
      </c>
      <c r="E1016" s="796" t="s">
        <v>1832</v>
      </c>
      <c r="F1016" s="798" t="s">
        <v>1007</v>
      </c>
      <c r="G1016" s="800" t="s">
        <v>26</v>
      </c>
    </row>
    <row r="1017" spans="1:7" ht="19.899999999999999" customHeight="1" x14ac:dyDescent="0.2">
      <c r="A1017" s="560" t="s">
        <v>577</v>
      </c>
      <c r="B1017" s="560" t="s">
        <v>578</v>
      </c>
      <c r="C1017" s="795"/>
      <c r="D1017" s="797"/>
      <c r="E1017" s="797"/>
      <c r="F1017" s="799"/>
      <c r="G1017" s="801"/>
    </row>
    <row r="1018" spans="1:7" ht="19.899999999999999" customHeight="1" x14ac:dyDescent="0.2">
      <c r="A1018" s="601">
        <f t="shared" ref="A1018:A1024" si="228">IFERROR(VLOOKUP(C1018,T_Insumos,4,FALSE),0)</f>
        <v>0</v>
      </c>
      <c r="B1018" s="561">
        <f t="shared" ref="B1018:B1024" si="229">IFERROR(VLOOKUP(C1018,T_Insumos,5,FALSE),0)</f>
        <v>0</v>
      </c>
      <c r="C1018" s="565"/>
      <c r="D1018" s="558"/>
      <c r="E1018" s="555">
        <f t="shared" ref="E1018:E1024" si="230">IFERROR(VLOOKUP(C1018,T_Insumos,3,FALSE),0)</f>
        <v>0</v>
      </c>
      <c r="F1018" s="558">
        <f>IF(C1018="",0,IFERROR(VLOOKUP(COUNTIF($A$1:A1018,"ANALISIS DE PRECIOS"),T_Rendimiento_Equipo,5,FALSE),0))</f>
        <v>0</v>
      </c>
      <c r="G1018" s="555">
        <f>IFERROR(ROUND(D1018*E1018/F1018,2),0)</f>
        <v>0</v>
      </c>
    </row>
    <row r="1019" spans="1:7" ht="19.899999999999999" customHeight="1" x14ac:dyDescent="0.2">
      <c r="A1019" s="601">
        <f t="shared" si="228"/>
        <v>0</v>
      </c>
      <c r="B1019" s="561">
        <f t="shared" si="229"/>
        <v>0</v>
      </c>
      <c r="C1019" s="552"/>
      <c r="D1019" s="558"/>
      <c r="E1019" s="555">
        <f t="shared" si="230"/>
        <v>0</v>
      </c>
      <c r="F1019" s="558">
        <f>IF(C1019="",0,IFERROR(VLOOKUP(COUNTIF($A$1:A1019,"ANALISIS DE PRECIOS"),T_Rendimiento_Equipo,5,FALSE),0))</f>
        <v>0</v>
      </c>
      <c r="G1019" s="555">
        <f t="shared" ref="G1019:G1024" si="231">IFERROR(ROUND(D1019*E1019/F1019,2),0)</f>
        <v>0</v>
      </c>
    </row>
    <row r="1020" spans="1:7" ht="19.899999999999999" customHeight="1" x14ac:dyDescent="0.2">
      <c r="A1020" s="601">
        <f t="shared" si="228"/>
        <v>0</v>
      </c>
      <c r="B1020" s="561">
        <f t="shared" si="229"/>
        <v>0</v>
      </c>
      <c r="C1020" s="552"/>
      <c r="D1020" s="558"/>
      <c r="E1020" s="555">
        <f t="shared" si="230"/>
        <v>0</v>
      </c>
      <c r="F1020" s="558">
        <f>IF(C1020="",0,IFERROR(VLOOKUP(COUNTIF($A$1:A1020,"ANALISIS DE PRECIOS"),T_Rendimiento_Equipo,5,FALSE),0))</f>
        <v>0</v>
      </c>
      <c r="G1020" s="555">
        <f t="shared" si="231"/>
        <v>0</v>
      </c>
    </row>
    <row r="1021" spans="1:7" ht="19.899999999999999" customHeight="1" x14ac:dyDescent="0.2">
      <c r="A1021" s="601">
        <f t="shared" si="228"/>
        <v>0</v>
      </c>
      <c r="B1021" s="561">
        <f t="shared" si="229"/>
        <v>0</v>
      </c>
      <c r="C1021" s="552"/>
      <c r="D1021" s="558"/>
      <c r="E1021" s="555">
        <f t="shared" si="230"/>
        <v>0</v>
      </c>
      <c r="F1021" s="558">
        <f>IF(C1021="",0,IFERROR(VLOOKUP(COUNTIF($A$1:A1021,"ANALISIS DE PRECIOS"),T_Rendimiento_Equipo,5,FALSE),0))</f>
        <v>0</v>
      </c>
      <c r="G1021" s="555">
        <f t="shared" si="231"/>
        <v>0</v>
      </c>
    </row>
    <row r="1022" spans="1:7" ht="19.899999999999999" customHeight="1" x14ac:dyDescent="0.2">
      <c r="A1022" s="601">
        <f t="shared" si="228"/>
        <v>0</v>
      </c>
      <c r="B1022" s="561">
        <f t="shared" si="229"/>
        <v>0</v>
      </c>
      <c r="C1022" s="552"/>
      <c r="D1022" s="558"/>
      <c r="E1022" s="555">
        <f t="shared" si="230"/>
        <v>0</v>
      </c>
      <c r="F1022" s="558">
        <f>IF(C1022="",0,IFERROR(VLOOKUP(COUNTIF($A$1:A1022,"ANALISIS DE PRECIOS"),T_Rendimiento_Equipo,5,FALSE),0))</f>
        <v>0</v>
      </c>
      <c r="G1022" s="555">
        <f t="shared" si="231"/>
        <v>0</v>
      </c>
    </row>
    <row r="1023" spans="1:7" ht="19.899999999999999" customHeight="1" x14ac:dyDescent="0.2">
      <c r="A1023" s="601">
        <f t="shared" si="228"/>
        <v>0</v>
      </c>
      <c r="B1023" s="561">
        <f t="shared" si="229"/>
        <v>0</v>
      </c>
      <c r="C1023" s="552"/>
      <c r="D1023" s="566"/>
      <c r="E1023" s="555">
        <f t="shared" si="230"/>
        <v>0</v>
      </c>
      <c r="F1023" s="558">
        <f>IF(C1023="",0,IFERROR(VLOOKUP(COUNTIF($A$1:A1023,"ANALISIS DE PRECIOS"),T_Rendimiento_Equipo,5,FALSE),0))</f>
        <v>0</v>
      </c>
      <c r="G1023" s="555">
        <f t="shared" si="231"/>
        <v>0</v>
      </c>
    </row>
    <row r="1024" spans="1:7" ht="19.899999999999999" customHeight="1" x14ac:dyDescent="0.2">
      <c r="A1024" s="601">
        <f t="shared" si="228"/>
        <v>0</v>
      </c>
      <c r="B1024" s="561">
        <f t="shared" si="229"/>
        <v>0</v>
      </c>
      <c r="C1024" s="561"/>
      <c r="D1024" s="567"/>
      <c r="E1024" s="555">
        <f t="shared" si="230"/>
        <v>0</v>
      </c>
      <c r="F1024" s="558">
        <f>IF(C1024="",0,IFERROR(VLOOKUP(COUNTIF($A$1:A1024,"ANALISIS DE PRECIOS"),T_Rendimiento_Equipo,5,FALSE),0))</f>
        <v>0</v>
      </c>
      <c r="G1024" s="555">
        <f t="shared" si="231"/>
        <v>0</v>
      </c>
    </row>
    <row r="1025" spans="1:7" ht="19.899999999999999" customHeight="1" x14ac:dyDescent="0.2">
      <c r="A1025" s="602"/>
      <c r="B1025" s="541"/>
      <c r="C1025" s="545"/>
      <c r="D1025" s="541"/>
      <c r="E1025" s="542"/>
      <c r="F1025" s="564" t="s">
        <v>28</v>
      </c>
      <c r="G1025" s="604">
        <f>SUBTOTAL(9,G1018:G1024)</f>
        <v>0</v>
      </c>
    </row>
    <row r="1026" spans="1:7" ht="19.899999999999999" customHeight="1" x14ac:dyDescent="0.2">
      <c r="A1026" s="599"/>
      <c r="B1026" s="545"/>
      <c r="C1026" s="537" t="s">
        <v>1014</v>
      </c>
      <c r="D1026" s="541"/>
      <c r="E1026" s="542"/>
      <c r="F1026" s="543"/>
      <c r="G1026" s="600"/>
    </row>
    <row r="1027" spans="1:7" ht="19.899999999999999" customHeight="1" x14ac:dyDescent="0.2">
      <c r="A1027" s="792" t="s">
        <v>576</v>
      </c>
      <c r="B1027" s="793"/>
      <c r="C1027" s="794" t="s">
        <v>0</v>
      </c>
      <c r="D1027" s="794" t="s">
        <v>1867</v>
      </c>
      <c r="E1027" s="796" t="s">
        <v>24</v>
      </c>
      <c r="F1027" s="798" t="s">
        <v>25</v>
      </c>
      <c r="G1027" s="800" t="s">
        <v>26</v>
      </c>
    </row>
    <row r="1028" spans="1:7" ht="19.899999999999999" customHeight="1" x14ac:dyDescent="0.2">
      <c r="A1028" s="560" t="s">
        <v>577</v>
      </c>
      <c r="B1028" s="560" t="s">
        <v>578</v>
      </c>
      <c r="C1028" s="795"/>
      <c r="D1028" s="795"/>
      <c r="E1028" s="797"/>
      <c r="F1028" s="799"/>
      <c r="G1028" s="801"/>
    </row>
    <row r="1029" spans="1:7" ht="19.899999999999999" customHeight="1" x14ac:dyDescent="0.2">
      <c r="A1029" s="601">
        <f t="shared" ref="A1029:A1039" si="232">IFERROR(VLOOKUP(C1029,T_Insumos,4,FALSE),0)</f>
        <v>0</v>
      </c>
      <c r="B1029" s="561">
        <f t="shared" ref="B1029:B1039" si="233">IFERROR(VLOOKUP(C1029,T_Insumos,5,FALSE),0)</f>
        <v>0</v>
      </c>
      <c r="C1029" s="561"/>
      <c r="D1029" s="613">
        <f t="shared" ref="D1029:D1039" si="234">IFERROR(VLOOKUP(C1029,T_Insumos,2,FALSE),0)</f>
        <v>0</v>
      </c>
      <c r="E1029" s="553"/>
      <c r="F1029" s="555">
        <f t="shared" ref="F1029:F1039" si="235">IFERROR(VLOOKUP(C1029,T_Insumos,3,FALSE),0)</f>
        <v>0</v>
      </c>
      <c r="G1029" s="555">
        <f>ROUND(E1029*F1029,2)</f>
        <v>0</v>
      </c>
    </row>
    <row r="1030" spans="1:7" ht="19.899999999999999" customHeight="1" x14ac:dyDescent="0.2">
      <c r="A1030" s="601">
        <f t="shared" si="232"/>
        <v>0</v>
      </c>
      <c r="B1030" s="561">
        <f t="shared" si="233"/>
        <v>0</v>
      </c>
      <c r="C1030" s="561"/>
      <c r="D1030" s="613">
        <f t="shared" si="234"/>
        <v>0</v>
      </c>
      <c r="E1030" s="553"/>
      <c r="F1030" s="555">
        <f t="shared" si="235"/>
        <v>0</v>
      </c>
      <c r="G1030" s="555">
        <f t="shared" ref="G1030:G1039" si="236">ROUND(E1030*F1030,2)</f>
        <v>0</v>
      </c>
    </row>
    <row r="1031" spans="1:7" ht="19.899999999999999" customHeight="1" x14ac:dyDescent="0.2">
      <c r="A1031" s="601">
        <f t="shared" si="232"/>
        <v>0</v>
      </c>
      <c r="B1031" s="561">
        <f t="shared" si="233"/>
        <v>0</v>
      </c>
      <c r="C1031" s="561"/>
      <c r="D1031" s="613">
        <f t="shared" si="234"/>
        <v>0</v>
      </c>
      <c r="E1031" s="553"/>
      <c r="F1031" s="555">
        <f t="shared" si="235"/>
        <v>0</v>
      </c>
      <c r="G1031" s="555">
        <f t="shared" si="236"/>
        <v>0</v>
      </c>
    </row>
    <row r="1032" spans="1:7" ht="19.899999999999999" customHeight="1" x14ac:dyDescent="0.2">
      <c r="A1032" s="601">
        <f t="shared" si="232"/>
        <v>0</v>
      </c>
      <c r="B1032" s="561">
        <f t="shared" si="233"/>
        <v>0</v>
      </c>
      <c r="C1032" s="561"/>
      <c r="D1032" s="613">
        <f t="shared" si="234"/>
        <v>0</v>
      </c>
      <c r="E1032" s="553"/>
      <c r="F1032" s="555">
        <f t="shared" si="235"/>
        <v>0</v>
      </c>
      <c r="G1032" s="555">
        <f t="shared" si="236"/>
        <v>0</v>
      </c>
    </row>
    <row r="1033" spans="1:7" ht="19.899999999999999" customHeight="1" x14ac:dyDescent="0.2">
      <c r="A1033" s="601">
        <f t="shared" si="232"/>
        <v>0</v>
      </c>
      <c r="B1033" s="561">
        <f t="shared" si="233"/>
        <v>0</v>
      </c>
      <c r="C1033" s="561"/>
      <c r="D1033" s="613">
        <f t="shared" si="234"/>
        <v>0</v>
      </c>
      <c r="E1033" s="553"/>
      <c r="F1033" s="555">
        <f t="shared" si="235"/>
        <v>0</v>
      </c>
      <c r="G1033" s="555">
        <f t="shared" si="236"/>
        <v>0</v>
      </c>
    </row>
    <row r="1034" spans="1:7" ht="19.899999999999999" customHeight="1" x14ac:dyDescent="0.2">
      <c r="A1034" s="601">
        <f t="shared" si="232"/>
        <v>0</v>
      </c>
      <c r="B1034" s="561">
        <f t="shared" si="233"/>
        <v>0</v>
      </c>
      <c r="C1034" s="561"/>
      <c r="D1034" s="613">
        <f t="shared" si="234"/>
        <v>0</v>
      </c>
      <c r="E1034" s="553"/>
      <c r="F1034" s="555">
        <f t="shared" si="235"/>
        <v>0</v>
      </c>
      <c r="G1034" s="555">
        <f t="shared" si="236"/>
        <v>0</v>
      </c>
    </row>
    <row r="1035" spans="1:7" ht="19.899999999999999" customHeight="1" x14ac:dyDescent="0.2">
      <c r="A1035" s="601">
        <f t="shared" si="232"/>
        <v>0</v>
      </c>
      <c r="B1035" s="561">
        <f t="shared" si="233"/>
        <v>0</v>
      </c>
      <c r="C1035" s="561"/>
      <c r="D1035" s="613">
        <f t="shared" si="234"/>
        <v>0</v>
      </c>
      <c r="E1035" s="553"/>
      <c r="F1035" s="555">
        <f t="shared" si="235"/>
        <v>0</v>
      </c>
      <c r="G1035" s="555">
        <f t="shared" si="236"/>
        <v>0</v>
      </c>
    </row>
    <row r="1036" spans="1:7" ht="19.899999999999999" customHeight="1" x14ac:dyDescent="0.2">
      <c r="A1036" s="601">
        <f t="shared" si="232"/>
        <v>0</v>
      </c>
      <c r="B1036" s="561">
        <f t="shared" si="233"/>
        <v>0</v>
      </c>
      <c r="C1036" s="561"/>
      <c r="D1036" s="613">
        <f t="shared" si="234"/>
        <v>0</v>
      </c>
      <c r="E1036" s="553"/>
      <c r="F1036" s="555">
        <f t="shared" si="235"/>
        <v>0</v>
      </c>
      <c r="G1036" s="555">
        <f t="shared" si="236"/>
        <v>0</v>
      </c>
    </row>
    <row r="1037" spans="1:7" ht="19.899999999999999" customHeight="1" x14ac:dyDescent="0.2">
      <c r="A1037" s="601">
        <f t="shared" si="232"/>
        <v>0</v>
      </c>
      <c r="B1037" s="561">
        <f t="shared" si="233"/>
        <v>0</v>
      </c>
      <c r="C1037" s="561"/>
      <c r="D1037" s="613">
        <f t="shared" si="234"/>
        <v>0</v>
      </c>
      <c r="E1037" s="553"/>
      <c r="F1037" s="555">
        <f t="shared" si="235"/>
        <v>0</v>
      </c>
      <c r="G1037" s="555">
        <f t="shared" si="236"/>
        <v>0</v>
      </c>
    </row>
    <row r="1038" spans="1:7" ht="19.899999999999999" customHeight="1" x14ac:dyDescent="0.2">
      <c r="A1038" s="601">
        <f t="shared" si="232"/>
        <v>0</v>
      </c>
      <c r="B1038" s="561">
        <f t="shared" si="233"/>
        <v>0</v>
      </c>
      <c r="C1038" s="561"/>
      <c r="D1038" s="613">
        <f t="shared" si="234"/>
        <v>0</v>
      </c>
      <c r="E1038" s="553"/>
      <c r="F1038" s="555">
        <f t="shared" si="235"/>
        <v>0</v>
      </c>
      <c r="G1038" s="555">
        <f t="shared" si="236"/>
        <v>0</v>
      </c>
    </row>
    <row r="1039" spans="1:7" ht="19.899999999999999" customHeight="1" x14ac:dyDescent="0.2">
      <c r="A1039" s="601">
        <f t="shared" si="232"/>
        <v>0</v>
      </c>
      <c r="B1039" s="561">
        <f t="shared" si="233"/>
        <v>0</v>
      </c>
      <c r="C1039" s="561"/>
      <c r="D1039" s="613">
        <f t="shared" si="234"/>
        <v>0</v>
      </c>
      <c r="E1039" s="553"/>
      <c r="F1039" s="555">
        <f t="shared" si="235"/>
        <v>0</v>
      </c>
      <c r="G1039" s="555">
        <f t="shared" si="236"/>
        <v>0</v>
      </c>
    </row>
    <row r="1040" spans="1:7" ht="19.899999999999999" customHeight="1" x14ac:dyDescent="0.2">
      <c r="A1040" s="599"/>
      <c r="B1040" s="545"/>
      <c r="C1040" s="545"/>
      <c r="D1040" s="541"/>
      <c r="E1040" s="542"/>
      <c r="F1040" s="564" t="s">
        <v>29</v>
      </c>
      <c r="G1040" s="605">
        <f>SUBTOTAL(9,G1029:G1039)</f>
        <v>0</v>
      </c>
    </row>
    <row r="1041" spans="1:7" ht="19.899999999999999" customHeight="1" x14ac:dyDescent="0.2">
      <c r="A1041" s="599"/>
      <c r="B1041" s="545"/>
      <c r="C1041" s="537" t="s">
        <v>1015</v>
      </c>
      <c r="D1041" s="541"/>
      <c r="E1041" s="542"/>
      <c r="F1041" s="543"/>
      <c r="G1041" s="600"/>
    </row>
    <row r="1042" spans="1:7" ht="19.899999999999999" customHeight="1" x14ac:dyDescent="0.2">
      <c r="A1042" s="792" t="s">
        <v>576</v>
      </c>
      <c r="B1042" s="793"/>
      <c r="C1042" s="794" t="s">
        <v>0</v>
      </c>
      <c r="D1042" s="794" t="s">
        <v>1867</v>
      </c>
      <c r="E1042" s="796" t="s">
        <v>24</v>
      </c>
      <c r="F1042" s="798" t="s">
        <v>25</v>
      </c>
      <c r="G1042" s="800" t="s">
        <v>26</v>
      </c>
    </row>
    <row r="1043" spans="1:7" ht="19.899999999999999" customHeight="1" x14ac:dyDescent="0.2">
      <c r="A1043" s="560" t="s">
        <v>577</v>
      </c>
      <c r="B1043" s="560" t="s">
        <v>578</v>
      </c>
      <c r="C1043" s="795"/>
      <c r="D1043" s="795"/>
      <c r="E1043" s="797"/>
      <c r="F1043" s="799"/>
      <c r="G1043" s="801"/>
    </row>
    <row r="1044" spans="1:7" ht="19.899999999999999" customHeight="1" x14ac:dyDescent="0.2">
      <c r="A1044" s="601">
        <f>IFERROR(VLOOKUP(C1044,T_Insumos,4,FALSE),0)</f>
        <v>0</v>
      </c>
      <c r="B1044" s="561">
        <f>IFERROR(VLOOKUP(C1044,T_Insumos,5,FALSE),0)</f>
        <v>0</v>
      </c>
      <c r="C1044" s="552"/>
      <c r="D1044" s="613">
        <f>IF(C1044=0,0,"$/tnkm")</f>
        <v>0</v>
      </c>
      <c r="E1044" s="553"/>
      <c r="F1044" s="555">
        <f>IFERROR(VLOOKUP(C1044,T_Insumos,3,FALSE),0)</f>
        <v>0</v>
      </c>
      <c r="G1044" s="555">
        <f>ROUND(E1044*F1044,2)</f>
        <v>0</v>
      </c>
    </row>
    <row r="1045" spans="1:7" ht="19.899999999999999" customHeight="1" x14ac:dyDescent="0.2">
      <c r="A1045" s="601">
        <f>IFERROR(VLOOKUP(C1045,T_Insumos,4,FALSE),0)</f>
        <v>0</v>
      </c>
      <c r="B1045" s="561">
        <f>IFERROR(VLOOKUP(C1045,T_Insumos,5,FALSE),0)</f>
        <v>0</v>
      </c>
      <c r="C1045" s="552"/>
      <c r="D1045" s="613">
        <f>IF(C1045=0,0,"$/tnkm")</f>
        <v>0</v>
      </c>
      <c r="E1045" s="569"/>
      <c r="F1045" s="555">
        <f>IFERROR(VLOOKUP(C1045,T_Insumos,3,FALSE),0)</f>
        <v>0</v>
      </c>
      <c r="G1045" s="555">
        <f t="shared" ref="G1045" si="237">ROUND(E1045*F1045,2)</f>
        <v>0</v>
      </c>
    </row>
    <row r="1046" spans="1:7" ht="19.899999999999999" customHeight="1" x14ac:dyDescent="0.2">
      <c r="A1046" s="599"/>
      <c r="B1046" s="545"/>
      <c r="C1046" s="545"/>
      <c r="D1046" s="541"/>
      <c r="E1046" s="542"/>
      <c r="F1046" s="564" t="s">
        <v>1016</v>
      </c>
      <c r="G1046" s="605">
        <f>SUBTOTAL(9,G1044:G1045)</f>
        <v>0</v>
      </c>
    </row>
    <row r="1047" spans="1:7" ht="19.899999999999999" customHeight="1" x14ac:dyDescent="0.2">
      <c r="A1047" s="602"/>
      <c r="B1047" s="541"/>
      <c r="C1047" s="545"/>
      <c r="D1047" s="541"/>
      <c r="E1047" s="542"/>
      <c r="F1047" s="543"/>
      <c r="G1047" s="600"/>
    </row>
    <row r="1048" spans="1:7" ht="19.899999999999999" customHeight="1" x14ac:dyDescent="0.2">
      <c r="A1048" s="664">
        <f>B982</f>
        <v>14</v>
      </c>
      <c r="B1048" s="661" t="str">
        <f ca="1">C982</f>
        <v xml:space="preserve">PROFUNDIZACIÓN DE CONEXIONES DOMICILIARIAS </v>
      </c>
      <c r="C1048" s="541"/>
      <c r="D1048" s="541" t="s">
        <v>1833</v>
      </c>
      <c r="E1048" s="662"/>
      <c r="F1048" s="663" t="str">
        <f ca="1">"$/"&amp;G982</f>
        <v>$/un</v>
      </c>
      <c r="G1048" s="610">
        <f>SUBTOTAL(9,G1005:G1047)</f>
        <v>0</v>
      </c>
    </row>
    <row r="1049" spans="1:7" ht="19.899999999999999" customHeight="1" x14ac:dyDescent="0.2">
      <c r="A1049" s="606"/>
      <c r="B1049" s="607"/>
      <c r="C1049" s="608"/>
      <c r="D1049" s="608" t="s">
        <v>2043</v>
      </c>
      <c r="E1049" s="609"/>
      <c r="F1049" s="665" t="str">
        <f ca="1">"$/"&amp;G982</f>
        <v>$/un</v>
      </c>
      <c r="G1049" s="610">
        <f>ROUND(G1048/Coeficiente_Paso,2)</f>
        <v>0</v>
      </c>
    </row>
    <row r="1050" spans="1:7" ht="19.899999999999999" customHeight="1" x14ac:dyDescent="0.2">
      <c r="A1050" s="191"/>
      <c r="B1050" s="191"/>
      <c r="C1050" s="191"/>
      <c r="D1050" s="191"/>
      <c r="E1050" s="191"/>
      <c r="F1050" s="191"/>
      <c r="G1050" s="191"/>
    </row>
    <row r="1051" spans="1:7" ht="19.899999999999999" customHeight="1" x14ac:dyDescent="0.2">
      <c r="A1051" s="802" t="s">
        <v>31</v>
      </c>
      <c r="B1051" s="803"/>
      <c r="C1051" s="803"/>
      <c r="D1051" s="803"/>
      <c r="E1051" s="803"/>
      <c r="F1051" s="803"/>
      <c r="G1051" s="804"/>
    </row>
    <row r="1052" spans="1:7" ht="19.899999999999999" customHeight="1" x14ac:dyDescent="0.2">
      <c r="A1052" s="587" t="s">
        <v>711</v>
      </c>
      <c r="B1052" s="535" t="str">
        <f>Comitente</f>
        <v>DIRECCIÓN PROVINCIAL DE VIALIDAD</v>
      </c>
      <c r="C1052" s="536"/>
      <c r="D1052" s="537"/>
      <c r="E1052" s="537"/>
      <c r="F1052" s="538"/>
      <c r="G1052" s="588"/>
    </row>
    <row r="1053" spans="1:7" ht="19.899999999999999" customHeight="1" x14ac:dyDescent="0.2">
      <c r="A1053" s="587" t="s">
        <v>712</v>
      </c>
      <c r="B1053" s="535">
        <f>Contratista</f>
        <v>0</v>
      </c>
      <c r="C1053" s="539"/>
      <c r="D1053" s="539"/>
      <c r="E1053" s="539"/>
      <c r="F1053" s="535"/>
      <c r="G1053" s="589"/>
    </row>
    <row r="1054" spans="1:7" ht="19.899999999999999" customHeight="1" x14ac:dyDescent="0.2">
      <c r="A1054" s="587" t="s">
        <v>21</v>
      </c>
      <c r="B1054" s="535" t="str">
        <f>Obra</f>
        <v>PAVIMENTACIÓN Y REPAVIMENTACION DE LA RED VIAL MUNICIPAL AFECTADAS POR OBRAS DE SANEAMIENTO 1era ETAPA SARMIENTO</v>
      </c>
      <c r="C1054" s="539"/>
      <c r="D1054" s="539"/>
      <c r="E1054" s="539"/>
      <c r="F1054" s="535" t="s">
        <v>32</v>
      </c>
      <c r="G1054" s="589">
        <f>Fecha_Base</f>
        <v>0</v>
      </c>
    </row>
    <row r="1055" spans="1:7" ht="19.899999999999999" customHeight="1" x14ac:dyDescent="0.2">
      <c r="A1055" s="590" t="s">
        <v>710</v>
      </c>
      <c r="B1055" s="540" t="str">
        <f>Ubicación</f>
        <v>DEPARTAMENTO SARMIENTO</v>
      </c>
      <c r="C1055" s="540"/>
      <c r="D1055" s="541"/>
      <c r="E1055" s="542"/>
      <c r="F1055" s="543"/>
      <c r="G1055" s="591"/>
    </row>
    <row r="1056" spans="1:7" ht="19.899999999999999" customHeight="1" x14ac:dyDescent="0.2">
      <c r="A1056" s="590" t="s">
        <v>33</v>
      </c>
      <c r="B1056" s="544" t="str">
        <f>IFERROR(VALUE(LEFT(B1057,FIND(".",B1057)-1)),"")</f>
        <v/>
      </c>
      <c r="C1056" s="545">
        <f ca="1">IFERROR(VLOOKUP(B1056,T_Computo_Presupuesto,2,FALSE),0)</f>
        <v>0</v>
      </c>
      <c r="D1056" s="545"/>
      <c r="E1056" s="542"/>
      <c r="F1056" s="543"/>
      <c r="G1056" s="591"/>
    </row>
    <row r="1057" spans="1:7" ht="19.899999999999999" customHeight="1" x14ac:dyDescent="0.2">
      <c r="A1057" s="590" t="s">
        <v>22</v>
      </c>
      <c r="B1057" s="546">
        <f>IFERROR(VLOOKUP(COUNTIF($A$1:A1057,"ANALISIS DE PRECIOS"),T_NumeroItem,2,FALSE),"")</f>
        <v>15</v>
      </c>
      <c r="C1057" s="805" t="str">
        <f ca="1">IFERROR(VLOOKUP(B1057,T_Computo_Presupuesto,2,FALSE),0)</f>
        <v>MODIFICACION DE CÁMARAS DE O.S.S.E.</v>
      </c>
      <c r="D1057" s="805"/>
      <c r="E1057" s="805"/>
      <c r="F1057" s="540" t="s">
        <v>23</v>
      </c>
      <c r="G1057" s="592" t="str">
        <f ca="1">IFERROR(VLOOKUP(B1057,T_Computo_Presupuesto,4,FALSE),0)</f>
        <v>un</v>
      </c>
    </row>
    <row r="1058" spans="1:7" ht="19.899999999999999" customHeight="1" x14ac:dyDescent="0.2">
      <c r="A1058" s="590"/>
      <c r="B1058" s="540"/>
      <c r="C1058" s="545"/>
      <c r="D1058" s="541"/>
      <c r="E1058" s="542"/>
      <c r="F1058" s="545"/>
      <c r="G1058" s="593"/>
    </row>
    <row r="1059" spans="1:7" ht="19.899999999999999" customHeight="1" x14ac:dyDescent="0.2">
      <c r="A1059" s="594"/>
      <c r="B1059" s="547"/>
      <c r="C1059" s="548" t="s">
        <v>999</v>
      </c>
      <c r="D1059" s="547"/>
      <c r="E1059" s="547"/>
      <c r="F1059" s="547"/>
      <c r="G1059" s="595"/>
    </row>
    <row r="1060" spans="1:7" ht="19.899999999999999" customHeight="1" x14ac:dyDescent="0.2">
      <c r="A1060" s="590"/>
      <c r="B1060" s="549"/>
      <c r="C1060" s="545"/>
      <c r="D1060" s="541"/>
      <c r="E1060" s="542"/>
      <c r="F1060" s="540"/>
      <c r="G1060" s="592"/>
    </row>
    <row r="1061" spans="1:7" ht="19.899999999999999" customHeight="1" x14ac:dyDescent="0.2">
      <c r="A1061" s="590"/>
      <c r="B1061" s="549"/>
      <c r="C1061" s="550" t="s">
        <v>1000</v>
      </c>
      <c r="D1061" s="551" t="s">
        <v>24</v>
      </c>
      <c r="E1061" s="551" t="s">
        <v>1001</v>
      </c>
      <c r="F1061" s="551" t="s">
        <v>1002</v>
      </c>
      <c r="G1061" s="550" t="s">
        <v>1003</v>
      </c>
    </row>
    <row r="1062" spans="1:7" ht="19.899999999999999" customHeight="1" x14ac:dyDescent="0.2">
      <c r="A1062" s="590"/>
      <c r="B1062" s="549"/>
      <c r="C1062" s="552"/>
      <c r="D1062" s="553"/>
      <c r="E1062" s="554">
        <f t="shared" ref="E1062:E1071" si="238">IFERROR(VLOOKUP(C1062,T_Equipos,4,FALSE),0)</f>
        <v>0</v>
      </c>
      <c r="F1062" s="555">
        <f t="shared" ref="F1062:F1071" si="239">IFERROR(VLOOKUP(C1062,T_Equipos,5,FALSE),0)</f>
        <v>0</v>
      </c>
      <c r="G1062" s="555">
        <f>ROUND(D1062*F1062,2)</f>
        <v>0</v>
      </c>
    </row>
    <row r="1063" spans="1:7" ht="19.899999999999999" customHeight="1" x14ac:dyDescent="0.2">
      <c r="A1063" s="590"/>
      <c r="B1063" s="549"/>
      <c r="C1063" s="552"/>
      <c r="D1063" s="553"/>
      <c r="E1063" s="554">
        <f t="shared" si="238"/>
        <v>0</v>
      </c>
      <c r="F1063" s="555">
        <f t="shared" si="239"/>
        <v>0</v>
      </c>
      <c r="G1063" s="555">
        <f>ROUND(D1063*F1063,2)</f>
        <v>0</v>
      </c>
    </row>
    <row r="1064" spans="1:7" ht="19.899999999999999" customHeight="1" x14ac:dyDescent="0.2">
      <c r="A1064" s="590"/>
      <c r="B1064" s="549"/>
      <c r="C1064" s="552"/>
      <c r="D1064" s="553"/>
      <c r="E1064" s="554">
        <f t="shared" si="238"/>
        <v>0</v>
      </c>
      <c r="F1064" s="555">
        <f t="shared" si="239"/>
        <v>0</v>
      </c>
      <c r="G1064" s="555">
        <f>ROUND(D1064*F1064,2)</f>
        <v>0</v>
      </c>
    </row>
    <row r="1065" spans="1:7" ht="19.899999999999999" customHeight="1" x14ac:dyDescent="0.2">
      <c r="A1065" s="590"/>
      <c r="B1065" s="549"/>
      <c r="C1065" s="552"/>
      <c r="D1065" s="553"/>
      <c r="E1065" s="554">
        <f t="shared" si="238"/>
        <v>0</v>
      </c>
      <c r="F1065" s="555">
        <f t="shared" si="239"/>
        <v>0</v>
      </c>
      <c r="G1065" s="555">
        <f>ROUND(D1065*F1065,2)</f>
        <v>0</v>
      </c>
    </row>
    <row r="1066" spans="1:7" ht="19.899999999999999" customHeight="1" x14ac:dyDescent="0.2">
      <c r="A1066" s="590"/>
      <c r="B1066" s="549"/>
      <c r="C1066" s="552"/>
      <c r="D1066" s="553"/>
      <c r="E1066" s="554">
        <f t="shared" si="238"/>
        <v>0</v>
      </c>
      <c r="F1066" s="555">
        <f t="shared" si="239"/>
        <v>0</v>
      </c>
      <c r="G1066" s="555">
        <f t="shared" ref="G1066:G1071" si="240">ROUND(D1066*F1066,2)</f>
        <v>0</v>
      </c>
    </row>
    <row r="1067" spans="1:7" ht="19.899999999999999" customHeight="1" x14ac:dyDescent="0.2">
      <c r="A1067" s="590"/>
      <c r="B1067" s="549"/>
      <c r="C1067" s="552"/>
      <c r="D1067" s="553"/>
      <c r="E1067" s="554">
        <f t="shared" si="238"/>
        <v>0</v>
      </c>
      <c r="F1067" s="555">
        <f t="shared" si="239"/>
        <v>0</v>
      </c>
      <c r="G1067" s="555">
        <f t="shared" si="240"/>
        <v>0</v>
      </c>
    </row>
    <row r="1068" spans="1:7" ht="19.899999999999999" customHeight="1" x14ac:dyDescent="0.2">
      <c r="A1068" s="590"/>
      <c r="B1068" s="549"/>
      <c r="C1068" s="552"/>
      <c r="D1068" s="553"/>
      <c r="E1068" s="554">
        <f t="shared" si="238"/>
        <v>0</v>
      </c>
      <c r="F1068" s="555">
        <f t="shared" si="239"/>
        <v>0</v>
      </c>
      <c r="G1068" s="555">
        <f t="shared" si="240"/>
        <v>0</v>
      </c>
    </row>
    <row r="1069" spans="1:7" ht="19.899999999999999" customHeight="1" x14ac:dyDescent="0.2">
      <c r="A1069" s="590"/>
      <c r="B1069" s="549"/>
      <c r="C1069" s="552"/>
      <c r="D1069" s="553"/>
      <c r="E1069" s="554">
        <f t="shared" si="238"/>
        <v>0</v>
      </c>
      <c r="F1069" s="555">
        <f t="shared" si="239"/>
        <v>0</v>
      </c>
      <c r="G1069" s="555">
        <f t="shared" si="240"/>
        <v>0</v>
      </c>
    </row>
    <row r="1070" spans="1:7" ht="19.899999999999999" customHeight="1" x14ac:dyDescent="0.2">
      <c r="A1070" s="590"/>
      <c r="B1070" s="549"/>
      <c r="C1070" s="552"/>
      <c r="D1070" s="553"/>
      <c r="E1070" s="554">
        <f t="shared" si="238"/>
        <v>0</v>
      </c>
      <c r="F1070" s="555">
        <f t="shared" si="239"/>
        <v>0</v>
      </c>
      <c r="G1070" s="555">
        <f t="shared" si="240"/>
        <v>0</v>
      </c>
    </row>
    <row r="1071" spans="1:7" ht="19.899999999999999" customHeight="1" x14ac:dyDescent="0.2">
      <c r="A1071" s="590"/>
      <c r="B1071" s="549"/>
      <c r="C1071" s="552"/>
      <c r="D1071" s="553"/>
      <c r="E1071" s="554">
        <f t="shared" si="238"/>
        <v>0</v>
      </c>
      <c r="F1071" s="555">
        <f t="shared" si="239"/>
        <v>0</v>
      </c>
      <c r="G1071" s="555">
        <f t="shared" si="240"/>
        <v>0</v>
      </c>
    </row>
    <row r="1072" spans="1:7" ht="19.899999999999999" customHeight="1" x14ac:dyDescent="0.2">
      <c r="A1072" s="590"/>
      <c r="B1072" s="549"/>
      <c r="C1072" s="545"/>
      <c r="D1072" s="545"/>
      <c r="E1072" s="556"/>
      <c r="F1072" s="540"/>
      <c r="G1072" s="592"/>
    </row>
    <row r="1073" spans="1:7" ht="19.899999999999999" customHeight="1" x14ac:dyDescent="0.2">
      <c r="A1073" s="590"/>
      <c r="B1073" s="545"/>
      <c r="C1073" s="537" t="s">
        <v>1004</v>
      </c>
      <c r="D1073" s="540" t="s">
        <v>1001</v>
      </c>
      <c r="E1073" s="611">
        <f>SUMPRODUCT(D1062:D1071,E1062:E1071)</f>
        <v>0</v>
      </c>
      <c r="F1073" s="540" t="s">
        <v>1005</v>
      </c>
      <c r="G1073" s="612">
        <f>SUM(G1062:G1071)</f>
        <v>0</v>
      </c>
    </row>
    <row r="1074" spans="1:7" ht="19.899999999999999" customHeight="1" x14ac:dyDescent="0.2">
      <c r="A1074" s="590"/>
      <c r="B1074" s="549"/>
      <c r="C1074" s="557"/>
      <c r="D1074" s="556"/>
      <c r="E1074" s="542"/>
      <c r="F1074" s="540"/>
      <c r="G1074" s="596"/>
    </row>
    <row r="1075" spans="1:7" ht="19.899999999999999" customHeight="1" x14ac:dyDescent="0.2">
      <c r="A1075" s="597"/>
      <c r="B1075" s="549"/>
      <c r="C1075" s="540" t="s">
        <v>1006</v>
      </c>
      <c r="D1075" s="558">
        <f>IFERROR(VLOOKUP(COUNTIF($A$1:A1075,"ANALISIS DE PRECIOS"),T_Rendimiento_Equipo,5,FALSE),0)</f>
        <v>0</v>
      </c>
      <c r="E1075" s="559" t="str">
        <f ca="1">G1057&amp;"/día"</f>
        <v>un/día</v>
      </c>
      <c r="F1075" s="598"/>
      <c r="G1075" s="592"/>
    </row>
    <row r="1076" spans="1:7" ht="19.899999999999999" customHeight="1" x14ac:dyDescent="0.2">
      <c r="A1076" s="590"/>
      <c r="B1076" s="549"/>
      <c r="C1076" s="545"/>
      <c r="D1076" s="541"/>
      <c r="E1076" s="542"/>
      <c r="F1076" s="540"/>
      <c r="G1076" s="592"/>
    </row>
    <row r="1077" spans="1:7" ht="19.899999999999999" customHeight="1" x14ac:dyDescent="0.2">
      <c r="A1077" s="792" t="s">
        <v>576</v>
      </c>
      <c r="B1077" s="793"/>
      <c r="C1077" s="794" t="s">
        <v>0</v>
      </c>
      <c r="D1077" s="806" t="s">
        <v>1866</v>
      </c>
      <c r="E1077" s="806" t="s">
        <v>1865</v>
      </c>
      <c r="F1077" s="798" t="s">
        <v>1007</v>
      </c>
      <c r="G1077" s="800" t="s">
        <v>26</v>
      </c>
    </row>
    <row r="1078" spans="1:7" ht="19.899999999999999" customHeight="1" x14ac:dyDescent="0.2">
      <c r="A1078" s="560" t="s">
        <v>577</v>
      </c>
      <c r="B1078" s="560" t="s">
        <v>578</v>
      </c>
      <c r="C1078" s="795"/>
      <c r="D1078" s="807"/>
      <c r="E1078" s="797"/>
      <c r="F1078" s="799"/>
      <c r="G1078" s="801"/>
    </row>
    <row r="1079" spans="1:7" ht="19.899999999999999" customHeight="1" x14ac:dyDescent="0.2">
      <c r="A1079" s="599"/>
      <c r="B1079" s="545"/>
      <c r="C1079" s="537" t="s">
        <v>1008</v>
      </c>
      <c r="D1079" s="542"/>
      <c r="E1079" s="542"/>
      <c r="F1079" s="545"/>
      <c r="G1079" s="600"/>
    </row>
    <row r="1080" spans="1:7" ht="19.899999999999999" customHeight="1" x14ac:dyDescent="0.2">
      <c r="A1080" s="601">
        <f t="shared" ref="A1080:A1088" si="241">IFERROR(VLOOKUP(C1080,T_Insumos,4,FALSE),0)</f>
        <v>0</v>
      </c>
      <c r="B1080" s="561">
        <f t="shared" ref="B1080:B1088" si="242">IFERROR(VLOOKUP(C1080,T_Insumos,5,FALSE),0)</f>
        <v>0</v>
      </c>
      <c r="C1080" s="552"/>
      <c r="D1080" s="562">
        <f t="shared" ref="D1080:D1088" si="243">IFERROR(VLOOKUP(C1080,T_Insumos,3,FALSE),0)</f>
        <v>0</v>
      </c>
      <c r="E1080" s="555">
        <f>D1080*$G$23</f>
        <v>0</v>
      </c>
      <c r="F1080" s="558">
        <f>IF(C1080="",0,IFERROR(VLOOKUP(COUNTIF($A$1:A1080,"ANALISIS DE PRECIOS"),T_Rendimiento_Equipo,5,FALSE),0))</f>
        <v>0</v>
      </c>
      <c r="G1080" s="555">
        <f>IFERROR(ROUND(E1080/F1080,2),0)</f>
        <v>0</v>
      </c>
    </row>
    <row r="1081" spans="1:7" ht="19.899999999999999" customHeight="1" x14ac:dyDescent="0.2">
      <c r="A1081" s="601">
        <f t="shared" si="241"/>
        <v>0</v>
      </c>
      <c r="B1081" s="561">
        <f t="shared" si="242"/>
        <v>0</v>
      </c>
      <c r="C1081" s="552"/>
      <c r="D1081" s="562">
        <f t="shared" si="243"/>
        <v>0</v>
      </c>
      <c r="E1081" s="555"/>
      <c r="F1081" s="558">
        <f>IF(C1081="",0,IFERROR(VLOOKUP(COUNTIF($A$1:A1081,"ANALISIS DE PRECIOS"),T_Rendimiento_Equipo,5,FALSE),0))</f>
        <v>0</v>
      </c>
      <c r="G1081" s="555">
        <f t="shared" ref="G1081:G1088" si="244">IFERROR(ROUND(E1081/F1081,2),0)</f>
        <v>0</v>
      </c>
    </row>
    <row r="1082" spans="1:7" ht="19.899999999999999" customHeight="1" x14ac:dyDescent="0.2">
      <c r="A1082" s="601">
        <f t="shared" si="241"/>
        <v>0</v>
      </c>
      <c r="B1082" s="561">
        <f t="shared" si="242"/>
        <v>0</v>
      </c>
      <c r="C1082" s="563"/>
      <c r="D1082" s="562">
        <f t="shared" si="243"/>
        <v>0</v>
      </c>
      <c r="E1082" s="555"/>
      <c r="F1082" s="558">
        <f>IF(C1082="",0,IFERROR(VLOOKUP(COUNTIF($A$1:A1082,"ANALISIS DE PRECIOS"),T_Rendimiento_Equipo,5,FALSE),0))</f>
        <v>0</v>
      </c>
      <c r="G1082" s="555">
        <f t="shared" si="244"/>
        <v>0</v>
      </c>
    </row>
    <row r="1083" spans="1:7" ht="19.899999999999999" customHeight="1" x14ac:dyDescent="0.2">
      <c r="A1083" s="601">
        <f t="shared" si="241"/>
        <v>0</v>
      </c>
      <c r="B1083" s="561">
        <f t="shared" si="242"/>
        <v>0</v>
      </c>
      <c r="C1083" s="563"/>
      <c r="D1083" s="562">
        <f t="shared" si="243"/>
        <v>0</v>
      </c>
      <c r="E1083" s="555"/>
      <c r="F1083" s="558">
        <f>IF(C1083="",0,IFERROR(VLOOKUP(COUNTIF($A$1:A1083,"ANALISIS DE PRECIOS"),T_Rendimiento_Equipo,5,FALSE),0))</f>
        <v>0</v>
      </c>
      <c r="G1083" s="555">
        <f t="shared" si="244"/>
        <v>0</v>
      </c>
    </row>
    <row r="1084" spans="1:7" ht="19.899999999999999" customHeight="1" x14ac:dyDescent="0.2">
      <c r="A1084" s="601">
        <f t="shared" si="241"/>
        <v>0</v>
      </c>
      <c r="B1084" s="561">
        <f t="shared" si="242"/>
        <v>0</v>
      </c>
      <c r="C1084" s="563"/>
      <c r="D1084" s="562">
        <f t="shared" si="243"/>
        <v>0</v>
      </c>
      <c r="E1084" s="555"/>
      <c r="F1084" s="558">
        <f>IF(C1084="",0,IFERROR(VLOOKUP(COUNTIF($A$1:A1084,"ANALISIS DE PRECIOS"),T_Rendimiento_Equipo,5,FALSE),0))</f>
        <v>0</v>
      </c>
      <c r="G1084" s="555">
        <f t="shared" si="244"/>
        <v>0</v>
      </c>
    </row>
    <row r="1085" spans="1:7" ht="19.899999999999999" customHeight="1" x14ac:dyDescent="0.2">
      <c r="A1085" s="601">
        <f t="shared" si="241"/>
        <v>0</v>
      </c>
      <c r="B1085" s="561">
        <f t="shared" si="242"/>
        <v>0</v>
      </c>
      <c r="C1085" s="563"/>
      <c r="D1085" s="562">
        <f t="shared" si="243"/>
        <v>0</v>
      </c>
      <c r="E1085" s="555"/>
      <c r="F1085" s="558">
        <f>IF(C1085="",0,IFERROR(VLOOKUP(COUNTIF($A$1:A1085,"ANALISIS DE PRECIOS"),T_Rendimiento_Equipo,5,FALSE),0))</f>
        <v>0</v>
      </c>
      <c r="G1085" s="555">
        <f t="shared" si="244"/>
        <v>0</v>
      </c>
    </row>
    <row r="1086" spans="1:7" ht="19.899999999999999" customHeight="1" x14ac:dyDescent="0.2">
      <c r="A1086" s="601">
        <f t="shared" si="241"/>
        <v>0</v>
      </c>
      <c r="B1086" s="561">
        <f t="shared" si="242"/>
        <v>0</v>
      </c>
      <c r="C1086" s="563"/>
      <c r="D1086" s="562">
        <f t="shared" si="243"/>
        <v>0</v>
      </c>
      <c r="E1086" s="555"/>
      <c r="F1086" s="558">
        <f>IF(C1086="",0,IFERROR(VLOOKUP(COUNTIF($A$1:A1086,"ANALISIS DE PRECIOS"),T_Rendimiento_Equipo,5,FALSE),0))</f>
        <v>0</v>
      </c>
      <c r="G1086" s="555">
        <f t="shared" si="244"/>
        <v>0</v>
      </c>
    </row>
    <row r="1087" spans="1:7" ht="19.899999999999999" customHeight="1" x14ac:dyDescent="0.2">
      <c r="A1087" s="601">
        <f t="shared" si="241"/>
        <v>0</v>
      </c>
      <c r="B1087" s="561">
        <f t="shared" si="242"/>
        <v>0</v>
      </c>
      <c r="C1087" s="563"/>
      <c r="D1087" s="562">
        <f t="shared" si="243"/>
        <v>0</v>
      </c>
      <c r="E1087" s="555"/>
      <c r="F1087" s="558">
        <f>IF(C1087="",0,IFERROR(VLOOKUP(COUNTIF($A$1:A1087,"ANALISIS DE PRECIOS"),T_Rendimiento_Equipo,5,FALSE),0))</f>
        <v>0</v>
      </c>
      <c r="G1087" s="555">
        <f t="shared" si="244"/>
        <v>0</v>
      </c>
    </row>
    <row r="1088" spans="1:7" ht="19.899999999999999" customHeight="1" x14ac:dyDescent="0.2">
      <c r="A1088" s="601">
        <f t="shared" si="241"/>
        <v>0</v>
      </c>
      <c r="B1088" s="561">
        <f t="shared" si="242"/>
        <v>0</v>
      </c>
      <c r="C1088" s="552"/>
      <c r="D1088" s="562">
        <f t="shared" si="243"/>
        <v>0</v>
      </c>
      <c r="E1088" s="555"/>
      <c r="F1088" s="558">
        <f>IF(C1088="",0,IFERROR(VLOOKUP(COUNTIF($A$1:A1088,"ANALISIS DE PRECIOS"),T_Rendimiento_Equipo,5,FALSE),0))</f>
        <v>0</v>
      </c>
      <c r="G1088" s="555">
        <f t="shared" si="244"/>
        <v>0</v>
      </c>
    </row>
    <row r="1089" spans="1:7" ht="19.899999999999999" customHeight="1" x14ac:dyDescent="0.2">
      <c r="A1089" s="602"/>
      <c r="B1089" s="541"/>
      <c r="C1089" s="545"/>
      <c r="D1089" s="541"/>
      <c r="E1089" s="542"/>
      <c r="F1089" s="564" t="s">
        <v>27</v>
      </c>
      <c r="G1089" s="603">
        <f>SUBTOTAL(9,G1080:G1088)</f>
        <v>0</v>
      </c>
    </row>
    <row r="1090" spans="1:7" ht="19.899999999999999" customHeight="1" x14ac:dyDescent="0.2">
      <c r="A1090" s="599"/>
      <c r="B1090" s="545"/>
      <c r="C1090" s="537" t="s">
        <v>713</v>
      </c>
      <c r="D1090" s="541"/>
      <c r="E1090" s="542"/>
      <c r="F1090" s="543"/>
      <c r="G1090" s="600"/>
    </row>
    <row r="1091" spans="1:7" ht="19.899999999999999" customHeight="1" x14ac:dyDescent="0.2">
      <c r="A1091" s="792" t="s">
        <v>576</v>
      </c>
      <c r="B1091" s="793"/>
      <c r="C1091" s="794" t="s">
        <v>0</v>
      </c>
      <c r="D1091" s="796" t="s">
        <v>24</v>
      </c>
      <c r="E1091" s="796" t="s">
        <v>1832</v>
      </c>
      <c r="F1091" s="798" t="s">
        <v>1007</v>
      </c>
      <c r="G1091" s="800" t="s">
        <v>26</v>
      </c>
    </row>
    <row r="1092" spans="1:7" ht="19.899999999999999" customHeight="1" x14ac:dyDescent="0.2">
      <c r="A1092" s="560" t="s">
        <v>577</v>
      </c>
      <c r="B1092" s="560" t="s">
        <v>578</v>
      </c>
      <c r="C1092" s="795"/>
      <c r="D1092" s="797"/>
      <c r="E1092" s="797"/>
      <c r="F1092" s="799"/>
      <c r="G1092" s="801"/>
    </row>
    <row r="1093" spans="1:7" ht="19.899999999999999" customHeight="1" x14ac:dyDescent="0.2">
      <c r="A1093" s="601">
        <f t="shared" ref="A1093:A1099" si="245">IFERROR(VLOOKUP(C1093,T_Insumos,4,FALSE),0)</f>
        <v>0</v>
      </c>
      <c r="B1093" s="561">
        <f t="shared" ref="B1093:B1099" si="246">IFERROR(VLOOKUP(C1093,T_Insumos,5,FALSE),0)</f>
        <v>0</v>
      </c>
      <c r="C1093" s="565"/>
      <c r="D1093" s="558"/>
      <c r="E1093" s="555">
        <f t="shared" ref="E1093:E1099" si="247">IFERROR(VLOOKUP(C1093,T_Insumos,3,FALSE),0)</f>
        <v>0</v>
      </c>
      <c r="F1093" s="558">
        <f>IF(C1093="",0,IFERROR(VLOOKUP(COUNTIF($A$1:A1093,"ANALISIS DE PRECIOS"),T_Rendimiento_Equipo,5,FALSE),0))</f>
        <v>0</v>
      </c>
      <c r="G1093" s="555">
        <f>IFERROR(ROUND(D1093*E1093/F1093,2),0)</f>
        <v>0</v>
      </c>
    </row>
    <row r="1094" spans="1:7" ht="19.899999999999999" customHeight="1" x14ac:dyDescent="0.2">
      <c r="A1094" s="601">
        <f t="shared" si="245"/>
        <v>0</v>
      </c>
      <c r="B1094" s="561">
        <f t="shared" si="246"/>
        <v>0</v>
      </c>
      <c r="C1094" s="552"/>
      <c r="D1094" s="558"/>
      <c r="E1094" s="555">
        <f t="shared" si="247"/>
        <v>0</v>
      </c>
      <c r="F1094" s="558">
        <f>IF(C1094="",0,IFERROR(VLOOKUP(COUNTIF($A$1:A1094,"ANALISIS DE PRECIOS"),T_Rendimiento_Equipo,5,FALSE),0))</f>
        <v>0</v>
      </c>
      <c r="G1094" s="555">
        <f t="shared" ref="G1094:G1099" si="248">IFERROR(ROUND(D1094*E1094/F1094,2),0)</f>
        <v>0</v>
      </c>
    </row>
    <row r="1095" spans="1:7" ht="19.899999999999999" customHeight="1" x14ac:dyDescent="0.2">
      <c r="A1095" s="601">
        <f t="shared" si="245"/>
        <v>0</v>
      </c>
      <c r="B1095" s="561">
        <f t="shared" si="246"/>
        <v>0</v>
      </c>
      <c r="C1095" s="552"/>
      <c r="D1095" s="558"/>
      <c r="E1095" s="555">
        <f t="shared" si="247"/>
        <v>0</v>
      </c>
      <c r="F1095" s="558">
        <f>IF(C1095="",0,IFERROR(VLOOKUP(COUNTIF($A$1:A1095,"ANALISIS DE PRECIOS"),T_Rendimiento_Equipo,5,FALSE),0))</f>
        <v>0</v>
      </c>
      <c r="G1095" s="555">
        <f t="shared" si="248"/>
        <v>0</v>
      </c>
    </row>
    <row r="1096" spans="1:7" ht="19.899999999999999" customHeight="1" x14ac:dyDescent="0.2">
      <c r="A1096" s="601">
        <f t="shared" si="245"/>
        <v>0</v>
      </c>
      <c r="B1096" s="561">
        <f t="shared" si="246"/>
        <v>0</v>
      </c>
      <c r="C1096" s="552"/>
      <c r="D1096" s="558"/>
      <c r="E1096" s="555">
        <f t="shared" si="247"/>
        <v>0</v>
      </c>
      <c r="F1096" s="558">
        <f>IF(C1096="",0,IFERROR(VLOOKUP(COUNTIF($A$1:A1096,"ANALISIS DE PRECIOS"),T_Rendimiento_Equipo,5,FALSE),0))</f>
        <v>0</v>
      </c>
      <c r="G1096" s="555">
        <f t="shared" si="248"/>
        <v>0</v>
      </c>
    </row>
    <row r="1097" spans="1:7" ht="19.899999999999999" customHeight="1" x14ac:dyDescent="0.2">
      <c r="A1097" s="601">
        <f t="shared" si="245"/>
        <v>0</v>
      </c>
      <c r="B1097" s="561">
        <f t="shared" si="246"/>
        <v>0</v>
      </c>
      <c r="C1097" s="552"/>
      <c r="D1097" s="558"/>
      <c r="E1097" s="555">
        <f t="shared" si="247"/>
        <v>0</v>
      </c>
      <c r="F1097" s="558">
        <f>IF(C1097="",0,IFERROR(VLOOKUP(COUNTIF($A$1:A1097,"ANALISIS DE PRECIOS"),T_Rendimiento_Equipo,5,FALSE),0))</f>
        <v>0</v>
      </c>
      <c r="G1097" s="555">
        <f t="shared" si="248"/>
        <v>0</v>
      </c>
    </row>
    <row r="1098" spans="1:7" ht="19.899999999999999" customHeight="1" x14ac:dyDescent="0.2">
      <c r="A1098" s="601">
        <f t="shared" si="245"/>
        <v>0</v>
      </c>
      <c r="B1098" s="561">
        <f t="shared" si="246"/>
        <v>0</v>
      </c>
      <c r="C1098" s="552"/>
      <c r="D1098" s="566"/>
      <c r="E1098" s="555">
        <f t="shared" si="247"/>
        <v>0</v>
      </c>
      <c r="F1098" s="558">
        <f>IF(C1098="",0,IFERROR(VLOOKUP(COUNTIF($A$1:A1098,"ANALISIS DE PRECIOS"),T_Rendimiento_Equipo,5,FALSE),0))</f>
        <v>0</v>
      </c>
      <c r="G1098" s="555">
        <f t="shared" si="248"/>
        <v>0</v>
      </c>
    </row>
    <row r="1099" spans="1:7" ht="19.899999999999999" customHeight="1" x14ac:dyDescent="0.2">
      <c r="A1099" s="601">
        <f t="shared" si="245"/>
        <v>0</v>
      </c>
      <c r="B1099" s="561">
        <f t="shared" si="246"/>
        <v>0</v>
      </c>
      <c r="C1099" s="561"/>
      <c r="D1099" s="567"/>
      <c r="E1099" s="555">
        <f t="shared" si="247"/>
        <v>0</v>
      </c>
      <c r="F1099" s="558">
        <f>IF(C1099="",0,IFERROR(VLOOKUP(COUNTIF($A$1:A1099,"ANALISIS DE PRECIOS"),T_Rendimiento_Equipo,5,FALSE),0))</f>
        <v>0</v>
      </c>
      <c r="G1099" s="555">
        <f t="shared" si="248"/>
        <v>0</v>
      </c>
    </row>
    <row r="1100" spans="1:7" ht="19.899999999999999" customHeight="1" x14ac:dyDescent="0.2">
      <c r="A1100" s="602"/>
      <c r="B1100" s="541"/>
      <c r="C1100" s="545"/>
      <c r="D1100" s="541"/>
      <c r="E1100" s="542"/>
      <c r="F1100" s="564" t="s">
        <v>28</v>
      </c>
      <c r="G1100" s="604">
        <f>SUBTOTAL(9,G1093:G1099)</f>
        <v>0</v>
      </c>
    </row>
    <row r="1101" spans="1:7" ht="19.899999999999999" customHeight="1" x14ac:dyDescent="0.2">
      <c r="A1101" s="599"/>
      <c r="B1101" s="545"/>
      <c r="C1101" s="537" t="s">
        <v>1014</v>
      </c>
      <c r="D1101" s="541"/>
      <c r="E1101" s="542"/>
      <c r="F1101" s="543"/>
      <c r="G1101" s="600"/>
    </row>
    <row r="1102" spans="1:7" ht="19.899999999999999" customHeight="1" x14ac:dyDescent="0.2">
      <c r="A1102" s="792" t="s">
        <v>576</v>
      </c>
      <c r="B1102" s="793"/>
      <c r="C1102" s="794" t="s">
        <v>0</v>
      </c>
      <c r="D1102" s="794" t="s">
        <v>1867</v>
      </c>
      <c r="E1102" s="796" t="s">
        <v>24</v>
      </c>
      <c r="F1102" s="798" t="s">
        <v>25</v>
      </c>
      <c r="G1102" s="800" t="s">
        <v>26</v>
      </c>
    </row>
    <row r="1103" spans="1:7" ht="19.899999999999999" customHeight="1" x14ac:dyDescent="0.2">
      <c r="A1103" s="560" t="s">
        <v>577</v>
      </c>
      <c r="B1103" s="560" t="s">
        <v>578</v>
      </c>
      <c r="C1103" s="795"/>
      <c r="D1103" s="795"/>
      <c r="E1103" s="797"/>
      <c r="F1103" s="799"/>
      <c r="G1103" s="801"/>
    </row>
    <row r="1104" spans="1:7" ht="19.899999999999999" customHeight="1" x14ac:dyDescent="0.2">
      <c r="A1104" s="601">
        <f t="shared" ref="A1104:A1114" si="249">IFERROR(VLOOKUP(C1104,T_Insumos,4,FALSE),0)</f>
        <v>0</v>
      </c>
      <c r="B1104" s="561">
        <f t="shared" ref="B1104:B1114" si="250">IFERROR(VLOOKUP(C1104,T_Insumos,5,FALSE),0)</f>
        <v>0</v>
      </c>
      <c r="C1104" s="561"/>
      <c r="D1104" s="613">
        <f t="shared" ref="D1104:D1114" si="251">IFERROR(VLOOKUP(C1104,T_Insumos,2,FALSE),0)</f>
        <v>0</v>
      </c>
      <c r="E1104" s="553"/>
      <c r="F1104" s="555">
        <f t="shared" ref="F1104:F1114" si="252">IFERROR(VLOOKUP(C1104,T_Insumos,3,FALSE),0)</f>
        <v>0</v>
      </c>
      <c r="G1104" s="555">
        <f>ROUND(E1104*F1104,2)</f>
        <v>0</v>
      </c>
    </row>
    <row r="1105" spans="1:7" ht="19.899999999999999" customHeight="1" x14ac:dyDescent="0.2">
      <c r="A1105" s="601">
        <f t="shared" si="249"/>
        <v>0</v>
      </c>
      <c r="B1105" s="561">
        <f t="shared" si="250"/>
        <v>0</v>
      </c>
      <c r="C1105" s="561"/>
      <c r="D1105" s="613">
        <f t="shared" si="251"/>
        <v>0</v>
      </c>
      <c r="E1105" s="553"/>
      <c r="F1105" s="555">
        <f t="shared" si="252"/>
        <v>0</v>
      </c>
      <c r="G1105" s="555">
        <f t="shared" ref="G1105:G1114" si="253">ROUND(E1105*F1105,2)</f>
        <v>0</v>
      </c>
    </row>
    <row r="1106" spans="1:7" ht="19.899999999999999" customHeight="1" x14ac:dyDescent="0.2">
      <c r="A1106" s="601">
        <f t="shared" si="249"/>
        <v>0</v>
      </c>
      <c r="B1106" s="561">
        <f t="shared" si="250"/>
        <v>0</v>
      </c>
      <c r="C1106" s="561"/>
      <c r="D1106" s="613">
        <f t="shared" si="251"/>
        <v>0</v>
      </c>
      <c r="E1106" s="553"/>
      <c r="F1106" s="555">
        <f t="shared" si="252"/>
        <v>0</v>
      </c>
      <c r="G1106" s="555">
        <f t="shared" si="253"/>
        <v>0</v>
      </c>
    </row>
    <row r="1107" spans="1:7" ht="19.899999999999999" customHeight="1" x14ac:dyDescent="0.2">
      <c r="A1107" s="601">
        <f t="shared" si="249"/>
        <v>0</v>
      </c>
      <c r="B1107" s="561">
        <f t="shared" si="250"/>
        <v>0</v>
      </c>
      <c r="C1107" s="561"/>
      <c r="D1107" s="613">
        <f t="shared" si="251"/>
        <v>0</v>
      </c>
      <c r="E1107" s="553"/>
      <c r="F1107" s="555">
        <f t="shared" si="252"/>
        <v>0</v>
      </c>
      <c r="G1107" s="555">
        <f t="shared" si="253"/>
        <v>0</v>
      </c>
    </row>
    <row r="1108" spans="1:7" ht="19.899999999999999" customHeight="1" x14ac:dyDescent="0.2">
      <c r="A1108" s="601">
        <f t="shared" si="249"/>
        <v>0</v>
      </c>
      <c r="B1108" s="561">
        <f t="shared" si="250"/>
        <v>0</v>
      </c>
      <c r="C1108" s="561"/>
      <c r="D1108" s="613">
        <f t="shared" si="251"/>
        <v>0</v>
      </c>
      <c r="E1108" s="553"/>
      <c r="F1108" s="555">
        <f t="shared" si="252"/>
        <v>0</v>
      </c>
      <c r="G1108" s="555">
        <f t="shared" si="253"/>
        <v>0</v>
      </c>
    </row>
    <row r="1109" spans="1:7" ht="19.899999999999999" customHeight="1" x14ac:dyDescent="0.2">
      <c r="A1109" s="601">
        <f t="shared" si="249"/>
        <v>0</v>
      </c>
      <c r="B1109" s="561">
        <f t="shared" si="250"/>
        <v>0</v>
      </c>
      <c r="C1109" s="561"/>
      <c r="D1109" s="613">
        <f t="shared" si="251"/>
        <v>0</v>
      </c>
      <c r="E1109" s="553"/>
      <c r="F1109" s="555">
        <f t="shared" si="252"/>
        <v>0</v>
      </c>
      <c r="G1109" s="555">
        <f t="shared" si="253"/>
        <v>0</v>
      </c>
    </row>
    <row r="1110" spans="1:7" ht="19.899999999999999" customHeight="1" x14ac:dyDescent="0.2">
      <c r="A1110" s="601">
        <f t="shared" si="249"/>
        <v>0</v>
      </c>
      <c r="B1110" s="561">
        <f t="shared" si="250"/>
        <v>0</v>
      </c>
      <c r="C1110" s="561"/>
      <c r="D1110" s="613">
        <f t="shared" si="251"/>
        <v>0</v>
      </c>
      <c r="E1110" s="553"/>
      <c r="F1110" s="555">
        <f t="shared" si="252"/>
        <v>0</v>
      </c>
      <c r="G1110" s="555">
        <f t="shared" si="253"/>
        <v>0</v>
      </c>
    </row>
    <row r="1111" spans="1:7" ht="19.899999999999999" customHeight="1" x14ac:dyDescent="0.2">
      <c r="A1111" s="601">
        <f t="shared" si="249"/>
        <v>0</v>
      </c>
      <c r="B1111" s="561">
        <f t="shared" si="250"/>
        <v>0</v>
      </c>
      <c r="C1111" s="561"/>
      <c r="D1111" s="613">
        <f t="shared" si="251"/>
        <v>0</v>
      </c>
      <c r="E1111" s="553"/>
      <c r="F1111" s="555">
        <f t="shared" si="252"/>
        <v>0</v>
      </c>
      <c r="G1111" s="555">
        <f t="shared" si="253"/>
        <v>0</v>
      </c>
    </row>
    <row r="1112" spans="1:7" ht="19.899999999999999" customHeight="1" x14ac:dyDescent="0.2">
      <c r="A1112" s="601">
        <f t="shared" si="249"/>
        <v>0</v>
      </c>
      <c r="B1112" s="561">
        <f t="shared" si="250"/>
        <v>0</v>
      </c>
      <c r="C1112" s="561"/>
      <c r="D1112" s="613">
        <f t="shared" si="251"/>
        <v>0</v>
      </c>
      <c r="E1112" s="553"/>
      <c r="F1112" s="555">
        <f t="shared" si="252"/>
        <v>0</v>
      </c>
      <c r="G1112" s="555">
        <f t="shared" si="253"/>
        <v>0</v>
      </c>
    </row>
    <row r="1113" spans="1:7" ht="19.899999999999999" customHeight="1" x14ac:dyDescent="0.2">
      <c r="A1113" s="601">
        <f t="shared" si="249"/>
        <v>0</v>
      </c>
      <c r="B1113" s="561">
        <f t="shared" si="250"/>
        <v>0</v>
      </c>
      <c r="C1113" s="561"/>
      <c r="D1113" s="613">
        <f t="shared" si="251"/>
        <v>0</v>
      </c>
      <c r="E1113" s="553"/>
      <c r="F1113" s="555">
        <f t="shared" si="252"/>
        <v>0</v>
      </c>
      <c r="G1113" s="555">
        <f t="shared" si="253"/>
        <v>0</v>
      </c>
    </row>
    <row r="1114" spans="1:7" ht="19.899999999999999" customHeight="1" x14ac:dyDescent="0.2">
      <c r="A1114" s="601">
        <f t="shared" si="249"/>
        <v>0</v>
      </c>
      <c r="B1114" s="561">
        <f t="shared" si="250"/>
        <v>0</v>
      </c>
      <c r="C1114" s="561"/>
      <c r="D1114" s="613">
        <f t="shared" si="251"/>
        <v>0</v>
      </c>
      <c r="E1114" s="553"/>
      <c r="F1114" s="555">
        <f t="shared" si="252"/>
        <v>0</v>
      </c>
      <c r="G1114" s="555">
        <f t="shared" si="253"/>
        <v>0</v>
      </c>
    </row>
    <row r="1115" spans="1:7" ht="19.899999999999999" customHeight="1" x14ac:dyDescent="0.2">
      <c r="A1115" s="599"/>
      <c r="B1115" s="545"/>
      <c r="C1115" s="545"/>
      <c r="D1115" s="541"/>
      <c r="E1115" s="542"/>
      <c r="F1115" s="564" t="s">
        <v>29</v>
      </c>
      <c r="G1115" s="605">
        <f>SUBTOTAL(9,G1104:G1114)</f>
        <v>0</v>
      </c>
    </row>
    <row r="1116" spans="1:7" ht="19.899999999999999" customHeight="1" x14ac:dyDescent="0.2">
      <c r="A1116" s="599"/>
      <c r="B1116" s="545"/>
      <c r="C1116" s="537" t="s">
        <v>1015</v>
      </c>
      <c r="D1116" s="541"/>
      <c r="E1116" s="542"/>
      <c r="F1116" s="543"/>
      <c r="G1116" s="600"/>
    </row>
    <row r="1117" spans="1:7" ht="19.899999999999999" customHeight="1" x14ac:dyDescent="0.2">
      <c r="A1117" s="792" t="s">
        <v>576</v>
      </c>
      <c r="B1117" s="793"/>
      <c r="C1117" s="794" t="s">
        <v>0</v>
      </c>
      <c r="D1117" s="794" t="s">
        <v>1867</v>
      </c>
      <c r="E1117" s="796" t="s">
        <v>24</v>
      </c>
      <c r="F1117" s="798" t="s">
        <v>25</v>
      </c>
      <c r="G1117" s="800" t="s">
        <v>26</v>
      </c>
    </row>
    <row r="1118" spans="1:7" ht="19.899999999999999" customHeight="1" x14ac:dyDescent="0.2">
      <c r="A1118" s="560" t="s">
        <v>577</v>
      </c>
      <c r="B1118" s="560" t="s">
        <v>578</v>
      </c>
      <c r="C1118" s="795"/>
      <c r="D1118" s="795"/>
      <c r="E1118" s="797"/>
      <c r="F1118" s="799"/>
      <c r="G1118" s="801"/>
    </row>
    <row r="1119" spans="1:7" ht="19.899999999999999" customHeight="1" x14ac:dyDescent="0.2">
      <c r="A1119" s="601">
        <f>IFERROR(VLOOKUP(C1119,T_Insumos,4,FALSE),0)</f>
        <v>0</v>
      </c>
      <c r="B1119" s="561">
        <f>IFERROR(VLOOKUP(C1119,T_Insumos,5,FALSE),0)</f>
        <v>0</v>
      </c>
      <c r="C1119" s="552"/>
      <c r="D1119" s="613">
        <f>IF(C1119=0,0,"$/tnkm")</f>
        <v>0</v>
      </c>
      <c r="E1119" s="553"/>
      <c r="F1119" s="555">
        <f>IFERROR(VLOOKUP(C1119,T_Insumos,3,FALSE),0)</f>
        <v>0</v>
      </c>
      <c r="G1119" s="555">
        <f>ROUND(E1119*F1119,2)</f>
        <v>0</v>
      </c>
    </row>
    <row r="1120" spans="1:7" ht="19.899999999999999" customHeight="1" x14ac:dyDescent="0.2">
      <c r="A1120" s="601">
        <f>IFERROR(VLOOKUP(C1120,T_Insumos,4,FALSE),0)</f>
        <v>0</v>
      </c>
      <c r="B1120" s="561">
        <f>IFERROR(VLOOKUP(C1120,T_Insumos,5,FALSE),0)</f>
        <v>0</v>
      </c>
      <c r="C1120" s="552"/>
      <c r="D1120" s="613">
        <f>IF(C1120=0,0,"$/tnkm")</f>
        <v>0</v>
      </c>
      <c r="E1120" s="569"/>
      <c r="F1120" s="555">
        <f>IFERROR(VLOOKUP(C1120,T_Insumos,3,FALSE),0)</f>
        <v>0</v>
      </c>
      <c r="G1120" s="555">
        <f t="shared" ref="G1120" si="254">ROUND(E1120*F1120,2)</f>
        <v>0</v>
      </c>
    </row>
    <row r="1121" spans="1:7" ht="19.899999999999999" customHeight="1" x14ac:dyDescent="0.2">
      <c r="A1121" s="599"/>
      <c r="B1121" s="545"/>
      <c r="C1121" s="545"/>
      <c r="D1121" s="541"/>
      <c r="E1121" s="542"/>
      <c r="F1121" s="564" t="s">
        <v>1016</v>
      </c>
      <c r="G1121" s="605">
        <f>SUBTOTAL(9,G1119:G1120)</f>
        <v>0</v>
      </c>
    </row>
    <row r="1122" spans="1:7" ht="19.899999999999999" customHeight="1" x14ac:dyDescent="0.2">
      <c r="A1122" s="602"/>
      <c r="B1122" s="541"/>
      <c r="C1122" s="545"/>
      <c r="D1122" s="541"/>
      <c r="E1122" s="542"/>
      <c r="F1122" s="543"/>
      <c r="G1122" s="600"/>
    </row>
    <row r="1123" spans="1:7" ht="19.899999999999999" customHeight="1" x14ac:dyDescent="0.2">
      <c r="A1123" s="664">
        <f>B1057</f>
        <v>15</v>
      </c>
      <c r="B1123" s="661" t="str">
        <f ca="1">C1057</f>
        <v>MODIFICACION DE CÁMARAS DE O.S.S.E.</v>
      </c>
      <c r="C1123" s="541"/>
      <c r="D1123" s="541" t="s">
        <v>1833</v>
      </c>
      <c r="E1123" s="662"/>
      <c r="F1123" s="663" t="str">
        <f ca="1">"$/"&amp;G1057</f>
        <v>$/un</v>
      </c>
      <c r="G1123" s="610">
        <f>SUBTOTAL(9,G1080:G1122)</f>
        <v>0</v>
      </c>
    </row>
    <row r="1124" spans="1:7" ht="19.899999999999999" customHeight="1" x14ac:dyDescent="0.2">
      <c r="A1124" s="606"/>
      <c r="B1124" s="607"/>
      <c r="C1124" s="608"/>
      <c r="D1124" s="608" t="s">
        <v>2043</v>
      </c>
      <c r="E1124" s="609"/>
      <c r="F1124" s="665" t="str">
        <f ca="1">"$/"&amp;G1057</f>
        <v>$/un</v>
      </c>
      <c r="G1124" s="610">
        <f>ROUND(G1123/Coeficiente_Paso,2)</f>
        <v>0</v>
      </c>
    </row>
    <row r="1125" spans="1:7" ht="19.899999999999999" customHeight="1" x14ac:dyDescent="0.2">
      <c r="A1125" s="191"/>
      <c r="B1125" s="191"/>
      <c r="C1125" s="191"/>
      <c r="D1125" s="191"/>
      <c r="E1125" s="191"/>
      <c r="F1125" s="191"/>
      <c r="G1125" s="191"/>
    </row>
    <row r="1126" spans="1:7" ht="19.899999999999999" customHeight="1" x14ac:dyDescent="0.2">
      <c r="A1126" s="802" t="s">
        <v>31</v>
      </c>
      <c r="B1126" s="803"/>
      <c r="C1126" s="803"/>
      <c r="D1126" s="803"/>
      <c r="E1126" s="803"/>
      <c r="F1126" s="803"/>
      <c r="G1126" s="804"/>
    </row>
    <row r="1127" spans="1:7" ht="19.899999999999999" customHeight="1" x14ac:dyDescent="0.2">
      <c r="A1127" s="587" t="s">
        <v>711</v>
      </c>
      <c r="B1127" s="535" t="str">
        <f>Comitente</f>
        <v>DIRECCIÓN PROVINCIAL DE VIALIDAD</v>
      </c>
      <c r="C1127" s="536"/>
      <c r="D1127" s="537"/>
      <c r="E1127" s="537"/>
      <c r="F1127" s="538"/>
      <c r="G1127" s="588"/>
    </row>
    <row r="1128" spans="1:7" ht="19.899999999999999" customHeight="1" x14ac:dyDescent="0.2">
      <c r="A1128" s="587" t="s">
        <v>712</v>
      </c>
      <c r="B1128" s="535">
        <f>Contratista</f>
        <v>0</v>
      </c>
      <c r="C1128" s="539"/>
      <c r="D1128" s="539"/>
      <c r="E1128" s="539"/>
      <c r="F1128" s="535"/>
      <c r="G1128" s="589"/>
    </row>
    <row r="1129" spans="1:7" ht="19.899999999999999" customHeight="1" x14ac:dyDescent="0.2">
      <c r="A1129" s="587" t="s">
        <v>21</v>
      </c>
      <c r="B1129" s="535" t="str">
        <f>Obra</f>
        <v>PAVIMENTACIÓN Y REPAVIMENTACION DE LA RED VIAL MUNICIPAL AFECTADAS POR OBRAS DE SANEAMIENTO 1era ETAPA SARMIENTO</v>
      </c>
      <c r="C1129" s="539"/>
      <c r="D1129" s="539"/>
      <c r="E1129" s="539"/>
      <c r="F1129" s="535" t="s">
        <v>32</v>
      </c>
      <c r="G1129" s="589">
        <f>Fecha_Base</f>
        <v>0</v>
      </c>
    </row>
    <row r="1130" spans="1:7" ht="19.899999999999999" customHeight="1" x14ac:dyDescent="0.2">
      <c r="A1130" s="590" t="s">
        <v>710</v>
      </c>
      <c r="B1130" s="540" t="str">
        <f>Ubicación</f>
        <v>DEPARTAMENTO SARMIENTO</v>
      </c>
      <c r="C1130" s="540"/>
      <c r="D1130" s="541"/>
      <c r="E1130" s="542"/>
      <c r="F1130" s="543"/>
      <c r="G1130" s="591"/>
    </row>
    <row r="1131" spans="1:7" ht="19.899999999999999" customHeight="1" x14ac:dyDescent="0.2">
      <c r="A1131" s="590" t="s">
        <v>33</v>
      </c>
      <c r="B1131" s="544" t="str">
        <f>IFERROR(VALUE(LEFT(B1132,FIND(".",B1132)-1)),"")</f>
        <v/>
      </c>
      <c r="C1131" s="545">
        <f ca="1">IFERROR(VLOOKUP(B1131,T_Computo_Presupuesto,2,FALSE),0)</f>
        <v>0</v>
      </c>
      <c r="D1131" s="545"/>
      <c r="E1131" s="542"/>
      <c r="F1131" s="543"/>
      <c r="G1131" s="591"/>
    </row>
    <row r="1132" spans="1:7" ht="19.899999999999999" customHeight="1" x14ac:dyDescent="0.2">
      <c r="A1132" s="590" t="s">
        <v>22</v>
      </c>
      <c r="B1132" s="546">
        <f>IFERROR(VLOOKUP(COUNTIF($A$1:A1132,"ANALISIS DE PRECIOS"),T_NumeroItem,2,FALSE),"")</f>
        <v>16</v>
      </c>
      <c r="C1132" s="805" t="str">
        <f ca="1">IFERROR(VLOOKUP(B1132,T_Computo_Presupuesto,2,FALSE),0)</f>
        <v>CUMPLIMIENTO MANEJO AMBIENTAL</v>
      </c>
      <c r="D1132" s="805"/>
      <c r="E1132" s="805"/>
      <c r="F1132" s="540" t="s">
        <v>23</v>
      </c>
      <c r="G1132" s="592" t="str">
        <f ca="1">IFERROR(VLOOKUP(B1132,T_Computo_Presupuesto,4,FALSE),0)</f>
        <v>mes</v>
      </c>
    </row>
    <row r="1133" spans="1:7" ht="19.899999999999999" customHeight="1" x14ac:dyDescent="0.2">
      <c r="A1133" s="590"/>
      <c r="B1133" s="540"/>
      <c r="C1133" s="545"/>
      <c r="D1133" s="541"/>
      <c r="E1133" s="542"/>
      <c r="F1133" s="545"/>
      <c r="G1133" s="593"/>
    </row>
    <row r="1134" spans="1:7" ht="19.899999999999999" customHeight="1" x14ac:dyDescent="0.2">
      <c r="A1134" s="594"/>
      <c r="B1134" s="547"/>
      <c r="C1134" s="548" t="s">
        <v>999</v>
      </c>
      <c r="D1134" s="547"/>
      <c r="E1134" s="547"/>
      <c r="F1134" s="547"/>
      <c r="G1134" s="595"/>
    </row>
    <row r="1135" spans="1:7" ht="19.899999999999999" customHeight="1" x14ac:dyDescent="0.2">
      <c r="A1135" s="590"/>
      <c r="B1135" s="549"/>
      <c r="C1135" s="545"/>
      <c r="D1135" s="541"/>
      <c r="E1135" s="542"/>
      <c r="F1135" s="540"/>
      <c r="G1135" s="592"/>
    </row>
    <row r="1136" spans="1:7" ht="19.899999999999999" customHeight="1" x14ac:dyDescent="0.2">
      <c r="A1136" s="590"/>
      <c r="B1136" s="549"/>
      <c r="C1136" s="550" t="s">
        <v>1000</v>
      </c>
      <c r="D1136" s="551" t="s">
        <v>24</v>
      </c>
      <c r="E1136" s="551" t="s">
        <v>1001</v>
      </c>
      <c r="F1136" s="551" t="s">
        <v>1002</v>
      </c>
      <c r="G1136" s="550" t="s">
        <v>1003</v>
      </c>
    </row>
    <row r="1137" spans="1:7" ht="19.899999999999999" customHeight="1" x14ac:dyDescent="0.2">
      <c r="A1137" s="590"/>
      <c r="B1137" s="549"/>
      <c r="C1137" s="552"/>
      <c r="D1137" s="553"/>
      <c r="E1137" s="554">
        <f t="shared" ref="E1137:E1146" si="255">IFERROR(VLOOKUP(C1137,T_Equipos,4,FALSE),0)</f>
        <v>0</v>
      </c>
      <c r="F1137" s="555">
        <f t="shared" ref="F1137:F1146" si="256">IFERROR(VLOOKUP(C1137,T_Equipos,5,FALSE),0)</f>
        <v>0</v>
      </c>
      <c r="G1137" s="555">
        <f>ROUND(D1137*F1137,2)</f>
        <v>0</v>
      </c>
    </row>
    <row r="1138" spans="1:7" ht="19.899999999999999" customHeight="1" x14ac:dyDescent="0.2">
      <c r="A1138" s="590"/>
      <c r="B1138" s="549"/>
      <c r="C1138" s="552"/>
      <c r="D1138" s="553"/>
      <c r="E1138" s="554">
        <f t="shared" si="255"/>
        <v>0</v>
      </c>
      <c r="F1138" s="555">
        <f t="shared" si="256"/>
        <v>0</v>
      </c>
      <c r="G1138" s="555">
        <f>ROUND(D1138*F1138,2)</f>
        <v>0</v>
      </c>
    </row>
    <row r="1139" spans="1:7" ht="19.899999999999999" customHeight="1" x14ac:dyDescent="0.2">
      <c r="A1139" s="590"/>
      <c r="B1139" s="549"/>
      <c r="C1139" s="552"/>
      <c r="D1139" s="553"/>
      <c r="E1139" s="554">
        <f t="shared" si="255"/>
        <v>0</v>
      </c>
      <c r="F1139" s="555">
        <f t="shared" si="256"/>
        <v>0</v>
      </c>
      <c r="G1139" s="555">
        <f>ROUND(D1139*F1139,2)</f>
        <v>0</v>
      </c>
    </row>
    <row r="1140" spans="1:7" ht="19.899999999999999" customHeight="1" x14ac:dyDescent="0.2">
      <c r="A1140" s="590"/>
      <c r="B1140" s="549"/>
      <c r="C1140" s="552"/>
      <c r="D1140" s="553"/>
      <c r="E1140" s="554">
        <f t="shared" si="255"/>
        <v>0</v>
      </c>
      <c r="F1140" s="555">
        <f t="shared" si="256"/>
        <v>0</v>
      </c>
      <c r="G1140" s="555">
        <f>ROUND(D1140*F1140,2)</f>
        <v>0</v>
      </c>
    </row>
    <row r="1141" spans="1:7" ht="19.899999999999999" customHeight="1" x14ac:dyDescent="0.2">
      <c r="A1141" s="590"/>
      <c r="B1141" s="549"/>
      <c r="C1141" s="552"/>
      <c r="D1141" s="553"/>
      <c r="E1141" s="554">
        <f t="shared" si="255"/>
        <v>0</v>
      </c>
      <c r="F1141" s="555">
        <f t="shared" si="256"/>
        <v>0</v>
      </c>
      <c r="G1141" s="555">
        <f t="shared" ref="G1141:G1146" si="257">ROUND(D1141*F1141,2)</f>
        <v>0</v>
      </c>
    </row>
    <row r="1142" spans="1:7" ht="19.899999999999999" customHeight="1" x14ac:dyDescent="0.2">
      <c r="A1142" s="590"/>
      <c r="B1142" s="549"/>
      <c r="C1142" s="552"/>
      <c r="D1142" s="553"/>
      <c r="E1142" s="554">
        <f t="shared" si="255"/>
        <v>0</v>
      </c>
      <c r="F1142" s="555">
        <f t="shared" si="256"/>
        <v>0</v>
      </c>
      <c r="G1142" s="555">
        <f t="shared" si="257"/>
        <v>0</v>
      </c>
    </row>
    <row r="1143" spans="1:7" ht="19.899999999999999" customHeight="1" x14ac:dyDescent="0.2">
      <c r="A1143" s="590"/>
      <c r="B1143" s="549"/>
      <c r="C1143" s="552"/>
      <c r="D1143" s="553"/>
      <c r="E1143" s="554">
        <f t="shared" si="255"/>
        <v>0</v>
      </c>
      <c r="F1143" s="555">
        <f t="shared" si="256"/>
        <v>0</v>
      </c>
      <c r="G1143" s="555">
        <f t="shared" si="257"/>
        <v>0</v>
      </c>
    </row>
    <row r="1144" spans="1:7" ht="19.899999999999999" customHeight="1" x14ac:dyDescent="0.2">
      <c r="A1144" s="590"/>
      <c r="B1144" s="549"/>
      <c r="C1144" s="552"/>
      <c r="D1144" s="553"/>
      <c r="E1144" s="554">
        <f t="shared" si="255"/>
        <v>0</v>
      </c>
      <c r="F1144" s="555">
        <f t="shared" si="256"/>
        <v>0</v>
      </c>
      <c r="G1144" s="555">
        <f t="shared" si="257"/>
        <v>0</v>
      </c>
    </row>
    <row r="1145" spans="1:7" ht="19.899999999999999" customHeight="1" x14ac:dyDescent="0.2">
      <c r="A1145" s="590"/>
      <c r="B1145" s="549"/>
      <c r="C1145" s="552"/>
      <c r="D1145" s="553"/>
      <c r="E1145" s="554">
        <f t="shared" si="255"/>
        <v>0</v>
      </c>
      <c r="F1145" s="555">
        <f t="shared" si="256"/>
        <v>0</v>
      </c>
      <c r="G1145" s="555">
        <f t="shared" si="257"/>
        <v>0</v>
      </c>
    </row>
    <row r="1146" spans="1:7" ht="19.899999999999999" customHeight="1" x14ac:dyDescent="0.2">
      <c r="A1146" s="590"/>
      <c r="B1146" s="549"/>
      <c r="C1146" s="552"/>
      <c r="D1146" s="553"/>
      <c r="E1146" s="554">
        <f t="shared" si="255"/>
        <v>0</v>
      </c>
      <c r="F1146" s="555">
        <f t="shared" si="256"/>
        <v>0</v>
      </c>
      <c r="G1146" s="555">
        <f t="shared" si="257"/>
        <v>0</v>
      </c>
    </row>
    <row r="1147" spans="1:7" ht="19.899999999999999" customHeight="1" x14ac:dyDescent="0.2">
      <c r="A1147" s="590"/>
      <c r="B1147" s="549"/>
      <c r="C1147" s="545"/>
      <c r="D1147" s="545"/>
      <c r="E1147" s="556"/>
      <c r="F1147" s="540"/>
      <c r="G1147" s="592"/>
    </row>
    <row r="1148" spans="1:7" ht="19.899999999999999" customHeight="1" x14ac:dyDescent="0.2">
      <c r="A1148" s="590"/>
      <c r="B1148" s="545"/>
      <c r="C1148" s="537" t="s">
        <v>1004</v>
      </c>
      <c r="D1148" s="540" t="s">
        <v>1001</v>
      </c>
      <c r="E1148" s="611">
        <f>SUMPRODUCT(D1137:D1146,E1137:E1146)</f>
        <v>0</v>
      </c>
      <c r="F1148" s="540" t="s">
        <v>1005</v>
      </c>
      <c r="G1148" s="612">
        <f>SUM(G1137:G1146)</f>
        <v>0</v>
      </c>
    </row>
    <row r="1149" spans="1:7" ht="19.899999999999999" customHeight="1" x14ac:dyDescent="0.2">
      <c r="A1149" s="590"/>
      <c r="B1149" s="549"/>
      <c r="C1149" s="557"/>
      <c r="D1149" s="556"/>
      <c r="E1149" s="542"/>
      <c r="F1149" s="540"/>
      <c r="G1149" s="596"/>
    </row>
    <row r="1150" spans="1:7" ht="19.899999999999999" customHeight="1" x14ac:dyDescent="0.2">
      <c r="A1150" s="597"/>
      <c r="B1150" s="549"/>
      <c r="C1150" s="540" t="s">
        <v>1006</v>
      </c>
      <c r="D1150" s="558">
        <f>IFERROR(VLOOKUP(COUNTIF($A$1:A1150,"ANALISIS DE PRECIOS"),T_Rendimiento_Equipo,5,FALSE),0)</f>
        <v>0</v>
      </c>
      <c r="E1150" s="559" t="str">
        <f ca="1">G1132&amp;"/día"</f>
        <v>mes/día</v>
      </c>
      <c r="F1150" s="598"/>
      <c r="G1150" s="592"/>
    </row>
    <row r="1151" spans="1:7" ht="19.899999999999999" customHeight="1" x14ac:dyDescent="0.2">
      <c r="A1151" s="590"/>
      <c r="B1151" s="549"/>
      <c r="C1151" s="545"/>
      <c r="D1151" s="541"/>
      <c r="E1151" s="542"/>
      <c r="F1151" s="540"/>
      <c r="G1151" s="592"/>
    </row>
    <row r="1152" spans="1:7" ht="19.899999999999999" customHeight="1" x14ac:dyDescent="0.2">
      <c r="A1152" s="792" t="s">
        <v>576</v>
      </c>
      <c r="B1152" s="793"/>
      <c r="C1152" s="794" t="s">
        <v>0</v>
      </c>
      <c r="D1152" s="806" t="s">
        <v>1866</v>
      </c>
      <c r="E1152" s="806" t="s">
        <v>1865</v>
      </c>
      <c r="F1152" s="798" t="s">
        <v>1007</v>
      </c>
      <c r="G1152" s="800" t="s">
        <v>26</v>
      </c>
    </row>
    <row r="1153" spans="1:7" ht="19.899999999999999" customHeight="1" x14ac:dyDescent="0.2">
      <c r="A1153" s="560" t="s">
        <v>577</v>
      </c>
      <c r="B1153" s="560" t="s">
        <v>578</v>
      </c>
      <c r="C1153" s="795"/>
      <c r="D1153" s="807"/>
      <c r="E1153" s="797"/>
      <c r="F1153" s="799"/>
      <c r="G1153" s="801"/>
    </row>
    <row r="1154" spans="1:7" ht="19.899999999999999" customHeight="1" x14ac:dyDescent="0.2">
      <c r="A1154" s="599"/>
      <c r="B1154" s="545"/>
      <c r="C1154" s="537" t="s">
        <v>1008</v>
      </c>
      <c r="D1154" s="542"/>
      <c r="E1154" s="542"/>
      <c r="F1154" s="545"/>
      <c r="G1154" s="600"/>
    </row>
    <row r="1155" spans="1:7" ht="19.899999999999999" customHeight="1" x14ac:dyDescent="0.2">
      <c r="A1155" s="601">
        <f t="shared" ref="A1155:A1163" si="258">IFERROR(VLOOKUP(C1155,T_Insumos,4,FALSE),0)</f>
        <v>0</v>
      </c>
      <c r="B1155" s="561">
        <f t="shared" ref="B1155:B1163" si="259">IFERROR(VLOOKUP(C1155,T_Insumos,5,FALSE),0)</f>
        <v>0</v>
      </c>
      <c r="C1155" s="552"/>
      <c r="D1155" s="562">
        <f t="shared" ref="D1155:D1163" si="260">IFERROR(VLOOKUP(C1155,T_Insumos,3,FALSE),0)</f>
        <v>0</v>
      </c>
      <c r="E1155" s="555">
        <f>D1155*$G$23</f>
        <v>0</v>
      </c>
      <c r="F1155" s="558">
        <f>IF(C1155="",0,IFERROR(VLOOKUP(COUNTIF($A$1:A1155,"ANALISIS DE PRECIOS"),T_Rendimiento_Equipo,5,FALSE),0))</f>
        <v>0</v>
      </c>
      <c r="G1155" s="555">
        <f>IFERROR(ROUND(E1155/F1155,2),0)</f>
        <v>0</v>
      </c>
    </row>
    <row r="1156" spans="1:7" ht="19.899999999999999" customHeight="1" x14ac:dyDescent="0.2">
      <c r="A1156" s="601">
        <f t="shared" si="258"/>
        <v>0</v>
      </c>
      <c r="B1156" s="561">
        <f t="shared" si="259"/>
        <v>0</v>
      </c>
      <c r="C1156" s="552"/>
      <c r="D1156" s="562">
        <f t="shared" si="260"/>
        <v>0</v>
      </c>
      <c r="E1156" s="555"/>
      <c r="F1156" s="558">
        <f>IF(C1156="",0,IFERROR(VLOOKUP(COUNTIF($A$1:A1156,"ANALISIS DE PRECIOS"),T_Rendimiento_Equipo,5,FALSE),0))</f>
        <v>0</v>
      </c>
      <c r="G1156" s="555">
        <f t="shared" ref="G1156:G1163" si="261">IFERROR(ROUND(E1156/F1156,2),0)</f>
        <v>0</v>
      </c>
    </row>
    <row r="1157" spans="1:7" ht="19.899999999999999" customHeight="1" x14ac:dyDescent="0.2">
      <c r="A1157" s="601">
        <f t="shared" si="258"/>
        <v>0</v>
      </c>
      <c r="B1157" s="561">
        <f t="shared" si="259"/>
        <v>0</v>
      </c>
      <c r="C1157" s="563"/>
      <c r="D1157" s="562">
        <f t="shared" si="260"/>
        <v>0</v>
      </c>
      <c r="E1157" s="555"/>
      <c r="F1157" s="558">
        <f>IF(C1157="",0,IFERROR(VLOOKUP(COUNTIF($A$1:A1157,"ANALISIS DE PRECIOS"),T_Rendimiento_Equipo,5,FALSE),0))</f>
        <v>0</v>
      </c>
      <c r="G1157" s="555">
        <f t="shared" si="261"/>
        <v>0</v>
      </c>
    </row>
    <row r="1158" spans="1:7" ht="19.899999999999999" customHeight="1" x14ac:dyDescent="0.2">
      <c r="A1158" s="601">
        <f t="shared" si="258"/>
        <v>0</v>
      </c>
      <c r="B1158" s="561">
        <f t="shared" si="259"/>
        <v>0</v>
      </c>
      <c r="C1158" s="563"/>
      <c r="D1158" s="562">
        <f t="shared" si="260"/>
        <v>0</v>
      </c>
      <c r="E1158" s="555"/>
      <c r="F1158" s="558">
        <f>IF(C1158="",0,IFERROR(VLOOKUP(COUNTIF($A$1:A1158,"ANALISIS DE PRECIOS"),T_Rendimiento_Equipo,5,FALSE),0))</f>
        <v>0</v>
      </c>
      <c r="G1158" s="555">
        <f t="shared" si="261"/>
        <v>0</v>
      </c>
    </row>
    <row r="1159" spans="1:7" ht="19.899999999999999" customHeight="1" x14ac:dyDescent="0.2">
      <c r="A1159" s="601">
        <f t="shared" si="258"/>
        <v>0</v>
      </c>
      <c r="B1159" s="561">
        <f t="shared" si="259"/>
        <v>0</v>
      </c>
      <c r="C1159" s="563"/>
      <c r="D1159" s="562">
        <f t="shared" si="260"/>
        <v>0</v>
      </c>
      <c r="E1159" s="555"/>
      <c r="F1159" s="558">
        <f>IF(C1159="",0,IFERROR(VLOOKUP(COUNTIF($A$1:A1159,"ANALISIS DE PRECIOS"),T_Rendimiento_Equipo,5,FALSE),0))</f>
        <v>0</v>
      </c>
      <c r="G1159" s="555">
        <f t="shared" si="261"/>
        <v>0</v>
      </c>
    </row>
    <row r="1160" spans="1:7" ht="19.899999999999999" customHeight="1" x14ac:dyDescent="0.2">
      <c r="A1160" s="601">
        <f t="shared" si="258"/>
        <v>0</v>
      </c>
      <c r="B1160" s="561">
        <f t="shared" si="259"/>
        <v>0</v>
      </c>
      <c r="C1160" s="563"/>
      <c r="D1160" s="562">
        <f t="shared" si="260"/>
        <v>0</v>
      </c>
      <c r="E1160" s="555"/>
      <c r="F1160" s="558">
        <f>IF(C1160="",0,IFERROR(VLOOKUP(COUNTIF($A$1:A1160,"ANALISIS DE PRECIOS"),T_Rendimiento_Equipo,5,FALSE),0))</f>
        <v>0</v>
      </c>
      <c r="G1160" s="555">
        <f t="shared" si="261"/>
        <v>0</v>
      </c>
    </row>
    <row r="1161" spans="1:7" ht="19.899999999999999" customHeight="1" x14ac:dyDescent="0.2">
      <c r="A1161" s="601">
        <f t="shared" si="258"/>
        <v>0</v>
      </c>
      <c r="B1161" s="561">
        <f t="shared" si="259"/>
        <v>0</v>
      </c>
      <c r="C1161" s="563"/>
      <c r="D1161" s="562">
        <f t="shared" si="260"/>
        <v>0</v>
      </c>
      <c r="E1161" s="555"/>
      <c r="F1161" s="558">
        <f>IF(C1161="",0,IFERROR(VLOOKUP(COUNTIF($A$1:A1161,"ANALISIS DE PRECIOS"),T_Rendimiento_Equipo,5,FALSE),0))</f>
        <v>0</v>
      </c>
      <c r="G1161" s="555">
        <f t="shared" si="261"/>
        <v>0</v>
      </c>
    </row>
    <row r="1162" spans="1:7" ht="19.899999999999999" customHeight="1" x14ac:dyDescent="0.2">
      <c r="A1162" s="601">
        <f t="shared" si="258"/>
        <v>0</v>
      </c>
      <c r="B1162" s="561">
        <f t="shared" si="259"/>
        <v>0</v>
      </c>
      <c r="C1162" s="563"/>
      <c r="D1162" s="562">
        <f t="shared" si="260"/>
        <v>0</v>
      </c>
      <c r="E1162" s="555"/>
      <c r="F1162" s="558">
        <f>IF(C1162="",0,IFERROR(VLOOKUP(COUNTIF($A$1:A1162,"ANALISIS DE PRECIOS"),T_Rendimiento_Equipo,5,FALSE),0))</f>
        <v>0</v>
      </c>
      <c r="G1162" s="555">
        <f t="shared" si="261"/>
        <v>0</v>
      </c>
    </row>
    <row r="1163" spans="1:7" ht="19.899999999999999" customHeight="1" x14ac:dyDescent="0.2">
      <c r="A1163" s="601">
        <f t="shared" si="258"/>
        <v>0</v>
      </c>
      <c r="B1163" s="561">
        <f t="shared" si="259"/>
        <v>0</v>
      </c>
      <c r="C1163" s="552"/>
      <c r="D1163" s="562">
        <f t="shared" si="260"/>
        <v>0</v>
      </c>
      <c r="E1163" s="555"/>
      <c r="F1163" s="558">
        <f>IF(C1163="",0,IFERROR(VLOOKUP(COUNTIF($A$1:A1163,"ANALISIS DE PRECIOS"),T_Rendimiento_Equipo,5,FALSE),0))</f>
        <v>0</v>
      </c>
      <c r="G1163" s="555">
        <f t="shared" si="261"/>
        <v>0</v>
      </c>
    </row>
    <row r="1164" spans="1:7" ht="19.899999999999999" customHeight="1" x14ac:dyDescent="0.2">
      <c r="A1164" s="602"/>
      <c r="B1164" s="541"/>
      <c r="C1164" s="545"/>
      <c r="D1164" s="541"/>
      <c r="E1164" s="542"/>
      <c r="F1164" s="564" t="s">
        <v>27</v>
      </c>
      <c r="G1164" s="603">
        <f>SUBTOTAL(9,G1155:G1163)</f>
        <v>0</v>
      </c>
    </row>
    <row r="1165" spans="1:7" ht="19.899999999999999" customHeight="1" x14ac:dyDescent="0.2">
      <c r="A1165" s="599"/>
      <c r="B1165" s="545"/>
      <c r="C1165" s="537" t="s">
        <v>713</v>
      </c>
      <c r="D1165" s="541"/>
      <c r="E1165" s="542"/>
      <c r="F1165" s="543"/>
      <c r="G1165" s="600"/>
    </row>
    <row r="1166" spans="1:7" ht="19.899999999999999" customHeight="1" x14ac:dyDescent="0.2">
      <c r="A1166" s="792" t="s">
        <v>576</v>
      </c>
      <c r="B1166" s="793"/>
      <c r="C1166" s="794" t="s">
        <v>0</v>
      </c>
      <c r="D1166" s="796" t="s">
        <v>24</v>
      </c>
      <c r="E1166" s="796" t="s">
        <v>1832</v>
      </c>
      <c r="F1166" s="798" t="s">
        <v>1007</v>
      </c>
      <c r="G1166" s="800" t="s">
        <v>26</v>
      </c>
    </row>
    <row r="1167" spans="1:7" ht="19.899999999999999" customHeight="1" x14ac:dyDescent="0.2">
      <c r="A1167" s="560" t="s">
        <v>577</v>
      </c>
      <c r="B1167" s="560" t="s">
        <v>578</v>
      </c>
      <c r="C1167" s="795"/>
      <c r="D1167" s="797"/>
      <c r="E1167" s="797"/>
      <c r="F1167" s="799"/>
      <c r="G1167" s="801"/>
    </row>
    <row r="1168" spans="1:7" ht="19.899999999999999" customHeight="1" x14ac:dyDescent="0.2">
      <c r="A1168" s="601">
        <f t="shared" ref="A1168:A1174" si="262">IFERROR(VLOOKUP(C1168,T_Insumos,4,FALSE),0)</f>
        <v>0</v>
      </c>
      <c r="B1168" s="561">
        <f t="shared" ref="B1168:B1174" si="263">IFERROR(VLOOKUP(C1168,T_Insumos,5,FALSE),0)</f>
        <v>0</v>
      </c>
      <c r="C1168" s="565"/>
      <c r="D1168" s="558"/>
      <c r="E1168" s="555">
        <f t="shared" ref="E1168:E1174" si="264">IFERROR(VLOOKUP(C1168,T_Insumos,3,FALSE),0)</f>
        <v>0</v>
      </c>
      <c r="F1168" s="558">
        <f>IF(C1168="",0,IFERROR(VLOOKUP(COUNTIF($A$1:A1168,"ANALISIS DE PRECIOS"),T_Rendimiento_Equipo,5,FALSE),0))</f>
        <v>0</v>
      </c>
      <c r="G1168" s="555">
        <f>IFERROR(ROUND(D1168*E1168/F1168,2),0)</f>
        <v>0</v>
      </c>
    </row>
    <row r="1169" spans="1:7" ht="19.899999999999999" customHeight="1" x14ac:dyDescent="0.2">
      <c r="A1169" s="601">
        <f t="shared" si="262"/>
        <v>0</v>
      </c>
      <c r="B1169" s="561">
        <f t="shared" si="263"/>
        <v>0</v>
      </c>
      <c r="C1169" s="552"/>
      <c r="D1169" s="558"/>
      <c r="E1169" s="555">
        <f t="shared" si="264"/>
        <v>0</v>
      </c>
      <c r="F1169" s="558">
        <f>IF(C1169="",0,IFERROR(VLOOKUP(COUNTIF($A$1:A1169,"ANALISIS DE PRECIOS"),T_Rendimiento_Equipo,5,FALSE),0))</f>
        <v>0</v>
      </c>
      <c r="G1169" s="555">
        <f t="shared" ref="G1169:G1174" si="265">IFERROR(ROUND(D1169*E1169/F1169,2),0)</f>
        <v>0</v>
      </c>
    </row>
    <row r="1170" spans="1:7" ht="19.899999999999999" customHeight="1" x14ac:dyDescent="0.2">
      <c r="A1170" s="601">
        <f t="shared" si="262"/>
        <v>0</v>
      </c>
      <c r="B1170" s="561">
        <f t="shared" si="263"/>
        <v>0</v>
      </c>
      <c r="C1170" s="552"/>
      <c r="D1170" s="558"/>
      <c r="E1170" s="555">
        <f t="shared" si="264"/>
        <v>0</v>
      </c>
      <c r="F1170" s="558">
        <f>IF(C1170="",0,IFERROR(VLOOKUP(COUNTIF($A$1:A1170,"ANALISIS DE PRECIOS"),T_Rendimiento_Equipo,5,FALSE),0))</f>
        <v>0</v>
      </c>
      <c r="G1170" s="555">
        <f t="shared" si="265"/>
        <v>0</v>
      </c>
    </row>
    <row r="1171" spans="1:7" ht="19.899999999999999" customHeight="1" x14ac:dyDescent="0.2">
      <c r="A1171" s="601">
        <f t="shared" si="262"/>
        <v>0</v>
      </c>
      <c r="B1171" s="561">
        <f t="shared" si="263"/>
        <v>0</v>
      </c>
      <c r="C1171" s="552"/>
      <c r="D1171" s="558"/>
      <c r="E1171" s="555">
        <f t="shared" si="264"/>
        <v>0</v>
      </c>
      <c r="F1171" s="558">
        <f>IF(C1171="",0,IFERROR(VLOOKUP(COUNTIF($A$1:A1171,"ANALISIS DE PRECIOS"),T_Rendimiento_Equipo,5,FALSE),0))</f>
        <v>0</v>
      </c>
      <c r="G1171" s="555">
        <f t="shared" si="265"/>
        <v>0</v>
      </c>
    </row>
    <row r="1172" spans="1:7" ht="19.899999999999999" customHeight="1" x14ac:dyDescent="0.2">
      <c r="A1172" s="601">
        <f t="shared" si="262"/>
        <v>0</v>
      </c>
      <c r="B1172" s="561">
        <f t="shared" si="263"/>
        <v>0</v>
      </c>
      <c r="C1172" s="552"/>
      <c r="D1172" s="558"/>
      <c r="E1172" s="555">
        <f t="shared" si="264"/>
        <v>0</v>
      </c>
      <c r="F1172" s="558">
        <f>IF(C1172="",0,IFERROR(VLOOKUP(COUNTIF($A$1:A1172,"ANALISIS DE PRECIOS"),T_Rendimiento_Equipo,5,FALSE),0))</f>
        <v>0</v>
      </c>
      <c r="G1172" s="555">
        <f t="shared" si="265"/>
        <v>0</v>
      </c>
    </row>
    <row r="1173" spans="1:7" ht="19.899999999999999" customHeight="1" x14ac:dyDescent="0.2">
      <c r="A1173" s="601">
        <f t="shared" si="262"/>
        <v>0</v>
      </c>
      <c r="B1173" s="561">
        <f t="shared" si="263"/>
        <v>0</v>
      </c>
      <c r="C1173" s="552"/>
      <c r="D1173" s="566"/>
      <c r="E1173" s="555">
        <f t="shared" si="264"/>
        <v>0</v>
      </c>
      <c r="F1173" s="558">
        <f>IF(C1173="",0,IFERROR(VLOOKUP(COUNTIF($A$1:A1173,"ANALISIS DE PRECIOS"),T_Rendimiento_Equipo,5,FALSE),0))</f>
        <v>0</v>
      </c>
      <c r="G1173" s="555">
        <f t="shared" si="265"/>
        <v>0</v>
      </c>
    </row>
    <row r="1174" spans="1:7" ht="19.899999999999999" customHeight="1" x14ac:dyDescent="0.2">
      <c r="A1174" s="601">
        <f t="shared" si="262"/>
        <v>0</v>
      </c>
      <c r="B1174" s="561">
        <f t="shared" si="263"/>
        <v>0</v>
      </c>
      <c r="C1174" s="561"/>
      <c r="D1174" s="567"/>
      <c r="E1174" s="555">
        <f t="shared" si="264"/>
        <v>0</v>
      </c>
      <c r="F1174" s="558">
        <f>IF(C1174="",0,IFERROR(VLOOKUP(COUNTIF($A$1:A1174,"ANALISIS DE PRECIOS"),T_Rendimiento_Equipo,5,FALSE),0))</f>
        <v>0</v>
      </c>
      <c r="G1174" s="555">
        <f t="shared" si="265"/>
        <v>0</v>
      </c>
    </row>
    <row r="1175" spans="1:7" ht="19.899999999999999" customHeight="1" x14ac:dyDescent="0.2">
      <c r="A1175" s="602"/>
      <c r="B1175" s="541"/>
      <c r="C1175" s="545"/>
      <c r="D1175" s="541"/>
      <c r="E1175" s="542"/>
      <c r="F1175" s="564" t="s">
        <v>28</v>
      </c>
      <c r="G1175" s="604">
        <f>SUBTOTAL(9,G1168:G1174)</f>
        <v>0</v>
      </c>
    </row>
    <row r="1176" spans="1:7" ht="19.899999999999999" customHeight="1" x14ac:dyDescent="0.2">
      <c r="A1176" s="599"/>
      <c r="B1176" s="545"/>
      <c r="C1176" s="537" t="s">
        <v>1014</v>
      </c>
      <c r="D1176" s="541"/>
      <c r="E1176" s="542"/>
      <c r="F1176" s="543"/>
      <c r="G1176" s="600"/>
    </row>
    <row r="1177" spans="1:7" ht="19.899999999999999" customHeight="1" x14ac:dyDescent="0.2">
      <c r="A1177" s="792" t="s">
        <v>576</v>
      </c>
      <c r="B1177" s="793"/>
      <c r="C1177" s="794" t="s">
        <v>0</v>
      </c>
      <c r="D1177" s="794" t="s">
        <v>1867</v>
      </c>
      <c r="E1177" s="796" t="s">
        <v>24</v>
      </c>
      <c r="F1177" s="798" t="s">
        <v>25</v>
      </c>
      <c r="G1177" s="800" t="s">
        <v>26</v>
      </c>
    </row>
    <row r="1178" spans="1:7" ht="19.899999999999999" customHeight="1" x14ac:dyDescent="0.2">
      <c r="A1178" s="560" t="s">
        <v>577</v>
      </c>
      <c r="B1178" s="560" t="s">
        <v>578</v>
      </c>
      <c r="C1178" s="795"/>
      <c r="D1178" s="795"/>
      <c r="E1178" s="797"/>
      <c r="F1178" s="799"/>
      <c r="G1178" s="801"/>
    </row>
    <row r="1179" spans="1:7" ht="19.899999999999999" customHeight="1" x14ac:dyDescent="0.2">
      <c r="A1179" s="601">
        <f t="shared" ref="A1179:A1189" si="266">IFERROR(VLOOKUP(C1179,T_Insumos,4,FALSE),0)</f>
        <v>0</v>
      </c>
      <c r="B1179" s="561">
        <f t="shared" ref="B1179:B1189" si="267">IFERROR(VLOOKUP(C1179,T_Insumos,5,FALSE),0)</f>
        <v>0</v>
      </c>
      <c r="C1179" s="561"/>
      <c r="D1179" s="613">
        <f t="shared" ref="D1179:D1189" si="268">IFERROR(VLOOKUP(C1179,T_Insumos,2,FALSE),0)</f>
        <v>0</v>
      </c>
      <c r="E1179" s="553"/>
      <c r="F1179" s="555">
        <f t="shared" ref="F1179:F1189" si="269">IFERROR(VLOOKUP(C1179,T_Insumos,3,FALSE),0)</f>
        <v>0</v>
      </c>
      <c r="G1179" s="555">
        <f>ROUND(E1179*F1179,2)</f>
        <v>0</v>
      </c>
    </row>
    <row r="1180" spans="1:7" ht="19.899999999999999" customHeight="1" x14ac:dyDescent="0.2">
      <c r="A1180" s="601">
        <f t="shared" si="266"/>
        <v>0</v>
      </c>
      <c r="B1180" s="561">
        <f t="shared" si="267"/>
        <v>0</v>
      </c>
      <c r="C1180" s="561"/>
      <c r="D1180" s="613">
        <f t="shared" si="268"/>
        <v>0</v>
      </c>
      <c r="E1180" s="553"/>
      <c r="F1180" s="555">
        <f t="shared" si="269"/>
        <v>0</v>
      </c>
      <c r="G1180" s="555">
        <f t="shared" ref="G1180:G1189" si="270">ROUND(E1180*F1180,2)</f>
        <v>0</v>
      </c>
    </row>
    <row r="1181" spans="1:7" ht="19.899999999999999" customHeight="1" x14ac:dyDescent="0.2">
      <c r="A1181" s="601">
        <f t="shared" si="266"/>
        <v>0</v>
      </c>
      <c r="B1181" s="561">
        <f t="shared" si="267"/>
        <v>0</v>
      </c>
      <c r="C1181" s="561"/>
      <c r="D1181" s="613">
        <f t="shared" si="268"/>
        <v>0</v>
      </c>
      <c r="E1181" s="553"/>
      <c r="F1181" s="555">
        <f t="shared" si="269"/>
        <v>0</v>
      </c>
      <c r="G1181" s="555">
        <f t="shared" si="270"/>
        <v>0</v>
      </c>
    </row>
    <row r="1182" spans="1:7" ht="19.899999999999999" customHeight="1" x14ac:dyDescent="0.2">
      <c r="A1182" s="601">
        <f t="shared" si="266"/>
        <v>0</v>
      </c>
      <c r="B1182" s="561">
        <f t="shared" si="267"/>
        <v>0</v>
      </c>
      <c r="C1182" s="561"/>
      <c r="D1182" s="613">
        <f t="shared" si="268"/>
        <v>0</v>
      </c>
      <c r="E1182" s="553"/>
      <c r="F1182" s="555">
        <f t="shared" si="269"/>
        <v>0</v>
      </c>
      <c r="G1182" s="555">
        <f t="shared" si="270"/>
        <v>0</v>
      </c>
    </row>
    <row r="1183" spans="1:7" ht="19.899999999999999" customHeight="1" x14ac:dyDescent="0.2">
      <c r="A1183" s="601">
        <f t="shared" si="266"/>
        <v>0</v>
      </c>
      <c r="B1183" s="561">
        <f t="shared" si="267"/>
        <v>0</v>
      </c>
      <c r="C1183" s="561"/>
      <c r="D1183" s="613">
        <f t="shared" si="268"/>
        <v>0</v>
      </c>
      <c r="E1183" s="553"/>
      <c r="F1183" s="555">
        <f t="shared" si="269"/>
        <v>0</v>
      </c>
      <c r="G1183" s="555">
        <f t="shared" si="270"/>
        <v>0</v>
      </c>
    </row>
    <row r="1184" spans="1:7" ht="19.899999999999999" customHeight="1" x14ac:dyDescent="0.2">
      <c r="A1184" s="601">
        <f t="shared" si="266"/>
        <v>0</v>
      </c>
      <c r="B1184" s="561">
        <f t="shared" si="267"/>
        <v>0</v>
      </c>
      <c r="C1184" s="561"/>
      <c r="D1184" s="613">
        <f t="shared" si="268"/>
        <v>0</v>
      </c>
      <c r="E1184" s="553"/>
      <c r="F1184" s="555">
        <f t="shared" si="269"/>
        <v>0</v>
      </c>
      <c r="G1184" s="555">
        <f t="shared" si="270"/>
        <v>0</v>
      </c>
    </row>
    <row r="1185" spans="1:7" ht="19.899999999999999" customHeight="1" x14ac:dyDescent="0.2">
      <c r="A1185" s="601">
        <f t="shared" si="266"/>
        <v>0</v>
      </c>
      <c r="B1185" s="561">
        <f t="shared" si="267"/>
        <v>0</v>
      </c>
      <c r="C1185" s="561"/>
      <c r="D1185" s="613">
        <f t="shared" si="268"/>
        <v>0</v>
      </c>
      <c r="E1185" s="553"/>
      <c r="F1185" s="555">
        <f t="shared" si="269"/>
        <v>0</v>
      </c>
      <c r="G1185" s="555">
        <f t="shared" si="270"/>
        <v>0</v>
      </c>
    </row>
    <row r="1186" spans="1:7" ht="19.899999999999999" customHeight="1" x14ac:dyDescent="0.2">
      <c r="A1186" s="601">
        <f t="shared" si="266"/>
        <v>0</v>
      </c>
      <c r="B1186" s="561">
        <f t="shared" si="267"/>
        <v>0</v>
      </c>
      <c r="C1186" s="561"/>
      <c r="D1186" s="613">
        <f t="shared" si="268"/>
        <v>0</v>
      </c>
      <c r="E1186" s="553"/>
      <c r="F1186" s="555">
        <f t="shared" si="269"/>
        <v>0</v>
      </c>
      <c r="G1186" s="555">
        <f t="shared" si="270"/>
        <v>0</v>
      </c>
    </row>
    <row r="1187" spans="1:7" ht="19.899999999999999" customHeight="1" x14ac:dyDescent="0.2">
      <c r="A1187" s="601">
        <f t="shared" si="266"/>
        <v>0</v>
      </c>
      <c r="B1187" s="561">
        <f t="shared" si="267"/>
        <v>0</v>
      </c>
      <c r="C1187" s="561"/>
      <c r="D1187" s="613">
        <f t="shared" si="268"/>
        <v>0</v>
      </c>
      <c r="E1187" s="553"/>
      <c r="F1187" s="555">
        <f t="shared" si="269"/>
        <v>0</v>
      </c>
      <c r="G1187" s="555">
        <f t="shared" si="270"/>
        <v>0</v>
      </c>
    </row>
    <row r="1188" spans="1:7" ht="19.899999999999999" customHeight="1" x14ac:dyDescent="0.2">
      <c r="A1188" s="601">
        <f t="shared" si="266"/>
        <v>0</v>
      </c>
      <c r="B1188" s="561">
        <f t="shared" si="267"/>
        <v>0</v>
      </c>
      <c r="C1188" s="561"/>
      <c r="D1188" s="613">
        <f t="shared" si="268"/>
        <v>0</v>
      </c>
      <c r="E1188" s="553"/>
      <c r="F1188" s="555">
        <f t="shared" si="269"/>
        <v>0</v>
      </c>
      <c r="G1188" s="555">
        <f t="shared" si="270"/>
        <v>0</v>
      </c>
    </row>
    <row r="1189" spans="1:7" ht="19.899999999999999" customHeight="1" x14ac:dyDescent="0.2">
      <c r="A1189" s="601">
        <f t="shared" si="266"/>
        <v>0</v>
      </c>
      <c r="B1189" s="561">
        <f t="shared" si="267"/>
        <v>0</v>
      </c>
      <c r="C1189" s="561"/>
      <c r="D1189" s="613">
        <f t="shared" si="268"/>
        <v>0</v>
      </c>
      <c r="E1189" s="553"/>
      <c r="F1189" s="555">
        <f t="shared" si="269"/>
        <v>0</v>
      </c>
      <c r="G1189" s="555">
        <f t="shared" si="270"/>
        <v>0</v>
      </c>
    </row>
    <row r="1190" spans="1:7" ht="19.899999999999999" customHeight="1" x14ac:dyDescent="0.2">
      <c r="A1190" s="599"/>
      <c r="B1190" s="545"/>
      <c r="C1190" s="545"/>
      <c r="D1190" s="541"/>
      <c r="E1190" s="542"/>
      <c r="F1190" s="564" t="s">
        <v>29</v>
      </c>
      <c r="G1190" s="605">
        <f>SUBTOTAL(9,G1179:G1189)</f>
        <v>0</v>
      </c>
    </row>
    <row r="1191" spans="1:7" ht="19.899999999999999" customHeight="1" x14ac:dyDescent="0.2">
      <c r="A1191" s="599"/>
      <c r="B1191" s="545"/>
      <c r="C1191" s="537" t="s">
        <v>1015</v>
      </c>
      <c r="D1191" s="541"/>
      <c r="E1191" s="542"/>
      <c r="F1191" s="543"/>
      <c r="G1191" s="600"/>
    </row>
    <row r="1192" spans="1:7" ht="19.899999999999999" customHeight="1" x14ac:dyDescent="0.2">
      <c r="A1192" s="792" t="s">
        <v>576</v>
      </c>
      <c r="B1192" s="793"/>
      <c r="C1192" s="794" t="s">
        <v>0</v>
      </c>
      <c r="D1192" s="794" t="s">
        <v>1867</v>
      </c>
      <c r="E1192" s="796" t="s">
        <v>24</v>
      </c>
      <c r="F1192" s="798" t="s">
        <v>25</v>
      </c>
      <c r="G1192" s="800" t="s">
        <v>26</v>
      </c>
    </row>
    <row r="1193" spans="1:7" ht="19.899999999999999" customHeight="1" x14ac:dyDescent="0.2">
      <c r="A1193" s="560" t="s">
        <v>577</v>
      </c>
      <c r="B1193" s="560" t="s">
        <v>578</v>
      </c>
      <c r="C1193" s="795"/>
      <c r="D1193" s="795"/>
      <c r="E1193" s="797"/>
      <c r="F1193" s="799"/>
      <c r="G1193" s="801"/>
    </row>
    <row r="1194" spans="1:7" ht="19.899999999999999" customHeight="1" x14ac:dyDescent="0.2">
      <c r="A1194" s="601">
        <f>IFERROR(VLOOKUP(C1194,T_Insumos,4,FALSE),0)</f>
        <v>0</v>
      </c>
      <c r="B1194" s="561">
        <f>IFERROR(VLOOKUP(C1194,T_Insumos,5,FALSE),0)</f>
        <v>0</v>
      </c>
      <c r="C1194" s="552"/>
      <c r="D1194" s="613">
        <f>IF(C1194=0,0,"$/tnkm")</f>
        <v>0</v>
      </c>
      <c r="E1194" s="553"/>
      <c r="F1194" s="555">
        <f>IFERROR(VLOOKUP(C1194,T_Insumos,3,FALSE),0)</f>
        <v>0</v>
      </c>
      <c r="G1194" s="555">
        <f>ROUND(E1194*F1194,2)</f>
        <v>0</v>
      </c>
    </row>
    <row r="1195" spans="1:7" ht="19.899999999999999" customHeight="1" x14ac:dyDescent="0.2">
      <c r="A1195" s="601">
        <f>IFERROR(VLOOKUP(C1195,T_Insumos,4,FALSE),0)</f>
        <v>0</v>
      </c>
      <c r="B1195" s="561">
        <f>IFERROR(VLOOKUP(C1195,T_Insumos,5,FALSE),0)</f>
        <v>0</v>
      </c>
      <c r="C1195" s="552"/>
      <c r="D1195" s="613">
        <f>IF(C1195=0,0,"$/tnkm")</f>
        <v>0</v>
      </c>
      <c r="E1195" s="569"/>
      <c r="F1195" s="555">
        <f>IFERROR(VLOOKUP(C1195,T_Insumos,3,FALSE),0)</f>
        <v>0</v>
      </c>
      <c r="G1195" s="555">
        <f t="shared" ref="G1195" si="271">ROUND(E1195*F1195,2)</f>
        <v>0</v>
      </c>
    </row>
    <row r="1196" spans="1:7" ht="19.899999999999999" customHeight="1" x14ac:dyDescent="0.2">
      <c r="A1196" s="599"/>
      <c r="B1196" s="545"/>
      <c r="C1196" s="545"/>
      <c r="D1196" s="541"/>
      <c r="E1196" s="542"/>
      <c r="F1196" s="564" t="s">
        <v>1016</v>
      </c>
      <c r="G1196" s="605">
        <f>SUBTOTAL(9,G1194:G1195)</f>
        <v>0</v>
      </c>
    </row>
    <row r="1197" spans="1:7" ht="19.899999999999999" customHeight="1" x14ac:dyDescent="0.2">
      <c r="A1197" s="602"/>
      <c r="B1197" s="541"/>
      <c r="C1197" s="545"/>
      <c r="D1197" s="541"/>
      <c r="E1197" s="542"/>
      <c r="F1197" s="543"/>
      <c r="G1197" s="600"/>
    </row>
    <row r="1198" spans="1:7" ht="19.899999999999999" customHeight="1" x14ac:dyDescent="0.2">
      <c r="A1198" s="664">
        <f>B1132</f>
        <v>16</v>
      </c>
      <c r="B1198" s="661" t="str">
        <f ca="1">C1132</f>
        <v>CUMPLIMIENTO MANEJO AMBIENTAL</v>
      </c>
      <c r="C1198" s="541"/>
      <c r="D1198" s="541" t="s">
        <v>1833</v>
      </c>
      <c r="E1198" s="662"/>
      <c r="F1198" s="663" t="str">
        <f ca="1">"$/"&amp;G1132</f>
        <v>$/mes</v>
      </c>
      <c r="G1198" s="610">
        <f>SUBTOTAL(9,G1155:G1197)</f>
        <v>0</v>
      </c>
    </row>
    <row r="1199" spans="1:7" ht="19.899999999999999" customHeight="1" x14ac:dyDescent="0.2">
      <c r="A1199" s="606"/>
      <c r="B1199" s="607"/>
      <c r="C1199" s="608"/>
      <c r="D1199" s="608" t="s">
        <v>2043</v>
      </c>
      <c r="E1199" s="609"/>
      <c r="F1199" s="665" t="str">
        <f ca="1">"$/"&amp;G1132</f>
        <v>$/mes</v>
      </c>
      <c r="G1199" s="610">
        <f>ROUND(G1198/Coeficiente_Paso,2)</f>
        <v>0</v>
      </c>
    </row>
    <row r="1200" spans="1:7" ht="19.899999999999999" customHeight="1" x14ac:dyDescent="0.2">
      <c r="A1200" s="191"/>
      <c r="B1200" s="191"/>
      <c r="C1200" s="191"/>
      <c r="D1200" s="191"/>
      <c r="E1200" s="191"/>
      <c r="F1200" s="191"/>
      <c r="G1200" s="191"/>
    </row>
    <row r="1201" spans="1:8" ht="19.899999999999999" customHeight="1" x14ac:dyDescent="0.2">
      <c r="A1201" s="802" t="s">
        <v>31</v>
      </c>
      <c r="B1201" s="803"/>
      <c r="C1201" s="803"/>
      <c r="D1201" s="803"/>
      <c r="E1201" s="803"/>
      <c r="F1201" s="803"/>
      <c r="G1201" s="804"/>
      <c r="H1201" s="533"/>
    </row>
    <row r="1202" spans="1:8" ht="19.899999999999999" customHeight="1" x14ac:dyDescent="0.2">
      <c r="A1202" s="587" t="s">
        <v>711</v>
      </c>
      <c r="B1202" s="535" t="str">
        <f>Comitente</f>
        <v>DIRECCIÓN PROVINCIAL DE VIALIDAD</v>
      </c>
      <c r="C1202" s="536"/>
      <c r="D1202" s="537"/>
      <c r="E1202" s="537"/>
      <c r="F1202" s="538"/>
      <c r="G1202" s="588"/>
      <c r="H1202" s="533"/>
    </row>
    <row r="1203" spans="1:8" ht="19.899999999999999" customHeight="1" x14ac:dyDescent="0.2">
      <c r="A1203" s="587" t="s">
        <v>712</v>
      </c>
      <c r="B1203" s="535">
        <f>Contratista</f>
        <v>0</v>
      </c>
      <c r="C1203" s="539"/>
      <c r="D1203" s="539"/>
      <c r="E1203" s="539"/>
      <c r="F1203" s="535"/>
      <c r="G1203" s="589"/>
      <c r="H1203" s="533"/>
    </row>
    <row r="1204" spans="1:8" ht="19.899999999999999" customHeight="1" x14ac:dyDescent="0.2">
      <c r="A1204" s="587" t="s">
        <v>21</v>
      </c>
      <c r="B1204" s="535" t="str">
        <f>Obra</f>
        <v>PAVIMENTACIÓN Y REPAVIMENTACION DE LA RED VIAL MUNICIPAL AFECTADAS POR OBRAS DE SANEAMIENTO 1era ETAPA SARMIENTO</v>
      </c>
      <c r="C1204" s="539"/>
      <c r="D1204" s="539"/>
      <c r="E1204" s="539"/>
      <c r="F1204" s="535" t="s">
        <v>32</v>
      </c>
      <c r="G1204" s="589">
        <f>Fecha_Base</f>
        <v>0</v>
      </c>
      <c r="H1204" s="533"/>
    </row>
    <row r="1205" spans="1:8" ht="19.899999999999999" customHeight="1" x14ac:dyDescent="0.2">
      <c r="A1205" s="590" t="s">
        <v>710</v>
      </c>
      <c r="B1205" s="540" t="str">
        <f>Ubicación</f>
        <v>DEPARTAMENTO SARMIENTO</v>
      </c>
      <c r="C1205" s="540"/>
      <c r="D1205" s="541"/>
      <c r="E1205" s="542"/>
      <c r="F1205" s="543"/>
      <c r="G1205" s="591"/>
      <c r="H1205" s="533"/>
    </row>
    <row r="1206" spans="1:8" ht="19.899999999999999" customHeight="1" x14ac:dyDescent="0.2">
      <c r="A1206" s="590" t="s">
        <v>33</v>
      </c>
      <c r="B1206" s="544">
        <f>IFERROR(VALUE(LEFT(B1207,FIND(".",B1207)-1)),"")</f>
        <v>17</v>
      </c>
      <c r="C1206" s="545">
        <f ca="1">IFERROR(VLOOKUP(B1206,T_Computo_Presupuesto,2,FALSE),0)</f>
        <v>0</v>
      </c>
      <c r="D1206" s="545"/>
      <c r="E1206" s="542"/>
      <c r="F1206" s="543"/>
      <c r="G1206" s="591"/>
      <c r="H1206" s="533"/>
    </row>
    <row r="1207" spans="1:8" ht="19.899999999999999" customHeight="1" x14ac:dyDescent="0.2">
      <c r="A1207" s="590" t="s">
        <v>22</v>
      </c>
      <c r="B1207" s="546" t="str">
        <f>IFERROR(VLOOKUP(COUNTIF($A$1:A1207,"ANALISIS DE PRECIOS"),T_NumeroItem,2,FALSE),"")</f>
        <v>17.a</v>
      </c>
      <c r="C1207" s="805" t="str">
        <f ca="1">IFERROR(VLOOKUP(B1207,T_Computo_Presupuesto,2,FALSE),0)</f>
        <v>MOVILIDAD PARA EL PERSONAL DE LA DIRECCION PROVINCIAL DE VIALIDAD: a- Cuota fija</v>
      </c>
      <c r="D1207" s="805"/>
      <c r="E1207" s="805"/>
      <c r="F1207" s="540" t="s">
        <v>23</v>
      </c>
      <c r="G1207" s="592" t="str">
        <f ca="1">IFERROR(VLOOKUP(B1207,T_Computo_Presupuesto,4,FALSE),0)</f>
        <v>mes</v>
      </c>
      <c r="H1207" s="533"/>
    </row>
    <row r="1208" spans="1:8" ht="19.899999999999999" customHeight="1" x14ac:dyDescent="0.2">
      <c r="A1208" s="590"/>
      <c r="B1208" s="540"/>
      <c r="C1208" s="545"/>
      <c r="D1208" s="541"/>
      <c r="E1208" s="542"/>
      <c r="F1208" s="545"/>
      <c r="G1208" s="593"/>
      <c r="H1208" s="533"/>
    </row>
    <row r="1209" spans="1:8" ht="19.899999999999999" customHeight="1" x14ac:dyDescent="0.2">
      <c r="A1209" s="594"/>
      <c r="B1209" s="547"/>
      <c r="C1209" s="548" t="s">
        <v>999</v>
      </c>
      <c r="D1209" s="547"/>
      <c r="E1209" s="547"/>
      <c r="F1209" s="547"/>
      <c r="G1209" s="595"/>
      <c r="H1209" s="533"/>
    </row>
    <row r="1210" spans="1:8" ht="19.899999999999999" customHeight="1" x14ac:dyDescent="0.2">
      <c r="A1210" s="590"/>
      <c r="B1210" s="549"/>
      <c r="C1210" s="545"/>
      <c r="D1210" s="541"/>
      <c r="E1210" s="542"/>
      <c r="F1210" s="540"/>
      <c r="G1210" s="592"/>
      <c r="H1210" s="533"/>
    </row>
    <row r="1211" spans="1:8" ht="19.899999999999999" customHeight="1" x14ac:dyDescent="0.2">
      <c r="A1211" s="590"/>
      <c r="B1211" s="549"/>
      <c r="C1211" s="550" t="s">
        <v>1000</v>
      </c>
      <c r="D1211" s="551" t="s">
        <v>24</v>
      </c>
      <c r="E1211" s="551" t="s">
        <v>1001</v>
      </c>
      <c r="F1211" s="551" t="s">
        <v>1002</v>
      </c>
      <c r="G1211" s="550" t="s">
        <v>1003</v>
      </c>
    </row>
    <row r="1212" spans="1:8" ht="19.899999999999999" customHeight="1" x14ac:dyDescent="0.2">
      <c r="A1212" s="590"/>
      <c r="B1212" s="549"/>
      <c r="C1212" s="552"/>
      <c r="D1212" s="553"/>
      <c r="E1212" s="554">
        <f t="shared" ref="E1212:E1221" si="272">IFERROR(VLOOKUP(C1212,T_Equipos,4,FALSE),0)</f>
        <v>0</v>
      </c>
      <c r="F1212" s="555">
        <f t="shared" ref="F1212:F1221" si="273">IFERROR(VLOOKUP(C1212,T_Equipos,5,FALSE),0)</f>
        <v>0</v>
      </c>
      <c r="G1212" s="555">
        <f>ROUND(D1212*F1212,2)</f>
        <v>0</v>
      </c>
    </row>
    <row r="1213" spans="1:8" ht="19.899999999999999" customHeight="1" x14ac:dyDescent="0.2">
      <c r="A1213" s="590"/>
      <c r="B1213" s="549"/>
      <c r="C1213" s="552"/>
      <c r="D1213" s="553"/>
      <c r="E1213" s="554">
        <f t="shared" si="272"/>
        <v>0</v>
      </c>
      <c r="F1213" s="555">
        <f t="shared" si="273"/>
        <v>0</v>
      </c>
      <c r="G1213" s="555">
        <f>ROUND(D1213*F1213,2)</f>
        <v>0</v>
      </c>
    </row>
    <row r="1214" spans="1:8" ht="19.899999999999999" customHeight="1" x14ac:dyDescent="0.2">
      <c r="A1214" s="590"/>
      <c r="B1214" s="549"/>
      <c r="C1214" s="552"/>
      <c r="D1214" s="553"/>
      <c r="E1214" s="554">
        <f t="shared" si="272"/>
        <v>0</v>
      </c>
      <c r="F1214" s="555">
        <f t="shared" si="273"/>
        <v>0</v>
      </c>
      <c r="G1214" s="555">
        <f>ROUND(D1214*F1214,2)</f>
        <v>0</v>
      </c>
    </row>
    <row r="1215" spans="1:8" ht="19.899999999999999" customHeight="1" x14ac:dyDescent="0.2">
      <c r="A1215" s="590"/>
      <c r="B1215" s="549"/>
      <c r="C1215" s="552"/>
      <c r="D1215" s="553"/>
      <c r="E1215" s="554">
        <f t="shared" si="272"/>
        <v>0</v>
      </c>
      <c r="F1215" s="555">
        <f t="shared" si="273"/>
        <v>0</v>
      </c>
      <c r="G1215" s="555">
        <f>ROUND(D1215*F1215,2)</f>
        <v>0</v>
      </c>
    </row>
    <row r="1216" spans="1:8" ht="19.899999999999999" customHeight="1" x14ac:dyDescent="0.2">
      <c r="A1216" s="590"/>
      <c r="B1216" s="549"/>
      <c r="C1216" s="552"/>
      <c r="D1216" s="553"/>
      <c r="E1216" s="554">
        <f t="shared" si="272"/>
        <v>0</v>
      </c>
      <c r="F1216" s="555">
        <f t="shared" si="273"/>
        <v>0</v>
      </c>
      <c r="G1216" s="555">
        <f t="shared" ref="G1216:G1221" si="274">ROUND(D1216*F1216,2)</f>
        <v>0</v>
      </c>
    </row>
    <row r="1217" spans="1:7" ht="19.899999999999999" customHeight="1" x14ac:dyDescent="0.2">
      <c r="A1217" s="590"/>
      <c r="B1217" s="549"/>
      <c r="C1217" s="552"/>
      <c r="D1217" s="553"/>
      <c r="E1217" s="554">
        <f t="shared" si="272"/>
        <v>0</v>
      </c>
      <c r="F1217" s="555">
        <f t="shared" si="273"/>
        <v>0</v>
      </c>
      <c r="G1217" s="555">
        <f t="shared" si="274"/>
        <v>0</v>
      </c>
    </row>
    <row r="1218" spans="1:7" ht="19.899999999999999" customHeight="1" x14ac:dyDescent="0.2">
      <c r="A1218" s="590"/>
      <c r="B1218" s="549"/>
      <c r="C1218" s="552"/>
      <c r="D1218" s="553"/>
      <c r="E1218" s="554">
        <f t="shared" si="272"/>
        <v>0</v>
      </c>
      <c r="F1218" s="555">
        <f t="shared" si="273"/>
        <v>0</v>
      </c>
      <c r="G1218" s="555">
        <f t="shared" si="274"/>
        <v>0</v>
      </c>
    </row>
    <row r="1219" spans="1:7" ht="19.899999999999999" customHeight="1" x14ac:dyDescent="0.2">
      <c r="A1219" s="590"/>
      <c r="B1219" s="549"/>
      <c r="C1219" s="552"/>
      <c r="D1219" s="553"/>
      <c r="E1219" s="554">
        <f t="shared" si="272"/>
        <v>0</v>
      </c>
      <c r="F1219" s="555">
        <f t="shared" si="273"/>
        <v>0</v>
      </c>
      <c r="G1219" s="555">
        <f t="shared" si="274"/>
        <v>0</v>
      </c>
    </row>
    <row r="1220" spans="1:7" ht="19.899999999999999" customHeight="1" x14ac:dyDescent="0.2">
      <c r="A1220" s="590"/>
      <c r="B1220" s="549"/>
      <c r="C1220" s="552"/>
      <c r="D1220" s="553"/>
      <c r="E1220" s="554">
        <f t="shared" si="272"/>
        <v>0</v>
      </c>
      <c r="F1220" s="555">
        <f t="shared" si="273"/>
        <v>0</v>
      </c>
      <c r="G1220" s="555">
        <f t="shared" si="274"/>
        <v>0</v>
      </c>
    </row>
    <row r="1221" spans="1:7" ht="19.899999999999999" customHeight="1" x14ac:dyDescent="0.2">
      <c r="A1221" s="590"/>
      <c r="B1221" s="549"/>
      <c r="C1221" s="552"/>
      <c r="D1221" s="553"/>
      <c r="E1221" s="554">
        <f t="shared" si="272"/>
        <v>0</v>
      </c>
      <c r="F1221" s="555">
        <f t="shared" si="273"/>
        <v>0</v>
      </c>
      <c r="G1221" s="555">
        <f t="shared" si="274"/>
        <v>0</v>
      </c>
    </row>
    <row r="1222" spans="1:7" ht="19.899999999999999" customHeight="1" x14ac:dyDescent="0.2">
      <c r="A1222" s="590"/>
      <c r="B1222" s="549"/>
      <c r="C1222" s="545"/>
      <c r="D1222" s="545"/>
      <c r="E1222" s="556"/>
      <c r="F1222" s="540"/>
      <c r="G1222" s="592"/>
    </row>
    <row r="1223" spans="1:7" ht="19.899999999999999" customHeight="1" x14ac:dyDescent="0.2">
      <c r="A1223" s="590"/>
      <c r="B1223" s="545"/>
      <c r="C1223" s="537" t="s">
        <v>1004</v>
      </c>
      <c r="D1223" s="540" t="s">
        <v>1001</v>
      </c>
      <c r="E1223" s="611">
        <f>SUMPRODUCT(D1212:D1221,E1212:E1221)</f>
        <v>0</v>
      </c>
      <c r="F1223" s="540" t="s">
        <v>1005</v>
      </c>
      <c r="G1223" s="612">
        <f>SUM(G1212:G1221)</f>
        <v>0</v>
      </c>
    </row>
    <row r="1224" spans="1:7" ht="19.899999999999999" customHeight="1" x14ac:dyDescent="0.2">
      <c r="A1224" s="590"/>
      <c r="B1224" s="549"/>
      <c r="C1224" s="557"/>
      <c r="D1224" s="556"/>
      <c r="E1224" s="542"/>
      <c r="F1224" s="540"/>
      <c r="G1224" s="596"/>
    </row>
    <row r="1225" spans="1:7" ht="19.899999999999999" customHeight="1" x14ac:dyDescent="0.2">
      <c r="A1225" s="597"/>
      <c r="B1225" s="549"/>
      <c r="C1225" s="540" t="s">
        <v>1006</v>
      </c>
      <c r="D1225" s="558">
        <f>IFERROR(VLOOKUP(COUNTIF($A$1:A1225,"ANALISIS DE PRECIOS"),T_Rendimiento_Equipo,5,FALSE),0)</f>
        <v>0</v>
      </c>
      <c r="E1225" s="559" t="str">
        <f ca="1">G1207&amp;"/día"</f>
        <v>mes/día</v>
      </c>
      <c r="F1225" s="598"/>
      <c r="G1225" s="592"/>
    </row>
    <row r="1226" spans="1:7" ht="19.899999999999999" customHeight="1" x14ac:dyDescent="0.2">
      <c r="A1226" s="590"/>
      <c r="B1226" s="549"/>
      <c r="C1226" s="545"/>
      <c r="D1226" s="541"/>
      <c r="E1226" s="542"/>
      <c r="F1226" s="540"/>
      <c r="G1226" s="592"/>
    </row>
    <row r="1227" spans="1:7" ht="19.899999999999999" customHeight="1" x14ac:dyDescent="0.2">
      <c r="A1227" s="792" t="s">
        <v>576</v>
      </c>
      <c r="B1227" s="793"/>
      <c r="C1227" s="794" t="s">
        <v>0</v>
      </c>
      <c r="D1227" s="806" t="s">
        <v>1866</v>
      </c>
      <c r="E1227" s="806" t="s">
        <v>1865</v>
      </c>
      <c r="F1227" s="798" t="s">
        <v>1007</v>
      </c>
      <c r="G1227" s="800" t="s">
        <v>26</v>
      </c>
    </row>
    <row r="1228" spans="1:7" ht="19.899999999999999" customHeight="1" x14ac:dyDescent="0.2">
      <c r="A1228" s="560" t="s">
        <v>577</v>
      </c>
      <c r="B1228" s="560" t="s">
        <v>578</v>
      </c>
      <c r="C1228" s="795"/>
      <c r="D1228" s="807"/>
      <c r="E1228" s="797"/>
      <c r="F1228" s="799"/>
      <c r="G1228" s="801"/>
    </row>
    <row r="1229" spans="1:7" ht="19.899999999999999" customHeight="1" x14ac:dyDescent="0.2">
      <c r="A1229" s="599"/>
      <c r="B1229" s="545"/>
      <c r="C1229" s="537" t="s">
        <v>1008</v>
      </c>
      <c r="D1229" s="542"/>
      <c r="E1229" s="542"/>
      <c r="F1229" s="545"/>
      <c r="G1229" s="600"/>
    </row>
    <row r="1230" spans="1:7" ht="19.899999999999999" customHeight="1" x14ac:dyDescent="0.2">
      <c r="A1230" s="601">
        <f t="shared" ref="A1230:A1238" si="275">IFERROR(VLOOKUP(C1230,T_Insumos,4,FALSE),0)</f>
        <v>0</v>
      </c>
      <c r="B1230" s="561">
        <f t="shared" ref="B1230:B1238" si="276">IFERROR(VLOOKUP(C1230,T_Insumos,5,FALSE),0)</f>
        <v>0</v>
      </c>
      <c r="C1230" s="552"/>
      <c r="D1230" s="562">
        <f t="shared" ref="D1230:D1238" si="277">IFERROR(VLOOKUP(C1230,T_Insumos,3,FALSE),0)</f>
        <v>0</v>
      </c>
      <c r="E1230" s="555">
        <f>D1230*$G$23</f>
        <v>0</v>
      </c>
      <c r="F1230" s="558">
        <f>IF(C1230="",0,IFERROR(VLOOKUP(COUNTIF($A$1:A1230,"ANALISIS DE PRECIOS"),T_Rendimiento_Equipo,5,FALSE),0))</f>
        <v>0</v>
      </c>
      <c r="G1230" s="555">
        <f>IFERROR(ROUND(E1230/F1230,2),0)</f>
        <v>0</v>
      </c>
    </row>
    <row r="1231" spans="1:7" ht="19.899999999999999" customHeight="1" x14ac:dyDescent="0.2">
      <c r="A1231" s="601">
        <f t="shared" si="275"/>
        <v>0</v>
      </c>
      <c r="B1231" s="561">
        <f t="shared" si="276"/>
        <v>0</v>
      </c>
      <c r="C1231" s="552"/>
      <c r="D1231" s="562">
        <f t="shared" si="277"/>
        <v>0</v>
      </c>
      <c r="E1231" s="555"/>
      <c r="F1231" s="558">
        <f>IF(C1231="",0,IFERROR(VLOOKUP(COUNTIF($A$1:A1231,"ANALISIS DE PRECIOS"),T_Rendimiento_Equipo,5,FALSE),0))</f>
        <v>0</v>
      </c>
      <c r="G1231" s="555">
        <f t="shared" ref="G1231:G1238" si="278">IFERROR(ROUND(E1231/F1231,2),0)</f>
        <v>0</v>
      </c>
    </row>
    <row r="1232" spans="1:7" ht="19.899999999999999" customHeight="1" x14ac:dyDescent="0.2">
      <c r="A1232" s="601">
        <f t="shared" si="275"/>
        <v>0</v>
      </c>
      <c r="B1232" s="561">
        <f t="shared" si="276"/>
        <v>0</v>
      </c>
      <c r="C1232" s="563"/>
      <c r="D1232" s="562">
        <f t="shared" si="277"/>
        <v>0</v>
      </c>
      <c r="E1232" s="555"/>
      <c r="F1232" s="558">
        <f>IF(C1232="",0,IFERROR(VLOOKUP(COUNTIF($A$1:A1232,"ANALISIS DE PRECIOS"),T_Rendimiento_Equipo,5,FALSE),0))</f>
        <v>0</v>
      </c>
      <c r="G1232" s="555">
        <f t="shared" si="278"/>
        <v>0</v>
      </c>
    </row>
    <row r="1233" spans="1:7" ht="19.899999999999999" customHeight="1" x14ac:dyDescent="0.2">
      <c r="A1233" s="601">
        <f t="shared" si="275"/>
        <v>0</v>
      </c>
      <c r="B1233" s="561">
        <f t="shared" si="276"/>
        <v>0</v>
      </c>
      <c r="C1233" s="563"/>
      <c r="D1233" s="562">
        <f t="shared" si="277"/>
        <v>0</v>
      </c>
      <c r="E1233" s="555"/>
      <c r="F1233" s="558">
        <f>IF(C1233="",0,IFERROR(VLOOKUP(COUNTIF($A$1:A1233,"ANALISIS DE PRECIOS"),T_Rendimiento_Equipo,5,FALSE),0))</f>
        <v>0</v>
      </c>
      <c r="G1233" s="555">
        <f t="shared" si="278"/>
        <v>0</v>
      </c>
    </row>
    <row r="1234" spans="1:7" ht="19.899999999999999" customHeight="1" x14ac:dyDescent="0.2">
      <c r="A1234" s="601">
        <f t="shared" si="275"/>
        <v>0</v>
      </c>
      <c r="B1234" s="561">
        <f t="shared" si="276"/>
        <v>0</v>
      </c>
      <c r="C1234" s="563"/>
      <c r="D1234" s="562">
        <f t="shared" si="277"/>
        <v>0</v>
      </c>
      <c r="E1234" s="555"/>
      <c r="F1234" s="558">
        <f>IF(C1234="",0,IFERROR(VLOOKUP(COUNTIF($A$1:A1234,"ANALISIS DE PRECIOS"),T_Rendimiento_Equipo,5,FALSE),0))</f>
        <v>0</v>
      </c>
      <c r="G1234" s="555">
        <f t="shared" si="278"/>
        <v>0</v>
      </c>
    </row>
    <row r="1235" spans="1:7" ht="19.899999999999999" customHeight="1" x14ac:dyDescent="0.2">
      <c r="A1235" s="601">
        <f t="shared" si="275"/>
        <v>0</v>
      </c>
      <c r="B1235" s="561">
        <f t="shared" si="276"/>
        <v>0</v>
      </c>
      <c r="C1235" s="563"/>
      <c r="D1235" s="562">
        <f t="shared" si="277"/>
        <v>0</v>
      </c>
      <c r="E1235" s="555"/>
      <c r="F1235" s="558">
        <f>IF(C1235="",0,IFERROR(VLOOKUP(COUNTIF($A$1:A1235,"ANALISIS DE PRECIOS"),T_Rendimiento_Equipo,5,FALSE),0))</f>
        <v>0</v>
      </c>
      <c r="G1235" s="555">
        <f t="shared" si="278"/>
        <v>0</v>
      </c>
    </row>
    <row r="1236" spans="1:7" ht="19.899999999999999" customHeight="1" x14ac:dyDescent="0.2">
      <c r="A1236" s="601">
        <f t="shared" si="275"/>
        <v>0</v>
      </c>
      <c r="B1236" s="561">
        <f t="shared" si="276"/>
        <v>0</v>
      </c>
      <c r="C1236" s="563"/>
      <c r="D1236" s="562">
        <f t="shared" si="277"/>
        <v>0</v>
      </c>
      <c r="E1236" s="555"/>
      <c r="F1236" s="558">
        <f>IF(C1236="",0,IFERROR(VLOOKUP(COUNTIF($A$1:A1236,"ANALISIS DE PRECIOS"),T_Rendimiento_Equipo,5,FALSE),0))</f>
        <v>0</v>
      </c>
      <c r="G1236" s="555">
        <f t="shared" si="278"/>
        <v>0</v>
      </c>
    </row>
    <row r="1237" spans="1:7" ht="19.899999999999999" customHeight="1" x14ac:dyDescent="0.2">
      <c r="A1237" s="601">
        <f t="shared" si="275"/>
        <v>0</v>
      </c>
      <c r="B1237" s="561">
        <f t="shared" si="276"/>
        <v>0</v>
      </c>
      <c r="C1237" s="563"/>
      <c r="D1237" s="562">
        <f t="shared" si="277"/>
        <v>0</v>
      </c>
      <c r="E1237" s="555"/>
      <c r="F1237" s="558">
        <f>IF(C1237="",0,IFERROR(VLOOKUP(COUNTIF($A$1:A1237,"ANALISIS DE PRECIOS"),T_Rendimiento_Equipo,5,FALSE),0))</f>
        <v>0</v>
      </c>
      <c r="G1237" s="555">
        <f t="shared" si="278"/>
        <v>0</v>
      </c>
    </row>
    <row r="1238" spans="1:7" ht="19.899999999999999" customHeight="1" x14ac:dyDescent="0.2">
      <c r="A1238" s="601">
        <f t="shared" si="275"/>
        <v>0</v>
      </c>
      <c r="B1238" s="561">
        <f t="shared" si="276"/>
        <v>0</v>
      </c>
      <c r="C1238" s="552"/>
      <c r="D1238" s="562">
        <f t="shared" si="277"/>
        <v>0</v>
      </c>
      <c r="E1238" s="555"/>
      <c r="F1238" s="558">
        <f>IF(C1238="",0,IFERROR(VLOOKUP(COUNTIF($A$1:A1238,"ANALISIS DE PRECIOS"),T_Rendimiento_Equipo,5,FALSE),0))</f>
        <v>0</v>
      </c>
      <c r="G1238" s="555">
        <f t="shared" si="278"/>
        <v>0</v>
      </c>
    </row>
    <row r="1239" spans="1:7" ht="19.899999999999999" customHeight="1" x14ac:dyDescent="0.2">
      <c r="A1239" s="602"/>
      <c r="B1239" s="541"/>
      <c r="C1239" s="545"/>
      <c r="D1239" s="541"/>
      <c r="E1239" s="542"/>
      <c r="F1239" s="564" t="s">
        <v>27</v>
      </c>
      <c r="G1239" s="603">
        <f>SUBTOTAL(9,G1230:G1238)</f>
        <v>0</v>
      </c>
    </row>
    <row r="1240" spans="1:7" ht="19.899999999999999" customHeight="1" x14ac:dyDescent="0.2">
      <c r="A1240" s="599"/>
      <c r="B1240" s="545"/>
      <c r="C1240" s="537" t="s">
        <v>713</v>
      </c>
      <c r="D1240" s="541"/>
      <c r="E1240" s="542"/>
      <c r="F1240" s="543"/>
      <c r="G1240" s="600"/>
    </row>
    <row r="1241" spans="1:7" ht="19.899999999999999" customHeight="1" x14ac:dyDescent="0.2">
      <c r="A1241" s="792" t="s">
        <v>576</v>
      </c>
      <c r="B1241" s="793"/>
      <c r="C1241" s="794" t="s">
        <v>0</v>
      </c>
      <c r="D1241" s="796" t="s">
        <v>24</v>
      </c>
      <c r="E1241" s="796" t="s">
        <v>1832</v>
      </c>
      <c r="F1241" s="798" t="s">
        <v>1007</v>
      </c>
      <c r="G1241" s="800" t="s">
        <v>26</v>
      </c>
    </row>
    <row r="1242" spans="1:7" ht="19.899999999999999" customHeight="1" x14ac:dyDescent="0.2">
      <c r="A1242" s="560" t="s">
        <v>577</v>
      </c>
      <c r="B1242" s="560" t="s">
        <v>578</v>
      </c>
      <c r="C1242" s="795"/>
      <c r="D1242" s="797"/>
      <c r="E1242" s="797"/>
      <c r="F1242" s="799"/>
      <c r="G1242" s="801"/>
    </row>
    <row r="1243" spans="1:7" ht="19.899999999999999" customHeight="1" x14ac:dyDescent="0.2">
      <c r="A1243" s="601">
        <f t="shared" ref="A1243:A1249" si="279">IFERROR(VLOOKUP(C1243,T_Insumos,4,FALSE),0)</f>
        <v>0</v>
      </c>
      <c r="B1243" s="561">
        <f t="shared" ref="B1243:B1249" si="280">IFERROR(VLOOKUP(C1243,T_Insumos,5,FALSE),0)</f>
        <v>0</v>
      </c>
      <c r="C1243" s="565"/>
      <c r="D1243" s="558"/>
      <c r="E1243" s="555">
        <f t="shared" ref="E1243:E1249" si="281">IFERROR(VLOOKUP(C1243,T_Insumos,3,FALSE),0)</f>
        <v>0</v>
      </c>
      <c r="F1243" s="558">
        <f>IF(C1243="",0,IFERROR(VLOOKUP(COUNTIF($A$1:A1243,"ANALISIS DE PRECIOS"),T_Rendimiento_Equipo,5,FALSE),0))</f>
        <v>0</v>
      </c>
      <c r="G1243" s="555">
        <f>IFERROR(ROUND(D1243*E1243/F1243,2),0)</f>
        <v>0</v>
      </c>
    </row>
    <row r="1244" spans="1:7" ht="19.899999999999999" customHeight="1" x14ac:dyDescent="0.2">
      <c r="A1244" s="601">
        <f t="shared" si="279"/>
        <v>0</v>
      </c>
      <c r="B1244" s="561">
        <f t="shared" si="280"/>
        <v>0</v>
      </c>
      <c r="C1244" s="552"/>
      <c r="D1244" s="558"/>
      <c r="E1244" s="555">
        <f t="shared" si="281"/>
        <v>0</v>
      </c>
      <c r="F1244" s="558">
        <f>IF(C1244="",0,IFERROR(VLOOKUP(COUNTIF($A$1:A1244,"ANALISIS DE PRECIOS"),T_Rendimiento_Equipo,5,FALSE),0))</f>
        <v>0</v>
      </c>
      <c r="G1244" s="555">
        <f t="shared" ref="G1244:G1249" si="282">IFERROR(ROUND(D1244*E1244/F1244,2),0)</f>
        <v>0</v>
      </c>
    </row>
    <row r="1245" spans="1:7" ht="19.899999999999999" customHeight="1" x14ac:dyDescent="0.2">
      <c r="A1245" s="601">
        <f t="shared" si="279"/>
        <v>0</v>
      </c>
      <c r="B1245" s="561">
        <f t="shared" si="280"/>
        <v>0</v>
      </c>
      <c r="C1245" s="552"/>
      <c r="D1245" s="558"/>
      <c r="E1245" s="555">
        <f t="shared" si="281"/>
        <v>0</v>
      </c>
      <c r="F1245" s="558">
        <f>IF(C1245="",0,IFERROR(VLOOKUP(COUNTIF($A$1:A1245,"ANALISIS DE PRECIOS"),T_Rendimiento_Equipo,5,FALSE),0))</f>
        <v>0</v>
      </c>
      <c r="G1245" s="555">
        <f t="shared" si="282"/>
        <v>0</v>
      </c>
    </row>
    <row r="1246" spans="1:7" ht="19.899999999999999" customHeight="1" x14ac:dyDescent="0.2">
      <c r="A1246" s="601">
        <f t="shared" si="279"/>
        <v>0</v>
      </c>
      <c r="B1246" s="561">
        <f t="shared" si="280"/>
        <v>0</v>
      </c>
      <c r="C1246" s="552"/>
      <c r="D1246" s="558"/>
      <c r="E1246" s="555">
        <f t="shared" si="281"/>
        <v>0</v>
      </c>
      <c r="F1246" s="558">
        <f>IF(C1246="",0,IFERROR(VLOOKUP(COUNTIF($A$1:A1246,"ANALISIS DE PRECIOS"),T_Rendimiento_Equipo,5,FALSE),0))</f>
        <v>0</v>
      </c>
      <c r="G1246" s="555">
        <f t="shared" si="282"/>
        <v>0</v>
      </c>
    </row>
    <row r="1247" spans="1:7" ht="19.899999999999999" customHeight="1" x14ac:dyDescent="0.2">
      <c r="A1247" s="601">
        <f t="shared" si="279"/>
        <v>0</v>
      </c>
      <c r="B1247" s="561">
        <f t="shared" si="280"/>
        <v>0</v>
      </c>
      <c r="C1247" s="552"/>
      <c r="D1247" s="558"/>
      <c r="E1247" s="555">
        <f t="shared" si="281"/>
        <v>0</v>
      </c>
      <c r="F1247" s="558">
        <f>IF(C1247="",0,IFERROR(VLOOKUP(COUNTIF($A$1:A1247,"ANALISIS DE PRECIOS"),T_Rendimiento_Equipo,5,FALSE),0))</f>
        <v>0</v>
      </c>
      <c r="G1247" s="555">
        <f t="shared" si="282"/>
        <v>0</v>
      </c>
    </row>
    <row r="1248" spans="1:7" ht="19.899999999999999" customHeight="1" x14ac:dyDescent="0.2">
      <c r="A1248" s="601">
        <f t="shared" si="279"/>
        <v>0</v>
      </c>
      <c r="B1248" s="561">
        <f t="shared" si="280"/>
        <v>0</v>
      </c>
      <c r="C1248" s="552"/>
      <c r="D1248" s="566"/>
      <c r="E1248" s="555">
        <f t="shared" si="281"/>
        <v>0</v>
      </c>
      <c r="F1248" s="558">
        <f>IF(C1248="",0,IFERROR(VLOOKUP(COUNTIF($A$1:A1248,"ANALISIS DE PRECIOS"),T_Rendimiento_Equipo,5,FALSE),0))</f>
        <v>0</v>
      </c>
      <c r="G1248" s="555">
        <f t="shared" si="282"/>
        <v>0</v>
      </c>
    </row>
    <row r="1249" spans="1:7" ht="19.899999999999999" customHeight="1" x14ac:dyDescent="0.2">
      <c r="A1249" s="601">
        <f t="shared" si="279"/>
        <v>0</v>
      </c>
      <c r="B1249" s="561">
        <f t="shared" si="280"/>
        <v>0</v>
      </c>
      <c r="C1249" s="561"/>
      <c r="D1249" s="567"/>
      <c r="E1249" s="555">
        <f t="shared" si="281"/>
        <v>0</v>
      </c>
      <c r="F1249" s="558">
        <f>IF(C1249="",0,IFERROR(VLOOKUP(COUNTIF($A$1:A1249,"ANALISIS DE PRECIOS"),T_Rendimiento_Equipo,5,FALSE),0))</f>
        <v>0</v>
      </c>
      <c r="G1249" s="555">
        <f t="shared" si="282"/>
        <v>0</v>
      </c>
    </row>
    <row r="1250" spans="1:7" ht="19.899999999999999" customHeight="1" x14ac:dyDescent="0.2">
      <c r="A1250" s="602"/>
      <c r="B1250" s="541"/>
      <c r="C1250" s="545"/>
      <c r="D1250" s="541"/>
      <c r="E1250" s="542"/>
      <c r="F1250" s="564" t="s">
        <v>28</v>
      </c>
      <c r="G1250" s="604">
        <f>SUBTOTAL(9,G1243:G1249)</f>
        <v>0</v>
      </c>
    </row>
    <row r="1251" spans="1:7" ht="19.899999999999999" customHeight="1" x14ac:dyDescent="0.2">
      <c r="A1251" s="599"/>
      <c r="B1251" s="545"/>
      <c r="C1251" s="537" t="s">
        <v>1014</v>
      </c>
      <c r="D1251" s="541"/>
      <c r="E1251" s="542"/>
      <c r="F1251" s="543"/>
      <c r="G1251" s="600"/>
    </row>
    <row r="1252" spans="1:7" ht="19.899999999999999" customHeight="1" x14ac:dyDescent="0.2">
      <c r="A1252" s="792" t="s">
        <v>576</v>
      </c>
      <c r="B1252" s="793"/>
      <c r="C1252" s="794" t="s">
        <v>0</v>
      </c>
      <c r="D1252" s="794" t="s">
        <v>1867</v>
      </c>
      <c r="E1252" s="796" t="s">
        <v>24</v>
      </c>
      <c r="F1252" s="798" t="s">
        <v>25</v>
      </c>
      <c r="G1252" s="800" t="s">
        <v>26</v>
      </c>
    </row>
    <row r="1253" spans="1:7" ht="19.899999999999999" customHeight="1" x14ac:dyDescent="0.2">
      <c r="A1253" s="560" t="s">
        <v>577</v>
      </c>
      <c r="B1253" s="560" t="s">
        <v>578</v>
      </c>
      <c r="C1253" s="795"/>
      <c r="D1253" s="795"/>
      <c r="E1253" s="797"/>
      <c r="F1253" s="799"/>
      <c r="G1253" s="801"/>
    </row>
    <row r="1254" spans="1:7" ht="19.899999999999999" customHeight="1" x14ac:dyDescent="0.2">
      <c r="A1254" s="601">
        <f t="shared" ref="A1254:A1264" si="283">IFERROR(VLOOKUP(C1254,T_Insumos,4,FALSE),0)</f>
        <v>0</v>
      </c>
      <c r="B1254" s="561">
        <f t="shared" ref="B1254:B1264" si="284">IFERROR(VLOOKUP(C1254,T_Insumos,5,FALSE),0)</f>
        <v>0</v>
      </c>
      <c r="C1254" s="561"/>
      <c r="D1254" s="613">
        <f t="shared" ref="D1254:D1264" si="285">IFERROR(VLOOKUP(C1254,T_Insumos,2,FALSE),0)</f>
        <v>0</v>
      </c>
      <c r="E1254" s="553"/>
      <c r="F1254" s="555">
        <f t="shared" ref="F1254:F1264" si="286">IFERROR(VLOOKUP(C1254,T_Insumos,3,FALSE),0)</f>
        <v>0</v>
      </c>
      <c r="G1254" s="555">
        <f>ROUND(E1254*F1254,2)</f>
        <v>0</v>
      </c>
    </row>
    <row r="1255" spans="1:7" s="568" customFormat="1" ht="19.899999999999999" customHeight="1" x14ac:dyDescent="0.2">
      <c r="A1255" s="601">
        <f t="shared" si="283"/>
        <v>0</v>
      </c>
      <c r="B1255" s="561">
        <f t="shared" si="284"/>
        <v>0</v>
      </c>
      <c r="C1255" s="561"/>
      <c r="D1255" s="613">
        <f t="shared" si="285"/>
        <v>0</v>
      </c>
      <c r="E1255" s="553"/>
      <c r="F1255" s="555">
        <f t="shared" si="286"/>
        <v>0</v>
      </c>
      <c r="G1255" s="555">
        <f t="shared" ref="G1255:G1264" si="287">ROUND(E1255*F1255,2)</f>
        <v>0</v>
      </c>
    </row>
    <row r="1256" spans="1:7" ht="19.899999999999999" customHeight="1" x14ac:dyDescent="0.2">
      <c r="A1256" s="601">
        <f t="shared" si="283"/>
        <v>0</v>
      </c>
      <c r="B1256" s="561">
        <f t="shared" si="284"/>
        <v>0</v>
      </c>
      <c r="C1256" s="561"/>
      <c r="D1256" s="613">
        <f t="shared" si="285"/>
        <v>0</v>
      </c>
      <c r="E1256" s="553"/>
      <c r="F1256" s="555">
        <f t="shared" si="286"/>
        <v>0</v>
      </c>
      <c r="G1256" s="555">
        <f t="shared" si="287"/>
        <v>0</v>
      </c>
    </row>
    <row r="1257" spans="1:7" ht="19.899999999999999" customHeight="1" x14ac:dyDescent="0.2">
      <c r="A1257" s="601">
        <f t="shared" si="283"/>
        <v>0</v>
      </c>
      <c r="B1257" s="561">
        <f t="shared" si="284"/>
        <v>0</v>
      </c>
      <c r="C1257" s="561"/>
      <c r="D1257" s="613">
        <f t="shared" si="285"/>
        <v>0</v>
      </c>
      <c r="E1257" s="553"/>
      <c r="F1257" s="555">
        <f t="shared" si="286"/>
        <v>0</v>
      </c>
      <c r="G1257" s="555">
        <f t="shared" si="287"/>
        <v>0</v>
      </c>
    </row>
    <row r="1258" spans="1:7" ht="19.899999999999999" customHeight="1" x14ac:dyDescent="0.2">
      <c r="A1258" s="601">
        <f t="shared" si="283"/>
        <v>0</v>
      </c>
      <c r="B1258" s="561">
        <f t="shared" si="284"/>
        <v>0</v>
      </c>
      <c r="C1258" s="561"/>
      <c r="D1258" s="613">
        <f t="shared" si="285"/>
        <v>0</v>
      </c>
      <c r="E1258" s="553"/>
      <c r="F1258" s="555">
        <f t="shared" si="286"/>
        <v>0</v>
      </c>
      <c r="G1258" s="555">
        <f t="shared" si="287"/>
        <v>0</v>
      </c>
    </row>
    <row r="1259" spans="1:7" ht="19.899999999999999" customHeight="1" x14ac:dyDescent="0.2">
      <c r="A1259" s="601">
        <f t="shared" si="283"/>
        <v>0</v>
      </c>
      <c r="B1259" s="561">
        <f t="shared" si="284"/>
        <v>0</v>
      </c>
      <c r="C1259" s="561"/>
      <c r="D1259" s="613">
        <f t="shared" si="285"/>
        <v>0</v>
      </c>
      <c r="E1259" s="553"/>
      <c r="F1259" s="555">
        <f t="shared" si="286"/>
        <v>0</v>
      </c>
      <c r="G1259" s="555">
        <f t="shared" si="287"/>
        <v>0</v>
      </c>
    </row>
    <row r="1260" spans="1:7" ht="19.899999999999999" customHeight="1" x14ac:dyDescent="0.2">
      <c r="A1260" s="601">
        <f t="shared" si="283"/>
        <v>0</v>
      </c>
      <c r="B1260" s="561">
        <f t="shared" si="284"/>
        <v>0</v>
      </c>
      <c r="C1260" s="561"/>
      <c r="D1260" s="613">
        <f t="shared" si="285"/>
        <v>0</v>
      </c>
      <c r="E1260" s="553"/>
      <c r="F1260" s="555">
        <f t="shared" si="286"/>
        <v>0</v>
      </c>
      <c r="G1260" s="555">
        <f t="shared" si="287"/>
        <v>0</v>
      </c>
    </row>
    <row r="1261" spans="1:7" ht="19.899999999999999" customHeight="1" x14ac:dyDescent="0.2">
      <c r="A1261" s="601">
        <f t="shared" si="283"/>
        <v>0</v>
      </c>
      <c r="B1261" s="561">
        <f t="shared" si="284"/>
        <v>0</v>
      </c>
      <c r="C1261" s="561"/>
      <c r="D1261" s="613">
        <f t="shared" si="285"/>
        <v>0</v>
      </c>
      <c r="E1261" s="553"/>
      <c r="F1261" s="555">
        <f t="shared" si="286"/>
        <v>0</v>
      </c>
      <c r="G1261" s="555">
        <f t="shared" si="287"/>
        <v>0</v>
      </c>
    </row>
    <row r="1262" spans="1:7" ht="19.899999999999999" customHeight="1" x14ac:dyDescent="0.2">
      <c r="A1262" s="601">
        <f t="shared" si="283"/>
        <v>0</v>
      </c>
      <c r="B1262" s="561">
        <f t="shared" si="284"/>
        <v>0</v>
      </c>
      <c r="C1262" s="561"/>
      <c r="D1262" s="613">
        <f t="shared" si="285"/>
        <v>0</v>
      </c>
      <c r="E1262" s="553"/>
      <c r="F1262" s="555">
        <f t="shared" si="286"/>
        <v>0</v>
      </c>
      <c r="G1262" s="555">
        <f t="shared" si="287"/>
        <v>0</v>
      </c>
    </row>
    <row r="1263" spans="1:7" ht="19.899999999999999" customHeight="1" x14ac:dyDescent="0.2">
      <c r="A1263" s="601">
        <f t="shared" si="283"/>
        <v>0</v>
      </c>
      <c r="B1263" s="561">
        <f t="shared" si="284"/>
        <v>0</v>
      </c>
      <c r="C1263" s="561"/>
      <c r="D1263" s="613">
        <f t="shared" si="285"/>
        <v>0</v>
      </c>
      <c r="E1263" s="553"/>
      <c r="F1263" s="555">
        <f t="shared" si="286"/>
        <v>0</v>
      </c>
      <c r="G1263" s="555">
        <f t="shared" si="287"/>
        <v>0</v>
      </c>
    </row>
    <row r="1264" spans="1:7" ht="19.899999999999999" customHeight="1" x14ac:dyDescent="0.2">
      <c r="A1264" s="601">
        <f t="shared" si="283"/>
        <v>0</v>
      </c>
      <c r="B1264" s="561">
        <f t="shared" si="284"/>
        <v>0</v>
      </c>
      <c r="C1264" s="561"/>
      <c r="D1264" s="613">
        <f t="shared" si="285"/>
        <v>0</v>
      </c>
      <c r="E1264" s="553"/>
      <c r="F1264" s="555">
        <f t="shared" si="286"/>
        <v>0</v>
      </c>
      <c r="G1264" s="555">
        <f t="shared" si="287"/>
        <v>0</v>
      </c>
    </row>
    <row r="1265" spans="1:8" ht="19.899999999999999" customHeight="1" x14ac:dyDescent="0.2">
      <c r="A1265" s="599"/>
      <c r="B1265" s="545"/>
      <c r="C1265" s="545"/>
      <c r="D1265" s="541"/>
      <c r="E1265" s="542"/>
      <c r="F1265" s="564" t="s">
        <v>29</v>
      </c>
      <c r="G1265" s="605">
        <f>SUBTOTAL(9,G1254:G1264)</f>
        <v>0</v>
      </c>
    </row>
    <row r="1266" spans="1:8" ht="19.899999999999999" customHeight="1" x14ac:dyDescent="0.2">
      <c r="A1266" s="599"/>
      <c r="B1266" s="545"/>
      <c r="C1266" s="537" t="s">
        <v>1015</v>
      </c>
      <c r="D1266" s="541"/>
      <c r="E1266" s="542"/>
      <c r="F1266" s="543"/>
      <c r="G1266" s="600"/>
    </row>
    <row r="1267" spans="1:8" ht="19.899999999999999" customHeight="1" x14ac:dyDescent="0.2">
      <c r="A1267" s="792" t="s">
        <v>576</v>
      </c>
      <c r="B1267" s="793"/>
      <c r="C1267" s="794" t="s">
        <v>0</v>
      </c>
      <c r="D1267" s="794" t="s">
        <v>1867</v>
      </c>
      <c r="E1267" s="796" t="s">
        <v>24</v>
      </c>
      <c r="F1267" s="798" t="s">
        <v>25</v>
      </c>
      <c r="G1267" s="800" t="s">
        <v>26</v>
      </c>
    </row>
    <row r="1268" spans="1:8" ht="19.899999999999999" customHeight="1" x14ac:dyDescent="0.2">
      <c r="A1268" s="560" t="s">
        <v>577</v>
      </c>
      <c r="B1268" s="560" t="s">
        <v>578</v>
      </c>
      <c r="C1268" s="795"/>
      <c r="D1268" s="795"/>
      <c r="E1268" s="797"/>
      <c r="F1268" s="799"/>
      <c r="G1268" s="801"/>
    </row>
    <row r="1269" spans="1:8" ht="19.899999999999999" customHeight="1" x14ac:dyDescent="0.2">
      <c r="A1269" s="601">
        <f>IFERROR(VLOOKUP(C1269,T_Insumos,4,FALSE),0)</f>
        <v>0</v>
      </c>
      <c r="B1269" s="561">
        <f>IFERROR(VLOOKUP(C1269,T_Insumos,5,FALSE),0)</f>
        <v>0</v>
      </c>
      <c r="C1269" s="552"/>
      <c r="D1269" s="613">
        <f>IF(C1269=0,0,"$/tnkm")</f>
        <v>0</v>
      </c>
      <c r="E1269" s="553"/>
      <c r="F1269" s="555">
        <f>IFERROR(VLOOKUP(C1269,T_Insumos,3,FALSE),0)</f>
        <v>0</v>
      </c>
      <c r="G1269" s="555">
        <f>ROUND(E1269*F1269,2)</f>
        <v>0</v>
      </c>
    </row>
    <row r="1270" spans="1:8" ht="19.899999999999999" customHeight="1" x14ac:dyDescent="0.2">
      <c r="A1270" s="601">
        <f>IFERROR(VLOOKUP(C1270,T_Insumos,4,FALSE),0)</f>
        <v>0</v>
      </c>
      <c r="B1270" s="561">
        <f>IFERROR(VLOOKUP(C1270,T_Insumos,5,FALSE),0)</f>
        <v>0</v>
      </c>
      <c r="C1270" s="552"/>
      <c r="D1270" s="613">
        <f>IF(C1270=0,0,"$/tnkm")</f>
        <v>0</v>
      </c>
      <c r="E1270" s="569"/>
      <c r="F1270" s="555">
        <f>IFERROR(VLOOKUP(C1270,T_Insumos,3,FALSE),0)</f>
        <v>0</v>
      </c>
      <c r="G1270" s="555">
        <f t="shared" ref="G1270" si="288">ROUND(E1270*F1270,2)</f>
        <v>0</v>
      </c>
    </row>
    <row r="1271" spans="1:8" ht="19.899999999999999" customHeight="1" x14ac:dyDescent="0.2">
      <c r="A1271" s="599"/>
      <c r="B1271" s="545"/>
      <c r="C1271" s="545"/>
      <c r="D1271" s="541"/>
      <c r="E1271" s="542"/>
      <c r="F1271" s="564" t="s">
        <v>1016</v>
      </c>
      <c r="G1271" s="605">
        <f>SUBTOTAL(9,G1269:G1270)</f>
        <v>0</v>
      </c>
      <c r="H1271" s="533"/>
    </row>
    <row r="1272" spans="1:8" ht="19.899999999999999" customHeight="1" x14ac:dyDescent="0.2">
      <c r="A1272" s="602"/>
      <c r="B1272" s="541"/>
      <c r="C1272" s="545"/>
      <c r="D1272" s="541"/>
      <c r="E1272" s="542"/>
      <c r="F1272" s="543"/>
      <c r="G1272" s="600"/>
      <c r="H1272" s="533"/>
    </row>
    <row r="1273" spans="1:8" ht="19.899999999999999" customHeight="1" x14ac:dyDescent="0.2">
      <c r="A1273" s="664" t="str">
        <f>B1207</f>
        <v>17.a</v>
      </c>
      <c r="B1273" s="661" t="str">
        <f ca="1">C1207</f>
        <v>MOVILIDAD PARA EL PERSONAL DE LA DIRECCION PROVINCIAL DE VIALIDAD: a- Cuota fija</v>
      </c>
      <c r="C1273" s="541"/>
      <c r="D1273" s="541" t="s">
        <v>1833</v>
      </c>
      <c r="E1273" s="662"/>
      <c r="F1273" s="663" t="str">
        <f ca="1">"$/"&amp;G1207</f>
        <v>$/mes</v>
      </c>
      <c r="G1273" s="610">
        <f>SUBTOTAL(9,G1230:G1272)</f>
        <v>0</v>
      </c>
      <c r="H1273" s="533"/>
    </row>
    <row r="1274" spans="1:8" ht="19.899999999999999" customHeight="1" x14ac:dyDescent="0.2">
      <c r="A1274" s="606"/>
      <c r="B1274" s="607"/>
      <c r="C1274" s="608"/>
      <c r="D1274" s="608" t="s">
        <v>2043</v>
      </c>
      <c r="E1274" s="609"/>
      <c r="F1274" s="665" t="str">
        <f ca="1">"$/"&amp;G1207</f>
        <v>$/mes</v>
      </c>
      <c r="G1274" s="610">
        <f>ROUND(G1273/Coeficiente_Paso,2)</f>
        <v>0</v>
      </c>
      <c r="H1274" s="533"/>
    </row>
    <row r="1275" spans="1:8" ht="19.899999999999999" customHeight="1" x14ac:dyDescent="0.2">
      <c r="A1275" s="191"/>
      <c r="B1275" s="191"/>
      <c r="C1275" s="191"/>
      <c r="D1275" s="191"/>
      <c r="E1275" s="191"/>
      <c r="F1275" s="191"/>
      <c r="G1275" s="191"/>
      <c r="H1275" s="533"/>
    </row>
    <row r="1276" spans="1:8" ht="19.899999999999999" customHeight="1" x14ac:dyDescent="0.2">
      <c r="A1276" s="802" t="s">
        <v>31</v>
      </c>
      <c r="B1276" s="803"/>
      <c r="C1276" s="803"/>
      <c r="D1276" s="803"/>
      <c r="E1276" s="803"/>
      <c r="F1276" s="803"/>
      <c r="G1276" s="804"/>
    </row>
    <row r="1277" spans="1:8" ht="19.899999999999999" customHeight="1" x14ac:dyDescent="0.2">
      <c r="A1277" s="587" t="s">
        <v>711</v>
      </c>
      <c r="B1277" s="535" t="str">
        <f>Comitente</f>
        <v>DIRECCIÓN PROVINCIAL DE VIALIDAD</v>
      </c>
      <c r="C1277" s="536"/>
      <c r="D1277" s="537"/>
      <c r="E1277" s="537"/>
      <c r="F1277" s="538"/>
      <c r="G1277" s="588"/>
    </row>
    <row r="1278" spans="1:8" ht="19.899999999999999" customHeight="1" x14ac:dyDescent="0.2">
      <c r="A1278" s="587" t="s">
        <v>712</v>
      </c>
      <c r="B1278" s="535">
        <f>Contratista</f>
        <v>0</v>
      </c>
      <c r="C1278" s="539"/>
      <c r="D1278" s="539"/>
      <c r="E1278" s="539"/>
      <c r="F1278" s="535"/>
      <c r="G1278" s="589"/>
    </row>
    <row r="1279" spans="1:8" ht="19.899999999999999" customHeight="1" x14ac:dyDescent="0.2">
      <c r="A1279" s="587" t="s">
        <v>21</v>
      </c>
      <c r="B1279" s="535" t="str">
        <f>Obra</f>
        <v>PAVIMENTACIÓN Y REPAVIMENTACION DE LA RED VIAL MUNICIPAL AFECTADAS POR OBRAS DE SANEAMIENTO 1era ETAPA SARMIENTO</v>
      </c>
      <c r="C1279" s="539"/>
      <c r="D1279" s="539"/>
      <c r="E1279" s="539"/>
      <c r="F1279" s="535" t="s">
        <v>32</v>
      </c>
      <c r="G1279" s="589">
        <f>Fecha_Base</f>
        <v>0</v>
      </c>
    </row>
    <row r="1280" spans="1:8" ht="19.899999999999999" customHeight="1" x14ac:dyDescent="0.2">
      <c r="A1280" s="590" t="s">
        <v>710</v>
      </c>
      <c r="B1280" s="540" t="str">
        <f>Ubicación</f>
        <v>DEPARTAMENTO SARMIENTO</v>
      </c>
      <c r="C1280" s="540"/>
      <c r="D1280" s="541"/>
      <c r="E1280" s="542"/>
      <c r="F1280" s="543"/>
      <c r="G1280" s="591"/>
    </row>
    <row r="1281" spans="1:7" ht="19.899999999999999" customHeight="1" x14ac:dyDescent="0.2">
      <c r="A1281" s="590" t="s">
        <v>33</v>
      </c>
      <c r="B1281" s="544">
        <f>IFERROR(VALUE(LEFT(B1282,FIND(".",B1282)-1)),"")</f>
        <v>17</v>
      </c>
      <c r="C1281" s="545">
        <f ca="1">IFERROR(VLOOKUP(B1281,T_Computo_Presupuesto,2,FALSE),0)</f>
        <v>0</v>
      </c>
      <c r="D1281" s="545"/>
      <c r="E1281" s="542"/>
      <c r="F1281" s="543"/>
      <c r="G1281" s="591"/>
    </row>
    <row r="1282" spans="1:7" ht="19.899999999999999" customHeight="1" x14ac:dyDescent="0.2">
      <c r="A1282" s="590" t="s">
        <v>22</v>
      </c>
      <c r="B1282" s="546" t="str">
        <f>IFERROR(VLOOKUP(COUNTIF($A$1:A1282,"ANALISIS DE PRECIOS"),T_NumeroItem,2,FALSE),"")</f>
        <v>17.b</v>
      </c>
      <c r="C1282" s="805" t="str">
        <f ca="1">IFERROR(VLOOKUP(B1282,T_Computo_Presupuesto,2,FALSE),0)</f>
        <v>MOVILIDAD PARA EL PERSONAL DE LA DIRECCION PROVINCIAL DE VIALIDAD: b- Cuota Adicional por Km.</v>
      </c>
      <c r="D1282" s="805"/>
      <c r="E1282" s="805"/>
      <c r="F1282" s="540" t="s">
        <v>23</v>
      </c>
      <c r="G1282" s="592" t="str">
        <f ca="1">IFERROR(VLOOKUP(B1282,T_Computo_Presupuesto,4,FALSE),0)</f>
        <v>km</v>
      </c>
    </row>
    <row r="1283" spans="1:7" ht="19.899999999999999" customHeight="1" x14ac:dyDescent="0.2">
      <c r="A1283" s="590"/>
      <c r="B1283" s="540"/>
      <c r="C1283" s="545"/>
      <c r="D1283" s="541"/>
      <c r="E1283" s="542"/>
      <c r="F1283" s="545"/>
      <c r="G1283" s="593"/>
    </row>
    <row r="1284" spans="1:7" ht="19.899999999999999" customHeight="1" x14ac:dyDescent="0.2">
      <c r="A1284" s="594"/>
      <c r="B1284" s="547"/>
      <c r="C1284" s="548" t="s">
        <v>999</v>
      </c>
      <c r="D1284" s="547"/>
      <c r="E1284" s="547"/>
      <c r="F1284" s="547"/>
      <c r="G1284" s="595"/>
    </row>
    <row r="1285" spans="1:7" ht="19.899999999999999" customHeight="1" x14ac:dyDescent="0.2">
      <c r="A1285" s="590"/>
      <c r="B1285" s="549"/>
      <c r="C1285" s="545"/>
      <c r="D1285" s="541"/>
      <c r="E1285" s="542"/>
      <c r="F1285" s="540"/>
      <c r="G1285" s="592"/>
    </row>
    <row r="1286" spans="1:7" ht="19.899999999999999" customHeight="1" x14ac:dyDescent="0.2">
      <c r="A1286" s="590"/>
      <c r="B1286" s="549"/>
      <c r="C1286" s="550" t="s">
        <v>1000</v>
      </c>
      <c r="D1286" s="551" t="s">
        <v>24</v>
      </c>
      <c r="E1286" s="551" t="s">
        <v>1001</v>
      </c>
      <c r="F1286" s="551" t="s">
        <v>1002</v>
      </c>
      <c r="G1286" s="550" t="s">
        <v>1003</v>
      </c>
    </row>
    <row r="1287" spans="1:7" ht="19.899999999999999" customHeight="1" x14ac:dyDescent="0.2">
      <c r="A1287" s="590"/>
      <c r="B1287" s="549"/>
      <c r="C1287" s="552"/>
      <c r="D1287" s="553"/>
      <c r="E1287" s="554">
        <f t="shared" ref="E1287:E1296" si="289">IFERROR(VLOOKUP(C1287,T_Equipos,4,FALSE),0)</f>
        <v>0</v>
      </c>
      <c r="F1287" s="555">
        <f t="shared" ref="F1287:F1296" si="290">IFERROR(VLOOKUP(C1287,T_Equipos,5,FALSE),0)</f>
        <v>0</v>
      </c>
      <c r="G1287" s="555">
        <f>ROUND(D1287*F1287,2)</f>
        <v>0</v>
      </c>
    </row>
    <row r="1288" spans="1:7" ht="19.899999999999999" customHeight="1" x14ac:dyDescent="0.2">
      <c r="A1288" s="590"/>
      <c r="B1288" s="549"/>
      <c r="C1288" s="552"/>
      <c r="D1288" s="553"/>
      <c r="E1288" s="554">
        <f t="shared" si="289"/>
        <v>0</v>
      </c>
      <c r="F1288" s="555">
        <f t="shared" si="290"/>
        <v>0</v>
      </c>
      <c r="G1288" s="555">
        <f>ROUND(D1288*F1288,2)</f>
        <v>0</v>
      </c>
    </row>
    <row r="1289" spans="1:7" ht="19.899999999999999" customHeight="1" x14ac:dyDescent="0.2">
      <c r="A1289" s="590"/>
      <c r="B1289" s="549"/>
      <c r="C1289" s="552"/>
      <c r="D1289" s="553"/>
      <c r="E1289" s="554">
        <f t="shared" si="289"/>
        <v>0</v>
      </c>
      <c r="F1289" s="555">
        <f t="shared" si="290"/>
        <v>0</v>
      </c>
      <c r="G1289" s="555">
        <f>ROUND(D1289*F1289,2)</f>
        <v>0</v>
      </c>
    </row>
    <row r="1290" spans="1:7" ht="19.899999999999999" customHeight="1" x14ac:dyDescent="0.2">
      <c r="A1290" s="590"/>
      <c r="B1290" s="549"/>
      <c r="C1290" s="552"/>
      <c r="D1290" s="553"/>
      <c r="E1290" s="554">
        <f t="shared" si="289"/>
        <v>0</v>
      </c>
      <c r="F1290" s="555">
        <f t="shared" si="290"/>
        <v>0</v>
      </c>
      <c r="G1290" s="555">
        <f>ROUND(D1290*F1290,2)</f>
        <v>0</v>
      </c>
    </row>
    <row r="1291" spans="1:7" ht="19.899999999999999" customHeight="1" x14ac:dyDescent="0.2">
      <c r="A1291" s="590"/>
      <c r="B1291" s="549"/>
      <c r="C1291" s="552"/>
      <c r="D1291" s="553"/>
      <c r="E1291" s="554">
        <f t="shared" si="289"/>
        <v>0</v>
      </c>
      <c r="F1291" s="555">
        <f t="shared" si="290"/>
        <v>0</v>
      </c>
      <c r="G1291" s="555">
        <f t="shared" ref="G1291:G1296" si="291">ROUND(D1291*F1291,2)</f>
        <v>0</v>
      </c>
    </row>
    <row r="1292" spans="1:7" ht="19.899999999999999" customHeight="1" x14ac:dyDescent="0.2">
      <c r="A1292" s="590"/>
      <c r="B1292" s="549"/>
      <c r="C1292" s="552"/>
      <c r="D1292" s="553"/>
      <c r="E1292" s="554">
        <f t="shared" si="289"/>
        <v>0</v>
      </c>
      <c r="F1292" s="555">
        <f t="shared" si="290"/>
        <v>0</v>
      </c>
      <c r="G1292" s="555">
        <f t="shared" si="291"/>
        <v>0</v>
      </c>
    </row>
    <row r="1293" spans="1:7" ht="19.899999999999999" customHeight="1" x14ac:dyDescent="0.2">
      <c r="A1293" s="590"/>
      <c r="B1293" s="549"/>
      <c r="C1293" s="552"/>
      <c r="D1293" s="553"/>
      <c r="E1293" s="554">
        <f t="shared" si="289"/>
        <v>0</v>
      </c>
      <c r="F1293" s="555">
        <f t="shared" si="290"/>
        <v>0</v>
      </c>
      <c r="G1293" s="555">
        <f t="shared" si="291"/>
        <v>0</v>
      </c>
    </row>
    <row r="1294" spans="1:7" ht="19.899999999999999" customHeight="1" x14ac:dyDescent="0.2">
      <c r="A1294" s="590"/>
      <c r="B1294" s="549"/>
      <c r="C1294" s="552"/>
      <c r="D1294" s="553"/>
      <c r="E1294" s="554">
        <f t="shared" si="289"/>
        <v>0</v>
      </c>
      <c r="F1294" s="555">
        <f t="shared" si="290"/>
        <v>0</v>
      </c>
      <c r="G1294" s="555">
        <f t="shared" si="291"/>
        <v>0</v>
      </c>
    </row>
    <row r="1295" spans="1:7" ht="19.899999999999999" customHeight="1" x14ac:dyDescent="0.2">
      <c r="A1295" s="590"/>
      <c r="B1295" s="549"/>
      <c r="C1295" s="552"/>
      <c r="D1295" s="553"/>
      <c r="E1295" s="554">
        <f t="shared" si="289"/>
        <v>0</v>
      </c>
      <c r="F1295" s="555">
        <f t="shared" si="290"/>
        <v>0</v>
      </c>
      <c r="G1295" s="555">
        <f t="shared" si="291"/>
        <v>0</v>
      </c>
    </row>
    <row r="1296" spans="1:7" ht="19.899999999999999" customHeight="1" x14ac:dyDescent="0.2">
      <c r="A1296" s="590"/>
      <c r="B1296" s="549"/>
      <c r="C1296" s="552"/>
      <c r="D1296" s="553"/>
      <c r="E1296" s="554">
        <f t="shared" si="289"/>
        <v>0</v>
      </c>
      <c r="F1296" s="555">
        <f t="shared" si="290"/>
        <v>0</v>
      </c>
      <c r="G1296" s="555">
        <f t="shared" si="291"/>
        <v>0</v>
      </c>
    </row>
    <row r="1297" spans="1:7" ht="19.899999999999999" customHeight="1" x14ac:dyDescent="0.2">
      <c r="A1297" s="590"/>
      <c r="B1297" s="549"/>
      <c r="C1297" s="545"/>
      <c r="D1297" s="545"/>
      <c r="E1297" s="556"/>
      <c r="F1297" s="540"/>
      <c r="G1297" s="592"/>
    </row>
    <row r="1298" spans="1:7" ht="19.899999999999999" customHeight="1" x14ac:dyDescent="0.2">
      <c r="A1298" s="590"/>
      <c r="B1298" s="545"/>
      <c r="C1298" s="537" t="s">
        <v>1004</v>
      </c>
      <c r="D1298" s="540" t="s">
        <v>1001</v>
      </c>
      <c r="E1298" s="611">
        <f>SUMPRODUCT(D1287:D1296,E1287:E1296)</f>
        <v>0</v>
      </c>
      <c r="F1298" s="540" t="s">
        <v>1005</v>
      </c>
      <c r="G1298" s="612">
        <f>SUM(G1287:G1296)</f>
        <v>0</v>
      </c>
    </row>
    <row r="1299" spans="1:7" ht="19.899999999999999" customHeight="1" x14ac:dyDescent="0.2">
      <c r="A1299" s="590"/>
      <c r="B1299" s="549"/>
      <c r="C1299" s="557"/>
      <c r="D1299" s="556"/>
      <c r="E1299" s="542"/>
      <c r="F1299" s="540"/>
      <c r="G1299" s="596"/>
    </row>
    <row r="1300" spans="1:7" ht="19.899999999999999" customHeight="1" x14ac:dyDescent="0.2">
      <c r="A1300" s="597"/>
      <c r="B1300" s="549"/>
      <c r="C1300" s="540" t="s">
        <v>1006</v>
      </c>
      <c r="D1300" s="558">
        <f>IFERROR(VLOOKUP(COUNTIF($A$1:A1300,"ANALISIS DE PRECIOS"),T_Rendimiento_Equipo,5,FALSE),0)</f>
        <v>0</v>
      </c>
      <c r="E1300" s="559" t="str">
        <f ca="1">G1282&amp;"/día"</f>
        <v>km/día</v>
      </c>
      <c r="F1300" s="598"/>
      <c r="G1300" s="592"/>
    </row>
    <row r="1301" spans="1:7" ht="19.899999999999999" customHeight="1" x14ac:dyDescent="0.2">
      <c r="A1301" s="590"/>
      <c r="B1301" s="549"/>
      <c r="C1301" s="545"/>
      <c r="D1301" s="541"/>
      <c r="E1301" s="542"/>
      <c r="F1301" s="540"/>
      <c r="G1301" s="592"/>
    </row>
    <row r="1302" spans="1:7" ht="19.899999999999999" customHeight="1" x14ac:dyDescent="0.2">
      <c r="A1302" s="792" t="s">
        <v>576</v>
      </c>
      <c r="B1302" s="793"/>
      <c r="C1302" s="794" t="s">
        <v>0</v>
      </c>
      <c r="D1302" s="806" t="s">
        <v>1866</v>
      </c>
      <c r="E1302" s="806" t="s">
        <v>1865</v>
      </c>
      <c r="F1302" s="798" t="s">
        <v>1007</v>
      </c>
      <c r="G1302" s="800" t="s">
        <v>26</v>
      </c>
    </row>
    <row r="1303" spans="1:7" ht="19.899999999999999" customHeight="1" x14ac:dyDescent="0.2">
      <c r="A1303" s="560" t="s">
        <v>577</v>
      </c>
      <c r="B1303" s="560" t="s">
        <v>578</v>
      </c>
      <c r="C1303" s="795"/>
      <c r="D1303" s="807"/>
      <c r="E1303" s="797"/>
      <c r="F1303" s="799"/>
      <c r="G1303" s="801"/>
    </row>
    <row r="1304" spans="1:7" ht="19.899999999999999" customHeight="1" x14ac:dyDescent="0.2">
      <c r="A1304" s="599"/>
      <c r="B1304" s="545"/>
      <c r="C1304" s="537" t="s">
        <v>1008</v>
      </c>
      <c r="D1304" s="542"/>
      <c r="E1304" s="542"/>
      <c r="F1304" s="545"/>
      <c r="G1304" s="600"/>
    </row>
    <row r="1305" spans="1:7" ht="19.899999999999999" customHeight="1" x14ac:dyDescent="0.2">
      <c r="A1305" s="601">
        <f t="shared" ref="A1305:A1313" si="292">IFERROR(VLOOKUP(C1305,T_Insumos,4,FALSE),0)</f>
        <v>0</v>
      </c>
      <c r="B1305" s="561">
        <f t="shared" ref="B1305:B1313" si="293">IFERROR(VLOOKUP(C1305,T_Insumos,5,FALSE),0)</f>
        <v>0</v>
      </c>
      <c r="C1305" s="552"/>
      <c r="D1305" s="562">
        <f t="shared" ref="D1305:D1313" si="294">IFERROR(VLOOKUP(C1305,T_Insumos,3,FALSE),0)</f>
        <v>0</v>
      </c>
      <c r="E1305" s="555">
        <f>D1305*$G$23</f>
        <v>0</v>
      </c>
      <c r="F1305" s="558">
        <f>IF(C1305="",0,IFERROR(VLOOKUP(COUNTIF($A$1:A1305,"ANALISIS DE PRECIOS"),T_Rendimiento_Equipo,5,FALSE),0))</f>
        <v>0</v>
      </c>
      <c r="G1305" s="555">
        <f>IFERROR(ROUND(E1305/F1305,2),0)</f>
        <v>0</v>
      </c>
    </row>
    <row r="1306" spans="1:7" ht="19.899999999999999" customHeight="1" x14ac:dyDescent="0.2">
      <c r="A1306" s="601">
        <f t="shared" si="292"/>
        <v>0</v>
      </c>
      <c r="B1306" s="561">
        <f t="shared" si="293"/>
        <v>0</v>
      </c>
      <c r="C1306" s="552"/>
      <c r="D1306" s="562">
        <f t="shared" si="294"/>
        <v>0</v>
      </c>
      <c r="E1306" s="555"/>
      <c r="F1306" s="558">
        <f>IF(C1306="",0,IFERROR(VLOOKUP(COUNTIF($A$1:A1306,"ANALISIS DE PRECIOS"),T_Rendimiento_Equipo,5,FALSE),0))</f>
        <v>0</v>
      </c>
      <c r="G1306" s="555">
        <f t="shared" ref="G1306:G1313" si="295">IFERROR(ROUND(E1306/F1306,2),0)</f>
        <v>0</v>
      </c>
    </row>
    <row r="1307" spans="1:7" ht="19.899999999999999" customHeight="1" x14ac:dyDescent="0.2">
      <c r="A1307" s="601">
        <f t="shared" si="292"/>
        <v>0</v>
      </c>
      <c r="B1307" s="561">
        <f t="shared" si="293"/>
        <v>0</v>
      </c>
      <c r="C1307" s="563"/>
      <c r="D1307" s="562">
        <f t="shared" si="294"/>
        <v>0</v>
      </c>
      <c r="E1307" s="555"/>
      <c r="F1307" s="558">
        <f>IF(C1307="",0,IFERROR(VLOOKUP(COUNTIF($A$1:A1307,"ANALISIS DE PRECIOS"),T_Rendimiento_Equipo,5,FALSE),0))</f>
        <v>0</v>
      </c>
      <c r="G1307" s="555">
        <f t="shared" si="295"/>
        <v>0</v>
      </c>
    </row>
    <row r="1308" spans="1:7" ht="19.899999999999999" customHeight="1" x14ac:dyDescent="0.2">
      <c r="A1308" s="601">
        <f t="shared" si="292"/>
        <v>0</v>
      </c>
      <c r="B1308" s="561">
        <f t="shared" si="293"/>
        <v>0</v>
      </c>
      <c r="C1308" s="563"/>
      <c r="D1308" s="562">
        <f t="shared" si="294"/>
        <v>0</v>
      </c>
      <c r="E1308" s="555"/>
      <c r="F1308" s="558">
        <f>IF(C1308="",0,IFERROR(VLOOKUP(COUNTIF($A$1:A1308,"ANALISIS DE PRECIOS"),T_Rendimiento_Equipo,5,FALSE),0))</f>
        <v>0</v>
      </c>
      <c r="G1308" s="555">
        <f t="shared" si="295"/>
        <v>0</v>
      </c>
    </row>
    <row r="1309" spans="1:7" ht="19.899999999999999" customHeight="1" x14ac:dyDescent="0.2">
      <c r="A1309" s="601">
        <f t="shared" si="292"/>
        <v>0</v>
      </c>
      <c r="B1309" s="561">
        <f t="shared" si="293"/>
        <v>0</v>
      </c>
      <c r="C1309" s="563"/>
      <c r="D1309" s="562">
        <f t="shared" si="294"/>
        <v>0</v>
      </c>
      <c r="E1309" s="555"/>
      <c r="F1309" s="558">
        <f>IF(C1309="",0,IFERROR(VLOOKUP(COUNTIF($A$1:A1309,"ANALISIS DE PRECIOS"),T_Rendimiento_Equipo,5,FALSE),0))</f>
        <v>0</v>
      </c>
      <c r="G1309" s="555">
        <f t="shared" si="295"/>
        <v>0</v>
      </c>
    </row>
    <row r="1310" spans="1:7" ht="19.899999999999999" customHeight="1" x14ac:dyDescent="0.2">
      <c r="A1310" s="601">
        <f t="shared" si="292"/>
        <v>0</v>
      </c>
      <c r="B1310" s="561">
        <f t="shared" si="293"/>
        <v>0</v>
      </c>
      <c r="C1310" s="563"/>
      <c r="D1310" s="562">
        <f t="shared" si="294"/>
        <v>0</v>
      </c>
      <c r="E1310" s="555"/>
      <c r="F1310" s="558">
        <f>IF(C1310="",0,IFERROR(VLOOKUP(COUNTIF($A$1:A1310,"ANALISIS DE PRECIOS"),T_Rendimiento_Equipo,5,FALSE),0))</f>
        <v>0</v>
      </c>
      <c r="G1310" s="555">
        <f t="shared" si="295"/>
        <v>0</v>
      </c>
    </row>
    <row r="1311" spans="1:7" ht="19.899999999999999" customHeight="1" x14ac:dyDescent="0.2">
      <c r="A1311" s="601">
        <f t="shared" si="292"/>
        <v>0</v>
      </c>
      <c r="B1311" s="561">
        <f t="shared" si="293"/>
        <v>0</v>
      </c>
      <c r="C1311" s="563"/>
      <c r="D1311" s="562">
        <f t="shared" si="294"/>
        <v>0</v>
      </c>
      <c r="E1311" s="555"/>
      <c r="F1311" s="558">
        <f>IF(C1311="",0,IFERROR(VLOOKUP(COUNTIF($A$1:A1311,"ANALISIS DE PRECIOS"),T_Rendimiento_Equipo,5,FALSE),0))</f>
        <v>0</v>
      </c>
      <c r="G1311" s="555">
        <f t="shared" si="295"/>
        <v>0</v>
      </c>
    </row>
    <row r="1312" spans="1:7" ht="19.899999999999999" customHeight="1" x14ac:dyDescent="0.2">
      <c r="A1312" s="601">
        <f t="shared" si="292"/>
        <v>0</v>
      </c>
      <c r="B1312" s="561">
        <f t="shared" si="293"/>
        <v>0</v>
      </c>
      <c r="C1312" s="563"/>
      <c r="D1312" s="562">
        <f t="shared" si="294"/>
        <v>0</v>
      </c>
      <c r="E1312" s="555"/>
      <c r="F1312" s="558">
        <f>IF(C1312="",0,IFERROR(VLOOKUP(COUNTIF($A$1:A1312,"ANALISIS DE PRECIOS"),T_Rendimiento_Equipo,5,FALSE),0))</f>
        <v>0</v>
      </c>
      <c r="G1312" s="555">
        <f t="shared" si="295"/>
        <v>0</v>
      </c>
    </row>
    <row r="1313" spans="1:7" ht="19.899999999999999" customHeight="1" x14ac:dyDescent="0.2">
      <c r="A1313" s="601">
        <f t="shared" si="292"/>
        <v>0</v>
      </c>
      <c r="B1313" s="561">
        <f t="shared" si="293"/>
        <v>0</v>
      </c>
      <c r="C1313" s="552"/>
      <c r="D1313" s="562">
        <f t="shared" si="294"/>
        <v>0</v>
      </c>
      <c r="E1313" s="555"/>
      <c r="F1313" s="558">
        <f>IF(C1313="",0,IFERROR(VLOOKUP(COUNTIF($A$1:A1313,"ANALISIS DE PRECIOS"),T_Rendimiento_Equipo,5,FALSE),0))</f>
        <v>0</v>
      </c>
      <c r="G1313" s="555">
        <f t="shared" si="295"/>
        <v>0</v>
      </c>
    </row>
    <row r="1314" spans="1:7" ht="19.899999999999999" customHeight="1" x14ac:dyDescent="0.2">
      <c r="A1314" s="602"/>
      <c r="B1314" s="541"/>
      <c r="C1314" s="545"/>
      <c r="D1314" s="541"/>
      <c r="E1314" s="542"/>
      <c r="F1314" s="564" t="s">
        <v>27</v>
      </c>
      <c r="G1314" s="603">
        <f>SUBTOTAL(9,G1305:G1313)</f>
        <v>0</v>
      </c>
    </row>
    <row r="1315" spans="1:7" ht="19.899999999999999" customHeight="1" x14ac:dyDescent="0.2">
      <c r="A1315" s="599"/>
      <c r="B1315" s="545"/>
      <c r="C1315" s="537" t="s">
        <v>713</v>
      </c>
      <c r="D1315" s="541"/>
      <c r="E1315" s="542"/>
      <c r="F1315" s="543"/>
      <c r="G1315" s="600"/>
    </row>
    <row r="1316" spans="1:7" ht="19.899999999999999" customHeight="1" x14ac:dyDescent="0.2">
      <c r="A1316" s="792" t="s">
        <v>576</v>
      </c>
      <c r="B1316" s="793"/>
      <c r="C1316" s="794" t="s">
        <v>0</v>
      </c>
      <c r="D1316" s="796" t="s">
        <v>24</v>
      </c>
      <c r="E1316" s="796" t="s">
        <v>1832</v>
      </c>
      <c r="F1316" s="798" t="s">
        <v>1007</v>
      </c>
      <c r="G1316" s="800" t="s">
        <v>26</v>
      </c>
    </row>
    <row r="1317" spans="1:7" ht="19.899999999999999" customHeight="1" x14ac:dyDescent="0.2">
      <c r="A1317" s="560" t="s">
        <v>577</v>
      </c>
      <c r="B1317" s="560" t="s">
        <v>578</v>
      </c>
      <c r="C1317" s="795"/>
      <c r="D1317" s="797"/>
      <c r="E1317" s="797"/>
      <c r="F1317" s="799"/>
      <c r="G1317" s="801"/>
    </row>
    <row r="1318" spans="1:7" ht="19.899999999999999" customHeight="1" x14ac:dyDescent="0.2">
      <c r="A1318" s="601">
        <f t="shared" ref="A1318:A1324" si="296">IFERROR(VLOOKUP(C1318,T_Insumos,4,FALSE),0)</f>
        <v>0</v>
      </c>
      <c r="B1318" s="561">
        <f t="shared" ref="B1318:B1324" si="297">IFERROR(VLOOKUP(C1318,T_Insumos,5,FALSE),0)</f>
        <v>0</v>
      </c>
      <c r="C1318" s="565"/>
      <c r="D1318" s="558"/>
      <c r="E1318" s="555">
        <f t="shared" ref="E1318:E1324" si="298">IFERROR(VLOOKUP(C1318,T_Insumos,3,FALSE),0)</f>
        <v>0</v>
      </c>
      <c r="F1318" s="558">
        <f>IF(C1318="",0,IFERROR(VLOOKUP(COUNTIF($A$1:A1318,"ANALISIS DE PRECIOS"),T_Rendimiento_Equipo,5,FALSE),0))</f>
        <v>0</v>
      </c>
      <c r="G1318" s="555">
        <f>IFERROR(ROUND(D1318*E1318/F1318,2),0)</f>
        <v>0</v>
      </c>
    </row>
    <row r="1319" spans="1:7" ht="19.899999999999999" customHeight="1" x14ac:dyDescent="0.2">
      <c r="A1319" s="601">
        <f t="shared" si="296"/>
        <v>0</v>
      </c>
      <c r="B1319" s="561">
        <f t="shared" si="297"/>
        <v>0</v>
      </c>
      <c r="C1319" s="552"/>
      <c r="D1319" s="558"/>
      <c r="E1319" s="555">
        <f t="shared" si="298"/>
        <v>0</v>
      </c>
      <c r="F1319" s="558">
        <f>IF(C1319="",0,IFERROR(VLOOKUP(COUNTIF($A$1:A1319,"ANALISIS DE PRECIOS"),T_Rendimiento_Equipo,5,FALSE),0))</f>
        <v>0</v>
      </c>
      <c r="G1319" s="555">
        <f t="shared" ref="G1319:G1324" si="299">IFERROR(ROUND(D1319*E1319/F1319,2),0)</f>
        <v>0</v>
      </c>
    </row>
    <row r="1320" spans="1:7" ht="19.899999999999999" customHeight="1" x14ac:dyDescent="0.2">
      <c r="A1320" s="601">
        <f t="shared" si="296"/>
        <v>0</v>
      </c>
      <c r="B1320" s="561">
        <f t="shared" si="297"/>
        <v>0</v>
      </c>
      <c r="C1320" s="552"/>
      <c r="D1320" s="558"/>
      <c r="E1320" s="555">
        <f t="shared" si="298"/>
        <v>0</v>
      </c>
      <c r="F1320" s="558">
        <f>IF(C1320="",0,IFERROR(VLOOKUP(COUNTIF($A$1:A1320,"ANALISIS DE PRECIOS"),T_Rendimiento_Equipo,5,FALSE),0))</f>
        <v>0</v>
      </c>
      <c r="G1320" s="555">
        <f t="shared" si="299"/>
        <v>0</v>
      </c>
    </row>
    <row r="1321" spans="1:7" ht="19.899999999999999" customHeight="1" x14ac:dyDescent="0.2">
      <c r="A1321" s="601">
        <f t="shared" si="296"/>
        <v>0</v>
      </c>
      <c r="B1321" s="561">
        <f t="shared" si="297"/>
        <v>0</v>
      </c>
      <c r="C1321" s="552"/>
      <c r="D1321" s="558"/>
      <c r="E1321" s="555">
        <f t="shared" si="298"/>
        <v>0</v>
      </c>
      <c r="F1321" s="558">
        <f>IF(C1321="",0,IFERROR(VLOOKUP(COUNTIF($A$1:A1321,"ANALISIS DE PRECIOS"),T_Rendimiento_Equipo,5,FALSE),0))</f>
        <v>0</v>
      </c>
      <c r="G1321" s="555">
        <f t="shared" si="299"/>
        <v>0</v>
      </c>
    </row>
    <row r="1322" spans="1:7" ht="19.899999999999999" customHeight="1" x14ac:dyDescent="0.2">
      <c r="A1322" s="601">
        <f t="shared" si="296"/>
        <v>0</v>
      </c>
      <c r="B1322" s="561">
        <f t="shared" si="297"/>
        <v>0</v>
      </c>
      <c r="C1322" s="552"/>
      <c r="D1322" s="558"/>
      <c r="E1322" s="555">
        <f t="shared" si="298"/>
        <v>0</v>
      </c>
      <c r="F1322" s="558">
        <f>IF(C1322="",0,IFERROR(VLOOKUP(COUNTIF($A$1:A1322,"ANALISIS DE PRECIOS"),T_Rendimiento_Equipo,5,FALSE),0))</f>
        <v>0</v>
      </c>
      <c r="G1322" s="555">
        <f t="shared" si="299"/>
        <v>0</v>
      </c>
    </row>
    <row r="1323" spans="1:7" ht="19.899999999999999" customHeight="1" x14ac:dyDescent="0.2">
      <c r="A1323" s="601">
        <f t="shared" si="296"/>
        <v>0</v>
      </c>
      <c r="B1323" s="561">
        <f t="shared" si="297"/>
        <v>0</v>
      </c>
      <c r="C1323" s="552"/>
      <c r="D1323" s="566"/>
      <c r="E1323" s="555">
        <f t="shared" si="298"/>
        <v>0</v>
      </c>
      <c r="F1323" s="558">
        <f>IF(C1323="",0,IFERROR(VLOOKUP(COUNTIF($A$1:A1323,"ANALISIS DE PRECIOS"),T_Rendimiento_Equipo,5,FALSE),0))</f>
        <v>0</v>
      </c>
      <c r="G1323" s="555">
        <f t="shared" si="299"/>
        <v>0</v>
      </c>
    </row>
    <row r="1324" spans="1:7" ht="19.899999999999999" customHeight="1" x14ac:dyDescent="0.2">
      <c r="A1324" s="601">
        <f t="shared" si="296"/>
        <v>0</v>
      </c>
      <c r="B1324" s="561">
        <f t="shared" si="297"/>
        <v>0</v>
      </c>
      <c r="C1324" s="561"/>
      <c r="D1324" s="567"/>
      <c r="E1324" s="555">
        <f t="shared" si="298"/>
        <v>0</v>
      </c>
      <c r="F1324" s="558">
        <f>IF(C1324="",0,IFERROR(VLOOKUP(COUNTIF($A$1:A1324,"ANALISIS DE PRECIOS"),T_Rendimiento_Equipo,5,FALSE),0))</f>
        <v>0</v>
      </c>
      <c r="G1324" s="555">
        <f t="shared" si="299"/>
        <v>0</v>
      </c>
    </row>
    <row r="1325" spans="1:7" ht="19.899999999999999" customHeight="1" x14ac:dyDescent="0.2">
      <c r="A1325" s="602"/>
      <c r="B1325" s="541"/>
      <c r="C1325" s="545"/>
      <c r="D1325" s="541"/>
      <c r="E1325" s="542"/>
      <c r="F1325" s="564" t="s">
        <v>28</v>
      </c>
      <c r="G1325" s="604">
        <f>SUBTOTAL(9,G1318:G1324)</f>
        <v>0</v>
      </c>
    </row>
    <row r="1326" spans="1:7" ht="19.899999999999999" customHeight="1" x14ac:dyDescent="0.2">
      <c r="A1326" s="599"/>
      <c r="B1326" s="545"/>
      <c r="C1326" s="537" t="s">
        <v>1014</v>
      </c>
      <c r="D1326" s="541"/>
      <c r="E1326" s="542"/>
      <c r="F1326" s="543"/>
      <c r="G1326" s="600"/>
    </row>
    <row r="1327" spans="1:7" ht="19.899999999999999" customHeight="1" x14ac:dyDescent="0.2">
      <c r="A1327" s="792" t="s">
        <v>576</v>
      </c>
      <c r="B1327" s="793"/>
      <c r="C1327" s="794" t="s">
        <v>0</v>
      </c>
      <c r="D1327" s="794" t="s">
        <v>1867</v>
      </c>
      <c r="E1327" s="796" t="s">
        <v>24</v>
      </c>
      <c r="F1327" s="798" t="s">
        <v>25</v>
      </c>
      <c r="G1327" s="800" t="s">
        <v>26</v>
      </c>
    </row>
    <row r="1328" spans="1:7" ht="19.899999999999999" customHeight="1" x14ac:dyDescent="0.2">
      <c r="A1328" s="560" t="s">
        <v>577</v>
      </c>
      <c r="B1328" s="560" t="s">
        <v>578</v>
      </c>
      <c r="C1328" s="795"/>
      <c r="D1328" s="795"/>
      <c r="E1328" s="797"/>
      <c r="F1328" s="799"/>
      <c r="G1328" s="801"/>
    </row>
    <row r="1329" spans="1:7" ht="19.899999999999999" customHeight="1" x14ac:dyDescent="0.2">
      <c r="A1329" s="601">
        <f t="shared" ref="A1329:A1339" si="300">IFERROR(VLOOKUP(C1329,T_Insumos,4,FALSE),0)</f>
        <v>0</v>
      </c>
      <c r="B1329" s="561">
        <f t="shared" ref="B1329:B1339" si="301">IFERROR(VLOOKUP(C1329,T_Insumos,5,FALSE),0)</f>
        <v>0</v>
      </c>
      <c r="C1329" s="561"/>
      <c r="D1329" s="613">
        <f t="shared" ref="D1329:D1339" si="302">IFERROR(VLOOKUP(C1329,T_Insumos,2,FALSE),0)</f>
        <v>0</v>
      </c>
      <c r="E1329" s="553"/>
      <c r="F1329" s="555">
        <f t="shared" ref="F1329:F1339" si="303">IFERROR(VLOOKUP(C1329,T_Insumos,3,FALSE),0)</f>
        <v>0</v>
      </c>
      <c r="G1329" s="555">
        <f>ROUND(E1329*F1329,2)</f>
        <v>0</v>
      </c>
    </row>
    <row r="1330" spans="1:7" ht="19.899999999999999" customHeight="1" x14ac:dyDescent="0.2">
      <c r="A1330" s="601">
        <f t="shared" si="300"/>
        <v>0</v>
      </c>
      <c r="B1330" s="561">
        <f t="shared" si="301"/>
        <v>0</v>
      </c>
      <c r="C1330" s="561"/>
      <c r="D1330" s="613">
        <f t="shared" si="302"/>
        <v>0</v>
      </c>
      <c r="E1330" s="553"/>
      <c r="F1330" s="555">
        <f t="shared" si="303"/>
        <v>0</v>
      </c>
      <c r="G1330" s="555">
        <f t="shared" ref="G1330:G1339" si="304">ROUND(E1330*F1330,2)</f>
        <v>0</v>
      </c>
    </row>
    <row r="1331" spans="1:7" ht="19.899999999999999" customHeight="1" x14ac:dyDescent="0.2">
      <c r="A1331" s="601">
        <f t="shared" si="300"/>
        <v>0</v>
      </c>
      <c r="B1331" s="561">
        <f t="shared" si="301"/>
        <v>0</v>
      </c>
      <c r="C1331" s="561"/>
      <c r="D1331" s="613">
        <f t="shared" si="302"/>
        <v>0</v>
      </c>
      <c r="E1331" s="553"/>
      <c r="F1331" s="555">
        <f t="shared" si="303"/>
        <v>0</v>
      </c>
      <c r="G1331" s="555">
        <f t="shared" si="304"/>
        <v>0</v>
      </c>
    </row>
    <row r="1332" spans="1:7" ht="19.899999999999999" customHeight="1" x14ac:dyDescent="0.2">
      <c r="A1332" s="601">
        <f t="shared" si="300"/>
        <v>0</v>
      </c>
      <c r="B1332" s="561">
        <f t="shared" si="301"/>
        <v>0</v>
      </c>
      <c r="C1332" s="561"/>
      <c r="D1332" s="613">
        <f t="shared" si="302"/>
        <v>0</v>
      </c>
      <c r="E1332" s="553"/>
      <c r="F1332" s="555">
        <f t="shared" si="303"/>
        <v>0</v>
      </c>
      <c r="G1332" s="555">
        <f t="shared" si="304"/>
        <v>0</v>
      </c>
    </row>
    <row r="1333" spans="1:7" ht="19.899999999999999" customHeight="1" x14ac:dyDescent="0.2">
      <c r="A1333" s="601">
        <f t="shared" si="300"/>
        <v>0</v>
      </c>
      <c r="B1333" s="561">
        <f t="shared" si="301"/>
        <v>0</v>
      </c>
      <c r="C1333" s="561"/>
      <c r="D1333" s="613">
        <f t="shared" si="302"/>
        <v>0</v>
      </c>
      <c r="E1333" s="553"/>
      <c r="F1333" s="555">
        <f t="shared" si="303"/>
        <v>0</v>
      </c>
      <c r="G1333" s="555">
        <f t="shared" si="304"/>
        <v>0</v>
      </c>
    </row>
    <row r="1334" spans="1:7" ht="19.899999999999999" customHeight="1" x14ac:dyDescent="0.2">
      <c r="A1334" s="601">
        <f t="shared" si="300"/>
        <v>0</v>
      </c>
      <c r="B1334" s="561">
        <f t="shared" si="301"/>
        <v>0</v>
      </c>
      <c r="C1334" s="561"/>
      <c r="D1334" s="613">
        <f t="shared" si="302"/>
        <v>0</v>
      </c>
      <c r="E1334" s="553"/>
      <c r="F1334" s="555">
        <f t="shared" si="303"/>
        <v>0</v>
      </c>
      <c r="G1334" s="555">
        <f t="shared" si="304"/>
        <v>0</v>
      </c>
    </row>
    <row r="1335" spans="1:7" ht="19.899999999999999" customHeight="1" x14ac:dyDescent="0.2">
      <c r="A1335" s="601">
        <f t="shared" si="300"/>
        <v>0</v>
      </c>
      <c r="B1335" s="561">
        <f t="shared" si="301"/>
        <v>0</v>
      </c>
      <c r="C1335" s="561"/>
      <c r="D1335" s="613">
        <f t="shared" si="302"/>
        <v>0</v>
      </c>
      <c r="E1335" s="553"/>
      <c r="F1335" s="555">
        <f t="shared" si="303"/>
        <v>0</v>
      </c>
      <c r="G1335" s="555">
        <f t="shared" si="304"/>
        <v>0</v>
      </c>
    </row>
    <row r="1336" spans="1:7" ht="19.899999999999999" customHeight="1" x14ac:dyDescent="0.2">
      <c r="A1336" s="601">
        <f t="shared" si="300"/>
        <v>0</v>
      </c>
      <c r="B1336" s="561">
        <f t="shared" si="301"/>
        <v>0</v>
      </c>
      <c r="C1336" s="561"/>
      <c r="D1336" s="613">
        <f t="shared" si="302"/>
        <v>0</v>
      </c>
      <c r="E1336" s="553"/>
      <c r="F1336" s="555">
        <f t="shared" si="303"/>
        <v>0</v>
      </c>
      <c r="G1336" s="555">
        <f t="shared" si="304"/>
        <v>0</v>
      </c>
    </row>
    <row r="1337" spans="1:7" ht="19.899999999999999" customHeight="1" x14ac:dyDescent="0.2">
      <c r="A1337" s="601">
        <f t="shared" si="300"/>
        <v>0</v>
      </c>
      <c r="B1337" s="561">
        <f t="shared" si="301"/>
        <v>0</v>
      </c>
      <c r="C1337" s="561"/>
      <c r="D1337" s="613">
        <f t="shared" si="302"/>
        <v>0</v>
      </c>
      <c r="E1337" s="553"/>
      <c r="F1337" s="555">
        <f t="shared" si="303"/>
        <v>0</v>
      </c>
      <c r="G1337" s="555">
        <f t="shared" si="304"/>
        <v>0</v>
      </c>
    </row>
    <row r="1338" spans="1:7" ht="19.899999999999999" customHeight="1" x14ac:dyDescent="0.2">
      <c r="A1338" s="601">
        <f t="shared" si="300"/>
        <v>0</v>
      </c>
      <c r="B1338" s="561">
        <f t="shared" si="301"/>
        <v>0</v>
      </c>
      <c r="C1338" s="561"/>
      <c r="D1338" s="613">
        <f t="shared" si="302"/>
        <v>0</v>
      </c>
      <c r="E1338" s="553"/>
      <c r="F1338" s="555">
        <f t="shared" si="303"/>
        <v>0</v>
      </c>
      <c r="G1338" s="555">
        <f t="shared" si="304"/>
        <v>0</v>
      </c>
    </row>
    <row r="1339" spans="1:7" ht="19.899999999999999" customHeight="1" x14ac:dyDescent="0.2">
      <c r="A1339" s="601">
        <f t="shared" si="300"/>
        <v>0</v>
      </c>
      <c r="B1339" s="561">
        <f t="shared" si="301"/>
        <v>0</v>
      </c>
      <c r="C1339" s="561"/>
      <c r="D1339" s="613">
        <f t="shared" si="302"/>
        <v>0</v>
      </c>
      <c r="E1339" s="553"/>
      <c r="F1339" s="555">
        <f t="shared" si="303"/>
        <v>0</v>
      </c>
      <c r="G1339" s="555">
        <f t="shared" si="304"/>
        <v>0</v>
      </c>
    </row>
    <row r="1340" spans="1:7" ht="19.899999999999999" customHeight="1" x14ac:dyDescent="0.2">
      <c r="A1340" s="599"/>
      <c r="B1340" s="545"/>
      <c r="C1340" s="545"/>
      <c r="D1340" s="541"/>
      <c r="E1340" s="542"/>
      <c r="F1340" s="564" t="s">
        <v>29</v>
      </c>
      <c r="G1340" s="605">
        <f>SUBTOTAL(9,G1329:G1339)</f>
        <v>0</v>
      </c>
    </row>
    <row r="1341" spans="1:7" ht="19.899999999999999" customHeight="1" x14ac:dyDescent="0.2">
      <c r="A1341" s="599"/>
      <c r="B1341" s="545"/>
      <c r="C1341" s="537" t="s">
        <v>1015</v>
      </c>
      <c r="D1341" s="541"/>
      <c r="E1341" s="542"/>
      <c r="F1341" s="543"/>
      <c r="G1341" s="600"/>
    </row>
    <row r="1342" spans="1:7" ht="19.899999999999999" customHeight="1" x14ac:dyDescent="0.2">
      <c r="A1342" s="792" t="s">
        <v>576</v>
      </c>
      <c r="B1342" s="793"/>
      <c r="C1342" s="794" t="s">
        <v>0</v>
      </c>
      <c r="D1342" s="794" t="s">
        <v>1867</v>
      </c>
      <c r="E1342" s="796" t="s">
        <v>24</v>
      </c>
      <c r="F1342" s="798" t="s">
        <v>25</v>
      </c>
      <c r="G1342" s="800" t="s">
        <v>26</v>
      </c>
    </row>
    <row r="1343" spans="1:7" ht="19.899999999999999" customHeight="1" x14ac:dyDescent="0.2">
      <c r="A1343" s="560" t="s">
        <v>577</v>
      </c>
      <c r="B1343" s="560" t="s">
        <v>578</v>
      </c>
      <c r="C1343" s="795"/>
      <c r="D1343" s="795"/>
      <c r="E1343" s="797"/>
      <c r="F1343" s="799"/>
      <c r="G1343" s="801"/>
    </row>
    <row r="1344" spans="1:7" ht="19.899999999999999" customHeight="1" x14ac:dyDescent="0.2">
      <c r="A1344" s="601">
        <f>IFERROR(VLOOKUP(C1344,T_Insumos,4,FALSE),0)</f>
        <v>0</v>
      </c>
      <c r="B1344" s="561">
        <f>IFERROR(VLOOKUP(C1344,T_Insumos,5,FALSE),0)</f>
        <v>0</v>
      </c>
      <c r="C1344" s="552"/>
      <c r="D1344" s="613">
        <f>IF(C1344=0,0,"$/tnkm")</f>
        <v>0</v>
      </c>
      <c r="E1344" s="553"/>
      <c r="F1344" s="555">
        <f>IFERROR(VLOOKUP(C1344,T_Insumos,3,FALSE),0)</f>
        <v>0</v>
      </c>
      <c r="G1344" s="555">
        <f>ROUND(E1344*F1344,2)</f>
        <v>0</v>
      </c>
    </row>
    <row r="1345" spans="1:7" ht="19.899999999999999" customHeight="1" x14ac:dyDescent="0.2">
      <c r="A1345" s="601">
        <f>IFERROR(VLOOKUP(C1345,T_Insumos,4,FALSE),0)</f>
        <v>0</v>
      </c>
      <c r="B1345" s="561">
        <f>IFERROR(VLOOKUP(C1345,T_Insumos,5,FALSE),0)</f>
        <v>0</v>
      </c>
      <c r="C1345" s="552"/>
      <c r="D1345" s="613">
        <f>IF(C1345=0,0,"$/tnkm")</f>
        <v>0</v>
      </c>
      <c r="E1345" s="569"/>
      <c r="F1345" s="555">
        <f>IFERROR(VLOOKUP(C1345,T_Insumos,3,FALSE),0)</f>
        <v>0</v>
      </c>
      <c r="G1345" s="555">
        <f t="shared" ref="G1345" si="305">ROUND(E1345*F1345,2)</f>
        <v>0</v>
      </c>
    </row>
    <row r="1346" spans="1:7" ht="19.899999999999999" customHeight="1" x14ac:dyDescent="0.2">
      <c r="A1346" s="599"/>
      <c r="B1346" s="545"/>
      <c r="C1346" s="545"/>
      <c r="D1346" s="541"/>
      <c r="E1346" s="542"/>
      <c r="F1346" s="564" t="s">
        <v>1016</v>
      </c>
      <c r="G1346" s="605">
        <f>SUBTOTAL(9,G1344:G1345)</f>
        <v>0</v>
      </c>
    </row>
    <row r="1347" spans="1:7" ht="19.899999999999999" customHeight="1" x14ac:dyDescent="0.2">
      <c r="A1347" s="602"/>
      <c r="B1347" s="541"/>
      <c r="C1347" s="545"/>
      <c r="D1347" s="541"/>
      <c r="E1347" s="542"/>
      <c r="F1347" s="543"/>
      <c r="G1347" s="600"/>
    </row>
    <row r="1348" spans="1:7" ht="19.899999999999999" customHeight="1" x14ac:dyDescent="0.2">
      <c r="A1348" s="664" t="str">
        <f>B1282</f>
        <v>17.b</v>
      </c>
      <c r="B1348" s="661" t="str">
        <f ca="1">C1282</f>
        <v>MOVILIDAD PARA EL PERSONAL DE LA DIRECCION PROVINCIAL DE VIALIDAD: b- Cuota Adicional por Km.</v>
      </c>
      <c r="C1348" s="541"/>
      <c r="D1348" s="541" t="s">
        <v>1833</v>
      </c>
      <c r="E1348" s="662"/>
      <c r="F1348" s="663" t="str">
        <f ca="1">"$/"&amp;G1282</f>
        <v>$/km</v>
      </c>
      <c r="G1348" s="610">
        <f>SUBTOTAL(9,G1305:G1347)</f>
        <v>0</v>
      </c>
    </row>
    <row r="1349" spans="1:7" ht="19.899999999999999" customHeight="1" x14ac:dyDescent="0.2">
      <c r="A1349" s="606"/>
      <c r="B1349" s="607"/>
      <c r="C1349" s="608"/>
      <c r="D1349" s="608" t="s">
        <v>2043</v>
      </c>
      <c r="E1349" s="609"/>
      <c r="F1349" s="665" t="str">
        <f ca="1">"$/"&amp;G1282</f>
        <v>$/km</v>
      </c>
      <c r="G1349" s="610">
        <f>ROUND(G1348/Coeficiente_Paso,2)</f>
        <v>0</v>
      </c>
    </row>
    <row r="1350" spans="1:7" ht="19.899999999999999" customHeight="1" x14ac:dyDescent="0.2">
      <c r="A1350" s="191"/>
      <c r="B1350" s="191"/>
      <c r="C1350" s="191"/>
      <c r="D1350" s="191"/>
      <c r="E1350" s="191"/>
      <c r="F1350" s="191"/>
      <c r="G1350" s="191"/>
    </row>
    <row r="1351" spans="1:7" ht="19.899999999999999" customHeight="1" x14ac:dyDescent="0.2">
      <c r="A1351" s="802" t="s">
        <v>31</v>
      </c>
      <c r="B1351" s="803"/>
      <c r="C1351" s="803"/>
      <c r="D1351" s="803"/>
      <c r="E1351" s="803"/>
      <c r="F1351" s="803"/>
      <c r="G1351" s="804"/>
    </row>
    <row r="1352" spans="1:7" ht="19.899999999999999" customHeight="1" x14ac:dyDescent="0.2">
      <c r="A1352" s="587" t="s">
        <v>711</v>
      </c>
      <c r="B1352" s="535" t="str">
        <f>Comitente</f>
        <v>DIRECCIÓN PROVINCIAL DE VIALIDAD</v>
      </c>
      <c r="C1352" s="536"/>
      <c r="D1352" s="537"/>
      <c r="E1352" s="537"/>
      <c r="F1352" s="538"/>
      <c r="G1352" s="588"/>
    </row>
    <row r="1353" spans="1:7" ht="19.899999999999999" customHeight="1" x14ac:dyDescent="0.2">
      <c r="A1353" s="587" t="s">
        <v>712</v>
      </c>
      <c r="B1353" s="535">
        <f>Contratista</f>
        <v>0</v>
      </c>
      <c r="C1353" s="539"/>
      <c r="D1353" s="539"/>
      <c r="E1353" s="539"/>
      <c r="F1353" s="535"/>
      <c r="G1353" s="589"/>
    </row>
    <row r="1354" spans="1:7" ht="19.899999999999999" customHeight="1" x14ac:dyDescent="0.2">
      <c r="A1354" s="587" t="s">
        <v>21</v>
      </c>
      <c r="B1354" s="535" t="str">
        <f>Obra</f>
        <v>PAVIMENTACIÓN Y REPAVIMENTACION DE LA RED VIAL MUNICIPAL AFECTADAS POR OBRAS DE SANEAMIENTO 1era ETAPA SARMIENTO</v>
      </c>
      <c r="C1354" s="539"/>
      <c r="D1354" s="539"/>
      <c r="E1354" s="539"/>
      <c r="F1354" s="535" t="s">
        <v>32</v>
      </c>
      <c r="G1354" s="589">
        <f>Fecha_Base</f>
        <v>0</v>
      </c>
    </row>
    <row r="1355" spans="1:7" ht="19.899999999999999" customHeight="1" x14ac:dyDescent="0.2">
      <c r="A1355" s="590" t="s">
        <v>710</v>
      </c>
      <c r="B1355" s="540" t="str">
        <f>Ubicación</f>
        <v>DEPARTAMENTO SARMIENTO</v>
      </c>
      <c r="C1355" s="540"/>
      <c r="D1355" s="541"/>
      <c r="E1355" s="542"/>
      <c r="F1355" s="543"/>
      <c r="G1355" s="591"/>
    </row>
    <row r="1356" spans="1:7" ht="19.899999999999999" customHeight="1" x14ac:dyDescent="0.2">
      <c r="A1356" s="590" t="s">
        <v>33</v>
      </c>
      <c r="B1356" s="544" t="str">
        <f>IFERROR(VALUE(LEFT(B1357,FIND(".",B1357)-1)),"")</f>
        <v/>
      </c>
      <c r="C1356" s="545">
        <f ca="1">IFERROR(VLOOKUP(B1356,T_Computo_Presupuesto,2,FALSE),0)</f>
        <v>0</v>
      </c>
      <c r="D1356" s="545"/>
      <c r="E1356" s="542"/>
      <c r="F1356" s="543"/>
      <c r="G1356" s="591"/>
    </row>
    <row r="1357" spans="1:7" ht="19.899999999999999" customHeight="1" x14ac:dyDescent="0.2">
      <c r="A1357" s="590" t="s">
        <v>22</v>
      </c>
      <c r="B1357" s="546">
        <f>IFERROR(VLOOKUP(COUNTIF($A$1:A1357,"ANALISIS DE PRECIOS"),T_NumeroItem,2,FALSE),"")</f>
        <v>18</v>
      </c>
      <c r="C1357" s="805" t="str">
        <f ca="1">IFERROR(VLOOKUP(B1357,T_Computo_Presupuesto,2,FALSE),0)</f>
        <v>MOVILIZACIÓN DE OBRA</v>
      </c>
      <c r="D1357" s="805"/>
      <c r="E1357" s="805"/>
      <c r="F1357" s="540" t="s">
        <v>23</v>
      </c>
      <c r="G1357" s="592" t="str">
        <f ca="1">IFERROR(VLOOKUP(B1357,T_Computo_Presupuesto,4,FALSE),0)</f>
        <v>gl</v>
      </c>
    </row>
    <row r="1358" spans="1:7" ht="19.899999999999999" customHeight="1" x14ac:dyDescent="0.2">
      <c r="A1358" s="590"/>
      <c r="B1358" s="540"/>
      <c r="C1358" s="545"/>
      <c r="D1358" s="541"/>
      <c r="E1358" s="542"/>
      <c r="F1358" s="545"/>
      <c r="G1358" s="593"/>
    </row>
    <row r="1359" spans="1:7" ht="19.899999999999999" customHeight="1" x14ac:dyDescent="0.2">
      <c r="A1359" s="594"/>
      <c r="B1359" s="547"/>
      <c r="C1359" s="548" t="s">
        <v>999</v>
      </c>
      <c r="D1359" s="547"/>
      <c r="E1359" s="547"/>
      <c r="F1359" s="547"/>
      <c r="G1359" s="595"/>
    </row>
    <row r="1360" spans="1:7" ht="19.899999999999999" customHeight="1" x14ac:dyDescent="0.2">
      <c r="A1360" s="590"/>
      <c r="B1360" s="549"/>
      <c r="C1360" s="545"/>
      <c r="D1360" s="541"/>
      <c r="E1360" s="542"/>
      <c r="F1360" s="540"/>
      <c r="G1360" s="592"/>
    </row>
    <row r="1361" spans="1:7" ht="19.899999999999999" customHeight="1" x14ac:dyDescent="0.2">
      <c r="A1361" s="590"/>
      <c r="B1361" s="549"/>
      <c r="C1361" s="550" t="s">
        <v>1000</v>
      </c>
      <c r="D1361" s="551" t="s">
        <v>24</v>
      </c>
      <c r="E1361" s="551" t="s">
        <v>1001</v>
      </c>
      <c r="F1361" s="551" t="s">
        <v>1002</v>
      </c>
      <c r="G1361" s="550" t="s">
        <v>1003</v>
      </c>
    </row>
    <row r="1362" spans="1:7" ht="19.899999999999999" customHeight="1" x14ac:dyDescent="0.2">
      <c r="A1362" s="590"/>
      <c r="B1362" s="549"/>
      <c r="C1362" s="552"/>
      <c r="D1362" s="553"/>
      <c r="E1362" s="554">
        <f t="shared" ref="E1362:E1371" si="306">IFERROR(VLOOKUP(C1362,T_Equipos,4,FALSE),0)</f>
        <v>0</v>
      </c>
      <c r="F1362" s="555">
        <f t="shared" ref="F1362:F1371" si="307">IFERROR(VLOOKUP(C1362,T_Equipos,5,FALSE),0)</f>
        <v>0</v>
      </c>
      <c r="G1362" s="555">
        <f>ROUND(D1362*F1362,2)</f>
        <v>0</v>
      </c>
    </row>
    <row r="1363" spans="1:7" ht="19.899999999999999" customHeight="1" x14ac:dyDescent="0.2">
      <c r="A1363" s="590"/>
      <c r="B1363" s="549"/>
      <c r="C1363" s="552"/>
      <c r="D1363" s="553"/>
      <c r="E1363" s="554">
        <f t="shared" si="306"/>
        <v>0</v>
      </c>
      <c r="F1363" s="555">
        <f t="shared" si="307"/>
        <v>0</v>
      </c>
      <c r="G1363" s="555">
        <f>ROUND(D1363*F1363,2)</f>
        <v>0</v>
      </c>
    </row>
    <row r="1364" spans="1:7" ht="19.899999999999999" customHeight="1" x14ac:dyDescent="0.2">
      <c r="A1364" s="590"/>
      <c r="B1364" s="549"/>
      <c r="C1364" s="552"/>
      <c r="D1364" s="553"/>
      <c r="E1364" s="554">
        <f t="shared" si="306"/>
        <v>0</v>
      </c>
      <c r="F1364" s="555">
        <f t="shared" si="307"/>
        <v>0</v>
      </c>
      <c r="G1364" s="555">
        <f>ROUND(D1364*F1364,2)</f>
        <v>0</v>
      </c>
    </row>
    <row r="1365" spans="1:7" ht="19.899999999999999" customHeight="1" x14ac:dyDescent="0.2">
      <c r="A1365" s="590"/>
      <c r="B1365" s="549"/>
      <c r="C1365" s="552"/>
      <c r="D1365" s="553"/>
      <c r="E1365" s="554">
        <f t="shared" si="306"/>
        <v>0</v>
      </c>
      <c r="F1365" s="555">
        <f t="shared" si="307"/>
        <v>0</v>
      </c>
      <c r="G1365" s="555">
        <f>ROUND(D1365*F1365,2)</f>
        <v>0</v>
      </c>
    </row>
    <row r="1366" spans="1:7" ht="19.899999999999999" customHeight="1" x14ac:dyDescent="0.2">
      <c r="A1366" s="590"/>
      <c r="B1366" s="549"/>
      <c r="C1366" s="552"/>
      <c r="D1366" s="553"/>
      <c r="E1366" s="554">
        <f t="shared" si="306"/>
        <v>0</v>
      </c>
      <c r="F1366" s="555">
        <f t="shared" si="307"/>
        <v>0</v>
      </c>
      <c r="G1366" s="555">
        <f t="shared" ref="G1366:G1371" si="308">ROUND(D1366*F1366,2)</f>
        <v>0</v>
      </c>
    </row>
    <row r="1367" spans="1:7" ht="19.899999999999999" customHeight="1" x14ac:dyDescent="0.2">
      <c r="A1367" s="590"/>
      <c r="B1367" s="549"/>
      <c r="C1367" s="552"/>
      <c r="D1367" s="553"/>
      <c r="E1367" s="554">
        <f t="shared" si="306"/>
        <v>0</v>
      </c>
      <c r="F1367" s="555">
        <f t="shared" si="307"/>
        <v>0</v>
      </c>
      <c r="G1367" s="555">
        <f t="shared" si="308"/>
        <v>0</v>
      </c>
    </row>
    <row r="1368" spans="1:7" ht="19.899999999999999" customHeight="1" x14ac:dyDescent="0.2">
      <c r="A1368" s="590"/>
      <c r="B1368" s="549"/>
      <c r="C1368" s="552"/>
      <c r="D1368" s="553"/>
      <c r="E1368" s="554">
        <f t="shared" si="306"/>
        <v>0</v>
      </c>
      <c r="F1368" s="555">
        <f t="shared" si="307"/>
        <v>0</v>
      </c>
      <c r="G1368" s="555">
        <f t="shared" si="308"/>
        <v>0</v>
      </c>
    </row>
    <row r="1369" spans="1:7" ht="19.899999999999999" customHeight="1" x14ac:dyDescent="0.2">
      <c r="A1369" s="590"/>
      <c r="B1369" s="549"/>
      <c r="C1369" s="552"/>
      <c r="D1369" s="553"/>
      <c r="E1369" s="554">
        <f t="shared" si="306"/>
        <v>0</v>
      </c>
      <c r="F1369" s="555">
        <f t="shared" si="307"/>
        <v>0</v>
      </c>
      <c r="G1369" s="555">
        <f t="shared" si="308"/>
        <v>0</v>
      </c>
    </row>
    <row r="1370" spans="1:7" ht="19.899999999999999" customHeight="1" x14ac:dyDescent="0.2">
      <c r="A1370" s="590"/>
      <c r="B1370" s="549"/>
      <c r="C1370" s="552"/>
      <c r="D1370" s="553"/>
      <c r="E1370" s="554">
        <f t="shared" si="306"/>
        <v>0</v>
      </c>
      <c r="F1370" s="555">
        <f t="shared" si="307"/>
        <v>0</v>
      </c>
      <c r="G1370" s="555">
        <f t="shared" si="308"/>
        <v>0</v>
      </c>
    </row>
    <row r="1371" spans="1:7" ht="19.899999999999999" customHeight="1" x14ac:dyDescent="0.2">
      <c r="A1371" s="590"/>
      <c r="B1371" s="549"/>
      <c r="C1371" s="552"/>
      <c r="D1371" s="553"/>
      <c r="E1371" s="554">
        <f t="shared" si="306"/>
        <v>0</v>
      </c>
      <c r="F1371" s="555">
        <f t="shared" si="307"/>
        <v>0</v>
      </c>
      <c r="G1371" s="555">
        <f t="shared" si="308"/>
        <v>0</v>
      </c>
    </row>
    <row r="1372" spans="1:7" ht="19.899999999999999" customHeight="1" x14ac:dyDescent="0.2">
      <c r="A1372" s="590"/>
      <c r="B1372" s="549"/>
      <c r="C1372" s="545"/>
      <c r="D1372" s="545"/>
      <c r="E1372" s="556"/>
      <c r="F1372" s="540"/>
      <c r="G1372" s="592"/>
    </row>
    <row r="1373" spans="1:7" ht="19.899999999999999" customHeight="1" x14ac:dyDescent="0.2">
      <c r="A1373" s="590"/>
      <c r="B1373" s="545"/>
      <c r="C1373" s="537" t="s">
        <v>1004</v>
      </c>
      <c r="D1373" s="540" t="s">
        <v>1001</v>
      </c>
      <c r="E1373" s="611">
        <f>SUMPRODUCT(D1362:D1371,E1362:E1371)</f>
        <v>0</v>
      </c>
      <c r="F1373" s="540" t="s">
        <v>1005</v>
      </c>
      <c r="G1373" s="612">
        <f>SUM(G1362:G1371)</f>
        <v>0</v>
      </c>
    </row>
    <row r="1374" spans="1:7" ht="19.899999999999999" customHeight="1" x14ac:dyDescent="0.2">
      <c r="A1374" s="590"/>
      <c r="B1374" s="549"/>
      <c r="C1374" s="557"/>
      <c r="D1374" s="556"/>
      <c r="E1374" s="542"/>
      <c r="F1374" s="540"/>
      <c r="G1374" s="596"/>
    </row>
    <row r="1375" spans="1:7" ht="19.899999999999999" customHeight="1" x14ac:dyDescent="0.2">
      <c r="A1375" s="597"/>
      <c r="B1375" s="549"/>
      <c r="C1375" s="540" t="s">
        <v>1006</v>
      </c>
      <c r="D1375" s="558">
        <f>IFERROR(VLOOKUP(COUNTIF($A$1:A1375,"ANALISIS DE PRECIOS"),T_Rendimiento_Equipo,5,FALSE),0)</f>
        <v>0</v>
      </c>
      <c r="E1375" s="559" t="str">
        <f ca="1">G1357&amp;"/día"</f>
        <v>gl/día</v>
      </c>
      <c r="F1375" s="598"/>
      <c r="G1375" s="592"/>
    </row>
    <row r="1376" spans="1:7" ht="19.899999999999999" customHeight="1" x14ac:dyDescent="0.2">
      <c r="A1376" s="590"/>
      <c r="B1376" s="549"/>
      <c r="C1376" s="545"/>
      <c r="D1376" s="541"/>
      <c r="E1376" s="542"/>
      <c r="F1376" s="540"/>
      <c r="G1376" s="592"/>
    </row>
    <row r="1377" spans="1:7" ht="19.899999999999999" customHeight="1" x14ac:dyDescent="0.2">
      <c r="A1377" s="792" t="s">
        <v>576</v>
      </c>
      <c r="B1377" s="793"/>
      <c r="C1377" s="794" t="s">
        <v>0</v>
      </c>
      <c r="D1377" s="806" t="s">
        <v>1866</v>
      </c>
      <c r="E1377" s="806" t="s">
        <v>1865</v>
      </c>
      <c r="F1377" s="798" t="s">
        <v>1007</v>
      </c>
      <c r="G1377" s="800" t="s">
        <v>26</v>
      </c>
    </row>
    <row r="1378" spans="1:7" ht="19.899999999999999" customHeight="1" x14ac:dyDescent="0.2">
      <c r="A1378" s="560" t="s">
        <v>577</v>
      </c>
      <c r="B1378" s="560" t="s">
        <v>578</v>
      </c>
      <c r="C1378" s="795"/>
      <c r="D1378" s="807"/>
      <c r="E1378" s="797"/>
      <c r="F1378" s="799"/>
      <c r="G1378" s="801"/>
    </row>
    <row r="1379" spans="1:7" ht="19.899999999999999" customHeight="1" x14ac:dyDescent="0.2">
      <c r="A1379" s="599"/>
      <c r="B1379" s="545"/>
      <c r="C1379" s="537" t="s">
        <v>1008</v>
      </c>
      <c r="D1379" s="542"/>
      <c r="E1379" s="542"/>
      <c r="F1379" s="545"/>
      <c r="G1379" s="600"/>
    </row>
    <row r="1380" spans="1:7" ht="19.899999999999999" customHeight="1" x14ac:dyDescent="0.2">
      <c r="A1380" s="601">
        <f t="shared" ref="A1380:A1388" si="309">IFERROR(VLOOKUP(C1380,T_Insumos,4,FALSE),0)</f>
        <v>0</v>
      </c>
      <c r="B1380" s="561">
        <f t="shared" ref="B1380:B1388" si="310">IFERROR(VLOOKUP(C1380,T_Insumos,5,FALSE),0)</f>
        <v>0</v>
      </c>
      <c r="C1380" s="552"/>
      <c r="D1380" s="562">
        <f t="shared" ref="D1380:D1388" si="311">IFERROR(VLOOKUP(C1380,T_Insumos,3,FALSE),0)</f>
        <v>0</v>
      </c>
      <c r="E1380" s="555">
        <f>D1380*$G$23</f>
        <v>0</v>
      </c>
      <c r="F1380" s="558">
        <f>IF(C1380="",0,IFERROR(VLOOKUP(COUNTIF($A$1:A1380,"ANALISIS DE PRECIOS"),T_Rendimiento_Equipo,5,FALSE),0))</f>
        <v>0</v>
      </c>
      <c r="G1380" s="555">
        <f>IFERROR(ROUND(E1380/F1380,2),0)</f>
        <v>0</v>
      </c>
    </row>
    <row r="1381" spans="1:7" ht="19.899999999999999" customHeight="1" x14ac:dyDescent="0.2">
      <c r="A1381" s="601">
        <f t="shared" si="309"/>
        <v>0</v>
      </c>
      <c r="B1381" s="561">
        <f t="shared" si="310"/>
        <v>0</v>
      </c>
      <c r="C1381" s="552"/>
      <c r="D1381" s="562">
        <f t="shared" si="311"/>
        <v>0</v>
      </c>
      <c r="E1381" s="555"/>
      <c r="F1381" s="558">
        <f>IF(C1381="",0,IFERROR(VLOOKUP(COUNTIF($A$1:A1381,"ANALISIS DE PRECIOS"),T_Rendimiento_Equipo,5,FALSE),0))</f>
        <v>0</v>
      </c>
      <c r="G1381" s="555">
        <f t="shared" ref="G1381:G1388" si="312">IFERROR(ROUND(E1381/F1381,2),0)</f>
        <v>0</v>
      </c>
    </row>
    <row r="1382" spans="1:7" ht="19.899999999999999" customHeight="1" x14ac:dyDescent="0.2">
      <c r="A1382" s="601">
        <f t="shared" si="309"/>
        <v>0</v>
      </c>
      <c r="B1382" s="561">
        <f t="shared" si="310"/>
        <v>0</v>
      </c>
      <c r="C1382" s="563"/>
      <c r="D1382" s="562">
        <f t="shared" si="311"/>
        <v>0</v>
      </c>
      <c r="E1382" s="555"/>
      <c r="F1382" s="558">
        <f>IF(C1382="",0,IFERROR(VLOOKUP(COUNTIF($A$1:A1382,"ANALISIS DE PRECIOS"),T_Rendimiento_Equipo,5,FALSE),0))</f>
        <v>0</v>
      </c>
      <c r="G1382" s="555">
        <f t="shared" si="312"/>
        <v>0</v>
      </c>
    </row>
    <row r="1383" spans="1:7" ht="19.899999999999999" customHeight="1" x14ac:dyDescent="0.2">
      <c r="A1383" s="601">
        <f t="shared" si="309"/>
        <v>0</v>
      </c>
      <c r="B1383" s="561">
        <f t="shared" si="310"/>
        <v>0</v>
      </c>
      <c r="C1383" s="563"/>
      <c r="D1383" s="562">
        <f t="shared" si="311"/>
        <v>0</v>
      </c>
      <c r="E1383" s="555"/>
      <c r="F1383" s="558">
        <f>IF(C1383="",0,IFERROR(VLOOKUP(COUNTIF($A$1:A1383,"ANALISIS DE PRECIOS"),T_Rendimiento_Equipo,5,FALSE),0))</f>
        <v>0</v>
      </c>
      <c r="G1383" s="555">
        <f t="shared" si="312"/>
        <v>0</v>
      </c>
    </row>
    <row r="1384" spans="1:7" ht="19.899999999999999" customHeight="1" x14ac:dyDescent="0.2">
      <c r="A1384" s="601">
        <f t="shared" si="309"/>
        <v>0</v>
      </c>
      <c r="B1384" s="561">
        <f t="shared" si="310"/>
        <v>0</v>
      </c>
      <c r="C1384" s="563"/>
      <c r="D1384" s="562">
        <f t="shared" si="311"/>
        <v>0</v>
      </c>
      <c r="E1384" s="555"/>
      <c r="F1384" s="558">
        <f>IF(C1384="",0,IFERROR(VLOOKUP(COUNTIF($A$1:A1384,"ANALISIS DE PRECIOS"),T_Rendimiento_Equipo,5,FALSE),0))</f>
        <v>0</v>
      </c>
      <c r="G1384" s="555">
        <f t="shared" si="312"/>
        <v>0</v>
      </c>
    </row>
    <row r="1385" spans="1:7" ht="19.899999999999999" customHeight="1" x14ac:dyDescent="0.2">
      <c r="A1385" s="601">
        <f t="shared" si="309"/>
        <v>0</v>
      </c>
      <c r="B1385" s="561">
        <f t="shared" si="310"/>
        <v>0</v>
      </c>
      <c r="C1385" s="563"/>
      <c r="D1385" s="562">
        <f t="shared" si="311"/>
        <v>0</v>
      </c>
      <c r="E1385" s="555"/>
      <c r="F1385" s="558">
        <f>IF(C1385="",0,IFERROR(VLOOKUP(COUNTIF($A$1:A1385,"ANALISIS DE PRECIOS"),T_Rendimiento_Equipo,5,FALSE),0))</f>
        <v>0</v>
      </c>
      <c r="G1385" s="555">
        <f t="shared" si="312"/>
        <v>0</v>
      </c>
    </row>
    <row r="1386" spans="1:7" ht="19.899999999999999" customHeight="1" x14ac:dyDescent="0.2">
      <c r="A1386" s="601">
        <f t="shared" si="309"/>
        <v>0</v>
      </c>
      <c r="B1386" s="561">
        <f t="shared" si="310"/>
        <v>0</v>
      </c>
      <c r="C1386" s="563"/>
      <c r="D1386" s="562">
        <f t="shared" si="311"/>
        <v>0</v>
      </c>
      <c r="E1386" s="555"/>
      <c r="F1386" s="558">
        <f>IF(C1386="",0,IFERROR(VLOOKUP(COUNTIF($A$1:A1386,"ANALISIS DE PRECIOS"),T_Rendimiento_Equipo,5,FALSE),0))</f>
        <v>0</v>
      </c>
      <c r="G1386" s="555">
        <f t="shared" si="312"/>
        <v>0</v>
      </c>
    </row>
    <row r="1387" spans="1:7" ht="19.899999999999999" customHeight="1" x14ac:dyDescent="0.2">
      <c r="A1387" s="601">
        <f t="shared" si="309"/>
        <v>0</v>
      </c>
      <c r="B1387" s="561">
        <f t="shared" si="310"/>
        <v>0</v>
      </c>
      <c r="C1387" s="563"/>
      <c r="D1387" s="562">
        <f t="shared" si="311"/>
        <v>0</v>
      </c>
      <c r="E1387" s="555"/>
      <c r="F1387" s="558">
        <f>IF(C1387="",0,IFERROR(VLOOKUP(COUNTIF($A$1:A1387,"ANALISIS DE PRECIOS"),T_Rendimiento_Equipo,5,FALSE),0))</f>
        <v>0</v>
      </c>
      <c r="G1387" s="555">
        <f t="shared" si="312"/>
        <v>0</v>
      </c>
    </row>
    <row r="1388" spans="1:7" ht="19.899999999999999" customHeight="1" x14ac:dyDescent="0.2">
      <c r="A1388" s="601">
        <f t="shared" si="309"/>
        <v>0</v>
      </c>
      <c r="B1388" s="561">
        <f t="shared" si="310"/>
        <v>0</v>
      </c>
      <c r="C1388" s="552"/>
      <c r="D1388" s="562">
        <f t="shared" si="311"/>
        <v>0</v>
      </c>
      <c r="E1388" s="555"/>
      <c r="F1388" s="558">
        <f>IF(C1388="",0,IFERROR(VLOOKUP(COUNTIF($A$1:A1388,"ANALISIS DE PRECIOS"),T_Rendimiento_Equipo,5,FALSE),0))</f>
        <v>0</v>
      </c>
      <c r="G1388" s="555">
        <f t="shared" si="312"/>
        <v>0</v>
      </c>
    </row>
    <row r="1389" spans="1:7" ht="19.899999999999999" customHeight="1" x14ac:dyDescent="0.2">
      <c r="A1389" s="602"/>
      <c r="B1389" s="541"/>
      <c r="C1389" s="545"/>
      <c r="D1389" s="541"/>
      <c r="E1389" s="542"/>
      <c r="F1389" s="564" t="s">
        <v>27</v>
      </c>
      <c r="G1389" s="603">
        <f>SUBTOTAL(9,G1380:G1388)</f>
        <v>0</v>
      </c>
    </row>
    <row r="1390" spans="1:7" ht="19.899999999999999" customHeight="1" x14ac:dyDescent="0.2">
      <c r="A1390" s="599"/>
      <c r="B1390" s="545"/>
      <c r="C1390" s="537" t="s">
        <v>713</v>
      </c>
      <c r="D1390" s="541"/>
      <c r="E1390" s="542"/>
      <c r="F1390" s="543"/>
      <c r="G1390" s="600"/>
    </row>
    <row r="1391" spans="1:7" ht="19.899999999999999" customHeight="1" x14ac:dyDescent="0.2">
      <c r="A1391" s="792" t="s">
        <v>576</v>
      </c>
      <c r="B1391" s="793"/>
      <c r="C1391" s="794" t="s">
        <v>0</v>
      </c>
      <c r="D1391" s="796" t="s">
        <v>24</v>
      </c>
      <c r="E1391" s="796" t="s">
        <v>1832</v>
      </c>
      <c r="F1391" s="798" t="s">
        <v>1007</v>
      </c>
      <c r="G1391" s="800" t="s">
        <v>26</v>
      </c>
    </row>
    <row r="1392" spans="1:7" ht="19.899999999999999" customHeight="1" x14ac:dyDescent="0.2">
      <c r="A1392" s="560" t="s">
        <v>577</v>
      </c>
      <c r="B1392" s="560" t="s">
        <v>578</v>
      </c>
      <c r="C1392" s="795"/>
      <c r="D1392" s="797"/>
      <c r="E1392" s="797"/>
      <c r="F1392" s="799"/>
      <c r="G1392" s="801"/>
    </row>
    <row r="1393" spans="1:7" ht="19.899999999999999" customHeight="1" x14ac:dyDescent="0.2">
      <c r="A1393" s="601">
        <f t="shared" ref="A1393:A1399" si="313">IFERROR(VLOOKUP(C1393,T_Insumos,4,FALSE),0)</f>
        <v>0</v>
      </c>
      <c r="B1393" s="561">
        <f t="shared" ref="B1393:B1399" si="314">IFERROR(VLOOKUP(C1393,T_Insumos,5,FALSE),0)</f>
        <v>0</v>
      </c>
      <c r="C1393" s="565"/>
      <c r="D1393" s="558"/>
      <c r="E1393" s="555">
        <f t="shared" ref="E1393:E1399" si="315">IFERROR(VLOOKUP(C1393,T_Insumos,3,FALSE),0)</f>
        <v>0</v>
      </c>
      <c r="F1393" s="558">
        <f>IF(C1393="",0,IFERROR(VLOOKUP(COUNTIF($A$1:A1393,"ANALISIS DE PRECIOS"),T_Rendimiento_Equipo,5,FALSE),0))</f>
        <v>0</v>
      </c>
      <c r="G1393" s="555">
        <f>IFERROR(ROUND(D1393*E1393/F1393,2),0)</f>
        <v>0</v>
      </c>
    </row>
    <row r="1394" spans="1:7" ht="19.899999999999999" customHeight="1" x14ac:dyDescent="0.2">
      <c r="A1394" s="601">
        <f t="shared" si="313"/>
        <v>0</v>
      </c>
      <c r="B1394" s="561">
        <f t="shared" si="314"/>
        <v>0</v>
      </c>
      <c r="C1394" s="552"/>
      <c r="D1394" s="558"/>
      <c r="E1394" s="555">
        <f t="shared" si="315"/>
        <v>0</v>
      </c>
      <c r="F1394" s="558">
        <f>IF(C1394="",0,IFERROR(VLOOKUP(COUNTIF($A$1:A1394,"ANALISIS DE PRECIOS"),T_Rendimiento_Equipo,5,FALSE),0))</f>
        <v>0</v>
      </c>
      <c r="G1394" s="555">
        <f t="shared" ref="G1394:G1399" si="316">IFERROR(ROUND(D1394*E1394/F1394,2),0)</f>
        <v>0</v>
      </c>
    </row>
    <row r="1395" spans="1:7" ht="19.899999999999999" customHeight="1" x14ac:dyDescent="0.2">
      <c r="A1395" s="601">
        <f t="shared" si="313"/>
        <v>0</v>
      </c>
      <c r="B1395" s="561">
        <f t="shared" si="314"/>
        <v>0</v>
      </c>
      <c r="C1395" s="552"/>
      <c r="D1395" s="558"/>
      <c r="E1395" s="555">
        <f t="shared" si="315"/>
        <v>0</v>
      </c>
      <c r="F1395" s="558">
        <f>IF(C1395="",0,IFERROR(VLOOKUP(COUNTIF($A$1:A1395,"ANALISIS DE PRECIOS"),T_Rendimiento_Equipo,5,FALSE),0))</f>
        <v>0</v>
      </c>
      <c r="G1395" s="555">
        <f t="shared" si="316"/>
        <v>0</v>
      </c>
    </row>
    <row r="1396" spans="1:7" ht="19.899999999999999" customHeight="1" x14ac:dyDescent="0.2">
      <c r="A1396" s="601">
        <f t="shared" si="313"/>
        <v>0</v>
      </c>
      <c r="B1396" s="561">
        <f t="shared" si="314"/>
        <v>0</v>
      </c>
      <c r="C1396" s="552"/>
      <c r="D1396" s="558"/>
      <c r="E1396" s="555">
        <f t="shared" si="315"/>
        <v>0</v>
      </c>
      <c r="F1396" s="558">
        <f>IF(C1396="",0,IFERROR(VLOOKUP(COUNTIF($A$1:A1396,"ANALISIS DE PRECIOS"),T_Rendimiento_Equipo,5,FALSE),0))</f>
        <v>0</v>
      </c>
      <c r="G1396" s="555">
        <f t="shared" si="316"/>
        <v>0</v>
      </c>
    </row>
    <row r="1397" spans="1:7" ht="19.899999999999999" customHeight="1" x14ac:dyDescent="0.2">
      <c r="A1397" s="601">
        <f t="shared" si="313"/>
        <v>0</v>
      </c>
      <c r="B1397" s="561">
        <f t="shared" si="314"/>
        <v>0</v>
      </c>
      <c r="C1397" s="552"/>
      <c r="D1397" s="558"/>
      <c r="E1397" s="555">
        <f t="shared" si="315"/>
        <v>0</v>
      </c>
      <c r="F1397" s="558">
        <f>IF(C1397="",0,IFERROR(VLOOKUP(COUNTIF($A$1:A1397,"ANALISIS DE PRECIOS"),T_Rendimiento_Equipo,5,FALSE),0))</f>
        <v>0</v>
      </c>
      <c r="G1397" s="555">
        <f t="shared" si="316"/>
        <v>0</v>
      </c>
    </row>
    <row r="1398" spans="1:7" ht="19.899999999999999" customHeight="1" x14ac:dyDescent="0.2">
      <c r="A1398" s="601">
        <f t="shared" si="313"/>
        <v>0</v>
      </c>
      <c r="B1398" s="561">
        <f t="shared" si="314"/>
        <v>0</v>
      </c>
      <c r="C1398" s="552"/>
      <c r="D1398" s="566"/>
      <c r="E1398" s="555">
        <f t="shared" si="315"/>
        <v>0</v>
      </c>
      <c r="F1398" s="558">
        <f>IF(C1398="",0,IFERROR(VLOOKUP(COUNTIF($A$1:A1398,"ANALISIS DE PRECIOS"),T_Rendimiento_Equipo,5,FALSE),0))</f>
        <v>0</v>
      </c>
      <c r="G1398" s="555">
        <f t="shared" si="316"/>
        <v>0</v>
      </c>
    </row>
    <row r="1399" spans="1:7" ht="19.899999999999999" customHeight="1" x14ac:dyDescent="0.2">
      <c r="A1399" s="601">
        <f t="shared" si="313"/>
        <v>0</v>
      </c>
      <c r="B1399" s="561">
        <f t="shared" si="314"/>
        <v>0</v>
      </c>
      <c r="C1399" s="561"/>
      <c r="D1399" s="567"/>
      <c r="E1399" s="555">
        <f t="shared" si="315"/>
        <v>0</v>
      </c>
      <c r="F1399" s="558">
        <f>IF(C1399="",0,IFERROR(VLOOKUP(COUNTIF($A$1:A1399,"ANALISIS DE PRECIOS"),T_Rendimiento_Equipo,5,FALSE),0))</f>
        <v>0</v>
      </c>
      <c r="G1399" s="555">
        <f t="shared" si="316"/>
        <v>0</v>
      </c>
    </row>
    <row r="1400" spans="1:7" ht="19.899999999999999" customHeight="1" x14ac:dyDescent="0.2">
      <c r="A1400" s="602"/>
      <c r="B1400" s="541"/>
      <c r="C1400" s="545"/>
      <c r="D1400" s="541"/>
      <c r="E1400" s="542"/>
      <c r="F1400" s="564" t="s">
        <v>28</v>
      </c>
      <c r="G1400" s="604">
        <f>SUBTOTAL(9,G1393:G1399)</f>
        <v>0</v>
      </c>
    </row>
    <row r="1401" spans="1:7" ht="19.899999999999999" customHeight="1" x14ac:dyDescent="0.2">
      <c r="A1401" s="599"/>
      <c r="B1401" s="545"/>
      <c r="C1401" s="537" t="s">
        <v>1014</v>
      </c>
      <c r="D1401" s="541"/>
      <c r="E1401" s="542"/>
      <c r="F1401" s="543"/>
      <c r="G1401" s="600"/>
    </row>
    <row r="1402" spans="1:7" ht="19.899999999999999" customHeight="1" x14ac:dyDescent="0.2">
      <c r="A1402" s="792" t="s">
        <v>576</v>
      </c>
      <c r="B1402" s="793"/>
      <c r="C1402" s="794" t="s">
        <v>0</v>
      </c>
      <c r="D1402" s="794" t="s">
        <v>1867</v>
      </c>
      <c r="E1402" s="796" t="s">
        <v>24</v>
      </c>
      <c r="F1402" s="798" t="s">
        <v>25</v>
      </c>
      <c r="G1402" s="800" t="s">
        <v>26</v>
      </c>
    </row>
    <row r="1403" spans="1:7" ht="19.899999999999999" customHeight="1" x14ac:dyDescent="0.2">
      <c r="A1403" s="560" t="s">
        <v>577</v>
      </c>
      <c r="B1403" s="560" t="s">
        <v>578</v>
      </c>
      <c r="C1403" s="795"/>
      <c r="D1403" s="795"/>
      <c r="E1403" s="797"/>
      <c r="F1403" s="799"/>
      <c r="G1403" s="801"/>
    </row>
    <row r="1404" spans="1:7" ht="19.899999999999999" customHeight="1" x14ac:dyDescent="0.2">
      <c r="A1404" s="601">
        <f t="shared" ref="A1404:A1414" si="317">IFERROR(VLOOKUP(C1404,T_Insumos,4,FALSE),0)</f>
        <v>0</v>
      </c>
      <c r="B1404" s="561">
        <f t="shared" ref="B1404:B1414" si="318">IFERROR(VLOOKUP(C1404,T_Insumos,5,FALSE),0)</f>
        <v>0</v>
      </c>
      <c r="C1404" s="561"/>
      <c r="D1404" s="613">
        <f t="shared" ref="D1404:D1414" si="319">IFERROR(VLOOKUP(C1404,T_Insumos,2,FALSE),0)</f>
        <v>0</v>
      </c>
      <c r="E1404" s="553"/>
      <c r="F1404" s="555">
        <f t="shared" ref="F1404:F1414" si="320">IFERROR(VLOOKUP(C1404,T_Insumos,3,FALSE),0)</f>
        <v>0</v>
      </c>
      <c r="G1404" s="555">
        <f>ROUND(E1404*F1404,2)</f>
        <v>0</v>
      </c>
    </row>
    <row r="1405" spans="1:7" ht="19.899999999999999" customHeight="1" x14ac:dyDescent="0.2">
      <c r="A1405" s="601">
        <f t="shared" si="317"/>
        <v>0</v>
      </c>
      <c r="B1405" s="561">
        <f t="shared" si="318"/>
        <v>0</v>
      </c>
      <c r="C1405" s="561"/>
      <c r="D1405" s="613">
        <f t="shared" si="319"/>
        <v>0</v>
      </c>
      <c r="E1405" s="553"/>
      <c r="F1405" s="555">
        <f t="shared" si="320"/>
        <v>0</v>
      </c>
      <c r="G1405" s="555">
        <f t="shared" ref="G1405:G1414" si="321">ROUND(E1405*F1405,2)</f>
        <v>0</v>
      </c>
    </row>
    <row r="1406" spans="1:7" ht="19.899999999999999" customHeight="1" x14ac:dyDescent="0.2">
      <c r="A1406" s="601">
        <f t="shared" si="317"/>
        <v>0</v>
      </c>
      <c r="B1406" s="561">
        <f t="shared" si="318"/>
        <v>0</v>
      </c>
      <c r="C1406" s="561"/>
      <c r="D1406" s="613">
        <f t="shared" si="319"/>
        <v>0</v>
      </c>
      <c r="E1406" s="553"/>
      <c r="F1406" s="555">
        <f t="shared" si="320"/>
        <v>0</v>
      </c>
      <c r="G1406" s="555">
        <f t="shared" si="321"/>
        <v>0</v>
      </c>
    </row>
    <row r="1407" spans="1:7" ht="19.899999999999999" customHeight="1" x14ac:dyDescent="0.2">
      <c r="A1407" s="601">
        <f t="shared" si="317"/>
        <v>0</v>
      </c>
      <c r="B1407" s="561">
        <f t="shared" si="318"/>
        <v>0</v>
      </c>
      <c r="C1407" s="561"/>
      <c r="D1407" s="613">
        <f t="shared" si="319"/>
        <v>0</v>
      </c>
      <c r="E1407" s="553"/>
      <c r="F1407" s="555">
        <f t="shared" si="320"/>
        <v>0</v>
      </c>
      <c r="G1407" s="555">
        <f t="shared" si="321"/>
        <v>0</v>
      </c>
    </row>
    <row r="1408" spans="1:7" ht="19.899999999999999" customHeight="1" x14ac:dyDescent="0.2">
      <c r="A1408" s="601">
        <f t="shared" si="317"/>
        <v>0</v>
      </c>
      <c r="B1408" s="561">
        <f t="shared" si="318"/>
        <v>0</v>
      </c>
      <c r="C1408" s="561"/>
      <c r="D1408" s="613">
        <f t="shared" si="319"/>
        <v>0</v>
      </c>
      <c r="E1408" s="553"/>
      <c r="F1408" s="555">
        <f t="shared" si="320"/>
        <v>0</v>
      </c>
      <c r="G1408" s="555">
        <f t="shared" si="321"/>
        <v>0</v>
      </c>
    </row>
    <row r="1409" spans="1:7" ht="19.899999999999999" customHeight="1" x14ac:dyDescent="0.2">
      <c r="A1409" s="601">
        <f t="shared" si="317"/>
        <v>0</v>
      </c>
      <c r="B1409" s="561">
        <f t="shared" si="318"/>
        <v>0</v>
      </c>
      <c r="C1409" s="561"/>
      <c r="D1409" s="613">
        <f t="shared" si="319"/>
        <v>0</v>
      </c>
      <c r="E1409" s="553"/>
      <c r="F1409" s="555">
        <f t="shared" si="320"/>
        <v>0</v>
      </c>
      <c r="G1409" s="555">
        <f t="shared" si="321"/>
        <v>0</v>
      </c>
    </row>
    <row r="1410" spans="1:7" ht="19.899999999999999" customHeight="1" x14ac:dyDescent="0.2">
      <c r="A1410" s="601">
        <f t="shared" si="317"/>
        <v>0</v>
      </c>
      <c r="B1410" s="561">
        <f t="shared" si="318"/>
        <v>0</v>
      </c>
      <c r="C1410" s="561"/>
      <c r="D1410" s="613">
        <f t="shared" si="319"/>
        <v>0</v>
      </c>
      <c r="E1410" s="553"/>
      <c r="F1410" s="555">
        <f t="shared" si="320"/>
        <v>0</v>
      </c>
      <c r="G1410" s="555">
        <f t="shared" si="321"/>
        <v>0</v>
      </c>
    </row>
    <row r="1411" spans="1:7" ht="19.899999999999999" customHeight="1" x14ac:dyDescent="0.2">
      <c r="A1411" s="601">
        <f t="shared" si="317"/>
        <v>0</v>
      </c>
      <c r="B1411" s="561">
        <f t="shared" si="318"/>
        <v>0</v>
      </c>
      <c r="C1411" s="561"/>
      <c r="D1411" s="613">
        <f t="shared" si="319"/>
        <v>0</v>
      </c>
      <c r="E1411" s="553"/>
      <c r="F1411" s="555">
        <f t="shared" si="320"/>
        <v>0</v>
      </c>
      <c r="G1411" s="555">
        <f t="shared" si="321"/>
        <v>0</v>
      </c>
    </row>
    <row r="1412" spans="1:7" ht="19.899999999999999" customHeight="1" x14ac:dyDescent="0.2">
      <c r="A1412" s="601">
        <f t="shared" si="317"/>
        <v>0</v>
      </c>
      <c r="B1412" s="561">
        <f t="shared" si="318"/>
        <v>0</v>
      </c>
      <c r="C1412" s="561"/>
      <c r="D1412" s="613">
        <f t="shared" si="319"/>
        <v>0</v>
      </c>
      <c r="E1412" s="553"/>
      <c r="F1412" s="555">
        <f t="shared" si="320"/>
        <v>0</v>
      </c>
      <c r="G1412" s="555">
        <f t="shared" si="321"/>
        <v>0</v>
      </c>
    </row>
    <row r="1413" spans="1:7" ht="19.899999999999999" customHeight="1" x14ac:dyDescent="0.2">
      <c r="A1413" s="601">
        <f t="shared" si="317"/>
        <v>0</v>
      </c>
      <c r="B1413" s="561">
        <f t="shared" si="318"/>
        <v>0</v>
      </c>
      <c r="C1413" s="561"/>
      <c r="D1413" s="613">
        <f t="shared" si="319"/>
        <v>0</v>
      </c>
      <c r="E1413" s="553"/>
      <c r="F1413" s="555">
        <f t="shared" si="320"/>
        <v>0</v>
      </c>
      <c r="G1413" s="555">
        <f t="shared" si="321"/>
        <v>0</v>
      </c>
    </row>
    <row r="1414" spans="1:7" ht="19.899999999999999" customHeight="1" x14ac:dyDescent="0.2">
      <c r="A1414" s="601">
        <f t="shared" si="317"/>
        <v>0</v>
      </c>
      <c r="B1414" s="561">
        <f t="shared" si="318"/>
        <v>0</v>
      </c>
      <c r="C1414" s="561"/>
      <c r="D1414" s="613">
        <f t="shared" si="319"/>
        <v>0</v>
      </c>
      <c r="E1414" s="553"/>
      <c r="F1414" s="555">
        <f t="shared" si="320"/>
        <v>0</v>
      </c>
      <c r="G1414" s="555">
        <f t="shared" si="321"/>
        <v>0</v>
      </c>
    </row>
    <row r="1415" spans="1:7" ht="19.899999999999999" customHeight="1" x14ac:dyDescent="0.2">
      <c r="A1415" s="599"/>
      <c r="B1415" s="545"/>
      <c r="C1415" s="545"/>
      <c r="D1415" s="541"/>
      <c r="E1415" s="542"/>
      <c r="F1415" s="564" t="s">
        <v>29</v>
      </c>
      <c r="G1415" s="605">
        <f>SUBTOTAL(9,G1404:G1414)</f>
        <v>0</v>
      </c>
    </row>
    <row r="1416" spans="1:7" ht="19.899999999999999" customHeight="1" x14ac:dyDescent="0.2">
      <c r="A1416" s="599"/>
      <c r="B1416" s="545"/>
      <c r="C1416" s="537" t="s">
        <v>1015</v>
      </c>
      <c r="D1416" s="541"/>
      <c r="E1416" s="542"/>
      <c r="F1416" s="543"/>
      <c r="G1416" s="600"/>
    </row>
    <row r="1417" spans="1:7" ht="19.899999999999999" customHeight="1" x14ac:dyDescent="0.2">
      <c r="A1417" s="792" t="s">
        <v>576</v>
      </c>
      <c r="B1417" s="793"/>
      <c r="C1417" s="794" t="s">
        <v>0</v>
      </c>
      <c r="D1417" s="794" t="s">
        <v>1867</v>
      </c>
      <c r="E1417" s="796" t="s">
        <v>24</v>
      </c>
      <c r="F1417" s="798" t="s">
        <v>25</v>
      </c>
      <c r="G1417" s="800" t="s">
        <v>26</v>
      </c>
    </row>
    <row r="1418" spans="1:7" ht="19.899999999999999" customHeight="1" x14ac:dyDescent="0.2">
      <c r="A1418" s="560" t="s">
        <v>577</v>
      </c>
      <c r="B1418" s="560" t="s">
        <v>578</v>
      </c>
      <c r="C1418" s="795"/>
      <c r="D1418" s="795"/>
      <c r="E1418" s="797"/>
      <c r="F1418" s="799"/>
      <c r="G1418" s="801"/>
    </row>
    <row r="1419" spans="1:7" ht="19.899999999999999" customHeight="1" x14ac:dyDescent="0.2">
      <c r="A1419" s="601">
        <f>IFERROR(VLOOKUP(C1419,T_Insumos,4,FALSE),0)</f>
        <v>0</v>
      </c>
      <c r="B1419" s="561">
        <f>IFERROR(VLOOKUP(C1419,T_Insumos,5,FALSE),0)</f>
        <v>0</v>
      </c>
      <c r="C1419" s="552"/>
      <c r="D1419" s="613">
        <f>IF(C1419=0,0,"$/tnkm")</f>
        <v>0</v>
      </c>
      <c r="E1419" s="553"/>
      <c r="F1419" s="555">
        <f>IFERROR(VLOOKUP(C1419,T_Insumos,3,FALSE),0)</f>
        <v>0</v>
      </c>
      <c r="G1419" s="555">
        <f>ROUND(E1419*F1419,2)</f>
        <v>0</v>
      </c>
    </row>
    <row r="1420" spans="1:7" ht="19.899999999999999" customHeight="1" x14ac:dyDescent="0.2">
      <c r="A1420" s="601">
        <f>IFERROR(VLOOKUP(C1420,T_Insumos,4,FALSE),0)</f>
        <v>0</v>
      </c>
      <c r="B1420" s="561">
        <f>IFERROR(VLOOKUP(C1420,T_Insumos,5,FALSE),0)</f>
        <v>0</v>
      </c>
      <c r="C1420" s="552"/>
      <c r="D1420" s="613">
        <f>IF(C1420=0,0,"$/tnkm")</f>
        <v>0</v>
      </c>
      <c r="E1420" s="569"/>
      <c r="F1420" s="555">
        <f>IFERROR(VLOOKUP(C1420,T_Insumos,3,FALSE),0)</f>
        <v>0</v>
      </c>
      <c r="G1420" s="555">
        <f t="shared" ref="G1420" si="322">ROUND(E1420*F1420,2)</f>
        <v>0</v>
      </c>
    </row>
    <row r="1421" spans="1:7" ht="19.899999999999999" customHeight="1" x14ac:dyDescent="0.2">
      <c r="A1421" s="599"/>
      <c r="B1421" s="545"/>
      <c r="C1421" s="545"/>
      <c r="D1421" s="541"/>
      <c r="E1421" s="542"/>
      <c r="F1421" s="564" t="s">
        <v>1016</v>
      </c>
      <c r="G1421" s="605">
        <f>SUBTOTAL(9,G1419:G1420)</f>
        <v>0</v>
      </c>
    </row>
    <row r="1422" spans="1:7" ht="19.899999999999999" customHeight="1" x14ac:dyDescent="0.2">
      <c r="A1422" s="602"/>
      <c r="B1422" s="541"/>
      <c r="C1422" s="545"/>
      <c r="D1422" s="541"/>
      <c r="E1422" s="542"/>
      <c r="F1422" s="543"/>
      <c r="G1422" s="600"/>
    </row>
    <row r="1423" spans="1:7" ht="19.899999999999999" customHeight="1" x14ac:dyDescent="0.2">
      <c r="A1423" s="664">
        <f>B1357</f>
        <v>18</v>
      </c>
      <c r="B1423" s="661" t="str">
        <f ca="1">C1357</f>
        <v>MOVILIZACIÓN DE OBRA</v>
      </c>
      <c r="C1423" s="541"/>
      <c r="D1423" s="541" t="s">
        <v>1833</v>
      </c>
      <c r="E1423" s="662"/>
      <c r="F1423" s="663" t="str">
        <f ca="1">"$/"&amp;G1357</f>
        <v>$/gl</v>
      </c>
      <c r="G1423" s="610">
        <f>SUBTOTAL(9,G1380:G1422)</f>
        <v>0</v>
      </c>
    </row>
    <row r="1424" spans="1:7" ht="19.899999999999999" customHeight="1" x14ac:dyDescent="0.2">
      <c r="A1424" s="606"/>
      <c r="B1424" s="607"/>
      <c r="C1424" s="608"/>
      <c r="D1424" s="608" t="s">
        <v>2043</v>
      </c>
      <c r="E1424" s="609"/>
      <c r="F1424" s="665" t="str">
        <f ca="1">"$/"&amp;G1357</f>
        <v>$/gl</v>
      </c>
      <c r="G1424" s="610">
        <f>ROUND(G1423/Coeficiente_Paso,2)</f>
        <v>0</v>
      </c>
    </row>
    <row r="1425" spans="1:7" ht="19.899999999999999" customHeight="1" x14ac:dyDescent="0.2">
      <c r="A1425" s="191"/>
      <c r="B1425" s="191"/>
      <c r="C1425" s="191"/>
      <c r="D1425" s="191"/>
      <c r="E1425" s="191"/>
      <c r="F1425" s="191"/>
      <c r="G1425" s="191"/>
    </row>
    <row r="1426" spans="1:7" ht="19.899999999999999" customHeight="1" x14ac:dyDescent="0.2">
      <c r="A1426" s="802" t="s">
        <v>31</v>
      </c>
      <c r="B1426" s="803"/>
      <c r="C1426" s="803"/>
      <c r="D1426" s="803"/>
      <c r="E1426" s="803"/>
      <c r="F1426" s="803"/>
      <c r="G1426" s="804"/>
    </row>
    <row r="1427" spans="1:7" ht="19.899999999999999" customHeight="1" x14ac:dyDescent="0.2">
      <c r="A1427" s="587" t="s">
        <v>711</v>
      </c>
      <c r="B1427" s="535" t="str">
        <f>Comitente</f>
        <v>DIRECCIÓN PROVINCIAL DE VIALIDAD</v>
      </c>
      <c r="C1427" s="536"/>
      <c r="D1427" s="537"/>
      <c r="E1427" s="537"/>
      <c r="F1427" s="538"/>
      <c r="G1427" s="588"/>
    </row>
    <row r="1428" spans="1:7" ht="19.899999999999999" customHeight="1" x14ac:dyDescent="0.2">
      <c r="A1428" s="587" t="s">
        <v>712</v>
      </c>
      <c r="B1428" s="535">
        <f>Contratista</f>
        <v>0</v>
      </c>
      <c r="C1428" s="539"/>
      <c r="D1428" s="539"/>
      <c r="E1428" s="539"/>
      <c r="F1428" s="535"/>
      <c r="G1428" s="589"/>
    </row>
    <row r="1429" spans="1:7" ht="19.899999999999999" customHeight="1" x14ac:dyDescent="0.2">
      <c r="A1429" s="587" t="s">
        <v>21</v>
      </c>
      <c r="B1429" s="535" t="str">
        <f>Obra</f>
        <v>PAVIMENTACIÓN Y REPAVIMENTACION DE LA RED VIAL MUNICIPAL AFECTADAS POR OBRAS DE SANEAMIENTO 1era ETAPA SARMIENTO</v>
      </c>
      <c r="C1429" s="539"/>
      <c r="D1429" s="539"/>
      <c r="E1429" s="539"/>
      <c r="F1429" s="535" t="s">
        <v>32</v>
      </c>
      <c r="G1429" s="589">
        <f>Fecha_Base</f>
        <v>0</v>
      </c>
    </row>
    <row r="1430" spans="1:7" ht="19.899999999999999" customHeight="1" x14ac:dyDescent="0.2">
      <c r="A1430" s="590" t="s">
        <v>710</v>
      </c>
      <c r="B1430" s="540" t="str">
        <f>Ubicación</f>
        <v>DEPARTAMENTO SARMIENTO</v>
      </c>
      <c r="C1430" s="540"/>
      <c r="D1430" s="541"/>
      <c r="E1430" s="542"/>
      <c r="F1430" s="543"/>
      <c r="G1430" s="591"/>
    </row>
    <row r="1431" spans="1:7" ht="19.899999999999999" customHeight="1" x14ac:dyDescent="0.2">
      <c r="A1431" s="590" t="s">
        <v>33</v>
      </c>
      <c r="B1431" s="544" t="str">
        <f>IFERROR(VALUE(LEFT(B1432,FIND(".",B1432)-1)),"")</f>
        <v/>
      </c>
      <c r="C1431" s="545">
        <f ca="1">IFERROR(VLOOKUP(B1431,T_Computo_Presupuesto,2,FALSE),0)</f>
        <v>0</v>
      </c>
      <c r="D1431" s="545"/>
      <c r="E1431" s="542"/>
      <c r="F1431" s="543"/>
      <c r="G1431" s="591"/>
    </row>
    <row r="1432" spans="1:7" ht="19.899999999999999" customHeight="1" x14ac:dyDescent="0.2">
      <c r="A1432" s="590" t="s">
        <v>22</v>
      </c>
      <c r="B1432" s="546" t="str">
        <f>IFERROR(VLOOKUP(COUNTIF($A$1:A1432,"ANALISIS DE PRECIOS"),T_NumeroItem,2,FALSE),"")</f>
        <v/>
      </c>
      <c r="C1432" s="805">
        <f ca="1">IFERROR(VLOOKUP(B1432,T_Computo_Presupuesto,2,FALSE),0)</f>
        <v>0</v>
      </c>
      <c r="D1432" s="805"/>
      <c r="E1432" s="805"/>
      <c r="F1432" s="540" t="s">
        <v>23</v>
      </c>
      <c r="G1432" s="592">
        <f ca="1">IFERROR(VLOOKUP(B1432,T_Computo_Presupuesto,4,FALSE),0)</f>
        <v>0</v>
      </c>
    </row>
    <row r="1433" spans="1:7" ht="19.899999999999999" customHeight="1" x14ac:dyDescent="0.2">
      <c r="A1433" s="590"/>
      <c r="B1433" s="540"/>
      <c r="C1433" s="545"/>
      <c r="D1433" s="541"/>
      <c r="E1433" s="542"/>
      <c r="F1433" s="545"/>
      <c r="G1433" s="593"/>
    </row>
    <row r="1434" spans="1:7" ht="19.899999999999999" customHeight="1" x14ac:dyDescent="0.2">
      <c r="A1434" s="594"/>
      <c r="B1434" s="547"/>
      <c r="C1434" s="548" t="s">
        <v>999</v>
      </c>
      <c r="D1434" s="547"/>
      <c r="E1434" s="547"/>
      <c r="F1434" s="547"/>
      <c r="G1434" s="595"/>
    </row>
    <row r="1435" spans="1:7" ht="19.899999999999999" customHeight="1" x14ac:dyDescent="0.2">
      <c r="A1435" s="590"/>
      <c r="B1435" s="549"/>
      <c r="C1435" s="545"/>
      <c r="D1435" s="541"/>
      <c r="E1435" s="542"/>
      <c r="F1435" s="540"/>
      <c r="G1435" s="592"/>
    </row>
    <row r="1436" spans="1:7" ht="19.899999999999999" customHeight="1" x14ac:dyDescent="0.2">
      <c r="A1436" s="590"/>
      <c r="B1436" s="549"/>
      <c r="C1436" s="550" t="s">
        <v>1000</v>
      </c>
      <c r="D1436" s="551" t="s">
        <v>24</v>
      </c>
      <c r="E1436" s="551" t="s">
        <v>1001</v>
      </c>
      <c r="F1436" s="551" t="s">
        <v>1002</v>
      </c>
      <c r="G1436" s="550" t="s">
        <v>1003</v>
      </c>
    </row>
    <row r="1437" spans="1:7" ht="19.899999999999999" customHeight="1" x14ac:dyDescent="0.2">
      <c r="A1437" s="590"/>
      <c r="B1437" s="549"/>
      <c r="C1437" s="552"/>
      <c r="D1437" s="553"/>
      <c r="E1437" s="554">
        <f t="shared" ref="E1437:E1446" si="323">IFERROR(VLOOKUP(C1437,T_Equipos,4,FALSE),0)</f>
        <v>0</v>
      </c>
      <c r="F1437" s="555">
        <f t="shared" ref="F1437:F1446" si="324">IFERROR(VLOOKUP(C1437,T_Equipos,5,FALSE),0)</f>
        <v>0</v>
      </c>
      <c r="G1437" s="555">
        <f>ROUND(D1437*F1437,2)</f>
        <v>0</v>
      </c>
    </row>
    <row r="1438" spans="1:7" ht="19.899999999999999" customHeight="1" x14ac:dyDescent="0.2">
      <c r="A1438" s="590"/>
      <c r="B1438" s="549"/>
      <c r="C1438" s="552"/>
      <c r="D1438" s="553"/>
      <c r="E1438" s="554">
        <f t="shared" si="323"/>
        <v>0</v>
      </c>
      <c r="F1438" s="555">
        <f t="shared" si="324"/>
        <v>0</v>
      </c>
      <c r="G1438" s="555">
        <f>ROUND(D1438*F1438,2)</f>
        <v>0</v>
      </c>
    </row>
    <row r="1439" spans="1:7" ht="19.899999999999999" customHeight="1" x14ac:dyDescent="0.2">
      <c r="A1439" s="590"/>
      <c r="B1439" s="549"/>
      <c r="C1439" s="552"/>
      <c r="D1439" s="553"/>
      <c r="E1439" s="554">
        <f t="shared" si="323"/>
        <v>0</v>
      </c>
      <c r="F1439" s="555">
        <f t="shared" si="324"/>
        <v>0</v>
      </c>
      <c r="G1439" s="555">
        <f>ROUND(D1439*F1439,2)</f>
        <v>0</v>
      </c>
    </row>
    <row r="1440" spans="1:7" ht="19.899999999999999" customHeight="1" x14ac:dyDescent="0.2">
      <c r="A1440" s="590"/>
      <c r="B1440" s="549"/>
      <c r="C1440" s="552"/>
      <c r="D1440" s="553"/>
      <c r="E1440" s="554">
        <f t="shared" si="323"/>
        <v>0</v>
      </c>
      <c r="F1440" s="555">
        <f t="shared" si="324"/>
        <v>0</v>
      </c>
      <c r="G1440" s="555">
        <f>ROUND(D1440*F1440,2)</f>
        <v>0</v>
      </c>
    </row>
    <row r="1441" spans="1:7" ht="19.899999999999999" customHeight="1" x14ac:dyDescent="0.2">
      <c r="A1441" s="590"/>
      <c r="B1441" s="549"/>
      <c r="C1441" s="552"/>
      <c r="D1441" s="553"/>
      <c r="E1441" s="554">
        <f t="shared" si="323"/>
        <v>0</v>
      </c>
      <c r="F1441" s="555">
        <f t="shared" si="324"/>
        <v>0</v>
      </c>
      <c r="G1441" s="555">
        <f t="shared" ref="G1441:G1446" si="325">ROUND(D1441*F1441,2)</f>
        <v>0</v>
      </c>
    </row>
    <row r="1442" spans="1:7" ht="19.899999999999999" customHeight="1" x14ac:dyDescent="0.2">
      <c r="A1442" s="590"/>
      <c r="B1442" s="549"/>
      <c r="C1442" s="552"/>
      <c r="D1442" s="553"/>
      <c r="E1442" s="554">
        <f t="shared" si="323"/>
        <v>0</v>
      </c>
      <c r="F1442" s="555">
        <f t="shared" si="324"/>
        <v>0</v>
      </c>
      <c r="G1442" s="555">
        <f t="shared" si="325"/>
        <v>0</v>
      </c>
    </row>
    <row r="1443" spans="1:7" ht="19.899999999999999" customHeight="1" x14ac:dyDescent="0.2">
      <c r="A1443" s="590"/>
      <c r="B1443" s="549"/>
      <c r="C1443" s="552"/>
      <c r="D1443" s="553"/>
      <c r="E1443" s="554">
        <f t="shared" si="323"/>
        <v>0</v>
      </c>
      <c r="F1443" s="555">
        <f t="shared" si="324"/>
        <v>0</v>
      </c>
      <c r="G1443" s="555">
        <f t="shared" si="325"/>
        <v>0</v>
      </c>
    </row>
    <row r="1444" spans="1:7" ht="19.899999999999999" customHeight="1" x14ac:dyDescent="0.2">
      <c r="A1444" s="590"/>
      <c r="B1444" s="549"/>
      <c r="C1444" s="552"/>
      <c r="D1444" s="553"/>
      <c r="E1444" s="554">
        <f t="shared" si="323"/>
        <v>0</v>
      </c>
      <c r="F1444" s="555">
        <f t="shared" si="324"/>
        <v>0</v>
      </c>
      <c r="G1444" s="555">
        <f t="shared" si="325"/>
        <v>0</v>
      </c>
    </row>
    <row r="1445" spans="1:7" ht="19.899999999999999" customHeight="1" x14ac:dyDescent="0.2">
      <c r="A1445" s="590"/>
      <c r="B1445" s="549"/>
      <c r="C1445" s="552"/>
      <c r="D1445" s="553"/>
      <c r="E1445" s="554">
        <f t="shared" si="323"/>
        <v>0</v>
      </c>
      <c r="F1445" s="555">
        <f t="shared" si="324"/>
        <v>0</v>
      </c>
      <c r="G1445" s="555">
        <f t="shared" si="325"/>
        <v>0</v>
      </c>
    </row>
    <row r="1446" spans="1:7" ht="19.899999999999999" customHeight="1" x14ac:dyDescent="0.2">
      <c r="A1446" s="590"/>
      <c r="B1446" s="549"/>
      <c r="C1446" s="552"/>
      <c r="D1446" s="553"/>
      <c r="E1446" s="554">
        <f t="shared" si="323"/>
        <v>0</v>
      </c>
      <c r="F1446" s="555">
        <f t="shared" si="324"/>
        <v>0</v>
      </c>
      <c r="G1446" s="555">
        <f t="shared" si="325"/>
        <v>0</v>
      </c>
    </row>
    <row r="1447" spans="1:7" ht="19.899999999999999" customHeight="1" x14ac:dyDescent="0.2">
      <c r="A1447" s="590"/>
      <c r="B1447" s="549"/>
      <c r="C1447" s="545"/>
      <c r="D1447" s="545"/>
      <c r="E1447" s="556"/>
      <c r="F1447" s="540"/>
      <c r="G1447" s="592"/>
    </row>
    <row r="1448" spans="1:7" ht="19.899999999999999" customHeight="1" x14ac:dyDescent="0.2">
      <c r="A1448" s="590"/>
      <c r="B1448" s="545"/>
      <c r="C1448" s="537" t="s">
        <v>1004</v>
      </c>
      <c r="D1448" s="540" t="s">
        <v>1001</v>
      </c>
      <c r="E1448" s="611">
        <f>SUMPRODUCT(D1437:D1446,E1437:E1446)</f>
        <v>0</v>
      </c>
      <c r="F1448" s="540" t="s">
        <v>1005</v>
      </c>
      <c r="G1448" s="612">
        <f>SUM(G1437:G1446)</f>
        <v>0</v>
      </c>
    </row>
    <row r="1449" spans="1:7" ht="19.899999999999999" customHeight="1" x14ac:dyDescent="0.2">
      <c r="A1449" s="590"/>
      <c r="B1449" s="549"/>
      <c r="C1449" s="557"/>
      <c r="D1449" s="556"/>
      <c r="E1449" s="542"/>
      <c r="F1449" s="540"/>
      <c r="G1449" s="596"/>
    </row>
    <row r="1450" spans="1:7" ht="19.899999999999999" customHeight="1" x14ac:dyDescent="0.2">
      <c r="A1450" s="597"/>
      <c r="B1450" s="549"/>
      <c r="C1450" s="540" t="s">
        <v>1006</v>
      </c>
      <c r="D1450" s="558">
        <f>IFERROR(VLOOKUP(COUNTIF($A$1:A1450,"ANALISIS DE PRECIOS"),T_Rendimiento_Equipo,5,FALSE),0)</f>
        <v>0</v>
      </c>
      <c r="E1450" s="559" t="str">
        <f ca="1">G1432&amp;"/día"</f>
        <v>0/día</v>
      </c>
      <c r="F1450" s="598"/>
      <c r="G1450" s="592"/>
    </row>
    <row r="1451" spans="1:7" ht="19.899999999999999" customHeight="1" x14ac:dyDescent="0.2">
      <c r="A1451" s="590"/>
      <c r="B1451" s="549"/>
      <c r="C1451" s="545"/>
      <c r="D1451" s="541"/>
      <c r="E1451" s="542"/>
      <c r="F1451" s="540"/>
      <c r="G1451" s="592"/>
    </row>
    <row r="1452" spans="1:7" ht="19.899999999999999" customHeight="1" x14ac:dyDescent="0.2">
      <c r="A1452" s="792" t="s">
        <v>576</v>
      </c>
      <c r="B1452" s="793"/>
      <c r="C1452" s="794" t="s">
        <v>0</v>
      </c>
      <c r="D1452" s="806" t="s">
        <v>1866</v>
      </c>
      <c r="E1452" s="806" t="s">
        <v>1865</v>
      </c>
      <c r="F1452" s="798" t="s">
        <v>1007</v>
      </c>
      <c r="G1452" s="800" t="s">
        <v>26</v>
      </c>
    </row>
    <row r="1453" spans="1:7" ht="19.899999999999999" customHeight="1" x14ac:dyDescent="0.2">
      <c r="A1453" s="560" t="s">
        <v>577</v>
      </c>
      <c r="B1453" s="560" t="s">
        <v>578</v>
      </c>
      <c r="C1453" s="795"/>
      <c r="D1453" s="807"/>
      <c r="E1453" s="797"/>
      <c r="F1453" s="799"/>
      <c r="G1453" s="801"/>
    </row>
    <row r="1454" spans="1:7" ht="19.899999999999999" customHeight="1" x14ac:dyDescent="0.2">
      <c r="A1454" s="599"/>
      <c r="B1454" s="545"/>
      <c r="C1454" s="537" t="s">
        <v>1008</v>
      </c>
      <c r="D1454" s="542"/>
      <c r="E1454" s="542"/>
      <c r="F1454" s="545"/>
      <c r="G1454" s="600"/>
    </row>
    <row r="1455" spans="1:7" ht="19.899999999999999" customHeight="1" x14ac:dyDescent="0.2">
      <c r="A1455" s="601">
        <f t="shared" ref="A1455:A1463" si="326">IFERROR(VLOOKUP(C1455,T_Insumos,4,FALSE),0)</f>
        <v>0</v>
      </c>
      <c r="B1455" s="561">
        <f t="shared" ref="B1455:B1463" si="327">IFERROR(VLOOKUP(C1455,T_Insumos,5,FALSE),0)</f>
        <v>0</v>
      </c>
      <c r="C1455" s="552"/>
      <c r="D1455" s="562">
        <f t="shared" ref="D1455:D1463" si="328">IFERROR(VLOOKUP(C1455,T_Insumos,3,FALSE),0)</f>
        <v>0</v>
      </c>
      <c r="E1455" s="555">
        <f>D1455*$G$23</f>
        <v>0</v>
      </c>
      <c r="F1455" s="558">
        <f>IF(C1455="",0,IFERROR(VLOOKUP(COUNTIF($A$1:A1455,"ANALISIS DE PRECIOS"),T_Rendimiento_Equipo,5,FALSE),0))</f>
        <v>0</v>
      </c>
      <c r="G1455" s="555">
        <f>IFERROR(ROUND(E1455/F1455,2),0)</f>
        <v>0</v>
      </c>
    </row>
    <row r="1456" spans="1:7" ht="19.899999999999999" customHeight="1" x14ac:dyDescent="0.2">
      <c r="A1456" s="601">
        <f t="shared" si="326"/>
        <v>0</v>
      </c>
      <c r="B1456" s="561">
        <f t="shared" si="327"/>
        <v>0</v>
      </c>
      <c r="C1456" s="552"/>
      <c r="D1456" s="562">
        <f t="shared" si="328"/>
        <v>0</v>
      </c>
      <c r="E1456" s="555"/>
      <c r="F1456" s="558">
        <f>IF(C1456="",0,IFERROR(VLOOKUP(COUNTIF($A$1:A1456,"ANALISIS DE PRECIOS"),T_Rendimiento_Equipo,5,FALSE),0))</f>
        <v>0</v>
      </c>
      <c r="G1456" s="555">
        <f t="shared" ref="G1456:G1463" si="329">IFERROR(ROUND(E1456/F1456,2),0)</f>
        <v>0</v>
      </c>
    </row>
    <row r="1457" spans="1:7" ht="19.899999999999999" customHeight="1" x14ac:dyDescent="0.2">
      <c r="A1457" s="601">
        <f t="shared" si="326"/>
        <v>0</v>
      </c>
      <c r="B1457" s="561">
        <f t="shared" si="327"/>
        <v>0</v>
      </c>
      <c r="C1457" s="563"/>
      <c r="D1457" s="562">
        <f t="shared" si="328"/>
        <v>0</v>
      </c>
      <c r="E1457" s="555"/>
      <c r="F1457" s="558">
        <f>IF(C1457="",0,IFERROR(VLOOKUP(COUNTIF($A$1:A1457,"ANALISIS DE PRECIOS"),T_Rendimiento_Equipo,5,FALSE),0))</f>
        <v>0</v>
      </c>
      <c r="G1457" s="555">
        <f t="shared" si="329"/>
        <v>0</v>
      </c>
    </row>
    <row r="1458" spans="1:7" ht="19.899999999999999" customHeight="1" x14ac:dyDescent="0.2">
      <c r="A1458" s="601">
        <f t="shared" si="326"/>
        <v>0</v>
      </c>
      <c r="B1458" s="561">
        <f t="shared" si="327"/>
        <v>0</v>
      </c>
      <c r="C1458" s="563"/>
      <c r="D1458" s="562">
        <f t="shared" si="328"/>
        <v>0</v>
      </c>
      <c r="E1458" s="555"/>
      <c r="F1458" s="558">
        <f>IF(C1458="",0,IFERROR(VLOOKUP(COUNTIF($A$1:A1458,"ANALISIS DE PRECIOS"),T_Rendimiento_Equipo,5,FALSE),0))</f>
        <v>0</v>
      </c>
      <c r="G1458" s="555">
        <f t="shared" si="329"/>
        <v>0</v>
      </c>
    </row>
    <row r="1459" spans="1:7" ht="19.899999999999999" customHeight="1" x14ac:dyDescent="0.2">
      <c r="A1459" s="601">
        <f t="shared" si="326"/>
        <v>0</v>
      </c>
      <c r="B1459" s="561">
        <f t="shared" si="327"/>
        <v>0</v>
      </c>
      <c r="C1459" s="563"/>
      <c r="D1459" s="562">
        <f t="shared" si="328"/>
        <v>0</v>
      </c>
      <c r="E1459" s="555"/>
      <c r="F1459" s="558">
        <f>IF(C1459="",0,IFERROR(VLOOKUP(COUNTIF($A$1:A1459,"ANALISIS DE PRECIOS"),T_Rendimiento_Equipo,5,FALSE),0))</f>
        <v>0</v>
      </c>
      <c r="G1459" s="555">
        <f t="shared" si="329"/>
        <v>0</v>
      </c>
    </row>
    <row r="1460" spans="1:7" ht="19.899999999999999" customHeight="1" x14ac:dyDescent="0.2">
      <c r="A1460" s="601">
        <f t="shared" si="326"/>
        <v>0</v>
      </c>
      <c r="B1460" s="561">
        <f t="shared" si="327"/>
        <v>0</v>
      </c>
      <c r="C1460" s="563"/>
      <c r="D1460" s="562">
        <f t="shared" si="328"/>
        <v>0</v>
      </c>
      <c r="E1460" s="555"/>
      <c r="F1460" s="558">
        <f>IF(C1460="",0,IFERROR(VLOOKUP(COUNTIF($A$1:A1460,"ANALISIS DE PRECIOS"),T_Rendimiento_Equipo,5,FALSE),0))</f>
        <v>0</v>
      </c>
      <c r="G1460" s="555">
        <f t="shared" si="329"/>
        <v>0</v>
      </c>
    </row>
    <row r="1461" spans="1:7" ht="19.899999999999999" customHeight="1" x14ac:dyDescent="0.2">
      <c r="A1461" s="601">
        <f t="shared" si="326"/>
        <v>0</v>
      </c>
      <c r="B1461" s="561">
        <f t="shared" si="327"/>
        <v>0</v>
      </c>
      <c r="C1461" s="563"/>
      <c r="D1461" s="562">
        <f t="shared" si="328"/>
        <v>0</v>
      </c>
      <c r="E1461" s="555"/>
      <c r="F1461" s="558">
        <f>IF(C1461="",0,IFERROR(VLOOKUP(COUNTIF($A$1:A1461,"ANALISIS DE PRECIOS"),T_Rendimiento_Equipo,5,FALSE),0))</f>
        <v>0</v>
      </c>
      <c r="G1461" s="555">
        <f t="shared" si="329"/>
        <v>0</v>
      </c>
    </row>
    <row r="1462" spans="1:7" ht="19.899999999999999" customHeight="1" x14ac:dyDescent="0.2">
      <c r="A1462" s="601">
        <f t="shared" si="326"/>
        <v>0</v>
      </c>
      <c r="B1462" s="561">
        <f t="shared" si="327"/>
        <v>0</v>
      </c>
      <c r="C1462" s="563"/>
      <c r="D1462" s="562">
        <f t="shared" si="328"/>
        <v>0</v>
      </c>
      <c r="E1462" s="555"/>
      <c r="F1462" s="558">
        <f>IF(C1462="",0,IFERROR(VLOOKUP(COUNTIF($A$1:A1462,"ANALISIS DE PRECIOS"),T_Rendimiento_Equipo,5,FALSE),0))</f>
        <v>0</v>
      </c>
      <c r="G1462" s="555">
        <f t="shared" si="329"/>
        <v>0</v>
      </c>
    </row>
    <row r="1463" spans="1:7" ht="19.899999999999999" customHeight="1" x14ac:dyDescent="0.2">
      <c r="A1463" s="601">
        <f t="shared" si="326"/>
        <v>0</v>
      </c>
      <c r="B1463" s="561">
        <f t="shared" si="327"/>
        <v>0</v>
      </c>
      <c r="C1463" s="552"/>
      <c r="D1463" s="562">
        <f t="shared" si="328"/>
        <v>0</v>
      </c>
      <c r="E1463" s="555"/>
      <c r="F1463" s="558">
        <f>IF(C1463="",0,IFERROR(VLOOKUP(COUNTIF($A$1:A1463,"ANALISIS DE PRECIOS"),T_Rendimiento_Equipo,5,FALSE),0))</f>
        <v>0</v>
      </c>
      <c r="G1463" s="555">
        <f t="shared" si="329"/>
        <v>0</v>
      </c>
    </row>
    <row r="1464" spans="1:7" ht="19.899999999999999" customHeight="1" x14ac:dyDescent="0.2">
      <c r="A1464" s="602"/>
      <c r="B1464" s="541"/>
      <c r="C1464" s="545"/>
      <c r="D1464" s="541"/>
      <c r="E1464" s="542"/>
      <c r="F1464" s="564" t="s">
        <v>27</v>
      </c>
      <c r="G1464" s="603">
        <f>SUBTOTAL(9,G1455:G1463)</f>
        <v>0</v>
      </c>
    </row>
    <row r="1465" spans="1:7" ht="19.899999999999999" customHeight="1" x14ac:dyDescent="0.2">
      <c r="A1465" s="599"/>
      <c r="B1465" s="545"/>
      <c r="C1465" s="537" t="s">
        <v>713</v>
      </c>
      <c r="D1465" s="541"/>
      <c r="E1465" s="542"/>
      <c r="F1465" s="543"/>
      <c r="G1465" s="600"/>
    </row>
    <row r="1466" spans="1:7" ht="19.899999999999999" customHeight="1" x14ac:dyDescent="0.2">
      <c r="A1466" s="792" t="s">
        <v>576</v>
      </c>
      <c r="B1466" s="793"/>
      <c r="C1466" s="794" t="s">
        <v>0</v>
      </c>
      <c r="D1466" s="796" t="s">
        <v>24</v>
      </c>
      <c r="E1466" s="796" t="s">
        <v>1832</v>
      </c>
      <c r="F1466" s="798" t="s">
        <v>1007</v>
      </c>
      <c r="G1466" s="800" t="s">
        <v>26</v>
      </c>
    </row>
    <row r="1467" spans="1:7" ht="19.899999999999999" customHeight="1" x14ac:dyDescent="0.2">
      <c r="A1467" s="560" t="s">
        <v>577</v>
      </c>
      <c r="B1467" s="560" t="s">
        <v>578</v>
      </c>
      <c r="C1467" s="795"/>
      <c r="D1467" s="797"/>
      <c r="E1467" s="797"/>
      <c r="F1467" s="799"/>
      <c r="G1467" s="801"/>
    </row>
    <row r="1468" spans="1:7" ht="19.899999999999999" customHeight="1" x14ac:dyDescent="0.2">
      <c r="A1468" s="601">
        <f t="shared" ref="A1468:A1474" si="330">IFERROR(VLOOKUP(C1468,T_Insumos,4,FALSE),0)</f>
        <v>0</v>
      </c>
      <c r="B1468" s="561">
        <f t="shared" ref="B1468:B1474" si="331">IFERROR(VLOOKUP(C1468,T_Insumos,5,FALSE),0)</f>
        <v>0</v>
      </c>
      <c r="C1468" s="565"/>
      <c r="D1468" s="558"/>
      <c r="E1468" s="555">
        <f t="shared" ref="E1468:E1474" si="332">IFERROR(VLOOKUP(C1468,T_Insumos,3,FALSE),0)</f>
        <v>0</v>
      </c>
      <c r="F1468" s="558">
        <f>IF(C1468="",0,IFERROR(VLOOKUP(COUNTIF($A$1:A1468,"ANALISIS DE PRECIOS"),T_Rendimiento_Equipo,5,FALSE),0))</f>
        <v>0</v>
      </c>
      <c r="G1468" s="555">
        <f>IFERROR(ROUND(D1468*E1468/F1468,2),0)</f>
        <v>0</v>
      </c>
    </row>
    <row r="1469" spans="1:7" ht="19.899999999999999" customHeight="1" x14ac:dyDescent="0.2">
      <c r="A1469" s="601">
        <f t="shared" si="330"/>
        <v>0</v>
      </c>
      <c r="B1469" s="561">
        <f t="shared" si="331"/>
        <v>0</v>
      </c>
      <c r="C1469" s="552"/>
      <c r="D1469" s="558"/>
      <c r="E1469" s="555">
        <f t="shared" si="332"/>
        <v>0</v>
      </c>
      <c r="F1469" s="558">
        <f>IF(C1469="",0,IFERROR(VLOOKUP(COUNTIF($A$1:A1469,"ANALISIS DE PRECIOS"),T_Rendimiento_Equipo,5,FALSE),0))</f>
        <v>0</v>
      </c>
      <c r="G1469" s="555">
        <f t="shared" ref="G1469:G1474" si="333">IFERROR(ROUND(D1469*E1469/F1469,2),0)</f>
        <v>0</v>
      </c>
    </row>
    <row r="1470" spans="1:7" ht="19.899999999999999" customHeight="1" x14ac:dyDescent="0.2">
      <c r="A1470" s="601">
        <f t="shared" si="330"/>
        <v>0</v>
      </c>
      <c r="B1470" s="561">
        <f t="shared" si="331"/>
        <v>0</v>
      </c>
      <c r="C1470" s="552"/>
      <c r="D1470" s="558"/>
      <c r="E1470" s="555">
        <f t="shared" si="332"/>
        <v>0</v>
      </c>
      <c r="F1470" s="558">
        <f>IF(C1470="",0,IFERROR(VLOOKUP(COUNTIF($A$1:A1470,"ANALISIS DE PRECIOS"),T_Rendimiento_Equipo,5,FALSE),0))</f>
        <v>0</v>
      </c>
      <c r="G1470" s="555">
        <f t="shared" si="333"/>
        <v>0</v>
      </c>
    </row>
    <row r="1471" spans="1:7" ht="19.899999999999999" customHeight="1" x14ac:dyDescent="0.2">
      <c r="A1471" s="601">
        <f t="shared" si="330"/>
        <v>0</v>
      </c>
      <c r="B1471" s="561">
        <f t="shared" si="331"/>
        <v>0</v>
      </c>
      <c r="C1471" s="552"/>
      <c r="D1471" s="558"/>
      <c r="E1471" s="555">
        <f t="shared" si="332"/>
        <v>0</v>
      </c>
      <c r="F1471" s="558">
        <f>IF(C1471="",0,IFERROR(VLOOKUP(COUNTIF($A$1:A1471,"ANALISIS DE PRECIOS"),T_Rendimiento_Equipo,5,FALSE),0))</f>
        <v>0</v>
      </c>
      <c r="G1471" s="555">
        <f t="shared" si="333"/>
        <v>0</v>
      </c>
    </row>
    <row r="1472" spans="1:7" ht="19.899999999999999" customHeight="1" x14ac:dyDescent="0.2">
      <c r="A1472" s="601">
        <f t="shared" si="330"/>
        <v>0</v>
      </c>
      <c r="B1472" s="561">
        <f t="shared" si="331"/>
        <v>0</v>
      </c>
      <c r="C1472" s="552"/>
      <c r="D1472" s="558"/>
      <c r="E1472" s="555">
        <f t="shared" si="332"/>
        <v>0</v>
      </c>
      <c r="F1472" s="558">
        <f>IF(C1472="",0,IFERROR(VLOOKUP(COUNTIF($A$1:A1472,"ANALISIS DE PRECIOS"),T_Rendimiento_Equipo,5,FALSE),0))</f>
        <v>0</v>
      </c>
      <c r="G1472" s="555">
        <f t="shared" si="333"/>
        <v>0</v>
      </c>
    </row>
    <row r="1473" spans="1:7" ht="19.899999999999999" customHeight="1" x14ac:dyDescent="0.2">
      <c r="A1473" s="601">
        <f t="shared" si="330"/>
        <v>0</v>
      </c>
      <c r="B1473" s="561">
        <f t="shared" si="331"/>
        <v>0</v>
      </c>
      <c r="C1473" s="552"/>
      <c r="D1473" s="566"/>
      <c r="E1473" s="555">
        <f t="shared" si="332"/>
        <v>0</v>
      </c>
      <c r="F1473" s="558">
        <f>IF(C1473="",0,IFERROR(VLOOKUP(COUNTIF($A$1:A1473,"ANALISIS DE PRECIOS"),T_Rendimiento_Equipo,5,FALSE),0))</f>
        <v>0</v>
      </c>
      <c r="G1473" s="555">
        <f t="shared" si="333"/>
        <v>0</v>
      </c>
    </row>
    <row r="1474" spans="1:7" ht="19.899999999999999" customHeight="1" x14ac:dyDescent="0.2">
      <c r="A1474" s="601">
        <f t="shared" si="330"/>
        <v>0</v>
      </c>
      <c r="B1474" s="561">
        <f t="shared" si="331"/>
        <v>0</v>
      </c>
      <c r="C1474" s="561"/>
      <c r="D1474" s="567"/>
      <c r="E1474" s="555">
        <f t="shared" si="332"/>
        <v>0</v>
      </c>
      <c r="F1474" s="558">
        <f>IF(C1474="",0,IFERROR(VLOOKUP(COUNTIF($A$1:A1474,"ANALISIS DE PRECIOS"),T_Rendimiento_Equipo,5,FALSE),0))</f>
        <v>0</v>
      </c>
      <c r="G1474" s="555">
        <f t="shared" si="333"/>
        <v>0</v>
      </c>
    </row>
    <row r="1475" spans="1:7" ht="19.899999999999999" customHeight="1" x14ac:dyDescent="0.2">
      <c r="A1475" s="602"/>
      <c r="B1475" s="541"/>
      <c r="C1475" s="545"/>
      <c r="D1475" s="541"/>
      <c r="E1475" s="542"/>
      <c r="F1475" s="564" t="s">
        <v>28</v>
      </c>
      <c r="G1475" s="604">
        <f>SUBTOTAL(9,G1468:G1474)</f>
        <v>0</v>
      </c>
    </row>
    <row r="1476" spans="1:7" ht="19.899999999999999" customHeight="1" x14ac:dyDescent="0.2">
      <c r="A1476" s="599"/>
      <c r="B1476" s="545"/>
      <c r="C1476" s="537" t="s">
        <v>1014</v>
      </c>
      <c r="D1476" s="541"/>
      <c r="E1476" s="542"/>
      <c r="F1476" s="543"/>
      <c r="G1476" s="600"/>
    </row>
    <row r="1477" spans="1:7" ht="19.899999999999999" customHeight="1" x14ac:dyDescent="0.2">
      <c r="A1477" s="792" t="s">
        <v>576</v>
      </c>
      <c r="B1477" s="793"/>
      <c r="C1477" s="794" t="s">
        <v>0</v>
      </c>
      <c r="D1477" s="794" t="s">
        <v>1867</v>
      </c>
      <c r="E1477" s="796" t="s">
        <v>24</v>
      </c>
      <c r="F1477" s="798" t="s">
        <v>25</v>
      </c>
      <c r="G1477" s="800" t="s">
        <v>26</v>
      </c>
    </row>
    <row r="1478" spans="1:7" ht="19.899999999999999" customHeight="1" x14ac:dyDescent="0.2">
      <c r="A1478" s="560" t="s">
        <v>577</v>
      </c>
      <c r="B1478" s="560" t="s">
        <v>578</v>
      </c>
      <c r="C1478" s="795"/>
      <c r="D1478" s="795"/>
      <c r="E1478" s="797"/>
      <c r="F1478" s="799"/>
      <c r="G1478" s="801"/>
    </row>
    <row r="1479" spans="1:7" ht="19.899999999999999" customHeight="1" x14ac:dyDescent="0.2">
      <c r="A1479" s="601">
        <f t="shared" ref="A1479:A1489" si="334">IFERROR(VLOOKUP(C1479,T_Insumos,4,FALSE),0)</f>
        <v>0</v>
      </c>
      <c r="B1479" s="561">
        <f t="shared" ref="B1479:B1489" si="335">IFERROR(VLOOKUP(C1479,T_Insumos,5,FALSE),0)</f>
        <v>0</v>
      </c>
      <c r="C1479" s="561"/>
      <c r="D1479" s="613">
        <f t="shared" ref="D1479:D1489" si="336">IFERROR(VLOOKUP(C1479,T_Insumos,2,FALSE),0)</f>
        <v>0</v>
      </c>
      <c r="E1479" s="553"/>
      <c r="F1479" s="555">
        <f t="shared" ref="F1479:F1489" si="337">IFERROR(VLOOKUP(C1479,T_Insumos,3,FALSE),0)</f>
        <v>0</v>
      </c>
      <c r="G1479" s="555">
        <f>ROUND(E1479*F1479,2)</f>
        <v>0</v>
      </c>
    </row>
    <row r="1480" spans="1:7" ht="19.899999999999999" customHeight="1" x14ac:dyDescent="0.2">
      <c r="A1480" s="601">
        <f t="shared" si="334"/>
        <v>0</v>
      </c>
      <c r="B1480" s="561">
        <f t="shared" si="335"/>
        <v>0</v>
      </c>
      <c r="C1480" s="561"/>
      <c r="D1480" s="613">
        <f t="shared" si="336"/>
        <v>0</v>
      </c>
      <c r="E1480" s="553"/>
      <c r="F1480" s="555">
        <f t="shared" si="337"/>
        <v>0</v>
      </c>
      <c r="G1480" s="555">
        <f t="shared" ref="G1480:G1489" si="338">ROUND(E1480*F1480,2)</f>
        <v>0</v>
      </c>
    </row>
    <row r="1481" spans="1:7" ht="19.899999999999999" customHeight="1" x14ac:dyDescent="0.2">
      <c r="A1481" s="601">
        <f t="shared" si="334"/>
        <v>0</v>
      </c>
      <c r="B1481" s="561">
        <f t="shared" si="335"/>
        <v>0</v>
      </c>
      <c r="C1481" s="561"/>
      <c r="D1481" s="613">
        <f t="shared" si="336"/>
        <v>0</v>
      </c>
      <c r="E1481" s="553"/>
      <c r="F1481" s="555">
        <f t="shared" si="337"/>
        <v>0</v>
      </c>
      <c r="G1481" s="555">
        <f t="shared" si="338"/>
        <v>0</v>
      </c>
    </row>
    <row r="1482" spans="1:7" ht="19.899999999999999" customHeight="1" x14ac:dyDescent="0.2">
      <c r="A1482" s="601">
        <f t="shared" si="334"/>
        <v>0</v>
      </c>
      <c r="B1482" s="561">
        <f t="shared" si="335"/>
        <v>0</v>
      </c>
      <c r="C1482" s="561"/>
      <c r="D1482" s="613">
        <f t="shared" si="336"/>
        <v>0</v>
      </c>
      <c r="E1482" s="553"/>
      <c r="F1482" s="555">
        <f t="shared" si="337"/>
        <v>0</v>
      </c>
      <c r="G1482" s="555">
        <f t="shared" si="338"/>
        <v>0</v>
      </c>
    </row>
    <row r="1483" spans="1:7" ht="19.899999999999999" customHeight="1" x14ac:dyDescent="0.2">
      <c r="A1483" s="601">
        <f t="shared" si="334"/>
        <v>0</v>
      </c>
      <c r="B1483" s="561">
        <f t="shared" si="335"/>
        <v>0</v>
      </c>
      <c r="C1483" s="561"/>
      <c r="D1483" s="613">
        <f t="shared" si="336"/>
        <v>0</v>
      </c>
      <c r="E1483" s="553"/>
      <c r="F1483" s="555">
        <f t="shared" si="337"/>
        <v>0</v>
      </c>
      <c r="G1483" s="555">
        <f t="shared" si="338"/>
        <v>0</v>
      </c>
    </row>
    <row r="1484" spans="1:7" ht="19.899999999999999" customHeight="1" x14ac:dyDescent="0.2">
      <c r="A1484" s="601">
        <f t="shared" si="334"/>
        <v>0</v>
      </c>
      <c r="B1484" s="561">
        <f t="shared" si="335"/>
        <v>0</v>
      </c>
      <c r="C1484" s="561"/>
      <c r="D1484" s="613">
        <f t="shared" si="336"/>
        <v>0</v>
      </c>
      <c r="E1484" s="553"/>
      <c r="F1484" s="555">
        <f t="shared" si="337"/>
        <v>0</v>
      </c>
      <c r="G1484" s="555">
        <f t="shared" si="338"/>
        <v>0</v>
      </c>
    </row>
    <row r="1485" spans="1:7" ht="19.899999999999999" customHeight="1" x14ac:dyDescent="0.2">
      <c r="A1485" s="601">
        <f t="shared" si="334"/>
        <v>0</v>
      </c>
      <c r="B1485" s="561">
        <f t="shared" si="335"/>
        <v>0</v>
      </c>
      <c r="C1485" s="561"/>
      <c r="D1485" s="613">
        <f t="shared" si="336"/>
        <v>0</v>
      </c>
      <c r="E1485" s="553"/>
      <c r="F1485" s="555">
        <f t="shared" si="337"/>
        <v>0</v>
      </c>
      <c r="G1485" s="555">
        <f t="shared" si="338"/>
        <v>0</v>
      </c>
    </row>
    <row r="1486" spans="1:7" ht="19.899999999999999" customHeight="1" x14ac:dyDescent="0.2">
      <c r="A1486" s="601">
        <f t="shared" si="334"/>
        <v>0</v>
      </c>
      <c r="B1486" s="561">
        <f t="shared" si="335"/>
        <v>0</v>
      </c>
      <c r="C1486" s="561"/>
      <c r="D1486" s="613">
        <f t="shared" si="336"/>
        <v>0</v>
      </c>
      <c r="E1486" s="553"/>
      <c r="F1486" s="555">
        <f t="shared" si="337"/>
        <v>0</v>
      </c>
      <c r="G1486" s="555">
        <f t="shared" si="338"/>
        <v>0</v>
      </c>
    </row>
    <row r="1487" spans="1:7" ht="19.899999999999999" customHeight="1" x14ac:dyDescent="0.2">
      <c r="A1487" s="601">
        <f t="shared" si="334"/>
        <v>0</v>
      </c>
      <c r="B1487" s="561">
        <f t="shared" si="335"/>
        <v>0</v>
      </c>
      <c r="C1487" s="561"/>
      <c r="D1487" s="613">
        <f t="shared" si="336"/>
        <v>0</v>
      </c>
      <c r="E1487" s="553"/>
      <c r="F1487" s="555">
        <f t="shared" si="337"/>
        <v>0</v>
      </c>
      <c r="G1487" s="555">
        <f t="shared" si="338"/>
        <v>0</v>
      </c>
    </row>
    <row r="1488" spans="1:7" ht="19.899999999999999" customHeight="1" x14ac:dyDescent="0.2">
      <c r="A1488" s="601">
        <f t="shared" si="334"/>
        <v>0</v>
      </c>
      <c r="B1488" s="561">
        <f t="shared" si="335"/>
        <v>0</v>
      </c>
      <c r="C1488" s="561"/>
      <c r="D1488" s="613">
        <f t="shared" si="336"/>
        <v>0</v>
      </c>
      <c r="E1488" s="553"/>
      <c r="F1488" s="555">
        <f t="shared" si="337"/>
        <v>0</v>
      </c>
      <c r="G1488" s="555">
        <f t="shared" si="338"/>
        <v>0</v>
      </c>
    </row>
    <row r="1489" spans="1:8" ht="19.899999999999999" customHeight="1" x14ac:dyDescent="0.2">
      <c r="A1489" s="601">
        <f t="shared" si="334"/>
        <v>0</v>
      </c>
      <c r="B1489" s="561">
        <f t="shared" si="335"/>
        <v>0</v>
      </c>
      <c r="C1489" s="561"/>
      <c r="D1489" s="613">
        <f t="shared" si="336"/>
        <v>0</v>
      </c>
      <c r="E1489" s="553"/>
      <c r="F1489" s="555">
        <f t="shared" si="337"/>
        <v>0</v>
      </c>
      <c r="G1489" s="555">
        <f t="shared" si="338"/>
        <v>0</v>
      </c>
    </row>
    <row r="1490" spans="1:8" ht="19.899999999999999" customHeight="1" x14ac:dyDescent="0.2">
      <c r="A1490" s="599"/>
      <c r="B1490" s="545"/>
      <c r="C1490" s="545"/>
      <c r="D1490" s="541"/>
      <c r="E1490" s="542"/>
      <c r="F1490" s="564" t="s">
        <v>29</v>
      </c>
      <c r="G1490" s="605">
        <f>SUBTOTAL(9,G1479:G1489)</f>
        <v>0</v>
      </c>
    </row>
    <row r="1491" spans="1:8" ht="19.899999999999999" customHeight="1" x14ac:dyDescent="0.2">
      <c r="A1491" s="599"/>
      <c r="B1491" s="545"/>
      <c r="C1491" s="537" t="s">
        <v>1015</v>
      </c>
      <c r="D1491" s="541"/>
      <c r="E1491" s="542"/>
      <c r="F1491" s="543"/>
      <c r="G1491" s="600"/>
    </row>
    <row r="1492" spans="1:8" ht="19.899999999999999" customHeight="1" x14ac:dyDescent="0.2">
      <c r="A1492" s="792" t="s">
        <v>576</v>
      </c>
      <c r="B1492" s="793"/>
      <c r="C1492" s="794" t="s">
        <v>0</v>
      </c>
      <c r="D1492" s="794" t="s">
        <v>1867</v>
      </c>
      <c r="E1492" s="796" t="s">
        <v>24</v>
      </c>
      <c r="F1492" s="798" t="s">
        <v>25</v>
      </c>
      <c r="G1492" s="800" t="s">
        <v>26</v>
      </c>
    </row>
    <row r="1493" spans="1:8" ht="19.899999999999999" customHeight="1" x14ac:dyDescent="0.2">
      <c r="A1493" s="560" t="s">
        <v>577</v>
      </c>
      <c r="B1493" s="560" t="s">
        <v>578</v>
      </c>
      <c r="C1493" s="795"/>
      <c r="D1493" s="795"/>
      <c r="E1493" s="797"/>
      <c r="F1493" s="799"/>
      <c r="G1493" s="801"/>
    </row>
    <row r="1494" spans="1:8" ht="19.899999999999999" customHeight="1" x14ac:dyDescent="0.2">
      <c r="A1494" s="601">
        <f>IFERROR(VLOOKUP(C1494,T_Insumos,4,FALSE),0)</f>
        <v>0</v>
      </c>
      <c r="B1494" s="561">
        <f>IFERROR(VLOOKUP(C1494,T_Insumos,5,FALSE),0)</f>
        <v>0</v>
      </c>
      <c r="C1494" s="552"/>
      <c r="D1494" s="613">
        <f>IF(C1494=0,0,"$/tnkm")</f>
        <v>0</v>
      </c>
      <c r="E1494" s="553"/>
      <c r="F1494" s="555">
        <f>IFERROR(VLOOKUP(C1494,T_Insumos,3,FALSE),0)</f>
        <v>0</v>
      </c>
      <c r="G1494" s="555">
        <f>ROUND(E1494*F1494,2)</f>
        <v>0</v>
      </c>
    </row>
    <row r="1495" spans="1:8" ht="19.899999999999999" customHeight="1" x14ac:dyDescent="0.2">
      <c r="A1495" s="601">
        <f>IFERROR(VLOOKUP(C1495,T_Insumos,4,FALSE),0)</f>
        <v>0</v>
      </c>
      <c r="B1495" s="561">
        <f>IFERROR(VLOOKUP(C1495,T_Insumos,5,FALSE),0)</f>
        <v>0</v>
      </c>
      <c r="C1495" s="552"/>
      <c r="D1495" s="613">
        <f>IF(C1495=0,0,"$/tnkm")</f>
        <v>0</v>
      </c>
      <c r="E1495" s="569"/>
      <c r="F1495" s="555">
        <f>IFERROR(VLOOKUP(C1495,T_Insumos,3,FALSE),0)</f>
        <v>0</v>
      </c>
      <c r="G1495" s="555">
        <f t="shared" ref="G1495" si="339">ROUND(E1495*F1495,2)</f>
        <v>0</v>
      </c>
    </row>
    <row r="1496" spans="1:8" ht="19.899999999999999" customHeight="1" x14ac:dyDescent="0.2">
      <c r="A1496" s="599"/>
      <c r="B1496" s="545"/>
      <c r="C1496" s="545"/>
      <c r="D1496" s="541"/>
      <c r="E1496" s="542"/>
      <c r="F1496" s="564" t="s">
        <v>1016</v>
      </c>
      <c r="G1496" s="605">
        <f>SUBTOTAL(9,G1494:G1495)</f>
        <v>0</v>
      </c>
    </row>
    <row r="1497" spans="1:8" ht="19.899999999999999" customHeight="1" x14ac:dyDescent="0.2">
      <c r="A1497" s="602"/>
      <c r="B1497" s="541"/>
      <c r="C1497" s="545"/>
      <c r="D1497" s="541"/>
      <c r="E1497" s="542"/>
      <c r="F1497" s="543"/>
      <c r="G1497" s="600"/>
    </row>
    <row r="1498" spans="1:8" ht="19.899999999999999" customHeight="1" x14ac:dyDescent="0.2">
      <c r="A1498" s="664" t="str">
        <f>B1432</f>
        <v/>
      </c>
      <c r="B1498" s="661">
        <f ca="1">C1432</f>
        <v>0</v>
      </c>
      <c r="C1498" s="541"/>
      <c r="D1498" s="541" t="s">
        <v>1833</v>
      </c>
      <c r="E1498" s="662"/>
      <c r="F1498" s="663" t="str">
        <f ca="1">"$/"&amp;G1432</f>
        <v>$/0</v>
      </c>
      <c r="G1498" s="610">
        <f>SUBTOTAL(9,G1455:G1497)</f>
        <v>0</v>
      </c>
    </row>
    <row r="1499" spans="1:8" ht="19.899999999999999" customHeight="1" x14ac:dyDescent="0.2">
      <c r="A1499" s="606"/>
      <c r="B1499" s="607"/>
      <c r="C1499" s="608"/>
      <c r="D1499" s="608" t="s">
        <v>2043</v>
      </c>
      <c r="E1499" s="609"/>
      <c r="F1499" s="665" t="str">
        <f ca="1">"$/"&amp;G1432</f>
        <v>$/0</v>
      </c>
      <c r="G1499" s="610">
        <f>ROUND(G1498/Coeficiente_Paso,2)</f>
        <v>0</v>
      </c>
    </row>
    <row r="1500" spans="1:8" ht="19.899999999999999" customHeight="1" x14ac:dyDescent="0.2">
      <c r="A1500" s="191"/>
      <c r="B1500" s="191"/>
      <c r="C1500" s="191"/>
      <c r="D1500" s="191"/>
      <c r="E1500" s="191"/>
      <c r="F1500" s="191"/>
      <c r="G1500" s="191"/>
    </row>
    <row r="1501" spans="1:8" ht="19.899999999999999" customHeight="1" x14ac:dyDescent="0.2">
      <c r="A1501" s="802" t="s">
        <v>31</v>
      </c>
      <c r="B1501" s="803"/>
      <c r="C1501" s="803"/>
      <c r="D1501" s="803"/>
      <c r="E1501" s="803"/>
      <c r="F1501" s="803"/>
      <c r="G1501" s="804"/>
      <c r="H1501" s="533"/>
    </row>
    <row r="1502" spans="1:8" ht="19.899999999999999" customHeight="1" x14ac:dyDescent="0.2">
      <c r="A1502" s="587" t="s">
        <v>711</v>
      </c>
      <c r="B1502" s="535" t="str">
        <f>Comitente</f>
        <v>DIRECCIÓN PROVINCIAL DE VIALIDAD</v>
      </c>
      <c r="C1502" s="536"/>
      <c r="D1502" s="537"/>
      <c r="E1502" s="537"/>
      <c r="F1502" s="538"/>
      <c r="G1502" s="588"/>
      <c r="H1502" s="533"/>
    </row>
    <row r="1503" spans="1:8" ht="19.899999999999999" customHeight="1" x14ac:dyDescent="0.2">
      <c r="A1503" s="587" t="s">
        <v>712</v>
      </c>
      <c r="B1503" s="535">
        <f>Contratista</f>
        <v>0</v>
      </c>
      <c r="C1503" s="539"/>
      <c r="D1503" s="539"/>
      <c r="E1503" s="539"/>
      <c r="F1503" s="535"/>
      <c r="G1503" s="589"/>
      <c r="H1503" s="533"/>
    </row>
    <row r="1504" spans="1:8" ht="19.899999999999999" customHeight="1" x14ac:dyDescent="0.2">
      <c r="A1504" s="587" t="s">
        <v>21</v>
      </c>
      <c r="B1504" s="535" t="str">
        <f>Obra</f>
        <v>PAVIMENTACIÓN Y REPAVIMENTACION DE LA RED VIAL MUNICIPAL AFECTADAS POR OBRAS DE SANEAMIENTO 1era ETAPA SARMIENTO</v>
      </c>
      <c r="C1504" s="539"/>
      <c r="D1504" s="539"/>
      <c r="E1504" s="539"/>
      <c r="F1504" s="535" t="s">
        <v>32</v>
      </c>
      <c r="G1504" s="589">
        <f>Fecha_Base</f>
        <v>0</v>
      </c>
      <c r="H1504" s="533"/>
    </row>
    <row r="1505" spans="1:8" ht="19.899999999999999" customHeight="1" x14ac:dyDescent="0.2">
      <c r="A1505" s="590" t="s">
        <v>710</v>
      </c>
      <c r="B1505" s="540" t="str">
        <f>Ubicación</f>
        <v>DEPARTAMENTO SARMIENTO</v>
      </c>
      <c r="C1505" s="540"/>
      <c r="D1505" s="541"/>
      <c r="E1505" s="542"/>
      <c r="F1505" s="543"/>
      <c r="G1505" s="591"/>
      <c r="H1505" s="533"/>
    </row>
    <row r="1506" spans="1:8" ht="19.899999999999999" customHeight="1" x14ac:dyDescent="0.2">
      <c r="A1506" s="590" t="s">
        <v>33</v>
      </c>
      <c r="B1506" s="544" t="str">
        <f>IFERROR(VALUE(LEFT(B1507,FIND(".",B1507)-1)),"")</f>
        <v/>
      </c>
      <c r="C1506" s="545">
        <f ca="1">IFERROR(VLOOKUP(B1506,T_Computo_Presupuesto,2,FALSE),0)</f>
        <v>0</v>
      </c>
      <c r="D1506" s="545"/>
      <c r="E1506" s="542"/>
      <c r="F1506" s="543"/>
      <c r="G1506" s="591"/>
      <c r="H1506" s="533"/>
    </row>
    <row r="1507" spans="1:8" ht="19.899999999999999" customHeight="1" x14ac:dyDescent="0.2">
      <c r="A1507" s="590" t="s">
        <v>22</v>
      </c>
      <c r="B1507" s="546" t="str">
        <f>IFERROR(VLOOKUP(COUNTIF($A$1:A1507,"ANALISIS DE PRECIOS"),T_NumeroItem,2,FALSE),"")</f>
        <v/>
      </c>
      <c r="C1507" s="805">
        <f ca="1">IFERROR(VLOOKUP(B1507,T_Computo_Presupuesto,2,FALSE),0)</f>
        <v>0</v>
      </c>
      <c r="D1507" s="805"/>
      <c r="E1507" s="805"/>
      <c r="F1507" s="540" t="s">
        <v>23</v>
      </c>
      <c r="G1507" s="592">
        <f ca="1">IFERROR(VLOOKUP(B1507,T_Computo_Presupuesto,4,FALSE),0)</f>
        <v>0</v>
      </c>
      <c r="H1507" s="533"/>
    </row>
    <row r="1508" spans="1:8" ht="19.899999999999999" customHeight="1" x14ac:dyDescent="0.2">
      <c r="A1508" s="590"/>
      <c r="B1508" s="540"/>
      <c r="C1508" s="545"/>
      <c r="D1508" s="541"/>
      <c r="E1508" s="542"/>
      <c r="F1508" s="545"/>
      <c r="G1508" s="593"/>
      <c r="H1508" s="533"/>
    </row>
    <row r="1509" spans="1:8" ht="19.899999999999999" customHeight="1" x14ac:dyDescent="0.2">
      <c r="A1509" s="594"/>
      <c r="B1509" s="547"/>
      <c r="C1509" s="548" t="s">
        <v>999</v>
      </c>
      <c r="D1509" s="547"/>
      <c r="E1509" s="547"/>
      <c r="F1509" s="547"/>
      <c r="G1509" s="595"/>
      <c r="H1509" s="533"/>
    </row>
    <row r="1510" spans="1:8" ht="19.899999999999999" customHeight="1" x14ac:dyDescent="0.2">
      <c r="A1510" s="590"/>
      <c r="B1510" s="549"/>
      <c r="C1510" s="545"/>
      <c r="D1510" s="541"/>
      <c r="E1510" s="542"/>
      <c r="F1510" s="540"/>
      <c r="G1510" s="592"/>
      <c r="H1510" s="533"/>
    </row>
    <row r="1511" spans="1:8" ht="19.899999999999999" customHeight="1" x14ac:dyDescent="0.2">
      <c r="A1511" s="590"/>
      <c r="B1511" s="549"/>
      <c r="C1511" s="550" t="s">
        <v>1000</v>
      </c>
      <c r="D1511" s="551" t="s">
        <v>24</v>
      </c>
      <c r="E1511" s="551" t="s">
        <v>1001</v>
      </c>
      <c r="F1511" s="551" t="s">
        <v>1002</v>
      </c>
      <c r="G1511" s="550" t="s">
        <v>1003</v>
      </c>
    </row>
    <row r="1512" spans="1:8" ht="19.899999999999999" customHeight="1" x14ac:dyDescent="0.2">
      <c r="A1512" s="590"/>
      <c r="B1512" s="549"/>
      <c r="C1512" s="552"/>
      <c r="D1512" s="553"/>
      <c r="E1512" s="554">
        <f t="shared" ref="E1512:E1521" si="340">IFERROR(VLOOKUP(C1512,T_Equipos,4,FALSE),0)</f>
        <v>0</v>
      </c>
      <c r="F1512" s="555">
        <f t="shared" ref="F1512:F1521" si="341">IFERROR(VLOOKUP(C1512,T_Equipos,5,FALSE),0)</f>
        <v>0</v>
      </c>
      <c r="G1512" s="555">
        <f>ROUND(D1512*F1512,2)</f>
        <v>0</v>
      </c>
    </row>
    <row r="1513" spans="1:8" ht="19.899999999999999" customHeight="1" x14ac:dyDescent="0.2">
      <c r="A1513" s="590"/>
      <c r="B1513" s="549"/>
      <c r="C1513" s="552"/>
      <c r="D1513" s="553"/>
      <c r="E1513" s="554">
        <f t="shared" si="340"/>
        <v>0</v>
      </c>
      <c r="F1513" s="555">
        <f t="shared" si="341"/>
        <v>0</v>
      </c>
      <c r="G1513" s="555">
        <f>ROUND(D1513*F1513,2)</f>
        <v>0</v>
      </c>
    </row>
    <row r="1514" spans="1:8" ht="19.899999999999999" customHeight="1" x14ac:dyDescent="0.2">
      <c r="A1514" s="590"/>
      <c r="B1514" s="549"/>
      <c r="C1514" s="552"/>
      <c r="D1514" s="553"/>
      <c r="E1514" s="554">
        <f t="shared" si="340"/>
        <v>0</v>
      </c>
      <c r="F1514" s="555">
        <f t="shared" si="341"/>
        <v>0</v>
      </c>
      <c r="G1514" s="555">
        <f>ROUND(D1514*F1514,2)</f>
        <v>0</v>
      </c>
    </row>
    <row r="1515" spans="1:8" ht="19.899999999999999" customHeight="1" x14ac:dyDescent="0.2">
      <c r="A1515" s="590"/>
      <c r="B1515" s="549"/>
      <c r="C1515" s="552"/>
      <c r="D1515" s="553"/>
      <c r="E1515" s="554">
        <f t="shared" si="340"/>
        <v>0</v>
      </c>
      <c r="F1515" s="555">
        <f t="shared" si="341"/>
        <v>0</v>
      </c>
      <c r="G1515" s="555">
        <f>ROUND(D1515*F1515,2)</f>
        <v>0</v>
      </c>
    </row>
    <row r="1516" spans="1:8" ht="19.899999999999999" customHeight="1" x14ac:dyDescent="0.2">
      <c r="A1516" s="590"/>
      <c r="B1516" s="549"/>
      <c r="C1516" s="552"/>
      <c r="D1516" s="553"/>
      <c r="E1516" s="554">
        <f t="shared" si="340"/>
        <v>0</v>
      </c>
      <c r="F1516" s="555">
        <f t="shared" si="341"/>
        <v>0</v>
      </c>
      <c r="G1516" s="555">
        <f t="shared" ref="G1516:G1521" si="342">ROUND(D1516*F1516,2)</f>
        <v>0</v>
      </c>
    </row>
    <row r="1517" spans="1:8" ht="19.899999999999999" customHeight="1" x14ac:dyDescent="0.2">
      <c r="A1517" s="590"/>
      <c r="B1517" s="549"/>
      <c r="C1517" s="552"/>
      <c r="D1517" s="553"/>
      <c r="E1517" s="554">
        <f t="shared" si="340"/>
        <v>0</v>
      </c>
      <c r="F1517" s="555">
        <f t="shared" si="341"/>
        <v>0</v>
      </c>
      <c r="G1517" s="555">
        <f t="shared" si="342"/>
        <v>0</v>
      </c>
    </row>
    <row r="1518" spans="1:8" ht="19.899999999999999" customHeight="1" x14ac:dyDescent="0.2">
      <c r="A1518" s="590"/>
      <c r="B1518" s="549"/>
      <c r="C1518" s="552"/>
      <c r="D1518" s="553"/>
      <c r="E1518" s="554">
        <f t="shared" si="340"/>
        <v>0</v>
      </c>
      <c r="F1518" s="555">
        <f t="shared" si="341"/>
        <v>0</v>
      </c>
      <c r="G1518" s="555">
        <f t="shared" si="342"/>
        <v>0</v>
      </c>
    </row>
    <row r="1519" spans="1:8" ht="19.899999999999999" customHeight="1" x14ac:dyDescent="0.2">
      <c r="A1519" s="590"/>
      <c r="B1519" s="549"/>
      <c r="C1519" s="552"/>
      <c r="D1519" s="553"/>
      <c r="E1519" s="554">
        <f t="shared" si="340"/>
        <v>0</v>
      </c>
      <c r="F1519" s="555">
        <f t="shared" si="341"/>
        <v>0</v>
      </c>
      <c r="G1519" s="555">
        <f t="shared" si="342"/>
        <v>0</v>
      </c>
    </row>
    <row r="1520" spans="1:8" ht="19.899999999999999" customHeight="1" x14ac:dyDescent="0.2">
      <c r="A1520" s="590"/>
      <c r="B1520" s="549"/>
      <c r="C1520" s="552"/>
      <c r="D1520" s="553"/>
      <c r="E1520" s="554">
        <f t="shared" si="340"/>
        <v>0</v>
      </c>
      <c r="F1520" s="555">
        <f t="shared" si="341"/>
        <v>0</v>
      </c>
      <c r="G1520" s="555">
        <f t="shared" si="342"/>
        <v>0</v>
      </c>
    </row>
    <row r="1521" spans="1:7" ht="19.899999999999999" customHeight="1" x14ac:dyDescent="0.2">
      <c r="A1521" s="590"/>
      <c r="B1521" s="549"/>
      <c r="C1521" s="552"/>
      <c r="D1521" s="553"/>
      <c r="E1521" s="554">
        <f t="shared" si="340"/>
        <v>0</v>
      </c>
      <c r="F1521" s="555">
        <f t="shared" si="341"/>
        <v>0</v>
      </c>
      <c r="G1521" s="555">
        <f t="shared" si="342"/>
        <v>0</v>
      </c>
    </row>
    <row r="1522" spans="1:7" ht="19.899999999999999" customHeight="1" x14ac:dyDescent="0.2">
      <c r="A1522" s="590"/>
      <c r="B1522" s="549"/>
      <c r="C1522" s="545"/>
      <c r="D1522" s="545"/>
      <c r="E1522" s="556"/>
      <c r="F1522" s="540"/>
      <c r="G1522" s="592"/>
    </row>
    <row r="1523" spans="1:7" ht="19.899999999999999" customHeight="1" x14ac:dyDescent="0.2">
      <c r="A1523" s="590"/>
      <c r="B1523" s="545"/>
      <c r="C1523" s="537" t="s">
        <v>1004</v>
      </c>
      <c r="D1523" s="540" t="s">
        <v>1001</v>
      </c>
      <c r="E1523" s="611">
        <f>SUMPRODUCT(D1512:D1521,E1512:E1521)</f>
        <v>0</v>
      </c>
      <c r="F1523" s="540" t="s">
        <v>1005</v>
      </c>
      <c r="G1523" s="612">
        <f>SUM(G1512:G1521)</f>
        <v>0</v>
      </c>
    </row>
    <row r="1524" spans="1:7" ht="19.899999999999999" customHeight="1" x14ac:dyDescent="0.2">
      <c r="A1524" s="590"/>
      <c r="B1524" s="549"/>
      <c r="C1524" s="557"/>
      <c r="D1524" s="556"/>
      <c r="E1524" s="542"/>
      <c r="F1524" s="540"/>
      <c r="G1524" s="596"/>
    </row>
    <row r="1525" spans="1:7" ht="19.899999999999999" customHeight="1" x14ac:dyDescent="0.2">
      <c r="A1525" s="597"/>
      <c r="B1525" s="549"/>
      <c r="C1525" s="540" t="s">
        <v>1006</v>
      </c>
      <c r="D1525" s="558">
        <f>IFERROR(VLOOKUP(COUNTIF($A$1:A1525,"ANALISIS DE PRECIOS"),T_Rendimiento_Equipo,5,FALSE),0)</f>
        <v>0</v>
      </c>
      <c r="E1525" s="559" t="str">
        <f ca="1">G1507&amp;"/día"</f>
        <v>0/día</v>
      </c>
      <c r="F1525" s="598"/>
      <c r="G1525" s="592"/>
    </row>
    <row r="1526" spans="1:7" ht="19.899999999999999" customHeight="1" x14ac:dyDescent="0.2">
      <c r="A1526" s="590"/>
      <c r="B1526" s="549"/>
      <c r="C1526" s="545"/>
      <c r="D1526" s="541"/>
      <c r="E1526" s="542"/>
      <c r="F1526" s="540"/>
      <c r="G1526" s="592"/>
    </row>
    <row r="1527" spans="1:7" ht="19.899999999999999" customHeight="1" x14ac:dyDescent="0.2">
      <c r="A1527" s="792" t="s">
        <v>576</v>
      </c>
      <c r="B1527" s="793"/>
      <c r="C1527" s="794" t="s">
        <v>0</v>
      </c>
      <c r="D1527" s="806" t="s">
        <v>1866</v>
      </c>
      <c r="E1527" s="806" t="s">
        <v>1865</v>
      </c>
      <c r="F1527" s="798" t="s">
        <v>1007</v>
      </c>
      <c r="G1527" s="800" t="s">
        <v>26</v>
      </c>
    </row>
    <row r="1528" spans="1:7" ht="19.899999999999999" customHeight="1" x14ac:dyDescent="0.2">
      <c r="A1528" s="560" t="s">
        <v>577</v>
      </c>
      <c r="B1528" s="560" t="s">
        <v>578</v>
      </c>
      <c r="C1528" s="795"/>
      <c r="D1528" s="807"/>
      <c r="E1528" s="797"/>
      <c r="F1528" s="799"/>
      <c r="G1528" s="801"/>
    </row>
    <row r="1529" spans="1:7" ht="19.899999999999999" customHeight="1" x14ac:dyDescent="0.2">
      <c r="A1529" s="599"/>
      <c r="B1529" s="545"/>
      <c r="C1529" s="537" t="s">
        <v>1008</v>
      </c>
      <c r="D1529" s="542"/>
      <c r="E1529" s="542"/>
      <c r="F1529" s="545"/>
      <c r="G1529" s="600"/>
    </row>
    <row r="1530" spans="1:7" ht="19.899999999999999" customHeight="1" x14ac:dyDescent="0.2">
      <c r="A1530" s="601">
        <f t="shared" ref="A1530:A1538" si="343">IFERROR(VLOOKUP(C1530,T_Insumos,4,FALSE),0)</f>
        <v>0</v>
      </c>
      <c r="B1530" s="561">
        <f t="shared" ref="B1530:B1538" si="344">IFERROR(VLOOKUP(C1530,T_Insumos,5,FALSE),0)</f>
        <v>0</v>
      </c>
      <c r="C1530" s="552"/>
      <c r="D1530" s="562">
        <f t="shared" ref="D1530:D1538" si="345">IFERROR(VLOOKUP(C1530,T_Insumos,3,FALSE),0)</f>
        <v>0</v>
      </c>
      <c r="E1530" s="555">
        <f>D1530*$G$23</f>
        <v>0</v>
      </c>
      <c r="F1530" s="558">
        <f>IF(C1530="",0,IFERROR(VLOOKUP(COUNTIF($A$1:A1530,"ANALISIS DE PRECIOS"),T_Rendimiento_Equipo,5,FALSE),0))</f>
        <v>0</v>
      </c>
      <c r="G1530" s="555">
        <f>IFERROR(ROUND(E1530/F1530,2),0)</f>
        <v>0</v>
      </c>
    </row>
    <row r="1531" spans="1:7" ht="19.899999999999999" customHeight="1" x14ac:dyDescent="0.2">
      <c r="A1531" s="601">
        <f t="shared" si="343"/>
        <v>0</v>
      </c>
      <c r="B1531" s="561">
        <f t="shared" si="344"/>
        <v>0</v>
      </c>
      <c r="C1531" s="552"/>
      <c r="D1531" s="562">
        <f t="shared" si="345"/>
        <v>0</v>
      </c>
      <c r="E1531" s="555"/>
      <c r="F1531" s="558">
        <f>IF(C1531="",0,IFERROR(VLOOKUP(COUNTIF($A$1:A1531,"ANALISIS DE PRECIOS"),T_Rendimiento_Equipo,5,FALSE),0))</f>
        <v>0</v>
      </c>
      <c r="G1531" s="555">
        <f t="shared" ref="G1531:G1538" si="346">IFERROR(ROUND(E1531/F1531,2),0)</f>
        <v>0</v>
      </c>
    </row>
    <row r="1532" spans="1:7" ht="19.899999999999999" customHeight="1" x14ac:dyDescent="0.2">
      <c r="A1532" s="601">
        <f t="shared" si="343"/>
        <v>0</v>
      </c>
      <c r="B1532" s="561">
        <f t="shared" si="344"/>
        <v>0</v>
      </c>
      <c r="C1532" s="563"/>
      <c r="D1532" s="562">
        <f t="shared" si="345"/>
        <v>0</v>
      </c>
      <c r="E1532" s="555"/>
      <c r="F1532" s="558">
        <f>IF(C1532="",0,IFERROR(VLOOKUP(COUNTIF($A$1:A1532,"ANALISIS DE PRECIOS"),T_Rendimiento_Equipo,5,FALSE),0))</f>
        <v>0</v>
      </c>
      <c r="G1532" s="555">
        <f t="shared" si="346"/>
        <v>0</v>
      </c>
    </row>
    <row r="1533" spans="1:7" ht="19.899999999999999" customHeight="1" x14ac:dyDescent="0.2">
      <c r="A1533" s="601">
        <f t="shared" si="343"/>
        <v>0</v>
      </c>
      <c r="B1533" s="561">
        <f t="shared" si="344"/>
        <v>0</v>
      </c>
      <c r="C1533" s="563"/>
      <c r="D1533" s="562">
        <f t="shared" si="345"/>
        <v>0</v>
      </c>
      <c r="E1533" s="555"/>
      <c r="F1533" s="558">
        <f>IF(C1533="",0,IFERROR(VLOOKUP(COUNTIF($A$1:A1533,"ANALISIS DE PRECIOS"),T_Rendimiento_Equipo,5,FALSE),0))</f>
        <v>0</v>
      </c>
      <c r="G1533" s="555">
        <f t="shared" si="346"/>
        <v>0</v>
      </c>
    </row>
    <row r="1534" spans="1:7" ht="19.899999999999999" customHeight="1" x14ac:dyDescent="0.2">
      <c r="A1534" s="601">
        <f t="shared" si="343"/>
        <v>0</v>
      </c>
      <c r="B1534" s="561">
        <f t="shared" si="344"/>
        <v>0</v>
      </c>
      <c r="C1534" s="563"/>
      <c r="D1534" s="562">
        <f t="shared" si="345"/>
        <v>0</v>
      </c>
      <c r="E1534" s="555"/>
      <c r="F1534" s="558">
        <f>IF(C1534="",0,IFERROR(VLOOKUP(COUNTIF($A$1:A1534,"ANALISIS DE PRECIOS"),T_Rendimiento_Equipo,5,FALSE),0))</f>
        <v>0</v>
      </c>
      <c r="G1534" s="555">
        <f t="shared" si="346"/>
        <v>0</v>
      </c>
    </row>
    <row r="1535" spans="1:7" ht="19.899999999999999" customHeight="1" x14ac:dyDescent="0.2">
      <c r="A1535" s="601">
        <f t="shared" si="343"/>
        <v>0</v>
      </c>
      <c r="B1535" s="561">
        <f t="shared" si="344"/>
        <v>0</v>
      </c>
      <c r="C1535" s="563"/>
      <c r="D1535" s="562">
        <f t="shared" si="345"/>
        <v>0</v>
      </c>
      <c r="E1535" s="555"/>
      <c r="F1535" s="558">
        <f>IF(C1535="",0,IFERROR(VLOOKUP(COUNTIF($A$1:A1535,"ANALISIS DE PRECIOS"),T_Rendimiento_Equipo,5,FALSE),0))</f>
        <v>0</v>
      </c>
      <c r="G1535" s="555">
        <f t="shared" si="346"/>
        <v>0</v>
      </c>
    </row>
    <row r="1536" spans="1:7" ht="19.899999999999999" customHeight="1" x14ac:dyDescent="0.2">
      <c r="A1536" s="601">
        <f t="shared" si="343"/>
        <v>0</v>
      </c>
      <c r="B1536" s="561">
        <f t="shared" si="344"/>
        <v>0</v>
      </c>
      <c r="C1536" s="563"/>
      <c r="D1536" s="562">
        <f t="shared" si="345"/>
        <v>0</v>
      </c>
      <c r="E1536" s="555"/>
      <c r="F1536" s="558">
        <f>IF(C1536="",0,IFERROR(VLOOKUP(COUNTIF($A$1:A1536,"ANALISIS DE PRECIOS"),T_Rendimiento_Equipo,5,FALSE),0))</f>
        <v>0</v>
      </c>
      <c r="G1536" s="555">
        <f t="shared" si="346"/>
        <v>0</v>
      </c>
    </row>
    <row r="1537" spans="1:7" ht="19.899999999999999" customHeight="1" x14ac:dyDescent="0.2">
      <c r="A1537" s="601">
        <f t="shared" si="343"/>
        <v>0</v>
      </c>
      <c r="B1537" s="561">
        <f t="shared" si="344"/>
        <v>0</v>
      </c>
      <c r="C1537" s="563"/>
      <c r="D1537" s="562">
        <f t="shared" si="345"/>
        <v>0</v>
      </c>
      <c r="E1537" s="555"/>
      <c r="F1537" s="558">
        <f>IF(C1537="",0,IFERROR(VLOOKUP(COUNTIF($A$1:A1537,"ANALISIS DE PRECIOS"),T_Rendimiento_Equipo,5,FALSE),0))</f>
        <v>0</v>
      </c>
      <c r="G1537" s="555">
        <f t="shared" si="346"/>
        <v>0</v>
      </c>
    </row>
    <row r="1538" spans="1:7" ht="19.899999999999999" customHeight="1" x14ac:dyDescent="0.2">
      <c r="A1538" s="601">
        <f t="shared" si="343"/>
        <v>0</v>
      </c>
      <c r="B1538" s="561">
        <f t="shared" si="344"/>
        <v>0</v>
      </c>
      <c r="C1538" s="552"/>
      <c r="D1538" s="562">
        <f t="shared" si="345"/>
        <v>0</v>
      </c>
      <c r="E1538" s="555"/>
      <c r="F1538" s="558">
        <f>IF(C1538="",0,IFERROR(VLOOKUP(COUNTIF($A$1:A1538,"ANALISIS DE PRECIOS"),T_Rendimiento_Equipo,5,FALSE),0))</f>
        <v>0</v>
      </c>
      <c r="G1538" s="555">
        <f t="shared" si="346"/>
        <v>0</v>
      </c>
    </row>
    <row r="1539" spans="1:7" ht="19.899999999999999" customHeight="1" x14ac:dyDescent="0.2">
      <c r="A1539" s="602"/>
      <c r="B1539" s="541"/>
      <c r="C1539" s="545"/>
      <c r="D1539" s="541"/>
      <c r="E1539" s="542"/>
      <c r="F1539" s="564" t="s">
        <v>27</v>
      </c>
      <c r="G1539" s="603">
        <f>SUBTOTAL(9,G1530:G1538)</f>
        <v>0</v>
      </c>
    </row>
    <row r="1540" spans="1:7" ht="19.899999999999999" customHeight="1" x14ac:dyDescent="0.2">
      <c r="A1540" s="599"/>
      <c r="B1540" s="545"/>
      <c r="C1540" s="537" t="s">
        <v>713</v>
      </c>
      <c r="D1540" s="541"/>
      <c r="E1540" s="542"/>
      <c r="F1540" s="543"/>
      <c r="G1540" s="600"/>
    </row>
    <row r="1541" spans="1:7" ht="19.899999999999999" customHeight="1" x14ac:dyDescent="0.2">
      <c r="A1541" s="792" t="s">
        <v>576</v>
      </c>
      <c r="B1541" s="793"/>
      <c r="C1541" s="794" t="s">
        <v>0</v>
      </c>
      <c r="D1541" s="796" t="s">
        <v>24</v>
      </c>
      <c r="E1541" s="796" t="s">
        <v>1832</v>
      </c>
      <c r="F1541" s="798" t="s">
        <v>1007</v>
      </c>
      <c r="G1541" s="800" t="s">
        <v>26</v>
      </c>
    </row>
    <row r="1542" spans="1:7" ht="19.899999999999999" customHeight="1" x14ac:dyDescent="0.2">
      <c r="A1542" s="560" t="s">
        <v>577</v>
      </c>
      <c r="B1542" s="560" t="s">
        <v>578</v>
      </c>
      <c r="C1542" s="795"/>
      <c r="D1542" s="797"/>
      <c r="E1542" s="797"/>
      <c r="F1542" s="799"/>
      <c r="G1542" s="801"/>
    </row>
    <row r="1543" spans="1:7" ht="19.899999999999999" customHeight="1" x14ac:dyDescent="0.2">
      <c r="A1543" s="601">
        <f t="shared" ref="A1543:A1549" si="347">IFERROR(VLOOKUP(C1543,T_Insumos,4,FALSE),0)</f>
        <v>0</v>
      </c>
      <c r="B1543" s="561">
        <f t="shared" ref="B1543:B1549" si="348">IFERROR(VLOOKUP(C1543,T_Insumos,5,FALSE),0)</f>
        <v>0</v>
      </c>
      <c r="C1543" s="565"/>
      <c r="D1543" s="558"/>
      <c r="E1543" s="555">
        <f t="shared" ref="E1543:E1549" si="349">IFERROR(VLOOKUP(C1543,T_Insumos,3,FALSE),0)</f>
        <v>0</v>
      </c>
      <c r="F1543" s="558">
        <f>IF(C1543="",0,IFERROR(VLOOKUP(COUNTIF($A$1:A1543,"ANALISIS DE PRECIOS"),T_Rendimiento_Equipo,5,FALSE),0))</f>
        <v>0</v>
      </c>
      <c r="G1543" s="555">
        <f>IFERROR(ROUND(D1543*E1543/F1543,2),0)</f>
        <v>0</v>
      </c>
    </row>
    <row r="1544" spans="1:7" ht="19.899999999999999" customHeight="1" x14ac:dyDescent="0.2">
      <c r="A1544" s="601">
        <f t="shared" si="347"/>
        <v>0</v>
      </c>
      <c r="B1544" s="561">
        <f t="shared" si="348"/>
        <v>0</v>
      </c>
      <c r="C1544" s="552"/>
      <c r="D1544" s="558"/>
      <c r="E1544" s="555">
        <f t="shared" si="349"/>
        <v>0</v>
      </c>
      <c r="F1544" s="558">
        <f>IF(C1544="",0,IFERROR(VLOOKUP(COUNTIF($A$1:A1544,"ANALISIS DE PRECIOS"),T_Rendimiento_Equipo,5,FALSE),0))</f>
        <v>0</v>
      </c>
      <c r="G1544" s="555">
        <f t="shared" ref="G1544:G1549" si="350">IFERROR(ROUND(D1544*E1544/F1544,2),0)</f>
        <v>0</v>
      </c>
    </row>
    <row r="1545" spans="1:7" ht="19.899999999999999" customHeight="1" x14ac:dyDescent="0.2">
      <c r="A1545" s="601">
        <f t="shared" si="347"/>
        <v>0</v>
      </c>
      <c r="B1545" s="561">
        <f t="shared" si="348"/>
        <v>0</v>
      </c>
      <c r="C1545" s="552"/>
      <c r="D1545" s="558"/>
      <c r="E1545" s="555">
        <f t="shared" si="349"/>
        <v>0</v>
      </c>
      <c r="F1545" s="558">
        <f>IF(C1545="",0,IFERROR(VLOOKUP(COUNTIF($A$1:A1545,"ANALISIS DE PRECIOS"),T_Rendimiento_Equipo,5,FALSE),0))</f>
        <v>0</v>
      </c>
      <c r="G1545" s="555">
        <f t="shared" si="350"/>
        <v>0</v>
      </c>
    </row>
    <row r="1546" spans="1:7" ht="19.899999999999999" customHeight="1" x14ac:dyDescent="0.2">
      <c r="A1546" s="601">
        <f t="shared" si="347"/>
        <v>0</v>
      </c>
      <c r="B1546" s="561">
        <f t="shared" si="348"/>
        <v>0</v>
      </c>
      <c r="C1546" s="552"/>
      <c r="D1546" s="558"/>
      <c r="E1546" s="555">
        <f t="shared" si="349"/>
        <v>0</v>
      </c>
      <c r="F1546" s="558">
        <f>IF(C1546="",0,IFERROR(VLOOKUP(COUNTIF($A$1:A1546,"ANALISIS DE PRECIOS"),T_Rendimiento_Equipo,5,FALSE),0))</f>
        <v>0</v>
      </c>
      <c r="G1546" s="555">
        <f t="shared" si="350"/>
        <v>0</v>
      </c>
    </row>
    <row r="1547" spans="1:7" ht="19.899999999999999" customHeight="1" x14ac:dyDescent="0.2">
      <c r="A1547" s="601">
        <f t="shared" si="347"/>
        <v>0</v>
      </c>
      <c r="B1547" s="561">
        <f t="shared" si="348"/>
        <v>0</v>
      </c>
      <c r="C1547" s="552"/>
      <c r="D1547" s="558"/>
      <c r="E1547" s="555">
        <f t="shared" si="349"/>
        <v>0</v>
      </c>
      <c r="F1547" s="558">
        <f>IF(C1547="",0,IFERROR(VLOOKUP(COUNTIF($A$1:A1547,"ANALISIS DE PRECIOS"),T_Rendimiento_Equipo,5,FALSE),0))</f>
        <v>0</v>
      </c>
      <c r="G1547" s="555">
        <f t="shared" si="350"/>
        <v>0</v>
      </c>
    </row>
    <row r="1548" spans="1:7" ht="19.899999999999999" customHeight="1" x14ac:dyDescent="0.2">
      <c r="A1548" s="601">
        <f t="shared" si="347"/>
        <v>0</v>
      </c>
      <c r="B1548" s="561">
        <f t="shared" si="348"/>
        <v>0</v>
      </c>
      <c r="C1548" s="552"/>
      <c r="D1548" s="566"/>
      <c r="E1548" s="555">
        <f t="shared" si="349"/>
        <v>0</v>
      </c>
      <c r="F1548" s="558">
        <f>IF(C1548="",0,IFERROR(VLOOKUP(COUNTIF($A$1:A1548,"ANALISIS DE PRECIOS"),T_Rendimiento_Equipo,5,FALSE),0))</f>
        <v>0</v>
      </c>
      <c r="G1548" s="555">
        <f t="shared" si="350"/>
        <v>0</v>
      </c>
    </row>
    <row r="1549" spans="1:7" ht="19.899999999999999" customHeight="1" x14ac:dyDescent="0.2">
      <c r="A1549" s="601">
        <f t="shared" si="347"/>
        <v>0</v>
      </c>
      <c r="B1549" s="561">
        <f t="shared" si="348"/>
        <v>0</v>
      </c>
      <c r="C1549" s="561"/>
      <c r="D1549" s="567"/>
      <c r="E1549" s="555">
        <f t="shared" si="349"/>
        <v>0</v>
      </c>
      <c r="F1549" s="558">
        <f>IF(C1549="",0,IFERROR(VLOOKUP(COUNTIF($A$1:A1549,"ANALISIS DE PRECIOS"),T_Rendimiento_Equipo,5,FALSE),0))</f>
        <v>0</v>
      </c>
      <c r="G1549" s="555">
        <f t="shared" si="350"/>
        <v>0</v>
      </c>
    </row>
    <row r="1550" spans="1:7" ht="19.899999999999999" customHeight="1" x14ac:dyDescent="0.2">
      <c r="A1550" s="602"/>
      <c r="B1550" s="541"/>
      <c r="C1550" s="545"/>
      <c r="D1550" s="541"/>
      <c r="E1550" s="542"/>
      <c r="F1550" s="564" t="s">
        <v>28</v>
      </c>
      <c r="G1550" s="604">
        <f>SUBTOTAL(9,G1543:G1549)</f>
        <v>0</v>
      </c>
    </row>
    <row r="1551" spans="1:7" ht="19.899999999999999" customHeight="1" x14ac:dyDescent="0.2">
      <c r="A1551" s="599"/>
      <c r="B1551" s="545"/>
      <c r="C1551" s="537" t="s">
        <v>1014</v>
      </c>
      <c r="D1551" s="541"/>
      <c r="E1551" s="542"/>
      <c r="F1551" s="543"/>
      <c r="G1551" s="600"/>
    </row>
    <row r="1552" spans="1:7" ht="19.899999999999999" customHeight="1" x14ac:dyDescent="0.2">
      <c r="A1552" s="792" t="s">
        <v>576</v>
      </c>
      <c r="B1552" s="793"/>
      <c r="C1552" s="794" t="s">
        <v>0</v>
      </c>
      <c r="D1552" s="794" t="s">
        <v>1867</v>
      </c>
      <c r="E1552" s="796" t="s">
        <v>24</v>
      </c>
      <c r="F1552" s="798" t="s">
        <v>25</v>
      </c>
      <c r="G1552" s="800" t="s">
        <v>26</v>
      </c>
    </row>
    <row r="1553" spans="1:7" ht="19.899999999999999" customHeight="1" x14ac:dyDescent="0.2">
      <c r="A1553" s="560" t="s">
        <v>577</v>
      </c>
      <c r="B1553" s="560" t="s">
        <v>578</v>
      </c>
      <c r="C1553" s="795"/>
      <c r="D1553" s="795"/>
      <c r="E1553" s="797"/>
      <c r="F1553" s="799"/>
      <c r="G1553" s="801"/>
    </row>
    <row r="1554" spans="1:7" ht="19.899999999999999" customHeight="1" x14ac:dyDescent="0.2">
      <c r="A1554" s="601">
        <f t="shared" ref="A1554:A1564" si="351">IFERROR(VLOOKUP(C1554,T_Insumos,4,FALSE),0)</f>
        <v>0</v>
      </c>
      <c r="B1554" s="561">
        <f t="shared" ref="B1554:B1564" si="352">IFERROR(VLOOKUP(C1554,T_Insumos,5,FALSE),0)</f>
        <v>0</v>
      </c>
      <c r="C1554" s="561"/>
      <c r="D1554" s="613">
        <f t="shared" ref="D1554:D1564" si="353">IFERROR(VLOOKUP(C1554,T_Insumos,2,FALSE),0)</f>
        <v>0</v>
      </c>
      <c r="E1554" s="553"/>
      <c r="F1554" s="555">
        <f t="shared" ref="F1554:F1564" si="354">IFERROR(VLOOKUP(C1554,T_Insumos,3,FALSE),0)</f>
        <v>0</v>
      </c>
      <c r="G1554" s="555">
        <f>ROUND(E1554*F1554,2)</f>
        <v>0</v>
      </c>
    </row>
    <row r="1555" spans="1:7" s="568" customFormat="1" ht="19.899999999999999" customHeight="1" x14ac:dyDescent="0.2">
      <c r="A1555" s="601">
        <f t="shared" si="351"/>
        <v>0</v>
      </c>
      <c r="B1555" s="561">
        <f t="shared" si="352"/>
        <v>0</v>
      </c>
      <c r="C1555" s="561"/>
      <c r="D1555" s="613">
        <f t="shared" si="353"/>
        <v>0</v>
      </c>
      <c r="E1555" s="553"/>
      <c r="F1555" s="555">
        <f t="shared" si="354"/>
        <v>0</v>
      </c>
      <c r="G1555" s="555">
        <f t="shared" ref="G1555:G1564" si="355">ROUND(E1555*F1555,2)</f>
        <v>0</v>
      </c>
    </row>
    <row r="1556" spans="1:7" ht="19.899999999999999" customHeight="1" x14ac:dyDescent="0.2">
      <c r="A1556" s="601">
        <f t="shared" si="351"/>
        <v>0</v>
      </c>
      <c r="B1556" s="561">
        <f t="shared" si="352"/>
        <v>0</v>
      </c>
      <c r="C1556" s="561"/>
      <c r="D1556" s="613">
        <f t="shared" si="353"/>
        <v>0</v>
      </c>
      <c r="E1556" s="553"/>
      <c r="F1556" s="555">
        <f t="shared" si="354"/>
        <v>0</v>
      </c>
      <c r="G1556" s="555">
        <f t="shared" si="355"/>
        <v>0</v>
      </c>
    </row>
    <row r="1557" spans="1:7" ht="19.899999999999999" customHeight="1" x14ac:dyDescent="0.2">
      <c r="A1557" s="601">
        <f t="shared" si="351"/>
        <v>0</v>
      </c>
      <c r="B1557" s="561">
        <f t="shared" si="352"/>
        <v>0</v>
      </c>
      <c r="C1557" s="561"/>
      <c r="D1557" s="613">
        <f t="shared" si="353"/>
        <v>0</v>
      </c>
      <c r="E1557" s="553"/>
      <c r="F1557" s="555">
        <f t="shared" si="354"/>
        <v>0</v>
      </c>
      <c r="G1557" s="555">
        <f t="shared" si="355"/>
        <v>0</v>
      </c>
    </row>
    <row r="1558" spans="1:7" ht="19.899999999999999" customHeight="1" x14ac:dyDescent="0.2">
      <c r="A1558" s="601">
        <f t="shared" si="351"/>
        <v>0</v>
      </c>
      <c r="B1558" s="561">
        <f t="shared" si="352"/>
        <v>0</v>
      </c>
      <c r="C1558" s="561"/>
      <c r="D1558" s="613">
        <f t="shared" si="353"/>
        <v>0</v>
      </c>
      <c r="E1558" s="553"/>
      <c r="F1558" s="555">
        <f t="shared" si="354"/>
        <v>0</v>
      </c>
      <c r="G1558" s="555">
        <f t="shared" si="355"/>
        <v>0</v>
      </c>
    </row>
    <row r="1559" spans="1:7" ht="19.899999999999999" customHeight="1" x14ac:dyDescent="0.2">
      <c r="A1559" s="601">
        <f t="shared" si="351"/>
        <v>0</v>
      </c>
      <c r="B1559" s="561">
        <f t="shared" si="352"/>
        <v>0</v>
      </c>
      <c r="C1559" s="561"/>
      <c r="D1559" s="613">
        <f t="shared" si="353"/>
        <v>0</v>
      </c>
      <c r="E1559" s="553"/>
      <c r="F1559" s="555">
        <f t="shared" si="354"/>
        <v>0</v>
      </c>
      <c r="G1559" s="555">
        <f t="shared" si="355"/>
        <v>0</v>
      </c>
    </row>
    <row r="1560" spans="1:7" ht="19.899999999999999" customHeight="1" x14ac:dyDescent="0.2">
      <c r="A1560" s="601">
        <f t="shared" si="351"/>
        <v>0</v>
      </c>
      <c r="B1560" s="561">
        <f t="shared" si="352"/>
        <v>0</v>
      </c>
      <c r="C1560" s="561"/>
      <c r="D1560" s="613">
        <f t="shared" si="353"/>
        <v>0</v>
      </c>
      <c r="E1560" s="553"/>
      <c r="F1560" s="555">
        <f t="shared" si="354"/>
        <v>0</v>
      </c>
      <c r="G1560" s="555">
        <f t="shared" si="355"/>
        <v>0</v>
      </c>
    </row>
    <row r="1561" spans="1:7" ht="19.899999999999999" customHeight="1" x14ac:dyDescent="0.2">
      <c r="A1561" s="601">
        <f t="shared" si="351"/>
        <v>0</v>
      </c>
      <c r="B1561" s="561">
        <f t="shared" si="352"/>
        <v>0</v>
      </c>
      <c r="C1561" s="561"/>
      <c r="D1561" s="613">
        <f t="shared" si="353"/>
        <v>0</v>
      </c>
      <c r="E1561" s="553"/>
      <c r="F1561" s="555">
        <f t="shared" si="354"/>
        <v>0</v>
      </c>
      <c r="G1561" s="555">
        <f t="shared" si="355"/>
        <v>0</v>
      </c>
    </row>
    <row r="1562" spans="1:7" ht="19.899999999999999" customHeight="1" x14ac:dyDescent="0.2">
      <c r="A1562" s="601">
        <f t="shared" si="351"/>
        <v>0</v>
      </c>
      <c r="B1562" s="561">
        <f t="shared" si="352"/>
        <v>0</v>
      </c>
      <c r="C1562" s="561"/>
      <c r="D1562" s="613">
        <f t="shared" si="353"/>
        <v>0</v>
      </c>
      <c r="E1562" s="553"/>
      <c r="F1562" s="555">
        <f t="shared" si="354"/>
        <v>0</v>
      </c>
      <c r="G1562" s="555">
        <f t="shared" si="355"/>
        <v>0</v>
      </c>
    </row>
    <row r="1563" spans="1:7" ht="19.899999999999999" customHeight="1" x14ac:dyDescent="0.2">
      <c r="A1563" s="601">
        <f t="shared" si="351"/>
        <v>0</v>
      </c>
      <c r="B1563" s="561">
        <f t="shared" si="352"/>
        <v>0</v>
      </c>
      <c r="C1563" s="561"/>
      <c r="D1563" s="613">
        <f t="shared" si="353"/>
        <v>0</v>
      </c>
      <c r="E1563" s="553"/>
      <c r="F1563" s="555">
        <f t="shared" si="354"/>
        <v>0</v>
      </c>
      <c r="G1563" s="555">
        <f t="shared" si="355"/>
        <v>0</v>
      </c>
    </row>
    <row r="1564" spans="1:7" ht="19.899999999999999" customHeight="1" x14ac:dyDescent="0.2">
      <c r="A1564" s="601">
        <f t="shared" si="351"/>
        <v>0</v>
      </c>
      <c r="B1564" s="561">
        <f t="shared" si="352"/>
        <v>0</v>
      </c>
      <c r="C1564" s="561"/>
      <c r="D1564" s="613">
        <f t="shared" si="353"/>
        <v>0</v>
      </c>
      <c r="E1564" s="553"/>
      <c r="F1564" s="555">
        <f t="shared" si="354"/>
        <v>0</v>
      </c>
      <c r="G1564" s="555">
        <f t="shared" si="355"/>
        <v>0</v>
      </c>
    </row>
    <row r="1565" spans="1:7" ht="19.899999999999999" customHeight="1" x14ac:dyDescent="0.2">
      <c r="A1565" s="599"/>
      <c r="B1565" s="545"/>
      <c r="C1565" s="545"/>
      <c r="D1565" s="541"/>
      <c r="E1565" s="542"/>
      <c r="F1565" s="564" t="s">
        <v>29</v>
      </c>
      <c r="G1565" s="605">
        <f>SUBTOTAL(9,G1554:G1564)</f>
        <v>0</v>
      </c>
    </row>
    <row r="1566" spans="1:7" ht="19.899999999999999" customHeight="1" x14ac:dyDescent="0.2">
      <c r="A1566" s="599"/>
      <c r="B1566" s="545"/>
      <c r="C1566" s="537" t="s">
        <v>1015</v>
      </c>
      <c r="D1566" s="541"/>
      <c r="E1566" s="542"/>
      <c r="F1566" s="543"/>
      <c r="G1566" s="600"/>
    </row>
    <row r="1567" spans="1:7" ht="19.899999999999999" customHeight="1" x14ac:dyDescent="0.2">
      <c r="A1567" s="792" t="s">
        <v>576</v>
      </c>
      <c r="B1567" s="793"/>
      <c r="C1567" s="794" t="s">
        <v>0</v>
      </c>
      <c r="D1567" s="794" t="s">
        <v>1867</v>
      </c>
      <c r="E1567" s="796" t="s">
        <v>24</v>
      </c>
      <c r="F1567" s="798" t="s">
        <v>25</v>
      </c>
      <c r="G1567" s="800" t="s">
        <v>26</v>
      </c>
    </row>
    <row r="1568" spans="1:7" ht="19.899999999999999" customHeight="1" x14ac:dyDescent="0.2">
      <c r="A1568" s="560" t="s">
        <v>577</v>
      </c>
      <c r="B1568" s="560" t="s">
        <v>578</v>
      </c>
      <c r="C1568" s="795"/>
      <c r="D1568" s="795"/>
      <c r="E1568" s="797"/>
      <c r="F1568" s="799"/>
      <c r="G1568" s="801"/>
    </row>
    <row r="1569" spans="1:8" ht="19.899999999999999" customHeight="1" x14ac:dyDescent="0.2">
      <c r="A1569" s="601">
        <f>IFERROR(VLOOKUP(C1569,T_Insumos,4,FALSE),0)</f>
        <v>0</v>
      </c>
      <c r="B1569" s="561">
        <f>IFERROR(VLOOKUP(C1569,T_Insumos,5,FALSE),0)</f>
        <v>0</v>
      </c>
      <c r="C1569" s="552"/>
      <c r="D1569" s="613">
        <f>IF(C1569=0,0,"$/tnkm")</f>
        <v>0</v>
      </c>
      <c r="E1569" s="553"/>
      <c r="F1569" s="555">
        <f>IFERROR(VLOOKUP(C1569,T_Insumos,3,FALSE),0)</f>
        <v>0</v>
      </c>
      <c r="G1569" s="555">
        <f>ROUND(E1569*F1569,2)</f>
        <v>0</v>
      </c>
    </row>
    <row r="1570" spans="1:8" ht="19.899999999999999" customHeight="1" x14ac:dyDescent="0.2">
      <c r="A1570" s="601">
        <f>IFERROR(VLOOKUP(C1570,T_Insumos,4,FALSE),0)</f>
        <v>0</v>
      </c>
      <c r="B1570" s="561">
        <f>IFERROR(VLOOKUP(C1570,T_Insumos,5,FALSE),0)</f>
        <v>0</v>
      </c>
      <c r="C1570" s="552"/>
      <c r="D1570" s="613">
        <f>IF(C1570=0,0,"$/tnkm")</f>
        <v>0</v>
      </c>
      <c r="E1570" s="569"/>
      <c r="F1570" s="555">
        <f>IFERROR(VLOOKUP(C1570,T_Insumos,3,FALSE),0)</f>
        <v>0</v>
      </c>
      <c r="G1570" s="555">
        <f t="shared" ref="G1570" si="356">ROUND(E1570*F1570,2)</f>
        <v>0</v>
      </c>
    </row>
    <row r="1571" spans="1:8" ht="19.899999999999999" customHeight="1" x14ac:dyDescent="0.2">
      <c r="A1571" s="599"/>
      <c r="B1571" s="545"/>
      <c r="C1571" s="545"/>
      <c r="D1571" s="541"/>
      <c r="E1571" s="542"/>
      <c r="F1571" s="564" t="s">
        <v>1016</v>
      </c>
      <c r="G1571" s="605">
        <f>SUBTOTAL(9,G1569:G1570)</f>
        <v>0</v>
      </c>
      <c r="H1571" s="533"/>
    </row>
    <row r="1572" spans="1:8" ht="19.899999999999999" customHeight="1" x14ac:dyDescent="0.2">
      <c r="A1572" s="602"/>
      <c r="B1572" s="541"/>
      <c r="C1572" s="545"/>
      <c r="D1572" s="541"/>
      <c r="E1572" s="542"/>
      <c r="F1572" s="543"/>
      <c r="G1572" s="600"/>
      <c r="H1572" s="533"/>
    </row>
    <row r="1573" spans="1:8" ht="19.899999999999999" customHeight="1" x14ac:dyDescent="0.2">
      <c r="A1573" s="664" t="str">
        <f>B1507</f>
        <v/>
      </c>
      <c r="B1573" s="661">
        <f ca="1">C1507</f>
        <v>0</v>
      </c>
      <c r="C1573" s="541"/>
      <c r="D1573" s="541" t="s">
        <v>1833</v>
      </c>
      <c r="E1573" s="662"/>
      <c r="F1573" s="663" t="str">
        <f ca="1">"$/"&amp;G1507</f>
        <v>$/0</v>
      </c>
      <c r="G1573" s="610">
        <f>SUBTOTAL(9,G1530:G1572)</f>
        <v>0</v>
      </c>
      <c r="H1573" s="533"/>
    </row>
    <row r="1574" spans="1:8" ht="19.899999999999999" customHeight="1" x14ac:dyDescent="0.2">
      <c r="A1574" s="606"/>
      <c r="B1574" s="607"/>
      <c r="C1574" s="608"/>
      <c r="D1574" s="608" t="s">
        <v>2043</v>
      </c>
      <c r="E1574" s="609"/>
      <c r="F1574" s="665" t="str">
        <f ca="1">"$/"&amp;G1507</f>
        <v>$/0</v>
      </c>
      <c r="G1574" s="610">
        <f>ROUND(G1573/Coeficiente_Paso,2)</f>
        <v>0</v>
      </c>
      <c r="H1574" s="533"/>
    </row>
    <row r="1575" spans="1:8" ht="19.899999999999999" customHeight="1" x14ac:dyDescent="0.2">
      <c r="A1575" s="191"/>
      <c r="B1575" s="191"/>
      <c r="C1575" s="191"/>
      <c r="D1575" s="191"/>
      <c r="E1575" s="191"/>
      <c r="F1575" s="191"/>
      <c r="G1575" s="191"/>
      <c r="H1575" s="533"/>
    </row>
    <row r="1576" spans="1:8" ht="19.899999999999999" customHeight="1" x14ac:dyDescent="0.2">
      <c r="A1576" s="802" t="s">
        <v>31</v>
      </c>
      <c r="B1576" s="803"/>
      <c r="C1576" s="803"/>
      <c r="D1576" s="803"/>
      <c r="E1576" s="803"/>
      <c r="F1576" s="803"/>
      <c r="G1576" s="804"/>
    </row>
    <row r="1577" spans="1:8" ht="19.899999999999999" customHeight="1" x14ac:dyDescent="0.2">
      <c r="A1577" s="587" t="s">
        <v>711</v>
      </c>
      <c r="B1577" s="535" t="str">
        <f>Comitente</f>
        <v>DIRECCIÓN PROVINCIAL DE VIALIDAD</v>
      </c>
      <c r="C1577" s="536"/>
      <c r="D1577" s="537"/>
      <c r="E1577" s="537"/>
      <c r="F1577" s="538"/>
      <c r="G1577" s="588"/>
    </row>
    <row r="1578" spans="1:8" ht="19.899999999999999" customHeight="1" x14ac:dyDescent="0.2">
      <c r="A1578" s="587" t="s">
        <v>712</v>
      </c>
      <c r="B1578" s="535">
        <f>Contratista</f>
        <v>0</v>
      </c>
      <c r="C1578" s="539"/>
      <c r="D1578" s="539"/>
      <c r="E1578" s="539"/>
      <c r="F1578" s="535"/>
      <c r="G1578" s="589"/>
    </row>
    <row r="1579" spans="1:8" ht="19.899999999999999" customHeight="1" x14ac:dyDescent="0.2">
      <c r="A1579" s="587" t="s">
        <v>21</v>
      </c>
      <c r="B1579" s="535" t="str">
        <f>Obra</f>
        <v>PAVIMENTACIÓN Y REPAVIMENTACION DE LA RED VIAL MUNICIPAL AFECTADAS POR OBRAS DE SANEAMIENTO 1era ETAPA SARMIENTO</v>
      </c>
      <c r="C1579" s="539"/>
      <c r="D1579" s="539"/>
      <c r="E1579" s="539"/>
      <c r="F1579" s="535" t="s">
        <v>32</v>
      </c>
      <c r="G1579" s="589">
        <f>Fecha_Base</f>
        <v>0</v>
      </c>
    </row>
    <row r="1580" spans="1:8" ht="19.899999999999999" customHeight="1" x14ac:dyDescent="0.2">
      <c r="A1580" s="590" t="s">
        <v>710</v>
      </c>
      <c r="B1580" s="540" t="str">
        <f>Ubicación</f>
        <v>DEPARTAMENTO SARMIENTO</v>
      </c>
      <c r="C1580" s="540"/>
      <c r="D1580" s="541"/>
      <c r="E1580" s="542"/>
      <c r="F1580" s="543"/>
      <c r="G1580" s="591"/>
    </row>
    <row r="1581" spans="1:8" ht="19.899999999999999" customHeight="1" x14ac:dyDescent="0.2">
      <c r="A1581" s="590" t="s">
        <v>33</v>
      </c>
      <c r="B1581" s="544" t="str">
        <f>IFERROR(VALUE(LEFT(B1582,FIND(".",B1582)-1)),"")</f>
        <v/>
      </c>
      <c r="C1581" s="545">
        <f ca="1">IFERROR(VLOOKUP(B1581,T_Computo_Presupuesto,2,FALSE),0)</f>
        <v>0</v>
      </c>
      <c r="D1581" s="545"/>
      <c r="E1581" s="542"/>
      <c r="F1581" s="543"/>
      <c r="G1581" s="591"/>
    </row>
    <row r="1582" spans="1:8" ht="19.899999999999999" customHeight="1" x14ac:dyDescent="0.2">
      <c r="A1582" s="590" t="s">
        <v>22</v>
      </c>
      <c r="B1582" s="546" t="str">
        <f>IFERROR(VLOOKUP(COUNTIF($A$1:A1582,"ANALISIS DE PRECIOS"),T_NumeroItem,2,FALSE),"")</f>
        <v/>
      </c>
      <c r="C1582" s="805">
        <f ca="1">IFERROR(VLOOKUP(B1582,T_Computo_Presupuesto,2,FALSE),0)</f>
        <v>0</v>
      </c>
      <c r="D1582" s="805"/>
      <c r="E1582" s="805"/>
      <c r="F1582" s="540" t="s">
        <v>23</v>
      </c>
      <c r="G1582" s="592">
        <f ca="1">IFERROR(VLOOKUP(B1582,T_Computo_Presupuesto,4,FALSE),0)</f>
        <v>0</v>
      </c>
    </row>
    <row r="1583" spans="1:8" ht="19.899999999999999" customHeight="1" x14ac:dyDescent="0.2">
      <c r="A1583" s="590"/>
      <c r="B1583" s="540"/>
      <c r="C1583" s="545"/>
      <c r="D1583" s="541"/>
      <c r="E1583" s="542"/>
      <c r="F1583" s="545"/>
      <c r="G1583" s="593"/>
    </row>
    <row r="1584" spans="1:8" ht="19.899999999999999" customHeight="1" x14ac:dyDescent="0.2">
      <c r="A1584" s="594"/>
      <c r="B1584" s="547"/>
      <c r="C1584" s="548" t="s">
        <v>999</v>
      </c>
      <c r="D1584" s="547"/>
      <c r="E1584" s="547"/>
      <c r="F1584" s="547"/>
      <c r="G1584" s="595"/>
    </row>
    <row r="1585" spans="1:7" ht="19.899999999999999" customHeight="1" x14ac:dyDescent="0.2">
      <c r="A1585" s="590"/>
      <c r="B1585" s="549"/>
      <c r="C1585" s="545"/>
      <c r="D1585" s="541"/>
      <c r="E1585" s="542"/>
      <c r="F1585" s="540"/>
      <c r="G1585" s="592"/>
    </row>
    <row r="1586" spans="1:7" ht="19.899999999999999" customHeight="1" x14ac:dyDescent="0.2">
      <c r="A1586" s="590"/>
      <c r="B1586" s="549"/>
      <c r="C1586" s="550" t="s">
        <v>1000</v>
      </c>
      <c r="D1586" s="551" t="s">
        <v>24</v>
      </c>
      <c r="E1586" s="551" t="s">
        <v>1001</v>
      </c>
      <c r="F1586" s="551" t="s">
        <v>1002</v>
      </c>
      <c r="G1586" s="550" t="s">
        <v>1003</v>
      </c>
    </row>
    <row r="1587" spans="1:7" ht="19.899999999999999" customHeight="1" x14ac:dyDescent="0.2">
      <c r="A1587" s="590"/>
      <c r="B1587" s="549"/>
      <c r="C1587" s="552"/>
      <c r="D1587" s="553"/>
      <c r="E1587" s="554">
        <f t="shared" ref="E1587:E1596" si="357">IFERROR(VLOOKUP(C1587,T_Equipos,4,FALSE),0)</f>
        <v>0</v>
      </c>
      <c r="F1587" s="555">
        <f t="shared" ref="F1587:F1596" si="358">IFERROR(VLOOKUP(C1587,T_Equipos,5,FALSE),0)</f>
        <v>0</v>
      </c>
      <c r="G1587" s="555">
        <f>ROUND(D1587*F1587,2)</f>
        <v>0</v>
      </c>
    </row>
    <row r="1588" spans="1:7" ht="19.899999999999999" customHeight="1" x14ac:dyDescent="0.2">
      <c r="A1588" s="590"/>
      <c r="B1588" s="549"/>
      <c r="C1588" s="552"/>
      <c r="D1588" s="553"/>
      <c r="E1588" s="554">
        <f t="shared" si="357"/>
        <v>0</v>
      </c>
      <c r="F1588" s="555">
        <f t="shared" si="358"/>
        <v>0</v>
      </c>
      <c r="G1588" s="555">
        <f>ROUND(D1588*F1588,2)</f>
        <v>0</v>
      </c>
    </row>
    <row r="1589" spans="1:7" ht="19.899999999999999" customHeight="1" x14ac:dyDescent="0.2">
      <c r="A1589" s="590"/>
      <c r="B1589" s="549"/>
      <c r="C1589" s="552"/>
      <c r="D1589" s="553"/>
      <c r="E1589" s="554">
        <f t="shared" si="357"/>
        <v>0</v>
      </c>
      <c r="F1589" s="555">
        <f t="shared" si="358"/>
        <v>0</v>
      </c>
      <c r="G1589" s="555">
        <f>ROUND(D1589*F1589,2)</f>
        <v>0</v>
      </c>
    </row>
    <row r="1590" spans="1:7" ht="19.899999999999999" customHeight="1" x14ac:dyDescent="0.2">
      <c r="A1590" s="590"/>
      <c r="B1590" s="549"/>
      <c r="C1590" s="552"/>
      <c r="D1590" s="553"/>
      <c r="E1590" s="554">
        <f t="shared" si="357"/>
        <v>0</v>
      </c>
      <c r="F1590" s="555">
        <f t="shared" si="358"/>
        <v>0</v>
      </c>
      <c r="G1590" s="555">
        <f>ROUND(D1590*F1590,2)</f>
        <v>0</v>
      </c>
    </row>
    <row r="1591" spans="1:7" ht="19.899999999999999" customHeight="1" x14ac:dyDescent="0.2">
      <c r="A1591" s="590"/>
      <c r="B1591" s="549"/>
      <c r="C1591" s="552"/>
      <c r="D1591" s="553"/>
      <c r="E1591" s="554">
        <f t="shared" si="357"/>
        <v>0</v>
      </c>
      <c r="F1591" s="555">
        <f t="shared" si="358"/>
        <v>0</v>
      </c>
      <c r="G1591" s="555">
        <f t="shared" ref="G1591:G1596" si="359">ROUND(D1591*F1591,2)</f>
        <v>0</v>
      </c>
    </row>
    <row r="1592" spans="1:7" ht="19.899999999999999" customHeight="1" x14ac:dyDescent="0.2">
      <c r="A1592" s="590"/>
      <c r="B1592" s="549"/>
      <c r="C1592" s="552"/>
      <c r="D1592" s="553"/>
      <c r="E1592" s="554">
        <f t="shared" si="357"/>
        <v>0</v>
      </c>
      <c r="F1592" s="555">
        <f t="shared" si="358"/>
        <v>0</v>
      </c>
      <c r="G1592" s="555">
        <f t="shared" si="359"/>
        <v>0</v>
      </c>
    </row>
    <row r="1593" spans="1:7" ht="19.899999999999999" customHeight="1" x14ac:dyDescent="0.2">
      <c r="A1593" s="590"/>
      <c r="B1593" s="549"/>
      <c r="C1593" s="552"/>
      <c r="D1593" s="553"/>
      <c r="E1593" s="554">
        <f t="shared" si="357"/>
        <v>0</v>
      </c>
      <c r="F1593" s="555">
        <f t="shared" si="358"/>
        <v>0</v>
      </c>
      <c r="G1593" s="555">
        <f t="shared" si="359"/>
        <v>0</v>
      </c>
    </row>
    <row r="1594" spans="1:7" ht="19.899999999999999" customHeight="1" x14ac:dyDescent="0.2">
      <c r="A1594" s="590"/>
      <c r="B1594" s="549"/>
      <c r="C1594" s="552"/>
      <c r="D1594" s="553"/>
      <c r="E1594" s="554">
        <f t="shared" si="357"/>
        <v>0</v>
      </c>
      <c r="F1594" s="555">
        <f t="shared" si="358"/>
        <v>0</v>
      </c>
      <c r="G1594" s="555">
        <f t="shared" si="359"/>
        <v>0</v>
      </c>
    </row>
    <row r="1595" spans="1:7" ht="19.899999999999999" customHeight="1" x14ac:dyDescent="0.2">
      <c r="A1595" s="590"/>
      <c r="B1595" s="549"/>
      <c r="C1595" s="552"/>
      <c r="D1595" s="553"/>
      <c r="E1595" s="554">
        <f t="shared" si="357"/>
        <v>0</v>
      </c>
      <c r="F1595" s="555">
        <f t="shared" si="358"/>
        <v>0</v>
      </c>
      <c r="G1595" s="555">
        <f t="shared" si="359"/>
        <v>0</v>
      </c>
    </row>
    <row r="1596" spans="1:7" ht="19.899999999999999" customHeight="1" x14ac:dyDescent="0.2">
      <c r="A1596" s="590"/>
      <c r="B1596" s="549"/>
      <c r="C1596" s="552"/>
      <c r="D1596" s="553"/>
      <c r="E1596" s="554">
        <f t="shared" si="357"/>
        <v>0</v>
      </c>
      <c r="F1596" s="555">
        <f t="shared" si="358"/>
        <v>0</v>
      </c>
      <c r="G1596" s="555">
        <f t="shared" si="359"/>
        <v>0</v>
      </c>
    </row>
    <row r="1597" spans="1:7" ht="19.899999999999999" customHeight="1" x14ac:dyDescent="0.2">
      <c r="A1597" s="590"/>
      <c r="B1597" s="549"/>
      <c r="C1597" s="545"/>
      <c r="D1597" s="545"/>
      <c r="E1597" s="556"/>
      <c r="F1597" s="540"/>
      <c r="G1597" s="592"/>
    </row>
    <row r="1598" spans="1:7" ht="19.899999999999999" customHeight="1" x14ac:dyDescent="0.2">
      <c r="A1598" s="590"/>
      <c r="B1598" s="545"/>
      <c r="C1598" s="537" t="s">
        <v>1004</v>
      </c>
      <c r="D1598" s="540" t="s">
        <v>1001</v>
      </c>
      <c r="E1598" s="611">
        <f>SUMPRODUCT(D1587:D1596,E1587:E1596)</f>
        <v>0</v>
      </c>
      <c r="F1598" s="540" t="s">
        <v>1005</v>
      </c>
      <c r="G1598" s="612">
        <f>SUM(G1587:G1596)</f>
        <v>0</v>
      </c>
    </row>
    <row r="1599" spans="1:7" ht="19.899999999999999" customHeight="1" x14ac:dyDescent="0.2">
      <c r="A1599" s="590"/>
      <c r="B1599" s="549"/>
      <c r="C1599" s="557"/>
      <c r="D1599" s="556"/>
      <c r="E1599" s="542"/>
      <c r="F1599" s="540"/>
      <c r="G1599" s="596"/>
    </row>
    <row r="1600" spans="1:7" ht="19.899999999999999" customHeight="1" x14ac:dyDescent="0.2">
      <c r="A1600" s="597"/>
      <c r="B1600" s="549"/>
      <c r="C1600" s="540" t="s">
        <v>1006</v>
      </c>
      <c r="D1600" s="558">
        <f>IFERROR(VLOOKUP(COUNTIF($A$1:A1600,"ANALISIS DE PRECIOS"),T_Rendimiento_Equipo,5,FALSE),0)</f>
        <v>0</v>
      </c>
      <c r="E1600" s="559" t="str">
        <f ca="1">G1582&amp;"/día"</f>
        <v>0/día</v>
      </c>
      <c r="F1600" s="598"/>
      <c r="G1600" s="592"/>
    </row>
    <row r="1601" spans="1:7" ht="19.899999999999999" customHeight="1" x14ac:dyDescent="0.2">
      <c r="A1601" s="590"/>
      <c r="B1601" s="549"/>
      <c r="C1601" s="545"/>
      <c r="D1601" s="541"/>
      <c r="E1601" s="542"/>
      <c r="F1601" s="540"/>
      <c r="G1601" s="592"/>
    </row>
    <row r="1602" spans="1:7" ht="19.899999999999999" customHeight="1" x14ac:dyDescent="0.2">
      <c r="A1602" s="792" t="s">
        <v>576</v>
      </c>
      <c r="B1602" s="793"/>
      <c r="C1602" s="794" t="s">
        <v>0</v>
      </c>
      <c r="D1602" s="806" t="s">
        <v>1866</v>
      </c>
      <c r="E1602" s="806" t="s">
        <v>1865</v>
      </c>
      <c r="F1602" s="798" t="s">
        <v>1007</v>
      </c>
      <c r="G1602" s="800" t="s">
        <v>26</v>
      </c>
    </row>
    <row r="1603" spans="1:7" ht="19.899999999999999" customHeight="1" x14ac:dyDescent="0.2">
      <c r="A1603" s="560" t="s">
        <v>577</v>
      </c>
      <c r="B1603" s="560" t="s">
        <v>578</v>
      </c>
      <c r="C1603" s="795"/>
      <c r="D1603" s="807"/>
      <c r="E1603" s="797"/>
      <c r="F1603" s="799"/>
      <c r="G1603" s="801"/>
    </row>
    <row r="1604" spans="1:7" ht="19.899999999999999" customHeight="1" x14ac:dyDescent="0.2">
      <c r="A1604" s="599"/>
      <c r="B1604" s="545"/>
      <c r="C1604" s="537" t="s">
        <v>1008</v>
      </c>
      <c r="D1604" s="542"/>
      <c r="E1604" s="542"/>
      <c r="F1604" s="545"/>
      <c r="G1604" s="600"/>
    </row>
    <row r="1605" spans="1:7" ht="19.899999999999999" customHeight="1" x14ac:dyDescent="0.2">
      <c r="A1605" s="601">
        <f t="shared" ref="A1605:A1613" si="360">IFERROR(VLOOKUP(C1605,T_Insumos,4,FALSE),0)</f>
        <v>0</v>
      </c>
      <c r="B1605" s="561">
        <f t="shared" ref="B1605:B1613" si="361">IFERROR(VLOOKUP(C1605,T_Insumos,5,FALSE),0)</f>
        <v>0</v>
      </c>
      <c r="C1605" s="552"/>
      <c r="D1605" s="562">
        <f t="shared" ref="D1605:D1613" si="362">IFERROR(VLOOKUP(C1605,T_Insumos,3,FALSE),0)</f>
        <v>0</v>
      </c>
      <c r="E1605" s="555">
        <f>D1605*$G$23</f>
        <v>0</v>
      </c>
      <c r="F1605" s="558">
        <f>IF(C1605="",0,IFERROR(VLOOKUP(COUNTIF($A$1:A1605,"ANALISIS DE PRECIOS"),T_Rendimiento_Equipo,5,FALSE),0))</f>
        <v>0</v>
      </c>
      <c r="G1605" s="555">
        <f>IFERROR(ROUND(E1605/F1605,2),0)</f>
        <v>0</v>
      </c>
    </row>
    <row r="1606" spans="1:7" ht="19.899999999999999" customHeight="1" x14ac:dyDescent="0.2">
      <c r="A1606" s="601">
        <f t="shared" si="360"/>
        <v>0</v>
      </c>
      <c r="B1606" s="561">
        <f t="shared" si="361"/>
        <v>0</v>
      </c>
      <c r="C1606" s="552"/>
      <c r="D1606" s="562">
        <f t="shared" si="362"/>
        <v>0</v>
      </c>
      <c r="E1606" s="555"/>
      <c r="F1606" s="558">
        <f>IF(C1606="",0,IFERROR(VLOOKUP(COUNTIF($A$1:A1606,"ANALISIS DE PRECIOS"),T_Rendimiento_Equipo,5,FALSE),0))</f>
        <v>0</v>
      </c>
      <c r="G1606" s="555">
        <f t="shared" ref="G1606:G1613" si="363">IFERROR(ROUND(E1606/F1606,2),0)</f>
        <v>0</v>
      </c>
    </row>
    <row r="1607" spans="1:7" ht="19.899999999999999" customHeight="1" x14ac:dyDescent="0.2">
      <c r="A1607" s="601">
        <f t="shared" si="360"/>
        <v>0</v>
      </c>
      <c r="B1607" s="561">
        <f t="shared" si="361"/>
        <v>0</v>
      </c>
      <c r="C1607" s="563"/>
      <c r="D1607" s="562">
        <f t="shared" si="362"/>
        <v>0</v>
      </c>
      <c r="E1607" s="555"/>
      <c r="F1607" s="558">
        <f>IF(C1607="",0,IFERROR(VLOOKUP(COUNTIF($A$1:A1607,"ANALISIS DE PRECIOS"),T_Rendimiento_Equipo,5,FALSE),0))</f>
        <v>0</v>
      </c>
      <c r="G1607" s="555">
        <f t="shared" si="363"/>
        <v>0</v>
      </c>
    </row>
    <row r="1608" spans="1:7" ht="19.899999999999999" customHeight="1" x14ac:dyDescent="0.2">
      <c r="A1608" s="601">
        <f t="shared" si="360"/>
        <v>0</v>
      </c>
      <c r="B1608" s="561">
        <f t="shared" si="361"/>
        <v>0</v>
      </c>
      <c r="C1608" s="563"/>
      <c r="D1608" s="562">
        <f t="shared" si="362"/>
        <v>0</v>
      </c>
      <c r="E1608" s="555"/>
      <c r="F1608" s="558">
        <f>IF(C1608="",0,IFERROR(VLOOKUP(COUNTIF($A$1:A1608,"ANALISIS DE PRECIOS"),T_Rendimiento_Equipo,5,FALSE),0))</f>
        <v>0</v>
      </c>
      <c r="G1608" s="555">
        <f t="shared" si="363"/>
        <v>0</v>
      </c>
    </row>
    <row r="1609" spans="1:7" ht="19.899999999999999" customHeight="1" x14ac:dyDescent="0.2">
      <c r="A1609" s="601">
        <f t="shared" si="360"/>
        <v>0</v>
      </c>
      <c r="B1609" s="561">
        <f t="shared" si="361"/>
        <v>0</v>
      </c>
      <c r="C1609" s="563"/>
      <c r="D1609" s="562">
        <f t="shared" si="362"/>
        <v>0</v>
      </c>
      <c r="E1609" s="555"/>
      <c r="F1609" s="558">
        <f>IF(C1609="",0,IFERROR(VLOOKUP(COUNTIF($A$1:A1609,"ANALISIS DE PRECIOS"),T_Rendimiento_Equipo,5,FALSE),0))</f>
        <v>0</v>
      </c>
      <c r="G1609" s="555">
        <f t="shared" si="363"/>
        <v>0</v>
      </c>
    </row>
    <row r="1610" spans="1:7" ht="19.899999999999999" customHeight="1" x14ac:dyDescent="0.2">
      <c r="A1610" s="601">
        <f t="shared" si="360"/>
        <v>0</v>
      </c>
      <c r="B1610" s="561">
        <f t="shared" si="361"/>
        <v>0</v>
      </c>
      <c r="C1610" s="563"/>
      <c r="D1610" s="562">
        <f t="shared" si="362"/>
        <v>0</v>
      </c>
      <c r="E1610" s="555"/>
      <c r="F1610" s="558">
        <f>IF(C1610="",0,IFERROR(VLOOKUP(COUNTIF($A$1:A1610,"ANALISIS DE PRECIOS"),T_Rendimiento_Equipo,5,FALSE),0))</f>
        <v>0</v>
      </c>
      <c r="G1610" s="555">
        <f t="shared" si="363"/>
        <v>0</v>
      </c>
    </row>
    <row r="1611" spans="1:7" ht="19.899999999999999" customHeight="1" x14ac:dyDescent="0.2">
      <c r="A1611" s="601">
        <f t="shared" si="360"/>
        <v>0</v>
      </c>
      <c r="B1611" s="561">
        <f t="shared" si="361"/>
        <v>0</v>
      </c>
      <c r="C1611" s="563"/>
      <c r="D1611" s="562">
        <f t="shared" si="362"/>
        <v>0</v>
      </c>
      <c r="E1611" s="555"/>
      <c r="F1611" s="558">
        <f>IF(C1611="",0,IFERROR(VLOOKUP(COUNTIF($A$1:A1611,"ANALISIS DE PRECIOS"),T_Rendimiento_Equipo,5,FALSE),0))</f>
        <v>0</v>
      </c>
      <c r="G1611" s="555">
        <f t="shared" si="363"/>
        <v>0</v>
      </c>
    </row>
    <row r="1612" spans="1:7" ht="19.899999999999999" customHeight="1" x14ac:dyDescent="0.2">
      <c r="A1612" s="601">
        <f t="shared" si="360"/>
        <v>0</v>
      </c>
      <c r="B1612" s="561">
        <f t="shared" si="361"/>
        <v>0</v>
      </c>
      <c r="C1612" s="563"/>
      <c r="D1612" s="562">
        <f t="shared" si="362"/>
        <v>0</v>
      </c>
      <c r="E1612" s="555"/>
      <c r="F1612" s="558">
        <f>IF(C1612="",0,IFERROR(VLOOKUP(COUNTIF($A$1:A1612,"ANALISIS DE PRECIOS"),T_Rendimiento_Equipo,5,FALSE),0))</f>
        <v>0</v>
      </c>
      <c r="G1612" s="555">
        <f t="shared" si="363"/>
        <v>0</v>
      </c>
    </row>
    <row r="1613" spans="1:7" ht="19.899999999999999" customHeight="1" x14ac:dyDescent="0.2">
      <c r="A1613" s="601">
        <f t="shared" si="360"/>
        <v>0</v>
      </c>
      <c r="B1613" s="561">
        <f t="shared" si="361"/>
        <v>0</v>
      </c>
      <c r="C1613" s="552"/>
      <c r="D1613" s="562">
        <f t="shared" si="362"/>
        <v>0</v>
      </c>
      <c r="E1613" s="555"/>
      <c r="F1613" s="558">
        <f>IF(C1613="",0,IFERROR(VLOOKUP(COUNTIF($A$1:A1613,"ANALISIS DE PRECIOS"),T_Rendimiento_Equipo,5,FALSE),0))</f>
        <v>0</v>
      </c>
      <c r="G1613" s="555">
        <f t="shared" si="363"/>
        <v>0</v>
      </c>
    </row>
    <row r="1614" spans="1:7" ht="19.899999999999999" customHeight="1" x14ac:dyDescent="0.2">
      <c r="A1614" s="602"/>
      <c r="B1614" s="541"/>
      <c r="C1614" s="545"/>
      <c r="D1614" s="541"/>
      <c r="E1614" s="542"/>
      <c r="F1614" s="564" t="s">
        <v>27</v>
      </c>
      <c r="G1614" s="603">
        <f>SUBTOTAL(9,G1605:G1613)</f>
        <v>0</v>
      </c>
    </row>
    <row r="1615" spans="1:7" ht="19.899999999999999" customHeight="1" x14ac:dyDescent="0.2">
      <c r="A1615" s="599"/>
      <c r="B1615" s="545"/>
      <c r="C1615" s="537" t="s">
        <v>713</v>
      </c>
      <c r="D1615" s="541"/>
      <c r="E1615" s="542"/>
      <c r="F1615" s="543"/>
      <c r="G1615" s="600"/>
    </row>
    <row r="1616" spans="1:7" ht="19.899999999999999" customHeight="1" x14ac:dyDescent="0.2">
      <c r="A1616" s="792" t="s">
        <v>576</v>
      </c>
      <c r="B1616" s="793"/>
      <c r="C1616" s="794" t="s">
        <v>0</v>
      </c>
      <c r="D1616" s="796" t="s">
        <v>24</v>
      </c>
      <c r="E1616" s="796" t="s">
        <v>1832</v>
      </c>
      <c r="F1616" s="798" t="s">
        <v>1007</v>
      </c>
      <c r="G1616" s="800" t="s">
        <v>26</v>
      </c>
    </row>
    <row r="1617" spans="1:7" ht="19.899999999999999" customHeight="1" x14ac:dyDescent="0.2">
      <c r="A1617" s="560" t="s">
        <v>577</v>
      </c>
      <c r="B1617" s="560" t="s">
        <v>578</v>
      </c>
      <c r="C1617" s="795"/>
      <c r="D1617" s="797"/>
      <c r="E1617" s="797"/>
      <c r="F1617" s="799"/>
      <c r="G1617" s="801"/>
    </row>
    <row r="1618" spans="1:7" ht="19.899999999999999" customHeight="1" x14ac:dyDescent="0.2">
      <c r="A1618" s="601">
        <f t="shared" ref="A1618:A1624" si="364">IFERROR(VLOOKUP(C1618,T_Insumos,4,FALSE),0)</f>
        <v>0</v>
      </c>
      <c r="B1618" s="561">
        <f t="shared" ref="B1618:B1624" si="365">IFERROR(VLOOKUP(C1618,T_Insumos,5,FALSE),0)</f>
        <v>0</v>
      </c>
      <c r="C1618" s="565"/>
      <c r="D1618" s="558"/>
      <c r="E1618" s="555">
        <f t="shared" ref="E1618:E1624" si="366">IFERROR(VLOOKUP(C1618,T_Insumos,3,FALSE),0)</f>
        <v>0</v>
      </c>
      <c r="F1618" s="558">
        <f>IF(C1618="",0,IFERROR(VLOOKUP(COUNTIF($A$1:A1618,"ANALISIS DE PRECIOS"),T_Rendimiento_Equipo,5,FALSE),0))</f>
        <v>0</v>
      </c>
      <c r="G1618" s="555">
        <f>IFERROR(ROUND(D1618*E1618/F1618,2),0)</f>
        <v>0</v>
      </c>
    </row>
    <row r="1619" spans="1:7" ht="19.899999999999999" customHeight="1" x14ac:dyDescent="0.2">
      <c r="A1619" s="601">
        <f t="shared" si="364"/>
        <v>0</v>
      </c>
      <c r="B1619" s="561">
        <f t="shared" si="365"/>
        <v>0</v>
      </c>
      <c r="C1619" s="552"/>
      <c r="D1619" s="558"/>
      <c r="E1619" s="555">
        <f t="shared" si="366"/>
        <v>0</v>
      </c>
      <c r="F1619" s="558">
        <f>IF(C1619="",0,IFERROR(VLOOKUP(COUNTIF($A$1:A1619,"ANALISIS DE PRECIOS"),T_Rendimiento_Equipo,5,FALSE),0))</f>
        <v>0</v>
      </c>
      <c r="G1619" s="555">
        <f t="shared" ref="G1619:G1624" si="367">IFERROR(ROUND(D1619*E1619/F1619,2),0)</f>
        <v>0</v>
      </c>
    </row>
    <row r="1620" spans="1:7" ht="19.899999999999999" customHeight="1" x14ac:dyDescent="0.2">
      <c r="A1620" s="601">
        <f t="shared" si="364"/>
        <v>0</v>
      </c>
      <c r="B1620" s="561">
        <f t="shared" si="365"/>
        <v>0</v>
      </c>
      <c r="C1620" s="552"/>
      <c r="D1620" s="558"/>
      <c r="E1620" s="555">
        <f t="shared" si="366"/>
        <v>0</v>
      </c>
      <c r="F1620" s="558">
        <f>IF(C1620="",0,IFERROR(VLOOKUP(COUNTIF($A$1:A1620,"ANALISIS DE PRECIOS"),T_Rendimiento_Equipo,5,FALSE),0))</f>
        <v>0</v>
      </c>
      <c r="G1620" s="555">
        <f t="shared" si="367"/>
        <v>0</v>
      </c>
    </row>
    <row r="1621" spans="1:7" ht="19.899999999999999" customHeight="1" x14ac:dyDescent="0.2">
      <c r="A1621" s="601">
        <f t="shared" si="364"/>
        <v>0</v>
      </c>
      <c r="B1621" s="561">
        <f t="shared" si="365"/>
        <v>0</v>
      </c>
      <c r="C1621" s="552"/>
      <c r="D1621" s="558"/>
      <c r="E1621" s="555">
        <f t="shared" si="366"/>
        <v>0</v>
      </c>
      <c r="F1621" s="558">
        <f>IF(C1621="",0,IFERROR(VLOOKUP(COUNTIF($A$1:A1621,"ANALISIS DE PRECIOS"),T_Rendimiento_Equipo,5,FALSE),0))</f>
        <v>0</v>
      </c>
      <c r="G1621" s="555">
        <f t="shared" si="367"/>
        <v>0</v>
      </c>
    </row>
    <row r="1622" spans="1:7" ht="19.899999999999999" customHeight="1" x14ac:dyDescent="0.2">
      <c r="A1622" s="601">
        <f t="shared" si="364"/>
        <v>0</v>
      </c>
      <c r="B1622" s="561">
        <f t="shared" si="365"/>
        <v>0</v>
      </c>
      <c r="C1622" s="552"/>
      <c r="D1622" s="558"/>
      <c r="E1622" s="555">
        <f t="shared" si="366"/>
        <v>0</v>
      </c>
      <c r="F1622" s="558">
        <f>IF(C1622="",0,IFERROR(VLOOKUP(COUNTIF($A$1:A1622,"ANALISIS DE PRECIOS"),T_Rendimiento_Equipo,5,FALSE),0))</f>
        <v>0</v>
      </c>
      <c r="G1622" s="555">
        <f t="shared" si="367"/>
        <v>0</v>
      </c>
    </row>
    <row r="1623" spans="1:7" ht="19.899999999999999" customHeight="1" x14ac:dyDescent="0.2">
      <c r="A1623" s="601">
        <f t="shared" si="364"/>
        <v>0</v>
      </c>
      <c r="B1623" s="561">
        <f t="shared" si="365"/>
        <v>0</v>
      </c>
      <c r="C1623" s="552"/>
      <c r="D1623" s="566"/>
      <c r="E1623" s="555">
        <f t="shared" si="366"/>
        <v>0</v>
      </c>
      <c r="F1623" s="558">
        <f>IF(C1623="",0,IFERROR(VLOOKUP(COUNTIF($A$1:A1623,"ANALISIS DE PRECIOS"),T_Rendimiento_Equipo,5,FALSE),0))</f>
        <v>0</v>
      </c>
      <c r="G1623" s="555">
        <f t="shared" si="367"/>
        <v>0</v>
      </c>
    </row>
    <row r="1624" spans="1:7" ht="19.899999999999999" customHeight="1" x14ac:dyDescent="0.2">
      <c r="A1624" s="601">
        <f t="shared" si="364"/>
        <v>0</v>
      </c>
      <c r="B1624" s="561">
        <f t="shared" si="365"/>
        <v>0</v>
      </c>
      <c r="C1624" s="561"/>
      <c r="D1624" s="567"/>
      <c r="E1624" s="555">
        <f t="shared" si="366"/>
        <v>0</v>
      </c>
      <c r="F1624" s="558">
        <f>IF(C1624="",0,IFERROR(VLOOKUP(COUNTIF($A$1:A1624,"ANALISIS DE PRECIOS"),T_Rendimiento_Equipo,5,FALSE),0))</f>
        <v>0</v>
      </c>
      <c r="G1624" s="555">
        <f t="shared" si="367"/>
        <v>0</v>
      </c>
    </row>
    <row r="1625" spans="1:7" ht="19.899999999999999" customHeight="1" x14ac:dyDescent="0.2">
      <c r="A1625" s="602"/>
      <c r="B1625" s="541"/>
      <c r="C1625" s="545"/>
      <c r="D1625" s="541"/>
      <c r="E1625" s="542"/>
      <c r="F1625" s="564" t="s">
        <v>28</v>
      </c>
      <c r="G1625" s="604">
        <f>SUBTOTAL(9,G1618:G1624)</f>
        <v>0</v>
      </c>
    </row>
    <row r="1626" spans="1:7" ht="19.899999999999999" customHeight="1" x14ac:dyDescent="0.2">
      <c r="A1626" s="599"/>
      <c r="B1626" s="545"/>
      <c r="C1626" s="537" t="s">
        <v>1014</v>
      </c>
      <c r="D1626" s="541"/>
      <c r="E1626" s="542"/>
      <c r="F1626" s="543"/>
      <c r="G1626" s="600"/>
    </row>
    <row r="1627" spans="1:7" ht="19.899999999999999" customHeight="1" x14ac:dyDescent="0.2">
      <c r="A1627" s="792" t="s">
        <v>576</v>
      </c>
      <c r="B1627" s="793"/>
      <c r="C1627" s="794" t="s">
        <v>0</v>
      </c>
      <c r="D1627" s="794" t="s">
        <v>1867</v>
      </c>
      <c r="E1627" s="796" t="s">
        <v>24</v>
      </c>
      <c r="F1627" s="798" t="s">
        <v>25</v>
      </c>
      <c r="G1627" s="800" t="s">
        <v>26</v>
      </c>
    </row>
    <row r="1628" spans="1:7" ht="19.899999999999999" customHeight="1" x14ac:dyDescent="0.2">
      <c r="A1628" s="560" t="s">
        <v>577</v>
      </c>
      <c r="B1628" s="560" t="s">
        <v>578</v>
      </c>
      <c r="C1628" s="795"/>
      <c r="D1628" s="795"/>
      <c r="E1628" s="797"/>
      <c r="F1628" s="799"/>
      <c r="G1628" s="801"/>
    </row>
    <row r="1629" spans="1:7" ht="19.899999999999999" customHeight="1" x14ac:dyDescent="0.2">
      <c r="A1629" s="601">
        <f t="shared" ref="A1629:A1639" si="368">IFERROR(VLOOKUP(C1629,T_Insumos,4,FALSE),0)</f>
        <v>0</v>
      </c>
      <c r="B1629" s="561">
        <f t="shared" ref="B1629:B1639" si="369">IFERROR(VLOOKUP(C1629,T_Insumos,5,FALSE),0)</f>
        <v>0</v>
      </c>
      <c r="C1629" s="561"/>
      <c r="D1629" s="613">
        <f t="shared" ref="D1629:D1639" si="370">IFERROR(VLOOKUP(C1629,T_Insumos,2,FALSE),0)</f>
        <v>0</v>
      </c>
      <c r="E1629" s="553"/>
      <c r="F1629" s="555">
        <f t="shared" ref="F1629:F1639" si="371">IFERROR(VLOOKUP(C1629,T_Insumos,3,FALSE),0)</f>
        <v>0</v>
      </c>
      <c r="G1629" s="555">
        <f>ROUND(E1629*F1629,2)</f>
        <v>0</v>
      </c>
    </row>
    <row r="1630" spans="1:7" ht="19.899999999999999" customHeight="1" x14ac:dyDescent="0.2">
      <c r="A1630" s="601">
        <f t="shared" si="368"/>
        <v>0</v>
      </c>
      <c r="B1630" s="561">
        <f t="shared" si="369"/>
        <v>0</v>
      </c>
      <c r="C1630" s="561"/>
      <c r="D1630" s="613">
        <f t="shared" si="370"/>
        <v>0</v>
      </c>
      <c r="E1630" s="553"/>
      <c r="F1630" s="555">
        <f t="shared" si="371"/>
        <v>0</v>
      </c>
      <c r="G1630" s="555">
        <f t="shared" ref="G1630:G1639" si="372">ROUND(E1630*F1630,2)</f>
        <v>0</v>
      </c>
    </row>
    <row r="1631" spans="1:7" ht="19.899999999999999" customHeight="1" x14ac:dyDescent="0.2">
      <c r="A1631" s="601">
        <f t="shared" si="368"/>
        <v>0</v>
      </c>
      <c r="B1631" s="561">
        <f t="shared" si="369"/>
        <v>0</v>
      </c>
      <c r="C1631" s="561"/>
      <c r="D1631" s="613">
        <f t="shared" si="370"/>
        <v>0</v>
      </c>
      <c r="E1631" s="553"/>
      <c r="F1631" s="555">
        <f t="shared" si="371"/>
        <v>0</v>
      </c>
      <c r="G1631" s="555">
        <f t="shared" si="372"/>
        <v>0</v>
      </c>
    </row>
    <row r="1632" spans="1:7" ht="19.899999999999999" customHeight="1" x14ac:dyDescent="0.2">
      <c r="A1632" s="601">
        <f t="shared" si="368"/>
        <v>0</v>
      </c>
      <c r="B1632" s="561">
        <f t="shared" si="369"/>
        <v>0</v>
      </c>
      <c r="C1632" s="561"/>
      <c r="D1632" s="613">
        <f t="shared" si="370"/>
        <v>0</v>
      </c>
      <c r="E1632" s="553"/>
      <c r="F1632" s="555">
        <f t="shared" si="371"/>
        <v>0</v>
      </c>
      <c r="G1632" s="555">
        <f t="shared" si="372"/>
        <v>0</v>
      </c>
    </row>
    <row r="1633" spans="1:7" ht="19.899999999999999" customHeight="1" x14ac:dyDescent="0.2">
      <c r="A1633" s="601">
        <f t="shared" si="368"/>
        <v>0</v>
      </c>
      <c r="B1633" s="561">
        <f t="shared" si="369"/>
        <v>0</v>
      </c>
      <c r="C1633" s="561"/>
      <c r="D1633" s="613">
        <f t="shared" si="370"/>
        <v>0</v>
      </c>
      <c r="E1633" s="553"/>
      <c r="F1633" s="555">
        <f t="shared" si="371"/>
        <v>0</v>
      </c>
      <c r="G1633" s="555">
        <f t="shared" si="372"/>
        <v>0</v>
      </c>
    </row>
    <row r="1634" spans="1:7" ht="19.899999999999999" customHeight="1" x14ac:dyDescent="0.2">
      <c r="A1634" s="601">
        <f t="shared" si="368"/>
        <v>0</v>
      </c>
      <c r="B1634" s="561">
        <f t="shared" si="369"/>
        <v>0</v>
      </c>
      <c r="C1634" s="561"/>
      <c r="D1634" s="613">
        <f t="shared" si="370"/>
        <v>0</v>
      </c>
      <c r="E1634" s="553"/>
      <c r="F1634" s="555">
        <f t="shared" si="371"/>
        <v>0</v>
      </c>
      <c r="G1634" s="555">
        <f t="shared" si="372"/>
        <v>0</v>
      </c>
    </row>
    <row r="1635" spans="1:7" ht="19.899999999999999" customHeight="1" x14ac:dyDescent="0.2">
      <c r="A1635" s="601">
        <f t="shared" si="368"/>
        <v>0</v>
      </c>
      <c r="B1635" s="561">
        <f t="shared" si="369"/>
        <v>0</v>
      </c>
      <c r="C1635" s="561"/>
      <c r="D1635" s="613">
        <f t="shared" si="370"/>
        <v>0</v>
      </c>
      <c r="E1635" s="553"/>
      <c r="F1635" s="555">
        <f t="shared" si="371"/>
        <v>0</v>
      </c>
      <c r="G1635" s="555">
        <f t="shared" si="372"/>
        <v>0</v>
      </c>
    </row>
    <row r="1636" spans="1:7" ht="19.899999999999999" customHeight="1" x14ac:dyDescent="0.2">
      <c r="A1636" s="601">
        <f t="shared" si="368"/>
        <v>0</v>
      </c>
      <c r="B1636" s="561">
        <f t="shared" si="369"/>
        <v>0</v>
      </c>
      <c r="C1636" s="561"/>
      <c r="D1636" s="613">
        <f t="shared" si="370"/>
        <v>0</v>
      </c>
      <c r="E1636" s="553"/>
      <c r="F1636" s="555">
        <f t="shared" si="371"/>
        <v>0</v>
      </c>
      <c r="G1636" s="555">
        <f t="shared" si="372"/>
        <v>0</v>
      </c>
    </row>
    <row r="1637" spans="1:7" ht="19.899999999999999" customHeight="1" x14ac:dyDescent="0.2">
      <c r="A1637" s="601">
        <f t="shared" si="368"/>
        <v>0</v>
      </c>
      <c r="B1637" s="561">
        <f t="shared" si="369"/>
        <v>0</v>
      </c>
      <c r="C1637" s="561"/>
      <c r="D1637" s="613">
        <f t="shared" si="370"/>
        <v>0</v>
      </c>
      <c r="E1637" s="553"/>
      <c r="F1637" s="555">
        <f t="shared" si="371"/>
        <v>0</v>
      </c>
      <c r="G1637" s="555">
        <f t="shared" si="372"/>
        <v>0</v>
      </c>
    </row>
    <row r="1638" spans="1:7" ht="19.899999999999999" customHeight="1" x14ac:dyDescent="0.2">
      <c r="A1638" s="601">
        <f t="shared" si="368"/>
        <v>0</v>
      </c>
      <c r="B1638" s="561">
        <f t="shared" si="369"/>
        <v>0</v>
      </c>
      <c r="C1638" s="561"/>
      <c r="D1638" s="613">
        <f t="shared" si="370"/>
        <v>0</v>
      </c>
      <c r="E1638" s="553"/>
      <c r="F1638" s="555">
        <f t="shared" si="371"/>
        <v>0</v>
      </c>
      <c r="G1638" s="555">
        <f t="shared" si="372"/>
        <v>0</v>
      </c>
    </row>
    <row r="1639" spans="1:7" ht="19.899999999999999" customHeight="1" x14ac:dyDescent="0.2">
      <c r="A1639" s="601">
        <f t="shared" si="368"/>
        <v>0</v>
      </c>
      <c r="B1639" s="561">
        <f t="shared" si="369"/>
        <v>0</v>
      </c>
      <c r="C1639" s="561"/>
      <c r="D1639" s="613">
        <f t="shared" si="370"/>
        <v>0</v>
      </c>
      <c r="E1639" s="553"/>
      <c r="F1639" s="555">
        <f t="shared" si="371"/>
        <v>0</v>
      </c>
      <c r="G1639" s="555">
        <f t="shared" si="372"/>
        <v>0</v>
      </c>
    </row>
    <row r="1640" spans="1:7" ht="19.899999999999999" customHeight="1" x14ac:dyDescent="0.2">
      <c r="A1640" s="599"/>
      <c r="B1640" s="545"/>
      <c r="C1640" s="545"/>
      <c r="D1640" s="541"/>
      <c r="E1640" s="542"/>
      <c r="F1640" s="564" t="s">
        <v>29</v>
      </c>
      <c r="G1640" s="605">
        <f>SUBTOTAL(9,G1629:G1639)</f>
        <v>0</v>
      </c>
    </row>
    <row r="1641" spans="1:7" ht="19.899999999999999" customHeight="1" x14ac:dyDescent="0.2">
      <c r="A1641" s="599"/>
      <c r="B1641" s="545"/>
      <c r="C1641" s="537" t="s">
        <v>1015</v>
      </c>
      <c r="D1641" s="541"/>
      <c r="E1641" s="542"/>
      <c r="F1641" s="543"/>
      <c r="G1641" s="600"/>
    </row>
    <row r="1642" spans="1:7" ht="19.899999999999999" customHeight="1" x14ac:dyDescent="0.2">
      <c r="A1642" s="792" t="s">
        <v>576</v>
      </c>
      <c r="B1642" s="793"/>
      <c r="C1642" s="794" t="s">
        <v>0</v>
      </c>
      <c r="D1642" s="794" t="s">
        <v>1867</v>
      </c>
      <c r="E1642" s="796" t="s">
        <v>24</v>
      </c>
      <c r="F1642" s="798" t="s">
        <v>25</v>
      </c>
      <c r="G1642" s="800" t="s">
        <v>26</v>
      </c>
    </row>
    <row r="1643" spans="1:7" ht="19.899999999999999" customHeight="1" x14ac:dyDescent="0.2">
      <c r="A1643" s="560" t="s">
        <v>577</v>
      </c>
      <c r="B1643" s="560" t="s">
        <v>578</v>
      </c>
      <c r="C1643" s="795"/>
      <c r="D1643" s="795"/>
      <c r="E1643" s="797"/>
      <c r="F1643" s="799"/>
      <c r="G1643" s="801"/>
    </row>
    <row r="1644" spans="1:7" ht="19.899999999999999" customHeight="1" x14ac:dyDescent="0.2">
      <c r="A1644" s="601">
        <f>IFERROR(VLOOKUP(C1644,T_Insumos,4,FALSE),0)</f>
        <v>0</v>
      </c>
      <c r="B1644" s="561">
        <f>IFERROR(VLOOKUP(C1644,T_Insumos,5,FALSE),0)</f>
        <v>0</v>
      </c>
      <c r="C1644" s="552"/>
      <c r="D1644" s="613">
        <f>IF(C1644=0,0,"$/tnkm")</f>
        <v>0</v>
      </c>
      <c r="E1644" s="553"/>
      <c r="F1644" s="555">
        <f>IFERROR(VLOOKUP(C1644,T_Insumos,3,FALSE),0)</f>
        <v>0</v>
      </c>
      <c r="G1644" s="555">
        <f>ROUND(E1644*F1644,2)</f>
        <v>0</v>
      </c>
    </row>
    <row r="1645" spans="1:7" ht="19.899999999999999" customHeight="1" x14ac:dyDescent="0.2">
      <c r="A1645" s="601">
        <f>IFERROR(VLOOKUP(C1645,T_Insumos,4,FALSE),0)</f>
        <v>0</v>
      </c>
      <c r="B1645" s="561">
        <f>IFERROR(VLOOKUP(C1645,T_Insumos,5,FALSE),0)</f>
        <v>0</v>
      </c>
      <c r="C1645" s="552"/>
      <c r="D1645" s="613">
        <f>IF(C1645=0,0,"$/tnkm")</f>
        <v>0</v>
      </c>
      <c r="E1645" s="569"/>
      <c r="F1645" s="555">
        <f>IFERROR(VLOOKUP(C1645,T_Insumos,3,FALSE),0)</f>
        <v>0</v>
      </c>
      <c r="G1645" s="555">
        <f t="shared" ref="G1645" si="373">ROUND(E1645*F1645,2)</f>
        <v>0</v>
      </c>
    </row>
    <row r="1646" spans="1:7" ht="19.899999999999999" customHeight="1" x14ac:dyDescent="0.2">
      <c r="A1646" s="599"/>
      <c r="B1646" s="545"/>
      <c r="C1646" s="545"/>
      <c r="D1646" s="541"/>
      <c r="E1646" s="542"/>
      <c r="F1646" s="564" t="s">
        <v>1016</v>
      </c>
      <c r="G1646" s="605">
        <f>SUBTOTAL(9,G1644:G1645)</f>
        <v>0</v>
      </c>
    </row>
    <row r="1647" spans="1:7" ht="19.899999999999999" customHeight="1" x14ac:dyDescent="0.2">
      <c r="A1647" s="602"/>
      <c r="B1647" s="541"/>
      <c r="C1647" s="545"/>
      <c r="D1647" s="541"/>
      <c r="E1647" s="542"/>
      <c r="F1647" s="543"/>
      <c r="G1647" s="600"/>
    </row>
    <row r="1648" spans="1:7" ht="19.899999999999999" customHeight="1" x14ac:dyDescent="0.2">
      <c r="A1648" s="664" t="str">
        <f>B1582</f>
        <v/>
      </c>
      <c r="B1648" s="661">
        <f ca="1">C1582</f>
        <v>0</v>
      </c>
      <c r="C1648" s="541"/>
      <c r="D1648" s="541" t="s">
        <v>1833</v>
      </c>
      <c r="E1648" s="662"/>
      <c r="F1648" s="663" t="str">
        <f ca="1">"$/"&amp;G1582</f>
        <v>$/0</v>
      </c>
      <c r="G1648" s="610">
        <f>SUBTOTAL(9,G1605:G1647)</f>
        <v>0</v>
      </c>
    </row>
    <row r="1649" spans="1:7" ht="19.899999999999999" customHeight="1" x14ac:dyDescent="0.2">
      <c r="A1649" s="606"/>
      <c r="B1649" s="607"/>
      <c r="C1649" s="608"/>
      <c r="D1649" s="608" t="s">
        <v>2043</v>
      </c>
      <c r="E1649" s="609"/>
      <c r="F1649" s="665" t="str">
        <f ca="1">"$/"&amp;G1582</f>
        <v>$/0</v>
      </c>
      <c r="G1649" s="610">
        <f>ROUND(G1648/Coeficiente_Paso,2)</f>
        <v>0</v>
      </c>
    </row>
    <row r="1650" spans="1:7" ht="19.899999999999999" customHeight="1" x14ac:dyDescent="0.2">
      <c r="A1650" s="191"/>
      <c r="B1650" s="191"/>
      <c r="C1650" s="191"/>
      <c r="D1650" s="191"/>
      <c r="E1650" s="191"/>
      <c r="F1650" s="191"/>
      <c r="G1650" s="191"/>
    </row>
    <row r="1651" spans="1:7" ht="19.899999999999999" customHeight="1" x14ac:dyDescent="0.2">
      <c r="A1651" s="802" t="s">
        <v>31</v>
      </c>
      <c r="B1651" s="803"/>
      <c r="C1651" s="803"/>
      <c r="D1651" s="803"/>
      <c r="E1651" s="803"/>
      <c r="F1651" s="803"/>
      <c r="G1651" s="804"/>
    </row>
    <row r="1652" spans="1:7" ht="19.899999999999999" customHeight="1" x14ac:dyDescent="0.2">
      <c r="A1652" s="587" t="s">
        <v>711</v>
      </c>
      <c r="B1652" s="535" t="str">
        <f>Comitente</f>
        <v>DIRECCIÓN PROVINCIAL DE VIALIDAD</v>
      </c>
      <c r="C1652" s="536"/>
      <c r="D1652" s="537"/>
      <c r="E1652" s="537"/>
      <c r="F1652" s="538"/>
      <c r="G1652" s="588"/>
    </row>
    <row r="1653" spans="1:7" ht="19.899999999999999" customHeight="1" x14ac:dyDescent="0.2">
      <c r="A1653" s="587" t="s">
        <v>712</v>
      </c>
      <c r="B1653" s="535">
        <f>Contratista</f>
        <v>0</v>
      </c>
      <c r="C1653" s="539"/>
      <c r="D1653" s="539"/>
      <c r="E1653" s="539"/>
      <c r="F1653" s="535"/>
      <c r="G1653" s="589"/>
    </row>
    <row r="1654" spans="1:7" ht="19.899999999999999" customHeight="1" x14ac:dyDescent="0.2">
      <c r="A1654" s="587" t="s">
        <v>21</v>
      </c>
      <c r="B1654" s="535" t="str">
        <f>Obra</f>
        <v>PAVIMENTACIÓN Y REPAVIMENTACION DE LA RED VIAL MUNICIPAL AFECTADAS POR OBRAS DE SANEAMIENTO 1era ETAPA SARMIENTO</v>
      </c>
      <c r="C1654" s="539"/>
      <c r="D1654" s="539"/>
      <c r="E1654" s="539"/>
      <c r="F1654" s="535" t="s">
        <v>32</v>
      </c>
      <c r="G1654" s="589">
        <f>Fecha_Base</f>
        <v>0</v>
      </c>
    </row>
    <row r="1655" spans="1:7" ht="19.899999999999999" customHeight="1" x14ac:dyDescent="0.2">
      <c r="A1655" s="590" t="s">
        <v>710</v>
      </c>
      <c r="B1655" s="540" t="str">
        <f>Ubicación</f>
        <v>DEPARTAMENTO SARMIENTO</v>
      </c>
      <c r="C1655" s="540"/>
      <c r="D1655" s="541"/>
      <c r="E1655" s="542"/>
      <c r="F1655" s="543"/>
      <c r="G1655" s="591"/>
    </row>
    <row r="1656" spans="1:7" ht="19.899999999999999" customHeight="1" x14ac:dyDescent="0.2">
      <c r="A1656" s="590" t="s">
        <v>33</v>
      </c>
      <c r="B1656" s="544" t="str">
        <f>IFERROR(VALUE(LEFT(B1657,FIND(".",B1657)-1)),"")</f>
        <v/>
      </c>
      <c r="C1656" s="545">
        <f ca="1">IFERROR(VLOOKUP(B1656,T_Computo_Presupuesto,2,FALSE),0)</f>
        <v>0</v>
      </c>
      <c r="D1656" s="545"/>
      <c r="E1656" s="542"/>
      <c r="F1656" s="543"/>
      <c r="G1656" s="591"/>
    </row>
    <row r="1657" spans="1:7" ht="19.899999999999999" customHeight="1" x14ac:dyDescent="0.2">
      <c r="A1657" s="590" t="s">
        <v>22</v>
      </c>
      <c r="B1657" s="546" t="str">
        <f>IFERROR(VLOOKUP(COUNTIF($A$1:A1657,"ANALISIS DE PRECIOS"),T_NumeroItem,2,FALSE),"")</f>
        <v/>
      </c>
      <c r="C1657" s="805">
        <f ca="1">IFERROR(VLOOKUP(B1657,T_Computo_Presupuesto,2,FALSE),0)</f>
        <v>0</v>
      </c>
      <c r="D1657" s="805"/>
      <c r="E1657" s="805"/>
      <c r="F1657" s="540" t="s">
        <v>23</v>
      </c>
      <c r="G1657" s="592">
        <f ca="1">IFERROR(VLOOKUP(B1657,T_Computo_Presupuesto,4,FALSE),0)</f>
        <v>0</v>
      </c>
    </row>
    <row r="1658" spans="1:7" ht="19.899999999999999" customHeight="1" x14ac:dyDescent="0.2">
      <c r="A1658" s="590"/>
      <c r="B1658" s="540"/>
      <c r="C1658" s="545"/>
      <c r="D1658" s="541"/>
      <c r="E1658" s="542"/>
      <c r="F1658" s="545"/>
      <c r="G1658" s="593"/>
    </row>
    <row r="1659" spans="1:7" ht="19.899999999999999" customHeight="1" x14ac:dyDescent="0.2">
      <c r="A1659" s="594"/>
      <c r="B1659" s="547"/>
      <c r="C1659" s="548" t="s">
        <v>999</v>
      </c>
      <c r="D1659" s="547"/>
      <c r="E1659" s="547"/>
      <c r="F1659" s="547"/>
      <c r="G1659" s="595"/>
    </row>
    <row r="1660" spans="1:7" ht="19.899999999999999" customHeight="1" x14ac:dyDescent="0.2">
      <c r="A1660" s="590"/>
      <c r="B1660" s="549"/>
      <c r="C1660" s="545"/>
      <c r="D1660" s="541"/>
      <c r="E1660" s="542"/>
      <c r="F1660" s="540"/>
      <c r="G1660" s="592"/>
    </row>
    <row r="1661" spans="1:7" ht="19.899999999999999" customHeight="1" x14ac:dyDescent="0.2">
      <c r="A1661" s="590"/>
      <c r="B1661" s="549"/>
      <c r="C1661" s="550" t="s">
        <v>1000</v>
      </c>
      <c r="D1661" s="551" t="s">
        <v>24</v>
      </c>
      <c r="E1661" s="551" t="s">
        <v>1001</v>
      </c>
      <c r="F1661" s="551" t="s">
        <v>1002</v>
      </c>
      <c r="G1661" s="550" t="s">
        <v>1003</v>
      </c>
    </row>
    <row r="1662" spans="1:7" ht="19.899999999999999" customHeight="1" x14ac:dyDescent="0.2">
      <c r="A1662" s="590"/>
      <c r="B1662" s="549"/>
      <c r="C1662" s="552"/>
      <c r="D1662" s="553"/>
      <c r="E1662" s="554">
        <f t="shared" ref="E1662:E1671" si="374">IFERROR(VLOOKUP(C1662,T_Equipos,4,FALSE),0)</f>
        <v>0</v>
      </c>
      <c r="F1662" s="555">
        <f t="shared" ref="F1662:F1671" si="375">IFERROR(VLOOKUP(C1662,T_Equipos,5,FALSE),0)</f>
        <v>0</v>
      </c>
      <c r="G1662" s="555">
        <f>ROUND(D1662*F1662,2)</f>
        <v>0</v>
      </c>
    </row>
    <row r="1663" spans="1:7" ht="19.899999999999999" customHeight="1" x14ac:dyDescent="0.2">
      <c r="A1663" s="590"/>
      <c r="B1663" s="549"/>
      <c r="C1663" s="552"/>
      <c r="D1663" s="553"/>
      <c r="E1663" s="554">
        <f t="shared" si="374"/>
        <v>0</v>
      </c>
      <c r="F1663" s="555">
        <f t="shared" si="375"/>
        <v>0</v>
      </c>
      <c r="G1663" s="555">
        <f>ROUND(D1663*F1663,2)</f>
        <v>0</v>
      </c>
    </row>
    <row r="1664" spans="1:7" ht="19.899999999999999" customHeight="1" x14ac:dyDescent="0.2">
      <c r="A1664" s="590"/>
      <c r="B1664" s="549"/>
      <c r="C1664" s="552"/>
      <c r="D1664" s="553"/>
      <c r="E1664" s="554">
        <f t="shared" si="374"/>
        <v>0</v>
      </c>
      <c r="F1664" s="555">
        <f t="shared" si="375"/>
        <v>0</v>
      </c>
      <c r="G1664" s="555">
        <f>ROUND(D1664*F1664,2)</f>
        <v>0</v>
      </c>
    </row>
    <row r="1665" spans="1:7" ht="19.899999999999999" customHeight="1" x14ac:dyDescent="0.2">
      <c r="A1665" s="590"/>
      <c r="B1665" s="549"/>
      <c r="C1665" s="552"/>
      <c r="D1665" s="553"/>
      <c r="E1665" s="554">
        <f t="shared" si="374"/>
        <v>0</v>
      </c>
      <c r="F1665" s="555">
        <f t="shared" si="375"/>
        <v>0</v>
      </c>
      <c r="G1665" s="555">
        <f>ROUND(D1665*F1665,2)</f>
        <v>0</v>
      </c>
    </row>
    <row r="1666" spans="1:7" ht="19.899999999999999" customHeight="1" x14ac:dyDescent="0.2">
      <c r="A1666" s="590"/>
      <c r="B1666" s="549"/>
      <c r="C1666" s="552"/>
      <c r="D1666" s="553"/>
      <c r="E1666" s="554">
        <f t="shared" si="374"/>
        <v>0</v>
      </c>
      <c r="F1666" s="555">
        <f t="shared" si="375"/>
        <v>0</v>
      </c>
      <c r="G1666" s="555">
        <f t="shared" ref="G1666:G1671" si="376">ROUND(D1666*F1666,2)</f>
        <v>0</v>
      </c>
    </row>
    <row r="1667" spans="1:7" ht="19.899999999999999" customHeight="1" x14ac:dyDescent="0.2">
      <c r="A1667" s="590"/>
      <c r="B1667" s="549"/>
      <c r="C1667" s="552"/>
      <c r="D1667" s="553"/>
      <c r="E1667" s="554">
        <f t="shared" si="374"/>
        <v>0</v>
      </c>
      <c r="F1667" s="555">
        <f t="shared" si="375"/>
        <v>0</v>
      </c>
      <c r="G1667" s="555">
        <f t="shared" si="376"/>
        <v>0</v>
      </c>
    </row>
    <row r="1668" spans="1:7" ht="19.899999999999999" customHeight="1" x14ac:dyDescent="0.2">
      <c r="A1668" s="590"/>
      <c r="B1668" s="549"/>
      <c r="C1668" s="552"/>
      <c r="D1668" s="553"/>
      <c r="E1668" s="554">
        <f t="shared" si="374"/>
        <v>0</v>
      </c>
      <c r="F1668" s="555">
        <f t="shared" si="375"/>
        <v>0</v>
      </c>
      <c r="G1668" s="555">
        <f t="shared" si="376"/>
        <v>0</v>
      </c>
    </row>
    <row r="1669" spans="1:7" ht="19.899999999999999" customHeight="1" x14ac:dyDescent="0.2">
      <c r="A1669" s="590"/>
      <c r="B1669" s="549"/>
      <c r="C1669" s="552"/>
      <c r="D1669" s="553"/>
      <c r="E1669" s="554">
        <f t="shared" si="374"/>
        <v>0</v>
      </c>
      <c r="F1669" s="555">
        <f t="shared" si="375"/>
        <v>0</v>
      </c>
      <c r="G1669" s="555">
        <f t="shared" si="376"/>
        <v>0</v>
      </c>
    </row>
    <row r="1670" spans="1:7" ht="19.899999999999999" customHeight="1" x14ac:dyDescent="0.2">
      <c r="A1670" s="590"/>
      <c r="B1670" s="549"/>
      <c r="C1670" s="552"/>
      <c r="D1670" s="553"/>
      <c r="E1670" s="554">
        <f t="shared" si="374"/>
        <v>0</v>
      </c>
      <c r="F1670" s="555">
        <f t="shared" si="375"/>
        <v>0</v>
      </c>
      <c r="G1670" s="555">
        <f t="shared" si="376"/>
        <v>0</v>
      </c>
    </row>
    <row r="1671" spans="1:7" ht="19.899999999999999" customHeight="1" x14ac:dyDescent="0.2">
      <c r="A1671" s="590"/>
      <c r="B1671" s="549"/>
      <c r="C1671" s="552"/>
      <c r="D1671" s="553"/>
      <c r="E1671" s="554">
        <f t="shared" si="374"/>
        <v>0</v>
      </c>
      <c r="F1671" s="555">
        <f t="shared" si="375"/>
        <v>0</v>
      </c>
      <c r="G1671" s="555">
        <f t="shared" si="376"/>
        <v>0</v>
      </c>
    </row>
    <row r="1672" spans="1:7" ht="19.899999999999999" customHeight="1" x14ac:dyDescent="0.2">
      <c r="A1672" s="590"/>
      <c r="B1672" s="549"/>
      <c r="C1672" s="545"/>
      <c r="D1672" s="545"/>
      <c r="E1672" s="556"/>
      <c r="F1672" s="540"/>
      <c r="G1672" s="592"/>
    </row>
    <row r="1673" spans="1:7" ht="19.899999999999999" customHeight="1" x14ac:dyDescent="0.2">
      <c r="A1673" s="590"/>
      <c r="B1673" s="545"/>
      <c r="C1673" s="537" t="s">
        <v>1004</v>
      </c>
      <c r="D1673" s="540" t="s">
        <v>1001</v>
      </c>
      <c r="E1673" s="611">
        <f>SUMPRODUCT(D1662:D1671,E1662:E1671)</f>
        <v>0</v>
      </c>
      <c r="F1673" s="540" t="s">
        <v>1005</v>
      </c>
      <c r="G1673" s="612">
        <f>SUM(G1662:G1671)</f>
        <v>0</v>
      </c>
    </row>
    <row r="1674" spans="1:7" ht="19.899999999999999" customHeight="1" x14ac:dyDescent="0.2">
      <c r="A1674" s="590"/>
      <c r="B1674" s="549"/>
      <c r="C1674" s="557"/>
      <c r="D1674" s="556"/>
      <c r="E1674" s="542"/>
      <c r="F1674" s="540"/>
      <c r="G1674" s="596"/>
    </row>
    <row r="1675" spans="1:7" ht="19.899999999999999" customHeight="1" x14ac:dyDescent="0.2">
      <c r="A1675" s="597"/>
      <c r="B1675" s="549"/>
      <c r="C1675" s="540" t="s">
        <v>1006</v>
      </c>
      <c r="D1675" s="558">
        <f>IFERROR(VLOOKUP(COUNTIF($A$1:A1675,"ANALISIS DE PRECIOS"),T_Rendimiento_Equipo,5,FALSE),0)</f>
        <v>0</v>
      </c>
      <c r="E1675" s="559" t="str">
        <f ca="1">G1657&amp;"/día"</f>
        <v>0/día</v>
      </c>
      <c r="F1675" s="598"/>
      <c r="G1675" s="592"/>
    </row>
    <row r="1676" spans="1:7" ht="19.899999999999999" customHeight="1" x14ac:dyDescent="0.2">
      <c r="A1676" s="590"/>
      <c r="B1676" s="549"/>
      <c r="C1676" s="545"/>
      <c r="D1676" s="541"/>
      <c r="E1676" s="542"/>
      <c r="F1676" s="540"/>
      <c r="G1676" s="592"/>
    </row>
    <row r="1677" spans="1:7" ht="19.899999999999999" customHeight="1" x14ac:dyDescent="0.2">
      <c r="A1677" s="792" t="s">
        <v>576</v>
      </c>
      <c r="B1677" s="793"/>
      <c r="C1677" s="794" t="s">
        <v>0</v>
      </c>
      <c r="D1677" s="806" t="s">
        <v>1866</v>
      </c>
      <c r="E1677" s="806" t="s">
        <v>1865</v>
      </c>
      <c r="F1677" s="798" t="s">
        <v>1007</v>
      </c>
      <c r="G1677" s="800" t="s">
        <v>26</v>
      </c>
    </row>
    <row r="1678" spans="1:7" ht="19.899999999999999" customHeight="1" x14ac:dyDescent="0.2">
      <c r="A1678" s="560" t="s">
        <v>577</v>
      </c>
      <c r="B1678" s="560" t="s">
        <v>578</v>
      </c>
      <c r="C1678" s="795"/>
      <c r="D1678" s="807"/>
      <c r="E1678" s="797"/>
      <c r="F1678" s="799"/>
      <c r="G1678" s="801"/>
    </row>
    <row r="1679" spans="1:7" ht="19.899999999999999" customHeight="1" x14ac:dyDescent="0.2">
      <c r="A1679" s="599"/>
      <c r="B1679" s="545"/>
      <c r="C1679" s="537" t="s">
        <v>1008</v>
      </c>
      <c r="D1679" s="542"/>
      <c r="E1679" s="542"/>
      <c r="F1679" s="545"/>
      <c r="G1679" s="600"/>
    </row>
    <row r="1680" spans="1:7" ht="19.899999999999999" customHeight="1" x14ac:dyDescent="0.2">
      <c r="A1680" s="601">
        <f t="shared" ref="A1680:A1688" si="377">IFERROR(VLOOKUP(C1680,T_Insumos,4,FALSE),0)</f>
        <v>0</v>
      </c>
      <c r="B1680" s="561">
        <f t="shared" ref="B1680:B1688" si="378">IFERROR(VLOOKUP(C1680,T_Insumos,5,FALSE),0)</f>
        <v>0</v>
      </c>
      <c r="C1680" s="552"/>
      <c r="D1680" s="562">
        <f t="shared" ref="D1680:D1688" si="379">IFERROR(VLOOKUP(C1680,T_Insumos,3,FALSE),0)</f>
        <v>0</v>
      </c>
      <c r="E1680" s="555">
        <f>D1680*$G$23</f>
        <v>0</v>
      </c>
      <c r="F1680" s="558">
        <f>IF(C1680="",0,IFERROR(VLOOKUP(COUNTIF($A$1:A1680,"ANALISIS DE PRECIOS"),T_Rendimiento_Equipo,5,FALSE),0))</f>
        <v>0</v>
      </c>
      <c r="G1680" s="555">
        <f>IFERROR(ROUND(E1680/F1680,2),0)</f>
        <v>0</v>
      </c>
    </row>
    <row r="1681" spans="1:7" ht="19.899999999999999" customHeight="1" x14ac:dyDescent="0.2">
      <c r="A1681" s="601">
        <f t="shared" si="377"/>
        <v>0</v>
      </c>
      <c r="B1681" s="561">
        <f t="shared" si="378"/>
        <v>0</v>
      </c>
      <c r="C1681" s="552"/>
      <c r="D1681" s="562">
        <f t="shared" si="379"/>
        <v>0</v>
      </c>
      <c r="E1681" s="555"/>
      <c r="F1681" s="558">
        <f>IF(C1681="",0,IFERROR(VLOOKUP(COUNTIF($A$1:A1681,"ANALISIS DE PRECIOS"),T_Rendimiento_Equipo,5,FALSE),0))</f>
        <v>0</v>
      </c>
      <c r="G1681" s="555">
        <f t="shared" ref="G1681:G1688" si="380">IFERROR(ROUND(E1681/F1681,2),0)</f>
        <v>0</v>
      </c>
    </row>
    <row r="1682" spans="1:7" ht="19.899999999999999" customHeight="1" x14ac:dyDescent="0.2">
      <c r="A1682" s="601">
        <f t="shared" si="377"/>
        <v>0</v>
      </c>
      <c r="B1682" s="561">
        <f t="shared" si="378"/>
        <v>0</v>
      </c>
      <c r="C1682" s="563"/>
      <c r="D1682" s="562">
        <f t="shared" si="379"/>
        <v>0</v>
      </c>
      <c r="E1682" s="555"/>
      <c r="F1682" s="558">
        <f>IF(C1682="",0,IFERROR(VLOOKUP(COUNTIF($A$1:A1682,"ANALISIS DE PRECIOS"),T_Rendimiento_Equipo,5,FALSE),0))</f>
        <v>0</v>
      </c>
      <c r="G1682" s="555">
        <f t="shared" si="380"/>
        <v>0</v>
      </c>
    </row>
    <row r="1683" spans="1:7" ht="19.899999999999999" customHeight="1" x14ac:dyDescent="0.2">
      <c r="A1683" s="601">
        <f t="shared" si="377"/>
        <v>0</v>
      </c>
      <c r="B1683" s="561">
        <f t="shared" si="378"/>
        <v>0</v>
      </c>
      <c r="C1683" s="563"/>
      <c r="D1683" s="562">
        <f t="shared" si="379"/>
        <v>0</v>
      </c>
      <c r="E1683" s="555"/>
      <c r="F1683" s="558">
        <f>IF(C1683="",0,IFERROR(VLOOKUP(COUNTIF($A$1:A1683,"ANALISIS DE PRECIOS"),T_Rendimiento_Equipo,5,FALSE),0))</f>
        <v>0</v>
      </c>
      <c r="G1683" s="555">
        <f t="shared" si="380"/>
        <v>0</v>
      </c>
    </row>
    <row r="1684" spans="1:7" ht="19.899999999999999" customHeight="1" x14ac:dyDescent="0.2">
      <c r="A1684" s="601">
        <f t="shared" si="377"/>
        <v>0</v>
      </c>
      <c r="B1684" s="561">
        <f t="shared" si="378"/>
        <v>0</v>
      </c>
      <c r="C1684" s="563"/>
      <c r="D1684" s="562">
        <f t="shared" si="379"/>
        <v>0</v>
      </c>
      <c r="E1684" s="555"/>
      <c r="F1684" s="558">
        <f>IF(C1684="",0,IFERROR(VLOOKUP(COUNTIF($A$1:A1684,"ANALISIS DE PRECIOS"),T_Rendimiento_Equipo,5,FALSE),0))</f>
        <v>0</v>
      </c>
      <c r="G1684" s="555">
        <f t="shared" si="380"/>
        <v>0</v>
      </c>
    </row>
    <row r="1685" spans="1:7" ht="19.899999999999999" customHeight="1" x14ac:dyDescent="0.2">
      <c r="A1685" s="601">
        <f t="shared" si="377"/>
        <v>0</v>
      </c>
      <c r="B1685" s="561">
        <f t="shared" si="378"/>
        <v>0</v>
      </c>
      <c r="C1685" s="563"/>
      <c r="D1685" s="562">
        <f t="shared" si="379"/>
        <v>0</v>
      </c>
      <c r="E1685" s="555"/>
      <c r="F1685" s="558">
        <f>IF(C1685="",0,IFERROR(VLOOKUP(COUNTIF($A$1:A1685,"ANALISIS DE PRECIOS"),T_Rendimiento_Equipo,5,FALSE),0))</f>
        <v>0</v>
      </c>
      <c r="G1685" s="555">
        <f t="shared" si="380"/>
        <v>0</v>
      </c>
    </row>
    <row r="1686" spans="1:7" ht="19.899999999999999" customHeight="1" x14ac:dyDescent="0.2">
      <c r="A1686" s="601">
        <f t="shared" si="377"/>
        <v>0</v>
      </c>
      <c r="B1686" s="561">
        <f t="shared" si="378"/>
        <v>0</v>
      </c>
      <c r="C1686" s="563"/>
      <c r="D1686" s="562">
        <f t="shared" si="379"/>
        <v>0</v>
      </c>
      <c r="E1686" s="555"/>
      <c r="F1686" s="558">
        <f>IF(C1686="",0,IFERROR(VLOOKUP(COUNTIF($A$1:A1686,"ANALISIS DE PRECIOS"),T_Rendimiento_Equipo,5,FALSE),0))</f>
        <v>0</v>
      </c>
      <c r="G1686" s="555">
        <f t="shared" si="380"/>
        <v>0</v>
      </c>
    </row>
    <row r="1687" spans="1:7" ht="19.899999999999999" customHeight="1" x14ac:dyDescent="0.2">
      <c r="A1687" s="601">
        <f t="shared" si="377"/>
        <v>0</v>
      </c>
      <c r="B1687" s="561">
        <f t="shared" si="378"/>
        <v>0</v>
      </c>
      <c r="C1687" s="563"/>
      <c r="D1687" s="562">
        <f t="shared" si="379"/>
        <v>0</v>
      </c>
      <c r="E1687" s="555"/>
      <c r="F1687" s="558">
        <f>IF(C1687="",0,IFERROR(VLOOKUP(COUNTIF($A$1:A1687,"ANALISIS DE PRECIOS"),T_Rendimiento_Equipo,5,FALSE),0))</f>
        <v>0</v>
      </c>
      <c r="G1687" s="555">
        <f t="shared" si="380"/>
        <v>0</v>
      </c>
    </row>
    <row r="1688" spans="1:7" ht="19.899999999999999" customHeight="1" x14ac:dyDescent="0.2">
      <c r="A1688" s="601">
        <f t="shared" si="377"/>
        <v>0</v>
      </c>
      <c r="B1688" s="561">
        <f t="shared" si="378"/>
        <v>0</v>
      </c>
      <c r="C1688" s="552"/>
      <c r="D1688" s="562">
        <f t="shared" si="379"/>
        <v>0</v>
      </c>
      <c r="E1688" s="555"/>
      <c r="F1688" s="558">
        <f>IF(C1688="",0,IFERROR(VLOOKUP(COUNTIF($A$1:A1688,"ANALISIS DE PRECIOS"),T_Rendimiento_Equipo,5,FALSE),0))</f>
        <v>0</v>
      </c>
      <c r="G1688" s="555">
        <f t="shared" si="380"/>
        <v>0</v>
      </c>
    </row>
    <row r="1689" spans="1:7" ht="19.899999999999999" customHeight="1" x14ac:dyDescent="0.2">
      <c r="A1689" s="602"/>
      <c r="B1689" s="541"/>
      <c r="C1689" s="545"/>
      <c r="D1689" s="541"/>
      <c r="E1689" s="542"/>
      <c r="F1689" s="564" t="s">
        <v>27</v>
      </c>
      <c r="G1689" s="603">
        <f>SUBTOTAL(9,G1680:G1688)</f>
        <v>0</v>
      </c>
    </row>
    <row r="1690" spans="1:7" ht="19.899999999999999" customHeight="1" x14ac:dyDescent="0.2">
      <c r="A1690" s="599"/>
      <c r="B1690" s="545"/>
      <c r="C1690" s="537" t="s">
        <v>713</v>
      </c>
      <c r="D1690" s="541"/>
      <c r="E1690" s="542"/>
      <c r="F1690" s="543"/>
      <c r="G1690" s="600"/>
    </row>
    <row r="1691" spans="1:7" ht="19.899999999999999" customHeight="1" x14ac:dyDescent="0.2">
      <c r="A1691" s="792" t="s">
        <v>576</v>
      </c>
      <c r="B1691" s="793"/>
      <c r="C1691" s="794" t="s">
        <v>0</v>
      </c>
      <c r="D1691" s="796" t="s">
        <v>24</v>
      </c>
      <c r="E1691" s="796" t="s">
        <v>1832</v>
      </c>
      <c r="F1691" s="798" t="s">
        <v>1007</v>
      </c>
      <c r="G1691" s="800" t="s">
        <v>26</v>
      </c>
    </row>
    <row r="1692" spans="1:7" ht="19.899999999999999" customHeight="1" x14ac:dyDescent="0.2">
      <c r="A1692" s="560" t="s">
        <v>577</v>
      </c>
      <c r="B1692" s="560" t="s">
        <v>578</v>
      </c>
      <c r="C1692" s="795"/>
      <c r="D1692" s="797"/>
      <c r="E1692" s="797"/>
      <c r="F1692" s="799"/>
      <c r="G1692" s="801"/>
    </row>
    <row r="1693" spans="1:7" ht="19.899999999999999" customHeight="1" x14ac:dyDescent="0.2">
      <c r="A1693" s="601">
        <f t="shared" ref="A1693:A1699" si="381">IFERROR(VLOOKUP(C1693,T_Insumos,4,FALSE),0)</f>
        <v>0</v>
      </c>
      <c r="B1693" s="561">
        <f t="shared" ref="B1693:B1699" si="382">IFERROR(VLOOKUP(C1693,T_Insumos,5,FALSE),0)</f>
        <v>0</v>
      </c>
      <c r="C1693" s="565"/>
      <c r="D1693" s="558"/>
      <c r="E1693" s="555">
        <f t="shared" ref="E1693:E1699" si="383">IFERROR(VLOOKUP(C1693,T_Insumos,3,FALSE),0)</f>
        <v>0</v>
      </c>
      <c r="F1693" s="558">
        <f>IF(C1693="",0,IFERROR(VLOOKUP(COUNTIF($A$1:A1693,"ANALISIS DE PRECIOS"),T_Rendimiento_Equipo,5,FALSE),0))</f>
        <v>0</v>
      </c>
      <c r="G1693" s="555">
        <f>IFERROR(ROUND(D1693*E1693/F1693,2),0)</f>
        <v>0</v>
      </c>
    </row>
    <row r="1694" spans="1:7" ht="19.899999999999999" customHeight="1" x14ac:dyDescent="0.2">
      <c r="A1694" s="601">
        <f t="shared" si="381"/>
        <v>0</v>
      </c>
      <c r="B1694" s="561">
        <f t="shared" si="382"/>
        <v>0</v>
      </c>
      <c r="C1694" s="552"/>
      <c r="D1694" s="558"/>
      <c r="E1694" s="555">
        <f t="shared" si="383"/>
        <v>0</v>
      </c>
      <c r="F1694" s="558">
        <f>IF(C1694="",0,IFERROR(VLOOKUP(COUNTIF($A$1:A1694,"ANALISIS DE PRECIOS"),T_Rendimiento_Equipo,5,FALSE),0))</f>
        <v>0</v>
      </c>
      <c r="G1694" s="555">
        <f t="shared" ref="G1694:G1699" si="384">IFERROR(ROUND(D1694*E1694/F1694,2),0)</f>
        <v>0</v>
      </c>
    </row>
    <row r="1695" spans="1:7" ht="19.899999999999999" customHeight="1" x14ac:dyDescent="0.2">
      <c r="A1695" s="601">
        <f t="shared" si="381"/>
        <v>0</v>
      </c>
      <c r="B1695" s="561">
        <f t="shared" si="382"/>
        <v>0</v>
      </c>
      <c r="C1695" s="552"/>
      <c r="D1695" s="558"/>
      <c r="E1695" s="555">
        <f t="shared" si="383"/>
        <v>0</v>
      </c>
      <c r="F1695" s="558">
        <f>IF(C1695="",0,IFERROR(VLOOKUP(COUNTIF($A$1:A1695,"ANALISIS DE PRECIOS"),T_Rendimiento_Equipo,5,FALSE),0))</f>
        <v>0</v>
      </c>
      <c r="G1695" s="555">
        <f t="shared" si="384"/>
        <v>0</v>
      </c>
    </row>
    <row r="1696" spans="1:7" ht="19.899999999999999" customHeight="1" x14ac:dyDescent="0.2">
      <c r="A1696" s="601">
        <f t="shared" si="381"/>
        <v>0</v>
      </c>
      <c r="B1696" s="561">
        <f t="shared" si="382"/>
        <v>0</v>
      </c>
      <c r="C1696" s="552"/>
      <c r="D1696" s="558"/>
      <c r="E1696" s="555">
        <f t="shared" si="383"/>
        <v>0</v>
      </c>
      <c r="F1696" s="558">
        <f>IF(C1696="",0,IFERROR(VLOOKUP(COUNTIF($A$1:A1696,"ANALISIS DE PRECIOS"),T_Rendimiento_Equipo,5,FALSE),0))</f>
        <v>0</v>
      </c>
      <c r="G1696" s="555">
        <f t="shared" si="384"/>
        <v>0</v>
      </c>
    </row>
    <row r="1697" spans="1:7" ht="19.899999999999999" customHeight="1" x14ac:dyDescent="0.2">
      <c r="A1697" s="601">
        <f t="shared" si="381"/>
        <v>0</v>
      </c>
      <c r="B1697" s="561">
        <f t="shared" si="382"/>
        <v>0</v>
      </c>
      <c r="C1697" s="552"/>
      <c r="D1697" s="558"/>
      <c r="E1697" s="555">
        <f t="shared" si="383"/>
        <v>0</v>
      </c>
      <c r="F1697" s="558">
        <f>IF(C1697="",0,IFERROR(VLOOKUP(COUNTIF($A$1:A1697,"ANALISIS DE PRECIOS"),T_Rendimiento_Equipo,5,FALSE),0))</f>
        <v>0</v>
      </c>
      <c r="G1697" s="555">
        <f t="shared" si="384"/>
        <v>0</v>
      </c>
    </row>
    <row r="1698" spans="1:7" ht="19.899999999999999" customHeight="1" x14ac:dyDescent="0.2">
      <c r="A1698" s="601">
        <f t="shared" si="381"/>
        <v>0</v>
      </c>
      <c r="B1698" s="561">
        <f t="shared" si="382"/>
        <v>0</v>
      </c>
      <c r="C1698" s="552"/>
      <c r="D1698" s="566"/>
      <c r="E1698" s="555">
        <f t="shared" si="383"/>
        <v>0</v>
      </c>
      <c r="F1698" s="558">
        <f>IF(C1698="",0,IFERROR(VLOOKUP(COUNTIF($A$1:A1698,"ANALISIS DE PRECIOS"),T_Rendimiento_Equipo,5,FALSE),0))</f>
        <v>0</v>
      </c>
      <c r="G1698" s="555">
        <f t="shared" si="384"/>
        <v>0</v>
      </c>
    </row>
    <row r="1699" spans="1:7" ht="19.899999999999999" customHeight="1" x14ac:dyDescent="0.2">
      <c r="A1699" s="601">
        <f t="shared" si="381"/>
        <v>0</v>
      </c>
      <c r="B1699" s="561">
        <f t="shared" si="382"/>
        <v>0</v>
      </c>
      <c r="C1699" s="561"/>
      <c r="D1699" s="567"/>
      <c r="E1699" s="555">
        <f t="shared" si="383"/>
        <v>0</v>
      </c>
      <c r="F1699" s="558">
        <f>IF(C1699="",0,IFERROR(VLOOKUP(COUNTIF($A$1:A1699,"ANALISIS DE PRECIOS"),T_Rendimiento_Equipo,5,FALSE),0))</f>
        <v>0</v>
      </c>
      <c r="G1699" s="555">
        <f t="shared" si="384"/>
        <v>0</v>
      </c>
    </row>
    <row r="1700" spans="1:7" ht="19.899999999999999" customHeight="1" x14ac:dyDescent="0.2">
      <c r="A1700" s="602"/>
      <c r="B1700" s="541"/>
      <c r="C1700" s="545"/>
      <c r="D1700" s="541"/>
      <c r="E1700" s="542"/>
      <c r="F1700" s="564" t="s">
        <v>28</v>
      </c>
      <c r="G1700" s="604">
        <f>SUBTOTAL(9,G1693:G1699)</f>
        <v>0</v>
      </c>
    </row>
    <row r="1701" spans="1:7" ht="19.899999999999999" customHeight="1" x14ac:dyDescent="0.2">
      <c r="A1701" s="599"/>
      <c r="B1701" s="545"/>
      <c r="C1701" s="537" t="s">
        <v>1014</v>
      </c>
      <c r="D1701" s="541"/>
      <c r="E1701" s="542"/>
      <c r="F1701" s="543"/>
      <c r="G1701" s="600"/>
    </row>
    <row r="1702" spans="1:7" ht="19.899999999999999" customHeight="1" x14ac:dyDescent="0.2">
      <c r="A1702" s="792" t="s">
        <v>576</v>
      </c>
      <c r="B1702" s="793"/>
      <c r="C1702" s="794" t="s">
        <v>0</v>
      </c>
      <c r="D1702" s="794" t="s">
        <v>1867</v>
      </c>
      <c r="E1702" s="796" t="s">
        <v>24</v>
      </c>
      <c r="F1702" s="798" t="s">
        <v>25</v>
      </c>
      <c r="G1702" s="800" t="s">
        <v>26</v>
      </c>
    </row>
    <row r="1703" spans="1:7" ht="19.899999999999999" customHeight="1" x14ac:dyDescent="0.2">
      <c r="A1703" s="560" t="s">
        <v>577</v>
      </c>
      <c r="B1703" s="560" t="s">
        <v>578</v>
      </c>
      <c r="C1703" s="795"/>
      <c r="D1703" s="795"/>
      <c r="E1703" s="797"/>
      <c r="F1703" s="799"/>
      <c r="G1703" s="801"/>
    </row>
    <row r="1704" spans="1:7" ht="19.899999999999999" customHeight="1" x14ac:dyDescent="0.2">
      <c r="A1704" s="601">
        <f t="shared" ref="A1704:A1714" si="385">IFERROR(VLOOKUP(C1704,T_Insumos,4,FALSE),0)</f>
        <v>0</v>
      </c>
      <c r="B1704" s="561">
        <f t="shared" ref="B1704:B1714" si="386">IFERROR(VLOOKUP(C1704,T_Insumos,5,FALSE),0)</f>
        <v>0</v>
      </c>
      <c r="C1704" s="561"/>
      <c r="D1704" s="613">
        <f t="shared" ref="D1704:D1714" si="387">IFERROR(VLOOKUP(C1704,T_Insumos,2,FALSE),0)</f>
        <v>0</v>
      </c>
      <c r="E1704" s="553"/>
      <c r="F1704" s="555">
        <f t="shared" ref="F1704:F1714" si="388">IFERROR(VLOOKUP(C1704,T_Insumos,3,FALSE),0)</f>
        <v>0</v>
      </c>
      <c r="G1704" s="555">
        <f>ROUND(E1704*F1704,2)</f>
        <v>0</v>
      </c>
    </row>
    <row r="1705" spans="1:7" ht="19.899999999999999" customHeight="1" x14ac:dyDescent="0.2">
      <c r="A1705" s="601">
        <f t="shared" si="385"/>
        <v>0</v>
      </c>
      <c r="B1705" s="561">
        <f t="shared" si="386"/>
        <v>0</v>
      </c>
      <c r="C1705" s="561"/>
      <c r="D1705" s="613">
        <f t="shared" si="387"/>
        <v>0</v>
      </c>
      <c r="E1705" s="553"/>
      <c r="F1705" s="555">
        <f t="shared" si="388"/>
        <v>0</v>
      </c>
      <c r="G1705" s="555">
        <f t="shared" ref="G1705:G1714" si="389">ROUND(E1705*F1705,2)</f>
        <v>0</v>
      </c>
    </row>
    <row r="1706" spans="1:7" ht="19.899999999999999" customHeight="1" x14ac:dyDescent="0.2">
      <c r="A1706" s="601">
        <f t="shared" si="385"/>
        <v>0</v>
      </c>
      <c r="B1706" s="561">
        <f t="shared" si="386"/>
        <v>0</v>
      </c>
      <c r="C1706" s="561"/>
      <c r="D1706" s="613">
        <f t="shared" si="387"/>
        <v>0</v>
      </c>
      <c r="E1706" s="553"/>
      <c r="F1706" s="555">
        <f t="shared" si="388"/>
        <v>0</v>
      </c>
      <c r="G1706" s="555">
        <f t="shared" si="389"/>
        <v>0</v>
      </c>
    </row>
    <row r="1707" spans="1:7" ht="19.899999999999999" customHeight="1" x14ac:dyDescent="0.2">
      <c r="A1707" s="601">
        <f t="shared" si="385"/>
        <v>0</v>
      </c>
      <c r="B1707" s="561">
        <f t="shared" si="386"/>
        <v>0</v>
      </c>
      <c r="C1707" s="561"/>
      <c r="D1707" s="613">
        <f t="shared" si="387"/>
        <v>0</v>
      </c>
      <c r="E1707" s="553"/>
      <c r="F1707" s="555">
        <f t="shared" si="388"/>
        <v>0</v>
      </c>
      <c r="G1707" s="555">
        <f t="shared" si="389"/>
        <v>0</v>
      </c>
    </row>
    <row r="1708" spans="1:7" ht="19.899999999999999" customHeight="1" x14ac:dyDescent="0.2">
      <c r="A1708" s="601">
        <f t="shared" si="385"/>
        <v>0</v>
      </c>
      <c r="B1708" s="561">
        <f t="shared" si="386"/>
        <v>0</v>
      </c>
      <c r="C1708" s="561"/>
      <c r="D1708" s="613">
        <f t="shared" si="387"/>
        <v>0</v>
      </c>
      <c r="E1708" s="553"/>
      <c r="F1708" s="555">
        <f t="shared" si="388"/>
        <v>0</v>
      </c>
      <c r="G1708" s="555">
        <f t="shared" si="389"/>
        <v>0</v>
      </c>
    </row>
    <row r="1709" spans="1:7" ht="19.899999999999999" customHeight="1" x14ac:dyDescent="0.2">
      <c r="A1709" s="601">
        <f t="shared" si="385"/>
        <v>0</v>
      </c>
      <c r="B1709" s="561">
        <f t="shared" si="386"/>
        <v>0</v>
      </c>
      <c r="C1709" s="561"/>
      <c r="D1709" s="613">
        <f t="shared" si="387"/>
        <v>0</v>
      </c>
      <c r="E1709" s="553"/>
      <c r="F1709" s="555">
        <f t="shared" si="388"/>
        <v>0</v>
      </c>
      <c r="G1709" s="555">
        <f t="shared" si="389"/>
        <v>0</v>
      </c>
    </row>
    <row r="1710" spans="1:7" ht="19.899999999999999" customHeight="1" x14ac:dyDescent="0.2">
      <c r="A1710" s="601">
        <f t="shared" si="385"/>
        <v>0</v>
      </c>
      <c r="B1710" s="561">
        <f t="shared" si="386"/>
        <v>0</v>
      </c>
      <c r="C1710" s="561"/>
      <c r="D1710" s="613">
        <f t="shared" si="387"/>
        <v>0</v>
      </c>
      <c r="E1710" s="553"/>
      <c r="F1710" s="555">
        <f t="shared" si="388"/>
        <v>0</v>
      </c>
      <c r="G1710" s="555">
        <f t="shared" si="389"/>
        <v>0</v>
      </c>
    </row>
    <row r="1711" spans="1:7" ht="19.899999999999999" customHeight="1" x14ac:dyDescent="0.2">
      <c r="A1711" s="601">
        <f t="shared" si="385"/>
        <v>0</v>
      </c>
      <c r="B1711" s="561">
        <f t="shared" si="386"/>
        <v>0</v>
      </c>
      <c r="C1711" s="561"/>
      <c r="D1711" s="613">
        <f t="shared" si="387"/>
        <v>0</v>
      </c>
      <c r="E1711" s="553"/>
      <c r="F1711" s="555">
        <f t="shared" si="388"/>
        <v>0</v>
      </c>
      <c r="G1711" s="555">
        <f t="shared" si="389"/>
        <v>0</v>
      </c>
    </row>
    <row r="1712" spans="1:7" ht="19.899999999999999" customHeight="1" x14ac:dyDescent="0.2">
      <c r="A1712" s="601">
        <f t="shared" si="385"/>
        <v>0</v>
      </c>
      <c r="B1712" s="561">
        <f t="shared" si="386"/>
        <v>0</v>
      </c>
      <c r="C1712" s="561"/>
      <c r="D1712" s="613">
        <f t="shared" si="387"/>
        <v>0</v>
      </c>
      <c r="E1712" s="553"/>
      <c r="F1712" s="555">
        <f t="shared" si="388"/>
        <v>0</v>
      </c>
      <c r="G1712" s="555">
        <f t="shared" si="389"/>
        <v>0</v>
      </c>
    </row>
    <row r="1713" spans="1:7" ht="19.899999999999999" customHeight="1" x14ac:dyDescent="0.2">
      <c r="A1713" s="601">
        <f t="shared" si="385"/>
        <v>0</v>
      </c>
      <c r="B1713" s="561">
        <f t="shared" si="386"/>
        <v>0</v>
      </c>
      <c r="C1713" s="561"/>
      <c r="D1713" s="613">
        <f t="shared" si="387"/>
        <v>0</v>
      </c>
      <c r="E1713" s="553"/>
      <c r="F1713" s="555">
        <f t="shared" si="388"/>
        <v>0</v>
      </c>
      <c r="G1713" s="555">
        <f t="shared" si="389"/>
        <v>0</v>
      </c>
    </row>
    <row r="1714" spans="1:7" ht="19.899999999999999" customHeight="1" x14ac:dyDescent="0.2">
      <c r="A1714" s="601">
        <f t="shared" si="385"/>
        <v>0</v>
      </c>
      <c r="B1714" s="561">
        <f t="shared" si="386"/>
        <v>0</v>
      </c>
      <c r="C1714" s="561"/>
      <c r="D1714" s="613">
        <f t="shared" si="387"/>
        <v>0</v>
      </c>
      <c r="E1714" s="553"/>
      <c r="F1714" s="555">
        <f t="shared" si="388"/>
        <v>0</v>
      </c>
      <c r="G1714" s="555">
        <f t="shared" si="389"/>
        <v>0</v>
      </c>
    </row>
    <row r="1715" spans="1:7" ht="19.899999999999999" customHeight="1" x14ac:dyDescent="0.2">
      <c r="A1715" s="599"/>
      <c r="B1715" s="545"/>
      <c r="C1715" s="545"/>
      <c r="D1715" s="541"/>
      <c r="E1715" s="542"/>
      <c r="F1715" s="564" t="s">
        <v>29</v>
      </c>
      <c r="G1715" s="605">
        <f>SUBTOTAL(9,G1704:G1714)</f>
        <v>0</v>
      </c>
    </row>
    <row r="1716" spans="1:7" ht="19.899999999999999" customHeight="1" x14ac:dyDescent="0.2">
      <c r="A1716" s="599"/>
      <c r="B1716" s="545"/>
      <c r="C1716" s="537" t="s">
        <v>1015</v>
      </c>
      <c r="D1716" s="541"/>
      <c r="E1716" s="542"/>
      <c r="F1716" s="543"/>
      <c r="G1716" s="600"/>
    </row>
    <row r="1717" spans="1:7" ht="19.899999999999999" customHeight="1" x14ac:dyDescent="0.2">
      <c r="A1717" s="792" t="s">
        <v>576</v>
      </c>
      <c r="B1717" s="793"/>
      <c r="C1717" s="794" t="s">
        <v>0</v>
      </c>
      <c r="D1717" s="794" t="s">
        <v>1867</v>
      </c>
      <c r="E1717" s="796" t="s">
        <v>24</v>
      </c>
      <c r="F1717" s="798" t="s">
        <v>25</v>
      </c>
      <c r="G1717" s="800" t="s">
        <v>26</v>
      </c>
    </row>
    <row r="1718" spans="1:7" ht="19.899999999999999" customHeight="1" x14ac:dyDescent="0.2">
      <c r="A1718" s="560" t="s">
        <v>577</v>
      </c>
      <c r="B1718" s="560" t="s">
        <v>578</v>
      </c>
      <c r="C1718" s="795"/>
      <c r="D1718" s="795"/>
      <c r="E1718" s="797"/>
      <c r="F1718" s="799"/>
      <c r="G1718" s="801"/>
    </row>
    <row r="1719" spans="1:7" ht="19.899999999999999" customHeight="1" x14ac:dyDescent="0.2">
      <c r="A1719" s="601">
        <f>IFERROR(VLOOKUP(C1719,T_Insumos,4,FALSE),0)</f>
        <v>0</v>
      </c>
      <c r="B1719" s="561">
        <f>IFERROR(VLOOKUP(C1719,T_Insumos,5,FALSE),0)</f>
        <v>0</v>
      </c>
      <c r="C1719" s="552"/>
      <c r="D1719" s="613">
        <f>IF(C1719=0,0,"$/tnkm")</f>
        <v>0</v>
      </c>
      <c r="E1719" s="553"/>
      <c r="F1719" s="555">
        <f>IFERROR(VLOOKUP(C1719,T_Insumos,3,FALSE),0)</f>
        <v>0</v>
      </c>
      <c r="G1719" s="555">
        <f>ROUND(E1719*F1719,2)</f>
        <v>0</v>
      </c>
    </row>
    <row r="1720" spans="1:7" ht="19.899999999999999" customHeight="1" x14ac:dyDescent="0.2">
      <c r="A1720" s="601">
        <f>IFERROR(VLOOKUP(C1720,T_Insumos,4,FALSE),0)</f>
        <v>0</v>
      </c>
      <c r="B1720" s="561">
        <f>IFERROR(VLOOKUP(C1720,T_Insumos,5,FALSE),0)</f>
        <v>0</v>
      </c>
      <c r="C1720" s="552"/>
      <c r="D1720" s="613">
        <f>IF(C1720=0,0,"$/tnkm")</f>
        <v>0</v>
      </c>
      <c r="E1720" s="569"/>
      <c r="F1720" s="555">
        <f>IFERROR(VLOOKUP(C1720,T_Insumos,3,FALSE),0)</f>
        <v>0</v>
      </c>
      <c r="G1720" s="555">
        <f t="shared" ref="G1720" si="390">ROUND(E1720*F1720,2)</f>
        <v>0</v>
      </c>
    </row>
    <row r="1721" spans="1:7" ht="19.899999999999999" customHeight="1" x14ac:dyDescent="0.2">
      <c r="A1721" s="599"/>
      <c r="B1721" s="545"/>
      <c r="C1721" s="545"/>
      <c r="D1721" s="541"/>
      <c r="E1721" s="542"/>
      <c r="F1721" s="564" t="s">
        <v>1016</v>
      </c>
      <c r="G1721" s="605">
        <f>SUBTOTAL(9,G1719:G1720)</f>
        <v>0</v>
      </c>
    </row>
    <row r="1722" spans="1:7" ht="19.899999999999999" customHeight="1" x14ac:dyDescent="0.2">
      <c r="A1722" s="602"/>
      <c r="B1722" s="541"/>
      <c r="C1722" s="545"/>
      <c r="D1722" s="541"/>
      <c r="E1722" s="542"/>
      <c r="F1722" s="543"/>
      <c r="G1722" s="600"/>
    </row>
    <row r="1723" spans="1:7" ht="19.899999999999999" customHeight="1" x14ac:dyDescent="0.2">
      <c r="A1723" s="664" t="str">
        <f>B1657</f>
        <v/>
      </c>
      <c r="B1723" s="661">
        <f ca="1">C1657</f>
        <v>0</v>
      </c>
      <c r="C1723" s="541"/>
      <c r="D1723" s="541" t="s">
        <v>1833</v>
      </c>
      <c r="E1723" s="662"/>
      <c r="F1723" s="663" t="str">
        <f ca="1">"$/"&amp;G1657</f>
        <v>$/0</v>
      </c>
      <c r="G1723" s="610">
        <f>SUBTOTAL(9,G1680:G1722)</f>
        <v>0</v>
      </c>
    </row>
    <row r="1724" spans="1:7" ht="19.899999999999999" customHeight="1" x14ac:dyDescent="0.2">
      <c r="A1724" s="606"/>
      <c r="B1724" s="607"/>
      <c r="C1724" s="608"/>
      <c r="D1724" s="608" t="s">
        <v>2043</v>
      </c>
      <c r="E1724" s="609"/>
      <c r="F1724" s="665" t="str">
        <f ca="1">"$/"&amp;G1657</f>
        <v>$/0</v>
      </c>
      <c r="G1724" s="610">
        <f>ROUND(G1723/Coeficiente_Paso,2)</f>
        <v>0</v>
      </c>
    </row>
    <row r="1725" spans="1:7" ht="19.899999999999999" customHeight="1" x14ac:dyDescent="0.2">
      <c r="A1725" s="191"/>
      <c r="B1725" s="191"/>
      <c r="C1725" s="191"/>
      <c r="D1725" s="191"/>
      <c r="E1725" s="191"/>
      <c r="F1725" s="191"/>
      <c r="G1725" s="191"/>
    </row>
    <row r="1726" spans="1:7" ht="19.899999999999999" customHeight="1" x14ac:dyDescent="0.2">
      <c r="A1726" s="802" t="s">
        <v>31</v>
      </c>
      <c r="B1726" s="803"/>
      <c r="C1726" s="803"/>
      <c r="D1726" s="803"/>
      <c r="E1726" s="803"/>
      <c r="F1726" s="803"/>
      <c r="G1726" s="804"/>
    </row>
    <row r="1727" spans="1:7" ht="19.899999999999999" customHeight="1" x14ac:dyDescent="0.2">
      <c r="A1727" s="587" t="s">
        <v>711</v>
      </c>
      <c r="B1727" s="535" t="str">
        <f>Comitente</f>
        <v>DIRECCIÓN PROVINCIAL DE VIALIDAD</v>
      </c>
      <c r="C1727" s="536"/>
      <c r="D1727" s="537"/>
      <c r="E1727" s="537"/>
      <c r="F1727" s="538"/>
      <c r="G1727" s="588"/>
    </row>
    <row r="1728" spans="1:7" ht="19.899999999999999" customHeight="1" x14ac:dyDescent="0.2">
      <c r="A1728" s="587" t="s">
        <v>712</v>
      </c>
      <c r="B1728" s="535">
        <f>Contratista</f>
        <v>0</v>
      </c>
      <c r="C1728" s="539"/>
      <c r="D1728" s="539"/>
      <c r="E1728" s="539"/>
      <c r="F1728" s="535"/>
      <c r="G1728" s="589"/>
    </row>
    <row r="1729" spans="1:7" ht="19.899999999999999" customHeight="1" x14ac:dyDescent="0.2">
      <c r="A1729" s="587" t="s">
        <v>21</v>
      </c>
      <c r="B1729" s="535" t="str">
        <f>Obra</f>
        <v>PAVIMENTACIÓN Y REPAVIMENTACION DE LA RED VIAL MUNICIPAL AFECTADAS POR OBRAS DE SANEAMIENTO 1era ETAPA SARMIENTO</v>
      </c>
      <c r="C1729" s="539"/>
      <c r="D1729" s="539"/>
      <c r="E1729" s="539"/>
      <c r="F1729" s="535" t="s">
        <v>32</v>
      </c>
      <c r="G1729" s="589">
        <f>Fecha_Base</f>
        <v>0</v>
      </c>
    </row>
    <row r="1730" spans="1:7" ht="19.899999999999999" customHeight="1" x14ac:dyDescent="0.2">
      <c r="A1730" s="590" t="s">
        <v>710</v>
      </c>
      <c r="B1730" s="540" t="str">
        <f>Ubicación</f>
        <v>DEPARTAMENTO SARMIENTO</v>
      </c>
      <c r="C1730" s="540"/>
      <c r="D1730" s="541"/>
      <c r="E1730" s="542"/>
      <c r="F1730" s="543"/>
      <c r="G1730" s="591"/>
    </row>
    <row r="1731" spans="1:7" ht="19.899999999999999" customHeight="1" x14ac:dyDescent="0.2">
      <c r="A1731" s="590" t="s">
        <v>33</v>
      </c>
      <c r="B1731" s="544" t="str">
        <f>IFERROR(VALUE(LEFT(B1732,FIND(".",B1732)-1)),"")</f>
        <v/>
      </c>
      <c r="C1731" s="545">
        <f ca="1">IFERROR(VLOOKUP(B1731,T_Computo_Presupuesto,2,FALSE),0)</f>
        <v>0</v>
      </c>
      <c r="D1731" s="545"/>
      <c r="E1731" s="542"/>
      <c r="F1731" s="543"/>
      <c r="G1731" s="591"/>
    </row>
    <row r="1732" spans="1:7" ht="19.899999999999999" customHeight="1" x14ac:dyDescent="0.2">
      <c r="A1732" s="590" t="s">
        <v>22</v>
      </c>
      <c r="B1732" s="546" t="str">
        <f>IFERROR(VLOOKUP(COUNTIF($A$1:A1732,"ANALISIS DE PRECIOS"),T_NumeroItem,2,FALSE),"")</f>
        <v/>
      </c>
      <c r="C1732" s="805">
        <f ca="1">IFERROR(VLOOKUP(B1732,T_Computo_Presupuesto,2,FALSE),0)</f>
        <v>0</v>
      </c>
      <c r="D1732" s="805"/>
      <c r="E1732" s="805"/>
      <c r="F1732" s="540" t="s">
        <v>23</v>
      </c>
      <c r="G1732" s="592">
        <f ca="1">IFERROR(VLOOKUP(B1732,T_Computo_Presupuesto,4,FALSE),0)</f>
        <v>0</v>
      </c>
    </row>
    <row r="1733" spans="1:7" ht="19.899999999999999" customHeight="1" x14ac:dyDescent="0.2">
      <c r="A1733" s="590"/>
      <c r="B1733" s="540"/>
      <c r="C1733" s="545"/>
      <c r="D1733" s="541"/>
      <c r="E1733" s="542"/>
      <c r="F1733" s="545"/>
      <c r="G1733" s="593"/>
    </row>
    <row r="1734" spans="1:7" ht="19.899999999999999" customHeight="1" x14ac:dyDescent="0.2">
      <c r="A1734" s="594"/>
      <c r="B1734" s="547"/>
      <c r="C1734" s="548" t="s">
        <v>999</v>
      </c>
      <c r="D1734" s="547"/>
      <c r="E1734" s="547"/>
      <c r="F1734" s="547"/>
      <c r="G1734" s="595"/>
    </row>
    <row r="1735" spans="1:7" ht="19.899999999999999" customHeight="1" x14ac:dyDescent="0.2">
      <c r="A1735" s="590"/>
      <c r="B1735" s="549"/>
      <c r="C1735" s="545"/>
      <c r="D1735" s="541"/>
      <c r="E1735" s="542"/>
      <c r="F1735" s="540"/>
      <c r="G1735" s="592"/>
    </row>
    <row r="1736" spans="1:7" ht="19.899999999999999" customHeight="1" x14ac:dyDescent="0.2">
      <c r="A1736" s="590"/>
      <c r="B1736" s="549"/>
      <c r="C1736" s="550" t="s">
        <v>1000</v>
      </c>
      <c r="D1736" s="551" t="s">
        <v>24</v>
      </c>
      <c r="E1736" s="551" t="s">
        <v>1001</v>
      </c>
      <c r="F1736" s="551" t="s">
        <v>1002</v>
      </c>
      <c r="G1736" s="550" t="s">
        <v>1003</v>
      </c>
    </row>
    <row r="1737" spans="1:7" ht="19.899999999999999" customHeight="1" x14ac:dyDescent="0.2">
      <c r="A1737" s="590"/>
      <c r="B1737" s="549"/>
      <c r="C1737" s="552"/>
      <c r="D1737" s="553"/>
      <c r="E1737" s="554">
        <f t="shared" ref="E1737:E1746" si="391">IFERROR(VLOOKUP(C1737,T_Equipos,4,FALSE),0)</f>
        <v>0</v>
      </c>
      <c r="F1737" s="555">
        <f t="shared" ref="F1737:F1746" si="392">IFERROR(VLOOKUP(C1737,T_Equipos,5,FALSE),0)</f>
        <v>0</v>
      </c>
      <c r="G1737" s="555">
        <f>ROUND(D1737*F1737,2)</f>
        <v>0</v>
      </c>
    </row>
    <row r="1738" spans="1:7" ht="19.899999999999999" customHeight="1" x14ac:dyDescent="0.2">
      <c r="A1738" s="590"/>
      <c r="B1738" s="549"/>
      <c r="C1738" s="552"/>
      <c r="D1738" s="553"/>
      <c r="E1738" s="554">
        <f t="shared" si="391"/>
        <v>0</v>
      </c>
      <c r="F1738" s="555">
        <f t="shared" si="392"/>
        <v>0</v>
      </c>
      <c r="G1738" s="555">
        <f>ROUND(D1738*F1738,2)</f>
        <v>0</v>
      </c>
    </row>
    <row r="1739" spans="1:7" ht="19.899999999999999" customHeight="1" x14ac:dyDescent="0.2">
      <c r="A1739" s="590"/>
      <c r="B1739" s="549"/>
      <c r="C1739" s="552"/>
      <c r="D1739" s="553"/>
      <c r="E1739" s="554">
        <f t="shared" si="391"/>
        <v>0</v>
      </c>
      <c r="F1739" s="555">
        <f t="shared" si="392"/>
        <v>0</v>
      </c>
      <c r="G1739" s="555">
        <f>ROUND(D1739*F1739,2)</f>
        <v>0</v>
      </c>
    </row>
    <row r="1740" spans="1:7" ht="19.899999999999999" customHeight="1" x14ac:dyDescent="0.2">
      <c r="A1740" s="590"/>
      <c r="B1740" s="549"/>
      <c r="C1740" s="552"/>
      <c r="D1740" s="553"/>
      <c r="E1740" s="554">
        <f t="shared" si="391"/>
        <v>0</v>
      </c>
      <c r="F1740" s="555">
        <f t="shared" si="392"/>
        <v>0</v>
      </c>
      <c r="G1740" s="555">
        <f>ROUND(D1740*F1740,2)</f>
        <v>0</v>
      </c>
    </row>
    <row r="1741" spans="1:7" ht="19.899999999999999" customHeight="1" x14ac:dyDescent="0.2">
      <c r="A1741" s="590"/>
      <c r="B1741" s="549"/>
      <c r="C1741" s="552"/>
      <c r="D1741" s="553"/>
      <c r="E1741" s="554">
        <f t="shared" si="391"/>
        <v>0</v>
      </c>
      <c r="F1741" s="555">
        <f t="shared" si="392"/>
        <v>0</v>
      </c>
      <c r="G1741" s="555">
        <f t="shared" ref="G1741:G1746" si="393">ROUND(D1741*F1741,2)</f>
        <v>0</v>
      </c>
    </row>
    <row r="1742" spans="1:7" ht="19.899999999999999" customHeight="1" x14ac:dyDescent="0.2">
      <c r="A1742" s="590"/>
      <c r="B1742" s="549"/>
      <c r="C1742" s="552"/>
      <c r="D1742" s="553"/>
      <c r="E1742" s="554">
        <f t="shared" si="391"/>
        <v>0</v>
      </c>
      <c r="F1742" s="555">
        <f t="shared" si="392"/>
        <v>0</v>
      </c>
      <c r="G1742" s="555">
        <f t="shared" si="393"/>
        <v>0</v>
      </c>
    </row>
    <row r="1743" spans="1:7" ht="19.899999999999999" customHeight="1" x14ac:dyDescent="0.2">
      <c r="A1743" s="590"/>
      <c r="B1743" s="549"/>
      <c r="C1743" s="552"/>
      <c r="D1743" s="553"/>
      <c r="E1743" s="554">
        <f t="shared" si="391"/>
        <v>0</v>
      </c>
      <c r="F1743" s="555">
        <f t="shared" si="392"/>
        <v>0</v>
      </c>
      <c r="G1743" s="555">
        <f t="shared" si="393"/>
        <v>0</v>
      </c>
    </row>
    <row r="1744" spans="1:7" ht="19.899999999999999" customHeight="1" x14ac:dyDescent="0.2">
      <c r="A1744" s="590"/>
      <c r="B1744" s="549"/>
      <c r="C1744" s="552"/>
      <c r="D1744" s="553"/>
      <c r="E1744" s="554">
        <f t="shared" si="391"/>
        <v>0</v>
      </c>
      <c r="F1744" s="555">
        <f t="shared" si="392"/>
        <v>0</v>
      </c>
      <c r="G1744" s="555">
        <f t="shared" si="393"/>
        <v>0</v>
      </c>
    </row>
    <row r="1745" spans="1:7" ht="19.899999999999999" customHeight="1" x14ac:dyDescent="0.2">
      <c r="A1745" s="590"/>
      <c r="B1745" s="549"/>
      <c r="C1745" s="552"/>
      <c r="D1745" s="553"/>
      <c r="E1745" s="554">
        <f t="shared" si="391"/>
        <v>0</v>
      </c>
      <c r="F1745" s="555">
        <f t="shared" si="392"/>
        <v>0</v>
      </c>
      <c r="G1745" s="555">
        <f t="shared" si="393"/>
        <v>0</v>
      </c>
    </row>
    <row r="1746" spans="1:7" ht="19.899999999999999" customHeight="1" x14ac:dyDescent="0.2">
      <c r="A1746" s="590"/>
      <c r="B1746" s="549"/>
      <c r="C1746" s="552"/>
      <c r="D1746" s="553"/>
      <c r="E1746" s="554">
        <f t="shared" si="391"/>
        <v>0</v>
      </c>
      <c r="F1746" s="555">
        <f t="shared" si="392"/>
        <v>0</v>
      </c>
      <c r="G1746" s="555">
        <f t="shared" si="393"/>
        <v>0</v>
      </c>
    </row>
    <row r="1747" spans="1:7" ht="19.899999999999999" customHeight="1" x14ac:dyDescent="0.2">
      <c r="A1747" s="590"/>
      <c r="B1747" s="549"/>
      <c r="C1747" s="545"/>
      <c r="D1747" s="545"/>
      <c r="E1747" s="556"/>
      <c r="F1747" s="540"/>
      <c r="G1747" s="592"/>
    </row>
    <row r="1748" spans="1:7" ht="19.899999999999999" customHeight="1" x14ac:dyDescent="0.2">
      <c r="A1748" s="590"/>
      <c r="B1748" s="545"/>
      <c r="C1748" s="537" t="s">
        <v>1004</v>
      </c>
      <c r="D1748" s="540" t="s">
        <v>1001</v>
      </c>
      <c r="E1748" s="611">
        <f>SUMPRODUCT(D1737:D1746,E1737:E1746)</f>
        <v>0</v>
      </c>
      <c r="F1748" s="540" t="s">
        <v>1005</v>
      </c>
      <c r="G1748" s="612">
        <f>SUM(G1737:G1746)</f>
        <v>0</v>
      </c>
    </row>
    <row r="1749" spans="1:7" ht="19.899999999999999" customHeight="1" x14ac:dyDescent="0.2">
      <c r="A1749" s="590"/>
      <c r="B1749" s="549"/>
      <c r="C1749" s="557"/>
      <c r="D1749" s="556"/>
      <c r="E1749" s="542"/>
      <c r="F1749" s="540"/>
      <c r="G1749" s="596"/>
    </row>
    <row r="1750" spans="1:7" ht="19.899999999999999" customHeight="1" x14ac:dyDescent="0.2">
      <c r="A1750" s="597"/>
      <c r="B1750" s="549"/>
      <c r="C1750" s="540" t="s">
        <v>1006</v>
      </c>
      <c r="D1750" s="558">
        <f>IFERROR(VLOOKUP(COUNTIF($A$1:A1750,"ANALISIS DE PRECIOS"),T_Rendimiento_Equipo,5,FALSE),0)</f>
        <v>0</v>
      </c>
      <c r="E1750" s="559" t="str">
        <f ca="1">G1732&amp;"/día"</f>
        <v>0/día</v>
      </c>
      <c r="F1750" s="598"/>
      <c r="G1750" s="592"/>
    </row>
    <row r="1751" spans="1:7" ht="19.899999999999999" customHeight="1" x14ac:dyDescent="0.2">
      <c r="A1751" s="590"/>
      <c r="B1751" s="549"/>
      <c r="C1751" s="545"/>
      <c r="D1751" s="541"/>
      <c r="E1751" s="542"/>
      <c r="F1751" s="540"/>
      <c r="G1751" s="592"/>
    </row>
    <row r="1752" spans="1:7" ht="19.899999999999999" customHeight="1" x14ac:dyDescent="0.2">
      <c r="A1752" s="792" t="s">
        <v>576</v>
      </c>
      <c r="B1752" s="793"/>
      <c r="C1752" s="794" t="s">
        <v>0</v>
      </c>
      <c r="D1752" s="806" t="s">
        <v>1866</v>
      </c>
      <c r="E1752" s="806" t="s">
        <v>1865</v>
      </c>
      <c r="F1752" s="798" t="s">
        <v>1007</v>
      </c>
      <c r="G1752" s="800" t="s">
        <v>26</v>
      </c>
    </row>
    <row r="1753" spans="1:7" ht="19.899999999999999" customHeight="1" x14ac:dyDescent="0.2">
      <c r="A1753" s="560" t="s">
        <v>577</v>
      </c>
      <c r="B1753" s="560" t="s">
        <v>578</v>
      </c>
      <c r="C1753" s="795"/>
      <c r="D1753" s="807"/>
      <c r="E1753" s="797"/>
      <c r="F1753" s="799"/>
      <c r="G1753" s="801"/>
    </row>
    <row r="1754" spans="1:7" ht="19.899999999999999" customHeight="1" x14ac:dyDescent="0.2">
      <c r="A1754" s="599"/>
      <c r="B1754" s="545"/>
      <c r="C1754" s="537" t="s">
        <v>1008</v>
      </c>
      <c r="D1754" s="542"/>
      <c r="E1754" s="542"/>
      <c r="F1754" s="545"/>
      <c r="G1754" s="600"/>
    </row>
    <row r="1755" spans="1:7" ht="19.899999999999999" customHeight="1" x14ac:dyDescent="0.2">
      <c r="A1755" s="601">
        <f t="shared" ref="A1755:A1763" si="394">IFERROR(VLOOKUP(C1755,T_Insumos,4,FALSE),0)</f>
        <v>0</v>
      </c>
      <c r="B1755" s="561">
        <f t="shared" ref="B1755:B1763" si="395">IFERROR(VLOOKUP(C1755,T_Insumos,5,FALSE),0)</f>
        <v>0</v>
      </c>
      <c r="C1755" s="552"/>
      <c r="D1755" s="562">
        <f t="shared" ref="D1755:D1763" si="396">IFERROR(VLOOKUP(C1755,T_Insumos,3,FALSE),0)</f>
        <v>0</v>
      </c>
      <c r="E1755" s="555">
        <f>D1755*$G$23</f>
        <v>0</v>
      </c>
      <c r="F1755" s="558">
        <f>IF(C1755="",0,IFERROR(VLOOKUP(COUNTIF($A$1:A1755,"ANALISIS DE PRECIOS"),T_Rendimiento_Equipo,5,FALSE),0))</f>
        <v>0</v>
      </c>
      <c r="G1755" s="555">
        <f>IFERROR(ROUND(E1755/F1755,2),0)</f>
        <v>0</v>
      </c>
    </row>
    <row r="1756" spans="1:7" ht="19.899999999999999" customHeight="1" x14ac:dyDescent="0.2">
      <c r="A1756" s="601">
        <f t="shared" si="394"/>
        <v>0</v>
      </c>
      <c r="B1756" s="561">
        <f t="shared" si="395"/>
        <v>0</v>
      </c>
      <c r="C1756" s="552"/>
      <c r="D1756" s="562">
        <f t="shared" si="396"/>
        <v>0</v>
      </c>
      <c r="E1756" s="555"/>
      <c r="F1756" s="558">
        <f>IF(C1756="",0,IFERROR(VLOOKUP(COUNTIF($A$1:A1756,"ANALISIS DE PRECIOS"),T_Rendimiento_Equipo,5,FALSE),0))</f>
        <v>0</v>
      </c>
      <c r="G1756" s="555">
        <f t="shared" ref="G1756:G1763" si="397">IFERROR(ROUND(E1756/F1756,2),0)</f>
        <v>0</v>
      </c>
    </row>
    <row r="1757" spans="1:7" ht="19.899999999999999" customHeight="1" x14ac:dyDescent="0.2">
      <c r="A1757" s="601">
        <f t="shared" si="394"/>
        <v>0</v>
      </c>
      <c r="B1757" s="561">
        <f t="shared" si="395"/>
        <v>0</v>
      </c>
      <c r="C1757" s="563"/>
      <c r="D1757" s="562">
        <f t="shared" si="396"/>
        <v>0</v>
      </c>
      <c r="E1757" s="555"/>
      <c r="F1757" s="558">
        <f>IF(C1757="",0,IFERROR(VLOOKUP(COUNTIF($A$1:A1757,"ANALISIS DE PRECIOS"),T_Rendimiento_Equipo,5,FALSE),0))</f>
        <v>0</v>
      </c>
      <c r="G1757" s="555">
        <f t="shared" si="397"/>
        <v>0</v>
      </c>
    </row>
    <row r="1758" spans="1:7" ht="19.899999999999999" customHeight="1" x14ac:dyDescent="0.2">
      <c r="A1758" s="601">
        <f t="shared" si="394"/>
        <v>0</v>
      </c>
      <c r="B1758" s="561">
        <f t="shared" si="395"/>
        <v>0</v>
      </c>
      <c r="C1758" s="563"/>
      <c r="D1758" s="562">
        <f t="shared" si="396"/>
        <v>0</v>
      </c>
      <c r="E1758" s="555"/>
      <c r="F1758" s="558">
        <f>IF(C1758="",0,IFERROR(VLOOKUP(COUNTIF($A$1:A1758,"ANALISIS DE PRECIOS"),T_Rendimiento_Equipo,5,FALSE),0))</f>
        <v>0</v>
      </c>
      <c r="G1758" s="555">
        <f t="shared" si="397"/>
        <v>0</v>
      </c>
    </row>
    <row r="1759" spans="1:7" ht="19.899999999999999" customHeight="1" x14ac:dyDescent="0.2">
      <c r="A1759" s="601">
        <f t="shared" si="394"/>
        <v>0</v>
      </c>
      <c r="B1759" s="561">
        <f t="shared" si="395"/>
        <v>0</v>
      </c>
      <c r="C1759" s="563"/>
      <c r="D1759" s="562">
        <f t="shared" si="396"/>
        <v>0</v>
      </c>
      <c r="E1759" s="555"/>
      <c r="F1759" s="558">
        <f>IF(C1759="",0,IFERROR(VLOOKUP(COUNTIF($A$1:A1759,"ANALISIS DE PRECIOS"),T_Rendimiento_Equipo,5,FALSE),0))</f>
        <v>0</v>
      </c>
      <c r="G1759" s="555">
        <f t="shared" si="397"/>
        <v>0</v>
      </c>
    </row>
    <row r="1760" spans="1:7" ht="19.899999999999999" customHeight="1" x14ac:dyDescent="0.2">
      <c r="A1760" s="601">
        <f t="shared" si="394"/>
        <v>0</v>
      </c>
      <c r="B1760" s="561">
        <f t="shared" si="395"/>
        <v>0</v>
      </c>
      <c r="C1760" s="563"/>
      <c r="D1760" s="562">
        <f t="shared" si="396"/>
        <v>0</v>
      </c>
      <c r="E1760" s="555"/>
      <c r="F1760" s="558">
        <f>IF(C1760="",0,IFERROR(VLOOKUP(COUNTIF($A$1:A1760,"ANALISIS DE PRECIOS"),T_Rendimiento_Equipo,5,FALSE),0))</f>
        <v>0</v>
      </c>
      <c r="G1760" s="555">
        <f t="shared" si="397"/>
        <v>0</v>
      </c>
    </row>
    <row r="1761" spans="1:7" ht="19.899999999999999" customHeight="1" x14ac:dyDescent="0.2">
      <c r="A1761" s="601">
        <f t="shared" si="394"/>
        <v>0</v>
      </c>
      <c r="B1761" s="561">
        <f t="shared" si="395"/>
        <v>0</v>
      </c>
      <c r="C1761" s="563"/>
      <c r="D1761" s="562">
        <f t="shared" si="396"/>
        <v>0</v>
      </c>
      <c r="E1761" s="555"/>
      <c r="F1761" s="558">
        <f>IF(C1761="",0,IFERROR(VLOOKUP(COUNTIF($A$1:A1761,"ANALISIS DE PRECIOS"),T_Rendimiento_Equipo,5,FALSE),0))</f>
        <v>0</v>
      </c>
      <c r="G1761" s="555">
        <f t="shared" si="397"/>
        <v>0</v>
      </c>
    </row>
    <row r="1762" spans="1:7" ht="19.899999999999999" customHeight="1" x14ac:dyDescent="0.2">
      <c r="A1762" s="601">
        <f t="shared" si="394"/>
        <v>0</v>
      </c>
      <c r="B1762" s="561">
        <f t="shared" si="395"/>
        <v>0</v>
      </c>
      <c r="C1762" s="563"/>
      <c r="D1762" s="562">
        <f t="shared" si="396"/>
        <v>0</v>
      </c>
      <c r="E1762" s="555"/>
      <c r="F1762" s="558">
        <f>IF(C1762="",0,IFERROR(VLOOKUP(COUNTIF($A$1:A1762,"ANALISIS DE PRECIOS"),T_Rendimiento_Equipo,5,FALSE),0))</f>
        <v>0</v>
      </c>
      <c r="G1762" s="555">
        <f t="shared" si="397"/>
        <v>0</v>
      </c>
    </row>
    <row r="1763" spans="1:7" ht="19.899999999999999" customHeight="1" x14ac:dyDescent="0.2">
      <c r="A1763" s="601">
        <f t="shared" si="394"/>
        <v>0</v>
      </c>
      <c r="B1763" s="561">
        <f t="shared" si="395"/>
        <v>0</v>
      </c>
      <c r="C1763" s="552"/>
      <c r="D1763" s="562">
        <f t="shared" si="396"/>
        <v>0</v>
      </c>
      <c r="E1763" s="555"/>
      <c r="F1763" s="558">
        <f>IF(C1763="",0,IFERROR(VLOOKUP(COUNTIF($A$1:A1763,"ANALISIS DE PRECIOS"),T_Rendimiento_Equipo,5,FALSE),0))</f>
        <v>0</v>
      </c>
      <c r="G1763" s="555">
        <f t="shared" si="397"/>
        <v>0</v>
      </c>
    </row>
    <row r="1764" spans="1:7" ht="19.899999999999999" customHeight="1" x14ac:dyDescent="0.2">
      <c r="A1764" s="602"/>
      <c r="B1764" s="541"/>
      <c r="C1764" s="545"/>
      <c r="D1764" s="541"/>
      <c r="E1764" s="542"/>
      <c r="F1764" s="564" t="s">
        <v>27</v>
      </c>
      <c r="G1764" s="603">
        <f>SUBTOTAL(9,G1755:G1763)</f>
        <v>0</v>
      </c>
    </row>
    <row r="1765" spans="1:7" ht="19.899999999999999" customHeight="1" x14ac:dyDescent="0.2">
      <c r="A1765" s="599"/>
      <c r="B1765" s="545"/>
      <c r="C1765" s="537" t="s">
        <v>713</v>
      </c>
      <c r="D1765" s="541"/>
      <c r="E1765" s="542"/>
      <c r="F1765" s="543"/>
      <c r="G1765" s="600"/>
    </row>
    <row r="1766" spans="1:7" ht="19.899999999999999" customHeight="1" x14ac:dyDescent="0.2">
      <c r="A1766" s="792" t="s">
        <v>576</v>
      </c>
      <c r="B1766" s="793"/>
      <c r="C1766" s="794" t="s">
        <v>0</v>
      </c>
      <c r="D1766" s="796" t="s">
        <v>24</v>
      </c>
      <c r="E1766" s="796" t="s">
        <v>1832</v>
      </c>
      <c r="F1766" s="798" t="s">
        <v>1007</v>
      </c>
      <c r="G1766" s="800" t="s">
        <v>26</v>
      </c>
    </row>
    <row r="1767" spans="1:7" ht="19.899999999999999" customHeight="1" x14ac:dyDescent="0.2">
      <c r="A1767" s="560" t="s">
        <v>577</v>
      </c>
      <c r="B1767" s="560" t="s">
        <v>578</v>
      </c>
      <c r="C1767" s="795"/>
      <c r="D1767" s="797"/>
      <c r="E1767" s="797"/>
      <c r="F1767" s="799"/>
      <c r="G1767" s="801"/>
    </row>
    <row r="1768" spans="1:7" ht="19.899999999999999" customHeight="1" x14ac:dyDescent="0.2">
      <c r="A1768" s="601">
        <f t="shared" ref="A1768:A1774" si="398">IFERROR(VLOOKUP(C1768,T_Insumos,4,FALSE),0)</f>
        <v>0</v>
      </c>
      <c r="B1768" s="561">
        <f t="shared" ref="B1768:B1774" si="399">IFERROR(VLOOKUP(C1768,T_Insumos,5,FALSE),0)</f>
        <v>0</v>
      </c>
      <c r="C1768" s="565"/>
      <c r="D1768" s="558"/>
      <c r="E1768" s="555">
        <f t="shared" ref="E1768:E1774" si="400">IFERROR(VLOOKUP(C1768,T_Insumos,3,FALSE),0)</f>
        <v>0</v>
      </c>
      <c r="F1768" s="558">
        <f>IF(C1768="",0,IFERROR(VLOOKUP(COUNTIF($A$1:A1768,"ANALISIS DE PRECIOS"),T_Rendimiento_Equipo,5,FALSE),0))</f>
        <v>0</v>
      </c>
      <c r="G1768" s="555">
        <f>IFERROR(ROUND(D1768*E1768/F1768,2),0)</f>
        <v>0</v>
      </c>
    </row>
    <row r="1769" spans="1:7" ht="19.899999999999999" customHeight="1" x14ac:dyDescent="0.2">
      <c r="A1769" s="601">
        <f t="shared" si="398"/>
        <v>0</v>
      </c>
      <c r="B1769" s="561">
        <f t="shared" si="399"/>
        <v>0</v>
      </c>
      <c r="C1769" s="552"/>
      <c r="D1769" s="558"/>
      <c r="E1769" s="555">
        <f t="shared" si="400"/>
        <v>0</v>
      </c>
      <c r="F1769" s="558">
        <f>IF(C1769="",0,IFERROR(VLOOKUP(COUNTIF($A$1:A1769,"ANALISIS DE PRECIOS"),T_Rendimiento_Equipo,5,FALSE),0))</f>
        <v>0</v>
      </c>
      <c r="G1769" s="555">
        <f t="shared" ref="G1769:G1774" si="401">IFERROR(ROUND(D1769*E1769/F1769,2),0)</f>
        <v>0</v>
      </c>
    </row>
    <row r="1770" spans="1:7" ht="19.899999999999999" customHeight="1" x14ac:dyDescent="0.2">
      <c r="A1770" s="601">
        <f t="shared" si="398"/>
        <v>0</v>
      </c>
      <c r="B1770" s="561">
        <f t="shared" si="399"/>
        <v>0</v>
      </c>
      <c r="C1770" s="552"/>
      <c r="D1770" s="558"/>
      <c r="E1770" s="555">
        <f t="shared" si="400"/>
        <v>0</v>
      </c>
      <c r="F1770" s="558">
        <f>IF(C1770="",0,IFERROR(VLOOKUP(COUNTIF($A$1:A1770,"ANALISIS DE PRECIOS"),T_Rendimiento_Equipo,5,FALSE),0))</f>
        <v>0</v>
      </c>
      <c r="G1770" s="555">
        <f t="shared" si="401"/>
        <v>0</v>
      </c>
    </row>
    <row r="1771" spans="1:7" ht="19.899999999999999" customHeight="1" x14ac:dyDescent="0.2">
      <c r="A1771" s="601">
        <f t="shared" si="398"/>
        <v>0</v>
      </c>
      <c r="B1771" s="561">
        <f t="shared" si="399"/>
        <v>0</v>
      </c>
      <c r="C1771" s="552"/>
      <c r="D1771" s="558"/>
      <c r="E1771" s="555">
        <f t="shared" si="400"/>
        <v>0</v>
      </c>
      <c r="F1771" s="558">
        <f>IF(C1771="",0,IFERROR(VLOOKUP(COUNTIF($A$1:A1771,"ANALISIS DE PRECIOS"),T_Rendimiento_Equipo,5,FALSE),0))</f>
        <v>0</v>
      </c>
      <c r="G1771" s="555">
        <f t="shared" si="401"/>
        <v>0</v>
      </c>
    </row>
    <row r="1772" spans="1:7" ht="19.899999999999999" customHeight="1" x14ac:dyDescent="0.2">
      <c r="A1772" s="601">
        <f t="shared" si="398"/>
        <v>0</v>
      </c>
      <c r="B1772" s="561">
        <f t="shared" si="399"/>
        <v>0</v>
      </c>
      <c r="C1772" s="552"/>
      <c r="D1772" s="558"/>
      <c r="E1772" s="555">
        <f t="shared" si="400"/>
        <v>0</v>
      </c>
      <c r="F1772" s="558">
        <f>IF(C1772="",0,IFERROR(VLOOKUP(COUNTIF($A$1:A1772,"ANALISIS DE PRECIOS"),T_Rendimiento_Equipo,5,FALSE),0))</f>
        <v>0</v>
      </c>
      <c r="G1772" s="555">
        <f t="shared" si="401"/>
        <v>0</v>
      </c>
    </row>
    <row r="1773" spans="1:7" ht="19.899999999999999" customHeight="1" x14ac:dyDescent="0.2">
      <c r="A1773" s="601">
        <f t="shared" si="398"/>
        <v>0</v>
      </c>
      <c r="B1773" s="561">
        <f t="shared" si="399"/>
        <v>0</v>
      </c>
      <c r="C1773" s="552"/>
      <c r="D1773" s="566"/>
      <c r="E1773" s="555">
        <f t="shared" si="400"/>
        <v>0</v>
      </c>
      <c r="F1773" s="558">
        <f>IF(C1773="",0,IFERROR(VLOOKUP(COUNTIF($A$1:A1773,"ANALISIS DE PRECIOS"),T_Rendimiento_Equipo,5,FALSE),0))</f>
        <v>0</v>
      </c>
      <c r="G1773" s="555">
        <f t="shared" si="401"/>
        <v>0</v>
      </c>
    </row>
    <row r="1774" spans="1:7" ht="19.899999999999999" customHeight="1" x14ac:dyDescent="0.2">
      <c r="A1774" s="601">
        <f t="shared" si="398"/>
        <v>0</v>
      </c>
      <c r="B1774" s="561">
        <f t="shared" si="399"/>
        <v>0</v>
      </c>
      <c r="C1774" s="561"/>
      <c r="D1774" s="567"/>
      <c r="E1774" s="555">
        <f t="shared" si="400"/>
        <v>0</v>
      </c>
      <c r="F1774" s="558">
        <f>IF(C1774="",0,IFERROR(VLOOKUP(COUNTIF($A$1:A1774,"ANALISIS DE PRECIOS"),T_Rendimiento_Equipo,5,FALSE),0))</f>
        <v>0</v>
      </c>
      <c r="G1774" s="555">
        <f t="shared" si="401"/>
        <v>0</v>
      </c>
    </row>
    <row r="1775" spans="1:7" ht="19.899999999999999" customHeight="1" x14ac:dyDescent="0.2">
      <c r="A1775" s="602"/>
      <c r="B1775" s="541"/>
      <c r="C1775" s="545"/>
      <c r="D1775" s="541"/>
      <c r="E1775" s="542"/>
      <c r="F1775" s="564" t="s">
        <v>28</v>
      </c>
      <c r="G1775" s="604">
        <f>SUBTOTAL(9,G1768:G1774)</f>
        <v>0</v>
      </c>
    </row>
    <row r="1776" spans="1:7" ht="19.899999999999999" customHeight="1" x14ac:dyDescent="0.2">
      <c r="A1776" s="599"/>
      <c r="B1776" s="545"/>
      <c r="C1776" s="537" t="s">
        <v>1014</v>
      </c>
      <c r="D1776" s="541"/>
      <c r="E1776" s="542"/>
      <c r="F1776" s="543"/>
      <c r="G1776" s="600"/>
    </row>
    <row r="1777" spans="1:7" ht="19.899999999999999" customHeight="1" x14ac:dyDescent="0.2">
      <c r="A1777" s="792" t="s">
        <v>576</v>
      </c>
      <c r="B1777" s="793"/>
      <c r="C1777" s="794" t="s">
        <v>0</v>
      </c>
      <c r="D1777" s="794" t="s">
        <v>1867</v>
      </c>
      <c r="E1777" s="796" t="s">
        <v>24</v>
      </c>
      <c r="F1777" s="798" t="s">
        <v>25</v>
      </c>
      <c r="G1777" s="800" t="s">
        <v>26</v>
      </c>
    </row>
    <row r="1778" spans="1:7" ht="19.899999999999999" customHeight="1" x14ac:dyDescent="0.2">
      <c r="A1778" s="560" t="s">
        <v>577</v>
      </c>
      <c r="B1778" s="560" t="s">
        <v>578</v>
      </c>
      <c r="C1778" s="795"/>
      <c r="D1778" s="795"/>
      <c r="E1778" s="797"/>
      <c r="F1778" s="799"/>
      <c r="G1778" s="801"/>
    </row>
    <row r="1779" spans="1:7" ht="19.899999999999999" customHeight="1" x14ac:dyDescent="0.2">
      <c r="A1779" s="601">
        <f t="shared" ref="A1779:A1789" si="402">IFERROR(VLOOKUP(C1779,T_Insumos,4,FALSE),0)</f>
        <v>0</v>
      </c>
      <c r="B1779" s="561">
        <f t="shared" ref="B1779:B1789" si="403">IFERROR(VLOOKUP(C1779,T_Insumos,5,FALSE),0)</f>
        <v>0</v>
      </c>
      <c r="C1779" s="561"/>
      <c r="D1779" s="613">
        <f t="shared" ref="D1779:D1789" si="404">IFERROR(VLOOKUP(C1779,T_Insumos,2,FALSE),0)</f>
        <v>0</v>
      </c>
      <c r="E1779" s="553"/>
      <c r="F1779" s="555">
        <f t="shared" ref="F1779:F1789" si="405">IFERROR(VLOOKUP(C1779,T_Insumos,3,FALSE),0)</f>
        <v>0</v>
      </c>
      <c r="G1779" s="555">
        <f>ROUND(E1779*F1779,2)</f>
        <v>0</v>
      </c>
    </row>
    <row r="1780" spans="1:7" ht="19.899999999999999" customHeight="1" x14ac:dyDescent="0.2">
      <c r="A1780" s="601">
        <f t="shared" si="402"/>
        <v>0</v>
      </c>
      <c r="B1780" s="561">
        <f t="shared" si="403"/>
        <v>0</v>
      </c>
      <c r="C1780" s="561"/>
      <c r="D1780" s="613">
        <f t="shared" si="404"/>
        <v>0</v>
      </c>
      <c r="E1780" s="553"/>
      <c r="F1780" s="555">
        <f t="shared" si="405"/>
        <v>0</v>
      </c>
      <c r="G1780" s="555">
        <f t="shared" ref="G1780:G1789" si="406">ROUND(E1780*F1780,2)</f>
        <v>0</v>
      </c>
    </row>
    <row r="1781" spans="1:7" ht="19.899999999999999" customHeight="1" x14ac:dyDescent="0.2">
      <c r="A1781" s="601">
        <f t="shared" si="402"/>
        <v>0</v>
      </c>
      <c r="B1781" s="561">
        <f t="shared" si="403"/>
        <v>0</v>
      </c>
      <c r="C1781" s="561"/>
      <c r="D1781" s="613">
        <f t="shared" si="404"/>
        <v>0</v>
      </c>
      <c r="E1781" s="553"/>
      <c r="F1781" s="555">
        <f t="shared" si="405"/>
        <v>0</v>
      </c>
      <c r="G1781" s="555">
        <f t="shared" si="406"/>
        <v>0</v>
      </c>
    </row>
    <row r="1782" spans="1:7" ht="19.899999999999999" customHeight="1" x14ac:dyDescent="0.2">
      <c r="A1782" s="601">
        <f t="shared" si="402"/>
        <v>0</v>
      </c>
      <c r="B1782" s="561">
        <f t="shared" si="403"/>
        <v>0</v>
      </c>
      <c r="C1782" s="561"/>
      <c r="D1782" s="613">
        <f t="shared" si="404"/>
        <v>0</v>
      </c>
      <c r="E1782" s="553"/>
      <c r="F1782" s="555">
        <f t="shared" si="405"/>
        <v>0</v>
      </c>
      <c r="G1782" s="555">
        <f t="shared" si="406"/>
        <v>0</v>
      </c>
    </row>
    <row r="1783" spans="1:7" ht="19.899999999999999" customHeight="1" x14ac:dyDescent="0.2">
      <c r="A1783" s="601">
        <f t="shared" si="402"/>
        <v>0</v>
      </c>
      <c r="B1783" s="561">
        <f t="shared" si="403"/>
        <v>0</v>
      </c>
      <c r="C1783" s="561"/>
      <c r="D1783" s="613">
        <f t="shared" si="404"/>
        <v>0</v>
      </c>
      <c r="E1783" s="553"/>
      <c r="F1783" s="555">
        <f t="shared" si="405"/>
        <v>0</v>
      </c>
      <c r="G1783" s="555">
        <f t="shared" si="406"/>
        <v>0</v>
      </c>
    </row>
    <row r="1784" spans="1:7" ht="19.899999999999999" customHeight="1" x14ac:dyDescent="0.2">
      <c r="A1784" s="601">
        <f t="shared" si="402"/>
        <v>0</v>
      </c>
      <c r="B1784" s="561">
        <f t="shared" si="403"/>
        <v>0</v>
      </c>
      <c r="C1784" s="561"/>
      <c r="D1784" s="613">
        <f t="shared" si="404"/>
        <v>0</v>
      </c>
      <c r="E1784" s="553"/>
      <c r="F1784" s="555">
        <f t="shared" si="405"/>
        <v>0</v>
      </c>
      <c r="G1784" s="555">
        <f t="shared" si="406"/>
        <v>0</v>
      </c>
    </row>
    <row r="1785" spans="1:7" ht="19.899999999999999" customHeight="1" x14ac:dyDescent="0.2">
      <c r="A1785" s="601">
        <f t="shared" si="402"/>
        <v>0</v>
      </c>
      <c r="B1785" s="561">
        <f t="shared" si="403"/>
        <v>0</v>
      </c>
      <c r="C1785" s="561"/>
      <c r="D1785" s="613">
        <f t="shared" si="404"/>
        <v>0</v>
      </c>
      <c r="E1785" s="553"/>
      <c r="F1785" s="555">
        <f t="shared" si="405"/>
        <v>0</v>
      </c>
      <c r="G1785" s="555">
        <f t="shared" si="406"/>
        <v>0</v>
      </c>
    </row>
    <row r="1786" spans="1:7" ht="19.899999999999999" customHeight="1" x14ac:dyDescent="0.2">
      <c r="A1786" s="601">
        <f t="shared" si="402"/>
        <v>0</v>
      </c>
      <c r="B1786" s="561">
        <f t="shared" si="403"/>
        <v>0</v>
      </c>
      <c r="C1786" s="561"/>
      <c r="D1786" s="613">
        <f t="shared" si="404"/>
        <v>0</v>
      </c>
      <c r="E1786" s="553"/>
      <c r="F1786" s="555">
        <f t="shared" si="405"/>
        <v>0</v>
      </c>
      <c r="G1786" s="555">
        <f t="shared" si="406"/>
        <v>0</v>
      </c>
    </row>
    <row r="1787" spans="1:7" ht="19.899999999999999" customHeight="1" x14ac:dyDescent="0.2">
      <c r="A1787" s="601">
        <f t="shared" si="402"/>
        <v>0</v>
      </c>
      <c r="B1787" s="561">
        <f t="shared" si="403"/>
        <v>0</v>
      </c>
      <c r="C1787" s="561"/>
      <c r="D1787" s="613">
        <f t="shared" si="404"/>
        <v>0</v>
      </c>
      <c r="E1787" s="553"/>
      <c r="F1787" s="555">
        <f t="shared" si="405"/>
        <v>0</v>
      </c>
      <c r="G1787" s="555">
        <f t="shared" si="406"/>
        <v>0</v>
      </c>
    </row>
    <row r="1788" spans="1:7" ht="19.899999999999999" customHeight="1" x14ac:dyDescent="0.2">
      <c r="A1788" s="601">
        <f t="shared" si="402"/>
        <v>0</v>
      </c>
      <c r="B1788" s="561">
        <f t="shared" si="403"/>
        <v>0</v>
      </c>
      <c r="C1788" s="561"/>
      <c r="D1788" s="613">
        <f t="shared" si="404"/>
        <v>0</v>
      </c>
      <c r="E1788" s="553"/>
      <c r="F1788" s="555">
        <f t="shared" si="405"/>
        <v>0</v>
      </c>
      <c r="G1788" s="555">
        <f t="shared" si="406"/>
        <v>0</v>
      </c>
    </row>
    <row r="1789" spans="1:7" ht="19.899999999999999" customHeight="1" x14ac:dyDescent="0.2">
      <c r="A1789" s="601">
        <f t="shared" si="402"/>
        <v>0</v>
      </c>
      <c r="B1789" s="561">
        <f t="shared" si="403"/>
        <v>0</v>
      </c>
      <c r="C1789" s="561"/>
      <c r="D1789" s="613">
        <f t="shared" si="404"/>
        <v>0</v>
      </c>
      <c r="E1789" s="553"/>
      <c r="F1789" s="555">
        <f t="shared" si="405"/>
        <v>0</v>
      </c>
      <c r="G1789" s="555">
        <f t="shared" si="406"/>
        <v>0</v>
      </c>
    </row>
    <row r="1790" spans="1:7" ht="19.899999999999999" customHeight="1" x14ac:dyDescent="0.2">
      <c r="A1790" s="599"/>
      <c r="B1790" s="545"/>
      <c r="C1790" s="545"/>
      <c r="D1790" s="541"/>
      <c r="E1790" s="542"/>
      <c r="F1790" s="564" t="s">
        <v>29</v>
      </c>
      <c r="G1790" s="605">
        <f>SUBTOTAL(9,G1779:G1789)</f>
        <v>0</v>
      </c>
    </row>
    <row r="1791" spans="1:7" ht="19.899999999999999" customHeight="1" x14ac:dyDescent="0.2">
      <c r="A1791" s="599"/>
      <c r="B1791" s="545"/>
      <c r="C1791" s="537" t="s">
        <v>1015</v>
      </c>
      <c r="D1791" s="541"/>
      <c r="E1791" s="542"/>
      <c r="F1791" s="543"/>
      <c r="G1791" s="600"/>
    </row>
    <row r="1792" spans="1:7" ht="19.899999999999999" customHeight="1" x14ac:dyDescent="0.2">
      <c r="A1792" s="792" t="s">
        <v>576</v>
      </c>
      <c r="B1792" s="793"/>
      <c r="C1792" s="794" t="s">
        <v>0</v>
      </c>
      <c r="D1792" s="794" t="s">
        <v>1867</v>
      </c>
      <c r="E1792" s="796" t="s">
        <v>24</v>
      </c>
      <c r="F1792" s="798" t="s">
        <v>25</v>
      </c>
      <c r="G1792" s="800" t="s">
        <v>26</v>
      </c>
    </row>
    <row r="1793" spans="1:8" ht="19.899999999999999" customHeight="1" x14ac:dyDescent="0.2">
      <c r="A1793" s="560" t="s">
        <v>577</v>
      </c>
      <c r="B1793" s="560" t="s">
        <v>578</v>
      </c>
      <c r="C1793" s="795"/>
      <c r="D1793" s="795"/>
      <c r="E1793" s="797"/>
      <c r="F1793" s="799"/>
      <c r="G1793" s="801"/>
    </row>
    <row r="1794" spans="1:8" ht="19.899999999999999" customHeight="1" x14ac:dyDescent="0.2">
      <c r="A1794" s="601">
        <f>IFERROR(VLOOKUP(C1794,T_Insumos,4,FALSE),0)</f>
        <v>0</v>
      </c>
      <c r="B1794" s="561">
        <f>IFERROR(VLOOKUP(C1794,T_Insumos,5,FALSE),0)</f>
        <v>0</v>
      </c>
      <c r="C1794" s="552"/>
      <c r="D1794" s="613">
        <f>IF(C1794=0,0,"$/tnkm")</f>
        <v>0</v>
      </c>
      <c r="E1794" s="553"/>
      <c r="F1794" s="555">
        <f>IFERROR(VLOOKUP(C1794,T_Insumos,3,FALSE),0)</f>
        <v>0</v>
      </c>
      <c r="G1794" s="555">
        <f>ROUND(E1794*F1794,2)</f>
        <v>0</v>
      </c>
    </row>
    <row r="1795" spans="1:8" ht="19.899999999999999" customHeight="1" x14ac:dyDescent="0.2">
      <c r="A1795" s="601">
        <f>IFERROR(VLOOKUP(C1795,T_Insumos,4,FALSE),0)</f>
        <v>0</v>
      </c>
      <c r="B1795" s="561">
        <f>IFERROR(VLOOKUP(C1795,T_Insumos,5,FALSE),0)</f>
        <v>0</v>
      </c>
      <c r="C1795" s="552"/>
      <c r="D1795" s="613">
        <f>IF(C1795=0,0,"$/tnkm")</f>
        <v>0</v>
      </c>
      <c r="E1795" s="569"/>
      <c r="F1795" s="555">
        <f>IFERROR(VLOOKUP(C1795,T_Insumos,3,FALSE),0)</f>
        <v>0</v>
      </c>
      <c r="G1795" s="555">
        <f t="shared" ref="G1795" si="407">ROUND(E1795*F1795,2)</f>
        <v>0</v>
      </c>
    </row>
    <row r="1796" spans="1:8" ht="19.899999999999999" customHeight="1" x14ac:dyDescent="0.2">
      <c r="A1796" s="599"/>
      <c r="B1796" s="545"/>
      <c r="C1796" s="545"/>
      <c r="D1796" s="541"/>
      <c r="E1796" s="542"/>
      <c r="F1796" s="564" t="s">
        <v>1016</v>
      </c>
      <c r="G1796" s="605">
        <f>SUBTOTAL(9,G1794:G1795)</f>
        <v>0</v>
      </c>
    </row>
    <row r="1797" spans="1:8" ht="19.899999999999999" customHeight="1" x14ac:dyDescent="0.2">
      <c r="A1797" s="602"/>
      <c r="B1797" s="541"/>
      <c r="C1797" s="545"/>
      <c r="D1797" s="541"/>
      <c r="E1797" s="542"/>
      <c r="F1797" s="543"/>
      <c r="G1797" s="600"/>
    </row>
    <row r="1798" spans="1:8" ht="19.899999999999999" customHeight="1" x14ac:dyDescent="0.2">
      <c r="A1798" s="664" t="str">
        <f>B1732</f>
        <v/>
      </c>
      <c r="B1798" s="661">
        <f ca="1">C1732</f>
        <v>0</v>
      </c>
      <c r="C1798" s="541"/>
      <c r="D1798" s="541" t="s">
        <v>1833</v>
      </c>
      <c r="E1798" s="662"/>
      <c r="F1798" s="663" t="str">
        <f ca="1">"$/"&amp;G1732</f>
        <v>$/0</v>
      </c>
      <c r="G1798" s="610">
        <f>SUBTOTAL(9,G1755:G1797)</f>
        <v>0</v>
      </c>
    </row>
    <row r="1799" spans="1:8" ht="19.899999999999999" customHeight="1" x14ac:dyDescent="0.2">
      <c r="A1799" s="606"/>
      <c r="B1799" s="607"/>
      <c r="C1799" s="608"/>
      <c r="D1799" s="608" t="s">
        <v>2043</v>
      </c>
      <c r="E1799" s="609"/>
      <c r="F1799" s="665" t="str">
        <f ca="1">"$/"&amp;G1732</f>
        <v>$/0</v>
      </c>
      <c r="G1799" s="610">
        <f>ROUND(G1798/Coeficiente_Paso,2)</f>
        <v>0</v>
      </c>
    </row>
    <row r="1800" spans="1:8" ht="19.899999999999999" customHeight="1" x14ac:dyDescent="0.2">
      <c r="A1800" s="191"/>
      <c r="B1800" s="191"/>
      <c r="C1800" s="191"/>
      <c r="D1800" s="191"/>
      <c r="E1800" s="191"/>
      <c r="F1800" s="191"/>
      <c r="G1800" s="191"/>
    </row>
    <row r="1801" spans="1:8" ht="19.899999999999999" customHeight="1" x14ac:dyDescent="0.2">
      <c r="A1801" s="802" t="s">
        <v>31</v>
      </c>
      <c r="B1801" s="803"/>
      <c r="C1801" s="803"/>
      <c r="D1801" s="803"/>
      <c r="E1801" s="803"/>
      <c r="F1801" s="803"/>
      <c r="G1801" s="804"/>
      <c r="H1801" s="533"/>
    </row>
    <row r="1802" spans="1:8" ht="19.899999999999999" customHeight="1" x14ac:dyDescent="0.2">
      <c r="A1802" s="587" t="s">
        <v>711</v>
      </c>
      <c r="B1802" s="535" t="str">
        <f>Comitente</f>
        <v>DIRECCIÓN PROVINCIAL DE VIALIDAD</v>
      </c>
      <c r="C1802" s="536"/>
      <c r="D1802" s="537"/>
      <c r="E1802" s="537"/>
      <c r="F1802" s="538"/>
      <c r="G1802" s="588"/>
      <c r="H1802" s="533"/>
    </row>
    <row r="1803" spans="1:8" ht="19.899999999999999" customHeight="1" x14ac:dyDescent="0.2">
      <c r="A1803" s="587" t="s">
        <v>712</v>
      </c>
      <c r="B1803" s="535">
        <f>Contratista</f>
        <v>0</v>
      </c>
      <c r="C1803" s="539"/>
      <c r="D1803" s="539"/>
      <c r="E1803" s="539"/>
      <c r="F1803" s="535"/>
      <c r="G1803" s="589"/>
      <c r="H1803" s="533"/>
    </row>
    <row r="1804" spans="1:8" ht="19.899999999999999" customHeight="1" x14ac:dyDescent="0.2">
      <c r="A1804" s="587" t="s">
        <v>21</v>
      </c>
      <c r="B1804" s="535" t="str">
        <f>Obra</f>
        <v>PAVIMENTACIÓN Y REPAVIMENTACION DE LA RED VIAL MUNICIPAL AFECTADAS POR OBRAS DE SANEAMIENTO 1era ETAPA SARMIENTO</v>
      </c>
      <c r="C1804" s="539"/>
      <c r="D1804" s="539"/>
      <c r="E1804" s="539"/>
      <c r="F1804" s="535" t="s">
        <v>32</v>
      </c>
      <c r="G1804" s="589">
        <f>Fecha_Base</f>
        <v>0</v>
      </c>
      <c r="H1804" s="533"/>
    </row>
    <row r="1805" spans="1:8" ht="19.899999999999999" customHeight="1" x14ac:dyDescent="0.2">
      <c r="A1805" s="590" t="s">
        <v>710</v>
      </c>
      <c r="B1805" s="540" t="str">
        <f>Ubicación</f>
        <v>DEPARTAMENTO SARMIENTO</v>
      </c>
      <c r="C1805" s="540"/>
      <c r="D1805" s="541"/>
      <c r="E1805" s="542"/>
      <c r="F1805" s="543"/>
      <c r="G1805" s="591"/>
      <c r="H1805" s="533"/>
    </row>
    <row r="1806" spans="1:8" ht="19.899999999999999" customHeight="1" x14ac:dyDescent="0.2">
      <c r="A1806" s="590" t="s">
        <v>33</v>
      </c>
      <c r="B1806" s="544" t="str">
        <f>IFERROR(VALUE(LEFT(B1807,FIND(".",B1807)-1)),"")</f>
        <v/>
      </c>
      <c r="C1806" s="545">
        <f ca="1">IFERROR(VLOOKUP(B1806,T_Computo_Presupuesto,2,FALSE),0)</f>
        <v>0</v>
      </c>
      <c r="D1806" s="545"/>
      <c r="E1806" s="542"/>
      <c r="F1806" s="543"/>
      <c r="G1806" s="591"/>
      <c r="H1806" s="533"/>
    </row>
    <row r="1807" spans="1:8" ht="19.899999999999999" customHeight="1" x14ac:dyDescent="0.2">
      <c r="A1807" s="590" t="s">
        <v>22</v>
      </c>
      <c r="B1807" s="546" t="str">
        <f>IFERROR(VLOOKUP(COUNTIF($A$1:A1807,"ANALISIS DE PRECIOS"),T_NumeroItem,2,FALSE),"")</f>
        <v/>
      </c>
      <c r="C1807" s="805">
        <f ca="1">IFERROR(VLOOKUP(B1807,T_Computo_Presupuesto,2,FALSE),0)</f>
        <v>0</v>
      </c>
      <c r="D1807" s="805"/>
      <c r="E1807" s="805"/>
      <c r="F1807" s="540" t="s">
        <v>23</v>
      </c>
      <c r="G1807" s="592">
        <f ca="1">IFERROR(VLOOKUP(B1807,T_Computo_Presupuesto,4,FALSE),0)</f>
        <v>0</v>
      </c>
      <c r="H1807" s="533"/>
    </row>
    <row r="1808" spans="1:8" ht="19.899999999999999" customHeight="1" x14ac:dyDescent="0.2">
      <c r="A1808" s="590"/>
      <c r="B1808" s="540"/>
      <c r="C1808" s="545"/>
      <c r="D1808" s="541"/>
      <c r="E1808" s="542"/>
      <c r="F1808" s="545"/>
      <c r="G1808" s="593"/>
      <c r="H1808" s="533"/>
    </row>
    <row r="1809" spans="1:8" ht="19.899999999999999" customHeight="1" x14ac:dyDescent="0.2">
      <c r="A1809" s="594"/>
      <c r="B1809" s="547"/>
      <c r="C1809" s="548" t="s">
        <v>999</v>
      </c>
      <c r="D1809" s="547"/>
      <c r="E1809" s="547"/>
      <c r="F1809" s="547"/>
      <c r="G1809" s="595"/>
      <c r="H1809" s="533"/>
    </row>
    <row r="1810" spans="1:8" ht="19.899999999999999" customHeight="1" x14ac:dyDescent="0.2">
      <c r="A1810" s="590"/>
      <c r="B1810" s="549"/>
      <c r="C1810" s="545"/>
      <c r="D1810" s="541"/>
      <c r="E1810" s="542"/>
      <c r="F1810" s="540"/>
      <c r="G1810" s="592"/>
      <c r="H1810" s="533"/>
    </row>
    <row r="1811" spans="1:8" ht="19.899999999999999" customHeight="1" x14ac:dyDescent="0.2">
      <c r="A1811" s="590"/>
      <c r="B1811" s="549"/>
      <c r="C1811" s="550" t="s">
        <v>1000</v>
      </c>
      <c r="D1811" s="551" t="s">
        <v>24</v>
      </c>
      <c r="E1811" s="551" t="s">
        <v>1001</v>
      </c>
      <c r="F1811" s="551" t="s">
        <v>1002</v>
      </c>
      <c r="G1811" s="550" t="s">
        <v>1003</v>
      </c>
    </row>
    <row r="1812" spans="1:8" ht="19.899999999999999" customHeight="1" x14ac:dyDescent="0.2">
      <c r="A1812" s="590"/>
      <c r="B1812" s="549"/>
      <c r="C1812" s="552"/>
      <c r="D1812" s="553"/>
      <c r="E1812" s="554">
        <f t="shared" ref="E1812:E1821" si="408">IFERROR(VLOOKUP(C1812,T_Equipos,4,FALSE),0)</f>
        <v>0</v>
      </c>
      <c r="F1812" s="555">
        <f t="shared" ref="F1812:F1821" si="409">IFERROR(VLOOKUP(C1812,T_Equipos,5,FALSE),0)</f>
        <v>0</v>
      </c>
      <c r="G1812" s="555">
        <f>ROUND(D1812*F1812,2)</f>
        <v>0</v>
      </c>
    </row>
    <row r="1813" spans="1:8" ht="19.899999999999999" customHeight="1" x14ac:dyDescent="0.2">
      <c r="A1813" s="590"/>
      <c r="B1813" s="549"/>
      <c r="C1813" s="552"/>
      <c r="D1813" s="553"/>
      <c r="E1813" s="554">
        <f t="shared" si="408"/>
        <v>0</v>
      </c>
      <c r="F1813" s="555">
        <f t="shared" si="409"/>
        <v>0</v>
      </c>
      <c r="G1813" s="555">
        <f>ROUND(D1813*F1813,2)</f>
        <v>0</v>
      </c>
    </row>
    <row r="1814" spans="1:8" ht="19.899999999999999" customHeight="1" x14ac:dyDescent="0.2">
      <c r="A1814" s="590"/>
      <c r="B1814" s="549"/>
      <c r="C1814" s="552"/>
      <c r="D1814" s="553"/>
      <c r="E1814" s="554">
        <f t="shared" si="408"/>
        <v>0</v>
      </c>
      <c r="F1814" s="555">
        <f t="shared" si="409"/>
        <v>0</v>
      </c>
      <c r="G1814" s="555">
        <f>ROUND(D1814*F1814,2)</f>
        <v>0</v>
      </c>
    </row>
    <row r="1815" spans="1:8" ht="19.899999999999999" customHeight="1" x14ac:dyDescent="0.2">
      <c r="A1815" s="590"/>
      <c r="B1815" s="549"/>
      <c r="C1815" s="552"/>
      <c r="D1815" s="553"/>
      <c r="E1815" s="554">
        <f t="shared" si="408"/>
        <v>0</v>
      </c>
      <c r="F1815" s="555">
        <f t="shared" si="409"/>
        <v>0</v>
      </c>
      <c r="G1815" s="555">
        <f>ROUND(D1815*F1815,2)</f>
        <v>0</v>
      </c>
    </row>
    <row r="1816" spans="1:8" ht="19.899999999999999" customHeight="1" x14ac:dyDescent="0.2">
      <c r="A1816" s="590"/>
      <c r="B1816" s="549"/>
      <c r="C1816" s="552"/>
      <c r="D1816" s="553"/>
      <c r="E1816" s="554">
        <f t="shared" si="408"/>
        <v>0</v>
      </c>
      <c r="F1816" s="555">
        <f t="shared" si="409"/>
        <v>0</v>
      </c>
      <c r="G1816" s="555">
        <f t="shared" ref="G1816:G1821" si="410">ROUND(D1816*F1816,2)</f>
        <v>0</v>
      </c>
    </row>
    <row r="1817" spans="1:8" ht="19.899999999999999" customHeight="1" x14ac:dyDescent="0.2">
      <c r="A1817" s="590"/>
      <c r="B1817" s="549"/>
      <c r="C1817" s="552"/>
      <c r="D1817" s="553"/>
      <c r="E1817" s="554">
        <f t="shared" si="408"/>
        <v>0</v>
      </c>
      <c r="F1817" s="555">
        <f t="shared" si="409"/>
        <v>0</v>
      </c>
      <c r="G1817" s="555">
        <f t="shared" si="410"/>
        <v>0</v>
      </c>
    </row>
    <row r="1818" spans="1:8" ht="19.899999999999999" customHeight="1" x14ac:dyDescent="0.2">
      <c r="A1818" s="590"/>
      <c r="B1818" s="549"/>
      <c r="C1818" s="552"/>
      <c r="D1818" s="553"/>
      <c r="E1818" s="554">
        <f t="shared" si="408"/>
        <v>0</v>
      </c>
      <c r="F1818" s="555">
        <f t="shared" si="409"/>
        <v>0</v>
      </c>
      <c r="G1818" s="555">
        <f t="shared" si="410"/>
        <v>0</v>
      </c>
    </row>
    <row r="1819" spans="1:8" ht="19.899999999999999" customHeight="1" x14ac:dyDescent="0.2">
      <c r="A1819" s="590"/>
      <c r="B1819" s="549"/>
      <c r="C1819" s="552"/>
      <c r="D1819" s="553"/>
      <c r="E1819" s="554">
        <f t="shared" si="408"/>
        <v>0</v>
      </c>
      <c r="F1819" s="555">
        <f t="shared" si="409"/>
        <v>0</v>
      </c>
      <c r="G1819" s="555">
        <f t="shared" si="410"/>
        <v>0</v>
      </c>
    </row>
    <row r="1820" spans="1:8" ht="19.899999999999999" customHeight="1" x14ac:dyDescent="0.2">
      <c r="A1820" s="590"/>
      <c r="B1820" s="549"/>
      <c r="C1820" s="552"/>
      <c r="D1820" s="553"/>
      <c r="E1820" s="554">
        <f t="shared" si="408"/>
        <v>0</v>
      </c>
      <c r="F1820" s="555">
        <f t="shared" si="409"/>
        <v>0</v>
      </c>
      <c r="G1820" s="555">
        <f t="shared" si="410"/>
        <v>0</v>
      </c>
    </row>
    <row r="1821" spans="1:8" ht="19.899999999999999" customHeight="1" x14ac:dyDescent="0.2">
      <c r="A1821" s="590"/>
      <c r="B1821" s="549"/>
      <c r="C1821" s="552"/>
      <c r="D1821" s="553"/>
      <c r="E1821" s="554">
        <f t="shared" si="408"/>
        <v>0</v>
      </c>
      <c r="F1821" s="555">
        <f t="shared" si="409"/>
        <v>0</v>
      </c>
      <c r="G1821" s="555">
        <f t="shared" si="410"/>
        <v>0</v>
      </c>
    </row>
    <row r="1822" spans="1:8" ht="19.899999999999999" customHeight="1" x14ac:dyDescent="0.2">
      <c r="A1822" s="590"/>
      <c r="B1822" s="549"/>
      <c r="C1822" s="545"/>
      <c r="D1822" s="545"/>
      <c r="E1822" s="556"/>
      <c r="F1822" s="540"/>
      <c r="G1822" s="592"/>
    </row>
    <row r="1823" spans="1:8" ht="19.899999999999999" customHeight="1" x14ac:dyDescent="0.2">
      <c r="A1823" s="590"/>
      <c r="B1823" s="545"/>
      <c r="C1823" s="537" t="s">
        <v>1004</v>
      </c>
      <c r="D1823" s="540" t="s">
        <v>1001</v>
      </c>
      <c r="E1823" s="611">
        <f>SUMPRODUCT(D1812:D1821,E1812:E1821)</f>
        <v>0</v>
      </c>
      <c r="F1823" s="540" t="s">
        <v>1005</v>
      </c>
      <c r="G1823" s="612">
        <f>SUM(G1812:G1821)</f>
        <v>0</v>
      </c>
    </row>
    <row r="1824" spans="1:8" ht="19.899999999999999" customHeight="1" x14ac:dyDescent="0.2">
      <c r="A1824" s="590"/>
      <c r="B1824" s="549"/>
      <c r="C1824" s="557"/>
      <c r="D1824" s="556"/>
      <c r="E1824" s="542"/>
      <c r="F1824" s="540"/>
      <c r="G1824" s="596"/>
    </row>
    <row r="1825" spans="1:7" ht="19.899999999999999" customHeight="1" x14ac:dyDescent="0.2">
      <c r="A1825" s="597"/>
      <c r="B1825" s="549"/>
      <c r="C1825" s="540" t="s">
        <v>1006</v>
      </c>
      <c r="D1825" s="558">
        <f>IFERROR(VLOOKUP(COUNTIF($A$1:A1825,"ANALISIS DE PRECIOS"),T_Rendimiento_Equipo,5,FALSE),0)</f>
        <v>0</v>
      </c>
      <c r="E1825" s="559" t="str">
        <f ca="1">G1807&amp;"/día"</f>
        <v>0/día</v>
      </c>
      <c r="F1825" s="598"/>
      <c r="G1825" s="592"/>
    </row>
    <row r="1826" spans="1:7" ht="19.899999999999999" customHeight="1" x14ac:dyDescent="0.2">
      <c r="A1826" s="590"/>
      <c r="B1826" s="549"/>
      <c r="C1826" s="545"/>
      <c r="D1826" s="541"/>
      <c r="E1826" s="542"/>
      <c r="F1826" s="540"/>
      <c r="G1826" s="592"/>
    </row>
    <row r="1827" spans="1:7" ht="19.899999999999999" customHeight="1" x14ac:dyDescent="0.2">
      <c r="A1827" s="792" t="s">
        <v>576</v>
      </c>
      <c r="B1827" s="793"/>
      <c r="C1827" s="794" t="s">
        <v>0</v>
      </c>
      <c r="D1827" s="806" t="s">
        <v>1866</v>
      </c>
      <c r="E1827" s="806" t="s">
        <v>1865</v>
      </c>
      <c r="F1827" s="798" t="s">
        <v>1007</v>
      </c>
      <c r="G1827" s="800" t="s">
        <v>26</v>
      </c>
    </row>
    <row r="1828" spans="1:7" ht="19.899999999999999" customHeight="1" x14ac:dyDescent="0.2">
      <c r="A1828" s="560" t="s">
        <v>577</v>
      </c>
      <c r="B1828" s="560" t="s">
        <v>578</v>
      </c>
      <c r="C1828" s="795"/>
      <c r="D1828" s="807"/>
      <c r="E1828" s="797"/>
      <c r="F1828" s="799"/>
      <c r="G1828" s="801"/>
    </row>
    <row r="1829" spans="1:7" ht="19.899999999999999" customHeight="1" x14ac:dyDescent="0.2">
      <c r="A1829" s="599"/>
      <c r="B1829" s="545"/>
      <c r="C1829" s="537" t="s">
        <v>1008</v>
      </c>
      <c r="D1829" s="542"/>
      <c r="E1829" s="542"/>
      <c r="F1829" s="545"/>
      <c r="G1829" s="600"/>
    </row>
    <row r="1830" spans="1:7" ht="19.899999999999999" customHeight="1" x14ac:dyDescent="0.2">
      <c r="A1830" s="601">
        <f t="shared" ref="A1830:A1838" si="411">IFERROR(VLOOKUP(C1830,T_Insumos,4,FALSE),0)</f>
        <v>0</v>
      </c>
      <c r="B1830" s="561">
        <f t="shared" ref="B1830:B1838" si="412">IFERROR(VLOOKUP(C1830,T_Insumos,5,FALSE),0)</f>
        <v>0</v>
      </c>
      <c r="C1830" s="552"/>
      <c r="D1830" s="562">
        <f t="shared" ref="D1830:D1838" si="413">IFERROR(VLOOKUP(C1830,T_Insumos,3,FALSE),0)</f>
        <v>0</v>
      </c>
      <c r="E1830" s="555">
        <f>D1830*$G$23</f>
        <v>0</v>
      </c>
      <c r="F1830" s="558">
        <f>IF(C1830="",0,IFERROR(VLOOKUP(COUNTIF($A$1:A1830,"ANALISIS DE PRECIOS"),T_Rendimiento_Equipo,5,FALSE),0))</f>
        <v>0</v>
      </c>
      <c r="G1830" s="555">
        <f>IFERROR(ROUND(E1830/F1830,2),0)</f>
        <v>0</v>
      </c>
    </row>
    <row r="1831" spans="1:7" ht="19.899999999999999" customHeight="1" x14ac:dyDescent="0.2">
      <c r="A1831" s="601">
        <f t="shared" si="411"/>
        <v>0</v>
      </c>
      <c r="B1831" s="561">
        <f t="shared" si="412"/>
        <v>0</v>
      </c>
      <c r="C1831" s="552"/>
      <c r="D1831" s="562">
        <f t="shared" si="413"/>
        <v>0</v>
      </c>
      <c r="E1831" s="555"/>
      <c r="F1831" s="558">
        <f>IF(C1831="",0,IFERROR(VLOOKUP(COUNTIF($A$1:A1831,"ANALISIS DE PRECIOS"),T_Rendimiento_Equipo,5,FALSE),0))</f>
        <v>0</v>
      </c>
      <c r="G1831" s="555">
        <f t="shared" ref="G1831:G1838" si="414">IFERROR(ROUND(E1831/F1831,2),0)</f>
        <v>0</v>
      </c>
    </row>
    <row r="1832" spans="1:7" ht="19.899999999999999" customHeight="1" x14ac:dyDescent="0.2">
      <c r="A1832" s="601">
        <f t="shared" si="411"/>
        <v>0</v>
      </c>
      <c r="B1832" s="561">
        <f t="shared" si="412"/>
        <v>0</v>
      </c>
      <c r="C1832" s="563"/>
      <c r="D1832" s="562">
        <f t="shared" si="413"/>
        <v>0</v>
      </c>
      <c r="E1832" s="555"/>
      <c r="F1832" s="558">
        <f>IF(C1832="",0,IFERROR(VLOOKUP(COUNTIF($A$1:A1832,"ANALISIS DE PRECIOS"),T_Rendimiento_Equipo,5,FALSE),0))</f>
        <v>0</v>
      </c>
      <c r="G1832" s="555">
        <f t="shared" si="414"/>
        <v>0</v>
      </c>
    </row>
    <row r="1833" spans="1:7" ht="19.899999999999999" customHeight="1" x14ac:dyDescent="0.2">
      <c r="A1833" s="601">
        <f t="shared" si="411"/>
        <v>0</v>
      </c>
      <c r="B1833" s="561">
        <f t="shared" si="412"/>
        <v>0</v>
      </c>
      <c r="C1833" s="563"/>
      <c r="D1833" s="562">
        <f t="shared" si="413"/>
        <v>0</v>
      </c>
      <c r="E1833" s="555"/>
      <c r="F1833" s="558">
        <f>IF(C1833="",0,IFERROR(VLOOKUP(COUNTIF($A$1:A1833,"ANALISIS DE PRECIOS"),T_Rendimiento_Equipo,5,FALSE),0))</f>
        <v>0</v>
      </c>
      <c r="G1833" s="555">
        <f t="shared" si="414"/>
        <v>0</v>
      </c>
    </row>
    <row r="1834" spans="1:7" ht="19.899999999999999" customHeight="1" x14ac:dyDescent="0.2">
      <c r="A1834" s="601">
        <f t="shared" si="411"/>
        <v>0</v>
      </c>
      <c r="B1834" s="561">
        <f t="shared" si="412"/>
        <v>0</v>
      </c>
      <c r="C1834" s="563"/>
      <c r="D1834" s="562">
        <f t="shared" si="413"/>
        <v>0</v>
      </c>
      <c r="E1834" s="555"/>
      <c r="F1834" s="558">
        <f>IF(C1834="",0,IFERROR(VLOOKUP(COUNTIF($A$1:A1834,"ANALISIS DE PRECIOS"),T_Rendimiento_Equipo,5,FALSE),0))</f>
        <v>0</v>
      </c>
      <c r="G1834" s="555">
        <f t="shared" si="414"/>
        <v>0</v>
      </c>
    </row>
    <row r="1835" spans="1:7" ht="19.899999999999999" customHeight="1" x14ac:dyDescent="0.2">
      <c r="A1835" s="601">
        <f t="shared" si="411"/>
        <v>0</v>
      </c>
      <c r="B1835" s="561">
        <f t="shared" si="412"/>
        <v>0</v>
      </c>
      <c r="C1835" s="563"/>
      <c r="D1835" s="562">
        <f t="shared" si="413"/>
        <v>0</v>
      </c>
      <c r="E1835" s="555"/>
      <c r="F1835" s="558">
        <f>IF(C1835="",0,IFERROR(VLOOKUP(COUNTIF($A$1:A1835,"ANALISIS DE PRECIOS"),T_Rendimiento_Equipo,5,FALSE),0))</f>
        <v>0</v>
      </c>
      <c r="G1835" s="555">
        <f t="shared" si="414"/>
        <v>0</v>
      </c>
    </row>
    <row r="1836" spans="1:7" ht="19.899999999999999" customHeight="1" x14ac:dyDescent="0.2">
      <c r="A1836" s="601">
        <f t="shared" si="411"/>
        <v>0</v>
      </c>
      <c r="B1836" s="561">
        <f t="shared" si="412"/>
        <v>0</v>
      </c>
      <c r="C1836" s="563"/>
      <c r="D1836" s="562">
        <f t="shared" si="413"/>
        <v>0</v>
      </c>
      <c r="E1836" s="555"/>
      <c r="F1836" s="558">
        <f>IF(C1836="",0,IFERROR(VLOOKUP(COUNTIF($A$1:A1836,"ANALISIS DE PRECIOS"),T_Rendimiento_Equipo,5,FALSE),0))</f>
        <v>0</v>
      </c>
      <c r="G1836" s="555">
        <f t="shared" si="414"/>
        <v>0</v>
      </c>
    </row>
    <row r="1837" spans="1:7" ht="19.899999999999999" customHeight="1" x14ac:dyDescent="0.2">
      <c r="A1837" s="601">
        <f t="shared" si="411"/>
        <v>0</v>
      </c>
      <c r="B1837" s="561">
        <f t="shared" si="412"/>
        <v>0</v>
      </c>
      <c r="C1837" s="563"/>
      <c r="D1837" s="562">
        <f t="shared" si="413"/>
        <v>0</v>
      </c>
      <c r="E1837" s="555"/>
      <c r="F1837" s="558">
        <f>IF(C1837="",0,IFERROR(VLOOKUP(COUNTIF($A$1:A1837,"ANALISIS DE PRECIOS"),T_Rendimiento_Equipo,5,FALSE),0))</f>
        <v>0</v>
      </c>
      <c r="G1837" s="555">
        <f t="shared" si="414"/>
        <v>0</v>
      </c>
    </row>
    <row r="1838" spans="1:7" ht="19.899999999999999" customHeight="1" x14ac:dyDescent="0.2">
      <c r="A1838" s="601">
        <f t="shared" si="411"/>
        <v>0</v>
      </c>
      <c r="B1838" s="561">
        <f t="shared" si="412"/>
        <v>0</v>
      </c>
      <c r="C1838" s="552"/>
      <c r="D1838" s="562">
        <f t="shared" si="413"/>
        <v>0</v>
      </c>
      <c r="E1838" s="555"/>
      <c r="F1838" s="558">
        <f>IF(C1838="",0,IFERROR(VLOOKUP(COUNTIF($A$1:A1838,"ANALISIS DE PRECIOS"),T_Rendimiento_Equipo,5,FALSE),0))</f>
        <v>0</v>
      </c>
      <c r="G1838" s="555">
        <f t="shared" si="414"/>
        <v>0</v>
      </c>
    </row>
    <row r="1839" spans="1:7" ht="19.899999999999999" customHeight="1" x14ac:dyDescent="0.2">
      <c r="A1839" s="602"/>
      <c r="B1839" s="541"/>
      <c r="C1839" s="545"/>
      <c r="D1839" s="541"/>
      <c r="E1839" s="542"/>
      <c r="F1839" s="564" t="s">
        <v>27</v>
      </c>
      <c r="G1839" s="603">
        <f>SUBTOTAL(9,G1830:G1838)</f>
        <v>0</v>
      </c>
    </row>
    <row r="1840" spans="1:7" ht="19.899999999999999" customHeight="1" x14ac:dyDescent="0.2">
      <c r="A1840" s="599"/>
      <c r="B1840" s="545"/>
      <c r="C1840" s="537" t="s">
        <v>713</v>
      </c>
      <c r="D1840" s="541"/>
      <c r="E1840" s="542"/>
      <c r="F1840" s="543"/>
      <c r="G1840" s="600"/>
    </row>
    <row r="1841" spans="1:7" ht="19.899999999999999" customHeight="1" x14ac:dyDescent="0.2">
      <c r="A1841" s="792" t="s">
        <v>576</v>
      </c>
      <c r="B1841" s="793"/>
      <c r="C1841" s="794" t="s">
        <v>0</v>
      </c>
      <c r="D1841" s="796" t="s">
        <v>24</v>
      </c>
      <c r="E1841" s="796" t="s">
        <v>1832</v>
      </c>
      <c r="F1841" s="798" t="s">
        <v>1007</v>
      </c>
      <c r="G1841" s="800" t="s">
        <v>26</v>
      </c>
    </row>
    <row r="1842" spans="1:7" ht="19.899999999999999" customHeight="1" x14ac:dyDescent="0.2">
      <c r="A1842" s="560" t="s">
        <v>577</v>
      </c>
      <c r="B1842" s="560" t="s">
        <v>578</v>
      </c>
      <c r="C1842" s="795"/>
      <c r="D1842" s="797"/>
      <c r="E1842" s="797"/>
      <c r="F1842" s="799"/>
      <c r="G1842" s="801"/>
    </row>
    <row r="1843" spans="1:7" ht="19.899999999999999" customHeight="1" x14ac:dyDescent="0.2">
      <c r="A1843" s="601">
        <f t="shared" ref="A1843:A1849" si="415">IFERROR(VLOOKUP(C1843,T_Insumos,4,FALSE),0)</f>
        <v>0</v>
      </c>
      <c r="B1843" s="561">
        <f t="shared" ref="B1843:B1849" si="416">IFERROR(VLOOKUP(C1843,T_Insumos,5,FALSE),0)</f>
        <v>0</v>
      </c>
      <c r="C1843" s="565"/>
      <c r="D1843" s="558"/>
      <c r="E1843" s="555">
        <f t="shared" ref="E1843:E1849" si="417">IFERROR(VLOOKUP(C1843,T_Insumos,3,FALSE),0)</f>
        <v>0</v>
      </c>
      <c r="F1843" s="558">
        <f>IF(C1843="",0,IFERROR(VLOOKUP(COUNTIF($A$1:A1843,"ANALISIS DE PRECIOS"),T_Rendimiento_Equipo,5,FALSE),0))</f>
        <v>0</v>
      </c>
      <c r="G1843" s="555">
        <f>IFERROR(ROUND(D1843*E1843/F1843,2),0)</f>
        <v>0</v>
      </c>
    </row>
    <row r="1844" spans="1:7" ht="19.899999999999999" customHeight="1" x14ac:dyDescent="0.2">
      <c r="A1844" s="601">
        <f t="shared" si="415"/>
        <v>0</v>
      </c>
      <c r="B1844" s="561">
        <f t="shared" si="416"/>
        <v>0</v>
      </c>
      <c r="C1844" s="552"/>
      <c r="D1844" s="558"/>
      <c r="E1844" s="555">
        <f t="shared" si="417"/>
        <v>0</v>
      </c>
      <c r="F1844" s="558">
        <f>IF(C1844="",0,IFERROR(VLOOKUP(COUNTIF($A$1:A1844,"ANALISIS DE PRECIOS"),T_Rendimiento_Equipo,5,FALSE),0))</f>
        <v>0</v>
      </c>
      <c r="G1844" s="555">
        <f t="shared" ref="G1844:G1849" si="418">IFERROR(ROUND(D1844*E1844/F1844,2),0)</f>
        <v>0</v>
      </c>
    </row>
    <row r="1845" spans="1:7" ht="19.899999999999999" customHeight="1" x14ac:dyDescent="0.2">
      <c r="A1845" s="601">
        <f t="shared" si="415"/>
        <v>0</v>
      </c>
      <c r="B1845" s="561">
        <f t="shared" si="416"/>
        <v>0</v>
      </c>
      <c r="C1845" s="552"/>
      <c r="D1845" s="558"/>
      <c r="E1845" s="555">
        <f t="shared" si="417"/>
        <v>0</v>
      </c>
      <c r="F1845" s="558">
        <f>IF(C1845="",0,IFERROR(VLOOKUP(COUNTIF($A$1:A1845,"ANALISIS DE PRECIOS"),T_Rendimiento_Equipo,5,FALSE),0))</f>
        <v>0</v>
      </c>
      <c r="G1845" s="555">
        <f t="shared" si="418"/>
        <v>0</v>
      </c>
    </row>
    <row r="1846" spans="1:7" ht="19.899999999999999" customHeight="1" x14ac:dyDescent="0.2">
      <c r="A1846" s="601">
        <f t="shared" si="415"/>
        <v>0</v>
      </c>
      <c r="B1846" s="561">
        <f t="shared" si="416"/>
        <v>0</v>
      </c>
      <c r="C1846" s="552"/>
      <c r="D1846" s="558"/>
      <c r="E1846" s="555">
        <f t="shared" si="417"/>
        <v>0</v>
      </c>
      <c r="F1846" s="558">
        <f>IF(C1846="",0,IFERROR(VLOOKUP(COUNTIF($A$1:A1846,"ANALISIS DE PRECIOS"),T_Rendimiento_Equipo,5,FALSE),0))</f>
        <v>0</v>
      </c>
      <c r="G1846" s="555">
        <f t="shared" si="418"/>
        <v>0</v>
      </c>
    </row>
    <row r="1847" spans="1:7" ht="19.899999999999999" customHeight="1" x14ac:dyDescent="0.2">
      <c r="A1847" s="601">
        <f t="shared" si="415"/>
        <v>0</v>
      </c>
      <c r="B1847" s="561">
        <f t="shared" si="416"/>
        <v>0</v>
      </c>
      <c r="C1847" s="552"/>
      <c r="D1847" s="558"/>
      <c r="E1847" s="555">
        <f t="shared" si="417"/>
        <v>0</v>
      </c>
      <c r="F1847" s="558">
        <f>IF(C1847="",0,IFERROR(VLOOKUP(COUNTIF($A$1:A1847,"ANALISIS DE PRECIOS"),T_Rendimiento_Equipo,5,FALSE),0))</f>
        <v>0</v>
      </c>
      <c r="G1847" s="555">
        <f t="shared" si="418"/>
        <v>0</v>
      </c>
    </row>
    <row r="1848" spans="1:7" ht="19.899999999999999" customHeight="1" x14ac:dyDescent="0.2">
      <c r="A1848" s="601">
        <f t="shared" si="415"/>
        <v>0</v>
      </c>
      <c r="B1848" s="561">
        <f t="shared" si="416"/>
        <v>0</v>
      </c>
      <c r="C1848" s="552"/>
      <c r="D1848" s="566"/>
      <c r="E1848" s="555">
        <f t="shared" si="417"/>
        <v>0</v>
      </c>
      <c r="F1848" s="558">
        <f>IF(C1848="",0,IFERROR(VLOOKUP(COUNTIF($A$1:A1848,"ANALISIS DE PRECIOS"),T_Rendimiento_Equipo,5,FALSE),0))</f>
        <v>0</v>
      </c>
      <c r="G1848" s="555">
        <f t="shared" si="418"/>
        <v>0</v>
      </c>
    </row>
    <row r="1849" spans="1:7" ht="19.899999999999999" customHeight="1" x14ac:dyDescent="0.2">
      <c r="A1849" s="601">
        <f t="shared" si="415"/>
        <v>0</v>
      </c>
      <c r="B1849" s="561">
        <f t="shared" si="416"/>
        <v>0</v>
      </c>
      <c r="C1849" s="561"/>
      <c r="D1849" s="567"/>
      <c r="E1849" s="555">
        <f t="shared" si="417"/>
        <v>0</v>
      </c>
      <c r="F1849" s="558">
        <f>IF(C1849="",0,IFERROR(VLOOKUP(COUNTIF($A$1:A1849,"ANALISIS DE PRECIOS"),T_Rendimiento_Equipo,5,FALSE),0))</f>
        <v>0</v>
      </c>
      <c r="G1849" s="555">
        <f t="shared" si="418"/>
        <v>0</v>
      </c>
    </row>
    <row r="1850" spans="1:7" ht="19.899999999999999" customHeight="1" x14ac:dyDescent="0.2">
      <c r="A1850" s="602"/>
      <c r="B1850" s="541"/>
      <c r="C1850" s="545"/>
      <c r="D1850" s="541"/>
      <c r="E1850" s="542"/>
      <c r="F1850" s="564" t="s">
        <v>28</v>
      </c>
      <c r="G1850" s="604">
        <f>SUBTOTAL(9,G1843:G1849)</f>
        <v>0</v>
      </c>
    </row>
    <row r="1851" spans="1:7" ht="19.899999999999999" customHeight="1" x14ac:dyDescent="0.2">
      <c r="A1851" s="599"/>
      <c r="B1851" s="545"/>
      <c r="C1851" s="537" t="s">
        <v>1014</v>
      </c>
      <c r="D1851" s="541"/>
      <c r="E1851" s="542"/>
      <c r="F1851" s="543"/>
      <c r="G1851" s="600"/>
    </row>
    <row r="1852" spans="1:7" ht="19.899999999999999" customHeight="1" x14ac:dyDescent="0.2">
      <c r="A1852" s="792" t="s">
        <v>576</v>
      </c>
      <c r="B1852" s="793"/>
      <c r="C1852" s="794" t="s">
        <v>0</v>
      </c>
      <c r="D1852" s="794" t="s">
        <v>1867</v>
      </c>
      <c r="E1852" s="796" t="s">
        <v>24</v>
      </c>
      <c r="F1852" s="798" t="s">
        <v>25</v>
      </c>
      <c r="G1852" s="800" t="s">
        <v>26</v>
      </c>
    </row>
    <row r="1853" spans="1:7" ht="19.899999999999999" customHeight="1" x14ac:dyDescent="0.2">
      <c r="A1853" s="560" t="s">
        <v>577</v>
      </c>
      <c r="B1853" s="560" t="s">
        <v>578</v>
      </c>
      <c r="C1853" s="795"/>
      <c r="D1853" s="795"/>
      <c r="E1853" s="797"/>
      <c r="F1853" s="799"/>
      <c r="G1853" s="801"/>
    </row>
    <row r="1854" spans="1:7" ht="19.899999999999999" customHeight="1" x14ac:dyDescent="0.2">
      <c r="A1854" s="601">
        <f t="shared" ref="A1854:A1864" si="419">IFERROR(VLOOKUP(C1854,T_Insumos,4,FALSE),0)</f>
        <v>0</v>
      </c>
      <c r="B1854" s="561">
        <f t="shared" ref="B1854:B1864" si="420">IFERROR(VLOOKUP(C1854,T_Insumos,5,FALSE),0)</f>
        <v>0</v>
      </c>
      <c r="C1854" s="561"/>
      <c r="D1854" s="613">
        <f t="shared" ref="D1854:D1864" si="421">IFERROR(VLOOKUP(C1854,T_Insumos,2,FALSE),0)</f>
        <v>0</v>
      </c>
      <c r="E1854" s="553"/>
      <c r="F1854" s="555">
        <f t="shared" ref="F1854:F1864" si="422">IFERROR(VLOOKUP(C1854,T_Insumos,3,FALSE),0)</f>
        <v>0</v>
      </c>
      <c r="G1854" s="555">
        <f>ROUND(E1854*F1854,2)</f>
        <v>0</v>
      </c>
    </row>
    <row r="1855" spans="1:7" s="568" customFormat="1" ht="19.899999999999999" customHeight="1" x14ac:dyDescent="0.2">
      <c r="A1855" s="601">
        <f t="shared" si="419"/>
        <v>0</v>
      </c>
      <c r="B1855" s="561">
        <f t="shared" si="420"/>
        <v>0</v>
      </c>
      <c r="C1855" s="561"/>
      <c r="D1855" s="613">
        <f t="shared" si="421"/>
        <v>0</v>
      </c>
      <c r="E1855" s="553"/>
      <c r="F1855" s="555">
        <f t="shared" si="422"/>
        <v>0</v>
      </c>
      <c r="G1855" s="555">
        <f t="shared" ref="G1855:G1864" si="423">ROUND(E1855*F1855,2)</f>
        <v>0</v>
      </c>
    </row>
    <row r="1856" spans="1:7" ht="19.899999999999999" customHeight="1" x14ac:dyDescent="0.2">
      <c r="A1856" s="601">
        <f t="shared" si="419"/>
        <v>0</v>
      </c>
      <c r="B1856" s="561">
        <f t="shared" si="420"/>
        <v>0</v>
      </c>
      <c r="C1856" s="561"/>
      <c r="D1856" s="613">
        <f t="shared" si="421"/>
        <v>0</v>
      </c>
      <c r="E1856" s="553"/>
      <c r="F1856" s="555">
        <f t="shared" si="422"/>
        <v>0</v>
      </c>
      <c r="G1856" s="555">
        <f t="shared" si="423"/>
        <v>0</v>
      </c>
    </row>
    <row r="1857" spans="1:8" ht="19.899999999999999" customHeight="1" x14ac:dyDescent="0.2">
      <c r="A1857" s="601">
        <f t="shared" si="419"/>
        <v>0</v>
      </c>
      <c r="B1857" s="561">
        <f t="shared" si="420"/>
        <v>0</v>
      </c>
      <c r="C1857" s="561"/>
      <c r="D1857" s="613">
        <f t="shared" si="421"/>
        <v>0</v>
      </c>
      <c r="E1857" s="553"/>
      <c r="F1857" s="555">
        <f t="shared" si="422"/>
        <v>0</v>
      </c>
      <c r="G1857" s="555">
        <f t="shared" si="423"/>
        <v>0</v>
      </c>
    </row>
    <row r="1858" spans="1:8" ht="19.899999999999999" customHeight="1" x14ac:dyDescent="0.2">
      <c r="A1858" s="601">
        <f t="shared" si="419"/>
        <v>0</v>
      </c>
      <c r="B1858" s="561">
        <f t="shared" si="420"/>
        <v>0</v>
      </c>
      <c r="C1858" s="561"/>
      <c r="D1858" s="613">
        <f t="shared" si="421"/>
        <v>0</v>
      </c>
      <c r="E1858" s="553"/>
      <c r="F1858" s="555">
        <f t="shared" si="422"/>
        <v>0</v>
      </c>
      <c r="G1858" s="555">
        <f t="shared" si="423"/>
        <v>0</v>
      </c>
    </row>
    <row r="1859" spans="1:8" ht="19.899999999999999" customHeight="1" x14ac:dyDescent="0.2">
      <c r="A1859" s="601">
        <f t="shared" si="419"/>
        <v>0</v>
      </c>
      <c r="B1859" s="561">
        <f t="shared" si="420"/>
        <v>0</v>
      </c>
      <c r="C1859" s="561"/>
      <c r="D1859" s="613">
        <f t="shared" si="421"/>
        <v>0</v>
      </c>
      <c r="E1859" s="553"/>
      <c r="F1859" s="555">
        <f t="shared" si="422"/>
        <v>0</v>
      </c>
      <c r="G1859" s="555">
        <f t="shared" si="423"/>
        <v>0</v>
      </c>
    </row>
    <row r="1860" spans="1:8" ht="19.899999999999999" customHeight="1" x14ac:dyDescent="0.2">
      <c r="A1860" s="601">
        <f t="shared" si="419"/>
        <v>0</v>
      </c>
      <c r="B1860" s="561">
        <f t="shared" si="420"/>
        <v>0</v>
      </c>
      <c r="C1860" s="561"/>
      <c r="D1860" s="613">
        <f t="shared" si="421"/>
        <v>0</v>
      </c>
      <c r="E1860" s="553"/>
      <c r="F1860" s="555">
        <f t="shared" si="422"/>
        <v>0</v>
      </c>
      <c r="G1860" s="555">
        <f t="shared" si="423"/>
        <v>0</v>
      </c>
    </row>
    <row r="1861" spans="1:8" ht="19.899999999999999" customHeight="1" x14ac:dyDescent="0.2">
      <c r="A1861" s="601">
        <f t="shared" si="419"/>
        <v>0</v>
      </c>
      <c r="B1861" s="561">
        <f t="shared" si="420"/>
        <v>0</v>
      </c>
      <c r="C1861" s="561"/>
      <c r="D1861" s="613">
        <f t="shared" si="421"/>
        <v>0</v>
      </c>
      <c r="E1861" s="553"/>
      <c r="F1861" s="555">
        <f t="shared" si="422"/>
        <v>0</v>
      </c>
      <c r="G1861" s="555">
        <f t="shared" si="423"/>
        <v>0</v>
      </c>
    </row>
    <row r="1862" spans="1:8" ht="19.899999999999999" customHeight="1" x14ac:dyDescent="0.2">
      <c r="A1862" s="601">
        <f t="shared" si="419"/>
        <v>0</v>
      </c>
      <c r="B1862" s="561">
        <f t="shared" si="420"/>
        <v>0</v>
      </c>
      <c r="C1862" s="561"/>
      <c r="D1862" s="613">
        <f t="shared" si="421"/>
        <v>0</v>
      </c>
      <c r="E1862" s="553"/>
      <c r="F1862" s="555">
        <f t="shared" si="422"/>
        <v>0</v>
      </c>
      <c r="G1862" s="555">
        <f t="shared" si="423"/>
        <v>0</v>
      </c>
    </row>
    <row r="1863" spans="1:8" ht="19.899999999999999" customHeight="1" x14ac:dyDescent="0.2">
      <c r="A1863" s="601">
        <f t="shared" si="419"/>
        <v>0</v>
      </c>
      <c r="B1863" s="561">
        <f t="shared" si="420"/>
        <v>0</v>
      </c>
      <c r="C1863" s="561"/>
      <c r="D1863" s="613">
        <f t="shared" si="421"/>
        <v>0</v>
      </c>
      <c r="E1863" s="553"/>
      <c r="F1863" s="555">
        <f t="shared" si="422"/>
        <v>0</v>
      </c>
      <c r="G1863" s="555">
        <f t="shared" si="423"/>
        <v>0</v>
      </c>
    </row>
    <row r="1864" spans="1:8" ht="19.899999999999999" customHeight="1" x14ac:dyDescent="0.2">
      <c r="A1864" s="601">
        <f t="shared" si="419"/>
        <v>0</v>
      </c>
      <c r="B1864" s="561">
        <f t="shared" si="420"/>
        <v>0</v>
      </c>
      <c r="C1864" s="561"/>
      <c r="D1864" s="613">
        <f t="shared" si="421"/>
        <v>0</v>
      </c>
      <c r="E1864" s="553"/>
      <c r="F1864" s="555">
        <f t="shared" si="422"/>
        <v>0</v>
      </c>
      <c r="G1864" s="555">
        <f t="shared" si="423"/>
        <v>0</v>
      </c>
    </row>
    <row r="1865" spans="1:8" ht="19.899999999999999" customHeight="1" x14ac:dyDescent="0.2">
      <c r="A1865" s="599"/>
      <c r="B1865" s="545"/>
      <c r="C1865" s="545"/>
      <c r="D1865" s="541"/>
      <c r="E1865" s="542"/>
      <c r="F1865" s="564" t="s">
        <v>29</v>
      </c>
      <c r="G1865" s="605">
        <f>SUBTOTAL(9,G1854:G1864)</f>
        <v>0</v>
      </c>
    </row>
    <row r="1866" spans="1:8" ht="19.899999999999999" customHeight="1" x14ac:dyDescent="0.2">
      <c r="A1866" s="599"/>
      <c r="B1866" s="545"/>
      <c r="C1866" s="537" t="s">
        <v>1015</v>
      </c>
      <c r="D1866" s="541"/>
      <c r="E1866" s="542"/>
      <c r="F1866" s="543"/>
      <c r="G1866" s="600"/>
    </row>
    <row r="1867" spans="1:8" ht="19.899999999999999" customHeight="1" x14ac:dyDescent="0.2">
      <c r="A1867" s="792" t="s">
        <v>576</v>
      </c>
      <c r="B1867" s="793"/>
      <c r="C1867" s="794" t="s">
        <v>0</v>
      </c>
      <c r="D1867" s="794" t="s">
        <v>1867</v>
      </c>
      <c r="E1867" s="796" t="s">
        <v>24</v>
      </c>
      <c r="F1867" s="798" t="s">
        <v>25</v>
      </c>
      <c r="G1867" s="800" t="s">
        <v>26</v>
      </c>
    </row>
    <row r="1868" spans="1:8" ht="19.899999999999999" customHeight="1" x14ac:dyDescent="0.2">
      <c r="A1868" s="560" t="s">
        <v>577</v>
      </c>
      <c r="B1868" s="560" t="s">
        <v>578</v>
      </c>
      <c r="C1868" s="795"/>
      <c r="D1868" s="795"/>
      <c r="E1868" s="797"/>
      <c r="F1868" s="799"/>
      <c r="G1868" s="801"/>
    </row>
    <row r="1869" spans="1:8" ht="19.899999999999999" customHeight="1" x14ac:dyDescent="0.2">
      <c r="A1869" s="601">
        <f>IFERROR(VLOOKUP(C1869,T_Insumos,4,FALSE),0)</f>
        <v>0</v>
      </c>
      <c r="B1869" s="561">
        <f>IFERROR(VLOOKUP(C1869,T_Insumos,5,FALSE),0)</f>
        <v>0</v>
      </c>
      <c r="C1869" s="552"/>
      <c r="D1869" s="613">
        <f>IF(C1869=0,0,"$/tnkm")</f>
        <v>0</v>
      </c>
      <c r="E1869" s="553"/>
      <c r="F1869" s="555">
        <f>IFERROR(VLOOKUP(C1869,T_Insumos,3,FALSE),0)</f>
        <v>0</v>
      </c>
      <c r="G1869" s="555">
        <f>ROUND(E1869*F1869,2)</f>
        <v>0</v>
      </c>
    </row>
    <row r="1870" spans="1:8" ht="19.899999999999999" customHeight="1" x14ac:dyDescent="0.2">
      <c r="A1870" s="601">
        <f>IFERROR(VLOOKUP(C1870,T_Insumos,4,FALSE),0)</f>
        <v>0</v>
      </c>
      <c r="B1870" s="561">
        <f>IFERROR(VLOOKUP(C1870,T_Insumos,5,FALSE),0)</f>
        <v>0</v>
      </c>
      <c r="C1870" s="552"/>
      <c r="D1870" s="613">
        <f>IF(C1870=0,0,"$/tnkm")</f>
        <v>0</v>
      </c>
      <c r="E1870" s="569"/>
      <c r="F1870" s="555">
        <f>IFERROR(VLOOKUP(C1870,T_Insumos,3,FALSE),0)</f>
        <v>0</v>
      </c>
      <c r="G1870" s="555">
        <f t="shared" ref="G1870" si="424">ROUND(E1870*F1870,2)</f>
        <v>0</v>
      </c>
    </row>
    <row r="1871" spans="1:8" ht="19.899999999999999" customHeight="1" x14ac:dyDescent="0.2">
      <c r="A1871" s="599"/>
      <c r="B1871" s="545"/>
      <c r="C1871" s="545"/>
      <c r="D1871" s="541"/>
      <c r="E1871" s="542"/>
      <c r="F1871" s="564" t="s">
        <v>1016</v>
      </c>
      <c r="G1871" s="605">
        <f>SUBTOTAL(9,G1869:G1870)</f>
        <v>0</v>
      </c>
      <c r="H1871" s="533"/>
    </row>
    <row r="1872" spans="1:8" ht="19.899999999999999" customHeight="1" x14ac:dyDescent="0.2">
      <c r="A1872" s="602"/>
      <c r="B1872" s="541"/>
      <c r="C1872" s="545"/>
      <c r="D1872" s="541"/>
      <c r="E1872" s="542"/>
      <c r="F1872" s="543"/>
      <c r="G1872" s="600"/>
      <c r="H1872" s="533"/>
    </row>
    <row r="1873" spans="1:8" ht="19.899999999999999" customHeight="1" x14ac:dyDescent="0.2">
      <c r="A1873" s="664" t="str">
        <f>B1807</f>
        <v/>
      </c>
      <c r="B1873" s="661">
        <f ca="1">C1807</f>
        <v>0</v>
      </c>
      <c r="C1873" s="541"/>
      <c r="D1873" s="541" t="s">
        <v>1833</v>
      </c>
      <c r="E1873" s="662"/>
      <c r="F1873" s="663" t="str">
        <f ca="1">"$/"&amp;G1807</f>
        <v>$/0</v>
      </c>
      <c r="G1873" s="610">
        <f>SUBTOTAL(9,G1830:G1872)</f>
        <v>0</v>
      </c>
      <c r="H1873" s="533"/>
    </row>
    <row r="1874" spans="1:8" ht="19.899999999999999" customHeight="1" x14ac:dyDescent="0.2">
      <c r="A1874" s="606"/>
      <c r="B1874" s="607"/>
      <c r="C1874" s="608"/>
      <c r="D1874" s="608" t="s">
        <v>2043</v>
      </c>
      <c r="E1874" s="609"/>
      <c r="F1874" s="665" t="str">
        <f ca="1">"$/"&amp;G1807</f>
        <v>$/0</v>
      </c>
      <c r="G1874" s="610">
        <f>ROUND(G1873/Coeficiente_Paso,2)</f>
        <v>0</v>
      </c>
      <c r="H1874" s="533"/>
    </row>
    <row r="1875" spans="1:8" ht="19.899999999999999" customHeight="1" x14ac:dyDescent="0.2">
      <c r="A1875" s="191"/>
      <c r="B1875" s="191"/>
      <c r="C1875" s="191"/>
      <c r="D1875" s="191"/>
      <c r="E1875" s="191"/>
      <c r="F1875" s="191"/>
      <c r="G1875" s="191"/>
      <c r="H1875" s="533"/>
    </row>
    <row r="1876" spans="1:8" ht="19.899999999999999" customHeight="1" x14ac:dyDescent="0.2">
      <c r="A1876" s="802" t="s">
        <v>31</v>
      </c>
      <c r="B1876" s="803"/>
      <c r="C1876" s="803"/>
      <c r="D1876" s="803"/>
      <c r="E1876" s="803"/>
      <c r="F1876" s="803"/>
      <c r="G1876" s="804"/>
    </row>
    <row r="1877" spans="1:8" ht="19.899999999999999" customHeight="1" x14ac:dyDescent="0.2">
      <c r="A1877" s="587" t="s">
        <v>711</v>
      </c>
      <c r="B1877" s="535" t="str">
        <f>Comitente</f>
        <v>DIRECCIÓN PROVINCIAL DE VIALIDAD</v>
      </c>
      <c r="C1877" s="536"/>
      <c r="D1877" s="537"/>
      <c r="E1877" s="537"/>
      <c r="F1877" s="538"/>
      <c r="G1877" s="588"/>
    </row>
    <row r="1878" spans="1:8" ht="19.899999999999999" customHeight="1" x14ac:dyDescent="0.2">
      <c r="A1878" s="587" t="s">
        <v>712</v>
      </c>
      <c r="B1878" s="535">
        <f>Contratista</f>
        <v>0</v>
      </c>
      <c r="C1878" s="539"/>
      <c r="D1878" s="539"/>
      <c r="E1878" s="539"/>
      <c r="F1878" s="535"/>
      <c r="G1878" s="589"/>
    </row>
    <row r="1879" spans="1:8" ht="19.899999999999999" customHeight="1" x14ac:dyDescent="0.2">
      <c r="A1879" s="587" t="s">
        <v>21</v>
      </c>
      <c r="B1879" s="535" t="str">
        <f>Obra</f>
        <v>PAVIMENTACIÓN Y REPAVIMENTACION DE LA RED VIAL MUNICIPAL AFECTADAS POR OBRAS DE SANEAMIENTO 1era ETAPA SARMIENTO</v>
      </c>
      <c r="C1879" s="539"/>
      <c r="D1879" s="539"/>
      <c r="E1879" s="539"/>
      <c r="F1879" s="535" t="s">
        <v>32</v>
      </c>
      <c r="G1879" s="589">
        <f>Fecha_Base</f>
        <v>0</v>
      </c>
    </row>
    <row r="1880" spans="1:8" ht="19.899999999999999" customHeight="1" x14ac:dyDescent="0.2">
      <c r="A1880" s="590" t="s">
        <v>710</v>
      </c>
      <c r="B1880" s="540" t="str">
        <f>Ubicación</f>
        <v>DEPARTAMENTO SARMIENTO</v>
      </c>
      <c r="C1880" s="540"/>
      <c r="D1880" s="541"/>
      <c r="E1880" s="542"/>
      <c r="F1880" s="543"/>
      <c r="G1880" s="591"/>
    </row>
    <row r="1881" spans="1:8" ht="19.899999999999999" customHeight="1" x14ac:dyDescent="0.2">
      <c r="A1881" s="590" t="s">
        <v>33</v>
      </c>
      <c r="B1881" s="544" t="str">
        <f>IFERROR(VALUE(LEFT(B1882,FIND(".",B1882)-1)),"")</f>
        <v/>
      </c>
      <c r="C1881" s="545">
        <f ca="1">IFERROR(VLOOKUP(B1881,T_Computo_Presupuesto,2,FALSE),0)</f>
        <v>0</v>
      </c>
      <c r="D1881" s="545"/>
      <c r="E1881" s="542"/>
      <c r="F1881" s="543"/>
      <c r="G1881" s="591"/>
    </row>
    <row r="1882" spans="1:8" ht="19.899999999999999" customHeight="1" x14ac:dyDescent="0.2">
      <c r="A1882" s="590" t="s">
        <v>22</v>
      </c>
      <c r="B1882" s="546" t="str">
        <f>IFERROR(VLOOKUP(COUNTIF($A$1:A1882,"ANALISIS DE PRECIOS"),T_NumeroItem,2,FALSE),"")</f>
        <v/>
      </c>
      <c r="C1882" s="805">
        <f ca="1">IFERROR(VLOOKUP(B1882,T_Computo_Presupuesto,2,FALSE),0)</f>
        <v>0</v>
      </c>
      <c r="D1882" s="805"/>
      <c r="E1882" s="805"/>
      <c r="F1882" s="540" t="s">
        <v>23</v>
      </c>
      <c r="G1882" s="592">
        <f ca="1">IFERROR(VLOOKUP(B1882,T_Computo_Presupuesto,4,FALSE),0)</f>
        <v>0</v>
      </c>
    </row>
    <row r="1883" spans="1:8" ht="19.899999999999999" customHeight="1" x14ac:dyDescent="0.2">
      <c r="A1883" s="590"/>
      <c r="B1883" s="540"/>
      <c r="C1883" s="545"/>
      <c r="D1883" s="541"/>
      <c r="E1883" s="542"/>
      <c r="F1883" s="545"/>
      <c r="G1883" s="593"/>
    </row>
    <row r="1884" spans="1:8" ht="19.899999999999999" customHeight="1" x14ac:dyDescent="0.2">
      <c r="A1884" s="594"/>
      <c r="B1884" s="547"/>
      <c r="C1884" s="548" t="s">
        <v>999</v>
      </c>
      <c r="D1884" s="547"/>
      <c r="E1884" s="547"/>
      <c r="F1884" s="547"/>
      <c r="G1884" s="595"/>
    </row>
    <row r="1885" spans="1:8" ht="19.899999999999999" customHeight="1" x14ac:dyDescent="0.2">
      <c r="A1885" s="590"/>
      <c r="B1885" s="549"/>
      <c r="C1885" s="545"/>
      <c r="D1885" s="541"/>
      <c r="E1885" s="542"/>
      <c r="F1885" s="540"/>
      <c r="G1885" s="592"/>
    </row>
    <row r="1886" spans="1:8" ht="19.899999999999999" customHeight="1" x14ac:dyDescent="0.2">
      <c r="A1886" s="590"/>
      <c r="B1886" s="549"/>
      <c r="C1886" s="550" t="s">
        <v>1000</v>
      </c>
      <c r="D1886" s="551" t="s">
        <v>24</v>
      </c>
      <c r="E1886" s="551" t="s">
        <v>1001</v>
      </c>
      <c r="F1886" s="551" t="s">
        <v>1002</v>
      </c>
      <c r="G1886" s="550" t="s">
        <v>1003</v>
      </c>
    </row>
    <row r="1887" spans="1:8" ht="19.899999999999999" customHeight="1" x14ac:dyDescent="0.2">
      <c r="A1887" s="590"/>
      <c r="B1887" s="549"/>
      <c r="C1887" s="552"/>
      <c r="D1887" s="553"/>
      <c r="E1887" s="554">
        <f t="shared" ref="E1887:E1896" si="425">IFERROR(VLOOKUP(C1887,T_Equipos,4,FALSE),0)</f>
        <v>0</v>
      </c>
      <c r="F1887" s="555">
        <f t="shared" ref="F1887:F1896" si="426">IFERROR(VLOOKUP(C1887,T_Equipos,5,FALSE),0)</f>
        <v>0</v>
      </c>
      <c r="G1887" s="555">
        <f>ROUND(D1887*F1887,2)</f>
        <v>0</v>
      </c>
    </row>
    <row r="1888" spans="1:8" ht="19.899999999999999" customHeight="1" x14ac:dyDescent="0.2">
      <c r="A1888" s="590"/>
      <c r="B1888" s="549"/>
      <c r="C1888" s="552"/>
      <c r="D1888" s="553"/>
      <c r="E1888" s="554">
        <f t="shared" si="425"/>
        <v>0</v>
      </c>
      <c r="F1888" s="555">
        <f t="shared" si="426"/>
        <v>0</v>
      </c>
      <c r="G1888" s="555">
        <f>ROUND(D1888*F1888,2)</f>
        <v>0</v>
      </c>
    </row>
    <row r="1889" spans="1:7" ht="19.899999999999999" customHeight="1" x14ac:dyDescent="0.2">
      <c r="A1889" s="590"/>
      <c r="B1889" s="549"/>
      <c r="C1889" s="552"/>
      <c r="D1889" s="553"/>
      <c r="E1889" s="554">
        <f t="shared" si="425"/>
        <v>0</v>
      </c>
      <c r="F1889" s="555">
        <f t="shared" si="426"/>
        <v>0</v>
      </c>
      <c r="G1889" s="555">
        <f>ROUND(D1889*F1889,2)</f>
        <v>0</v>
      </c>
    </row>
    <row r="1890" spans="1:7" ht="19.899999999999999" customHeight="1" x14ac:dyDescent="0.2">
      <c r="A1890" s="590"/>
      <c r="B1890" s="549"/>
      <c r="C1890" s="552"/>
      <c r="D1890" s="553"/>
      <c r="E1890" s="554">
        <f t="shared" si="425"/>
        <v>0</v>
      </c>
      <c r="F1890" s="555">
        <f t="shared" si="426"/>
        <v>0</v>
      </c>
      <c r="G1890" s="555">
        <f>ROUND(D1890*F1890,2)</f>
        <v>0</v>
      </c>
    </row>
    <row r="1891" spans="1:7" ht="19.899999999999999" customHeight="1" x14ac:dyDescent="0.2">
      <c r="A1891" s="590"/>
      <c r="B1891" s="549"/>
      <c r="C1891" s="552"/>
      <c r="D1891" s="553"/>
      <c r="E1891" s="554">
        <f t="shared" si="425"/>
        <v>0</v>
      </c>
      <c r="F1891" s="555">
        <f t="shared" si="426"/>
        <v>0</v>
      </c>
      <c r="G1891" s="555">
        <f t="shared" ref="G1891:G1896" si="427">ROUND(D1891*F1891,2)</f>
        <v>0</v>
      </c>
    </row>
    <row r="1892" spans="1:7" ht="19.899999999999999" customHeight="1" x14ac:dyDescent="0.2">
      <c r="A1892" s="590"/>
      <c r="B1892" s="549"/>
      <c r="C1892" s="552"/>
      <c r="D1892" s="553"/>
      <c r="E1892" s="554">
        <f t="shared" si="425"/>
        <v>0</v>
      </c>
      <c r="F1892" s="555">
        <f t="shared" si="426"/>
        <v>0</v>
      </c>
      <c r="G1892" s="555">
        <f t="shared" si="427"/>
        <v>0</v>
      </c>
    </row>
    <row r="1893" spans="1:7" ht="19.899999999999999" customHeight="1" x14ac:dyDescent="0.2">
      <c r="A1893" s="590"/>
      <c r="B1893" s="549"/>
      <c r="C1893" s="552"/>
      <c r="D1893" s="553"/>
      <c r="E1893" s="554">
        <f t="shared" si="425"/>
        <v>0</v>
      </c>
      <c r="F1893" s="555">
        <f t="shared" si="426"/>
        <v>0</v>
      </c>
      <c r="G1893" s="555">
        <f t="shared" si="427"/>
        <v>0</v>
      </c>
    </row>
    <row r="1894" spans="1:7" ht="19.899999999999999" customHeight="1" x14ac:dyDescent="0.2">
      <c r="A1894" s="590"/>
      <c r="B1894" s="549"/>
      <c r="C1894" s="552"/>
      <c r="D1894" s="553"/>
      <c r="E1894" s="554">
        <f t="shared" si="425"/>
        <v>0</v>
      </c>
      <c r="F1894" s="555">
        <f t="shared" si="426"/>
        <v>0</v>
      </c>
      <c r="G1894" s="555">
        <f t="shared" si="427"/>
        <v>0</v>
      </c>
    </row>
    <row r="1895" spans="1:7" ht="19.899999999999999" customHeight="1" x14ac:dyDescent="0.2">
      <c r="A1895" s="590"/>
      <c r="B1895" s="549"/>
      <c r="C1895" s="552"/>
      <c r="D1895" s="553"/>
      <c r="E1895" s="554">
        <f t="shared" si="425"/>
        <v>0</v>
      </c>
      <c r="F1895" s="555">
        <f t="shared" si="426"/>
        <v>0</v>
      </c>
      <c r="G1895" s="555">
        <f t="shared" si="427"/>
        <v>0</v>
      </c>
    </row>
    <row r="1896" spans="1:7" ht="19.899999999999999" customHeight="1" x14ac:dyDescent="0.2">
      <c r="A1896" s="590"/>
      <c r="B1896" s="549"/>
      <c r="C1896" s="552"/>
      <c r="D1896" s="553"/>
      <c r="E1896" s="554">
        <f t="shared" si="425"/>
        <v>0</v>
      </c>
      <c r="F1896" s="555">
        <f t="shared" si="426"/>
        <v>0</v>
      </c>
      <c r="G1896" s="555">
        <f t="shared" si="427"/>
        <v>0</v>
      </c>
    </row>
    <row r="1897" spans="1:7" ht="19.899999999999999" customHeight="1" x14ac:dyDescent="0.2">
      <c r="A1897" s="590"/>
      <c r="B1897" s="549"/>
      <c r="C1897" s="545"/>
      <c r="D1897" s="545"/>
      <c r="E1897" s="556"/>
      <c r="F1897" s="540"/>
      <c r="G1897" s="592"/>
    </row>
    <row r="1898" spans="1:7" ht="19.899999999999999" customHeight="1" x14ac:dyDescent="0.2">
      <c r="A1898" s="590"/>
      <c r="B1898" s="545"/>
      <c r="C1898" s="537" t="s">
        <v>1004</v>
      </c>
      <c r="D1898" s="540" t="s">
        <v>1001</v>
      </c>
      <c r="E1898" s="611">
        <f>SUMPRODUCT(D1887:D1896,E1887:E1896)</f>
        <v>0</v>
      </c>
      <c r="F1898" s="540" t="s">
        <v>1005</v>
      </c>
      <c r="G1898" s="612">
        <f>SUM(G1887:G1896)</f>
        <v>0</v>
      </c>
    </row>
    <row r="1899" spans="1:7" ht="19.899999999999999" customHeight="1" x14ac:dyDescent="0.2">
      <c r="A1899" s="590"/>
      <c r="B1899" s="549"/>
      <c r="C1899" s="557"/>
      <c r="D1899" s="556"/>
      <c r="E1899" s="542"/>
      <c r="F1899" s="540"/>
      <c r="G1899" s="596"/>
    </row>
    <row r="1900" spans="1:7" ht="19.899999999999999" customHeight="1" x14ac:dyDescent="0.2">
      <c r="A1900" s="597"/>
      <c r="B1900" s="549"/>
      <c r="C1900" s="540" t="s">
        <v>1006</v>
      </c>
      <c r="D1900" s="558">
        <f>IFERROR(VLOOKUP(COUNTIF($A$1:A1900,"ANALISIS DE PRECIOS"),T_Rendimiento_Equipo,5,FALSE),0)</f>
        <v>0</v>
      </c>
      <c r="E1900" s="559" t="str">
        <f ca="1">G1882&amp;"/día"</f>
        <v>0/día</v>
      </c>
      <c r="F1900" s="598"/>
      <c r="G1900" s="592"/>
    </row>
    <row r="1901" spans="1:7" ht="19.899999999999999" customHeight="1" x14ac:dyDescent="0.2">
      <c r="A1901" s="590"/>
      <c r="B1901" s="549"/>
      <c r="C1901" s="545"/>
      <c r="D1901" s="541"/>
      <c r="E1901" s="542"/>
      <c r="F1901" s="540"/>
      <c r="G1901" s="592"/>
    </row>
    <row r="1902" spans="1:7" ht="19.899999999999999" customHeight="1" x14ac:dyDescent="0.2">
      <c r="A1902" s="792" t="s">
        <v>576</v>
      </c>
      <c r="B1902" s="793"/>
      <c r="C1902" s="794" t="s">
        <v>0</v>
      </c>
      <c r="D1902" s="806" t="s">
        <v>1866</v>
      </c>
      <c r="E1902" s="806" t="s">
        <v>1865</v>
      </c>
      <c r="F1902" s="798" t="s">
        <v>1007</v>
      </c>
      <c r="G1902" s="800" t="s">
        <v>26</v>
      </c>
    </row>
    <row r="1903" spans="1:7" ht="19.899999999999999" customHeight="1" x14ac:dyDescent="0.2">
      <c r="A1903" s="560" t="s">
        <v>577</v>
      </c>
      <c r="B1903" s="560" t="s">
        <v>578</v>
      </c>
      <c r="C1903" s="795"/>
      <c r="D1903" s="807"/>
      <c r="E1903" s="797"/>
      <c r="F1903" s="799"/>
      <c r="G1903" s="801"/>
    </row>
    <row r="1904" spans="1:7" ht="19.899999999999999" customHeight="1" x14ac:dyDescent="0.2">
      <c r="A1904" s="599"/>
      <c r="B1904" s="545"/>
      <c r="C1904" s="537" t="s">
        <v>1008</v>
      </c>
      <c r="D1904" s="542"/>
      <c r="E1904" s="542"/>
      <c r="F1904" s="545"/>
      <c r="G1904" s="600"/>
    </row>
    <row r="1905" spans="1:7" ht="19.899999999999999" customHeight="1" x14ac:dyDescent="0.2">
      <c r="A1905" s="601">
        <f t="shared" ref="A1905:A1913" si="428">IFERROR(VLOOKUP(C1905,T_Insumos,4,FALSE),0)</f>
        <v>0</v>
      </c>
      <c r="B1905" s="561">
        <f t="shared" ref="B1905:B1913" si="429">IFERROR(VLOOKUP(C1905,T_Insumos,5,FALSE),0)</f>
        <v>0</v>
      </c>
      <c r="C1905" s="552"/>
      <c r="D1905" s="562">
        <f t="shared" ref="D1905:D1913" si="430">IFERROR(VLOOKUP(C1905,T_Insumos,3,FALSE),0)</f>
        <v>0</v>
      </c>
      <c r="E1905" s="555">
        <f>D1905*$G$23</f>
        <v>0</v>
      </c>
      <c r="F1905" s="558">
        <f>IF(C1905="",0,IFERROR(VLOOKUP(COUNTIF($A$1:A1905,"ANALISIS DE PRECIOS"),T_Rendimiento_Equipo,5,FALSE),0))</f>
        <v>0</v>
      </c>
      <c r="G1905" s="555">
        <f>IFERROR(ROUND(E1905/F1905,2),0)</f>
        <v>0</v>
      </c>
    </row>
    <row r="1906" spans="1:7" ht="19.899999999999999" customHeight="1" x14ac:dyDescent="0.2">
      <c r="A1906" s="601">
        <f t="shared" si="428"/>
        <v>0</v>
      </c>
      <c r="B1906" s="561">
        <f t="shared" si="429"/>
        <v>0</v>
      </c>
      <c r="C1906" s="552"/>
      <c r="D1906" s="562">
        <f t="shared" si="430"/>
        <v>0</v>
      </c>
      <c r="E1906" s="555"/>
      <c r="F1906" s="558">
        <f>IF(C1906="",0,IFERROR(VLOOKUP(COUNTIF($A$1:A1906,"ANALISIS DE PRECIOS"),T_Rendimiento_Equipo,5,FALSE),0))</f>
        <v>0</v>
      </c>
      <c r="G1906" s="555">
        <f t="shared" ref="G1906:G1913" si="431">IFERROR(ROUND(E1906/F1906,2),0)</f>
        <v>0</v>
      </c>
    </row>
    <row r="1907" spans="1:7" ht="19.899999999999999" customHeight="1" x14ac:dyDescent="0.2">
      <c r="A1907" s="601">
        <f t="shared" si="428"/>
        <v>0</v>
      </c>
      <c r="B1907" s="561">
        <f t="shared" si="429"/>
        <v>0</v>
      </c>
      <c r="C1907" s="563"/>
      <c r="D1907" s="562">
        <f t="shared" si="430"/>
        <v>0</v>
      </c>
      <c r="E1907" s="555"/>
      <c r="F1907" s="558">
        <f>IF(C1907="",0,IFERROR(VLOOKUP(COUNTIF($A$1:A1907,"ANALISIS DE PRECIOS"),T_Rendimiento_Equipo,5,FALSE),0))</f>
        <v>0</v>
      </c>
      <c r="G1907" s="555">
        <f t="shared" si="431"/>
        <v>0</v>
      </c>
    </row>
    <row r="1908" spans="1:7" ht="19.899999999999999" customHeight="1" x14ac:dyDescent="0.2">
      <c r="A1908" s="601">
        <f t="shared" si="428"/>
        <v>0</v>
      </c>
      <c r="B1908" s="561">
        <f t="shared" si="429"/>
        <v>0</v>
      </c>
      <c r="C1908" s="563"/>
      <c r="D1908" s="562">
        <f t="shared" si="430"/>
        <v>0</v>
      </c>
      <c r="E1908" s="555"/>
      <c r="F1908" s="558">
        <f>IF(C1908="",0,IFERROR(VLOOKUP(COUNTIF($A$1:A1908,"ANALISIS DE PRECIOS"),T_Rendimiento_Equipo,5,FALSE),0))</f>
        <v>0</v>
      </c>
      <c r="G1908" s="555">
        <f t="shared" si="431"/>
        <v>0</v>
      </c>
    </row>
    <row r="1909" spans="1:7" ht="19.899999999999999" customHeight="1" x14ac:dyDescent="0.2">
      <c r="A1909" s="601">
        <f t="shared" si="428"/>
        <v>0</v>
      </c>
      <c r="B1909" s="561">
        <f t="shared" si="429"/>
        <v>0</v>
      </c>
      <c r="C1909" s="563"/>
      <c r="D1909" s="562">
        <f t="shared" si="430"/>
        <v>0</v>
      </c>
      <c r="E1909" s="555"/>
      <c r="F1909" s="558">
        <f>IF(C1909="",0,IFERROR(VLOOKUP(COUNTIF($A$1:A1909,"ANALISIS DE PRECIOS"),T_Rendimiento_Equipo,5,FALSE),0))</f>
        <v>0</v>
      </c>
      <c r="G1909" s="555">
        <f t="shared" si="431"/>
        <v>0</v>
      </c>
    </row>
    <row r="1910" spans="1:7" ht="19.899999999999999" customHeight="1" x14ac:dyDescent="0.2">
      <c r="A1910" s="601">
        <f t="shared" si="428"/>
        <v>0</v>
      </c>
      <c r="B1910" s="561">
        <f t="shared" si="429"/>
        <v>0</v>
      </c>
      <c r="C1910" s="563"/>
      <c r="D1910" s="562">
        <f t="shared" si="430"/>
        <v>0</v>
      </c>
      <c r="E1910" s="555"/>
      <c r="F1910" s="558">
        <f>IF(C1910="",0,IFERROR(VLOOKUP(COUNTIF($A$1:A1910,"ANALISIS DE PRECIOS"),T_Rendimiento_Equipo,5,FALSE),0))</f>
        <v>0</v>
      </c>
      <c r="G1910" s="555">
        <f t="shared" si="431"/>
        <v>0</v>
      </c>
    </row>
    <row r="1911" spans="1:7" ht="19.899999999999999" customHeight="1" x14ac:dyDescent="0.2">
      <c r="A1911" s="601">
        <f t="shared" si="428"/>
        <v>0</v>
      </c>
      <c r="B1911" s="561">
        <f t="shared" si="429"/>
        <v>0</v>
      </c>
      <c r="C1911" s="563"/>
      <c r="D1911" s="562">
        <f t="shared" si="430"/>
        <v>0</v>
      </c>
      <c r="E1911" s="555"/>
      <c r="F1911" s="558">
        <f>IF(C1911="",0,IFERROR(VLOOKUP(COUNTIF($A$1:A1911,"ANALISIS DE PRECIOS"),T_Rendimiento_Equipo,5,FALSE),0))</f>
        <v>0</v>
      </c>
      <c r="G1911" s="555">
        <f t="shared" si="431"/>
        <v>0</v>
      </c>
    </row>
    <row r="1912" spans="1:7" ht="19.899999999999999" customHeight="1" x14ac:dyDescent="0.2">
      <c r="A1912" s="601">
        <f t="shared" si="428"/>
        <v>0</v>
      </c>
      <c r="B1912" s="561">
        <f t="shared" si="429"/>
        <v>0</v>
      </c>
      <c r="C1912" s="563"/>
      <c r="D1912" s="562">
        <f t="shared" si="430"/>
        <v>0</v>
      </c>
      <c r="E1912" s="555"/>
      <c r="F1912" s="558">
        <f>IF(C1912="",0,IFERROR(VLOOKUP(COUNTIF($A$1:A1912,"ANALISIS DE PRECIOS"),T_Rendimiento_Equipo,5,FALSE),0))</f>
        <v>0</v>
      </c>
      <c r="G1912" s="555">
        <f t="shared" si="431"/>
        <v>0</v>
      </c>
    </row>
    <row r="1913" spans="1:7" ht="19.899999999999999" customHeight="1" x14ac:dyDescent="0.2">
      <c r="A1913" s="601">
        <f t="shared" si="428"/>
        <v>0</v>
      </c>
      <c r="B1913" s="561">
        <f t="shared" si="429"/>
        <v>0</v>
      </c>
      <c r="C1913" s="552"/>
      <c r="D1913" s="562">
        <f t="shared" si="430"/>
        <v>0</v>
      </c>
      <c r="E1913" s="555"/>
      <c r="F1913" s="558">
        <f>IF(C1913="",0,IFERROR(VLOOKUP(COUNTIF($A$1:A1913,"ANALISIS DE PRECIOS"),T_Rendimiento_Equipo,5,FALSE),0))</f>
        <v>0</v>
      </c>
      <c r="G1913" s="555">
        <f t="shared" si="431"/>
        <v>0</v>
      </c>
    </row>
    <row r="1914" spans="1:7" ht="19.899999999999999" customHeight="1" x14ac:dyDescent="0.2">
      <c r="A1914" s="602"/>
      <c r="B1914" s="541"/>
      <c r="C1914" s="545"/>
      <c r="D1914" s="541"/>
      <c r="E1914" s="542"/>
      <c r="F1914" s="564" t="s">
        <v>27</v>
      </c>
      <c r="G1914" s="603">
        <f>SUBTOTAL(9,G1905:G1913)</f>
        <v>0</v>
      </c>
    </row>
    <row r="1915" spans="1:7" ht="19.899999999999999" customHeight="1" x14ac:dyDescent="0.2">
      <c r="A1915" s="599"/>
      <c r="B1915" s="545"/>
      <c r="C1915" s="537" t="s">
        <v>713</v>
      </c>
      <c r="D1915" s="541"/>
      <c r="E1915" s="542"/>
      <c r="F1915" s="543"/>
      <c r="G1915" s="600"/>
    </row>
    <row r="1916" spans="1:7" ht="19.899999999999999" customHeight="1" x14ac:dyDescent="0.2">
      <c r="A1916" s="792" t="s">
        <v>576</v>
      </c>
      <c r="B1916" s="793"/>
      <c r="C1916" s="794" t="s">
        <v>0</v>
      </c>
      <c r="D1916" s="796" t="s">
        <v>24</v>
      </c>
      <c r="E1916" s="796" t="s">
        <v>1832</v>
      </c>
      <c r="F1916" s="798" t="s">
        <v>1007</v>
      </c>
      <c r="G1916" s="800" t="s">
        <v>26</v>
      </c>
    </row>
    <row r="1917" spans="1:7" ht="19.899999999999999" customHeight="1" x14ac:dyDescent="0.2">
      <c r="A1917" s="560" t="s">
        <v>577</v>
      </c>
      <c r="B1917" s="560" t="s">
        <v>578</v>
      </c>
      <c r="C1917" s="795"/>
      <c r="D1917" s="797"/>
      <c r="E1917" s="797"/>
      <c r="F1917" s="799"/>
      <c r="G1917" s="801"/>
    </row>
    <row r="1918" spans="1:7" ht="19.899999999999999" customHeight="1" x14ac:dyDescent="0.2">
      <c r="A1918" s="601">
        <f t="shared" ref="A1918:A1924" si="432">IFERROR(VLOOKUP(C1918,T_Insumos,4,FALSE),0)</f>
        <v>0</v>
      </c>
      <c r="B1918" s="561">
        <f t="shared" ref="B1918:B1924" si="433">IFERROR(VLOOKUP(C1918,T_Insumos,5,FALSE),0)</f>
        <v>0</v>
      </c>
      <c r="C1918" s="565"/>
      <c r="D1918" s="558"/>
      <c r="E1918" s="555">
        <f t="shared" ref="E1918:E1924" si="434">IFERROR(VLOOKUP(C1918,T_Insumos,3,FALSE),0)</f>
        <v>0</v>
      </c>
      <c r="F1918" s="558">
        <f>IF(C1918="",0,IFERROR(VLOOKUP(COUNTIF($A$1:A1918,"ANALISIS DE PRECIOS"),T_Rendimiento_Equipo,5,FALSE),0))</f>
        <v>0</v>
      </c>
      <c r="G1918" s="555">
        <f>IFERROR(ROUND(D1918*E1918/F1918,2),0)</f>
        <v>0</v>
      </c>
    </row>
    <row r="1919" spans="1:7" ht="19.899999999999999" customHeight="1" x14ac:dyDescent="0.2">
      <c r="A1919" s="601">
        <f t="shared" si="432"/>
        <v>0</v>
      </c>
      <c r="B1919" s="561">
        <f t="shared" si="433"/>
        <v>0</v>
      </c>
      <c r="C1919" s="552"/>
      <c r="D1919" s="558"/>
      <c r="E1919" s="555">
        <f t="shared" si="434"/>
        <v>0</v>
      </c>
      <c r="F1919" s="558">
        <f>IF(C1919="",0,IFERROR(VLOOKUP(COUNTIF($A$1:A1919,"ANALISIS DE PRECIOS"),T_Rendimiento_Equipo,5,FALSE),0))</f>
        <v>0</v>
      </c>
      <c r="G1919" s="555">
        <f t="shared" ref="G1919:G1924" si="435">IFERROR(ROUND(D1919*E1919/F1919,2),0)</f>
        <v>0</v>
      </c>
    </row>
    <row r="1920" spans="1:7" ht="19.899999999999999" customHeight="1" x14ac:dyDescent="0.2">
      <c r="A1920" s="601">
        <f t="shared" si="432"/>
        <v>0</v>
      </c>
      <c r="B1920" s="561">
        <f t="shared" si="433"/>
        <v>0</v>
      </c>
      <c r="C1920" s="552"/>
      <c r="D1920" s="558"/>
      <c r="E1920" s="555">
        <f t="shared" si="434"/>
        <v>0</v>
      </c>
      <c r="F1920" s="558">
        <f>IF(C1920="",0,IFERROR(VLOOKUP(COUNTIF($A$1:A1920,"ANALISIS DE PRECIOS"),T_Rendimiento_Equipo,5,FALSE),0))</f>
        <v>0</v>
      </c>
      <c r="G1920" s="555">
        <f t="shared" si="435"/>
        <v>0</v>
      </c>
    </row>
    <row r="1921" spans="1:7" ht="19.899999999999999" customHeight="1" x14ac:dyDescent="0.2">
      <c r="A1921" s="601">
        <f t="shared" si="432"/>
        <v>0</v>
      </c>
      <c r="B1921" s="561">
        <f t="shared" si="433"/>
        <v>0</v>
      </c>
      <c r="C1921" s="552"/>
      <c r="D1921" s="558"/>
      <c r="E1921" s="555">
        <f t="shared" si="434"/>
        <v>0</v>
      </c>
      <c r="F1921" s="558">
        <f>IF(C1921="",0,IFERROR(VLOOKUP(COUNTIF($A$1:A1921,"ANALISIS DE PRECIOS"),T_Rendimiento_Equipo,5,FALSE),0))</f>
        <v>0</v>
      </c>
      <c r="G1921" s="555">
        <f t="shared" si="435"/>
        <v>0</v>
      </c>
    </row>
    <row r="1922" spans="1:7" ht="19.899999999999999" customHeight="1" x14ac:dyDescent="0.2">
      <c r="A1922" s="601">
        <f t="shared" si="432"/>
        <v>0</v>
      </c>
      <c r="B1922" s="561">
        <f t="shared" si="433"/>
        <v>0</v>
      </c>
      <c r="C1922" s="552"/>
      <c r="D1922" s="558"/>
      <c r="E1922" s="555">
        <f t="shared" si="434"/>
        <v>0</v>
      </c>
      <c r="F1922" s="558">
        <f>IF(C1922="",0,IFERROR(VLOOKUP(COUNTIF($A$1:A1922,"ANALISIS DE PRECIOS"),T_Rendimiento_Equipo,5,FALSE),0))</f>
        <v>0</v>
      </c>
      <c r="G1922" s="555">
        <f t="shared" si="435"/>
        <v>0</v>
      </c>
    </row>
    <row r="1923" spans="1:7" ht="19.899999999999999" customHeight="1" x14ac:dyDescent="0.2">
      <c r="A1923" s="601">
        <f t="shared" si="432"/>
        <v>0</v>
      </c>
      <c r="B1923" s="561">
        <f t="shared" si="433"/>
        <v>0</v>
      </c>
      <c r="C1923" s="552"/>
      <c r="D1923" s="566"/>
      <c r="E1923" s="555">
        <f t="shared" si="434"/>
        <v>0</v>
      </c>
      <c r="F1923" s="558">
        <f>IF(C1923="",0,IFERROR(VLOOKUP(COUNTIF($A$1:A1923,"ANALISIS DE PRECIOS"),T_Rendimiento_Equipo,5,FALSE),0))</f>
        <v>0</v>
      </c>
      <c r="G1923" s="555">
        <f t="shared" si="435"/>
        <v>0</v>
      </c>
    </row>
    <row r="1924" spans="1:7" ht="19.899999999999999" customHeight="1" x14ac:dyDescent="0.2">
      <c r="A1924" s="601">
        <f t="shared" si="432"/>
        <v>0</v>
      </c>
      <c r="B1924" s="561">
        <f t="shared" si="433"/>
        <v>0</v>
      </c>
      <c r="C1924" s="561"/>
      <c r="D1924" s="567"/>
      <c r="E1924" s="555">
        <f t="shared" si="434"/>
        <v>0</v>
      </c>
      <c r="F1924" s="558">
        <f>IF(C1924="",0,IFERROR(VLOOKUP(COUNTIF($A$1:A1924,"ANALISIS DE PRECIOS"),T_Rendimiento_Equipo,5,FALSE),0))</f>
        <v>0</v>
      </c>
      <c r="G1924" s="555">
        <f t="shared" si="435"/>
        <v>0</v>
      </c>
    </row>
    <row r="1925" spans="1:7" ht="19.899999999999999" customHeight="1" x14ac:dyDescent="0.2">
      <c r="A1925" s="602"/>
      <c r="B1925" s="541"/>
      <c r="C1925" s="545"/>
      <c r="D1925" s="541"/>
      <c r="E1925" s="542"/>
      <c r="F1925" s="564" t="s">
        <v>28</v>
      </c>
      <c r="G1925" s="604">
        <f>SUBTOTAL(9,G1918:G1924)</f>
        <v>0</v>
      </c>
    </row>
    <row r="1926" spans="1:7" ht="19.899999999999999" customHeight="1" x14ac:dyDescent="0.2">
      <c r="A1926" s="599"/>
      <c r="B1926" s="545"/>
      <c r="C1926" s="537" t="s">
        <v>1014</v>
      </c>
      <c r="D1926" s="541"/>
      <c r="E1926" s="542"/>
      <c r="F1926" s="543"/>
      <c r="G1926" s="600"/>
    </row>
    <row r="1927" spans="1:7" ht="19.899999999999999" customHeight="1" x14ac:dyDescent="0.2">
      <c r="A1927" s="792" t="s">
        <v>576</v>
      </c>
      <c r="B1927" s="793"/>
      <c r="C1927" s="794" t="s">
        <v>0</v>
      </c>
      <c r="D1927" s="794" t="s">
        <v>1867</v>
      </c>
      <c r="E1927" s="796" t="s">
        <v>24</v>
      </c>
      <c r="F1927" s="798" t="s">
        <v>25</v>
      </c>
      <c r="G1927" s="800" t="s">
        <v>26</v>
      </c>
    </row>
    <row r="1928" spans="1:7" ht="19.899999999999999" customHeight="1" x14ac:dyDescent="0.2">
      <c r="A1928" s="560" t="s">
        <v>577</v>
      </c>
      <c r="B1928" s="560" t="s">
        <v>578</v>
      </c>
      <c r="C1928" s="795"/>
      <c r="D1928" s="795"/>
      <c r="E1928" s="797"/>
      <c r="F1928" s="799"/>
      <c r="G1928" s="801"/>
    </row>
    <row r="1929" spans="1:7" ht="19.899999999999999" customHeight="1" x14ac:dyDescent="0.2">
      <c r="A1929" s="601">
        <f t="shared" ref="A1929:A1939" si="436">IFERROR(VLOOKUP(C1929,T_Insumos,4,FALSE),0)</f>
        <v>0</v>
      </c>
      <c r="B1929" s="561">
        <f t="shared" ref="B1929:B1939" si="437">IFERROR(VLOOKUP(C1929,T_Insumos,5,FALSE),0)</f>
        <v>0</v>
      </c>
      <c r="C1929" s="561"/>
      <c r="D1929" s="613">
        <f t="shared" ref="D1929:D1939" si="438">IFERROR(VLOOKUP(C1929,T_Insumos,2,FALSE),0)</f>
        <v>0</v>
      </c>
      <c r="E1929" s="553"/>
      <c r="F1929" s="555">
        <f t="shared" ref="F1929:F1939" si="439">IFERROR(VLOOKUP(C1929,T_Insumos,3,FALSE),0)</f>
        <v>0</v>
      </c>
      <c r="G1929" s="555">
        <f>ROUND(E1929*F1929,2)</f>
        <v>0</v>
      </c>
    </row>
    <row r="1930" spans="1:7" ht="19.899999999999999" customHeight="1" x14ac:dyDescent="0.2">
      <c r="A1930" s="601">
        <f t="shared" si="436"/>
        <v>0</v>
      </c>
      <c r="B1930" s="561">
        <f t="shared" si="437"/>
        <v>0</v>
      </c>
      <c r="C1930" s="561"/>
      <c r="D1930" s="613">
        <f t="shared" si="438"/>
        <v>0</v>
      </c>
      <c r="E1930" s="553"/>
      <c r="F1930" s="555">
        <f t="shared" si="439"/>
        <v>0</v>
      </c>
      <c r="G1930" s="555">
        <f t="shared" ref="G1930:G1939" si="440">ROUND(E1930*F1930,2)</f>
        <v>0</v>
      </c>
    </row>
    <row r="1931" spans="1:7" ht="19.899999999999999" customHeight="1" x14ac:dyDescent="0.2">
      <c r="A1931" s="601">
        <f t="shared" si="436"/>
        <v>0</v>
      </c>
      <c r="B1931" s="561">
        <f t="shared" si="437"/>
        <v>0</v>
      </c>
      <c r="C1931" s="561"/>
      <c r="D1931" s="613">
        <f t="shared" si="438"/>
        <v>0</v>
      </c>
      <c r="E1931" s="553"/>
      <c r="F1931" s="555">
        <f t="shared" si="439"/>
        <v>0</v>
      </c>
      <c r="G1931" s="555">
        <f t="shared" si="440"/>
        <v>0</v>
      </c>
    </row>
    <row r="1932" spans="1:7" ht="19.899999999999999" customHeight="1" x14ac:dyDescent="0.2">
      <c r="A1932" s="601">
        <f t="shared" si="436"/>
        <v>0</v>
      </c>
      <c r="B1932" s="561">
        <f t="shared" si="437"/>
        <v>0</v>
      </c>
      <c r="C1932" s="561"/>
      <c r="D1932" s="613">
        <f t="shared" si="438"/>
        <v>0</v>
      </c>
      <c r="E1932" s="553"/>
      <c r="F1932" s="555">
        <f t="shared" si="439"/>
        <v>0</v>
      </c>
      <c r="G1932" s="555">
        <f t="shared" si="440"/>
        <v>0</v>
      </c>
    </row>
    <row r="1933" spans="1:7" ht="19.899999999999999" customHeight="1" x14ac:dyDescent="0.2">
      <c r="A1933" s="601">
        <f t="shared" si="436"/>
        <v>0</v>
      </c>
      <c r="B1933" s="561">
        <f t="shared" si="437"/>
        <v>0</v>
      </c>
      <c r="C1933" s="561"/>
      <c r="D1933" s="613">
        <f t="shared" si="438"/>
        <v>0</v>
      </c>
      <c r="E1933" s="553"/>
      <c r="F1933" s="555">
        <f t="shared" si="439"/>
        <v>0</v>
      </c>
      <c r="G1933" s="555">
        <f t="shared" si="440"/>
        <v>0</v>
      </c>
    </row>
    <row r="1934" spans="1:7" ht="19.899999999999999" customHeight="1" x14ac:dyDescent="0.2">
      <c r="A1934" s="601">
        <f t="shared" si="436"/>
        <v>0</v>
      </c>
      <c r="B1934" s="561">
        <f t="shared" si="437"/>
        <v>0</v>
      </c>
      <c r="C1934" s="561"/>
      <c r="D1934" s="613">
        <f t="shared" si="438"/>
        <v>0</v>
      </c>
      <c r="E1934" s="553"/>
      <c r="F1934" s="555">
        <f t="shared" si="439"/>
        <v>0</v>
      </c>
      <c r="G1934" s="555">
        <f t="shared" si="440"/>
        <v>0</v>
      </c>
    </row>
    <row r="1935" spans="1:7" ht="19.899999999999999" customHeight="1" x14ac:dyDescent="0.2">
      <c r="A1935" s="601">
        <f t="shared" si="436"/>
        <v>0</v>
      </c>
      <c r="B1935" s="561">
        <f t="shared" si="437"/>
        <v>0</v>
      </c>
      <c r="C1935" s="561"/>
      <c r="D1935" s="613">
        <f t="shared" si="438"/>
        <v>0</v>
      </c>
      <c r="E1935" s="553"/>
      <c r="F1935" s="555">
        <f t="shared" si="439"/>
        <v>0</v>
      </c>
      <c r="G1935" s="555">
        <f t="shared" si="440"/>
        <v>0</v>
      </c>
    </row>
    <row r="1936" spans="1:7" ht="19.899999999999999" customHeight="1" x14ac:dyDescent="0.2">
      <c r="A1936" s="601">
        <f t="shared" si="436"/>
        <v>0</v>
      </c>
      <c r="B1936" s="561">
        <f t="shared" si="437"/>
        <v>0</v>
      </c>
      <c r="C1936" s="561"/>
      <c r="D1936" s="613">
        <f t="shared" si="438"/>
        <v>0</v>
      </c>
      <c r="E1936" s="553"/>
      <c r="F1936" s="555">
        <f t="shared" si="439"/>
        <v>0</v>
      </c>
      <c r="G1936" s="555">
        <f t="shared" si="440"/>
        <v>0</v>
      </c>
    </row>
    <row r="1937" spans="1:7" ht="19.899999999999999" customHeight="1" x14ac:dyDescent="0.2">
      <c r="A1937" s="601">
        <f t="shared" si="436"/>
        <v>0</v>
      </c>
      <c r="B1937" s="561">
        <f t="shared" si="437"/>
        <v>0</v>
      </c>
      <c r="C1937" s="561"/>
      <c r="D1937" s="613">
        <f t="shared" si="438"/>
        <v>0</v>
      </c>
      <c r="E1937" s="553"/>
      <c r="F1937" s="555">
        <f t="shared" si="439"/>
        <v>0</v>
      </c>
      <c r="G1937" s="555">
        <f t="shared" si="440"/>
        <v>0</v>
      </c>
    </row>
    <row r="1938" spans="1:7" ht="19.899999999999999" customHeight="1" x14ac:dyDescent="0.2">
      <c r="A1938" s="601">
        <f t="shared" si="436"/>
        <v>0</v>
      </c>
      <c r="B1938" s="561">
        <f t="shared" si="437"/>
        <v>0</v>
      </c>
      <c r="C1938" s="561"/>
      <c r="D1938" s="613">
        <f t="shared" si="438"/>
        <v>0</v>
      </c>
      <c r="E1938" s="553"/>
      <c r="F1938" s="555">
        <f t="shared" si="439"/>
        <v>0</v>
      </c>
      <c r="G1938" s="555">
        <f t="shared" si="440"/>
        <v>0</v>
      </c>
    </row>
    <row r="1939" spans="1:7" ht="19.899999999999999" customHeight="1" x14ac:dyDescent="0.2">
      <c r="A1939" s="601">
        <f t="shared" si="436"/>
        <v>0</v>
      </c>
      <c r="B1939" s="561">
        <f t="shared" si="437"/>
        <v>0</v>
      </c>
      <c r="C1939" s="561"/>
      <c r="D1939" s="613">
        <f t="shared" si="438"/>
        <v>0</v>
      </c>
      <c r="E1939" s="553"/>
      <c r="F1939" s="555">
        <f t="shared" si="439"/>
        <v>0</v>
      </c>
      <c r="G1939" s="555">
        <f t="shared" si="440"/>
        <v>0</v>
      </c>
    </row>
    <row r="1940" spans="1:7" ht="19.899999999999999" customHeight="1" x14ac:dyDescent="0.2">
      <c r="A1940" s="599"/>
      <c r="B1940" s="545"/>
      <c r="C1940" s="545"/>
      <c r="D1940" s="541"/>
      <c r="E1940" s="542"/>
      <c r="F1940" s="564" t="s">
        <v>29</v>
      </c>
      <c r="G1940" s="605">
        <f>SUBTOTAL(9,G1929:G1939)</f>
        <v>0</v>
      </c>
    </row>
    <row r="1941" spans="1:7" ht="19.899999999999999" customHeight="1" x14ac:dyDescent="0.2">
      <c r="A1941" s="599"/>
      <c r="B1941" s="545"/>
      <c r="C1941" s="537" t="s">
        <v>1015</v>
      </c>
      <c r="D1941" s="541"/>
      <c r="E1941" s="542"/>
      <c r="F1941" s="543"/>
      <c r="G1941" s="600"/>
    </row>
    <row r="1942" spans="1:7" ht="19.899999999999999" customHeight="1" x14ac:dyDescent="0.2">
      <c r="A1942" s="792" t="s">
        <v>576</v>
      </c>
      <c r="B1942" s="793"/>
      <c r="C1942" s="794" t="s">
        <v>0</v>
      </c>
      <c r="D1942" s="794" t="s">
        <v>1867</v>
      </c>
      <c r="E1942" s="796" t="s">
        <v>24</v>
      </c>
      <c r="F1942" s="798" t="s">
        <v>25</v>
      </c>
      <c r="G1942" s="800" t="s">
        <v>26</v>
      </c>
    </row>
    <row r="1943" spans="1:7" ht="19.899999999999999" customHeight="1" x14ac:dyDescent="0.2">
      <c r="A1943" s="560" t="s">
        <v>577</v>
      </c>
      <c r="B1943" s="560" t="s">
        <v>578</v>
      </c>
      <c r="C1943" s="795"/>
      <c r="D1943" s="795"/>
      <c r="E1943" s="797"/>
      <c r="F1943" s="799"/>
      <c r="G1943" s="801"/>
    </row>
    <row r="1944" spans="1:7" ht="19.899999999999999" customHeight="1" x14ac:dyDescent="0.2">
      <c r="A1944" s="601">
        <f>IFERROR(VLOOKUP(C1944,T_Insumos,4,FALSE),0)</f>
        <v>0</v>
      </c>
      <c r="B1944" s="561">
        <f>IFERROR(VLOOKUP(C1944,T_Insumos,5,FALSE),0)</f>
        <v>0</v>
      </c>
      <c r="C1944" s="552"/>
      <c r="D1944" s="613">
        <f>IF(C1944=0,0,"$/tnkm")</f>
        <v>0</v>
      </c>
      <c r="E1944" s="553"/>
      <c r="F1944" s="555">
        <f>IFERROR(VLOOKUP(C1944,T_Insumos,3,FALSE),0)</f>
        <v>0</v>
      </c>
      <c r="G1944" s="555">
        <f>ROUND(E1944*F1944,2)</f>
        <v>0</v>
      </c>
    </row>
    <row r="1945" spans="1:7" ht="19.899999999999999" customHeight="1" x14ac:dyDescent="0.2">
      <c r="A1945" s="601">
        <f>IFERROR(VLOOKUP(C1945,T_Insumos,4,FALSE),0)</f>
        <v>0</v>
      </c>
      <c r="B1945" s="561">
        <f>IFERROR(VLOOKUP(C1945,T_Insumos,5,FALSE),0)</f>
        <v>0</v>
      </c>
      <c r="C1945" s="552"/>
      <c r="D1945" s="613">
        <f>IF(C1945=0,0,"$/tnkm")</f>
        <v>0</v>
      </c>
      <c r="E1945" s="569"/>
      <c r="F1945" s="555">
        <f>IFERROR(VLOOKUP(C1945,T_Insumos,3,FALSE),0)</f>
        <v>0</v>
      </c>
      <c r="G1945" s="555">
        <f t="shared" ref="G1945" si="441">ROUND(E1945*F1945,2)</f>
        <v>0</v>
      </c>
    </row>
    <row r="1946" spans="1:7" ht="19.899999999999999" customHeight="1" x14ac:dyDescent="0.2">
      <c r="A1946" s="599"/>
      <c r="B1946" s="545"/>
      <c r="C1946" s="545"/>
      <c r="D1946" s="541"/>
      <c r="E1946" s="542"/>
      <c r="F1946" s="564" t="s">
        <v>1016</v>
      </c>
      <c r="G1946" s="605">
        <f>SUBTOTAL(9,G1944:G1945)</f>
        <v>0</v>
      </c>
    </row>
    <row r="1947" spans="1:7" ht="19.899999999999999" customHeight="1" x14ac:dyDescent="0.2">
      <c r="A1947" s="602"/>
      <c r="B1947" s="541"/>
      <c r="C1947" s="545"/>
      <c r="D1947" s="541"/>
      <c r="E1947" s="542"/>
      <c r="F1947" s="543"/>
      <c r="G1947" s="600"/>
    </row>
    <row r="1948" spans="1:7" ht="19.899999999999999" customHeight="1" x14ac:dyDescent="0.2">
      <c r="A1948" s="664" t="str">
        <f>B1882</f>
        <v/>
      </c>
      <c r="B1948" s="661">
        <f ca="1">C1882</f>
        <v>0</v>
      </c>
      <c r="C1948" s="541"/>
      <c r="D1948" s="541" t="s">
        <v>1833</v>
      </c>
      <c r="E1948" s="662"/>
      <c r="F1948" s="663" t="str">
        <f ca="1">"$/"&amp;G1882</f>
        <v>$/0</v>
      </c>
      <c r="G1948" s="610">
        <f>SUBTOTAL(9,G1905:G1947)</f>
        <v>0</v>
      </c>
    </row>
    <row r="1949" spans="1:7" ht="19.899999999999999" customHeight="1" x14ac:dyDescent="0.2">
      <c r="A1949" s="606"/>
      <c r="B1949" s="607"/>
      <c r="C1949" s="608"/>
      <c r="D1949" s="608" t="s">
        <v>2043</v>
      </c>
      <c r="E1949" s="609"/>
      <c r="F1949" s="665" t="str">
        <f ca="1">"$/"&amp;G1882</f>
        <v>$/0</v>
      </c>
      <c r="G1949" s="610">
        <f>ROUND(G1948/Coeficiente_Paso,2)</f>
        <v>0</v>
      </c>
    </row>
    <row r="1950" spans="1:7" ht="19.899999999999999" customHeight="1" x14ac:dyDescent="0.2">
      <c r="A1950" s="191"/>
      <c r="B1950" s="191"/>
      <c r="C1950" s="191"/>
      <c r="D1950" s="191"/>
      <c r="E1950" s="191"/>
      <c r="F1950" s="191"/>
      <c r="G1950" s="191"/>
    </row>
    <row r="1951" spans="1:7" ht="19.899999999999999" customHeight="1" x14ac:dyDescent="0.2">
      <c r="A1951" s="802" t="s">
        <v>31</v>
      </c>
      <c r="B1951" s="803"/>
      <c r="C1951" s="803"/>
      <c r="D1951" s="803"/>
      <c r="E1951" s="803"/>
      <c r="F1951" s="803"/>
      <c r="G1951" s="804"/>
    </row>
    <row r="1952" spans="1:7" ht="19.899999999999999" customHeight="1" x14ac:dyDescent="0.2">
      <c r="A1952" s="587" t="s">
        <v>711</v>
      </c>
      <c r="B1952" s="535" t="str">
        <f>Comitente</f>
        <v>DIRECCIÓN PROVINCIAL DE VIALIDAD</v>
      </c>
      <c r="C1952" s="536"/>
      <c r="D1952" s="537"/>
      <c r="E1952" s="537"/>
      <c r="F1952" s="538"/>
      <c r="G1952" s="588"/>
    </row>
    <row r="1953" spans="1:7" ht="19.899999999999999" customHeight="1" x14ac:dyDescent="0.2">
      <c r="A1953" s="587" t="s">
        <v>712</v>
      </c>
      <c r="B1953" s="535">
        <f>Contratista</f>
        <v>0</v>
      </c>
      <c r="C1953" s="539"/>
      <c r="D1953" s="539"/>
      <c r="E1953" s="539"/>
      <c r="F1953" s="535"/>
      <c r="G1953" s="589"/>
    </row>
    <row r="1954" spans="1:7" ht="19.899999999999999" customHeight="1" x14ac:dyDescent="0.2">
      <c r="A1954" s="587" t="s">
        <v>21</v>
      </c>
      <c r="B1954" s="535" t="str">
        <f>Obra</f>
        <v>PAVIMENTACIÓN Y REPAVIMENTACION DE LA RED VIAL MUNICIPAL AFECTADAS POR OBRAS DE SANEAMIENTO 1era ETAPA SARMIENTO</v>
      </c>
      <c r="C1954" s="539"/>
      <c r="D1954" s="539"/>
      <c r="E1954" s="539"/>
      <c r="F1954" s="535" t="s">
        <v>32</v>
      </c>
      <c r="G1954" s="589">
        <f>Fecha_Base</f>
        <v>0</v>
      </c>
    </row>
    <row r="1955" spans="1:7" ht="19.899999999999999" customHeight="1" x14ac:dyDescent="0.2">
      <c r="A1955" s="590" t="s">
        <v>710</v>
      </c>
      <c r="B1955" s="540" t="str">
        <f>Ubicación</f>
        <v>DEPARTAMENTO SARMIENTO</v>
      </c>
      <c r="C1955" s="540"/>
      <c r="D1955" s="541"/>
      <c r="E1955" s="542"/>
      <c r="F1955" s="543"/>
      <c r="G1955" s="591"/>
    </row>
    <row r="1956" spans="1:7" ht="19.899999999999999" customHeight="1" x14ac:dyDescent="0.2">
      <c r="A1956" s="590" t="s">
        <v>33</v>
      </c>
      <c r="B1956" s="544" t="str">
        <f>IFERROR(VALUE(LEFT(B1957,FIND(".",B1957)-1)),"")</f>
        <v/>
      </c>
      <c r="C1956" s="545">
        <f ca="1">IFERROR(VLOOKUP(B1956,T_Computo_Presupuesto,2,FALSE),0)</f>
        <v>0</v>
      </c>
      <c r="D1956" s="545"/>
      <c r="E1956" s="542"/>
      <c r="F1956" s="543"/>
      <c r="G1956" s="591"/>
    </row>
    <row r="1957" spans="1:7" ht="19.899999999999999" customHeight="1" x14ac:dyDescent="0.2">
      <c r="A1957" s="590" t="s">
        <v>22</v>
      </c>
      <c r="B1957" s="546" t="str">
        <f>IFERROR(VLOOKUP(COUNTIF($A$1:A1957,"ANALISIS DE PRECIOS"),T_NumeroItem,2,FALSE),"")</f>
        <v/>
      </c>
      <c r="C1957" s="805">
        <f ca="1">IFERROR(VLOOKUP(B1957,T_Computo_Presupuesto,2,FALSE),0)</f>
        <v>0</v>
      </c>
      <c r="D1957" s="805"/>
      <c r="E1957" s="805"/>
      <c r="F1957" s="540" t="s">
        <v>23</v>
      </c>
      <c r="G1957" s="592">
        <f ca="1">IFERROR(VLOOKUP(B1957,T_Computo_Presupuesto,4,FALSE),0)</f>
        <v>0</v>
      </c>
    </row>
    <row r="1958" spans="1:7" ht="19.899999999999999" customHeight="1" x14ac:dyDescent="0.2">
      <c r="A1958" s="590"/>
      <c r="B1958" s="540"/>
      <c r="C1958" s="545"/>
      <c r="D1958" s="541"/>
      <c r="E1958" s="542"/>
      <c r="F1958" s="545"/>
      <c r="G1958" s="593"/>
    </row>
    <row r="1959" spans="1:7" ht="19.899999999999999" customHeight="1" x14ac:dyDescent="0.2">
      <c r="A1959" s="594"/>
      <c r="B1959" s="547"/>
      <c r="C1959" s="548" t="s">
        <v>999</v>
      </c>
      <c r="D1959" s="547"/>
      <c r="E1959" s="547"/>
      <c r="F1959" s="547"/>
      <c r="G1959" s="595"/>
    </row>
    <row r="1960" spans="1:7" ht="19.899999999999999" customHeight="1" x14ac:dyDescent="0.2">
      <c r="A1960" s="590"/>
      <c r="B1960" s="549"/>
      <c r="C1960" s="545"/>
      <c r="D1960" s="541"/>
      <c r="E1960" s="542"/>
      <c r="F1960" s="540"/>
      <c r="G1960" s="592"/>
    </row>
    <row r="1961" spans="1:7" ht="19.899999999999999" customHeight="1" x14ac:dyDescent="0.2">
      <c r="A1961" s="590"/>
      <c r="B1961" s="549"/>
      <c r="C1961" s="550" t="s">
        <v>1000</v>
      </c>
      <c r="D1961" s="551" t="s">
        <v>24</v>
      </c>
      <c r="E1961" s="551" t="s">
        <v>1001</v>
      </c>
      <c r="F1961" s="551" t="s">
        <v>1002</v>
      </c>
      <c r="G1961" s="550" t="s">
        <v>1003</v>
      </c>
    </row>
    <row r="1962" spans="1:7" ht="19.899999999999999" customHeight="1" x14ac:dyDescent="0.2">
      <c r="A1962" s="590"/>
      <c r="B1962" s="549"/>
      <c r="C1962" s="552"/>
      <c r="D1962" s="553"/>
      <c r="E1962" s="554">
        <f t="shared" ref="E1962:E1971" si="442">IFERROR(VLOOKUP(C1962,T_Equipos,4,FALSE),0)</f>
        <v>0</v>
      </c>
      <c r="F1962" s="555">
        <f t="shared" ref="F1962:F1971" si="443">IFERROR(VLOOKUP(C1962,T_Equipos,5,FALSE),0)</f>
        <v>0</v>
      </c>
      <c r="G1962" s="555">
        <f>ROUND(D1962*F1962,2)</f>
        <v>0</v>
      </c>
    </row>
    <row r="1963" spans="1:7" ht="19.899999999999999" customHeight="1" x14ac:dyDescent="0.2">
      <c r="A1963" s="590"/>
      <c r="B1963" s="549"/>
      <c r="C1963" s="552"/>
      <c r="D1963" s="553"/>
      <c r="E1963" s="554">
        <f t="shared" si="442"/>
        <v>0</v>
      </c>
      <c r="F1963" s="555">
        <f t="shared" si="443"/>
        <v>0</v>
      </c>
      <c r="G1963" s="555">
        <f>ROUND(D1963*F1963,2)</f>
        <v>0</v>
      </c>
    </row>
    <row r="1964" spans="1:7" ht="19.899999999999999" customHeight="1" x14ac:dyDescent="0.2">
      <c r="A1964" s="590"/>
      <c r="B1964" s="549"/>
      <c r="C1964" s="552"/>
      <c r="D1964" s="553"/>
      <c r="E1964" s="554">
        <f t="shared" si="442"/>
        <v>0</v>
      </c>
      <c r="F1964" s="555">
        <f t="shared" si="443"/>
        <v>0</v>
      </c>
      <c r="G1964" s="555">
        <f>ROUND(D1964*F1964,2)</f>
        <v>0</v>
      </c>
    </row>
    <row r="1965" spans="1:7" ht="19.899999999999999" customHeight="1" x14ac:dyDescent="0.2">
      <c r="A1965" s="590"/>
      <c r="B1965" s="549"/>
      <c r="C1965" s="552"/>
      <c r="D1965" s="553"/>
      <c r="E1965" s="554">
        <f t="shared" si="442"/>
        <v>0</v>
      </c>
      <c r="F1965" s="555">
        <f t="shared" si="443"/>
        <v>0</v>
      </c>
      <c r="G1965" s="555">
        <f>ROUND(D1965*F1965,2)</f>
        <v>0</v>
      </c>
    </row>
    <row r="1966" spans="1:7" ht="19.899999999999999" customHeight="1" x14ac:dyDescent="0.2">
      <c r="A1966" s="590"/>
      <c r="B1966" s="549"/>
      <c r="C1966" s="552"/>
      <c r="D1966" s="553"/>
      <c r="E1966" s="554">
        <f t="shared" si="442"/>
        <v>0</v>
      </c>
      <c r="F1966" s="555">
        <f t="shared" si="443"/>
        <v>0</v>
      </c>
      <c r="G1966" s="555">
        <f t="shared" ref="G1966:G1971" si="444">ROUND(D1966*F1966,2)</f>
        <v>0</v>
      </c>
    </row>
    <row r="1967" spans="1:7" ht="19.899999999999999" customHeight="1" x14ac:dyDescent="0.2">
      <c r="A1967" s="590"/>
      <c r="B1967" s="549"/>
      <c r="C1967" s="552"/>
      <c r="D1967" s="553"/>
      <c r="E1967" s="554">
        <f t="shared" si="442"/>
        <v>0</v>
      </c>
      <c r="F1967" s="555">
        <f t="shared" si="443"/>
        <v>0</v>
      </c>
      <c r="G1967" s="555">
        <f t="shared" si="444"/>
        <v>0</v>
      </c>
    </row>
    <row r="1968" spans="1:7" ht="19.899999999999999" customHeight="1" x14ac:dyDescent="0.2">
      <c r="A1968" s="590"/>
      <c r="B1968" s="549"/>
      <c r="C1968" s="552"/>
      <c r="D1968" s="553"/>
      <c r="E1968" s="554">
        <f t="shared" si="442"/>
        <v>0</v>
      </c>
      <c r="F1968" s="555">
        <f t="shared" si="443"/>
        <v>0</v>
      </c>
      <c r="G1968" s="555">
        <f t="shared" si="444"/>
        <v>0</v>
      </c>
    </row>
    <row r="1969" spans="1:7" ht="19.899999999999999" customHeight="1" x14ac:dyDescent="0.2">
      <c r="A1969" s="590"/>
      <c r="B1969" s="549"/>
      <c r="C1969" s="552"/>
      <c r="D1969" s="553"/>
      <c r="E1969" s="554">
        <f t="shared" si="442"/>
        <v>0</v>
      </c>
      <c r="F1969" s="555">
        <f t="shared" si="443"/>
        <v>0</v>
      </c>
      <c r="G1969" s="555">
        <f t="shared" si="444"/>
        <v>0</v>
      </c>
    </row>
    <row r="1970" spans="1:7" ht="19.899999999999999" customHeight="1" x14ac:dyDescent="0.2">
      <c r="A1970" s="590"/>
      <c r="B1970" s="549"/>
      <c r="C1970" s="552"/>
      <c r="D1970" s="553"/>
      <c r="E1970" s="554">
        <f t="shared" si="442"/>
        <v>0</v>
      </c>
      <c r="F1970" s="555">
        <f t="shared" si="443"/>
        <v>0</v>
      </c>
      <c r="G1970" s="555">
        <f t="shared" si="444"/>
        <v>0</v>
      </c>
    </row>
    <row r="1971" spans="1:7" ht="19.899999999999999" customHeight="1" x14ac:dyDescent="0.2">
      <c r="A1971" s="590"/>
      <c r="B1971" s="549"/>
      <c r="C1971" s="552"/>
      <c r="D1971" s="553"/>
      <c r="E1971" s="554">
        <f t="shared" si="442"/>
        <v>0</v>
      </c>
      <c r="F1971" s="555">
        <f t="shared" si="443"/>
        <v>0</v>
      </c>
      <c r="G1971" s="555">
        <f t="shared" si="444"/>
        <v>0</v>
      </c>
    </row>
    <row r="1972" spans="1:7" ht="19.899999999999999" customHeight="1" x14ac:dyDescent="0.2">
      <c r="A1972" s="590"/>
      <c r="B1972" s="549"/>
      <c r="C1972" s="545"/>
      <c r="D1972" s="545"/>
      <c r="E1972" s="556"/>
      <c r="F1972" s="540"/>
      <c r="G1972" s="592"/>
    </row>
    <row r="1973" spans="1:7" ht="19.899999999999999" customHeight="1" x14ac:dyDescent="0.2">
      <c r="A1973" s="590"/>
      <c r="B1973" s="545"/>
      <c r="C1973" s="537" t="s">
        <v>1004</v>
      </c>
      <c r="D1973" s="540" t="s">
        <v>1001</v>
      </c>
      <c r="E1973" s="611">
        <f>SUMPRODUCT(D1962:D1971,E1962:E1971)</f>
        <v>0</v>
      </c>
      <c r="F1973" s="540" t="s">
        <v>1005</v>
      </c>
      <c r="G1973" s="612">
        <f>SUM(G1962:G1971)</f>
        <v>0</v>
      </c>
    </row>
    <row r="1974" spans="1:7" ht="19.899999999999999" customHeight="1" x14ac:dyDescent="0.2">
      <c r="A1974" s="590"/>
      <c r="B1974" s="549"/>
      <c r="C1974" s="557"/>
      <c r="D1974" s="556"/>
      <c r="E1974" s="542"/>
      <c r="F1974" s="540"/>
      <c r="G1974" s="596"/>
    </row>
    <row r="1975" spans="1:7" ht="19.899999999999999" customHeight="1" x14ac:dyDescent="0.2">
      <c r="A1975" s="597"/>
      <c r="B1975" s="549"/>
      <c r="C1975" s="540" t="s">
        <v>1006</v>
      </c>
      <c r="D1975" s="558">
        <f>IFERROR(VLOOKUP(COUNTIF($A$1:A1975,"ANALISIS DE PRECIOS"),T_Rendimiento_Equipo,5,FALSE),0)</f>
        <v>0</v>
      </c>
      <c r="E1975" s="559" t="str">
        <f ca="1">G1957&amp;"/día"</f>
        <v>0/día</v>
      </c>
      <c r="F1975" s="598"/>
      <c r="G1975" s="592"/>
    </row>
    <row r="1976" spans="1:7" ht="19.899999999999999" customHeight="1" x14ac:dyDescent="0.2">
      <c r="A1976" s="590"/>
      <c r="B1976" s="549"/>
      <c r="C1976" s="545"/>
      <c r="D1976" s="541"/>
      <c r="E1976" s="542"/>
      <c r="F1976" s="540"/>
      <c r="G1976" s="592"/>
    </row>
    <row r="1977" spans="1:7" ht="19.899999999999999" customHeight="1" x14ac:dyDescent="0.2">
      <c r="A1977" s="792" t="s">
        <v>576</v>
      </c>
      <c r="B1977" s="793"/>
      <c r="C1977" s="794" t="s">
        <v>0</v>
      </c>
      <c r="D1977" s="806" t="s">
        <v>1866</v>
      </c>
      <c r="E1977" s="806" t="s">
        <v>1865</v>
      </c>
      <c r="F1977" s="798" t="s">
        <v>1007</v>
      </c>
      <c r="G1977" s="800" t="s">
        <v>26</v>
      </c>
    </row>
    <row r="1978" spans="1:7" ht="19.899999999999999" customHeight="1" x14ac:dyDescent="0.2">
      <c r="A1978" s="560" t="s">
        <v>577</v>
      </c>
      <c r="B1978" s="560" t="s">
        <v>578</v>
      </c>
      <c r="C1978" s="795"/>
      <c r="D1978" s="807"/>
      <c r="E1978" s="797"/>
      <c r="F1978" s="799"/>
      <c r="G1978" s="801"/>
    </row>
    <row r="1979" spans="1:7" ht="19.899999999999999" customHeight="1" x14ac:dyDescent="0.2">
      <c r="A1979" s="599"/>
      <c r="B1979" s="545"/>
      <c r="C1979" s="537" t="s">
        <v>1008</v>
      </c>
      <c r="D1979" s="542"/>
      <c r="E1979" s="542"/>
      <c r="F1979" s="545"/>
      <c r="G1979" s="600"/>
    </row>
    <row r="1980" spans="1:7" ht="19.899999999999999" customHeight="1" x14ac:dyDescent="0.2">
      <c r="A1980" s="601">
        <f t="shared" ref="A1980:A1988" si="445">IFERROR(VLOOKUP(C1980,T_Insumos,4,FALSE),0)</f>
        <v>0</v>
      </c>
      <c r="B1980" s="561">
        <f t="shared" ref="B1980:B1988" si="446">IFERROR(VLOOKUP(C1980,T_Insumos,5,FALSE),0)</f>
        <v>0</v>
      </c>
      <c r="C1980" s="552"/>
      <c r="D1980" s="562">
        <f t="shared" ref="D1980:D1988" si="447">IFERROR(VLOOKUP(C1980,T_Insumos,3,FALSE),0)</f>
        <v>0</v>
      </c>
      <c r="E1980" s="555">
        <f>D1980*$G$23</f>
        <v>0</v>
      </c>
      <c r="F1980" s="558">
        <f>IF(C1980="",0,IFERROR(VLOOKUP(COUNTIF($A$1:A1980,"ANALISIS DE PRECIOS"),T_Rendimiento_Equipo,5,FALSE),0))</f>
        <v>0</v>
      </c>
      <c r="G1980" s="555">
        <f>IFERROR(ROUND(E1980/F1980,2),0)</f>
        <v>0</v>
      </c>
    </row>
    <row r="1981" spans="1:7" ht="19.899999999999999" customHeight="1" x14ac:dyDescent="0.2">
      <c r="A1981" s="601">
        <f t="shared" si="445"/>
        <v>0</v>
      </c>
      <c r="B1981" s="561">
        <f t="shared" si="446"/>
        <v>0</v>
      </c>
      <c r="C1981" s="552"/>
      <c r="D1981" s="562">
        <f t="shared" si="447"/>
        <v>0</v>
      </c>
      <c r="E1981" s="555"/>
      <c r="F1981" s="558">
        <f>IF(C1981="",0,IFERROR(VLOOKUP(COUNTIF($A$1:A1981,"ANALISIS DE PRECIOS"),T_Rendimiento_Equipo,5,FALSE),0))</f>
        <v>0</v>
      </c>
      <c r="G1981" s="555">
        <f t="shared" ref="G1981:G1988" si="448">IFERROR(ROUND(E1981/F1981,2),0)</f>
        <v>0</v>
      </c>
    </row>
    <row r="1982" spans="1:7" ht="19.899999999999999" customHeight="1" x14ac:dyDescent="0.2">
      <c r="A1982" s="601">
        <f t="shared" si="445"/>
        <v>0</v>
      </c>
      <c r="B1982" s="561">
        <f t="shared" si="446"/>
        <v>0</v>
      </c>
      <c r="C1982" s="563"/>
      <c r="D1982" s="562">
        <f t="shared" si="447"/>
        <v>0</v>
      </c>
      <c r="E1982" s="555"/>
      <c r="F1982" s="558">
        <f>IF(C1982="",0,IFERROR(VLOOKUP(COUNTIF($A$1:A1982,"ANALISIS DE PRECIOS"),T_Rendimiento_Equipo,5,FALSE),0))</f>
        <v>0</v>
      </c>
      <c r="G1982" s="555">
        <f t="shared" si="448"/>
        <v>0</v>
      </c>
    </row>
    <row r="1983" spans="1:7" ht="19.899999999999999" customHeight="1" x14ac:dyDescent="0.2">
      <c r="A1983" s="601">
        <f t="shared" si="445"/>
        <v>0</v>
      </c>
      <c r="B1983" s="561">
        <f t="shared" si="446"/>
        <v>0</v>
      </c>
      <c r="C1983" s="563"/>
      <c r="D1983" s="562">
        <f t="shared" si="447"/>
        <v>0</v>
      </c>
      <c r="E1983" s="555"/>
      <c r="F1983" s="558">
        <f>IF(C1983="",0,IFERROR(VLOOKUP(COUNTIF($A$1:A1983,"ANALISIS DE PRECIOS"),T_Rendimiento_Equipo,5,FALSE),0))</f>
        <v>0</v>
      </c>
      <c r="G1983" s="555">
        <f t="shared" si="448"/>
        <v>0</v>
      </c>
    </row>
    <row r="1984" spans="1:7" ht="19.899999999999999" customHeight="1" x14ac:dyDescent="0.2">
      <c r="A1984" s="601">
        <f t="shared" si="445"/>
        <v>0</v>
      </c>
      <c r="B1984" s="561">
        <f t="shared" si="446"/>
        <v>0</v>
      </c>
      <c r="C1984" s="563"/>
      <c r="D1984" s="562">
        <f t="shared" si="447"/>
        <v>0</v>
      </c>
      <c r="E1984" s="555"/>
      <c r="F1984" s="558">
        <f>IF(C1984="",0,IFERROR(VLOOKUP(COUNTIF($A$1:A1984,"ANALISIS DE PRECIOS"),T_Rendimiento_Equipo,5,FALSE),0))</f>
        <v>0</v>
      </c>
      <c r="G1984" s="555">
        <f t="shared" si="448"/>
        <v>0</v>
      </c>
    </row>
    <row r="1985" spans="1:7" ht="19.899999999999999" customHeight="1" x14ac:dyDescent="0.2">
      <c r="A1985" s="601">
        <f t="shared" si="445"/>
        <v>0</v>
      </c>
      <c r="B1985" s="561">
        <f t="shared" si="446"/>
        <v>0</v>
      </c>
      <c r="C1985" s="563"/>
      <c r="D1985" s="562">
        <f t="shared" si="447"/>
        <v>0</v>
      </c>
      <c r="E1985" s="555"/>
      <c r="F1985" s="558">
        <f>IF(C1985="",0,IFERROR(VLOOKUP(COUNTIF($A$1:A1985,"ANALISIS DE PRECIOS"),T_Rendimiento_Equipo,5,FALSE),0))</f>
        <v>0</v>
      </c>
      <c r="G1985" s="555">
        <f t="shared" si="448"/>
        <v>0</v>
      </c>
    </row>
    <row r="1986" spans="1:7" ht="19.899999999999999" customHeight="1" x14ac:dyDescent="0.2">
      <c r="A1986" s="601">
        <f t="shared" si="445"/>
        <v>0</v>
      </c>
      <c r="B1986" s="561">
        <f t="shared" si="446"/>
        <v>0</v>
      </c>
      <c r="C1986" s="563"/>
      <c r="D1986" s="562">
        <f t="shared" si="447"/>
        <v>0</v>
      </c>
      <c r="E1986" s="555"/>
      <c r="F1986" s="558">
        <f>IF(C1986="",0,IFERROR(VLOOKUP(COUNTIF($A$1:A1986,"ANALISIS DE PRECIOS"),T_Rendimiento_Equipo,5,FALSE),0))</f>
        <v>0</v>
      </c>
      <c r="G1986" s="555">
        <f t="shared" si="448"/>
        <v>0</v>
      </c>
    </row>
    <row r="1987" spans="1:7" ht="19.899999999999999" customHeight="1" x14ac:dyDescent="0.2">
      <c r="A1987" s="601">
        <f t="shared" si="445"/>
        <v>0</v>
      </c>
      <c r="B1987" s="561">
        <f t="shared" si="446"/>
        <v>0</v>
      </c>
      <c r="C1987" s="563"/>
      <c r="D1987" s="562">
        <f t="shared" si="447"/>
        <v>0</v>
      </c>
      <c r="E1987" s="555"/>
      <c r="F1987" s="558">
        <f>IF(C1987="",0,IFERROR(VLOOKUP(COUNTIF($A$1:A1987,"ANALISIS DE PRECIOS"),T_Rendimiento_Equipo,5,FALSE),0))</f>
        <v>0</v>
      </c>
      <c r="G1987" s="555">
        <f t="shared" si="448"/>
        <v>0</v>
      </c>
    </row>
    <row r="1988" spans="1:7" ht="19.899999999999999" customHeight="1" x14ac:dyDescent="0.2">
      <c r="A1988" s="601">
        <f t="shared" si="445"/>
        <v>0</v>
      </c>
      <c r="B1988" s="561">
        <f t="shared" si="446"/>
        <v>0</v>
      </c>
      <c r="C1988" s="552"/>
      <c r="D1988" s="562">
        <f t="shared" si="447"/>
        <v>0</v>
      </c>
      <c r="E1988" s="555"/>
      <c r="F1988" s="558">
        <f>IF(C1988="",0,IFERROR(VLOOKUP(COUNTIF($A$1:A1988,"ANALISIS DE PRECIOS"),T_Rendimiento_Equipo,5,FALSE),0))</f>
        <v>0</v>
      </c>
      <c r="G1988" s="555">
        <f t="shared" si="448"/>
        <v>0</v>
      </c>
    </row>
    <row r="1989" spans="1:7" ht="19.899999999999999" customHeight="1" x14ac:dyDescent="0.2">
      <c r="A1989" s="602"/>
      <c r="B1989" s="541"/>
      <c r="C1989" s="545"/>
      <c r="D1989" s="541"/>
      <c r="E1989" s="542"/>
      <c r="F1989" s="564" t="s">
        <v>27</v>
      </c>
      <c r="G1989" s="603">
        <f>SUBTOTAL(9,G1980:G1988)</f>
        <v>0</v>
      </c>
    </row>
    <row r="1990" spans="1:7" ht="19.899999999999999" customHeight="1" x14ac:dyDescent="0.2">
      <c r="A1990" s="599"/>
      <c r="B1990" s="545"/>
      <c r="C1990" s="537" t="s">
        <v>713</v>
      </c>
      <c r="D1990" s="541"/>
      <c r="E1990" s="542"/>
      <c r="F1990" s="543"/>
      <c r="G1990" s="600"/>
    </row>
    <row r="1991" spans="1:7" ht="19.899999999999999" customHeight="1" x14ac:dyDescent="0.2">
      <c r="A1991" s="792" t="s">
        <v>576</v>
      </c>
      <c r="B1991" s="793"/>
      <c r="C1991" s="794" t="s">
        <v>0</v>
      </c>
      <c r="D1991" s="796" t="s">
        <v>24</v>
      </c>
      <c r="E1991" s="796" t="s">
        <v>1832</v>
      </c>
      <c r="F1991" s="798" t="s">
        <v>1007</v>
      </c>
      <c r="G1991" s="800" t="s">
        <v>26</v>
      </c>
    </row>
    <row r="1992" spans="1:7" ht="19.899999999999999" customHeight="1" x14ac:dyDescent="0.2">
      <c r="A1992" s="560" t="s">
        <v>577</v>
      </c>
      <c r="B1992" s="560" t="s">
        <v>578</v>
      </c>
      <c r="C1992" s="795"/>
      <c r="D1992" s="797"/>
      <c r="E1992" s="797"/>
      <c r="F1992" s="799"/>
      <c r="G1992" s="801"/>
    </row>
    <row r="1993" spans="1:7" ht="19.899999999999999" customHeight="1" x14ac:dyDescent="0.2">
      <c r="A1993" s="601">
        <f t="shared" ref="A1993:A1999" si="449">IFERROR(VLOOKUP(C1993,T_Insumos,4,FALSE),0)</f>
        <v>0</v>
      </c>
      <c r="B1993" s="561">
        <f t="shared" ref="B1993:B1999" si="450">IFERROR(VLOOKUP(C1993,T_Insumos,5,FALSE),0)</f>
        <v>0</v>
      </c>
      <c r="C1993" s="565"/>
      <c r="D1993" s="558"/>
      <c r="E1993" s="555">
        <f t="shared" ref="E1993:E1999" si="451">IFERROR(VLOOKUP(C1993,T_Insumos,3,FALSE),0)</f>
        <v>0</v>
      </c>
      <c r="F1993" s="558">
        <f>IF(C1993="",0,IFERROR(VLOOKUP(COUNTIF($A$1:A1993,"ANALISIS DE PRECIOS"),T_Rendimiento_Equipo,5,FALSE),0))</f>
        <v>0</v>
      </c>
      <c r="G1993" s="555">
        <f>IFERROR(ROUND(D1993*E1993/F1993,2),0)</f>
        <v>0</v>
      </c>
    </row>
    <row r="1994" spans="1:7" ht="19.899999999999999" customHeight="1" x14ac:dyDescent="0.2">
      <c r="A1994" s="601">
        <f t="shared" si="449"/>
        <v>0</v>
      </c>
      <c r="B1994" s="561">
        <f t="shared" si="450"/>
        <v>0</v>
      </c>
      <c r="C1994" s="552"/>
      <c r="D1994" s="558"/>
      <c r="E1994" s="555">
        <f t="shared" si="451"/>
        <v>0</v>
      </c>
      <c r="F1994" s="558">
        <f>IF(C1994="",0,IFERROR(VLOOKUP(COUNTIF($A$1:A1994,"ANALISIS DE PRECIOS"),T_Rendimiento_Equipo,5,FALSE),0))</f>
        <v>0</v>
      </c>
      <c r="G1994" s="555">
        <f t="shared" ref="G1994:G1999" si="452">IFERROR(ROUND(D1994*E1994/F1994,2),0)</f>
        <v>0</v>
      </c>
    </row>
    <row r="1995" spans="1:7" ht="19.899999999999999" customHeight="1" x14ac:dyDescent="0.2">
      <c r="A1995" s="601">
        <f t="shared" si="449"/>
        <v>0</v>
      </c>
      <c r="B1995" s="561">
        <f t="shared" si="450"/>
        <v>0</v>
      </c>
      <c r="C1995" s="552"/>
      <c r="D1995" s="558"/>
      <c r="E1995" s="555">
        <f t="shared" si="451"/>
        <v>0</v>
      </c>
      <c r="F1995" s="558">
        <f>IF(C1995="",0,IFERROR(VLOOKUP(COUNTIF($A$1:A1995,"ANALISIS DE PRECIOS"),T_Rendimiento_Equipo,5,FALSE),0))</f>
        <v>0</v>
      </c>
      <c r="G1995" s="555">
        <f t="shared" si="452"/>
        <v>0</v>
      </c>
    </row>
    <row r="1996" spans="1:7" ht="19.899999999999999" customHeight="1" x14ac:dyDescent="0.2">
      <c r="A1996" s="601">
        <f t="shared" si="449"/>
        <v>0</v>
      </c>
      <c r="B1996" s="561">
        <f t="shared" si="450"/>
        <v>0</v>
      </c>
      <c r="C1996" s="552"/>
      <c r="D1996" s="558"/>
      <c r="E1996" s="555">
        <f t="shared" si="451"/>
        <v>0</v>
      </c>
      <c r="F1996" s="558">
        <f>IF(C1996="",0,IFERROR(VLOOKUP(COUNTIF($A$1:A1996,"ANALISIS DE PRECIOS"),T_Rendimiento_Equipo,5,FALSE),0))</f>
        <v>0</v>
      </c>
      <c r="G1996" s="555">
        <f t="shared" si="452"/>
        <v>0</v>
      </c>
    </row>
    <row r="1997" spans="1:7" ht="19.899999999999999" customHeight="1" x14ac:dyDescent="0.2">
      <c r="A1997" s="601">
        <f t="shared" si="449"/>
        <v>0</v>
      </c>
      <c r="B1997" s="561">
        <f t="shared" si="450"/>
        <v>0</v>
      </c>
      <c r="C1997" s="552"/>
      <c r="D1997" s="558"/>
      <c r="E1997" s="555">
        <f t="shared" si="451"/>
        <v>0</v>
      </c>
      <c r="F1997" s="558">
        <f>IF(C1997="",0,IFERROR(VLOOKUP(COUNTIF($A$1:A1997,"ANALISIS DE PRECIOS"),T_Rendimiento_Equipo,5,FALSE),0))</f>
        <v>0</v>
      </c>
      <c r="G1997" s="555">
        <f t="shared" si="452"/>
        <v>0</v>
      </c>
    </row>
    <row r="1998" spans="1:7" ht="19.899999999999999" customHeight="1" x14ac:dyDescent="0.2">
      <c r="A1998" s="601">
        <f t="shared" si="449"/>
        <v>0</v>
      </c>
      <c r="B1998" s="561">
        <f t="shared" si="450"/>
        <v>0</v>
      </c>
      <c r="C1998" s="552"/>
      <c r="D1998" s="566"/>
      <c r="E1998" s="555">
        <f t="shared" si="451"/>
        <v>0</v>
      </c>
      <c r="F1998" s="558">
        <f>IF(C1998="",0,IFERROR(VLOOKUP(COUNTIF($A$1:A1998,"ANALISIS DE PRECIOS"),T_Rendimiento_Equipo,5,FALSE),0))</f>
        <v>0</v>
      </c>
      <c r="G1998" s="555">
        <f t="shared" si="452"/>
        <v>0</v>
      </c>
    </row>
    <row r="1999" spans="1:7" ht="19.899999999999999" customHeight="1" x14ac:dyDescent="0.2">
      <c r="A1999" s="601">
        <f t="shared" si="449"/>
        <v>0</v>
      </c>
      <c r="B1999" s="561">
        <f t="shared" si="450"/>
        <v>0</v>
      </c>
      <c r="C1999" s="561"/>
      <c r="D1999" s="567"/>
      <c r="E1999" s="555">
        <f t="shared" si="451"/>
        <v>0</v>
      </c>
      <c r="F1999" s="558">
        <f>IF(C1999="",0,IFERROR(VLOOKUP(COUNTIF($A$1:A1999,"ANALISIS DE PRECIOS"),T_Rendimiento_Equipo,5,FALSE),0))</f>
        <v>0</v>
      </c>
      <c r="G1999" s="555">
        <f t="shared" si="452"/>
        <v>0</v>
      </c>
    </row>
    <row r="2000" spans="1:7" ht="19.899999999999999" customHeight="1" x14ac:dyDescent="0.2">
      <c r="A2000" s="602"/>
      <c r="B2000" s="541"/>
      <c r="C2000" s="545"/>
      <c r="D2000" s="541"/>
      <c r="E2000" s="542"/>
      <c r="F2000" s="564" t="s">
        <v>28</v>
      </c>
      <c r="G2000" s="604">
        <f>SUBTOTAL(9,G1993:G1999)</f>
        <v>0</v>
      </c>
    </row>
    <row r="2001" spans="1:7" ht="19.899999999999999" customHeight="1" x14ac:dyDescent="0.2">
      <c r="A2001" s="599"/>
      <c r="B2001" s="545"/>
      <c r="C2001" s="537" t="s">
        <v>1014</v>
      </c>
      <c r="D2001" s="541"/>
      <c r="E2001" s="542"/>
      <c r="F2001" s="543"/>
      <c r="G2001" s="600"/>
    </row>
    <row r="2002" spans="1:7" ht="19.899999999999999" customHeight="1" x14ac:dyDescent="0.2">
      <c r="A2002" s="792" t="s">
        <v>576</v>
      </c>
      <c r="B2002" s="793"/>
      <c r="C2002" s="794" t="s">
        <v>0</v>
      </c>
      <c r="D2002" s="794" t="s">
        <v>1867</v>
      </c>
      <c r="E2002" s="796" t="s">
        <v>24</v>
      </c>
      <c r="F2002" s="798" t="s">
        <v>25</v>
      </c>
      <c r="G2002" s="800" t="s">
        <v>26</v>
      </c>
    </row>
    <row r="2003" spans="1:7" ht="19.899999999999999" customHeight="1" x14ac:dyDescent="0.2">
      <c r="A2003" s="560" t="s">
        <v>577</v>
      </c>
      <c r="B2003" s="560" t="s">
        <v>578</v>
      </c>
      <c r="C2003" s="795"/>
      <c r="D2003" s="795"/>
      <c r="E2003" s="797"/>
      <c r="F2003" s="799"/>
      <c r="G2003" s="801"/>
    </row>
    <row r="2004" spans="1:7" ht="19.899999999999999" customHeight="1" x14ac:dyDescent="0.2">
      <c r="A2004" s="601">
        <f t="shared" ref="A2004:A2014" si="453">IFERROR(VLOOKUP(C2004,T_Insumos,4,FALSE),0)</f>
        <v>0</v>
      </c>
      <c r="B2004" s="561">
        <f t="shared" ref="B2004:B2014" si="454">IFERROR(VLOOKUP(C2004,T_Insumos,5,FALSE),0)</f>
        <v>0</v>
      </c>
      <c r="C2004" s="561"/>
      <c r="D2004" s="613">
        <f t="shared" ref="D2004:D2014" si="455">IFERROR(VLOOKUP(C2004,T_Insumos,2,FALSE),0)</f>
        <v>0</v>
      </c>
      <c r="E2004" s="553"/>
      <c r="F2004" s="555">
        <f t="shared" ref="F2004:F2014" si="456">IFERROR(VLOOKUP(C2004,T_Insumos,3,FALSE),0)</f>
        <v>0</v>
      </c>
      <c r="G2004" s="555">
        <f>ROUND(E2004*F2004,2)</f>
        <v>0</v>
      </c>
    </row>
    <row r="2005" spans="1:7" ht="19.899999999999999" customHeight="1" x14ac:dyDescent="0.2">
      <c r="A2005" s="601">
        <f t="shared" si="453"/>
        <v>0</v>
      </c>
      <c r="B2005" s="561">
        <f t="shared" si="454"/>
        <v>0</v>
      </c>
      <c r="C2005" s="561"/>
      <c r="D2005" s="613">
        <f t="shared" si="455"/>
        <v>0</v>
      </c>
      <c r="E2005" s="553"/>
      <c r="F2005" s="555">
        <f t="shared" si="456"/>
        <v>0</v>
      </c>
      <c r="G2005" s="555">
        <f t="shared" ref="G2005:G2014" si="457">ROUND(E2005*F2005,2)</f>
        <v>0</v>
      </c>
    </row>
    <row r="2006" spans="1:7" ht="19.899999999999999" customHeight="1" x14ac:dyDescent="0.2">
      <c r="A2006" s="601">
        <f t="shared" si="453"/>
        <v>0</v>
      </c>
      <c r="B2006" s="561">
        <f t="shared" si="454"/>
        <v>0</v>
      </c>
      <c r="C2006" s="561"/>
      <c r="D2006" s="613">
        <f t="shared" si="455"/>
        <v>0</v>
      </c>
      <c r="E2006" s="553"/>
      <c r="F2006" s="555">
        <f t="shared" si="456"/>
        <v>0</v>
      </c>
      <c r="G2006" s="555">
        <f t="shared" si="457"/>
        <v>0</v>
      </c>
    </row>
    <row r="2007" spans="1:7" ht="19.899999999999999" customHeight="1" x14ac:dyDescent="0.2">
      <c r="A2007" s="601">
        <f t="shared" si="453"/>
        <v>0</v>
      </c>
      <c r="B2007" s="561">
        <f t="shared" si="454"/>
        <v>0</v>
      </c>
      <c r="C2007" s="561"/>
      <c r="D2007" s="613">
        <f t="shared" si="455"/>
        <v>0</v>
      </c>
      <c r="E2007" s="553"/>
      <c r="F2007" s="555">
        <f t="shared" si="456"/>
        <v>0</v>
      </c>
      <c r="G2007" s="555">
        <f t="shared" si="457"/>
        <v>0</v>
      </c>
    </row>
    <row r="2008" spans="1:7" ht="19.899999999999999" customHeight="1" x14ac:dyDescent="0.2">
      <c r="A2008" s="601">
        <f t="shared" si="453"/>
        <v>0</v>
      </c>
      <c r="B2008" s="561">
        <f t="shared" si="454"/>
        <v>0</v>
      </c>
      <c r="C2008" s="561"/>
      <c r="D2008" s="613">
        <f t="shared" si="455"/>
        <v>0</v>
      </c>
      <c r="E2008" s="553"/>
      <c r="F2008" s="555">
        <f t="shared" si="456"/>
        <v>0</v>
      </c>
      <c r="G2008" s="555">
        <f t="shared" si="457"/>
        <v>0</v>
      </c>
    </row>
    <row r="2009" spans="1:7" ht="19.899999999999999" customHeight="1" x14ac:dyDescent="0.2">
      <c r="A2009" s="601">
        <f t="shared" si="453"/>
        <v>0</v>
      </c>
      <c r="B2009" s="561">
        <f t="shared" si="454"/>
        <v>0</v>
      </c>
      <c r="C2009" s="561"/>
      <c r="D2009" s="613">
        <f t="shared" si="455"/>
        <v>0</v>
      </c>
      <c r="E2009" s="553"/>
      <c r="F2009" s="555">
        <f t="shared" si="456"/>
        <v>0</v>
      </c>
      <c r="G2009" s="555">
        <f t="shared" si="457"/>
        <v>0</v>
      </c>
    </row>
    <row r="2010" spans="1:7" ht="19.899999999999999" customHeight="1" x14ac:dyDescent="0.2">
      <c r="A2010" s="601">
        <f t="shared" si="453"/>
        <v>0</v>
      </c>
      <c r="B2010" s="561">
        <f t="shared" si="454"/>
        <v>0</v>
      </c>
      <c r="C2010" s="561"/>
      <c r="D2010" s="613">
        <f t="shared" si="455"/>
        <v>0</v>
      </c>
      <c r="E2010" s="553"/>
      <c r="F2010" s="555">
        <f t="shared" si="456"/>
        <v>0</v>
      </c>
      <c r="G2010" s="555">
        <f t="shared" si="457"/>
        <v>0</v>
      </c>
    </row>
    <row r="2011" spans="1:7" ht="19.899999999999999" customHeight="1" x14ac:dyDescent="0.2">
      <c r="A2011" s="601">
        <f t="shared" si="453"/>
        <v>0</v>
      </c>
      <c r="B2011" s="561">
        <f t="shared" si="454"/>
        <v>0</v>
      </c>
      <c r="C2011" s="561"/>
      <c r="D2011" s="613">
        <f t="shared" si="455"/>
        <v>0</v>
      </c>
      <c r="E2011" s="553"/>
      <c r="F2011" s="555">
        <f t="shared" si="456"/>
        <v>0</v>
      </c>
      <c r="G2011" s="555">
        <f t="shared" si="457"/>
        <v>0</v>
      </c>
    </row>
    <row r="2012" spans="1:7" ht="19.899999999999999" customHeight="1" x14ac:dyDescent="0.2">
      <c r="A2012" s="601">
        <f t="shared" si="453"/>
        <v>0</v>
      </c>
      <c r="B2012" s="561">
        <f t="shared" si="454"/>
        <v>0</v>
      </c>
      <c r="C2012" s="561"/>
      <c r="D2012" s="613">
        <f t="shared" si="455"/>
        <v>0</v>
      </c>
      <c r="E2012" s="553"/>
      <c r="F2012" s="555">
        <f t="shared" si="456"/>
        <v>0</v>
      </c>
      <c r="G2012" s="555">
        <f t="shared" si="457"/>
        <v>0</v>
      </c>
    </row>
    <row r="2013" spans="1:7" ht="19.899999999999999" customHeight="1" x14ac:dyDescent="0.2">
      <c r="A2013" s="601">
        <f t="shared" si="453"/>
        <v>0</v>
      </c>
      <c r="B2013" s="561">
        <f t="shared" si="454"/>
        <v>0</v>
      </c>
      <c r="C2013" s="561"/>
      <c r="D2013" s="613">
        <f t="shared" si="455"/>
        <v>0</v>
      </c>
      <c r="E2013" s="553"/>
      <c r="F2013" s="555">
        <f t="shared" si="456"/>
        <v>0</v>
      </c>
      <c r="G2013" s="555">
        <f t="shared" si="457"/>
        <v>0</v>
      </c>
    </row>
    <row r="2014" spans="1:7" ht="19.899999999999999" customHeight="1" x14ac:dyDescent="0.2">
      <c r="A2014" s="601">
        <f t="shared" si="453"/>
        <v>0</v>
      </c>
      <c r="B2014" s="561">
        <f t="shared" si="454"/>
        <v>0</v>
      </c>
      <c r="C2014" s="561"/>
      <c r="D2014" s="613">
        <f t="shared" si="455"/>
        <v>0</v>
      </c>
      <c r="E2014" s="553"/>
      <c r="F2014" s="555">
        <f t="shared" si="456"/>
        <v>0</v>
      </c>
      <c r="G2014" s="555">
        <f t="shared" si="457"/>
        <v>0</v>
      </c>
    </row>
    <row r="2015" spans="1:7" ht="19.899999999999999" customHeight="1" x14ac:dyDescent="0.2">
      <c r="A2015" s="599"/>
      <c r="B2015" s="545"/>
      <c r="C2015" s="545"/>
      <c r="D2015" s="541"/>
      <c r="E2015" s="542"/>
      <c r="F2015" s="564" t="s">
        <v>29</v>
      </c>
      <c r="G2015" s="605">
        <f>SUBTOTAL(9,G2004:G2014)</f>
        <v>0</v>
      </c>
    </row>
    <row r="2016" spans="1:7" ht="19.899999999999999" customHeight="1" x14ac:dyDescent="0.2">
      <c r="A2016" s="599"/>
      <c r="B2016" s="545"/>
      <c r="C2016" s="537" t="s">
        <v>1015</v>
      </c>
      <c r="D2016" s="541"/>
      <c r="E2016" s="542"/>
      <c r="F2016" s="543"/>
      <c r="G2016" s="600"/>
    </row>
    <row r="2017" spans="1:7" ht="19.899999999999999" customHeight="1" x14ac:dyDescent="0.2">
      <c r="A2017" s="792" t="s">
        <v>576</v>
      </c>
      <c r="B2017" s="793"/>
      <c r="C2017" s="794" t="s">
        <v>0</v>
      </c>
      <c r="D2017" s="794" t="s">
        <v>1867</v>
      </c>
      <c r="E2017" s="796" t="s">
        <v>24</v>
      </c>
      <c r="F2017" s="798" t="s">
        <v>25</v>
      </c>
      <c r="G2017" s="800" t="s">
        <v>26</v>
      </c>
    </row>
    <row r="2018" spans="1:7" ht="19.899999999999999" customHeight="1" x14ac:dyDescent="0.2">
      <c r="A2018" s="560" t="s">
        <v>577</v>
      </c>
      <c r="B2018" s="560" t="s">
        <v>578</v>
      </c>
      <c r="C2018" s="795"/>
      <c r="D2018" s="795"/>
      <c r="E2018" s="797"/>
      <c r="F2018" s="799"/>
      <c r="G2018" s="801"/>
    </row>
    <row r="2019" spans="1:7" ht="19.899999999999999" customHeight="1" x14ac:dyDescent="0.2">
      <c r="A2019" s="601">
        <f>IFERROR(VLOOKUP(C2019,T_Insumos,4,FALSE),0)</f>
        <v>0</v>
      </c>
      <c r="B2019" s="561">
        <f>IFERROR(VLOOKUP(C2019,T_Insumos,5,FALSE),0)</f>
        <v>0</v>
      </c>
      <c r="C2019" s="552"/>
      <c r="D2019" s="613">
        <f>IF(C2019=0,0,"$/tnkm")</f>
        <v>0</v>
      </c>
      <c r="E2019" s="553"/>
      <c r="F2019" s="555">
        <f>IFERROR(VLOOKUP(C2019,T_Insumos,3,FALSE),0)</f>
        <v>0</v>
      </c>
      <c r="G2019" s="555">
        <f>ROUND(E2019*F2019,2)</f>
        <v>0</v>
      </c>
    </row>
    <row r="2020" spans="1:7" ht="19.899999999999999" customHeight="1" x14ac:dyDescent="0.2">
      <c r="A2020" s="601">
        <f>IFERROR(VLOOKUP(C2020,T_Insumos,4,FALSE),0)</f>
        <v>0</v>
      </c>
      <c r="B2020" s="561">
        <f>IFERROR(VLOOKUP(C2020,T_Insumos,5,FALSE),0)</f>
        <v>0</v>
      </c>
      <c r="C2020" s="552"/>
      <c r="D2020" s="613">
        <f>IF(C2020=0,0,"$/tnkm")</f>
        <v>0</v>
      </c>
      <c r="E2020" s="569"/>
      <c r="F2020" s="555">
        <f>IFERROR(VLOOKUP(C2020,T_Insumos,3,FALSE),0)</f>
        <v>0</v>
      </c>
      <c r="G2020" s="555">
        <f t="shared" ref="G2020" si="458">ROUND(E2020*F2020,2)</f>
        <v>0</v>
      </c>
    </row>
    <row r="2021" spans="1:7" ht="19.899999999999999" customHeight="1" x14ac:dyDescent="0.2">
      <c r="A2021" s="599"/>
      <c r="B2021" s="545"/>
      <c r="C2021" s="545"/>
      <c r="D2021" s="541"/>
      <c r="E2021" s="542"/>
      <c r="F2021" s="564" t="s">
        <v>1016</v>
      </c>
      <c r="G2021" s="605">
        <f>SUBTOTAL(9,G2019:G2020)</f>
        <v>0</v>
      </c>
    </row>
    <row r="2022" spans="1:7" ht="19.899999999999999" customHeight="1" x14ac:dyDescent="0.2">
      <c r="A2022" s="602"/>
      <c r="B2022" s="541"/>
      <c r="C2022" s="545"/>
      <c r="D2022" s="541"/>
      <c r="E2022" s="542"/>
      <c r="F2022" s="543"/>
      <c r="G2022" s="600"/>
    </row>
    <row r="2023" spans="1:7" ht="19.899999999999999" customHeight="1" x14ac:dyDescent="0.2">
      <c r="A2023" s="664" t="str">
        <f>B1957</f>
        <v/>
      </c>
      <c r="B2023" s="661">
        <f ca="1">C1957</f>
        <v>0</v>
      </c>
      <c r="C2023" s="541"/>
      <c r="D2023" s="541" t="s">
        <v>1833</v>
      </c>
      <c r="E2023" s="662"/>
      <c r="F2023" s="663" t="str">
        <f ca="1">"$/"&amp;G1957</f>
        <v>$/0</v>
      </c>
      <c r="G2023" s="610">
        <f>SUBTOTAL(9,G1980:G2022)</f>
        <v>0</v>
      </c>
    </row>
    <row r="2024" spans="1:7" ht="19.899999999999999" customHeight="1" x14ac:dyDescent="0.2">
      <c r="A2024" s="606"/>
      <c r="B2024" s="607"/>
      <c r="C2024" s="608"/>
      <c r="D2024" s="608" t="s">
        <v>2043</v>
      </c>
      <c r="E2024" s="609"/>
      <c r="F2024" s="665" t="str">
        <f ca="1">"$/"&amp;G1957</f>
        <v>$/0</v>
      </c>
      <c r="G2024" s="610">
        <f>ROUND(G2023/Coeficiente_Paso,2)</f>
        <v>0</v>
      </c>
    </row>
    <row r="2025" spans="1:7" ht="19.899999999999999" customHeight="1" x14ac:dyDescent="0.2">
      <c r="A2025" s="191"/>
      <c r="B2025" s="191"/>
      <c r="C2025" s="191"/>
      <c r="D2025" s="191"/>
      <c r="E2025" s="191"/>
      <c r="F2025" s="191"/>
      <c r="G2025" s="191"/>
    </row>
    <row r="2026" spans="1:7" ht="19.899999999999999" customHeight="1" x14ac:dyDescent="0.2">
      <c r="A2026" s="802" t="s">
        <v>31</v>
      </c>
      <c r="B2026" s="803"/>
      <c r="C2026" s="803"/>
      <c r="D2026" s="803"/>
      <c r="E2026" s="803"/>
      <c r="F2026" s="803"/>
      <c r="G2026" s="804"/>
    </row>
    <row r="2027" spans="1:7" ht="19.899999999999999" customHeight="1" x14ac:dyDescent="0.2">
      <c r="A2027" s="587" t="s">
        <v>711</v>
      </c>
      <c r="B2027" s="535" t="str">
        <f>Comitente</f>
        <v>DIRECCIÓN PROVINCIAL DE VIALIDAD</v>
      </c>
      <c r="C2027" s="536"/>
      <c r="D2027" s="537"/>
      <c r="E2027" s="537"/>
      <c r="F2027" s="538"/>
      <c r="G2027" s="588"/>
    </row>
    <row r="2028" spans="1:7" ht="19.899999999999999" customHeight="1" x14ac:dyDescent="0.2">
      <c r="A2028" s="587" t="s">
        <v>712</v>
      </c>
      <c r="B2028" s="535">
        <f>Contratista</f>
        <v>0</v>
      </c>
      <c r="C2028" s="539"/>
      <c r="D2028" s="539"/>
      <c r="E2028" s="539"/>
      <c r="F2028" s="535"/>
      <c r="G2028" s="589"/>
    </row>
    <row r="2029" spans="1:7" ht="19.899999999999999" customHeight="1" x14ac:dyDescent="0.2">
      <c r="A2029" s="587" t="s">
        <v>21</v>
      </c>
      <c r="B2029" s="535" t="str">
        <f>Obra</f>
        <v>PAVIMENTACIÓN Y REPAVIMENTACION DE LA RED VIAL MUNICIPAL AFECTADAS POR OBRAS DE SANEAMIENTO 1era ETAPA SARMIENTO</v>
      </c>
      <c r="C2029" s="539"/>
      <c r="D2029" s="539"/>
      <c r="E2029" s="539"/>
      <c r="F2029" s="535" t="s">
        <v>32</v>
      </c>
      <c r="G2029" s="589">
        <f>Fecha_Base</f>
        <v>0</v>
      </c>
    </row>
    <row r="2030" spans="1:7" ht="19.899999999999999" customHeight="1" x14ac:dyDescent="0.2">
      <c r="A2030" s="590" t="s">
        <v>710</v>
      </c>
      <c r="B2030" s="540" t="str">
        <f>Ubicación</f>
        <v>DEPARTAMENTO SARMIENTO</v>
      </c>
      <c r="C2030" s="540"/>
      <c r="D2030" s="541"/>
      <c r="E2030" s="542"/>
      <c r="F2030" s="543"/>
      <c r="G2030" s="591"/>
    </row>
    <row r="2031" spans="1:7" ht="19.899999999999999" customHeight="1" x14ac:dyDescent="0.2">
      <c r="A2031" s="590" t="s">
        <v>33</v>
      </c>
      <c r="B2031" s="544" t="str">
        <f>IFERROR(VALUE(LEFT(B2032,FIND(".",B2032)-1)),"")</f>
        <v/>
      </c>
      <c r="C2031" s="545">
        <f ca="1">IFERROR(VLOOKUP(B2031,T_Computo_Presupuesto,2,FALSE),0)</f>
        <v>0</v>
      </c>
      <c r="D2031" s="545"/>
      <c r="E2031" s="542"/>
      <c r="F2031" s="543"/>
      <c r="G2031" s="591"/>
    </row>
    <row r="2032" spans="1:7" ht="19.899999999999999" customHeight="1" x14ac:dyDescent="0.2">
      <c r="A2032" s="590" t="s">
        <v>22</v>
      </c>
      <c r="B2032" s="546" t="str">
        <f>IFERROR(VLOOKUP(COUNTIF($A$1:A2032,"ANALISIS DE PRECIOS"),T_NumeroItem,2,FALSE),"")</f>
        <v/>
      </c>
      <c r="C2032" s="805">
        <f ca="1">IFERROR(VLOOKUP(B2032,T_Computo_Presupuesto,2,FALSE),0)</f>
        <v>0</v>
      </c>
      <c r="D2032" s="805"/>
      <c r="E2032" s="805"/>
      <c r="F2032" s="540" t="s">
        <v>23</v>
      </c>
      <c r="G2032" s="592">
        <f ca="1">IFERROR(VLOOKUP(B2032,T_Computo_Presupuesto,4,FALSE),0)</f>
        <v>0</v>
      </c>
    </row>
    <row r="2033" spans="1:7" ht="19.899999999999999" customHeight="1" x14ac:dyDescent="0.2">
      <c r="A2033" s="590"/>
      <c r="B2033" s="540"/>
      <c r="C2033" s="545"/>
      <c r="D2033" s="541"/>
      <c r="E2033" s="542"/>
      <c r="F2033" s="545"/>
      <c r="G2033" s="593"/>
    </row>
    <row r="2034" spans="1:7" ht="19.899999999999999" customHeight="1" x14ac:dyDescent="0.2">
      <c r="A2034" s="594"/>
      <c r="B2034" s="547"/>
      <c r="C2034" s="548" t="s">
        <v>999</v>
      </c>
      <c r="D2034" s="547"/>
      <c r="E2034" s="547"/>
      <c r="F2034" s="547"/>
      <c r="G2034" s="595"/>
    </row>
    <row r="2035" spans="1:7" ht="19.899999999999999" customHeight="1" x14ac:dyDescent="0.2">
      <c r="A2035" s="590"/>
      <c r="B2035" s="549"/>
      <c r="C2035" s="545"/>
      <c r="D2035" s="541"/>
      <c r="E2035" s="542"/>
      <c r="F2035" s="540"/>
      <c r="G2035" s="592"/>
    </row>
    <row r="2036" spans="1:7" ht="19.899999999999999" customHeight="1" x14ac:dyDescent="0.2">
      <c r="A2036" s="590"/>
      <c r="B2036" s="549"/>
      <c r="C2036" s="550" t="s">
        <v>1000</v>
      </c>
      <c r="D2036" s="551" t="s">
        <v>24</v>
      </c>
      <c r="E2036" s="551" t="s">
        <v>1001</v>
      </c>
      <c r="F2036" s="551" t="s">
        <v>1002</v>
      </c>
      <c r="G2036" s="550" t="s">
        <v>1003</v>
      </c>
    </row>
    <row r="2037" spans="1:7" ht="19.899999999999999" customHeight="1" x14ac:dyDescent="0.2">
      <c r="A2037" s="590"/>
      <c r="B2037" s="549"/>
      <c r="C2037" s="552"/>
      <c r="D2037" s="553"/>
      <c r="E2037" s="554">
        <f t="shared" ref="E2037:E2046" si="459">IFERROR(VLOOKUP(C2037,T_Equipos,4,FALSE),0)</f>
        <v>0</v>
      </c>
      <c r="F2037" s="555">
        <f t="shared" ref="F2037:F2046" si="460">IFERROR(VLOOKUP(C2037,T_Equipos,5,FALSE),0)</f>
        <v>0</v>
      </c>
      <c r="G2037" s="555">
        <f>ROUND(D2037*F2037,2)</f>
        <v>0</v>
      </c>
    </row>
    <row r="2038" spans="1:7" ht="19.899999999999999" customHeight="1" x14ac:dyDescent="0.2">
      <c r="A2038" s="590"/>
      <c r="B2038" s="549"/>
      <c r="C2038" s="552"/>
      <c r="D2038" s="553"/>
      <c r="E2038" s="554">
        <f t="shared" si="459"/>
        <v>0</v>
      </c>
      <c r="F2038" s="555">
        <f t="shared" si="460"/>
        <v>0</v>
      </c>
      <c r="G2038" s="555">
        <f>ROUND(D2038*F2038,2)</f>
        <v>0</v>
      </c>
    </row>
    <row r="2039" spans="1:7" ht="19.899999999999999" customHeight="1" x14ac:dyDescent="0.2">
      <c r="A2039" s="590"/>
      <c r="B2039" s="549"/>
      <c r="C2039" s="552"/>
      <c r="D2039" s="553"/>
      <c r="E2039" s="554">
        <f t="shared" si="459"/>
        <v>0</v>
      </c>
      <c r="F2039" s="555">
        <f t="shared" si="460"/>
        <v>0</v>
      </c>
      <c r="G2039" s="555">
        <f>ROUND(D2039*F2039,2)</f>
        <v>0</v>
      </c>
    </row>
    <row r="2040" spans="1:7" ht="19.899999999999999" customHeight="1" x14ac:dyDescent="0.2">
      <c r="A2040" s="590"/>
      <c r="B2040" s="549"/>
      <c r="C2040" s="552"/>
      <c r="D2040" s="553"/>
      <c r="E2040" s="554">
        <f t="shared" si="459"/>
        <v>0</v>
      </c>
      <c r="F2040" s="555">
        <f t="shared" si="460"/>
        <v>0</v>
      </c>
      <c r="G2040" s="555">
        <f>ROUND(D2040*F2040,2)</f>
        <v>0</v>
      </c>
    </row>
    <row r="2041" spans="1:7" ht="19.899999999999999" customHeight="1" x14ac:dyDescent="0.2">
      <c r="A2041" s="590"/>
      <c r="B2041" s="549"/>
      <c r="C2041" s="552"/>
      <c r="D2041" s="553"/>
      <c r="E2041" s="554">
        <f t="shared" si="459"/>
        <v>0</v>
      </c>
      <c r="F2041" s="555">
        <f t="shared" si="460"/>
        <v>0</v>
      </c>
      <c r="G2041" s="555">
        <f t="shared" ref="G2041:G2046" si="461">ROUND(D2041*F2041,2)</f>
        <v>0</v>
      </c>
    </row>
    <row r="2042" spans="1:7" ht="19.899999999999999" customHeight="1" x14ac:dyDescent="0.2">
      <c r="A2042" s="590"/>
      <c r="B2042" s="549"/>
      <c r="C2042" s="552"/>
      <c r="D2042" s="553"/>
      <c r="E2042" s="554">
        <f t="shared" si="459"/>
        <v>0</v>
      </c>
      <c r="F2042" s="555">
        <f t="shared" si="460"/>
        <v>0</v>
      </c>
      <c r="G2042" s="555">
        <f t="shared" si="461"/>
        <v>0</v>
      </c>
    </row>
    <row r="2043" spans="1:7" ht="19.899999999999999" customHeight="1" x14ac:dyDescent="0.2">
      <c r="A2043" s="590"/>
      <c r="B2043" s="549"/>
      <c r="C2043" s="552"/>
      <c r="D2043" s="553"/>
      <c r="E2043" s="554">
        <f t="shared" si="459"/>
        <v>0</v>
      </c>
      <c r="F2043" s="555">
        <f t="shared" si="460"/>
        <v>0</v>
      </c>
      <c r="G2043" s="555">
        <f t="shared" si="461"/>
        <v>0</v>
      </c>
    </row>
    <row r="2044" spans="1:7" ht="19.899999999999999" customHeight="1" x14ac:dyDescent="0.2">
      <c r="A2044" s="590"/>
      <c r="B2044" s="549"/>
      <c r="C2044" s="552"/>
      <c r="D2044" s="553"/>
      <c r="E2044" s="554">
        <f t="shared" si="459"/>
        <v>0</v>
      </c>
      <c r="F2044" s="555">
        <f t="shared" si="460"/>
        <v>0</v>
      </c>
      <c r="G2044" s="555">
        <f t="shared" si="461"/>
        <v>0</v>
      </c>
    </row>
    <row r="2045" spans="1:7" ht="19.899999999999999" customHeight="1" x14ac:dyDescent="0.2">
      <c r="A2045" s="590"/>
      <c r="B2045" s="549"/>
      <c r="C2045" s="552"/>
      <c r="D2045" s="553"/>
      <c r="E2045" s="554">
        <f t="shared" si="459"/>
        <v>0</v>
      </c>
      <c r="F2045" s="555">
        <f t="shared" si="460"/>
        <v>0</v>
      </c>
      <c r="G2045" s="555">
        <f t="shared" si="461"/>
        <v>0</v>
      </c>
    </row>
    <row r="2046" spans="1:7" ht="19.899999999999999" customHeight="1" x14ac:dyDescent="0.2">
      <c r="A2046" s="590"/>
      <c r="B2046" s="549"/>
      <c r="C2046" s="552"/>
      <c r="D2046" s="553"/>
      <c r="E2046" s="554">
        <f t="shared" si="459"/>
        <v>0</v>
      </c>
      <c r="F2046" s="555">
        <f t="shared" si="460"/>
        <v>0</v>
      </c>
      <c r="G2046" s="555">
        <f t="shared" si="461"/>
        <v>0</v>
      </c>
    </row>
    <row r="2047" spans="1:7" ht="19.899999999999999" customHeight="1" x14ac:dyDescent="0.2">
      <c r="A2047" s="590"/>
      <c r="B2047" s="549"/>
      <c r="C2047" s="545"/>
      <c r="D2047" s="545"/>
      <c r="E2047" s="556"/>
      <c r="F2047" s="540"/>
      <c r="G2047" s="592"/>
    </row>
    <row r="2048" spans="1:7" ht="19.899999999999999" customHeight="1" x14ac:dyDescent="0.2">
      <c r="A2048" s="590"/>
      <c r="B2048" s="545"/>
      <c r="C2048" s="537" t="s">
        <v>1004</v>
      </c>
      <c r="D2048" s="540" t="s">
        <v>1001</v>
      </c>
      <c r="E2048" s="611">
        <f>SUMPRODUCT(D2037:D2046,E2037:E2046)</f>
        <v>0</v>
      </c>
      <c r="F2048" s="540" t="s">
        <v>1005</v>
      </c>
      <c r="G2048" s="612">
        <f>SUM(G2037:G2046)</f>
        <v>0</v>
      </c>
    </row>
    <row r="2049" spans="1:7" ht="19.899999999999999" customHeight="1" x14ac:dyDescent="0.2">
      <c r="A2049" s="590"/>
      <c r="B2049" s="549"/>
      <c r="C2049" s="557"/>
      <c r="D2049" s="556"/>
      <c r="E2049" s="542"/>
      <c r="F2049" s="540"/>
      <c r="G2049" s="596"/>
    </row>
    <row r="2050" spans="1:7" ht="19.899999999999999" customHeight="1" x14ac:dyDescent="0.2">
      <c r="A2050" s="597"/>
      <c r="B2050" s="549"/>
      <c r="C2050" s="540" t="s">
        <v>1006</v>
      </c>
      <c r="D2050" s="558">
        <f>IFERROR(VLOOKUP(COUNTIF($A$1:A2050,"ANALISIS DE PRECIOS"),T_Rendimiento_Equipo,5,FALSE),0)</f>
        <v>0</v>
      </c>
      <c r="E2050" s="559" t="str">
        <f ca="1">G2032&amp;"/día"</f>
        <v>0/día</v>
      </c>
      <c r="F2050" s="598"/>
      <c r="G2050" s="592"/>
    </row>
    <row r="2051" spans="1:7" ht="19.899999999999999" customHeight="1" x14ac:dyDescent="0.2">
      <c r="A2051" s="590"/>
      <c r="B2051" s="549"/>
      <c r="C2051" s="545"/>
      <c r="D2051" s="541"/>
      <c r="E2051" s="542"/>
      <c r="F2051" s="540"/>
      <c r="G2051" s="592"/>
    </row>
    <row r="2052" spans="1:7" ht="19.899999999999999" customHeight="1" x14ac:dyDescent="0.2">
      <c r="A2052" s="792" t="s">
        <v>576</v>
      </c>
      <c r="B2052" s="793"/>
      <c r="C2052" s="794" t="s">
        <v>0</v>
      </c>
      <c r="D2052" s="806" t="s">
        <v>1866</v>
      </c>
      <c r="E2052" s="806" t="s">
        <v>1865</v>
      </c>
      <c r="F2052" s="798" t="s">
        <v>1007</v>
      </c>
      <c r="G2052" s="800" t="s">
        <v>26</v>
      </c>
    </row>
    <row r="2053" spans="1:7" ht="19.899999999999999" customHeight="1" x14ac:dyDescent="0.2">
      <c r="A2053" s="560" t="s">
        <v>577</v>
      </c>
      <c r="B2053" s="560" t="s">
        <v>578</v>
      </c>
      <c r="C2053" s="795"/>
      <c r="D2053" s="807"/>
      <c r="E2053" s="797"/>
      <c r="F2053" s="799"/>
      <c r="G2053" s="801"/>
    </row>
    <row r="2054" spans="1:7" ht="19.899999999999999" customHeight="1" x14ac:dyDescent="0.2">
      <c r="A2054" s="599"/>
      <c r="B2054" s="545"/>
      <c r="C2054" s="537" t="s">
        <v>1008</v>
      </c>
      <c r="D2054" s="542"/>
      <c r="E2054" s="542"/>
      <c r="F2054" s="545"/>
      <c r="G2054" s="600"/>
    </row>
    <row r="2055" spans="1:7" ht="19.899999999999999" customHeight="1" x14ac:dyDescent="0.2">
      <c r="A2055" s="601">
        <f t="shared" ref="A2055:A2063" si="462">IFERROR(VLOOKUP(C2055,T_Insumos,4,FALSE),0)</f>
        <v>0</v>
      </c>
      <c r="B2055" s="561">
        <f t="shared" ref="B2055:B2063" si="463">IFERROR(VLOOKUP(C2055,T_Insumos,5,FALSE),0)</f>
        <v>0</v>
      </c>
      <c r="C2055" s="552"/>
      <c r="D2055" s="562">
        <f t="shared" ref="D2055:D2063" si="464">IFERROR(VLOOKUP(C2055,T_Insumos,3,FALSE),0)</f>
        <v>0</v>
      </c>
      <c r="E2055" s="555">
        <f>D2055*$G$23</f>
        <v>0</v>
      </c>
      <c r="F2055" s="558">
        <f>IF(C2055="",0,IFERROR(VLOOKUP(COUNTIF($A$1:A2055,"ANALISIS DE PRECIOS"),T_Rendimiento_Equipo,5,FALSE),0))</f>
        <v>0</v>
      </c>
      <c r="G2055" s="555">
        <f>IFERROR(ROUND(E2055/F2055,2),0)</f>
        <v>0</v>
      </c>
    </row>
    <row r="2056" spans="1:7" ht="19.899999999999999" customHeight="1" x14ac:dyDescent="0.2">
      <c r="A2056" s="601">
        <f t="shared" si="462"/>
        <v>0</v>
      </c>
      <c r="B2056" s="561">
        <f t="shared" si="463"/>
        <v>0</v>
      </c>
      <c r="C2056" s="552"/>
      <c r="D2056" s="562">
        <f t="shared" si="464"/>
        <v>0</v>
      </c>
      <c r="E2056" s="555"/>
      <c r="F2056" s="558">
        <f>IF(C2056="",0,IFERROR(VLOOKUP(COUNTIF($A$1:A2056,"ANALISIS DE PRECIOS"),T_Rendimiento_Equipo,5,FALSE),0))</f>
        <v>0</v>
      </c>
      <c r="G2056" s="555">
        <f t="shared" ref="G2056:G2063" si="465">IFERROR(ROUND(E2056/F2056,2),0)</f>
        <v>0</v>
      </c>
    </row>
    <row r="2057" spans="1:7" ht="19.899999999999999" customHeight="1" x14ac:dyDescent="0.2">
      <c r="A2057" s="601">
        <f t="shared" si="462"/>
        <v>0</v>
      </c>
      <c r="B2057" s="561">
        <f t="shared" si="463"/>
        <v>0</v>
      </c>
      <c r="C2057" s="563"/>
      <c r="D2057" s="562">
        <f t="shared" si="464"/>
        <v>0</v>
      </c>
      <c r="E2057" s="555"/>
      <c r="F2057" s="558">
        <f>IF(C2057="",0,IFERROR(VLOOKUP(COUNTIF($A$1:A2057,"ANALISIS DE PRECIOS"),T_Rendimiento_Equipo,5,FALSE),0))</f>
        <v>0</v>
      </c>
      <c r="G2057" s="555">
        <f t="shared" si="465"/>
        <v>0</v>
      </c>
    </row>
    <row r="2058" spans="1:7" ht="19.899999999999999" customHeight="1" x14ac:dyDescent="0.2">
      <c r="A2058" s="601">
        <f t="shared" si="462"/>
        <v>0</v>
      </c>
      <c r="B2058" s="561">
        <f t="shared" si="463"/>
        <v>0</v>
      </c>
      <c r="C2058" s="563"/>
      <c r="D2058" s="562">
        <f t="shared" si="464"/>
        <v>0</v>
      </c>
      <c r="E2058" s="555"/>
      <c r="F2058" s="558">
        <f>IF(C2058="",0,IFERROR(VLOOKUP(COUNTIF($A$1:A2058,"ANALISIS DE PRECIOS"),T_Rendimiento_Equipo,5,FALSE),0))</f>
        <v>0</v>
      </c>
      <c r="G2058" s="555">
        <f t="shared" si="465"/>
        <v>0</v>
      </c>
    </row>
    <row r="2059" spans="1:7" ht="19.899999999999999" customHeight="1" x14ac:dyDescent="0.2">
      <c r="A2059" s="601">
        <f t="shared" si="462"/>
        <v>0</v>
      </c>
      <c r="B2059" s="561">
        <f t="shared" si="463"/>
        <v>0</v>
      </c>
      <c r="C2059" s="563"/>
      <c r="D2059" s="562">
        <f t="shared" si="464"/>
        <v>0</v>
      </c>
      <c r="E2059" s="555"/>
      <c r="F2059" s="558">
        <f>IF(C2059="",0,IFERROR(VLOOKUP(COUNTIF($A$1:A2059,"ANALISIS DE PRECIOS"),T_Rendimiento_Equipo,5,FALSE),0))</f>
        <v>0</v>
      </c>
      <c r="G2059" s="555">
        <f t="shared" si="465"/>
        <v>0</v>
      </c>
    </row>
    <row r="2060" spans="1:7" ht="19.899999999999999" customHeight="1" x14ac:dyDescent="0.2">
      <c r="A2060" s="601">
        <f t="shared" si="462"/>
        <v>0</v>
      </c>
      <c r="B2060" s="561">
        <f t="shared" si="463"/>
        <v>0</v>
      </c>
      <c r="C2060" s="563"/>
      <c r="D2060" s="562">
        <f t="shared" si="464"/>
        <v>0</v>
      </c>
      <c r="E2060" s="555"/>
      <c r="F2060" s="558">
        <f>IF(C2060="",0,IFERROR(VLOOKUP(COUNTIF($A$1:A2060,"ANALISIS DE PRECIOS"),T_Rendimiento_Equipo,5,FALSE),0))</f>
        <v>0</v>
      </c>
      <c r="G2060" s="555">
        <f t="shared" si="465"/>
        <v>0</v>
      </c>
    </row>
    <row r="2061" spans="1:7" ht="19.899999999999999" customHeight="1" x14ac:dyDescent="0.2">
      <c r="A2061" s="601">
        <f t="shared" si="462"/>
        <v>0</v>
      </c>
      <c r="B2061" s="561">
        <f t="shared" si="463"/>
        <v>0</v>
      </c>
      <c r="C2061" s="563"/>
      <c r="D2061" s="562">
        <f t="shared" si="464"/>
        <v>0</v>
      </c>
      <c r="E2061" s="555"/>
      <c r="F2061" s="558">
        <f>IF(C2061="",0,IFERROR(VLOOKUP(COUNTIF($A$1:A2061,"ANALISIS DE PRECIOS"),T_Rendimiento_Equipo,5,FALSE),0))</f>
        <v>0</v>
      </c>
      <c r="G2061" s="555">
        <f t="shared" si="465"/>
        <v>0</v>
      </c>
    </row>
    <row r="2062" spans="1:7" ht="19.899999999999999" customHeight="1" x14ac:dyDescent="0.2">
      <c r="A2062" s="601">
        <f t="shared" si="462"/>
        <v>0</v>
      </c>
      <c r="B2062" s="561">
        <f t="shared" si="463"/>
        <v>0</v>
      </c>
      <c r="C2062" s="563"/>
      <c r="D2062" s="562">
        <f t="shared" si="464"/>
        <v>0</v>
      </c>
      <c r="E2062" s="555"/>
      <c r="F2062" s="558">
        <f>IF(C2062="",0,IFERROR(VLOOKUP(COUNTIF($A$1:A2062,"ANALISIS DE PRECIOS"),T_Rendimiento_Equipo,5,FALSE),0))</f>
        <v>0</v>
      </c>
      <c r="G2062" s="555">
        <f t="shared" si="465"/>
        <v>0</v>
      </c>
    </row>
    <row r="2063" spans="1:7" ht="19.899999999999999" customHeight="1" x14ac:dyDescent="0.2">
      <c r="A2063" s="601">
        <f t="shared" si="462"/>
        <v>0</v>
      </c>
      <c r="B2063" s="561">
        <f t="shared" si="463"/>
        <v>0</v>
      </c>
      <c r="C2063" s="552"/>
      <c r="D2063" s="562">
        <f t="shared" si="464"/>
        <v>0</v>
      </c>
      <c r="E2063" s="555"/>
      <c r="F2063" s="558">
        <f>IF(C2063="",0,IFERROR(VLOOKUP(COUNTIF($A$1:A2063,"ANALISIS DE PRECIOS"),T_Rendimiento_Equipo,5,FALSE),0))</f>
        <v>0</v>
      </c>
      <c r="G2063" s="555">
        <f t="shared" si="465"/>
        <v>0</v>
      </c>
    </row>
    <row r="2064" spans="1:7" ht="19.899999999999999" customHeight="1" x14ac:dyDescent="0.2">
      <c r="A2064" s="602"/>
      <c r="B2064" s="541"/>
      <c r="C2064" s="545"/>
      <c r="D2064" s="541"/>
      <c r="E2064" s="542"/>
      <c r="F2064" s="564" t="s">
        <v>27</v>
      </c>
      <c r="G2064" s="603">
        <f>SUBTOTAL(9,G2055:G2063)</f>
        <v>0</v>
      </c>
    </row>
    <row r="2065" spans="1:7" ht="19.899999999999999" customHeight="1" x14ac:dyDescent="0.2">
      <c r="A2065" s="599"/>
      <c r="B2065" s="545"/>
      <c r="C2065" s="537" t="s">
        <v>713</v>
      </c>
      <c r="D2065" s="541"/>
      <c r="E2065" s="542"/>
      <c r="F2065" s="543"/>
      <c r="G2065" s="600"/>
    </row>
    <row r="2066" spans="1:7" ht="19.899999999999999" customHeight="1" x14ac:dyDescent="0.2">
      <c r="A2066" s="792" t="s">
        <v>576</v>
      </c>
      <c r="B2066" s="793"/>
      <c r="C2066" s="794" t="s">
        <v>0</v>
      </c>
      <c r="D2066" s="796" t="s">
        <v>24</v>
      </c>
      <c r="E2066" s="796" t="s">
        <v>1832</v>
      </c>
      <c r="F2066" s="798" t="s">
        <v>1007</v>
      </c>
      <c r="G2066" s="800" t="s">
        <v>26</v>
      </c>
    </row>
    <row r="2067" spans="1:7" ht="19.899999999999999" customHeight="1" x14ac:dyDescent="0.2">
      <c r="A2067" s="560" t="s">
        <v>577</v>
      </c>
      <c r="B2067" s="560" t="s">
        <v>578</v>
      </c>
      <c r="C2067" s="795"/>
      <c r="D2067" s="797"/>
      <c r="E2067" s="797"/>
      <c r="F2067" s="799"/>
      <c r="G2067" s="801"/>
    </row>
    <row r="2068" spans="1:7" ht="19.899999999999999" customHeight="1" x14ac:dyDescent="0.2">
      <c r="A2068" s="601">
        <f t="shared" ref="A2068:A2074" si="466">IFERROR(VLOOKUP(C2068,T_Insumos,4,FALSE),0)</f>
        <v>0</v>
      </c>
      <c r="B2068" s="561">
        <f t="shared" ref="B2068:B2074" si="467">IFERROR(VLOOKUP(C2068,T_Insumos,5,FALSE),0)</f>
        <v>0</v>
      </c>
      <c r="C2068" s="565"/>
      <c r="D2068" s="558"/>
      <c r="E2068" s="555">
        <f t="shared" ref="E2068:E2074" si="468">IFERROR(VLOOKUP(C2068,T_Insumos,3,FALSE),0)</f>
        <v>0</v>
      </c>
      <c r="F2068" s="558">
        <f>IF(C2068="",0,IFERROR(VLOOKUP(COUNTIF($A$1:A2068,"ANALISIS DE PRECIOS"),T_Rendimiento_Equipo,5,FALSE),0))</f>
        <v>0</v>
      </c>
      <c r="G2068" s="555">
        <f>IFERROR(ROUND(D2068*E2068/F2068,2),0)</f>
        <v>0</v>
      </c>
    </row>
    <row r="2069" spans="1:7" ht="19.899999999999999" customHeight="1" x14ac:dyDescent="0.2">
      <c r="A2069" s="601">
        <f t="shared" si="466"/>
        <v>0</v>
      </c>
      <c r="B2069" s="561">
        <f t="shared" si="467"/>
        <v>0</v>
      </c>
      <c r="C2069" s="552"/>
      <c r="D2069" s="558"/>
      <c r="E2069" s="555">
        <f t="shared" si="468"/>
        <v>0</v>
      </c>
      <c r="F2069" s="558">
        <f>IF(C2069="",0,IFERROR(VLOOKUP(COUNTIF($A$1:A2069,"ANALISIS DE PRECIOS"),T_Rendimiento_Equipo,5,FALSE),0))</f>
        <v>0</v>
      </c>
      <c r="G2069" s="555">
        <f t="shared" ref="G2069:G2074" si="469">IFERROR(ROUND(D2069*E2069/F2069,2),0)</f>
        <v>0</v>
      </c>
    </row>
    <row r="2070" spans="1:7" ht="19.899999999999999" customHeight="1" x14ac:dyDescent="0.2">
      <c r="A2070" s="601">
        <f t="shared" si="466"/>
        <v>0</v>
      </c>
      <c r="B2070" s="561">
        <f t="shared" si="467"/>
        <v>0</v>
      </c>
      <c r="C2070" s="552"/>
      <c r="D2070" s="558"/>
      <c r="E2070" s="555">
        <f t="shared" si="468"/>
        <v>0</v>
      </c>
      <c r="F2070" s="558">
        <f>IF(C2070="",0,IFERROR(VLOOKUP(COUNTIF($A$1:A2070,"ANALISIS DE PRECIOS"),T_Rendimiento_Equipo,5,FALSE),0))</f>
        <v>0</v>
      </c>
      <c r="G2070" s="555">
        <f t="shared" si="469"/>
        <v>0</v>
      </c>
    </row>
    <row r="2071" spans="1:7" ht="19.899999999999999" customHeight="1" x14ac:dyDescent="0.2">
      <c r="A2071" s="601">
        <f t="shared" si="466"/>
        <v>0</v>
      </c>
      <c r="B2071" s="561">
        <f t="shared" si="467"/>
        <v>0</v>
      </c>
      <c r="C2071" s="552"/>
      <c r="D2071" s="558"/>
      <c r="E2071" s="555">
        <f t="shared" si="468"/>
        <v>0</v>
      </c>
      <c r="F2071" s="558">
        <f>IF(C2071="",0,IFERROR(VLOOKUP(COUNTIF($A$1:A2071,"ANALISIS DE PRECIOS"),T_Rendimiento_Equipo,5,FALSE),0))</f>
        <v>0</v>
      </c>
      <c r="G2071" s="555">
        <f t="shared" si="469"/>
        <v>0</v>
      </c>
    </row>
    <row r="2072" spans="1:7" ht="19.899999999999999" customHeight="1" x14ac:dyDescent="0.2">
      <c r="A2072" s="601">
        <f t="shared" si="466"/>
        <v>0</v>
      </c>
      <c r="B2072" s="561">
        <f t="shared" si="467"/>
        <v>0</v>
      </c>
      <c r="C2072" s="552"/>
      <c r="D2072" s="558"/>
      <c r="E2072" s="555">
        <f t="shared" si="468"/>
        <v>0</v>
      </c>
      <c r="F2072" s="558">
        <f>IF(C2072="",0,IFERROR(VLOOKUP(COUNTIF($A$1:A2072,"ANALISIS DE PRECIOS"),T_Rendimiento_Equipo,5,FALSE),0))</f>
        <v>0</v>
      </c>
      <c r="G2072" s="555">
        <f t="shared" si="469"/>
        <v>0</v>
      </c>
    </row>
    <row r="2073" spans="1:7" ht="19.899999999999999" customHeight="1" x14ac:dyDescent="0.2">
      <c r="A2073" s="601">
        <f t="shared" si="466"/>
        <v>0</v>
      </c>
      <c r="B2073" s="561">
        <f t="shared" si="467"/>
        <v>0</v>
      </c>
      <c r="C2073" s="552"/>
      <c r="D2073" s="566"/>
      <c r="E2073" s="555">
        <f t="shared" si="468"/>
        <v>0</v>
      </c>
      <c r="F2073" s="558">
        <f>IF(C2073="",0,IFERROR(VLOOKUP(COUNTIF($A$1:A2073,"ANALISIS DE PRECIOS"),T_Rendimiento_Equipo,5,FALSE),0))</f>
        <v>0</v>
      </c>
      <c r="G2073" s="555">
        <f t="shared" si="469"/>
        <v>0</v>
      </c>
    </row>
    <row r="2074" spans="1:7" ht="19.899999999999999" customHeight="1" x14ac:dyDescent="0.2">
      <c r="A2074" s="601">
        <f t="shared" si="466"/>
        <v>0</v>
      </c>
      <c r="B2074" s="561">
        <f t="shared" si="467"/>
        <v>0</v>
      </c>
      <c r="C2074" s="561"/>
      <c r="D2074" s="567"/>
      <c r="E2074" s="555">
        <f t="shared" si="468"/>
        <v>0</v>
      </c>
      <c r="F2074" s="558">
        <f>IF(C2074="",0,IFERROR(VLOOKUP(COUNTIF($A$1:A2074,"ANALISIS DE PRECIOS"),T_Rendimiento_Equipo,5,FALSE),0))</f>
        <v>0</v>
      </c>
      <c r="G2074" s="555">
        <f t="shared" si="469"/>
        <v>0</v>
      </c>
    </row>
    <row r="2075" spans="1:7" ht="19.899999999999999" customHeight="1" x14ac:dyDescent="0.2">
      <c r="A2075" s="602"/>
      <c r="B2075" s="541"/>
      <c r="C2075" s="545"/>
      <c r="D2075" s="541"/>
      <c r="E2075" s="542"/>
      <c r="F2075" s="564" t="s">
        <v>28</v>
      </c>
      <c r="G2075" s="604">
        <f>SUBTOTAL(9,G2068:G2074)</f>
        <v>0</v>
      </c>
    </row>
    <row r="2076" spans="1:7" ht="19.899999999999999" customHeight="1" x14ac:dyDescent="0.2">
      <c r="A2076" s="599"/>
      <c r="B2076" s="545"/>
      <c r="C2076" s="537" t="s">
        <v>1014</v>
      </c>
      <c r="D2076" s="541"/>
      <c r="E2076" s="542"/>
      <c r="F2076" s="543"/>
      <c r="G2076" s="600"/>
    </row>
    <row r="2077" spans="1:7" ht="19.899999999999999" customHeight="1" x14ac:dyDescent="0.2">
      <c r="A2077" s="792" t="s">
        <v>576</v>
      </c>
      <c r="B2077" s="793"/>
      <c r="C2077" s="794" t="s">
        <v>0</v>
      </c>
      <c r="D2077" s="794" t="s">
        <v>1867</v>
      </c>
      <c r="E2077" s="796" t="s">
        <v>24</v>
      </c>
      <c r="F2077" s="798" t="s">
        <v>25</v>
      </c>
      <c r="G2077" s="800" t="s">
        <v>26</v>
      </c>
    </row>
    <row r="2078" spans="1:7" ht="19.899999999999999" customHeight="1" x14ac:dyDescent="0.2">
      <c r="A2078" s="560" t="s">
        <v>577</v>
      </c>
      <c r="B2078" s="560" t="s">
        <v>578</v>
      </c>
      <c r="C2078" s="795"/>
      <c r="D2078" s="795"/>
      <c r="E2078" s="797"/>
      <c r="F2078" s="799"/>
      <c r="G2078" s="801"/>
    </row>
    <row r="2079" spans="1:7" ht="19.899999999999999" customHeight="1" x14ac:dyDescent="0.2">
      <c r="A2079" s="601">
        <f t="shared" ref="A2079:A2089" si="470">IFERROR(VLOOKUP(C2079,T_Insumos,4,FALSE),0)</f>
        <v>0</v>
      </c>
      <c r="B2079" s="561">
        <f t="shared" ref="B2079:B2089" si="471">IFERROR(VLOOKUP(C2079,T_Insumos,5,FALSE),0)</f>
        <v>0</v>
      </c>
      <c r="C2079" s="561"/>
      <c r="D2079" s="613">
        <f t="shared" ref="D2079:D2089" si="472">IFERROR(VLOOKUP(C2079,T_Insumos,2,FALSE),0)</f>
        <v>0</v>
      </c>
      <c r="E2079" s="553"/>
      <c r="F2079" s="555">
        <f t="shared" ref="F2079:F2089" si="473">IFERROR(VLOOKUP(C2079,T_Insumos,3,FALSE),0)</f>
        <v>0</v>
      </c>
      <c r="G2079" s="555">
        <f>ROUND(E2079*F2079,2)</f>
        <v>0</v>
      </c>
    </row>
    <row r="2080" spans="1:7" ht="19.899999999999999" customHeight="1" x14ac:dyDescent="0.2">
      <c r="A2080" s="601">
        <f t="shared" si="470"/>
        <v>0</v>
      </c>
      <c r="B2080" s="561">
        <f t="shared" si="471"/>
        <v>0</v>
      </c>
      <c r="C2080" s="561"/>
      <c r="D2080" s="613">
        <f t="shared" si="472"/>
        <v>0</v>
      </c>
      <c r="E2080" s="553"/>
      <c r="F2080" s="555">
        <f t="shared" si="473"/>
        <v>0</v>
      </c>
      <c r="G2080" s="555">
        <f t="shared" ref="G2080:G2089" si="474">ROUND(E2080*F2080,2)</f>
        <v>0</v>
      </c>
    </row>
    <row r="2081" spans="1:7" ht="19.899999999999999" customHeight="1" x14ac:dyDescent="0.2">
      <c r="A2081" s="601">
        <f t="shared" si="470"/>
        <v>0</v>
      </c>
      <c r="B2081" s="561">
        <f t="shared" si="471"/>
        <v>0</v>
      </c>
      <c r="C2081" s="561"/>
      <c r="D2081" s="613">
        <f t="shared" si="472"/>
        <v>0</v>
      </c>
      <c r="E2081" s="553"/>
      <c r="F2081" s="555">
        <f t="shared" si="473"/>
        <v>0</v>
      </c>
      <c r="G2081" s="555">
        <f t="shared" si="474"/>
        <v>0</v>
      </c>
    </row>
    <row r="2082" spans="1:7" ht="19.899999999999999" customHeight="1" x14ac:dyDescent="0.2">
      <c r="A2082" s="601">
        <f t="shared" si="470"/>
        <v>0</v>
      </c>
      <c r="B2082" s="561">
        <f t="shared" si="471"/>
        <v>0</v>
      </c>
      <c r="C2082" s="561"/>
      <c r="D2082" s="613">
        <f t="shared" si="472"/>
        <v>0</v>
      </c>
      <c r="E2082" s="553"/>
      <c r="F2082" s="555">
        <f t="shared" si="473"/>
        <v>0</v>
      </c>
      <c r="G2082" s="555">
        <f t="shared" si="474"/>
        <v>0</v>
      </c>
    </row>
    <row r="2083" spans="1:7" ht="19.899999999999999" customHeight="1" x14ac:dyDescent="0.2">
      <c r="A2083" s="601">
        <f t="shared" si="470"/>
        <v>0</v>
      </c>
      <c r="B2083" s="561">
        <f t="shared" si="471"/>
        <v>0</v>
      </c>
      <c r="C2083" s="561"/>
      <c r="D2083" s="613">
        <f t="shared" si="472"/>
        <v>0</v>
      </c>
      <c r="E2083" s="553"/>
      <c r="F2083" s="555">
        <f t="shared" si="473"/>
        <v>0</v>
      </c>
      <c r="G2083" s="555">
        <f t="shared" si="474"/>
        <v>0</v>
      </c>
    </row>
    <row r="2084" spans="1:7" ht="19.899999999999999" customHeight="1" x14ac:dyDescent="0.2">
      <c r="A2084" s="601">
        <f t="shared" si="470"/>
        <v>0</v>
      </c>
      <c r="B2084" s="561">
        <f t="shared" si="471"/>
        <v>0</v>
      </c>
      <c r="C2084" s="561"/>
      <c r="D2084" s="613">
        <f t="shared" si="472"/>
        <v>0</v>
      </c>
      <c r="E2084" s="553"/>
      <c r="F2084" s="555">
        <f t="shared" si="473"/>
        <v>0</v>
      </c>
      <c r="G2084" s="555">
        <f t="shared" si="474"/>
        <v>0</v>
      </c>
    </row>
    <row r="2085" spans="1:7" ht="19.899999999999999" customHeight="1" x14ac:dyDescent="0.2">
      <c r="A2085" s="601">
        <f t="shared" si="470"/>
        <v>0</v>
      </c>
      <c r="B2085" s="561">
        <f t="shared" si="471"/>
        <v>0</v>
      </c>
      <c r="C2085" s="561"/>
      <c r="D2085" s="613">
        <f t="shared" si="472"/>
        <v>0</v>
      </c>
      <c r="E2085" s="553"/>
      <c r="F2085" s="555">
        <f t="shared" si="473"/>
        <v>0</v>
      </c>
      <c r="G2085" s="555">
        <f t="shared" si="474"/>
        <v>0</v>
      </c>
    </row>
    <row r="2086" spans="1:7" ht="19.899999999999999" customHeight="1" x14ac:dyDescent="0.2">
      <c r="A2086" s="601">
        <f t="shared" si="470"/>
        <v>0</v>
      </c>
      <c r="B2086" s="561">
        <f t="shared" si="471"/>
        <v>0</v>
      </c>
      <c r="C2086" s="561"/>
      <c r="D2086" s="613">
        <f t="shared" si="472"/>
        <v>0</v>
      </c>
      <c r="E2086" s="553"/>
      <c r="F2086" s="555">
        <f t="shared" si="473"/>
        <v>0</v>
      </c>
      <c r="G2086" s="555">
        <f t="shared" si="474"/>
        <v>0</v>
      </c>
    </row>
    <row r="2087" spans="1:7" ht="19.899999999999999" customHeight="1" x14ac:dyDescent="0.2">
      <c r="A2087" s="601">
        <f t="shared" si="470"/>
        <v>0</v>
      </c>
      <c r="B2087" s="561">
        <f t="shared" si="471"/>
        <v>0</v>
      </c>
      <c r="C2087" s="561"/>
      <c r="D2087" s="613">
        <f t="shared" si="472"/>
        <v>0</v>
      </c>
      <c r="E2087" s="553"/>
      <c r="F2087" s="555">
        <f t="shared" si="473"/>
        <v>0</v>
      </c>
      <c r="G2087" s="555">
        <f t="shared" si="474"/>
        <v>0</v>
      </c>
    </row>
    <row r="2088" spans="1:7" ht="19.899999999999999" customHeight="1" x14ac:dyDescent="0.2">
      <c r="A2088" s="601">
        <f t="shared" si="470"/>
        <v>0</v>
      </c>
      <c r="B2088" s="561">
        <f t="shared" si="471"/>
        <v>0</v>
      </c>
      <c r="C2088" s="561"/>
      <c r="D2088" s="613">
        <f t="shared" si="472"/>
        <v>0</v>
      </c>
      <c r="E2088" s="553"/>
      <c r="F2088" s="555">
        <f t="shared" si="473"/>
        <v>0</v>
      </c>
      <c r="G2088" s="555">
        <f t="shared" si="474"/>
        <v>0</v>
      </c>
    </row>
    <row r="2089" spans="1:7" ht="19.899999999999999" customHeight="1" x14ac:dyDescent="0.2">
      <c r="A2089" s="601">
        <f t="shared" si="470"/>
        <v>0</v>
      </c>
      <c r="B2089" s="561">
        <f t="shared" si="471"/>
        <v>0</v>
      </c>
      <c r="C2089" s="561"/>
      <c r="D2089" s="613">
        <f t="shared" si="472"/>
        <v>0</v>
      </c>
      <c r="E2089" s="553"/>
      <c r="F2089" s="555">
        <f t="shared" si="473"/>
        <v>0</v>
      </c>
      <c r="G2089" s="555">
        <f t="shared" si="474"/>
        <v>0</v>
      </c>
    </row>
    <row r="2090" spans="1:7" ht="19.899999999999999" customHeight="1" x14ac:dyDescent="0.2">
      <c r="A2090" s="599"/>
      <c r="B2090" s="545"/>
      <c r="C2090" s="545"/>
      <c r="D2090" s="541"/>
      <c r="E2090" s="542"/>
      <c r="F2090" s="564" t="s">
        <v>29</v>
      </c>
      <c r="G2090" s="605">
        <f>SUBTOTAL(9,G2079:G2089)</f>
        <v>0</v>
      </c>
    </row>
    <row r="2091" spans="1:7" ht="19.899999999999999" customHeight="1" x14ac:dyDescent="0.2">
      <c r="A2091" s="599"/>
      <c r="B2091" s="545"/>
      <c r="C2091" s="537" t="s">
        <v>1015</v>
      </c>
      <c r="D2091" s="541"/>
      <c r="E2091" s="542"/>
      <c r="F2091" s="543"/>
      <c r="G2091" s="600"/>
    </row>
    <row r="2092" spans="1:7" ht="19.899999999999999" customHeight="1" x14ac:dyDescent="0.2">
      <c r="A2092" s="792" t="s">
        <v>576</v>
      </c>
      <c r="B2092" s="793"/>
      <c r="C2092" s="794" t="s">
        <v>0</v>
      </c>
      <c r="D2092" s="794" t="s">
        <v>1867</v>
      </c>
      <c r="E2092" s="796" t="s">
        <v>24</v>
      </c>
      <c r="F2092" s="798" t="s">
        <v>25</v>
      </c>
      <c r="G2092" s="800" t="s">
        <v>26</v>
      </c>
    </row>
    <row r="2093" spans="1:7" ht="19.899999999999999" customHeight="1" x14ac:dyDescent="0.2">
      <c r="A2093" s="560" t="s">
        <v>577</v>
      </c>
      <c r="B2093" s="560" t="s">
        <v>578</v>
      </c>
      <c r="C2093" s="795"/>
      <c r="D2093" s="795"/>
      <c r="E2093" s="797"/>
      <c r="F2093" s="799"/>
      <c r="G2093" s="801"/>
    </row>
    <row r="2094" spans="1:7" ht="19.899999999999999" customHeight="1" x14ac:dyDescent="0.2">
      <c r="A2094" s="601">
        <f>IFERROR(VLOOKUP(C2094,T_Insumos,4,FALSE),0)</f>
        <v>0</v>
      </c>
      <c r="B2094" s="561">
        <f>IFERROR(VLOOKUP(C2094,T_Insumos,5,FALSE),0)</f>
        <v>0</v>
      </c>
      <c r="C2094" s="552"/>
      <c r="D2094" s="613">
        <f>IF(C2094=0,0,"$/tnkm")</f>
        <v>0</v>
      </c>
      <c r="E2094" s="553"/>
      <c r="F2094" s="555">
        <f>IFERROR(VLOOKUP(C2094,T_Insumos,3,FALSE),0)</f>
        <v>0</v>
      </c>
      <c r="G2094" s="555">
        <f>ROUND(E2094*F2094,2)</f>
        <v>0</v>
      </c>
    </row>
    <row r="2095" spans="1:7" ht="19.899999999999999" customHeight="1" x14ac:dyDescent="0.2">
      <c r="A2095" s="601">
        <f>IFERROR(VLOOKUP(C2095,T_Insumos,4,FALSE),0)</f>
        <v>0</v>
      </c>
      <c r="B2095" s="561">
        <f>IFERROR(VLOOKUP(C2095,T_Insumos,5,FALSE),0)</f>
        <v>0</v>
      </c>
      <c r="C2095" s="552"/>
      <c r="D2095" s="613">
        <f>IF(C2095=0,0,"$/tnkm")</f>
        <v>0</v>
      </c>
      <c r="E2095" s="569"/>
      <c r="F2095" s="555">
        <f>IFERROR(VLOOKUP(C2095,T_Insumos,3,FALSE),0)</f>
        <v>0</v>
      </c>
      <c r="G2095" s="555">
        <f t="shared" ref="G2095" si="475">ROUND(E2095*F2095,2)</f>
        <v>0</v>
      </c>
    </row>
    <row r="2096" spans="1:7" ht="19.899999999999999" customHeight="1" x14ac:dyDescent="0.2">
      <c r="A2096" s="599"/>
      <c r="B2096" s="545"/>
      <c r="C2096" s="545"/>
      <c r="D2096" s="541"/>
      <c r="E2096" s="542"/>
      <c r="F2096" s="564" t="s">
        <v>1016</v>
      </c>
      <c r="G2096" s="605">
        <f>SUBTOTAL(9,G2094:G2095)</f>
        <v>0</v>
      </c>
    </row>
    <row r="2097" spans="1:8" ht="19.899999999999999" customHeight="1" x14ac:dyDescent="0.2">
      <c r="A2097" s="602"/>
      <c r="B2097" s="541"/>
      <c r="C2097" s="545"/>
      <c r="D2097" s="541"/>
      <c r="E2097" s="542"/>
      <c r="F2097" s="543"/>
      <c r="G2097" s="600"/>
    </row>
    <row r="2098" spans="1:8" ht="19.899999999999999" customHeight="1" x14ac:dyDescent="0.2">
      <c r="A2098" s="664" t="str">
        <f>B2032</f>
        <v/>
      </c>
      <c r="B2098" s="661">
        <f ca="1">C2032</f>
        <v>0</v>
      </c>
      <c r="C2098" s="541"/>
      <c r="D2098" s="541" t="s">
        <v>1833</v>
      </c>
      <c r="E2098" s="662"/>
      <c r="F2098" s="663" t="str">
        <f ca="1">"$/"&amp;G2032</f>
        <v>$/0</v>
      </c>
      <c r="G2098" s="610">
        <f>SUBTOTAL(9,G2055:G2097)</f>
        <v>0</v>
      </c>
    </row>
    <row r="2099" spans="1:8" ht="19.899999999999999" customHeight="1" x14ac:dyDescent="0.2">
      <c r="A2099" s="606"/>
      <c r="B2099" s="607"/>
      <c r="C2099" s="608"/>
      <c r="D2099" s="608" t="s">
        <v>2043</v>
      </c>
      <c r="E2099" s="609"/>
      <c r="F2099" s="665" t="str">
        <f ca="1">"$/"&amp;G2032</f>
        <v>$/0</v>
      </c>
      <c r="G2099" s="610">
        <f>ROUND(G2098/Coeficiente_Paso,2)</f>
        <v>0</v>
      </c>
    </row>
    <row r="2100" spans="1:8" ht="19.899999999999999" customHeight="1" x14ac:dyDescent="0.2">
      <c r="A2100" s="191"/>
      <c r="B2100" s="191"/>
      <c r="C2100" s="191"/>
      <c r="D2100" s="191"/>
      <c r="E2100" s="191"/>
      <c r="F2100" s="191"/>
      <c r="G2100" s="191"/>
    </row>
    <row r="2101" spans="1:8" ht="19.899999999999999" customHeight="1" x14ac:dyDescent="0.2">
      <c r="A2101" s="802" t="s">
        <v>31</v>
      </c>
      <c r="B2101" s="803"/>
      <c r="C2101" s="803"/>
      <c r="D2101" s="803"/>
      <c r="E2101" s="803"/>
      <c r="F2101" s="803"/>
      <c r="G2101" s="804"/>
      <c r="H2101" s="533"/>
    </row>
    <row r="2102" spans="1:8" ht="19.899999999999999" customHeight="1" x14ac:dyDescent="0.2">
      <c r="A2102" s="587" t="s">
        <v>711</v>
      </c>
      <c r="B2102" s="535" t="str">
        <f>Comitente</f>
        <v>DIRECCIÓN PROVINCIAL DE VIALIDAD</v>
      </c>
      <c r="C2102" s="536"/>
      <c r="D2102" s="537"/>
      <c r="E2102" s="537"/>
      <c r="F2102" s="538"/>
      <c r="G2102" s="588"/>
      <c r="H2102" s="533"/>
    </row>
    <row r="2103" spans="1:8" ht="19.899999999999999" customHeight="1" x14ac:dyDescent="0.2">
      <c r="A2103" s="587" t="s">
        <v>712</v>
      </c>
      <c r="B2103" s="535">
        <f>Contratista</f>
        <v>0</v>
      </c>
      <c r="C2103" s="539"/>
      <c r="D2103" s="539"/>
      <c r="E2103" s="539"/>
      <c r="F2103" s="535"/>
      <c r="G2103" s="589"/>
      <c r="H2103" s="533"/>
    </row>
    <row r="2104" spans="1:8" ht="19.899999999999999" customHeight="1" x14ac:dyDescent="0.2">
      <c r="A2104" s="587" t="s">
        <v>21</v>
      </c>
      <c r="B2104" s="535" t="str">
        <f>Obra</f>
        <v>PAVIMENTACIÓN Y REPAVIMENTACION DE LA RED VIAL MUNICIPAL AFECTADAS POR OBRAS DE SANEAMIENTO 1era ETAPA SARMIENTO</v>
      </c>
      <c r="C2104" s="539"/>
      <c r="D2104" s="539"/>
      <c r="E2104" s="539"/>
      <c r="F2104" s="535" t="s">
        <v>32</v>
      </c>
      <c r="G2104" s="589">
        <f>Fecha_Base</f>
        <v>0</v>
      </c>
      <c r="H2104" s="533"/>
    </row>
    <row r="2105" spans="1:8" ht="19.899999999999999" customHeight="1" x14ac:dyDescent="0.2">
      <c r="A2105" s="590" t="s">
        <v>710</v>
      </c>
      <c r="B2105" s="540" t="str">
        <f>Ubicación</f>
        <v>DEPARTAMENTO SARMIENTO</v>
      </c>
      <c r="C2105" s="540"/>
      <c r="D2105" s="541"/>
      <c r="E2105" s="542"/>
      <c r="F2105" s="543"/>
      <c r="G2105" s="591"/>
      <c r="H2105" s="533"/>
    </row>
    <row r="2106" spans="1:8" ht="19.899999999999999" customHeight="1" x14ac:dyDescent="0.2">
      <c r="A2106" s="590" t="s">
        <v>33</v>
      </c>
      <c r="B2106" s="544" t="str">
        <f>IFERROR(VALUE(LEFT(B2107,FIND(".",B2107)-1)),"")</f>
        <v/>
      </c>
      <c r="C2106" s="545">
        <f ca="1">IFERROR(VLOOKUP(B2106,T_Computo_Presupuesto,2,FALSE),0)</f>
        <v>0</v>
      </c>
      <c r="D2106" s="545"/>
      <c r="E2106" s="542"/>
      <c r="F2106" s="543"/>
      <c r="G2106" s="591"/>
      <c r="H2106" s="533"/>
    </row>
    <row r="2107" spans="1:8" ht="19.899999999999999" customHeight="1" x14ac:dyDescent="0.2">
      <c r="A2107" s="590" t="s">
        <v>22</v>
      </c>
      <c r="B2107" s="546" t="str">
        <f>IFERROR(VLOOKUP(COUNTIF($A$1:A2107,"ANALISIS DE PRECIOS"),T_NumeroItem,2,FALSE),"")</f>
        <v/>
      </c>
      <c r="C2107" s="805">
        <f ca="1">IFERROR(VLOOKUP(B2107,T_Computo_Presupuesto,2,FALSE),0)</f>
        <v>0</v>
      </c>
      <c r="D2107" s="805"/>
      <c r="E2107" s="805"/>
      <c r="F2107" s="540" t="s">
        <v>23</v>
      </c>
      <c r="G2107" s="592">
        <f ca="1">IFERROR(VLOOKUP(B2107,T_Computo_Presupuesto,4,FALSE),0)</f>
        <v>0</v>
      </c>
      <c r="H2107" s="533"/>
    </row>
    <row r="2108" spans="1:8" ht="19.899999999999999" customHeight="1" x14ac:dyDescent="0.2">
      <c r="A2108" s="590"/>
      <c r="B2108" s="540"/>
      <c r="C2108" s="545"/>
      <c r="D2108" s="541"/>
      <c r="E2108" s="542"/>
      <c r="F2108" s="545"/>
      <c r="G2108" s="593"/>
      <c r="H2108" s="533"/>
    </row>
    <row r="2109" spans="1:8" ht="19.899999999999999" customHeight="1" x14ac:dyDescent="0.2">
      <c r="A2109" s="594"/>
      <c r="B2109" s="547"/>
      <c r="C2109" s="548" t="s">
        <v>999</v>
      </c>
      <c r="D2109" s="547"/>
      <c r="E2109" s="547"/>
      <c r="F2109" s="547"/>
      <c r="G2109" s="595"/>
      <c r="H2109" s="533"/>
    </row>
    <row r="2110" spans="1:8" ht="19.899999999999999" customHeight="1" x14ac:dyDescent="0.2">
      <c r="A2110" s="590"/>
      <c r="B2110" s="549"/>
      <c r="C2110" s="545"/>
      <c r="D2110" s="541"/>
      <c r="E2110" s="542"/>
      <c r="F2110" s="540"/>
      <c r="G2110" s="592"/>
      <c r="H2110" s="533"/>
    </row>
    <row r="2111" spans="1:8" ht="19.899999999999999" customHeight="1" x14ac:dyDescent="0.2">
      <c r="A2111" s="590"/>
      <c r="B2111" s="549"/>
      <c r="C2111" s="550" t="s">
        <v>1000</v>
      </c>
      <c r="D2111" s="551" t="s">
        <v>24</v>
      </c>
      <c r="E2111" s="551" t="s">
        <v>1001</v>
      </c>
      <c r="F2111" s="551" t="s">
        <v>1002</v>
      </c>
      <c r="G2111" s="550" t="s">
        <v>1003</v>
      </c>
    </row>
    <row r="2112" spans="1:8" ht="19.899999999999999" customHeight="1" x14ac:dyDescent="0.2">
      <c r="A2112" s="590"/>
      <c r="B2112" s="549"/>
      <c r="C2112" s="552"/>
      <c r="D2112" s="553"/>
      <c r="E2112" s="554">
        <f t="shared" ref="E2112:E2121" si="476">IFERROR(VLOOKUP(C2112,T_Equipos,4,FALSE),0)</f>
        <v>0</v>
      </c>
      <c r="F2112" s="555">
        <f t="shared" ref="F2112:F2121" si="477">IFERROR(VLOOKUP(C2112,T_Equipos,5,FALSE),0)</f>
        <v>0</v>
      </c>
      <c r="G2112" s="555">
        <f>ROUND(D2112*F2112,2)</f>
        <v>0</v>
      </c>
    </row>
    <row r="2113" spans="1:7" ht="19.899999999999999" customHeight="1" x14ac:dyDescent="0.2">
      <c r="A2113" s="590"/>
      <c r="B2113" s="549"/>
      <c r="C2113" s="552"/>
      <c r="D2113" s="553"/>
      <c r="E2113" s="554">
        <f t="shared" si="476"/>
        <v>0</v>
      </c>
      <c r="F2113" s="555">
        <f t="shared" si="477"/>
        <v>0</v>
      </c>
      <c r="G2113" s="555">
        <f>ROUND(D2113*F2113,2)</f>
        <v>0</v>
      </c>
    </row>
    <row r="2114" spans="1:7" ht="19.899999999999999" customHeight="1" x14ac:dyDescent="0.2">
      <c r="A2114" s="590"/>
      <c r="B2114" s="549"/>
      <c r="C2114" s="552"/>
      <c r="D2114" s="553"/>
      <c r="E2114" s="554">
        <f t="shared" si="476"/>
        <v>0</v>
      </c>
      <c r="F2114" s="555">
        <f t="shared" si="477"/>
        <v>0</v>
      </c>
      <c r="G2114" s="555">
        <f>ROUND(D2114*F2114,2)</f>
        <v>0</v>
      </c>
    </row>
    <row r="2115" spans="1:7" ht="19.899999999999999" customHeight="1" x14ac:dyDescent="0.2">
      <c r="A2115" s="590"/>
      <c r="B2115" s="549"/>
      <c r="C2115" s="552"/>
      <c r="D2115" s="553"/>
      <c r="E2115" s="554">
        <f t="shared" si="476"/>
        <v>0</v>
      </c>
      <c r="F2115" s="555">
        <f t="shared" si="477"/>
        <v>0</v>
      </c>
      <c r="G2115" s="555">
        <f>ROUND(D2115*F2115,2)</f>
        <v>0</v>
      </c>
    </row>
    <row r="2116" spans="1:7" ht="19.899999999999999" customHeight="1" x14ac:dyDescent="0.2">
      <c r="A2116" s="590"/>
      <c r="B2116" s="549"/>
      <c r="C2116" s="552"/>
      <c r="D2116" s="553"/>
      <c r="E2116" s="554">
        <f t="shared" si="476"/>
        <v>0</v>
      </c>
      <c r="F2116" s="555">
        <f t="shared" si="477"/>
        <v>0</v>
      </c>
      <c r="G2116" s="555">
        <f t="shared" ref="G2116:G2121" si="478">ROUND(D2116*F2116,2)</f>
        <v>0</v>
      </c>
    </row>
    <row r="2117" spans="1:7" ht="19.899999999999999" customHeight="1" x14ac:dyDescent="0.2">
      <c r="A2117" s="590"/>
      <c r="B2117" s="549"/>
      <c r="C2117" s="552"/>
      <c r="D2117" s="553"/>
      <c r="E2117" s="554">
        <f t="shared" si="476"/>
        <v>0</v>
      </c>
      <c r="F2117" s="555">
        <f t="shared" si="477"/>
        <v>0</v>
      </c>
      <c r="G2117" s="555">
        <f t="shared" si="478"/>
        <v>0</v>
      </c>
    </row>
    <row r="2118" spans="1:7" ht="19.899999999999999" customHeight="1" x14ac:dyDescent="0.2">
      <c r="A2118" s="590"/>
      <c r="B2118" s="549"/>
      <c r="C2118" s="552"/>
      <c r="D2118" s="553"/>
      <c r="E2118" s="554">
        <f t="shared" si="476"/>
        <v>0</v>
      </c>
      <c r="F2118" s="555">
        <f t="shared" si="477"/>
        <v>0</v>
      </c>
      <c r="G2118" s="555">
        <f t="shared" si="478"/>
        <v>0</v>
      </c>
    </row>
    <row r="2119" spans="1:7" ht="19.899999999999999" customHeight="1" x14ac:dyDescent="0.2">
      <c r="A2119" s="590"/>
      <c r="B2119" s="549"/>
      <c r="C2119" s="552"/>
      <c r="D2119" s="553"/>
      <c r="E2119" s="554">
        <f t="shared" si="476"/>
        <v>0</v>
      </c>
      <c r="F2119" s="555">
        <f t="shared" si="477"/>
        <v>0</v>
      </c>
      <c r="G2119" s="555">
        <f t="shared" si="478"/>
        <v>0</v>
      </c>
    </row>
    <row r="2120" spans="1:7" ht="19.899999999999999" customHeight="1" x14ac:dyDescent="0.2">
      <c r="A2120" s="590"/>
      <c r="B2120" s="549"/>
      <c r="C2120" s="552"/>
      <c r="D2120" s="553"/>
      <c r="E2120" s="554">
        <f t="shared" si="476"/>
        <v>0</v>
      </c>
      <c r="F2120" s="555">
        <f t="shared" si="477"/>
        <v>0</v>
      </c>
      <c r="G2120" s="555">
        <f t="shared" si="478"/>
        <v>0</v>
      </c>
    </row>
    <row r="2121" spans="1:7" ht="19.899999999999999" customHeight="1" x14ac:dyDescent="0.2">
      <c r="A2121" s="590"/>
      <c r="B2121" s="549"/>
      <c r="C2121" s="552"/>
      <c r="D2121" s="553"/>
      <c r="E2121" s="554">
        <f t="shared" si="476"/>
        <v>0</v>
      </c>
      <c r="F2121" s="555">
        <f t="shared" si="477"/>
        <v>0</v>
      </c>
      <c r="G2121" s="555">
        <f t="shared" si="478"/>
        <v>0</v>
      </c>
    </row>
    <row r="2122" spans="1:7" ht="19.899999999999999" customHeight="1" x14ac:dyDescent="0.2">
      <c r="A2122" s="590"/>
      <c r="B2122" s="549"/>
      <c r="C2122" s="545"/>
      <c r="D2122" s="545"/>
      <c r="E2122" s="556"/>
      <c r="F2122" s="540"/>
      <c r="G2122" s="592"/>
    </row>
    <row r="2123" spans="1:7" ht="19.899999999999999" customHeight="1" x14ac:dyDescent="0.2">
      <c r="A2123" s="590"/>
      <c r="B2123" s="545"/>
      <c r="C2123" s="537" t="s">
        <v>1004</v>
      </c>
      <c r="D2123" s="540" t="s">
        <v>1001</v>
      </c>
      <c r="E2123" s="611">
        <f>SUMPRODUCT(D2112:D2121,E2112:E2121)</f>
        <v>0</v>
      </c>
      <c r="F2123" s="540" t="s">
        <v>1005</v>
      </c>
      <c r="G2123" s="612">
        <f>SUM(G2112:G2121)</f>
        <v>0</v>
      </c>
    </row>
    <row r="2124" spans="1:7" ht="19.899999999999999" customHeight="1" x14ac:dyDescent="0.2">
      <c r="A2124" s="590"/>
      <c r="B2124" s="549"/>
      <c r="C2124" s="557"/>
      <c r="D2124" s="556"/>
      <c r="E2124" s="542"/>
      <c r="F2124" s="540"/>
      <c r="G2124" s="596"/>
    </row>
    <row r="2125" spans="1:7" ht="19.899999999999999" customHeight="1" x14ac:dyDescent="0.2">
      <c r="A2125" s="597"/>
      <c r="B2125" s="549"/>
      <c r="C2125" s="540" t="s">
        <v>1006</v>
      </c>
      <c r="D2125" s="558">
        <f>IFERROR(VLOOKUP(COUNTIF($A$1:A2125,"ANALISIS DE PRECIOS"),T_Rendimiento_Equipo,5,FALSE),0)</f>
        <v>0</v>
      </c>
      <c r="E2125" s="559" t="str">
        <f ca="1">G2107&amp;"/día"</f>
        <v>0/día</v>
      </c>
      <c r="F2125" s="598"/>
      <c r="G2125" s="592"/>
    </row>
    <row r="2126" spans="1:7" ht="19.899999999999999" customHeight="1" x14ac:dyDescent="0.2">
      <c r="A2126" s="590"/>
      <c r="B2126" s="549"/>
      <c r="C2126" s="545"/>
      <c r="D2126" s="541"/>
      <c r="E2126" s="542"/>
      <c r="F2126" s="540"/>
      <c r="G2126" s="592"/>
    </row>
    <row r="2127" spans="1:7" ht="19.899999999999999" customHeight="1" x14ac:dyDescent="0.2">
      <c r="A2127" s="792" t="s">
        <v>576</v>
      </c>
      <c r="B2127" s="793"/>
      <c r="C2127" s="794" t="s">
        <v>0</v>
      </c>
      <c r="D2127" s="806" t="s">
        <v>1866</v>
      </c>
      <c r="E2127" s="806" t="s">
        <v>1865</v>
      </c>
      <c r="F2127" s="798" t="s">
        <v>1007</v>
      </c>
      <c r="G2127" s="800" t="s">
        <v>26</v>
      </c>
    </row>
    <row r="2128" spans="1:7" ht="19.899999999999999" customHeight="1" x14ac:dyDescent="0.2">
      <c r="A2128" s="560" t="s">
        <v>577</v>
      </c>
      <c r="B2128" s="560" t="s">
        <v>578</v>
      </c>
      <c r="C2128" s="795"/>
      <c r="D2128" s="807"/>
      <c r="E2128" s="797"/>
      <c r="F2128" s="799"/>
      <c r="G2128" s="801"/>
    </row>
    <row r="2129" spans="1:7" ht="19.899999999999999" customHeight="1" x14ac:dyDescent="0.2">
      <c r="A2129" s="599"/>
      <c r="B2129" s="545"/>
      <c r="C2129" s="537" t="s">
        <v>1008</v>
      </c>
      <c r="D2129" s="542"/>
      <c r="E2129" s="542"/>
      <c r="F2129" s="545"/>
      <c r="G2129" s="600"/>
    </row>
    <row r="2130" spans="1:7" ht="19.899999999999999" customHeight="1" x14ac:dyDescent="0.2">
      <c r="A2130" s="601">
        <f t="shared" ref="A2130:A2138" si="479">IFERROR(VLOOKUP(C2130,T_Insumos,4,FALSE),0)</f>
        <v>0</v>
      </c>
      <c r="B2130" s="561">
        <f t="shared" ref="B2130:B2138" si="480">IFERROR(VLOOKUP(C2130,T_Insumos,5,FALSE),0)</f>
        <v>0</v>
      </c>
      <c r="C2130" s="552"/>
      <c r="D2130" s="562">
        <f t="shared" ref="D2130:D2138" si="481">IFERROR(VLOOKUP(C2130,T_Insumos,3,FALSE),0)</f>
        <v>0</v>
      </c>
      <c r="E2130" s="555">
        <f>D2130*$G$23</f>
        <v>0</v>
      </c>
      <c r="F2130" s="558">
        <f>IF(C2130="",0,IFERROR(VLOOKUP(COUNTIF($A$1:A2130,"ANALISIS DE PRECIOS"),T_Rendimiento_Equipo,5,FALSE),0))</f>
        <v>0</v>
      </c>
      <c r="G2130" s="555">
        <f>IFERROR(ROUND(E2130/F2130,2),0)</f>
        <v>0</v>
      </c>
    </row>
    <row r="2131" spans="1:7" ht="19.899999999999999" customHeight="1" x14ac:dyDescent="0.2">
      <c r="A2131" s="601">
        <f t="shared" si="479"/>
        <v>0</v>
      </c>
      <c r="B2131" s="561">
        <f t="shared" si="480"/>
        <v>0</v>
      </c>
      <c r="C2131" s="552"/>
      <c r="D2131" s="562">
        <f t="shared" si="481"/>
        <v>0</v>
      </c>
      <c r="E2131" s="555"/>
      <c r="F2131" s="558">
        <f>IF(C2131="",0,IFERROR(VLOOKUP(COUNTIF($A$1:A2131,"ANALISIS DE PRECIOS"),T_Rendimiento_Equipo,5,FALSE),0))</f>
        <v>0</v>
      </c>
      <c r="G2131" s="555">
        <f t="shared" ref="G2131:G2138" si="482">IFERROR(ROUND(E2131/F2131,2),0)</f>
        <v>0</v>
      </c>
    </row>
    <row r="2132" spans="1:7" ht="19.899999999999999" customHeight="1" x14ac:dyDescent="0.2">
      <c r="A2132" s="601">
        <f t="shared" si="479"/>
        <v>0</v>
      </c>
      <c r="B2132" s="561">
        <f t="shared" si="480"/>
        <v>0</v>
      </c>
      <c r="C2132" s="563"/>
      <c r="D2132" s="562">
        <f t="shared" si="481"/>
        <v>0</v>
      </c>
      <c r="E2132" s="555"/>
      <c r="F2132" s="558">
        <f>IF(C2132="",0,IFERROR(VLOOKUP(COUNTIF($A$1:A2132,"ANALISIS DE PRECIOS"),T_Rendimiento_Equipo,5,FALSE),0))</f>
        <v>0</v>
      </c>
      <c r="G2132" s="555">
        <f t="shared" si="482"/>
        <v>0</v>
      </c>
    </row>
    <row r="2133" spans="1:7" ht="19.899999999999999" customHeight="1" x14ac:dyDescent="0.2">
      <c r="A2133" s="601">
        <f t="shared" si="479"/>
        <v>0</v>
      </c>
      <c r="B2133" s="561">
        <f t="shared" si="480"/>
        <v>0</v>
      </c>
      <c r="C2133" s="563"/>
      <c r="D2133" s="562">
        <f t="shared" si="481"/>
        <v>0</v>
      </c>
      <c r="E2133" s="555"/>
      <c r="F2133" s="558">
        <f>IF(C2133="",0,IFERROR(VLOOKUP(COUNTIF($A$1:A2133,"ANALISIS DE PRECIOS"),T_Rendimiento_Equipo,5,FALSE),0))</f>
        <v>0</v>
      </c>
      <c r="G2133" s="555">
        <f t="shared" si="482"/>
        <v>0</v>
      </c>
    </row>
    <row r="2134" spans="1:7" ht="19.899999999999999" customHeight="1" x14ac:dyDescent="0.2">
      <c r="A2134" s="601">
        <f t="shared" si="479"/>
        <v>0</v>
      </c>
      <c r="B2134" s="561">
        <f t="shared" si="480"/>
        <v>0</v>
      </c>
      <c r="C2134" s="563"/>
      <c r="D2134" s="562">
        <f t="shared" si="481"/>
        <v>0</v>
      </c>
      <c r="E2134" s="555"/>
      <c r="F2134" s="558">
        <f>IF(C2134="",0,IFERROR(VLOOKUP(COUNTIF($A$1:A2134,"ANALISIS DE PRECIOS"),T_Rendimiento_Equipo,5,FALSE),0))</f>
        <v>0</v>
      </c>
      <c r="G2134" s="555">
        <f t="shared" si="482"/>
        <v>0</v>
      </c>
    </row>
    <row r="2135" spans="1:7" ht="19.899999999999999" customHeight="1" x14ac:dyDescent="0.2">
      <c r="A2135" s="601">
        <f t="shared" si="479"/>
        <v>0</v>
      </c>
      <c r="B2135" s="561">
        <f t="shared" si="480"/>
        <v>0</v>
      </c>
      <c r="C2135" s="563"/>
      <c r="D2135" s="562">
        <f t="shared" si="481"/>
        <v>0</v>
      </c>
      <c r="E2135" s="555"/>
      <c r="F2135" s="558">
        <f>IF(C2135="",0,IFERROR(VLOOKUP(COUNTIF($A$1:A2135,"ANALISIS DE PRECIOS"),T_Rendimiento_Equipo,5,FALSE),0))</f>
        <v>0</v>
      </c>
      <c r="G2135" s="555">
        <f t="shared" si="482"/>
        <v>0</v>
      </c>
    </row>
    <row r="2136" spans="1:7" ht="19.899999999999999" customHeight="1" x14ac:dyDescent="0.2">
      <c r="A2136" s="601">
        <f t="shared" si="479"/>
        <v>0</v>
      </c>
      <c r="B2136" s="561">
        <f t="shared" si="480"/>
        <v>0</v>
      </c>
      <c r="C2136" s="563"/>
      <c r="D2136" s="562">
        <f t="shared" si="481"/>
        <v>0</v>
      </c>
      <c r="E2136" s="555"/>
      <c r="F2136" s="558">
        <f>IF(C2136="",0,IFERROR(VLOOKUP(COUNTIF($A$1:A2136,"ANALISIS DE PRECIOS"),T_Rendimiento_Equipo,5,FALSE),0))</f>
        <v>0</v>
      </c>
      <c r="G2136" s="555">
        <f t="shared" si="482"/>
        <v>0</v>
      </c>
    </row>
    <row r="2137" spans="1:7" ht="19.899999999999999" customHeight="1" x14ac:dyDescent="0.2">
      <c r="A2137" s="601">
        <f t="shared" si="479"/>
        <v>0</v>
      </c>
      <c r="B2137" s="561">
        <f t="shared" si="480"/>
        <v>0</v>
      </c>
      <c r="C2137" s="563"/>
      <c r="D2137" s="562">
        <f t="shared" si="481"/>
        <v>0</v>
      </c>
      <c r="E2137" s="555"/>
      <c r="F2137" s="558">
        <f>IF(C2137="",0,IFERROR(VLOOKUP(COUNTIF($A$1:A2137,"ANALISIS DE PRECIOS"),T_Rendimiento_Equipo,5,FALSE),0))</f>
        <v>0</v>
      </c>
      <c r="G2137" s="555">
        <f t="shared" si="482"/>
        <v>0</v>
      </c>
    </row>
    <row r="2138" spans="1:7" ht="19.899999999999999" customHeight="1" x14ac:dyDescent="0.2">
      <c r="A2138" s="601">
        <f t="shared" si="479"/>
        <v>0</v>
      </c>
      <c r="B2138" s="561">
        <f t="shared" si="480"/>
        <v>0</v>
      </c>
      <c r="C2138" s="552"/>
      <c r="D2138" s="562">
        <f t="shared" si="481"/>
        <v>0</v>
      </c>
      <c r="E2138" s="555"/>
      <c r="F2138" s="558">
        <f>IF(C2138="",0,IFERROR(VLOOKUP(COUNTIF($A$1:A2138,"ANALISIS DE PRECIOS"),T_Rendimiento_Equipo,5,FALSE),0))</f>
        <v>0</v>
      </c>
      <c r="G2138" s="555">
        <f t="shared" si="482"/>
        <v>0</v>
      </c>
    </row>
    <row r="2139" spans="1:7" ht="19.899999999999999" customHeight="1" x14ac:dyDescent="0.2">
      <c r="A2139" s="602"/>
      <c r="B2139" s="541"/>
      <c r="C2139" s="545"/>
      <c r="D2139" s="541"/>
      <c r="E2139" s="542"/>
      <c r="F2139" s="564" t="s">
        <v>27</v>
      </c>
      <c r="G2139" s="603">
        <f>SUBTOTAL(9,G2130:G2138)</f>
        <v>0</v>
      </c>
    </row>
    <row r="2140" spans="1:7" ht="19.899999999999999" customHeight="1" x14ac:dyDescent="0.2">
      <c r="A2140" s="599"/>
      <c r="B2140" s="545"/>
      <c r="C2140" s="537" t="s">
        <v>713</v>
      </c>
      <c r="D2140" s="541"/>
      <c r="E2140" s="542"/>
      <c r="F2140" s="543"/>
      <c r="G2140" s="600"/>
    </row>
    <row r="2141" spans="1:7" ht="19.899999999999999" customHeight="1" x14ac:dyDescent="0.2">
      <c r="A2141" s="792" t="s">
        <v>576</v>
      </c>
      <c r="B2141" s="793"/>
      <c r="C2141" s="794" t="s">
        <v>0</v>
      </c>
      <c r="D2141" s="796" t="s">
        <v>24</v>
      </c>
      <c r="E2141" s="796" t="s">
        <v>1832</v>
      </c>
      <c r="F2141" s="798" t="s">
        <v>1007</v>
      </c>
      <c r="G2141" s="800" t="s">
        <v>26</v>
      </c>
    </row>
    <row r="2142" spans="1:7" ht="19.899999999999999" customHeight="1" x14ac:dyDescent="0.2">
      <c r="A2142" s="560" t="s">
        <v>577</v>
      </c>
      <c r="B2142" s="560" t="s">
        <v>578</v>
      </c>
      <c r="C2142" s="795"/>
      <c r="D2142" s="797"/>
      <c r="E2142" s="797"/>
      <c r="F2142" s="799"/>
      <c r="G2142" s="801"/>
    </row>
    <row r="2143" spans="1:7" ht="19.899999999999999" customHeight="1" x14ac:dyDescent="0.2">
      <c r="A2143" s="601">
        <f t="shared" ref="A2143:A2149" si="483">IFERROR(VLOOKUP(C2143,T_Insumos,4,FALSE),0)</f>
        <v>0</v>
      </c>
      <c r="B2143" s="561">
        <f t="shared" ref="B2143:B2149" si="484">IFERROR(VLOOKUP(C2143,T_Insumos,5,FALSE),0)</f>
        <v>0</v>
      </c>
      <c r="C2143" s="565"/>
      <c r="D2143" s="558"/>
      <c r="E2143" s="555">
        <f t="shared" ref="E2143:E2149" si="485">IFERROR(VLOOKUP(C2143,T_Insumos,3,FALSE),0)</f>
        <v>0</v>
      </c>
      <c r="F2143" s="558">
        <f>IF(C2143="",0,IFERROR(VLOOKUP(COUNTIF($A$1:A2143,"ANALISIS DE PRECIOS"),T_Rendimiento_Equipo,5,FALSE),0))</f>
        <v>0</v>
      </c>
      <c r="G2143" s="555">
        <f>IFERROR(ROUND(D2143*E2143/F2143,2),0)</f>
        <v>0</v>
      </c>
    </row>
    <row r="2144" spans="1:7" ht="19.899999999999999" customHeight="1" x14ac:dyDescent="0.2">
      <c r="A2144" s="601">
        <f t="shared" si="483"/>
        <v>0</v>
      </c>
      <c r="B2144" s="561">
        <f t="shared" si="484"/>
        <v>0</v>
      </c>
      <c r="C2144" s="552"/>
      <c r="D2144" s="558"/>
      <c r="E2144" s="555">
        <f t="shared" si="485"/>
        <v>0</v>
      </c>
      <c r="F2144" s="558">
        <f>IF(C2144="",0,IFERROR(VLOOKUP(COUNTIF($A$1:A2144,"ANALISIS DE PRECIOS"),T_Rendimiento_Equipo,5,FALSE),0))</f>
        <v>0</v>
      </c>
      <c r="G2144" s="555">
        <f t="shared" ref="G2144:G2149" si="486">IFERROR(ROUND(D2144*E2144/F2144,2),0)</f>
        <v>0</v>
      </c>
    </row>
    <row r="2145" spans="1:7" ht="19.899999999999999" customHeight="1" x14ac:dyDescent="0.2">
      <c r="A2145" s="601">
        <f t="shared" si="483"/>
        <v>0</v>
      </c>
      <c r="B2145" s="561">
        <f t="shared" si="484"/>
        <v>0</v>
      </c>
      <c r="C2145" s="552"/>
      <c r="D2145" s="558"/>
      <c r="E2145" s="555">
        <f t="shared" si="485"/>
        <v>0</v>
      </c>
      <c r="F2145" s="558">
        <f>IF(C2145="",0,IFERROR(VLOOKUP(COUNTIF($A$1:A2145,"ANALISIS DE PRECIOS"),T_Rendimiento_Equipo,5,FALSE),0))</f>
        <v>0</v>
      </c>
      <c r="G2145" s="555">
        <f t="shared" si="486"/>
        <v>0</v>
      </c>
    </row>
    <row r="2146" spans="1:7" ht="19.899999999999999" customHeight="1" x14ac:dyDescent="0.2">
      <c r="A2146" s="601">
        <f t="shared" si="483"/>
        <v>0</v>
      </c>
      <c r="B2146" s="561">
        <f t="shared" si="484"/>
        <v>0</v>
      </c>
      <c r="C2146" s="552"/>
      <c r="D2146" s="558"/>
      <c r="E2146" s="555">
        <f t="shared" si="485"/>
        <v>0</v>
      </c>
      <c r="F2146" s="558">
        <f>IF(C2146="",0,IFERROR(VLOOKUP(COUNTIF($A$1:A2146,"ANALISIS DE PRECIOS"),T_Rendimiento_Equipo,5,FALSE),0))</f>
        <v>0</v>
      </c>
      <c r="G2146" s="555">
        <f t="shared" si="486"/>
        <v>0</v>
      </c>
    </row>
    <row r="2147" spans="1:7" ht="19.899999999999999" customHeight="1" x14ac:dyDescent="0.2">
      <c r="A2147" s="601">
        <f t="shared" si="483"/>
        <v>0</v>
      </c>
      <c r="B2147" s="561">
        <f t="shared" si="484"/>
        <v>0</v>
      </c>
      <c r="C2147" s="552"/>
      <c r="D2147" s="558"/>
      <c r="E2147" s="555">
        <f t="shared" si="485"/>
        <v>0</v>
      </c>
      <c r="F2147" s="558">
        <f>IF(C2147="",0,IFERROR(VLOOKUP(COUNTIF($A$1:A2147,"ANALISIS DE PRECIOS"),T_Rendimiento_Equipo,5,FALSE),0))</f>
        <v>0</v>
      </c>
      <c r="G2147" s="555">
        <f t="shared" si="486"/>
        <v>0</v>
      </c>
    </row>
    <row r="2148" spans="1:7" ht="19.899999999999999" customHeight="1" x14ac:dyDescent="0.2">
      <c r="A2148" s="601">
        <f t="shared" si="483"/>
        <v>0</v>
      </c>
      <c r="B2148" s="561">
        <f t="shared" si="484"/>
        <v>0</v>
      </c>
      <c r="C2148" s="552"/>
      <c r="D2148" s="566"/>
      <c r="E2148" s="555">
        <f t="shared" si="485"/>
        <v>0</v>
      </c>
      <c r="F2148" s="558">
        <f>IF(C2148="",0,IFERROR(VLOOKUP(COUNTIF($A$1:A2148,"ANALISIS DE PRECIOS"),T_Rendimiento_Equipo,5,FALSE),0))</f>
        <v>0</v>
      </c>
      <c r="G2148" s="555">
        <f t="shared" si="486"/>
        <v>0</v>
      </c>
    </row>
    <row r="2149" spans="1:7" ht="19.899999999999999" customHeight="1" x14ac:dyDescent="0.2">
      <c r="A2149" s="601">
        <f t="shared" si="483"/>
        <v>0</v>
      </c>
      <c r="B2149" s="561">
        <f t="shared" si="484"/>
        <v>0</v>
      </c>
      <c r="C2149" s="561"/>
      <c r="D2149" s="567"/>
      <c r="E2149" s="555">
        <f t="shared" si="485"/>
        <v>0</v>
      </c>
      <c r="F2149" s="558">
        <f>IF(C2149="",0,IFERROR(VLOOKUP(COUNTIF($A$1:A2149,"ANALISIS DE PRECIOS"),T_Rendimiento_Equipo,5,FALSE),0))</f>
        <v>0</v>
      </c>
      <c r="G2149" s="555">
        <f t="shared" si="486"/>
        <v>0</v>
      </c>
    </row>
    <row r="2150" spans="1:7" ht="19.899999999999999" customHeight="1" x14ac:dyDescent="0.2">
      <c r="A2150" s="602"/>
      <c r="B2150" s="541"/>
      <c r="C2150" s="545"/>
      <c r="D2150" s="541"/>
      <c r="E2150" s="542"/>
      <c r="F2150" s="564" t="s">
        <v>28</v>
      </c>
      <c r="G2150" s="604">
        <f>SUBTOTAL(9,G2143:G2149)</f>
        <v>0</v>
      </c>
    </row>
    <row r="2151" spans="1:7" ht="19.899999999999999" customHeight="1" x14ac:dyDescent="0.2">
      <c r="A2151" s="599"/>
      <c r="B2151" s="545"/>
      <c r="C2151" s="537" t="s">
        <v>1014</v>
      </c>
      <c r="D2151" s="541"/>
      <c r="E2151" s="542"/>
      <c r="F2151" s="543"/>
      <c r="G2151" s="600"/>
    </row>
    <row r="2152" spans="1:7" ht="19.899999999999999" customHeight="1" x14ac:dyDescent="0.2">
      <c r="A2152" s="792" t="s">
        <v>576</v>
      </c>
      <c r="B2152" s="793"/>
      <c r="C2152" s="794" t="s">
        <v>0</v>
      </c>
      <c r="D2152" s="794" t="s">
        <v>1867</v>
      </c>
      <c r="E2152" s="796" t="s">
        <v>24</v>
      </c>
      <c r="F2152" s="798" t="s">
        <v>25</v>
      </c>
      <c r="G2152" s="800" t="s">
        <v>26</v>
      </c>
    </row>
    <row r="2153" spans="1:7" ht="19.899999999999999" customHeight="1" x14ac:dyDescent="0.2">
      <c r="A2153" s="560" t="s">
        <v>577</v>
      </c>
      <c r="B2153" s="560" t="s">
        <v>578</v>
      </c>
      <c r="C2153" s="795"/>
      <c r="D2153" s="795"/>
      <c r="E2153" s="797"/>
      <c r="F2153" s="799"/>
      <c r="G2153" s="801"/>
    </row>
    <row r="2154" spans="1:7" ht="19.899999999999999" customHeight="1" x14ac:dyDescent="0.2">
      <c r="A2154" s="601">
        <f t="shared" ref="A2154:A2164" si="487">IFERROR(VLOOKUP(C2154,T_Insumos,4,FALSE),0)</f>
        <v>0</v>
      </c>
      <c r="B2154" s="561">
        <f t="shared" ref="B2154:B2164" si="488">IFERROR(VLOOKUP(C2154,T_Insumos,5,FALSE),0)</f>
        <v>0</v>
      </c>
      <c r="C2154" s="561"/>
      <c r="D2154" s="613">
        <f t="shared" ref="D2154:D2164" si="489">IFERROR(VLOOKUP(C2154,T_Insumos,2,FALSE),0)</f>
        <v>0</v>
      </c>
      <c r="E2154" s="553"/>
      <c r="F2154" s="555">
        <f t="shared" ref="F2154:F2164" si="490">IFERROR(VLOOKUP(C2154,T_Insumos,3,FALSE),0)</f>
        <v>0</v>
      </c>
      <c r="G2154" s="555">
        <f>ROUND(E2154*F2154,2)</f>
        <v>0</v>
      </c>
    </row>
    <row r="2155" spans="1:7" s="568" customFormat="1" ht="19.899999999999999" customHeight="1" x14ac:dyDescent="0.2">
      <c r="A2155" s="601">
        <f t="shared" si="487"/>
        <v>0</v>
      </c>
      <c r="B2155" s="561">
        <f t="shared" si="488"/>
        <v>0</v>
      </c>
      <c r="C2155" s="561"/>
      <c r="D2155" s="613">
        <f t="shared" si="489"/>
        <v>0</v>
      </c>
      <c r="E2155" s="553"/>
      <c r="F2155" s="555">
        <f t="shared" si="490"/>
        <v>0</v>
      </c>
      <c r="G2155" s="555">
        <f t="shared" ref="G2155:G2164" si="491">ROUND(E2155*F2155,2)</f>
        <v>0</v>
      </c>
    </row>
    <row r="2156" spans="1:7" ht="19.899999999999999" customHeight="1" x14ac:dyDescent="0.2">
      <c r="A2156" s="601">
        <f t="shared" si="487"/>
        <v>0</v>
      </c>
      <c r="B2156" s="561">
        <f t="shared" si="488"/>
        <v>0</v>
      </c>
      <c r="C2156" s="561"/>
      <c r="D2156" s="613">
        <f t="shared" si="489"/>
        <v>0</v>
      </c>
      <c r="E2156" s="553"/>
      <c r="F2156" s="555">
        <f t="shared" si="490"/>
        <v>0</v>
      </c>
      <c r="G2156" s="555">
        <f t="shared" si="491"/>
        <v>0</v>
      </c>
    </row>
    <row r="2157" spans="1:7" ht="19.899999999999999" customHeight="1" x14ac:dyDescent="0.2">
      <c r="A2157" s="601">
        <f t="shared" si="487"/>
        <v>0</v>
      </c>
      <c r="B2157" s="561">
        <f t="shared" si="488"/>
        <v>0</v>
      </c>
      <c r="C2157" s="561"/>
      <c r="D2157" s="613">
        <f t="shared" si="489"/>
        <v>0</v>
      </c>
      <c r="E2157" s="553"/>
      <c r="F2157" s="555">
        <f t="shared" si="490"/>
        <v>0</v>
      </c>
      <c r="G2157" s="555">
        <f t="shared" si="491"/>
        <v>0</v>
      </c>
    </row>
    <row r="2158" spans="1:7" ht="19.899999999999999" customHeight="1" x14ac:dyDescent="0.2">
      <c r="A2158" s="601">
        <f t="shared" si="487"/>
        <v>0</v>
      </c>
      <c r="B2158" s="561">
        <f t="shared" si="488"/>
        <v>0</v>
      </c>
      <c r="C2158" s="561"/>
      <c r="D2158" s="613">
        <f t="shared" si="489"/>
        <v>0</v>
      </c>
      <c r="E2158" s="553"/>
      <c r="F2158" s="555">
        <f t="shared" si="490"/>
        <v>0</v>
      </c>
      <c r="G2158" s="555">
        <f t="shared" si="491"/>
        <v>0</v>
      </c>
    </row>
    <row r="2159" spans="1:7" ht="19.899999999999999" customHeight="1" x14ac:dyDescent="0.2">
      <c r="A2159" s="601">
        <f t="shared" si="487"/>
        <v>0</v>
      </c>
      <c r="B2159" s="561">
        <f t="shared" si="488"/>
        <v>0</v>
      </c>
      <c r="C2159" s="561"/>
      <c r="D2159" s="613">
        <f t="shared" si="489"/>
        <v>0</v>
      </c>
      <c r="E2159" s="553"/>
      <c r="F2159" s="555">
        <f t="shared" si="490"/>
        <v>0</v>
      </c>
      <c r="G2159" s="555">
        <f t="shared" si="491"/>
        <v>0</v>
      </c>
    </row>
    <row r="2160" spans="1:7" ht="19.899999999999999" customHeight="1" x14ac:dyDescent="0.2">
      <c r="A2160" s="601">
        <f t="shared" si="487"/>
        <v>0</v>
      </c>
      <c r="B2160" s="561">
        <f t="shared" si="488"/>
        <v>0</v>
      </c>
      <c r="C2160" s="561"/>
      <c r="D2160" s="613">
        <f t="shared" si="489"/>
        <v>0</v>
      </c>
      <c r="E2160" s="553"/>
      <c r="F2160" s="555">
        <f t="shared" si="490"/>
        <v>0</v>
      </c>
      <c r="G2160" s="555">
        <f t="shared" si="491"/>
        <v>0</v>
      </c>
    </row>
    <row r="2161" spans="1:8" ht="19.899999999999999" customHeight="1" x14ac:dyDescent="0.2">
      <c r="A2161" s="601">
        <f t="shared" si="487"/>
        <v>0</v>
      </c>
      <c r="B2161" s="561">
        <f t="shared" si="488"/>
        <v>0</v>
      </c>
      <c r="C2161" s="561"/>
      <c r="D2161" s="613">
        <f t="shared" si="489"/>
        <v>0</v>
      </c>
      <c r="E2161" s="553"/>
      <c r="F2161" s="555">
        <f t="shared" si="490"/>
        <v>0</v>
      </c>
      <c r="G2161" s="555">
        <f t="shared" si="491"/>
        <v>0</v>
      </c>
    </row>
    <row r="2162" spans="1:8" ht="19.899999999999999" customHeight="1" x14ac:dyDescent="0.2">
      <c r="A2162" s="601">
        <f t="shared" si="487"/>
        <v>0</v>
      </c>
      <c r="B2162" s="561">
        <f t="shared" si="488"/>
        <v>0</v>
      </c>
      <c r="C2162" s="561"/>
      <c r="D2162" s="613">
        <f t="shared" si="489"/>
        <v>0</v>
      </c>
      <c r="E2162" s="553"/>
      <c r="F2162" s="555">
        <f t="shared" si="490"/>
        <v>0</v>
      </c>
      <c r="G2162" s="555">
        <f t="shared" si="491"/>
        <v>0</v>
      </c>
    </row>
    <row r="2163" spans="1:8" ht="19.899999999999999" customHeight="1" x14ac:dyDescent="0.2">
      <c r="A2163" s="601">
        <f t="shared" si="487"/>
        <v>0</v>
      </c>
      <c r="B2163" s="561">
        <f t="shared" si="488"/>
        <v>0</v>
      </c>
      <c r="C2163" s="561"/>
      <c r="D2163" s="613">
        <f t="shared" si="489"/>
        <v>0</v>
      </c>
      <c r="E2163" s="553"/>
      <c r="F2163" s="555">
        <f t="shared" si="490"/>
        <v>0</v>
      </c>
      <c r="G2163" s="555">
        <f t="shared" si="491"/>
        <v>0</v>
      </c>
    </row>
    <row r="2164" spans="1:8" ht="19.899999999999999" customHeight="1" x14ac:dyDescent="0.2">
      <c r="A2164" s="601">
        <f t="shared" si="487"/>
        <v>0</v>
      </c>
      <c r="B2164" s="561">
        <f t="shared" si="488"/>
        <v>0</v>
      </c>
      <c r="C2164" s="561"/>
      <c r="D2164" s="613">
        <f t="shared" si="489"/>
        <v>0</v>
      </c>
      <c r="E2164" s="553"/>
      <c r="F2164" s="555">
        <f t="shared" si="490"/>
        <v>0</v>
      </c>
      <c r="G2164" s="555">
        <f t="shared" si="491"/>
        <v>0</v>
      </c>
    </row>
    <row r="2165" spans="1:8" ht="19.899999999999999" customHeight="1" x14ac:dyDescent="0.2">
      <c r="A2165" s="599"/>
      <c r="B2165" s="545"/>
      <c r="C2165" s="545"/>
      <c r="D2165" s="541"/>
      <c r="E2165" s="542"/>
      <c r="F2165" s="564" t="s">
        <v>29</v>
      </c>
      <c r="G2165" s="605">
        <f>SUBTOTAL(9,G2154:G2164)</f>
        <v>0</v>
      </c>
    </row>
    <row r="2166" spans="1:8" ht="19.899999999999999" customHeight="1" x14ac:dyDescent="0.2">
      <c r="A2166" s="599"/>
      <c r="B2166" s="545"/>
      <c r="C2166" s="537" t="s">
        <v>1015</v>
      </c>
      <c r="D2166" s="541"/>
      <c r="E2166" s="542"/>
      <c r="F2166" s="543"/>
      <c r="G2166" s="600"/>
    </row>
    <row r="2167" spans="1:8" ht="19.899999999999999" customHeight="1" x14ac:dyDescent="0.2">
      <c r="A2167" s="792" t="s">
        <v>576</v>
      </c>
      <c r="B2167" s="793"/>
      <c r="C2167" s="794" t="s">
        <v>0</v>
      </c>
      <c r="D2167" s="794" t="s">
        <v>1867</v>
      </c>
      <c r="E2167" s="796" t="s">
        <v>24</v>
      </c>
      <c r="F2167" s="798" t="s">
        <v>25</v>
      </c>
      <c r="G2167" s="800" t="s">
        <v>26</v>
      </c>
    </row>
    <row r="2168" spans="1:8" ht="19.899999999999999" customHeight="1" x14ac:dyDescent="0.2">
      <c r="A2168" s="560" t="s">
        <v>577</v>
      </c>
      <c r="B2168" s="560" t="s">
        <v>578</v>
      </c>
      <c r="C2168" s="795"/>
      <c r="D2168" s="795"/>
      <c r="E2168" s="797"/>
      <c r="F2168" s="799"/>
      <c r="G2168" s="801"/>
    </row>
    <row r="2169" spans="1:8" ht="19.899999999999999" customHeight="1" x14ac:dyDescent="0.2">
      <c r="A2169" s="601">
        <f>IFERROR(VLOOKUP(C2169,T_Insumos,4,FALSE),0)</f>
        <v>0</v>
      </c>
      <c r="B2169" s="561">
        <f>IFERROR(VLOOKUP(C2169,T_Insumos,5,FALSE),0)</f>
        <v>0</v>
      </c>
      <c r="C2169" s="552"/>
      <c r="D2169" s="613">
        <f>IF(C2169=0,0,"$/tnkm")</f>
        <v>0</v>
      </c>
      <c r="E2169" s="553"/>
      <c r="F2169" s="555">
        <f>IFERROR(VLOOKUP(C2169,T_Insumos,3,FALSE),0)</f>
        <v>0</v>
      </c>
      <c r="G2169" s="555">
        <f>ROUND(E2169*F2169,2)</f>
        <v>0</v>
      </c>
    </row>
    <row r="2170" spans="1:8" ht="19.899999999999999" customHeight="1" x14ac:dyDescent="0.2">
      <c r="A2170" s="601">
        <f>IFERROR(VLOOKUP(C2170,T_Insumos,4,FALSE),0)</f>
        <v>0</v>
      </c>
      <c r="B2170" s="561">
        <f>IFERROR(VLOOKUP(C2170,T_Insumos,5,FALSE),0)</f>
        <v>0</v>
      </c>
      <c r="C2170" s="552"/>
      <c r="D2170" s="613">
        <f>IF(C2170=0,0,"$/tnkm")</f>
        <v>0</v>
      </c>
      <c r="E2170" s="569"/>
      <c r="F2170" s="555">
        <f>IFERROR(VLOOKUP(C2170,T_Insumos,3,FALSE),0)</f>
        <v>0</v>
      </c>
      <c r="G2170" s="555">
        <f t="shared" ref="G2170" si="492">ROUND(E2170*F2170,2)</f>
        <v>0</v>
      </c>
    </row>
    <row r="2171" spans="1:8" ht="19.899999999999999" customHeight="1" x14ac:dyDescent="0.2">
      <c r="A2171" s="599"/>
      <c r="B2171" s="545"/>
      <c r="C2171" s="545"/>
      <c r="D2171" s="541"/>
      <c r="E2171" s="542"/>
      <c r="F2171" s="564" t="s">
        <v>1016</v>
      </c>
      <c r="G2171" s="605">
        <f>SUBTOTAL(9,G2169:G2170)</f>
        <v>0</v>
      </c>
      <c r="H2171" s="533"/>
    </row>
    <row r="2172" spans="1:8" ht="19.899999999999999" customHeight="1" x14ac:dyDescent="0.2">
      <c r="A2172" s="602"/>
      <c r="B2172" s="541"/>
      <c r="C2172" s="545"/>
      <c r="D2172" s="541"/>
      <c r="E2172" s="542"/>
      <c r="F2172" s="543"/>
      <c r="G2172" s="600"/>
      <c r="H2172" s="533"/>
    </row>
    <row r="2173" spans="1:8" ht="19.899999999999999" customHeight="1" x14ac:dyDescent="0.2">
      <c r="A2173" s="664" t="str">
        <f>B2107</f>
        <v/>
      </c>
      <c r="B2173" s="661">
        <f ca="1">C2107</f>
        <v>0</v>
      </c>
      <c r="C2173" s="541"/>
      <c r="D2173" s="541" t="s">
        <v>1833</v>
      </c>
      <c r="E2173" s="662"/>
      <c r="F2173" s="663" t="str">
        <f ca="1">"$/"&amp;G2107</f>
        <v>$/0</v>
      </c>
      <c r="G2173" s="610">
        <f>SUBTOTAL(9,G2130:G2172)</f>
        <v>0</v>
      </c>
      <c r="H2173" s="533"/>
    </row>
    <row r="2174" spans="1:8" ht="19.899999999999999" customHeight="1" x14ac:dyDescent="0.2">
      <c r="A2174" s="606"/>
      <c r="B2174" s="607"/>
      <c r="C2174" s="608"/>
      <c r="D2174" s="608" t="s">
        <v>2043</v>
      </c>
      <c r="E2174" s="609"/>
      <c r="F2174" s="665" t="str">
        <f ca="1">"$/"&amp;G2107</f>
        <v>$/0</v>
      </c>
      <c r="G2174" s="610">
        <f>ROUND(G2173/Coeficiente_Paso,2)</f>
        <v>0</v>
      </c>
      <c r="H2174" s="533"/>
    </row>
    <row r="2175" spans="1:8" ht="19.899999999999999" customHeight="1" x14ac:dyDescent="0.2">
      <c r="A2175" s="191"/>
      <c r="B2175" s="191"/>
      <c r="C2175" s="191"/>
      <c r="D2175" s="191"/>
      <c r="E2175" s="191"/>
      <c r="F2175" s="191"/>
      <c r="G2175" s="191"/>
      <c r="H2175" s="533"/>
    </row>
    <row r="2176" spans="1:8" ht="19.899999999999999" customHeight="1" x14ac:dyDescent="0.2">
      <c r="A2176" s="802" t="s">
        <v>31</v>
      </c>
      <c r="B2176" s="803"/>
      <c r="C2176" s="803"/>
      <c r="D2176" s="803"/>
      <c r="E2176" s="803"/>
      <c r="F2176" s="803"/>
      <c r="G2176" s="804"/>
    </row>
    <row r="2177" spans="1:7" ht="19.899999999999999" customHeight="1" x14ac:dyDescent="0.2">
      <c r="A2177" s="587" t="s">
        <v>711</v>
      </c>
      <c r="B2177" s="535" t="str">
        <f>Comitente</f>
        <v>DIRECCIÓN PROVINCIAL DE VIALIDAD</v>
      </c>
      <c r="C2177" s="536"/>
      <c r="D2177" s="537"/>
      <c r="E2177" s="537"/>
      <c r="F2177" s="538"/>
      <c r="G2177" s="588"/>
    </row>
    <row r="2178" spans="1:7" ht="19.899999999999999" customHeight="1" x14ac:dyDescent="0.2">
      <c r="A2178" s="587" t="s">
        <v>712</v>
      </c>
      <c r="B2178" s="535">
        <f>Contratista</f>
        <v>0</v>
      </c>
      <c r="C2178" s="539"/>
      <c r="D2178" s="539"/>
      <c r="E2178" s="539"/>
      <c r="F2178" s="535"/>
      <c r="G2178" s="589"/>
    </row>
    <row r="2179" spans="1:7" ht="19.899999999999999" customHeight="1" x14ac:dyDescent="0.2">
      <c r="A2179" s="587" t="s">
        <v>21</v>
      </c>
      <c r="B2179" s="535" t="str">
        <f>Obra</f>
        <v>PAVIMENTACIÓN Y REPAVIMENTACION DE LA RED VIAL MUNICIPAL AFECTADAS POR OBRAS DE SANEAMIENTO 1era ETAPA SARMIENTO</v>
      </c>
      <c r="C2179" s="539"/>
      <c r="D2179" s="539"/>
      <c r="E2179" s="539"/>
      <c r="F2179" s="535" t="s">
        <v>32</v>
      </c>
      <c r="G2179" s="589">
        <f>Fecha_Base</f>
        <v>0</v>
      </c>
    </row>
    <row r="2180" spans="1:7" ht="19.899999999999999" customHeight="1" x14ac:dyDescent="0.2">
      <c r="A2180" s="590" t="s">
        <v>710</v>
      </c>
      <c r="B2180" s="540" t="str">
        <f>Ubicación</f>
        <v>DEPARTAMENTO SARMIENTO</v>
      </c>
      <c r="C2180" s="540"/>
      <c r="D2180" s="541"/>
      <c r="E2180" s="542"/>
      <c r="F2180" s="543"/>
      <c r="G2180" s="591"/>
    </row>
    <row r="2181" spans="1:7" ht="19.899999999999999" customHeight="1" x14ac:dyDescent="0.2">
      <c r="A2181" s="590" t="s">
        <v>33</v>
      </c>
      <c r="B2181" s="544" t="str">
        <f>IFERROR(VALUE(LEFT(B2182,FIND(".",B2182)-1)),"")</f>
        <v/>
      </c>
      <c r="C2181" s="545">
        <f ca="1">IFERROR(VLOOKUP(B2181,T_Computo_Presupuesto,2,FALSE),0)</f>
        <v>0</v>
      </c>
      <c r="D2181" s="545"/>
      <c r="E2181" s="542"/>
      <c r="F2181" s="543"/>
      <c r="G2181" s="591"/>
    </row>
    <row r="2182" spans="1:7" ht="19.899999999999999" customHeight="1" x14ac:dyDescent="0.2">
      <c r="A2182" s="590" t="s">
        <v>22</v>
      </c>
      <c r="B2182" s="546" t="str">
        <f>IFERROR(VLOOKUP(COUNTIF($A$1:A2182,"ANALISIS DE PRECIOS"),T_NumeroItem,2,FALSE),"")</f>
        <v/>
      </c>
      <c r="C2182" s="805">
        <f ca="1">IFERROR(VLOOKUP(B2182,T_Computo_Presupuesto,2,FALSE),0)</f>
        <v>0</v>
      </c>
      <c r="D2182" s="805"/>
      <c r="E2182" s="805"/>
      <c r="F2182" s="540" t="s">
        <v>23</v>
      </c>
      <c r="G2182" s="592">
        <f ca="1">IFERROR(VLOOKUP(B2182,T_Computo_Presupuesto,4,FALSE),0)</f>
        <v>0</v>
      </c>
    </row>
    <row r="2183" spans="1:7" ht="19.899999999999999" customHeight="1" x14ac:dyDescent="0.2">
      <c r="A2183" s="590"/>
      <c r="B2183" s="540"/>
      <c r="C2183" s="545"/>
      <c r="D2183" s="541"/>
      <c r="E2183" s="542"/>
      <c r="F2183" s="545"/>
      <c r="G2183" s="593"/>
    </row>
    <row r="2184" spans="1:7" ht="19.899999999999999" customHeight="1" x14ac:dyDescent="0.2">
      <c r="A2184" s="594"/>
      <c r="B2184" s="547"/>
      <c r="C2184" s="548" t="s">
        <v>999</v>
      </c>
      <c r="D2184" s="547"/>
      <c r="E2184" s="547"/>
      <c r="F2184" s="547"/>
      <c r="G2184" s="595"/>
    </row>
    <row r="2185" spans="1:7" ht="19.899999999999999" customHeight="1" x14ac:dyDescent="0.2">
      <c r="A2185" s="590"/>
      <c r="B2185" s="549"/>
      <c r="C2185" s="545"/>
      <c r="D2185" s="541"/>
      <c r="E2185" s="542"/>
      <c r="F2185" s="540"/>
      <c r="G2185" s="592"/>
    </row>
    <row r="2186" spans="1:7" ht="19.899999999999999" customHeight="1" x14ac:dyDescent="0.2">
      <c r="A2186" s="590"/>
      <c r="B2186" s="549"/>
      <c r="C2186" s="550" t="s">
        <v>1000</v>
      </c>
      <c r="D2186" s="551" t="s">
        <v>24</v>
      </c>
      <c r="E2186" s="551" t="s">
        <v>1001</v>
      </c>
      <c r="F2186" s="551" t="s">
        <v>1002</v>
      </c>
      <c r="G2186" s="550" t="s">
        <v>1003</v>
      </c>
    </row>
    <row r="2187" spans="1:7" ht="19.899999999999999" customHeight="1" x14ac:dyDescent="0.2">
      <c r="A2187" s="590"/>
      <c r="B2187" s="549"/>
      <c r="C2187" s="552"/>
      <c r="D2187" s="553"/>
      <c r="E2187" s="554">
        <f t="shared" ref="E2187:E2196" si="493">IFERROR(VLOOKUP(C2187,T_Equipos,4,FALSE),0)</f>
        <v>0</v>
      </c>
      <c r="F2187" s="555">
        <f t="shared" ref="F2187:F2196" si="494">IFERROR(VLOOKUP(C2187,T_Equipos,5,FALSE),0)</f>
        <v>0</v>
      </c>
      <c r="G2187" s="555">
        <f>ROUND(D2187*F2187,2)</f>
        <v>0</v>
      </c>
    </row>
    <row r="2188" spans="1:7" ht="19.899999999999999" customHeight="1" x14ac:dyDescent="0.2">
      <c r="A2188" s="590"/>
      <c r="B2188" s="549"/>
      <c r="C2188" s="552"/>
      <c r="D2188" s="553"/>
      <c r="E2188" s="554">
        <f t="shared" si="493"/>
        <v>0</v>
      </c>
      <c r="F2188" s="555">
        <f t="shared" si="494"/>
        <v>0</v>
      </c>
      <c r="G2188" s="555">
        <f>ROUND(D2188*F2188,2)</f>
        <v>0</v>
      </c>
    </row>
    <row r="2189" spans="1:7" ht="19.899999999999999" customHeight="1" x14ac:dyDescent="0.2">
      <c r="A2189" s="590"/>
      <c r="B2189" s="549"/>
      <c r="C2189" s="552"/>
      <c r="D2189" s="553"/>
      <c r="E2189" s="554">
        <f t="shared" si="493"/>
        <v>0</v>
      </c>
      <c r="F2189" s="555">
        <f t="shared" si="494"/>
        <v>0</v>
      </c>
      <c r="G2189" s="555">
        <f>ROUND(D2189*F2189,2)</f>
        <v>0</v>
      </c>
    </row>
    <row r="2190" spans="1:7" ht="19.899999999999999" customHeight="1" x14ac:dyDescent="0.2">
      <c r="A2190" s="590"/>
      <c r="B2190" s="549"/>
      <c r="C2190" s="552"/>
      <c r="D2190" s="553"/>
      <c r="E2190" s="554">
        <f t="shared" si="493"/>
        <v>0</v>
      </c>
      <c r="F2190" s="555">
        <f t="shared" si="494"/>
        <v>0</v>
      </c>
      <c r="G2190" s="555">
        <f>ROUND(D2190*F2190,2)</f>
        <v>0</v>
      </c>
    </row>
    <row r="2191" spans="1:7" ht="19.899999999999999" customHeight="1" x14ac:dyDescent="0.2">
      <c r="A2191" s="590"/>
      <c r="B2191" s="549"/>
      <c r="C2191" s="552"/>
      <c r="D2191" s="553"/>
      <c r="E2191" s="554">
        <f t="shared" si="493"/>
        <v>0</v>
      </c>
      <c r="F2191" s="555">
        <f t="shared" si="494"/>
        <v>0</v>
      </c>
      <c r="G2191" s="555">
        <f t="shared" ref="G2191:G2196" si="495">ROUND(D2191*F2191,2)</f>
        <v>0</v>
      </c>
    </row>
    <row r="2192" spans="1:7" ht="19.899999999999999" customHeight="1" x14ac:dyDescent="0.2">
      <c r="A2192" s="590"/>
      <c r="B2192" s="549"/>
      <c r="C2192" s="552"/>
      <c r="D2192" s="553"/>
      <c r="E2192" s="554">
        <f t="shared" si="493"/>
        <v>0</v>
      </c>
      <c r="F2192" s="555">
        <f t="shared" si="494"/>
        <v>0</v>
      </c>
      <c r="G2192" s="555">
        <f t="shared" si="495"/>
        <v>0</v>
      </c>
    </row>
    <row r="2193" spans="1:7" ht="19.899999999999999" customHeight="1" x14ac:dyDescent="0.2">
      <c r="A2193" s="590"/>
      <c r="B2193" s="549"/>
      <c r="C2193" s="552"/>
      <c r="D2193" s="553"/>
      <c r="E2193" s="554">
        <f t="shared" si="493"/>
        <v>0</v>
      </c>
      <c r="F2193" s="555">
        <f t="shared" si="494"/>
        <v>0</v>
      </c>
      <c r="G2193" s="555">
        <f t="shared" si="495"/>
        <v>0</v>
      </c>
    </row>
    <row r="2194" spans="1:7" ht="19.899999999999999" customHeight="1" x14ac:dyDescent="0.2">
      <c r="A2194" s="590"/>
      <c r="B2194" s="549"/>
      <c r="C2194" s="552"/>
      <c r="D2194" s="553"/>
      <c r="E2194" s="554">
        <f t="shared" si="493"/>
        <v>0</v>
      </c>
      <c r="F2194" s="555">
        <f t="shared" si="494"/>
        <v>0</v>
      </c>
      <c r="G2194" s="555">
        <f t="shared" si="495"/>
        <v>0</v>
      </c>
    </row>
    <row r="2195" spans="1:7" ht="19.899999999999999" customHeight="1" x14ac:dyDescent="0.2">
      <c r="A2195" s="590"/>
      <c r="B2195" s="549"/>
      <c r="C2195" s="552"/>
      <c r="D2195" s="553"/>
      <c r="E2195" s="554">
        <f t="shared" si="493"/>
        <v>0</v>
      </c>
      <c r="F2195" s="555">
        <f t="shared" si="494"/>
        <v>0</v>
      </c>
      <c r="G2195" s="555">
        <f t="shared" si="495"/>
        <v>0</v>
      </c>
    </row>
    <row r="2196" spans="1:7" ht="19.899999999999999" customHeight="1" x14ac:dyDescent="0.2">
      <c r="A2196" s="590"/>
      <c r="B2196" s="549"/>
      <c r="C2196" s="552"/>
      <c r="D2196" s="553"/>
      <c r="E2196" s="554">
        <f t="shared" si="493"/>
        <v>0</v>
      </c>
      <c r="F2196" s="555">
        <f t="shared" si="494"/>
        <v>0</v>
      </c>
      <c r="G2196" s="555">
        <f t="shared" si="495"/>
        <v>0</v>
      </c>
    </row>
    <row r="2197" spans="1:7" ht="19.899999999999999" customHeight="1" x14ac:dyDescent="0.2">
      <c r="A2197" s="590"/>
      <c r="B2197" s="549"/>
      <c r="C2197" s="545"/>
      <c r="D2197" s="545"/>
      <c r="E2197" s="556"/>
      <c r="F2197" s="540"/>
      <c r="G2197" s="592"/>
    </row>
    <row r="2198" spans="1:7" ht="19.899999999999999" customHeight="1" x14ac:dyDescent="0.2">
      <c r="A2198" s="590"/>
      <c r="B2198" s="545"/>
      <c r="C2198" s="537" t="s">
        <v>1004</v>
      </c>
      <c r="D2198" s="540" t="s">
        <v>1001</v>
      </c>
      <c r="E2198" s="611">
        <f>SUMPRODUCT(D2187:D2196,E2187:E2196)</f>
        <v>0</v>
      </c>
      <c r="F2198" s="540" t="s">
        <v>1005</v>
      </c>
      <c r="G2198" s="612">
        <f>SUM(G2187:G2196)</f>
        <v>0</v>
      </c>
    </row>
    <row r="2199" spans="1:7" ht="19.899999999999999" customHeight="1" x14ac:dyDescent="0.2">
      <c r="A2199" s="590"/>
      <c r="B2199" s="549"/>
      <c r="C2199" s="557"/>
      <c r="D2199" s="556"/>
      <c r="E2199" s="542"/>
      <c r="F2199" s="540"/>
      <c r="G2199" s="596"/>
    </row>
    <row r="2200" spans="1:7" ht="19.899999999999999" customHeight="1" x14ac:dyDescent="0.2">
      <c r="A2200" s="597"/>
      <c r="B2200" s="549"/>
      <c r="C2200" s="540" t="s">
        <v>1006</v>
      </c>
      <c r="D2200" s="558">
        <f>IFERROR(VLOOKUP(COUNTIF($A$1:A2200,"ANALISIS DE PRECIOS"),T_Rendimiento_Equipo,5,FALSE),0)</f>
        <v>0</v>
      </c>
      <c r="E2200" s="559" t="str">
        <f ca="1">G2182&amp;"/día"</f>
        <v>0/día</v>
      </c>
      <c r="F2200" s="598"/>
      <c r="G2200" s="592"/>
    </row>
    <row r="2201" spans="1:7" ht="19.899999999999999" customHeight="1" x14ac:dyDescent="0.2">
      <c r="A2201" s="590"/>
      <c r="B2201" s="549"/>
      <c r="C2201" s="545"/>
      <c r="D2201" s="541"/>
      <c r="E2201" s="542"/>
      <c r="F2201" s="540"/>
      <c r="G2201" s="592"/>
    </row>
    <row r="2202" spans="1:7" ht="19.899999999999999" customHeight="1" x14ac:dyDescent="0.2">
      <c r="A2202" s="792" t="s">
        <v>576</v>
      </c>
      <c r="B2202" s="793"/>
      <c r="C2202" s="794" t="s">
        <v>0</v>
      </c>
      <c r="D2202" s="806" t="s">
        <v>1866</v>
      </c>
      <c r="E2202" s="806" t="s">
        <v>1865</v>
      </c>
      <c r="F2202" s="798" t="s">
        <v>1007</v>
      </c>
      <c r="G2202" s="800" t="s">
        <v>26</v>
      </c>
    </row>
    <row r="2203" spans="1:7" ht="19.899999999999999" customHeight="1" x14ac:dyDescent="0.2">
      <c r="A2203" s="560" t="s">
        <v>577</v>
      </c>
      <c r="B2203" s="560" t="s">
        <v>578</v>
      </c>
      <c r="C2203" s="795"/>
      <c r="D2203" s="807"/>
      <c r="E2203" s="797"/>
      <c r="F2203" s="799"/>
      <c r="G2203" s="801"/>
    </row>
    <row r="2204" spans="1:7" ht="19.899999999999999" customHeight="1" x14ac:dyDescent="0.2">
      <c r="A2204" s="599"/>
      <c r="B2204" s="545"/>
      <c r="C2204" s="537" t="s">
        <v>1008</v>
      </c>
      <c r="D2204" s="542"/>
      <c r="E2204" s="542"/>
      <c r="F2204" s="545"/>
      <c r="G2204" s="600"/>
    </row>
    <row r="2205" spans="1:7" ht="19.899999999999999" customHeight="1" x14ac:dyDescent="0.2">
      <c r="A2205" s="601">
        <f t="shared" ref="A2205:A2213" si="496">IFERROR(VLOOKUP(C2205,T_Insumos,4,FALSE),0)</f>
        <v>0</v>
      </c>
      <c r="B2205" s="561">
        <f t="shared" ref="B2205:B2213" si="497">IFERROR(VLOOKUP(C2205,T_Insumos,5,FALSE),0)</f>
        <v>0</v>
      </c>
      <c r="C2205" s="552"/>
      <c r="D2205" s="562">
        <f t="shared" ref="D2205:D2213" si="498">IFERROR(VLOOKUP(C2205,T_Insumos,3,FALSE),0)</f>
        <v>0</v>
      </c>
      <c r="E2205" s="555">
        <f>D2205*$G$23</f>
        <v>0</v>
      </c>
      <c r="F2205" s="558">
        <f>IF(C2205="",0,IFERROR(VLOOKUP(COUNTIF($A$1:A2205,"ANALISIS DE PRECIOS"),T_Rendimiento_Equipo,5,FALSE),0))</f>
        <v>0</v>
      </c>
      <c r="G2205" s="555">
        <f>IFERROR(ROUND(E2205/F2205,2),0)</f>
        <v>0</v>
      </c>
    </row>
    <row r="2206" spans="1:7" ht="19.899999999999999" customHeight="1" x14ac:dyDescent="0.2">
      <c r="A2206" s="601">
        <f t="shared" si="496"/>
        <v>0</v>
      </c>
      <c r="B2206" s="561">
        <f t="shared" si="497"/>
        <v>0</v>
      </c>
      <c r="C2206" s="552"/>
      <c r="D2206" s="562">
        <f t="shared" si="498"/>
        <v>0</v>
      </c>
      <c r="E2206" s="555"/>
      <c r="F2206" s="558">
        <f>IF(C2206="",0,IFERROR(VLOOKUP(COUNTIF($A$1:A2206,"ANALISIS DE PRECIOS"),T_Rendimiento_Equipo,5,FALSE),0))</f>
        <v>0</v>
      </c>
      <c r="G2206" s="555">
        <f t="shared" ref="G2206:G2213" si="499">IFERROR(ROUND(E2206/F2206,2),0)</f>
        <v>0</v>
      </c>
    </row>
    <row r="2207" spans="1:7" ht="19.899999999999999" customHeight="1" x14ac:dyDescent="0.2">
      <c r="A2207" s="601">
        <f t="shared" si="496"/>
        <v>0</v>
      </c>
      <c r="B2207" s="561">
        <f t="shared" si="497"/>
        <v>0</v>
      </c>
      <c r="C2207" s="563"/>
      <c r="D2207" s="562">
        <f t="shared" si="498"/>
        <v>0</v>
      </c>
      <c r="E2207" s="555"/>
      <c r="F2207" s="558">
        <f>IF(C2207="",0,IFERROR(VLOOKUP(COUNTIF($A$1:A2207,"ANALISIS DE PRECIOS"),T_Rendimiento_Equipo,5,FALSE),0))</f>
        <v>0</v>
      </c>
      <c r="G2207" s="555">
        <f t="shared" si="499"/>
        <v>0</v>
      </c>
    </row>
    <row r="2208" spans="1:7" ht="19.899999999999999" customHeight="1" x14ac:dyDescent="0.2">
      <c r="A2208" s="601">
        <f t="shared" si="496"/>
        <v>0</v>
      </c>
      <c r="B2208" s="561">
        <f t="shared" si="497"/>
        <v>0</v>
      </c>
      <c r="C2208" s="563"/>
      <c r="D2208" s="562">
        <f t="shared" si="498"/>
        <v>0</v>
      </c>
      <c r="E2208" s="555"/>
      <c r="F2208" s="558">
        <f>IF(C2208="",0,IFERROR(VLOOKUP(COUNTIF($A$1:A2208,"ANALISIS DE PRECIOS"),T_Rendimiento_Equipo,5,FALSE),0))</f>
        <v>0</v>
      </c>
      <c r="G2208" s="555">
        <f t="shared" si="499"/>
        <v>0</v>
      </c>
    </row>
    <row r="2209" spans="1:7" ht="19.899999999999999" customHeight="1" x14ac:dyDescent="0.2">
      <c r="A2209" s="601">
        <f t="shared" si="496"/>
        <v>0</v>
      </c>
      <c r="B2209" s="561">
        <f t="shared" si="497"/>
        <v>0</v>
      </c>
      <c r="C2209" s="563"/>
      <c r="D2209" s="562">
        <f t="shared" si="498"/>
        <v>0</v>
      </c>
      <c r="E2209" s="555"/>
      <c r="F2209" s="558">
        <f>IF(C2209="",0,IFERROR(VLOOKUP(COUNTIF($A$1:A2209,"ANALISIS DE PRECIOS"),T_Rendimiento_Equipo,5,FALSE),0))</f>
        <v>0</v>
      </c>
      <c r="G2209" s="555">
        <f t="shared" si="499"/>
        <v>0</v>
      </c>
    </row>
    <row r="2210" spans="1:7" ht="19.899999999999999" customHeight="1" x14ac:dyDescent="0.2">
      <c r="A2210" s="601">
        <f t="shared" si="496"/>
        <v>0</v>
      </c>
      <c r="B2210" s="561">
        <f t="shared" si="497"/>
        <v>0</v>
      </c>
      <c r="C2210" s="563"/>
      <c r="D2210" s="562">
        <f t="shared" si="498"/>
        <v>0</v>
      </c>
      <c r="E2210" s="555"/>
      <c r="F2210" s="558">
        <f>IF(C2210="",0,IFERROR(VLOOKUP(COUNTIF($A$1:A2210,"ANALISIS DE PRECIOS"),T_Rendimiento_Equipo,5,FALSE),0))</f>
        <v>0</v>
      </c>
      <c r="G2210" s="555">
        <f t="shared" si="499"/>
        <v>0</v>
      </c>
    </row>
    <row r="2211" spans="1:7" ht="19.899999999999999" customHeight="1" x14ac:dyDescent="0.2">
      <c r="A2211" s="601">
        <f t="shared" si="496"/>
        <v>0</v>
      </c>
      <c r="B2211" s="561">
        <f t="shared" si="497"/>
        <v>0</v>
      </c>
      <c r="C2211" s="563"/>
      <c r="D2211" s="562">
        <f t="shared" si="498"/>
        <v>0</v>
      </c>
      <c r="E2211" s="555"/>
      <c r="F2211" s="558">
        <f>IF(C2211="",0,IFERROR(VLOOKUP(COUNTIF($A$1:A2211,"ANALISIS DE PRECIOS"),T_Rendimiento_Equipo,5,FALSE),0))</f>
        <v>0</v>
      </c>
      <c r="G2211" s="555">
        <f t="shared" si="499"/>
        <v>0</v>
      </c>
    </row>
    <row r="2212" spans="1:7" ht="19.899999999999999" customHeight="1" x14ac:dyDescent="0.2">
      <c r="A2212" s="601">
        <f t="shared" si="496"/>
        <v>0</v>
      </c>
      <c r="B2212" s="561">
        <f t="shared" si="497"/>
        <v>0</v>
      </c>
      <c r="C2212" s="563"/>
      <c r="D2212" s="562">
        <f t="shared" si="498"/>
        <v>0</v>
      </c>
      <c r="E2212" s="555"/>
      <c r="F2212" s="558">
        <f>IF(C2212="",0,IFERROR(VLOOKUP(COUNTIF($A$1:A2212,"ANALISIS DE PRECIOS"),T_Rendimiento_Equipo,5,FALSE),0))</f>
        <v>0</v>
      </c>
      <c r="G2212" s="555">
        <f t="shared" si="499"/>
        <v>0</v>
      </c>
    </row>
    <row r="2213" spans="1:7" ht="19.899999999999999" customHeight="1" x14ac:dyDescent="0.2">
      <c r="A2213" s="601">
        <f t="shared" si="496"/>
        <v>0</v>
      </c>
      <c r="B2213" s="561">
        <f t="shared" si="497"/>
        <v>0</v>
      </c>
      <c r="C2213" s="552"/>
      <c r="D2213" s="562">
        <f t="shared" si="498"/>
        <v>0</v>
      </c>
      <c r="E2213" s="555"/>
      <c r="F2213" s="558">
        <f>IF(C2213="",0,IFERROR(VLOOKUP(COUNTIF($A$1:A2213,"ANALISIS DE PRECIOS"),T_Rendimiento_Equipo,5,FALSE),0))</f>
        <v>0</v>
      </c>
      <c r="G2213" s="555">
        <f t="shared" si="499"/>
        <v>0</v>
      </c>
    </row>
    <row r="2214" spans="1:7" ht="19.899999999999999" customHeight="1" x14ac:dyDescent="0.2">
      <c r="A2214" s="602"/>
      <c r="B2214" s="541"/>
      <c r="C2214" s="545"/>
      <c r="D2214" s="541"/>
      <c r="E2214" s="542"/>
      <c r="F2214" s="564" t="s">
        <v>27</v>
      </c>
      <c r="G2214" s="603">
        <f>SUBTOTAL(9,G2205:G2213)</f>
        <v>0</v>
      </c>
    </row>
    <row r="2215" spans="1:7" ht="19.899999999999999" customHeight="1" x14ac:dyDescent="0.2">
      <c r="A2215" s="599"/>
      <c r="B2215" s="545"/>
      <c r="C2215" s="537" t="s">
        <v>713</v>
      </c>
      <c r="D2215" s="541"/>
      <c r="E2215" s="542"/>
      <c r="F2215" s="543"/>
      <c r="G2215" s="600"/>
    </row>
    <row r="2216" spans="1:7" ht="19.899999999999999" customHeight="1" x14ac:dyDescent="0.2">
      <c r="A2216" s="792" t="s">
        <v>576</v>
      </c>
      <c r="B2216" s="793"/>
      <c r="C2216" s="794" t="s">
        <v>0</v>
      </c>
      <c r="D2216" s="796" t="s">
        <v>24</v>
      </c>
      <c r="E2216" s="796" t="s">
        <v>1832</v>
      </c>
      <c r="F2216" s="798" t="s">
        <v>1007</v>
      </c>
      <c r="G2216" s="800" t="s">
        <v>26</v>
      </c>
    </row>
    <row r="2217" spans="1:7" ht="19.899999999999999" customHeight="1" x14ac:dyDescent="0.2">
      <c r="A2217" s="560" t="s">
        <v>577</v>
      </c>
      <c r="B2217" s="560" t="s">
        <v>578</v>
      </c>
      <c r="C2217" s="795"/>
      <c r="D2217" s="797"/>
      <c r="E2217" s="797"/>
      <c r="F2217" s="799"/>
      <c r="G2217" s="801"/>
    </row>
    <row r="2218" spans="1:7" ht="19.899999999999999" customHeight="1" x14ac:dyDescent="0.2">
      <c r="A2218" s="601">
        <f t="shared" ref="A2218:A2224" si="500">IFERROR(VLOOKUP(C2218,T_Insumos,4,FALSE),0)</f>
        <v>0</v>
      </c>
      <c r="B2218" s="561">
        <f t="shared" ref="B2218:B2224" si="501">IFERROR(VLOOKUP(C2218,T_Insumos,5,FALSE),0)</f>
        <v>0</v>
      </c>
      <c r="C2218" s="565"/>
      <c r="D2218" s="558"/>
      <c r="E2218" s="555">
        <f t="shared" ref="E2218:E2224" si="502">IFERROR(VLOOKUP(C2218,T_Insumos,3,FALSE),0)</f>
        <v>0</v>
      </c>
      <c r="F2218" s="558">
        <f>IF(C2218="",0,IFERROR(VLOOKUP(COUNTIF($A$1:A2218,"ANALISIS DE PRECIOS"),T_Rendimiento_Equipo,5,FALSE),0))</f>
        <v>0</v>
      </c>
      <c r="G2218" s="555">
        <f>IFERROR(ROUND(D2218*E2218/F2218,2),0)</f>
        <v>0</v>
      </c>
    </row>
    <row r="2219" spans="1:7" ht="19.899999999999999" customHeight="1" x14ac:dyDescent="0.2">
      <c r="A2219" s="601">
        <f t="shared" si="500"/>
        <v>0</v>
      </c>
      <c r="B2219" s="561">
        <f t="shared" si="501"/>
        <v>0</v>
      </c>
      <c r="C2219" s="552"/>
      <c r="D2219" s="558"/>
      <c r="E2219" s="555">
        <f t="shared" si="502"/>
        <v>0</v>
      </c>
      <c r="F2219" s="558">
        <f>IF(C2219="",0,IFERROR(VLOOKUP(COUNTIF($A$1:A2219,"ANALISIS DE PRECIOS"),T_Rendimiento_Equipo,5,FALSE),0))</f>
        <v>0</v>
      </c>
      <c r="G2219" s="555">
        <f t="shared" ref="G2219:G2224" si="503">IFERROR(ROUND(D2219*E2219/F2219,2),0)</f>
        <v>0</v>
      </c>
    </row>
    <row r="2220" spans="1:7" ht="19.899999999999999" customHeight="1" x14ac:dyDescent="0.2">
      <c r="A2220" s="601">
        <f t="shared" si="500"/>
        <v>0</v>
      </c>
      <c r="B2220" s="561">
        <f t="shared" si="501"/>
        <v>0</v>
      </c>
      <c r="C2220" s="552"/>
      <c r="D2220" s="558"/>
      <c r="E2220" s="555">
        <f t="shared" si="502"/>
        <v>0</v>
      </c>
      <c r="F2220" s="558">
        <f>IF(C2220="",0,IFERROR(VLOOKUP(COUNTIF($A$1:A2220,"ANALISIS DE PRECIOS"),T_Rendimiento_Equipo,5,FALSE),0))</f>
        <v>0</v>
      </c>
      <c r="G2220" s="555">
        <f t="shared" si="503"/>
        <v>0</v>
      </c>
    </row>
    <row r="2221" spans="1:7" ht="19.899999999999999" customHeight="1" x14ac:dyDescent="0.2">
      <c r="A2221" s="601">
        <f t="shared" si="500"/>
        <v>0</v>
      </c>
      <c r="B2221" s="561">
        <f t="shared" si="501"/>
        <v>0</v>
      </c>
      <c r="C2221" s="552"/>
      <c r="D2221" s="558"/>
      <c r="E2221" s="555">
        <f t="shared" si="502"/>
        <v>0</v>
      </c>
      <c r="F2221" s="558">
        <f>IF(C2221="",0,IFERROR(VLOOKUP(COUNTIF($A$1:A2221,"ANALISIS DE PRECIOS"),T_Rendimiento_Equipo,5,FALSE),0))</f>
        <v>0</v>
      </c>
      <c r="G2221" s="555">
        <f t="shared" si="503"/>
        <v>0</v>
      </c>
    </row>
    <row r="2222" spans="1:7" ht="19.899999999999999" customHeight="1" x14ac:dyDescent="0.2">
      <c r="A2222" s="601">
        <f t="shared" si="500"/>
        <v>0</v>
      </c>
      <c r="B2222" s="561">
        <f t="shared" si="501"/>
        <v>0</v>
      </c>
      <c r="C2222" s="552"/>
      <c r="D2222" s="558"/>
      <c r="E2222" s="555">
        <f t="shared" si="502"/>
        <v>0</v>
      </c>
      <c r="F2222" s="558">
        <f>IF(C2222="",0,IFERROR(VLOOKUP(COUNTIF($A$1:A2222,"ANALISIS DE PRECIOS"),T_Rendimiento_Equipo,5,FALSE),0))</f>
        <v>0</v>
      </c>
      <c r="G2222" s="555">
        <f t="shared" si="503"/>
        <v>0</v>
      </c>
    </row>
    <row r="2223" spans="1:7" ht="19.899999999999999" customHeight="1" x14ac:dyDescent="0.2">
      <c r="A2223" s="601">
        <f t="shared" si="500"/>
        <v>0</v>
      </c>
      <c r="B2223" s="561">
        <f t="shared" si="501"/>
        <v>0</v>
      </c>
      <c r="C2223" s="552"/>
      <c r="D2223" s="566"/>
      <c r="E2223" s="555">
        <f t="shared" si="502"/>
        <v>0</v>
      </c>
      <c r="F2223" s="558">
        <f>IF(C2223="",0,IFERROR(VLOOKUP(COUNTIF($A$1:A2223,"ANALISIS DE PRECIOS"),T_Rendimiento_Equipo,5,FALSE),0))</f>
        <v>0</v>
      </c>
      <c r="G2223" s="555">
        <f t="shared" si="503"/>
        <v>0</v>
      </c>
    </row>
    <row r="2224" spans="1:7" ht="19.899999999999999" customHeight="1" x14ac:dyDescent="0.2">
      <c r="A2224" s="601">
        <f t="shared" si="500"/>
        <v>0</v>
      </c>
      <c r="B2224" s="561">
        <f t="shared" si="501"/>
        <v>0</v>
      </c>
      <c r="C2224" s="561"/>
      <c r="D2224" s="567"/>
      <c r="E2224" s="555">
        <f t="shared" si="502"/>
        <v>0</v>
      </c>
      <c r="F2224" s="558">
        <f>IF(C2224="",0,IFERROR(VLOOKUP(COUNTIF($A$1:A2224,"ANALISIS DE PRECIOS"),T_Rendimiento_Equipo,5,FALSE),0))</f>
        <v>0</v>
      </c>
      <c r="G2224" s="555">
        <f t="shared" si="503"/>
        <v>0</v>
      </c>
    </row>
    <row r="2225" spans="1:7" ht="19.899999999999999" customHeight="1" x14ac:dyDescent="0.2">
      <c r="A2225" s="602"/>
      <c r="B2225" s="541"/>
      <c r="C2225" s="545"/>
      <c r="D2225" s="541"/>
      <c r="E2225" s="542"/>
      <c r="F2225" s="564" t="s">
        <v>28</v>
      </c>
      <c r="G2225" s="604">
        <f>SUBTOTAL(9,G2218:G2224)</f>
        <v>0</v>
      </c>
    </row>
    <row r="2226" spans="1:7" ht="19.899999999999999" customHeight="1" x14ac:dyDescent="0.2">
      <c r="A2226" s="599"/>
      <c r="B2226" s="545"/>
      <c r="C2226" s="537" t="s">
        <v>1014</v>
      </c>
      <c r="D2226" s="541"/>
      <c r="E2226" s="542"/>
      <c r="F2226" s="543"/>
      <c r="G2226" s="600"/>
    </row>
    <row r="2227" spans="1:7" ht="19.899999999999999" customHeight="1" x14ac:dyDescent="0.2">
      <c r="A2227" s="792" t="s">
        <v>576</v>
      </c>
      <c r="B2227" s="793"/>
      <c r="C2227" s="794" t="s">
        <v>0</v>
      </c>
      <c r="D2227" s="794" t="s">
        <v>1867</v>
      </c>
      <c r="E2227" s="796" t="s">
        <v>24</v>
      </c>
      <c r="F2227" s="798" t="s">
        <v>25</v>
      </c>
      <c r="G2227" s="800" t="s">
        <v>26</v>
      </c>
    </row>
    <row r="2228" spans="1:7" ht="19.899999999999999" customHeight="1" x14ac:dyDescent="0.2">
      <c r="A2228" s="560" t="s">
        <v>577</v>
      </c>
      <c r="B2228" s="560" t="s">
        <v>578</v>
      </c>
      <c r="C2228" s="795"/>
      <c r="D2228" s="795"/>
      <c r="E2228" s="797"/>
      <c r="F2228" s="799"/>
      <c r="G2228" s="801"/>
    </row>
    <row r="2229" spans="1:7" ht="19.899999999999999" customHeight="1" x14ac:dyDescent="0.2">
      <c r="A2229" s="601">
        <f t="shared" ref="A2229:A2239" si="504">IFERROR(VLOOKUP(C2229,T_Insumos,4,FALSE),0)</f>
        <v>0</v>
      </c>
      <c r="B2229" s="561">
        <f t="shared" ref="B2229:B2239" si="505">IFERROR(VLOOKUP(C2229,T_Insumos,5,FALSE),0)</f>
        <v>0</v>
      </c>
      <c r="C2229" s="561"/>
      <c r="D2229" s="613">
        <f t="shared" ref="D2229:D2239" si="506">IFERROR(VLOOKUP(C2229,T_Insumos,2,FALSE),0)</f>
        <v>0</v>
      </c>
      <c r="E2229" s="553"/>
      <c r="F2229" s="555">
        <f t="shared" ref="F2229:F2239" si="507">IFERROR(VLOOKUP(C2229,T_Insumos,3,FALSE),0)</f>
        <v>0</v>
      </c>
      <c r="G2229" s="555">
        <f>ROUND(E2229*F2229,2)</f>
        <v>0</v>
      </c>
    </row>
    <row r="2230" spans="1:7" ht="19.899999999999999" customHeight="1" x14ac:dyDescent="0.2">
      <c r="A2230" s="601">
        <f t="shared" si="504"/>
        <v>0</v>
      </c>
      <c r="B2230" s="561">
        <f t="shared" si="505"/>
        <v>0</v>
      </c>
      <c r="C2230" s="561"/>
      <c r="D2230" s="613">
        <f t="shared" si="506"/>
        <v>0</v>
      </c>
      <c r="E2230" s="553"/>
      <c r="F2230" s="555">
        <f t="shared" si="507"/>
        <v>0</v>
      </c>
      <c r="G2230" s="555">
        <f t="shared" ref="G2230:G2239" si="508">ROUND(E2230*F2230,2)</f>
        <v>0</v>
      </c>
    </row>
    <row r="2231" spans="1:7" ht="19.899999999999999" customHeight="1" x14ac:dyDescent="0.2">
      <c r="A2231" s="601">
        <f t="shared" si="504"/>
        <v>0</v>
      </c>
      <c r="B2231" s="561">
        <f t="shared" si="505"/>
        <v>0</v>
      </c>
      <c r="C2231" s="561"/>
      <c r="D2231" s="613">
        <f t="shared" si="506"/>
        <v>0</v>
      </c>
      <c r="E2231" s="553"/>
      <c r="F2231" s="555">
        <f t="shared" si="507"/>
        <v>0</v>
      </c>
      <c r="G2231" s="555">
        <f t="shared" si="508"/>
        <v>0</v>
      </c>
    </row>
    <row r="2232" spans="1:7" ht="19.899999999999999" customHeight="1" x14ac:dyDescent="0.2">
      <c r="A2232" s="601">
        <f t="shared" si="504"/>
        <v>0</v>
      </c>
      <c r="B2232" s="561">
        <f t="shared" si="505"/>
        <v>0</v>
      </c>
      <c r="C2232" s="561"/>
      <c r="D2232" s="613">
        <f t="shared" si="506"/>
        <v>0</v>
      </c>
      <c r="E2232" s="553"/>
      <c r="F2232" s="555">
        <f t="shared" si="507"/>
        <v>0</v>
      </c>
      <c r="G2232" s="555">
        <f t="shared" si="508"/>
        <v>0</v>
      </c>
    </row>
    <row r="2233" spans="1:7" ht="19.899999999999999" customHeight="1" x14ac:dyDescent="0.2">
      <c r="A2233" s="601">
        <f t="shared" si="504"/>
        <v>0</v>
      </c>
      <c r="B2233" s="561">
        <f t="shared" si="505"/>
        <v>0</v>
      </c>
      <c r="C2233" s="561"/>
      <c r="D2233" s="613">
        <f t="shared" si="506"/>
        <v>0</v>
      </c>
      <c r="E2233" s="553"/>
      <c r="F2233" s="555">
        <f t="shared" si="507"/>
        <v>0</v>
      </c>
      <c r="G2233" s="555">
        <f t="shared" si="508"/>
        <v>0</v>
      </c>
    </row>
    <row r="2234" spans="1:7" ht="19.899999999999999" customHeight="1" x14ac:dyDescent="0.2">
      <c r="A2234" s="601">
        <f t="shared" si="504"/>
        <v>0</v>
      </c>
      <c r="B2234" s="561">
        <f t="shared" si="505"/>
        <v>0</v>
      </c>
      <c r="C2234" s="561"/>
      <c r="D2234" s="613">
        <f t="shared" si="506"/>
        <v>0</v>
      </c>
      <c r="E2234" s="553"/>
      <c r="F2234" s="555">
        <f t="shared" si="507"/>
        <v>0</v>
      </c>
      <c r="G2234" s="555">
        <f t="shared" si="508"/>
        <v>0</v>
      </c>
    </row>
    <row r="2235" spans="1:7" ht="19.899999999999999" customHeight="1" x14ac:dyDescent="0.2">
      <c r="A2235" s="601">
        <f t="shared" si="504"/>
        <v>0</v>
      </c>
      <c r="B2235" s="561">
        <f t="shared" si="505"/>
        <v>0</v>
      </c>
      <c r="C2235" s="561"/>
      <c r="D2235" s="613">
        <f t="shared" si="506"/>
        <v>0</v>
      </c>
      <c r="E2235" s="553"/>
      <c r="F2235" s="555">
        <f t="shared" si="507"/>
        <v>0</v>
      </c>
      <c r="G2235" s="555">
        <f t="shared" si="508"/>
        <v>0</v>
      </c>
    </row>
    <row r="2236" spans="1:7" ht="19.899999999999999" customHeight="1" x14ac:dyDescent="0.2">
      <c r="A2236" s="601">
        <f t="shared" si="504"/>
        <v>0</v>
      </c>
      <c r="B2236" s="561">
        <f t="shared" si="505"/>
        <v>0</v>
      </c>
      <c r="C2236" s="561"/>
      <c r="D2236" s="613">
        <f t="shared" si="506"/>
        <v>0</v>
      </c>
      <c r="E2236" s="553"/>
      <c r="F2236" s="555">
        <f t="shared" si="507"/>
        <v>0</v>
      </c>
      <c r="G2236" s="555">
        <f t="shared" si="508"/>
        <v>0</v>
      </c>
    </row>
    <row r="2237" spans="1:7" ht="19.899999999999999" customHeight="1" x14ac:dyDescent="0.2">
      <c r="A2237" s="601">
        <f t="shared" si="504"/>
        <v>0</v>
      </c>
      <c r="B2237" s="561">
        <f t="shared" si="505"/>
        <v>0</v>
      </c>
      <c r="C2237" s="561"/>
      <c r="D2237" s="613">
        <f t="shared" si="506"/>
        <v>0</v>
      </c>
      <c r="E2237" s="553"/>
      <c r="F2237" s="555">
        <f t="shared" si="507"/>
        <v>0</v>
      </c>
      <c r="G2237" s="555">
        <f t="shared" si="508"/>
        <v>0</v>
      </c>
    </row>
    <row r="2238" spans="1:7" ht="19.899999999999999" customHeight="1" x14ac:dyDescent="0.2">
      <c r="A2238" s="601">
        <f t="shared" si="504"/>
        <v>0</v>
      </c>
      <c r="B2238" s="561">
        <f t="shared" si="505"/>
        <v>0</v>
      </c>
      <c r="C2238" s="561"/>
      <c r="D2238" s="613">
        <f t="shared" si="506"/>
        <v>0</v>
      </c>
      <c r="E2238" s="553"/>
      <c r="F2238" s="555">
        <f t="shared" si="507"/>
        <v>0</v>
      </c>
      <c r="G2238" s="555">
        <f t="shared" si="508"/>
        <v>0</v>
      </c>
    </row>
    <row r="2239" spans="1:7" ht="19.899999999999999" customHeight="1" x14ac:dyDescent="0.2">
      <c r="A2239" s="601">
        <f t="shared" si="504"/>
        <v>0</v>
      </c>
      <c r="B2239" s="561">
        <f t="shared" si="505"/>
        <v>0</v>
      </c>
      <c r="C2239" s="561"/>
      <c r="D2239" s="613">
        <f t="shared" si="506"/>
        <v>0</v>
      </c>
      <c r="E2239" s="553"/>
      <c r="F2239" s="555">
        <f t="shared" si="507"/>
        <v>0</v>
      </c>
      <c r="G2239" s="555">
        <f t="shared" si="508"/>
        <v>0</v>
      </c>
    </row>
    <row r="2240" spans="1:7" ht="19.899999999999999" customHeight="1" x14ac:dyDescent="0.2">
      <c r="A2240" s="599"/>
      <c r="B2240" s="545"/>
      <c r="C2240" s="545"/>
      <c r="D2240" s="541"/>
      <c r="E2240" s="542"/>
      <c r="F2240" s="564" t="s">
        <v>29</v>
      </c>
      <c r="G2240" s="605">
        <f>SUBTOTAL(9,G2229:G2239)</f>
        <v>0</v>
      </c>
    </row>
    <row r="2241" spans="1:7" ht="19.899999999999999" customHeight="1" x14ac:dyDescent="0.2">
      <c r="A2241" s="599"/>
      <c r="B2241" s="545"/>
      <c r="C2241" s="537" t="s">
        <v>1015</v>
      </c>
      <c r="D2241" s="541"/>
      <c r="E2241" s="542"/>
      <c r="F2241" s="543"/>
      <c r="G2241" s="600"/>
    </row>
    <row r="2242" spans="1:7" ht="19.899999999999999" customHeight="1" x14ac:dyDescent="0.2">
      <c r="A2242" s="792" t="s">
        <v>576</v>
      </c>
      <c r="B2242" s="793"/>
      <c r="C2242" s="794" t="s">
        <v>0</v>
      </c>
      <c r="D2242" s="794" t="s">
        <v>1867</v>
      </c>
      <c r="E2242" s="796" t="s">
        <v>24</v>
      </c>
      <c r="F2242" s="798" t="s">
        <v>25</v>
      </c>
      <c r="G2242" s="800" t="s">
        <v>26</v>
      </c>
    </row>
    <row r="2243" spans="1:7" ht="19.899999999999999" customHeight="1" x14ac:dyDescent="0.2">
      <c r="A2243" s="560" t="s">
        <v>577</v>
      </c>
      <c r="B2243" s="560" t="s">
        <v>578</v>
      </c>
      <c r="C2243" s="795"/>
      <c r="D2243" s="795"/>
      <c r="E2243" s="797"/>
      <c r="F2243" s="799"/>
      <c r="G2243" s="801"/>
    </row>
    <row r="2244" spans="1:7" ht="19.899999999999999" customHeight="1" x14ac:dyDescent="0.2">
      <c r="A2244" s="601">
        <f>IFERROR(VLOOKUP(C2244,T_Insumos,4,FALSE),0)</f>
        <v>0</v>
      </c>
      <c r="B2244" s="561">
        <f>IFERROR(VLOOKUP(C2244,T_Insumos,5,FALSE),0)</f>
        <v>0</v>
      </c>
      <c r="C2244" s="552"/>
      <c r="D2244" s="613">
        <f>IF(C2244=0,0,"$/tnkm")</f>
        <v>0</v>
      </c>
      <c r="E2244" s="553"/>
      <c r="F2244" s="555">
        <f>IFERROR(VLOOKUP(C2244,T_Insumos,3,FALSE),0)</f>
        <v>0</v>
      </c>
      <c r="G2244" s="555">
        <f>ROUND(E2244*F2244,2)</f>
        <v>0</v>
      </c>
    </row>
    <row r="2245" spans="1:7" ht="19.899999999999999" customHeight="1" x14ac:dyDescent="0.2">
      <c r="A2245" s="601">
        <f>IFERROR(VLOOKUP(C2245,T_Insumos,4,FALSE),0)</f>
        <v>0</v>
      </c>
      <c r="B2245" s="561">
        <f>IFERROR(VLOOKUP(C2245,T_Insumos,5,FALSE),0)</f>
        <v>0</v>
      </c>
      <c r="C2245" s="552"/>
      <c r="D2245" s="613">
        <f>IF(C2245=0,0,"$/tnkm")</f>
        <v>0</v>
      </c>
      <c r="E2245" s="569"/>
      <c r="F2245" s="555">
        <f>IFERROR(VLOOKUP(C2245,T_Insumos,3,FALSE),0)</f>
        <v>0</v>
      </c>
      <c r="G2245" s="555">
        <f t="shared" ref="G2245" si="509">ROUND(E2245*F2245,2)</f>
        <v>0</v>
      </c>
    </row>
    <row r="2246" spans="1:7" ht="19.899999999999999" customHeight="1" x14ac:dyDescent="0.2">
      <c r="A2246" s="599"/>
      <c r="B2246" s="545"/>
      <c r="C2246" s="545"/>
      <c r="D2246" s="541"/>
      <c r="E2246" s="542"/>
      <c r="F2246" s="564" t="s">
        <v>1016</v>
      </c>
      <c r="G2246" s="605">
        <f>SUBTOTAL(9,G2244:G2245)</f>
        <v>0</v>
      </c>
    </row>
    <row r="2247" spans="1:7" ht="19.899999999999999" customHeight="1" x14ac:dyDescent="0.2">
      <c r="A2247" s="602"/>
      <c r="B2247" s="541"/>
      <c r="C2247" s="545"/>
      <c r="D2247" s="541"/>
      <c r="E2247" s="542"/>
      <c r="F2247" s="543"/>
      <c r="G2247" s="600"/>
    </row>
    <row r="2248" spans="1:7" ht="19.899999999999999" customHeight="1" x14ac:dyDescent="0.2">
      <c r="A2248" s="664" t="str">
        <f>B2182</f>
        <v/>
      </c>
      <c r="B2248" s="661">
        <f ca="1">C2182</f>
        <v>0</v>
      </c>
      <c r="C2248" s="541"/>
      <c r="D2248" s="541" t="s">
        <v>1833</v>
      </c>
      <c r="E2248" s="662"/>
      <c r="F2248" s="663" t="str">
        <f ca="1">"$/"&amp;G2182</f>
        <v>$/0</v>
      </c>
      <c r="G2248" s="610">
        <f>SUBTOTAL(9,G2205:G2247)</f>
        <v>0</v>
      </c>
    </row>
    <row r="2249" spans="1:7" ht="19.899999999999999" customHeight="1" x14ac:dyDescent="0.2">
      <c r="A2249" s="606"/>
      <c r="B2249" s="607"/>
      <c r="C2249" s="608"/>
      <c r="D2249" s="608" t="s">
        <v>2043</v>
      </c>
      <c r="E2249" s="609"/>
      <c r="F2249" s="665" t="str">
        <f ca="1">"$/"&amp;G2182</f>
        <v>$/0</v>
      </c>
      <c r="G2249" s="610">
        <f>ROUND(G2248/Coeficiente_Paso,2)</f>
        <v>0</v>
      </c>
    </row>
    <row r="2250" spans="1:7" ht="19.899999999999999" customHeight="1" x14ac:dyDescent="0.2">
      <c r="A2250" s="191"/>
      <c r="B2250" s="191"/>
      <c r="C2250" s="191"/>
      <c r="D2250" s="191"/>
      <c r="E2250" s="191"/>
      <c r="F2250" s="191"/>
      <c r="G2250" s="191"/>
    </row>
    <row r="2251" spans="1:7" ht="19.899999999999999" customHeight="1" x14ac:dyDescent="0.2">
      <c r="A2251" s="802" t="s">
        <v>31</v>
      </c>
      <c r="B2251" s="803"/>
      <c r="C2251" s="803"/>
      <c r="D2251" s="803"/>
      <c r="E2251" s="803"/>
      <c r="F2251" s="803"/>
      <c r="G2251" s="804"/>
    </row>
    <row r="2252" spans="1:7" ht="19.899999999999999" customHeight="1" x14ac:dyDescent="0.2">
      <c r="A2252" s="587" t="s">
        <v>711</v>
      </c>
      <c r="B2252" s="535" t="str">
        <f>Comitente</f>
        <v>DIRECCIÓN PROVINCIAL DE VIALIDAD</v>
      </c>
      <c r="C2252" s="536"/>
      <c r="D2252" s="537"/>
      <c r="E2252" s="537"/>
      <c r="F2252" s="538"/>
      <c r="G2252" s="588"/>
    </row>
    <row r="2253" spans="1:7" ht="19.899999999999999" customHeight="1" x14ac:dyDescent="0.2">
      <c r="A2253" s="587" t="s">
        <v>712</v>
      </c>
      <c r="B2253" s="535">
        <f>Contratista</f>
        <v>0</v>
      </c>
      <c r="C2253" s="539"/>
      <c r="D2253" s="539"/>
      <c r="E2253" s="539"/>
      <c r="F2253" s="535"/>
      <c r="G2253" s="589"/>
    </row>
    <row r="2254" spans="1:7" ht="19.899999999999999" customHeight="1" x14ac:dyDescent="0.2">
      <c r="A2254" s="587" t="s">
        <v>21</v>
      </c>
      <c r="B2254" s="535" t="str">
        <f>Obra</f>
        <v>PAVIMENTACIÓN Y REPAVIMENTACION DE LA RED VIAL MUNICIPAL AFECTADAS POR OBRAS DE SANEAMIENTO 1era ETAPA SARMIENTO</v>
      </c>
      <c r="C2254" s="539"/>
      <c r="D2254" s="539"/>
      <c r="E2254" s="539"/>
      <c r="F2254" s="535" t="s">
        <v>32</v>
      </c>
      <c r="G2254" s="589">
        <f>Fecha_Base</f>
        <v>0</v>
      </c>
    </row>
    <row r="2255" spans="1:7" ht="19.899999999999999" customHeight="1" x14ac:dyDescent="0.2">
      <c r="A2255" s="590" t="s">
        <v>710</v>
      </c>
      <c r="B2255" s="540" t="str">
        <f>Ubicación</f>
        <v>DEPARTAMENTO SARMIENTO</v>
      </c>
      <c r="C2255" s="540"/>
      <c r="D2255" s="541"/>
      <c r="E2255" s="542"/>
      <c r="F2255" s="543"/>
      <c r="G2255" s="591"/>
    </row>
    <row r="2256" spans="1:7" ht="19.899999999999999" customHeight="1" x14ac:dyDescent="0.2">
      <c r="A2256" s="590" t="s">
        <v>33</v>
      </c>
      <c r="B2256" s="544" t="str">
        <f>IFERROR(VALUE(LEFT(B2257,FIND(".",B2257)-1)),"")</f>
        <v/>
      </c>
      <c r="C2256" s="545">
        <f ca="1">IFERROR(VLOOKUP(B2256,T_Computo_Presupuesto,2,FALSE),0)</f>
        <v>0</v>
      </c>
      <c r="D2256" s="545"/>
      <c r="E2256" s="542"/>
      <c r="F2256" s="543"/>
      <c r="G2256" s="591"/>
    </row>
    <row r="2257" spans="1:7" ht="19.899999999999999" customHeight="1" x14ac:dyDescent="0.2">
      <c r="A2257" s="590" t="s">
        <v>22</v>
      </c>
      <c r="B2257" s="546" t="str">
        <f>IFERROR(VLOOKUP(COUNTIF($A$1:A2257,"ANALISIS DE PRECIOS"),T_NumeroItem,2,FALSE),"")</f>
        <v/>
      </c>
      <c r="C2257" s="805">
        <f ca="1">IFERROR(VLOOKUP(B2257,T_Computo_Presupuesto,2,FALSE),0)</f>
        <v>0</v>
      </c>
      <c r="D2257" s="805"/>
      <c r="E2257" s="805"/>
      <c r="F2257" s="540" t="s">
        <v>23</v>
      </c>
      <c r="G2257" s="592">
        <f ca="1">IFERROR(VLOOKUP(B2257,T_Computo_Presupuesto,4,FALSE),0)</f>
        <v>0</v>
      </c>
    </row>
    <row r="2258" spans="1:7" ht="19.899999999999999" customHeight="1" x14ac:dyDescent="0.2">
      <c r="A2258" s="590"/>
      <c r="B2258" s="540"/>
      <c r="C2258" s="545"/>
      <c r="D2258" s="541"/>
      <c r="E2258" s="542"/>
      <c r="F2258" s="545"/>
      <c r="G2258" s="593"/>
    </row>
    <row r="2259" spans="1:7" ht="19.899999999999999" customHeight="1" x14ac:dyDescent="0.2">
      <c r="A2259" s="594"/>
      <c r="B2259" s="547"/>
      <c r="C2259" s="548" t="s">
        <v>999</v>
      </c>
      <c r="D2259" s="547"/>
      <c r="E2259" s="547"/>
      <c r="F2259" s="547"/>
      <c r="G2259" s="595"/>
    </row>
    <row r="2260" spans="1:7" ht="19.899999999999999" customHeight="1" x14ac:dyDescent="0.2">
      <c r="A2260" s="590"/>
      <c r="B2260" s="549"/>
      <c r="C2260" s="545"/>
      <c r="D2260" s="541"/>
      <c r="E2260" s="542"/>
      <c r="F2260" s="540"/>
      <c r="G2260" s="592"/>
    </row>
    <row r="2261" spans="1:7" ht="19.899999999999999" customHeight="1" x14ac:dyDescent="0.2">
      <c r="A2261" s="590"/>
      <c r="B2261" s="549"/>
      <c r="C2261" s="550" t="s">
        <v>1000</v>
      </c>
      <c r="D2261" s="551" t="s">
        <v>24</v>
      </c>
      <c r="E2261" s="551" t="s">
        <v>1001</v>
      </c>
      <c r="F2261" s="551" t="s">
        <v>1002</v>
      </c>
      <c r="G2261" s="550" t="s">
        <v>1003</v>
      </c>
    </row>
    <row r="2262" spans="1:7" ht="19.899999999999999" customHeight="1" x14ac:dyDescent="0.2">
      <c r="A2262" s="590"/>
      <c r="B2262" s="549"/>
      <c r="C2262" s="552"/>
      <c r="D2262" s="553"/>
      <c r="E2262" s="554">
        <f t="shared" ref="E2262:E2271" si="510">IFERROR(VLOOKUP(C2262,T_Equipos,4,FALSE),0)</f>
        <v>0</v>
      </c>
      <c r="F2262" s="555">
        <f t="shared" ref="F2262:F2271" si="511">IFERROR(VLOOKUP(C2262,T_Equipos,5,FALSE),0)</f>
        <v>0</v>
      </c>
      <c r="G2262" s="555">
        <f>ROUND(D2262*F2262,2)</f>
        <v>0</v>
      </c>
    </row>
    <row r="2263" spans="1:7" ht="19.899999999999999" customHeight="1" x14ac:dyDescent="0.2">
      <c r="A2263" s="590"/>
      <c r="B2263" s="549"/>
      <c r="C2263" s="552"/>
      <c r="D2263" s="553"/>
      <c r="E2263" s="554">
        <f t="shared" si="510"/>
        <v>0</v>
      </c>
      <c r="F2263" s="555">
        <f t="shared" si="511"/>
        <v>0</v>
      </c>
      <c r="G2263" s="555">
        <f>ROUND(D2263*F2263,2)</f>
        <v>0</v>
      </c>
    </row>
    <row r="2264" spans="1:7" ht="19.899999999999999" customHeight="1" x14ac:dyDescent="0.2">
      <c r="A2264" s="590"/>
      <c r="B2264" s="549"/>
      <c r="C2264" s="552"/>
      <c r="D2264" s="553"/>
      <c r="E2264" s="554">
        <f t="shared" si="510"/>
        <v>0</v>
      </c>
      <c r="F2264" s="555">
        <f t="shared" si="511"/>
        <v>0</v>
      </c>
      <c r="G2264" s="555">
        <f>ROUND(D2264*F2264,2)</f>
        <v>0</v>
      </c>
    </row>
    <row r="2265" spans="1:7" ht="19.899999999999999" customHeight="1" x14ac:dyDescent="0.2">
      <c r="A2265" s="590"/>
      <c r="B2265" s="549"/>
      <c r="C2265" s="552"/>
      <c r="D2265" s="553"/>
      <c r="E2265" s="554">
        <f t="shared" si="510"/>
        <v>0</v>
      </c>
      <c r="F2265" s="555">
        <f t="shared" si="511"/>
        <v>0</v>
      </c>
      <c r="G2265" s="555">
        <f>ROUND(D2265*F2265,2)</f>
        <v>0</v>
      </c>
    </row>
    <row r="2266" spans="1:7" ht="19.899999999999999" customHeight="1" x14ac:dyDescent="0.2">
      <c r="A2266" s="590"/>
      <c r="B2266" s="549"/>
      <c r="C2266" s="552"/>
      <c r="D2266" s="553"/>
      <c r="E2266" s="554">
        <f t="shared" si="510"/>
        <v>0</v>
      </c>
      <c r="F2266" s="555">
        <f t="shared" si="511"/>
        <v>0</v>
      </c>
      <c r="G2266" s="555">
        <f t="shared" ref="G2266:G2271" si="512">ROUND(D2266*F2266,2)</f>
        <v>0</v>
      </c>
    </row>
    <row r="2267" spans="1:7" ht="19.899999999999999" customHeight="1" x14ac:dyDescent="0.2">
      <c r="A2267" s="590"/>
      <c r="B2267" s="549"/>
      <c r="C2267" s="552"/>
      <c r="D2267" s="553"/>
      <c r="E2267" s="554">
        <f t="shared" si="510"/>
        <v>0</v>
      </c>
      <c r="F2267" s="555">
        <f t="shared" si="511"/>
        <v>0</v>
      </c>
      <c r="G2267" s="555">
        <f t="shared" si="512"/>
        <v>0</v>
      </c>
    </row>
    <row r="2268" spans="1:7" ht="19.899999999999999" customHeight="1" x14ac:dyDescent="0.2">
      <c r="A2268" s="590"/>
      <c r="B2268" s="549"/>
      <c r="C2268" s="552"/>
      <c r="D2268" s="553"/>
      <c r="E2268" s="554">
        <f t="shared" si="510"/>
        <v>0</v>
      </c>
      <c r="F2268" s="555">
        <f t="shared" si="511"/>
        <v>0</v>
      </c>
      <c r="G2268" s="555">
        <f t="shared" si="512"/>
        <v>0</v>
      </c>
    </row>
    <row r="2269" spans="1:7" ht="19.899999999999999" customHeight="1" x14ac:dyDescent="0.2">
      <c r="A2269" s="590"/>
      <c r="B2269" s="549"/>
      <c r="C2269" s="552"/>
      <c r="D2269" s="553"/>
      <c r="E2269" s="554">
        <f t="shared" si="510"/>
        <v>0</v>
      </c>
      <c r="F2269" s="555">
        <f t="shared" si="511"/>
        <v>0</v>
      </c>
      <c r="G2269" s="555">
        <f t="shared" si="512"/>
        <v>0</v>
      </c>
    </row>
    <row r="2270" spans="1:7" ht="19.899999999999999" customHeight="1" x14ac:dyDescent="0.2">
      <c r="A2270" s="590"/>
      <c r="B2270" s="549"/>
      <c r="C2270" s="552"/>
      <c r="D2270" s="553"/>
      <c r="E2270" s="554">
        <f t="shared" si="510"/>
        <v>0</v>
      </c>
      <c r="F2270" s="555">
        <f t="shared" si="511"/>
        <v>0</v>
      </c>
      <c r="G2270" s="555">
        <f t="shared" si="512"/>
        <v>0</v>
      </c>
    </row>
    <row r="2271" spans="1:7" ht="19.899999999999999" customHeight="1" x14ac:dyDescent="0.2">
      <c r="A2271" s="590"/>
      <c r="B2271" s="549"/>
      <c r="C2271" s="552"/>
      <c r="D2271" s="553"/>
      <c r="E2271" s="554">
        <f t="shared" si="510"/>
        <v>0</v>
      </c>
      <c r="F2271" s="555">
        <f t="shared" si="511"/>
        <v>0</v>
      </c>
      <c r="G2271" s="555">
        <f t="shared" si="512"/>
        <v>0</v>
      </c>
    </row>
    <row r="2272" spans="1:7" ht="19.899999999999999" customHeight="1" x14ac:dyDescent="0.2">
      <c r="A2272" s="590"/>
      <c r="B2272" s="549"/>
      <c r="C2272" s="545"/>
      <c r="D2272" s="545"/>
      <c r="E2272" s="556"/>
      <c r="F2272" s="540"/>
      <c r="G2272" s="592"/>
    </row>
    <row r="2273" spans="1:7" ht="19.899999999999999" customHeight="1" x14ac:dyDescent="0.2">
      <c r="A2273" s="590"/>
      <c r="B2273" s="545"/>
      <c r="C2273" s="537" t="s">
        <v>1004</v>
      </c>
      <c r="D2273" s="540" t="s">
        <v>1001</v>
      </c>
      <c r="E2273" s="611">
        <f>SUMPRODUCT(D2262:D2271,E2262:E2271)</f>
        <v>0</v>
      </c>
      <c r="F2273" s="540" t="s">
        <v>1005</v>
      </c>
      <c r="G2273" s="612">
        <f>SUM(G2262:G2271)</f>
        <v>0</v>
      </c>
    </row>
    <row r="2274" spans="1:7" ht="19.899999999999999" customHeight="1" x14ac:dyDescent="0.2">
      <c r="A2274" s="590"/>
      <c r="B2274" s="549"/>
      <c r="C2274" s="557"/>
      <c r="D2274" s="556"/>
      <c r="E2274" s="542"/>
      <c r="F2274" s="540"/>
      <c r="G2274" s="596"/>
    </row>
    <row r="2275" spans="1:7" ht="19.899999999999999" customHeight="1" x14ac:dyDescent="0.2">
      <c r="A2275" s="597"/>
      <c r="B2275" s="549"/>
      <c r="C2275" s="540" t="s">
        <v>1006</v>
      </c>
      <c r="D2275" s="558">
        <f>IFERROR(VLOOKUP(COUNTIF($A$1:A2275,"ANALISIS DE PRECIOS"),T_Rendimiento_Equipo,5,FALSE),0)</f>
        <v>0</v>
      </c>
      <c r="E2275" s="559" t="str">
        <f ca="1">G2257&amp;"/día"</f>
        <v>0/día</v>
      </c>
      <c r="F2275" s="598"/>
      <c r="G2275" s="592"/>
    </row>
    <row r="2276" spans="1:7" ht="19.899999999999999" customHeight="1" x14ac:dyDescent="0.2">
      <c r="A2276" s="590"/>
      <c r="B2276" s="549"/>
      <c r="C2276" s="545"/>
      <c r="D2276" s="541"/>
      <c r="E2276" s="542"/>
      <c r="F2276" s="540"/>
      <c r="G2276" s="592"/>
    </row>
    <row r="2277" spans="1:7" ht="19.899999999999999" customHeight="1" x14ac:dyDescent="0.2">
      <c r="A2277" s="792" t="s">
        <v>576</v>
      </c>
      <c r="B2277" s="793"/>
      <c r="C2277" s="794" t="s">
        <v>0</v>
      </c>
      <c r="D2277" s="806" t="s">
        <v>1866</v>
      </c>
      <c r="E2277" s="806" t="s">
        <v>1865</v>
      </c>
      <c r="F2277" s="798" t="s">
        <v>1007</v>
      </c>
      <c r="G2277" s="800" t="s">
        <v>26</v>
      </c>
    </row>
    <row r="2278" spans="1:7" ht="19.899999999999999" customHeight="1" x14ac:dyDescent="0.2">
      <c r="A2278" s="560" t="s">
        <v>577</v>
      </c>
      <c r="B2278" s="560" t="s">
        <v>578</v>
      </c>
      <c r="C2278" s="795"/>
      <c r="D2278" s="807"/>
      <c r="E2278" s="797"/>
      <c r="F2278" s="799"/>
      <c r="G2278" s="801"/>
    </row>
    <row r="2279" spans="1:7" ht="19.899999999999999" customHeight="1" x14ac:dyDescent="0.2">
      <c r="A2279" s="599"/>
      <c r="B2279" s="545"/>
      <c r="C2279" s="537" t="s">
        <v>1008</v>
      </c>
      <c r="D2279" s="542"/>
      <c r="E2279" s="542"/>
      <c r="F2279" s="545"/>
      <c r="G2279" s="600"/>
    </row>
    <row r="2280" spans="1:7" ht="19.899999999999999" customHeight="1" x14ac:dyDescent="0.2">
      <c r="A2280" s="601">
        <f t="shared" ref="A2280:A2288" si="513">IFERROR(VLOOKUP(C2280,T_Insumos,4,FALSE),0)</f>
        <v>0</v>
      </c>
      <c r="B2280" s="561">
        <f t="shared" ref="B2280:B2288" si="514">IFERROR(VLOOKUP(C2280,T_Insumos,5,FALSE),0)</f>
        <v>0</v>
      </c>
      <c r="C2280" s="552"/>
      <c r="D2280" s="562">
        <f t="shared" ref="D2280:D2288" si="515">IFERROR(VLOOKUP(C2280,T_Insumos,3,FALSE),0)</f>
        <v>0</v>
      </c>
      <c r="E2280" s="555">
        <f>D2280*$G$23</f>
        <v>0</v>
      </c>
      <c r="F2280" s="558">
        <f>IF(C2280="",0,IFERROR(VLOOKUP(COUNTIF($A$1:A2280,"ANALISIS DE PRECIOS"),T_Rendimiento_Equipo,5,FALSE),0))</f>
        <v>0</v>
      </c>
      <c r="G2280" s="555">
        <f>IFERROR(ROUND(E2280/F2280,2),0)</f>
        <v>0</v>
      </c>
    </row>
    <row r="2281" spans="1:7" ht="19.899999999999999" customHeight="1" x14ac:dyDescent="0.2">
      <c r="A2281" s="601">
        <f t="shared" si="513"/>
        <v>0</v>
      </c>
      <c r="B2281" s="561">
        <f t="shared" si="514"/>
        <v>0</v>
      </c>
      <c r="C2281" s="552"/>
      <c r="D2281" s="562">
        <f t="shared" si="515"/>
        <v>0</v>
      </c>
      <c r="E2281" s="555"/>
      <c r="F2281" s="558">
        <f>IF(C2281="",0,IFERROR(VLOOKUP(COUNTIF($A$1:A2281,"ANALISIS DE PRECIOS"),T_Rendimiento_Equipo,5,FALSE),0))</f>
        <v>0</v>
      </c>
      <c r="G2281" s="555">
        <f t="shared" ref="G2281:G2288" si="516">IFERROR(ROUND(E2281/F2281,2),0)</f>
        <v>0</v>
      </c>
    </row>
    <row r="2282" spans="1:7" ht="19.899999999999999" customHeight="1" x14ac:dyDescent="0.2">
      <c r="A2282" s="601">
        <f t="shared" si="513"/>
        <v>0</v>
      </c>
      <c r="B2282" s="561">
        <f t="shared" si="514"/>
        <v>0</v>
      </c>
      <c r="C2282" s="563"/>
      <c r="D2282" s="562">
        <f t="shared" si="515"/>
        <v>0</v>
      </c>
      <c r="E2282" s="555"/>
      <c r="F2282" s="558">
        <f>IF(C2282="",0,IFERROR(VLOOKUP(COUNTIF($A$1:A2282,"ANALISIS DE PRECIOS"),T_Rendimiento_Equipo,5,FALSE),0))</f>
        <v>0</v>
      </c>
      <c r="G2282" s="555">
        <f t="shared" si="516"/>
        <v>0</v>
      </c>
    </row>
    <row r="2283" spans="1:7" ht="19.899999999999999" customHeight="1" x14ac:dyDescent="0.2">
      <c r="A2283" s="601">
        <f t="shared" si="513"/>
        <v>0</v>
      </c>
      <c r="B2283" s="561">
        <f t="shared" si="514"/>
        <v>0</v>
      </c>
      <c r="C2283" s="563"/>
      <c r="D2283" s="562">
        <f t="shared" si="515"/>
        <v>0</v>
      </c>
      <c r="E2283" s="555"/>
      <c r="F2283" s="558">
        <f>IF(C2283="",0,IFERROR(VLOOKUP(COUNTIF($A$1:A2283,"ANALISIS DE PRECIOS"),T_Rendimiento_Equipo,5,FALSE),0))</f>
        <v>0</v>
      </c>
      <c r="G2283" s="555">
        <f t="shared" si="516"/>
        <v>0</v>
      </c>
    </row>
    <row r="2284" spans="1:7" ht="19.899999999999999" customHeight="1" x14ac:dyDescent="0.2">
      <c r="A2284" s="601">
        <f t="shared" si="513"/>
        <v>0</v>
      </c>
      <c r="B2284" s="561">
        <f t="shared" si="514"/>
        <v>0</v>
      </c>
      <c r="C2284" s="563"/>
      <c r="D2284" s="562">
        <f t="shared" si="515"/>
        <v>0</v>
      </c>
      <c r="E2284" s="555"/>
      <c r="F2284" s="558">
        <f>IF(C2284="",0,IFERROR(VLOOKUP(COUNTIF($A$1:A2284,"ANALISIS DE PRECIOS"),T_Rendimiento_Equipo,5,FALSE),0))</f>
        <v>0</v>
      </c>
      <c r="G2284" s="555">
        <f t="shared" si="516"/>
        <v>0</v>
      </c>
    </row>
    <row r="2285" spans="1:7" ht="19.899999999999999" customHeight="1" x14ac:dyDescent="0.2">
      <c r="A2285" s="601">
        <f t="shared" si="513"/>
        <v>0</v>
      </c>
      <c r="B2285" s="561">
        <f t="shared" si="514"/>
        <v>0</v>
      </c>
      <c r="C2285" s="563"/>
      <c r="D2285" s="562">
        <f t="shared" si="515"/>
        <v>0</v>
      </c>
      <c r="E2285" s="555"/>
      <c r="F2285" s="558">
        <f>IF(C2285="",0,IFERROR(VLOOKUP(COUNTIF($A$1:A2285,"ANALISIS DE PRECIOS"),T_Rendimiento_Equipo,5,FALSE),0))</f>
        <v>0</v>
      </c>
      <c r="G2285" s="555">
        <f t="shared" si="516"/>
        <v>0</v>
      </c>
    </row>
    <row r="2286" spans="1:7" ht="19.899999999999999" customHeight="1" x14ac:dyDescent="0.2">
      <c r="A2286" s="601">
        <f t="shared" si="513"/>
        <v>0</v>
      </c>
      <c r="B2286" s="561">
        <f t="shared" si="514"/>
        <v>0</v>
      </c>
      <c r="C2286" s="563"/>
      <c r="D2286" s="562">
        <f t="shared" si="515"/>
        <v>0</v>
      </c>
      <c r="E2286" s="555"/>
      <c r="F2286" s="558">
        <f>IF(C2286="",0,IFERROR(VLOOKUP(COUNTIF($A$1:A2286,"ANALISIS DE PRECIOS"),T_Rendimiento_Equipo,5,FALSE),0))</f>
        <v>0</v>
      </c>
      <c r="G2286" s="555">
        <f t="shared" si="516"/>
        <v>0</v>
      </c>
    </row>
    <row r="2287" spans="1:7" ht="19.899999999999999" customHeight="1" x14ac:dyDescent="0.2">
      <c r="A2287" s="601">
        <f t="shared" si="513"/>
        <v>0</v>
      </c>
      <c r="B2287" s="561">
        <f t="shared" si="514"/>
        <v>0</v>
      </c>
      <c r="C2287" s="563"/>
      <c r="D2287" s="562">
        <f t="shared" si="515"/>
        <v>0</v>
      </c>
      <c r="E2287" s="555"/>
      <c r="F2287" s="558">
        <f>IF(C2287="",0,IFERROR(VLOOKUP(COUNTIF($A$1:A2287,"ANALISIS DE PRECIOS"),T_Rendimiento_Equipo,5,FALSE),0))</f>
        <v>0</v>
      </c>
      <c r="G2287" s="555">
        <f t="shared" si="516"/>
        <v>0</v>
      </c>
    </row>
    <row r="2288" spans="1:7" ht="19.899999999999999" customHeight="1" x14ac:dyDescent="0.2">
      <c r="A2288" s="601">
        <f t="shared" si="513"/>
        <v>0</v>
      </c>
      <c r="B2288" s="561">
        <f t="shared" si="514"/>
        <v>0</v>
      </c>
      <c r="C2288" s="552"/>
      <c r="D2288" s="562">
        <f t="shared" si="515"/>
        <v>0</v>
      </c>
      <c r="E2288" s="555"/>
      <c r="F2288" s="558">
        <f>IF(C2288="",0,IFERROR(VLOOKUP(COUNTIF($A$1:A2288,"ANALISIS DE PRECIOS"),T_Rendimiento_Equipo,5,FALSE),0))</f>
        <v>0</v>
      </c>
      <c r="G2288" s="555">
        <f t="shared" si="516"/>
        <v>0</v>
      </c>
    </row>
    <row r="2289" spans="1:7" ht="19.899999999999999" customHeight="1" x14ac:dyDescent="0.2">
      <c r="A2289" s="602"/>
      <c r="B2289" s="541"/>
      <c r="C2289" s="545"/>
      <c r="D2289" s="541"/>
      <c r="E2289" s="542"/>
      <c r="F2289" s="564" t="s">
        <v>27</v>
      </c>
      <c r="G2289" s="603">
        <f>SUBTOTAL(9,G2280:G2288)</f>
        <v>0</v>
      </c>
    </row>
    <row r="2290" spans="1:7" ht="19.899999999999999" customHeight="1" x14ac:dyDescent="0.2">
      <c r="A2290" s="599"/>
      <c r="B2290" s="545"/>
      <c r="C2290" s="537" t="s">
        <v>713</v>
      </c>
      <c r="D2290" s="541"/>
      <c r="E2290" s="542"/>
      <c r="F2290" s="543"/>
      <c r="G2290" s="600"/>
    </row>
    <row r="2291" spans="1:7" ht="19.899999999999999" customHeight="1" x14ac:dyDescent="0.2">
      <c r="A2291" s="792" t="s">
        <v>576</v>
      </c>
      <c r="B2291" s="793"/>
      <c r="C2291" s="794" t="s">
        <v>0</v>
      </c>
      <c r="D2291" s="796" t="s">
        <v>24</v>
      </c>
      <c r="E2291" s="796" t="s">
        <v>1832</v>
      </c>
      <c r="F2291" s="798" t="s">
        <v>1007</v>
      </c>
      <c r="G2291" s="800" t="s">
        <v>26</v>
      </c>
    </row>
    <row r="2292" spans="1:7" ht="19.899999999999999" customHeight="1" x14ac:dyDescent="0.2">
      <c r="A2292" s="560" t="s">
        <v>577</v>
      </c>
      <c r="B2292" s="560" t="s">
        <v>578</v>
      </c>
      <c r="C2292" s="795"/>
      <c r="D2292" s="797"/>
      <c r="E2292" s="797"/>
      <c r="F2292" s="799"/>
      <c r="G2292" s="801"/>
    </row>
    <row r="2293" spans="1:7" ht="19.899999999999999" customHeight="1" x14ac:dyDescent="0.2">
      <c r="A2293" s="601">
        <f t="shared" ref="A2293:A2299" si="517">IFERROR(VLOOKUP(C2293,T_Insumos,4,FALSE),0)</f>
        <v>0</v>
      </c>
      <c r="B2293" s="561">
        <f t="shared" ref="B2293:B2299" si="518">IFERROR(VLOOKUP(C2293,T_Insumos,5,FALSE),0)</f>
        <v>0</v>
      </c>
      <c r="C2293" s="565"/>
      <c r="D2293" s="558"/>
      <c r="E2293" s="555">
        <f t="shared" ref="E2293:E2299" si="519">IFERROR(VLOOKUP(C2293,T_Insumos,3,FALSE),0)</f>
        <v>0</v>
      </c>
      <c r="F2293" s="558">
        <f>IF(C2293="",0,IFERROR(VLOOKUP(COUNTIF($A$1:A2293,"ANALISIS DE PRECIOS"),T_Rendimiento_Equipo,5,FALSE),0))</f>
        <v>0</v>
      </c>
      <c r="G2293" s="555">
        <f>IFERROR(ROUND(D2293*E2293/F2293,2),0)</f>
        <v>0</v>
      </c>
    </row>
    <row r="2294" spans="1:7" ht="19.899999999999999" customHeight="1" x14ac:dyDescent="0.2">
      <c r="A2294" s="601">
        <f t="shared" si="517"/>
        <v>0</v>
      </c>
      <c r="B2294" s="561">
        <f t="shared" si="518"/>
        <v>0</v>
      </c>
      <c r="C2294" s="552"/>
      <c r="D2294" s="558"/>
      <c r="E2294" s="555">
        <f t="shared" si="519"/>
        <v>0</v>
      </c>
      <c r="F2294" s="558">
        <f>IF(C2294="",0,IFERROR(VLOOKUP(COUNTIF($A$1:A2294,"ANALISIS DE PRECIOS"),T_Rendimiento_Equipo,5,FALSE),0))</f>
        <v>0</v>
      </c>
      <c r="G2294" s="555">
        <f t="shared" ref="G2294:G2299" si="520">IFERROR(ROUND(D2294*E2294/F2294,2),0)</f>
        <v>0</v>
      </c>
    </row>
    <row r="2295" spans="1:7" ht="19.899999999999999" customHeight="1" x14ac:dyDescent="0.2">
      <c r="A2295" s="601">
        <f t="shared" si="517"/>
        <v>0</v>
      </c>
      <c r="B2295" s="561">
        <f t="shared" si="518"/>
        <v>0</v>
      </c>
      <c r="C2295" s="552"/>
      <c r="D2295" s="558"/>
      <c r="E2295" s="555">
        <f t="shared" si="519"/>
        <v>0</v>
      </c>
      <c r="F2295" s="558">
        <f>IF(C2295="",0,IFERROR(VLOOKUP(COUNTIF($A$1:A2295,"ANALISIS DE PRECIOS"),T_Rendimiento_Equipo,5,FALSE),0))</f>
        <v>0</v>
      </c>
      <c r="G2295" s="555">
        <f t="shared" si="520"/>
        <v>0</v>
      </c>
    </row>
    <row r="2296" spans="1:7" ht="19.899999999999999" customHeight="1" x14ac:dyDescent="0.2">
      <c r="A2296" s="601">
        <f t="shared" si="517"/>
        <v>0</v>
      </c>
      <c r="B2296" s="561">
        <f t="shared" si="518"/>
        <v>0</v>
      </c>
      <c r="C2296" s="552"/>
      <c r="D2296" s="558"/>
      <c r="E2296" s="555">
        <f t="shared" si="519"/>
        <v>0</v>
      </c>
      <c r="F2296" s="558">
        <f>IF(C2296="",0,IFERROR(VLOOKUP(COUNTIF($A$1:A2296,"ANALISIS DE PRECIOS"),T_Rendimiento_Equipo,5,FALSE),0))</f>
        <v>0</v>
      </c>
      <c r="G2296" s="555">
        <f t="shared" si="520"/>
        <v>0</v>
      </c>
    </row>
    <row r="2297" spans="1:7" ht="19.899999999999999" customHeight="1" x14ac:dyDescent="0.2">
      <c r="A2297" s="601">
        <f t="shared" si="517"/>
        <v>0</v>
      </c>
      <c r="B2297" s="561">
        <f t="shared" si="518"/>
        <v>0</v>
      </c>
      <c r="C2297" s="552"/>
      <c r="D2297" s="558"/>
      <c r="E2297" s="555">
        <f t="shared" si="519"/>
        <v>0</v>
      </c>
      <c r="F2297" s="558">
        <f>IF(C2297="",0,IFERROR(VLOOKUP(COUNTIF($A$1:A2297,"ANALISIS DE PRECIOS"),T_Rendimiento_Equipo,5,FALSE),0))</f>
        <v>0</v>
      </c>
      <c r="G2297" s="555">
        <f t="shared" si="520"/>
        <v>0</v>
      </c>
    </row>
    <row r="2298" spans="1:7" ht="19.899999999999999" customHeight="1" x14ac:dyDescent="0.2">
      <c r="A2298" s="601">
        <f t="shared" si="517"/>
        <v>0</v>
      </c>
      <c r="B2298" s="561">
        <f t="shared" si="518"/>
        <v>0</v>
      </c>
      <c r="C2298" s="552"/>
      <c r="D2298" s="566"/>
      <c r="E2298" s="555">
        <f t="shared" si="519"/>
        <v>0</v>
      </c>
      <c r="F2298" s="558">
        <f>IF(C2298="",0,IFERROR(VLOOKUP(COUNTIF($A$1:A2298,"ANALISIS DE PRECIOS"),T_Rendimiento_Equipo,5,FALSE),0))</f>
        <v>0</v>
      </c>
      <c r="G2298" s="555">
        <f t="shared" si="520"/>
        <v>0</v>
      </c>
    </row>
    <row r="2299" spans="1:7" ht="19.899999999999999" customHeight="1" x14ac:dyDescent="0.2">
      <c r="A2299" s="601">
        <f t="shared" si="517"/>
        <v>0</v>
      </c>
      <c r="B2299" s="561">
        <f t="shared" si="518"/>
        <v>0</v>
      </c>
      <c r="C2299" s="561"/>
      <c r="D2299" s="567"/>
      <c r="E2299" s="555">
        <f t="shared" si="519"/>
        <v>0</v>
      </c>
      <c r="F2299" s="558">
        <f>IF(C2299="",0,IFERROR(VLOOKUP(COUNTIF($A$1:A2299,"ANALISIS DE PRECIOS"),T_Rendimiento_Equipo,5,FALSE),0))</f>
        <v>0</v>
      </c>
      <c r="G2299" s="555">
        <f t="shared" si="520"/>
        <v>0</v>
      </c>
    </row>
    <row r="2300" spans="1:7" ht="19.899999999999999" customHeight="1" x14ac:dyDescent="0.2">
      <c r="A2300" s="602"/>
      <c r="B2300" s="541"/>
      <c r="C2300" s="545"/>
      <c r="D2300" s="541"/>
      <c r="E2300" s="542"/>
      <c r="F2300" s="564" t="s">
        <v>28</v>
      </c>
      <c r="G2300" s="604">
        <f>SUBTOTAL(9,G2293:G2299)</f>
        <v>0</v>
      </c>
    </row>
    <row r="2301" spans="1:7" ht="19.899999999999999" customHeight="1" x14ac:dyDescent="0.2">
      <c r="A2301" s="599"/>
      <c r="B2301" s="545"/>
      <c r="C2301" s="537" t="s">
        <v>1014</v>
      </c>
      <c r="D2301" s="541"/>
      <c r="E2301" s="542"/>
      <c r="F2301" s="543"/>
      <c r="G2301" s="600"/>
    </row>
    <row r="2302" spans="1:7" ht="19.899999999999999" customHeight="1" x14ac:dyDescent="0.2">
      <c r="A2302" s="792" t="s">
        <v>576</v>
      </c>
      <c r="B2302" s="793"/>
      <c r="C2302" s="794" t="s">
        <v>0</v>
      </c>
      <c r="D2302" s="794" t="s">
        <v>1867</v>
      </c>
      <c r="E2302" s="796" t="s">
        <v>24</v>
      </c>
      <c r="F2302" s="798" t="s">
        <v>25</v>
      </c>
      <c r="G2302" s="800" t="s">
        <v>26</v>
      </c>
    </row>
    <row r="2303" spans="1:7" ht="19.899999999999999" customHeight="1" x14ac:dyDescent="0.2">
      <c r="A2303" s="560" t="s">
        <v>577</v>
      </c>
      <c r="B2303" s="560" t="s">
        <v>578</v>
      </c>
      <c r="C2303" s="795"/>
      <c r="D2303" s="795"/>
      <c r="E2303" s="797"/>
      <c r="F2303" s="799"/>
      <c r="G2303" s="801"/>
    </row>
    <row r="2304" spans="1:7" ht="19.899999999999999" customHeight="1" x14ac:dyDescent="0.2">
      <c r="A2304" s="601">
        <f t="shared" ref="A2304:A2314" si="521">IFERROR(VLOOKUP(C2304,T_Insumos,4,FALSE),0)</f>
        <v>0</v>
      </c>
      <c r="B2304" s="561">
        <f t="shared" ref="B2304:B2314" si="522">IFERROR(VLOOKUP(C2304,T_Insumos,5,FALSE),0)</f>
        <v>0</v>
      </c>
      <c r="C2304" s="561"/>
      <c r="D2304" s="613">
        <f t="shared" ref="D2304:D2314" si="523">IFERROR(VLOOKUP(C2304,T_Insumos,2,FALSE),0)</f>
        <v>0</v>
      </c>
      <c r="E2304" s="553"/>
      <c r="F2304" s="555">
        <f t="shared" ref="F2304:F2314" si="524">IFERROR(VLOOKUP(C2304,T_Insumos,3,FALSE),0)</f>
        <v>0</v>
      </c>
      <c r="G2304" s="555">
        <f>ROUND(E2304*F2304,2)</f>
        <v>0</v>
      </c>
    </row>
    <row r="2305" spans="1:7" ht="19.899999999999999" customHeight="1" x14ac:dyDescent="0.2">
      <c r="A2305" s="601">
        <f t="shared" si="521"/>
        <v>0</v>
      </c>
      <c r="B2305" s="561">
        <f t="shared" si="522"/>
        <v>0</v>
      </c>
      <c r="C2305" s="561"/>
      <c r="D2305" s="613">
        <f t="shared" si="523"/>
        <v>0</v>
      </c>
      <c r="E2305" s="553"/>
      <c r="F2305" s="555">
        <f t="shared" si="524"/>
        <v>0</v>
      </c>
      <c r="G2305" s="555">
        <f t="shared" ref="G2305:G2314" si="525">ROUND(E2305*F2305,2)</f>
        <v>0</v>
      </c>
    </row>
    <row r="2306" spans="1:7" ht="19.899999999999999" customHeight="1" x14ac:dyDescent="0.2">
      <c r="A2306" s="601">
        <f t="shared" si="521"/>
        <v>0</v>
      </c>
      <c r="B2306" s="561">
        <f t="shared" si="522"/>
        <v>0</v>
      </c>
      <c r="C2306" s="561"/>
      <c r="D2306" s="613">
        <f t="shared" si="523"/>
        <v>0</v>
      </c>
      <c r="E2306" s="553"/>
      <c r="F2306" s="555">
        <f t="shared" si="524"/>
        <v>0</v>
      </c>
      <c r="G2306" s="555">
        <f t="shared" si="525"/>
        <v>0</v>
      </c>
    </row>
    <row r="2307" spans="1:7" ht="19.899999999999999" customHeight="1" x14ac:dyDescent="0.2">
      <c r="A2307" s="601">
        <f t="shared" si="521"/>
        <v>0</v>
      </c>
      <c r="B2307" s="561">
        <f t="shared" si="522"/>
        <v>0</v>
      </c>
      <c r="C2307" s="561"/>
      <c r="D2307" s="613">
        <f t="shared" si="523"/>
        <v>0</v>
      </c>
      <c r="E2307" s="553"/>
      <c r="F2307" s="555">
        <f t="shared" si="524"/>
        <v>0</v>
      </c>
      <c r="G2307" s="555">
        <f t="shared" si="525"/>
        <v>0</v>
      </c>
    </row>
    <row r="2308" spans="1:7" ht="19.899999999999999" customHeight="1" x14ac:dyDescent="0.2">
      <c r="A2308" s="601">
        <f t="shared" si="521"/>
        <v>0</v>
      </c>
      <c r="B2308" s="561">
        <f t="shared" si="522"/>
        <v>0</v>
      </c>
      <c r="C2308" s="561"/>
      <c r="D2308" s="613">
        <f t="shared" si="523"/>
        <v>0</v>
      </c>
      <c r="E2308" s="553"/>
      <c r="F2308" s="555">
        <f t="shared" si="524"/>
        <v>0</v>
      </c>
      <c r="G2308" s="555">
        <f t="shared" si="525"/>
        <v>0</v>
      </c>
    </row>
    <row r="2309" spans="1:7" ht="19.899999999999999" customHeight="1" x14ac:dyDescent="0.2">
      <c r="A2309" s="601">
        <f t="shared" si="521"/>
        <v>0</v>
      </c>
      <c r="B2309" s="561">
        <f t="shared" si="522"/>
        <v>0</v>
      </c>
      <c r="C2309" s="561"/>
      <c r="D2309" s="613">
        <f t="shared" si="523"/>
        <v>0</v>
      </c>
      <c r="E2309" s="553"/>
      <c r="F2309" s="555">
        <f t="shared" si="524"/>
        <v>0</v>
      </c>
      <c r="G2309" s="555">
        <f t="shared" si="525"/>
        <v>0</v>
      </c>
    </row>
    <row r="2310" spans="1:7" ht="19.899999999999999" customHeight="1" x14ac:dyDescent="0.2">
      <c r="A2310" s="601">
        <f t="shared" si="521"/>
        <v>0</v>
      </c>
      <c r="B2310" s="561">
        <f t="shared" si="522"/>
        <v>0</v>
      </c>
      <c r="C2310" s="561"/>
      <c r="D2310" s="613">
        <f t="shared" si="523"/>
        <v>0</v>
      </c>
      <c r="E2310" s="553"/>
      <c r="F2310" s="555">
        <f t="shared" si="524"/>
        <v>0</v>
      </c>
      <c r="G2310" s="555">
        <f t="shared" si="525"/>
        <v>0</v>
      </c>
    </row>
    <row r="2311" spans="1:7" ht="19.899999999999999" customHeight="1" x14ac:dyDescent="0.2">
      <c r="A2311" s="601">
        <f t="shared" si="521"/>
        <v>0</v>
      </c>
      <c r="B2311" s="561">
        <f t="shared" si="522"/>
        <v>0</v>
      </c>
      <c r="C2311" s="561"/>
      <c r="D2311" s="613">
        <f t="shared" si="523"/>
        <v>0</v>
      </c>
      <c r="E2311" s="553"/>
      <c r="F2311" s="555">
        <f t="shared" si="524"/>
        <v>0</v>
      </c>
      <c r="G2311" s="555">
        <f t="shared" si="525"/>
        <v>0</v>
      </c>
    </row>
    <row r="2312" spans="1:7" ht="19.899999999999999" customHeight="1" x14ac:dyDescent="0.2">
      <c r="A2312" s="601">
        <f t="shared" si="521"/>
        <v>0</v>
      </c>
      <c r="B2312" s="561">
        <f t="shared" si="522"/>
        <v>0</v>
      </c>
      <c r="C2312" s="561"/>
      <c r="D2312" s="613">
        <f t="shared" si="523"/>
        <v>0</v>
      </c>
      <c r="E2312" s="553"/>
      <c r="F2312" s="555">
        <f t="shared" si="524"/>
        <v>0</v>
      </c>
      <c r="G2312" s="555">
        <f t="shared" si="525"/>
        <v>0</v>
      </c>
    </row>
    <row r="2313" spans="1:7" ht="19.899999999999999" customHeight="1" x14ac:dyDescent="0.2">
      <c r="A2313" s="601">
        <f t="shared" si="521"/>
        <v>0</v>
      </c>
      <c r="B2313" s="561">
        <f t="shared" si="522"/>
        <v>0</v>
      </c>
      <c r="C2313" s="561"/>
      <c r="D2313" s="613">
        <f t="shared" si="523"/>
        <v>0</v>
      </c>
      <c r="E2313" s="553"/>
      <c r="F2313" s="555">
        <f t="shared" si="524"/>
        <v>0</v>
      </c>
      <c r="G2313" s="555">
        <f t="shared" si="525"/>
        <v>0</v>
      </c>
    </row>
    <row r="2314" spans="1:7" ht="19.899999999999999" customHeight="1" x14ac:dyDescent="0.2">
      <c r="A2314" s="601">
        <f t="shared" si="521"/>
        <v>0</v>
      </c>
      <c r="B2314" s="561">
        <f t="shared" si="522"/>
        <v>0</v>
      </c>
      <c r="C2314" s="561"/>
      <c r="D2314" s="613">
        <f t="shared" si="523"/>
        <v>0</v>
      </c>
      <c r="E2314" s="553"/>
      <c r="F2314" s="555">
        <f t="shared" si="524"/>
        <v>0</v>
      </c>
      <c r="G2314" s="555">
        <f t="shared" si="525"/>
        <v>0</v>
      </c>
    </row>
    <row r="2315" spans="1:7" ht="19.899999999999999" customHeight="1" x14ac:dyDescent="0.2">
      <c r="A2315" s="599"/>
      <c r="B2315" s="545"/>
      <c r="C2315" s="545"/>
      <c r="D2315" s="541"/>
      <c r="E2315" s="542"/>
      <c r="F2315" s="564" t="s">
        <v>29</v>
      </c>
      <c r="G2315" s="605">
        <f>SUBTOTAL(9,G2304:G2314)</f>
        <v>0</v>
      </c>
    </row>
    <row r="2316" spans="1:7" ht="19.899999999999999" customHeight="1" x14ac:dyDescent="0.2">
      <c r="A2316" s="599"/>
      <c r="B2316" s="545"/>
      <c r="C2316" s="537" t="s">
        <v>1015</v>
      </c>
      <c r="D2316" s="541"/>
      <c r="E2316" s="542"/>
      <c r="F2316" s="543"/>
      <c r="G2316" s="600"/>
    </row>
    <row r="2317" spans="1:7" ht="19.899999999999999" customHeight="1" x14ac:dyDescent="0.2">
      <c r="A2317" s="792" t="s">
        <v>576</v>
      </c>
      <c r="B2317" s="793"/>
      <c r="C2317" s="794" t="s">
        <v>0</v>
      </c>
      <c r="D2317" s="794" t="s">
        <v>1867</v>
      </c>
      <c r="E2317" s="796" t="s">
        <v>24</v>
      </c>
      <c r="F2317" s="798" t="s">
        <v>25</v>
      </c>
      <c r="G2317" s="800" t="s">
        <v>26</v>
      </c>
    </row>
    <row r="2318" spans="1:7" ht="19.899999999999999" customHeight="1" x14ac:dyDescent="0.2">
      <c r="A2318" s="560" t="s">
        <v>577</v>
      </c>
      <c r="B2318" s="560" t="s">
        <v>578</v>
      </c>
      <c r="C2318" s="795"/>
      <c r="D2318" s="795"/>
      <c r="E2318" s="797"/>
      <c r="F2318" s="799"/>
      <c r="G2318" s="801"/>
    </row>
    <row r="2319" spans="1:7" ht="19.899999999999999" customHeight="1" x14ac:dyDescent="0.2">
      <c r="A2319" s="601">
        <f>IFERROR(VLOOKUP(C2319,T_Insumos,4,FALSE),0)</f>
        <v>0</v>
      </c>
      <c r="B2319" s="561">
        <f>IFERROR(VLOOKUP(C2319,T_Insumos,5,FALSE),0)</f>
        <v>0</v>
      </c>
      <c r="C2319" s="552"/>
      <c r="D2319" s="613">
        <f>IF(C2319=0,0,"$/tnkm")</f>
        <v>0</v>
      </c>
      <c r="E2319" s="553"/>
      <c r="F2319" s="555">
        <f>IFERROR(VLOOKUP(C2319,T_Insumos,3,FALSE),0)</f>
        <v>0</v>
      </c>
      <c r="G2319" s="555">
        <f>ROUND(E2319*F2319,2)</f>
        <v>0</v>
      </c>
    </row>
    <row r="2320" spans="1:7" ht="19.899999999999999" customHeight="1" x14ac:dyDescent="0.2">
      <c r="A2320" s="601">
        <f>IFERROR(VLOOKUP(C2320,T_Insumos,4,FALSE),0)</f>
        <v>0</v>
      </c>
      <c r="B2320" s="561">
        <f>IFERROR(VLOOKUP(C2320,T_Insumos,5,FALSE),0)</f>
        <v>0</v>
      </c>
      <c r="C2320" s="552"/>
      <c r="D2320" s="613">
        <f>IF(C2320=0,0,"$/tnkm")</f>
        <v>0</v>
      </c>
      <c r="E2320" s="569"/>
      <c r="F2320" s="555">
        <f>IFERROR(VLOOKUP(C2320,T_Insumos,3,FALSE),0)</f>
        <v>0</v>
      </c>
      <c r="G2320" s="555">
        <f t="shared" ref="G2320" si="526">ROUND(E2320*F2320,2)</f>
        <v>0</v>
      </c>
    </row>
    <row r="2321" spans="1:7" ht="19.899999999999999" customHeight="1" x14ac:dyDescent="0.2">
      <c r="A2321" s="599"/>
      <c r="B2321" s="545"/>
      <c r="C2321" s="545"/>
      <c r="D2321" s="541"/>
      <c r="E2321" s="542"/>
      <c r="F2321" s="564" t="s">
        <v>1016</v>
      </c>
      <c r="G2321" s="605">
        <f>SUBTOTAL(9,G2319:G2320)</f>
        <v>0</v>
      </c>
    </row>
    <row r="2322" spans="1:7" ht="19.899999999999999" customHeight="1" x14ac:dyDescent="0.2">
      <c r="A2322" s="602"/>
      <c r="B2322" s="541"/>
      <c r="C2322" s="545"/>
      <c r="D2322" s="541"/>
      <c r="E2322" s="542"/>
      <c r="F2322" s="543"/>
      <c r="G2322" s="600"/>
    </row>
    <row r="2323" spans="1:7" ht="19.899999999999999" customHeight="1" x14ac:dyDescent="0.2">
      <c r="A2323" s="664" t="str">
        <f>B2257</f>
        <v/>
      </c>
      <c r="B2323" s="661">
        <f ca="1">C2257</f>
        <v>0</v>
      </c>
      <c r="C2323" s="541"/>
      <c r="D2323" s="541" t="s">
        <v>1833</v>
      </c>
      <c r="E2323" s="662"/>
      <c r="F2323" s="663" t="str">
        <f ca="1">"$/"&amp;G2257</f>
        <v>$/0</v>
      </c>
      <c r="G2323" s="610">
        <f>SUBTOTAL(9,G2280:G2322)</f>
        <v>0</v>
      </c>
    </row>
    <row r="2324" spans="1:7" ht="19.899999999999999" customHeight="1" x14ac:dyDescent="0.2">
      <c r="A2324" s="606"/>
      <c r="B2324" s="607"/>
      <c r="C2324" s="608"/>
      <c r="D2324" s="608" t="s">
        <v>2043</v>
      </c>
      <c r="E2324" s="609"/>
      <c r="F2324" s="665" t="str">
        <f ca="1">"$/"&amp;G2257</f>
        <v>$/0</v>
      </c>
      <c r="G2324" s="610">
        <f>ROUND(G2323/Coeficiente_Paso,2)</f>
        <v>0</v>
      </c>
    </row>
    <row r="2325" spans="1:7" ht="19.899999999999999" customHeight="1" x14ac:dyDescent="0.2">
      <c r="A2325" s="191"/>
      <c r="B2325" s="191"/>
      <c r="C2325" s="191"/>
      <c r="D2325" s="191"/>
      <c r="E2325" s="191"/>
      <c r="F2325" s="191"/>
      <c r="G2325" s="191"/>
    </row>
    <row r="2326" spans="1:7" ht="19.899999999999999" customHeight="1" x14ac:dyDescent="0.2">
      <c r="A2326" s="802" t="s">
        <v>31</v>
      </c>
      <c r="B2326" s="803"/>
      <c r="C2326" s="803"/>
      <c r="D2326" s="803"/>
      <c r="E2326" s="803"/>
      <c r="F2326" s="803"/>
      <c r="G2326" s="804"/>
    </row>
    <row r="2327" spans="1:7" ht="19.899999999999999" customHeight="1" x14ac:dyDescent="0.2">
      <c r="A2327" s="587" t="s">
        <v>711</v>
      </c>
      <c r="B2327" s="535" t="str">
        <f>Comitente</f>
        <v>DIRECCIÓN PROVINCIAL DE VIALIDAD</v>
      </c>
      <c r="C2327" s="536"/>
      <c r="D2327" s="537"/>
      <c r="E2327" s="537"/>
      <c r="F2327" s="538"/>
      <c r="G2327" s="588"/>
    </row>
    <row r="2328" spans="1:7" ht="19.899999999999999" customHeight="1" x14ac:dyDescent="0.2">
      <c r="A2328" s="587" t="s">
        <v>712</v>
      </c>
      <c r="B2328" s="535">
        <f>Contratista</f>
        <v>0</v>
      </c>
      <c r="C2328" s="539"/>
      <c r="D2328" s="539"/>
      <c r="E2328" s="539"/>
      <c r="F2328" s="535"/>
      <c r="G2328" s="589"/>
    </row>
    <row r="2329" spans="1:7" ht="19.899999999999999" customHeight="1" x14ac:dyDescent="0.2">
      <c r="A2329" s="587" t="s">
        <v>21</v>
      </c>
      <c r="B2329" s="535" t="str">
        <f>Obra</f>
        <v>PAVIMENTACIÓN Y REPAVIMENTACION DE LA RED VIAL MUNICIPAL AFECTADAS POR OBRAS DE SANEAMIENTO 1era ETAPA SARMIENTO</v>
      </c>
      <c r="C2329" s="539"/>
      <c r="D2329" s="539"/>
      <c r="E2329" s="539"/>
      <c r="F2329" s="535" t="s">
        <v>32</v>
      </c>
      <c r="G2329" s="589">
        <f>Fecha_Base</f>
        <v>0</v>
      </c>
    </row>
    <row r="2330" spans="1:7" ht="19.899999999999999" customHeight="1" x14ac:dyDescent="0.2">
      <c r="A2330" s="590" t="s">
        <v>710</v>
      </c>
      <c r="B2330" s="540" t="str">
        <f>Ubicación</f>
        <v>DEPARTAMENTO SARMIENTO</v>
      </c>
      <c r="C2330" s="540"/>
      <c r="D2330" s="541"/>
      <c r="E2330" s="542"/>
      <c r="F2330" s="543"/>
      <c r="G2330" s="591"/>
    </row>
    <row r="2331" spans="1:7" ht="19.899999999999999" customHeight="1" x14ac:dyDescent="0.2">
      <c r="A2331" s="590" t="s">
        <v>33</v>
      </c>
      <c r="B2331" s="544" t="str">
        <f>IFERROR(VALUE(LEFT(B2332,FIND(".",B2332)-1)),"")</f>
        <v/>
      </c>
      <c r="C2331" s="545">
        <f ca="1">IFERROR(VLOOKUP(B2331,T_Computo_Presupuesto,2,FALSE),0)</f>
        <v>0</v>
      </c>
      <c r="D2331" s="545"/>
      <c r="E2331" s="542"/>
      <c r="F2331" s="543"/>
      <c r="G2331" s="591"/>
    </row>
    <row r="2332" spans="1:7" ht="19.899999999999999" customHeight="1" x14ac:dyDescent="0.2">
      <c r="A2332" s="590" t="s">
        <v>22</v>
      </c>
      <c r="B2332" s="546" t="str">
        <f>IFERROR(VLOOKUP(COUNTIF($A$1:A2332,"ANALISIS DE PRECIOS"),T_NumeroItem,2,FALSE),"")</f>
        <v/>
      </c>
      <c r="C2332" s="805">
        <f ca="1">IFERROR(VLOOKUP(B2332,T_Computo_Presupuesto,2,FALSE),0)</f>
        <v>0</v>
      </c>
      <c r="D2332" s="805"/>
      <c r="E2332" s="805"/>
      <c r="F2332" s="540" t="s">
        <v>23</v>
      </c>
      <c r="G2332" s="592">
        <f ca="1">IFERROR(VLOOKUP(B2332,T_Computo_Presupuesto,4,FALSE),0)</f>
        <v>0</v>
      </c>
    </row>
    <row r="2333" spans="1:7" ht="19.899999999999999" customHeight="1" x14ac:dyDescent="0.2">
      <c r="A2333" s="590"/>
      <c r="B2333" s="540"/>
      <c r="C2333" s="545"/>
      <c r="D2333" s="541"/>
      <c r="E2333" s="542"/>
      <c r="F2333" s="545"/>
      <c r="G2333" s="593"/>
    </row>
    <row r="2334" spans="1:7" ht="19.899999999999999" customHeight="1" x14ac:dyDescent="0.2">
      <c r="A2334" s="594"/>
      <c r="B2334" s="547"/>
      <c r="C2334" s="548" t="s">
        <v>999</v>
      </c>
      <c r="D2334" s="547"/>
      <c r="E2334" s="547"/>
      <c r="F2334" s="547"/>
      <c r="G2334" s="595"/>
    </row>
    <row r="2335" spans="1:7" ht="19.899999999999999" customHeight="1" x14ac:dyDescent="0.2">
      <c r="A2335" s="590"/>
      <c r="B2335" s="549"/>
      <c r="C2335" s="545"/>
      <c r="D2335" s="541"/>
      <c r="E2335" s="542"/>
      <c r="F2335" s="540"/>
      <c r="G2335" s="592"/>
    </row>
    <row r="2336" spans="1:7" ht="19.899999999999999" customHeight="1" x14ac:dyDescent="0.2">
      <c r="A2336" s="590"/>
      <c r="B2336" s="549"/>
      <c r="C2336" s="550" t="s">
        <v>1000</v>
      </c>
      <c r="D2336" s="551" t="s">
        <v>24</v>
      </c>
      <c r="E2336" s="551" t="s">
        <v>1001</v>
      </c>
      <c r="F2336" s="551" t="s">
        <v>1002</v>
      </c>
      <c r="G2336" s="550" t="s">
        <v>1003</v>
      </c>
    </row>
    <row r="2337" spans="1:7" ht="19.899999999999999" customHeight="1" x14ac:dyDescent="0.2">
      <c r="A2337" s="590"/>
      <c r="B2337" s="549"/>
      <c r="C2337" s="552"/>
      <c r="D2337" s="553"/>
      <c r="E2337" s="554">
        <f t="shared" ref="E2337:E2346" si="527">IFERROR(VLOOKUP(C2337,T_Equipos,4,FALSE),0)</f>
        <v>0</v>
      </c>
      <c r="F2337" s="555">
        <f t="shared" ref="F2337:F2346" si="528">IFERROR(VLOOKUP(C2337,T_Equipos,5,FALSE),0)</f>
        <v>0</v>
      </c>
      <c r="G2337" s="555">
        <f>ROUND(D2337*F2337,2)</f>
        <v>0</v>
      </c>
    </row>
    <row r="2338" spans="1:7" ht="19.899999999999999" customHeight="1" x14ac:dyDescent="0.2">
      <c r="A2338" s="590"/>
      <c r="B2338" s="549"/>
      <c r="C2338" s="552"/>
      <c r="D2338" s="553"/>
      <c r="E2338" s="554">
        <f t="shared" si="527"/>
        <v>0</v>
      </c>
      <c r="F2338" s="555">
        <f t="shared" si="528"/>
        <v>0</v>
      </c>
      <c r="G2338" s="555">
        <f>ROUND(D2338*F2338,2)</f>
        <v>0</v>
      </c>
    </row>
    <row r="2339" spans="1:7" ht="19.899999999999999" customHeight="1" x14ac:dyDescent="0.2">
      <c r="A2339" s="590"/>
      <c r="B2339" s="549"/>
      <c r="C2339" s="552"/>
      <c r="D2339" s="553"/>
      <c r="E2339" s="554">
        <f t="shared" si="527"/>
        <v>0</v>
      </c>
      <c r="F2339" s="555">
        <f t="shared" si="528"/>
        <v>0</v>
      </c>
      <c r="G2339" s="555">
        <f>ROUND(D2339*F2339,2)</f>
        <v>0</v>
      </c>
    </row>
    <row r="2340" spans="1:7" ht="19.899999999999999" customHeight="1" x14ac:dyDescent="0.2">
      <c r="A2340" s="590"/>
      <c r="B2340" s="549"/>
      <c r="C2340" s="552"/>
      <c r="D2340" s="553"/>
      <c r="E2340" s="554">
        <f t="shared" si="527"/>
        <v>0</v>
      </c>
      <c r="F2340" s="555">
        <f t="shared" si="528"/>
        <v>0</v>
      </c>
      <c r="G2340" s="555">
        <f>ROUND(D2340*F2340,2)</f>
        <v>0</v>
      </c>
    </row>
    <row r="2341" spans="1:7" ht="19.899999999999999" customHeight="1" x14ac:dyDescent="0.2">
      <c r="A2341" s="590"/>
      <c r="B2341" s="549"/>
      <c r="C2341" s="552"/>
      <c r="D2341" s="553"/>
      <c r="E2341" s="554">
        <f t="shared" si="527"/>
        <v>0</v>
      </c>
      <c r="F2341" s="555">
        <f t="shared" si="528"/>
        <v>0</v>
      </c>
      <c r="G2341" s="555">
        <f t="shared" ref="G2341:G2346" si="529">ROUND(D2341*F2341,2)</f>
        <v>0</v>
      </c>
    </row>
    <row r="2342" spans="1:7" ht="19.899999999999999" customHeight="1" x14ac:dyDescent="0.2">
      <c r="A2342" s="590"/>
      <c r="B2342" s="549"/>
      <c r="C2342" s="552"/>
      <c r="D2342" s="553"/>
      <c r="E2342" s="554">
        <f t="shared" si="527"/>
        <v>0</v>
      </c>
      <c r="F2342" s="555">
        <f t="shared" si="528"/>
        <v>0</v>
      </c>
      <c r="G2342" s="555">
        <f t="shared" si="529"/>
        <v>0</v>
      </c>
    </row>
    <row r="2343" spans="1:7" ht="19.899999999999999" customHeight="1" x14ac:dyDescent="0.2">
      <c r="A2343" s="590"/>
      <c r="B2343" s="549"/>
      <c r="C2343" s="552"/>
      <c r="D2343" s="553"/>
      <c r="E2343" s="554">
        <f t="shared" si="527"/>
        <v>0</v>
      </c>
      <c r="F2343" s="555">
        <f t="shared" si="528"/>
        <v>0</v>
      </c>
      <c r="G2343" s="555">
        <f t="shared" si="529"/>
        <v>0</v>
      </c>
    </row>
    <row r="2344" spans="1:7" ht="19.899999999999999" customHeight="1" x14ac:dyDescent="0.2">
      <c r="A2344" s="590"/>
      <c r="B2344" s="549"/>
      <c r="C2344" s="552"/>
      <c r="D2344" s="553"/>
      <c r="E2344" s="554">
        <f t="shared" si="527"/>
        <v>0</v>
      </c>
      <c r="F2344" s="555">
        <f t="shared" si="528"/>
        <v>0</v>
      </c>
      <c r="G2344" s="555">
        <f t="shared" si="529"/>
        <v>0</v>
      </c>
    </row>
    <row r="2345" spans="1:7" ht="19.899999999999999" customHeight="1" x14ac:dyDescent="0.2">
      <c r="A2345" s="590"/>
      <c r="B2345" s="549"/>
      <c r="C2345" s="552"/>
      <c r="D2345" s="553"/>
      <c r="E2345" s="554">
        <f t="shared" si="527"/>
        <v>0</v>
      </c>
      <c r="F2345" s="555">
        <f t="shared" si="528"/>
        <v>0</v>
      </c>
      <c r="G2345" s="555">
        <f t="shared" si="529"/>
        <v>0</v>
      </c>
    </row>
    <row r="2346" spans="1:7" ht="19.899999999999999" customHeight="1" x14ac:dyDescent="0.2">
      <c r="A2346" s="590"/>
      <c r="B2346" s="549"/>
      <c r="C2346" s="552"/>
      <c r="D2346" s="553"/>
      <c r="E2346" s="554">
        <f t="shared" si="527"/>
        <v>0</v>
      </c>
      <c r="F2346" s="555">
        <f t="shared" si="528"/>
        <v>0</v>
      </c>
      <c r="G2346" s="555">
        <f t="shared" si="529"/>
        <v>0</v>
      </c>
    </row>
    <row r="2347" spans="1:7" ht="19.899999999999999" customHeight="1" x14ac:dyDescent="0.2">
      <c r="A2347" s="590"/>
      <c r="B2347" s="549"/>
      <c r="C2347" s="545"/>
      <c r="D2347" s="545"/>
      <c r="E2347" s="556"/>
      <c r="F2347" s="540"/>
      <c r="G2347" s="592"/>
    </row>
    <row r="2348" spans="1:7" ht="19.899999999999999" customHeight="1" x14ac:dyDescent="0.2">
      <c r="A2348" s="590"/>
      <c r="B2348" s="545"/>
      <c r="C2348" s="537" t="s">
        <v>1004</v>
      </c>
      <c r="D2348" s="540" t="s">
        <v>1001</v>
      </c>
      <c r="E2348" s="611">
        <f>SUMPRODUCT(D2337:D2346,E2337:E2346)</f>
        <v>0</v>
      </c>
      <c r="F2348" s="540" t="s">
        <v>1005</v>
      </c>
      <c r="G2348" s="612">
        <f>SUM(G2337:G2346)</f>
        <v>0</v>
      </c>
    </row>
    <row r="2349" spans="1:7" ht="19.899999999999999" customHeight="1" x14ac:dyDescent="0.2">
      <c r="A2349" s="590"/>
      <c r="B2349" s="549"/>
      <c r="C2349" s="557"/>
      <c r="D2349" s="556"/>
      <c r="E2349" s="542"/>
      <c r="F2349" s="540"/>
      <c r="G2349" s="596"/>
    </row>
    <row r="2350" spans="1:7" ht="19.899999999999999" customHeight="1" x14ac:dyDescent="0.2">
      <c r="A2350" s="597"/>
      <c r="B2350" s="549"/>
      <c r="C2350" s="540" t="s">
        <v>1006</v>
      </c>
      <c r="D2350" s="558">
        <f>IFERROR(VLOOKUP(COUNTIF($A$1:A2350,"ANALISIS DE PRECIOS"),T_Rendimiento_Equipo,5,FALSE),0)</f>
        <v>0</v>
      </c>
      <c r="E2350" s="559" t="str">
        <f ca="1">G2332&amp;"/día"</f>
        <v>0/día</v>
      </c>
      <c r="F2350" s="598"/>
      <c r="G2350" s="592"/>
    </row>
    <row r="2351" spans="1:7" ht="19.899999999999999" customHeight="1" x14ac:dyDescent="0.2">
      <c r="A2351" s="590"/>
      <c r="B2351" s="549"/>
      <c r="C2351" s="545"/>
      <c r="D2351" s="541"/>
      <c r="E2351" s="542"/>
      <c r="F2351" s="540"/>
      <c r="G2351" s="592"/>
    </row>
    <row r="2352" spans="1:7" ht="19.899999999999999" customHeight="1" x14ac:dyDescent="0.2">
      <c r="A2352" s="792" t="s">
        <v>576</v>
      </c>
      <c r="B2352" s="793"/>
      <c r="C2352" s="794" t="s">
        <v>0</v>
      </c>
      <c r="D2352" s="806" t="s">
        <v>1866</v>
      </c>
      <c r="E2352" s="806" t="s">
        <v>1865</v>
      </c>
      <c r="F2352" s="798" t="s">
        <v>1007</v>
      </c>
      <c r="G2352" s="800" t="s">
        <v>26</v>
      </c>
    </row>
    <row r="2353" spans="1:7" ht="19.899999999999999" customHeight="1" x14ac:dyDescent="0.2">
      <c r="A2353" s="560" t="s">
        <v>577</v>
      </c>
      <c r="B2353" s="560" t="s">
        <v>578</v>
      </c>
      <c r="C2353" s="795"/>
      <c r="D2353" s="807"/>
      <c r="E2353" s="797"/>
      <c r="F2353" s="799"/>
      <c r="G2353" s="801"/>
    </row>
    <row r="2354" spans="1:7" ht="19.899999999999999" customHeight="1" x14ac:dyDescent="0.2">
      <c r="A2354" s="599"/>
      <c r="B2354" s="545"/>
      <c r="C2354" s="537" t="s">
        <v>1008</v>
      </c>
      <c r="D2354" s="542"/>
      <c r="E2354" s="542"/>
      <c r="F2354" s="545"/>
      <c r="G2354" s="600"/>
    </row>
    <row r="2355" spans="1:7" ht="19.899999999999999" customHeight="1" x14ac:dyDescent="0.2">
      <c r="A2355" s="601">
        <f t="shared" ref="A2355:A2363" si="530">IFERROR(VLOOKUP(C2355,T_Insumos,4,FALSE),0)</f>
        <v>0</v>
      </c>
      <c r="B2355" s="561">
        <f t="shared" ref="B2355:B2363" si="531">IFERROR(VLOOKUP(C2355,T_Insumos,5,FALSE),0)</f>
        <v>0</v>
      </c>
      <c r="C2355" s="552"/>
      <c r="D2355" s="562">
        <f t="shared" ref="D2355:D2363" si="532">IFERROR(VLOOKUP(C2355,T_Insumos,3,FALSE),0)</f>
        <v>0</v>
      </c>
      <c r="E2355" s="555">
        <f>D2355*$G$23</f>
        <v>0</v>
      </c>
      <c r="F2355" s="558">
        <f>IF(C2355="",0,IFERROR(VLOOKUP(COUNTIF($A$1:A2355,"ANALISIS DE PRECIOS"),T_Rendimiento_Equipo,5,FALSE),0))</f>
        <v>0</v>
      </c>
      <c r="G2355" s="555">
        <f>IFERROR(ROUND(E2355/F2355,2),0)</f>
        <v>0</v>
      </c>
    </row>
    <row r="2356" spans="1:7" ht="19.899999999999999" customHeight="1" x14ac:dyDescent="0.2">
      <c r="A2356" s="601">
        <f t="shared" si="530"/>
        <v>0</v>
      </c>
      <c r="B2356" s="561">
        <f t="shared" si="531"/>
        <v>0</v>
      </c>
      <c r="C2356" s="552"/>
      <c r="D2356" s="562">
        <f t="shared" si="532"/>
        <v>0</v>
      </c>
      <c r="E2356" s="555"/>
      <c r="F2356" s="558">
        <f>IF(C2356="",0,IFERROR(VLOOKUP(COUNTIF($A$1:A2356,"ANALISIS DE PRECIOS"),T_Rendimiento_Equipo,5,FALSE),0))</f>
        <v>0</v>
      </c>
      <c r="G2356" s="555">
        <f t="shared" ref="G2356:G2363" si="533">IFERROR(ROUND(E2356/F2356,2),0)</f>
        <v>0</v>
      </c>
    </row>
    <row r="2357" spans="1:7" ht="19.899999999999999" customHeight="1" x14ac:dyDescent="0.2">
      <c r="A2357" s="601">
        <f t="shared" si="530"/>
        <v>0</v>
      </c>
      <c r="B2357" s="561">
        <f t="shared" si="531"/>
        <v>0</v>
      </c>
      <c r="C2357" s="563"/>
      <c r="D2357" s="562">
        <f t="shared" si="532"/>
        <v>0</v>
      </c>
      <c r="E2357" s="555"/>
      <c r="F2357" s="558">
        <f>IF(C2357="",0,IFERROR(VLOOKUP(COUNTIF($A$1:A2357,"ANALISIS DE PRECIOS"),T_Rendimiento_Equipo,5,FALSE),0))</f>
        <v>0</v>
      </c>
      <c r="G2357" s="555">
        <f t="shared" si="533"/>
        <v>0</v>
      </c>
    </row>
    <row r="2358" spans="1:7" ht="19.899999999999999" customHeight="1" x14ac:dyDescent="0.2">
      <c r="A2358" s="601">
        <f t="shared" si="530"/>
        <v>0</v>
      </c>
      <c r="B2358" s="561">
        <f t="shared" si="531"/>
        <v>0</v>
      </c>
      <c r="C2358" s="563"/>
      <c r="D2358" s="562">
        <f t="shared" si="532"/>
        <v>0</v>
      </c>
      <c r="E2358" s="555"/>
      <c r="F2358" s="558">
        <f>IF(C2358="",0,IFERROR(VLOOKUP(COUNTIF($A$1:A2358,"ANALISIS DE PRECIOS"),T_Rendimiento_Equipo,5,FALSE),0))</f>
        <v>0</v>
      </c>
      <c r="G2358" s="555">
        <f t="shared" si="533"/>
        <v>0</v>
      </c>
    </row>
    <row r="2359" spans="1:7" ht="19.899999999999999" customHeight="1" x14ac:dyDescent="0.2">
      <c r="A2359" s="601">
        <f t="shared" si="530"/>
        <v>0</v>
      </c>
      <c r="B2359" s="561">
        <f t="shared" si="531"/>
        <v>0</v>
      </c>
      <c r="C2359" s="563"/>
      <c r="D2359" s="562">
        <f t="shared" si="532"/>
        <v>0</v>
      </c>
      <c r="E2359" s="555"/>
      <c r="F2359" s="558">
        <f>IF(C2359="",0,IFERROR(VLOOKUP(COUNTIF($A$1:A2359,"ANALISIS DE PRECIOS"),T_Rendimiento_Equipo,5,FALSE),0))</f>
        <v>0</v>
      </c>
      <c r="G2359" s="555">
        <f t="shared" si="533"/>
        <v>0</v>
      </c>
    </row>
    <row r="2360" spans="1:7" ht="19.899999999999999" customHeight="1" x14ac:dyDescent="0.2">
      <c r="A2360" s="601">
        <f t="shared" si="530"/>
        <v>0</v>
      </c>
      <c r="B2360" s="561">
        <f t="shared" si="531"/>
        <v>0</v>
      </c>
      <c r="C2360" s="563"/>
      <c r="D2360" s="562">
        <f t="shared" si="532"/>
        <v>0</v>
      </c>
      <c r="E2360" s="555"/>
      <c r="F2360" s="558">
        <f>IF(C2360="",0,IFERROR(VLOOKUP(COUNTIF($A$1:A2360,"ANALISIS DE PRECIOS"),T_Rendimiento_Equipo,5,FALSE),0))</f>
        <v>0</v>
      </c>
      <c r="G2360" s="555">
        <f t="shared" si="533"/>
        <v>0</v>
      </c>
    </row>
    <row r="2361" spans="1:7" ht="19.899999999999999" customHeight="1" x14ac:dyDescent="0.2">
      <c r="A2361" s="601">
        <f t="shared" si="530"/>
        <v>0</v>
      </c>
      <c r="B2361" s="561">
        <f t="shared" si="531"/>
        <v>0</v>
      </c>
      <c r="C2361" s="563"/>
      <c r="D2361" s="562">
        <f t="shared" si="532"/>
        <v>0</v>
      </c>
      <c r="E2361" s="555"/>
      <c r="F2361" s="558">
        <f>IF(C2361="",0,IFERROR(VLOOKUP(COUNTIF($A$1:A2361,"ANALISIS DE PRECIOS"),T_Rendimiento_Equipo,5,FALSE),0))</f>
        <v>0</v>
      </c>
      <c r="G2361" s="555">
        <f t="shared" si="533"/>
        <v>0</v>
      </c>
    </row>
    <row r="2362" spans="1:7" ht="19.899999999999999" customHeight="1" x14ac:dyDescent="0.2">
      <c r="A2362" s="601">
        <f t="shared" si="530"/>
        <v>0</v>
      </c>
      <c r="B2362" s="561">
        <f t="shared" si="531"/>
        <v>0</v>
      </c>
      <c r="C2362" s="563"/>
      <c r="D2362" s="562">
        <f t="shared" si="532"/>
        <v>0</v>
      </c>
      <c r="E2362" s="555"/>
      <c r="F2362" s="558">
        <f>IF(C2362="",0,IFERROR(VLOOKUP(COUNTIF($A$1:A2362,"ANALISIS DE PRECIOS"),T_Rendimiento_Equipo,5,FALSE),0))</f>
        <v>0</v>
      </c>
      <c r="G2362" s="555">
        <f t="shared" si="533"/>
        <v>0</v>
      </c>
    </row>
    <row r="2363" spans="1:7" ht="19.899999999999999" customHeight="1" x14ac:dyDescent="0.2">
      <c r="A2363" s="601">
        <f t="shared" si="530"/>
        <v>0</v>
      </c>
      <c r="B2363" s="561">
        <f t="shared" si="531"/>
        <v>0</v>
      </c>
      <c r="C2363" s="552"/>
      <c r="D2363" s="562">
        <f t="shared" si="532"/>
        <v>0</v>
      </c>
      <c r="E2363" s="555"/>
      <c r="F2363" s="558">
        <f>IF(C2363="",0,IFERROR(VLOOKUP(COUNTIF($A$1:A2363,"ANALISIS DE PRECIOS"),T_Rendimiento_Equipo,5,FALSE),0))</f>
        <v>0</v>
      </c>
      <c r="G2363" s="555">
        <f t="shared" si="533"/>
        <v>0</v>
      </c>
    </row>
    <row r="2364" spans="1:7" ht="19.899999999999999" customHeight="1" x14ac:dyDescent="0.2">
      <c r="A2364" s="602"/>
      <c r="B2364" s="541"/>
      <c r="C2364" s="545"/>
      <c r="D2364" s="541"/>
      <c r="E2364" s="542"/>
      <c r="F2364" s="564" t="s">
        <v>27</v>
      </c>
      <c r="G2364" s="603">
        <f>SUBTOTAL(9,G2355:G2363)</f>
        <v>0</v>
      </c>
    </row>
    <row r="2365" spans="1:7" ht="19.899999999999999" customHeight="1" x14ac:dyDescent="0.2">
      <c r="A2365" s="599"/>
      <c r="B2365" s="545"/>
      <c r="C2365" s="537" t="s">
        <v>713</v>
      </c>
      <c r="D2365" s="541"/>
      <c r="E2365" s="542"/>
      <c r="F2365" s="543"/>
      <c r="G2365" s="600"/>
    </row>
    <row r="2366" spans="1:7" ht="19.899999999999999" customHeight="1" x14ac:dyDescent="0.2">
      <c r="A2366" s="792" t="s">
        <v>576</v>
      </c>
      <c r="B2366" s="793"/>
      <c r="C2366" s="794" t="s">
        <v>0</v>
      </c>
      <c r="D2366" s="796" t="s">
        <v>24</v>
      </c>
      <c r="E2366" s="796" t="s">
        <v>1832</v>
      </c>
      <c r="F2366" s="798" t="s">
        <v>1007</v>
      </c>
      <c r="G2366" s="800" t="s">
        <v>26</v>
      </c>
    </row>
    <row r="2367" spans="1:7" ht="19.899999999999999" customHeight="1" x14ac:dyDescent="0.2">
      <c r="A2367" s="560" t="s">
        <v>577</v>
      </c>
      <c r="B2367" s="560" t="s">
        <v>578</v>
      </c>
      <c r="C2367" s="795"/>
      <c r="D2367" s="797"/>
      <c r="E2367" s="797"/>
      <c r="F2367" s="799"/>
      <c r="G2367" s="801"/>
    </row>
    <row r="2368" spans="1:7" ht="19.899999999999999" customHeight="1" x14ac:dyDescent="0.2">
      <c r="A2368" s="601">
        <f t="shared" ref="A2368:A2374" si="534">IFERROR(VLOOKUP(C2368,T_Insumos,4,FALSE),0)</f>
        <v>0</v>
      </c>
      <c r="B2368" s="561">
        <f t="shared" ref="B2368:B2374" si="535">IFERROR(VLOOKUP(C2368,T_Insumos,5,FALSE),0)</f>
        <v>0</v>
      </c>
      <c r="C2368" s="565"/>
      <c r="D2368" s="558"/>
      <c r="E2368" s="555">
        <f t="shared" ref="E2368:E2374" si="536">IFERROR(VLOOKUP(C2368,T_Insumos,3,FALSE),0)</f>
        <v>0</v>
      </c>
      <c r="F2368" s="558">
        <f>IF(C2368="",0,IFERROR(VLOOKUP(COUNTIF($A$1:A2368,"ANALISIS DE PRECIOS"),T_Rendimiento_Equipo,5,FALSE),0))</f>
        <v>0</v>
      </c>
      <c r="G2368" s="555">
        <f>IFERROR(ROUND(D2368*E2368/F2368,2),0)</f>
        <v>0</v>
      </c>
    </row>
    <row r="2369" spans="1:7" ht="19.899999999999999" customHeight="1" x14ac:dyDescent="0.2">
      <c r="A2369" s="601">
        <f t="shared" si="534"/>
        <v>0</v>
      </c>
      <c r="B2369" s="561">
        <f t="shared" si="535"/>
        <v>0</v>
      </c>
      <c r="C2369" s="552"/>
      <c r="D2369" s="558"/>
      <c r="E2369" s="555">
        <f t="shared" si="536"/>
        <v>0</v>
      </c>
      <c r="F2369" s="558">
        <f>IF(C2369="",0,IFERROR(VLOOKUP(COUNTIF($A$1:A2369,"ANALISIS DE PRECIOS"),T_Rendimiento_Equipo,5,FALSE),0))</f>
        <v>0</v>
      </c>
      <c r="G2369" s="555">
        <f t="shared" ref="G2369:G2374" si="537">IFERROR(ROUND(D2369*E2369/F2369,2),0)</f>
        <v>0</v>
      </c>
    </row>
    <row r="2370" spans="1:7" ht="19.899999999999999" customHeight="1" x14ac:dyDescent="0.2">
      <c r="A2370" s="601">
        <f t="shared" si="534"/>
        <v>0</v>
      </c>
      <c r="B2370" s="561">
        <f t="shared" si="535"/>
        <v>0</v>
      </c>
      <c r="C2370" s="552"/>
      <c r="D2370" s="558"/>
      <c r="E2370" s="555">
        <f t="shared" si="536"/>
        <v>0</v>
      </c>
      <c r="F2370" s="558">
        <f>IF(C2370="",0,IFERROR(VLOOKUP(COUNTIF($A$1:A2370,"ANALISIS DE PRECIOS"),T_Rendimiento_Equipo,5,FALSE),0))</f>
        <v>0</v>
      </c>
      <c r="G2370" s="555">
        <f t="shared" si="537"/>
        <v>0</v>
      </c>
    </row>
    <row r="2371" spans="1:7" ht="19.899999999999999" customHeight="1" x14ac:dyDescent="0.2">
      <c r="A2371" s="601">
        <f t="shared" si="534"/>
        <v>0</v>
      </c>
      <c r="B2371" s="561">
        <f t="shared" si="535"/>
        <v>0</v>
      </c>
      <c r="C2371" s="552"/>
      <c r="D2371" s="558"/>
      <c r="E2371" s="555">
        <f t="shared" si="536"/>
        <v>0</v>
      </c>
      <c r="F2371" s="558">
        <f>IF(C2371="",0,IFERROR(VLOOKUP(COUNTIF($A$1:A2371,"ANALISIS DE PRECIOS"),T_Rendimiento_Equipo,5,FALSE),0))</f>
        <v>0</v>
      </c>
      <c r="G2371" s="555">
        <f t="shared" si="537"/>
        <v>0</v>
      </c>
    </row>
    <row r="2372" spans="1:7" ht="19.899999999999999" customHeight="1" x14ac:dyDescent="0.2">
      <c r="A2372" s="601">
        <f t="shared" si="534"/>
        <v>0</v>
      </c>
      <c r="B2372" s="561">
        <f t="shared" si="535"/>
        <v>0</v>
      </c>
      <c r="C2372" s="552"/>
      <c r="D2372" s="558"/>
      <c r="E2372" s="555">
        <f t="shared" si="536"/>
        <v>0</v>
      </c>
      <c r="F2372" s="558">
        <f>IF(C2372="",0,IFERROR(VLOOKUP(COUNTIF($A$1:A2372,"ANALISIS DE PRECIOS"),T_Rendimiento_Equipo,5,FALSE),0))</f>
        <v>0</v>
      </c>
      <c r="G2372" s="555">
        <f t="shared" si="537"/>
        <v>0</v>
      </c>
    </row>
    <row r="2373" spans="1:7" ht="19.899999999999999" customHeight="1" x14ac:dyDescent="0.2">
      <c r="A2373" s="601">
        <f t="shared" si="534"/>
        <v>0</v>
      </c>
      <c r="B2373" s="561">
        <f t="shared" si="535"/>
        <v>0</v>
      </c>
      <c r="C2373" s="552"/>
      <c r="D2373" s="566"/>
      <c r="E2373" s="555">
        <f t="shared" si="536"/>
        <v>0</v>
      </c>
      <c r="F2373" s="558">
        <f>IF(C2373="",0,IFERROR(VLOOKUP(COUNTIF($A$1:A2373,"ANALISIS DE PRECIOS"),T_Rendimiento_Equipo,5,FALSE),0))</f>
        <v>0</v>
      </c>
      <c r="G2373" s="555">
        <f t="shared" si="537"/>
        <v>0</v>
      </c>
    </row>
    <row r="2374" spans="1:7" ht="19.899999999999999" customHeight="1" x14ac:dyDescent="0.2">
      <c r="A2374" s="601">
        <f t="shared" si="534"/>
        <v>0</v>
      </c>
      <c r="B2374" s="561">
        <f t="shared" si="535"/>
        <v>0</v>
      </c>
      <c r="C2374" s="561"/>
      <c r="D2374" s="567"/>
      <c r="E2374" s="555">
        <f t="shared" si="536"/>
        <v>0</v>
      </c>
      <c r="F2374" s="558">
        <f>IF(C2374="",0,IFERROR(VLOOKUP(COUNTIF($A$1:A2374,"ANALISIS DE PRECIOS"),T_Rendimiento_Equipo,5,FALSE),0))</f>
        <v>0</v>
      </c>
      <c r="G2374" s="555">
        <f t="shared" si="537"/>
        <v>0</v>
      </c>
    </row>
    <row r="2375" spans="1:7" ht="19.899999999999999" customHeight="1" x14ac:dyDescent="0.2">
      <c r="A2375" s="602"/>
      <c r="B2375" s="541"/>
      <c r="C2375" s="545"/>
      <c r="D2375" s="541"/>
      <c r="E2375" s="542"/>
      <c r="F2375" s="564" t="s">
        <v>28</v>
      </c>
      <c r="G2375" s="604">
        <f>SUBTOTAL(9,G2368:G2374)</f>
        <v>0</v>
      </c>
    </row>
    <row r="2376" spans="1:7" ht="19.899999999999999" customHeight="1" x14ac:dyDescent="0.2">
      <c r="A2376" s="599"/>
      <c r="B2376" s="545"/>
      <c r="C2376" s="537" t="s">
        <v>1014</v>
      </c>
      <c r="D2376" s="541"/>
      <c r="E2376" s="542"/>
      <c r="F2376" s="543"/>
      <c r="G2376" s="600"/>
    </row>
    <row r="2377" spans="1:7" ht="19.899999999999999" customHeight="1" x14ac:dyDescent="0.2">
      <c r="A2377" s="792" t="s">
        <v>576</v>
      </c>
      <c r="B2377" s="793"/>
      <c r="C2377" s="794" t="s">
        <v>0</v>
      </c>
      <c r="D2377" s="794" t="s">
        <v>1867</v>
      </c>
      <c r="E2377" s="796" t="s">
        <v>24</v>
      </c>
      <c r="F2377" s="798" t="s">
        <v>25</v>
      </c>
      <c r="G2377" s="800" t="s">
        <v>26</v>
      </c>
    </row>
    <row r="2378" spans="1:7" ht="19.899999999999999" customHeight="1" x14ac:dyDescent="0.2">
      <c r="A2378" s="560" t="s">
        <v>577</v>
      </c>
      <c r="B2378" s="560" t="s">
        <v>578</v>
      </c>
      <c r="C2378" s="795"/>
      <c r="D2378" s="795"/>
      <c r="E2378" s="797"/>
      <c r="F2378" s="799"/>
      <c r="G2378" s="801"/>
    </row>
    <row r="2379" spans="1:7" ht="19.899999999999999" customHeight="1" x14ac:dyDescent="0.2">
      <c r="A2379" s="601">
        <f t="shared" ref="A2379:A2389" si="538">IFERROR(VLOOKUP(C2379,T_Insumos,4,FALSE),0)</f>
        <v>0</v>
      </c>
      <c r="B2379" s="561">
        <f t="shared" ref="B2379:B2389" si="539">IFERROR(VLOOKUP(C2379,T_Insumos,5,FALSE),0)</f>
        <v>0</v>
      </c>
      <c r="C2379" s="561"/>
      <c r="D2379" s="613">
        <f t="shared" ref="D2379:D2389" si="540">IFERROR(VLOOKUP(C2379,T_Insumos,2,FALSE),0)</f>
        <v>0</v>
      </c>
      <c r="E2379" s="553"/>
      <c r="F2379" s="555">
        <f t="shared" ref="F2379:F2389" si="541">IFERROR(VLOOKUP(C2379,T_Insumos,3,FALSE),0)</f>
        <v>0</v>
      </c>
      <c r="G2379" s="555">
        <f>ROUND(E2379*F2379,2)</f>
        <v>0</v>
      </c>
    </row>
    <row r="2380" spans="1:7" ht="19.899999999999999" customHeight="1" x14ac:dyDescent="0.2">
      <c r="A2380" s="601">
        <f t="shared" si="538"/>
        <v>0</v>
      </c>
      <c r="B2380" s="561">
        <f t="shared" si="539"/>
        <v>0</v>
      </c>
      <c r="C2380" s="561"/>
      <c r="D2380" s="613">
        <f t="shared" si="540"/>
        <v>0</v>
      </c>
      <c r="E2380" s="553"/>
      <c r="F2380" s="555">
        <f t="shared" si="541"/>
        <v>0</v>
      </c>
      <c r="G2380" s="555">
        <f t="shared" ref="G2380:G2389" si="542">ROUND(E2380*F2380,2)</f>
        <v>0</v>
      </c>
    </row>
    <row r="2381" spans="1:7" ht="19.899999999999999" customHeight="1" x14ac:dyDescent="0.2">
      <c r="A2381" s="601">
        <f t="shared" si="538"/>
        <v>0</v>
      </c>
      <c r="B2381" s="561">
        <f t="shared" si="539"/>
        <v>0</v>
      </c>
      <c r="C2381" s="561"/>
      <c r="D2381" s="613">
        <f t="shared" si="540"/>
        <v>0</v>
      </c>
      <c r="E2381" s="553"/>
      <c r="F2381" s="555">
        <f t="shared" si="541"/>
        <v>0</v>
      </c>
      <c r="G2381" s="555">
        <f t="shared" si="542"/>
        <v>0</v>
      </c>
    </row>
    <row r="2382" spans="1:7" ht="19.899999999999999" customHeight="1" x14ac:dyDescent="0.2">
      <c r="A2382" s="601">
        <f t="shared" si="538"/>
        <v>0</v>
      </c>
      <c r="B2382" s="561">
        <f t="shared" si="539"/>
        <v>0</v>
      </c>
      <c r="C2382" s="561"/>
      <c r="D2382" s="613">
        <f t="shared" si="540"/>
        <v>0</v>
      </c>
      <c r="E2382" s="553"/>
      <c r="F2382" s="555">
        <f t="shared" si="541"/>
        <v>0</v>
      </c>
      <c r="G2382" s="555">
        <f t="shared" si="542"/>
        <v>0</v>
      </c>
    </row>
    <row r="2383" spans="1:7" ht="19.899999999999999" customHeight="1" x14ac:dyDescent="0.2">
      <c r="A2383" s="601">
        <f t="shared" si="538"/>
        <v>0</v>
      </c>
      <c r="B2383" s="561">
        <f t="shared" si="539"/>
        <v>0</v>
      </c>
      <c r="C2383" s="561"/>
      <c r="D2383" s="613">
        <f t="shared" si="540"/>
        <v>0</v>
      </c>
      <c r="E2383" s="553"/>
      <c r="F2383" s="555">
        <f t="shared" si="541"/>
        <v>0</v>
      </c>
      <c r="G2383" s="555">
        <f t="shared" si="542"/>
        <v>0</v>
      </c>
    </row>
    <row r="2384" spans="1:7" ht="19.899999999999999" customHeight="1" x14ac:dyDescent="0.2">
      <c r="A2384" s="601">
        <f t="shared" si="538"/>
        <v>0</v>
      </c>
      <c r="B2384" s="561">
        <f t="shared" si="539"/>
        <v>0</v>
      </c>
      <c r="C2384" s="561"/>
      <c r="D2384" s="613">
        <f t="shared" si="540"/>
        <v>0</v>
      </c>
      <c r="E2384" s="553"/>
      <c r="F2384" s="555">
        <f t="shared" si="541"/>
        <v>0</v>
      </c>
      <c r="G2384" s="555">
        <f t="shared" si="542"/>
        <v>0</v>
      </c>
    </row>
    <row r="2385" spans="1:7" ht="19.899999999999999" customHeight="1" x14ac:dyDescent="0.2">
      <c r="A2385" s="601">
        <f t="shared" si="538"/>
        <v>0</v>
      </c>
      <c r="B2385" s="561">
        <f t="shared" si="539"/>
        <v>0</v>
      </c>
      <c r="C2385" s="561"/>
      <c r="D2385" s="613">
        <f t="shared" si="540"/>
        <v>0</v>
      </c>
      <c r="E2385" s="553"/>
      <c r="F2385" s="555">
        <f t="shared" si="541"/>
        <v>0</v>
      </c>
      <c r="G2385" s="555">
        <f t="shared" si="542"/>
        <v>0</v>
      </c>
    </row>
    <row r="2386" spans="1:7" ht="19.899999999999999" customHeight="1" x14ac:dyDescent="0.2">
      <c r="A2386" s="601">
        <f t="shared" si="538"/>
        <v>0</v>
      </c>
      <c r="B2386" s="561">
        <f t="shared" si="539"/>
        <v>0</v>
      </c>
      <c r="C2386" s="561"/>
      <c r="D2386" s="613">
        <f t="shared" si="540"/>
        <v>0</v>
      </c>
      <c r="E2386" s="553"/>
      <c r="F2386" s="555">
        <f t="shared" si="541"/>
        <v>0</v>
      </c>
      <c r="G2386" s="555">
        <f t="shared" si="542"/>
        <v>0</v>
      </c>
    </row>
    <row r="2387" spans="1:7" ht="19.899999999999999" customHeight="1" x14ac:dyDescent="0.2">
      <c r="A2387" s="601">
        <f t="shared" si="538"/>
        <v>0</v>
      </c>
      <c r="B2387" s="561">
        <f t="shared" si="539"/>
        <v>0</v>
      </c>
      <c r="C2387" s="561"/>
      <c r="D2387" s="613">
        <f t="shared" si="540"/>
        <v>0</v>
      </c>
      <c r="E2387" s="553"/>
      <c r="F2387" s="555">
        <f t="shared" si="541"/>
        <v>0</v>
      </c>
      <c r="G2387" s="555">
        <f t="shared" si="542"/>
        <v>0</v>
      </c>
    </row>
    <row r="2388" spans="1:7" ht="19.899999999999999" customHeight="1" x14ac:dyDescent="0.2">
      <c r="A2388" s="601">
        <f t="shared" si="538"/>
        <v>0</v>
      </c>
      <c r="B2388" s="561">
        <f t="shared" si="539"/>
        <v>0</v>
      </c>
      <c r="C2388" s="561"/>
      <c r="D2388" s="613">
        <f t="shared" si="540"/>
        <v>0</v>
      </c>
      <c r="E2388" s="553"/>
      <c r="F2388" s="555">
        <f t="shared" si="541"/>
        <v>0</v>
      </c>
      <c r="G2388" s="555">
        <f t="shared" si="542"/>
        <v>0</v>
      </c>
    </row>
    <row r="2389" spans="1:7" ht="19.899999999999999" customHeight="1" x14ac:dyDescent="0.2">
      <c r="A2389" s="601">
        <f t="shared" si="538"/>
        <v>0</v>
      </c>
      <c r="B2389" s="561">
        <f t="shared" si="539"/>
        <v>0</v>
      </c>
      <c r="C2389" s="561"/>
      <c r="D2389" s="613">
        <f t="shared" si="540"/>
        <v>0</v>
      </c>
      <c r="E2389" s="553"/>
      <c r="F2389" s="555">
        <f t="shared" si="541"/>
        <v>0</v>
      </c>
      <c r="G2389" s="555">
        <f t="shared" si="542"/>
        <v>0</v>
      </c>
    </row>
    <row r="2390" spans="1:7" ht="19.899999999999999" customHeight="1" x14ac:dyDescent="0.2">
      <c r="A2390" s="599"/>
      <c r="B2390" s="545"/>
      <c r="C2390" s="545"/>
      <c r="D2390" s="541"/>
      <c r="E2390" s="542"/>
      <c r="F2390" s="564" t="s">
        <v>29</v>
      </c>
      <c r="G2390" s="605">
        <f>SUBTOTAL(9,G2379:G2389)</f>
        <v>0</v>
      </c>
    </row>
    <row r="2391" spans="1:7" ht="19.899999999999999" customHeight="1" x14ac:dyDescent="0.2">
      <c r="A2391" s="599"/>
      <c r="B2391" s="545"/>
      <c r="C2391" s="537" t="s">
        <v>1015</v>
      </c>
      <c r="D2391" s="541"/>
      <c r="E2391" s="542"/>
      <c r="F2391" s="543"/>
      <c r="G2391" s="600"/>
    </row>
    <row r="2392" spans="1:7" ht="19.899999999999999" customHeight="1" x14ac:dyDescent="0.2">
      <c r="A2392" s="792" t="s">
        <v>576</v>
      </c>
      <c r="B2392" s="793"/>
      <c r="C2392" s="794" t="s">
        <v>0</v>
      </c>
      <c r="D2392" s="794" t="s">
        <v>1867</v>
      </c>
      <c r="E2392" s="796" t="s">
        <v>24</v>
      </c>
      <c r="F2392" s="798" t="s">
        <v>25</v>
      </c>
      <c r="G2392" s="800" t="s">
        <v>26</v>
      </c>
    </row>
    <row r="2393" spans="1:7" ht="19.899999999999999" customHeight="1" x14ac:dyDescent="0.2">
      <c r="A2393" s="560" t="s">
        <v>577</v>
      </c>
      <c r="B2393" s="560" t="s">
        <v>578</v>
      </c>
      <c r="C2393" s="795"/>
      <c r="D2393" s="795"/>
      <c r="E2393" s="797"/>
      <c r="F2393" s="799"/>
      <c r="G2393" s="801"/>
    </row>
    <row r="2394" spans="1:7" ht="19.899999999999999" customHeight="1" x14ac:dyDescent="0.2">
      <c r="A2394" s="601">
        <f>IFERROR(VLOOKUP(C2394,T_Insumos,4,FALSE),0)</f>
        <v>0</v>
      </c>
      <c r="B2394" s="561">
        <f>IFERROR(VLOOKUP(C2394,T_Insumos,5,FALSE),0)</f>
        <v>0</v>
      </c>
      <c r="C2394" s="552"/>
      <c r="D2394" s="613">
        <f>IF(C2394=0,0,"$/tnkm")</f>
        <v>0</v>
      </c>
      <c r="E2394" s="553"/>
      <c r="F2394" s="555">
        <f>IFERROR(VLOOKUP(C2394,T_Insumos,3,FALSE),0)</f>
        <v>0</v>
      </c>
      <c r="G2394" s="555">
        <f>ROUND(E2394*F2394,2)</f>
        <v>0</v>
      </c>
    </row>
    <row r="2395" spans="1:7" ht="19.899999999999999" customHeight="1" x14ac:dyDescent="0.2">
      <c r="A2395" s="601">
        <f>IFERROR(VLOOKUP(C2395,T_Insumos,4,FALSE),0)</f>
        <v>0</v>
      </c>
      <c r="B2395" s="561">
        <f>IFERROR(VLOOKUP(C2395,T_Insumos,5,FALSE),0)</f>
        <v>0</v>
      </c>
      <c r="C2395" s="552"/>
      <c r="D2395" s="613">
        <f>IF(C2395=0,0,"$/tnkm")</f>
        <v>0</v>
      </c>
      <c r="E2395" s="569"/>
      <c r="F2395" s="555">
        <f>IFERROR(VLOOKUP(C2395,T_Insumos,3,FALSE),0)</f>
        <v>0</v>
      </c>
      <c r="G2395" s="555">
        <f t="shared" ref="G2395" si="543">ROUND(E2395*F2395,2)</f>
        <v>0</v>
      </c>
    </row>
    <row r="2396" spans="1:7" ht="19.899999999999999" customHeight="1" x14ac:dyDescent="0.2">
      <c r="A2396" s="599"/>
      <c r="B2396" s="545"/>
      <c r="C2396" s="545"/>
      <c r="D2396" s="541"/>
      <c r="E2396" s="542"/>
      <c r="F2396" s="564" t="s">
        <v>1016</v>
      </c>
      <c r="G2396" s="605">
        <f>SUBTOTAL(9,G2394:G2395)</f>
        <v>0</v>
      </c>
    </row>
    <row r="2397" spans="1:7" ht="19.899999999999999" customHeight="1" x14ac:dyDescent="0.2">
      <c r="A2397" s="602"/>
      <c r="B2397" s="541"/>
      <c r="C2397" s="545"/>
      <c r="D2397" s="541"/>
      <c r="E2397" s="542"/>
      <c r="F2397" s="543"/>
      <c r="G2397" s="600"/>
    </row>
    <row r="2398" spans="1:7" ht="19.899999999999999" customHeight="1" x14ac:dyDescent="0.2">
      <c r="A2398" s="664" t="str">
        <f>B2332</f>
        <v/>
      </c>
      <c r="B2398" s="661">
        <f ca="1">C2332</f>
        <v>0</v>
      </c>
      <c r="C2398" s="541"/>
      <c r="D2398" s="541" t="s">
        <v>1833</v>
      </c>
      <c r="E2398" s="662"/>
      <c r="F2398" s="663" t="str">
        <f ca="1">"$/"&amp;G2332</f>
        <v>$/0</v>
      </c>
      <c r="G2398" s="610">
        <f>SUBTOTAL(9,G2355:G2397)</f>
        <v>0</v>
      </c>
    </row>
    <row r="2399" spans="1:7" ht="19.899999999999999" customHeight="1" x14ac:dyDescent="0.2">
      <c r="A2399" s="606"/>
      <c r="B2399" s="607"/>
      <c r="C2399" s="608"/>
      <c r="D2399" s="608" t="s">
        <v>2043</v>
      </c>
      <c r="E2399" s="609"/>
      <c r="F2399" s="665" t="str">
        <f ca="1">"$/"&amp;G2332</f>
        <v>$/0</v>
      </c>
      <c r="G2399" s="610">
        <f>ROUND(G2398/Coeficiente_Paso,2)</f>
        <v>0</v>
      </c>
    </row>
    <row r="2400" spans="1:7" ht="19.899999999999999" customHeight="1" x14ac:dyDescent="0.2">
      <c r="A2400" s="191"/>
      <c r="B2400" s="191"/>
      <c r="C2400" s="191"/>
      <c r="D2400" s="191"/>
      <c r="E2400" s="191"/>
      <c r="F2400" s="191"/>
      <c r="G2400" s="191"/>
    </row>
    <row r="2401" spans="1:7" ht="19.899999999999999" customHeight="1" x14ac:dyDescent="0.2">
      <c r="A2401" s="802" t="s">
        <v>31</v>
      </c>
      <c r="B2401" s="803"/>
      <c r="C2401" s="803"/>
      <c r="D2401" s="803"/>
      <c r="E2401" s="803"/>
      <c r="F2401" s="803"/>
      <c r="G2401" s="804"/>
    </row>
    <row r="2402" spans="1:7" ht="19.899999999999999" customHeight="1" x14ac:dyDescent="0.2">
      <c r="A2402" s="587" t="s">
        <v>711</v>
      </c>
      <c r="B2402" s="535" t="str">
        <f>Comitente</f>
        <v>DIRECCIÓN PROVINCIAL DE VIALIDAD</v>
      </c>
      <c r="C2402" s="536"/>
      <c r="D2402" s="537"/>
      <c r="E2402" s="537"/>
      <c r="F2402" s="538"/>
      <c r="G2402" s="588"/>
    </row>
    <row r="2403" spans="1:7" ht="19.899999999999999" customHeight="1" x14ac:dyDescent="0.2">
      <c r="A2403" s="587" t="s">
        <v>712</v>
      </c>
      <c r="B2403" s="535">
        <f>Contratista</f>
        <v>0</v>
      </c>
      <c r="C2403" s="539"/>
      <c r="D2403" s="539"/>
      <c r="E2403" s="539"/>
      <c r="F2403" s="535"/>
      <c r="G2403" s="589"/>
    </row>
    <row r="2404" spans="1:7" ht="19.899999999999999" customHeight="1" x14ac:dyDescent="0.2">
      <c r="A2404" s="587" t="s">
        <v>21</v>
      </c>
      <c r="B2404" s="535" t="str">
        <f>Obra</f>
        <v>PAVIMENTACIÓN Y REPAVIMENTACION DE LA RED VIAL MUNICIPAL AFECTADAS POR OBRAS DE SANEAMIENTO 1era ETAPA SARMIENTO</v>
      </c>
      <c r="C2404" s="539"/>
      <c r="D2404" s="539"/>
      <c r="E2404" s="539"/>
      <c r="F2404" s="535" t="s">
        <v>32</v>
      </c>
      <c r="G2404" s="589">
        <f>Fecha_Base</f>
        <v>0</v>
      </c>
    </row>
    <row r="2405" spans="1:7" ht="19.899999999999999" customHeight="1" x14ac:dyDescent="0.2">
      <c r="A2405" s="590" t="s">
        <v>710</v>
      </c>
      <c r="B2405" s="540" t="str">
        <f>Ubicación</f>
        <v>DEPARTAMENTO SARMIENTO</v>
      </c>
      <c r="C2405" s="540"/>
      <c r="D2405" s="541"/>
      <c r="E2405" s="542"/>
      <c r="F2405" s="543"/>
      <c r="G2405" s="591"/>
    </row>
    <row r="2406" spans="1:7" ht="19.899999999999999" customHeight="1" x14ac:dyDescent="0.2">
      <c r="A2406" s="590" t="s">
        <v>33</v>
      </c>
      <c r="B2406" s="544" t="str">
        <f>IFERROR(VALUE(LEFT(B2407,FIND(".",B2407)-1)),"")</f>
        <v/>
      </c>
      <c r="C2406" s="545">
        <f ca="1">IFERROR(VLOOKUP(B2406,T_Computo_Presupuesto,2,FALSE),0)</f>
        <v>0</v>
      </c>
      <c r="D2406" s="545"/>
      <c r="E2406" s="542"/>
      <c r="F2406" s="543"/>
      <c r="G2406" s="591"/>
    </row>
    <row r="2407" spans="1:7" ht="19.899999999999999" customHeight="1" x14ac:dyDescent="0.2">
      <c r="A2407" s="590" t="s">
        <v>22</v>
      </c>
      <c r="B2407" s="546" t="str">
        <f>IFERROR(VLOOKUP(COUNTIF($A$1:A2407,"ANALISIS DE PRECIOS"),T_NumeroItem,2,FALSE),"")</f>
        <v/>
      </c>
      <c r="C2407" s="805">
        <f ca="1">IFERROR(VLOOKUP(B2407,T_Computo_Presupuesto,2,FALSE),0)</f>
        <v>0</v>
      </c>
      <c r="D2407" s="805"/>
      <c r="E2407" s="805"/>
      <c r="F2407" s="540" t="s">
        <v>23</v>
      </c>
      <c r="G2407" s="592">
        <f ca="1">IFERROR(VLOOKUP(B2407,T_Computo_Presupuesto,4,FALSE),0)</f>
        <v>0</v>
      </c>
    </row>
    <row r="2408" spans="1:7" ht="19.899999999999999" customHeight="1" x14ac:dyDescent="0.2">
      <c r="A2408" s="590"/>
      <c r="B2408" s="540"/>
      <c r="C2408" s="545"/>
      <c r="D2408" s="541"/>
      <c r="E2408" s="542"/>
      <c r="F2408" s="545"/>
      <c r="G2408" s="593"/>
    </row>
    <row r="2409" spans="1:7" ht="19.899999999999999" customHeight="1" x14ac:dyDescent="0.2">
      <c r="A2409" s="594"/>
      <c r="B2409" s="547"/>
      <c r="C2409" s="548" t="s">
        <v>999</v>
      </c>
      <c r="D2409" s="547"/>
      <c r="E2409" s="547"/>
      <c r="F2409" s="547"/>
      <c r="G2409" s="595"/>
    </row>
    <row r="2410" spans="1:7" ht="19.899999999999999" customHeight="1" x14ac:dyDescent="0.2">
      <c r="A2410" s="590"/>
      <c r="B2410" s="549"/>
      <c r="C2410" s="545"/>
      <c r="D2410" s="541"/>
      <c r="E2410" s="542"/>
      <c r="F2410" s="540"/>
      <c r="G2410" s="592"/>
    </row>
    <row r="2411" spans="1:7" ht="19.899999999999999" customHeight="1" x14ac:dyDescent="0.2">
      <c r="A2411" s="590"/>
      <c r="B2411" s="549"/>
      <c r="C2411" s="550" t="s">
        <v>1000</v>
      </c>
      <c r="D2411" s="551" t="s">
        <v>24</v>
      </c>
      <c r="E2411" s="551" t="s">
        <v>1001</v>
      </c>
      <c r="F2411" s="551" t="s">
        <v>1002</v>
      </c>
      <c r="G2411" s="550" t="s">
        <v>1003</v>
      </c>
    </row>
    <row r="2412" spans="1:7" ht="19.899999999999999" customHeight="1" x14ac:dyDescent="0.2">
      <c r="A2412" s="590"/>
      <c r="B2412" s="549"/>
      <c r="C2412" s="552"/>
      <c r="D2412" s="553"/>
      <c r="E2412" s="554">
        <f t="shared" ref="E2412:E2421" si="544">IFERROR(VLOOKUP(C2412,T_Equipos,4,FALSE),0)</f>
        <v>0</v>
      </c>
      <c r="F2412" s="555">
        <f t="shared" ref="F2412:F2421" si="545">IFERROR(VLOOKUP(C2412,T_Equipos,5,FALSE),0)</f>
        <v>0</v>
      </c>
      <c r="G2412" s="555">
        <f>ROUND(D2412*F2412,2)</f>
        <v>0</v>
      </c>
    </row>
    <row r="2413" spans="1:7" ht="19.899999999999999" customHeight="1" x14ac:dyDescent="0.2">
      <c r="A2413" s="590"/>
      <c r="B2413" s="549"/>
      <c r="C2413" s="552"/>
      <c r="D2413" s="553"/>
      <c r="E2413" s="554">
        <f t="shared" si="544"/>
        <v>0</v>
      </c>
      <c r="F2413" s="555">
        <f t="shared" si="545"/>
        <v>0</v>
      </c>
      <c r="G2413" s="555">
        <f>ROUND(D2413*F2413,2)</f>
        <v>0</v>
      </c>
    </row>
    <row r="2414" spans="1:7" ht="19.899999999999999" customHeight="1" x14ac:dyDescent="0.2">
      <c r="A2414" s="590"/>
      <c r="B2414" s="549"/>
      <c r="C2414" s="552"/>
      <c r="D2414" s="553"/>
      <c r="E2414" s="554">
        <f t="shared" si="544"/>
        <v>0</v>
      </c>
      <c r="F2414" s="555">
        <f t="shared" si="545"/>
        <v>0</v>
      </c>
      <c r="G2414" s="555">
        <f>ROUND(D2414*F2414,2)</f>
        <v>0</v>
      </c>
    </row>
    <row r="2415" spans="1:7" ht="19.899999999999999" customHeight="1" x14ac:dyDescent="0.2">
      <c r="A2415" s="590"/>
      <c r="B2415" s="549"/>
      <c r="C2415" s="552"/>
      <c r="D2415" s="553"/>
      <c r="E2415" s="554">
        <f t="shared" si="544"/>
        <v>0</v>
      </c>
      <c r="F2415" s="555">
        <f t="shared" si="545"/>
        <v>0</v>
      </c>
      <c r="G2415" s="555">
        <f>ROUND(D2415*F2415,2)</f>
        <v>0</v>
      </c>
    </row>
    <row r="2416" spans="1:7" ht="19.899999999999999" customHeight="1" x14ac:dyDescent="0.2">
      <c r="A2416" s="590"/>
      <c r="B2416" s="549"/>
      <c r="C2416" s="552"/>
      <c r="D2416" s="553"/>
      <c r="E2416" s="554">
        <f t="shared" si="544"/>
        <v>0</v>
      </c>
      <c r="F2416" s="555">
        <f t="shared" si="545"/>
        <v>0</v>
      </c>
      <c r="G2416" s="555">
        <f t="shared" ref="G2416:G2421" si="546">ROUND(D2416*F2416,2)</f>
        <v>0</v>
      </c>
    </row>
    <row r="2417" spans="1:7" ht="19.899999999999999" customHeight="1" x14ac:dyDescent="0.2">
      <c r="A2417" s="590"/>
      <c r="B2417" s="549"/>
      <c r="C2417" s="552"/>
      <c r="D2417" s="553"/>
      <c r="E2417" s="554">
        <f t="shared" si="544"/>
        <v>0</v>
      </c>
      <c r="F2417" s="555">
        <f t="shared" si="545"/>
        <v>0</v>
      </c>
      <c r="G2417" s="555">
        <f t="shared" si="546"/>
        <v>0</v>
      </c>
    </row>
    <row r="2418" spans="1:7" ht="19.899999999999999" customHeight="1" x14ac:dyDescent="0.2">
      <c r="A2418" s="590"/>
      <c r="B2418" s="549"/>
      <c r="C2418" s="552"/>
      <c r="D2418" s="553"/>
      <c r="E2418" s="554">
        <f t="shared" si="544"/>
        <v>0</v>
      </c>
      <c r="F2418" s="555">
        <f t="shared" si="545"/>
        <v>0</v>
      </c>
      <c r="G2418" s="555">
        <f t="shared" si="546"/>
        <v>0</v>
      </c>
    </row>
    <row r="2419" spans="1:7" ht="19.899999999999999" customHeight="1" x14ac:dyDescent="0.2">
      <c r="A2419" s="590"/>
      <c r="B2419" s="549"/>
      <c r="C2419" s="552"/>
      <c r="D2419" s="553"/>
      <c r="E2419" s="554">
        <f t="shared" si="544"/>
        <v>0</v>
      </c>
      <c r="F2419" s="555">
        <f t="shared" si="545"/>
        <v>0</v>
      </c>
      <c r="G2419" s="555">
        <f t="shared" si="546"/>
        <v>0</v>
      </c>
    </row>
    <row r="2420" spans="1:7" ht="19.899999999999999" customHeight="1" x14ac:dyDescent="0.2">
      <c r="A2420" s="590"/>
      <c r="B2420" s="549"/>
      <c r="C2420" s="552"/>
      <c r="D2420" s="553"/>
      <c r="E2420" s="554">
        <f t="shared" si="544"/>
        <v>0</v>
      </c>
      <c r="F2420" s="555">
        <f t="shared" si="545"/>
        <v>0</v>
      </c>
      <c r="G2420" s="555">
        <f t="shared" si="546"/>
        <v>0</v>
      </c>
    </row>
    <row r="2421" spans="1:7" ht="19.899999999999999" customHeight="1" x14ac:dyDescent="0.2">
      <c r="A2421" s="590"/>
      <c r="B2421" s="549"/>
      <c r="C2421" s="552"/>
      <c r="D2421" s="553"/>
      <c r="E2421" s="554">
        <f t="shared" si="544"/>
        <v>0</v>
      </c>
      <c r="F2421" s="555">
        <f t="shared" si="545"/>
        <v>0</v>
      </c>
      <c r="G2421" s="555">
        <f t="shared" si="546"/>
        <v>0</v>
      </c>
    </row>
    <row r="2422" spans="1:7" ht="19.899999999999999" customHeight="1" x14ac:dyDescent="0.2">
      <c r="A2422" s="590"/>
      <c r="B2422" s="549"/>
      <c r="C2422" s="545"/>
      <c r="D2422" s="545"/>
      <c r="E2422" s="556"/>
      <c r="F2422" s="540"/>
      <c r="G2422" s="592"/>
    </row>
    <row r="2423" spans="1:7" ht="19.899999999999999" customHeight="1" x14ac:dyDescent="0.2">
      <c r="A2423" s="590"/>
      <c r="B2423" s="545"/>
      <c r="C2423" s="537" t="s">
        <v>1004</v>
      </c>
      <c r="D2423" s="540" t="s">
        <v>1001</v>
      </c>
      <c r="E2423" s="611">
        <f>SUMPRODUCT(D2412:D2421,E2412:E2421)</f>
        <v>0</v>
      </c>
      <c r="F2423" s="540" t="s">
        <v>1005</v>
      </c>
      <c r="G2423" s="612">
        <f>SUM(G2412:G2421)</f>
        <v>0</v>
      </c>
    </row>
    <row r="2424" spans="1:7" ht="19.899999999999999" customHeight="1" x14ac:dyDescent="0.2">
      <c r="A2424" s="590"/>
      <c r="B2424" s="549"/>
      <c r="C2424" s="557"/>
      <c r="D2424" s="556"/>
      <c r="E2424" s="542"/>
      <c r="F2424" s="540"/>
      <c r="G2424" s="596"/>
    </row>
    <row r="2425" spans="1:7" ht="19.899999999999999" customHeight="1" x14ac:dyDescent="0.2">
      <c r="A2425" s="597"/>
      <c r="B2425" s="549"/>
      <c r="C2425" s="540" t="s">
        <v>1006</v>
      </c>
      <c r="D2425" s="558">
        <f>IFERROR(VLOOKUP(COUNTIF($A$1:A2425,"ANALISIS DE PRECIOS"),T_Rendimiento_Equipo,5,FALSE),0)</f>
        <v>0</v>
      </c>
      <c r="E2425" s="559" t="str">
        <f ca="1">G2407&amp;"/día"</f>
        <v>0/día</v>
      </c>
      <c r="F2425" s="598"/>
      <c r="G2425" s="592"/>
    </row>
    <row r="2426" spans="1:7" ht="19.899999999999999" customHeight="1" x14ac:dyDescent="0.2">
      <c r="A2426" s="590"/>
      <c r="B2426" s="549"/>
      <c r="C2426" s="545"/>
      <c r="D2426" s="541"/>
      <c r="E2426" s="542"/>
      <c r="F2426" s="540"/>
      <c r="G2426" s="592"/>
    </row>
    <row r="2427" spans="1:7" ht="19.899999999999999" customHeight="1" x14ac:dyDescent="0.2">
      <c r="A2427" s="792" t="s">
        <v>576</v>
      </c>
      <c r="B2427" s="793"/>
      <c r="C2427" s="794" t="s">
        <v>0</v>
      </c>
      <c r="D2427" s="806" t="s">
        <v>1866</v>
      </c>
      <c r="E2427" s="806" t="s">
        <v>1865</v>
      </c>
      <c r="F2427" s="798" t="s">
        <v>1007</v>
      </c>
      <c r="G2427" s="800" t="s">
        <v>26</v>
      </c>
    </row>
    <row r="2428" spans="1:7" ht="19.899999999999999" customHeight="1" x14ac:dyDescent="0.2">
      <c r="A2428" s="560" t="s">
        <v>577</v>
      </c>
      <c r="B2428" s="560" t="s">
        <v>578</v>
      </c>
      <c r="C2428" s="795"/>
      <c r="D2428" s="807"/>
      <c r="E2428" s="797"/>
      <c r="F2428" s="799"/>
      <c r="G2428" s="801"/>
    </row>
    <row r="2429" spans="1:7" ht="19.899999999999999" customHeight="1" x14ac:dyDescent="0.2">
      <c r="A2429" s="599"/>
      <c r="B2429" s="545"/>
      <c r="C2429" s="537" t="s">
        <v>1008</v>
      </c>
      <c r="D2429" s="542"/>
      <c r="E2429" s="542"/>
      <c r="F2429" s="545"/>
      <c r="G2429" s="600"/>
    </row>
    <row r="2430" spans="1:7" ht="19.899999999999999" customHeight="1" x14ac:dyDescent="0.2">
      <c r="A2430" s="601">
        <f t="shared" ref="A2430:A2438" si="547">IFERROR(VLOOKUP(C2430,T_Insumos,4,FALSE),0)</f>
        <v>0</v>
      </c>
      <c r="B2430" s="561">
        <f t="shared" ref="B2430:B2438" si="548">IFERROR(VLOOKUP(C2430,T_Insumos,5,FALSE),0)</f>
        <v>0</v>
      </c>
      <c r="C2430" s="552"/>
      <c r="D2430" s="562">
        <f t="shared" ref="D2430:D2438" si="549">IFERROR(VLOOKUP(C2430,T_Insumos,3,FALSE),0)</f>
        <v>0</v>
      </c>
      <c r="E2430" s="555">
        <f>D2430*$G$23</f>
        <v>0</v>
      </c>
      <c r="F2430" s="558">
        <f>IF(C2430="",0,IFERROR(VLOOKUP(COUNTIF($A$1:A2430,"ANALISIS DE PRECIOS"),T_Rendimiento_Equipo,5,FALSE),0))</f>
        <v>0</v>
      </c>
      <c r="G2430" s="555">
        <f>IFERROR(ROUND(E2430/F2430,2),0)</f>
        <v>0</v>
      </c>
    </row>
    <row r="2431" spans="1:7" ht="19.899999999999999" customHeight="1" x14ac:dyDescent="0.2">
      <c r="A2431" s="601">
        <f t="shared" si="547"/>
        <v>0</v>
      </c>
      <c r="B2431" s="561">
        <f t="shared" si="548"/>
        <v>0</v>
      </c>
      <c r="C2431" s="552"/>
      <c r="D2431" s="562">
        <f t="shared" si="549"/>
        <v>0</v>
      </c>
      <c r="E2431" s="555"/>
      <c r="F2431" s="558">
        <f>IF(C2431="",0,IFERROR(VLOOKUP(COUNTIF($A$1:A2431,"ANALISIS DE PRECIOS"),T_Rendimiento_Equipo,5,FALSE),0))</f>
        <v>0</v>
      </c>
      <c r="G2431" s="555">
        <f t="shared" ref="G2431:G2438" si="550">IFERROR(ROUND(E2431/F2431,2),0)</f>
        <v>0</v>
      </c>
    </row>
    <row r="2432" spans="1:7" ht="19.899999999999999" customHeight="1" x14ac:dyDescent="0.2">
      <c r="A2432" s="601">
        <f t="shared" si="547"/>
        <v>0</v>
      </c>
      <c r="B2432" s="561">
        <f t="shared" si="548"/>
        <v>0</v>
      </c>
      <c r="C2432" s="563"/>
      <c r="D2432" s="562">
        <f t="shared" si="549"/>
        <v>0</v>
      </c>
      <c r="E2432" s="555"/>
      <c r="F2432" s="558">
        <f>IF(C2432="",0,IFERROR(VLOOKUP(COUNTIF($A$1:A2432,"ANALISIS DE PRECIOS"),T_Rendimiento_Equipo,5,FALSE),0))</f>
        <v>0</v>
      </c>
      <c r="G2432" s="555">
        <f t="shared" si="550"/>
        <v>0</v>
      </c>
    </row>
    <row r="2433" spans="1:7" ht="19.899999999999999" customHeight="1" x14ac:dyDescent="0.2">
      <c r="A2433" s="601">
        <f t="shared" si="547"/>
        <v>0</v>
      </c>
      <c r="B2433" s="561">
        <f t="shared" si="548"/>
        <v>0</v>
      </c>
      <c r="C2433" s="563"/>
      <c r="D2433" s="562">
        <f t="shared" si="549"/>
        <v>0</v>
      </c>
      <c r="E2433" s="555"/>
      <c r="F2433" s="558">
        <f>IF(C2433="",0,IFERROR(VLOOKUP(COUNTIF($A$1:A2433,"ANALISIS DE PRECIOS"),T_Rendimiento_Equipo,5,FALSE),0))</f>
        <v>0</v>
      </c>
      <c r="G2433" s="555">
        <f t="shared" si="550"/>
        <v>0</v>
      </c>
    </row>
    <row r="2434" spans="1:7" ht="19.899999999999999" customHeight="1" x14ac:dyDescent="0.2">
      <c r="A2434" s="601">
        <f t="shared" si="547"/>
        <v>0</v>
      </c>
      <c r="B2434" s="561">
        <f t="shared" si="548"/>
        <v>0</v>
      </c>
      <c r="C2434" s="563"/>
      <c r="D2434" s="562">
        <f t="shared" si="549"/>
        <v>0</v>
      </c>
      <c r="E2434" s="555"/>
      <c r="F2434" s="558">
        <f>IF(C2434="",0,IFERROR(VLOOKUP(COUNTIF($A$1:A2434,"ANALISIS DE PRECIOS"),T_Rendimiento_Equipo,5,FALSE),0))</f>
        <v>0</v>
      </c>
      <c r="G2434" s="555">
        <f t="shared" si="550"/>
        <v>0</v>
      </c>
    </row>
    <row r="2435" spans="1:7" ht="19.899999999999999" customHeight="1" x14ac:dyDescent="0.2">
      <c r="A2435" s="601">
        <f t="shared" si="547"/>
        <v>0</v>
      </c>
      <c r="B2435" s="561">
        <f t="shared" si="548"/>
        <v>0</v>
      </c>
      <c r="C2435" s="563"/>
      <c r="D2435" s="562">
        <f t="shared" si="549"/>
        <v>0</v>
      </c>
      <c r="E2435" s="555"/>
      <c r="F2435" s="558">
        <f>IF(C2435="",0,IFERROR(VLOOKUP(COUNTIF($A$1:A2435,"ANALISIS DE PRECIOS"),T_Rendimiento_Equipo,5,FALSE),0))</f>
        <v>0</v>
      </c>
      <c r="G2435" s="555">
        <f t="shared" si="550"/>
        <v>0</v>
      </c>
    </row>
    <row r="2436" spans="1:7" ht="19.899999999999999" customHeight="1" x14ac:dyDescent="0.2">
      <c r="A2436" s="601">
        <f t="shared" si="547"/>
        <v>0</v>
      </c>
      <c r="B2436" s="561">
        <f t="shared" si="548"/>
        <v>0</v>
      </c>
      <c r="C2436" s="563"/>
      <c r="D2436" s="562">
        <f t="shared" si="549"/>
        <v>0</v>
      </c>
      <c r="E2436" s="555"/>
      <c r="F2436" s="558">
        <f>IF(C2436="",0,IFERROR(VLOOKUP(COUNTIF($A$1:A2436,"ANALISIS DE PRECIOS"),T_Rendimiento_Equipo,5,FALSE),0))</f>
        <v>0</v>
      </c>
      <c r="G2436" s="555">
        <f t="shared" si="550"/>
        <v>0</v>
      </c>
    </row>
    <row r="2437" spans="1:7" ht="19.899999999999999" customHeight="1" x14ac:dyDescent="0.2">
      <c r="A2437" s="601">
        <f t="shared" si="547"/>
        <v>0</v>
      </c>
      <c r="B2437" s="561">
        <f t="shared" si="548"/>
        <v>0</v>
      </c>
      <c r="C2437" s="563"/>
      <c r="D2437" s="562">
        <f t="shared" si="549"/>
        <v>0</v>
      </c>
      <c r="E2437" s="555"/>
      <c r="F2437" s="558">
        <f>IF(C2437="",0,IFERROR(VLOOKUP(COUNTIF($A$1:A2437,"ANALISIS DE PRECIOS"),T_Rendimiento_Equipo,5,FALSE),0))</f>
        <v>0</v>
      </c>
      <c r="G2437" s="555">
        <f t="shared" si="550"/>
        <v>0</v>
      </c>
    </row>
    <row r="2438" spans="1:7" ht="19.899999999999999" customHeight="1" x14ac:dyDescent="0.2">
      <c r="A2438" s="601">
        <f t="shared" si="547"/>
        <v>0</v>
      </c>
      <c r="B2438" s="561">
        <f t="shared" si="548"/>
        <v>0</v>
      </c>
      <c r="C2438" s="552"/>
      <c r="D2438" s="562">
        <f t="shared" si="549"/>
        <v>0</v>
      </c>
      <c r="E2438" s="555"/>
      <c r="F2438" s="558">
        <f>IF(C2438="",0,IFERROR(VLOOKUP(COUNTIF($A$1:A2438,"ANALISIS DE PRECIOS"),T_Rendimiento_Equipo,5,FALSE),0))</f>
        <v>0</v>
      </c>
      <c r="G2438" s="555">
        <f t="shared" si="550"/>
        <v>0</v>
      </c>
    </row>
    <row r="2439" spans="1:7" ht="19.899999999999999" customHeight="1" x14ac:dyDescent="0.2">
      <c r="A2439" s="602"/>
      <c r="B2439" s="541"/>
      <c r="C2439" s="545"/>
      <c r="D2439" s="541"/>
      <c r="E2439" s="542"/>
      <c r="F2439" s="564" t="s">
        <v>27</v>
      </c>
      <c r="G2439" s="603">
        <f>SUBTOTAL(9,G2430:G2438)</f>
        <v>0</v>
      </c>
    </row>
    <row r="2440" spans="1:7" ht="19.899999999999999" customHeight="1" x14ac:dyDescent="0.2">
      <c r="A2440" s="599"/>
      <c r="B2440" s="545"/>
      <c r="C2440" s="537" t="s">
        <v>713</v>
      </c>
      <c r="D2440" s="541"/>
      <c r="E2440" s="542"/>
      <c r="F2440" s="543"/>
      <c r="G2440" s="600"/>
    </row>
    <row r="2441" spans="1:7" ht="19.899999999999999" customHeight="1" x14ac:dyDescent="0.2">
      <c r="A2441" s="792" t="s">
        <v>576</v>
      </c>
      <c r="B2441" s="793"/>
      <c r="C2441" s="794" t="s">
        <v>0</v>
      </c>
      <c r="D2441" s="796" t="s">
        <v>24</v>
      </c>
      <c r="E2441" s="796" t="s">
        <v>1832</v>
      </c>
      <c r="F2441" s="798" t="s">
        <v>1007</v>
      </c>
      <c r="G2441" s="800" t="s">
        <v>26</v>
      </c>
    </row>
    <row r="2442" spans="1:7" ht="19.899999999999999" customHeight="1" x14ac:dyDescent="0.2">
      <c r="A2442" s="560" t="s">
        <v>577</v>
      </c>
      <c r="B2442" s="560" t="s">
        <v>578</v>
      </c>
      <c r="C2442" s="795"/>
      <c r="D2442" s="797"/>
      <c r="E2442" s="797"/>
      <c r="F2442" s="799"/>
      <c r="G2442" s="801"/>
    </row>
    <row r="2443" spans="1:7" ht="19.899999999999999" customHeight="1" x14ac:dyDescent="0.2">
      <c r="A2443" s="601">
        <f t="shared" ref="A2443:A2449" si="551">IFERROR(VLOOKUP(C2443,T_Insumos,4,FALSE),0)</f>
        <v>0</v>
      </c>
      <c r="B2443" s="561">
        <f t="shared" ref="B2443:B2449" si="552">IFERROR(VLOOKUP(C2443,T_Insumos,5,FALSE),0)</f>
        <v>0</v>
      </c>
      <c r="C2443" s="565"/>
      <c r="D2443" s="558"/>
      <c r="E2443" s="555">
        <f t="shared" ref="E2443:E2449" si="553">IFERROR(VLOOKUP(C2443,T_Insumos,3,FALSE),0)</f>
        <v>0</v>
      </c>
      <c r="F2443" s="558">
        <f>IF(C2443="",0,IFERROR(VLOOKUP(COUNTIF($A$1:A2443,"ANALISIS DE PRECIOS"),T_Rendimiento_Equipo,5,FALSE),0))</f>
        <v>0</v>
      </c>
      <c r="G2443" s="555">
        <f>IFERROR(ROUND(D2443*E2443/F2443,2),0)</f>
        <v>0</v>
      </c>
    </row>
    <row r="2444" spans="1:7" ht="19.899999999999999" customHeight="1" x14ac:dyDescent="0.2">
      <c r="A2444" s="601">
        <f t="shared" si="551"/>
        <v>0</v>
      </c>
      <c r="B2444" s="561">
        <f t="shared" si="552"/>
        <v>0</v>
      </c>
      <c r="C2444" s="552"/>
      <c r="D2444" s="558"/>
      <c r="E2444" s="555">
        <f t="shared" si="553"/>
        <v>0</v>
      </c>
      <c r="F2444" s="558">
        <f>IF(C2444="",0,IFERROR(VLOOKUP(COUNTIF($A$1:A2444,"ANALISIS DE PRECIOS"),T_Rendimiento_Equipo,5,FALSE),0))</f>
        <v>0</v>
      </c>
      <c r="G2444" s="555">
        <f t="shared" ref="G2444:G2449" si="554">IFERROR(ROUND(D2444*E2444/F2444,2),0)</f>
        <v>0</v>
      </c>
    </row>
    <row r="2445" spans="1:7" ht="19.899999999999999" customHeight="1" x14ac:dyDescent="0.2">
      <c r="A2445" s="601">
        <f t="shared" si="551"/>
        <v>0</v>
      </c>
      <c r="B2445" s="561">
        <f t="shared" si="552"/>
        <v>0</v>
      </c>
      <c r="C2445" s="552"/>
      <c r="D2445" s="558"/>
      <c r="E2445" s="555">
        <f t="shared" si="553"/>
        <v>0</v>
      </c>
      <c r="F2445" s="558">
        <f>IF(C2445="",0,IFERROR(VLOOKUP(COUNTIF($A$1:A2445,"ANALISIS DE PRECIOS"),T_Rendimiento_Equipo,5,FALSE),0))</f>
        <v>0</v>
      </c>
      <c r="G2445" s="555">
        <f t="shared" si="554"/>
        <v>0</v>
      </c>
    </row>
    <row r="2446" spans="1:7" ht="19.899999999999999" customHeight="1" x14ac:dyDescent="0.2">
      <c r="A2446" s="601">
        <f t="shared" si="551"/>
        <v>0</v>
      </c>
      <c r="B2446" s="561">
        <f t="shared" si="552"/>
        <v>0</v>
      </c>
      <c r="C2446" s="552"/>
      <c r="D2446" s="558"/>
      <c r="E2446" s="555">
        <f t="shared" si="553"/>
        <v>0</v>
      </c>
      <c r="F2446" s="558">
        <f>IF(C2446="",0,IFERROR(VLOOKUP(COUNTIF($A$1:A2446,"ANALISIS DE PRECIOS"),T_Rendimiento_Equipo,5,FALSE),0))</f>
        <v>0</v>
      </c>
      <c r="G2446" s="555">
        <f t="shared" si="554"/>
        <v>0</v>
      </c>
    </row>
    <row r="2447" spans="1:7" ht="19.899999999999999" customHeight="1" x14ac:dyDescent="0.2">
      <c r="A2447" s="601">
        <f t="shared" si="551"/>
        <v>0</v>
      </c>
      <c r="B2447" s="561">
        <f t="shared" si="552"/>
        <v>0</v>
      </c>
      <c r="C2447" s="552"/>
      <c r="D2447" s="558"/>
      <c r="E2447" s="555">
        <f t="shared" si="553"/>
        <v>0</v>
      </c>
      <c r="F2447" s="558">
        <f>IF(C2447="",0,IFERROR(VLOOKUP(COUNTIF($A$1:A2447,"ANALISIS DE PRECIOS"),T_Rendimiento_Equipo,5,FALSE),0))</f>
        <v>0</v>
      </c>
      <c r="G2447" s="555">
        <f t="shared" si="554"/>
        <v>0</v>
      </c>
    </row>
    <row r="2448" spans="1:7" ht="19.899999999999999" customHeight="1" x14ac:dyDescent="0.2">
      <c r="A2448" s="601">
        <f t="shared" si="551"/>
        <v>0</v>
      </c>
      <c r="B2448" s="561">
        <f t="shared" si="552"/>
        <v>0</v>
      </c>
      <c r="C2448" s="552"/>
      <c r="D2448" s="566"/>
      <c r="E2448" s="555">
        <f t="shared" si="553"/>
        <v>0</v>
      </c>
      <c r="F2448" s="558">
        <f>IF(C2448="",0,IFERROR(VLOOKUP(COUNTIF($A$1:A2448,"ANALISIS DE PRECIOS"),T_Rendimiento_Equipo,5,FALSE),0))</f>
        <v>0</v>
      </c>
      <c r="G2448" s="555">
        <f t="shared" si="554"/>
        <v>0</v>
      </c>
    </row>
    <row r="2449" spans="1:7" ht="19.899999999999999" customHeight="1" x14ac:dyDescent="0.2">
      <c r="A2449" s="601">
        <f t="shared" si="551"/>
        <v>0</v>
      </c>
      <c r="B2449" s="561">
        <f t="shared" si="552"/>
        <v>0</v>
      </c>
      <c r="C2449" s="561"/>
      <c r="D2449" s="567"/>
      <c r="E2449" s="555">
        <f t="shared" si="553"/>
        <v>0</v>
      </c>
      <c r="F2449" s="558">
        <f>IF(C2449="",0,IFERROR(VLOOKUP(COUNTIF($A$1:A2449,"ANALISIS DE PRECIOS"),T_Rendimiento_Equipo,5,FALSE),0))</f>
        <v>0</v>
      </c>
      <c r="G2449" s="555">
        <f t="shared" si="554"/>
        <v>0</v>
      </c>
    </row>
    <row r="2450" spans="1:7" ht="19.899999999999999" customHeight="1" x14ac:dyDescent="0.2">
      <c r="A2450" s="602"/>
      <c r="B2450" s="541"/>
      <c r="C2450" s="545"/>
      <c r="D2450" s="541"/>
      <c r="E2450" s="542"/>
      <c r="F2450" s="564" t="s">
        <v>28</v>
      </c>
      <c r="G2450" s="604">
        <f>SUBTOTAL(9,G2443:G2449)</f>
        <v>0</v>
      </c>
    </row>
    <row r="2451" spans="1:7" ht="19.899999999999999" customHeight="1" x14ac:dyDescent="0.2">
      <c r="A2451" s="599"/>
      <c r="B2451" s="545"/>
      <c r="C2451" s="537" t="s">
        <v>1014</v>
      </c>
      <c r="D2451" s="541"/>
      <c r="E2451" s="542"/>
      <c r="F2451" s="543"/>
      <c r="G2451" s="600"/>
    </row>
    <row r="2452" spans="1:7" ht="19.899999999999999" customHeight="1" x14ac:dyDescent="0.2">
      <c r="A2452" s="792" t="s">
        <v>576</v>
      </c>
      <c r="B2452" s="793"/>
      <c r="C2452" s="794" t="s">
        <v>0</v>
      </c>
      <c r="D2452" s="794" t="s">
        <v>1867</v>
      </c>
      <c r="E2452" s="796" t="s">
        <v>24</v>
      </c>
      <c r="F2452" s="798" t="s">
        <v>25</v>
      </c>
      <c r="G2452" s="800" t="s">
        <v>26</v>
      </c>
    </row>
    <row r="2453" spans="1:7" ht="19.899999999999999" customHeight="1" x14ac:dyDescent="0.2">
      <c r="A2453" s="560" t="s">
        <v>577</v>
      </c>
      <c r="B2453" s="560" t="s">
        <v>578</v>
      </c>
      <c r="C2453" s="795"/>
      <c r="D2453" s="795"/>
      <c r="E2453" s="797"/>
      <c r="F2453" s="799"/>
      <c r="G2453" s="801"/>
    </row>
    <row r="2454" spans="1:7" ht="19.899999999999999" customHeight="1" x14ac:dyDescent="0.2">
      <c r="A2454" s="601">
        <f t="shared" ref="A2454:A2464" si="555">IFERROR(VLOOKUP(C2454,T_Insumos,4,FALSE),0)</f>
        <v>0</v>
      </c>
      <c r="B2454" s="561">
        <f t="shared" ref="B2454:B2464" si="556">IFERROR(VLOOKUP(C2454,T_Insumos,5,FALSE),0)</f>
        <v>0</v>
      </c>
      <c r="C2454" s="561"/>
      <c r="D2454" s="613">
        <f t="shared" ref="D2454:D2464" si="557">IFERROR(VLOOKUP(C2454,T_Insumos,2,FALSE),0)</f>
        <v>0</v>
      </c>
      <c r="E2454" s="553"/>
      <c r="F2454" s="555">
        <f t="shared" ref="F2454:F2464" si="558">IFERROR(VLOOKUP(C2454,T_Insumos,3,FALSE),0)</f>
        <v>0</v>
      </c>
      <c r="G2454" s="555">
        <f>ROUND(E2454*F2454,2)</f>
        <v>0</v>
      </c>
    </row>
    <row r="2455" spans="1:7" ht="19.899999999999999" customHeight="1" x14ac:dyDescent="0.2">
      <c r="A2455" s="601">
        <f t="shared" si="555"/>
        <v>0</v>
      </c>
      <c r="B2455" s="561">
        <f t="shared" si="556"/>
        <v>0</v>
      </c>
      <c r="C2455" s="561"/>
      <c r="D2455" s="613">
        <f t="shared" si="557"/>
        <v>0</v>
      </c>
      <c r="E2455" s="553"/>
      <c r="F2455" s="555">
        <f t="shared" si="558"/>
        <v>0</v>
      </c>
      <c r="G2455" s="555">
        <f t="shared" ref="G2455:G2464" si="559">ROUND(E2455*F2455,2)</f>
        <v>0</v>
      </c>
    </row>
    <row r="2456" spans="1:7" ht="19.899999999999999" customHeight="1" x14ac:dyDescent="0.2">
      <c r="A2456" s="601">
        <f t="shared" si="555"/>
        <v>0</v>
      </c>
      <c r="B2456" s="561">
        <f t="shared" si="556"/>
        <v>0</v>
      </c>
      <c r="C2456" s="561"/>
      <c r="D2456" s="613">
        <f t="shared" si="557"/>
        <v>0</v>
      </c>
      <c r="E2456" s="553"/>
      <c r="F2456" s="555">
        <f t="shared" si="558"/>
        <v>0</v>
      </c>
      <c r="G2456" s="555">
        <f t="shared" si="559"/>
        <v>0</v>
      </c>
    </row>
    <row r="2457" spans="1:7" ht="19.899999999999999" customHeight="1" x14ac:dyDescent="0.2">
      <c r="A2457" s="601">
        <f t="shared" si="555"/>
        <v>0</v>
      </c>
      <c r="B2457" s="561">
        <f t="shared" si="556"/>
        <v>0</v>
      </c>
      <c r="C2457" s="561"/>
      <c r="D2457" s="613">
        <f t="shared" si="557"/>
        <v>0</v>
      </c>
      <c r="E2457" s="553"/>
      <c r="F2457" s="555">
        <f t="shared" si="558"/>
        <v>0</v>
      </c>
      <c r="G2457" s="555">
        <f t="shared" si="559"/>
        <v>0</v>
      </c>
    </row>
    <row r="2458" spans="1:7" ht="19.899999999999999" customHeight="1" x14ac:dyDescent="0.2">
      <c r="A2458" s="601">
        <f t="shared" si="555"/>
        <v>0</v>
      </c>
      <c r="B2458" s="561">
        <f t="shared" si="556"/>
        <v>0</v>
      </c>
      <c r="C2458" s="561"/>
      <c r="D2458" s="613">
        <f t="shared" si="557"/>
        <v>0</v>
      </c>
      <c r="E2458" s="553"/>
      <c r="F2458" s="555">
        <f t="shared" si="558"/>
        <v>0</v>
      </c>
      <c r="G2458" s="555">
        <f t="shared" si="559"/>
        <v>0</v>
      </c>
    </row>
    <row r="2459" spans="1:7" ht="19.899999999999999" customHeight="1" x14ac:dyDescent="0.2">
      <c r="A2459" s="601">
        <f t="shared" si="555"/>
        <v>0</v>
      </c>
      <c r="B2459" s="561">
        <f t="shared" si="556"/>
        <v>0</v>
      </c>
      <c r="C2459" s="561"/>
      <c r="D2459" s="613">
        <f t="shared" si="557"/>
        <v>0</v>
      </c>
      <c r="E2459" s="553"/>
      <c r="F2459" s="555">
        <f t="shared" si="558"/>
        <v>0</v>
      </c>
      <c r="G2459" s="555">
        <f t="shared" si="559"/>
        <v>0</v>
      </c>
    </row>
    <row r="2460" spans="1:7" ht="19.899999999999999" customHeight="1" x14ac:dyDescent="0.2">
      <c r="A2460" s="601">
        <f t="shared" si="555"/>
        <v>0</v>
      </c>
      <c r="B2460" s="561">
        <f t="shared" si="556"/>
        <v>0</v>
      </c>
      <c r="C2460" s="561"/>
      <c r="D2460" s="613">
        <f t="shared" si="557"/>
        <v>0</v>
      </c>
      <c r="E2460" s="553"/>
      <c r="F2460" s="555">
        <f t="shared" si="558"/>
        <v>0</v>
      </c>
      <c r="G2460" s="555">
        <f t="shared" si="559"/>
        <v>0</v>
      </c>
    </row>
    <row r="2461" spans="1:7" ht="19.899999999999999" customHeight="1" x14ac:dyDescent="0.2">
      <c r="A2461" s="601">
        <f t="shared" si="555"/>
        <v>0</v>
      </c>
      <c r="B2461" s="561">
        <f t="shared" si="556"/>
        <v>0</v>
      </c>
      <c r="C2461" s="561"/>
      <c r="D2461" s="613">
        <f t="shared" si="557"/>
        <v>0</v>
      </c>
      <c r="E2461" s="553"/>
      <c r="F2461" s="555">
        <f t="shared" si="558"/>
        <v>0</v>
      </c>
      <c r="G2461" s="555">
        <f t="shared" si="559"/>
        <v>0</v>
      </c>
    </row>
    <row r="2462" spans="1:7" ht="19.899999999999999" customHeight="1" x14ac:dyDescent="0.2">
      <c r="A2462" s="601">
        <f t="shared" si="555"/>
        <v>0</v>
      </c>
      <c r="B2462" s="561">
        <f t="shared" si="556"/>
        <v>0</v>
      </c>
      <c r="C2462" s="561"/>
      <c r="D2462" s="613">
        <f t="shared" si="557"/>
        <v>0</v>
      </c>
      <c r="E2462" s="553"/>
      <c r="F2462" s="555">
        <f t="shared" si="558"/>
        <v>0</v>
      </c>
      <c r="G2462" s="555">
        <f t="shared" si="559"/>
        <v>0</v>
      </c>
    </row>
    <row r="2463" spans="1:7" ht="19.899999999999999" customHeight="1" x14ac:dyDescent="0.2">
      <c r="A2463" s="601">
        <f t="shared" si="555"/>
        <v>0</v>
      </c>
      <c r="B2463" s="561">
        <f t="shared" si="556"/>
        <v>0</v>
      </c>
      <c r="C2463" s="561"/>
      <c r="D2463" s="613">
        <f t="shared" si="557"/>
        <v>0</v>
      </c>
      <c r="E2463" s="553"/>
      <c r="F2463" s="555">
        <f t="shared" si="558"/>
        <v>0</v>
      </c>
      <c r="G2463" s="555">
        <f t="shared" si="559"/>
        <v>0</v>
      </c>
    </row>
    <row r="2464" spans="1:7" ht="19.899999999999999" customHeight="1" x14ac:dyDescent="0.2">
      <c r="A2464" s="601">
        <f t="shared" si="555"/>
        <v>0</v>
      </c>
      <c r="B2464" s="561">
        <f t="shared" si="556"/>
        <v>0</v>
      </c>
      <c r="C2464" s="561"/>
      <c r="D2464" s="613">
        <f t="shared" si="557"/>
        <v>0</v>
      </c>
      <c r="E2464" s="553"/>
      <c r="F2464" s="555">
        <f t="shared" si="558"/>
        <v>0</v>
      </c>
      <c r="G2464" s="555">
        <f t="shared" si="559"/>
        <v>0</v>
      </c>
    </row>
    <row r="2465" spans="1:7" ht="19.899999999999999" customHeight="1" x14ac:dyDescent="0.2">
      <c r="A2465" s="599"/>
      <c r="B2465" s="545"/>
      <c r="C2465" s="545"/>
      <c r="D2465" s="541"/>
      <c r="E2465" s="542"/>
      <c r="F2465" s="564" t="s">
        <v>29</v>
      </c>
      <c r="G2465" s="605">
        <f>SUBTOTAL(9,G2454:G2464)</f>
        <v>0</v>
      </c>
    </row>
    <row r="2466" spans="1:7" ht="19.899999999999999" customHeight="1" x14ac:dyDescent="0.2">
      <c r="A2466" s="599"/>
      <c r="B2466" s="545"/>
      <c r="C2466" s="537" t="s">
        <v>1015</v>
      </c>
      <c r="D2466" s="541"/>
      <c r="E2466" s="542"/>
      <c r="F2466" s="543"/>
      <c r="G2466" s="600"/>
    </row>
    <row r="2467" spans="1:7" ht="19.899999999999999" customHeight="1" x14ac:dyDescent="0.2">
      <c r="A2467" s="792" t="s">
        <v>576</v>
      </c>
      <c r="B2467" s="793"/>
      <c r="C2467" s="794" t="s">
        <v>0</v>
      </c>
      <c r="D2467" s="794" t="s">
        <v>1867</v>
      </c>
      <c r="E2467" s="796" t="s">
        <v>24</v>
      </c>
      <c r="F2467" s="798" t="s">
        <v>25</v>
      </c>
      <c r="G2467" s="800" t="s">
        <v>26</v>
      </c>
    </row>
    <row r="2468" spans="1:7" ht="19.899999999999999" customHeight="1" x14ac:dyDescent="0.2">
      <c r="A2468" s="560" t="s">
        <v>577</v>
      </c>
      <c r="B2468" s="560" t="s">
        <v>578</v>
      </c>
      <c r="C2468" s="795"/>
      <c r="D2468" s="795"/>
      <c r="E2468" s="797"/>
      <c r="F2468" s="799"/>
      <c r="G2468" s="801"/>
    </row>
    <row r="2469" spans="1:7" ht="19.899999999999999" customHeight="1" x14ac:dyDescent="0.2">
      <c r="A2469" s="601">
        <f>IFERROR(VLOOKUP(C2469,T_Insumos,4,FALSE),0)</f>
        <v>0</v>
      </c>
      <c r="B2469" s="561">
        <f>IFERROR(VLOOKUP(C2469,T_Insumos,5,FALSE),0)</f>
        <v>0</v>
      </c>
      <c r="C2469" s="552"/>
      <c r="D2469" s="613">
        <f>IF(C2469=0,0,"$/tnkm")</f>
        <v>0</v>
      </c>
      <c r="E2469" s="553"/>
      <c r="F2469" s="555">
        <f>IFERROR(VLOOKUP(C2469,T_Insumos,3,FALSE),0)</f>
        <v>0</v>
      </c>
      <c r="G2469" s="555">
        <f>ROUND(E2469*F2469,2)</f>
        <v>0</v>
      </c>
    </row>
    <row r="2470" spans="1:7" ht="19.899999999999999" customHeight="1" x14ac:dyDescent="0.2">
      <c r="A2470" s="601">
        <f>IFERROR(VLOOKUP(C2470,T_Insumos,4,FALSE),0)</f>
        <v>0</v>
      </c>
      <c r="B2470" s="561">
        <f>IFERROR(VLOOKUP(C2470,T_Insumos,5,FALSE),0)</f>
        <v>0</v>
      </c>
      <c r="C2470" s="552"/>
      <c r="D2470" s="613">
        <f>IF(C2470=0,0,"$/tnkm")</f>
        <v>0</v>
      </c>
      <c r="E2470" s="569"/>
      <c r="F2470" s="555">
        <f>IFERROR(VLOOKUP(C2470,T_Insumos,3,FALSE),0)</f>
        <v>0</v>
      </c>
      <c r="G2470" s="555">
        <f t="shared" ref="G2470" si="560">ROUND(E2470*F2470,2)</f>
        <v>0</v>
      </c>
    </row>
    <row r="2471" spans="1:7" ht="19.899999999999999" customHeight="1" x14ac:dyDescent="0.2">
      <c r="A2471" s="599"/>
      <c r="B2471" s="545"/>
      <c r="C2471" s="545"/>
      <c r="D2471" s="541"/>
      <c r="E2471" s="542"/>
      <c r="F2471" s="564" t="s">
        <v>1016</v>
      </c>
      <c r="G2471" s="605">
        <f>SUBTOTAL(9,G2469:G2470)</f>
        <v>0</v>
      </c>
    </row>
    <row r="2472" spans="1:7" ht="19.899999999999999" customHeight="1" x14ac:dyDescent="0.2">
      <c r="A2472" s="602"/>
      <c r="B2472" s="541"/>
      <c r="C2472" s="545"/>
      <c r="D2472" s="541"/>
      <c r="E2472" s="542"/>
      <c r="F2472" s="543"/>
      <c r="G2472" s="600"/>
    </row>
    <row r="2473" spans="1:7" ht="19.899999999999999" customHeight="1" x14ac:dyDescent="0.2">
      <c r="A2473" s="664" t="str">
        <f>B2407</f>
        <v/>
      </c>
      <c r="B2473" s="661">
        <f ca="1">C2407</f>
        <v>0</v>
      </c>
      <c r="C2473" s="541"/>
      <c r="D2473" s="541" t="s">
        <v>1833</v>
      </c>
      <c r="E2473" s="662"/>
      <c r="F2473" s="663" t="str">
        <f ca="1">"$/"&amp;G2407</f>
        <v>$/0</v>
      </c>
      <c r="G2473" s="610">
        <f>SUBTOTAL(9,G2430:G2472)</f>
        <v>0</v>
      </c>
    </row>
    <row r="2474" spans="1:7" ht="19.899999999999999" customHeight="1" x14ac:dyDescent="0.2">
      <c r="A2474" s="606"/>
      <c r="B2474" s="607"/>
      <c r="C2474" s="608"/>
      <c r="D2474" s="608" t="s">
        <v>2043</v>
      </c>
      <c r="E2474" s="609"/>
      <c r="F2474" s="665" t="str">
        <f ca="1">"$/"&amp;G2407</f>
        <v>$/0</v>
      </c>
      <c r="G2474" s="610">
        <f>ROUND(G2473/Coeficiente_Paso,2)</f>
        <v>0</v>
      </c>
    </row>
    <row r="2475" spans="1:7" ht="19.899999999999999" customHeight="1" x14ac:dyDescent="0.2">
      <c r="A2475" s="191"/>
      <c r="B2475" s="191"/>
      <c r="C2475" s="191"/>
      <c r="D2475" s="191"/>
      <c r="E2475" s="191"/>
      <c r="F2475" s="191"/>
      <c r="G2475" s="191"/>
    </row>
    <row r="2476" spans="1:7" ht="19.899999999999999" customHeight="1" x14ac:dyDescent="0.2">
      <c r="A2476" s="802" t="s">
        <v>31</v>
      </c>
      <c r="B2476" s="803"/>
      <c r="C2476" s="803"/>
      <c r="D2476" s="803"/>
      <c r="E2476" s="803"/>
      <c r="F2476" s="803"/>
      <c r="G2476" s="804"/>
    </row>
    <row r="2477" spans="1:7" ht="19.899999999999999" customHeight="1" x14ac:dyDescent="0.2">
      <c r="A2477" s="587" t="s">
        <v>711</v>
      </c>
      <c r="B2477" s="535" t="str">
        <f>Comitente</f>
        <v>DIRECCIÓN PROVINCIAL DE VIALIDAD</v>
      </c>
      <c r="C2477" s="536"/>
      <c r="D2477" s="537"/>
      <c r="E2477" s="537"/>
      <c r="F2477" s="538"/>
      <c r="G2477" s="588"/>
    </row>
    <row r="2478" spans="1:7" ht="19.899999999999999" customHeight="1" x14ac:dyDescent="0.2">
      <c r="A2478" s="587" t="s">
        <v>712</v>
      </c>
      <c r="B2478" s="535">
        <f>Contratista</f>
        <v>0</v>
      </c>
      <c r="C2478" s="539"/>
      <c r="D2478" s="539"/>
      <c r="E2478" s="539"/>
      <c r="F2478" s="535"/>
      <c r="G2478" s="589"/>
    </row>
    <row r="2479" spans="1:7" ht="19.899999999999999" customHeight="1" x14ac:dyDescent="0.2">
      <c r="A2479" s="587" t="s">
        <v>21</v>
      </c>
      <c r="B2479" s="535" t="str">
        <f>Obra</f>
        <v>PAVIMENTACIÓN Y REPAVIMENTACION DE LA RED VIAL MUNICIPAL AFECTADAS POR OBRAS DE SANEAMIENTO 1era ETAPA SARMIENTO</v>
      </c>
      <c r="C2479" s="539"/>
      <c r="D2479" s="539"/>
      <c r="E2479" s="539"/>
      <c r="F2479" s="535" t="s">
        <v>32</v>
      </c>
      <c r="G2479" s="589">
        <f>Fecha_Base</f>
        <v>0</v>
      </c>
    </row>
    <row r="2480" spans="1:7" ht="19.899999999999999" customHeight="1" x14ac:dyDescent="0.2">
      <c r="A2480" s="590" t="s">
        <v>710</v>
      </c>
      <c r="B2480" s="540" t="str">
        <f>Ubicación</f>
        <v>DEPARTAMENTO SARMIENTO</v>
      </c>
      <c r="C2480" s="540"/>
      <c r="D2480" s="541"/>
      <c r="E2480" s="542"/>
      <c r="F2480" s="543"/>
      <c r="G2480" s="591"/>
    </row>
    <row r="2481" spans="1:7" ht="19.899999999999999" customHeight="1" x14ac:dyDescent="0.2">
      <c r="A2481" s="590" t="s">
        <v>33</v>
      </c>
      <c r="B2481" s="544" t="str">
        <f>IFERROR(VALUE(LEFT(B2482,FIND(".",B2482)-1)),"")</f>
        <v/>
      </c>
      <c r="C2481" s="545">
        <f ca="1">IFERROR(VLOOKUP(B2481,T_Computo_Presupuesto,2,FALSE),0)</f>
        <v>0</v>
      </c>
      <c r="D2481" s="545"/>
      <c r="E2481" s="542"/>
      <c r="F2481" s="543"/>
      <c r="G2481" s="591"/>
    </row>
    <row r="2482" spans="1:7" ht="19.899999999999999" customHeight="1" x14ac:dyDescent="0.2">
      <c r="A2482" s="590" t="s">
        <v>22</v>
      </c>
      <c r="B2482" s="546" t="str">
        <f>IFERROR(VLOOKUP(COUNTIF($A$1:A2482,"ANALISIS DE PRECIOS"),T_NumeroItem,2,FALSE),"")</f>
        <v/>
      </c>
      <c r="C2482" s="805">
        <f ca="1">IFERROR(VLOOKUP(B2482,T_Computo_Presupuesto,2,FALSE),0)</f>
        <v>0</v>
      </c>
      <c r="D2482" s="805"/>
      <c r="E2482" s="805"/>
      <c r="F2482" s="540" t="s">
        <v>23</v>
      </c>
      <c r="G2482" s="592">
        <f ca="1">IFERROR(VLOOKUP(B2482,T_Computo_Presupuesto,4,FALSE),0)</f>
        <v>0</v>
      </c>
    </row>
    <row r="2483" spans="1:7" ht="19.899999999999999" customHeight="1" x14ac:dyDescent="0.2">
      <c r="A2483" s="590"/>
      <c r="B2483" s="540"/>
      <c r="C2483" s="545"/>
      <c r="D2483" s="541"/>
      <c r="E2483" s="542"/>
      <c r="F2483" s="545"/>
      <c r="G2483" s="593"/>
    </row>
    <row r="2484" spans="1:7" ht="19.899999999999999" customHeight="1" x14ac:dyDescent="0.2">
      <c r="A2484" s="594"/>
      <c r="B2484" s="547"/>
      <c r="C2484" s="548" t="s">
        <v>999</v>
      </c>
      <c r="D2484" s="547"/>
      <c r="E2484" s="547"/>
      <c r="F2484" s="547"/>
      <c r="G2484" s="595"/>
    </row>
    <row r="2485" spans="1:7" ht="19.899999999999999" customHeight="1" x14ac:dyDescent="0.2">
      <c r="A2485" s="590"/>
      <c r="B2485" s="549"/>
      <c r="C2485" s="545"/>
      <c r="D2485" s="541"/>
      <c r="E2485" s="542"/>
      <c r="F2485" s="540"/>
      <c r="G2485" s="592"/>
    </row>
    <row r="2486" spans="1:7" ht="19.899999999999999" customHeight="1" x14ac:dyDescent="0.2">
      <c r="A2486" s="590"/>
      <c r="B2486" s="549"/>
      <c r="C2486" s="550" t="s">
        <v>1000</v>
      </c>
      <c r="D2486" s="551" t="s">
        <v>24</v>
      </c>
      <c r="E2486" s="551" t="s">
        <v>1001</v>
      </c>
      <c r="F2486" s="551" t="s">
        <v>1002</v>
      </c>
      <c r="G2486" s="550" t="s">
        <v>1003</v>
      </c>
    </row>
    <row r="2487" spans="1:7" ht="19.899999999999999" customHeight="1" x14ac:dyDescent="0.2">
      <c r="A2487" s="590"/>
      <c r="B2487" s="549"/>
      <c r="C2487" s="552"/>
      <c r="D2487" s="553"/>
      <c r="E2487" s="554">
        <f t="shared" ref="E2487:E2496" si="561">IFERROR(VLOOKUP(C2487,T_Equipos,4,FALSE),0)</f>
        <v>0</v>
      </c>
      <c r="F2487" s="555">
        <f t="shared" ref="F2487:F2496" si="562">IFERROR(VLOOKUP(C2487,T_Equipos,5,FALSE),0)</f>
        <v>0</v>
      </c>
      <c r="G2487" s="555">
        <f>ROUND(D2487*F2487,2)</f>
        <v>0</v>
      </c>
    </row>
    <row r="2488" spans="1:7" ht="19.899999999999999" customHeight="1" x14ac:dyDescent="0.2">
      <c r="A2488" s="590"/>
      <c r="B2488" s="549"/>
      <c r="C2488" s="552"/>
      <c r="D2488" s="553"/>
      <c r="E2488" s="554">
        <f t="shared" si="561"/>
        <v>0</v>
      </c>
      <c r="F2488" s="555">
        <f t="shared" si="562"/>
        <v>0</v>
      </c>
      <c r="G2488" s="555">
        <f>ROUND(D2488*F2488,2)</f>
        <v>0</v>
      </c>
    </row>
    <row r="2489" spans="1:7" ht="19.899999999999999" customHeight="1" x14ac:dyDescent="0.2">
      <c r="A2489" s="590"/>
      <c r="B2489" s="549"/>
      <c r="C2489" s="552"/>
      <c r="D2489" s="553"/>
      <c r="E2489" s="554">
        <f t="shared" si="561"/>
        <v>0</v>
      </c>
      <c r="F2489" s="555">
        <f t="shared" si="562"/>
        <v>0</v>
      </c>
      <c r="G2489" s="555">
        <f>ROUND(D2489*F2489,2)</f>
        <v>0</v>
      </c>
    </row>
    <row r="2490" spans="1:7" ht="19.899999999999999" customHeight="1" x14ac:dyDescent="0.2">
      <c r="A2490" s="590"/>
      <c r="B2490" s="549"/>
      <c r="C2490" s="552"/>
      <c r="D2490" s="553"/>
      <c r="E2490" s="554">
        <f t="shared" si="561"/>
        <v>0</v>
      </c>
      <c r="F2490" s="555">
        <f t="shared" si="562"/>
        <v>0</v>
      </c>
      <c r="G2490" s="555">
        <f>ROUND(D2490*F2490,2)</f>
        <v>0</v>
      </c>
    </row>
    <row r="2491" spans="1:7" ht="19.899999999999999" customHeight="1" x14ac:dyDescent="0.2">
      <c r="A2491" s="590"/>
      <c r="B2491" s="549"/>
      <c r="C2491" s="552"/>
      <c r="D2491" s="553"/>
      <c r="E2491" s="554">
        <f t="shared" si="561"/>
        <v>0</v>
      </c>
      <c r="F2491" s="555">
        <f t="shared" si="562"/>
        <v>0</v>
      </c>
      <c r="G2491" s="555">
        <f t="shared" ref="G2491:G2496" si="563">ROUND(D2491*F2491,2)</f>
        <v>0</v>
      </c>
    </row>
    <row r="2492" spans="1:7" ht="19.899999999999999" customHeight="1" x14ac:dyDescent="0.2">
      <c r="A2492" s="590"/>
      <c r="B2492" s="549"/>
      <c r="C2492" s="552"/>
      <c r="D2492" s="553"/>
      <c r="E2492" s="554">
        <f t="shared" si="561"/>
        <v>0</v>
      </c>
      <c r="F2492" s="555">
        <f t="shared" si="562"/>
        <v>0</v>
      </c>
      <c r="G2492" s="555">
        <f t="shared" si="563"/>
        <v>0</v>
      </c>
    </row>
    <row r="2493" spans="1:7" ht="19.899999999999999" customHeight="1" x14ac:dyDescent="0.2">
      <c r="A2493" s="590"/>
      <c r="B2493" s="549"/>
      <c r="C2493" s="552"/>
      <c r="D2493" s="553"/>
      <c r="E2493" s="554">
        <f t="shared" si="561"/>
        <v>0</v>
      </c>
      <c r="F2493" s="555">
        <f t="shared" si="562"/>
        <v>0</v>
      </c>
      <c r="G2493" s="555">
        <f t="shared" si="563"/>
        <v>0</v>
      </c>
    </row>
    <row r="2494" spans="1:7" ht="19.899999999999999" customHeight="1" x14ac:dyDescent="0.2">
      <c r="A2494" s="590"/>
      <c r="B2494" s="549"/>
      <c r="C2494" s="552"/>
      <c r="D2494" s="553"/>
      <c r="E2494" s="554">
        <f t="shared" si="561"/>
        <v>0</v>
      </c>
      <c r="F2494" s="555">
        <f t="shared" si="562"/>
        <v>0</v>
      </c>
      <c r="G2494" s="555">
        <f t="shared" si="563"/>
        <v>0</v>
      </c>
    </row>
    <row r="2495" spans="1:7" ht="19.899999999999999" customHeight="1" x14ac:dyDescent="0.2">
      <c r="A2495" s="590"/>
      <c r="B2495" s="549"/>
      <c r="C2495" s="552"/>
      <c r="D2495" s="553"/>
      <c r="E2495" s="554">
        <f t="shared" si="561"/>
        <v>0</v>
      </c>
      <c r="F2495" s="555">
        <f t="shared" si="562"/>
        <v>0</v>
      </c>
      <c r="G2495" s="555">
        <f t="shared" si="563"/>
        <v>0</v>
      </c>
    </row>
    <row r="2496" spans="1:7" ht="19.899999999999999" customHeight="1" x14ac:dyDescent="0.2">
      <c r="A2496" s="590"/>
      <c r="B2496" s="549"/>
      <c r="C2496" s="552"/>
      <c r="D2496" s="553"/>
      <c r="E2496" s="554">
        <f t="shared" si="561"/>
        <v>0</v>
      </c>
      <c r="F2496" s="555">
        <f t="shared" si="562"/>
        <v>0</v>
      </c>
      <c r="G2496" s="555">
        <f t="shared" si="563"/>
        <v>0</v>
      </c>
    </row>
    <row r="2497" spans="1:7" ht="19.899999999999999" customHeight="1" x14ac:dyDescent="0.2">
      <c r="A2497" s="590"/>
      <c r="B2497" s="549"/>
      <c r="C2497" s="545"/>
      <c r="D2497" s="545"/>
      <c r="E2497" s="556"/>
      <c r="F2497" s="540"/>
      <c r="G2497" s="592"/>
    </row>
    <row r="2498" spans="1:7" ht="19.899999999999999" customHeight="1" x14ac:dyDescent="0.2">
      <c r="A2498" s="590"/>
      <c r="B2498" s="545"/>
      <c r="C2498" s="537" t="s">
        <v>1004</v>
      </c>
      <c r="D2498" s="540" t="s">
        <v>1001</v>
      </c>
      <c r="E2498" s="611">
        <f>SUMPRODUCT(D2487:D2496,E2487:E2496)</f>
        <v>0</v>
      </c>
      <c r="F2498" s="540" t="s">
        <v>1005</v>
      </c>
      <c r="G2498" s="612">
        <f>SUM(G2487:G2496)</f>
        <v>0</v>
      </c>
    </row>
    <row r="2499" spans="1:7" ht="19.899999999999999" customHeight="1" x14ac:dyDescent="0.2">
      <c r="A2499" s="590"/>
      <c r="B2499" s="549"/>
      <c r="C2499" s="557"/>
      <c r="D2499" s="556"/>
      <c r="E2499" s="542"/>
      <c r="F2499" s="540"/>
      <c r="G2499" s="596"/>
    </row>
    <row r="2500" spans="1:7" ht="19.899999999999999" customHeight="1" x14ac:dyDescent="0.2">
      <c r="A2500" s="597"/>
      <c r="B2500" s="549"/>
      <c r="C2500" s="540" t="s">
        <v>1006</v>
      </c>
      <c r="D2500" s="558">
        <f>IFERROR(VLOOKUP(COUNTIF($A$1:A2500,"ANALISIS DE PRECIOS"),T_Rendimiento_Equipo,5,FALSE),0)</f>
        <v>0</v>
      </c>
      <c r="E2500" s="559" t="str">
        <f ca="1">G2482&amp;"/día"</f>
        <v>0/día</v>
      </c>
      <c r="F2500" s="598"/>
      <c r="G2500" s="592"/>
    </row>
    <row r="2501" spans="1:7" ht="19.899999999999999" customHeight="1" x14ac:dyDescent="0.2">
      <c r="A2501" s="590"/>
      <c r="B2501" s="549"/>
      <c r="C2501" s="545"/>
      <c r="D2501" s="541"/>
      <c r="E2501" s="542"/>
      <c r="F2501" s="540"/>
      <c r="G2501" s="592"/>
    </row>
    <row r="2502" spans="1:7" ht="19.899999999999999" customHeight="1" x14ac:dyDescent="0.2">
      <c r="A2502" s="792" t="s">
        <v>576</v>
      </c>
      <c r="B2502" s="793"/>
      <c r="C2502" s="794" t="s">
        <v>0</v>
      </c>
      <c r="D2502" s="806" t="s">
        <v>1866</v>
      </c>
      <c r="E2502" s="806" t="s">
        <v>1865</v>
      </c>
      <c r="F2502" s="798" t="s">
        <v>1007</v>
      </c>
      <c r="G2502" s="800" t="s">
        <v>26</v>
      </c>
    </row>
    <row r="2503" spans="1:7" ht="19.899999999999999" customHeight="1" x14ac:dyDescent="0.2">
      <c r="A2503" s="560" t="s">
        <v>577</v>
      </c>
      <c r="B2503" s="560" t="s">
        <v>578</v>
      </c>
      <c r="C2503" s="795"/>
      <c r="D2503" s="807"/>
      <c r="E2503" s="797"/>
      <c r="F2503" s="799"/>
      <c r="G2503" s="801"/>
    </row>
    <row r="2504" spans="1:7" ht="19.899999999999999" customHeight="1" x14ac:dyDescent="0.2">
      <c r="A2504" s="599"/>
      <c r="B2504" s="545"/>
      <c r="C2504" s="537" t="s">
        <v>1008</v>
      </c>
      <c r="D2504" s="542"/>
      <c r="E2504" s="542"/>
      <c r="F2504" s="545"/>
      <c r="G2504" s="600"/>
    </row>
    <row r="2505" spans="1:7" ht="19.899999999999999" customHeight="1" x14ac:dyDescent="0.2">
      <c r="A2505" s="601">
        <f t="shared" ref="A2505:A2513" si="564">IFERROR(VLOOKUP(C2505,T_Insumos,4,FALSE),0)</f>
        <v>0</v>
      </c>
      <c r="B2505" s="561">
        <f t="shared" ref="B2505:B2513" si="565">IFERROR(VLOOKUP(C2505,T_Insumos,5,FALSE),0)</f>
        <v>0</v>
      </c>
      <c r="C2505" s="552"/>
      <c r="D2505" s="562">
        <f t="shared" ref="D2505:D2513" si="566">IFERROR(VLOOKUP(C2505,T_Insumos,3,FALSE),0)</f>
        <v>0</v>
      </c>
      <c r="E2505" s="555">
        <f>D2505*$G$23</f>
        <v>0</v>
      </c>
      <c r="F2505" s="558">
        <f>IF(C2505="",0,IFERROR(VLOOKUP(COUNTIF($A$1:A2505,"ANALISIS DE PRECIOS"),T_Rendimiento_Equipo,5,FALSE),0))</f>
        <v>0</v>
      </c>
      <c r="G2505" s="555">
        <f>IFERROR(ROUND(E2505/F2505,2),0)</f>
        <v>0</v>
      </c>
    </row>
    <row r="2506" spans="1:7" ht="19.899999999999999" customHeight="1" x14ac:dyDescent="0.2">
      <c r="A2506" s="601">
        <f t="shared" si="564"/>
        <v>0</v>
      </c>
      <c r="B2506" s="561">
        <f t="shared" si="565"/>
        <v>0</v>
      </c>
      <c r="C2506" s="552"/>
      <c r="D2506" s="562">
        <f t="shared" si="566"/>
        <v>0</v>
      </c>
      <c r="E2506" s="555"/>
      <c r="F2506" s="558">
        <f>IF(C2506="",0,IFERROR(VLOOKUP(COUNTIF($A$1:A2506,"ANALISIS DE PRECIOS"),T_Rendimiento_Equipo,5,FALSE),0))</f>
        <v>0</v>
      </c>
      <c r="G2506" s="555">
        <f t="shared" ref="G2506:G2513" si="567">IFERROR(ROUND(E2506/F2506,2),0)</f>
        <v>0</v>
      </c>
    </row>
    <row r="2507" spans="1:7" ht="19.899999999999999" customHeight="1" x14ac:dyDescent="0.2">
      <c r="A2507" s="601">
        <f t="shared" si="564"/>
        <v>0</v>
      </c>
      <c r="B2507" s="561">
        <f t="shared" si="565"/>
        <v>0</v>
      </c>
      <c r="C2507" s="563"/>
      <c r="D2507" s="562">
        <f t="shared" si="566"/>
        <v>0</v>
      </c>
      <c r="E2507" s="555"/>
      <c r="F2507" s="558">
        <f>IF(C2507="",0,IFERROR(VLOOKUP(COUNTIF($A$1:A2507,"ANALISIS DE PRECIOS"),T_Rendimiento_Equipo,5,FALSE),0))</f>
        <v>0</v>
      </c>
      <c r="G2507" s="555">
        <f t="shared" si="567"/>
        <v>0</v>
      </c>
    </row>
    <row r="2508" spans="1:7" ht="19.899999999999999" customHeight="1" x14ac:dyDescent="0.2">
      <c r="A2508" s="601">
        <f t="shared" si="564"/>
        <v>0</v>
      </c>
      <c r="B2508" s="561">
        <f t="shared" si="565"/>
        <v>0</v>
      </c>
      <c r="C2508" s="563"/>
      <c r="D2508" s="562">
        <f t="shared" si="566"/>
        <v>0</v>
      </c>
      <c r="E2508" s="555"/>
      <c r="F2508" s="558">
        <f>IF(C2508="",0,IFERROR(VLOOKUP(COUNTIF($A$1:A2508,"ANALISIS DE PRECIOS"),T_Rendimiento_Equipo,5,FALSE),0))</f>
        <v>0</v>
      </c>
      <c r="G2508" s="555">
        <f t="shared" si="567"/>
        <v>0</v>
      </c>
    </row>
    <row r="2509" spans="1:7" ht="19.899999999999999" customHeight="1" x14ac:dyDescent="0.2">
      <c r="A2509" s="601">
        <f t="shared" si="564"/>
        <v>0</v>
      </c>
      <c r="B2509" s="561">
        <f t="shared" si="565"/>
        <v>0</v>
      </c>
      <c r="C2509" s="563"/>
      <c r="D2509" s="562">
        <f t="shared" si="566"/>
        <v>0</v>
      </c>
      <c r="E2509" s="555"/>
      <c r="F2509" s="558">
        <f>IF(C2509="",0,IFERROR(VLOOKUP(COUNTIF($A$1:A2509,"ANALISIS DE PRECIOS"),T_Rendimiento_Equipo,5,FALSE),0))</f>
        <v>0</v>
      </c>
      <c r="G2509" s="555">
        <f t="shared" si="567"/>
        <v>0</v>
      </c>
    </row>
    <row r="2510" spans="1:7" ht="19.899999999999999" customHeight="1" x14ac:dyDescent="0.2">
      <c r="A2510" s="601">
        <f t="shared" si="564"/>
        <v>0</v>
      </c>
      <c r="B2510" s="561">
        <f t="shared" si="565"/>
        <v>0</v>
      </c>
      <c r="C2510" s="563"/>
      <c r="D2510" s="562">
        <f t="shared" si="566"/>
        <v>0</v>
      </c>
      <c r="E2510" s="555"/>
      <c r="F2510" s="558">
        <f>IF(C2510="",0,IFERROR(VLOOKUP(COUNTIF($A$1:A2510,"ANALISIS DE PRECIOS"),T_Rendimiento_Equipo,5,FALSE),0))</f>
        <v>0</v>
      </c>
      <c r="G2510" s="555">
        <f t="shared" si="567"/>
        <v>0</v>
      </c>
    </row>
    <row r="2511" spans="1:7" ht="19.899999999999999" customHeight="1" x14ac:dyDescent="0.2">
      <c r="A2511" s="601">
        <f t="shared" si="564"/>
        <v>0</v>
      </c>
      <c r="B2511" s="561">
        <f t="shared" si="565"/>
        <v>0</v>
      </c>
      <c r="C2511" s="563"/>
      <c r="D2511" s="562">
        <f t="shared" si="566"/>
        <v>0</v>
      </c>
      <c r="E2511" s="555"/>
      <c r="F2511" s="558">
        <f>IF(C2511="",0,IFERROR(VLOOKUP(COUNTIF($A$1:A2511,"ANALISIS DE PRECIOS"),T_Rendimiento_Equipo,5,FALSE),0))</f>
        <v>0</v>
      </c>
      <c r="G2511" s="555">
        <f t="shared" si="567"/>
        <v>0</v>
      </c>
    </row>
    <row r="2512" spans="1:7" ht="19.899999999999999" customHeight="1" x14ac:dyDescent="0.2">
      <c r="A2512" s="601">
        <f t="shared" si="564"/>
        <v>0</v>
      </c>
      <c r="B2512" s="561">
        <f t="shared" si="565"/>
        <v>0</v>
      </c>
      <c r="C2512" s="563"/>
      <c r="D2512" s="562">
        <f t="shared" si="566"/>
        <v>0</v>
      </c>
      <c r="E2512" s="555"/>
      <c r="F2512" s="558">
        <f>IF(C2512="",0,IFERROR(VLOOKUP(COUNTIF($A$1:A2512,"ANALISIS DE PRECIOS"),T_Rendimiento_Equipo,5,FALSE),0))</f>
        <v>0</v>
      </c>
      <c r="G2512" s="555">
        <f t="shared" si="567"/>
        <v>0</v>
      </c>
    </row>
    <row r="2513" spans="1:7" ht="19.899999999999999" customHeight="1" x14ac:dyDescent="0.2">
      <c r="A2513" s="601">
        <f t="shared" si="564"/>
        <v>0</v>
      </c>
      <c r="B2513" s="561">
        <f t="shared" si="565"/>
        <v>0</v>
      </c>
      <c r="C2513" s="552"/>
      <c r="D2513" s="562">
        <f t="shared" si="566"/>
        <v>0</v>
      </c>
      <c r="E2513" s="555"/>
      <c r="F2513" s="558">
        <f>IF(C2513="",0,IFERROR(VLOOKUP(COUNTIF($A$1:A2513,"ANALISIS DE PRECIOS"),T_Rendimiento_Equipo,5,FALSE),0))</f>
        <v>0</v>
      </c>
      <c r="G2513" s="555">
        <f t="shared" si="567"/>
        <v>0</v>
      </c>
    </row>
    <row r="2514" spans="1:7" ht="19.899999999999999" customHeight="1" x14ac:dyDescent="0.2">
      <c r="A2514" s="602"/>
      <c r="B2514" s="541"/>
      <c r="C2514" s="545"/>
      <c r="D2514" s="541"/>
      <c r="E2514" s="542"/>
      <c r="F2514" s="564" t="s">
        <v>27</v>
      </c>
      <c r="G2514" s="603">
        <f>SUBTOTAL(9,G2505:G2513)</f>
        <v>0</v>
      </c>
    </row>
    <row r="2515" spans="1:7" ht="19.899999999999999" customHeight="1" x14ac:dyDescent="0.2">
      <c r="A2515" s="599"/>
      <c r="B2515" s="545"/>
      <c r="C2515" s="537" t="s">
        <v>713</v>
      </c>
      <c r="D2515" s="541"/>
      <c r="E2515" s="542"/>
      <c r="F2515" s="543"/>
      <c r="G2515" s="600"/>
    </row>
    <row r="2516" spans="1:7" ht="19.899999999999999" customHeight="1" x14ac:dyDescent="0.2">
      <c r="A2516" s="792" t="s">
        <v>576</v>
      </c>
      <c r="B2516" s="793"/>
      <c r="C2516" s="794" t="s">
        <v>0</v>
      </c>
      <c r="D2516" s="796" t="s">
        <v>24</v>
      </c>
      <c r="E2516" s="796" t="s">
        <v>1832</v>
      </c>
      <c r="F2516" s="798" t="s">
        <v>1007</v>
      </c>
      <c r="G2516" s="800" t="s">
        <v>26</v>
      </c>
    </row>
    <row r="2517" spans="1:7" ht="19.899999999999999" customHeight="1" x14ac:dyDescent="0.2">
      <c r="A2517" s="560" t="s">
        <v>577</v>
      </c>
      <c r="B2517" s="560" t="s">
        <v>578</v>
      </c>
      <c r="C2517" s="795"/>
      <c r="D2517" s="797"/>
      <c r="E2517" s="797"/>
      <c r="F2517" s="799"/>
      <c r="G2517" s="801"/>
    </row>
    <row r="2518" spans="1:7" ht="19.899999999999999" customHeight="1" x14ac:dyDescent="0.2">
      <c r="A2518" s="601">
        <f t="shared" ref="A2518:A2524" si="568">IFERROR(VLOOKUP(C2518,T_Insumos,4,FALSE),0)</f>
        <v>0</v>
      </c>
      <c r="B2518" s="561">
        <f t="shared" ref="B2518:B2524" si="569">IFERROR(VLOOKUP(C2518,T_Insumos,5,FALSE),0)</f>
        <v>0</v>
      </c>
      <c r="C2518" s="565"/>
      <c r="D2518" s="558"/>
      <c r="E2518" s="555">
        <f t="shared" ref="E2518:E2524" si="570">IFERROR(VLOOKUP(C2518,T_Insumos,3,FALSE),0)</f>
        <v>0</v>
      </c>
      <c r="F2518" s="558">
        <f>IF(C2518="",0,IFERROR(VLOOKUP(COUNTIF($A$1:A2518,"ANALISIS DE PRECIOS"),T_Rendimiento_Equipo,5,FALSE),0))</f>
        <v>0</v>
      </c>
      <c r="G2518" s="555">
        <f>IFERROR(ROUND(D2518*E2518/F2518,2),0)</f>
        <v>0</v>
      </c>
    </row>
    <row r="2519" spans="1:7" ht="19.899999999999999" customHeight="1" x14ac:dyDescent="0.2">
      <c r="A2519" s="601">
        <f t="shared" si="568"/>
        <v>0</v>
      </c>
      <c r="B2519" s="561">
        <f t="shared" si="569"/>
        <v>0</v>
      </c>
      <c r="C2519" s="552"/>
      <c r="D2519" s="558"/>
      <c r="E2519" s="555">
        <f t="shared" si="570"/>
        <v>0</v>
      </c>
      <c r="F2519" s="558">
        <f>IF(C2519="",0,IFERROR(VLOOKUP(COUNTIF($A$1:A2519,"ANALISIS DE PRECIOS"),T_Rendimiento_Equipo,5,FALSE),0))</f>
        <v>0</v>
      </c>
      <c r="G2519" s="555">
        <f t="shared" ref="G2519:G2524" si="571">IFERROR(ROUND(D2519*E2519/F2519,2),0)</f>
        <v>0</v>
      </c>
    </row>
    <row r="2520" spans="1:7" ht="19.899999999999999" customHeight="1" x14ac:dyDescent="0.2">
      <c r="A2520" s="601">
        <f t="shared" si="568"/>
        <v>0</v>
      </c>
      <c r="B2520" s="561">
        <f t="shared" si="569"/>
        <v>0</v>
      </c>
      <c r="C2520" s="552"/>
      <c r="D2520" s="558"/>
      <c r="E2520" s="555">
        <f t="shared" si="570"/>
        <v>0</v>
      </c>
      <c r="F2520" s="558">
        <f>IF(C2520="",0,IFERROR(VLOOKUP(COUNTIF($A$1:A2520,"ANALISIS DE PRECIOS"),T_Rendimiento_Equipo,5,FALSE),0))</f>
        <v>0</v>
      </c>
      <c r="G2520" s="555">
        <f t="shared" si="571"/>
        <v>0</v>
      </c>
    </row>
    <row r="2521" spans="1:7" ht="19.899999999999999" customHeight="1" x14ac:dyDescent="0.2">
      <c r="A2521" s="601">
        <f t="shared" si="568"/>
        <v>0</v>
      </c>
      <c r="B2521" s="561">
        <f t="shared" si="569"/>
        <v>0</v>
      </c>
      <c r="C2521" s="552"/>
      <c r="D2521" s="558"/>
      <c r="E2521" s="555">
        <f t="shared" si="570"/>
        <v>0</v>
      </c>
      <c r="F2521" s="558">
        <f>IF(C2521="",0,IFERROR(VLOOKUP(COUNTIF($A$1:A2521,"ANALISIS DE PRECIOS"),T_Rendimiento_Equipo,5,FALSE),0))</f>
        <v>0</v>
      </c>
      <c r="G2521" s="555">
        <f t="shared" si="571"/>
        <v>0</v>
      </c>
    </row>
    <row r="2522" spans="1:7" ht="19.899999999999999" customHeight="1" x14ac:dyDescent="0.2">
      <c r="A2522" s="601">
        <f t="shared" si="568"/>
        <v>0</v>
      </c>
      <c r="B2522" s="561">
        <f t="shared" si="569"/>
        <v>0</v>
      </c>
      <c r="C2522" s="552"/>
      <c r="D2522" s="558"/>
      <c r="E2522" s="555">
        <f t="shared" si="570"/>
        <v>0</v>
      </c>
      <c r="F2522" s="558">
        <f>IF(C2522="",0,IFERROR(VLOOKUP(COUNTIF($A$1:A2522,"ANALISIS DE PRECIOS"),T_Rendimiento_Equipo,5,FALSE),0))</f>
        <v>0</v>
      </c>
      <c r="G2522" s="555">
        <f t="shared" si="571"/>
        <v>0</v>
      </c>
    </row>
    <row r="2523" spans="1:7" ht="19.899999999999999" customHeight="1" x14ac:dyDescent="0.2">
      <c r="A2523" s="601">
        <f t="shared" si="568"/>
        <v>0</v>
      </c>
      <c r="B2523" s="561">
        <f t="shared" si="569"/>
        <v>0</v>
      </c>
      <c r="C2523" s="552"/>
      <c r="D2523" s="566"/>
      <c r="E2523" s="555">
        <f t="shared" si="570"/>
        <v>0</v>
      </c>
      <c r="F2523" s="558">
        <f>IF(C2523="",0,IFERROR(VLOOKUP(COUNTIF($A$1:A2523,"ANALISIS DE PRECIOS"),T_Rendimiento_Equipo,5,FALSE),0))</f>
        <v>0</v>
      </c>
      <c r="G2523" s="555">
        <f t="shared" si="571"/>
        <v>0</v>
      </c>
    </row>
    <row r="2524" spans="1:7" ht="19.899999999999999" customHeight="1" x14ac:dyDescent="0.2">
      <c r="A2524" s="601">
        <f t="shared" si="568"/>
        <v>0</v>
      </c>
      <c r="B2524" s="561">
        <f t="shared" si="569"/>
        <v>0</v>
      </c>
      <c r="C2524" s="561"/>
      <c r="D2524" s="567"/>
      <c r="E2524" s="555">
        <f t="shared" si="570"/>
        <v>0</v>
      </c>
      <c r="F2524" s="558">
        <f>IF(C2524="",0,IFERROR(VLOOKUP(COUNTIF($A$1:A2524,"ANALISIS DE PRECIOS"),T_Rendimiento_Equipo,5,FALSE),0))</f>
        <v>0</v>
      </c>
      <c r="G2524" s="555">
        <f t="shared" si="571"/>
        <v>0</v>
      </c>
    </row>
    <row r="2525" spans="1:7" ht="19.899999999999999" customHeight="1" x14ac:dyDescent="0.2">
      <c r="A2525" s="602"/>
      <c r="B2525" s="541"/>
      <c r="C2525" s="545"/>
      <c r="D2525" s="541"/>
      <c r="E2525" s="542"/>
      <c r="F2525" s="564" t="s">
        <v>28</v>
      </c>
      <c r="G2525" s="604">
        <f>SUBTOTAL(9,G2518:G2524)</f>
        <v>0</v>
      </c>
    </row>
    <row r="2526" spans="1:7" ht="19.899999999999999" customHeight="1" x14ac:dyDescent="0.2">
      <c r="A2526" s="599"/>
      <c r="B2526" s="545"/>
      <c r="C2526" s="537" t="s">
        <v>1014</v>
      </c>
      <c r="D2526" s="541"/>
      <c r="E2526" s="542"/>
      <c r="F2526" s="543"/>
      <c r="G2526" s="600"/>
    </row>
    <row r="2527" spans="1:7" ht="19.899999999999999" customHeight="1" x14ac:dyDescent="0.2">
      <c r="A2527" s="792" t="s">
        <v>576</v>
      </c>
      <c r="B2527" s="793"/>
      <c r="C2527" s="794" t="s">
        <v>0</v>
      </c>
      <c r="D2527" s="794" t="s">
        <v>1867</v>
      </c>
      <c r="E2527" s="796" t="s">
        <v>24</v>
      </c>
      <c r="F2527" s="798" t="s">
        <v>25</v>
      </c>
      <c r="G2527" s="800" t="s">
        <v>26</v>
      </c>
    </row>
    <row r="2528" spans="1:7" ht="19.899999999999999" customHeight="1" x14ac:dyDescent="0.2">
      <c r="A2528" s="560" t="s">
        <v>577</v>
      </c>
      <c r="B2528" s="560" t="s">
        <v>578</v>
      </c>
      <c r="C2528" s="795"/>
      <c r="D2528" s="795"/>
      <c r="E2528" s="797"/>
      <c r="F2528" s="799"/>
      <c r="G2528" s="801"/>
    </row>
    <row r="2529" spans="1:7" ht="19.899999999999999" customHeight="1" x14ac:dyDescent="0.2">
      <c r="A2529" s="601">
        <f t="shared" ref="A2529:A2539" si="572">IFERROR(VLOOKUP(C2529,T_Insumos,4,FALSE),0)</f>
        <v>0</v>
      </c>
      <c r="B2529" s="561">
        <f t="shared" ref="B2529:B2539" si="573">IFERROR(VLOOKUP(C2529,T_Insumos,5,FALSE),0)</f>
        <v>0</v>
      </c>
      <c r="C2529" s="561"/>
      <c r="D2529" s="613">
        <f t="shared" ref="D2529:D2539" si="574">IFERROR(VLOOKUP(C2529,T_Insumos,2,FALSE),0)</f>
        <v>0</v>
      </c>
      <c r="E2529" s="553"/>
      <c r="F2529" s="555">
        <f t="shared" ref="F2529:F2539" si="575">IFERROR(VLOOKUP(C2529,T_Insumos,3,FALSE),0)</f>
        <v>0</v>
      </c>
      <c r="G2529" s="555">
        <f>ROUND(E2529*F2529,2)</f>
        <v>0</v>
      </c>
    </row>
    <row r="2530" spans="1:7" ht="19.899999999999999" customHeight="1" x14ac:dyDescent="0.2">
      <c r="A2530" s="601">
        <f t="shared" si="572"/>
        <v>0</v>
      </c>
      <c r="B2530" s="561">
        <f t="shared" si="573"/>
        <v>0</v>
      </c>
      <c r="C2530" s="561"/>
      <c r="D2530" s="613">
        <f t="shared" si="574"/>
        <v>0</v>
      </c>
      <c r="E2530" s="553"/>
      <c r="F2530" s="555">
        <f t="shared" si="575"/>
        <v>0</v>
      </c>
      <c r="G2530" s="555">
        <f t="shared" ref="G2530:G2539" si="576">ROUND(E2530*F2530,2)</f>
        <v>0</v>
      </c>
    </row>
    <row r="2531" spans="1:7" ht="19.899999999999999" customHeight="1" x14ac:dyDescent="0.2">
      <c r="A2531" s="601">
        <f t="shared" si="572"/>
        <v>0</v>
      </c>
      <c r="B2531" s="561">
        <f t="shared" si="573"/>
        <v>0</v>
      </c>
      <c r="C2531" s="561"/>
      <c r="D2531" s="613">
        <f t="shared" si="574"/>
        <v>0</v>
      </c>
      <c r="E2531" s="553"/>
      <c r="F2531" s="555">
        <f t="shared" si="575"/>
        <v>0</v>
      </c>
      <c r="G2531" s="555">
        <f t="shared" si="576"/>
        <v>0</v>
      </c>
    </row>
    <row r="2532" spans="1:7" ht="19.899999999999999" customHeight="1" x14ac:dyDescent="0.2">
      <c r="A2532" s="601">
        <f t="shared" si="572"/>
        <v>0</v>
      </c>
      <c r="B2532" s="561">
        <f t="shared" si="573"/>
        <v>0</v>
      </c>
      <c r="C2532" s="561"/>
      <c r="D2532" s="613">
        <f t="shared" si="574"/>
        <v>0</v>
      </c>
      <c r="E2532" s="553"/>
      <c r="F2532" s="555">
        <f t="shared" si="575"/>
        <v>0</v>
      </c>
      <c r="G2532" s="555">
        <f t="shared" si="576"/>
        <v>0</v>
      </c>
    </row>
    <row r="2533" spans="1:7" ht="19.899999999999999" customHeight="1" x14ac:dyDescent="0.2">
      <c r="A2533" s="601">
        <f t="shared" si="572"/>
        <v>0</v>
      </c>
      <c r="B2533" s="561">
        <f t="shared" si="573"/>
        <v>0</v>
      </c>
      <c r="C2533" s="561"/>
      <c r="D2533" s="613">
        <f t="shared" si="574"/>
        <v>0</v>
      </c>
      <c r="E2533" s="553"/>
      <c r="F2533" s="555">
        <f t="shared" si="575"/>
        <v>0</v>
      </c>
      <c r="G2533" s="555">
        <f t="shared" si="576"/>
        <v>0</v>
      </c>
    </row>
    <row r="2534" spans="1:7" ht="19.899999999999999" customHeight="1" x14ac:dyDescent="0.2">
      <c r="A2534" s="601">
        <f t="shared" si="572"/>
        <v>0</v>
      </c>
      <c r="B2534" s="561">
        <f t="shared" si="573"/>
        <v>0</v>
      </c>
      <c r="C2534" s="561"/>
      <c r="D2534" s="613">
        <f t="shared" si="574"/>
        <v>0</v>
      </c>
      <c r="E2534" s="553"/>
      <c r="F2534" s="555">
        <f t="shared" si="575"/>
        <v>0</v>
      </c>
      <c r="G2534" s="555">
        <f t="shared" si="576"/>
        <v>0</v>
      </c>
    </row>
    <row r="2535" spans="1:7" ht="19.899999999999999" customHeight="1" x14ac:dyDescent="0.2">
      <c r="A2535" s="601">
        <f t="shared" si="572"/>
        <v>0</v>
      </c>
      <c r="B2535" s="561">
        <f t="shared" si="573"/>
        <v>0</v>
      </c>
      <c r="C2535" s="561"/>
      <c r="D2535" s="613">
        <f t="shared" si="574"/>
        <v>0</v>
      </c>
      <c r="E2535" s="553"/>
      <c r="F2535" s="555">
        <f t="shared" si="575"/>
        <v>0</v>
      </c>
      <c r="G2535" s="555">
        <f t="shared" si="576"/>
        <v>0</v>
      </c>
    </row>
    <row r="2536" spans="1:7" ht="19.899999999999999" customHeight="1" x14ac:dyDescent="0.2">
      <c r="A2536" s="601">
        <f t="shared" si="572"/>
        <v>0</v>
      </c>
      <c r="B2536" s="561">
        <f t="shared" si="573"/>
        <v>0</v>
      </c>
      <c r="C2536" s="561"/>
      <c r="D2536" s="613">
        <f t="shared" si="574"/>
        <v>0</v>
      </c>
      <c r="E2536" s="553"/>
      <c r="F2536" s="555">
        <f t="shared" si="575"/>
        <v>0</v>
      </c>
      <c r="G2536" s="555">
        <f t="shared" si="576"/>
        <v>0</v>
      </c>
    </row>
    <row r="2537" spans="1:7" ht="19.899999999999999" customHeight="1" x14ac:dyDescent="0.2">
      <c r="A2537" s="601">
        <f t="shared" si="572"/>
        <v>0</v>
      </c>
      <c r="B2537" s="561">
        <f t="shared" si="573"/>
        <v>0</v>
      </c>
      <c r="C2537" s="561"/>
      <c r="D2537" s="613">
        <f t="shared" si="574"/>
        <v>0</v>
      </c>
      <c r="E2537" s="553"/>
      <c r="F2537" s="555">
        <f t="shared" si="575"/>
        <v>0</v>
      </c>
      <c r="G2537" s="555">
        <f t="shared" si="576"/>
        <v>0</v>
      </c>
    </row>
    <row r="2538" spans="1:7" ht="19.899999999999999" customHeight="1" x14ac:dyDescent="0.2">
      <c r="A2538" s="601">
        <f t="shared" si="572"/>
        <v>0</v>
      </c>
      <c r="B2538" s="561">
        <f t="shared" si="573"/>
        <v>0</v>
      </c>
      <c r="C2538" s="561"/>
      <c r="D2538" s="613">
        <f t="shared" si="574"/>
        <v>0</v>
      </c>
      <c r="E2538" s="553"/>
      <c r="F2538" s="555">
        <f t="shared" si="575"/>
        <v>0</v>
      </c>
      <c r="G2538" s="555">
        <f t="shared" si="576"/>
        <v>0</v>
      </c>
    </row>
    <row r="2539" spans="1:7" ht="19.899999999999999" customHeight="1" x14ac:dyDescent="0.2">
      <c r="A2539" s="601">
        <f t="shared" si="572"/>
        <v>0</v>
      </c>
      <c r="B2539" s="561">
        <f t="shared" si="573"/>
        <v>0</v>
      </c>
      <c r="C2539" s="561"/>
      <c r="D2539" s="613">
        <f t="shared" si="574"/>
        <v>0</v>
      </c>
      <c r="E2539" s="553"/>
      <c r="F2539" s="555">
        <f t="shared" si="575"/>
        <v>0</v>
      </c>
      <c r="G2539" s="555">
        <f t="shared" si="576"/>
        <v>0</v>
      </c>
    </row>
    <row r="2540" spans="1:7" ht="19.899999999999999" customHeight="1" x14ac:dyDescent="0.2">
      <c r="A2540" s="599"/>
      <c r="B2540" s="545"/>
      <c r="C2540" s="545"/>
      <c r="D2540" s="541"/>
      <c r="E2540" s="542"/>
      <c r="F2540" s="564" t="s">
        <v>29</v>
      </c>
      <c r="G2540" s="605">
        <f>SUBTOTAL(9,G2529:G2539)</f>
        <v>0</v>
      </c>
    </row>
    <row r="2541" spans="1:7" ht="19.899999999999999" customHeight="1" x14ac:dyDescent="0.2">
      <c r="A2541" s="599"/>
      <c r="B2541" s="545"/>
      <c r="C2541" s="537" t="s">
        <v>1015</v>
      </c>
      <c r="D2541" s="541"/>
      <c r="E2541" s="542"/>
      <c r="F2541" s="543"/>
      <c r="G2541" s="600"/>
    </row>
    <row r="2542" spans="1:7" ht="19.899999999999999" customHeight="1" x14ac:dyDescent="0.2">
      <c r="A2542" s="792" t="s">
        <v>576</v>
      </c>
      <c r="B2542" s="793"/>
      <c r="C2542" s="794" t="s">
        <v>0</v>
      </c>
      <c r="D2542" s="794" t="s">
        <v>1867</v>
      </c>
      <c r="E2542" s="796" t="s">
        <v>24</v>
      </c>
      <c r="F2542" s="798" t="s">
        <v>25</v>
      </c>
      <c r="G2542" s="800" t="s">
        <v>26</v>
      </c>
    </row>
    <row r="2543" spans="1:7" ht="19.899999999999999" customHeight="1" x14ac:dyDescent="0.2">
      <c r="A2543" s="560" t="s">
        <v>577</v>
      </c>
      <c r="B2543" s="560" t="s">
        <v>578</v>
      </c>
      <c r="C2543" s="795"/>
      <c r="D2543" s="795"/>
      <c r="E2543" s="797"/>
      <c r="F2543" s="799"/>
      <c r="G2543" s="801"/>
    </row>
    <row r="2544" spans="1:7" ht="19.899999999999999" customHeight="1" x14ac:dyDescent="0.2">
      <c r="A2544" s="601">
        <f>IFERROR(VLOOKUP(C2544,T_Insumos,4,FALSE),0)</f>
        <v>0</v>
      </c>
      <c r="B2544" s="561">
        <f>IFERROR(VLOOKUP(C2544,T_Insumos,5,FALSE),0)</f>
        <v>0</v>
      </c>
      <c r="C2544" s="552"/>
      <c r="D2544" s="613">
        <f>IF(C2544=0,0,"$/tnkm")</f>
        <v>0</v>
      </c>
      <c r="E2544" s="553"/>
      <c r="F2544" s="555">
        <f>IFERROR(VLOOKUP(C2544,T_Insumos,3,FALSE),0)</f>
        <v>0</v>
      </c>
      <c r="G2544" s="555">
        <f>ROUND(E2544*F2544,2)</f>
        <v>0</v>
      </c>
    </row>
    <row r="2545" spans="1:7" ht="19.899999999999999" customHeight="1" x14ac:dyDescent="0.2">
      <c r="A2545" s="601">
        <f>IFERROR(VLOOKUP(C2545,T_Insumos,4,FALSE),0)</f>
        <v>0</v>
      </c>
      <c r="B2545" s="561">
        <f>IFERROR(VLOOKUP(C2545,T_Insumos,5,FALSE),0)</f>
        <v>0</v>
      </c>
      <c r="C2545" s="552"/>
      <c r="D2545" s="613">
        <f>IF(C2545=0,0,"$/tnkm")</f>
        <v>0</v>
      </c>
      <c r="E2545" s="569"/>
      <c r="F2545" s="555">
        <f>IFERROR(VLOOKUP(C2545,T_Insumos,3,FALSE),0)</f>
        <v>0</v>
      </c>
      <c r="G2545" s="555">
        <f t="shared" ref="G2545" si="577">ROUND(E2545*F2545,2)</f>
        <v>0</v>
      </c>
    </row>
    <row r="2546" spans="1:7" ht="19.899999999999999" customHeight="1" x14ac:dyDescent="0.2">
      <c r="A2546" s="599"/>
      <c r="B2546" s="545"/>
      <c r="C2546" s="545"/>
      <c r="D2546" s="541"/>
      <c r="E2546" s="542"/>
      <c r="F2546" s="564" t="s">
        <v>1016</v>
      </c>
      <c r="G2546" s="605">
        <f>SUBTOTAL(9,G2544:G2545)</f>
        <v>0</v>
      </c>
    </row>
    <row r="2547" spans="1:7" ht="19.899999999999999" customHeight="1" x14ac:dyDescent="0.2">
      <c r="A2547" s="602"/>
      <c r="B2547" s="541"/>
      <c r="C2547" s="545"/>
      <c r="D2547" s="541"/>
      <c r="E2547" s="542"/>
      <c r="F2547" s="543"/>
      <c r="G2547" s="600"/>
    </row>
    <row r="2548" spans="1:7" ht="19.899999999999999" customHeight="1" x14ac:dyDescent="0.2">
      <c r="A2548" s="664" t="str">
        <f>B2482</f>
        <v/>
      </c>
      <c r="B2548" s="661">
        <f ca="1">C2482</f>
        <v>0</v>
      </c>
      <c r="C2548" s="541"/>
      <c r="D2548" s="541" t="s">
        <v>1833</v>
      </c>
      <c r="E2548" s="662"/>
      <c r="F2548" s="663" t="str">
        <f ca="1">"$/"&amp;G2482</f>
        <v>$/0</v>
      </c>
      <c r="G2548" s="610">
        <f>SUBTOTAL(9,G2505:G2547)</f>
        <v>0</v>
      </c>
    </row>
    <row r="2549" spans="1:7" ht="19.899999999999999" customHeight="1" x14ac:dyDescent="0.2">
      <c r="A2549" s="606"/>
      <c r="B2549" s="607"/>
      <c r="C2549" s="608"/>
      <c r="D2549" s="608" t="s">
        <v>2043</v>
      </c>
      <c r="E2549" s="609"/>
      <c r="F2549" s="665" t="str">
        <f ca="1">"$/"&amp;G2482</f>
        <v>$/0</v>
      </c>
      <c r="G2549" s="610">
        <f>ROUND(G2548/Coeficiente_Paso,2)</f>
        <v>0</v>
      </c>
    </row>
    <row r="2550" spans="1:7" ht="19.899999999999999" customHeight="1" x14ac:dyDescent="0.2">
      <c r="A2550" s="191"/>
      <c r="B2550" s="191"/>
      <c r="C2550" s="191"/>
      <c r="D2550" s="191"/>
      <c r="E2550" s="191"/>
      <c r="F2550" s="191"/>
      <c r="G2550" s="191"/>
    </row>
    <row r="2551" spans="1:7" ht="19.899999999999999" customHeight="1" x14ac:dyDescent="0.2">
      <c r="A2551" s="802" t="s">
        <v>31</v>
      </c>
      <c r="B2551" s="803"/>
      <c r="C2551" s="803"/>
      <c r="D2551" s="803"/>
      <c r="E2551" s="803"/>
      <c r="F2551" s="803"/>
      <c r="G2551" s="804"/>
    </row>
    <row r="2552" spans="1:7" ht="19.899999999999999" customHeight="1" x14ac:dyDescent="0.2">
      <c r="A2552" s="587" t="s">
        <v>711</v>
      </c>
      <c r="B2552" s="535" t="str">
        <f>Comitente</f>
        <v>DIRECCIÓN PROVINCIAL DE VIALIDAD</v>
      </c>
      <c r="C2552" s="536"/>
      <c r="D2552" s="537"/>
      <c r="E2552" s="537"/>
      <c r="F2552" s="538"/>
      <c r="G2552" s="588"/>
    </row>
    <row r="2553" spans="1:7" ht="19.899999999999999" customHeight="1" x14ac:dyDescent="0.2">
      <c r="A2553" s="587" t="s">
        <v>712</v>
      </c>
      <c r="B2553" s="535">
        <f>Contratista</f>
        <v>0</v>
      </c>
      <c r="C2553" s="539"/>
      <c r="D2553" s="539"/>
      <c r="E2553" s="539"/>
      <c r="F2553" s="535"/>
      <c r="G2553" s="589"/>
    </row>
    <row r="2554" spans="1:7" ht="19.899999999999999" customHeight="1" x14ac:dyDescent="0.2">
      <c r="A2554" s="587" t="s">
        <v>21</v>
      </c>
      <c r="B2554" s="535" t="str">
        <f>Obra</f>
        <v>PAVIMENTACIÓN Y REPAVIMENTACION DE LA RED VIAL MUNICIPAL AFECTADAS POR OBRAS DE SANEAMIENTO 1era ETAPA SARMIENTO</v>
      </c>
      <c r="C2554" s="539"/>
      <c r="D2554" s="539"/>
      <c r="E2554" s="539"/>
      <c r="F2554" s="535" t="s">
        <v>32</v>
      </c>
      <c r="G2554" s="589">
        <f>Fecha_Base</f>
        <v>0</v>
      </c>
    </row>
    <row r="2555" spans="1:7" ht="19.899999999999999" customHeight="1" x14ac:dyDescent="0.2">
      <c r="A2555" s="590" t="s">
        <v>710</v>
      </c>
      <c r="B2555" s="540" t="str">
        <f>Ubicación</f>
        <v>DEPARTAMENTO SARMIENTO</v>
      </c>
      <c r="C2555" s="540"/>
      <c r="D2555" s="541"/>
      <c r="E2555" s="542"/>
      <c r="F2555" s="543"/>
      <c r="G2555" s="591"/>
    </row>
    <row r="2556" spans="1:7" ht="19.899999999999999" customHeight="1" x14ac:dyDescent="0.2">
      <c r="A2556" s="590" t="s">
        <v>33</v>
      </c>
      <c r="B2556" s="544" t="str">
        <f>IFERROR(VALUE(LEFT(B2557,FIND(".",B2557)-1)),"")</f>
        <v/>
      </c>
      <c r="C2556" s="545">
        <f ca="1">IFERROR(VLOOKUP(B2556,T_Computo_Presupuesto,2,FALSE),0)</f>
        <v>0</v>
      </c>
      <c r="D2556" s="545"/>
      <c r="E2556" s="542"/>
      <c r="F2556" s="543"/>
      <c r="G2556" s="591"/>
    </row>
    <row r="2557" spans="1:7" ht="19.899999999999999" customHeight="1" x14ac:dyDescent="0.2">
      <c r="A2557" s="590" t="s">
        <v>22</v>
      </c>
      <c r="B2557" s="546" t="str">
        <f>IFERROR(VLOOKUP(COUNTIF($A$1:A2557,"ANALISIS DE PRECIOS"),T_NumeroItem,2,FALSE),"")</f>
        <v/>
      </c>
      <c r="C2557" s="805">
        <f ca="1">IFERROR(VLOOKUP(B2557,T_Computo_Presupuesto,2,FALSE),0)</f>
        <v>0</v>
      </c>
      <c r="D2557" s="805"/>
      <c r="E2557" s="805"/>
      <c r="F2557" s="540" t="s">
        <v>23</v>
      </c>
      <c r="G2557" s="592">
        <f ca="1">IFERROR(VLOOKUP(B2557,T_Computo_Presupuesto,4,FALSE),0)</f>
        <v>0</v>
      </c>
    </row>
    <row r="2558" spans="1:7" ht="19.899999999999999" customHeight="1" x14ac:dyDescent="0.2">
      <c r="A2558" s="590"/>
      <c r="B2558" s="540"/>
      <c r="C2558" s="545"/>
      <c r="D2558" s="541"/>
      <c r="E2558" s="542"/>
      <c r="F2558" s="545"/>
      <c r="G2558" s="593"/>
    </row>
    <row r="2559" spans="1:7" ht="19.899999999999999" customHeight="1" x14ac:dyDescent="0.2">
      <c r="A2559" s="594"/>
      <c r="B2559" s="547"/>
      <c r="C2559" s="548" t="s">
        <v>999</v>
      </c>
      <c r="D2559" s="547"/>
      <c r="E2559" s="547"/>
      <c r="F2559" s="547"/>
      <c r="G2559" s="595"/>
    </row>
    <row r="2560" spans="1:7" ht="19.899999999999999" customHeight="1" x14ac:dyDescent="0.2">
      <c r="A2560" s="590"/>
      <c r="B2560" s="549"/>
      <c r="C2560" s="545"/>
      <c r="D2560" s="541"/>
      <c r="E2560" s="542"/>
      <c r="F2560" s="540"/>
      <c r="G2560" s="592"/>
    </row>
    <row r="2561" spans="1:7" ht="19.899999999999999" customHeight="1" x14ac:dyDescent="0.2">
      <c r="A2561" s="590"/>
      <c r="B2561" s="549"/>
      <c r="C2561" s="550" t="s">
        <v>1000</v>
      </c>
      <c r="D2561" s="551" t="s">
        <v>24</v>
      </c>
      <c r="E2561" s="551" t="s">
        <v>1001</v>
      </c>
      <c r="F2561" s="551" t="s">
        <v>1002</v>
      </c>
      <c r="G2561" s="550" t="s">
        <v>1003</v>
      </c>
    </row>
    <row r="2562" spans="1:7" ht="19.899999999999999" customHeight="1" x14ac:dyDescent="0.2">
      <c r="A2562" s="590"/>
      <c r="B2562" s="549"/>
      <c r="C2562" s="552"/>
      <c r="D2562" s="553"/>
      <c r="E2562" s="554">
        <f t="shared" ref="E2562:E2571" si="578">IFERROR(VLOOKUP(C2562,T_Equipos,4,FALSE),0)</f>
        <v>0</v>
      </c>
      <c r="F2562" s="555">
        <f t="shared" ref="F2562:F2571" si="579">IFERROR(VLOOKUP(C2562,T_Equipos,5,FALSE),0)</f>
        <v>0</v>
      </c>
      <c r="G2562" s="555">
        <f>ROUND(D2562*F2562,2)</f>
        <v>0</v>
      </c>
    </row>
    <row r="2563" spans="1:7" ht="19.899999999999999" customHeight="1" x14ac:dyDescent="0.2">
      <c r="A2563" s="590"/>
      <c r="B2563" s="549"/>
      <c r="C2563" s="552"/>
      <c r="D2563" s="553"/>
      <c r="E2563" s="554">
        <f t="shared" si="578"/>
        <v>0</v>
      </c>
      <c r="F2563" s="555">
        <f t="shared" si="579"/>
        <v>0</v>
      </c>
      <c r="G2563" s="555">
        <f>ROUND(D2563*F2563,2)</f>
        <v>0</v>
      </c>
    </row>
    <row r="2564" spans="1:7" ht="19.899999999999999" customHeight="1" x14ac:dyDescent="0.2">
      <c r="A2564" s="590"/>
      <c r="B2564" s="549"/>
      <c r="C2564" s="552"/>
      <c r="D2564" s="553"/>
      <c r="E2564" s="554">
        <f t="shared" si="578"/>
        <v>0</v>
      </c>
      <c r="F2564" s="555">
        <f t="shared" si="579"/>
        <v>0</v>
      </c>
      <c r="G2564" s="555">
        <f>ROUND(D2564*F2564,2)</f>
        <v>0</v>
      </c>
    </row>
    <row r="2565" spans="1:7" ht="19.899999999999999" customHeight="1" x14ac:dyDescent="0.2">
      <c r="A2565" s="590"/>
      <c r="B2565" s="549"/>
      <c r="C2565" s="552"/>
      <c r="D2565" s="553"/>
      <c r="E2565" s="554">
        <f t="shared" si="578"/>
        <v>0</v>
      </c>
      <c r="F2565" s="555">
        <f t="shared" si="579"/>
        <v>0</v>
      </c>
      <c r="G2565" s="555">
        <f>ROUND(D2565*F2565,2)</f>
        <v>0</v>
      </c>
    </row>
    <row r="2566" spans="1:7" ht="19.899999999999999" customHeight="1" x14ac:dyDescent="0.2">
      <c r="A2566" s="590"/>
      <c r="B2566" s="549"/>
      <c r="C2566" s="552"/>
      <c r="D2566" s="553"/>
      <c r="E2566" s="554">
        <f t="shared" si="578"/>
        <v>0</v>
      </c>
      <c r="F2566" s="555">
        <f t="shared" si="579"/>
        <v>0</v>
      </c>
      <c r="G2566" s="555">
        <f t="shared" ref="G2566:G2571" si="580">ROUND(D2566*F2566,2)</f>
        <v>0</v>
      </c>
    </row>
    <row r="2567" spans="1:7" ht="19.899999999999999" customHeight="1" x14ac:dyDescent="0.2">
      <c r="A2567" s="590"/>
      <c r="B2567" s="549"/>
      <c r="C2567" s="552"/>
      <c r="D2567" s="553"/>
      <c r="E2567" s="554">
        <f t="shared" si="578"/>
        <v>0</v>
      </c>
      <c r="F2567" s="555">
        <f t="shared" si="579"/>
        <v>0</v>
      </c>
      <c r="G2567" s="555">
        <f t="shared" si="580"/>
        <v>0</v>
      </c>
    </row>
    <row r="2568" spans="1:7" ht="19.899999999999999" customHeight="1" x14ac:dyDescent="0.2">
      <c r="A2568" s="590"/>
      <c r="B2568" s="549"/>
      <c r="C2568" s="552"/>
      <c r="D2568" s="553"/>
      <c r="E2568" s="554">
        <f t="shared" si="578"/>
        <v>0</v>
      </c>
      <c r="F2568" s="555">
        <f t="shared" si="579"/>
        <v>0</v>
      </c>
      <c r="G2568" s="555">
        <f t="shared" si="580"/>
        <v>0</v>
      </c>
    </row>
    <row r="2569" spans="1:7" ht="19.899999999999999" customHeight="1" x14ac:dyDescent="0.2">
      <c r="A2569" s="590"/>
      <c r="B2569" s="549"/>
      <c r="C2569" s="552"/>
      <c r="D2569" s="553"/>
      <c r="E2569" s="554">
        <f t="shared" si="578"/>
        <v>0</v>
      </c>
      <c r="F2569" s="555">
        <f t="shared" si="579"/>
        <v>0</v>
      </c>
      <c r="G2569" s="555">
        <f t="shared" si="580"/>
        <v>0</v>
      </c>
    </row>
    <row r="2570" spans="1:7" ht="19.899999999999999" customHeight="1" x14ac:dyDescent="0.2">
      <c r="A2570" s="590"/>
      <c r="B2570" s="549"/>
      <c r="C2570" s="552"/>
      <c r="D2570" s="553"/>
      <c r="E2570" s="554">
        <f t="shared" si="578"/>
        <v>0</v>
      </c>
      <c r="F2570" s="555">
        <f t="shared" si="579"/>
        <v>0</v>
      </c>
      <c r="G2570" s="555">
        <f t="shared" si="580"/>
        <v>0</v>
      </c>
    </row>
    <row r="2571" spans="1:7" ht="19.899999999999999" customHeight="1" x14ac:dyDescent="0.2">
      <c r="A2571" s="590"/>
      <c r="B2571" s="549"/>
      <c r="C2571" s="552"/>
      <c r="D2571" s="553"/>
      <c r="E2571" s="554">
        <f t="shared" si="578"/>
        <v>0</v>
      </c>
      <c r="F2571" s="555">
        <f t="shared" si="579"/>
        <v>0</v>
      </c>
      <c r="G2571" s="555">
        <f t="shared" si="580"/>
        <v>0</v>
      </c>
    </row>
    <row r="2572" spans="1:7" ht="19.899999999999999" customHeight="1" x14ac:dyDescent="0.2">
      <c r="A2572" s="590"/>
      <c r="B2572" s="549"/>
      <c r="C2572" s="545"/>
      <c r="D2572" s="545"/>
      <c r="E2572" s="556"/>
      <c r="F2572" s="540"/>
      <c r="G2572" s="592"/>
    </row>
    <row r="2573" spans="1:7" ht="19.899999999999999" customHeight="1" x14ac:dyDescent="0.2">
      <c r="A2573" s="590"/>
      <c r="B2573" s="545"/>
      <c r="C2573" s="537" t="s">
        <v>1004</v>
      </c>
      <c r="D2573" s="540" t="s">
        <v>1001</v>
      </c>
      <c r="E2573" s="611">
        <f>SUMPRODUCT(D2562:D2571,E2562:E2571)</f>
        <v>0</v>
      </c>
      <c r="F2573" s="540" t="s">
        <v>1005</v>
      </c>
      <c r="G2573" s="612">
        <f>SUM(G2562:G2571)</f>
        <v>0</v>
      </c>
    </row>
    <row r="2574" spans="1:7" ht="19.899999999999999" customHeight="1" x14ac:dyDescent="0.2">
      <c r="A2574" s="590"/>
      <c r="B2574" s="549"/>
      <c r="C2574" s="557"/>
      <c r="D2574" s="556"/>
      <c r="E2574" s="542"/>
      <c r="F2574" s="540"/>
      <c r="G2574" s="596"/>
    </row>
    <row r="2575" spans="1:7" ht="19.899999999999999" customHeight="1" x14ac:dyDescent="0.2">
      <c r="A2575" s="597"/>
      <c r="B2575" s="549"/>
      <c r="C2575" s="540" t="s">
        <v>1006</v>
      </c>
      <c r="D2575" s="558">
        <f>IFERROR(VLOOKUP(COUNTIF($A$1:A2575,"ANALISIS DE PRECIOS"),T_Rendimiento_Equipo,5,FALSE),0)</f>
        <v>0</v>
      </c>
      <c r="E2575" s="559" t="str">
        <f ca="1">G2557&amp;"/día"</f>
        <v>0/día</v>
      </c>
      <c r="F2575" s="598"/>
      <c r="G2575" s="592"/>
    </row>
    <row r="2576" spans="1:7" ht="19.899999999999999" customHeight="1" x14ac:dyDescent="0.2">
      <c r="A2576" s="590"/>
      <c r="B2576" s="549"/>
      <c r="C2576" s="545"/>
      <c r="D2576" s="541"/>
      <c r="E2576" s="542"/>
      <c r="F2576" s="540"/>
      <c r="G2576" s="592"/>
    </row>
    <row r="2577" spans="1:7" ht="19.899999999999999" customHeight="1" x14ac:dyDescent="0.2">
      <c r="A2577" s="792" t="s">
        <v>576</v>
      </c>
      <c r="B2577" s="793"/>
      <c r="C2577" s="794" t="s">
        <v>0</v>
      </c>
      <c r="D2577" s="806" t="s">
        <v>1866</v>
      </c>
      <c r="E2577" s="806" t="s">
        <v>1865</v>
      </c>
      <c r="F2577" s="798" t="s">
        <v>1007</v>
      </c>
      <c r="G2577" s="800" t="s">
        <v>26</v>
      </c>
    </row>
    <row r="2578" spans="1:7" ht="19.899999999999999" customHeight="1" x14ac:dyDescent="0.2">
      <c r="A2578" s="560" t="s">
        <v>577</v>
      </c>
      <c r="B2578" s="560" t="s">
        <v>578</v>
      </c>
      <c r="C2578" s="795"/>
      <c r="D2578" s="807"/>
      <c r="E2578" s="797"/>
      <c r="F2578" s="799"/>
      <c r="G2578" s="801"/>
    </row>
    <row r="2579" spans="1:7" ht="19.899999999999999" customHeight="1" x14ac:dyDescent="0.2">
      <c r="A2579" s="599"/>
      <c r="B2579" s="545"/>
      <c r="C2579" s="537" t="s">
        <v>1008</v>
      </c>
      <c r="D2579" s="542"/>
      <c r="E2579" s="542"/>
      <c r="F2579" s="545"/>
      <c r="G2579" s="600"/>
    </row>
    <row r="2580" spans="1:7" ht="19.899999999999999" customHeight="1" x14ac:dyDescent="0.2">
      <c r="A2580" s="601">
        <f t="shared" ref="A2580:A2588" si="581">IFERROR(VLOOKUP(C2580,T_Insumos,4,FALSE),0)</f>
        <v>0</v>
      </c>
      <c r="B2580" s="561">
        <f t="shared" ref="B2580:B2588" si="582">IFERROR(VLOOKUP(C2580,T_Insumos,5,FALSE),0)</f>
        <v>0</v>
      </c>
      <c r="C2580" s="552"/>
      <c r="D2580" s="562">
        <f t="shared" ref="D2580:D2588" si="583">IFERROR(VLOOKUP(C2580,T_Insumos,3,FALSE),0)</f>
        <v>0</v>
      </c>
      <c r="E2580" s="555">
        <f>D2580*$G$23</f>
        <v>0</v>
      </c>
      <c r="F2580" s="558">
        <f>IF(C2580="",0,IFERROR(VLOOKUP(COUNTIF($A$1:A2580,"ANALISIS DE PRECIOS"),T_Rendimiento_Equipo,5,FALSE),0))</f>
        <v>0</v>
      </c>
      <c r="G2580" s="555">
        <f>IFERROR(ROUND(E2580/F2580,2),0)</f>
        <v>0</v>
      </c>
    </row>
    <row r="2581" spans="1:7" ht="19.899999999999999" customHeight="1" x14ac:dyDescent="0.2">
      <c r="A2581" s="601">
        <f t="shared" si="581"/>
        <v>0</v>
      </c>
      <c r="B2581" s="561">
        <f t="shared" si="582"/>
        <v>0</v>
      </c>
      <c r="C2581" s="552"/>
      <c r="D2581" s="562">
        <f t="shared" si="583"/>
        <v>0</v>
      </c>
      <c r="E2581" s="555"/>
      <c r="F2581" s="558">
        <f>IF(C2581="",0,IFERROR(VLOOKUP(COUNTIF($A$1:A2581,"ANALISIS DE PRECIOS"),T_Rendimiento_Equipo,5,FALSE),0))</f>
        <v>0</v>
      </c>
      <c r="G2581" s="555">
        <f t="shared" ref="G2581:G2588" si="584">IFERROR(ROUND(E2581/F2581,2),0)</f>
        <v>0</v>
      </c>
    </row>
    <row r="2582" spans="1:7" ht="19.899999999999999" customHeight="1" x14ac:dyDescent="0.2">
      <c r="A2582" s="601">
        <f t="shared" si="581"/>
        <v>0</v>
      </c>
      <c r="B2582" s="561">
        <f t="shared" si="582"/>
        <v>0</v>
      </c>
      <c r="C2582" s="563"/>
      <c r="D2582" s="562">
        <f t="shared" si="583"/>
        <v>0</v>
      </c>
      <c r="E2582" s="555"/>
      <c r="F2582" s="558">
        <f>IF(C2582="",0,IFERROR(VLOOKUP(COUNTIF($A$1:A2582,"ANALISIS DE PRECIOS"),T_Rendimiento_Equipo,5,FALSE),0))</f>
        <v>0</v>
      </c>
      <c r="G2582" s="555">
        <f t="shared" si="584"/>
        <v>0</v>
      </c>
    </row>
    <row r="2583" spans="1:7" ht="19.899999999999999" customHeight="1" x14ac:dyDescent="0.2">
      <c r="A2583" s="601">
        <f t="shared" si="581"/>
        <v>0</v>
      </c>
      <c r="B2583" s="561">
        <f t="shared" si="582"/>
        <v>0</v>
      </c>
      <c r="C2583" s="563"/>
      <c r="D2583" s="562">
        <f t="shared" si="583"/>
        <v>0</v>
      </c>
      <c r="E2583" s="555"/>
      <c r="F2583" s="558">
        <f>IF(C2583="",0,IFERROR(VLOOKUP(COUNTIF($A$1:A2583,"ANALISIS DE PRECIOS"),T_Rendimiento_Equipo,5,FALSE),0))</f>
        <v>0</v>
      </c>
      <c r="G2583" s="555">
        <f t="shared" si="584"/>
        <v>0</v>
      </c>
    </row>
    <row r="2584" spans="1:7" ht="19.899999999999999" customHeight="1" x14ac:dyDescent="0.2">
      <c r="A2584" s="601">
        <f t="shared" si="581"/>
        <v>0</v>
      </c>
      <c r="B2584" s="561">
        <f t="shared" si="582"/>
        <v>0</v>
      </c>
      <c r="C2584" s="563"/>
      <c r="D2584" s="562">
        <f t="shared" si="583"/>
        <v>0</v>
      </c>
      <c r="E2584" s="555"/>
      <c r="F2584" s="558">
        <f>IF(C2584="",0,IFERROR(VLOOKUP(COUNTIF($A$1:A2584,"ANALISIS DE PRECIOS"),T_Rendimiento_Equipo,5,FALSE),0))</f>
        <v>0</v>
      </c>
      <c r="G2584" s="555">
        <f t="shared" si="584"/>
        <v>0</v>
      </c>
    </row>
    <row r="2585" spans="1:7" ht="19.899999999999999" customHeight="1" x14ac:dyDescent="0.2">
      <c r="A2585" s="601">
        <f t="shared" si="581"/>
        <v>0</v>
      </c>
      <c r="B2585" s="561">
        <f t="shared" si="582"/>
        <v>0</v>
      </c>
      <c r="C2585" s="563"/>
      <c r="D2585" s="562">
        <f t="shared" si="583"/>
        <v>0</v>
      </c>
      <c r="E2585" s="555"/>
      <c r="F2585" s="558">
        <f>IF(C2585="",0,IFERROR(VLOOKUP(COUNTIF($A$1:A2585,"ANALISIS DE PRECIOS"),T_Rendimiento_Equipo,5,FALSE),0))</f>
        <v>0</v>
      </c>
      <c r="G2585" s="555">
        <f t="shared" si="584"/>
        <v>0</v>
      </c>
    </row>
    <row r="2586" spans="1:7" ht="19.899999999999999" customHeight="1" x14ac:dyDescent="0.2">
      <c r="A2586" s="601">
        <f t="shared" si="581"/>
        <v>0</v>
      </c>
      <c r="B2586" s="561">
        <f t="shared" si="582"/>
        <v>0</v>
      </c>
      <c r="C2586" s="563"/>
      <c r="D2586" s="562">
        <f t="shared" si="583"/>
        <v>0</v>
      </c>
      <c r="E2586" s="555"/>
      <c r="F2586" s="558">
        <f>IF(C2586="",0,IFERROR(VLOOKUP(COUNTIF($A$1:A2586,"ANALISIS DE PRECIOS"),T_Rendimiento_Equipo,5,FALSE),0))</f>
        <v>0</v>
      </c>
      <c r="G2586" s="555">
        <f t="shared" si="584"/>
        <v>0</v>
      </c>
    </row>
    <row r="2587" spans="1:7" ht="19.899999999999999" customHeight="1" x14ac:dyDescent="0.2">
      <c r="A2587" s="601">
        <f t="shared" si="581"/>
        <v>0</v>
      </c>
      <c r="B2587" s="561">
        <f t="shared" si="582"/>
        <v>0</v>
      </c>
      <c r="C2587" s="563"/>
      <c r="D2587" s="562">
        <f t="shared" si="583"/>
        <v>0</v>
      </c>
      <c r="E2587" s="555"/>
      <c r="F2587" s="558">
        <f>IF(C2587="",0,IFERROR(VLOOKUP(COUNTIF($A$1:A2587,"ANALISIS DE PRECIOS"),T_Rendimiento_Equipo,5,FALSE),0))</f>
        <v>0</v>
      </c>
      <c r="G2587" s="555">
        <f t="shared" si="584"/>
        <v>0</v>
      </c>
    </row>
    <row r="2588" spans="1:7" ht="19.899999999999999" customHeight="1" x14ac:dyDescent="0.2">
      <c r="A2588" s="601">
        <f t="shared" si="581"/>
        <v>0</v>
      </c>
      <c r="B2588" s="561">
        <f t="shared" si="582"/>
        <v>0</v>
      </c>
      <c r="C2588" s="552"/>
      <c r="D2588" s="562">
        <f t="shared" si="583"/>
        <v>0</v>
      </c>
      <c r="E2588" s="555"/>
      <c r="F2588" s="558">
        <f>IF(C2588="",0,IFERROR(VLOOKUP(COUNTIF($A$1:A2588,"ANALISIS DE PRECIOS"),T_Rendimiento_Equipo,5,FALSE),0))</f>
        <v>0</v>
      </c>
      <c r="G2588" s="555">
        <f t="shared" si="584"/>
        <v>0</v>
      </c>
    </row>
    <row r="2589" spans="1:7" ht="19.899999999999999" customHeight="1" x14ac:dyDescent="0.2">
      <c r="A2589" s="602"/>
      <c r="B2589" s="541"/>
      <c r="C2589" s="545"/>
      <c r="D2589" s="541"/>
      <c r="E2589" s="542"/>
      <c r="F2589" s="564" t="s">
        <v>27</v>
      </c>
      <c r="G2589" s="603">
        <f>SUBTOTAL(9,G2580:G2588)</f>
        <v>0</v>
      </c>
    </row>
    <row r="2590" spans="1:7" ht="19.899999999999999" customHeight="1" x14ac:dyDescent="0.2">
      <c r="A2590" s="599"/>
      <c r="B2590" s="545"/>
      <c r="C2590" s="537" t="s">
        <v>713</v>
      </c>
      <c r="D2590" s="541"/>
      <c r="E2590" s="542"/>
      <c r="F2590" s="543"/>
      <c r="G2590" s="600"/>
    </row>
    <row r="2591" spans="1:7" ht="19.899999999999999" customHeight="1" x14ac:dyDescent="0.2">
      <c r="A2591" s="792" t="s">
        <v>576</v>
      </c>
      <c r="B2591" s="793"/>
      <c r="C2591" s="794" t="s">
        <v>0</v>
      </c>
      <c r="D2591" s="796" t="s">
        <v>24</v>
      </c>
      <c r="E2591" s="796" t="s">
        <v>1832</v>
      </c>
      <c r="F2591" s="798" t="s">
        <v>1007</v>
      </c>
      <c r="G2591" s="800" t="s">
        <v>26</v>
      </c>
    </row>
    <row r="2592" spans="1:7" ht="19.899999999999999" customHeight="1" x14ac:dyDescent="0.2">
      <c r="A2592" s="560" t="s">
        <v>577</v>
      </c>
      <c r="B2592" s="560" t="s">
        <v>578</v>
      </c>
      <c r="C2592" s="795"/>
      <c r="D2592" s="797"/>
      <c r="E2592" s="797"/>
      <c r="F2592" s="799"/>
      <c r="G2592" s="801"/>
    </row>
    <row r="2593" spans="1:7" ht="19.899999999999999" customHeight="1" x14ac:dyDescent="0.2">
      <c r="A2593" s="601">
        <f t="shared" ref="A2593:A2599" si="585">IFERROR(VLOOKUP(C2593,T_Insumos,4,FALSE),0)</f>
        <v>0</v>
      </c>
      <c r="B2593" s="561">
        <f t="shared" ref="B2593:B2599" si="586">IFERROR(VLOOKUP(C2593,T_Insumos,5,FALSE),0)</f>
        <v>0</v>
      </c>
      <c r="C2593" s="565"/>
      <c r="D2593" s="558"/>
      <c r="E2593" s="555">
        <f t="shared" ref="E2593:E2599" si="587">IFERROR(VLOOKUP(C2593,T_Insumos,3,FALSE),0)</f>
        <v>0</v>
      </c>
      <c r="F2593" s="558">
        <f>IF(C2593="",0,IFERROR(VLOOKUP(COUNTIF($A$1:A2593,"ANALISIS DE PRECIOS"),T_Rendimiento_Equipo,5,FALSE),0))</f>
        <v>0</v>
      </c>
      <c r="G2593" s="555">
        <f>IFERROR(ROUND(D2593*E2593/F2593,2),0)</f>
        <v>0</v>
      </c>
    </row>
    <row r="2594" spans="1:7" ht="19.899999999999999" customHeight="1" x14ac:dyDescent="0.2">
      <c r="A2594" s="601">
        <f t="shared" si="585"/>
        <v>0</v>
      </c>
      <c r="B2594" s="561">
        <f t="shared" si="586"/>
        <v>0</v>
      </c>
      <c r="C2594" s="552"/>
      <c r="D2594" s="558"/>
      <c r="E2594" s="555">
        <f t="shared" si="587"/>
        <v>0</v>
      </c>
      <c r="F2594" s="558">
        <f>IF(C2594="",0,IFERROR(VLOOKUP(COUNTIF($A$1:A2594,"ANALISIS DE PRECIOS"),T_Rendimiento_Equipo,5,FALSE),0))</f>
        <v>0</v>
      </c>
      <c r="G2594" s="555">
        <f t="shared" ref="G2594:G2599" si="588">IFERROR(ROUND(D2594*E2594/F2594,2),0)</f>
        <v>0</v>
      </c>
    </row>
    <row r="2595" spans="1:7" ht="19.899999999999999" customHeight="1" x14ac:dyDescent="0.2">
      <c r="A2595" s="601">
        <f t="shared" si="585"/>
        <v>0</v>
      </c>
      <c r="B2595" s="561">
        <f t="shared" si="586"/>
        <v>0</v>
      </c>
      <c r="C2595" s="552"/>
      <c r="D2595" s="558"/>
      <c r="E2595" s="555">
        <f t="shared" si="587"/>
        <v>0</v>
      </c>
      <c r="F2595" s="558">
        <f>IF(C2595="",0,IFERROR(VLOOKUP(COUNTIF($A$1:A2595,"ANALISIS DE PRECIOS"),T_Rendimiento_Equipo,5,FALSE),0))</f>
        <v>0</v>
      </c>
      <c r="G2595" s="555">
        <f t="shared" si="588"/>
        <v>0</v>
      </c>
    </row>
    <row r="2596" spans="1:7" ht="19.899999999999999" customHeight="1" x14ac:dyDescent="0.2">
      <c r="A2596" s="601">
        <f t="shared" si="585"/>
        <v>0</v>
      </c>
      <c r="B2596" s="561">
        <f t="shared" si="586"/>
        <v>0</v>
      </c>
      <c r="C2596" s="552"/>
      <c r="D2596" s="558"/>
      <c r="E2596" s="555">
        <f t="shared" si="587"/>
        <v>0</v>
      </c>
      <c r="F2596" s="558">
        <f>IF(C2596="",0,IFERROR(VLOOKUP(COUNTIF($A$1:A2596,"ANALISIS DE PRECIOS"),T_Rendimiento_Equipo,5,FALSE),0))</f>
        <v>0</v>
      </c>
      <c r="G2596" s="555">
        <f t="shared" si="588"/>
        <v>0</v>
      </c>
    </row>
    <row r="2597" spans="1:7" ht="19.899999999999999" customHeight="1" x14ac:dyDescent="0.2">
      <c r="A2597" s="601">
        <f t="shared" si="585"/>
        <v>0</v>
      </c>
      <c r="B2597" s="561">
        <f t="shared" si="586"/>
        <v>0</v>
      </c>
      <c r="C2597" s="552"/>
      <c r="D2597" s="558"/>
      <c r="E2597" s="555">
        <f t="shared" si="587"/>
        <v>0</v>
      </c>
      <c r="F2597" s="558">
        <f>IF(C2597="",0,IFERROR(VLOOKUP(COUNTIF($A$1:A2597,"ANALISIS DE PRECIOS"),T_Rendimiento_Equipo,5,FALSE),0))</f>
        <v>0</v>
      </c>
      <c r="G2597" s="555">
        <f t="shared" si="588"/>
        <v>0</v>
      </c>
    </row>
    <row r="2598" spans="1:7" ht="19.899999999999999" customHeight="1" x14ac:dyDescent="0.2">
      <c r="A2598" s="601">
        <f t="shared" si="585"/>
        <v>0</v>
      </c>
      <c r="B2598" s="561">
        <f t="shared" si="586"/>
        <v>0</v>
      </c>
      <c r="C2598" s="552"/>
      <c r="D2598" s="566"/>
      <c r="E2598" s="555">
        <f t="shared" si="587"/>
        <v>0</v>
      </c>
      <c r="F2598" s="558">
        <f>IF(C2598="",0,IFERROR(VLOOKUP(COUNTIF($A$1:A2598,"ANALISIS DE PRECIOS"),T_Rendimiento_Equipo,5,FALSE),0))</f>
        <v>0</v>
      </c>
      <c r="G2598" s="555">
        <f t="shared" si="588"/>
        <v>0</v>
      </c>
    </row>
    <row r="2599" spans="1:7" ht="19.899999999999999" customHeight="1" x14ac:dyDescent="0.2">
      <c r="A2599" s="601">
        <f t="shared" si="585"/>
        <v>0</v>
      </c>
      <c r="B2599" s="561">
        <f t="shared" si="586"/>
        <v>0</v>
      </c>
      <c r="C2599" s="561"/>
      <c r="D2599" s="567"/>
      <c r="E2599" s="555">
        <f t="shared" si="587"/>
        <v>0</v>
      </c>
      <c r="F2599" s="558">
        <f>IF(C2599="",0,IFERROR(VLOOKUP(COUNTIF($A$1:A2599,"ANALISIS DE PRECIOS"),T_Rendimiento_Equipo,5,FALSE),0))</f>
        <v>0</v>
      </c>
      <c r="G2599" s="555">
        <f t="shared" si="588"/>
        <v>0</v>
      </c>
    </row>
    <row r="2600" spans="1:7" ht="19.899999999999999" customHeight="1" x14ac:dyDescent="0.2">
      <c r="A2600" s="602"/>
      <c r="B2600" s="541"/>
      <c r="C2600" s="545"/>
      <c r="D2600" s="541"/>
      <c r="E2600" s="542"/>
      <c r="F2600" s="564" t="s">
        <v>28</v>
      </c>
      <c r="G2600" s="604">
        <f>SUBTOTAL(9,G2593:G2599)</f>
        <v>0</v>
      </c>
    </row>
    <row r="2601" spans="1:7" ht="19.899999999999999" customHeight="1" x14ac:dyDescent="0.2">
      <c r="A2601" s="599"/>
      <c r="B2601" s="545"/>
      <c r="C2601" s="537" t="s">
        <v>1014</v>
      </c>
      <c r="D2601" s="541"/>
      <c r="E2601" s="542"/>
      <c r="F2601" s="543"/>
      <c r="G2601" s="600"/>
    </row>
    <row r="2602" spans="1:7" ht="19.899999999999999" customHeight="1" x14ac:dyDescent="0.2">
      <c r="A2602" s="792" t="s">
        <v>576</v>
      </c>
      <c r="B2602" s="793"/>
      <c r="C2602" s="794" t="s">
        <v>0</v>
      </c>
      <c r="D2602" s="794" t="s">
        <v>1867</v>
      </c>
      <c r="E2602" s="796" t="s">
        <v>24</v>
      </c>
      <c r="F2602" s="798" t="s">
        <v>25</v>
      </c>
      <c r="G2602" s="800" t="s">
        <v>26</v>
      </c>
    </row>
    <row r="2603" spans="1:7" ht="19.899999999999999" customHeight="1" x14ac:dyDescent="0.2">
      <c r="A2603" s="560" t="s">
        <v>577</v>
      </c>
      <c r="B2603" s="560" t="s">
        <v>578</v>
      </c>
      <c r="C2603" s="795"/>
      <c r="D2603" s="795"/>
      <c r="E2603" s="797"/>
      <c r="F2603" s="799"/>
      <c r="G2603" s="801"/>
    </row>
    <row r="2604" spans="1:7" ht="19.899999999999999" customHeight="1" x14ac:dyDescent="0.2">
      <c r="A2604" s="601">
        <f t="shared" ref="A2604:A2614" si="589">IFERROR(VLOOKUP(C2604,T_Insumos,4,FALSE),0)</f>
        <v>0</v>
      </c>
      <c r="B2604" s="561">
        <f t="shared" ref="B2604:B2614" si="590">IFERROR(VLOOKUP(C2604,T_Insumos,5,FALSE),0)</f>
        <v>0</v>
      </c>
      <c r="C2604" s="561"/>
      <c r="D2604" s="613">
        <f t="shared" ref="D2604:D2614" si="591">IFERROR(VLOOKUP(C2604,T_Insumos,2,FALSE),0)</f>
        <v>0</v>
      </c>
      <c r="E2604" s="553"/>
      <c r="F2604" s="555">
        <f t="shared" ref="F2604:F2614" si="592">IFERROR(VLOOKUP(C2604,T_Insumos,3,FALSE),0)</f>
        <v>0</v>
      </c>
      <c r="G2604" s="555">
        <f>ROUND(E2604*F2604,2)</f>
        <v>0</v>
      </c>
    </row>
    <row r="2605" spans="1:7" ht="19.899999999999999" customHeight="1" x14ac:dyDescent="0.2">
      <c r="A2605" s="601">
        <f t="shared" si="589"/>
        <v>0</v>
      </c>
      <c r="B2605" s="561">
        <f t="shared" si="590"/>
        <v>0</v>
      </c>
      <c r="C2605" s="561"/>
      <c r="D2605" s="613">
        <f t="shared" si="591"/>
        <v>0</v>
      </c>
      <c r="E2605" s="553"/>
      <c r="F2605" s="555">
        <f t="shared" si="592"/>
        <v>0</v>
      </c>
      <c r="G2605" s="555">
        <f t="shared" ref="G2605:G2614" si="593">ROUND(E2605*F2605,2)</f>
        <v>0</v>
      </c>
    </row>
    <row r="2606" spans="1:7" ht="19.899999999999999" customHeight="1" x14ac:dyDescent="0.2">
      <c r="A2606" s="601">
        <f t="shared" si="589"/>
        <v>0</v>
      </c>
      <c r="B2606" s="561">
        <f t="shared" si="590"/>
        <v>0</v>
      </c>
      <c r="C2606" s="561"/>
      <c r="D2606" s="613">
        <f t="shared" si="591"/>
        <v>0</v>
      </c>
      <c r="E2606" s="553"/>
      <c r="F2606" s="555">
        <f t="shared" si="592"/>
        <v>0</v>
      </c>
      <c r="G2606" s="555">
        <f t="shared" si="593"/>
        <v>0</v>
      </c>
    </row>
    <row r="2607" spans="1:7" ht="19.899999999999999" customHeight="1" x14ac:dyDescent="0.2">
      <c r="A2607" s="601">
        <f t="shared" si="589"/>
        <v>0</v>
      </c>
      <c r="B2607" s="561">
        <f t="shared" si="590"/>
        <v>0</v>
      </c>
      <c r="C2607" s="561"/>
      <c r="D2607" s="613">
        <f t="shared" si="591"/>
        <v>0</v>
      </c>
      <c r="E2607" s="553"/>
      <c r="F2607" s="555">
        <f t="shared" si="592"/>
        <v>0</v>
      </c>
      <c r="G2607" s="555">
        <f t="shared" si="593"/>
        <v>0</v>
      </c>
    </row>
    <row r="2608" spans="1:7" ht="19.899999999999999" customHeight="1" x14ac:dyDescent="0.2">
      <c r="A2608" s="601">
        <f t="shared" si="589"/>
        <v>0</v>
      </c>
      <c r="B2608" s="561">
        <f t="shared" si="590"/>
        <v>0</v>
      </c>
      <c r="C2608" s="561"/>
      <c r="D2608" s="613">
        <f t="shared" si="591"/>
        <v>0</v>
      </c>
      <c r="E2608" s="553"/>
      <c r="F2608" s="555">
        <f t="shared" si="592"/>
        <v>0</v>
      </c>
      <c r="G2608" s="555">
        <f t="shared" si="593"/>
        <v>0</v>
      </c>
    </row>
    <row r="2609" spans="1:7" ht="19.899999999999999" customHeight="1" x14ac:dyDescent="0.2">
      <c r="A2609" s="601">
        <f t="shared" si="589"/>
        <v>0</v>
      </c>
      <c r="B2609" s="561">
        <f t="shared" si="590"/>
        <v>0</v>
      </c>
      <c r="C2609" s="561"/>
      <c r="D2609" s="613">
        <f t="shared" si="591"/>
        <v>0</v>
      </c>
      <c r="E2609" s="553"/>
      <c r="F2609" s="555">
        <f t="shared" si="592"/>
        <v>0</v>
      </c>
      <c r="G2609" s="555">
        <f t="shared" si="593"/>
        <v>0</v>
      </c>
    </row>
    <row r="2610" spans="1:7" ht="19.899999999999999" customHeight="1" x14ac:dyDescent="0.2">
      <c r="A2610" s="601">
        <f t="shared" si="589"/>
        <v>0</v>
      </c>
      <c r="B2610" s="561">
        <f t="shared" si="590"/>
        <v>0</v>
      </c>
      <c r="C2610" s="561"/>
      <c r="D2610" s="613">
        <f t="shared" si="591"/>
        <v>0</v>
      </c>
      <c r="E2610" s="553"/>
      <c r="F2610" s="555">
        <f t="shared" si="592"/>
        <v>0</v>
      </c>
      <c r="G2610" s="555">
        <f t="shared" si="593"/>
        <v>0</v>
      </c>
    </row>
    <row r="2611" spans="1:7" ht="19.899999999999999" customHeight="1" x14ac:dyDescent="0.2">
      <c r="A2611" s="601">
        <f t="shared" si="589"/>
        <v>0</v>
      </c>
      <c r="B2611" s="561">
        <f t="shared" si="590"/>
        <v>0</v>
      </c>
      <c r="C2611" s="561"/>
      <c r="D2611" s="613">
        <f t="shared" si="591"/>
        <v>0</v>
      </c>
      <c r="E2611" s="553"/>
      <c r="F2611" s="555">
        <f t="shared" si="592"/>
        <v>0</v>
      </c>
      <c r="G2611" s="555">
        <f t="shared" si="593"/>
        <v>0</v>
      </c>
    </row>
    <row r="2612" spans="1:7" ht="19.899999999999999" customHeight="1" x14ac:dyDescent="0.2">
      <c r="A2612" s="601">
        <f t="shared" si="589"/>
        <v>0</v>
      </c>
      <c r="B2612" s="561">
        <f t="shared" si="590"/>
        <v>0</v>
      </c>
      <c r="C2612" s="561"/>
      <c r="D2612" s="613">
        <f t="shared" si="591"/>
        <v>0</v>
      </c>
      <c r="E2612" s="553"/>
      <c r="F2612" s="555">
        <f t="shared" si="592"/>
        <v>0</v>
      </c>
      <c r="G2612" s="555">
        <f t="shared" si="593"/>
        <v>0</v>
      </c>
    </row>
    <row r="2613" spans="1:7" ht="19.899999999999999" customHeight="1" x14ac:dyDescent="0.2">
      <c r="A2613" s="601">
        <f t="shared" si="589"/>
        <v>0</v>
      </c>
      <c r="B2613" s="561">
        <f t="shared" si="590"/>
        <v>0</v>
      </c>
      <c r="C2613" s="561"/>
      <c r="D2613" s="613">
        <f t="shared" si="591"/>
        <v>0</v>
      </c>
      <c r="E2613" s="553"/>
      <c r="F2613" s="555">
        <f t="shared" si="592"/>
        <v>0</v>
      </c>
      <c r="G2613" s="555">
        <f t="shared" si="593"/>
        <v>0</v>
      </c>
    </row>
    <row r="2614" spans="1:7" ht="19.899999999999999" customHeight="1" x14ac:dyDescent="0.2">
      <c r="A2614" s="601">
        <f t="shared" si="589"/>
        <v>0</v>
      </c>
      <c r="B2614" s="561">
        <f t="shared" si="590"/>
        <v>0</v>
      </c>
      <c r="C2614" s="561"/>
      <c r="D2614" s="613">
        <f t="shared" si="591"/>
        <v>0</v>
      </c>
      <c r="E2614" s="553"/>
      <c r="F2614" s="555">
        <f t="shared" si="592"/>
        <v>0</v>
      </c>
      <c r="G2614" s="555">
        <f t="shared" si="593"/>
        <v>0</v>
      </c>
    </row>
    <row r="2615" spans="1:7" ht="19.899999999999999" customHeight="1" x14ac:dyDescent="0.2">
      <c r="A2615" s="599"/>
      <c r="B2615" s="545"/>
      <c r="C2615" s="545"/>
      <c r="D2615" s="541"/>
      <c r="E2615" s="542"/>
      <c r="F2615" s="564" t="s">
        <v>29</v>
      </c>
      <c r="G2615" s="605">
        <f>SUBTOTAL(9,G2604:G2614)</f>
        <v>0</v>
      </c>
    </row>
    <row r="2616" spans="1:7" ht="19.899999999999999" customHeight="1" x14ac:dyDescent="0.2">
      <c r="A2616" s="599"/>
      <c r="B2616" s="545"/>
      <c r="C2616" s="537" t="s">
        <v>1015</v>
      </c>
      <c r="D2616" s="541"/>
      <c r="E2616" s="542"/>
      <c r="F2616" s="543"/>
      <c r="G2616" s="600"/>
    </row>
    <row r="2617" spans="1:7" ht="19.899999999999999" customHeight="1" x14ac:dyDescent="0.2">
      <c r="A2617" s="792" t="s">
        <v>576</v>
      </c>
      <c r="B2617" s="793"/>
      <c r="C2617" s="794" t="s">
        <v>0</v>
      </c>
      <c r="D2617" s="794" t="s">
        <v>1867</v>
      </c>
      <c r="E2617" s="796" t="s">
        <v>24</v>
      </c>
      <c r="F2617" s="798" t="s">
        <v>25</v>
      </c>
      <c r="G2617" s="800" t="s">
        <v>26</v>
      </c>
    </row>
    <row r="2618" spans="1:7" ht="19.899999999999999" customHeight="1" x14ac:dyDescent="0.2">
      <c r="A2618" s="560" t="s">
        <v>577</v>
      </c>
      <c r="B2618" s="560" t="s">
        <v>578</v>
      </c>
      <c r="C2618" s="795"/>
      <c r="D2618" s="795"/>
      <c r="E2618" s="797"/>
      <c r="F2618" s="799"/>
      <c r="G2618" s="801"/>
    </row>
    <row r="2619" spans="1:7" ht="19.899999999999999" customHeight="1" x14ac:dyDescent="0.2">
      <c r="A2619" s="601">
        <f>IFERROR(VLOOKUP(C2619,T_Insumos,4,FALSE),0)</f>
        <v>0</v>
      </c>
      <c r="B2619" s="561">
        <f>IFERROR(VLOOKUP(C2619,T_Insumos,5,FALSE),0)</f>
        <v>0</v>
      </c>
      <c r="C2619" s="552"/>
      <c r="D2619" s="613">
        <f>IF(C2619=0,0,"$/tnkm")</f>
        <v>0</v>
      </c>
      <c r="E2619" s="553"/>
      <c r="F2619" s="555">
        <f>IFERROR(VLOOKUP(C2619,T_Insumos,3,FALSE),0)</f>
        <v>0</v>
      </c>
      <c r="G2619" s="555">
        <f>ROUND(E2619*F2619,2)</f>
        <v>0</v>
      </c>
    </row>
    <row r="2620" spans="1:7" ht="19.899999999999999" customHeight="1" x14ac:dyDescent="0.2">
      <c r="A2620" s="601">
        <f>IFERROR(VLOOKUP(C2620,T_Insumos,4,FALSE),0)</f>
        <v>0</v>
      </c>
      <c r="B2620" s="561">
        <f>IFERROR(VLOOKUP(C2620,T_Insumos,5,FALSE),0)</f>
        <v>0</v>
      </c>
      <c r="C2620" s="552"/>
      <c r="D2620" s="613">
        <f>IF(C2620=0,0,"$/tnkm")</f>
        <v>0</v>
      </c>
      <c r="E2620" s="569"/>
      <c r="F2620" s="555">
        <f>IFERROR(VLOOKUP(C2620,T_Insumos,3,FALSE),0)</f>
        <v>0</v>
      </c>
      <c r="G2620" s="555">
        <f t="shared" ref="G2620" si="594">ROUND(E2620*F2620,2)</f>
        <v>0</v>
      </c>
    </row>
    <row r="2621" spans="1:7" ht="19.899999999999999" customHeight="1" x14ac:dyDescent="0.2">
      <c r="A2621" s="599"/>
      <c r="B2621" s="545"/>
      <c r="C2621" s="545"/>
      <c r="D2621" s="541"/>
      <c r="E2621" s="542"/>
      <c r="F2621" s="564" t="s">
        <v>1016</v>
      </c>
      <c r="G2621" s="605">
        <f>SUBTOTAL(9,G2619:G2620)</f>
        <v>0</v>
      </c>
    </row>
    <row r="2622" spans="1:7" ht="19.899999999999999" customHeight="1" x14ac:dyDescent="0.2">
      <c r="A2622" s="602"/>
      <c r="B2622" s="541"/>
      <c r="C2622" s="545"/>
      <c r="D2622" s="541"/>
      <c r="E2622" s="542"/>
      <c r="F2622" s="543"/>
      <c r="G2622" s="600"/>
    </row>
    <row r="2623" spans="1:7" ht="19.899999999999999" customHeight="1" x14ac:dyDescent="0.2">
      <c r="A2623" s="664" t="str">
        <f>B2557</f>
        <v/>
      </c>
      <c r="B2623" s="661">
        <f ca="1">C2557</f>
        <v>0</v>
      </c>
      <c r="C2623" s="541"/>
      <c r="D2623" s="541" t="s">
        <v>1833</v>
      </c>
      <c r="E2623" s="662"/>
      <c r="F2623" s="663" t="str">
        <f ca="1">"$/"&amp;G2557</f>
        <v>$/0</v>
      </c>
      <c r="G2623" s="610">
        <f>SUBTOTAL(9,G2580:G2622)</f>
        <v>0</v>
      </c>
    </row>
    <row r="2624" spans="1:7" ht="19.899999999999999" customHeight="1" x14ac:dyDescent="0.2">
      <c r="A2624" s="606"/>
      <c r="B2624" s="607"/>
      <c r="C2624" s="608"/>
      <c r="D2624" s="608" t="s">
        <v>2043</v>
      </c>
      <c r="E2624" s="609"/>
      <c r="F2624" s="665" t="str">
        <f ca="1">"$/"&amp;G2557</f>
        <v>$/0</v>
      </c>
      <c r="G2624" s="610">
        <f>ROUND(G2623/Coeficiente_Paso,2)</f>
        <v>0</v>
      </c>
    </row>
    <row r="2625" spans="1:7" ht="19.899999999999999" customHeight="1" x14ac:dyDescent="0.2">
      <c r="A2625" s="191"/>
      <c r="B2625" s="191"/>
      <c r="C2625" s="191"/>
      <c r="D2625" s="191"/>
      <c r="E2625" s="191"/>
      <c r="F2625" s="191"/>
      <c r="G2625" s="191"/>
    </row>
    <row r="2626" spans="1:7" ht="19.899999999999999" customHeight="1" x14ac:dyDescent="0.2">
      <c r="A2626" s="802" t="s">
        <v>31</v>
      </c>
      <c r="B2626" s="803"/>
      <c r="C2626" s="803"/>
      <c r="D2626" s="803"/>
      <c r="E2626" s="803"/>
      <c r="F2626" s="803"/>
      <c r="G2626" s="804"/>
    </row>
    <row r="2627" spans="1:7" ht="19.899999999999999" customHeight="1" x14ac:dyDescent="0.2">
      <c r="A2627" s="587" t="s">
        <v>711</v>
      </c>
      <c r="B2627" s="535" t="str">
        <f>Comitente</f>
        <v>DIRECCIÓN PROVINCIAL DE VIALIDAD</v>
      </c>
      <c r="C2627" s="536"/>
      <c r="D2627" s="537"/>
      <c r="E2627" s="537"/>
      <c r="F2627" s="538"/>
      <c r="G2627" s="588"/>
    </row>
    <row r="2628" spans="1:7" ht="19.899999999999999" customHeight="1" x14ac:dyDescent="0.2">
      <c r="A2628" s="587" t="s">
        <v>712</v>
      </c>
      <c r="B2628" s="535">
        <f>Contratista</f>
        <v>0</v>
      </c>
      <c r="C2628" s="539"/>
      <c r="D2628" s="539"/>
      <c r="E2628" s="539"/>
      <c r="F2628" s="535"/>
      <c r="G2628" s="589"/>
    </row>
    <row r="2629" spans="1:7" ht="19.899999999999999" customHeight="1" x14ac:dyDescent="0.2">
      <c r="A2629" s="587" t="s">
        <v>21</v>
      </c>
      <c r="B2629" s="535" t="str">
        <f>Obra</f>
        <v>PAVIMENTACIÓN Y REPAVIMENTACION DE LA RED VIAL MUNICIPAL AFECTADAS POR OBRAS DE SANEAMIENTO 1era ETAPA SARMIENTO</v>
      </c>
      <c r="C2629" s="539"/>
      <c r="D2629" s="539"/>
      <c r="E2629" s="539"/>
      <c r="F2629" s="535" t="s">
        <v>32</v>
      </c>
      <c r="G2629" s="589">
        <f>Fecha_Base</f>
        <v>0</v>
      </c>
    </row>
    <row r="2630" spans="1:7" ht="19.899999999999999" customHeight="1" x14ac:dyDescent="0.2">
      <c r="A2630" s="590" t="s">
        <v>710</v>
      </c>
      <c r="B2630" s="540" t="str">
        <f>Ubicación</f>
        <v>DEPARTAMENTO SARMIENTO</v>
      </c>
      <c r="C2630" s="540"/>
      <c r="D2630" s="541"/>
      <c r="E2630" s="542"/>
      <c r="F2630" s="543"/>
      <c r="G2630" s="591"/>
    </row>
    <row r="2631" spans="1:7" ht="19.899999999999999" customHeight="1" x14ac:dyDescent="0.2">
      <c r="A2631" s="590" t="s">
        <v>33</v>
      </c>
      <c r="B2631" s="544" t="str">
        <f>IFERROR(VALUE(LEFT(B2632,FIND(".",B2632)-1)),"")</f>
        <v/>
      </c>
      <c r="C2631" s="545">
        <f ca="1">IFERROR(VLOOKUP(B2631,T_Computo_Presupuesto,2,FALSE),0)</f>
        <v>0</v>
      </c>
      <c r="D2631" s="545"/>
      <c r="E2631" s="542"/>
      <c r="F2631" s="543"/>
      <c r="G2631" s="591"/>
    </row>
    <row r="2632" spans="1:7" ht="19.899999999999999" customHeight="1" x14ac:dyDescent="0.2">
      <c r="A2632" s="590" t="s">
        <v>22</v>
      </c>
      <c r="B2632" s="546" t="str">
        <f>IFERROR(VLOOKUP(COUNTIF($A$1:A2632,"ANALISIS DE PRECIOS"),T_NumeroItem,2,FALSE),"")</f>
        <v/>
      </c>
      <c r="C2632" s="805">
        <f ca="1">IFERROR(VLOOKUP(B2632,T_Computo_Presupuesto,2,FALSE),0)</f>
        <v>0</v>
      </c>
      <c r="D2632" s="805"/>
      <c r="E2632" s="805"/>
      <c r="F2632" s="540" t="s">
        <v>23</v>
      </c>
      <c r="G2632" s="592">
        <f ca="1">IFERROR(VLOOKUP(B2632,T_Computo_Presupuesto,4,FALSE),0)</f>
        <v>0</v>
      </c>
    </row>
    <row r="2633" spans="1:7" ht="19.899999999999999" customHeight="1" x14ac:dyDescent="0.2">
      <c r="A2633" s="590"/>
      <c r="B2633" s="540"/>
      <c r="C2633" s="545"/>
      <c r="D2633" s="541"/>
      <c r="E2633" s="542"/>
      <c r="F2633" s="545"/>
      <c r="G2633" s="593"/>
    </row>
    <row r="2634" spans="1:7" ht="19.899999999999999" customHeight="1" x14ac:dyDescent="0.2">
      <c r="A2634" s="594"/>
      <c r="B2634" s="547"/>
      <c r="C2634" s="548" t="s">
        <v>999</v>
      </c>
      <c r="D2634" s="547"/>
      <c r="E2634" s="547"/>
      <c r="F2634" s="547"/>
      <c r="G2634" s="595"/>
    </row>
    <row r="2635" spans="1:7" ht="19.899999999999999" customHeight="1" x14ac:dyDescent="0.2">
      <c r="A2635" s="590"/>
      <c r="B2635" s="549"/>
      <c r="C2635" s="545"/>
      <c r="D2635" s="541"/>
      <c r="E2635" s="542"/>
      <c r="F2635" s="540"/>
      <c r="G2635" s="592"/>
    </row>
    <row r="2636" spans="1:7" ht="19.899999999999999" customHeight="1" x14ac:dyDescent="0.2">
      <c r="A2636" s="590"/>
      <c r="B2636" s="549"/>
      <c r="C2636" s="550" t="s">
        <v>1000</v>
      </c>
      <c r="D2636" s="551" t="s">
        <v>24</v>
      </c>
      <c r="E2636" s="551" t="s">
        <v>1001</v>
      </c>
      <c r="F2636" s="551" t="s">
        <v>1002</v>
      </c>
      <c r="G2636" s="550" t="s">
        <v>1003</v>
      </c>
    </row>
    <row r="2637" spans="1:7" ht="19.899999999999999" customHeight="1" x14ac:dyDescent="0.2">
      <c r="A2637" s="590"/>
      <c r="B2637" s="549"/>
      <c r="C2637" s="552"/>
      <c r="D2637" s="553"/>
      <c r="E2637" s="554">
        <f t="shared" ref="E2637:E2646" si="595">IFERROR(VLOOKUP(C2637,T_Equipos,4,FALSE),0)</f>
        <v>0</v>
      </c>
      <c r="F2637" s="555">
        <f t="shared" ref="F2637:F2646" si="596">IFERROR(VLOOKUP(C2637,T_Equipos,5,FALSE),0)</f>
        <v>0</v>
      </c>
      <c r="G2637" s="555">
        <f>ROUND(D2637*F2637,2)</f>
        <v>0</v>
      </c>
    </row>
    <row r="2638" spans="1:7" ht="19.899999999999999" customHeight="1" x14ac:dyDescent="0.2">
      <c r="A2638" s="590"/>
      <c r="B2638" s="549"/>
      <c r="C2638" s="552"/>
      <c r="D2638" s="553"/>
      <c r="E2638" s="554">
        <f t="shared" si="595"/>
        <v>0</v>
      </c>
      <c r="F2638" s="555">
        <f t="shared" si="596"/>
        <v>0</v>
      </c>
      <c r="G2638" s="555">
        <f>ROUND(D2638*F2638,2)</f>
        <v>0</v>
      </c>
    </row>
    <row r="2639" spans="1:7" ht="19.899999999999999" customHeight="1" x14ac:dyDescent="0.2">
      <c r="A2639" s="590"/>
      <c r="B2639" s="549"/>
      <c r="C2639" s="552"/>
      <c r="D2639" s="553"/>
      <c r="E2639" s="554">
        <f t="shared" si="595"/>
        <v>0</v>
      </c>
      <c r="F2639" s="555">
        <f t="shared" si="596"/>
        <v>0</v>
      </c>
      <c r="G2639" s="555">
        <f>ROUND(D2639*F2639,2)</f>
        <v>0</v>
      </c>
    </row>
    <row r="2640" spans="1:7" ht="19.899999999999999" customHeight="1" x14ac:dyDescent="0.2">
      <c r="A2640" s="590"/>
      <c r="B2640" s="549"/>
      <c r="C2640" s="552"/>
      <c r="D2640" s="553"/>
      <c r="E2640" s="554">
        <f t="shared" si="595"/>
        <v>0</v>
      </c>
      <c r="F2640" s="555">
        <f t="shared" si="596"/>
        <v>0</v>
      </c>
      <c r="G2640" s="555">
        <f>ROUND(D2640*F2640,2)</f>
        <v>0</v>
      </c>
    </row>
    <row r="2641" spans="1:7" ht="19.899999999999999" customHeight="1" x14ac:dyDescent="0.2">
      <c r="A2641" s="590"/>
      <c r="B2641" s="549"/>
      <c r="C2641" s="552"/>
      <c r="D2641" s="553"/>
      <c r="E2641" s="554">
        <f t="shared" si="595"/>
        <v>0</v>
      </c>
      <c r="F2641" s="555">
        <f t="shared" si="596"/>
        <v>0</v>
      </c>
      <c r="G2641" s="555">
        <f t="shared" ref="G2641:G2646" si="597">ROUND(D2641*F2641,2)</f>
        <v>0</v>
      </c>
    </row>
    <row r="2642" spans="1:7" ht="19.899999999999999" customHeight="1" x14ac:dyDescent="0.2">
      <c r="A2642" s="590"/>
      <c r="B2642" s="549"/>
      <c r="C2642" s="552"/>
      <c r="D2642" s="553"/>
      <c r="E2642" s="554">
        <f t="shared" si="595"/>
        <v>0</v>
      </c>
      <c r="F2642" s="555">
        <f t="shared" si="596"/>
        <v>0</v>
      </c>
      <c r="G2642" s="555">
        <f t="shared" si="597"/>
        <v>0</v>
      </c>
    </row>
    <row r="2643" spans="1:7" ht="19.899999999999999" customHeight="1" x14ac:dyDescent="0.2">
      <c r="A2643" s="590"/>
      <c r="B2643" s="549"/>
      <c r="C2643" s="552"/>
      <c r="D2643" s="553"/>
      <c r="E2643" s="554">
        <f t="shared" si="595"/>
        <v>0</v>
      </c>
      <c r="F2643" s="555">
        <f t="shared" si="596"/>
        <v>0</v>
      </c>
      <c r="G2643" s="555">
        <f t="shared" si="597"/>
        <v>0</v>
      </c>
    </row>
    <row r="2644" spans="1:7" ht="19.899999999999999" customHeight="1" x14ac:dyDescent="0.2">
      <c r="A2644" s="590"/>
      <c r="B2644" s="549"/>
      <c r="C2644" s="552"/>
      <c r="D2644" s="553"/>
      <c r="E2644" s="554">
        <f t="shared" si="595"/>
        <v>0</v>
      </c>
      <c r="F2644" s="555">
        <f t="shared" si="596"/>
        <v>0</v>
      </c>
      <c r="G2644" s="555">
        <f t="shared" si="597"/>
        <v>0</v>
      </c>
    </row>
    <row r="2645" spans="1:7" ht="19.899999999999999" customHeight="1" x14ac:dyDescent="0.2">
      <c r="A2645" s="590"/>
      <c r="B2645" s="549"/>
      <c r="C2645" s="552"/>
      <c r="D2645" s="553"/>
      <c r="E2645" s="554">
        <f t="shared" si="595"/>
        <v>0</v>
      </c>
      <c r="F2645" s="555">
        <f t="shared" si="596"/>
        <v>0</v>
      </c>
      <c r="G2645" s="555">
        <f t="shared" si="597"/>
        <v>0</v>
      </c>
    </row>
    <row r="2646" spans="1:7" ht="19.899999999999999" customHeight="1" x14ac:dyDescent="0.2">
      <c r="A2646" s="590"/>
      <c r="B2646" s="549"/>
      <c r="C2646" s="552"/>
      <c r="D2646" s="553"/>
      <c r="E2646" s="554">
        <f t="shared" si="595"/>
        <v>0</v>
      </c>
      <c r="F2646" s="555">
        <f t="shared" si="596"/>
        <v>0</v>
      </c>
      <c r="G2646" s="555">
        <f t="shared" si="597"/>
        <v>0</v>
      </c>
    </row>
    <row r="2647" spans="1:7" ht="19.899999999999999" customHeight="1" x14ac:dyDescent="0.2">
      <c r="A2647" s="590"/>
      <c r="B2647" s="549"/>
      <c r="C2647" s="545"/>
      <c r="D2647" s="545"/>
      <c r="E2647" s="556"/>
      <c r="F2647" s="540"/>
      <c r="G2647" s="592"/>
    </row>
    <row r="2648" spans="1:7" ht="19.899999999999999" customHeight="1" x14ac:dyDescent="0.2">
      <c r="A2648" s="590"/>
      <c r="B2648" s="545"/>
      <c r="C2648" s="537" t="s">
        <v>1004</v>
      </c>
      <c r="D2648" s="540" t="s">
        <v>1001</v>
      </c>
      <c r="E2648" s="611">
        <f>SUMPRODUCT(D2637:D2646,E2637:E2646)</f>
        <v>0</v>
      </c>
      <c r="F2648" s="540" t="s">
        <v>1005</v>
      </c>
      <c r="G2648" s="612">
        <f>SUM(G2637:G2646)</f>
        <v>0</v>
      </c>
    </row>
    <row r="2649" spans="1:7" ht="19.899999999999999" customHeight="1" x14ac:dyDescent="0.2">
      <c r="A2649" s="590"/>
      <c r="B2649" s="549"/>
      <c r="C2649" s="557"/>
      <c r="D2649" s="556"/>
      <c r="E2649" s="542"/>
      <c r="F2649" s="540"/>
      <c r="G2649" s="596"/>
    </row>
    <row r="2650" spans="1:7" ht="19.899999999999999" customHeight="1" x14ac:dyDescent="0.2">
      <c r="A2650" s="597"/>
      <c r="B2650" s="549"/>
      <c r="C2650" s="540" t="s">
        <v>1006</v>
      </c>
      <c r="D2650" s="558">
        <f>IFERROR(VLOOKUP(COUNTIF($A$1:A2650,"ANALISIS DE PRECIOS"),T_Rendimiento_Equipo,5,FALSE),0)</f>
        <v>0</v>
      </c>
      <c r="E2650" s="559" t="str">
        <f ca="1">G2632&amp;"/día"</f>
        <v>0/día</v>
      </c>
      <c r="F2650" s="598"/>
      <c r="G2650" s="592"/>
    </row>
    <row r="2651" spans="1:7" ht="19.899999999999999" customHeight="1" x14ac:dyDescent="0.2">
      <c r="A2651" s="590"/>
      <c r="B2651" s="549"/>
      <c r="C2651" s="545"/>
      <c r="D2651" s="541"/>
      <c r="E2651" s="542"/>
      <c r="F2651" s="540"/>
      <c r="G2651" s="592"/>
    </row>
    <row r="2652" spans="1:7" ht="19.899999999999999" customHeight="1" x14ac:dyDescent="0.2">
      <c r="A2652" s="792" t="s">
        <v>576</v>
      </c>
      <c r="B2652" s="793"/>
      <c r="C2652" s="794" t="s">
        <v>0</v>
      </c>
      <c r="D2652" s="806" t="s">
        <v>1866</v>
      </c>
      <c r="E2652" s="806" t="s">
        <v>1865</v>
      </c>
      <c r="F2652" s="798" t="s">
        <v>1007</v>
      </c>
      <c r="G2652" s="800" t="s">
        <v>26</v>
      </c>
    </row>
    <row r="2653" spans="1:7" ht="19.899999999999999" customHeight="1" x14ac:dyDescent="0.2">
      <c r="A2653" s="560" t="s">
        <v>577</v>
      </c>
      <c r="B2653" s="560" t="s">
        <v>578</v>
      </c>
      <c r="C2653" s="795"/>
      <c r="D2653" s="807"/>
      <c r="E2653" s="797"/>
      <c r="F2653" s="799"/>
      <c r="G2653" s="801"/>
    </row>
    <row r="2654" spans="1:7" ht="19.899999999999999" customHeight="1" x14ac:dyDescent="0.2">
      <c r="A2654" s="599"/>
      <c r="B2654" s="545"/>
      <c r="C2654" s="537" t="s">
        <v>1008</v>
      </c>
      <c r="D2654" s="542"/>
      <c r="E2654" s="542"/>
      <c r="F2654" s="545"/>
      <c r="G2654" s="600"/>
    </row>
    <row r="2655" spans="1:7" ht="19.899999999999999" customHeight="1" x14ac:dyDescent="0.2">
      <c r="A2655" s="601">
        <f t="shared" ref="A2655:A2663" si="598">IFERROR(VLOOKUP(C2655,T_Insumos,4,FALSE),0)</f>
        <v>0</v>
      </c>
      <c r="B2655" s="561">
        <f t="shared" ref="B2655:B2663" si="599">IFERROR(VLOOKUP(C2655,T_Insumos,5,FALSE),0)</f>
        <v>0</v>
      </c>
      <c r="C2655" s="552"/>
      <c r="D2655" s="562">
        <f t="shared" ref="D2655:D2663" si="600">IFERROR(VLOOKUP(C2655,T_Insumos,3,FALSE),0)</f>
        <v>0</v>
      </c>
      <c r="E2655" s="555">
        <f>D2655*$G$23</f>
        <v>0</v>
      </c>
      <c r="F2655" s="558">
        <f>IF(C2655="",0,IFERROR(VLOOKUP(COUNTIF($A$1:A2655,"ANALISIS DE PRECIOS"),T_Rendimiento_Equipo,5,FALSE),0))</f>
        <v>0</v>
      </c>
      <c r="G2655" s="555">
        <f>IFERROR(ROUND(E2655/F2655,2),0)</f>
        <v>0</v>
      </c>
    </row>
    <row r="2656" spans="1:7" ht="19.899999999999999" customHeight="1" x14ac:dyDescent="0.2">
      <c r="A2656" s="601">
        <f t="shared" si="598"/>
        <v>0</v>
      </c>
      <c r="B2656" s="561">
        <f t="shared" si="599"/>
        <v>0</v>
      </c>
      <c r="C2656" s="552"/>
      <c r="D2656" s="562">
        <f t="shared" si="600"/>
        <v>0</v>
      </c>
      <c r="E2656" s="555"/>
      <c r="F2656" s="558">
        <f>IF(C2656="",0,IFERROR(VLOOKUP(COUNTIF($A$1:A2656,"ANALISIS DE PRECIOS"),T_Rendimiento_Equipo,5,FALSE),0))</f>
        <v>0</v>
      </c>
      <c r="G2656" s="555">
        <f t="shared" ref="G2656:G2663" si="601">IFERROR(ROUND(E2656/F2656,2),0)</f>
        <v>0</v>
      </c>
    </row>
    <row r="2657" spans="1:7" ht="19.899999999999999" customHeight="1" x14ac:dyDescent="0.2">
      <c r="A2657" s="601">
        <f t="shared" si="598"/>
        <v>0</v>
      </c>
      <c r="B2657" s="561">
        <f t="shared" si="599"/>
        <v>0</v>
      </c>
      <c r="C2657" s="563"/>
      <c r="D2657" s="562">
        <f t="shared" si="600"/>
        <v>0</v>
      </c>
      <c r="E2657" s="555"/>
      <c r="F2657" s="558">
        <f>IF(C2657="",0,IFERROR(VLOOKUP(COUNTIF($A$1:A2657,"ANALISIS DE PRECIOS"),T_Rendimiento_Equipo,5,FALSE),0))</f>
        <v>0</v>
      </c>
      <c r="G2657" s="555">
        <f t="shared" si="601"/>
        <v>0</v>
      </c>
    </row>
    <row r="2658" spans="1:7" ht="19.899999999999999" customHeight="1" x14ac:dyDescent="0.2">
      <c r="A2658" s="601">
        <f t="shared" si="598"/>
        <v>0</v>
      </c>
      <c r="B2658" s="561">
        <f t="shared" si="599"/>
        <v>0</v>
      </c>
      <c r="C2658" s="563"/>
      <c r="D2658" s="562">
        <f t="shared" si="600"/>
        <v>0</v>
      </c>
      <c r="E2658" s="555"/>
      <c r="F2658" s="558">
        <f>IF(C2658="",0,IFERROR(VLOOKUP(COUNTIF($A$1:A2658,"ANALISIS DE PRECIOS"),T_Rendimiento_Equipo,5,FALSE),0))</f>
        <v>0</v>
      </c>
      <c r="G2658" s="555">
        <f t="shared" si="601"/>
        <v>0</v>
      </c>
    </row>
    <row r="2659" spans="1:7" ht="19.899999999999999" customHeight="1" x14ac:dyDescent="0.2">
      <c r="A2659" s="601">
        <f t="shared" si="598"/>
        <v>0</v>
      </c>
      <c r="B2659" s="561">
        <f t="shared" si="599"/>
        <v>0</v>
      </c>
      <c r="C2659" s="563"/>
      <c r="D2659" s="562">
        <f t="shared" si="600"/>
        <v>0</v>
      </c>
      <c r="E2659" s="555"/>
      <c r="F2659" s="558">
        <f>IF(C2659="",0,IFERROR(VLOOKUP(COUNTIF($A$1:A2659,"ANALISIS DE PRECIOS"),T_Rendimiento_Equipo,5,FALSE),0))</f>
        <v>0</v>
      </c>
      <c r="G2659" s="555">
        <f t="shared" si="601"/>
        <v>0</v>
      </c>
    </row>
    <row r="2660" spans="1:7" ht="19.899999999999999" customHeight="1" x14ac:dyDescent="0.2">
      <c r="A2660" s="601">
        <f t="shared" si="598"/>
        <v>0</v>
      </c>
      <c r="B2660" s="561">
        <f t="shared" si="599"/>
        <v>0</v>
      </c>
      <c r="C2660" s="563"/>
      <c r="D2660" s="562">
        <f t="shared" si="600"/>
        <v>0</v>
      </c>
      <c r="E2660" s="555"/>
      <c r="F2660" s="558">
        <f>IF(C2660="",0,IFERROR(VLOOKUP(COUNTIF($A$1:A2660,"ANALISIS DE PRECIOS"),T_Rendimiento_Equipo,5,FALSE),0))</f>
        <v>0</v>
      </c>
      <c r="G2660" s="555">
        <f t="shared" si="601"/>
        <v>0</v>
      </c>
    </row>
    <row r="2661" spans="1:7" ht="19.899999999999999" customHeight="1" x14ac:dyDescent="0.2">
      <c r="A2661" s="601">
        <f t="shared" si="598"/>
        <v>0</v>
      </c>
      <c r="B2661" s="561">
        <f t="shared" si="599"/>
        <v>0</v>
      </c>
      <c r="C2661" s="563"/>
      <c r="D2661" s="562">
        <f t="shared" si="600"/>
        <v>0</v>
      </c>
      <c r="E2661" s="555"/>
      <c r="F2661" s="558">
        <f>IF(C2661="",0,IFERROR(VLOOKUP(COUNTIF($A$1:A2661,"ANALISIS DE PRECIOS"),T_Rendimiento_Equipo,5,FALSE),0))</f>
        <v>0</v>
      </c>
      <c r="G2661" s="555">
        <f t="shared" si="601"/>
        <v>0</v>
      </c>
    </row>
    <row r="2662" spans="1:7" ht="19.899999999999999" customHeight="1" x14ac:dyDescent="0.2">
      <c r="A2662" s="601">
        <f t="shared" si="598"/>
        <v>0</v>
      </c>
      <c r="B2662" s="561">
        <f t="shared" si="599"/>
        <v>0</v>
      </c>
      <c r="C2662" s="563"/>
      <c r="D2662" s="562">
        <f t="shared" si="600"/>
        <v>0</v>
      </c>
      <c r="E2662" s="555"/>
      <c r="F2662" s="558">
        <f>IF(C2662="",0,IFERROR(VLOOKUP(COUNTIF($A$1:A2662,"ANALISIS DE PRECIOS"),T_Rendimiento_Equipo,5,FALSE),0))</f>
        <v>0</v>
      </c>
      <c r="G2662" s="555">
        <f t="shared" si="601"/>
        <v>0</v>
      </c>
    </row>
    <row r="2663" spans="1:7" ht="19.899999999999999" customHeight="1" x14ac:dyDescent="0.2">
      <c r="A2663" s="601">
        <f t="shared" si="598"/>
        <v>0</v>
      </c>
      <c r="B2663" s="561">
        <f t="shared" si="599"/>
        <v>0</v>
      </c>
      <c r="C2663" s="552"/>
      <c r="D2663" s="562">
        <f t="shared" si="600"/>
        <v>0</v>
      </c>
      <c r="E2663" s="555"/>
      <c r="F2663" s="558">
        <f>IF(C2663="",0,IFERROR(VLOOKUP(COUNTIF($A$1:A2663,"ANALISIS DE PRECIOS"),T_Rendimiento_Equipo,5,FALSE),0))</f>
        <v>0</v>
      </c>
      <c r="G2663" s="555">
        <f t="shared" si="601"/>
        <v>0</v>
      </c>
    </row>
    <row r="2664" spans="1:7" ht="19.899999999999999" customHeight="1" x14ac:dyDescent="0.2">
      <c r="A2664" s="602"/>
      <c r="B2664" s="541"/>
      <c r="C2664" s="545"/>
      <c r="D2664" s="541"/>
      <c r="E2664" s="542"/>
      <c r="F2664" s="564" t="s">
        <v>27</v>
      </c>
      <c r="G2664" s="603">
        <f>SUBTOTAL(9,G2655:G2663)</f>
        <v>0</v>
      </c>
    </row>
    <row r="2665" spans="1:7" ht="19.899999999999999" customHeight="1" x14ac:dyDescent="0.2">
      <c r="A2665" s="599"/>
      <c r="B2665" s="545"/>
      <c r="C2665" s="537" t="s">
        <v>713</v>
      </c>
      <c r="D2665" s="541"/>
      <c r="E2665" s="542"/>
      <c r="F2665" s="543"/>
      <c r="G2665" s="600"/>
    </row>
    <row r="2666" spans="1:7" ht="19.899999999999999" customHeight="1" x14ac:dyDescent="0.2">
      <c r="A2666" s="792" t="s">
        <v>576</v>
      </c>
      <c r="B2666" s="793"/>
      <c r="C2666" s="794" t="s">
        <v>0</v>
      </c>
      <c r="D2666" s="796" t="s">
        <v>24</v>
      </c>
      <c r="E2666" s="796" t="s">
        <v>1832</v>
      </c>
      <c r="F2666" s="798" t="s">
        <v>1007</v>
      </c>
      <c r="G2666" s="800" t="s">
        <v>26</v>
      </c>
    </row>
    <row r="2667" spans="1:7" ht="19.899999999999999" customHeight="1" x14ac:dyDescent="0.2">
      <c r="A2667" s="560" t="s">
        <v>577</v>
      </c>
      <c r="B2667" s="560" t="s">
        <v>578</v>
      </c>
      <c r="C2667" s="795"/>
      <c r="D2667" s="797"/>
      <c r="E2667" s="797"/>
      <c r="F2667" s="799"/>
      <c r="G2667" s="801"/>
    </row>
    <row r="2668" spans="1:7" ht="19.899999999999999" customHeight="1" x14ac:dyDescent="0.2">
      <c r="A2668" s="601">
        <f t="shared" ref="A2668:A2674" si="602">IFERROR(VLOOKUP(C2668,T_Insumos,4,FALSE),0)</f>
        <v>0</v>
      </c>
      <c r="B2668" s="561">
        <f t="shared" ref="B2668:B2674" si="603">IFERROR(VLOOKUP(C2668,T_Insumos,5,FALSE),0)</f>
        <v>0</v>
      </c>
      <c r="C2668" s="565"/>
      <c r="D2668" s="558"/>
      <c r="E2668" s="555">
        <f t="shared" ref="E2668:E2674" si="604">IFERROR(VLOOKUP(C2668,T_Insumos,3,FALSE),0)</f>
        <v>0</v>
      </c>
      <c r="F2668" s="558">
        <f>IF(C2668="",0,IFERROR(VLOOKUP(COUNTIF($A$1:A2668,"ANALISIS DE PRECIOS"),T_Rendimiento_Equipo,5,FALSE),0))</f>
        <v>0</v>
      </c>
      <c r="G2668" s="555">
        <f>IFERROR(ROUND(D2668*E2668/F2668,2),0)</f>
        <v>0</v>
      </c>
    </row>
    <row r="2669" spans="1:7" ht="19.899999999999999" customHeight="1" x14ac:dyDescent="0.2">
      <c r="A2669" s="601">
        <f t="shared" si="602"/>
        <v>0</v>
      </c>
      <c r="B2669" s="561">
        <f t="shared" si="603"/>
        <v>0</v>
      </c>
      <c r="C2669" s="552"/>
      <c r="D2669" s="558"/>
      <c r="E2669" s="555">
        <f t="shared" si="604"/>
        <v>0</v>
      </c>
      <c r="F2669" s="558">
        <f>IF(C2669="",0,IFERROR(VLOOKUP(COUNTIF($A$1:A2669,"ANALISIS DE PRECIOS"),T_Rendimiento_Equipo,5,FALSE),0))</f>
        <v>0</v>
      </c>
      <c r="G2669" s="555">
        <f t="shared" ref="G2669:G2674" si="605">IFERROR(ROUND(D2669*E2669/F2669,2),0)</f>
        <v>0</v>
      </c>
    </row>
    <row r="2670" spans="1:7" ht="19.899999999999999" customHeight="1" x14ac:dyDescent="0.2">
      <c r="A2670" s="601">
        <f t="shared" si="602"/>
        <v>0</v>
      </c>
      <c r="B2670" s="561">
        <f t="shared" si="603"/>
        <v>0</v>
      </c>
      <c r="C2670" s="552"/>
      <c r="D2670" s="558"/>
      <c r="E2670" s="555">
        <f t="shared" si="604"/>
        <v>0</v>
      </c>
      <c r="F2670" s="558">
        <f>IF(C2670="",0,IFERROR(VLOOKUP(COUNTIF($A$1:A2670,"ANALISIS DE PRECIOS"),T_Rendimiento_Equipo,5,FALSE),0))</f>
        <v>0</v>
      </c>
      <c r="G2670" s="555">
        <f t="shared" si="605"/>
        <v>0</v>
      </c>
    </row>
    <row r="2671" spans="1:7" ht="19.899999999999999" customHeight="1" x14ac:dyDescent="0.2">
      <c r="A2671" s="601">
        <f t="shared" si="602"/>
        <v>0</v>
      </c>
      <c r="B2671" s="561">
        <f t="shared" si="603"/>
        <v>0</v>
      </c>
      <c r="C2671" s="552"/>
      <c r="D2671" s="558"/>
      <c r="E2671" s="555">
        <f t="shared" si="604"/>
        <v>0</v>
      </c>
      <c r="F2671" s="558">
        <f>IF(C2671="",0,IFERROR(VLOOKUP(COUNTIF($A$1:A2671,"ANALISIS DE PRECIOS"),T_Rendimiento_Equipo,5,FALSE),0))</f>
        <v>0</v>
      </c>
      <c r="G2671" s="555">
        <f t="shared" si="605"/>
        <v>0</v>
      </c>
    </row>
    <row r="2672" spans="1:7" ht="19.899999999999999" customHeight="1" x14ac:dyDescent="0.2">
      <c r="A2672" s="601">
        <f t="shared" si="602"/>
        <v>0</v>
      </c>
      <c r="B2672" s="561">
        <f t="shared" si="603"/>
        <v>0</v>
      </c>
      <c r="C2672" s="552"/>
      <c r="D2672" s="558"/>
      <c r="E2672" s="555">
        <f t="shared" si="604"/>
        <v>0</v>
      </c>
      <c r="F2672" s="558">
        <f>IF(C2672="",0,IFERROR(VLOOKUP(COUNTIF($A$1:A2672,"ANALISIS DE PRECIOS"),T_Rendimiento_Equipo,5,FALSE),0))</f>
        <v>0</v>
      </c>
      <c r="G2672" s="555">
        <f t="shared" si="605"/>
        <v>0</v>
      </c>
    </row>
    <row r="2673" spans="1:7" ht="19.899999999999999" customHeight="1" x14ac:dyDescent="0.2">
      <c r="A2673" s="601">
        <f t="shared" si="602"/>
        <v>0</v>
      </c>
      <c r="B2673" s="561">
        <f t="shared" si="603"/>
        <v>0</v>
      </c>
      <c r="C2673" s="552"/>
      <c r="D2673" s="566"/>
      <c r="E2673" s="555">
        <f t="shared" si="604"/>
        <v>0</v>
      </c>
      <c r="F2673" s="558">
        <f>IF(C2673="",0,IFERROR(VLOOKUP(COUNTIF($A$1:A2673,"ANALISIS DE PRECIOS"),T_Rendimiento_Equipo,5,FALSE),0))</f>
        <v>0</v>
      </c>
      <c r="G2673" s="555">
        <f t="shared" si="605"/>
        <v>0</v>
      </c>
    </row>
    <row r="2674" spans="1:7" ht="19.899999999999999" customHeight="1" x14ac:dyDescent="0.2">
      <c r="A2674" s="601">
        <f t="shared" si="602"/>
        <v>0</v>
      </c>
      <c r="B2674" s="561">
        <f t="shared" si="603"/>
        <v>0</v>
      </c>
      <c r="C2674" s="561"/>
      <c r="D2674" s="567"/>
      <c r="E2674" s="555">
        <f t="shared" si="604"/>
        <v>0</v>
      </c>
      <c r="F2674" s="558">
        <f>IF(C2674="",0,IFERROR(VLOOKUP(COUNTIF($A$1:A2674,"ANALISIS DE PRECIOS"),T_Rendimiento_Equipo,5,FALSE),0))</f>
        <v>0</v>
      </c>
      <c r="G2674" s="555">
        <f t="shared" si="605"/>
        <v>0</v>
      </c>
    </row>
    <row r="2675" spans="1:7" ht="19.899999999999999" customHeight="1" x14ac:dyDescent="0.2">
      <c r="A2675" s="602"/>
      <c r="B2675" s="541"/>
      <c r="C2675" s="545"/>
      <c r="D2675" s="541"/>
      <c r="E2675" s="542"/>
      <c r="F2675" s="564" t="s">
        <v>28</v>
      </c>
      <c r="G2675" s="604">
        <f>SUBTOTAL(9,G2668:G2674)</f>
        <v>0</v>
      </c>
    </row>
    <row r="2676" spans="1:7" ht="19.899999999999999" customHeight="1" x14ac:dyDescent="0.2">
      <c r="A2676" s="599"/>
      <c r="B2676" s="545"/>
      <c r="C2676" s="537" t="s">
        <v>1014</v>
      </c>
      <c r="D2676" s="541"/>
      <c r="E2676" s="542"/>
      <c r="F2676" s="543"/>
      <c r="G2676" s="600"/>
    </row>
    <row r="2677" spans="1:7" ht="19.899999999999999" customHeight="1" x14ac:dyDescent="0.2">
      <c r="A2677" s="792" t="s">
        <v>576</v>
      </c>
      <c r="B2677" s="793"/>
      <c r="C2677" s="794" t="s">
        <v>0</v>
      </c>
      <c r="D2677" s="794" t="s">
        <v>1867</v>
      </c>
      <c r="E2677" s="796" t="s">
        <v>24</v>
      </c>
      <c r="F2677" s="798" t="s">
        <v>25</v>
      </c>
      <c r="G2677" s="800" t="s">
        <v>26</v>
      </c>
    </row>
    <row r="2678" spans="1:7" ht="19.899999999999999" customHeight="1" x14ac:dyDescent="0.2">
      <c r="A2678" s="560" t="s">
        <v>577</v>
      </c>
      <c r="B2678" s="560" t="s">
        <v>578</v>
      </c>
      <c r="C2678" s="795"/>
      <c r="D2678" s="795"/>
      <c r="E2678" s="797"/>
      <c r="F2678" s="799"/>
      <c r="G2678" s="801"/>
    </row>
    <row r="2679" spans="1:7" ht="19.899999999999999" customHeight="1" x14ac:dyDescent="0.2">
      <c r="A2679" s="601">
        <f t="shared" ref="A2679:A2689" si="606">IFERROR(VLOOKUP(C2679,T_Insumos,4,FALSE),0)</f>
        <v>0</v>
      </c>
      <c r="B2679" s="561">
        <f t="shared" ref="B2679:B2689" si="607">IFERROR(VLOOKUP(C2679,T_Insumos,5,FALSE),0)</f>
        <v>0</v>
      </c>
      <c r="C2679" s="561"/>
      <c r="D2679" s="613">
        <f t="shared" ref="D2679:D2689" si="608">IFERROR(VLOOKUP(C2679,T_Insumos,2,FALSE),0)</f>
        <v>0</v>
      </c>
      <c r="E2679" s="553"/>
      <c r="F2679" s="555">
        <f t="shared" ref="F2679:F2689" si="609">IFERROR(VLOOKUP(C2679,T_Insumos,3,FALSE),0)</f>
        <v>0</v>
      </c>
      <c r="G2679" s="555">
        <f>ROUND(E2679*F2679,2)</f>
        <v>0</v>
      </c>
    </row>
    <row r="2680" spans="1:7" ht="19.899999999999999" customHeight="1" x14ac:dyDescent="0.2">
      <c r="A2680" s="601">
        <f t="shared" si="606"/>
        <v>0</v>
      </c>
      <c r="B2680" s="561">
        <f t="shared" si="607"/>
        <v>0</v>
      </c>
      <c r="C2680" s="561"/>
      <c r="D2680" s="613">
        <f t="shared" si="608"/>
        <v>0</v>
      </c>
      <c r="E2680" s="553"/>
      <c r="F2680" s="555">
        <f t="shared" si="609"/>
        <v>0</v>
      </c>
      <c r="G2680" s="555">
        <f t="shared" ref="G2680:G2689" si="610">ROUND(E2680*F2680,2)</f>
        <v>0</v>
      </c>
    </row>
    <row r="2681" spans="1:7" ht="19.899999999999999" customHeight="1" x14ac:dyDescent="0.2">
      <c r="A2681" s="601">
        <f t="shared" si="606"/>
        <v>0</v>
      </c>
      <c r="B2681" s="561">
        <f t="shared" si="607"/>
        <v>0</v>
      </c>
      <c r="C2681" s="561"/>
      <c r="D2681" s="613">
        <f t="shared" si="608"/>
        <v>0</v>
      </c>
      <c r="E2681" s="553"/>
      <c r="F2681" s="555">
        <f t="shared" si="609"/>
        <v>0</v>
      </c>
      <c r="G2681" s="555">
        <f t="shared" si="610"/>
        <v>0</v>
      </c>
    </row>
    <row r="2682" spans="1:7" ht="19.899999999999999" customHeight="1" x14ac:dyDescent="0.2">
      <c r="A2682" s="601">
        <f t="shared" si="606"/>
        <v>0</v>
      </c>
      <c r="B2682" s="561">
        <f t="shared" si="607"/>
        <v>0</v>
      </c>
      <c r="C2682" s="561"/>
      <c r="D2682" s="613">
        <f t="shared" si="608"/>
        <v>0</v>
      </c>
      <c r="E2682" s="553"/>
      <c r="F2682" s="555">
        <f t="shared" si="609"/>
        <v>0</v>
      </c>
      <c r="G2682" s="555">
        <f t="shared" si="610"/>
        <v>0</v>
      </c>
    </row>
    <row r="2683" spans="1:7" ht="19.899999999999999" customHeight="1" x14ac:dyDescent="0.2">
      <c r="A2683" s="601">
        <f t="shared" si="606"/>
        <v>0</v>
      </c>
      <c r="B2683" s="561">
        <f t="shared" si="607"/>
        <v>0</v>
      </c>
      <c r="C2683" s="561"/>
      <c r="D2683" s="613">
        <f t="shared" si="608"/>
        <v>0</v>
      </c>
      <c r="E2683" s="553"/>
      <c r="F2683" s="555">
        <f t="shared" si="609"/>
        <v>0</v>
      </c>
      <c r="G2683" s="555">
        <f t="shared" si="610"/>
        <v>0</v>
      </c>
    </row>
    <row r="2684" spans="1:7" ht="19.899999999999999" customHeight="1" x14ac:dyDescent="0.2">
      <c r="A2684" s="601">
        <f t="shared" si="606"/>
        <v>0</v>
      </c>
      <c r="B2684" s="561">
        <f t="shared" si="607"/>
        <v>0</v>
      </c>
      <c r="C2684" s="561"/>
      <c r="D2684" s="613">
        <f t="shared" si="608"/>
        <v>0</v>
      </c>
      <c r="E2684" s="553"/>
      <c r="F2684" s="555">
        <f t="shared" si="609"/>
        <v>0</v>
      </c>
      <c r="G2684" s="555">
        <f t="shared" si="610"/>
        <v>0</v>
      </c>
    </row>
    <row r="2685" spans="1:7" ht="19.899999999999999" customHeight="1" x14ac:dyDescent="0.2">
      <c r="A2685" s="601">
        <f t="shared" si="606"/>
        <v>0</v>
      </c>
      <c r="B2685" s="561">
        <f t="shared" si="607"/>
        <v>0</v>
      </c>
      <c r="C2685" s="561"/>
      <c r="D2685" s="613">
        <f t="shared" si="608"/>
        <v>0</v>
      </c>
      <c r="E2685" s="553"/>
      <c r="F2685" s="555">
        <f t="shared" si="609"/>
        <v>0</v>
      </c>
      <c r="G2685" s="555">
        <f t="shared" si="610"/>
        <v>0</v>
      </c>
    </row>
    <row r="2686" spans="1:7" ht="19.899999999999999" customHeight="1" x14ac:dyDescent="0.2">
      <c r="A2686" s="601">
        <f t="shared" si="606"/>
        <v>0</v>
      </c>
      <c r="B2686" s="561">
        <f t="shared" si="607"/>
        <v>0</v>
      </c>
      <c r="C2686" s="561"/>
      <c r="D2686" s="613">
        <f t="shared" si="608"/>
        <v>0</v>
      </c>
      <c r="E2686" s="553"/>
      <c r="F2686" s="555">
        <f t="shared" si="609"/>
        <v>0</v>
      </c>
      <c r="G2686" s="555">
        <f t="shared" si="610"/>
        <v>0</v>
      </c>
    </row>
    <row r="2687" spans="1:7" ht="19.899999999999999" customHeight="1" x14ac:dyDescent="0.2">
      <c r="A2687" s="601">
        <f t="shared" si="606"/>
        <v>0</v>
      </c>
      <c r="B2687" s="561">
        <f t="shared" si="607"/>
        <v>0</v>
      </c>
      <c r="C2687" s="561"/>
      <c r="D2687" s="613">
        <f t="shared" si="608"/>
        <v>0</v>
      </c>
      <c r="E2687" s="553"/>
      <c r="F2687" s="555">
        <f t="shared" si="609"/>
        <v>0</v>
      </c>
      <c r="G2687" s="555">
        <f t="shared" si="610"/>
        <v>0</v>
      </c>
    </row>
    <row r="2688" spans="1:7" ht="19.899999999999999" customHeight="1" x14ac:dyDescent="0.2">
      <c r="A2688" s="601">
        <f t="shared" si="606"/>
        <v>0</v>
      </c>
      <c r="B2688" s="561">
        <f t="shared" si="607"/>
        <v>0</v>
      </c>
      <c r="C2688" s="561"/>
      <c r="D2688" s="613">
        <f t="shared" si="608"/>
        <v>0</v>
      </c>
      <c r="E2688" s="553"/>
      <c r="F2688" s="555">
        <f t="shared" si="609"/>
        <v>0</v>
      </c>
      <c r="G2688" s="555">
        <f t="shared" si="610"/>
        <v>0</v>
      </c>
    </row>
    <row r="2689" spans="1:7" ht="19.899999999999999" customHeight="1" x14ac:dyDescent="0.2">
      <c r="A2689" s="601">
        <f t="shared" si="606"/>
        <v>0</v>
      </c>
      <c r="B2689" s="561">
        <f t="shared" si="607"/>
        <v>0</v>
      </c>
      <c r="C2689" s="561"/>
      <c r="D2689" s="613">
        <f t="shared" si="608"/>
        <v>0</v>
      </c>
      <c r="E2689" s="553"/>
      <c r="F2689" s="555">
        <f t="shared" si="609"/>
        <v>0</v>
      </c>
      <c r="G2689" s="555">
        <f t="shared" si="610"/>
        <v>0</v>
      </c>
    </row>
    <row r="2690" spans="1:7" ht="19.899999999999999" customHeight="1" x14ac:dyDescent="0.2">
      <c r="A2690" s="599"/>
      <c r="B2690" s="545"/>
      <c r="C2690" s="545"/>
      <c r="D2690" s="541"/>
      <c r="E2690" s="542"/>
      <c r="F2690" s="564" t="s">
        <v>29</v>
      </c>
      <c r="G2690" s="605">
        <f>SUBTOTAL(9,G2679:G2689)</f>
        <v>0</v>
      </c>
    </row>
    <row r="2691" spans="1:7" ht="19.899999999999999" customHeight="1" x14ac:dyDescent="0.2">
      <c r="A2691" s="599"/>
      <c r="B2691" s="545"/>
      <c r="C2691" s="537" t="s">
        <v>1015</v>
      </c>
      <c r="D2691" s="541"/>
      <c r="E2691" s="542"/>
      <c r="F2691" s="543"/>
      <c r="G2691" s="600"/>
    </row>
    <row r="2692" spans="1:7" ht="19.899999999999999" customHeight="1" x14ac:dyDescent="0.2">
      <c r="A2692" s="792" t="s">
        <v>576</v>
      </c>
      <c r="B2692" s="793"/>
      <c r="C2692" s="794" t="s">
        <v>0</v>
      </c>
      <c r="D2692" s="794" t="s">
        <v>1867</v>
      </c>
      <c r="E2692" s="796" t="s">
        <v>24</v>
      </c>
      <c r="F2692" s="798" t="s">
        <v>25</v>
      </c>
      <c r="G2692" s="800" t="s">
        <v>26</v>
      </c>
    </row>
    <row r="2693" spans="1:7" ht="19.899999999999999" customHeight="1" x14ac:dyDescent="0.2">
      <c r="A2693" s="560" t="s">
        <v>577</v>
      </c>
      <c r="B2693" s="560" t="s">
        <v>578</v>
      </c>
      <c r="C2693" s="795"/>
      <c r="D2693" s="795"/>
      <c r="E2693" s="797"/>
      <c r="F2693" s="799"/>
      <c r="G2693" s="801"/>
    </row>
    <row r="2694" spans="1:7" ht="19.899999999999999" customHeight="1" x14ac:dyDescent="0.2">
      <c r="A2694" s="601">
        <f>IFERROR(VLOOKUP(C2694,T_Insumos,4,FALSE),0)</f>
        <v>0</v>
      </c>
      <c r="B2694" s="561">
        <f>IFERROR(VLOOKUP(C2694,T_Insumos,5,FALSE),0)</f>
        <v>0</v>
      </c>
      <c r="C2694" s="552"/>
      <c r="D2694" s="613">
        <f>IF(C2694=0,0,"$/tnkm")</f>
        <v>0</v>
      </c>
      <c r="E2694" s="553"/>
      <c r="F2694" s="555">
        <f>IFERROR(VLOOKUP(C2694,T_Insumos,3,FALSE),0)</f>
        <v>0</v>
      </c>
      <c r="G2694" s="555">
        <f>ROUND(E2694*F2694,2)</f>
        <v>0</v>
      </c>
    </row>
    <row r="2695" spans="1:7" ht="19.899999999999999" customHeight="1" x14ac:dyDescent="0.2">
      <c r="A2695" s="601">
        <f>IFERROR(VLOOKUP(C2695,T_Insumos,4,FALSE),0)</f>
        <v>0</v>
      </c>
      <c r="B2695" s="561">
        <f>IFERROR(VLOOKUP(C2695,T_Insumos,5,FALSE),0)</f>
        <v>0</v>
      </c>
      <c r="C2695" s="552"/>
      <c r="D2695" s="613">
        <f>IF(C2695=0,0,"$/tnkm")</f>
        <v>0</v>
      </c>
      <c r="E2695" s="569"/>
      <c r="F2695" s="555">
        <f>IFERROR(VLOOKUP(C2695,T_Insumos,3,FALSE),0)</f>
        <v>0</v>
      </c>
      <c r="G2695" s="555">
        <f t="shared" ref="G2695" si="611">ROUND(E2695*F2695,2)</f>
        <v>0</v>
      </c>
    </row>
    <row r="2696" spans="1:7" ht="19.899999999999999" customHeight="1" x14ac:dyDescent="0.2">
      <c r="A2696" s="599"/>
      <c r="B2696" s="545"/>
      <c r="C2696" s="545"/>
      <c r="D2696" s="541"/>
      <c r="E2696" s="542"/>
      <c r="F2696" s="564" t="s">
        <v>1016</v>
      </c>
      <c r="G2696" s="605">
        <f>SUBTOTAL(9,G2694:G2695)</f>
        <v>0</v>
      </c>
    </row>
    <row r="2697" spans="1:7" ht="19.899999999999999" customHeight="1" x14ac:dyDescent="0.2">
      <c r="A2697" s="602"/>
      <c r="B2697" s="541"/>
      <c r="C2697" s="545"/>
      <c r="D2697" s="541"/>
      <c r="E2697" s="542"/>
      <c r="F2697" s="543"/>
      <c r="G2697" s="600"/>
    </row>
    <row r="2698" spans="1:7" ht="19.899999999999999" customHeight="1" x14ac:dyDescent="0.2">
      <c r="A2698" s="664" t="str">
        <f>B2632</f>
        <v/>
      </c>
      <c r="B2698" s="661">
        <f ca="1">C2632</f>
        <v>0</v>
      </c>
      <c r="C2698" s="541"/>
      <c r="D2698" s="541" t="s">
        <v>1833</v>
      </c>
      <c r="E2698" s="662"/>
      <c r="F2698" s="663" t="str">
        <f ca="1">"$/"&amp;G2632</f>
        <v>$/0</v>
      </c>
      <c r="G2698" s="610">
        <f>SUBTOTAL(9,G2655:G2697)</f>
        <v>0</v>
      </c>
    </row>
    <row r="2699" spans="1:7" ht="19.899999999999999" customHeight="1" x14ac:dyDescent="0.2">
      <c r="A2699" s="606"/>
      <c r="B2699" s="607"/>
      <c r="C2699" s="608"/>
      <c r="D2699" s="608" t="s">
        <v>2043</v>
      </c>
      <c r="E2699" s="609"/>
      <c r="F2699" s="665" t="str">
        <f ca="1">"$/"&amp;G2632</f>
        <v>$/0</v>
      </c>
      <c r="G2699" s="610">
        <f>ROUND(G2698/Coeficiente_Paso,2)</f>
        <v>0</v>
      </c>
    </row>
    <row r="2700" spans="1:7" ht="19.899999999999999" customHeight="1" x14ac:dyDescent="0.2">
      <c r="A2700" s="191"/>
      <c r="B2700" s="191"/>
      <c r="C2700" s="191"/>
      <c r="D2700" s="191"/>
      <c r="E2700" s="191"/>
      <c r="F2700" s="191"/>
      <c r="G2700" s="191"/>
    </row>
    <row r="2701" spans="1:7" ht="19.899999999999999" customHeight="1" x14ac:dyDescent="0.2">
      <c r="A2701" s="802" t="s">
        <v>31</v>
      </c>
      <c r="B2701" s="803"/>
      <c r="C2701" s="803"/>
      <c r="D2701" s="803"/>
      <c r="E2701" s="803"/>
      <c r="F2701" s="803"/>
      <c r="G2701" s="804"/>
    </row>
    <row r="2702" spans="1:7" ht="19.899999999999999" customHeight="1" x14ac:dyDescent="0.2">
      <c r="A2702" s="587" t="s">
        <v>711</v>
      </c>
      <c r="B2702" s="535" t="str">
        <f>Comitente</f>
        <v>DIRECCIÓN PROVINCIAL DE VIALIDAD</v>
      </c>
      <c r="C2702" s="536"/>
      <c r="D2702" s="537"/>
      <c r="E2702" s="537"/>
      <c r="F2702" s="538"/>
      <c r="G2702" s="588"/>
    </row>
    <row r="2703" spans="1:7" ht="19.899999999999999" customHeight="1" x14ac:dyDescent="0.2">
      <c r="A2703" s="587" t="s">
        <v>712</v>
      </c>
      <c r="B2703" s="535">
        <f>Contratista</f>
        <v>0</v>
      </c>
      <c r="C2703" s="539"/>
      <c r="D2703" s="539"/>
      <c r="E2703" s="539"/>
      <c r="F2703" s="535"/>
      <c r="G2703" s="589"/>
    </row>
    <row r="2704" spans="1:7" ht="19.899999999999999" customHeight="1" x14ac:dyDescent="0.2">
      <c r="A2704" s="587" t="s">
        <v>21</v>
      </c>
      <c r="B2704" s="535" t="str">
        <f>Obra</f>
        <v>PAVIMENTACIÓN Y REPAVIMENTACION DE LA RED VIAL MUNICIPAL AFECTADAS POR OBRAS DE SANEAMIENTO 1era ETAPA SARMIENTO</v>
      </c>
      <c r="C2704" s="539"/>
      <c r="D2704" s="539"/>
      <c r="E2704" s="539"/>
      <c r="F2704" s="535" t="s">
        <v>32</v>
      </c>
      <c r="G2704" s="589">
        <f>Fecha_Base</f>
        <v>0</v>
      </c>
    </row>
    <row r="2705" spans="1:7" ht="19.899999999999999" customHeight="1" x14ac:dyDescent="0.2">
      <c r="A2705" s="590" t="s">
        <v>710</v>
      </c>
      <c r="B2705" s="540" t="str">
        <f>Ubicación</f>
        <v>DEPARTAMENTO SARMIENTO</v>
      </c>
      <c r="C2705" s="540"/>
      <c r="D2705" s="541"/>
      <c r="E2705" s="542"/>
      <c r="F2705" s="543"/>
      <c r="G2705" s="591"/>
    </row>
    <row r="2706" spans="1:7" ht="19.899999999999999" customHeight="1" x14ac:dyDescent="0.2">
      <c r="A2706" s="590" t="s">
        <v>33</v>
      </c>
      <c r="B2706" s="544" t="str">
        <f>IFERROR(VALUE(LEFT(B2707,FIND(".",B2707)-1)),"")</f>
        <v/>
      </c>
      <c r="C2706" s="545">
        <f ca="1">IFERROR(VLOOKUP(B2706,T_Computo_Presupuesto,2,FALSE),0)</f>
        <v>0</v>
      </c>
      <c r="D2706" s="545"/>
      <c r="E2706" s="542"/>
      <c r="F2706" s="543"/>
      <c r="G2706" s="591"/>
    </row>
    <row r="2707" spans="1:7" ht="19.899999999999999" customHeight="1" x14ac:dyDescent="0.2">
      <c r="A2707" s="590" t="s">
        <v>22</v>
      </c>
      <c r="B2707" s="546" t="str">
        <f>IFERROR(VLOOKUP(COUNTIF($A$1:A2707,"ANALISIS DE PRECIOS"),T_NumeroItem,2,FALSE),"")</f>
        <v/>
      </c>
      <c r="C2707" s="805">
        <f ca="1">IFERROR(VLOOKUP(B2707,T_Computo_Presupuesto,2,FALSE),0)</f>
        <v>0</v>
      </c>
      <c r="D2707" s="805"/>
      <c r="E2707" s="805"/>
      <c r="F2707" s="540" t="s">
        <v>23</v>
      </c>
      <c r="G2707" s="592">
        <f ca="1">IFERROR(VLOOKUP(B2707,T_Computo_Presupuesto,4,FALSE),0)</f>
        <v>0</v>
      </c>
    </row>
    <row r="2708" spans="1:7" ht="19.899999999999999" customHeight="1" x14ac:dyDescent="0.2">
      <c r="A2708" s="590"/>
      <c r="B2708" s="540"/>
      <c r="C2708" s="545"/>
      <c r="D2708" s="541"/>
      <c r="E2708" s="542"/>
      <c r="F2708" s="545"/>
      <c r="G2708" s="593"/>
    </row>
    <row r="2709" spans="1:7" ht="19.899999999999999" customHeight="1" x14ac:dyDescent="0.2">
      <c r="A2709" s="594"/>
      <c r="B2709" s="547"/>
      <c r="C2709" s="548" t="s">
        <v>999</v>
      </c>
      <c r="D2709" s="547"/>
      <c r="E2709" s="547"/>
      <c r="F2709" s="547"/>
      <c r="G2709" s="595"/>
    </row>
    <row r="2710" spans="1:7" ht="19.899999999999999" customHeight="1" x14ac:dyDescent="0.2">
      <c r="A2710" s="590"/>
      <c r="B2710" s="549"/>
      <c r="C2710" s="545"/>
      <c r="D2710" s="541"/>
      <c r="E2710" s="542"/>
      <c r="F2710" s="540"/>
      <c r="G2710" s="592"/>
    </row>
    <row r="2711" spans="1:7" ht="19.899999999999999" customHeight="1" x14ac:dyDescent="0.2">
      <c r="A2711" s="590"/>
      <c r="B2711" s="549"/>
      <c r="C2711" s="550" t="s">
        <v>1000</v>
      </c>
      <c r="D2711" s="551" t="s">
        <v>24</v>
      </c>
      <c r="E2711" s="551" t="s">
        <v>1001</v>
      </c>
      <c r="F2711" s="551" t="s">
        <v>1002</v>
      </c>
      <c r="G2711" s="550" t="s">
        <v>1003</v>
      </c>
    </row>
    <row r="2712" spans="1:7" ht="19.899999999999999" customHeight="1" x14ac:dyDescent="0.2">
      <c r="A2712" s="590"/>
      <c r="B2712" s="549"/>
      <c r="C2712" s="552"/>
      <c r="D2712" s="553"/>
      <c r="E2712" s="554">
        <f t="shared" ref="E2712:E2721" si="612">IFERROR(VLOOKUP(C2712,T_Equipos,4,FALSE),0)</f>
        <v>0</v>
      </c>
      <c r="F2712" s="555">
        <f t="shared" ref="F2712:F2721" si="613">IFERROR(VLOOKUP(C2712,T_Equipos,5,FALSE),0)</f>
        <v>0</v>
      </c>
      <c r="G2712" s="555">
        <f>ROUND(D2712*F2712,2)</f>
        <v>0</v>
      </c>
    </row>
    <row r="2713" spans="1:7" ht="19.899999999999999" customHeight="1" x14ac:dyDescent="0.2">
      <c r="A2713" s="590"/>
      <c r="B2713" s="549"/>
      <c r="C2713" s="552"/>
      <c r="D2713" s="553"/>
      <c r="E2713" s="554">
        <f t="shared" si="612"/>
        <v>0</v>
      </c>
      <c r="F2713" s="555">
        <f t="shared" si="613"/>
        <v>0</v>
      </c>
      <c r="G2713" s="555">
        <f>ROUND(D2713*F2713,2)</f>
        <v>0</v>
      </c>
    </row>
    <row r="2714" spans="1:7" ht="19.899999999999999" customHeight="1" x14ac:dyDescent="0.2">
      <c r="A2714" s="590"/>
      <c r="B2714" s="549"/>
      <c r="C2714" s="552"/>
      <c r="D2714" s="553"/>
      <c r="E2714" s="554">
        <f t="shared" si="612"/>
        <v>0</v>
      </c>
      <c r="F2714" s="555">
        <f t="shared" si="613"/>
        <v>0</v>
      </c>
      <c r="G2714" s="555">
        <f>ROUND(D2714*F2714,2)</f>
        <v>0</v>
      </c>
    </row>
    <row r="2715" spans="1:7" ht="19.899999999999999" customHeight="1" x14ac:dyDescent="0.2">
      <c r="A2715" s="590"/>
      <c r="B2715" s="549"/>
      <c r="C2715" s="552"/>
      <c r="D2715" s="553"/>
      <c r="E2715" s="554">
        <f t="shared" si="612"/>
        <v>0</v>
      </c>
      <c r="F2715" s="555">
        <f t="shared" si="613"/>
        <v>0</v>
      </c>
      <c r="G2715" s="555">
        <f>ROUND(D2715*F2715,2)</f>
        <v>0</v>
      </c>
    </row>
    <row r="2716" spans="1:7" ht="19.899999999999999" customHeight="1" x14ac:dyDescent="0.2">
      <c r="A2716" s="590"/>
      <c r="B2716" s="549"/>
      <c r="C2716" s="552"/>
      <c r="D2716" s="553"/>
      <c r="E2716" s="554">
        <f t="shared" si="612"/>
        <v>0</v>
      </c>
      <c r="F2716" s="555">
        <f t="shared" si="613"/>
        <v>0</v>
      </c>
      <c r="G2716" s="555">
        <f t="shared" ref="G2716:G2721" si="614">ROUND(D2716*F2716,2)</f>
        <v>0</v>
      </c>
    </row>
    <row r="2717" spans="1:7" ht="19.899999999999999" customHeight="1" x14ac:dyDescent="0.2">
      <c r="A2717" s="590"/>
      <c r="B2717" s="549"/>
      <c r="C2717" s="552"/>
      <c r="D2717" s="553"/>
      <c r="E2717" s="554">
        <f t="shared" si="612"/>
        <v>0</v>
      </c>
      <c r="F2717" s="555">
        <f t="shared" si="613"/>
        <v>0</v>
      </c>
      <c r="G2717" s="555">
        <f t="shared" si="614"/>
        <v>0</v>
      </c>
    </row>
    <row r="2718" spans="1:7" ht="19.899999999999999" customHeight="1" x14ac:dyDescent="0.2">
      <c r="A2718" s="590"/>
      <c r="B2718" s="549"/>
      <c r="C2718" s="552"/>
      <c r="D2718" s="553"/>
      <c r="E2718" s="554">
        <f t="shared" si="612"/>
        <v>0</v>
      </c>
      <c r="F2718" s="555">
        <f t="shared" si="613"/>
        <v>0</v>
      </c>
      <c r="G2718" s="555">
        <f t="shared" si="614"/>
        <v>0</v>
      </c>
    </row>
    <row r="2719" spans="1:7" ht="19.899999999999999" customHeight="1" x14ac:dyDescent="0.2">
      <c r="A2719" s="590"/>
      <c r="B2719" s="549"/>
      <c r="C2719" s="552"/>
      <c r="D2719" s="553"/>
      <c r="E2719" s="554">
        <f t="shared" si="612"/>
        <v>0</v>
      </c>
      <c r="F2719" s="555">
        <f t="shared" si="613"/>
        <v>0</v>
      </c>
      <c r="G2719" s="555">
        <f t="shared" si="614"/>
        <v>0</v>
      </c>
    </row>
    <row r="2720" spans="1:7" ht="19.899999999999999" customHeight="1" x14ac:dyDescent="0.2">
      <c r="A2720" s="590"/>
      <c r="B2720" s="549"/>
      <c r="C2720" s="552"/>
      <c r="D2720" s="553"/>
      <c r="E2720" s="554">
        <f t="shared" si="612"/>
        <v>0</v>
      </c>
      <c r="F2720" s="555">
        <f t="shared" si="613"/>
        <v>0</v>
      </c>
      <c r="G2720" s="555">
        <f t="shared" si="614"/>
        <v>0</v>
      </c>
    </row>
    <row r="2721" spans="1:7" ht="19.899999999999999" customHeight="1" x14ac:dyDescent="0.2">
      <c r="A2721" s="590"/>
      <c r="B2721" s="549"/>
      <c r="C2721" s="552"/>
      <c r="D2721" s="553"/>
      <c r="E2721" s="554">
        <f t="shared" si="612"/>
        <v>0</v>
      </c>
      <c r="F2721" s="555">
        <f t="shared" si="613"/>
        <v>0</v>
      </c>
      <c r="G2721" s="555">
        <f t="shared" si="614"/>
        <v>0</v>
      </c>
    </row>
    <row r="2722" spans="1:7" ht="19.899999999999999" customHeight="1" x14ac:dyDescent="0.2">
      <c r="A2722" s="590"/>
      <c r="B2722" s="549"/>
      <c r="C2722" s="545"/>
      <c r="D2722" s="545"/>
      <c r="E2722" s="556"/>
      <c r="F2722" s="540"/>
      <c r="G2722" s="592"/>
    </row>
    <row r="2723" spans="1:7" ht="19.899999999999999" customHeight="1" x14ac:dyDescent="0.2">
      <c r="A2723" s="590"/>
      <c r="B2723" s="545"/>
      <c r="C2723" s="537" t="s">
        <v>1004</v>
      </c>
      <c r="D2723" s="540" t="s">
        <v>1001</v>
      </c>
      <c r="E2723" s="611">
        <f>SUMPRODUCT(D2712:D2721,E2712:E2721)</f>
        <v>0</v>
      </c>
      <c r="F2723" s="540" t="s">
        <v>1005</v>
      </c>
      <c r="G2723" s="612">
        <f>SUM(G2712:G2721)</f>
        <v>0</v>
      </c>
    </row>
    <row r="2724" spans="1:7" ht="19.899999999999999" customHeight="1" x14ac:dyDescent="0.2">
      <c r="A2724" s="590"/>
      <c r="B2724" s="549"/>
      <c r="C2724" s="557"/>
      <c r="D2724" s="556"/>
      <c r="E2724" s="542"/>
      <c r="F2724" s="540"/>
      <c r="G2724" s="596"/>
    </row>
    <row r="2725" spans="1:7" ht="19.899999999999999" customHeight="1" x14ac:dyDescent="0.2">
      <c r="A2725" s="597"/>
      <c r="B2725" s="549"/>
      <c r="C2725" s="540" t="s">
        <v>1006</v>
      </c>
      <c r="D2725" s="558">
        <f>IFERROR(VLOOKUP(COUNTIF($A$1:A2725,"ANALISIS DE PRECIOS"),T_Rendimiento_Equipo,5,FALSE),0)</f>
        <v>0</v>
      </c>
      <c r="E2725" s="559" t="str">
        <f ca="1">G2707&amp;"/día"</f>
        <v>0/día</v>
      </c>
      <c r="F2725" s="598"/>
      <c r="G2725" s="592"/>
    </row>
    <row r="2726" spans="1:7" ht="19.899999999999999" customHeight="1" x14ac:dyDescent="0.2">
      <c r="A2726" s="590"/>
      <c r="B2726" s="549"/>
      <c r="C2726" s="545"/>
      <c r="D2726" s="541"/>
      <c r="E2726" s="542"/>
      <c r="F2726" s="540"/>
      <c r="G2726" s="592"/>
    </row>
    <row r="2727" spans="1:7" ht="19.899999999999999" customHeight="1" x14ac:dyDescent="0.2">
      <c r="A2727" s="792" t="s">
        <v>576</v>
      </c>
      <c r="B2727" s="793"/>
      <c r="C2727" s="794" t="s">
        <v>0</v>
      </c>
      <c r="D2727" s="806" t="s">
        <v>1866</v>
      </c>
      <c r="E2727" s="806" t="s">
        <v>1865</v>
      </c>
      <c r="F2727" s="798" t="s">
        <v>1007</v>
      </c>
      <c r="G2727" s="800" t="s">
        <v>26</v>
      </c>
    </row>
    <row r="2728" spans="1:7" ht="19.899999999999999" customHeight="1" x14ac:dyDescent="0.2">
      <c r="A2728" s="560" t="s">
        <v>577</v>
      </c>
      <c r="B2728" s="560" t="s">
        <v>578</v>
      </c>
      <c r="C2728" s="795"/>
      <c r="D2728" s="807"/>
      <c r="E2728" s="797"/>
      <c r="F2728" s="799"/>
      <c r="G2728" s="801"/>
    </row>
    <row r="2729" spans="1:7" ht="19.899999999999999" customHeight="1" x14ac:dyDescent="0.2">
      <c r="A2729" s="599"/>
      <c r="B2729" s="545"/>
      <c r="C2729" s="537" t="s">
        <v>1008</v>
      </c>
      <c r="D2729" s="542"/>
      <c r="E2729" s="542"/>
      <c r="F2729" s="545"/>
      <c r="G2729" s="600"/>
    </row>
    <row r="2730" spans="1:7" ht="19.899999999999999" customHeight="1" x14ac:dyDescent="0.2">
      <c r="A2730" s="601">
        <f t="shared" ref="A2730:A2738" si="615">IFERROR(VLOOKUP(C2730,T_Insumos,4,FALSE),0)</f>
        <v>0</v>
      </c>
      <c r="B2730" s="561">
        <f t="shared" ref="B2730:B2738" si="616">IFERROR(VLOOKUP(C2730,T_Insumos,5,FALSE),0)</f>
        <v>0</v>
      </c>
      <c r="C2730" s="552"/>
      <c r="D2730" s="562">
        <f t="shared" ref="D2730:D2738" si="617">IFERROR(VLOOKUP(C2730,T_Insumos,3,FALSE),0)</f>
        <v>0</v>
      </c>
      <c r="E2730" s="555">
        <f>D2730*$G$23</f>
        <v>0</v>
      </c>
      <c r="F2730" s="558">
        <f>IF(C2730="",0,IFERROR(VLOOKUP(COUNTIF($A$1:A2730,"ANALISIS DE PRECIOS"),T_Rendimiento_Equipo,5,FALSE),0))</f>
        <v>0</v>
      </c>
      <c r="G2730" s="555">
        <f>IFERROR(ROUND(E2730/F2730,2),0)</f>
        <v>0</v>
      </c>
    </row>
    <row r="2731" spans="1:7" ht="19.899999999999999" customHeight="1" x14ac:dyDescent="0.2">
      <c r="A2731" s="601">
        <f t="shared" si="615"/>
        <v>0</v>
      </c>
      <c r="B2731" s="561">
        <f t="shared" si="616"/>
        <v>0</v>
      </c>
      <c r="C2731" s="552"/>
      <c r="D2731" s="562">
        <f t="shared" si="617"/>
        <v>0</v>
      </c>
      <c r="E2731" s="555"/>
      <c r="F2731" s="558">
        <f>IF(C2731="",0,IFERROR(VLOOKUP(COUNTIF($A$1:A2731,"ANALISIS DE PRECIOS"),T_Rendimiento_Equipo,5,FALSE),0))</f>
        <v>0</v>
      </c>
      <c r="G2731" s="555">
        <f t="shared" ref="G2731:G2738" si="618">IFERROR(ROUND(E2731/F2731,2),0)</f>
        <v>0</v>
      </c>
    </row>
    <row r="2732" spans="1:7" ht="19.899999999999999" customHeight="1" x14ac:dyDescent="0.2">
      <c r="A2732" s="601">
        <f t="shared" si="615"/>
        <v>0</v>
      </c>
      <c r="B2732" s="561">
        <f t="shared" si="616"/>
        <v>0</v>
      </c>
      <c r="C2732" s="563"/>
      <c r="D2732" s="562">
        <f t="shared" si="617"/>
        <v>0</v>
      </c>
      <c r="E2732" s="555"/>
      <c r="F2732" s="558">
        <f>IF(C2732="",0,IFERROR(VLOOKUP(COUNTIF($A$1:A2732,"ANALISIS DE PRECIOS"),T_Rendimiento_Equipo,5,FALSE),0))</f>
        <v>0</v>
      </c>
      <c r="G2732" s="555">
        <f t="shared" si="618"/>
        <v>0</v>
      </c>
    </row>
    <row r="2733" spans="1:7" ht="19.899999999999999" customHeight="1" x14ac:dyDescent="0.2">
      <c r="A2733" s="601">
        <f t="shared" si="615"/>
        <v>0</v>
      </c>
      <c r="B2733" s="561">
        <f t="shared" si="616"/>
        <v>0</v>
      </c>
      <c r="C2733" s="563"/>
      <c r="D2733" s="562">
        <f t="shared" si="617"/>
        <v>0</v>
      </c>
      <c r="E2733" s="555"/>
      <c r="F2733" s="558">
        <f>IF(C2733="",0,IFERROR(VLOOKUP(COUNTIF($A$1:A2733,"ANALISIS DE PRECIOS"),T_Rendimiento_Equipo,5,FALSE),0))</f>
        <v>0</v>
      </c>
      <c r="G2733" s="555">
        <f t="shared" si="618"/>
        <v>0</v>
      </c>
    </row>
    <row r="2734" spans="1:7" ht="19.899999999999999" customHeight="1" x14ac:dyDescent="0.2">
      <c r="A2734" s="601">
        <f t="shared" si="615"/>
        <v>0</v>
      </c>
      <c r="B2734" s="561">
        <f t="shared" si="616"/>
        <v>0</v>
      </c>
      <c r="C2734" s="563"/>
      <c r="D2734" s="562">
        <f t="shared" si="617"/>
        <v>0</v>
      </c>
      <c r="E2734" s="555"/>
      <c r="F2734" s="558">
        <f>IF(C2734="",0,IFERROR(VLOOKUP(COUNTIF($A$1:A2734,"ANALISIS DE PRECIOS"),T_Rendimiento_Equipo,5,FALSE),0))</f>
        <v>0</v>
      </c>
      <c r="G2734" s="555">
        <f t="shared" si="618"/>
        <v>0</v>
      </c>
    </row>
    <row r="2735" spans="1:7" ht="19.899999999999999" customHeight="1" x14ac:dyDescent="0.2">
      <c r="A2735" s="601">
        <f t="shared" si="615"/>
        <v>0</v>
      </c>
      <c r="B2735" s="561">
        <f t="shared" si="616"/>
        <v>0</v>
      </c>
      <c r="C2735" s="563"/>
      <c r="D2735" s="562">
        <f t="shared" si="617"/>
        <v>0</v>
      </c>
      <c r="E2735" s="555"/>
      <c r="F2735" s="558">
        <f>IF(C2735="",0,IFERROR(VLOOKUP(COUNTIF($A$1:A2735,"ANALISIS DE PRECIOS"),T_Rendimiento_Equipo,5,FALSE),0))</f>
        <v>0</v>
      </c>
      <c r="G2735" s="555">
        <f t="shared" si="618"/>
        <v>0</v>
      </c>
    </row>
    <row r="2736" spans="1:7" ht="19.899999999999999" customHeight="1" x14ac:dyDescent="0.2">
      <c r="A2736" s="601">
        <f t="shared" si="615"/>
        <v>0</v>
      </c>
      <c r="B2736" s="561">
        <f t="shared" si="616"/>
        <v>0</v>
      </c>
      <c r="C2736" s="563"/>
      <c r="D2736" s="562">
        <f t="shared" si="617"/>
        <v>0</v>
      </c>
      <c r="E2736" s="555"/>
      <c r="F2736" s="558">
        <f>IF(C2736="",0,IFERROR(VLOOKUP(COUNTIF($A$1:A2736,"ANALISIS DE PRECIOS"),T_Rendimiento_Equipo,5,FALSE),0))</f>
        <v>0</v>
      </c>
      <c r="G2736" s="555">
        <f t="shared" si="618"/>
        <v>0</v>
      </c>
    </row>
    <row r="2737" spans="1:7" ht="19.899999999999999" customHeight="1" x14ac:dyDescent="0.2">
      <c r="A2737" s="601">
        <f t="shared" si="615"/>
        <v>0</v>
      </c>
      <c r="B2737" s="561">
        <f t="shared" si="616"/>
        <v>0</v>
      </c>
      <c r="C2737" s="563"/>
      <c r="D2737" s="562">
        <f t="shared" si="617"/>
        <v>0</v>
      </c>
      <c r="E2737" s="555"/>
      <c r="F2737" s="558">
        <f>IF(C2737="",0,IFERROR(VLOOKUP(COUNTIF($A$1:A2737,"ANALISIS DE PRECIOS"),T_Rendimiento_Equipo,5,FALSE),0))</f>
        <v>0</v>
      </c>
      <c r="G2737" s="555">
        <f t="shared" si="618"/>
        <v>0</v>
      </c>
    </row>
    <row r="2738" spans="1:7" ht="19.899999999999999" customHeight="1" x14ac:dyDescent="0.2">
      <c r="A2738" s="601">
        <f t="shared" si="615"/>
        <v>0</v>
      </c>
      <c r="B2738" s="561">
        <f t="shared" si="616"/>
        <v>0</v>
      </c>
      <c r="C2738" s="552"/>
      <c r="D2738" s="562">
        <f t="shared" si="617"/>
        <v>0</v>
      </c>
      <c r="E2738" s="555"/>
      <c r="F2738" s="558">
        <f>IF(C2738="",0,IFERROR(VLOOKUP(COUNTIF($A$1:A2738,"ANALISIS DE PRECIOS"),T_Rendimiento_Equipo,5,FALSE),0))</f>
        <v>0</v>
      </c>
      <c r="G2738" s="555">
        <f t="shared" si="618"/>
        <v>0</v>
      </c>
    </row>
    <row r="2739" spans="1:7" ht="19.899999999999999" customHeight="1" x14ac:dyDescent="0.2">
      <c r="A2739" s="602"/>
      <c r="B2739" s="541"/>
      <c r="C2739" s="545"/>
      <c r="D2739" s="541"/>
      <c r="E2739" s="542"/>
      <c r="F2739" s="564" t="s">
        <v>27</v>
      </c>
      <c r="G2739" s="603">
        <f>SUBTOTAL(9,G2730:G2738)</f>
        <v>0</v>
      </c>
    </row>
    <row r="2740" spans="1:7" ht="19.899999999999999" customHeight="1" x14ac:dyDescent="0.2">
      <c r="A2740" s="599"/>
      <c r="B2740" s="545"/>
      <c r="C2740" s="537" t="s">
        <v>713</v>
      </c>
      <c r="D2740" s="541"/>
      <c r="E2740" s="542"/>
      <c r="F2740" s="543"/>
      <c r="G2740" s="600"/>
    </row>
    <row r="2741" spans="1:7" ht="19.899999999999999" customHeight="1" x14ac:dyDescent="0.2">
      <c r="A2741" s="792" t="s">
        <v>576</v>
      </c>
      <c r="B2741" s="793"/>
      <c r="C2741" s="794" t="s">
        <v>0</v>
      </c>
      <c r="D2741" s="796" t="s">
        <v>24</v>
      </c>
      <c r="E2741" s="796" t="s">
        <v>1832</v>
      </c>
      <c r="F2741" s="798" t="s">
        <v>1007</v>
      </c>
      <c r="G2741" s="800" t="s">
        <v>26</v>
      </c>
    </row>
    <row r="2742" spans="1:7" ht="19.899999999999999" customHeight="1" x14ac:dyDescent="0.2">
      <c r="A2742" s="560" t="s">
        <v>577</v>
      </c>
      <c r="B2742" s="560" t="s">
        <v>578</v>
      </c>
      <c r="C2742" s="795"/>
      <c r="D2742" s="797"/>
      <c r="E2742" s="797"/>
      <c r="F2742" s="799"/>
      <c r="G2742" s="801"/>
    </row>
    <row r="2743" spans="1:7" ht="19.899999999999999" customHeight="1" x14ac:dyDescent="0.2">
      <c r="A2743" s="601">
        <f t="shared" ref="A2743:A2749" si="619">IFERROR(VLOOKUP(C2743,T_Insumos,4,FALSE),0)</f>
        <v>0</v>
      </c>
      <c r="B2743" s="561">
        <f t="shared" ref="B2743:B2749" si="620">IFERROR(VLOOKUP(C2743,T_Insumos,5,FALSE),0)</f>
        <v>0</v>
      </c>
      <c r="C2743" s="565"/>
      <c r="D2743" s="558"/>
      <c r="E2743" s="555">
        <f t="shared" ref="E2743:E2749" si="621">IFERROR(VLOOKUP(C2743,T_Insumos,3,FALSE),0)</f>
        <v>0</v>
      </c>
      <c r="F2743" s="558">
        <f>IF(C2743="",0,IFERROR(VLOOKUP(COUNTIF($A$1:A2743,"ANALISIS DE PRECIOS"),T_Rendimiento_Equipo,5,FALSE),0))</f>
        <v>0</v>
      </c>
      <c r="G2743" s="555">
        <f>IFERROR(ROUND(D2743*E2743/F2743,2),0)</f>
        <v>0</v>
      </c>
    </row>
    <row r="2744" spans="1:7" ht="19.899999999999999" customHeight="1" x14ac:dyDescent="0.2">
      <c r="A2744" s="601">
        <f t="shared" si="619"/>
        <v>0</v>
      </c>
      <c r="B2744" s="561">
        <f t="shared" si="620"/>
        <v>0</v>
      </c>
      <c r="C2744" s="552"/>
      <c r="D2744" s="558"/>
      <c r="E2744" s="555">
        <f t="shared" si="621"/>
        <v>0</v>
      </c>
      <c r="F2744" s="558">
        <f>IF(C2744="",0,IFERROR(VLOOKUP(COUNTIF($A$1:A2744,"ANALISIS DE PRECIOS"),T_Rendimiento_Equipo,5,FALSE),0))</f>
        <v>0</v>
      </c>
      <c r="G2744" s="555">
        <f t="shared" ref="G2744:G2749" si="622">IFERROR(ROUND(D2744*E2744/F2744,2),0)</f>
        <v>0</v>
      </c>
    </row>
    <row r="2745" spans="1:7" ht="19.899999999999999" customHeight="1" x14ac:dyDescent="0.2">
      <c r="A2745" s="601">
        <f t="shared" si="619"/>
        <v>0</v>
      </c>
      <c r="B2745" s="561">
        <f t="shared" si="620"/>
        <v>0</v>
      </c>
      <c r="C2745" s="552"/>
      <c r="D2745" s="558"/>
      <c r="E2745" s="555">
        <f t="shared" si="621"/>
        <v>0</v>
      </c>
      <c r="F2745" s="558">
        <f>IF(C2745="",0,IFERROR(VLOOKUP(COUNTIF($A$1:A2745,"ANALISIS DE PRECIOS"),T_Rendimiento_Equipo,5,FALSE),0))</f>
        <v>0</v>
      </c>
      <c r="G2745" s="555">
        <f t="shared" si="622"/>
        <v>0</v>
      </c>
    </row>
    <row r="2746" spans="1:7" ht="19.899999999999999" customHeight="1" x14ac:dyDescent="0.2">
      <c r="A2746" s="601">
        <f t="shared" si="619"/>
        <v>0</v>
      </c>
      <c r="B2746" s="561">
        <f t="shared" si="620"/>
        <v>0</v>
      </c>
      <c r="C2746" s="552"/>
      <c r="D2746" s="558"/>
      <c r="E2746" s="555">
        <f t="shared" si="621"/>
        <v>0</v>
      </c>
      <c r="F2746" s="558">
        <f>IF(C2746="",0,IFERROR(VLOOKUP(COUNTIF($A$1:A2746,"ANALISIS DE PRECIOS"),T_Rendimiento_Equipo,5,FALSE),0))</f>
        <v>0</v>
      </c>
      <c r="G2746" s="555">
        <f t="shared" si="622"/>
        <v>0</v>
      </c>
    </row>
    <row r="2747" spans="1:7" ht="19.899999999999999" customHeight="1" x14ac:dyDescent="0.2">
      <c r="A2747" s="601">
        <f t="shared" si="619"/>
        <v>0</v>
      </c>
      <c r="B2747" s="561">
        <f t="shared" si="620"/>
        <v>0</v>
      </c>
      <c r="C2747" s="552"/>
      <c r="D2747" s="558"/>
      <c r="E2747" s="555">
        <f t="shared" si="621"/>
        <v>0</v>
      </c>
      <c r="F2747" s="558">
        <f>IF(C2747="",0,IFERROR(VLOOKUP(COUNTIF($A$1:A2747,"ANALISIS DE PRECIOS"),T_Rendimiento_Equipo,5,FALSE),0))</f>
        <v>0</v>
      </c>
      <c r="G2747" s="555">
        <f t="shared" si="622"/>
        <v>0</v>
      </c>
    </row>
    <row r="2748" spans="1:7" ht="19.899999999999999" customHeight="1" x14ac:dyDescent="0.2">
      <c r="A2748" s="601">
        <f t="shared" si="619"/>
        <v>0</v>
      </c>
      <c r="B2748" s="561">
        <f t="shared" si="620"/>
        <v>0</v>
      </c>
      <c r="C2748" s="552"/>
      <c r="D2748" s="566"/>
      <c r="E2748" s="555">
        <f t="shared" si="621"/>
        <v>0</v>
      </c>
      <c r="F2748" s="558">
        <f>IF(C2748="",0,IFERROR(VLOOKUP(COUNTIF($A$1:A2748,"ANALISIS DE PRECIOS"),T_Rendimiento_Equipo,5,FALSE),0))</f>
        <v>0</v>
      </c>
      <c r="G2748" s="555">
        <f t="shared" si="622"/>
        <v>0</v>
      </c>
    </row>
    <row r="2749" spans="1:7" ht="19.899999999999999" customHeight="1" x14ac:dyDescent="0.2">
      <c r="A2749" s="601">
        <f t="shared" si="619"/>
        <v>0</v>
      </c>
      <c r="B2749" s="561">
        <f t="shared" si="620"/>
        <v>0</v>
      </c>
      <c r="C2749" s="561"/>
      <c r="D2749" s="567"/>
      <c r="E2749" s="555">
        <f t="shared" si="621"/>
        <v>0</v>
      </c>
      <c r="F2749" s="558">
        <f>IF(C2749="",0,IFERROR(VLOOKUP(COUNTIF($A$1:A2749,"ANALISIS DE PRECIOS"),T_Rendimiento_Equipo,5,FALSE),0))</f>
        <v>0</v>
      </c>
      <c r="G2749" s="555">
        <f t="shared" si="622"/>
        <v>0</v>
      </c>
    </row>
    <row r="2750" spans="1:7" ht="19.899999999999999" customHeight="1" x14ac:dyDescent="0.2">
      <c r="A2750" s="602"/>
      <c r="B2750" s="541"/>
      <c r="C2750" s="545"/>
      <c r="D2750" s="541"/>
      <c r="E2750" s="542"/>
      <c r="F2750" s="564" t="s">
        <v>28</v>
      </c>
      <c r="G2750" s="604">
        <f>SUBTOTAL(9,G2743:G2749)</f>
        <v>0</v>
      </c>
    </row>
    <row r="2751" spans="1:7" ht="19.899999999999999" customHeight="1" x14ac:dyDescent="0.2">
      <c r="A2751" s="599"/>
      <c r="B2751" s="545"/>
      <c r="C2751" s="537" t="s">
        <v>1014</v>
      </c>
      <c r="D2751" s="541"/>
      <c r="E2751" s="542"/>
      <c r="F2751" s="543"/>
      <c r="G2751" s="600"/>
    </row>
    <row r="2752" spans="1:7" ht="19.899999999999999" customHeight="1" x14ac:dyDescent="0.2">
      <c r="A2752" s="792" t="s">
        <v>576</v>
      </c>
      <c r="B2752" s="793"/>
      <c r="C2752" s="794" t="s">
        <v>0</v>
      </c>
      <c r="D2752" s="794" t="s">
        <v>1867</v>
      </c>
      <c r="E2752" s="796" t="s">
        <v>24</v>
      </c>
      <c r="F2752" s="798" t="s">
        <v>25</v>
      </c>
      <c r="G2752" s="800" t="s">
        <v>26</v>
      </c>
    </row>
    <row r="2753" spans="1:7" ht="19.899999999999999" customHeight="1" x14ac:dyDescent="0.2">
      <c r="A2753" s="560" t="s">
        <v>577</v>
      </c>
      <c r="B2753" s="560" t="s">
        <v>578</v>
      </c>
      <c r="C2753" s="795"/>
      <c r="D2753" s="795"/>
      <c r="E2753" s="797"/>
      <c r="F2753" s="799"/>
      <c r="G2753" s="801"/>
    </row>
    <row r="2754" spans="1:7" ht="19.899999999999999" customHeight="1" x14ac:dyDescent="0.2">
      <c r="A2754" s="601">
        <f t="shared" ref="A2754:A2764" si="623">IFERROR(VLOOKUP(C2754,T_Insumos,4,FALSE),0)</f>
        <v>0</v>
      </c>
      <c r="B2754" s="561">
        <f t="shared" ref="B2754:B2764" si="624">IFERROR(VLOOKUP(C2754,T_Insumos,5,FALSE),0)</f>
        <v>0</v>
      </c>
      <c r="C2754" s="561"/>
      <c r="D2754" s="613">
        <f t="shared" ref="D2754:D2764" si="625">IFERROR(VLOOKUP(C2754,T_Insumos,2,FALSE),0)</f>
        <v>0</v>
      </c>
      <c r="E2754" s="553"/>
      <c r="F2754" s="555">
        <f t="shared" ref="F2754:F2764" si="626">IFERROR(VLOOKUP(C2754,T_Insumos,3,FALSE),0)</f>
        <v>0</v>
      </c>
      <c r="G2754" s="555">
        <f>ROUND(E2754*F2754,2)</f>
        <v>0</v>
      </c>
    </row>
    <row r="2755" spans="1:7" ht="19.899999999999999" customHeight="1" x14ac:dyDescent="0.2">
      <c r="A2755" s="601">
        <f t="shared" si="623"/>
        <v>0</v>
      </c>
      <c r="B2755" s="561">
        <f t="shared" si="624"/>
        <v>0</v>
      </c>
      <c r="C2755" s="561"/>
      <c r="D2755" s="613">
        <f t="shared" si="625"/>
        <v>0</v>
      </c>
      <c r="E2755" s="553"/>
      <c r="F2755" s="555">
        <f t="shared" si="626"/>
        <v>0</v>
      </c>
      <c r="G2755" s="555">
        <f t="shared" ref="G2755:G2764" si="627">ROUND(E2755*F2755,2)</f>
        <v>0</v>
      </c>
    </row>
    <row r="2756" spans="1:7" ht="19.899999999999999" customHeight="1" x14ac:dyDescent="0.2">
      <c r="A2756" s="601">
        <f t="shared" si="623"/>
        <v>0</v>
      </c>
      <c r="B2756" s="561">
        <f t="shared" si="624"/>
        <v>0</v>
      </c>
      <c r="C2756" s="561"/>
      <c r="D2756" s="613">
        <f t="shared" si="625"/>
        <v>0</v>
      </c>
      <c r="E2756" s="553"/>
      <c r="F2756" s="555">
        <f t="shared" si="626"/>
        <v>0</v>
      </c>
      <c r="G2756" s="555">
        <f t="shared" si="627"/>
        <v>0</v>
      </c>
    </row>
    <row r="2757" spans="1:7" ht="19.899999999999999" customHeight="1" x14ac:dyDescent="0.2">
      <c r="A2757" s="601">
        <f t="shared" si="623"/>
        <v>0</v>
      </c>
      <c r="B2757" s="561">
        <f t="shared" si="624"/>
        <v>0</v>
      </c>
      <c r="C2757" s="561"/>
      <c r="D2757" s="613">
        <f t="shared" si="625"/>
        <v>0</v>
      </c>
      <c r="E2757" s="553"/>
      <c r="F2757" s="555">
        <f t="shared" si="626"/>
        <v>0</v>
      </c>
      <c r="G2757" s="555">
        <f t="shared" si="627"/>
        <v>0</v>
      </c>
    </row>
    <row r="2758" spans="1:7" ht="19.899999999999999" customHeight="1" x14ac:dyDescent="0.2">
      <c r="A2758" s="601">
        <f t="shared" si="623"/>
        <v>0</v>
      </c>
      <c r="B2758" s="561">
        <f t="shared" si="624"/>
        <v>0</v>
      </c>
      <c r="C2758" s="561"/>
      <c r="D2758" s="613">
        <f t="shared" si="625"/>
        <v>0</v>
      </c>
      <c r="E2758" s="553"/>
      <c r="F2758" s="555">
        <f t="shared" si="626"/>
        <v>0</v>
      </c>
      <c r="G2758" s="555">
        <f t="shared" si="627"/>
        <v>0</v>
      </c>
    </row>
    <row r="2759" spans="1:7" ht="19.899999999999999" customHeight="1" x14ac:dyDescent="0.2">
      <c r="A2759" s="601">
        <f t="shared" si="623"/>
        <v>0</v>
      </c>
      <c r="B2759" s="561">
        <f t="shared" si="624"/>
        <v>0</v>
      </c>
      <c r="C2759" s="561"/>
      <c r="D2759" s="613">
        <f t="shared" si="625"/>
        <v>0</v>
      </c>
      <c r="E2759" s="553"/>
      <c r="F2759" s="555">
        <f t="shared" si="626"/>
        <v>0</v>
      </c>
      <c r="G2759" s="555">
        <f t="shared" si="627"/>
        <v>0</v>
      </c>
    </row>
    <row r="2760" spans="1:7" ht="19.899999999999999" customHeight="1" x14ac:dyDescent="0.2">
      <c r="A2760" s="601">
        <f t="shared" si="623"/>
        <v>0</v>
      </c>
      <c r="B2760" s="561">
        <f t="shared" si="624"/>
        <v>0</v>
      </c>
      <c r="C2760" s="561"/>
      <c r="D2760" s="613">
        <f t="shared" si="625"/>
        <v>0</v>
      </c>
      <c r="E2760" s="553"/>
      <c r="F2760" s="555">
        <f t="shared" si="626"/>
        <v>0</v>
      </c>
      <c r="G2760" s="555">
        <f t="shared" si="627"/>
        <v>0</v>
      </c>
    </row>
    <row r="2761" spans="1:7" ht="19.899999999999999" customHeight="1" x14ac:dyDescent="0.2">
      <c r="A2761" s="601">
        <f t="shared" si="623"/>
        <v>0</v>
      </c>
      <c r="B2761" s="561">
        <f t="shared" si="624"/>
        <v>0</v>
      </c>
      <c r="C2761" s="561"/>
      <c r="D2761" s="613">
        <f t="shared" si="625"/>
        <v>0</v>
      </c>
      <c r="E2761" s="553"/>
      <c r="F2761" s="555">
        <f t="shared" si="626"/>
        <v>0</v>
      </c>
      <c r="G2761" s="555">
        <f t="shared" si="627"/>
        <v>0</v>
      </c>
    </row>
    <row r="2762" spans="1:7" ht="19.899999999999999" customHeight="1" x14ac:dyDescent="0.2">
      <c r="A2762" s="601">
        <f t="shared" si="623"/>
        <v>0</v>
      </c>
      <c r="B2762" s="561">
        <f t="shared" si="624"/>
        <v>0</v>
      </c>
      <c r="C2762" s="561"/>
      <c r="D2762" s="613">
        <f t="shared" si="625"/>
        <v>0</v>
      </c>
      <c r="E2762" s="553"/>
      <c r="F2762" s="555">
        <f t="shared" si="626"/>
        <v>0</v>
      </c>
      <c r="G2762" s="555">
        <f t="shared" si="627"/>
        <v>0</v>
      </c>
    </row>
    <row r="2763" spans="1:7" ht="19.899999999999999" customHeight="1" x14ac:dyDescent="0.2">
      <c r="A2763" s="601">
        <f t="shared" si="623"/>
        <v>0</v>
      </c>
      <c r="B2763" s="561">
        <f t="shared" si="624"/>
        <v>0</v>
      </c>
      <c r="C2763" s="561"/>
      <c r="D2763" s="613">
        <f t="shared" si="625"/>
        <v>0</v>
      </c>
      <c r="E2763" s="553"/>
      <c r="F2763" s="555">
        <f t="shared" si="626"/>
        <v>0</v>
      </c>
      <c r="G2763" s="555">
        <f t="shared" si="627"/>
        <v>0</v>
      </c>
    </row>
    <row r="2764" spans="1:7" ht="19.899999999999999" customHeight="1" x14ac:dyDescent="0.2">
      <c r="A2764" s="601">
        <f t="shared" si="623"/>
        <v>0</v>
      </c>
      <c r="B2764" s="561">
        <f t="shared" si="624"/>
        <v>0</v>
      </c>
      <c r="C2764" s="561"/>
      <c r="D2764" s="613">
        <f t="shared" si="625"/>
        <v>0</v>
      </c>
      <c r="E2764" s="553"/>
      <c r="F2764" s="555">
        <f t="shared" si="626"/>
        <v>0</v>
      </c>
      <c r="G2764" s="555">
        <f t="shared" si="627"/>
        <v>0</v>
      </c>
    </row>
    <row r="2765" spans="1:7" ht="19.899999999999999" customHeight="1" x14ac:dyDescent="0.2">
      <c r="A2765" s="599"/>
      <c r="B2765" s="545"/>
      <c r="C2765" s="545"/>
      <c r="D2765" s="541"/>
      <c r="E2765" s="542"/>
      <c r="F2765" s="564" t="s">
        <v>29</v>
      </c>
      <c r="G2765" s="605">
        <f>SUBTOTAL(9,G2754:G2764)</f>
        <v>0</v>
      </c>
    </row>
    <row r="2766" spans="1:7" ht="19.899999999999999" customHeight="1" x14ac:dyDescent="0.2">
      <c r="A2766" s="599"/>
      <c r="B2766" s="545"/>
      <c r="C2766" s="537" t="s">
        <v>1015</v>
      </c>
      <c r="D2766" s="541"/>
      <c r="E2766" s="542"/>
      <c r="F2766" s="543"/>
      <c r="G2766" s="600"/>
    </row>
    <row r="2767" spans="1:7" ht="19.899999999999999" customHeight="1" x14ac:dyDescent="0.2">
      <c r="A2767" s="792" t="s">
        <v>576</v>
      </c>
      <c r="B2767" s="793"/>
      <c r="C2767" s="794" t="s">
        <v>0</v>
      </c>
      <c r="D2767" s="794" t="s">
        <v>1867</v>
      </c>
      <c r="E2767" s="796" t="s">
        <v>24</v>
      </c>
      <c r="F2767" s="798" t="s">
        <v>25</v>
      </c>
      <c r="G2767" s="800" t="s">
        <v>26</v>
      </c>
    </row>
    <row r="2768" spans="1:7" ht="19.899999999999999" customHeight="1" x14ac:dyDescent="0.2">
      <c r="A2768" s="560" t="s">
        <v>577</v>
      </c>
      <c r="B2768" s="560" t="s">
        <v>578</v>
      </c>
      <c r="C2768" s="795"/>
      <c r="D2768" s="795"/>
      <c r="E2768" s="797"/>
      <c r="F2768" s="799"/>
      <c r="G2768" s="801"/>
    </row>
    <row r="2769" spans="1:7" ht="19.899999999999999" customHeight="1" x14ac:dyDescent="0.2">
      <c r="A2769" s="601">
        <f>IFERROR(VLOOKUP(C2769,T_Insumos,4,FALSE),0)</f>
        <v>0</v>
      </c>
      <c r="B2769" s="561">
        <f>IFERROR(VLOOKUP(C2769,T_Insumos,5,FALSE),0)</f>
        <v>0</v>
      </c>
      <c r="C2769" s="552"/>
      <c r="D2769" s="613">
        <f>IF(C2769=0,0,"$/tnkm")</f>
        <v>0</v>
      </c>
      <c r="E2769" s="553"/>
      <c r="F2769" s="555">
        <f>IFERROR(VLOOKUP(C2769,T_Insumos,3,FALSE),0)</f>
        <v>0</v>
      </c>
      <c r="G2769" s="555">
        <f>ROUND(E2769*F2769,2)</f>
        <v>0</v>
      </c>
    </row>
    <row r="2770" spans="1:7" ht="19.899999999999999" customHeight="1" x14ac:dyDescent="0.2">
      <c r="A2770" s="601">
        <f>IFERROR(VLOOKUP(C2770,T_Insumos,4,FALSE),0)</f>
        <v>0</v>
      </c>
      <c r="B2770" s="561">
        <f>IFERROR(VLOOKUP(C2770,T_Insumos,5,FALSE),0)</f>
        <v>0</v>
      </c>
      <c r="C2770" s="552"/>
      <c r="D2770" s="613">
        <f>IF(C2770=0,0,"$/tnkm")</f>
        <v>0</v>
      </c>
      <c r="E2770" s="569"/>
      <c r="F2770" s="555">
        <f>IFERROR(VLOOKUP(C2770,T_Insumos,3,FALSE),0)</f>
        <v>0</v>
      </c>
      <c r="G2770" s="555">
        <f t="shared" ref="G2770" si="628">ROUND(E2770*F2770,2)</f>
        <v>0</v>
      </c>
    </row>
    <row r="2771" spans="1:7" ht="19.899999999999999" customHeight="1" x14ac:dyDescent="0.2">
      <c r="A2771" s="599"/>
      <c r="B2771" s="545"/>
      <c r="C2771" s="545"/>
      <c r="D2771" s="541"/>
      <c r="E2771" s="542"/>
      <c r="F2771" s="564" t="s">
        <v>1016</v>
      </c>
      <c r="G2771" s="605">
        <f>SUBTOTAL(9,G2769:G2770)</f>
        <v>0</v>
      </c>
    </row>
    <row r="2772" spans="1:7" ht="19.899999999999999" customHeight="1" x14ac:dyDescent="0.2">
      <c r="A2772" s="602"/>
      <c r="B2772" s="541"/>
      <c r="C2772" s="545"/>
      <c r="D2772" s="541"/>
      <c r="E2772" s="542"/>
      <c r="F2772" s="543"/>
      <c r="G2772" s="600"/>
    </row>
    <row r="2773" spans="1:7" ht="19.899999999999999" customHeight="1" x14ac:dyDescent="0.2">
      <c r="A2773" s="664" t="str">
        <f>B2707</f>
        <v/>
      </c>
      <c r="B2773" s="661">
        <f ca="1">C2707</f>
        <v>0</v>
      </c>
      <c r="C2773" s="541"/>
      <c r="D2773" s="541" t="s">
        <v>1833</v>
      </c>
      <c r="E2773" s="662"/>
      <c r="F2773" s="663" t="str">
        <f ca="1">"$/"&amp;G2707</f>
        <v>$/0</v>
      </c>
      <c r="G2773" s="610">
        <f>SUBTOTAL(9,G2730:G2772)</f>
        <v>0</v>
      </c>
    </row>
    <row r="2774" spans="1:7" ht="19.899999999999999" customHeight="1" x14ac:dyDescent="0.2">
      <c r="A2774" s="606"/>
      <c r="B2774" s="607"/>
      <c r="C2774" s="608"/>
      <c r="D2774" s="608" t="s">
        <v>2043</v>
      </c>
      <c r="E2774" s="609"/>
      <c r="F2774" s="665" t="str">
        <f ca="1">"$/"&amp;G2707</f>
        <v>$/0</v>
      </c>
      <c r="G2774" s="610">
        <f>ROUND(G2773/Coeficiente_Paso,2)</f>
        <v>0</v>
      </c>
    </row>
    <row r="2775" spans="1:7" ht="19.899999999999999" customHeight="1" x14ac:dyDescent="0.2">
      <c r="A2775" s="191"/>
      <c r="B2775" s="191"/>
      <c r="C2775" s="191"/>
      <c r="D2775" s="191"/>
      <c r="E2775" s="191"/>
      <c r="F2775" s="191"/>
      <c r="G2775" s="191"/>
    </row>
    <row r="2776" spans="1:7" ht="19.899999999999999" customHeight="1" x14ac:dyDescent="0.2">
      <c r="A2776" s="802" t="s">
        <v>31</v>
      </c>
      <c r="B2776" s="803"/>
      <c r="C2776" s="803"/>
      <c r="D2776" s="803"/>
      <c r="E2776" s="803"/>
      <c r="F2776" s="803"/>
      <c r="G2776" s="804"/>
    </row>
    <row r="2777" spans="1:7" ht="19.899999999999999" customHeight="1" x14ac:dyDescent="0.2">
      <c r="A2777" s="587" t="s">
        <v>711</v>
      </c>
      <c r="B2777" s="535" t="str">
        <f>Comitente</f>
        <v>DIRECCIÓN PROVINCIAL DE VIALIDAD</v>
      </c>
      <c r="C2777" s="536"/>
      <c r="D2777" s="537"/>
      <c r="E2777" s="537"/>
      <c r="F2777" s="538"/>
      <c r="G2777" s="588"/>
    </row>
    <row r="2778" spans="1:7" ht="19.899999999999999" customHeight="1" x14ac:dyDescent="0.2">
      <c r="A2778" s="587" t="s">
        <v>712</v>
      </c>
      <c r="B2778" s="535">
        <f>Contratista</f>
        <v>0</v>
      </c>
      <c r="C2778" s="539"/>
      <c r="D2778" s="539"/>
      <c r="E2778" s="539"/>
      <c r="F2778" s="535"/>
      <c r="G2778" s="589"/>
    </row>
    <row r="2779" spans="1:7" ht="19.899999999999999" customHeight="1" x14ac:dyDescent="0.2">
      <c r="A2779" s="587" t="s">
        <v>21</v>
      </c>
      <c r="B2779" s="535" t="str">
        <f>Obra</f>
        <v>PAVIMENTACIÓN Y REPAVIMENTACION DE LA RED VIAL MUNICIPAL AFECTADAS POR OBRAS DE SANEAMIENTO 1era ETAPA SARMIENTO</v>
      </c>
      <c r="C2779" s="539"/>
      <c r="D2779" s="539"/>
      <c r="E2779" s="539"/>
      <c r="F2779" s="535" t="s">
        <v>32</v>
      </c>
      <c r="G2779" s="589">
        <f>Fecha_Base</f>
        <v>0</v>
      </c>
    </row>
    <row r="2780" spans="1:7" ht="19.899999999999999" customHeight="1" x14ac:dyDescent="0.2">
      <c r="A2780" s="590" t="s">
        <v>710</v>
      </c>
      <c r="B2780" s="540" t="str">
        <f>Ubicación</f>
        <v>DEPARTAMENTO SARMIENTO</v>
      </c>
      <c r="C2780" s="540"/>
      <c r="D2780" s="541"/>
      <c r="E2780" s="542"/>
      <c r="F2780" s="543"/>
      <c r="G2780" s="591"/>
    </row>
    <row r="2781" spans="1:7" ht="19.899999999999999" customHeight="1" x14ac:dyDescent="0.2">
      <c r="A2781" s="590" t="s">
        <v>33</v>
      </c>
      <c r="B2781" s="544" t="str">
        <f>IFERROR(VALUE(LEFT(B2782,FIND(".",B2782)-1)),"")</f>
        <v/>
      </c>
      <c r="C2781" s="545">
        <f ca="1">IFERROR(VLOOKUP(B2781,T_Computo_Presupuesto,2,FALSE),0)</f>
        <v>0</v>
      </c>
      <c r="D2781" s="545"/>
      <c r="E2781" s="542"/>
      <c r="F2781" s="543"/>
      <c r="G2781" s="591"/>
    </row>
    <row r="2782" spans="1:7" ht="19.899999999999999" customHeight="1" x14ac:dyDescent="0.2">
      <c r="A2782" s="590" t="s">
        <v>22</v>
      </c>
      <c r="B2782" s="546" t="str">
        <f>IFERROR(VLOOKUP(COUNTIF($A$1:A2782,"ANALISIS DE PRECIOS"),T_NumeroItem,2,FALSE),"")</f>
        <v/>
      </c>
      <c r="C2782" s="805">
        <f ca="1">IFERROR(VLOOKUP(B2782,T_Computo_Presupuesto,2,FALSE),0)</f>
        <v>0</v>
      </c>
      <c r="D2782" s="805"/>
      <c r="E2782" s="805"/>
      <c r="F2782" s="540" t="s">
        <v>23</v>
      </c>
      <c r="G2782" s="592">
        <f ca="1">IFERROR(VLOOKUP(B2782,T_Computo_Presupuesto,4,FALSE),0)</f>
        <v>0</v>
      </c>
    </row>
    <row r="2783" spans="1:7" ht="19.899999999999999" customHeight="1" x14ac:dyDescent="0.2">
      <c r="A2783" s="590"/>
      <c r="B2783" s="540"/>
      <c r="C2783" s="545"/>
      <c r="D2783" s="541"/>
      <c r="E2783" s="542"/>
      <c r="F2783" s="545"/>
      <c r="G2783" s="593"/>
    </row>
    <row r="2784" spans="1:7" ht="19.899999999999999" customHeight="1" x14ac:dyDescent="0.2">
      <c r="A2784" s="594"/>
      <c r="B2784" s="547"/>
      <c r="C2784" s="548" t="s">
        <v>999</v>
      </c>
      <c r="D2784" s="547"/>
      <c r="E2784" s="547"/>
      <c r="F2784" s="547"/>
      <c r="G2784" s="595"/>
    </row>
    <row r="2785" spans="1:7" ht="19.899999999999999" customHeight="1" x14ac:dyDescent="0.2">
      <c r="A2785" s="590"/>
      <c r="B2785" s="549"/>
      <c r="C2785" s="545"/>
      <c r="D2785" s="541"/>
      <c r="E2785" s="542"/>
      <c r="F2785" s="540"/>
      <c r="G2785" s="592"/>
    </row>
    <row r="2786" spans="1:7" ht="19.899999999999999" customHeight="1" x14ac:dyDescent="0.2">
      <c r="A2786" s="590"/>
      <c r="B2786" s="549"/>
      <c r="C2786" s="550" t="s">
        <v>1000</v>
      </c>
      <c r="D2786" s="551" t="s">
        <v>24</v>
      </c>
      <c r="E2786" s="551" t="s">
        <v>1001</v>
      </c>
      <c r="F2786" s="551" t="s">
        <v>1002</v>
      </c>
      <c r="G2786" s="550" t="s">
        <v>1003</v>
      </c>
    </row>
    <row r="2787" spans="1:7" ht="19.899999999999999" customHeight="1" x14ac:dyDescent="0.2">
      <c r="A2787" s="590"/>
      <c r="B2787" s="549"/>
      <c r="C2787" s="552"/>
      <c r="D2787" s="553"/>
      <c r="E2787" s="554">
        <f t="shared" ref="E2787:E2796" si="629">IFERROR(VLOOKUP(C2787,T_Equipos,4,FALSE),0)</f>
        <v>0</v>
      </c>
      <c r="F2787" s="555">
        <f t="shared" ref="F2787:F2796" si="630">IFERROR(VLOOKUP(C2787,T_Equipos,5,FALSE),0)</f>
        <v>0</v>
      </c>
      <c r="G2787" s="555">
        <f>ROUND(D2787*F2787,2)</f>
        <v>0</v>
      </c>
    </row>
    <row r="2788" spans="1:7" ht="19.899999999999999" customHeight="1" x14ac:dyDescent="0.2">
      <c r="A2788" s="590"/>
      <c r="B2788" s="549"/>
      <c r="C2788" s="552"/>
      <c r="D2788" s="553"/>
      <c r="E2788" s="554">
        <f t="shared" si="629"/>
        <v>0</v>
      </c>
      <c r="F2788" s="555">
        <f t="shared" si="630"/>
        <v>0</v>
      </c>
      <c r="G2788" s="555">
        <f>ROUND(D2788*F2788,2)</f>
        <v>0</v>
      </c>
    </row>
    <row r="2789" spans="1:7" ht="19.899999999999999" customHeight="1" x14ac:dyDescent="0.2">
      <c r="A2789" s="590"/>
      <c r="B2789" s="549"/>
      <c r="C2789" s="552"/>
      <c r="D2789" s="553"/>
      <c r="E2789" s="554">
        <f t="shared" si="629"/>
        <v>0</v>
      </c>
      <c r="F2789" s="555">
        <f t="shared" si="630"/>
        <v>0</v>
      </c>
      <c r="G2789" s="555">
        <f>ROUND(D2789*F2789,2)</f>
        <v>0</v>
      </c>
    </row>
    <row r="2790" spans="1:7" ht="19.899999999999999" customHeight="1" x14ac:dyDescent="0.2">
      <c r="A2790" s="590"/>
      <c r="B2790" s="549"/>
      <c r="C2790" s="552"/>
      <c r="D2790" s="553"/>
      <c r="E2790" s="554">
        <f t="shared" si="629"/>
        <v>0</v>
      </c>
      <c r="F2790" s="555">
        <f t="shared" si="630"/>
        <v>0</v>
      </c>
      <c r="G2790" s="555">
        <f>ROUND(D2790*F2790,2)</f>
        <v>0</v>
      </c>
    </row>
    <row r="2791" spans="1:7" ht="19.899999999999999" customHeight="1" x14ac:dyDescent="0.2">
      <c r="A2791" s="590"/>
      <c r="B2791" s="549"/>
      <c r="C2791" s="552"/>
      <c r="D2791" s="553"/>
      <c r="E2791" s="554">
        <f t="shared" si="629"/>
        <v>0</v>
      </c>
      <c r="F2791" s="555">
        <f t="shared" si="630"/>
        <v>0</v>
      </c>
      <c r="G2791" s="555">
        <f t="shared" ref="G2791:G2796" si="631">ROUND(D2791*F2791,2)</f>
        <v>0</v>
      </c>
    </row>
    <row r="2792" spans="1:7" ht="19.899999999999999" customHeight="1" x14ac:dyDescent="0.2">
      <c r="A2792" s="590"/>
      <c r="B2792" s="549"/>
      <c r="C2792" s="552"/>
      <c r="D2792" s="553"/>
      <c r="E2792" s="554">
        <f t="shared" si="629"/>
        <v>0</v>
      </c>
      <c r="F2792" s="555">
        <f t="shared" si="630"/>
        <v>0</v>
      </c>
      <c r="G2792" s="555">
        <f t="shared" si="631"/>
        <v>0</v>
      </c>
    </row>
    <row r="2793" spans="1:7" ht="19.899999999999999" customHeight="1" x14ac:dyDescent="0.2">
      <c r="A2793" s="590"/>
      <c r="B2793" s="549"/>
      <c r="C2793" s="552"/>
      <c r="D2793" s="553"/>
      <c r="E2793" s="554">
        <f t="shared" si="629"/>
        <v>0</v>
      </c>
      <c r="F2793" s="555">
        <f t="shared" si="630"/>
        <v>0</v>
      </c>
      <c r="G2793" s="555">
        <f t="shared" si="631"/>
        <v>0</v>
      </c>
    </row>
    <row r="2794" spans="1:7" ht="19.899999999999999" customHeight="1" x14ac:dyDescent="0.2">
      <c r="A2794" s="590"/>
      <c r="B2794" s="549"/>
      <c r="C2794" s="552"/>
      <c r="D2794" s="553"/>
      <c r="E2794" s="554">
        <f t="shared" si="629"/>
        <v>0</v>
      </c>
      <c r="F2794" s="555">
        <f t="shared" si="630"/>
        <v>0</v>
      </c>
      <c r="G2794" s="555">
        <f t="shared" si="631"/>
        <v>0</v>
      </c>
    </row>
    <row r="2795" spans="1:7" ht="19.899999999999999" customHeight="1" x14ac:dyDescent="0.2">
      <c r="A2795" s="590"/>
      <c r="B2795" s="549"/>
      <c r="C2795" s="552"/>
      <c r="D2795" s="553"/>
      <c r="E2795" s="554">
        <f t="shared" si="629"/>
        <v>0</v>
      </c>
      <c r="F2795" s="555">
        <f t="shared" si="630"/>
        <v>0</v>
      </c>
      <c r="G2795" s="555">
        <f t="shared" si="631"/>
        <v>0</v>
      </c>
    </row>
    <row r="2796" spans="1:7" ht="19.899999999999999" customHeight="1" x14ac:dyDescent="0.2">
      <c r="A2796" s="590"/>
      <c r="B2796" s="549"/>
      <c r="C2796" s="552"/>
      <c r="D2796" s="553"/>
      <c r="E2796" s="554">
        <f t="shared" si="629"/>
        <v>0</v>
      </c>
      <c r="F2796" s="555">
        <f t="shared" si="630"/>
        <v>0</v>
      </c>
      <c r="G2796" s="555">
        <f t="shared" si="631"/>
        <v>0</v>
      </c>
    </row>
    <row r="2797" spans="1:7" ht="19.899999999999999" customHeight="1" x14ac:dyDescent="0.2">
      <c r="A2797" s="590"/>
      <c r="B2797" s="549"/>
      <c r="C2797" s="545"/>
      <c r="D2797" s="545"/>
      <c r="E2797" s="556"/>
      <c r="F2797" s="540"/>
      <c r="G2797" s="592"/>
    </row>
    <row r="2798" spans="1:7" ht="19.899999999999999" customHeight="1" x14ac:dyDescent="0.2">
      <c r="A2798" s="590"/>
      <c r="B2798" s="545"/>
      <c r="C2798" s="537" t="s">
        <v>1004</v>
      </c>
      <c r="D2798" s="540" t="s">
        <v>1001</v>
      </c>
      <c r="E2798" s="611">
        <f>SUMPRODUCT(D2787:D2796,E2787:E2796)</f>
        <v>0</v>
      </c>
      <c r="F2798" s="540" t="s">
        <v>1005</v>
      </c>
      <c r="G2798" s="612">
        <f>SUM(G2787:G2796)</f>
        <v>0</v>
      </c>
    </row>
    <row r="2799" spans="1:7" ht="19.899999999999999" customHeight="1" x14ac:dyDescent="0.2">
      <c r="A2799" s="590"/>
      <c r="B2799" s="549"/>
      <c r="C2799" s="557"/>
      <c r="D2799" s="556"/>
      <c r="E2799" s="542"/>
      <c r="F2799" s="540"/>
      <c r="G2799" s="596"/>
    </row>
    <row r="2800" spans="1:7" ht="19.899999999999999" customHeight="1" x14ac:dyDescent="0.2">
      <c r="A2800" s="597"/>
      <c r="B2800" s="549"/>
      <c r="C2800" s="540" t="s">
        <v>1006</v>
      </c>
      <c r="D2800" s="558">
        <f>IFERROR(VLOOKUP(COUNTIF($A$1:A2800,"ANALISIS DE PRECIOS"),T_Rendimiento_Equipo,5,FALSE),0)</f>
        <v>0</v>
      </c>
      <c r="E2800" s="559" t="str">
        <f ca="1">G2782&amp;"/día"</f>
        <v>0/día</v>
      </c>
      <c r="F2800" s="598"/>
      <c r="G2800" s="592"/>
    </row>
    <row r="2801" spans="1:7" ht="19.899999999999999" customHeight="1" x14ac:dyDescent="0.2">
      <c r="A2801" s="590"/>
      <c r="B2801" s="549"/>
      <c r="C2801" s="545"/>
      <c r="D2801" s="541"/>
      <c r="E2801" s="542"/>
      <c r="F2801" s="540"/>
      <c r="G2801" s="592"/>
    </row>
    <row r="2802" spans="1:7" ht="19.899999999999999" customHeight="1" x14ac:dyDescent="0.2">
      <c r="A2802" s="792" t="s">
        <v>576</v>
      </c>
      <c r="B2802" s="793"/>
      <c r="C2802" s="794" t="s">
        <v>0</v>
      </c>
      <c r="D2802" s="806" t="s">
        <v>1866</v>
      </c>
      <c r="E2802" s="806" t="s">
        <v>1865</v>
      </c>
      <c r="F2802" s="798" t="s">
        <v>1007</v>
      </c>
      <c r="G2802" s="800" t="s">
        <v>26</v>
      </c>
    </row>
    <row r="2803" spans="1:7" ht="19.899999999999999" customHeight="1" x14ac:dyDescent="0.2">
      <c r="A2803" s="560" t="s">
        <v>577</v>
      </c>
      <c r="B2803" s="560" t="s">
        <v>578</v>
      </c>
      <c r="C2803" s="795"/>
      <c r="D2803" s="807"/>
      <c r="E2803" s="797"/>
      <c r="F2803" s="799"/>
      <c r="G2803" s="801"/>
    </row>
    <row r="2804" spans="1:7" ht="19.899999999999999" customHeight="1" x14ac:dyDescent="0.2">
      <c r="A2804" s="599"/>
      <c r="B2804" s="545"/>
      <c r="C2804" s="537" t="s">
        <v>1008</v>
      </c>
      <c r="D2804" s="542"/>
      <c r="E2804" s="542"/>
      <c r="F2804" s="545"/>
      <c r="G2804" s="600"/>
    </row>
    <row r="2805" spans="1:7" ht="19.899999999999999" customHeight="1" x14ac:dyDescent="0.2">
      <c r="A2805" s="601">
        <f t="shared" ref="A2805:A2813" si="632">IFERROR(VLOOKUP(C2805,T_Insumos,4,FALSE),0)</f>
        <v>0</v>
      </c>
      <c r="B2805" s="561">
        <f t="shared" ref="B2805:B2813" si="633">IFERROR(VLOOKUP(C2805,T_Insumos,5,FALSE),0)</f>
        <v>0</v>
      </c>
      <c r="C2805" s="552"/>
      <c r="D2805" s="562">
        <f t="shared" ref="D2805:D2813" si="634">IFERROR(VLOOKUP(C2805,T_Insumos,3,FALSE),0)</f>
        <v>0</v>
      </c>
      <c r="E2805" s="555">
        <f>D2805*$G$23</f>
        <v>0</v>
      </c>
      <c r="F2805" s="558">
        <f>IF(C2805="",0,IFERROR(VLOOKUP(COUNTIF($A$1:A2805,"ANALISIS DE PRECIOS"),T_Rendimiento_Equipo,5,FALSE),0))</f>
        <v>0</v>
      </c>
      <c r="G2805" s="555">
        <f>IFERROR(ROUND(E2805/F2805,2),0)</f>
        <v>0</v>
      </c>
    </row>
    <row r="2806" spans="1:7" ht="19.899999999999999" customHeight="1" x14ac:dyDescent="0.2">
      <c r="A2806" s="601">
        <f t="shared" si="632"/>
        <v>0</v>
      </c>
      <c r="B2806" s="561">
        <f t="shared" si="633"/>
        <v>0</v>
      </c>
      <c r="C2806" s="552"/>
      <c r="D2806" s="562">
        <f t="shared" si="634"/>
        <v>0</v>
      </c>
      <c r="E2806" s="555"/>
      <c r="F2806" s="558">
        <f>IF(C2806="",0,IFERROR(VLOOKUP(COUNTIF($A$1:A2806,"ANALISIS DE PRECIOS"),T_Rendimiento_Equipo,5,FALSE),0))</f>
        <v>0</v>
      </c>
      <c r="G2806" s="555">
        <f t="shared" ref="G2806:G2813" si="635">IFERROR(ROUND(E2806/F2806,2),0)</f>
        <v>0</v>
      </c>
    </row>
    <row r="2807" spans="1:7" ht="19.899999999999999" customHeight="1" x14ac:dyDescent="0.2">
      <c r="A2807" s="601">
        <f t="shared" si="632"/>
        <v>0</v>
      </c>
      <c r="B2807" s="561">
        <f t="shared" si="633"/>
        <v>0</v>
      </c>
      <c r="C2807" s="563"/>
      <c r="D2807" s="562">
        <f t="shared" si="634"/>
        <v>0</v>
      </c>
      <c r="E2807" s="555"/>
      <c r="F2807" s="558">
        <f>IF(C2807="",0,IFERROR(VLOOKUP(COUNTIF($A$1:A2807,"ANALISIS DE PRECIOS"),T_Rendimiento_Equipo,5,FALSE),0))</f>
        <v>0</v>
      </c>
      <c r="G2807" s="555">
        <f t="shared" si="635"/>
        <v>0</v>
      </c>
    </row>
    <row r="2808" spans="1:7" ht="19.899999999999999" customHeight="1" x14ac:dyDescent="0.2">
      <c r="A2808" s="601">
        <f t="shared" si="632"/>
        <v>0</v>
      </c>
      <c r="B2808" s="561">
        <f t="shared" si="633"/>
        <v>0</v>
      </c>
      <c r="C2808" s="563"/>
      <c r="D2808" s="562">
        <f t="shared" si="634"/>
        <v>0</v>
      </c>
      <c r="E2808" s="555"/>
      <c r="F2808" s="558">
        <f>IF(C2808="",0,IFERROR(VLOOKUP(COUNTIF($A$1:A2808,"ANALISIS DE PRECIOS"),T_Rendimiento_Equipo,5,FALSE),0))</f>
        <v>0</v>
      </c>
      <c r="G2808" s="555">
        <f t="shared" si="635"/>
        <v>0</v>
      </c>
    </row>
    <row r="2809" spans="1:7" ht="19.899999999999999" customHeight="1" x14ac:dyDescent="0.2">
      <c r="A2809" s="601">
        <f t="shared" si="632"/>
        <v>0</v>
      </c>
      <c r="B2809" s="561">
        <f t="shared" si="633"/>
        <v>0</v>
      </c>
      <c r="C2809" s="563"/>
      <c r="D2809" s="562">
        <f t="shared" si="634"/>
        <v>0</v>
      </c>
      <c r="E2809" s="555"/>
      <c r="F2809" s="558">
        <f>IF(C2809="",0,IFERROR(VLOOKUP(COUNTIF($A$1:A2809,"ANALISIS DE PRECIOS"),T_Rendimiento_Equipo,5,FALSE),0))</f>
        <v>0</v>
      </c>
      <c r="G2809" s="555">
        <f t="shared" si="635"/>
        <v>0</v>
      </c>
    </row>
    <row r="2810" spans="1:7" ht="19.899999999999999" customHeight="1" x14ac:dyDescent="0.2">
      <c r="A2810" s="601">
        <f t="shared" si="632"/>
        <v>0</v>
      </c>
      <c r="B2810" s="561">
        <f t="shared" si="633"/>
        <v>0</v>
      </c>
      <c r="C2810" s="563"/>
      <c r="D2810" s="562">
        <f t="shared" si="634"/>
        <v>0</v>
      </c>
      <c r="E2810" s="555"/>
      <c r="F2810" s="558">
        <f>IF(C2810="",0,IFERROR(VLOOKUP(COUNTIF($A$1:A2810,"ANALISIS DE PRECIOS"),T_Rendimiento_Equipo,5,FALSE),0))</f>
        <v>0</v>
      </c>
      <c r="G2810" s="555">
        <f t="shared" si="635"/>
        <v>0</v>
      </c>
    </row>
    <row r="2811" spans="1:7" ht="19.899999999999999" customHeight="1" x14ac:dyDescent="0.2">
      <c r="A2811" s="601">
        <f t="shared" si="632"/>
        <v>0</v>
      </c>
      <c r="B2811" s="561">
        <f t="shared" si="633"/>
        <v>0</v>
      </c>
      <c r="C2811" s="563"/>
      <c r="D2811" s="562">
        <f t="shared" si="634"/>
        <v>0</v>
      </c>
      <c r="E2811" s="555"/>
      <c r="F2811" s="558">
        <f>IF(C2811="",0,IFERROR(VLOOKUP(COUNTIF($A$1:A2811,"ANALISIS DE PRECIOS"),T_Rendimiento_Equipo,5,FALSE),0))</f>
        <v>0</v>
      </c>
      <c r="G2811" s="555">
        <f t="shared" si="635"/>
        <v>0</v>
      </c>
    </row>
    <row r="2812" spans="1:7" ht="19.899999999999999" customHeight="1" x14ac:dyDescent="0.2">
      <c r="A2812" s="601">
        <f t="shared" si="632"/>
        <v>0</v>
      </c>
      <c r="B2812" s="561">
        <f t="shared" si="633"/>
        <v>0</v>
      </c>
      <c r="C2812" s="563"/>
      <c r="D2812" s="562">
        <f t="shared" si="634"/>
        <v>0</v>
      </c>
      <c r="E2812" s="555"/>
      <c r="F2812" s="558">
        <f>IF(C2812="",0,IFERROR(VLOOKUP(COUNTIF($A$1:A2812,"ANALISIS DE PRECIOS"),T_Rendimiento_Equipo,5,FALSE),0))</f>
        <v>0</v>
      </c>
      <c r="G2812" s="555">
        <f t="shared" si="635"/>
        <v>0</v>
      </c>
    </row>
    <row r="2813" spans="1:7" ht="19.899999999999999" customHeight="1" x14ac:dyDescent="0.2">
      <c r="A2813" s="601">
        <f t="shared" si="632"/>
        <v>0</v>
      </c>
      <c r="B2813" s="561">
        <f t="shared" si="633"/>
        <v>0</v>
      </c>
      <c r="C2813" s="552"/>
      <c r="D2813" s="562">
        <f t="shared" si="634"/>
        <v>0</v>
      </c>
      <c r="E2813" s="555"/>
      <c r="F2813" s="558">
        <f>IF(C2813="",0,IFERROR(VLOOKUP(COUNTIF($A$1:A2813,"ANALISIS DE PRECIOS"),T_Rendimiento_Equipo,5,FALSE),0))</f>
        <v>0</v>
      </c>
      <c r="G2813" s="555">
        <f t="shared" si="635"/>
        <v>0</v>
      </c>
    </row>
    <row r="2814" spans="1:7" ht="19.899999999999999" customHeight="1" x14ac:dyDescent="0.2">
      <c r="A2814" s="602"/>
      <c r="B2814" s="541"/>
      <c r="C2814" s="545"/>
      <c r="D2814" s="541"/>
      <c r="E2814" s="542"/>
      <c r="F2814" s="564" t="s">
        <v>27</v>
      </c>
      <c r="G2814" s="603">
        <f>SUBTOTAL(9,G2805:G2813)</f>
        <v>0</v>
      </c>
    </row>
    <row r="2815" spans="1:7" ht="19.899999999999999" customHeight="1" x14ac:dyDescent="0.2">
      <c r="A2815" s="599"/>
      <c r="B2815" s="545"/>
      <c r="C2815" s="537" t="s">
        <v>713</v>
      </c>
      <c r="D2815" s="541"/>
      <c r="E2815" s="542"/>
      <c r="F2815" s="543"/>
      <c r="G2815" s="600"/>
    </row>
    <row r="2816" spans="1:7" ht="19.899999999999999" customHeight="1" x14ac:dyDescent="0.2">
      <c r="A2816" s="792" t="s">
        <v>576</v>
      </c>
      <c r="B2816" s="793"/>
      <c r="C2816" s="794" t="s">
        <v>0</v>
      </c>
      <c r="D2816" s="796" t="s">
        <v>24</v>
      </c>
      <c r="E2816" s="796" t="s">
        <v>1832</v>
      </c>
      <c r="F2816" s="798" t="s">
        <v>1007</v>
      </c>
      <c r="G2816" s="800" t="s">
        <v>26</v>
      </c>
    </row>
    <row r="2817" spans="1:7" ht="19.899999999999999" customHeight="1" x14ac:dyDescent="0.2">
      <c r="A2817" s="560" t="s">
        <v>577</v>
      </c>
      <c r="B2817" s="560" t="s">
        <v>578</v>
      </c>
      <c r="C2817" s="795"/>
      <c r="D2817" s="797"/>
      <c r="E2817" s="797"/>
      <c r="F2817" s="799"/>
      <c r="G2817" s="801"/>
    </row>
    <row r="2818" spans="1:7" ht="19.899999999999999" customHeight="1" x14ac:dyDescent="0.2">
      <c r="A2818" s="601">
        <f t="shared" ref="A2818:A2824" si="636">IFERROR(VLOOKUP(C2818,T_Insumos,4,FALSE),0)</f>
        <v>0</v>
      </c>
      <c r="B2818" s="561">
        <f t="shared" ref="B2818:B2824" si="637">IFERROR(VLOOKUP(C2818,T_Insumos,5,FALSE),0)</f>
        <v>0</v>
      </c>
      <c r="C2818" s="565"/>
      <c r="D2818" s="558"/>
      <c r="E2818" s="555">
        <f t="shared" ref="E2818:E2824" si="638">IFERROR(VLOOKUP(C2818,T_Insumos,3,FALSE),0)</f>
        <v>0</v>
      </c>
      <c r="F2818" s="558">
        <f>IF(C2818="",0,IFERROR(VLOOKUP(COUNTIF($A$1:A2818,"ANALISIS DE PRECIOS"),T_Rendimiento_Equipo,5,FALSE),0))</f>
        <v>0</v>
      </c>
      <c r="G2818" s="555">
        <f>IFERROR(ROUND(D2818*E2818/F2818,2),0)</f>
        <v>0</v>
      </c>
    </row>
    <row r="2819" spans="1:7" ht="19.899999999999999" customHeight="1" x14ac:dyDescent="0.2">
      <c r="A2819" s="601">
        <f t="shared" si="636"/>
        <v>0</v>
      </c>
      <c r="B2819" s="561">
        <f t="shared" si="637"/>
        <v>0</v>
      </c>
      <c r="C2819" s="552"/>
      <c r="D2819" s="558"/>
      <c r="E2819" s="555">
        <f t="shared" si="638"/>
        <v>0</v>
      </c>
      <c r="F2819" s="558">
        <f>IF(C2819="",0,IFERROR(VLOOKUP(COUNTIF($A$1:A2819,"ANALISIS DE PRECIOS"),T_Rendimiento_Equipo,5,FALSE),0))</f>
        <v>0</v>
      </c>
      <c r="G2819" s="555">
        <f t="shared" ref="G2819:G2824" si="639">IFERROR(ROUND(D2819*E2819/F2819,2),0)</f>
        <v>0</v>
      </c>
    </row>
    <row r="2820" spans="1:7" ht="19.899999999999999" customHeight="1" x14ac:dyDescent="0.2">
      <c r="A2820" s="601">
        <f t="shared" si="636"/>
        <v>0</v>
      </c>
      <c r="B2820" s="561">
        <f t="shared" si="637"/>
        <v>0</v>
      </c>
      <c r="C2820" s="552"/>
      <c r="D2820" s="558"/>
      <c r="E2820" s="555">
        <f t="shared" si="638"/>
        <v>0</v>
      </c>
      <c r="F2820" s="558">
        <f>IF(C2820="",0,IFERROR(VLOOKUP(COUNTIF($A$1:A2820,"ANALISIS DE PRECIOS"),T_Rendimiento_Equipo,5,FALSE),0))</f>
        <v>0</v>
      </c>
      <c r="G2820" s="555">
        <f t="shared" si="639"/>
        <v>0</v>
      </c>
    </row>
    <row r="2821" spans="1:7" ht="19.899999999999999" customHeight="1" x14ac:dyDescent="0.2">
      <c r="A2821" s="601">
        <f t="shared" si="636"/>
        <v>0</v>
      </c>
      <c r="B2821" s="561">
        <f t="shared" si="637"/>
        <v>0</v>
      </c>
      <c r="C2821" s="552"/>
      <c r="D2821" s="558"/>
      <c r="E2821" s="555">
        <f t="shared" si="638"/>
        <v>0</v>
      </c>
      <c r="F2821" s="558">
        <f>IF(C2821="",0,IFERROR(VLOOKUP(COUNTIF($A$1:A2821,"ANALISIS DE PRECIOS"),T_Rendimiento_Equipo,5,FALSE),0))</f>
        <v>0</v>
      </c>
      <c r="G2821" s="555">
        <f t="shared" si="639"/>
        <v>0</v>
      </c>
    </row>
    <row r="2822" spans="1:7" ht="19.899999999999999" customHeight="1" x14ac:dyDescent="0.2">
      <c r="A2822" s="601">
        <f t="shared" si="636"/>
        <v>0</v>
      </c>
      <c r="B2822" s="561">
        <f t="shared" si="637"/>
        <v>0</v>
      </c>
      <c r="C2822" s="552"/>
      <c r="D2822" s="558"/>
      <c r="E2822" s="555">
        <f t="shared" si="638"/>
        <v>0</v>
      </c>
      <c r="F2822" s="558">
        <f>IF(C2822="",0,IFERROR(VLOOKUP(COUNTIF($A$1:A2822,"ANALISIS DE PRECIOS"),T_Rendimiento_Equipo,5,FALSE),0))</f>
        <v>0</v>
      </c>
      <c r="G2822" s="555">
        <f t="shared" si="639"/>
        <v>0</v>
      </c>
    </row>
    <row r="2823" spans="1:7" ht="19.899999999999999" customHeight="1" x14ac:dyDescent="0.2">
      <c r="A2823" s="601">
        <f t="shared" si="636"/>
        <v>0</v>
      </c>
      <c r="B2823" s="561">
        <f t="shared" si="637"/>
        <v>0</v>
      </c>
      <c r="C2823" s="552"/>
      <c r="D2823" s="566"/>
      <c r="E2823" s="555">
        <f t="shared" si="638"/>
        <v>0</v>
      </c>
      <c r="F2823" s="558">
        <f>IF(C2823="",0,IFERROR(VLOOKUP(COUNTIF($A$1:A2823,"ANALISIS DE PRECIOS"),T_Rendimiento_Equipo,5,FALSE),0))</f>
        <v>0</v>
      </c>
      <c r="G2823" s="555">
        <f t="shared" si="639"/>
        <v>0</v>
      </c>
    </row>
    <row r="2824" spans="1:7" ht="19.899999999999999" customHeight="1" x14ac:dyDescent="0.2">
      <c r="A2824" s="601">
        <f t="shared" si="636"/>
        <v>0</v>
      </c>
      <c r="B2824" s="561">
        <f t="shared" si="637"/>
        <v>0</v>
      </c>
      <c r="C2824" s="561"/>
      <c r="D2824" s="567"/>
      <c r="E2824" s="555">
        <f t="shared" si="638"/>
        <v>0</v>
      </c>
      <c r="F2824" s="558">
        <f>IF(C2824="",0,IFERROR(VLOOKUP(COUNTIF($A$1:A2824,"ANALISIS DE PRECIOS"),T_Rendimiento_Equipo,5,FALSE),0))</f>
        <v>0</v>
      </c>
      <c r="G2824" s="555">
        <f t="shared" si="639"/>
        <v>0</v>
      </c>
    </row>
    <row r="2825" spans="1:7" ht="19.899999999999999" customHeight="1" x14ac:dyDescent="0.2">
      <c r="A2825" s="602"/>
      <c r="B2825" s="541"/>
      <c r="C2825" s="545"/>
      <c r="D2825" s="541"/>
      <c r="E2825" s="542"/>
      <c r="F2825" s="564" t="s">
        <v>28</v>
      </c>
      <c r="G2825" s="604">
        <f>SUBTOTAL(9,G2818:G2824)</f>
        <v>0</v>
      </c>
    </row>
    <row r="2826" spans="1:7" ht="19.899999999999999" customHeight="1" x14ac:dyDescent="0.2">
      <c r="A2826" s="599"/>
      <c r="B2826" s="545"/>
      <c r="C2826" s="537" t="s">
        <v>1014</v>
      </c>
      <c r="D2826" s="541"/>
      <c r="E2826" s="542"/>
      <c r="F2826" s="543"/>
      <c r="G2826" s="600"/>
    </row>
    <row r="2827" spans="1:7" ht="19.899999999999999" customHeight="1" x14ac:dyDescent="0.2">
      <c r="A2827" s="792" t="s">
        <v>576</v>
      </c>
      <c r="B2827" s="793"/>
      <c r="C2827" s="794" t="s">
        <v>0</v>
      </c>
      <c r="D2827" s="794" t="s">
        <v>1867</v>
      </c>
      <c r="E2827" s="796" t="s">
        <v>24</v>
      </c>
      <c r="F2827" s="798" t="s">
        <v>25</v>
      </c>
      <c r="G2827" s="800" t="s">
        <v>26</v>
      </c>
    </row>
    <row r="2828" spans="1:7" ht="19.899999999999999" customHeight="1" x14ac:dyDescent="0.2">
      <c r="A2828" s="560" t="s">
        <v>577</v>
      </c>
      <c r="B2828" s="560" t="s">
        <v>578</v>
      </c>
      <c r="C2828" s="795"/>
      <c r="D2828" s="795"/>
      <c r="E2828" s="797"/>
      <c r="F2828" s="799"/>
      <c r="G2828" s="801"/>
    </row>
    <row r="2829" spans="1:7" ht="19.899999999999999" customHeight="1" x14ac:dyDescent="0.2">
      <c r="A2829" s="601">
        <f t="shared" ref="A2829:A2839" si="640">IFERROR(VLOOKUP(C2829,T_Insumos,4,FALSE),0)</f>
        <v>0</v>
      </c>
      <c r="B2829" s="561">
        <f t="shared" ref="B2829:B2839" si="641">IFERROR(VLOOKUP(C2829,T_Insumos,5,FALSE),0)</f>
        <v>0</v>
      </c>
      <c r="C2829" s="561"/>
      <c r="D2829" s="613">
        <f t="shared" ref="D2829:D2839" si="642">IFERROR(VLOOKUP(C2829,T_Insumos,2,FALSE),0)</f>
        <v>0</v>
      </c>
      <c r="E2829" s="553"/>
      <c r="F2829" s="555">
        <f t="shared" ref="F2829:F2839" si="643">IFERROR(VLOOKUP(C2829,T_Insumos,3,FALSE),0)</f>
        <v>0</v>
      </c>
      <c r="G2829" s="555">
        <f>ROUND(E2829*F2829,2)</f>
        <v>0</v>
      </c>
    </row>
    <row r="2830" spans="1:7" ht="19.899999999999999" customHeight="1" x14ac:dyDescent="0.2">
      <c r="A2830" s="601">
        <f t="shared" si="640"/>
        <v>0</v>
      </c>
      <c r="B2830" s="561">
        <f t="shared" si="641"/>
        <v>0</v>
      </c>
      <c r="C2830" s="561"/>
      <c r="D2830" s="613">
        <f t="shared" si="642"/>
        <v>0</v>
      </c>
      <c r="E2830" s="553"/>
      <c r="F2830" s="555">
        <f t="shared" si="643"/>
        <v>0</v>
      </c>
      <c r="G2830" s="555">
        <f t="shared" ref="G2830:G2839" si="644">ROUND(E2830*F2830,2)</f>
        <v>0</v>
      </c>
    </row>
    <row r="2831" spans="1:7" ht="19.899999999999999" customHeight="1" x14ac:dyDescent="0.2">
      <c r="A2831" s="601">
        <f t="shared" si="640"/>
        <v>0</v>
      </c>
      <c r="B2831" s="561">
        <f t="shared" si="641"/>
        <v>0</v>
      </c>
      <c r="C2831" s="561"/>
      <c r="D2831" s="613">
        <f t="shared" si="642"/>
        <v>0</v>
      </c>
      <c r="E2831" s="553"/>
      <c r="F2831" s="555">
        <f t="shared" si="643"/>
        <v>0</v>
      </c>
      <c r="G2831" s="555">
        <f t="shared" si="644"/>
        <v>0</v>
      </c>
    </row>
    <row r="2832" spans="1:7" ht="19.899999999999999" customHeight="1" x14ac:dyDescent="0.2">
      <c r="A2832" s="601">
        <f t="shared" si="640"/>
        <v>0</v>
      </c>
      <c r="B2832" s="561">
        <f t="shared" si="641"/>
        <v>0</v>
      </c>
      <c r="C2832" s="561"/>
      <c r="D2832" s="613">
        <f t="shared" si="642"/>
        <v>0</v>
      </c>
      <c r="E2832" s="553"/>
      <c r="F2832" s="555">
        <f t="shared" si="643"/>
        <v>0</v>
      </c>
      <c r="G2832" s="555">
        <f t="shared" si="644"/>
        <v>0</v>
      </c>
    </row>
    <row r="2833" spans="1:7" ht="19.899999999999999" customHeight="1" x14ac:dyDescent="0.2">
      <c r="A2833" s="601">
        <f t="shared" si="640"/>
        <v>0</v>
      </c>
      <c r="B2833" s="561">
        <f t="shared" si="641"/>
        <v>0</v>
      </c>
      <c r="C2833" s="561"/>
      <c r="D2833" s="613">
        <f t="shared" si="642"/>
        <v>0</v>
      </c>
      <c r="E2833" s="553"/>
      <c r="F2833" s="555">
        <f t="shared" si="643"/>
        <v>0</v>
      </c>
      <c r="G2833" s="555">
        <f t="shared" si="644"/>
        <v>0</v>
      </c>
    </row>
    <row r="2834" spans="1:7" ht="19.899999999999999" customHeight="1" x14ac:dyDescent="0.2">
      <c r="A2834" s="601">
        <f t="shared" si="640"/>
        <v>0</v>
      </c>
      <c r="B2834" s="561">
        <f t="shared" si="641"/>
        <v>0</v>
      </c>
      <c r="C2834" s="561"/>
      <c r="D2834" s="613">
        <f t="shared" si="642"/>
        <v>0</v>
      </c>
      <c r="E2834" s="553"/>
      <c r="F2834" s="555">
        <f t="shared" si="643"/>
        <v>0</v>
      </c>
      <c r="G2834" s="555">
        <f t="shared" si="644"/>
        <v>0</v>
      </c>
    </row>
    <row r="2835" spans="1:7" ht="19.899999999999999" customHeight="1" x14ac:dyDescent="0.2">
      <c r="A2835" s="601">
        <f t="shared" si="640"/>
        <v>0</v>
      </c>
      <c r="B2835" s="561">
        <f t="shared" si="641"/>
        <v>0</v>
      </c>
      <c r="C2835" s="561"/>
      <c r="D2835" s="613">
        <f t="shared" si="642"/>
        <v>0</v>
      </c>
      <c r="E2835" s="553"/>
      <c r="F2835" s="555">
        <f t="shared" si="643"/>
        <v>0</v>
      </c>
      <c r="G2835" s="555">
        <f t="shared" si="644"/>
        <v>0</v>
      </c>
    </row>
    <row r="2836" spans="1:7" ht="19.899999999999999" customHeight="1" x14ac:dyDescent="0.2">
      <c r="A2836" s="601">
        <f t="shared" si="640"/>
        <v>0</v>
      </c>
      <c r="B2836" s="561">
        <f t="shared" si="641"/>
        <v>0</v>
      </c>
      <c r="C2836" s="561"/>
      <c r="D2836" s="613">
        <f t="shared" si="642"/>
        <v>0</v>
      </c>
      <c r="E2836" s="553"/>
      <c r="F2836" s="555">
        <f t="shared" si="643"/>
        <v>0</v>
      </c>
      <c r="G2836" s="555">
        <f t="shared" si="644"/>
        <v>0</v>
      </c>
    </row>
    <row r="2837" spans="1:7" ht="19.899999999999999" customHeight="1" x14ac:dyDescent="0.2">
      <c r="A2837" s="601">
        <f t="shared" si="640"/>
        <v>0</v>
      </c>
      <c r="B2837" s="561">
        <f t="shared" si="641"/>
        <v>0</v>
      </c>
      <c r="C2837" s="561"/>
      <c r="D2837" s="613">
        <f t="shared" si="642"/>
        <v>0</v>
      </c>
      <c r="E2837" s="553"/>
      <c r="F2837" s="555">
        <f t="shared" si="643"/>
        <v>0</v>
      </c>
      <c r="G2837" s="555">
        <f t="shared" si="644"/>
        <v>0</v>
      </c>
    </row>
    <row r="2838" spans="1:7" ht="19.899999999999999" customHeight="1" x14ac:dyDescent="0.2">
      <c r="A2838" s="601">
        <f t="shared" si="640"/>
        <v>0</v>
      </c>
      <c r="B2838" s="561">
        <f t="shared" si="641"/>
        <v>0</v>
      </c>
      <c r="C2838" s="561"/>
      <c r="D2838" s="613">
        <f t="shared" si="642"/>
        <v>0</v>
      </c>
      <c r="E2838" s="553"/>
      <c r="F2838" s="555">
        <f t="shared" si="643"/>
        <v>0</v>
      </c>
      <c r="G2838" s="555">
        <f t="shared" si="644"/>
        <v>0</v>
      </c>
    </row>
    <row r="2839" spans="1:7" ht="19.899999999999999" customHeight="1" x14ac:dyDescent="0.2">
      <c r="A2839" s="601">
        <f t="shared" si="640"/>
        <v>0</v>
      </c>
      <c r="B2839" s="561">
        <f t="shared" si="641"/>
        <v>0</v>
      </c>
      <c r="C2839" s="561"/>
      <c r="D2839" s="613">
        <f t="shared" si="642"/>
        <v>0</v>
      </c>
      <c r="E2839" s="553"/>
      <c r="F2839" s="555">
        <f t="shared" si="643"/>
        <v>0</v>
      </c>
      <c r="G2839" s="555">
        <f t="shared" si="644"/>
        <v>0</v>
      </c>
    </row>
    <row r="2840" spans="1:7" ht="19.899999999999999" customHeight="1" x14ac:dyDescent="0.2">
      <c r="A2840" s="599"/>
      <c r="B2840" s="545"/>
      <c r="C2840" s="545"/>
      <c r="D2840" s="541"/>
      <c r="E2840" s="542"/>
      <c r="F2840" s="564" t="s">
        <v>29</v>
      </c>
      <c r="G2840" s="605">
        <f>SUBTOTAL(9,G2829:G2839)</f>
        <v>0</v>
      </c>
    </row>
    <row r="2841" spans="1:7" ht="19.899999999999999" customHeight="1" x14ac:dyDescent="0.2">
      <c r="A2841" s="599"/>
      <c r="B2841" s="545"/>
      <c r="C2841" s="537" t="s">
        <v>1015</v>
      </c>
      <c r="D2841" s="541"/>
      <c r="E2841" s="542"/>
      <c r="F2841" s="543"/>
      <c r="G2841" s="600"/>
    </row>
    <row r="2842" spans="1:7" ht="19.899999999999999" customHeight="1" x14ac:dyDescent="0.2">
      <c r="A2842" s="792" t="s">
        <v>576</v>
      </c>
      <c r="B2842" s="793"/>
      <c r="C2842" s="794" t="s">
        <v>0</v>
      </c>
      <c r="D2842" s="794" t="s">
        <v>1867</v>
      </c>
      <c r="E2842" s="796" t="s">
        <v>24</v>
      </c>
      <c r="F2842" s="798" t="s">
        <v>25</v>
      </c>
      <c r="G2842" s="800" t="s">
        <v>26</v>
      </c>
    </row>
    <row r="2843" spans="1:7" ht="19.899999999999999" customHeight="1" x14ac:dyDescent="0.2">
      <c r="A2843" s="560" t="s">
        <v>577</v>
      </c>
      <c r="B2843" s="560" t="s">
        <v>578</v>
      </c>
      <c r="C2843" s="795"/>
      <c r="D2843" s="795"/>
      <c r="E2843" s="797"/>
      <c r="F2843" s="799"/>
      <c r="G2843" s="801"/>
    </row>
    <row r="2844" spans="1:7" ht="19.899999999999999" customHeight="1" x14ac:dyDescent="0.2">
      <c r="A2844" s="601">
        <f>IFERROR(VLOOKUP(C2844,T_Insumos,4,FALSE),0)</f>
        <v>0</v>
      </c>
      <c r="B2844" s="561">
        <f>IFERROR(VLOOKUP(C2844,T_Insumos,5,FALSE),0)</f>
        <v>0</v>
      </c>
      <c r="C2844" s="552"/>
      <c r="D2844" s="613">
        <f>IF(C2844=0,0,"$/tnkm")</f>
        <v>0</v>
      </c>
      <c r="E2844" s="553"/>
      <c r="F2844" s="555">
        <f>IFERROR(VLOOKUP(C2844,T_Insumos,3,FALSE),0)</f>
        <v>0</v>
      </c>
      <c r="G2844" s="555">
        <f>ROUND(E2844*F2844,2)</f>
        <v>0</v>
      </c>
    </row>
    <row r="2845" spans="1:7" ht="19.899999999999999" customHeight="1" x14ac:dyDescent="0.2">
      <c r="A2845" s="601">
        <f>IFERROR(VLOOKUP(C2845,T_Insumos,4,FALSE),0)</f>
        <v>0</v>
      </c>
      <c r="B2845" s="561">
        <f>IFERROR(VLOOKUP(C2845,T_Insumos,5,FALSE),0)</f>
        <v>0</v>
      </c>
      <c r="C2845" s="552"/>
      <c r="D2845" s="613">
        <f>IF(C2845=0,0,"$/tnkm")</f>
        <v>0</v>
      </c>
      <c r="E2845" s="569"/>
      <c r="F2845" s="555">
        <f>IFERROR(VLOOKUP(C2845,T_Insumos,3,FALSE),0)</f>
        <v>0</v>
      </c>
      <c r="G2845" s="555">
        <f t="shared" ref="G2845" si="645">ROUND(E2845*F2845,2)</f>
        <v>0</v>
      </c>
    </row>
    <row r="2846" spans="1:7" ht="19.899999999999999" customHeight="1" x14ac:dyDescent="0.2">
      <c r="A2846" s="599"/>
      <c r="B2846" s="545"/>
      <c r="C2846" s="545"/>
      <c r="D2846" s="541"/>
      <c r="E2846" s="542"/>
      <c r="F2846" s="564" t="s">
        <v>1016</v>
      </c>
      <c r="G2846" s="605">
        <f>SUBTOTAL(9,G2844:G2845)</f>
        <v>0</v>
      </c>
    </row>
    <row r="2847" spans="1:7" ht="19.899999999999999" customHeight="1" x14ac:dyDescent="0.2">
      <c r="A2847" s="602"/>
      <c r="B2847" s="541"/>
      <c r="C2847" s="545"/>
      <c r="D2847" s="541"/>
      <c r="E2847" s="542"/>
      <c r="F2847" s="543"/>
      <c r="G2847" s="600"/>
    </row>
    <row r="2848" spans="1:7" ht="19.899999999999999" customHeight="1" x14ac:dyDescent="0.2">
      <c r="A2848" s="664" t="str">
        <f>B2782</f>
        <v/>
      </c>
      <c r="B2848" s="661">
        <f ca="1">C2782</f>
        <v>0</v>
      </c>
      <c r="C2848" s="541"/>
      <c r="D2848" s="541" t="s">
        <v>1833</v>
      </c>
      <c r="E2848" s="662"/>
      <c r="F2848" s="663" t="str">
        <f ca="1">"$/"&amp;G2782</f>
        <v>$/0</v>
      </c>
      <c r="G2848" s="610">
        <f>SUBTOTAL(9,G2805:G2847)</f>
        <v>0</v>
      </c>
    </row>
    <row r="2849" spans="1:7" ht="19.899999999999999" customHeight="1" x14ac:dyDescent="0.2">
      <c r="A2849" s="606"/>
      <c r="B2849" s="607"/>
      <c r="C2849" s="608"/>
      <c r="D2849" s="608" t="s">
        <v>2043</v>
      </c>
      <c r="E2849" s="609"/>
      <c r="F2849" s="665" t="str">
        <f ca="1">"$/"&amp;G2782</f>
        <v>$/0</v>
      </c>
      <c r="G2849" s="610">
        <f>ROUND(G2848/Coeficiente_Paso,2)</f>
        <v>0</v>
      </c>
    </row>
    <row r="2850" spans="1:7" ht="19.899999999999999" customHeight="1" x14ac:dyDescent="0.2">
      <c r="A2850" s="191"/>
      <c r="B2850" s="191"/>
      <c r="C2850" s="191"/>
      <c r="D2850" s="191"/>
      <c r="E2850" s="191"/>
      <c r="F2850" s="191"/>
      <c r="G2850" s="191"/>
    </row>
    <row r="2851" spans="1:7" ht="19.899999999999999" customHeight="1" x14ac:dyDescent="0.2">
      <c r="A2851" s="802" t="s">
        <v>31</v>
      </c>
      <c r="B2851" s="803"/>
      <c r="C2851" s="803"/>
      <c r="D2851" s="803"/>
      <c r="E2851" s="803"/>
      <c r="F2851" s="803"/>
      <c r="G2851" s="804"/>
    </row>
    <row r="2852" spans="1:7" ht="19.899999999999999" customHeight="1" x14ac:dyDescent="0.2">
      <c r="A2852" s="587" t="s">
        <v>711</v>
      </c>
      <c r="B2852" s="535" t="str">
        <f>Comitente</f>
        <v>DIRECCIÓN PROVINCIAL DE VIALIDAD</v>
      </c>
      <c r="C2852" s="536"/>
      <c r="D2852" s="537"/>
      <c r="E2852" s="537"/>
      <c r="F2852" s="538"/>
      <c r="G2852" s="588"/>
    </row>
    <row r="2853" spans="1:7" ht="19.899999999999999" customHeight="1" x14ac:dyDescent="0.2">
      <c r="A2853" s="587" t="s">
        <v>712</v>
      </c>
      <c r="B2853" s="535">
        <f>Contratista</f>
        <v>0</v>
      </c>
      <c r="C2853" s="539"/>
      <c r="D2853" s="539"/>
      <c r="E2853" s="539"/>
      <c r="F2853" s="535"/>
      <c r="G2853" s="589"/>
    </row>
    <row r="2854" spans="1:7" ht="19.899999999999999" customHeight="1" x14ac:dyDescent="0.2">
      <c r="A2854" s="587" t="s">
        <v>21</v>
      </c>
      <c r="B2854" s="535" t="str">
        <f>Obra</f>
        <v>PAVIMENTACIÓN Y REPAVIMENTACION DE LA RED VIAL MUNICIPAL AFECTADAS POR OBRAS DE SANEAMIENTO 1era ETAPA SARMIENTO</v>
      </c>
      <c r="C2854" s="539"/>
      <c r="D2854" s="539"/>
      <c r="E2854" s="539"/>
      <c r="F2854" s="535" t="s">
        <v>32</v>
      </c>
      <c r="G2854" s="589">
        <f>Fecha_Base</f>
        <v>0</v>
      </c>
    </row>
    <row r="2855" spans="1:7" ht="19.899999999999999" customHeight="1" x14ac:dyDescent="0.2">
      <c r="A2855" s="590" t="s">
        <v>710</v>
      </c>
      <c r="B2855" s="540" t="str">
        <f>Ubicación</f>
        <v>DEPARTAMENTO SARMIENTO</v>
      </c>
      <c r="C2855" s="540"/>
      <c r="D2855" s="541"/>
      <c r="E2855" s="542"/>
      <c r="F2855" s="543"/>
      <c r="G2855" s="591"/>
    </row>
    <row r="2856" spans="1:7" ht="19.899999999999999" customHeight="1" x14ac:dyDescent="0.2">
      <c r="A2856" s="590" t="s">
        <v>33</v>
      </c>
      <c r="B2856" s="544" t="str">
        <f>IFERROR(VALUE(LEFT(B2857,FIND(".",B2857)-1)),"")</f>
        <v/>
      </c>
      <c r="C2856" s="545">
        <f ca="1">IFERROR(VLOOKUP(B2856,T_Computo_Presupuesto,2,FALSE),0)</f>
        <v>0</v>
      </c>
      <c r="D2856" s="545"/>
      <c r="E2856" s="542"/>
      <c r="F2856" s="543"/>
      <c r="G2856" s="591"/>
    </row>
    <row r="2857" spans="1:7" ht="19.899999999999999" customHeight="1" x14ac:dyDescent="0.2">
      <c r="A2857" s="590" t="s">
        <v>22</v>
      </c>
      <c r="B2857" s="546" t="str">
        <f>IFERROR(VLOOKUP(COUNTIF($A$1:A2857,"ANALISIS DE PRECIOS"),T_NumeroItem,2,FALSE),"")</f>
        <v/>
      </c>
      <c r="C2857" s="805">
        <f ca="1">IFERROR(VLOOKUP(B2857,T_Computo_Presupuesto,2,FALSE),0)</f>
        <v>0</v>
      </c>
      <c r="D2857" s="805"/>
      <c r="E2857" s="805"/>
      <c r="F2857" s="540" t="s">
        <v>23</v>
      </c>
      <c r="G2857" s="592">
        <f ca="1">IFERROR(VLOOKUP(B2857,T_Computo_Presupuesto,4,FALSE),0)</f>
        <v>0</v>
      </c>
    </row>
    <row r="2858" spans="1:7" ht="19.899999999999999" customHeight="1" x14ac:dyDescent="0.2">
      <c r="A2858" s="590"/>
      <c r="B2858" s="540"/>
      <c r="C2858" s="545"/>
      <c r="D2858" s="541"/>
      <c r="E2858" s="542"/>
      <c r="F2858" s="545"/>
      <c r="G2858" s="593"/>
    </row>
    <row r="2859" spans="1:7" ht="19.899999999999999" customHeight="1" x14ac:dyDescent="0.2">
      <c r="A2859" s="594"/>
      <c r="B2859" s="547"/>
      <c r="C2859" s="548" t="s">
        <v>999</v>
      </c>
      <c r="D2859" s="547"/>
      <c r="E2859" s="547"/>
      <c r="F2859" s="547"/>
      <c r="G2859" s="595"/>
    </row>
    <row r="2860" spans="1:7" ht="19.899999999999999" customHeight="1" x14ac:dyDescent="0.2">
      <c r="A2860" s="590"/>
      <c r="B2860" s="549"/>
      <c r="C2860" s="545"/>
      <c r="D2860" s="541"/>
      <c r="E2860" s="542"/>
      <c r="F2860" s="540"/>
      <c r="G2860" s="592"/>
    </row>
    <row r="2861" spans="1:7" ht="19.899999999999999" customHeight="1" x14ac:dyDescent="0.2">
      <c r="A2861" s="590"/>
      <c r="B2861" s="549"/>
      <c r="C2861" s="550" t="s">
        <v>1000</v>
      </c>
      <c r="D2861" s="551" t="s">
        <v>24</v>
      </c>
      <c r="E2861" s="551" t="s">
        <v>1001</v>
      </c>
      <c r="F2861" s="551" t="s">
        <v>1002</v>
      </c>
      <c r="G2861" s="550" t="s">
        <v>1003</v>
      </c>
    </row>
    <row r="2862" spans="1:7" ht="19.899999999999999" customHeight="1" x14ac:dyDescent="0.2">
      <c r="A2862" s="590"/>
      <c r="B2862" s="549"/>
      <c r="C2862" s="552"/>
      <c r="D2862" s="553"/>
      <c r="E2862" s="554">
        <f t="shared" ref="E2862:E2871" si="646">IFERROR(VLOOKUP(C2862,T_Equipos,4,FALSE),0)</f>
        <v>0</v>
      </c>
      <c r="F2862" s="555">
        <f t="shared" ref="F2862:F2871" si="647">IFERROR(VLOOKUP(C2862,T_Equipos,5,FALSE),0)</f>
        <v>0</v>
      </c>
      <c r="G2862" s="555">
        <f>ROUND(D2862*F2862,2)</f>
        <v>0</v>
      </c>
    </row>
    <row r="2863" spans="1:7" ht="19.899999999999999" customHeight="1" x14ac:dyDescent="0.2">
      <c r="A2863" s="590"/>
      <c r="B2863" s="549"/>
      <c r="C2863" s="552"/>
      <c r="D2863" s="553"/>
      <c r="E2863" s="554">
        <f t="shared" si="646"/>
        <v>0</v>
      </c>
      <c r="F2863" s="555">
        <f t="shared" si="647"/>
        <v>0</v>
      </c>
      <c r="G2863" s="555">
        <f>ROUND(D2863*F2863,2)</f>
        <v>0</v>
      </c>
    </row>
    <row r="2864" spans="1:7" ht="19.899999999999999" customHeight="1" x14ac:dyDescent="0.2">
      <c r="A2864" s="590"/>
      <c r="B2864" s="549"/>
      <c r="C2864" s="552"/>
      <c r="D2864" s="553"/>
      <c r="E2864" s="554">
        <f t="shared" si="646"/>
        <v>0</v>
      </c>
      <c r="F2864" s="555">
        <f t="shared" si="647"/>
        <v>0</v>
      </c>
      <c r="G2864" s="555">
        <f>ROUND(D2864*F2864,2)</f>
        <v>0</v>
      </c>
    </row>
    <row r="2865" spans="1:7" ht="19.899999999999999" customHeight="1" x14ac:dyDescent="0.2">
      <c r="A2865" s="590"/>
      <c r="B2865" s="549"/>
      <c r="C2865" s="552"/>
      <c r="D2865" s="553"/>
      <c r="E2865" s="554">
        <f t="shared" si="646"/>
        <v>0</v>
      </c>
      <c r="F2865" s="555">
        <f t="shared" si="647"/>
        <v>0</v>
      </c>
      <c r="G2865" s="555">
        <f>ROUND(D2865*F2865,2)</f>
        <v>0</v>
      </c>
    </row>
    <row r="2866" spans="1:7" ht="19.899999999999999" customHeight="1" x14ac:dyDescent="0.2">
      <c r="A2866" s="590"/>
      <c r="B2866" s="549"/>
      <c r="C2866" s="552"/>
      <c r="D2866" s="553"/>
      <c r="E2866" s="554">
        <f t="shared" si="646"/>
        <v>0</v>
      </c>
      <c r="F2866" s="555">
        <f t="shared" si="647"/>
        <v>0</v>
      </c>
      <c r="G2866" s="555">
        <f t="shared" ref="G2866:G2871" si="648">ROUND(D2866*F2866,2)</f>
        <v>0</v>
      </c>
    </row>
    <row r="2867" spans="1:7" ht="19.899999999999999" customHeight="1" x14ac:dyDescent="0.2">
      <c r="A2867" s="590"/>
      <c r="B2867" s="549"/>
      <c r="C2867" s="552"/>
      <c r="D2867" s="553"/>
      <c r="E2867" s="554">
        <f t="shared" si="646"/>
        <v>0</v>
      </c>
      <c r="F2867" s="555">
        <f t="shared" si="647"/>
        <v>0</v>
      </c>
      <c r="G2867" s="555">
        <f t="shared" si="648"/>
        <v>0</v>
      </c>
    </row>
    <row r="2868" spans="1:7" ht="19.899999999999999" customHeight="1" x14ac:dyDescent="0.2">
      <c r="A2868" s="590"/>
      <c r="B2868" s="549"/>
      <c r="C2868" s="552"/>
      <c r="D2868" s="553"/>
      <c r="E2868" s="554">
        <f t="shared" si="646"/>
        <v>0</v>
      </c>
      <c r="F2868" s="555">
        <f t="shared" si="647"/>
        <v>0</v>
      </c>
      <c r="G2868" s="555">
        <f t="shared" si="648"/>
        <v>0</v>
      </c>
    </row>
    <row r="2869" spans="1:7" ht="19.899999999999999" customHeight="1" x14ac:dyDescent="0.2">
      <c r="A2869" s="590"/>
      <c r="B2869" s="549"/>
      <c r="C2869" s="552"/>
      <c r="D2869" s="553"/>
      <c r="E2869" s="554">
        <f t="shared" si="646"/>
        <v>0</v>
      </c>
      <c r="F2869" s="555">
        <f t="shared" si="647"/>
        <v>0</v>
      </c>
      <c r="G2869" s="555">
        <f t="shared" si="648"/>
        <v>0</v>
      </c>
    </row>
    <row r="2870" spans="1:7" ht="19.899999999999999" customHeight="1" x14ac:dyDescent="0.2">
      <c r="A2870" s="590"/>
      <c r="B2870" s="549"/>
      <c r="C2870" s="552"/>
      <c r="D2870" s="553"/>
      <c r="E2870" s="554">
        <f t="shared" si="646"/>
        <v>0</v>
      </c>
      <c r="F2870" s="555">
        <f t="shared" si="647"/>
        <v>0</v>
      </c>
      <c r="G2870" s="555">
        <f t="shared" si="648"/>
        <v>0</v>
      </c>
    </row>
    <row r="2871" spans="1:7" ht="19.899999999999999" customHeight="1" x14ac:dyDescent="0.2">
      <c r="A2871" s="590"/>
      <c r="B2871" s="549"/>
      <c r="C2871" s="552"/>
      <c r="D2871" s="553"/>
      <c r="E2871" s="554">
        <f t="shared" si="646"/>
        <v>0</v>
      </c>
      <c r="F2871" s="555">
        <f t="shared" si="647"/>
        <v>0</v>
      </c>
      <c r="G2871" s="555">
        <f t="shared" si="648"/>
        <v>0</v>
      </c>
    </row>
    <row r="2872" spans="1:7" ht="19.899999999999999" customHeight="1" x14ac:dyDescent="0.2">
      <c r="A2872" s="590"/>
      <c r="B2872" s="549"/>
      <c r="C2872" s="545"/>
      <c r="D2872" s="545"/>
      <c r="E2872" s="556"/>
      <c r="F2872" s="540"/>
      <c r="G2872" s="592"/>
    </row>
    <row r="2873" spans="1:7" ht="19.899999999999999" customHeight="1" x14ac:dyDescent="0.2">
      <c r="A2873" s="590"/>
      <c r="B2873" s="545"/>
      <c r="C2873" s="537" t="s">
        <v>1004</v>
      </c>
      <c r="D2873" s="540" t="s">
        <v>1001</v>
      </c>
      <c r="E2873" s="611">
        <f>SUMPRODUCT(D2862:D2871,E2862:E2871)</f>
        <v>0</v>
      </c>
      <c r="F2873" s="540" t="s">
        <v>1005</v>
      </c>
      <c r="G2873" s="612">
        <f>SUM(G2862:G2871)</f>
        <v>0</v>
      </c>
    </row>
    <row r="2874" spans="1:7" ht="19.899999999999999" customHeight="1" x14ac:dyDescent="0.2">
      <c r="A2874" s="590"/>
      <c r="B2874" s="549"/>
      <c r="C2874" s="557"/>
      <c r="D2874" s="556"/>
      <c r="E2874" s="542"/>
      <c r="F2874" s="540"/>
      <c r="G2874" s="596"/>
    </row>
    <row r="2875" spans="1:7" ht="19.899999999999999" customHeight="1" x14ac:dyDescent="0.2">
      <c r="A2875" s="597"/>
      <c r="B2875" s="549"/>
      <c r="C2875" s="540" t="s">
        <v>1006</v>
      </c>
      <c r="D2875" s="558">
        <f>IFERROR(VLOOKUP(COUNTIF($A$1:A2875,"ANALISIS DE PRECIOS"),T_Rendimiento_Equipo,5,FALSE),0)</f>
        <v>0</v>
      </c>
      <c r="E2875" s="559" t="str">
        <f ca="1">G2857&amp;"/día"</f>
        <v>0/día</v>
      </c>
      <c r="F2875" s="598"/>
      <c r="G2875" s="592"/>
    </row>
    <row r="2876" spans="1:7" ht="19.899999999999999" customHeight="1" x14ac:dyDescent="0.2">
      <c r="A2876" s="590"/>
      <c r="B2876" s="549"/>
      <c r="C2876" s="545"/>
      <c r="D2876" s="541"/>
      <c r="E2876" s="542"/>
      <c r="F2876" s="540"/>
      <c r="G2876" s="592"/>
    </row>
    <row r="2877" spans="1:7" ht="19.899999999999999" customHeight="1" x14ac:dyDescent="0.2">
      <c r="A2877" s="792" t="s">
        <v>576</v>
      </c>
      <c r="B2877" s="793"/>
      <c r="C2877" s="794" t="s">
        <v>0</v>
      </c>
      <c r="D2877" s="806" t="s">
        <v>1866</v>
      </c>
      <c r="E2877" s="806" t="s">
        <v>1865</v>
      </c>
      <c r="F2877" s="798" t="s">
        <v>1007</v>
      </c>
      <c r="G2877" s="800" t="s">
        <v>26</v>
      </c>
    </row>
    <row r="2878" spans="1:7" ht="19.899999999999999" customHeight="1" x14ac:dyDescent="0.2">
      <c r="A2878" s="560" t="s">
        <v>577</v>
      </c>
      <c r="B2878" s="560" t="s">
        <v>578</v>
      </c>
      <c r="C2878" s="795"/>
      <c r="D2878" s="807"/>
      <c r="E2878" s="797"/>
      <c r="F2878" s="799"/>
      <c r="G2878" s="801"/>
    </row>
    <row r="2879" spans="1:7" ht="19.899999999999999" customHeight="1" x14ac:dyDescent="0.2">
      <c r="A2879" s="599"/>
      <c r="B2879" s="545"/>
      <c r="C2879" s="537" t="s">
        <v>1008</v>
      </c>
      <c r="D2879" s="542"/>
      <c r="E2879" s="542"/>
      <c r="F2879" s="545"/>
      <c r="G2879" s="600"/>
    </row>
    <row r="2880" spans="1:7" ht="19.899999999999999" customHeight="1" x14ac:dyDescent="0.2">
      <c r="A2880" s="601">
        <f t="shared" ref="A2880:A2888" si="649">IFERROR(VLOOKUP(C2880,T_Insumos,4,FALSE),0)</f>
        <v>0</v>
      </c>
      <c r="B2880" s="561">
        <f t="shared" ref="B2880:B2888" si="650">IFERROR(VLOOKUP(C2880,T_Insumos,5,FALSE),0)</f>
        <v>0</v>
      </c>
      <c r="C2880" s="552"/>
      <c r="D2880" s="562">
        <f t="shared" ref="D2880:D2888" si="651">IFERROR(VLOOKUP(C2880,T_Insumos,3,FALSE),0)</f>
        <v>0</v>
      </c>
      <c r="E2880" s="555">
        <f>D2880*$G$23</f>
        <v>0</v>
      </c>
      <c r="F2880" s="558">
        <f>IF(C2880="",0,IFERROR(VLOOKUP(COUNTIF($A$1:A2880,"ANALISIS DE PRECIOS"),T_Rendimiento_Equipo,5,FALSE),0))</f>
        <v>0</v>
      </c>
      <c r="G2880" s="555">
        <f>IFERROR(ROUND(E2880/F2880,2),0)</f>
        <v>0</v>
      </c>
    </row>
    <row r="2881" spans="1:7" ht="19.899999999999999" customHeight="1" x14ac:dyDescent="0.2">
      <c r="A2881" s="601">
        <f t="shared" si="649"/>
        <v>0</v>
      </c>
      <c r="B2881" s="561">
        <f t="shared" si="650"/>
        <v>0</v>
      </c>
      <c r="C2881" s="552"/>
      <c r="D2881" s="562">
        <f t="shared" si="651"/>
        <v>0</v>
      </c>
      <c r="E2881" s="555"/>
      <c r="F2881" s="558">
        <f>IF(C2881="",0,IFERROR(VLOOKUP(COUNTIF($A$1:A2881,"ANALISIS DE PRECIOS"),T_Rendimiento_Equipo,5,FALSE),0))</f>
        <v>0</v>
      </c>
      <c r="G2881" s="555">
        <f t="shared" ref="G2881:G2888" si="652">IFERROR(ROUND(E2881/F2881,2),0)</f>
        <v>0</v>
      </c>
    </row>
    <row r="2882" spans="1:7" ht="19.899999999999999" customHeight="1" x14ac:dyDescent="0.2">
      <c r="A2882" s="601">
        <f t="shared" si="649"/>
        <v>0</v>
      </c>
      <c r="B2882" s="561">
        <f t="shared" si="650"/>
        <v>0</v>
      </c>
      <c r="C2882" s="563"/>
      <c r="D2882" s="562">
        <f t="shared" si="651"/>
        <v>0</v>
      </c>
      <c r="E2882" s="555"/>
      <c r="F2882" s="558">
        <f>IF(C2882="",0,IFERROR(VLOOKUP(COUNTIF($A$1:A2882,"ANALISIS DE PRECIOS"),T_Rendimiento_Equipo,5,FALSE),0))</f>
        <v>0</v>
      </c>
      <c r="G2882" s="555">
        <f t="shared" si="652"/>
        <v>0</v>
      </c>
    </row>
    <row r="2883" spans="1:7" ht="19.899999999999999" customHeight="1" x14ac:dyDescent="0.2">
      <c r="A2883" s="601">
        <f t="shared" si="649"/>
        <v>0</v>
      </c>
      <c r="B2883" s="561">
        <f t="shared" si="650"/>
        <v>0</v>
      </c>
      <c r="C2883" s="563"/>
      <c r="D2883" s="562">
        <f t="shared" si="651"/>
        <v>0</v>
      </c>
      <c r="E2883" s="555"/>
      <c r="F2883" s="558">
        <f>IF(C2883="",0,IFERROR(VLOOKUP(COUNTIF($A$1:A2883,"ANALISIS DE PRECIOS"),T_Rendimiento_Equipo,5,FALSE),0))</f>
        <v>0</v>
      </c>
      <c r="G2883" s="555">
        <f t="shared" si="652"/>
        <v>0</v>
      </c>
    </row>
    <row r="2884" spans="1:7" ht="19.899999999999999" customHeight="1" x14ac:dyDescent="0.2">
      <c r="A2884" s="601">
        <f t="shared" si="649"/>
        <v>0</v>
      </c>
      <c r="B2884" s="561">
        <f t="shared" si="650"/>
        <v>0</v>
      </c>
      <c r="C2884" s="563"/>
      <c r="D2884" s="562">
        <f t="shared" si="651"/>
        <v>0</v>
      </c>
      <c r="E2884" s="555"/>
      <c r="F2884" s="558">
        <f>IF(C2884="",0,IFERROR(VLOOKUP(COUNTIF($A$1:A2884,"ANALISIS DE PRECIOS"),T_Rendimiento_Equipo,5,FALSE),0))</f>
        <v>0</v>
      </c>
      <c r="G2884" s="555">
        <f t="shared" si="652"/>
        <v>0</v>
      </c>
    </row>
    <row r="2885" spans="1:7" ht="19.899999999999999" customHeight="1" x14ac:dyDescent="0.2">
      <c r="A2885" s="601">
        <f t="shared" si="649"/>
        <v>0</v>
      </c>
      <c r="B2885" s="561">
        <f t="shared" si="650"/>
        <v>0</v>
      </c>
      <c r="C2885" s="563"/>
      <c r="D2885" s="562">
        <f t="shared" si="651"/>
        <v>0</v>
      </c>
      <c r="E2885" s="555"/>
      <c r="F2885" s="558">
        <f>IF(C2885="",0,IFERROR(VLOOKUP(COUNTIF($A$1:A2885,"ANALISIS DE PRECIOS"),T_Rendimiento_Equipo,5,FALSE),0))</f>
        <v>0</v>
      </c>
      <c r="G2885" s="555">
        <f t="shared" si="652"/>
        <v>0</v>
      </c>
    </row>
    <row r="2886" spans="1:7" ht="19.899999999999999" customHeight="1" x14ac:dyDescent="0.2">
      <c r="A2886" s="601">
        <f t="shared" si="649"/>
        <v>0</v>
      </c>
      <c r="B2886" s="561">
        <f t="shared" si="650"/>
        <v>0</v>
      </c>
      <c r="C2886" s="563"/>
      <c r="D2886" s="562">
        <f t="shared" si="651"/>
        <v>0</v>
      </c>
      <c r="E2886" s="555"/>
      <c r="F2886" s="558">
        <f>IF(C2886="",0,IFERROR(VLOOKUP(COUNTIF($A$1:A2886,"ANALISIS DE PRECIOS"),T_Rendimiento_Equipo,5,FALSE),0))</f>
        <v>0</v>
      </c>
      <c r="G2886" s="555">
        <f t="shared" si="652"/>
        <v>0</v>
      </c>
    </row>
    <row r="2887" spans="1:7" ht="19.899999999999999" customHeight="1" x14ac:dyDescent="0.2">
      <c r="A2887" s="601">
        <f t="shared" si="649"/>
        <v>0</v>
      </c>
      <c r="B2887" s="561">
        <f t="shared" si="650"/>
        <v>0</v>
      </c>
      <c r="C2887" s="563"/>
      <c r="D2887" s="562">
        <f t="shared" si="651"/>
        <v>0</v>
      </c>
      <c r="E2887" s="555"/>
      <c r="F2887" s="558">
        <f>IF(C2887="",0,IFERROR(VLOOKUP(COUNTIF($A$1:A2887,"ANALISIS DE PRECIOS"),T_Rendimiento_Equipo,5,FALSE),0))</f>
        <v>0</v>
      </c>
      <c r="G2887" s="555">
        <f t="shared" si="652"/>
        <v>0</v>
      </c>
    </row>
    <row r="2888" spans="1:7" ht="19.899999999999999" customHeight="1" x14ac:dyDescent="0.2">
      <c r="A2888" s="601">
        <f t="shared" si="649"/>
        <v>0</v>
      </c>
      <c r="B2888" s="561">
        <f t="shared" si="650"/>
        <v>0</v>
      </c>
      <c r="C2888" s="552"/>
      <c r="D2888" s="562">
        <f t="shared" si="651"/>
        <v>0</v>
      </c>
      <c r="E2888" s="555"/>
      <c r="F2888" s="558">
        <f>IF(C2888="",0,IFERROR(VLOOKUP(COUNTIF($A$1:A2888,"ANALISIS DE PRECIOS"),T_Rendimiento_Equipo,5,FALSE),0))</f>
        <v>0</v>
      </c>
      <c r="G2888" s="555">
        <f t="shared" si="652"/>
        <v>0</v>
      </c>
    </row>
    <row r="2889" spans="1:7" ht="19.899999999999999" customHeight="1" x14ac:dyDescent="0.2">
      <c r="A2889" s="602"/>
      <c r="B2889" s="541"/>
      <c r="C2889" s="545"/>
      <c r="D2889" s="541"/>
      <c r="E2889" s="542"/>
      <c r="F2889" s="564" t="s">
        <v>27</v>
      </c>
      <c r="G2889" s="603">
        <f>SUBTOTAL(9,G2880:G2888)</f>
        <v>0</v>
      </c>
    </row>
    <row r="2890" spans="1:7" ht="19.899999999999999" customHeight="1" x14ac:dyDescent="0.2">
      <c r="A2890" s="599"/>
      <c r="B2890" s="545"/>
      <c r="C2890" s="537" t="s">
        <v>713</v>
      </c>
      <c r="D2890" s="541"/>
      <c r="E2890" s="542"/>
      <c r="F2890" s="543"/>
      <c r="G2890" s="600"/>
    </row>
    <row r="2891" spans="1:7" ht="19.899999999999999" customHeight="1" x14ac:dyDescent="0.2">
      <c r="A2891" s="792" t="s">
        <v>576</v>
      </c>
      <c r="B2891" s="793"/>
      <c r="C2891" s="794" t="s">
        <v>0</v>
      </c>
      <c r="D2891" s="796" t="s">
        <v>24</v>
      </c>
      <c r="E2891" s="796" t="s">
        <v>1832</v>
      </c>
      <c r="F2891" s="798" t="s">
        <v>1007</v>
      </c>
      <c r="G2891" s="800" t="s">
        <v>26</v>
      </c>
    </row>
    <row r="2892" spans="1:7" ht="19.899999999999999" customHeight="1" x14ac:dyDescent="0.2">
      <c r="A2892" s="560" t="s">
        <v>577</v>
      </c>
      <c r="B2892" s="560" t="s">
        <v>578</v>
      </c>
      <c r="C2892" s="795"/>
      <c r="D2892" s="797"/>
      <c r="E2892" s="797"/>
      <c r="F2892" s="799"/>
      <c r="G2892" s="801"/>
    </row>
    <row r="2893" spans="1:7" ht="19.899999999999999" customHeight="1" x14ac:dyDescent="0.2">
      <c r="A2893" s="601">
        <f t="shared" ref="A2893:A2899" si="653">IFERROR(VLOOKUP(C2893,T_Insumos,4,FALSE),0)</f>
        <v>0</v>
      </c>
      <c r="B2893" s="561">
        <f t="shared" ref="B2893:B2899" si="654">IFERROR(VLOOKUP(C2893,T_Insumos,5,FALSE),0)</f>
        <v>0</v>
      </c>
      <c r="C2893" s="565"/>
      <c r="D2893" s="558"/>
      <c r="E2893" s="555">
        <f t="shared" ref="E2893:E2899" si="655">IFERROR(VLOOKUP(C2893,T_Insumos,3,FALSE),0)</f>
        <v>0</v>
      </c>
      <c r="F2893" s="558">
        <f>IF(C2893="",0,IFERROR(VLOOKUP(COUNTIF($A$1:A2893,"ANALISIS DE PRECIOS"),T_Rendimiento_Equipo,5,FALSE),0))</f>
        <v>0</v>
      </c>
      <c r="G2893" s="555">
        <f>IFERROR(ROUND(D2893*E2893/F2893,2),0)</f>
        <v>0</v>
      </c>
    </row>
    <row r="2894" spans="1:7" ht="19.899999999999999" customHeight="1" x14ac:dyDescent="0.2">
      <c r="A2894" s="601">
        <f t="shared" si="653"/>
        <v>0</v>
      </c>
      <c r="B2894" s="561">
        <f t="shared" si="654"/>
        <v>0</v>
      </c>
      <c r="C2894" s="552"/>
      <c r="D2894" s="558"/>
      <c r="E2894" s="555">
        <f t="shared" si="655"/>
        <v>0</v>
      </c>
      <c r="F2894" s="558">
        <f>IF(C2894="",0,IFERROR(VLOOKUP(COUNTIF($A$1:A2894,"ANALISIS DE PRECIOS"),T_Rendimiento_Equipo,5,FALSE),0))</f>
        <v>0</v>
      </c>
      <c r="G2894" s="555">
        <f t="shared" ref="G2894:G2899" si="656">IFERROR(ROUND(D2894*E2894/F2894,2),0)</f>
        <v>0</v>
      </c>
    </row>
    <row r="2895" spans="1:7" ht="19.899999999999999" customHeight="1" x14ac:dyDescent="0.2">
      <c r="A2895" s="601">
        <f t="shared" si="653"/>
        <v>0</v>
      </c>
      <c r="B2895" s="561">
        <f t="shared" si="654"/>
        <v>0</v>
      </c>
      <c r="C2895" s="552"/>
      <c r="D2895" s="558"/>
      <c r="E2895" s="555">
        <f t="shared" si="655"/>
        <v>0</v>
      </c>
      <c r="F2895" s="558">
        <f>IF(C2895="",0,IFERROR(VLOOKUP(COUNTIF($A$1:A2895,"ANALISIS DE PRECIOS"),T_Rendimiento_Equipo,5,FALSE),0))</f>
        <v>0</v>
      </c>
      <c r="G2895" s="555">
        <f t="shared" si="656"/>
        <v>0</v>
      </c>
    </row>
    <row r="2896" spans="1:7" ht="19.899999999999999" customHeight="1" x14ac:dyDescent="0.2">
      <c r="A2896" s="601">
        <f t="shared" si="653"/>
        <v>0</v>
      </c>
      <c r="B2896" s="561">
        <f t="shared" si="654"/>
        <v>0</v>
      </c>
      <c r="C2896" s="552"/>
      <c r="D2896" s="558"/>
      <c r="E2896" s="555">
        <f t="shared" si="655"/>
        <v>0</v>
      </c>
      <c r="F2896" s="558">
        <f>IF(C2896="",0,IFERROR(VLOOKUP(COUNTIF($A$1:A2896,"ANALISIS DE PRECIOS"),T_Rendimiento_Equipo,5,FALSE),0))</f>
        <v>0</v>
      </c>
      <c r="G2896" s="555">
        <f t="shared" si="656"/>
        <v>0</v>
      </c>
    </row>
    <row r="2897" spans="1:7" ht="19.899999999999999" customHeight="1" x14ac:dyDescent="0.2">
      <c r="A2897" s="601">
        <f t="shared" si="653"/>
        <v>0</v>
      </c>
      <c r="B2897" s="561">
        <f t="shared" si="654"/>
        <v>0</v>
      </c>
      <c r="C2897" s="552"/>
      <c r="D2897" s="558"/>
      <c r="E2897" s="555">
        <f t="shared" si="655"/>
        <v>0</v>
      </c>
      <c r="F2897" s="558">
        <f>IF(C2897="",0,IFERROR(VLOOKUP(COUNTIF($A$1:A2897,"ANALISIS DE PRECIOS"),T_Rendimiento_Equipo,5,FALSE),0))</f>
        <v>0</v>
      </c>
      <c r="G2897" s="555">
        <f t="shared" si="656"/>
        <v>0</v>
      </c>
    </row>
    <row r="2898" spans="1:7" ht="19.899999999999999" customHeight="1" x14ac:dyDescent="0.2">
      <c r="A2898" s="601">
        <f t="shared" si="653"/>
        <v>0</v>
      </c>
      <c r="B2898" s="561">
        <f t="shared" si="654"/>
        <v>0</v>
      </c>
      <c r="C2898" s="552"/>
      <c r="D2898" s="566"/>
      <c r="E2898" s="555">
        <f t="shared" si="655"/>
        <v>0</v>
      </c>
      <c r="F2898" s="558">
        <f>IF(C2898="",0,IFERROR(VLOOKUP(COUNTIF($A$1:A2898,"ANALISIS DE PRECIOS"),T_Rendimiento_Equipo,5,FALSE),0))</f>
        <v>0</v>
      </c>
      <c r="G2898" s="555">
        <f t="shared" si="656"/>
        <v>0</v>
      </c>
    </row>
    <row r="2899" spans="1:7" ht="19.899999999999999" customHeight="1" x14ac:dyDescent="0.2">
      <c r="A2899" s="601">
        <f t="shared" si="653"/>
        <v>0</v>
      </c>
      <c r="B2899" s="561">
        <f t="shared" si="654"/>
        <v>0</v>
      </c>
      <c r="C2899" s="561"/>
      <c r="D2899" s="567"/>
      <c r="E2899" s="555">
        <f t="shared" si="655"/>
        <v>0</v>
      </c>
      <c r="F2899" s="558">
        <f>IF(C2899="",0,IFERROR(VLOOKUP(COUNTIF($A$1:A2899,"ANALISIS DE PRECIOS"),T_Rendimiento_Equipo,5,FALSE),0))</f>
        <v>0</v>
      </c>
      <c r="G2899" s="555">
        <f t="shared" si="656"/>
        <v>0</v>
      </c>
    </row>
    <row r="2900" spans="1:7" ht="19.899999999999999" customHeight="1" x14ac:dyDescent="0.2">
      <c r="A2900" s="602"/>
      <c r="B2900" s="541"/>
      <c r="C2900" s="545"/>
      <c r="D2900" s="541"/>
      <c r="E2900" s="542"/>
      <c r="F2900" s="564" t="s">
        <v>28</v>
      </c>
      <c r="G2900" s="604">
        <f>SUBTOTAL(9,G2893:G2899)</f>
        <v>0</v>
      </c>
    </row>
    <row r="2901" spans="1:7" ht="19.899999999999999" customHeight="1" x14ac:dyDescent="0.2">
      <c r="A2901" s="599"/>
      <c r="B2901" s="545"/>
      <c r="C2901" s="537" t="s">
        <v>1014</v>
      </c>
      <c r="D2901" s="541"/>
      <c r="E2901" s="542"/>
      <c r="F2901" s="543"/>
      <c r="G2901" s="600"/>
    </row>
    <row r="2902" spans="1:7" ht="19.899999999999999" customHeight="1" x14ac:dyDescent="0.2">
      <c r="A2902" s="792" t="s">
        <v>576</v>
      </c>
      <c r="B2902" s="793"/>
      <c r="C2902" s="794" t="s">
        <v>0</v>
      </c>
      <c r="D2902" s="794" t="s">
        <v>1867</v>
      </c>
      <c r="E2902" s="796" t="s">
        <v>24</v>
      </c>
      <c r="F2902" s="798" t="s">
        <v>25</v>
      </c>
      <c r="G2902" s="800" t="s">
        <v>26</v>
      </c>
    </row>
    <row r="2903" spans="1:7" ht="19.899999999999999" customHeight="1" x14ac:dyDescent="0.2">
      <c r="A2903" s="560" t="s">
        <v>577</v>
      </c>
      <c r="B2903" s="560" t="s">
        <v>578</v>
      </c>
      <c r="C2903" s="795"/>
      <c r="D2903" s="795"/>
      <c r="E2903" s="797"/>
      <c r="F2903" s="799"/>
      <c r="G2903" s="801"/>
    </row>
    <row r="2904" spans="1:7" ht="19.899999999999999" customHeight="1" x14ac:dyDescent="0.2">
      <c r="A2904" s="601">
        <f t="shared" ref="A2904:A2914" si="657">IFERROR(VLOOKUP(C2904,T_Insumos,4,FALSE),0)</f>
        <v>0</v>
      </c>
      <c r="B2904" s="561">
        <f t="shared" ref="B2904:B2914" si="658">IFERROR(VLOOKUP(C2904,T_Insumos,5,FALSE),0)</f>
        <v>0</v>
      </c>
      <c r="C2904" s="561"/>
      <c r="D2904" s="613">
        <f t="shared" ref="D2904:D2914" si="659">IFERROR(VLOOKUP(C2904,T_Insumos,2,FALSE),0)</f>
        <v>0</v>
      </c>
      <c r="E2904" s="553"/>
      <c r="F2904" s="555">
        <f t="shared" ref="F2904:F2914" si="660">IFERROR(VLOOKUP(C2904,T_Insumos,3,FALSE),0)</f>
        <v>0</v>
      </c>
      <c r="G2904" s="555">
        <f>ROUND(E2904*F2904,2)</f>
        <v>0</v>
      </c>
    </row>
    <row r="2905" spans="1:7" ht="19.899999999999999" customHeight="1" x14ac:dyDescent="0.2">
      <c r="A2905" s="601">
        <f t="shared" si="657"/>
        <v>0</v>
      </c>
      <c r="B2905" s="561">
        <f t="shared" si="658"/>
        <v>0</v>
      </c>
      <c r="C2905" s="561"/>
      <c r="D2905" s="613">
        <f t="shared" si="659"/>
        <v>0</v>
      </c>
      <c r="E2905" s="553"/>
      <c r="F2905" s="555">
        <f t="shared" si="660"/>
        <v>0</v>
      </c>
      <c r="G2905" s="555">
        <f t="shared" ref="G2905:G2914" si="661">ROUND(E2905*F2905,2)</f>
        <v>0</v>
      </c>
    </row>
    <row r="2906" spans="1:7" ht="19.899999999999999" customHeight="1" x14ac:dyDescent="0.2">
      <c r="A2906" s="601">
        <f t="shared" si="657"/>
        <v>0</v>
      </c>
      <c r="B2906" s="561">
        <f t="shared" si="658"/>
        <v>0</v>
      </c>
      <c r="C2906" s="561"/>
      <c r="D2906" s="613">
        <f t="shared" si="659"/>
        <v>0</v>
      </c>
      <c r="E2906" s="553"/>
      <c r="F2906" s="555">
        <f t="shared" si="660"/>
        <v>0</v>
      </c>
      <c r="G2906" s="555">
        <f t="shared" si="661"/>
        <v>0</v>
      </c>
    </row>
    <row r="2907" spans="1:7" ht="19.899999999999999" customHeight="1" x14ac:dyDescent="0.2">
      <c r="A2907" s="601">
        <f t="shared" si="657"/>
        <v>0</v>
      </c>
      <c r="B2907" s="561">
        <f t="shared" si="658"/>
        <v>0</v>
      </c>
      <c r="C2907" s="561"/>
      <c r="D2907" s="613">
        <f t="shared" si="659"/>
        <v>0</v>
      </c>
      <c r="E2907" s="553"/>
      <c r="F2907" s="555">
        <f t="shared" si="660"/>
        <v>0</v>
      </c>
      <c r="G2907" s="555">
        <f t="shared" si="661"/>
        <v>0</v>
      </c>
    </row>
    <row r="2908" spans="1:7" ht="19.899999999999999" customHeight="1" x14ac:dyDescent="0.2">
      <c r="A2908" s="601">
        <f t="shared" si="657"/>
        <v>0</v>
      </c>
      <c r="B2908" s="561">
        <f t="shared" si="658"/>
        <v>0</v>
      </c>
      <c r="C2908" s="561"/>
      <c r="D2908" s="613">
        <f t="shared" si="659"/>
        <v>0</v>
      </c>
      <c r="E2908" s="553"/>
      <c r="F2908" s="555">
        <f t="shared" si="660"/>
        <v>0</v>
      </c>
      <c r="G2908" s="555">
        <f t="shared" si="661"/>
        <v>0</v>
      </c>
    </row>
    <row r="2909" spans="1:7" ht="19.899999999999999" customHeight="1" x14ac:dyDescent="0.2">
      <c r="A2909" s="601">
        <f t="shared" si="657"/>
        <v>0</v>
      </c>
      <c r="B2909" s="561">
        <f t="shared" si="658"/>
        <v>0</v>
      </c>
      <c r="C2909" s="561"/>
      <c r="D2909" s="613">
        <f t="shared" si="659"/>
        <v>0</v>
      </c>
      <c r="E2909" s="553"/>
      <c r="F2909" s="555">
        <f t="shared" si="660"/>
        <v>0</v>
      </c>
      <c r="G2909" s="555">
        <f t="shared" si="661"/>
        <v>0</v>
      </c>
    </row>
    <row r="2910" spans="1:7" ht="19.899999999999999" customHeight="1" x14ac:dyDescent="0.2">
      <c r="A2910" s="601">
        <f t="shared" si="657"/>
        <v>0</v>
      </c>
      <c r="B2910" s="561">
        <f t="shared" si="658"/>
        <v>0</v>
      </c>
      <c r="C2910" s="561"/>
      <c r="D2910" s="613">
        <f t="shared" si="659"/>
        <v>0</v>
      </c>
      <c r="E2910" s="553"/>
      <c r="F2910" s="555">
        <f t="shared" si="660"/>
        <v>0</v>
      </c>
      <c r="G2910" s="555">
        <f t="shared" si="661"/>
        <v>0</v>
      </c>
    </row>
    <row r="2911" spans="1:7" ht="19.899999999999999" customHeight="1" x14ac:dyDescent="0.2">
      <c r="A2911" s="601">
        <f t="shared" si="657"/>
        <v>0</v>
      </c>
      <c r="B2911" s="561">
        <f t="shared" si="658"/>
        <v>0</v>
      </c>
      <c r="C2911" s="561"/>
      <c r="D2911" s="613">
        <f t="shared" si="659"/>
        <v>0</v>
      </c>
      <c r="E2911" s="553"/>
      <c r="F2911" s="555">
        <f t="shared" si="660"/>
        <v>0</v>
      </c>
      <c r="G2911" s="555">
        <f t="shared" si="661"/>
        <v>0</v>
      </c>
    </row>
    <row r="2912" spans="1:7" ht="19.899999999999999" customHeight="1" x14ac:dyDescent="0.2">
      <c r="A2912" s="601">
        <f t="shared" si="657"/>
        <v>0</v>
      </c>
      <c r="B2912" s="561">
        <f t="shared" si="658"/>
        <v>0</v>
      </c>
      <c r="C2912" s="561"/>
      <c r="D2912" s="613">
        <f t="shared" si="659"/>
        <v>0</v>
      </c>
      <c r="E2912" s="553"/>
      <c r="F2912" s="555">
        <f t="shared" si="660"/>
        <v>0</v>
      </c>
      <c r="G2912" s="555">
        <f t="shared" si="661"/>
        <v>0</v>
      </c>
    </row>
    <row r="2913" spans="1:7" ht="19.899999999999999" customHeight="1" x14ac:dyDescent="0.2">
      <c r="A2913" s="601">
        <f t="shared" si="657"/>
        <v>0</v>
      </c>
      <c r="B2913" s="561">
        <f t="shared" si="658"/>
        <v>0</v>
      </c>
      <c r="C2913" s="561"/>
      <c r="D2913" s="613">
        <f t="shared" si="659"/>
        <v>0</v>
      </c>
      <c r="E2913" s="553"/>
      <c r="F2913" s="555">
        <f t="shared" si="660"/>
        <v>0</v>
      </c>
      <c r="G2913" s="555">
        <f t="shared" si="661"/>
        <v>0</v>
      </c>
    </row>
    <row r="2914" spans="1:7" ht="19.899999999999999" customHeight="1" x14ac:dyDescent="0.2">
      <c r="A2914" s="601">
        <f t="shared" si="657"/>
        <v>0</v>
      </c>
      <c r="B2914" s="561">
        <f t="shared" si="658"/>
        <v>0</v>
      </c>
      <c r="C2914" s="561"/>
      <c r="D2914" s="613">
        <f t="shared" si="659"/>
        <v>0</v>
      </c>
      <c r="E2914" s="553"/>
      <c r="F2914" s="555">
        <f t="shared" si="660"/>
        <v>0</v>
      </c>
      <c r="G2914" s="555">
        <f t="shared" si="661"/>
        <v>0</v>
      </c>
    </row>
    <row r="2915" spans="1:7" ht="19.899999999999999" customHeight="1" x14ac:dyDescent="0.2">
      <c r="A2915" s="599"/>
      <c r="B2915" s="545"/>
      <c r="C2915" s="545"/>
      <c r="D2915" s="541"/>
      <c r="E2915" s="542"/>
      <c r="F2915" s="564" t="s">
        <v>29</v>
      </c>
      <c r="G2915" s="605">
        <f>SUBTOTAL(9,G2904:G2914)</f>
        <v>0</v>
      </c>
    </row>
    <row r="2916" spans="1:7" ht="19.899999999999999" customHeight="1" x14ac:dyDescent="0.2">
      <c r="A2916" s="599"/>
      <c r="B2916" s="545"/>
      <c r="C2916" s="537" t="s">
        <v>1015</v>
      </c>
      <c r="D2916" s="541"/>
      <c r="E2916" s="542"/>
      <c r="F2916" s="543"/>
      <c r="G2916" s="600"/>
    </row>
    <row r="2917" spans="1:7" ht="19.899999999999999" customHeight="1" x14ac:dyDescent="0.2">
      <c r="A2917" s="792" t="s">
        <v>576</v>
      </c>
      <c r="B2917" s="793"/>
      <c r="C2917" s="794" t="s">
        <v>0</v>
      </c>
      <c r="D2917" s="794" t="s">
        <v>1867</v>
      </c>
      <c r="E2917" s="796" t="s">
        <v>24</v>
      </c>
      <c r="F2917" s="798" t="s">
        <v>25</v>
      </c>
      <c r="G2917" s="800" t="s">
        <v>26</v>
      </c>
    </row>
    <row r="2918" spans="1:7" ht="19.899999999999999" customHeight="1" x14ac:dyDescent="0.2">
      <c r="A2918" s="560" t="s">
        <v>577</v>
      </c>
      <c r="B2918" s="560" t="s">
        <v>578</v>
      </c>
      <c r="C2918" s="795"/>
      <c r="D2918" s="795"/>
      <c r="E2918" s="797"/>
      <c r="F2918" s="799"/>
      <c r="G2918" s="801"/>
    </row>
    <row r="2919" spans="1:7" ht="19.899999999999999" customHeight="1" x14ac:dyDescent="0.2">
      <c r="A2919" s="601">
        <f>IFERROR(VLOOKUP(C2919,T_Insumos,4,FALSE),0)</f>
        <v>0</v>
      </c>
      <c r="B2919" s="561">
        <f>IFERROR(VLOOKUP(C2919,T_Insumos,5,FALSE),0)</f>
        <v>0</v>
      </c>
      <c r="C2919" s="552"/>
      <c r="D2919" s="613">
        <f>IF(C2919=0,0,"$/tnkm")</f>
        <v>0</v>
      </c>
      <c r="E2919" s="553"/>
      <c r="F2919" s="555">
        <f>IFERROR(VLOOKUP(C2919,T_Insumos,3,FALSE),0)</f>
        <v>0</v>
      </c>
      <c r="G2919" s="555">
        <f>ROUND(E2919*F2919,2)</f>
        <v>0</v>
      </c>
    </row>
    <row r="2920" spans="1:7" ht="19.899999999999999" customHeight="1" x14ac:dyDescent="0.2">
      <c r="A2920" s="601">
        <f>IFERROR(VLOOKUP(C2920,T_Insumos,4,FALSE),0)</f>
        <v>0</v>
      </c>
      <c r="B2920" s="561">
        <f>IFERROR(VLOOKUP(C2920,T_Insumos,5,FALSE),0)</f>
        <v>0</v>
      </c>
      <c r="C2920" s="552"/>
      <c r="D2920" s="613">
        <f>IF(C2920=0,0,"$/tnkm")</f>
        <v>0</v>
      </c>
      <c r="E2920" s="569"/>
      <c r="F2920" s="555">
        <f>IFERROR(VLOOKUP(C2920,T_Insumos,3,FALSE),0)</f>
        <v>0</v>
      </c>
      <c r="G2920" s="555">
        <f t="shared" ref="G2920" si="662">ROUND(E2920*F2920,2)</f>
        <v>0</v>
      </c>
    </row>
    <row r="2921" spans="1:7" ht="19.899999999999999" customHeight="1" x14ac:dyDescent="0.2">
      <c r="A2921" s="599"/>
      <c r="B2921" s="545"/>
      <c r="C2921" s="545"/>
      <c r="D2921" s="541"/>
      <c r="E2921" s="542"/>
      <c r="F2921" s="564" t="s">
        <v>1016</v>
      </c>
      <c r="G2921" s="605">
        <f>SUBTOTAL(9,G2919:G2920)</f>
        <v>0</v>
      </c>
    </row>
    <row r="2922" spans="1:7" ht="19.899999999999999" customHeight="1" x14ac:dyDescent="0.2">
      <c r="A2922" s="602"/>
      <c r="B2922" s="541"/>
      <c r="C2922" s="545"/>
      <c r="D2922" s="541"/>
      <c r="E2922" s="542"/>
      <c r="F2922" s="543"/>
      <c r="G2922" s="600"/>
    </row>
    <row r="2923" spans="1:7" ht="19.899999999999999" customHeight="1" x14ac:dyDescent="0.2">
      <c r="A2923" s="664" t="str">
        <f>B2857</f>
        <v/>
      </c>
      <c r="B2923" s="661">
        <f ca="1">C2857</f>
        <v>0</v>
      </c>
      <c r="C2923" s="541"/>
      <c r="D2923" s="541" t="s">
        <v>1833</v>
      </c>
      <c r="E2923" s="662"/>
      <c r="F2923" s="663" t="str">
        <f ca="1">"$/"&amp;G2857</f>
        <v>$/0</v>
      </c>
      <c r="G2923" s="610">
        <f>SUBTOTAL(9,G2880:G2922)</f>
        <v>0</v>
      </c>
    </row>
    <row r="2924" spans="1:7" ht="19.899999999999999" customHeight="1" x14ac:dyDescent="0.2">
      <c r="A2924" s="606"/>
      <c r="B2924" s="607"/>
      <c r="C2924" s="608"/>
      <c r="D2924" s="608" t="s">
        <v>2043</v>
      </c>
      <c r="E2924" s="609"/>
      <c r="F2924" s="665" t="str">
        <f ca="1">"$/"&amp;G2857</f>
        <v>$/0</v>
      </c>
      <c r="G2924" s="610">
        <f>ROUND(G2923/Coeficiente_Paso,2)</f>
        <v>0</v>
      </c>
    </row>
    <row r="2925" spans="1:7" ht="19.899999999999999" customHeight="1" x14ac:dyDescent="0.2">
      <c r="A2925" s="191"/>
      <c r="B2925" s="191"/>
      <c r="C2925" s="191"/>
      <c r="D2925" s="191"/>
      <c r="E2925" s="191"/>
      <c r="F2925" s="191"/>
      <c r="G2925" s="191"/>
    </row>
    <row r="2926" spans="1:7" ht="19.899999999999999" customHeight="1" x14ac:dyDescent="0.2">
      <c r="A2926" s="802" t="s">
        <v>31</v>
      </c>
      <c r="B2926" s="803"/>
      <c r="C2926" s="803"/>
      <c r="D2926" s="803"/>
      <c r="E2926" s="803"/>
      <c r="F2926" s="803"/>
      <c r="G2926" s="804"/>
    </row>
    <row r="2927" spans="1:7" ht="19.899999999999999" customHeight="1" x14ac:dyDescent="0.2">
      <c r="A2927" s="587" t="s">
        <v>711</v>
      </c>
      <c r="B2927" s="535" t="str">
        <f>Comitente</f>
        <v>DIRECCIÓN PROVINCIAL DE VIALIDAD</v>
      </c>
      <c r="C2927" s="536"/>
      <c r="D2927" s="537"/>
      <c r="E2927" s="537"/>
      <c r="F2927" s="538"/>
      <c r="G2927" s="588"/>
    </row>
    <row r="2928" spans="1:7" ht="19.899999999999999" customHeight="1" x14ac:dyDescent="0.2">
      <c r="A2928" s="587" t="s">
        <v>712</v>
      </c>
      <c r="B2928" s="535">
        <f>Contratista</f>
        <v>0</v>
      </c>
      <c r="C2928" s="539"/>
      <c r="D2928" s="539"/>
      <c r="E2928" s="539"/>
      <c r="F2928" s="535"/>
      <c r="G2928" s="589"/>
    </row>
    <row r="2929" spans="1:7" ht="19.899999999999999" customHeight="1" x14ac:dyDescent="0.2">
      <c r="A2929" s="587" t="s">
        <v>21</v>
      </c>
      <c r="B2929" s="535" t="str">
        <f>Obra</f>
        <v>PAVIMENTACIÓN Y REPAVIMENTACION DE LA RED VIAL MUNICIPAL AFECTADAS POR OBRAS DE SANEAMIENTO 1era ETAPA SARMIENTO</v>
      </c>
      <c r="C2929" s="539"/>
      <c r="D2929" s="539"/>
      <c r="E2929" s="539"/>
      <c r="F2929" s="535" t="s">
        <v>32</v>
      </c>
      <c r="G2929" s="589">
        <f>Fecha_Base</f>
        <v>0</v>
      </c>
    </row>
    <row r="2930" spans="1:7" ht="19.899999999999999" customHeight="1" x14ac:dyDescent="0.2">
      <c r="A2930" s="590" t="s">
        <v>710</v>
      </c>
      <c r="B2930" s="540" t="str">
        <f>Ubicación</f>
        <v>DEPARTAMENTO SARMIENTO</v>
      </c>
      <c r="C2930" s="540"/>
      <c r="D2930" s="541"/>
      <c r="E2930" s="542"/>
      <c r="F2930" s="543"/>
      <c r="G2930" s="591"/>
    </row>
    <row r="2931" spans="1:7" ht="19.899999999999999" customHeight="1" x14ac:dyDescent="0.2">
      <c r="A2931" s="590" t="s">
        <v>33</v>
      </c>
      <c r="B2931" s="544" t="str">
        <f>IFERROR(VALUE(LEFT(B2932,FIND(".",B2932)-1)),"")</f>
        <v/>
      </c>
      <c r="C2931" s="545">
        <f ca="1">IFERROR(VLOOKUP(B2931,T_Computo_Presupuesto,2,FALSE),0)</f>
        <v>0</v>
      </c>
      <c r="D2931" s="545"/>
      <c r="E2931" s="542"/>
      <c r="F2931" s="543"/>
      <c r="G2931" s="591"/>
    </row>
    <row r="2932" spans="1:7" ht="19.899999999999999" customHeight="1" x14ac:dyDescent="0.2">
      <c r="A2932" s="590" t="s">
        <v>22</v>
      </c>
      <c r="B2932" s="546" t="str">
        <f>IFERROR(VLOOKUP(COUNTIF($A$1:A2932,"ANALISIS DE PRECIOS"),T_NumeroItem,2,FALSE),"")</f>
        <v/>
      </c>
      <c r="C2932" s="805">
        <f ca="1">IFERROR(VLOOKUP(B2932,T_Computo_Presupuesto,2,FALSE),0)</f>
        <v>0</v>
      </c>
      <c r="D2932" s="805"/>
      <c r="E2932" s="805"/>
      <c r="F2932" s="540" t="s">
        <v>23</v>
      </c>
      <c r="G2932" s="592">
        <f ca="1">IFERROR(VLOOKUP(B2932,T_Computo_Presupuesto,4,FALSE),0)</f>
        <v>0</v>
      </c>
    </row>
    <row r="2933" spans="1:7" ht="19.899999999999999" customHeight="1" x14ac:dyDescent="0.2">
      <c r="A2933" s="590"/>
      <c r="B2933" s="540"/>
      <c r="C2933" s="545"/>
      <c r="D2933" s="541"/>
      <c r="E2933" s="542"/>
      <c r="F2933" s="545"/>
      <c r="G2933" s="593"/>
    </row>
    <row r="2934" spans="1:7" ht="19.899999999999999" customHeight="1" x14ac:dyDescent="0.2">
      <c r="A2934" s="594"/>
      <c r="B2934" s="547"/>
      <c r="C2934" s="548" t="s">
        <v>999</v>
      </c>
      <c r="D2934" s="547"/>
      <c r="E2934" s="547"/>
      <c r="F2934" s="547"/>
      <c r="G2934" s="595"/>
    </row>
    <row r="2935" spans="1:7" ht="19.899999999999999" customHeight="1" x14ac:dyDescent="0.2">
      <c r="A2935" s="590"/>
      <c r="B2935" s="549"/>
      <c r="C2935" s="545"/>
      <c r="D2935" s="541"/>
      <c r="E2935" s="542"/>
      <c r="F2935" s="540"/>
      <c r="G2935" s="592"/>
    </row>
    <row r="2936" spans="1:7" ht="19.899999999999999" customHeight="1" x14ac:dyDescent="0.2">
      <c r="A2936" s="590"/>
      <c r="B2936" s="549"/>
      <c r="C2936" s="550" t="s">
        <v>1000</v>
      </c>
      <c r="D2936" s="551" t="s">
        <v>24</v>
      </c>
      <c r="E2936" s="551" t="s">
        <v>1001</v>
      </c>
      <c r="F2936" s="551" t="s">
        <v>1002</v>
      </c>
      <c r="G2936" s="550" t="s">
        <v>1003</v>
      </c>
    </row>
    <row r="2937" spans="1:7" ht="19.899999999999999" customHeight="1" x14ac:dyDescent="0.2">
      <c r="A2937" s="590"/>
      <c r="B2937" s="549"/>
      <c r="C2937" s="552"/>
      <c r="D2937" s="553"/>
      <c r="E2937" s="554">
        <f t="shared" ref="E2937:E2946" si="663">IFERROR(VLOOKUP(C2937,T_Equipos,4,FALSE),0)</f>
        <v>0</v>
      </c>
      <c r="F2937" s="555">
        <f t="shared" ref="F2937:F2946" si="664">IFERROR(VLOOKUP(C2937,T_Equipos,5,FALSE),0)</f>
        <v>0</v>
      </c>
      <c r="G2937" s="555">
        <f>ROUND(D2937*F2937,2)</f>
        <v>0</v>
      </c>
    </row>
    <row r="2938" spans="1:7" ht="19.899999999999999" customHeight="1" x14ac:dyDescent="0.2">
      <c r="A2938" s="590"/>
      <c r="B2938" s="549"/>
      <c r="C2938" s="552"/>
      <c r="D2938" s="553"/>
      <c r="E2938" s="554">
        <f t="shared" si="663"/>
        <v>0</v>
      </c>
      <c r="F2938" s="555">
        <f t="shared" si="664"/>
        <v>0</v>
      </c>
      <c r="G2938" s="555">
        <f>ROUND(D2938*F2938,2)</f>
        <v>0</v>
      </c>
    </row>
    <row r="2939" spans="1:7" ht="19.899999999999999" customHeight="1" x14ac:dyDescent="0.2">
      <c r="A2939" s="590"/>
      <c r="B2939" s="549"/>
      <c r="C2939" s="552"/>
      <c r="D2939" s="553"/>
      <c r="E2939" s="554">
        <f t="shared" si="663"/>
        <v>0</v>
      </c>
      <c r="F2939" s="555">
        <f t="shared" si="664"/>
        <v>0</v>
      </c>
      <c r="G2939" s="555">
        <f>ROUND(D2939*F2939,2)</f>
        <v>0</v>
      </c>
    </row>
    <row r="2940" spans="1:7" ht="19.899999999999999" customHeight="1" x14ac:dyDescent="0.2">
      <c r="A2940" s="590"/>
      <c r="B2940" s="549"/>
      <c r="C2940" s="552"/>
      <c r="D2940" s="553"/>
      <c r="E2940" s="554">
        <f t="shared" si="663"/>
        <v>0</v>
      </c>
      <c r="F2940" s="555">
        <f t="shared" si="664"/>
        <v>0</v>
      </c>
      <c r="G2940" s="555">
        <f>ROUND(D2940*F2940,2)</f>
        <v>0</v>
      </c>
    </row>
    <row r="2941" spans="1:7" ht="19.899999999999999" customHeight="1" x14ac:dyDescent="0.2">
      <c r="A2941" s="590"/>
      <c r="B2941" s="549"/>
      <c r="C2941" s="552"/>
      <c r="D2941" s="553"/>
      <c r="E2941" s="554">
        <f t="shared" si="663"/>
        <v>0</v>
      </c>
      <c r="F2941" s="555">
        <f t="shared" si="664"/>
        <v>0</v>
      </c>
      <c r="G2941" s="555">
        <f t="shared" ref="G2941:G2946" si="665">ROUND(D2941*F2941,2)</f>
        <v>0</v>
      </c>
    </row>
    <row r="2942" spans="1:7" ht="19.899999999999999" customHeight="1" x14ac:dyDescent="0.2">
      <c r="A2942" s="590"/>
      <c r="B2942" s="549"/>
      <c r="C2942" s="552"/>
      <c r="D2942" s="553"/>
      <c r="E2942" s="554">
        <f t="shared" si="663"/>
        <v>0</v>
      </c>
      <c r="F2942" s="555">
        <f t="shared" si="664"/>
        <v>0</v>
      </c>
      <c r="G2942" s="555">
        <f t="shared" si="665"/>
        <v>0</v>
      </c>
    </row>
    <row r="2943" spans="1:7" ht="19.899999999999999" customHeight="1" x14ac:dyDescent="0.2">
      <c r="A2943" s="590"/>
      <c r="B2943" s="549"/>
      <c r="C2943" s="552"/>
      <c r="D2943" s="553"/>
      <c r="E2943" s="554">
        <f t="shared" si="663"/>
        <v>0</v>
      </c>
      <c r="F2943" s="555">
        <f t="shared" si="664"/>
        <v>0</v>
      </c>
      <c r="G2943" s="555">
        <f t="shared" si="665"/>
        <v>0</v>
      </c>
    </row>
    <row r="2944" spans="1:7" ht="19.899999999999999" customHeight="1" x14ac:dyDescent="0.2">
      <c r="A2944" s="590"/>
      <c r="B2944" s="549"/>
      <c r="C2944" s="552"/>
      <c r="D2944" s="553"/>
      <c r="E2944" s="554">
        <f t="shared" si="663"/>
        <v>0</v>
      </c>
      <c r="F2944" s="555">
        <f t="shared" si="664"/>
        <v>0</v>
      </c>
      <c r="G2944" s="555">
        <f t="shared" si="665"/>
        <v>0</v>
      </c>
    </row>
    <row r="2945" spans="1:7" ht="19.899999999999999" customHeight="1" x14ac:dyDescent="0.2">
      <c r="A2945" s="590"/>
      <c r="B2945" s="549"/>
      <c r="C2945" s="552"/>
      <c r="D2945" s="553"/>
      <c r="E2945" s="554">
        <f t="shared" si="663"/>
        <v>0</v>
      </c>
      <c r="F2945" s="555">
        <f t="shared" si="664"/>
        <v>0</v>
      </c>
      <c r="G2945" s="555">
        <f t="shared" si="665"/>
        <v>0</v>
      </c>
    </row>
    <row r="2946" spans="1:7" ht="19.899999999999999" customHeight="1" x14ac:dyDescent="0.2">
      <c r="A2946" s="590"/>
      <c r="B2946" s="549"/>
      <c r="C2946" s="552"/>
      <c r="D2946" s="553"/>
      <c r="E2946" s="554">
        <f t="shared" si="663"/>
        <v>0</v>
      </c>
      <c r="F2946" s="555">
        <f t="shared" si="664"/>
        <v>0</v>
      </c>
      <c r="G2946" s="555">
        <f t="shared" si="665"/>
        <v>0</v>
      </c>
    </row>
    <row r="2947" spans="1:7" ht="19.899999999999999" customHeight="1" x14ac:dyDescent="0.2">
      <c r="A2947" s="590"/>
      <c r="B2947" s="549"/>
      <c r="C2947" s="545"/>
      <c r="D2947" s="545"/>
      <c r="E2947" s="556"/>
      <c r="F2947" s="540"/>
      <c r="G2947" s="592"/>
    </row>
    <row r="2948" spans="1:7" ht="19.899999999999999" customHeight="1" x14ac:dyDescent="0.2">
      <c r="A2948" s="590"/>
      <c r="B2948" s="545"/>
      <c r="C2948" s="537" t="s">
        <v>1004</v>
      </c>
      <c r="D2948" s="540" t="s">
        <v>1001</v>
      </c>
      <c r="E2948" s="611">
        <f>SUMPRODUCT(D2937:D2946,E2937:E2946)</f>
        <v>0</v>
      </c>
      <c r="F2948" s="540" t="s">
        <v>1005</v>
      </c>
      <c r="G2948" s="612">
        <f>SUM(G2937:G2946)</f>
        <v>0</v>
      </c>
    </row>
    <row r="2949" spans="1:7" ht="19.899999999999999" customHeight="1" x14ac:dyDescent="0.2">
      <c r="A2949" s="590"/>
      <c r="B2949" s="549"/>
      <c r="C2949" s="557"/>
      <c r="D2949" s="556"/>
      <c r="E2949" s="542"/>
      <c r="F2949" s="540"/>
      <c r="G2949" s="596"/>
    </row>
    <row r="2950" spans="1:7" ht="19.899999999999999" customHeight="1" x14ac:dyDescent="0.2">
      <c r="A2950" s="597"/>
      <c r="B2950" s="549"/>
      <c r="C2950" s="540" t="s">
        <v>1006</v>
      </c>
      <c r="D2950" s="558">
        <f>IFERROR(VLOOKUP(COUNTIF($A$1:A2950,"ANALISIS DE PRECIOS"),T_Rendimiento_Equipo,5,FALSE),0)</f>
        <v>0</v>
      </c>
      <c r="E2950" s="559" t="str">
        <f ca="1">G2932&amp;"/día"</f>
        <v>0/día</v>
      </c>
      <c r="F2950" s="598"/>
      <c r="G2950" s="592"/>
    </row>
    <row r="2951" spans="1:7" ht="19.899999999999999" customHeight="1" x14ac:dyDescent="0.2">
      <c r="A2951" s="590"/>
      <c r="B2951" s="549"/>
      <c r="C2951" s="545"/>
      <c r="D2951" s="541"/>
      <c r="E2951" s="542"/>
      <c r="F2951" s="540"/>
      <c r="G2951" s="592"/>
    </row>
    <row r="2952" spans="1:7" ht="19.899999999999999" customHeight="1" x14ac:dyDescent="0.2">
      <c r="A2952" s="792" t="s">
        <v>576</v>
      </c>
      <c r="B2952" s="793"/>
      <c r="C2952" s="794" t="s">
        <v>0</v>
      </c>
      <c r="D2952" s="806" t="s">
        <v>1866</v>
      </c>
      <c r="E2952" s="806" t="s">
        <v>1865</v>
      </c>
      <c r="F2952" s="798" t="s">
        <v>1007</v>
      </c>
      <c r="G2952" s="800" t="s">
        <v>26</v>
      </c>
    </row>
    <row r="2953" spans="1:7" ht="19.899999999999999" customHeight="1" x14ac:dyDescent="0.2">
      <c r="A2953" s="560" t="s">
        <v>577</v>
      </c>
      <c r="B2953" s="560" t="s">
        <v>578</v>
      </c>
      <c r="C2953" s="795"/>
      <c r="D2953" s="807"/>
      <c r="E2953" s="797"/>
      <c r="F2953" s="799"/>
      <c r="G2953" s="801"/>
    </row>
    <row r="2954" spans="1:7" ht="19.899999999999999" customHeight="1" x14ac:dyDescent="0.2">
      <c r="A2954" s="599"/>
      <c r="B2954" s="545"/>
      <c r="C2954" s="537" t="s">
        <v>1008</v>
      </c>
      <c r="D2954" s="542"/>
      <c r="E2954" s="542"/>
      <c r="F2954" s="545"/>
      <c r="G2954" s="600"/>
    </row>
    <row r="2955" spans="1:7" ht="19.899999999999999" customHeight="1" x14ac:dyDescent="0.2">
      <c r="A2955" s="601">
        <f t="shared" ref="A2955:A2963" si="666">IFERROR(VLOOKUP(C2955,T_Insumos,4,FALSE),0)</f>
        <v>0</v>
      </c>
      <c r="B2955" s="561">
        <f t="shared" ref="B2955:B2963" si="667">IFERROR(VLOOKUP(C2955,T_Insumos,5,FALSE),0)</f>
        <v>0</v>
      </c>
      <c r="C2955" s="552"/>
      <c r="D2955" s="562">
        <f t="shared" ref="D2955:D2963" si="668">IFERROR(VLOOKUP(C2955,T_Insumos,3,FALSE),0)</f>
        <v>0</v>
      </c>
      <c r="E2955" s="555">
        <f>D2955*$G$23</f>
        <v>0</v>
      </c>
      <c r="F2955" s="558">
        <f>IF(C2955="",0,IFERROR(VLOOKUP(COUNTIF($A$1:A2955,"ANALISIS DE PRECIOS"),T_Rendimiento_Equipo,5,FALSE),0))</f>
        <v>0</v>
      </c>
      <c r="G2955" s="555">
        <f>IFERROR(ROUND(E2955/F2955,2),0)</f>
        <v>0</v>
      </c>
    </row>
    <row r="2956" spans="1:7" ht="19.899999999999999" customHeight="1" x14ac:dyDescent="0.2">
      <c r="A2956" s="601">
        <f t="shared" si="666"/>
        <v>0</v>
      </c>
      <c r="B2956" s="561">
        <f t="shared" si="667"/>
        <v>0</v>
      </c>
      <c r="C2956" s="552"/>
      <c r="D2956" s="562">
        <f t="shared" si="668"/>
        <v>0</v>
      </c>
      <c r="E2956" s="555"/>
      <c r="F2956" s="558">
        <f>IF(C2956="",0,IFERROR(VLOOKUP(COUNTIF($A$1:A2956,"ANALISIS DE PRECIOS"),T_Rendimiento_Equipo,5,FALSE),0))</f>
        <v>0</v>
      </c>
      <c r="G2956" s="555">
        <f t="shared" ref="G2956:G2963" si="669">IFERROR(ROUND(E2956/F2956,2),0)</f>
        <v>0</v>
      </c>
    </row>
    <row r="2957" spans="1:7" ht="19.899999999999999" customHeight="1" x14ac:dyDescent="0.2">
      <c r="A2957" s="601">
        <f t="shared" si="666"/>
        <v>0</v>
      </c>
      <c r="B2957" s="561">
        <f t="shared" si="667"/>
        <v>0</v>
      </c>
      <c r="C2957" s="563"/>
      <c r="D2957" s="562">
        <f t="shared" si="668"/>
        <v>0</v>
      </c>
      <c r="E2957" s="555"/>
      <c r="F2957" s="558">
        <f>IF(C2957="",0,IFERROR(VLOOKUP(COUNTIF($A$1:A2957,"ANALISIS DE PRECIOS"),T_Rendimiento_Equipo,5,FALSE),0))</f>
        <v>0</v>
      </c>
      <c r="G2957" s="555">
        <f t="shared" si="669"/>
        <v>0</v>
      </c>
    </row>
    <row r="2958" spans="1:7" ht="19.899999999999999" customHeight="1" x14ac:dyDescent="0.2">
      <c r="A2958" s="601">
        <f t="shared" si="666"/>
        <v>0</v>
      </c>
      <c r="B2958" s="561">
        <f t="shared" si="667"/>
        <v>0</v>
      </c>
      <c r="C2958" s="563"/>
      <c r="D2958" s="562">
        <f t="shared" si="668"/>
        <v>0</v>
      </c>
      <c r="E2958" s="555"/>
      <c r="F2958" s="558">
        <f>IF(C2958="",0,IFERROR(VLOOKUP(COUNTIF($A$1:A2958,"ANALISIS DE PRECIOS"),T_Rendimiento_Equipo,5,FALSE),0))</f>
        <v>0</v>
      </c>
      <c r="G2958" s="555">
        <f t="shared" si="669"/>
        <v>0</v>
      </c>
    </row>
    <row r="2959" spans="1:7" ht="19.899999999999999" customHeight="1" x14ac:dyDescent="0.2">
      <c r="A2959" s="601">
        <f t="shared" si="666"/>
        <v>0</v>
      </c>
      <c r="B2959" s="561">
        <f t="shared" si="667"/>
        <v>0</v>
      </c>
      <c r="C2959" s="563"/>
      <c r="D2959" s="562">
        <f t="shared" si="668"/>
        <v>0</v>
      </c>
      <c r="E2959" s="555"/>
      <c r="F2959" s="558">
        <f>IF(C2959="",0,IFERROR(VLOOKUP(COUNTIF($A$1:A2959,"ANALISIS DE PRECIOS"),T_Rendimiento_Equipo,5,FALSE),0))</f>
        <v>0</v>
      </c>
      <c r="G2959" s="555">
        <f t="shared" si="669"/>
        <v>0</v>
      </c>
    </row>
    <row r="2960" spans="1:7" ht="19.899999999999999" customHeight="1" x14ac:dyDescent="0.2">
      <c r="A2960" s="601">
        <f t="shared" si="666"/>
        <v>0</v>
      </c>
      <c r="B2960" s="561">
        <f t="shared" si="667"/>
        <v>0</v>
      </c>
      <c r="C2960" s="563"/>
      <c r="D2960" s="562">
        <f t="shared" si="668"/>
        <v>0</v>
      </c>
      <c r="E2960" s="555"/>
      <c r="F2960" s="558">
        <f>IF(C2960="",0,IFERROR(VLOOKUP(COUNTIF($A$1:A2960,"ANALISIS DE PRECIOS"),T_Rendimiento_Equipo,5,FALSE),0))</f>
        <v>0</v>
      </c>
      <c r="G2960" s="555">
        <f t="shared" si="669"/>
        <v>0</v>
      </c>
    </row>
    <row r="2961" spans="1:7" ht="19.899999999999999" customHeight="1" x14ac:dyDescent="0.2">
      <c r="A2961" s="601">
        <f t="shared" si="666"/>
        <v>0</v>
      </c>
      <c r="B2961" s="561">
        <f t="shared" si="667"/>
        <v>0</v>
      </c>
      <c r="C2961" s="563"/>
      <c r="D2961" s="562">
        <f t="shared" si="668"/>
        <v>0</v>
      </c>
      <c r="E2961" s="555"/>
      <c r="F2961" s="558">
        <f>IF(C2961="",0,IFERROR(VLOOKUP(COUNTIF($A$1:A2961,"ANALISIS DE PRECIOS"),T_Rendimiento_Equipo,5,FALSE),0))</f>
        <v>0</v>
      </c>
      <c r="G2961" s="555">
        <f t="shared" si="669"/>
        <v>0</v>
      </c>
    </row>
    <row r="2962" spans="1:7" ht="19.899999999999999" customHeight="1" x14ac:dyDescent="0.2">
      <c r="A2962" s="601">
        <f t="shared" si="666"/>
        <v>0</v>
      </c>
      <c r="B2962" s="561">
        <f t="shared" si="667"/>
        <v>0</v>
      </c>
      <c r="C2962" s="563"/>
      <c r="D2962" s="562">
        <f t="shared" si="668"/>
        <v>0</v>
      </c>
      <c r="E2962" s="555"/>
      <c r="F2962" s="558">
        <f>IF(C2962="",0,IFERROR(VLOOKUP(COUNTIF($A$1:A2962,"ANALISIS DE PRECIOS"),T_Rendimiento_Equipo,5,FALSE),0))</f>
        <v>0</v>
      </c>
      <c r="G2962" s="555">
        <f t="shared" si="669"/>
        <v>0</v>
      </c>
    </row>
    <row r="2963" spans="1:7" ht="19.899999999999999" customHeight="1" x14ac:dyDescent="0.2">
      <c r="A2963" s="601">
        <f t="shared" si="666"/>
        <v>0</v>
      </c>
      <c r="B2963" s="561">
        <f t="shared" si="667"/>
        <v>0</v>
      </c>
      <c r="C2963" s="552"/>
      <c r="D2963" s="562">
        <f t="shared" si="668"/>
        <v>0</v>
      </c>
      <c r="E2963" s="555"/>
      <c r="F2963" s="558">
        <f>IF(C2963="",0,IFERROR(VLOOKUP(COUNTIF($A$1:A2963,"ANALISIS DE PRECIOS"),T_Rendimiento_Equipo,5,FALSE),0))</f>
        <v>0</v>
      </c>
      <c r="G2963" s="555">
        <f t="shared" si="669"/>
        <v>0</v>
      </c>
    </row>
    <row r="2964" spans="1:7" ht="19.899999999999999" customHeight="1" x14ac:dyDescent="0.2">
      <c r="A2964" s="602"/>
      <c r="B2964" s="541"/>
      <c r="C2964" s="545"/>
      <c r="D2964" s="541"/>
      <c r="E2964" s="542"/>
      <c r="F2964" s="564" t="s">
        <v>27</v>
      </c>
      <c r="G2964" s="603">
        <f>SUBTOTAL(9,G2955:G2963)</f>
        <v>0</v>
      </c>
    </row>
    <row r="2965" spans="1:7" ht="19.899999999999999" customHeight="1" x14ac:dyDescent="0.2">
      <c r="A2965" s="599"/>
      <c r="B2965" s="545"/>
      <c r="C2965" s="537" t="s">
        <v>713</v>
      </c>
      <c r="D2965" s="541"/>
      <c r="E2965" s="542"/>
      <c r="F2965" s="543"/>
      <c r="G2965" s="600"/>
    </row>
    <row r="2966" spans="1:7" ht="19.899999999999999" customHeight="1" x14ac:dyDescent="0.2">
      <c r="A2966" s="792" t="s">
        <v>576</v>
      </c>
      <c r="B2966" s="793"/>
      <c r="C2966" s="794" t="s">
        <v>0</v>
      </c>
      <c r="D2966" s="796" t="s">
        <v>24</v>
      </c>
      <c r="E2966" s="796" t="s">
        <v>1832</v>
      </c>
      <c r="F2966" s="798" t="s">
        <v>1007</v>
      </c>
      <c r="G2966" s="800" t="s">
        <v>26</v>
      </c>
    </row>
    <row r="2967" spans="1:7" ht="19.899999999999999" customHeight="1" x14ac:dyDescent="0.2">
      <c r="A2967" s="560" t="s">
        <v>577</v>
      </c>
      <c r="B2967" s="560" t="s">
        <v>578</v>
      </c>
      <c r="C2967" s="795"/>
      <c r="D2967" s="797"/>
      <c r="E2967" s="797"/>
      <c r="F2967" s="799"/>
      <c r="G2967" s="801"/>
    </row>
    <row r="2968" spans="1:7" ht="19.899999999999999" customHeight="1" x14ac:dyDescent="0.2">
      <c r="A2968" s="601">
        <f t="shared" ref="A2968:A2974" si="670">IFERROR(VLOOKUP(C2968,T_Insumos,4,FALSE),0)</f>
        <v>0</v>
      </c>
      <c r="B2968" s="561">
        <f t="shared" ref="B2968:B2974" si="671">IFERROR(VLOOKUP(C2968,T_Insumos,5,FALSE),0)</f>
        <v>0</v>
      </c>
      <c r="C2968" s="565"/>
      <c r="D2968" s="558"/>
      <c r="E2968" s="555">
        <f t="shared" ref="E2968:E2974" si="672">IFERROR(VLOOKUP(C2968,T_Insumos,3,FALSE),0)</f>
        <v>0</v>
      </c>
      <c r="F2968" s="558">
        <f>IF(C2968="",0,IFERROR(VLOOKUP(COUNTIF($A$1:A2968,"ANALISIS DE PRECIOS"),T_Rendimiento_Equipo,5,FALSE),0))</f>
        <v>0</v>
      </c>
      <c r="G2968" s="555">
        <f>IFERROR(ROUND(D2968*E2968/F2968,2),0)</f>
        <v>0</v>
      </c>
    </row>
    <row r="2969" spans="1:7" ht="19.899999999999999" customHeight="1" x14ac:dyDescent="0.2">
      <c r="A2969" s="601">
        <f t="shared" si="670"/>
        <v>0</v>
      </c>
      <c r="B2969" s="561">
        <f t="shared" si="671"/>
        <v>0</v>
      </c>
      <c r="C2969" s="552"/>
      <c r="D2969" s="558"/>
      <c r="E2969" s="555">
        <f t="shared" si="672"/>
        <v>0</v>
      </c>
      <c r="F2969" s="558">
        <f>IF(C2969="",0,IFERROR(VLOOKUP(COUNTIF($A$1:A2969,"ANALISIS DE PRECIOS"),T_Rendimiento_Equipo,5,FALSE),0))</f>
        <v>0</v>
      </c>
      <c r="G2969" s="555">
        <f t="shared" ref="G2969:G2974" si="673">IFERROR(ROUND(D2969*E2969/F2969,2),0)</f>
        <v>0</v>
      </c>
    </row>
    <row r="2970" spans="1:7" ht="19.899999999999999" customHeight="1" x14ac:dyDescent="0.2">
      <c r="A2970" s="601">
        <f t="shared" si="670"/>
        <v>0</v>
      </c>
      <c r="B2970" s="561">
        <f t="shared" si="671"/>
        <v>0</v>
      </c>
      <c r="C2970" s="552"/>
      <c r="D2970" s="558"/>
      <c r="E2970" s="555">
        <f t="shared" si="672"/>
        <v>0</v>
      </c>
      <c r="F2970" s="558">
        <f>IF(C2970="",0,IFERROR(VLOOKUP(COUNTIF($A$1:A2970,"ANALISIS DE PRECIOS"),T_Rendimiento_Equipo,5,FALSE),0))</f>
        <v>0</v>
      </c>
      <c r="G2970" s="555">
        <f t="shared" si="673"/>
        <v>0</v>
      </c>
    </row>
    <row r="2971" spans="1:7" ht="19.899999999999999" customHeight="1" x14ac:dyDescent="0.2">
      <c r="A2971" s="601">
        <f t="shared" si="670"/>
        <v>0</v>
      </c>
      <c r="B2971" s="561">
        <f t="shared" si="671"/>
        <v>0</v>
      </c>
      <c r="C2971" s="552"/>
      <c r="D2971" s="558"/>
      <c r="E2971" s="555">
        <f t="shared" si="672"/>
        <v>0</v>
      </c>
      <c r="F2971" s="558">
        <f>IF(C2971="",0,IFERROR(VLOOKUP(COUNTIF($A$1:A2971,"ANALISIS DE PRECIOS"),T_Rendimiento_Equipo,5,FALSE),0))</f>
        <v>0</v>
      </c>
      <c r="G2971" s="555">
        <f t="shared" si="673"/>
        <v>0</v>
      </c>
    </row>
    <row r="2972" spans="1:7" ht="19.899999999999999" customHeight="1" x14ac:dyDescent="0.2">
      <c r="A2972" s="601">
        <f t="shared" si="670"/>
        <v>0</v>
      </c>
      <c r="B2972" s="561">
        <f t="shared" si="671"/>
        <v>0</v>
      </c>
      <c r="C2972" s="552"/>
      <c r="D2972" s="558"/>
      <c r="E2972" s="555">
        <f t="shared" si="672"/>
        <v>0</v>
      </c>
      <c r="F2972" s="558">
        <f>IF(C2972="",0,IFERROR(VLOOKUP(COUNTIF($A$1:A2972,"ANALISIS DE PRECIOS"),T_Rendimiento_Equipo,5,FALSE),0))</f>
        <v>0</v>
      </c>
      <c r="G2972" s="555">
        <f t="shared" si="673"/>
        <v>0</v>
      </c>
    </row>
    <row r="2973" spans="1:7" ht="19.899999999999999" customHeight="1" x14ac:dyDescent="0.2">
      <c r="A2973" s="601">
        <f t="shared" si="670"/>
        <v>0</v>
      </c>
      <c r="B2973" s="561">
        <f t="shared" si="671"/>
        <v>0</v>
      </c>
      <c r="C2973" s="552"/>
      <c r="D2973" s="566"/>
      <c r="E2973" s="555">
        <f t="shared" si="672"/>
        <v>0</v>
      </c>
      <c r="F2973" s="558">
        <f>IF(C2973="",0,IFERROR(VLOOKUP(COUNTIF($A$1:A2973,"ANALISIS DE PRECIOS"),T_Rendimiento_Equipo,5,FALSE),0))</f>
        <v>0</v>
      </c>
      <c r="G2973" s="555">
        <f t="shared" si="673"/>
        <v>0</v>
      </c>
    </row>
    <row r="2974" spans="1:7" ht="19.899999999999999" customHeight="1" x14ac:dyDescent="0.2">
      <c r="A2974" s="601">
        <f t="shared" si="670"/>
        <v>0</v>
      </c>
      <c r="B2974" s="561">
        <f t="shared" si="671"/>
        <v>0</v>
      </c>
      <c r="C2974" s="561"/>
      <c r="D2974" s="567"/>
      <c r="E2974" s="555">
        <f t="shared" si="672"/>
        <v>0</v>
      </c>
      <c r="F2974" s="558">
        <f>IF(C2974="",0,IFERROR(VLOOKUP(COUNTIF($A$1:A2974,"ANALISIS DE PRECIOS"),T_Rendimiento_Equipo,5,FALSE),0))</f>
        <v>0</v>
      </c>
      <c r="G2974" s="555">
        <f t="shared" si="673"/>
        <v>0</v>
      </c>
    </row>
    <row r="2975" spans="1:7" ht="19.899999999999999" customHeight="1" x14ac:dyDescent="0.2">
      <c r="A2975" s="602"/>
      <c r="B2975" s="541"/>
      <c r="C2975" s="545"/>
      <c r="D2975" s="541"/>
      <c r="E2975" s="542"/>
      <c r="F2975" s="564" t="s">
        <v>28</v>
      </c>
      <c r="G2975" s="604">
        <f>SUBTOTAL(9,G2968:G2974)</f>
        <v>0</v>
      </c>
    </row>
    <row r="2976" spans="1:7" ht="19.899999999999999" customHeight="1" x14ac:dyDescent="0.2">
      <c r="A2976" s="599"/>
      <c r="B2976" s="545"/>
      <c r="C2976" s="537" t="s">
        <v>1014</v>
      </c>
      <c r="D2976" s="541"/>
      <c r="E2976" s="542"/>
      <c r="F2976" s="543"/>
      <c r="G2976" s="600"/>
    </row>
    <row r="2977" spans="1:7" ht="19.899999999999999" customHeight="1" x14ac:dyDescent="0.2">
      <c r="A2977" s="792" t="s">
        <v>576</v>
      </c>
      <c r="B2977" s="793"/>
      <c r="C2977" s="794" t="s">
        <v>0</v>
      </c>
      <c r="D2977" s="794" t="s">
        <v>1867</v>
      </c>
      <c r="E2977" s="796" t="s">
        <v>24</v>
      </c>
      <c r="F2977" s="798" t="s">
        <v>25</v>
      </c>
      <c r="G2977" s="800" t="s">
        <v>26</v>
      </c>
    </row>
    <row r="2978" spans="1:7" ht="19.899999999999999" customHeight="1" x14ac:dyDescent="0.2">
      <c r="A2978" s="560" t="s">
        <v>577</v>
      </c>
      <c r="B2978" s="560" t="s">
        <v>578</v>
      </c>
      <c r="C2978" s="795"/>
      <c r="D2978" s="795"/>
      <c r="E2978" s="797"/>
      <c r="F2978" s="799"/>
      <c r="G2978" s="801"/>
    </row>
    <row r="2979" spans="1:7" ht="19.899999999999999" customHeight="1" x14ac:dyDescent="0.2">
      <c r="A2979" s="601">
        <f t="shared" ref="A2979:A2989" si="674">IFERROR(VLOOKUP(C2979,T_Insumos,4,FALSE),0)</f>
        <v>0</v>
      </c>
      <c r="B2979" s="561">
        <f t="shared" ref="B2979:B2989" si="675">IFERROR(VLOOKUP(C2979,T_Insumos,5,FALSE),0)</f>
        <v>0</v>
      </c>
      <c r="C2979" s="561"/>
      <c r="D2979" s="613">
        <f t="shared" ref="D2979:D2989" si="676">IFERROR(VLOOKUP(C2979,T_Insumos,2,FALSE),0)</f>
        <v>0</v>
      </c>
      <c r="E2979" s="553"/>
      <c r="F2979" s="555">
        <f t="shared" ref="F2979:F2989" si="677">IFERROR(VLOOKUP(C2979,T_Insumos,3,FALSE),0)</f>
        <v>0</v>
      </c>
      <c r="G2979" s="555">
        <f>ROUND(E2979*F2979,2)</f>
        <v>0</v>
      </c>
    </row>
    <row r="2980" spans="1:7" ht="19.899999999999999" customHeight="1" x14ac:dyDescent="0.2">
      <c r="A2980" s="601">
        <f t="shared" si="674"/>
        <v>0</v>
      </c>
      <c r="B2980" s="561">
        <f t="shared" si="675"/>
        <v>0</v>
      </c>
      <c r="C2980" s="561"/>
      <c r="D2980" s="613">
        <f t="shared" si="676"/>
        <v>0</v>
      </c>
      <c r="E2980" s="553"/>
      <c r="F2980" s="555">
        <f t="shared" si="677"/>
        <v>0</v>
      </c>
      <c r="G2980" s="555">
        <f t="shared" ref="G2980:G2989" si="678">ROUND(E2980*F2980,2)</f>
        <v>0</v>
      </c>
    </row>
    <row r="2981" spans="1:7" ht="19.899999999999999" customHeight="1" x14ac:dyDescent="0.2">
      <c r="A2981" s="601">
        <f t="shared" si="674"/>
        <v>0</v>
      </c>
      <c r="B2981" s="561">
        <f t="shared" si="675"/>
        <v>0</v>
      </c>
      <c r="C2981" s="561"/>
      <c r="D2981" s="613">
        <f t="shared" si="676"/>
        <v>0</v>
      </c>
      <c r="E2981" s="553"/>
      <c r="F2981" s="555">
        <f t="shared" si="677"/>
        <v>0</v>
      </c>
      <c r="G2981" s="555">
        <f t="shared" si="678"/>
        <v>0</v>
      </c>
    </row>
    <row r="2982" spans="1:7" ht="19.899999999999999" customHeight="1" x14ac:dyDescent="0.2">
      <c r="A2982" s="601">
        <f t="shared" si="674"/>
        <v>0</v>
      </c>
      <c r="B2982" s="561">
        <f t="shared" si="675"/>
        <v>0</v>
      </c>
      <c r="C2982" s="561"/>
      <c r="D2982" s="613">
        <f t="shared" si="676"/>
        <v>0</v>
      </c>
      <c r="E2982" s="553"/>
      <c r="F2982" s="555">
        <f t="shared" si="677"/>
        <v>0</v>
      </c>
      <c r="G2982" s="555">
        <f t="shared" si="678"/>
        <v>0</v>
      </c>
    </row>
    <row r="2983" spans="1:7" ht="19.899999999999999" customHeight="1" x14ac:dyDescent="0.2">
      <c r="A2983" s="601">
        <f t="shared" si="674"/>
        <v>0</v>
      </c>
      <c r="B2983" s="561">
        <f t="shared" si="675"/>
        <v>0</v>
      </c>
      <c r="C2983" s="561"/>
      <c r="D2983" s="613">
        <f t="shared" si="676"/>
        <v>0</v>
      </c>
      <c r="E2983" s="553"/>
      <c r="F2983" s="555">
        <f t="shared" si="677"/>
        <v>0</v>
      </c>
      <c r="G2983" s="555">
        <f t="shared" si="678"/>
        <v>0</v>
      </c>
    </row>
    <row r="2984" spans="1:7" ht="19.899999999999999" customHeight="1" x14ac:dyDescent="0.2">
      <c r="A2984" s="601">
        <f t="shared" si="674"/>
        <v>0</v>
      </c>
      <c r="B2984" s="561">
        <f t="shared" si="675"/>
        <v>0</v>
      </c>
      <c r="C2984" s="561"/>
      <c r="D2984" s="613">
        <f t="shared" si="676"/>
        <v>0</v>
      </c>
      <c r="E2984" s="553"/>
      <c r="F2984" s="555">
        <f t="shared" si="677"/>
        <v>0</v>
      </c>
      <c r="G2984" s="555">
        <f t="shared" si="678"/>
        <v>0</v>
      </c>
    </row>
    <row r="2985" spans="1:7" ht="19.899999999999999" customHeight="1" x14ac:dyDescent="0.2">
      <c r="A2985" s="601">
        <f t="shared" si="674"/>
        <v>0</v>
      </c>
      <c r="B2985" s="561">
        <f t="shared" si="675"/>
        <v>0</v>
      </c>
      <c r="C2985" s="561"/>
      <c r="D2985" s="613">
        <f t="shared" si="676"/>
        <v>0</v>
      </c>
      <c r="E2985" s="553"/>
      <c r="F2985" s="555">
        <f t="shared" si="677"/>
        <v>0</v>
      </c>
      <c r="G2985" s="555">
        <f t="shared" si="678"/>
        <v>0</v>
      </c>
    </row>
    <row r="2986" spans="1:7" ht="19.899999999999999" customHeight="1" x14ac:dyDescent="0.2">
      <c r="A2986" s="601">
        <f t="shared" si="674"/>
        <v>0</v>
      </c>
      <c r="B2986" s="561">
        <f t="shared" si="675"/>
        <v>0</v>
      </c>
      <c r="C2986" s="561"/>
      <c r="D2986" s="613">
        <f t="shared" si="676"/>
        <v>0</v>
      </c>
      <c r="E2986" s="553"/>
      <c r="F2986" s="555">
        <f t="shared" si="677"/>
        <v>0</v>
      </c>
      <c r="G2986" s="555">
        <f t="shared" si="678"/>
        <v>0</v>
      </c>
    </row>
    <row r="2987" spans="1:7" ht="19.899999999999999" customHeight="1" x14ac:dyDescent="0.2">
      <c r="A2987" s="601">
        <f t="shared" si="674"/>
        <v>0</v>
      </c>
      <c r="B2987" s="561">
        <f t="shared" si="675"/>
        <v>0</v>
      </c>
      <c r="C2987" s="561"/>
      <c r="D2987" s="613">
        <f t="shared" si="676"/>
        <v>0</v>
      </c>
      <c r="E2987" s="553"/>
      <c r="F2987" s="555">
        <f t="shared" si="677"/>
        <v>0</v>
      </c>
      <c r="G2987" s="555">
        <f t="shared" si="678"/>
        <v>0</v>
      </c>
    </row>
    <row r="2988" spans="1:7" ht="19.899999999999999" customHeight="1" x14ac:dyDescent="0.2">
      <c r="A2988" s="601">
        <f t="shared" si="674"/>
        <v>0</v>
      </c>
      <c r="B2988" s="561">
        <f t="shared" si="675"/>
        <v>0</v>
      </c>
      <c r="C2988" s="561"/>
      <c r="D2988" s="613">
        <f t="shared" si="676"/>
        <v>0</v>
      </c>
      <c r="E2988" s="553"/>
      <c r="F2988" s="555">
        <f t="shared" si="677"/>
        <v>0</v>
      </c>
      <c r="G2988" s="555">
        <f t="shared" si="678"/>
        <v>0</v>
      </c>
    </row>
    <row r="2989" spans="1:7" ht="19.899999999999999" customHeight="1" x14ac:dyDescent="0.2">
      <c r="A2989" s="601">
        <f t="shared" si="674"/>
        <v>0</v>
      </c>
      <c r="B2989" s="561">
        <f t="shared" si="675"/>
        <v>0</v>
      </c>
      <c r="C2989" s="561"/>
      <c r="D2989" s="613">
        <f t="shared" si="676"/>
        <v>0</v>
      </c>
      <c r="E2989" s="553"/>
      <c r="F2989" s="555">
        <f t="shared" si="677"/>
        <v>0</v>
      </c>
      <c r="G2989" s="555">
        <f t="shared" si="678"/>
        <v>0</v>
      </c>
    </row>
    <row r="2990" spans="1:7" ht="19.899999999999999" customHeight="1" x14ac:dyDescent="0.2">
      <c r="A2990" s="599"/>
      <c r="B2990" s="545"/>
      <c r="C2990" s="545"/>
      <c r="D2990" s="541"/>
      <c r="E2990" s="542"/>
      <c r="F2990" s="564" t="s">
        <v>29</v>
      </c>
      <c r="G2990" s="605">
        <f>SUBTOTAL(9,G2979:G2989)</f>
        <v>0</v>
      </c>
    </row>
    <row r="2991" spans="1:7" ht="19.899999999999999" customHeight="1" x14ac:dyDescent="0.2">
      <c r="A2991" s="599"/>
      <c r="B2991" s="545"/>
      <c r="C2991" s="537" t="s">
        <v>1015</v>
      </c>
      <c r="D2991" s="541"/>
      <c r="E2991" s="542"/>
      <c r="F2991" s="543"/>
      <c r="G2991" s="600"/>
    </row>
    <row r="2992" spans="1:7" ht="19.899999999999999" customHeight="1" x14ac:dyDescent="0.2">
      <c r="A2992" s="792" t="s">
        <v>576</v>
      </c>
      <c r="B2992" s="793"/>
      <c r="C2992" s="794" t="s">
        <v>0</v>
      </c>
      <c r="D2992" s="794" t="s">
        <v>1867</v>
      </c>
      <c r="E2992" s="796" t="s">
        <v>24</v>
      </c>
      <c r="F2992" s="798" t="s">
        <v>25</v>
      </c>
      <c r="G2992" s="800" t="s">
        <v>26</v>
      </c>
    </row>
    <row r="2993" spans="1:7" ht="19.899999999999999" customHeight="1" x14ac:dyDescent="0.2">
      <c r="A2993" s="560" t="s">
        <v>577</v>
      </c>
      <c r="B2993" s="560" t="s">
        <v>578</v>
      </c>
      <c r="C2993" s="795"/>
      <c r="D2993" s="795"/>
      <c r="E2993" s="797"/>
      <c r="F2993" s="799"/>
      <c r="G2993" s="801"/>
    </row>
    <row r="2994" spans="1:7" ht="19.899999999999999" customHeight="1" x14ac:dyDescent="0.2">
      <c r="A2994" s="601">
        <f>IFERROR(VLOOKUP(C2994,T_Insumos,4,FALSE),0)</f>
        <v>0</v>
      </c>
      <c r="B2994" s="561">
        <f>IFERROR(VLOOKUP(C2994,T_Insumos,5,FALSE),0)</f>
        <v>0</v>
      </c>
      <c r="C2994" s="552"/>
      <c r="D2994" s="613">
        <f>IF(C2994=0,0,"$/tnkm")</f>
        <v>0</v>
      </c>
      <c r="E2994" s="553"/>
      <c r="F2994" s="555">
        <f>IFERROR(VLOOKUP(C2994,T_Insumos,3,FALSE),0)</f>
        <v>0</v>
      </c>
      <c r="G2994" s="555">
        <f>ROUND(E2994*F2994,2)</f>
        <v>0</v>
      </c>
    </row>
    <row r="2995" spans="1:7" ht="19.899999999999999" customHeight="1" x14ac:dyDescent="0.2">
      <c r="A2995" s="601">
        <f>IFERROR(VLOOKUP(C2995,T_Insumos,4,FALSE),0)</f>
        <v>0</v>
      </c>
      <c r="B2995" s="561">
        <f>IFERROR(VLOOKUP(C2995,T_Insumos,5,FALSE),0)</f>
        <v>0</v>
      </c>
      <c r="C2995" s="552"/>
      <c r="D2995" s="613">
        <f>IF(C2995=0,0,"$/tnkm")</f>
        <v>0</v>
      </c>
      <c r="E2995" s="569"/>
      <c r="F2995" s="555">
        <f>IFERROR(VLOOKUP(C2995,T_Insumos,3,FALSE),0)</f>
        <v>0</v>
      </c>
      <c r="G2995" s="555">
        <f t="shared" ref="G2995" si="679">ROUND(E2995*F2995,2)</f>
        <v>0</v>
      </c>
    </row>
    <row r="2996" spans="1:7" ht="19.899999999999999" customHeight="1" x14ac:dyDescent="0.2">
      <c r="A2996" s="599"/>
      <c r="B2996" s="545"/>
      <c r="C2996" s="545"/>
      <c r="D2996" s="541"/>
      <c r="E2996" s="542"/>
      <c r="F2996" s="564" t="s">
        <v>1016</v>
      </c>
      <c r="G2996" s="605">
        <f>SUBTOTAL(9,G2994:G2995)</f>
        <v>0</v>
      </c>
    </row>
    <row r="2997" spans="1:7" ht="19.899999999999999" customHeight="1" x14ac:dyDescent="0.2">
      <c r="A2997" s="602"/>
      <c r="B2997" s="541"/>
      <c r="C2997" s="545"/>
      <c r="D2997" s="541"/>
      <c r="E2997" s="542"/>
      <c r="F2997" s="543"/>
      <c r="G2997" s="600"/>
    </row>
    <row r="2998" spans="1:7" ht="19.899999999999999" customHeight="1" x14ac:dyDescent="0.2">
      <c r="A2998" s="664" t="str">
        <f>B2932</f>
        <v/>
      </c>
      <c r="B2998" s="661">
        <f ca="1">C2932</f>
        <v>0</v>
      </c>
      <c r="C2998" s="541"/>
      <c r="D2998" s="541" t="s">
        <v>1833</v>
      </c>
      <c r="E2998" s="662"/>
      <c r="F2998" s="663" t="str">
        <f ca="1">"$/"&amp;G2932</f>
        <v>$/0</v>
      </c>
      <c r="G2998" s="610">
        <f>SUBTOTAL(9,G2955:G2997)</f>
        <v>0</v>
      </c>
    </row>
    <row r="2999" spans="1:7" ht="19.899999999999999" customHeight="1" x14ac:dyDescent="0.2">
      <c r="A2999" s="606"/>
      <c r="B2999" s="607"/>
      <c r="C2999" s="608"/>
      <c r="D2999" s="608" t="s">
        <v>2043</v>
      </c>
      <c r="E2999" s="609"/>
      <c r="F2999" s="665" t="str">
        <f ca="1">"$/"&amp;G2932</f>
        <v>$/0</v>
      </c>
      <c r="G2999" s="610">
        <f>ROUND(G2998/Coeficiente_Paso,2)</f>
        <v>0</v>
      </c>
    </row>
    <row r="3000" spans="1:7" ht="19.899999999999999" customHeight="1" x14ac:dyDescent="0.2">
      <c r="A3000" s="191"/>
      <c r="B3000" s="191"/>
      <c r="C3000" s="191"/>
      <c r="D3000" s="191"/>
      <c r="E3000" s="191"/>
      <c r="F3000" s="191"/>
      <c r="G3000" s="191"/>
    </row>
    <row r="3001" spans="1:7" ht="19.899999999999999" customHeight="1" x14ac:dyDescent="0.2">
      <c r="A3001" s="802" t="s">
        <v>31</v>
      </c>
      <c r="B3001" s="803"/>
      <c r="C3001" s="803"/>
      <c r="D3001" s="803"/>
      <c r="E3001" s="803"/>
      <c r="F3001" s="803"/>
      <c r="G3001" s="804"/>
    </row>
    <row r="3002" spans="1:7" ht="19.899999999999999" customHeight="1" x14ac:dyDescent="0.2">
      <c r="A3002" s="587" t="s">
        <v>711</v>
      </c>
      <c r="B3002" s="535" t="str">
        <f>Comitente</f>
        <v>DIRECCIÓN PROVINCIAL DE VIALIDAD</v>
      </c>
      <c r="C3002" s="536"/>
      <c r="D3002" s="537"/>
      <c r="E3002" s="537"/>
      <c r="F3002" s="538"/>
      <c r="G3002" s="588"/>
    </row>
    <row r="3003" spans="1:7" ht="19.899999999999999" customHeight="1" x14ac:dyDescent="0.2">
      <c r="A3003" s="587" t="s">
        <v>712</v>
      </c>
      <c r="B3003" s="535">
        <f>Contratista</f>
        <v>0</v>
      </c>
      <c r="C3003" s="539"/>
      <c r="D3003" s="539"/>
      <c r="E3003" s="539"/>
      <c r="F3003" s="535"/>
      <c r="G3003" s="589"/>
    </row>
    <row r="3004" spans="1:7" ht="19.899999999999999" customHeight="1" x14ac:dyDescent="0.2">
      <c r="A3004" s="587" t="s">
        <v>21</v>
      </c>
      <c r="B3004" s="535" t="str">
        <f>Obra</f>
        <v>PAVIMENTACIÓN Y REPAVIMENTACION DE LA RED VIAL MUNICIPAL AFECTADAS POR OBRAS DE SANEAMIENTO 1era ETAPA SARMIENTO</v>
      </c>
      <c r="C3004" s="539"/>
      <c r="D3004" s="539"/>
      <c r="E3004" s="539"/>
      <c r="F3004" s="535" t="s">
        <v>32</v>
      </c>
      <c r="G3004" s="589">
        <f>Fecha_Base</f>
        <v>0</v>
      </c>
    </row>
    <row r="3005" spans="1:7" ht="19.899999999999999" customHeight="1" x14ac:dyDescent="0.2">
      <c r="A3005" s="590" t="s">
        <v>710</v>
      </c>
      <c r="B3005" s="540" t="str">
        <f>Ubicación</f>
        <v>DEPARTAMENTO SARMIENTO</v>
      </c>
      <c r="C3005" s="540"/>
      <c r="D3005" s="541"/>
      <c r="E3005" s="542"/>
      <c r="F3005" s="543"/>
      <c r="G3005" s="591"/>
    </row>
    <row r="3006" spans="1:7" ht="19.899999999999999" customHeight="1" x14ac:dyDescent="0.2">
      <c r="A3006" s="590" t="s">
        <v>33</v>
      </c>
      <c r="B3006" s="544" t="str">
        <f>IFERROR(VALUE(LEFT(B3007,FIND(".",B3007)-1)),"")</f>
        <v/>
      </c>
      <c r="C3006" s="545">
        <f ca="1">IFERROR(VLOOKUP(B3006,T_Computo_Presupuesto,2,FALSE),0)</f>
        <v>0</v>
      </c>
      <c r="D3006" s="545"/>
      <c r="E3006" s="542"/>
      <c r="F3006" s="543"/>
      <c r="G3006" s="591"/>
    </row>
    <row r="3007" spans="1:7" ht="19.899999999999999" customHeight="1" x14ac:dyDescent="0.2">
      <c r="A3007" s="590" t="s">
        <v>22</v>
      </c>
      <c r="B3007" s="546" t="str">
        <f>IFERROR(VLOOKUP(COUNTIF($A$1:A3007,"ANALISIS DE PRECIOS"),T_NumeroItem,2,FALSE),"")</f>
        <v/>
      </c>
      <c r="C3007" s="805">
        <f ca="1">IFERROR(VLOOKUP(B3007,T_Computo_Presupuesto,2,FALSE),0)</f>
        <v>0</v>
      </c>
      <c r="D3007" s="805"/>
      <c r="E3007" s="805"/>
      <c r="F3007" s="540" t="s">
        <v>23</v>
      </c>
      <c r="G3007" s="592">
        <f ca="1">IFERROR(VLOOKUP(B3007,T_Computo_Presupuesto,4,FALSE),0)</f>
        <v>0</v>
      </c>
    </row>
    <row r="3008" spans="1:7" ht="19.899999999999999" customHeight="1" x14ac:dyDescent="0.2">
      <c r="A3008" s="590"/>
      <c r="B3008" s="540"/>
      <c r="C3008" s="545"/>
      <c r="D3008" s="541"/>
      <c r="E3008" s="542"/>
      <c r="F3008" s="545"/>
      <c r="G3008" s="593"/>
    </row>
    <row r="3009" spans="1:7" ht="19.899999999999999" customHeight="1" x14ac:dyDescent="0.2">
      <c r="A3009" s="594"/>
      <c r="B3009" s="547"/>
      <c r="C3009" s="548" t="s">
        <v>999</v>
      </c>
      <c r="D3009" s="547"/>
      <c r="E3009" s="547"/>
      <c r="F3009" s="547"/>
      <c r="G3009" s="595"/>
    </row>
    <row r="3010" spans="1:7" ht="19.899999999999999" customHeight="1" x14ac:dyDescent="0.2">
      <c r="A3010" s="590"/>
      <c r="B3010" s="549"/>
      <c r="C3010" s="545"/>
      <c r="D3010" s="541"/>
      <c r="E3010" s="542"/>
      <c r="F3010" s="540"/>
      <c r="G3010" s="592"/>
    </row>
    <row r="3011" spans="1:7" ht="19.899999999999999" customHeight="1" x14ac:dyDescent="0.2">
      <c r="A3011" s="590"/>
      <c r="B3011" s="549"/>
      <c r="C3011" s="550" t="s">
        <v>1000</v>
      </c>
      <c r="D3011" s="551" t="s">
        <v>24</v>
      </c>
      <c r="E3011" s="551" t="s">
        <v>1001</v>
      </c>
      <c r="F3011" s="551" t="s">
        <v>1002</v>
      </c>
      <c r="G3011" s="550" t="s">
        <v>1003</v>
      </c>
    </row>
    <row r="3012" spans="1:7" ht="19.899999999999999" customHeight="1" x14ac:dyDescent="0.2">
      <c r="A3012" s="590"/>
      <c r="B3012" s="549"/>
      <c r="C3012" s="552"/>
      <c r="D3012" s="553"/>
      <c r="E3012" s="554">
        <f t="shared" ref="E3012:E3021" si="680">IFERROR(VLOOKUP(C3012,T_Equipos,4,FALSE),0)</f>
        <v>0</v>
      </c>
      <c r="F3012" s="555">
        <f t="shared" ref="F3012:F3021" si="681">IFERROR(VLOOKUP(C3012,T_Equipos,5,FALSE),0)</f>
        <v>0</v>
      </c>
      <c r="G3012" s="555">
        <f>ROUND(D3012*F3012,2)</f>
        <v>0</v>
      </c>
    </row>
    <row r="3013" spans="1:7" ht="19.899999999999999" customHeight="1" x14ac:dyDescent="0.2">
      <c r="A3013" s="590"/>
      <c r="B3013" s="549"/>
      <c r="C3013" s="552"/>
      <c r="D3013" s="553"/>
      <c r="E3013" s="554">
        <f t="shared" si="680"/>
        <v>0</v>
      </c>
      <c r="F3013" s="555">
        <f t="shared" si="681"/>
        <v>0</v>
      </c>
      <c r="G3013" s="555">
        <f>ROUND(D3013*F3013,2)</f>
        <v>0</v>
      </c>
    </row>
    <row r="3014" spans="1:7" ht="19.899999999999999" customHeight="1" x14ac:dyDescent="0.2">
      <c r="A3014" s="590"/>
      <c r="B3014" s="549"/>
      <c r="C3014" s="552"/>
      <c r="D3014" s="553"/>
      <c r="E3014" s="554">
        <f t="shared" si="680"/>
        <v>0</v>
      </c>
      <c r="F3014" s="555">
        <f t="shared" si="681"/>
        <v>0</v>
      </c>
      <c r="G3014" s="555">
        <f>ROUND(D3014*F3014,2)</f>
        <v>0</v>
      </c>
    </row>
    <row r="3015" spans="1:7" ht="19.899999999999999" customHeight="1" x14ac:dyDescent="0.2">
      <c r="A3015" s="590"/>
      <c r="B3015" s="549"/>
      <c r="C3015" s="552"/>
      <c r="D3015" s="553"/>
      <c r="E3015" s="554">
        <f t="shared" si="680"/>
        <v>0</v>
      </c>
      <c r="F3015" s="555">
        <f t="shared" si="681"/>
        <v>0</v>
      </c>
      <c r="G3015" s="555">
        <f>ROUND(D3015*F3015,2)</f>
        <v>0</v>
      </c>
    </row>
    <row r="3016" spans="1:7" ht="19.899999999999999" customHeight="1" x14ac:dyDescent="0.2">
      <c r="A3016" s="590"/>
      <c r="B3016" s="549"/>
      <c r="C3016" s="552"/>
      <c r="D3016" s="553"/>
      <c r="E3016" s="554">
        <f t="shared" si="680"/>
        <v>0</v>
      </c>
      <c r="F3016" s="555">
        <f t="shared" si="681"/>
        <v>0</v>
      </c>
      <c r="G3016" s="555">
        <f t="shared" ref="G3016:G3021" si="682">ROUND(D3016*F3016,2)</f>
        <v>0</v>
      </c>
    </row>
    <row r="3017" spans="1:7" ht="19.899999999999999" customHeight="1" x14ac:dyDescent="0.2">
      <c r="A3017" s="590"/>
      <c r="B3017" s="549"/>
      <c r="C3017" s="552"/>
      <c r="D3017" s="553"/>
      <c r="E3017" s="554">
        <f t="shared" si="680"/>
        <v>0</v>
      </c>
      <c r="F3017" s="555">
        <f t="shared" si="681"/>
        <v>0</v>
      </c>
      <c r="G3017" s="555">
        <f t="shared" si="682"/>
        <v>0</v>
      </c>
    </row>
    <row r="3018" spans="1:7" ht="19.899999999999999" customHeight="1" x14ac:dyDescent="0.2">
      <c r="A3018" s="590"/>
      <c r="B3018" s="549"/>
      <c r="C3018" s="552"/>
      <c r="D3018" s="553"/>
      <c r="E3018" s="554">
        <f t="shared" si="680"/>
        <v>0</v>
      </c>
      <c r="F3018" s="555">
        <f t="shared" si="681"/>
        <v>0</v>
      </c>
      <c r="G3018" s="555">
        <f t="shared" si="682"/>
        <v>0</v>
      </c>
    </row>
    <row r="3019" spans="1:7" ht="19.899999999999999" customHeight="1" x14ac:dyDescent="0.2">
      <c r="A3019" s="590"/>
      <c r="B3019" s="549"/>
      <c r="C3019" s="552"/>
      <c r="D3019" s="553"/>
      <c r="E3019" s="554">
        <f t="shared" si="680"/>
        <v>0</v>
      </c>
      <c r="F3019" s="555">
        <f t="shared" si="681"/>
        <v>0</v>
      </c>
      <c r="G3019" s="555">
        <f t="shared" si="682"/>
        <v>0</v>
      </c>
    </row>
    <row r="3020" spans="1:7" ht="19.899999999999999" customHeight="1" x14ac:dyDescent="0.2">
      <c r="A3020" s="590"/>
      <c r="B3020" s="549"/>
      <c r="C3020" s="552"/>
      <c r="D3020" s="553"/>
      <c r="E3020" s="554">
        <f t="shared" si="680"/>
        <v>0</v>
      </c>
      <c r="F3020" s="555">
        <f t="shared" si="681"/>
        <v>0</v>
      </c>
      <c r="G3020" s="555">
        <f t="shared" si="682"/>
        <v>0</v>
      </c>
    </row>
    <row r="3021" spans="1:7" ht="19.899999999999999" customHeight="1" x14ac:dyDescent="0.2">
      <c r="A3021" s="590"/>
      <c r="B3021" s="549"/>
      <c r="C3021" s="552"/>
      <c r="D3021" s="553"/>
      <c r="E3021" s="554">
        <f t="shared" si="680"/>
        <v>0</v>
      </c>
      <c r="F3021" s="555">
        <f t="shared" si="681"/>
        <v>0</v>
      </c>
      <c r="G3021" s="555">
        <f t="shared" si="682"/>
        <v>0</v>
      </c>
    </row>
    <row r="3022" spans="1:7" ht="19.899999999999999" customHeight="1" x14ac:dyDescent="0.2">
      <c r="A3022" s="590"/>
      <c r="B3022" s="549"/>
      <c r="C3022" s="545"/>
      <c r="D3022" s="545"/>
      <c r="E3022" s="556"/>
      <c r="F3022" s="540"/>
      <c r="G3022" s="592"/>
    </row>
    <row r="3023" spans="1:7" ht="19.899999999999999" customHeight="1" x14ac:dyDescent="0.2">
      <c r="A3023" s="590"/>
      <c r="B3023" s="545"/>
      <c r="C3023" s="537" t="s">
        <v>1004</v>
      </c>
      <c r="D3023" s="540" t="s">
        <v>1001</v>
      </c>
      <c r="E3023" s="611">
        <f>SUMPRODUCT(D3012:D3021,E3012:E3021)</f>
        <v>0</v>
      </c>
      <c r="F3023" s="540" t="s">
        <v>1005</v>
      </c>
      <c r="G3023" s="612">
        <f>SUM(G3012:G3021)</f>
        <v>0</v>
      </c>
    </row>
    <row r="3024" spans="1:7" ht="19.899999999999999" customHeight="1" x14ac:dyDescent="0.2">
      <c r="A3024" s="590"/>
      <c r="B3024" s="549"/>
      <c r="C3024" s="557"/>
      <c r="D3024" s="556"/>
      <c r="E3024" s="542"/>
      <c r="F3024" s="540"/>
      <c r="G3024" s="596"/>
    </row>
    <row r="3025" spans="1:7" ht="19.899999999999999" customHeight="1" x14ac:dyDescent="0.2">
      <c r="A3025" s="597"/>
      <c r="B3025" s="549"/>
      <c r="C3025" s="540" t="s">
        <v>1006</v>
      </c>
      <c r="D3025" s="558">
        <f>IFERROR(VLOOKUP(COUNTIF($A$1:A3025,"ANALISIS DE PRECIOS"),T_Rendimiento_Equipo,5,FALSE),0)</f>
        <v>0</v>
      </c>
      <c r="E3025" s="559" t="str">
        <f ca="1">G3007&amp;"/día"</f>
        <v>0/día</v>
      </c>
      <c r="F3025" s="598"/>
      <c r="G3025" s="592"/>
    </row>
    <row r="3026" spans="1:7" ht="19.899999999999999" customHeight="1" x14ac:dyDescent="0.2">
      <c r="A3026" s="590"/>
      <c r="B3026" s="549"/>
      <c r="C3026" s="545"/>
      <c r="D3026" s="541"/>
      <c r="E3026" s="542"/>
      <c r="F3026" s="540"/>
      <c r="G3026" s="592"/>
    </row>
    <row r="3027" spans="1:7" ht="19.899999999999999" customHeight="1" x14ac:dyDescent="0.2">
      <c r="A3027" s="792" t="s">
        <v>576</v>
      </c>
      <c r="B3027" s="793"/>
      <c r="C3027" s="794" t="s">
        <v>0</v>
      </c>
      <c r="D3027" s="806" t="s">
        <v>1866</v>
      </c>
      <c r="E3027" s="806" t="s">
        <v>1865</v>
      </c>
      <c r="F3027" s="798" t="s">
        <v>1007</v>
      </c>
      <c r="G3027" s="800" t="s">
        <v>26</v>
      </c>
    </row>
    <row r="3028" spans="1:7" ht="19.899999999999999" customHeight="1" x14ac:dyDescent="0.2">
      <c r="A3028" s="560" t="s">
        <v>577</v>
      </c>
      <c r="B3028" s="560" t="s">
        <v>578</v>
      </c>
      <c r="C3028" s="795"/>
      <c r="D3028" s="807"/>
      <c r="E3028" s="797"/>
      <c r="F3028" s="799"/>
      <c r="G3028" s="801"/>
    </row>
    <row r="3029" spans="1:7" ht="19.899999999999999" customHeight="1" x14ac:dyDescent="0.2">
      <c r="A3029" s="599"/>
      <c r="B3029" s="545"/>
      <c r="C3029" s="537" t="s">
        <v>1008</v>
      </c>
      <c r="D3029" s="542"/>
      <c r="E3029" s="542"/>
      <c r="F3029" s="545"/>
      <c r="G3029" s="600"/>
    </row>
    <row r="3030" spans="1:7" ht="19.899999999999999" customHeight="1" x14ac:dyDescent="0.2">
      <c r="A3030" s="601">
        <f t="shared" ref="A3030:A3038" si="683">IFERROR(VLOOKUP(C3030,T_Insumos,4,FALSE),0)</f>
        <v>0</v>
      </c>
      <c r="B3030" s="561">
        <f t="shared" ref="B3030:B3038" si="684">IFERROR(VLOOKUP(C3030,T_Insumos,5,FALSE),0)</f>
        <v>0</v>
      </c>
      <c r="C3030" s="552"/>
      <c r="D3030" s="562">
        <f t="shared" ref="D3030:D3038" si="685">IFERROR(VLOOKUP(C3030,T_Insumos,3,FALSE),0)</f>
        <v>0</v>
      </c>
      <c r="E3030" s="555">
        <f>D3030*$G$23</f>
        <v>0</v>
      </c>
      <c r="F3030" s="558">
        <f>IF(C3030="",0,IFERROR(VLOOKUP(COUNTIF($A$1:A3030,"ANALISIS DE PRECIOS"),T_Rendimiento_Equipo,5,FALSE),0))</f>
        <v>0</v>
      </c>
      <c r="G3030" s="555">
        <f>IFERROR(ROUND(E3030/F3030,2),0)</f>
        <v>0</v>
      </c>
    </row>
    <row r="3031" spans="1:7" ht="19.899999999999999" customHeight="1" x14ac:dyDescent="0.2">
      <c r="A3031" s="601">
        <f t="shared" si="683"/>
        <v>0</v>
      </c>
      <c r="B3031" s="561">
        <f t="shared" si="684"/>
        <v>0</v>
      </c>
      <c r="C3031" s="552"/>
      <c r="D3031" s="562">
        <f t="shared" si="685"/>
        <v>0</v>
      </c>
      <c r="E3031" s="555"/>
      <c r="F3031" s="558">
        <f>IF(C3031="",0,IFERROR(VLOOKUP(COUNTIF($A$1:A3031,"ANALISIS DE PRECIOS"),T_Rendimiento_Equipo,5,FALSE),0))</f>
        <v>0</v>
      </c>
      <c r="G3031" s="555">
        <f t="shared" ref="G3031:G3038" si="686">IFERROR(ROUND(E3031/F3031,2),0)</f>
        <v>0</v>
      </c>
    </row>
    <row r="3032" spans="1:7" ht="19.899999999999999" customHeight="1" x14ac:dyDescent="0.2">
      <c r="A3032" s="601">
        <f t="shared" si="683"/>
        <v>0</v>
      </c>
      <c r="B3032" s="561">
        <f t="shared" si="684"/>
        <v>0</v>
      </c>
      <c r="C3032" s="563"/>
      <c r="D3032" s="562">
        <f t="shared" si="685"/>
        <v>0</v>
      </c>
      <c r="E3032" s="555"/>
      <c r="F3032" s="558">
        <f>IF(C3032="",0,IFERROR(VLOOKUP(COUNTIF($A$1:A3032,"ANALISIS DE PRECIOS"),T_Rendimiento_Equipo,5,FALSE),0))</f>
        <v>0</v>
      </c>
      <c r="G3032" s="555">
        <f t="shared" si="686"/>
        <v>0</v>
      </c>
    </row>
    <row r="3033" spans="1:7" ht="19.899999999999999" customHeight="1" x14ac:dyDescent="0.2">
      <c r="A3033" s="601">
        <f t="shared" si="683"/>
        <v>0</v>
      </c>
      <c r="B3033" s="561">
        <f t="shared" si="684"/>
        <v>0</v>
      </c>
      <c r="C3033" s="563"/>
      <c r="D3033" s="562">
        <f t="shared" si="685"/>
        <v>0</v>
      </c>
      <c r="E3033" s="555"/>
      <c r="F3033" s="558">
        <f>IF(C3033="",0,IFERROR(VLOOKUP(COUNTIF($A$1:A3033,"ANALISIS DE PRECIOS"),T_Rendimiento_Equipo,5,FALSE),0))</f>
        <v>0</v>
      </c>
      <c r="G3033" s="555">
        <f t="shared" si="686"/>
        <v>0</v>
      </c>
    </row>
    <row r="3034" spans="1:7" ht="19.899999999999999" customHeight="1" x14ac:dyDescent="0.2">
      <c r="A3034" s="601">
        <f t="shared" si="683"/>
        <v>0</v>
      </c>
      <c r="B3034" s="561">
        <f t="shared" si="684"/>
        <v>0</v>
      </c>
      <c r="C3034" s="563"/>
      <c r="D3034" s="562">
        <f t="shared" si="685"/>
        <v>0</v>
      </c>
      <c r="E3034" s="555"/>
      <c r="F3034" s="558">
        <f>IF(C3034="",0,IFERROR(VLOOKUP(COUNTIF($A$1:A3034,"ANALISIS DE PRECIOS"),T_Rendimiento_Equipo,5,FALSE),0))</f>
        <v>0</v>
      </c>
      <c r="G3034" s="555">
        <f t="shared" si="686"/>
        <v>0</v>
      </c>
    </row>
    <row r="3035" spans="1:7" ht="19.899999999999999" customHeight="1" x14ac:dyDescent="0.2">
      <c r="A3035" s="601">
        <f t="shared" si="683"/>
        <v>0</v>
      </c>
      <c r="B3035" s="561">
        <f t="shared" si="684"/>
        <v>0</v>
      </c>
      <c r="C3035" s="563"/>
      <c r="D3035" s="562">
        <f t="shared" si="685"/>
        <v>0</v>
      </c>
      <c r="E3035" s="555"/>
      <c r="F3035" s="558">
        <f>IF(C3035="",0,IFERROR(VLOOKUP(COUNTIF($A$1:A3035,"ANALISIS DE PRECIOS"),T_Rendimiento_Equipo,5,FALSE),0))</f>
        <v>0</v>
      </c>
      <c r="G3035" s="555">
        <f t="shared" si="686"/>
        <v>0</v>
      </c>
    </row>
    <row r="3036" spans="1:7" ht="19.899999999999999" customHeight="1" x14ac:dyDescent="0.2">
      <c r="A3036" s="601">
        <f t="shared" si="683"/>
        <v>0</v>
      </c>
      <c r="B3036" s="561">
        <f t="shared" si="684"/>
        <v>0</v>
      </c>
      <c r="C3036" s="563"/>
      <c r="D3036" s="562">
        <f t="shared" si="685"/>
        <v>0</v>
      </c>
      <c r="E3036" s="555"/>
      <c r="F3036" s="558">
        <f>IF(C3036="",0,IFERROR(VLOOKUP(COUNTIF($A$1:A3036,"ANALISIS DE PRECIOS"),T_Rendimiento_Equipo,5,FALSE),0))</f>
        <v>0</v>
      </c>
      <c r="G3036" s="555">
        <f t="shared" si="686"/>
        <v>0</v>
      </c>
    </row>
    <row r="3037" spans="1:7" ht="19.899999999999999" customHeight="1" x14ac:dyDescent="0.2">
      <c r="A3037" s="601">
        <f t="shared" si="683"/>
        <v>0</v>
      </c>
      <c r="B3037" s="561">
        <f t="shared" si="684"/>
        <v>0</v>
      </c>
      <c r="C3037" s="563"/>
      <c r="D3037" s="562">
        <f t="shared" si="685"/>
        <v>0</v>
      </c>
      <c r="E3037" s="555"/>
      <c r="F3037" s="558">
        <f>IF(C3037="",0,IFERROR(VLOOKUP(COUNTIF($A$1:A3037,"ANALISIS DE PRECIOS"),T_Rendimiento_Equipo,5,FALSE),0))</f>
        <v>0</v>
      </c>
      <c r="G3037" s="555">
        <f t="shared" si="686"/>
        <v>0</v>
      </c>
    </row>
    <row r="3038" spans="1:7" ht="19.899999999999999" customHeight="1" x14ac:dyDescent="0.2">
      <c r="A3038" s="601">
        <f t="shared" si="683"/>
        <v>0</v>
      </c>
      <c r="B3038" s="561">
        <f t="shared" si="684"/>
        <v>0</v>
      </c>
      <c r="C3038" s="552"/>
      <c r="D3038" s="562">
        <f t="shared" si="685"/>
        <v>0</v>
      </c>
      <c r="E3038" s="555"/>
      <c r="F3038" s="558">
        <f>IF(C3038="",0,IFERROR(VLOOKUP(COUNTIF($A$1:A3038,"ANALISIS DE PRECIOS"),T_Rendimiento_Equipo,5,FALSE),0))</f>
        <v>0</v>
      </c>
      <c r="G3038" s="555">
        <f t="shared" si="686"/>
        <v>0</v>
      </c>
    </row>
    <row r="3039" spans="1:7" ht="19.899999999999999" customHeight="1" x14ac:dyDescent="0.2">
      <c r="A3039" s="602"/>
      <c r="B3039" s="541"/>
      <c r="C3039" s="545"/>
      <c r="D3039" s="541"/>
      <c r="E3039" s="542"/>
      <c r="F3039" s="564" t="s">
        <v>27</v>
      </c>
      <c r="G3039" s="603">
        <f>SUBTOTAL(9,G3030:G3038)</f>
        <v>0</v>
      </c>
    </row>
    <row r="3040" spans="1:7" ht="19.899999999999999" customHeight="1" x14ac:dyDescent="0.2">
      <c r="A3040" s="599"/>
      <c r="B3040" s="545"/>
      <c r="C3040" s="537" t="s">
        <v>713</v>
      </c>
      <c r="D3040" s="541"/>
      <c r="E3040" s="542"/>
      <c r="F3040" s="543"/>
      <c r="G3040" s="600"/>
    </row>
    <row r="3041" spans="1:7" ht="19.899999999999999" customHeight="1" x14ac:dyDescent="0.2">
      <c r="A3041" s="792" t="s">
        <v>576</v>
      </c>
      <c r="B3041" s="793"/>
      <c r="C3041" s="794" t="s">
        <v>0</v>
      </c>
      <c r="D3041" s="796" t="s">
        <v>24</v>
      </c>
      <c r="E3041" s="796" t="s">
        <v>1832</v>
      </c>
      <c r="F3041" s="798" t="s">
        <v>1007</v>
      </c>
      <c r="G3041" s="800" t="s">
        <v>26</v>
      </c>
    </row>
    <row r="3042" spans="1:7" ht="19.899999999999999" customHeight="1" x14ac:dyDescent="0.2">
      <c r="A3042" s="560" t="s">
        <v>577</v>
      </c>
      <c r="B3042" s="560" t="s">
        <v>578</v>
      </c>
      <c r="C3042" s="795"/>
      <c r="D3042" s="797"/>
      <c r="E3042" s="797"/>
      <c r="F3042" s="799"/>
      <c r="G3042" s="801"/>
    </row>
    <row r="3043" spans="1:7" ht="19.899999999999999" customHeight="1" x14ac:dyDescent="0.2">
      <c r="A3043" s="601">
        <f t="shared" ref="A3043:A3049" si="687">IFERROR(VLOOKUP(C3043,T_Insumos,4,FALSE),0)</f>
        <v>0</v>
      </c>
      <c r="B3043" s="561">
        <f t="shared" ref="B3043:B3049" si="688">IFERROR(VLOOKUP(C3043,T_Insumos,5,FALSE),0)</f>
        <v>0</v>
      </c>
      <c r="C3043" s="565"/>
      <c r="D3043" s="558"/>
      <c r="E3043" s="555">
        <f t="shared" ref="E3043:E3049" si="689">IFERROR(VLOOKUP(C3043,T_Insumos,3,FALSE),0)</f>
        <v>0</v>
      </c>
      <c r="F3043" s="558">
        <f>IF(C3043="",0,IFERROR(VLOOKUP(COUNTIF($A$1:A3043,"ANALISIS DE PRECIOS"),T_Rendimiento_Equipo,5,FALSE),0))</f>
        <v>0</v>
      </c>
      <c r="G3043" s="555">
        <f>IFERROR(ROUND(D3043*E3043/F3043,2),0)</f>
        <v>0</v>
      </c>
    </row>
    <row r="3044" spans="1:7" ht="19.899999999999999" customHeight="1" x14ac:dyDescent="0.2">
      <c r="A3044" s="601">
        <f t="shared" si="687"/>
        <v>0</v>
      </c>
      <c r="B3044" s="561">
        <f t="shared" si="688"/>
        <v>0</v>
      </c>
      <c r="C3044" s="552"/>
      <c r="D3044" s="558"/>
      <c r="E3044" s="555">
        <f t="shared" si="689"/>
        <v>0</v>
      </c>
      <c r="F3044" s="558">
        <f>IF(C3044="",0,IFERROR(VLOOKUP(COUNTIF($A$1:A3044,"ANALISIS DE PRECIOS"),T_Rendimiento_Equipo,5,FALSE),0))</f>
        <v>0</v>
      </c>
      <c r="G3044" s="555">
        <f t="shared" ref="G3044:G3049" si="690">IFERROR(ROUND(D3044*E3044/F3044,2),0)</f>
        <v>0</v>
      </c>
    </row>
    <row r="3045" spans="1:7" ht="19.899999999999999" customHeight="1" x14ac:dyDescent="0.2">
      <c r="A3045" s="601">
        <f t="shared" si="687"/>
        <v>0</v>
      </c>
      <c r="B3045" s="561">
        <f t="shared" si="688"/>
        <v>0</v>
      </c>
      <c r="C3045" s="552"/>
      <c r="D3045" s="558"/>
      <c r="E3045" s="555">
        <f t="shared" si="689"/>
        <v>0</v>
      </c>
      <c r="F3045" s="558">
        <f>IF(C3045="",0,IFERROR(VLOOKUP(COUNTIF($A$1:A3045,"ANALISIS DE PRECIOS"),T_Rendimiento_Equipo,5,FALSE),0))</f>
        <v>0</v>
      </c>
      <c r="G3045" s="555">
        <f t="shared" si="690"/>
        <v>0</v>
      </c>
    </row>
    <row r="3046" spans="1:7" ht="19.899999999999999" customHeight="1" x14ac:dyDescent="0.2">
      <c r="A3046" s="601">
        <f t="shared" si="687"/>
        <v>0</v>
      </c>
      <c r="B3046" s="561">
        <f t="shared" si="688"/>
        <v>0</v>
      </c>
      <c r="C3046" s="552"/>
      <c r="D3046" s="558"/>
      <c r="E3046" s="555">
        <f t="shared" si="689"/>
        <v>0</v>
      </c>
      <c r="F3046" s="558">
        <f>IF(C3046="",0,IFERROR(VLOOKUP(COUNTIF($A$1:A3046,"ANALISIS DE PRECIOS"),T_Rendimiento_Equipo,5,FALSE),0))</f>
        <v>0</v>
      </c>
      <c r="G3046" s="555">
        <f t="shared" si="690"/>
        <v>0</v>
      </c>
    </row>
    <row r="3047" spans="1:7" ht="19.899999999999999" customHeight="1" x14ac:dyDescent="0.2">
      <c r="A3047" s="601">
        <f t="shared" si="687"/>
        <v>0</v>
      </c>
      <c r="B3047" s="561">
        <f t="shared" si="688"/>
        <v>0</v>
      </c>
      <c r="C3047" s="552"/>
      <c r="D3047" s="558"/>
      <c r="E3047" s="555">
        <f t="shared" si="689"/>
        <v>0</v>
      </c>
      <c r="F3047" s="558">
        <f>IF(C3047="",0,IFERROR(VLOOKUP(COUNTIF($A$1:A3047,"ANALISIS DE PRECIOS"),T_Rendimiento_Equipo,5,FALSE),0))</f>
        <v>0</v>
      </c>
      <c r="G3047" s="555">
        <f t="shared" si="690"/>
        <v>0</v>
      </c>
    </row>
    <row r="3048" spans="1:7" ht="19.899999999999999" customHeight="1" x14ac:dyDescent="0.2">
      <c r="A3048" s="601">
        <f t="shared" si="687"/>
        <v>0</v>
      </c>
      <c r="B3048" s="561">
        <f t="shared" si="688"/>
        <v>0</v>
      </c>
      <c r="C3048" s="552"/>
      <c r="D3048" s="566"/>
      <c r="E3048" s="555">
        <f t="shared" si="689"/>
        <v>0</v>
      </c>
      <c r="F3048" s="558">
        <f>IF(C3048="",0,IFERROR(VLOOKUP(COUNTIF($A$1:A3048,"ANALISIS DE PRECIOS"),T_Rendimiento_Equipo,5,FALSE),0))</f>
        <v>0</v>
      </c>
      <c r="G3048" s="555">
        <f t="shared" si="690"/>
        <v>0</v>
      </c>
    </row>
    <row r="3049" spans="1:7" ht="19.899999999999999" customHeight="1" x14ac:dyDescent="0.2">
      <c r="A3049" s="601">
        <f t="shared" si="687"/>
        <v>0</v>
      </c>
      <c r="B3049" s="561">
        <f t="shared" si="688"/>
        <v>0</v>
      </c>
      <c r="C3049" s="561"/>
      <c r="D3049" s="567"/>
      <c r="E3049" s="555">
        <f t="shared" si="689"/>
        <v>0</v>
      </c>
      <c r="F3049" s="558">
        <f>IF(C3049="",0,IFERROR(VLOOKUP(COUNTIF($A$1:A3049,"ANALISIS DE PRECIOS"),T_Rendimiento_Equipo,5,FALSE),0))</f>
        <v>0</v>
      </c>
      <c r="G3049" s="555">
        <f t="shared" si="690"/>
        <v>0</v>
      </c>
    </row>
    <row r="3050" spans="1:7" ht="19.899999999999999" customHeight="1" x14ac:dyDescent="0.2">
      <c r="A3050" s="602"/>
      <c r="B3050" s="541"/>
      <c r="C3050" s="545"/>
      <c r="D3050" s="541"/>
      <c r="E3050" s="542"/>
      <c r="F3050" s="564" t="s">
        <v>28</v>
      </c>
      <c r="G3050" s="604">
        <f>SUBTOTAL(9,G3043:G3049)</f>
        <v>0</v>
      </c>
    </row>
    <row r="3051" spans="1:7" ht="19.899999999999999" customHeight="1" x14ac:dyDescent="0.2">
      <c r="A3051" s="599"/>
      <c r="B3051" s="545"/>
      <c r="C3051" s="537" t="s">
        <v>1014</v>
      </c>
      <c r="D3051" s="541"/>
      <c r="E3051" s="542"/>
      <c r="F3051" s="543"/>
      <c r="G3051" s="600"/>
    </row>
    <row r="3052" spans="1:7" ht="19.899999999999999" customHeight="1" x14ac:dyDescent="0.2">
      <c r="A3052" s="792" t="s">
        <v>576</v>
      </c>
      <c r="B3052" s="793"/>
      <c r="C3052" s="794" t="s">
        <v>0</v>
      </c>
      <c r="D3052" s="794" t="s">
        <v>1867</v>
      </c>
      <c r="E3052" s="796" t="s">
        <v>24</v>
      </c>
      <c r="F3052" s="798" t="s">
        <v>25</v>
      </c>
      <c r="G3052" s="800" t="s">
        <v>26</v>
      </c>
    </row>
    <row r="3053" spans="1:7" ht="19.899999999999999" customHeight="1" x14ac:dyDescent="0.2">
      <c r="A3053" s="560" t="s">
        <v>577</v>
      </c>
      <c r="B3053" s="560" t="s">
        <v>578</v>
      </c>
      <c r="C3053" s="795"/>
      <c r="D3053" s="795"/>
      <c r="E3053" s="797"/>
      <c r="F3053" s="799"/>
      <c r="G3053" s="801"/>
    </row>
    <row r="3054" spans="1:7" ht="19.899999999999999" customHeight="1" x14ac:dyDescent="0.2">
      <c r="A3054" s="601">
        <f t="shared" ref="A3054:A3064" si="691">IFERROR(VLOOKUP(C3054,T_Insumos,4,FALSE),0)</f>
        <v>0</v>
      </c>
      <c r="B3054" s="561">
        <f t="shared" ref="B3054:B3064" si="692">IFERROR(VLOOKUP(C3054,T_Insumos,5,FALSE),0)</f>
        <v>0</v>
      </c>
      <c r="C3054" s="561"/>
      <c r="D3054" s="613">
        <f t="shared" ref="D3054:D3064" si="693">IFERROR(VLOOKUP(C3054,T_Insumos,2,FALSE),0)</f>
        <v>0</v>
      </c>
      <c r="E3054" s="553"/>
      <c r="F3054" s="555">
        <f t="shared" ref="F3054:F3064" si="694">IFERROR(VLOOKUP(C3054,T_Insumos,3,FALSE),0)</f>
        <v>0</v>
      </c>
      <c r="G3054" s="555">
        <f>ROUND(E3054*F3054,2)</f>
        <v>0</v>
      </c>
    </row>
    <row r="3055" spans="1:7" ht="19.899999999999999" customHeight="1" x14ac:dyDescent="0.2">
      <c r="A3055" s="601">
        <f t="shared" si="691"/>
        <v>0</v>
      </c>
      <c r="B3055" s="561">
        <f t="shared" si="692"/>
        <v>0</v>
      </c>
      <c r="C3055" s="561"/>
      <c r="D3055" s="613">
        <f t="shared" si="693"/>
        <v>0</v>
      </c>
      <c r="E3055" s="553"/>
      <c r="F3055" s="555">
        <f t="shared" si="694"/>
        <v>0</v>
      </c>
      <c r="G3055" s="555">
        <f t="shared" ref="G3055:G3064" si="695">ROUND(E3055*F3055,2)</f>
        <v>0</v>
      </c>
    </row>
    <row r="3056" spans="1:7" ht="19.899999999999999" customHeight="1" x14ac:dyDescent="0.2">
      <c r="A3056" s="601">
        <f t="shared" si="691"/>
        <v>0</v>
      </c>
      <c r="B3056" s="561">
        <f t="shared" si="692"/>
        <v>0</v>
      </c>
      <c r="C3056" s="561"/>
      <c r="D3056" s="613">
        <f t="shared" si="693"/>
        <v>0</v>
      </c>
      <c r="E3056" s="553"/>
      <c r="F3056" s="555">
        <f t="shared" si="694"/>
        <v>0</v>
      </c>
      <c r="G3056" s="555">
        <f t="shared" si="695"/>
        <v>0</v>
      </c>
    </row>
    <row r="3057" spans="1:7" ht="19.899999999999999" customHeight="1" x14ac:dyDescent="0.2">
      <c r="A3057" s="601">
        <f t="shared" si="691"/>
        <v>0</v>
      </c>
      <c r="B3057" s="561">
        <f t="shared" si="692"/>
        <v>0</v>
      </c>
      <c r="C3057" s="561"/>
      <c r="D3057" s="613">
        <f t="shared" si="693"/>
        <v>0</v>
      </c>
      <c r="E3057" s="553"/>
      <c r="F3057" s="555">
        <f t="shared" si="694"/>
        <v>0</v>
      </c>
      <c r="G3057" s="555">
        <f t="shared" si="695"/>
        <v>0</v>
      </c>
    </row>
    <row r="3058" spans="1:7" ht="19.899999999999999" customHeight="1" x14ac:dyDescent="0.2">
      <c r="A3058" s="601">
        <f t="shared" si="691"/>
        <v>0</v>
      </c>
      <c r="B3058" s="561">
        <f t="shared" si="692"/>
        <v>0</v>
      </c>
      <c r="C3058" s="561"/>
      <c r="D3058" s="613">
        <f t="shared" si="693"/>
        <v>0</v>
      </c>
      <c r="E3058" s="553"/>
      <c r="F3058" s="555">
        <f t="shared" si="694"/>
        <v>0</v>
      </c>
      <c r="G3058" s="555">
        <f t="shared" si="695"/>
        <v>0</v>
      </c>
    </row>
    <row r="3059" spans="1:7" ht="19.899999999999999" customHeight="1" x14ac:dyDescent="0.2">
      <c r="A3059" s="601">
        <f t="shared" si="691"/>
        <v>0</v>
      </c>
      <c r="B3059" s="561">
        <f t="shared" si="692"/>
        <v>0</v>
      </c>
      <c r="C3059" s="561"/>
      <c r="D3059" s="613">
        <f t="shared" si="693"/>
        <v>0</v>
      </c>
      <c r="E3059" s="553"/>
      <c r="F3059" s="555">
        <f t="shared" si="694"/>
        <v>0</v>
      </c>
      <c r="G3059" s="555">
        <f t="shared" si="695"/>
        <v>0</v>
      </c>
    </row>
    <row r="3060" spans="1:7" ht="19.899999999999999" customHeight="1" x14ac:dyDescent="0.2">
      <c r="A3060" s="601">
        <f t="shared" si="691"/>
        <v>0</v>
      </c>
      <c r="B3060" s="561">
        <f t="shared" si="692"/>
        <v>0</v>
      </c>
      <c r="C3060" s="561"/>
      <c r="D3060" s="613">
        <f t="shared" si="693"/>
        <v>0</v>
      </c>
      <c r="E3060" s="553"/>
      <c r="F3060" s="555">
        <f t="shared" si="694"/>
        <v>0</v>
      </c>
      <c r="G3060" s="555">
        <f t="shared" si="695"/>
        <v>0</v>
      </c>
    </row>
    <row r="3061" spans="1:7" ht="19.899999999999999" customHeight="1" x14ac:dyDescent="0.2">
      <c r="A3061" s="601">
        <f t="shared" si="691"/>
        <v>0</v>
      </c>
      <c r="B3061" s="561">
        <f t="shared" si="692"/>
        <v>0</v>
      </c>
      <c r="C3061" s="561"/>
      <c r="D3061" s="613">
        <f t="shared" si="693"/>
        <v>0</v>
      </c>
      <c r="E3061" s="553"/>
      <c r="F3061" s="555">
        <f t="shared" si="694"/>
        <v>0</v>
      </c>
      <c r="G3061" s="555">
        <f t="shared" si="695"/>
        <v>0</v>
      </c>
    </row>
    <row r="3062" spans="1:7" ht="19.899999999999999" customHeight="1" x14ac:dyDescent="0.2">
      <c r="A3062" s="601">
        <f t="shared" si="691"/>
        <v>0</v>
      </c>
      <c r="B3062" s="561">
        <f t="shared" si="692"/>
        <v>0</v>
      </c>
      <c r="C3062" s="561"/>
      <c r="D3062" s="613">
        <f t="shared" si="693"/>
        <v>0</v>
      </c>
      <c r="E3062" s="553"/>
      <c r="F3062" s="555">
        <f t="shared" si="694"/>
        <v>0</v>
      </c>
      <c r="G3062" s="555">
        <f t="shared" si="695"/>
        <v>0</v>
      </c>
    </row>
    <row r="3063" spans="1:7" ht="19.899999999999999" customHeight="1" x14ac:dyDescent="0.2">
      <c r="A3063" s="601">
        <f t="shared" si="691"/>
        <v>0</v>
      </c>
      <c r="B3063" s="561">
        <f t="shared" si="692"/>
        <v>0</v>
      </c>
      <c r="C3063" s="561"/>
      <c r="D3063" s="613">
        <f t="shared" si="693"/>
        <v>0</v>
      </c>
      <c r="E3063" s="553"/>
      <c r="F3063" s="555">
        <f t="shared" si="694"/>
        <v>0</v>
      </c>
      <c r="G3063" s="555">
        <f t="shared" si="695"/>
        <v>0</v>
      </c>
    </row>
    <row r="3064" spans="1:7" ht="19.899999999999999" customHeight="1" x14ac:dyDescent="0.2">
      <c r="A3064" s="601">
        <f t="shared" si="691"/>
        <v>0</v>
      </c>
      <c r="B3064" s="561">
        <f t="shared" si="692"/>
        <v>0</v>
      </c>
      <c r="C3064" s="561"/>
      <c r="D3064" s="613">
        <f t="shared" si="693"/>
        <v>0</v>
      </c>
      <c r="E3064" s="553"/>
      <c r="F3064" s="555">
        <f t="shared" si="694"/>
        <v>0</v>
      </c>
      <c r="G3064" s="555">
        <f t="shared" si="695"/>
        <v>0</v>
      </c>
    </row>
    <row r="3065" spans="1:7" ht="19.899999999999999" customHeight="1" x14ac:dyDescent="0.2">
      <c r="A3065" s="599"/>
      <c r="B3065" s="545"/>
      <c r="C3065" s="545"/>
      <c r="D3065" s="541"/>
      <c r="E3065" s="542"/>
      <c r="F3065" s="564" t="s">
        <v>29</v>
      </c>
      <c r="G3065" s="605">
        <f>SUBTOTAL(9,G3054:G3064)</f>
        <v>0</v>
      </c>
    </row>
    <row r="3066" spans="1:7" ht="19.899999999999999" customHeight="1" x14ac:dyDescent="0.2">
      <c r="A3066" s="599"/>
      <c r="B3066" s="545"/>
      <c r="C3066" s="537" t="s">
        <v>1015</v>
      </c>
      <c r="D3066" s="541"/>
      <c r="E3066" s="542"/>
      <c r="F3066" s="543"/>
      <c r="G3066" s="600"/>
    </row>
    <row r="3067" spans="1:7" ht="19.899999999999999" customHeight="1" x14ac:dyDescent="0.2">
      <c r="A3067" s="792" t="s">
        <v>576</v>
      </c>
      <c r="B3067" s="793"/>
      <c r="C3067" s="794" t="s">
        <v>0</v>
      </c>
      <c r="D3067" s="794" t="s">
        <v>1867</v>
      </c>
      <c r="E3067" s="796" t="s">
        <v>24</v>
      </c>
      <c r="F3067" s="798" t="s">
        <v>25</v>
      </c>
      <c r="G3067" s="800" t="s">
        <v>26</v>
      </c>
    </row>
    <row r="3068" spans="1:7" ht="19.899999999999999" customHeight="1" x14ac:dyDescent="0.2">
      <c r="A3068" s="560" t="s">
        <v>577</v>
      </c>
      <c r="B3068" s="560" t="s">
        <v>578</v>
      </c>
      <c r="C3068" s="795"/>
      <c r="D3068" s="795"/>
      <c r="E3068" s="797"/>
      <c r="F3068" s="799"/>
      <c r="G3068" s="801"/>
    </row>
    <row r="3069" spans="1:7" ht="19.899999999999999" customHeight="1" x14ac:dyDescent="0.2">
      <c r="A3069" s="601">
        <f>IFERROR(VLOOKUP(C3069,T_Insumos,4,FALSE),0)</f>
        <v>0</v>
      </c>
      <c r="B3069" s="561">
        <f>IFERROR(VLOOKUP(C3069,T_Insumos,5,FALSE),0)</f>
        <v>0</v>
      </c>
      <c r="C3069" s="552"/>
      <c r="D3069" s="613">
        <f>IF(C3069=0,0,"$/tnkm")</f>
        <v>0</v>
      </c>
      <c r="E3069" s="553"/>
      <c r="F3069" s="555">
        <f>IFERROR(VLOOKUP(C3069,T_Insumos,3,FALSE),0)</f>
        <v>0</v>
      </c>
      <c r="G3069" s="555">
        <f>ROUND(E3069*F3069,2)</f>
        <v>0</v>
      </c>
    </row>
    <row r="3070" spans="1:7" ht="19.899999999999999" customHeight="1" x14ac:dyDescent="0.2">
      <c r="A3070" s="601">
        <f>IFERROR(VLOOKUP(C3070,T_Insumos,4,FALSE),0)</f>
        <v>0</v>
      </c>
      <c r="B3070" s="561">
        <f>IFERROR(VLOOKUP(C3070,T_Insumos,5,FALSE),0)</f>
        <v>0</v>
      </c>
      <c r="C3070" s="552"/>
      <c r="D3070" s="613">
        <f>IF(C3070=0,0,"$/tnkm")</f>
        <v>0</v>
      </c>
      <c r="E3070" s="569"/>
      <c r="F3070" s="555">
        <f>IFERROR(VLOOKUP(C3070,T_Insumos,3,FALSE),0)</f>
        <v>0</v>
      </c>
      <c r="G3070" s="555">
        <f t="shared" ref="G3070" si="696">ROUND(E3070*F3070,2)</f>
        <v>0</v>
      </c>
    </row>
    <row r="3071" spans="1:7" ht="19.899999999999999" customHeight="1" x14ac:dyDescent="0.2">
      <c r="A3071" s="599"/>
      <c r="B3071" s="545"/>
      <c r="C3071" s="545"/>
      <c r="D3071" s="541"/>
      <c r="E3071" s="542"/>
      <c r="F3071" s="564" t="s">
        <v>1016</v>
      </c>
      <c r="G3071" s="605">
        <f>SUBTOTAL(9,G3069:G3070)</f>
        <v>0</v>
      </c>
    </row>
    <row r="3072" spans="1:7" ht="19.899999999999999" customHeight="1" x14ac:dyDescent="0.2">
      <c r="A3072" s="602"/>
      <c r="B3072" s="541"/>
      <c r="C3072" s="545"/>
      <c r="D3072" s="541"/>
      <c r="E3072" s="542"/>
      <c r="F3072" s="543"/>
      <c r="G3072" s="600"/>
    </row>
    <row r="3073" spans="1:7" ht="19.899999999999999" customHeight="1" x14ac:dyDescent="0.2">
      <c r="A3073" s="664" t="str">
        <f>B3007</f>
        <v/>
      </c>
      <c r="B3073" s="661">
        <f ca="1">C3007</f>
        <v>0</v>
      </c>
      <c r="C3073" s="541"/>
      <c r="D3073" s="541" t="s">
        <v>1833</v>
      </c>
      <c r="E3073" s="662"/>
      <c r="F3073" s="663" t="str">
        <f ca="1">"$/"&amp;G3007</f>
        <v>$/0</v>
      </c>
      <c r="G3073" s="610">
        <f>SUBTOTAL(9,G3030:G3072)</f>
        <v>0</v>
      </c>
    </row>
    <row r="3074" spans="1:7" ht="19.899999999999999" customHeight="1" x14ac:dyDescent="0.2">
      <c r="A3074" s="606"/>
      <c r="B3074" s="607"/>
      <c r="C3074" s="608"/>
      <c r="D3074" s="608" t="s">
        <v>2043</v>
      </c>
      <c r="E3074" s="609"/>
      <c r="F3074" s="665" t="str">
        <f ca="1">"$/"&amp;G3007</f>
        <v>$/0</v>
      </c>
      <c r="G3074" s="610">
        <f>ROUND(G3073/Coeficiente_Paso,2)</f>
        <v>0</v>
      </c>
    </row>
    <row r="3075" spans="1:7" ht="19.899999999999999" customHeight="1" x14ac:dyDescent="0.2">
      <c r="A3075" s="191"/>
      <c r="B3075" s="191"/>
      <c r="C3075" s="191"/>
      <c r="D3075" s="191"/>
      <c r="E3075" s="191"/>
      <c r="F3075" s="191"/>
      <c r="G3075" s="191"/>
    </row>
    <row r="3076" spans="1:7" ht="19.899999999999999" customHeight="1" x14ac:dyDescent="0.2">
      <c r="A3076" s="802" t="s">
        <v>31</v>
      </c>
      <c r="B3076" s="803"/>
      <c r="C3076" s="803"/>
      <c r="D3076" s="803"/>
      <c r="E3076" s="803"/>
      <c r="F3076" s="803"/>
      <c r="G3076" s="804"/>
    </row>
    <row r="3077" spans="1:7" ht="19.899999999999999" customHeight="1" x14ac:dyDescent="0.2">
      <c r="A3077" s="587" t="s">
        <v>711</v>
      </c>
      <c r="B3077" s="535" t="str">
        <f>Comitente</f>
        <v>DIRECCIÓN PROVINCIAL DE VIALIDAD</v>
      </c>
      <c r="C3077" s="536"/>
      <c r="D3077" s="537"/>
      <c r="E3077" s="537"/>
      <c r="F3077" s="538"/>
      <c r="G3077" s="588"/>
    </row>
    <row r="3078" spans="1:7" ht="19.899999999999999" customHeight="1" x14ac:dyDescent="0.2">
      <c r="A3078" s="587" t="s">
        <v>712</v>
      </c>
      <c r="B3078" s="535">
        <f>Contratista</f>
        <v>0</v>
      </c>
      <c r="C3078" s="539"/>
      <c r="D3078" s="539"/>
      <c r="E3078" s="539"/>
      <c r="F3078" s="535"/>
      <c r="G3078" s="589"/>
    </row>
    <row r="3079" spans="1:7" ht="19.899999999999999" customHeight="1" x14ac:dyDescent="0.2">
      <c r="A3079" s="587" t="s">
        <v>21</v>
      </c>
      <c r="B3079" s="535" t="str">
        <f>Obra</f>
        <v>PAVIMENTACIÓN Y REPAVIMENTACION DE LA RED VIAL MUNICIPAL AFECTADAS POR OBRAS DE SANEAMIENTO 1era ETAPA SARMIENTO</v>
      </c>
      <c r="C3079" s="539"/>
      <c r="D3079" s="539"/>
      <c r="E3079" s="539"/>
      <c r="F3079" s="535" t="s">
        <v>32</v>
      </c>
      <c r="G3079" s="589">
        <f>Fecha_Base</f>
        <v>0</v>
      </c>
    </row>
    <row r="3080" spans="1:7" ht="19.899999999999999" customHeight="1" x14ac:dyDescent="0.2">
      <c r="A3080" s="590" t="s">
        <v>710</v>
      </c>
      <c r="B3080" s="540" t="str">
        <f>Ubicación</f>
        <v>DEPARTAMENTO SARMIENTO</v>
      </c>
      <c r="C3080" s="540"/>
      <c r="D3080" s="541"/>
      <c r="E3080" s="542"/>
      <c r="F3080" s="543"/>
      <c r="G3080" s="591"/>
    </row>
    <row r="3081" spans="1:7" ht="19.899999999999999" customHeight="1" x14ac:dyDescent="0.2">
      <c r="A3081" s="590" t="s">
        <v>33</v>
      </c>
      <c r="B3081" s="544" t="str">
        <f>IFERROR(VALUE(LEFT(B3082,FIND(".",B3082)-1)),"")</f>
        <v/>
      </c>
      <c r="C3081" s="545">
        <f ca="1">IFERROR(VLOOKUP(B3081,T_Computo_Presupuesto,2,FALSE),0)</f>
        <v>0</v>
      </c>
      <c r="D3081" s="545"/>
      <c r="E3081" s="542"/>
      <c r="F3081" s="543"/>
      <c r="G3081" s="591"/>
    </row>
    <row r="3082" spans="1:7" ht="19.899999999999999" customHeight="1" x14ac:dyDescent="0.2">
      <c r="A3082" s="590" t="s">
        <v>22</v>
      </c>
      <c r="B3082" s="546" t="str">
        <f>IFERROR(VLOOKUP(COUNTIF($A$1:A3082,"ANALISIS DE PRECIOS"),T_NumeroItem,2,FALSE),"")</f>
        <v/>
      </c>
      <c r="C3082" s="805">
        <f ca="1">IFERROR(VLOOKUP(B3082,T_Computo_Presupuesto,2,FALSE),0)</f>
        <v>0</v>
      </c>
      <c r="D3082" s="805"/>
      <c r="E3082" s="805"/>
      <c r="F3082" s="540" t="s">
        <v>23</v>
      </c>
      <c r="G3082" s="592">
        <f ca="1">IFERROR(VLOOKUP(B3082,T_Computo_Presupuesto,4,FALSE),0)</f>
        <v>0</v>
      </c>
    </row>
    <row r="3083" spans="1:7" ht="19.899999999999999" customHeight="1" x14ac:dyDescent="0.2">
      <c r="A3083" s="590"/>
      <c r="B3083" s="540"/>
      <c r="C3083" s="545"/>
      <c r="D3083" s="541"/>
      <c r="E3083" s="542"/>
      <c r="F3083" s="545"/>
      <c r="G3083" s="593"/>
    </row>
    <row r="3084" spans="1:7" ht="19.899999999999999" customHeight="1" x14ac:dyDescent="0.2">
      <c r="A3084" s="594"/>
      <c r="B3084" s="547"/>
      <c r="C3084" s="548" t="s">
        <v>999</v>
      </c>
      <c r="D3084" s="547"/>
      <c r="E3084" s="547"/>
      <c r="F3084" s="547"/>
      <c r="G3084" s="595"/>
    </row>
    <row r="3085" spans="1:7" ht="19.899999999999999" customHeight="1" x14ac:dyDescent="0.2">
      <c r="A3085" s="590"/>
      <c r="B3085" s="549"/>
      <c r="C3085" s="545"/>
      <c r="D3085" s="541"/>
      <c r="E3085" s="542"/>
      <c r="F3085" s="540"/>
      <c r="G3085" s="592"/>
    </row>
    <row r="3086" spans="1:7" ht="19.899999999999999" customHeight="1" x14ac:dyDescent="0.2">
      <c r="A3086" s="590"/>
      <c r="B3086" s="549"/>
      <c r="C3086" s="550" t="s">
        <v>1000</v>
      </c>
      <c r="D3086" s="551" t="s">
        <v>24</v>
      </c>
      <c r="E3086" s="551" t="s">
        <v>1001</v>
      </c>
      <c r="F3086" s="551" t="s">
        <v>1002</v>
      </c>
      <c r="G3086" s="550" t="s">
        <v>1003</v>
      </c>
    </row>
    <row r="3087" spans="1:7" ht="19.899999999999999" customHeight="1" x14ac:dyDescent="0.2">
      <c r="A3087" s="590"/>
      <c r="B3087" s="549"/>
      <c r="C3087" s="552"/>
      <c r="D3087" s="553"/>
      <c r="E3087" s="554">
        <f t="shared" ref="E3087:E3096" si="697">IFERROR(VLOOKUP(C3087,T_Equipos,4,FALSE),0)</f>
        <v>0</v>
      </c>
      <c r="F3087" s="555">
        <f t="shared" ref="F3087:F3096" si="698">IFERROR(VLOOKUP(C3087,T_Equipos,5,FALSE),0)</f>
        <v>0</v>
      </c>
      <c r="G3087" s="555">
        <f>ROUND(D3087*F3087,2)</f>
        <v>0</v>
      </c>
    </row>
    <row r="3088" spans="1:7" ht="19.899999999999999" customHeight="1" x14ac:dyDescent="0.2">
      <c r="A3088" s="590"/>
      <c r="B3088" s="549"/>
      <c r="C3088" s="552"/>
      <c r="D3088" s="553"/>
      <c r="E3088" s="554">
        <f t="shared" si="697"/>
        <v>0</v>
      </c>
      <c r="F3088" s="555">
        <f t="shared" si="698"/>
        <v>0</v>
      </c>
      <c r="G3088" s="555">
        <f>ROUND(D3088*F3088,2)</f>
        <v>0</v>
      </c>
    </row>
    <row r="3089" spans="1:7" ht="19.899999999999999" customHeight="1" x14ac:dyDescent="0.2">
      <c r="A3089" s="590"/>
      <c r="B3089" s="549"/>
      <c r="C3089" s="552"/>
      <c r="D3089" s="553"/>
      <c r="E3089" s="554">
        <f t="shared" si="697"/>
        <v>0</v>
      </c>
      <c r="F3089" s="555">
        <f t="shared" si="698"/>
        <v>0</v>
      </c>
      <c r="G3089" s="555">
        <f>ROUND(D3089*F3089,2)</f>
        <v>0</v>
      </c>
    </row>
    <row r="3090" spans="1:7" ht="19.899999999999999" customHeight="1" x14ac:dyDescent="0.2">
      <c r="A3090" s="590"/>
      <c r="B3090" s="549"/>
      <c r="C3090" s="552"/>
      <c r="D3090" s="553"/>
      <c r="E3090" s="554">
        <f t="shared" si="697"/>
        <v>0</v>
      </c>
      <c r="F3090" s="555">
        <f t="shared" si="698"/>
        <v>0</v>
      </c>
      <c r="G3090" s="555">
        <f>ROUND(D3090*F3090,2)</f>
        <v>0</v>
      </c>
    </row>
    <row r="3091" spans="1:7" ht="19.899999999999999" customHeight="1" x14ac:dyDescent="0.2">
      <c r="A3091" s="590"/>
      <c r="B3091" s="549"/>
      <c r="C3091" s="552"/>
      <c r="D3091" s="553"/>
      <c r="E3091" s="554">
        <f t="shared" si="697"/>
        <v>0</v>
      </c>
      <c r="F3091" s="555">
        <f t="shared" si="698"/>
        <v>0</v>
      </c>
      <c r="G3091" s="555">
        <f t="shared" ref="G3091:G3096" si="699">ROUND(D3091*F3091,2)</f>
        <v>0</v>
      </c>
    </row>
    <row r="3092" spans="1:7" ht="19.899999999999999" customHeight="1" x14ac:dyDescent="0.2">
      <c r="A3092" s="590"/>
      <c r="B3092" s="549"/>
      <c r="C3092" s="552"/>
      <c r="D3092" s="553"/>
      <c r="E3092" s="554">
        <f t="shared" si="697"/>
        <v>0</v>
      </c>
      <c r="F3092" s="555">
        <f t="shared" si="698"/>
        <v>0</v>
      </c>
      <c r="G3092" s="555">
        <f t="shared" si="699"/>
        <v>0</v>
      </c>
    </row>
    <row r="3093" spans="1:7" ht="19.899999999999999" customHeight="1" x14ac:dyDescent="0.2">
      <c r="A3093" s="590"/>
      <c r="B3093" s="549"/>
      <c r="C3093" s="552"/>
      <c r="D3093" s="553"/>
      <c r="E3093" s="554">
        <f t="shared" si="697"/>
        <v>0</v>
      </c>
      <c r="F3093" s="555">
        <f t="shared" si="698"/>
        <v>0</v>
      </c>
      <c r="G3093" s="555">
        <f t="shared" si="699"/>
        <v>0</v>
      </c>
    </row>
    <row r="3094" spans="1:7" ht="19.899999999999999" customHeight="1" x14ac:dyDescent="0.2">
      <c r="A3094" s="590"/>
      <c r="B3094" s="549"/>
      <c r="C3094" s="552"/>
      <c r="D3094" s="553"/>
      <c r="E3094" s="554">
        <f t="shared" si="697"/>
        <v>0</v>
      </c>
      <c r="F3094" s="555">
        <f t="shared" si="698"/>
        <v>0</v>
      </c>
      <c r="G3094" s="555">
        <f t="shared" si="699"/>
        <v>0</v>
      </c>
    </row>
    <row r="3095" spans="1:7" ht="19.899999999999999" customHeight="1" x14ac:dyDescent="0.2">
      <c r="A3095" s="590"/>
      <c r="B3095" s="549"/>
      <c r="C3095" s="552"/>
      <c r="D3095" s="553"/>
      <c r="E3095" s="554">
        <f t="shared" si="697"/>
        <v>0</v>
      </c>
      <c r="F3095" s="555">
        <f t="shared" si="698"/>
        <v>0</v>
      </c>
      <c r="G3095" s="555">
        <f t="shared" si="699"/>
        <v>0</v>
      </c>
    </row>
    <row r="3096" spans="1:7" ht="19.899999999999999" customHeight="1" x14ac:dyDescent="0.2">
      <c r="A3096" s="590"/>
      <c r="B3096" s="549"/>
      <c r="C3096" s="552"/>
      <c r="D3096" s="553"/>
      <c r="E3096" s="554">
        <f t="shared" si="697"/>
        <v>0</v>
      </c>
      <c r="F3096" s="555">
        <f t="shared" si="698"/>
        <v>0</v>
      </c>
      <c r="G3096" s="555">
        <f t="shared" si="699"/>
        <v>0</v>
      </c>
    </row>
    <row r="3097" spans="1:7" ht="19.899999999999999" customHeight="1" x14ac:dyDescent="0.2">
      <c r="A3097" s="590"/>
      <c r="B3097" s="549"/>
      <c r="C3097" s="545"/>
      <c r="D3097" s="545"/>
      <c r="E3097" s="556"/>
      <c r="F3097" s="540"/>
      <c r="G3097" s="592"/>
    </row>
    <row r="3098" spans="1:7" ht="19.899999999999999" customHeight="1" x14ac:dyDescent="0.2">
      <c r="A3098" s="590"/>
      <c r="B3098" s="545"/>
      <c r="C3098" s="537" t="s">
        <v>1004</v>
      </c>
      <c r="D3098" s="540" t="s">
        <v>1001</v>
      </c>
      <c r="E3098" s="611">
        <f>SUMPRODUCT(D3087:D3096,E3087:E3096)</f>
        <v>0</v>
      </c>
      <c r="F3098" s="540" t="s">
        <v>1005</v>
      </c>
      <c r="G3098" s="612">
        <f>SUM(G3087:G3096)</f>
        <v>0</v>
      </c>
    </row>
    <row r="3099" spans="1:7" ht="19.899999999999999" customHeight="1" x14ac:dyDescent="0.2">
      <c r="A3099" s="590"/>
      <c r="B3099" s="549"/>
      <c r="C3099" s="557"/>
      <c r="D3099" s="556"/>
      <c r="E3099" s="542"/>
      <c r="F3099" s="540"/>
      <c r="G3099" s="596"/>
    </row>
    <row r="3100" spans="1:7" ht="19.899999999999999" customHeight="1" x14ac:dyDescent="0.2">
      <c r="A3100" s="597"/>
      <c r="B3100" s="549"/>
      <c r="C3100" s="540" t="s">
        <v>1006</v>
      </c>
      <c r="D3100" s="558">
        <f>IFERROR(VLOOKUP(COUNTIF($A$1:A3100,"ANALISIS DE PRECIOS"),T_Rendimiento_Equipo,5,FALSE),0)</f>
        <v>0</v>
      </c>
      <c r="E3100" s="559" t="str">
        <f ca="1">G3082&amp;"/día"</f>
        <v>0/día</v>
      </c>
      <c r="F3100" s="598"/>
      <c r="G3100" s="592"/>
    </row>
    <row r="3101" spans="1:7" ht="19.899999999999999" customHeight="1" x14ac:dyDescent="0.2">
      <c r="A3101" s="590"/>
      <c r="B3101" s="549"/>
      <c r="C3101" s="545"/>
      <c r="D3101" s="541"/>
      <c r="E3101" s="542"/>
      <c r="F3101" s="540"/>
      <c r="G3101" s="592"/>
    </row>
    <row r="3102" spans="1:7" ht="19.899999999999999" customHeight="1" x14ac:dyDescent="0.2">
      <c r="A3102" s="792" t="s">
        <v>576</v>
      </c>
      <c r="B3102" s="793"/>
      <c r="C3102" s="794" t="s">
        <v>0</v>
      </c>
      <c r="D3102" s="806" t="s">
        <v>1866</v>
      </c>
      <c r="E3102" s="806" t="s">
        <v>1865</v>
      </c>
      <c r="F3102" s="798" t="s">
        <v>1007</v>
      </c>
      <c r="G3102" s="800" t="s">
        <v>26</v>
      </c>
    </row>
    <row r="3103" spans="1:7" ht="19.899999999999999" customHeight="1" x14ac:dyDescent="0.2">
      <c r="A3103" s="560" t="s">
        <v>577</v>
      </c>
      <c r="B3103" s="560" t="s">
        <v>578</v>
      </c>
      <c r="C3103" s="795"/>
      <c r="D3103" s="807"/>
      <c r="E3103" s="797"/>
      <c r="F3103" s="799"/>
      <c r="G3103" s="801"/>
    </row>
    <row r="3104" spans="1:7" ht="19.899999999999999" customHeight="1" x14ac:dyDescent="0.2">
      <c r="A3104" s="599"/>
      <c r="B3104" s="545"/>
      <c r="C3104" s="537" t="s">
        <v>1008</v>
      </c>
      <c r="D3104" s="542"/>
      <c r="E3104" s="542"/>
      <c r="F3104" s="545"/>
      <c r="G3104" s="600"/>
    </row>
    <row r="3105" spans="1:7" ht="19.899999999999999" customHeight="1" x14ac:dyDescent="0.2">
      <c r="A3105" s="601">
        <f t="shared" ref="A3105:A3113" si="700">IFERROR(VLOOKUP(C3105,T_Insumos,4,FALSE),0)</f>
        <v>0</v>
      </c>
      <c r="B3105" s="561">
        <f t="shared" ref="B3105:B3113" si="701">IFERROR(VLOOKUP(C3105,T_Insumos,5,FALSE),0)</f>
        <v>0</v>
      </c>
      <c r="C3105" s="552"/>
      <c r="D3105" s="562">
        <f t="shared" ref="D3105:D3113" si="702">IFERROR(VLOOKUP(C3105,T_Insumos,3,FALSE),0)</f>
        <v>0</v>
      </c>
      <c r="E3105" s="555">
        <f>D3105*$G$23</f>
        <v>0</v>
      </c>
      <c r="F3105" s="558">
        <f>IF(C3105="",0,IFERROR(VLOOKUP(COUNTIF($A$1:A3105,"ANALISIS DE PRECIOS"),T_Rendimiento_Equipo,5,FALSE),0))</f>
        <v>0</v>
      </c>
      <c r="G3105" s="555">
        <f>IFERROR(ROUND(E3105/F3105,2),0)</f>
        <v>0</v>
      </c>
    </row>
    <row r="3106" spans="1:7" ht="19.899999999999999" customHeight="1" x14ac:dyDescent="0.2">
      <c r="A3106" s="601">
        <f t="shared" si="700"/>
        <v>0</v>
      </c>
      <c r="B3106" s="561">
        <f t="shared" si="701"/>
        <v>0</v>
      </c>
      <c r="C3106" s="552"/>
      <c r="D3106" s="562">
        <f t="shared" si="702"/>
        <v>0</v>
      </c>
      <c r="E3106" s="555"/>
      <c r="F3106" s="558">
        <f>IF(C3106="",0,IFERROR(VLOOKUP(COUNTIF($A$1:A3106,"ANALISIS DE PRECIOS"),T_Rendimiento_Equipo,5,FALSE),0))</f>
        <v>0</v>
      </c>
      <c r="G3106" s="555">
        <f t="shared" ref="G3106:G3113" si="703">IFERROR(ROUND(E3106/F3106,2),0)</f>
        <v>0</v>
      </c>
    </row>
    <row r="3107" spans="1:7" ht="19.899999999999999" customHeight="1" x14ac:dyDescent="0.2">
      <c r="A3107" s="601">
        <f t="shared" si="700"/>
        <v>0</v>
      </c>
      <c r="B3107" s="561">
        <f t="shared" si="701"/>
        <v>0</v>
      </c>
      <c r="C3107" s="563"/>
      <c r="D3107" s="562">
        <f t="shared" si="702"/>
        <v>0</v>
      </c>
      <c r="E3107" s="555"/>
      <c r="F3107" s="558">
        <f>IF(C3107="",0,IFERROR(VLOOKUP(COUNTIF($A$1:A3107,"ANALISIS DE PRECIOS"),T_Rendimiento_Equipo,5,FALSE),0))</f>
        <v>0</v>
      </c>
      <c r="G3107" s="555">
        <f t="shared" si="703"/>
        <v>0</v>
      </c>
    </row>
    <row r="3108" spans="1:7" ht="19.899999999999999" customHeight="1" x14ac:dyDescent="0.2">
      <c r="A3108" s="601">
        <f t="shared" si="700"/>
        <v>0</v>
      </c>
      <c r="B3108" s="561">
        <f t="shared" si="701"/>
        <v>0</v>
      </c>
      <c r="C3108" s="563"/>
      <c r="D3108" s="562">
        <f t="shared" si="702"/>
        <v>0</v>
      </c>
      <c r="E3108" s="555"/>
      <c r="F3108" s="558">
        <f>IF(C3108="",0,IFERROR(VLOOKUP(COUNTIF($A$1:A3108,"ANALISIS DE PRECIOS"),T_Rendimiento_Equipo,5,FALSE),0))</f>
        <v>0</v>
      </c>
      <c r="G3108" s="555">
        <f t="shared" si="703"/>
        <v>0</v>
      </c>
    </row>
    <row r="3109" spans="1:7" ht="19.899999999999999" customHeight="1" x14ac:dyDescent="0.2">
      <c r="A3109" s="601">
        <f t="shared" si="700"/>
        <v>0</v>
      </c>
      <c r="B3109" s="561">
        <f t="shared" si="701"/>
        <v>0</v>
      </c>
      <c r="C3109" s="563"/>
      <c r="D3109" s="562">
        <f t="shared" si="702"/>
        <v>0</v>
      </c>
      <c r="E3109" s="555"/>
      <c r="F3109" s="558">
        <f>IF(C3109="",0,IFERROR(VLOOKUP(COUNTIF($A$1:A3109,"ANALISIS DE PRECIOS"),T_Rendimiento_Equipo,5,FALSE),0))</f>
        <v>0</v>
      </c>
      <c r="G3109" s="555">
        <f t="shared" si="703"/>
        <v>0</v>
      </c>
    </row>
    <row r="3110" spans="1:7" ht="19.899999999999999" customHeight="1" x14ac:dyDescent="0.2">
      <c r="A3110" s="601">
        <f t="shared" si="700"/>
        <v>0</v>
      </c>
      <c r="B3110" s="561">
        <f t="shared" si="701"/>
        <v>0</v>
      </c>
      <c r="C3110" s="563"/>
      <c r="D3110" s="562">
        <f t="shared" si="702"/>
        <v>0</v>
      </c>
      <c r="E3110" s="555"/>
      <c r="F3110" s="558">
        <f>IF(C3110="",0,IFERROR(VLOOKUP(COUNTIF($A$1:A3110,"ANALISIS DE PRECIOS"),T_Rendimiento_Equipo,5,FALSE),0))</f>
        <v>0</v>
      </c>
      <c r="G3110" s="555">
        <f t="shared" si="703"/>
        <v>0</v>
      </c>
    </row>
    <row r="3111" spans="1:7" ht="19.899999999999999" customHeight="1" x14ac:dyDescent="0.2">
      <c r="A3111" s="601">
        <f t="shared" si="700"/>
        <v>0</v>
      </c>
      <c r="B3111" s="561">
        <f t="shared" si="701"/>
        <v>0</v>
      </c>
      <c r="C3111" s="563"/>
      <c r="D3111" s="562">
        <f t="shared" si="702"/>
        <v>0</v>
      </c>
      <c r="E3111" s="555"/>
      <c r="F3111" s="558">
        <f>IF(C3111="",0,IFERROR(VLOOKUP(COUNTIF($A$1:A3111,"ANALISIS DE PRECIOS"),T_Rendimiento_Equipo,5,FALSE),0))</f>
        <v>0</v>
      </c>
      <c r="G3111" s="555">
        <f t="shared" si="703"/>
        <v>0</v>
      </c>
    </row>
    <row r="3112" spans="1:7" ht="19.899999999999999" customHeight="1" x14ac:dyDescent="0.2">
      <c r="A3112" s="601">
        <f t="shared" si="700"/>
        <v>0</v>
      </c>
      <c r="B3112" s="561">
        <f t="shared" si="701"/>
        <v>0</v>
      </c>
      <c r="C3112" s="563"/>
      <c r="D3112" s="562">
        <f t="shared" si="702"/>
        <v>0</v>
      </c>
      <c r="E3112" s="555"/>
      <c r="F3112" s="558">
        <f>IF(C3112="",0,IFERROR(VLOOKUP(COUNTIF($A$1:A3112,"ANALISIS DE PRECIOS"),T_Rendimiento_Equipo,5,FALSE),0))</f>
        <v>0</v>
      </c>
      <c r="G3112" s="555">
        <f t="shared" si="703"/>
        <v>0</v>
      </c>
    </row>
    <row r="3113" spans="1:7" ht="19.899999999999999" customHeight="1" x14ac:dyDescent="0.2">
      <c r="A3113" s="601">
        <f t="shared" si="700"/>
        <v>0</v>
      </c>
      <c r="B3113" s="561">
        <f t="shared" si="701"/>
        <v>0</v>
      </c>
      <c r="C3113" s="552"/>
      <c r="D3113" s="562">
        <f t="shared" si="702"/>
        <v>0</v>
      </c>
      <c r="E3113" s="555"/>
      <c r="F3113" s="558">
        <f>IF(C3113="",0,IFERROR(VLOOKUP(COUNTIF($A$1:A3113,"ANALISIS DE PRECIOS"),T_Rendimiento_Equipo,5,FALSE),0))</f>
        <v>0</v>
      </c>
      <c r="G3113" s="555">
        <f t="shared" si="703"/>
        <v>0</v>
      </c>
    </row>
    <row r="3114" spans="1:7" ht="19.899999999999999" customHeight="1" x14ac:dyDescent="0.2">
      <c r="A3114" s="602"/>
      <c r="B3114" s="541"/>
      <c r="C3114" s="545"/>
      <c r="D3114" s="541"/>
      <c r="E3114" s="542"/>
      <c r="F3114" s="564" t="s">
        <v>27</v>
      </c>
      <c r="G3114" s="603">
        <f>SUBTOTAL(9,G3105:G3113)</f>
        <v>0</v>
      </c>
    </row>
    <row r="3115" spans="1:7" ht="19.899999999999999" customHeight="1" x14ac:dyDescent="0.2">
      <c r="A3115" s="599"/>
      <c r="B3115" s="545"/>
      <c r="C3115" s="537" t="s">
        <v>713</v>
      </c>
      <c r="D3115" s="541"/>
      <c r="E3115" s="542"/>
      <c r="F3115" s="543"/>
      <c r="G3115" s="600"/>
    </row>
    <row r="3116" spans="1:7" ht="19.899999999999999" customHeight="1" x14ac:dyDescent="0.2">
      <c r="A3116" s="792" t="s">
        <v>576</v>
      </c>
      <c r="B3116" s="793"/>
      <c r="C3116" s="794" t="s">
        <v>0</v>
      </c>
      <c r="D3116" s="796" t="s">
        <v>24</v>
      </c>
      <c r="E3116" s="796" t="s">
        <v>1832</v>
      </c>
      <c r="F3116" s="798" t="s">
        <v>1007</v>
      </c>
      <c r="G3116" s="800" t="s">
        <v>26</v>
      </c>
    </row>
    <row r="3117" spans="1:7" ht="19.899999999999999" customHeight="1" x14ac:dyDescent="0.2">
      <c r="A3117" s="560" t="s">
        <v>577</v>
      </c>
      <c r="B3117" s="560" t="s">
        <v>578</v>
      </c>
      <c r="C3117" s="795"/>
      <c r="D3117" s="797"/>
      <c r="E3117" s="797"/>
      <c r="F3117" s="799"/>
      <c r="G3117" s="801"/>
    </row>
    <row r="3118" spans="1:7" ht="19.899999999999999" customHeight="1" x14ac:dyDescent="0.2">
      <c r="A3118" s="601">
        <f t="shared" ref="A3118:A3124" si="704">IFERROR(VLOOKUP(C3118,T_Insumos,4,FALSE),0)</f>
        <v>0</v>
      </c>
      <c r="B3118" s="561">
        <f t="shared" ref="B3118:B3124" si="705">IFERROR(VLOOKUP(C3118,T_Insumos,5,FALSE),0)</f>
        <v>0</v>
      </c>
      <c r="C3118" s="565"/>
      <c r="D3118" s="558"/>
      <c r="E3118" s="555">
        <f t="shared" ref="E3118:E3124" si="706">IFERROR(VLOOKUP(C3118,T_Insumos,3,FALSE),0)</f>
        <v>0</v>
      </c>
      <c r="F3118" s="558">
        <f>IF(C3118="",0,IFERROR(VLOOKUP(COUNTIF($A$1:A3118,"ANALISIS DE PRECIOS"),T_Rendimiento_Equipo,5,FALSE),0))</f>
        <v>0</v>
      </c>
      <c r="G3118" s="555">
        <f>IFERROR(ROUND(D3118*E3118/F3118,2),0)</f>
        <v>0</v>
      </c>
    </row>
    <row r="3119" spans="1:7" ht="19.899999999999999" customHeight="1" x14ac:dyDescent="0.2">
      <c r="A3119" s="601">
        <f t="shared" si="704"/>
        <v>0</v>
      </c>
      <c r="B3119" s="561">
        <f t="shared" si="705"/>
        <v>0</v>
      </c>
      <c r="C3119" s="552"/>
      <c r="D3119" s="558"/>
      <c r="E3119" s="555">
        <f t="shared" si="706"/>
        <v>0</v>
      </c>
      <c r="F3119" s="558">
        <f>IF(C3119="",0,IFERROR(VLOOKUP(COUNTIF($A$1:A3119,"ANALISIS DE PRECIOS"),T_Rendimiento_Equipo,5,FALSE),0))</f>
        <v>0</v>
      </c>
      <c r="G3119" s="555">
        <f t="shared" ref="G3119:G3124" si="707">IFERROR(ROUND(D3119*E3119/F3119,2),0)</f>
        <v>0</v>
      </c>
    </row>
    <row r="3120" spans="1:7" ht="19.899999999999999" customHeight="1" x14ac:dyDescent="0.2">
      <c r="A3120" s="601">
        <f t="shared" si="704"/>
        <v>0</v>
      </c>
      <c r="B3120" s="561">
        <f t="shared" si="705"/>
        <v>0</v>
      </c>
      <c r="C3120" s="552"/>
      <c r="D3120" s="558"/>
      <c r="E3120" s="555">
        <f t="shared" si="706"/>
        <v>0</v>
      </c>
      <c r="F3120" s="558">
        <f>IF(C3120="",0,IFERROR(VLOOKUP(COUNTIF($A$1:A3120,"ANALISIS DE PRECIOS"),T_Rendimiento_Equipo,5,FALSE),0))</f>
        <v>0</v>
      </c>
      <c r="G3120" s="555">
        <f t="shared" si="707"/>
        <v>0</v>
      </c>
    </row>
    <row r="3121" spans="1:7" ht="19.899999999999999" customHeight="1" x14ac:dyDescent="0.2">
      <c r="A3121" s="601">
        <f t="shared" si="704"/>
        <v>0</v>
      </c>
      <c r="B3121" s="561">
        <f t="shared" si="705"/>
        <v>0</v>
      </c>
      <c r="C3121" s="552"/>
      <c r="D3121" s="558"/>
      <c r="E3121" s="555">
        <f t="shared" si="706"/>
        <v>0</v>
      </c>
      <c r="F3121" s="558">
        <f>IF(C3121="",0,IFERROR(VLOOKUP(COUNTIF($A$1:A3121,"ANALISIS DE PRECIOS"),T_Rendimiento_Equipo,5,FALSE),0))</f>
        <v>0</v>
      </c>
      <c r="G3121" s="555">
        <f t="shared" si="707"/>
        <v>0</v>
      </c>
    </row>
    <row r="3122" spans="1:7" ht="19.899999999999999" customHeight="1" x14ac:dyDescent="0.2">
      <c r="A3122" s="601">
        <f t="shared" si="704"/>
        <v>0</v>
      </c>
      <c r="B3122" s="561">
        <f t="shared" si="705"/>
        <v>0</v>
      </c>
      <c r="C3122" s="552"/>
      <c r="D3122" s="558"/>
      <c r="E3122" s="555">
        <f t="shared" si="706"/>
        <v>0</v>
      </c>
      <c r="F3122" s="558">
        <f>IF(C3122="",0,IFERROR(VLOOKUP(COUNTIF($A$1:A3122,"ANALISIS DE PRECIOS"),T_Rendimiento_Equipo,5,FALSE),0))</f>
        <v>0</v>
      </c>
      <c r="G3122" s="555">
        <f t="shared" si="707"/>
        <v>0</v>
      </c>
    </row>
    <row r="3123" spans="1:7" ht="19.899999999999999" customHeight="1" x14ac:dyDescent="0.2">
      <c r="A3123" s="601">
        <f t="shared" si="704"/>
        <v>0</v>
      </c>
      <c r="B3123" s="561">
        <f t="shared" si="705"/>
        <v>0</v>
      </c>
      <c r="C3123" s="552"/>
      <c r="D3123" s="566"/>
      <c r="E3123" s="555">
        <f t="shared" si="706"/>
        <v>0</v>
      </c>
      <c r="F3123" s="558">
        <f>IF(C3123="",0,IFERROR(VLOOKUP(COUNTIF($A$1:A3123,"ANALISIS DE PRECIOS"),T_Rendimiento_Equipo,5,FALSE),0))</f>
        <v>0</v>
      </c>
      <c r="G3123" s="555">
        <f t="shared" si="707"/>
        <v>0</v>
      </c>
    </row>
    <row r="3124" spans="1:7" ht="19.899999999999999" customHeight="1" x14ac:dyDescent="0.2">
      <c r="A3124" s="601">
        <f t="shared" si="704"/>
        <v>0</v>
      </c>
      <c r="B3124" s="561">
        <f t="shared" si="705"/>
        <v>0</v>
      </c>
      <c r="C3124" s="561"/>
      <c r="D3124" s="567"/>
      <c r="E3124" s="555">
        <f t="shared" si="706"/>
        <v>0</v>
      </c>
      <c r="F3124" s="558">
        <f>IF(C3124="",0,IFERROR(VLOOKUP(COUNTIF($A$1:A3124,"ANALISIS DE PRECIOS"),T_Rendimiento_Equipo,5,FALSE),0))</f>
        <v>0</v>
      </c>
      <c r="G3124" s="555">
        <f t="shared" si="707"/>
        <v>0</v>
      </c>
    </row>
    <row r="3125" spans="1:7" ht="19.899999999999999" customHeight="1" x14ac:dyDescent="0.2">
      <c r="A3125" s="602"/>
      <c r="B3125" s="541"/>
      <c r="C3125" s="545"/>
      <c r="D3125" s="541"/>
      <c r="E3125" s="542"/>
      <c r="F3125" s="564" t="s">
        <v>28</v>
      </c>
      <c r="G3125" s="604">
        <f>SUBTOTAL(9,G3118:G3124)</f>
        <v>0</v>
      </c>
    </row>
    <row r="3126" spans="1:7" ht="19.899999999999999" customHeight="1" x14ac:dyDescent="0.2">
      <c r="A3126" s="599"/>
      <c r="B3126" s="545"/>
      <c r="C3126" s="537" t="s">
        <v>1014</v>
      </c>
      <c r="D3126" s="541"/>
      <c r="E3126" s="542"/>
      <c r="F3126" s="543"/>
      <c r="G3126" s="600"/>
    </row>
    <row r="3127" spans="1:7" ht="19.899999999999999" customHeight="1" x14ac:dyDescent="0.2">
      <c r="A3127" s="792" t="s">
        <v>576</v>
      </c>
      <c r="B3127" s="793"/>
      <c r="C3127" s="794" t="s">
        <v>0</v>
      </c>
      <c r="D3127" s="794" t="s">
        <v>1867</v>
      </c>
      <c r="E3127" s="796" t="s">
        <v>24</v>
      </c>
      <c r="F3127" s="798" t="s">
        <v>25</v>
      </c>
      <c r="G3127" s="800" t="s">
        <v>26</v>
      </c>
    </row>
    <row r="3128" spans="1:7" ht="19.899999999999999" customHeight="1" x14ac:dyDescent="0.2">
      <c r="A3128" s="560" t="s">
        <v>577</v>
      </c>
      <c r="B3128" s="560" t="s">
        <v>578</v>
      </c>
      <c r="C3128" s="795"/>
      <c r="D3128" s="795"/>
      <c r="E3128" s="797"/>
      <c r="F3128" s="799"/>
      <c r="G3128" s="801"/>
    </row>
    <row r="3129" spans="1:7" ht="19.899999999999999" customHeight="1" x14ac:dyDescent="0.2">
      <c r="A3129" s="601">
        <f t="shared" ref="A3129:A3139" si="708">IFERROR(VLOOKUP(C3129,T_Insumos,4,FALSE),0)</f>
        <v>0</v>
      </c>
      <c r="B3129" s="561">
        <f t="shared" ref="B3129:B3139" si="709">IFERROR(VLOOKUP(C3129,T_Insumos,5,FALSE),0)</f>
        <v>0</v>
      </c>
      <c r="C3129" s="561"/>
      <c r="D3129" s="613">
        <f t="shared" ref="D3129:D3139" si="710">IFERROR(VLOOKUP(C3129,T_Insumos,2,FALSE),0)</f>
        <v>0</v>
      </c>
      <c r="E3129" s="553"/>
      <c r="F3129" s="555">
        <f t="shared" ref="F3129:F3139" si="711">IFERROR(VLOOKUP(C3129,T_Insumos,3,FALSE),0)</f>
        <v>0</v>
      </c>
      <c r="G3129" s="555">
        <f>ROUND(E3129*F3129,2)</f>
        <v>0</v>
      </c>
    </row>
    <row r="3130" spans="1:7" ht="19.899999999999999" customHeight="1" x14ac:dyDescent="0.2">
      <c r="A3130" s="601">
        <f t="shared" si="708"/>
        <v>0</v>
      </c>
      <c r="B3130" s="561">
        <f t="shared" si="709"/>
        <v>0</v>
      </c>
      <c r="C3130" s="561"/>
      <c r="D3130" s="613">
        <f t="shared" si="710"/>
        <v>0</v>
      </c>
      <c r="E3130" s="553"/>
      <c r="F3130" s="555">
        <f t="shared" si="711"/>
        <v>0</v>
      </c>
      <c r="G3130" s="555">
        <f t="shared" ref="G3130:G3139" si="712">ROUND(E3130*F3130,2)</f>
        <v>0</v>
      </c>
    </row>
    <row r="3131" spans="1:7" ht="19.899999999999999" customHeight="1" x14ac:dyDescent="0.2">
      <c r="A3131" s="601">
        <f t="shared" si="708"/>
        <v>0</v>
      </c>
      <c r="B3131" s="561">
        <f t="shared" si="709"/>
        <v>0</v>
      </c>
      <c r="C3131" s="561"/>
      <c r="D3131" s="613">
        <f t="shared" si="710"/>
        <v>0</v>
      </c>
      <c r="E3131" s="553"/>
      <c r="F3131" s="555">
        <f t="shared" si="711"/>
        <v>0</v>
      </c>
      <c r="G3131" s="555">
        <f t="shared" si="712"/>
        <v>0</v>
      </c>
    </row>
    <row r="3132" spans="1:7" ht="19.899999999999999" customHeight="1" x14ac:dyDescent="0.2">
      <c r="A3132" s="601">
        <f t="shared" si="708"/>
        <v>0</v>
      </c>
      <c r="B3132" s="561">
        <f t="shared" si="709"/>
        <v>0</v>
      </c>
      <c r="C3132" s="561"/>
      <c r="D3132" s="613">
        <f t="shared" si="710"/>
        <v>0</v>
      </c>
      <c r="E3132" s="553"/>
      <c r="F3132" s="555">
        <f t="shared" si="711"/>
        <v>0</v>
      </c>
      <c r="G3132" s="555">
        <f t="shared" si="712"/>
        <v>0</v>
      </c>
    </row>
    <row r="3133" spans="1:7" ht="19.899999999999999" customHeight="1" x14ac:dyDescent="0.2">
      <c r="A3133" s="601">
        <f t="shared" si="708"/>
        <v>0</v>
      </c>
      <c r="B3133" s="561">
        <f t="shared" si="709"/>
        <v>0</v>
      </c>
      <c r="C3133" s="561"/>
      <c r="D3133" s="613">
        <f t="shared" si="710"/>
        <v>0</v>
      </c>
      <c r="E3133" s="553"/>
      <c r="F3133" s="555">
        <f t="shared" si="711"/>
        <v>0</v>
      </c>
      <c r="G3133" s="555">
        <f t="shared" si="712"/>
        <v>0</v>
      </c>
    </row>
    <row r="3134" spans="1:7" ht="19.899999999999999" customHeight="1" x14ac:dyDescent="0.2">
      <c r="A3134" s="601">
        <f t="shared" si="708"/>
        <v>0</v>
      </c>
      <c r="B3134" s="561">
        <f t="shared" si="709"/>
        <v>0</v>
      </c>
      <c r="C3134" s="561"/>
      <c r="D3134" s="613">
        <f t="shared" si="710"/>
        <v>0</v>
      </c>
      <c r="E3134" s="553"/>
      <c r="F3134" s="555">
        <f t="shared" si="711"/>
        <v>0</v>
      </c>
      <c r="G3134" s="555">
        <f t="shared" si="712"/>
        <v>0</v>
      </c>
    </row>
    <row r="3135" spans="1:7" ht="19.899999999999999" customHeight="1" x14ac:dyDescent="0.2">
      <c r="A3135" s="601">
        <f t="shared" si="708"/>
        <v>0</v>
      </c>
      <c r="B3135" s="561">
        <f t="shared" si="709"/>
        <v>0</v>
      </c>
      <c r="C3135" s="561"/>
      <c r="D3135" s="613">
        <f t="shared" si="710"/>
        <v>0</v>
      </c>
      <c r="E3135" s="553"/>
      <c r="F3135" s="555">
        <f t="shared" si="711"/>
        <v>0</v>
      </c>
      <c r="G3135" s="555">
        <f t="shared" si="712"/>
        <v>0</v>
      </c>
    </row>
    <row r="3136" spans="1:7" ht="19.899999999999999" customHeight="1" x14ac:dyDescent="0.2">
      <c r="A3136" s="601">
        <f t="shared" si="708"/>
        <v>0</v>
      </c>
      <c r="B3136" s="561">
        <f t="shared" si="709"/>
        <v>0</v>
      </c>
      <c r="C3136" s="561"/>
      <c r="D3136" s="613">
        <f t="shared" si="710"/>
        <v>0</v>
      </c>
      <c r="E3136" s="553"/>
      <c r="F3136" s="555">
        <f t="shared" si="711"/>
        <v>0</v>
      </c>
      <c r="G3136" s="555">
        <f t="shared" si="712"/>
        <v>0</v>
      </c>
    </row>
    <row r="3137" spans="1:7" ht="19.899999999999999" customHeight="1" x14ac:dyDescent="0.2">
      <c r="A3137" s="601">
        <f t="shared" si="708"/>
        <v>0</v>
      </c>
      <c r="B3137" s="561">
        <f t="shared" si="709"/>
        <v>0</v>
      </c>
      <c r="C3137" s="561"/>
      <c r="D3137" s="613">
        <f t="shared" si="710"/>
        <v>0</v>
      </c>
      <c r="E3137" s="553"/>
      <c r="F3137" s="555">
        <f t="shared" si="711"/>
        <v>0</v>
      </c>
      <c r="G3137" s="555">
        <f t="shared" si="712"/>
        <v>0</v>
      </c>
    </row>
    <row r="3138" spans="1:7" ht="19.899999999999999" customHeight="1" x14ac:dyDescent="0.2">
      <c r="A3138" s="601">
        <f t="shared" si="708"/>
        <v>0</v>
      </c>
      <c r="B3138" s="561">
        <f t="shared" si="709"/>
        <v>0</v>
      </c>
      <c r="C3138" s="561"/>
      <c r="D3138" s="613">
        <f t="shared" si="710"/>
        <v>0</v>
      </c>
      <c r="E3138" s="553"/>
      <c r="F3138" s="555">
        <f t="shared" si="711"/>
        <v>0</v>
      </c>
      <c r="G3138" s="555">
        <f t="shared" si="712"/>
        <v>0</v>
      </c>
    </row>
    <row r="3139" spans="1:7" ht="19.899999999999999" customHeight="1" x14ac:dyDescent="0.2">
      <c r="A3139" s="601">
        <f t="shared" si="708"/>
        <v>0</v>
      </c>
      <c r="B3139" s="561">
        <f t="shared" si="709"/>
        <v>0</v>
      </c>
      <c r="C3139" s="561"/>
      <c r="D3139" s="613">
        <f t="shared" si="710"/>
        <v>0</v>
      </c>
      <c r="E3139" s="553"/>
      <c r="F3139" s="555">
        <f t="shared" si="711"/>
        <v>0</v>
      </c>
      <c r="G3139" s="555">
        <f t="shared" si="712"/>
        <v>0</v>
      </c>
    </row>
    <row r="3140" spans="1:7" ht="19.899999999999999" customHeight="1" x14ac:dyDescent="0.2">
      <c r="A3140" s="599"/>
      <c r="B3140" s="545"/>
      <c r="C3140" s="545"/>
      <c r="D3140" s="541"/>
      <c r="E3140" s="542"/>
      <c r="F3140" s="564" t="s">
        <v>29</v>
      </c>
      <c r="G3140" s="605">
        <f>SUBTOTAL(9,G3129:G3139)</f>
        <v>0</v>
      </c>
    </row>
    <row r="3141" spans="1:7" ht="19.899999999999999" customHeight="1" x14ac:dyDescent="0.2">
      <c r="A3141" s="599"/>
      <c r="B3141" s="545"/>
      <c r="C3141" s="537" t="s">
        <v>1015</v>
      </c>
      <c r="D3141" s="541"/>
      <c r="E3141" s="542"/>
      <c r="F3141" s="543"/>
      <c r="G3141" s="600"/>
    </row>
    <row r="3142" spans="1:7" ht="19.899999999999999" customHeight="1" x14ac:dyDescent="0.2">
      <c r="A3142" s="792" t="s">
        <v>576</v>
      </c>
      <c r="B3142" s="793"/>
      <c r="C3142" s="794" t="s">
        <v>0</v>
      </c>
      <c r="D3142" s="794" t="s">
        <v>1867</v>
      </c>
      <c r="E3142" s="796" t="s">
        <v>24</v>
      </c>
      <c r="F3142" s="798" t="s">
        <v>25</v>
      </c>
      <c r="G3142" s="800" t="s">
        <v>26</v>
      </c>
    </row>
    <row r="3143" spans="1:7" ht="19.899999999999999" customHeight="1" x14ac:dyDescent="0.2">
      <c r="A3143" s="560" t="s">
        <v>577</v>
      </c>
      <c r="B3143" s="560" t="s">
        <v>578</v>
      </c>
      <c r="C3143" s="795"/>
      <c r="D3143" s="795"/>
      <c r="E3143" s="797"/>
      <c r="F3143" s="799"/>
      <c r="G3143" s="801"/>
    </row>
    <row r="3144" spans="1:7" ht="19.899999999999999" customHeight="1" x14ac:dyDescent="0.2">
      <c r="A3144" s="601">
        <f>IFERROR(VLOOKUP(C3144,T_Insumos,4,FALSE),0)</f>
        <v>0</v>
      </c>
      <c r="B3144" s="561">
        <f>IFERROR(VLOOKUP(C3144,T_Insumos,5,FALSE),0)</f>
        <v>0</v>
      </c>
      <c r="C3144" s="552"/>
      <c r="D3144" s="613">
        <f>IF(C3144=0,0,"$/tnkm")</f>
        <v>0</v>
      </c>
      <c r="E3144" s="553"/>
      <c r="F3144" s="555">
        <f>IFERROR(VLOOKUP(C3144,T_Insumos,3,FALSE),0)</f>
        <v>0</v>
      </c>
      <c r="G3144" s="555">
        <f>ROUND(E3144*F3144,2)</f>
        <v>0</v>
      </c>
    </row>
    <row r="3145" spans="1:7" ht="19.899999999999999" customHeight="1" x14ac:dyDescent="0.2">
      <c r="A3145" s="601">
        <f>IFERROR(VLOOKUP(C3145,T_Insumos,4,FALSE),0)</f>
        <v>0</v>
      </c>
      <c r="B3145" s="561">
        <f>IFERROR(VLOOKUP(C3145,T_Insumos,5,FALSE),0)</f>
        <v>0</v>
      </c>
      <c r="C3145" s="552"/>
      <c r="D3145" s="613">
        <f>IF(C3145=0,0,"$/tnkm")</f>
        <v>0</v>
      </c>
      <c r="E3145" s="569"/>
      <c r="F3145" s="555">
        <f>IFERROR(VLOOKUP(C3145,T_Insumos,3,FALSE),0)</f>
        <v>0</v>
      </c>
      <c r="G3145" s="555">
        <f t="shared" ref="G3145" si="713">ROUND(E3145*F3145,2)</f>
        <v>0</v>
      </c>
    </row>
    <row r="3146" spans="1:7" ht="19.899999999999999" customHeight="1" x14ac:dyDescent="0.2">
      <c r="A3146" s="599"/>
      <c r="B3146" s="545"/>
      <c r="C3146" s="545"/>
      <c r="D3146" s="541"/>
      <c r="E3146" s="542"/>
      <c r="F3146" s="564" t="s">
        <v>1016</v>
      </c>
      <c r="G3146" s="605">
        <f>SUBTOTAL(9,G3144:G3145)</f>
        <v>0</v>
      </c>
    </row>
    <row r="3147" spans="1:7" ht="19.899999999999999" customHeight="1" x14ac:dyDescent="0.2">
      <c r="A3147" s="602"/>
      <c r="B3147" s="541"/>
      <c r="C3147" s="545"/>
      <c r="D3147" s="541"/>
      <c r="E3147" s="542"/>
      <c r="F3147" s="543"/>
      <c r="G3147" s="600"/>
    </row>
    <row r="3148" spans="1:7" ht="19.899999999999999" customHeight="1" x14ac:dyDescent="0.2">
      <c r="A3148" s="664" t="str">
        <f>B3082</f>
        <v/>
      </c>
      <c r="B3148" s="661">
        <f ca="1">C3082</f>
        <v>0</v>
      </c>
      <c r="C3148" s="541"/>
      <c r="D3148" s="541" t="s">
        <v>1833</v>
      </c>
      <c r="E3148" s="662"/>
      <c r="F3148" s="663" t="str">
        <f ca="1">"$/"&amp;G3082</f>
        <v>$/0</v>
      </c>
      <c r="G3148" s="610">
        <f>SUBTOTAL(9,G3105:G3147)</f>
        <v>0</v>
      </c>
    </row>
    <row r="3149" spans="1:7" ht="19.899999999999999" customHeight="1" x14ac:dyDescent="0.2">
      <c r="A3149" s="606"/>
      <c r="B3149" s="607"/>
      <c r="C3149" s="608"/>
      <c r="D3149" s="608" t="s">
        <v>2043</v>
      </c>
      <c r="E3149" s="609"/>
      <c r="F3149" s="665" t="str">
        <f ca="1">"$/"&amp;G3082</f>
        <v>$/0</v>
      </c>
      <c r="G3149" s="610">
        <f>ROUND(G3148/Coeficiente_Paso,2)</f>
        <v>0</v>
      </c>
    </row>
    <row r="3150" spans="1:7" ht="19.899999999999999" customHeight="1" x14ac:dyDescent="0.2">
      <c r="A3150" s="191"/>
      <c r="B3150" s="191"/>
      <c r="C3150" s="191"/>
      <c r="D3150" s="191"/>
      <c r="E3150" s="191"/>
      <c r="F3150" s="191"/>
      <c r="G3150" s="191"/>
    </row>
    <row r="3151" spans="1:7" ht="19.899999999999999" customHeight="1" x14ac:dyDescent="0.2">
      <c r="A3151" s="802" t="s">
        <v>31</v>
      </c>
      <c r="B3151" s="803"/>
      <c r="C3151" s="803"/>
      <c r="D3151" s="803"/>
      <c r="E3151" s="803"/>
      <c r="F3151" s="803"/>
      <c r="G3151" s="804"/>
    </row>
    <row r="3152" spans="1:7" ht="19.899999999999999" customHeight="1" x14ac:dyDescent="0.2">
      <c r="A3152" s="587" t="s">
        <v>711</v>
      </c>
      <c r="B3152" s="535" t="str">
        <f>Comitente</f>
        <v>DIRECCIÓN PROVINCIAL DE VIALIDAD</v>
      </c>
      <c r="C3152" s="536"/>
      <c r="D3152" s="537"/>
      <c r="E3152" s="537"/>
      <c r="F3152" s="538"/>
      <c r="G3152" s="588"/>
    </row>
    <row r="3153" spans="1:7" ht="19.899999999999999" customHeight="1" x14ac:dyDescent="0.2">
      <c r="A3153" s="587" t="s">
        <v>712</v>
      </c>
      <c r="B3153" s="535">
        <f>Contratista</f>
        <v>0</v>
      </c>
      <c r="C3153" s="539"/>
      <c r="D3153" s="539"/>
      <c r="E3153" s="539"/>
      <c r="F3153" s="535"/>
      <c r="G3153" s="589"/>
    </row>
    <row r="3154" spans="1:7" ht="19.899999999999999" customHeight="1" x14ac:dyDescent="0.2">
      <c r="A3154" s="587" t="s">
        <v>21</v>
      </c>
      <c r="B3154" s="535" t="str">
        <f>Obra</f>
        <v>PAVIMENTACIÓN Y REPAVIMENTACION DE LA RED VIAL MUNICIPAL AFECTADAS POR OBRAS DE SANEAMIENTO 1era ETAPA SARMIENTO</v>
      </c>
      <c r="C3154" s="539"/>
      <c r="D3154" s="539"/>
      <c r="E3154" s="539"/>
      <c r="F3154" s="535" t="s">
        <v>32</v>
      </c>
      <c r="G3154" s="589">
        <f>Fecha_Base</f>
        <v>0</v>
      </c>
    </row>
    <row r="3155" spans="1:7" ht="19.899999999999999" customHeight="1" x14ac:dyDescent="0.2">
      <c r="A3155" s="590" t="s">
        <v>710</v>
      </c>
      <c r="B3155" s="540" t="str">
        <f>Ubicación</f>
        <v>DEPARTAMENTO SARMIENTO</v>
      </c>
      <c r="C3155" s="540"/>
      <c r="D3155" s="541"/>
      <c r="E3155" s="542"/>
      <c r="F3155" s="543"/>
      <c r="G3155" s="591"/>
    </row>
    <row r="3156" spans="1:7" ht="19.899999999999999" customHeight="1" x14ac:dyDescent="0.2">
      <c r="A3156" s="590" t="s">
        <v>33</v>
      </c>
      <c r="B3156" s="544" t="str">
        <f>IFERROR(VALUE(LEFT(B3157,FIND(".",B3157)-1)),"")</f>
        <v/>
      </c>
      <c r="C3156" s="545">
        <f ca="1">IFERROR(VLOOKUP(B3156,T_Computo_Presupuesto,2,FALSE),0)</f>
        <v>0</v>
      </c>
      <c r="D3156" s="545"/>
      <c r="E3156" s="542"/>
      <c r="F3156" s="543"/>
      <c r="G3156" s="591"/>
    </row>
    <row r="3157" spans="1:7" ht="19.899999999999999" customHeight="1" x14ac:dyDescent="0.2">
      <c r="A3157" s="590" t="s">
        <v>22</v>
      </c>
      <c r="B3157" s="546" t="str">
        <f>IFERROR(VLOOKUP(COUNTIF($A$1:A3157,"ANALISIS DE PRECIOS"),T_NumeroItem,2,FALSE),"")</f>
        <v/>
      </c>
      <c r="C3157" s="805">
        <f ca="1">IFERROR(VLOOKUP(B3157,T_Computo_Presupuesto,2,FALSE),0)</f>
        <v>0</v>
      </c>
      <c r="D3157" s="805"/>
      <c r="E3157" s="805"/>
      <c r="F3157" s="540" t="s">
        <v>23</v>
      </c>
      <c r="G3157" s="592">
        <f ca="1">IFERROR(VLOOKUP(B3157,T_Computo_Presupuesto,4,FALSE),0)</f>
        <v>0</v>
      </c>
    </row>
    <row r="3158" spans="1:7" ht="19.899999999999999" customHeight="1" x14ac:dyDescent="0.2">
      <c r="A3158" s="590"/>
      <c r="B3158" s="540"/>
      <c r="C3158" s="545"/>
      <c r="D3158" s="541"/>
      <c r="E3158" s="542"/>
      <c r="F3158" s="545"/>
      <c r="G3158" s="593"/>
    </row>
    <row r="3159" spans="1:7" ht="19.899999999999999" customHeight="1" x14ac:dyDescent="0.2">
      <c r="A3159" s="594"/>
      <c r="B3159" s="547"/>
      <c r="C3159" s="548" t="s">
        <v>999</v>
      </c>
      <c r="D3159" s="547"/>
      <c r="E3159" s="547"/>
      <c r="F3159" s="547"/>
      <c r="G3159" s="595"/>
    </row>
    <row r="3160" spans="1:7" ht="19.899999999999999" customHeight="1" x14ac:dyDescent="0.2">
      <c r="A3160" s="590"/>
      <c r="B3160" s="549"/>
      <c r="C3160" s="545"/>
      <c r="D3160" s="541"/>
      <c r="E3160" s="542"/>
      <c r="F3160" s="540"/>
      <c r="G3160" s="592"/>
    </row>
    <row r="3161" spans="1:7" ht="19.899999999999999" customHeight="1" x14ac:dyDescent="0.2">
      <c r="A3161" s="590"/>
      <c r="B3161" s="549"/>
      <c r="C3161" s="550" t="s">
        <v>1000</v>
      </c>
      <c r="D3161" s="551" t="s">
        <v>24</v>
      </c>
      <c r="E3161" s="551" t="s">
        <v>1001</v>
      </c>
      <c r="F3161" s="551" t="s">
        <v>1002</v>
      </c>
      <c r="G3161" s="550" t="s">
        <v>1003</v>
      </c>
    </row>
    <row r="3162" spans="1:7" ht="19.899999999999999" customHeight="1" x14ac:dyDescent="0.2">
      <c r="A3162" s="590"/>
      <c r="B3162" s="549"/>
      <c r="C3162" s="552"/>
      <c r="D3162" s="553"/>
      <c r="E3162" s="554">
        <f t="shared" ref="E3162:E3171" si="714">IFERROR(VLOOKUP(C3162,T_Equipos,4,FALSE),0)</f>
        <v>0</v>
      </c>
      <c r="F3162" s="555">
        <f t="shared" ref="F3162:F3171" si="715">IFERROR(VLOOKUP(C3162,T_Equipos,5,FALSE),0)</f>
        <v>0</v>
      </c>
      <c r="G3162" s="555">
        <f>ROUND(D3162*F3162,2)</f>
        <v>0</v>
      </c>
    </row>
    <row r="3163" spans="1:7" ht="19.899999999999999" customHeight="1" x14ac:dyDescent="0.2">
      <c r="A3163" s="590"/>
      <c r="B3163" s="549"/>
      <c r="C3163" s="552"/>
      <c r="D3163" s="553"/>
      <c r="E3163" s="554">
        <f t="shared" si="714"/>
        <v>0</v>
      </c>
      <c r="F3163" s="555">
        <f t="shared" si="715"/>
        <v>0</v>
      </c>
      <c r="G3163" s="555">
        <f>ROUND(D3163*F3163,2)</f>
        <v>0</v>
      </c>
    </row>
    <row r="3164" spans="1:7" ht="19.899999999999999" customHeight="1" x14ac:dyDescent="0.2">
      <c r="A3164" s="590"/>
      <c r="B3164" s="549"/>
      <c r="C3164" s="552"/>
      <c r="D3164" s="553"/>
      <c r="E3164" s="554">
        <f t="shared" si="714"/>
        <v>0</v>
      </c>
      <c r="F3164" s="555">
        <f t="shared" si="715"/>
        <v>0</v>
      </c>
      <c r="G3164" s="555">
        <f>ROUND(D3164*F3164,2)</f>
        <v>0</v>
      </c>
    </row>
    <row r="3165" spans="1:7" ht="19.899999999999999" customHeight="1" x14ac:dyDescent="0.2">
      <c r="A3165" s="590"/>
      <c r="B3165" s="549"/>
      <c r="C3165" s="552"/>
      <c r="D3165" s="553"/>
      <c r="E3165" s="554">
        <f t="shared" si="714"/>
        <v>0</v>
      </c>
      <c r="F3165" s="555">
        <f t="shared" si="715"/>
        <v>0</v>
      </c>
      <c r="G3165" s="555">
        <f>ROUND(D3165*F3165,2)</f>
        <v>0</v>
      </c>
    </row>
    <row r="3166" spans="1:7" ht="19.899999999999999" customHeight="1" x14ac:dyDescent="0.2">
      <c r="A3166" s="590"/>
      <c r="B3166" s="549"/>
      <c r="C3166" s="552"/>
      <c r="D3166" s="553"/>
      <c r="E3166" s="554">
        <f t="shared" si="714"/>
        <v>0</v>
      </c>
      <c r="F3166" s="555">
        <f t="shared" si="715"/>
        <v>0</v>
      </c>
      <c r="G3166" s="555">
        <f t="shared" ref="G3166:G3171" si="716">ROUND(D3166*F3166,2)</f>
        <v>0</v>
      </c>
    </row>
    <row r="3167" spans="1:7" ht="19.899999999999999" customHeight="1" x14ac:dyDescent="0.2">
      <c r="A3167" s="590"/>
      <c r="B3167" s="549"/>
      <c r="C3167" s="552"/>
      <c r="D3167" s="553"/>
      <c r="E3167" s="554">
        <f t="shared" si="714"/>
        <v>0</v>
      </c>
      <c r="F3167" s="555">
        <f t="shared" si="715"/>
        <v>0</v>
      </c>
      <c r="G3167" s="555">
        <f t="shared" si="716"/>
        <v>0</v>
      </c>
    </row>
    <row r="3168" spans="1:7" ht="19.899999999999999" customHeight="1" x14ac:dyDescent="0.2">
      <c r="A3168" s="590"/>
      <c r="B3168" s="549"/>
      <c r="C3168" s="552"/>
      <c r="D3168" s="553"/>
      <c r="E3168" s="554">
        <f t="shared" si="714"/>
        <v>0</v>
      </c>
      <c r="F3168" s="555">
        <f t="shared" si="715"/>
        <v>0</v>
      </c>
      <c r="G3168" s="555">
        <f t="shared" si="716"/>
        <v>0</v>
      </c>
    </row>
    <row r="3169" spans="1:7" ht="19.899999999999999" customHeight="1" x14ac:dyDescent="0.2">
      <c r="A3169" s="590"/>
      <c r="B3169" s="549"/>
      <c r="C3169" s="552"/>
      <c r="D3169" s="553"/>
      <c r="E3169" s="554">
        <f t="shared" si="714"/>
        <v>0</v>
      </c>
      <c r="F3169" s="555">
        <f t="shared" si="715"/>
        <v>0</v>
      </c>
      <c r="G3169" s="555">
        <f t="shared" si="716"/>
        <v>0</v>
      </c>
    </row>
    <row r="3170" spans="1:7" ht="19.899999999999999" customHeight="1" x14ac:dyDescent="0.2">
      <c r="A3170" s="590"/>
      <c r="B3170" s="549"/>
      <c r="C3170" s="552"/>
      <c r="D3170" s="553"/>
      <c r="E3170" s="554">
        <f t="shared" si="714"/>
        <v>0</v>
      </c>
      <c r="F3170" s="555">
        <f t="shared" si="715"/>
        <v>0</v>
      </c>
      <c r="G3170" s="555">
        <f t="shared" si="716"/>
        <v>0</v>
      </c>
    </row>
    <row r="3171" spans="1:7" ht="19.899999999999999" customHeight="1" x14ac:dyDescent="0.2">
      <c r="A3171" s="590"/>
      <c r="B3171" s="549"/>
      <c r="C3171" s="552"/>
      <c r="D3171" s="553"/>
      <c r="E3171" s="554">
        <f t="shared" si="714"/>
        <v>0</v>
      </c>
      <c r="F3171" s="555">
        <f t="shared" si="715"/>
        <v>0</v>
      </c>
      <c r="G3171" s="555">
        <f t="shared" si="716"/>
        <v>0</v>
      </c>
    </row>
    <row r="3172" spans="1:7" ht="19.899999999999999" customHeight="1" x14ac:dyDescent="0.2">
      <c r="A3172" s="590"/>
      <c r="B3172" s="549"/>
      <c r="C3172" s="545"/>
      <c r="D3172" s="545"/>
      <c r="E3172" s="556"/>
      <c r="F3172" s="540"/>
      <c r="G3172" s="592"/>
    </row>
    <row r="3173" spans="1:7" ht="19.899999999999999" customHeight="1" x14ac:dyDescent="0.2">
      <c r="A3173" s="590"/>
      <c r="B3173" s="545"/>
      <c r="C3173" s="537" t="s">
        <v>1004</v>
      </c>
      <c r="D3173" s="540" t="s">
        <v>1001</v>
      </c>
      <c r="E3173" s="611">
        <f>SUMPRODUCT(D3162:D3171,E3162:E3171)</f>
        <v>0</v>
      </c>
      <c r="F3173" s="540" t="s">
        <v>1005</v>
      </c>
      <c r="G3173" s="612">
        <f>SUM(G3162:G3171)</f>
        <v>0</v>
      </c>
    </row>
    <row r="3174" spans="1:7" ht="19.899999999999999" customHeight="1" x14ac:dyDescent="0.2">
      <c r="A3174" s="590"/>
      <c r="B3174" s="549"/>
      <c r="C3174" s="557"/>
      <c r="D3174" s="556"/>
      <c r="E3174" s="542"/>
      <c r="F3174" s="540"/>
      <c r="G3174" s="596"/>
    </row>
    <row r="3175" spans="1:7" ht="19.899999999999999" customHeight="1" x14ac:dyDescent="0.2">
      <c r="A3175" s="597"/>
      <c r="B3175" s="549"/>
      <c r="C3175" s="540" t="s">
        <v>1006</v>
      </c>
      <c r="D3175" s="558">
        <f>IFERROR(VLOOKUP(COUNTIF($A$1:A3175,"ANALISIS DE PRECIOS"),T_Rendimiento_Equipo,5,FALSE),0)</f>
        <v>0</v>
      </c>
      <c r="E3175" s="559" t="str">
        <f ca="1">G3157&amp;"/día"</f>
        <v>0/día</v>
      </c>
      <c r="F3175" s="598"/>
      <c r="G3175" s="592"/>
    </row>
    <row r="3176" spans="1:7" ht="19.899999999999999" customHeight="1" x14ac:dyDescent="0.2">
      <c r="A3176" s="590"/>
      <c r="B3176" s="549"/>
      <c r="C3176" s="545"/>
      <c r="D3176" s="541"/>
      <c r="E3176" s="542"/>
      <c r="F3176" s="540"/>
      <c r="G3176" s="592"/>
    </row>
    <row r="3177" spans="1:7" ht="19.899999999999999" customHeight="1" x14ac:dyDescent="0.2">
      <c r="A3177" s="792" t="s">
        <v>576</v>
      </c>
      <c r="B3177" s="793"/>
      <c r="C3177" s="794" t="s">
        <v>0</v>
      </c>
      <c r="D3177" s="806" t="s">
        <v>1866</v>
      </c>
      <c r="E3177" s="806" t="s">
        <v>1865</v>
      </c>
      <c r="F3177" s="798" t="s">
        <v>1007</v>
      </c>
      <c r="G3177" s="800" t="s">
        <v>26</v>
      </c>
    </row>
    <row r="3178" spans="1:7" ht="19.899999999999999" customHeight="1" x14ac:dyDescent="0.2">
      <c r="A3178" s="560" t="s">
        <v>577</v>
      </c>
      <c r="B3178" s="560" t="s">
        <v>578</v>
      </c>
      <c r="C3178" s="795"/>
      <c r="D3178" s="807"/>
      <c r="E3178" s="797"/>
      <c r="F3178" s="799"/>
      <c r="G3178" s="801"/>
    </row>
    <row r="3179" spans="1:7" ht="19.899999999999999" customHeight="1" x14ac:dyDescent="0.2">
      <c r="A3179" s="599"/>
      <c r="B3179" s="545"/>
      <c r="C3179" s="537" t="s">
        <v>1008</v>
      </c>
      <c r="D3179" s="542"/>
      <c r="E3179" s="542"/>
      <c r="F3179" s="545"/>
      <c r="G3179" s="600"/>
    </row>
    <row r="3180" spans="1:7" ht="19.899999999999999" customHeight="1" x14ac:dyDescent="0.2">
      <c r="A3180" s="601">
        <f t="shared" ref="A3180:A3188" si="717">IFERROR(VLOOKUP(C3180,T_Insumos,4,FALSE),0)</f>
        <v>0</v>
      </c>
      <c r="B3180" s="561">
        <f t="shared" ref="B3180:B3188" si="718">IFERROR(VLOOKUP(C3180,T_Insumos,5,FALSE),0)</f>
        <v>0</v>
      </c>
      <c r="C3180" s="552"/>
      <c r="D3180" s="562">
        <f t="shared" ref="D3180:D3188" si="719">IFERROR(VLOOKUP(C3180,T_Insumos,3,FALSE),0)</f>
        <v>0</v>
      </c>
      <c r="E3180" s="555">
        <f>D3180*$G$23</f>
        <v>0</v>
      </c>
      <c r="F3180" s="558">
        <f>IF(C3180="",0,IFERROR(VLOOKUP(COUNTIF($A$1:A3180,"ANALISIS DE PRECIOS"),T_Rendimiento_Equipo,5,FALSE),0))</f>
        <v>0</v>
      </c>
      <c r="G3180" s="555">
        <f>IFERROR(ROUND(E3180/F3180,2),0)</f>
        <v>0</v>
      </c>
    </row>
    <row r="3181" spans="1:7" ht="19.899999999999999" customHeight="1" x14ac:dyDescent="0.2">
      <c r="A3181" s="601">
        <f t="shared" si="717"/>
        <v>0</v>
      </c>
      <c r="B3181" s="561">
        <f t="shared" si="718"/>
        <v>0</v>
      </c>
      <c r="C3181" s="552"/>
      <c r="D3181" s="562">
        <f t="shared" si="719"/>
        <v>0</v>
      </c>
      <c r="E3181" s="555"/>
      <c r="F3181" s="558">
        <f>IF(C3181="",0,IFERROR(VLOOKUP(COUNTIF($A$1:A3181,"ANALISIS DE PRECIOS"),T_Rendimiento_Equipo,5,FALSE),0))</f>
        <v>0</v>
      </c>
      <c r="G3181" s="555">
        <f t="shared" ref="G3181:G3188" si="720">IFERROR(ROUND(E3181/F3181,2),0)</f>
        <v>0</v>
      </c>
    </row>
    <row r="3182" spans="1:7" ht="19.899999999999999" customHeight="1" x14ac:dyDescent="0.2">
      <c r="A3182" s="601">
        <f t="shared" si="717"/>
        <v>0</v>
      </c>
      <c r="B3182" s="561">
        <f t="shared" si="718"/>
        <v>0</v>
      </c>
      <c r="C3182" s="563"/>
      <c r="D3182" s="562">
        <f t="shared" si="719"/>
        <v>0</v>
      </c>
      <c r="E3182" s="555"/>
      <c r="F3182" s="558">
        <f>IF(C3182="",0,IFERROR(VLOOKUP(COUNTIF($A$1:A3182,"ANALISIS DE PRECIOS"),T_Rendimiento_Equipo,5,FALSE),0))</f>
        <v>0</v>
      </c>
      <c r="G3182" s="555">
        <f t="shared" si="720"/>
        <v>0</v>
      </c>
    </row>
    <row r="3183" spans="1:7" ht="19.899999999999999" customHeight="1" x14ac:dyDescent="0.2">
      <c r="A3183" s="601">
        <f t="shared" si="717"/>
        <v>0</v>
      </c>
      <c r="B3183" s="561">
        <f t="shared" si="718"/>
        <v>0</v>
      </c>
      <c r="C3183" s="563"/>
      <c r="D3183" s="562">
        <f t="shared" si="719"/>
        <v>0</v>
      </c>
      <c r="E3183" s="555"/>
      <c r="F3183" s="558">
        <f>IF(C3183="",0,IFERROR(VLOOKUP(COUNTIF($A$1:A3183,"ANALISIS DE PRECIOS"),T_Rendimiento_Equipo,5,FALSE),0))</f>
        <v>0</v>
      </c>
      <c r="G3183" s="555">
        <f t="shared" si="720"/>
        <v>0</v>
      </c>
    </row>
    <row r="3184" spans="1:7" ht="19.899999999999999" customHeight="1" x14ac:dyDescent="0.2">
      <c r="A3184" s="601">
        <f t="shared" si="717"/>
        <v>0</v>
      </c>
      <c r="B3184" s="561">
        <f t="shared" si="718"/>
        <v>0</v>
      </c>
      <c r="C3184" s="563"/>
      <c r="D3184" s="562">
        <f t="shared" si="719"/>
        <v>0</v>
      </c>
      <c r="E3184" s="555"/>
      <c r="F3184" s="558">
        <f>IF(C3184="",0,IFERROR(VLOOKUP(COUNTIF($A$1:A3184,"ANALISIS DE PRECIOS"),T_Rendimiento_Equipo,5,FALSE),0))</f>
        <v>0</v>
      </c>
      <c r="G3184" s="555">
        <f t="shared" si="720"/>
        <v>0</v>
      </c>
    </row>
    <row r="3185" spans="1:7" ht="19.899999999999999" customHeight="1" x14ac:dyDescent="0.2">
      <c r="A3185" s="601">
        <f t="shared" si="717"/>
        <v>0</v>
      </c>
      <c r="B3185" s="561">
        <f t="shared" si="718"/>
        <v>0</v>
      </c>
      <c r="C3185" s="563"/>
      <c r="D3185" s="562">
        <f t="shared" si="719"/>
        <v>0</v>
      </c>
      <c r="E3185" s="555"/>
      <c r="F3185" s="558">
        <f>IF(C3185="",0,IFERROR(VLOOKUP(COUNTIF($A$1:A3185,"ANALISIS DE PRECIOS"),T_Rendimiento_Equipo,5,FALSE),0))</f>
        <v>0</v>
      </c>
      <c r="G3185" s="555">
        <f t="shared" si="720"/>
        <v>0</v>
      </c>
    </row>
    <row r="3186" spans="1:7" ht="19.899999999999999" customHeight="1" x14ac:dyDescent="0.2">
      <c r="A3186" s="601">
        <f t="shared" si="717"/>
        <v>0</v>
      </c>
      <c r="B3186" s="561">
        <f t="shared" si="718"/>
        <v>0</v>
      </c>
      <c r="C3186" s="563"/>
      <c r="D3186" s="562">
        <f t="shared" si="719"/>
        <v>0</v>
      </c>
      <c r="E3186" s="555"/>
      <c r="F3186" s="558">
        <f>IF(C3186="",0,IFERROR(VLOOKUP(COUNTIF($A$1:A3186,"ANALISIS DE PRECIOS"),T_Rendimiento_Equipo,5,FALSE),0))</f>
        <v>0</v>
      </c>
      <c r="G3186" s="555">
        <f t="shared" si="720"/>
        <v>0</v>
      </c>
    </row>
    <row r="3187" spans="1:7" ht="19.899999999999999" customHeight="1" x14ac:dyDescent="0.2">
      <c r="A3187" s="601">
        <f t="shared" si="717"/>
        <v>0</v>
      </c>
      <c r="B3187" s="561">
        <f t="shared" si="718"/>
        <v>0</v>
      </c>
      <c r="C3187" s="563"/>
      <c r="D3187" s="562">
        <f t="shared" si="719"/>
        <v>0</v>
      </c>
      <c r="E3187" s="555"/>
      <c r="F3187" s="558">
        <f>IF(C3187="",0,IFERROR(VLOOKUP(COUNTIF($A$1:A3187,"ANALISIS DE PRECIOS"),T_Rendimiento_Equipo,5,FALSE),0))</f>
        <v>0</v>
      </c>
      <c r="G3187" s="555">
        <f t="shared" si="720"/>
        <v>0</v>
      </c>
    </row>
    <row r="3188" spans="1:7" ht="19.899999999999999" customHeight="1" x14ac:dyDescent="0.2">
      <c r="A3188" s="601">
        <f t="shared" si="717"/>
        <v>0</v>
      </c>
      <c r="B3188" s="561">
        <f t="shared" si="718"/>
        <v>0</v>
      </c>
      <c r="C3188" s="552"/>
      <c r="D3188" s="562">
        <f t="shared" si="719"/>
        <v>0</v>
      </c>
      <c r="E3188" s="555"/>
      <c r="F3188" s="558">
        <f>IF(C3188="",0,IFERROR(VLOOKUP(COUNTIF($A$1:A3188,"ANALISIS DE PRECIOS"),T_Rendimiento_Equipo,5,FALSE),0))</f>
        <v>0</v>
      </c>
      <c r="G3188" s="555">
        <f t="shared" si="720"/>
        <v>0</v>
      </c>
    </row>
    <row r="3189" spans="1:7" ht="19.899999999999999" customHeight="1" x14ac:dyDescent="0.2">
      <c r="A3189" s="602"/>
      <c r="B3189" s="541"/>
      <c r="C3189" s="545"/>
      <c r="D3189" s="541"/>
      <c r="E3189" s="542"/>
      <c r="F3189" s="564" t="s">
        <v>27</v>
      </c>
      <c r="G3189" s="603">
        <f>SUBTOTAL(9,G3180:G3188)</f>
        <v>0</v>
      </c>
    </row>
    <row r="3190" spans="1:7" ht="19.899999999999999" customHeight="1" x14ac:dyDescent="0.2">
      <c r="A3190" s="599"/>
      <c r="B3190" s="545"/>
      <c r="C3190" s="537" t="s">
        <v>713</v>
      </c>
      <c r="D3190" s="541"/>
      <c r="E3190" s="542"/>
      <c r="F3190" s="543"/>
      <c r="G3190" s="600"/>
    </row>
    <row r="3191" spans="1:7" ht="19.899999999999999" customHeight="1" x14ac:dyDescent="0.2">
      <c r="A3191" s="792" t="s">
        <v>576</v>
      </c>
      <c r="B3191" s="793"/>
      <c r="C3191" s="794" t="s">
        <v>0</v>
      </c>
      <c r="D3191" s="796" t="s">
        <v>24</v>
      </c>
      <c r="E3191" s="796" t="s">
        <v>1832</v>
      </c>
      <c r="F3191" s="798" t="s">
        <v>1007</v>
      </c>
      <c r="G3191" s="800" t="s">
        <v>26</v>
      </c>
    </row>
    <row r="3192" spans="1:7" ht="19.899999999999999" customHeight="1" x14ac:dyDescent="0.2">
      <c r="A3192" s="560" t="s">
        <v>577</v>
      </c>
      <c r="B3192" s="560" t="s">
        <v>578</v>
      </c>
      <c r="C3192" s="795"/>
      <c r="D3192" s="797"/>
      <c r="E3192" s="797"/>
      <c r="F3192" s="799"/>
      <c r="G3192" s="801"/>
    </row>
    <row r="3193" spans="1:7" ht="19.899999999999999" customHeight="1" x14ac:dyDescent="0.2">
      <c r="A3193" s="601">
        <f t="shared" ref="A3193:A3199" si="721">IFERROR(VLOOKUP(C3193,T_Insumos,4,FALSE),0)</f>
        <v>0</v>
      </c>
      <c r="B3193" s="561">
        <f t="shared" ref="B3193:B3199" si="722">IFERROR(VLOOKUP(C3193,T_Insumos,5,FALSE),0)</f>
        <v>0</v>
      </c>
      <c r="C3193" s="565"/>
      <c r="D3193" s="558"/>
      <c r="E3193" s="555">
        <f t="shared" ref="E3193:E3199" si="723">IFERROR(VLOOKUP(C3193,T_Insumos,3,FALSE),0)</f>
        <v>0</v>
      </c>
      <c r="F3193" s="558">
        <f>IF(C3193="",0,IFERROR(VLOOKUP(COUNTIF($A$1:A3193,"ANALISIS DE PRECIOS"),T_Rendimiento_Equipo,5,FALSE),0))</f>
        <v>0</v>
      </c>
      <c r="G3193" s="555">
        <f>IFERROR(ROUND(D3193*E3193/F3193,2),0)</f>
        <v>0</v>
      </c>
    </row>
    <row r="3194" spans="1:7" ht="19.899999999999999" customHeight="1" x14ac:dyDescent="0.2">
      <c r="A3194" s="601">
        <f t="shared" si="721"/>
        <v>0</v>
      </c>
      <c r="B3194" s="561">
        <f t="shared" si="722"/>
        <v>0</v>
      </c>
      <c r="C3194" s="552"/>
      <c r="D3194" s="558"/>
      <c r="E3194" s="555">
        <f t="shared" si="723"/>
        <v>0</v>
      </c>
      <c r="F3194" s="558">
        <f>IF(C3194="",0,IFERROR(VLOOKUP(COUNTIF($A$1:A3194,"ANALISIS DE PRECIOS"),T_Rendimiento_Equipo,5,FALSE),0))</f>
        <v>0</v>
      </c>
      <c r="G3194" s="555">
        <f t="shared" ref="G3194:G3199" si="724">IFERROR(ROUND(D3194*E3194/F3194,2),0)</f>
        <v>0</v>
      </c>
    </row>
    <row r="3195" spans="1:7" ht="19.899999999999999" customHeight="1" x14ac:dyDescent="0.2">
      <c r="A3195" s="601">
        <f t="shared" si="721"/>
        <v>0</v>
      </c>
      <c r="B3195" s="561">
        <f t="shared" si="722"/>
        <v>0</v>
      </c>
      <c r="C3195" s="552"/>
      <c r="D3195" s="558"/>
      <c r="E3195" s="555">
        <f t="shared" si="723"/>
        <v>0</v>
      </c>
      <c r="F3195" s="558">
        <f>IF(C3195="",0,IFERROR(VLOOKUP(COUNTIF($A$1:A3195,"ANALISIS DE PRECIOS"),T_Rendimiento_Equipo,5,FALSE),0))</f>
        <v>0</v>
      </c>
      <c r="G3195" s="555">
        <f t="shared" si="724"/>
        <v>0</v>
      </c>
    </row>
    <row r="3196" spans="1:7" ht="19.899999999999999" customHeight="1" x14ac:dyDescent="0.2">
      <c r="A3196" s="601">
        <f t="shared" si="721"/>
        <v>0</v>
      </c>
      <c r="B3196" s="561">
        <f t="shared" si="722"/>
        <v>0</v>
      </c>
      <c r="C3196" s="552"/>
      <c r="D3196" s="558"/>
      <c r="E3196" s="555">
        <f t="shared" si="723"/>
        <v>0</v>
      </c>
      <c r="F3196" s="558">
        <f>IF(C3196="",0,IFERROR(VLOOKUP(COUNTIF($A$1:A3196,"ANALISIS DE PRECIOS"),T_Rendimiento_Equipo,5,FALSE),0))</f>
        <v>0</v>
      </c>
      <c r="G3196" s="555">
        <f t="shared" si="724"/>
        <v>0</v>
      </c>
    </row>
    <row r="3197" spans="1:7" ht="19.899999999999999" customHeight="1" x14ac:dyDescent="0.2">
      <c r="A3197" s="601">
        <f t="shared" si="721"/>
        <v>0</v>
      </c>
      <c r="B3197" s="561">
        <f t="shared" si="722"/>
        <v>0</v>
      </c>
      <c r="C3197" s="552"/>
      <c r="D3197" s="558"/>
      <c r="E3197" s="555">
        <f t="shared" si="723"/>
        <v>0</v>
      </c>
      <c r="F3197" s="558">
        <f>IF(C3197="",0,IFERROR(VLOOKUP(COUNTIF($A$1:A3197,"ANALISIS DE PRECIOS"),T_Rendimiento_Equipo,5,FALSE),0))</f>
        <v>0</v>
      </c>
      <c r="G3197" s="555">
        <f t="shared" si="724"/>
        <v>0</v>
      </c>
    </row>
    <row r="3198" spans="1:7" ht="19.899999999999999" customHeight="1" x14ac:dyDescent="0.2">
      <c r="A3198" s="601">
        <f t="shared" si="721"/>
        <v>0</v>
      </c>
      <c r="B3198" s="561">
        <f t="shared" si="722"/>
        <v>0</v>
      </c>
      <c r="C3198" s="552"/>
      <c r="D3198" s="566"/>
      <c r="E3198" s="555">
        <f t="shared" si="723"/>
        <v>0</v>
      </c>
      <c r="F3198" s="558">
        <f>IF(C3198="",0,IFERROR(VLOOKUP(COUNTIF($A$1:A3198,"ANALISIS DE PRECIOS"),T_Rendimiento_Equipo,5,FALSE),0))</f>
        <v>0</v>
      </c>
      <c r="G3198" s="555">
        <f t="shared" si="724"/>
        <v>0</v>
      </c>
    </row>
    <row r="3199" spans="1:7" ht="19.899999999999999" customHeight="1" x14ac:dyDescent="0.2">
      <c r="A3199" s="601">
        <f t="shared" si="721"/>
        <v>0</v>
      </c>
      <c r="B3199" s="561">
        <f t="shared" si="722"/>
        <v>0</v>
      </c>
      <c r="C3199" s="561"/>
      <c r="D3199" s="567"/>
      <c r="E3199" s="555">
        <f t="shared" si="723"/>
        <v>0</v>
      </c>
      <c r="F3199" s="558">
        <f>IF(C3199="",0,IFERROR(VLOOKUP(COUNTIF($A$1:A3199,"ANALISIS DE PRECIOS"),T_Rendimiento_Equipo,5,FALSE),0))</f>
        <v>0</v>
      </c>
      <c r="G3199" s="555">
        <f t="shared" si="724"/>
        <v>0</v>
      </c>
    </row>
    <row r="3200" spans="1:7" ht="19.899999999999999" customHeight="1" x14ac:dyDescent="0.2">
      <c r="A3200" s="602"/>
      <c r="B3200" s="541"/>
      <c r="C3200" s="545"/>
      <c r="D3200" s="541"/>
      <c r="E3200" s="542"/>
      <c r="F3200" s="564" t="s">
        <v>28</v>
      </c>
      <c r="G3200" s="604">
        <f>SUBTOTAL(9,G3193:G3199)</f>
        <v>0</v>
      </c>
    </row>
    <row r="3201" spans="1:7" ht="19.899999999999999" customHeight="1" x14ac:dyDescent="0.2">
      <c r="A3201" s="599"/>
      <c r="B3201" s="545"/>
      <c r="C3201" s="537" t="s">
        <v>1014</v>
      </c>
      <c r="D3201" s="541"/>
      <c r="E3201" s="542"/>
      <c r="F3201" s="543"/>
      <c r="G3201" s="600"/>
    </row>
    <row r="3202" spans="1:7" ht="19.899999999999999" customHeight="1" x14ac:dyDescent="0.2">
      <c r="A3202" s="792" t="s">
        <v>576</v>
      </c>
      <c r="B3202" s="793"/>
      <c r="C3202" s="794" t="s">
        <v>0</v>
      </c>
      <c r="D3202" s="794" t="s">
        <v>1867</v>
      </c>
      <c r="E3202" s="796" t="s">
        <v>24</v>
      </c>
      <c r="F3202" s="798" t="s">
        <v>25</v>
      </c>
      <c r="G3202" s="800" t="s">
        <v>26</v>
      </c>
    </row>
    <row r="3203" spans="1:7" ht="19.899999999999999" customHeight="1" x14ac:dyDescent="0.2">
      <c r="A3203" s="560" t="s">
        <v>577</v>
      </c>
      <c r="B3203" s="560" t="s">
        <v>578</v>
      </c>
      <c r="C3203" s="795"/>
      <c r="D3203" s="795"/>
      <c r="E3203" s="797"/>
      <c r="F3203" s="799"/>
      <c r="G3203" s="801"/>
    </row>
    <row r="3204" spans="1:7" ht="19.899999999999999" customHeight="1" x14ac:dyDescent="0.2">
      <c r="A3204" s="601">
        <f t="shared" ref="A3204:A3214" si="725">IFERROR(VLOOKUP(C3204,T_Insumos,4,FALSE),0)</f>
        <v>0</v>
      </c>
      <c r="B3204" s="561">
        <f t="shared" ref="B3204:B3214" si="726">IFERROR(VLOOKUP(C3204,T_Insumos,5,FALSE),0)</f>
        <v>0</v>
      </c>
      <c r="C3204" s="561"/>
      <c r="D3204" s="613">
        <f t="shared" ref="D3204:D3214" si="727">IFERROR(VLOOKUP(C3204,T_Insumos,2,FALSE),0)</f>
        <v>0</v>
      </c>
      <c r="E3204" s="553"/>
      <c r="F3204" s="555">
        <f t="shared" ref="F3204:F3214" si="728">IFERROR(VLOOKUP(C3204,T_Insumos,3,FALSE),0)</f>
        <v>0</v>
      </c>
      <c r="G3204" s="555">
        <f>ROUND(E3204*F3204,2)</f>
        <v>0</v>
      </c>
    </row>
    <row r="3205" spans="1:7" ht="19.899999999999999" customHeight="1" x14ac:dyDescent="0.2">
      <c r="A3205" s="601">
        <f t="shared" si="725"/>
        <v>0</v>
      </c>
      <c r="B3205" s="561">
        <f t="shared" si="726"/>
        <v>0</v>
      </c>
      <c r="C3205" s="561"/>
      <c r="D3205" s="613">
        <f t="shared" si="727"/>
        <v>0</v>
      </c>
      <c r="E3205" s="553"/>
      <c r="F3205" s="555">
        <f t="shared" si="728"/>
        <v>0</v>
      </c>
      <c r="G3205" s="555">
        <f t="shared" ref="G3205:G3214" si="729">ROUND(E3205*F3205,2)</f>
        <v>0</v>
      </c>
    </row>
    <row r="3206" spans="1:7" ht="19.899999999999999" customHeight="1" x14ac:dyDescent="0.2">
      <c r="A3206" s="601">
        <f t="shared" si="725"/>
        <v>0</v>
      </c>
      <c r="B3206" s="561">
        <f t="shared" si="726"/>
        <v>0</v>
      </c>
      <c r="C3206" s="561"/>
      <c r="D3206" s="613">
        <f t="shared" si="727"/>
        <v>0</v>
      </c>
      <c r="E3206" s="553"/>
      <c r="F3206" s="555">
        <f t="shared" si="728"/>
        <v>0</v>
      </c>
      <c r="G3206" s="555">
        <f t="shared" si="729"/>
        <v>0</v>
      </c>
    </row>
    <row r="3207" spans="1:7" ht="19.899999999999999" customHeight="1" x14ac:dyDescent="0.2">
      <c r="A3207" s="601">
        <f t="shared" si="725"/>
        <v>0</v>
      </c>
      <c r="B3207" s="561">
        <f t="shared" si="726"/>
        <v>0</v>
      </c>
      <c r="C3207" s="561"/>
      <c r="D3207" s="613">
        <f t="shared" si="727"/>
        <v>0</v>
      </c>
      <c r="E3207" s="553"/>
      <c r="F3207" s="555">
        <f t="shared" si="728"/>
        <v>0</v>
      </c>
      <c r="G3207" s="555">
        <f t="shared" si="729"/>
        <v>0</v>
      </c>
    </row>
    <row r="3208" spans="1:7" ht="19.899999999999999" customHeight="1" x14ac:dyDescent="0.2">
      <c r="A3208" s="601">
        <f t="shared" si="725"/>
        <v>0</v>
      </c>
      <c r="B3208" s="561">
        <f t="shared" si="726"/>
        <v>0</v>
      </c>
      <c r="C3208" s="561"/>
      <c r="D3208" s="613">
        <f t="shared" si="727"/>
        <v>0</v>
      </c>
      <c r="E3208" s="553"/>
      <c r="F3208" s="555">
        <f t="shared" si="728"/>
        <v>0</v>
      </c>
      <c r="G3208" s="555">
        <f t="shared" si="729"/>
        <v>0</v>
      </c>
    </row>
    <row r="3209" spans="1:7" ht="19.899999999999999" customHeight="1" x14ac:dyDescent="0.2">
      <c r="A3209" s="601">
        <f t="shared" si="725"/>
        <v>0</v>
      </c>
      <c r="B3209" s="561">
        <f t="shared" si="726"/>
        <v>0</v>
      </c>
      <c r="C3209" s="561"/>
      <c r="D3209" s="613">
        <f t="shared" si="727"/>
        <v>0</v>
      </c>
      <c r="E3209" s="553"/>
      <c r="F3209" s="555">
        <f t="shared" si="728"/>
        <v>0</v>
      </c>
      <c r="G3209" s="555">
        <f t="shared" si="729"/>
        <v>0</v>
      </c>
    </row>
    <row r="3210" spans="1:7" ht="19.899999999999999" customHeight="1" x14ac:dyDescent="0.2">
      <c r="A3210" s="601">
        <f t="shared" si="725"/>
        <v>0</v>
      </c>
      <c r="B3210" s="561">
        <f t="shared" si="726"/>
        <v>0</v>
      </c>
      <c r="C3210" s="561"/>
      <c r="D3210" s="613">
        <f t="shared" si="727"/>
        <v>0</v>
      </c>
      <c r="E3210" s="553"/>
      <c r="F3210" s="555">
        <f t="shared" si="728"/>
        <v>0</v>
      </c>
      <c r="G3210" s="555">
        <f t="shared" si="729"/>
        <v>0</v>
      </c>
    </row>
    <row r="3211" spans="1:7" ht="19.899999999999999" customHeight="1" x14ac:dyDescent="0.2">
      <c r="A3211" s="601">
        <f t="shared" si="725"/>
        <v>0</v>
      </c>
      <c r="B3211" s="561">
        <f t="shared" si="726"/>
        <v>0</v>
      </c>
      <c r="C3211" s="561"/>
      <c r="D3211" s="613">
        <f t="shared" si="727"/>
        <v>0</v>
      </c>
      <c r="E3211" s="553"/>
      <c r="F3211" s="555">
        <f t="shared" si="728"/>
        <v>0</v>
      </c>
      <c r="G3211" s="555">
        <f t="shared" si="729"/>
        <v>0</v>
      </c>
    </row>
    <row r="3212" spans="1:7" ht="19.899999999999999" customHeight="1" x14ac:dyDescent="0.2">
      <c r="A3212" s="601">
        <f t="shared" si="725"/>
        <v>0</v>
      </c>
      <c r="B3212" s="561">
        <f t="shared" si="726"/>
        <v>0</v>
      </c>
      <c r="C3212" s="561"/>
      <c r="D3212" s="613">
        <f t="shared" si="727"/>
        <v>0</v>
      </c>
      <c r="E3212" s="553"/>
      <c r="F3212" s="555">
        <f t="shared" si="728"/>
        <v>0</v>
      </c>
      <c r="G3212" s="555">
        <f t="shared" si="729"/>
        <v>0</v>
      </c>
    </row>
    <row r="3213" spans="1:7" ht="19.899999999999999" customHeight="1" x14ac:dyDescent="0.2">
      <c r="A3213" s="601">
        <f t="shared" si="725"/>
        <v>0</v>
      </c>
      <c r="B3213" s="561">
        <f t="shared" si="726"/>
        <v>0</v>
      </c>
      <c r="C3213" s="561"/>
      <c r="D3213" s="613">
        <f t="shared" si="727"/>
        <v>0</v>
      </c>
      <c r="E3213" s="553"/>
      <c r="F3213" s="555">
        <f t="shared" si="728"/>
        <v>0</v>
      </c>
      <c r="G3213" s="555">
        <f t="shared" si="729"/>
        <v>0</v>
      </c>
    </row>
    <row r="3214" spans="1:7" ht="19.899999999999999" customHeight="1" x14ac:dyDescent="0.2">
      <c r="A3214" s="601">
        <f t="shared" si="725"/>
        <v>0</v>
      </c>
      <c r="B3214" s="561">
        <f t="shared" si="726"/>
        <v>0</v>
      </c>
      <c r="C3214" s="561"/>
      <c r="D3214" s="613">
        <f t="shared" si="727"/>
        <v>0</v>
      </c>
      <c r="E3214" s="553"/>
      <c r="F3214" s="555">
        <f t="shared" si="728"/>
        <v>0</v>
      </c>
      <c r="G3214" s="555">
        <f t="shared" si="729"/>
        <v>0</v>
      </c>
    </row>
    <row r="3215" spans="1:7" ht="19.899999999999999" customHeight="1" x14ac:dyDescent="0.2">
      <c r="A3215" s="599"/>
      <c r="B3215" s="545"/>
      <c r="C3215" s="545"/>
      <c r="D3215" s="541"/>
      <c r="E3215" s="542"/>
      <c r="F3215" s="564" t="s">
        <v>29</v>
      </c>
      <c r="G3215" s="605">
        <f>SUBTOTAL(9,G3204:G3214)</f>
        <v>0</v>
      </c>
    </row>
    <row r="3216" spans="1:7" ht="19.899999999999999" customHeight="1" x14ac:dyDescent="0.2">
      <c r="A3216" s="599"/>
      <c r="B3216" s="545"/>
      <c r="C3216" s="537" t="s">
        <v>1015</v>
      </c>
      <c r="D3216" s="541"/>
      <c r="E3216" s="542"/>
      <c r="F3216" s="543"/>
      <c r="G3216" s="600"/>
    </row>
    <row r="3217" spans="1:7" ht="19.899999999999999" customHeight="1" x14ac:dyDescent="0.2">
      <c r="A3217" s="792" t="s">
        <v>576</v>
      </c>
      <c r="B3217" s="793"/>
      <c r="C3217" s="794" t="s">
        <v>0</v>
      </c>
      <c r="D3217" s="794" t="s">
        <v>1867</v>
      </c>
      <c r="E3217" s="796" t="s">
        <v>24</v>
      </c>
      <c r="F3217" s="798" t="s">
        <v>25</v>
      </c>
      <c r="G3217" s="800" t="s">
        <v>26</v>
      </c>
    </row>
    <row r="3218" spans="1:7" ht="19.899999999999999" customHeight="1" x14ac:dyDescent="0.2">
      <c r="A3218" s="560" t="s">
        <v>577</v>
      </c>
      <c r="B3218" s="560" t="s">
        <v>578</v>
      </c>
      <c r="C3218" s="795"/>
      <c r="D3218" s="795"/>
      <c r="E3218" s="797"/>
      <c r="F3218" s="799"/>
      <c r="G3218" s="801"/>
    </row>
    <row r="3219" spans="1:7" ht="19.899999999999999" customHeight="1" x14ac:dyDescent="0.2">
      <c r="A3219" s="601">
        <f>IFERROR(VLOOKUP(C3219,T_Insumos,4,FALSE),0)</f>
        <v>0</v>
      </c>
      <c r="B3219" s="561">
        <f>IFERROR(VLOOKUP(C3219,T_Insumos,5,FALSE),0)</f>
        <v>0</v>
      </c>
      <c r="C3219" s="552"/>
      <c r="D3219" s="613">
        <f>IF(C3219=0,0,"$/tnkm")</f>
        <v>0</v>
      </c>
      <c r="E3219" s="553"/>
      <c r="F3219" s="555">
        <f>IFERROR(VLOOKUP(C3219,T_Insumos,3,FALSE),0)</f>
        <v>0</v>
      </c>
      <c r="G3219" s="555">
        <f>ROUND(E3219*F3219,2)</f>
        <v>0</v>
      </c>
    </row>
    <row r="3220" spans="1:7" ht="19.899999999999999" customHeight="1" x14ac:dyDescent="0.2">
      <c r="A3220" s="601">
        <f>IFERROR(VLOOKUP(C3220,T_Insumos,4,FALSE),0)</f>
        <v>0</v>
      </c>
      <c r="B3220" s="561">
        <f>IFERROR(VLOOKUP(C3220,T_Insumos,5,FALSE),0)</f>
        <v>0</v>
      </c>
      <c r="C3220" s="552"/>
      <c r="D3220" s="613">
        <f>IF(C3220=0,0,"$/tnkm")</f>
        <v>0</v>
      </c>
      <c r="E3220" s="569"/>
      <c r="F3220" s="555">
        <f>IFERROR(VLOOKUP(C3220,T_Insumos,3,FALSE),0)</f>
        <v>0</v>
      </c>
      <c r="G3220" s="555">
        <f t="shared" ref="G3220" si="730">ROUND(E3220*F3220,2)</f>
        <v>0</v>
      </c>
    </row>
    <row r="3221" spans="1:7" ht="19.899999999999999" customHeight="1" x14ac:dyDescent="0.2">
      <c r="A3221" s="599"/>
      <c r="B3221" s="545"/>
      <c r="C3221" s="545"/>
      <c r="D3221" s="541"/>
      <c r="E3221" s="542"/>
      <c r="F3221" s="564" t="s">
        <v>1016</v>
      </c>
      <c r="G3221" s="605">
        <f>SUBTOTAL(9,G3219:G3220)</f>
        <v>0</v>
      </c>
    </row>
    <row r="3222" spans="1:7" ht="19.899999999999999" customHeight="1" x14ac:dyDescent="0.2">
      <c r="A3222" s="602"/>
      <c r="B3222" s="541"/>
      <c r="C3222" s="545"/>
      <c r="D3222" s="541"/>
      <c r="E3222" s="542"/>
      <c r="F3222" s="543"/>
      <c r="G3222" s="600"/>
    </row>
    <row r="3223" spans="1:7" ht="19.899999999999999" customHeight="1" x14ac:dyDescent="0.2">
      <c r="A3223" s="664" t="str">
        <f>B3157</f>
        <v/>
      </c>
      <c r="B3223" s="661">
        <f ca="1">C3157</f>
        <v>0</v>
      </c>
      <c r="C3223" s="541"/>
      <c r="D3223" s="541" t="s">
        <v>1833</v>
      </c>
      <c r="E3223" s="662"/>
      <c r="F3223" s="663" t="str">
        <f ca="1">"$/"&amp;G3157</f>
        <v>$/0</v>
      </c>
      <c r="G3223" s="610">
        <f>SUBTOTAL(9,G3180:G3222)</f>
        <v>0</v>
      </c>
    </row>
    <row r="3224" spans="1:7" ht="19.899999999999999" customHeight="1" x14ac:dyDescent="0.2">
      <c r="A3224" s="606"/>
      <c r="B3224" s="607"/>
      <c r="C3224" s="608"/>
      <c r="D3224" s="608" t="s">
        <v>2043</v>
      </c>
      <c r="E3224" s="609"/>
      <c r="F3224" s="665" t="str">
        <f ca="1">"$/"&amp;G3157</f>
        <v>$/0</v>
      </c>
      <c r="G3224" s="610">
        <f>ROUND(G3223/Coeficiente_Paso,2)</f>
        <v>0</v>
      </c>
    </row>
    <row r="3225" spans="1:7" ht="19.899999999999999" customHeight="1" x14ac:dyDescent="0.2">
      <c r="A3225" s="191"/>
      <c r="B3225" s="191"/>
      <c r="C3225" s="191"/>
      <c r="D3225" s="191"/>
      <c r="E3225" s="191"/>
      <c r="F3225" s="191"/>
      <c r="G3225" s="191"/>
    </row>
    <row r="3226" spans="1:7" ht="19.899999999999999" customHeight="1" x14ac:dyDescent="0.2">
      <c r="A3226" s="802" t="s">
        <v>31</v>
      </c>
      <c r="B3226" s="803"/>
      <c r="C3226" s="803"/>
      <c r="D3226" s="803"/>
      <c r="E3226" s="803"/>
      <c r="F3226" s="803"/>
      <c r="G3226" s="804"/>
    </row>
    <row r="3227" spans="1:7" ht="19.899999999999999" customHeight="1" x14ac:dyDescent="0.2">
      <c r="A3227" s="587" t="s">
        <v>711</v>
      </c>
      <c r="B3227" s="535" t="str">
        <f>Comitente</f>
        <v>DIRECCIÓN PROVINCIAL DE VIALIDAD</v>
      </c>
      <c r="C3227" s="536"/>
      <c r="D3227" s="537"/>
      <c r="E3227" s="537"/>
      <c r="F3227" s="538"/>
      <c r="G3227" s="588"/>
    </row>
    <row r="3228" spans="1:7" ht="19.899999999999999" customHeight="1" x14ac:dyDescent="0.2">
      <c r="A3228" s="587" t="s">
        <v>712</v>
      </c>
      <c r="B3228" s="535">
        <f>Contratista</f>
        <v>0</v>
      </c>
      <c r="C3228" s="539"/>
      <c r="D3228" s="539"/>
      <c r="E3228" s="539"/>
      <c r="F3228" s="535"/>
      <c r="G3228" s="589"/>
    </row>
    <row r="3229" spans="1:7" ht="19.899999999999999" customHeight="1" x14ac:dyDescent="0.2">
      <c r="A3229" s="587" t="s">
        <v>21</v>
      </c>
      <c r="B3229" s="535" t="str">
        <f>Obra</f>
        <v>PAVIMENTACIÓN Y REPAVIMENTACION DE LA RED VIAL MUNICIPAL AFECTADAS POR OBRAS DE SANEAMIENTO 1era ETAPA SARMIENTO</v>
      </c>
      <c r="C3229" s="539"/>
      <c r="D3229" s="539"/>
      <c r="E3229" s="539"/>
      <c r="F3229" s="535" t="s">
        <v>32</v>
      </c>
      <c r="G3229" s="589">
        <f>Fecha_Base</f>
        <v>0</v>
      </c>
    </row>
    <row r="3230" spans="1:7" ht="19.899999999999999" customHeight="1" x14ac:dyDescent="0.2">
      <c r="A3230" s="590" t="s">
        <v>710</v>
      </c>
      <c r="B3230" s="540" t="str">
        <f>Ubicación</f>
        <v>DEPARTAMENTO SARMIENTO</v>
      </c>
      <c r="C3230" s="540"/>
      <c r="D3230" s="541"/>
      <c r="E3230" s="542"/>
      <c r="F3230" s="543"/>
      <c r="G3230" s="591"/>
    </row>
    <row r="3231" spans="1:7" ht="19.899999999999999" customHeight="1" x14ac:dyDescent="0.2">
      <c r="A3231" s="590" t="s">
        <v>33</v>
      </c>
      <c r="B3231" s="544" t="str">
        <f>IFERROR(VALUE(LEFT(B3232,FIND(".",B3232)-1)),"")</f>
        <v/>
      </c>
      <c r="C3231" s="545">
        <f ca="1">IFERROR(VLOOKUP(B3231,T_Computo_Presupuesto,2,FALSE),0)</f>
        <v>0</v>
      </c>
      <c r="D3231" s="545"/>
      <c r="E3231" s="542"/>
      <c r="F3231" s="543"/>
      <c r="G3231" s="591"/>
    </row>
    <row r="3232" spans="1:7" ht="19.899999999999999" customHeight="1" x14ac:dyDescent="0.2">
      <c r="A3232" s="590" t="s">
        <v>22</v>
      </c>
      <c r="B3232" s="546" t="str">
        <f>IFERROR(VLOOKUP(COUNTIF($A$1:A3232,"ANALISIS DE PRECIOS"),T_NumeroItem,2,FALSE),"")</f>
        <v/>
      </c>
      <c r="C3232" s="805">
        <f ca="1">IFERROR(VLOOKUP(B3232,T_Computo_Presupuesto,2,FALSE),0)</f>
        <v>0</v>
      </c>
      <c r="D3232" s="805"/>
      <c r="E3232" s="805"/>
      <c r="F3232" s="540" t="s">
        <v>23</v>
      </c>
      <c r="G3232" s="592">
        <f ca="1">IFERROR(VLOOKUP(B3232,T_Computo_Presupuesto,4,FALSE),0)</f>
        <v>0</v>
      </c>
    </row>
    <row r="3233" spans="1:7" ht="19.899999999999999" customHeight="1" x14ac:dyDescent="0.2">
      <c r="A3233" s="590"/>
      <c r="B3233" s="540"/>
      <c r="C3233" s="545"/>
      <c r="D3233" s="541"/>
      <c r="E3233" s="542"/>
      <c r="F3233" s="545"/>
      <c r="G3233" s="593"/>
    </row>
    <row r="3234" spans="1:7" ht="19.899999999999999" customHeight="1" x14ac:dyDescent="0.2">
      <c r="A3234" s="594"/>
      <c r="B3234" s="547"/>
      <c r="C3234" s="548" t="s">
        <v>999</v>
      </c>
      <c r="D3234" s="547"/>
      <c r="E3234" s="547"/>
      <c r="F3234" s="547"/>
      <c r="G3234" s="595"/>
    </row>
    <row r="3235" spans="1:7" ht="19.899999999999999" customHeight="1" x14ac:dyDescent="0.2">
      <c r="A3235" s="590"/>
      <c r="B3235" s="549"/>
      <c r="C3235" s="545"/>
      <c r="D3235" s="541"/>
      <c r="E3235" s="542"/>
      <c r="F3235" s="540"/>
      <c r="G3235" s="592"/>
    </row>
    <row r="3236" spans="1:7" ht="19.899999999999999" customHeight="1" x14ac:dyDescent="0.2">
      <c r="A3236" s="590"/>
      <c r="B3236" s="549"/>
      <c r="C3236" s="550" t="s">
        <v>1000</v>
      </c>
      <c r="D3236" s="551" t="s">
        <v>24</v>
      </c>
      <c r="E3236" s="551" t="s">
        <v>1001</v>
      </c>
      <c r="F3236" s="551" t="s">
        <v>1002</v>
      </c>
      <c r="G3236" s="550" t="s">
        <v>1003</v>
      </c>
    </row>
    <row r="3237" spans="1:7" ht="19.899999999999999" customHeight="1" x14ac:dyDescent="0.2">
      <c r="A3237" s="590"/>
      <c r="B3237" s="549"/>
      <c r="C3237" s="552"/>
      <c r="D3237" s="553"/>
      <c r="E3237" s="554">
        <f t="shared" ref="E3237:E3246" si="731">IFERROR(VLOOKUP(C3237,T_Equipos,4,FALSE),0)</f>
        <v>0</v>
      </c>
      <c r="F3237" s="555">
        <f t="shared" ref="F3237:F3246" si="732">IFERROR(VLOOKUP(C3237,T_Equipos,5,FALSE),0)</f>
        <v>0</v>
      </c>
      <c r="G3237" s="555">
        <f>ROUND(D3237*F3237,2)</f>
        <v>0</v>
      </c>
    </row>
    <row r="3238" spans="1:7" ht="19.899999999999999" customHeight="1" x14ac:dyDescent="0.2">
      <c r="A3238" s="590"/>
      <c r="B3238" s="549"/>
      <c r="C3238" s="552"/>
      <c r="D3238" s="553"/>
      <c r="E3238" s="554">
        <f t="shared" si="731"/>
        <v>0</v>
      </c>
      <c r="F3238" s="555">
        <f t="shared" si="732"/>
        <v>0</v>
      </c>
      <c r="G3238" s="555">
        <f>ROUND(D3238*F3238,2)</f>
        <v>0</v>
      </c>
    </row>
    <row r="3239" spans="1:7" ht="19.899999999999999" customHeight="1" x14ac:dyDescent="0.2">
      <c r="A3239" s="590"/>
      <c r="B3239" s="549"/>
      <c r="C3239" s="552"/>
      <c r="D3239" s="553"/>
      <c r="E3239" s="554">
        <f t="shared" si="731"/>
        <v>0</v>
      </c>
      <c r="F3239" s="555">
        <f t="shared" si="732"/>
        <v>0</v>
      </c>
      <c r="G3239" s="555">
        <f>ROUND(D3239*F3239,2)</f>
        <v>0</v>
      </c>
    </row>
    <row r="3240" spans="1:7" ht="19.899999999999999" customHeight="1" x14ac:dyDescent="0.2">
      <c r="A3240" s="590"/>
      <c r="B3240" s="549"/>
      <c r="C3240" s="552"/>
      <c r="D3240" s="553"/>
      <c r="E3240" s="554">
        <f t="shared" si="731"/>
        <v>0</v>
      </c>
      <c r="F3240" s="555">
        <f t="shared" si="732"/>
        <v>0</v>
      </c>
      <c r="G3240" s="555">
        <f>ROUND(D3240*F3240,2)</f>
        <v>0</v>
      </c>
    </row>
    <row r="3241" spans="1:7" ht="19.899999999999999" customHeight="1" x14ac:dyDescent="0.2">
      <c r="A3241" s="590"/>
      <c r="B3241" s="549"/>
      <c r="C3241" s="552"/>
      <c r="D3241" s="553"/>
      <c r="E3241" s="554">
        <f t="shared" si="731"/>
        <v>0</v>
      </c>
      <c r="F3241" s="555">
        <f t="shared" si="732"/>
        <v>0</v>
      </c>
      <c r="G3241" s="555">
        <f t="shared" ref="G3241:G3246" si="733">ROUND(D3241*F3241,2)</f>
        <v>0</v>
      </c>
    </row>
    <row r="3242" spans="1:7" ht="19.899999999999999" customHeight="1" x14ac:dyDescent="0.2">
      <c r="A3242" s="590"/>
      <c r="B3242" s="549"/>
      <c r="C3242" s="552"/>
      <c r="D3242" s="553"/>
      <c r="E3242" s="554">
        <f t="shared" si="731"/>
        <v>0</v>
      </c>
      <c r="F3242" s="555">
        <f t="shared" si="732"/>
        <v>0</v>
      </c>
      <c r="G3242" s="555">
        <f t="shared" si="733"/>
        <v>0</v>
      </c>
    </row>
    <row r="3243" spans="1:7" ht="19.899999999999999" customHeight="1" x14ac:dyDescent="0.2">
      <c r="A3243" s="590"/>
      <c r="B3243" s="549"/>
      <c r="C3243" s="552"/>
      <c r="D3243" s="553"/>
      <c r="E3243" s="554">
        <f t="shared" si="731"/>
        <v>0</v>
      </c>
      <c r="F3243" s="555">
        <f t="shared" si="732"/>
        <v>0</v>
      </c>
      <c r="G3243" s="555">
        <f t="shared" si="733"/>
        <v>0</v>
      </c>
    </row>
    <row r="3244" spans="1:7" ht="19.899999999999999" customHeight="1" x14ac:dyDescent="0.2">
      <c r="A3244" s="590"/>
      <c r="B3244" s="549"/>
      <c r="C3244" s="552"/>
      <c r="D3244" s="553"/>
      <c r="E3244" s="554">
        <f t="shared" si="731"/>
        <v>0</v>
      </c>
      <c r="F3244" s="555">
        <f t="shared" si="732"/>
        <v>0</v>
      </c>
      <c r="G3244" s="555">
        <f t="shared" si="733"/>
        <v>0</v>
      </c>
    </row>
    <row r="3245" spans="1:7" ht="19.899999999999999" customHeight="1" x14ac:dyDescent="0.2">
      <c r="A3245" s="590"/>
      <c r="B3245" s="549"/>
      <c r="C3245" s="552"/>
      <c r="D3245" s="553"/>
      <c r="E3245" s="554">
        <f t="shared" si="731"/>
        <v>0</v>
      </c>
      <c r="F3245" s="555">
        <f t="shared" si="732"/>
        <v>0</v>
      </c>
      <c r="G3245" s="555">
        <f t="shared" si="733"/>
        <v>0</v>
      </c>
    </row>
    <row r="3246" spans="1:7" ht="19.899999999999999" customHeight="1" x14ac:dyDescent="0.2">
      <c r="A3246" s="590"/>
      <c r="B3246" s="549"/>
      <c r="C3246" s="552"/>
      <c r="D3246" s="553"/>
      <c r="E3246" s="554">
        <f t="shared" si="731"/>
        <v>0</v>
      </c>
      <c r="F3246" s="555">
        <f t="shared" si="732"/>
        <v>0</v>
      </c>
      <c r="G3246" s="555">
        <f t="shared" si="733"/>
        <v>0</v>
      </c>
    </row>
    <row r="3247" spans="1:7" ht="19.899999999999999" customHeight="1" x14ac:dyDescent="0.2">
      <c r="A3247" s="590"/>
      <c r="B3247" s="549"/>
      <c r="C3247" s="545"/>
      <c r="D3247" s="545"/>
      <c r="E3247" s="556"/>
      <c r="F3247" s="540"/>
      <c r="G3247" s="592"/>
    </row>
    <row r="3248" spans="1:7" ht="19.899999999999999" customHeight="1" x14ac:dyDescent="0.2">
      <c r="A3248" s="590"/>
      <c r="B3248" s="545"/>
      <c r="C3248" s="537" t="s">
        <v>1004</v>
      </c>
      <c r="D3248" s="540" t="s">
        <v>1001</v>
      </c>
      <c r="E3248" s="611">
        <f>SUMPRODUCT(D3237:D3246,E3237:E3246)</f>
        <v>0</v>
      </c>
      <c r="F3248" s="540" t="s">
        <v>1005</v>
      </c>
      <c r="G3248" s="612">
        <f>SUM(G3237:G3246)</f>
        <v>0</v>
      </c>
    </row>
    <row r="3249" spans="1:7" ht="19.899999999999999" customHeight="1" x14ac:dyDescent="0.2">
      <c r="A3249" s="590"/>
      <c r="B3249" s="549"/>
      <c r="C3249" s="557"/>
      <c r="D3249" s="556"/>
      <c r="E3249" s="542"/>
      <c r="F3249" s="540"/>
      <c r="G3249" s="596"/>
    </row>
    <row r="3250" spans="1:7" ht="19.899999999999999" customHeight="1" x14ac:dyDescent="0.2">
      <c r="A3250" s="597"/>
      <c r="B3250" s="549"/>
      <c r="C3250" s="540" t="s">
        <v>1006</v>
      </c>
      <c r="D3250" s="558">
        <f>IFERROR(VLOOKUP(COUNTIF($A$1:A3250,"ANALISIS DE PRECIOS"),T_Rendimiento_Equipo,5,FALSE),0)</f>
        <v>0</v>
      </c>
      <c r="E3250" s="559" t="str">
        <f ca="1">G3232&amp;"/día"</f>
        <v>0/día</v>
      </c>
      <c r="F3250" s="598"/>
      <c r="G3250" s="592"/>
    </row>
    <row r="3251" spans="1:7" ht="19.899999999999999" customHeight="1" x14ac:dyDescent="0.2">
      <c r="A3251" s="590"/>
      <c r="B3251" s="549"/>
      <c r="C3251" s="545"/>
      <c r="D3251" s="541"/>
      <c r="E3251" s="542"/>
      <c r="F3251" s="540"/>
      <c r="G3251" s="592"/>
    </row>
    <row r="3252" spans="1:7" ht="19.899999999999999" customHeight="1" x14ac:dyDescent="0.2">
      <c r="A3252" s="792" t="s">
        <v>576</v>
      </c>
      <c r="B3252" s="793"/>
      <c r="C3252" s="794" t="s">
        <v>0</v>
      </c>
      <c r="D3252" s="806" t="s">
        <v>1866</v>
      </c>
      <c r="E3252" s="806" t="s">
        <v>1865</v>
      </c>
      <c r="F3252" s="798" t="s">
        <v>1007</v>
      </c>
      <c r="G3252" s="800" t="s">
        <v>26</v>
      </c>
    </row>
    <row r="3253" spans="1:7" ht="19.899999999999999" customHeight="1" x14ac:dyDescent="0.2">
      <c r="A3253" s="560" t="s">
        <v>577</v>
      </c>
      <c r="B3253" s="560" t="s">
        <v>578</v>
      </c>
      <c r="C3253" s="795"/>
      <c r="D3253" s="807"/>
      <c r="E3253" s="797"/>
      <c r="F3253" s="799"/>
      <c r="G3253" s="801"/>
    </row>
    <row r="3254" spans="1:7" ht="19.899999999999999" customHeight="1" x14ac:dyDescent="0.2">
      <c r="A3254" s="599"/>
      <c r="B3254" s="545"/>
      <c r="C3254" s="537" t="s">
        <v>1008</v>
      </c>
      <c r="D3254" s="542"/>
      <c r="E3254" s="542"/>
      <c r="F3254" s="545"/>
      <c r="G3254" s="600"/>
    </row>
    <row r="3255" spans="1:7" ht="19.899999999999999" customHeight="1" x14ac:dyDescent="0.2">
      <c r="A3255" s="601">
        <f t="shared" ref="A3255:A3263" si="734">IFERROR(VLOOKUP(C3255,T_Insumos,4,FALSE),0)</f>
        <v>0</v>
      </c>
      <c r="B3255" s="561">
        <f t="shared" ref="B3255:B3263" si="735">IFERROR(VLOOKUP(C3255,T_Insumos,5,FALSE),0)</f>
        <v>0</v>
      </c>
      <c r="C3255" s="552"/>
      <c r="D3255" s="562">
        <f t="shared" ref="D3255:D3263" si="736">IFERROR(VLOOKUP(C3255,T_Insumos,3,FALSE),0)</f>
        <v>0</v>
      </c>
      <c r="E3255" s="555">
        <f>D3255*$G$23</f>
        <v>0</v>
      </c>
      <c r="F3255" s="558">
        <f>IF(C3255="",0,IFERROR(VLOOKUP(COUNTIF($A$1:A3255,"ANALISIS DE PRECIOS"),T_Rendimiento_Equipo,5,FALSE),0))</f>
        <v>0</v>
      </c>
      <c r="G3255" s="555">
        <f>IFERROR(ROUND(E3255/F3255,2),0)</f>
        <v>0</v>
      </c>
    </row>
    <row r="3256" spans="1:7" ht="19.899999999999999" customHeight="1" x14ac:dyDescent="0.2">
      <c r="A3256" s="601">
        <f t="shared" si="734"/>
        <v>0</v>
      </c>
      <c r="B3256" s="561">
        <f t="shared" si="735"/>
        <v>0</v>
      </c>
      <c r="C3256" s="552"/>
      <c r="D3256" s="562">
        <f t="shared" si="736"/>
        <v>0</v>
      </c>
      <c r="E3256" s="555"/>
      <c r="F3256" s="558">
        <f>IF(C3256="",0,IFERROR(VLOOKUP(COUNTIF($A$1:A3256,"ANALISIS DE PRECIOS"),T_Rendimiento_Equipo,5,FALSE),0))</f>
        <v>0</v>
      </c>
      <c r="G3256" s="555">
        <f t="shared" ref="G3256:G3263" si="737">IFERROR(ROUND(E3256/F3256,2),0)</f>
        <v>0</v>
      </c>
    </row>
    <row r="3257" spans="1:7" ht="19.899999999999999" customHeight="1" x14ac:dyDescent="0.2">
      <c r="A3257" s="601">
        <f t="shared" si="734"/>
        <v>0</v>
      </c>
      <c r="B3257" s="561">
        <f t="shared" si="735"/>
        <v>0</v>
      </c>
      <c r="C3257" s="563"/>
      <c r="D3257" s="562">
        <f t="shared" si="736"/>
        <v>0</v>
      </c>
      <c r="E3257" s="555"/>
      <c r="F3257" s="558">
        <f>IF(C3257="",0,IFERROR(VLOOKUP(COUNTIF($A$1:A3257,"ANALISIS DE PRECIOS"),T_Rendimiento_Equipo,5,FALSE),0))</f>
        <v>0</v>
      </c>
      <c r="G3257" s="555">
        <f t="shared" si="737"/>
        <v>0</v>
      </c>
    </row>
    <row r="3258" spans="1:7" ht="19.899999999999999" customHeight="1" x14ac:dyDescent="0.2">
      <c r="A3258" s="601">
        <f t="shared" si="734"/>
        <v>0</v>
      </c>
      <c r="B3258" s="561">
        <f t="shared" si="735"/>
        <v>0</v>
      </c>
      <c r="C3258" s="563"/>
      <c r="D3258" s="562">
        <f t="shared" si="736"/>
        <v>0</v>
      </c>
      <c r="E3258" s="555"/>
      <c r="F3258" s="558">
        <f>IF(C3258="",0,IFERROR(VLOOKUP(COUNTIF($A$1:A3258,"ANALISIS DE PRECIOS"),T_Rendimiento_Equipo,5,FALSE),0))</f>
        <v>0</v>
      </c>
      <c r="G3258" s="555">
        <f t="shared" si="737"/>
        <v>0</v>
      </c>
    </row>
    <row r="3259" spans="1:7" ht="19.899999999999999" customHeight="1" x14ac:dyDescent="0.2">
      <c r="A3259" s="601">
        <f t="shared" si="734"/>
        <v>0</v>
      </c>
      <c r="B3259" s="561">
        <f t="shared" si="735"/>
        <v>0</v>
      </c>
      <c r="C3259" s="563"/>
      <c r="D3259" s="562">
        <f t="shared" si="736"/>
        <v>0</v>
      </c>
      <c r="E3259" s="555"/>
      <c r="F3259" s="558">
        <f>IF(C3259="",0,IFERROR(VLOOKUP(COUNTIF($A$1:A3259,"ANALISIS DE PRECIOS"),T_Rendimiento_Equipo,5,FALSE),0))</f>
        <v>0</v>
      </c>
      <c r="G3259" s="555">
        <f t="shared" si="737"/>
        <v>0</v>
      </c>
    </row>
    <row r="3260" spans="1:7" ht="19.899999999999999" customHeight="1" x14ac:dyDescent="0.2">
      <c r="A3260" s="601">
        <f t="shared" si="734"/>
        <v>0</v>
      </c>
      <c r="B3260" s="561">
        <f t="shared" si="735"/>
        <v>0</v>
      </c>
      <c r="C3260" s="563"/>
      <c r="D3260" s="562">
        <f t="shared" si="736"/>
        <v>0</v>
      </c>
      <c r="E3260" s="555"/>
      <c r="F3260" s="558">
        <f>IF(C3260="",0,IFERROR(VLOOKUP(COUNTIF($A$1:A3260,"ANALISIS DE PRECIOS"),T_Rendimiento_Equipo,5,FALSE),0))</f>
        <v>0</v>
      </c>
      <c r="G3260" s="555">
        <f t="shared" si="737"/>
        <v>0</v>
      </c>
    </row>
    <row r="3261" spans="1:7" ht="19.899999999999999" customHeight="1" x14ac:dyDescent="0.2">
      <c r="A3261" s="601">
        <f t="shared" si="734"/>
        <v>0</v>
      </c>
      <c r="B3261" s="561">
        <f t="shared" si="735"/>
        <v>0</v>
      </c>
      <c r="C3261" s="563"/>
      <c r="D3261" s="562">
        <f t="shared" si="736"/>
        <v>0</v>
      </c>
      <c r="E3261" s="555"/>
      <c r="F3261" s="558">
        <f>IF(C3261="",0,IFERROR(VLOOKUP(COUNTIF($A$1:A3261,"ANALISIS DE PRECIOS"),T_Rendimiento_Equipo,5,FALSE),0))</f>
        <v>0</v>
      </c>
      <c r="G3261" s="555">
        <f t="shared" si="737"/>
        <v>0</v>
      </c>
    </row>
    <row r="3262" spans="1:7" ht="19.899999999999999" customHeight="1" x14ac:dyDescent="0.2">
      <c r="A3262" s="601">
        <f t="shared" si="734"/>
        <v>0</v>
      </c>
      <c r="B3262" s="561">
        <f t="shared" si="735"/>
        <v>0</v>
      </c>
      <c r="C3262" s="563"/>
      <c r="D3262" s="562">
        <f t="shared" si="736"/>
        <v>0</v>
      </c>
      <c r="E3262" s="555"/>
      <c r="F3262" s="558">
        <f>IF(C3262="",0,IFERROR(VLOOKUP(COUNTIF($A$1:A3262,"ANALISIS DE PRECIOS"),T_Rendimiento_Equipo,5,FALSE),0))</f>
        <v>0</v>
      </c>
      <c r="G3262" s="555">
        <f t="shared" si="737"/>
        <v>0</v>
      </c>
    </row>
    <row r="3263" spans="1:7" ht="19.899999999999999" customHeight="1" x14ac:dyDescent="0.2">
      <c r="A3263" s="601">
        <f t="shared" si="734"/>
        <v>0</v>
      </c>
      <c r="B3263" s="561">
        <f t="shared" si="735"/>
        <v>0</v>
      </c>
      <c r="C3263" s="552"/>
      <c r="D3263" s="562">
        <f t="shared" si="736"/>
        <v>0</v>
      </c>
      <c r="E3263" s="555"/>
      <c r="F3263" s="558">
        <f>IF(C3263="",0,IFERROR(VLOOKUP(COUNTIF($A$1:A3263,"ANALISIS DE PRECIOS"),T_Rendimiento_Equipo,5,FALSE),0))</f>
        <v>0</v>
      </c>
      <c r="G3263" s="555">
        <f t="shared" si="737"/>
        <v>0</v>
      </c>
    </row>
    <row r="3264" spans="1:7" ht="19.899999999999999" customHeight="1" x14ac:dyDescent="0.2">
      <c r="A3264" s="602"/>
      <c r="B3264" s="541"/>
      <c r="C3264" s="545"/>
      <c r="D3264" s="541"/>
      <c r="E3264" s="542"/>
      <c r="F3264" s="564" t="s">
        <v>27</v>
      </c>
      <c r="G3264" s="603">
        <f>SUBTOTAL(9,G3255:G3263)</f>
        <v>0</v>
      </c>
    </row>
    <row r="3265" spans="1:7" ht="19.899999999999999" customHeight="1" x14ac:dyDescent="0.2">
      <c r="A3265" s="599"/>
      <c r="B3265" s="545"/>
      <c r="C3265" s="537" t="s">
        <v>713</v>
      </c>
      <c r="D3265" s="541"/>
      <c r="E3265" s="542"/>
      <c r="F3265" s="543"/>
      <c r="G3265" s="600"/>
    </row>
    <row r="3266" spans="1:7" ht="19.899999999999999" customHeight="1" x14ac:dyDescent="0.2">
      <c r="A3266" s="792" t="s">
        <v>576</v>
      </c>
      <c r="B3266" s="793"/>
      <c r="C3266" s="794" t="s">
        <v>0</v>
      </c>
      <c r="D3266" s="796" t="s">
        <v>24</v>
      </c>
      <c r="E3266" s="796" t="s">
        <v>1832</v>
      </c>
      <c r="F3266" s="798" t="s">
        <v>1007</v>
      </c>
      <c r="G3266" s="800" t="s">
        <v>26</v>
      </c>
    </row>
    <row r="3267" spans="1:7" ht="19.899999999999999" customHeight="1" x14ac:dyDescent="0.2">
      <c r="A3267" s="560" t="s">
        <v>577</v>
      </c>
      <c r="B3267" s="560" t="s">
        <v>578</v>
      </c>
      <c r="C3267" s="795"/>
      <c r="D3267" s="797"/>
      <c r="E3267" s="797"/>
      <c r="F3267" s="799"/>
      <c r="G3267" s="801"/>
    </row>
    <row r="3268" spans="1:7" ht="19.899999999999999" customHeight="1" x14ac:dyDescent="0.2">
      <c r="A3268" s="601">
        <f t="shared" ref="A3268:A3274" si="738">IFERROR(VLOOKUP(C3268,T_Insumos,4,FALSE),0)</f>
        <v>0</v>
      </c>
      <c r="B3268" s="561">
        <f t="shared" ref="B3268:B3274" si="739">IFERROR(VLOOKUP(C3268,T_Insumos,5,FALSE),0)</f>
        <v>0</v>
      </c>
      <c r="C3268" s="565"/>
      <c r="D3268" s="558"/>
      <c r="E3268" s="555">
        <f t="shared" ref="E3268:E3274" si="740">IFERROR(VLOOKUP(C3268,T_Insumos,3,FALSE),0)</f>
        <v>0</v>
      </c>
      <c r="F3268" s="558">
        <f>IF(C3268="",0,IFERROR(VLOOKUP(COUNTIF($A$1:A3268,"ANALISIS DE PRECIOS"),T_Rendimiento_Equipo,5,FALSE),0))</f>
        <v>0</v>
      </c>
      <c r="G3268" s="555">
        <f>IFERROR(ROUND(D3268*E3268/F3268,2),0)</f>
        <v>0</v>
      </c>
    </row>
    <row r="3269" spans="1:7" ht="19.899999999999999" customHeight="1" x14ac:dyDescent="0.2">
      <c r="A3269" s="601">
        <f t="shared" si="738"/>
        <v>0</v>
      </c>
      <c r="B3269" s="561">
        <f t="shared" si="739"/>
        <v>0</v>
      </c>
      <c r="C3269" s="552"/>
      <c r="D3269" s="558"/>
      <c r="E3269" s="555">
        <f t="shared" si="740"/>
        <v>0</v>
      </c>
      <c r="F3269" s="558">
        <f>IF(C3269="",0,IFERROR(VLOOKUP(COUNTIF($A$1:A3269,"ANALISIS DE PRECIOS"),T_Rendimiento_Equipo,5,FALSE),0))</f>
        <v>0</v>
      </c>
      <c r="G3269" s="555">
        <f t="shared" ref="G3269:G3274" si="741">IFERROR(ROUND(D3269*E3269/F3269,2),0)</f>
        <v>0</v>
      </c>
    </row>
    <row r="3270" spans="1:7" ht="19.899999999999999" customHeight="1" x14ac:dyDescent="0.2">
      <c r="A3270" s="601">
        <f t="shared" si="738"/>
        <v>0</v>
      </c>
      <c r="B3270" s="561">
        <f t="shared" si="739"/>
        <v>0</v>
      </c>
      <c r="C3270" s="552"/>
      <c r="D3270" s="558"/>
      <c r="E3270" s="555">
        <f t="shared" si="740"/>
        <v>0</v>
      </c>
      <c r="F3270" s="558">
        <f>IF(C3270="",0,IFERROR(VLOOKUP(COUNTIF($A$1:A3270,"ANALISIS DE PRECIOS"),T_Rendimiento_Equipo,5,FALSE),0))</f>
        <v>0</v>
      </c>
      <c r="G3270" s="555">
        <f t="shared" si="741"/>
        <v>0</v>
      </c>
    </row>
    <row r="3271" spans="1:7" ht="19.899999999999999" customHeight="1" x14ac:dyDescent="0.2">
      <c r="A3271" s="601">
        <f t="shared" si="738"/>
        <v>0</v>
      </c>
      <c r="B3271" s="561">
        <f t="shared" si="739"/>
        <v>0</v>
      </c>
      <c r="C3271" s="552"/>
      <c r="D3271" s="558"/>
      <c r="E3271" s="555">
        <f t="shared" si="740"/>
        <v>0</v>
      </c>
      <c r="F3271" s="558">
        <f>IF(C3271="",0,IFERROR(VLOOKUP(COUNTIF($A$1:A3271,"ANALISIS DE PRECIOS"),T_Rendimiento_Equipo,5,FALSE),0))</f>
        <v>0</v>
      </c>
      <c r="G3271" s="555">
        <f t="shared" si="741"/>
        <v>0</v>
      </c>
    </row>
    <row r="3272" spans="1:7" ht="19.899999999999999" customHeight="1" x14ac:dyDescent="0.2">
      <c r="A3272" s="601">
        <f t="shared" si="738"/>
        <v>0</v>
      </c>
      <c r="B3272" s="561">
        <f t="shared" si="739"/>
        <v>0</v>
      </c>
      <c r="C3272" s="552"/>
      <c r="D3272" s="558"/>
      <c r="E3272" s="555">
        <f t="shared" si="740"/>
        <v>0</v>
      </c>
      <c r="F3272" s="558">
        <f>IF(C3272="",0,IFERROR(VLOOKUP(COUNTIF($A$1:A3272,"ANALISIS DE PRECIOS"),T_Rendimiento_Equipo,5,FALSE),0))</f>
        <v>0</v>
      </c>
      <c r="G3272" s="555">
        <f t="shared" si="741"/>
        <v>0</v>
      </c>
    </row>
    <row r="3273" spans="1:7" ht="19.899999999999999" customHeight="1" x14ac:dyDescent="0.2">
      <c r="A3273" s="601">
        <f t="shared" si="738"/>
        <v>0</v>
      </c>
      <c r="B3273" s="561">
        <f t="shared" si="739"/>
        <v>0</v>
      </c>
      <c r="C3273" s="552"/>
      <c r="D3273" s="566"/>
      <c r="E3273" s="555">
        <f t="shared" si="740"/>
        <v>0</v>
      </c>
      <c r="F3273" s="558">
        <f>IF(C3273="",0,IFERROR(VLOOKUP(COUNTIF($A$1:A3273,"ANALISIS DE PRECIOS"),T_Rendimiento_Equipo,5,FALSE),0))</f>
        <v>0</v>
      </c>
      <c r="G3273" s="555">
        <f t="shared" si="741"/>
        <v>0</v>
      </c>
    </row>
    <row r="3274" spans="1:7" ht="19.899999999999999" customHeight="1" x14ac:dyDescent="0.2">
      <c r="A3274" s="601">
        <f t="shared" si="738"/>
        <v>0</v>
      </c>
      <c r="B3274" s="561">
        <f t="shared" si="739"/>
        <v>0</v>
      </c>
      <c r="C3274" s="561"/>
      <c r="D3274" s="567"/>
      <c r="E3274" s="555">
        <f t="shared" si="740"/>
        <v>0</v>
      </c>
      <c r="F3274" s="558">
        <f>IF(C3274="",0,IFERROR(VLOOKUP(COUNTIF($A$1:A3274,"ANALISIS DE PRECIOS"),T_Rendimiento_Equipo,5,FALSE),0))</f>
        <v>0</v>
      </c>
      <c r="G3274" s="555">
        <f t="shared" si="741"/>
        <v>0</v>
      </c>
    </row>
    <row r="3275" spans="1:7" ht="19.899999999999999" customHeight="1" x14ac:dyDescent="0.2">
      <c r="A3275" s="602"/>
      <c r="B3275" s="541"/>
      <c r="C3275" s="545"/>
      <c r="D3275" s="541"/>
      <c r="E3275" s="542"/>
      <c r="F3275" s="564" t="s">
        <v>28</v>
      </c>
      <c r="G3275" s="604">
        <f>SUBTOTAL(9,G3268:G3274)</f>
        <v>0</v>
      </c>
    </row>
    <row r="3276" spans="1:7" ht="19.899999999999999" customHeight="1" x14ac:dyDescent="0.2">
      <c r="A3276" s="599"/>
      <c r="B3276" s="545"/>
      <c r="C3276" s="537" t="s">
        <v>1014</v>
      </c>
      <c r="D3276" s="541"/>
      <c r="E3276" s="542"/>
      <c r="F3276" s="543"/>
      <c r="G3276" s="600"/>
    </row>
    <row r="3277" spans="1:7" ht="19.899999999999999" customHeight="1" x14ac:dyDescent="0.2">
      <c r="A3277" s="792" t="s">
        <v>576</v>
      </c>
      <c r="B3277" s="793"/>
      <c r="C3277" s="794" t="s">
        <v>0</v>
      </c>
      <c r="D3277" s="794" t="s">
        <v>1867</v>
      </c>
      <c r="E3277" s="796" t="s">
        <v>24</v>
      </c>
      <c r="F3277" s="798" t="s">
        <v>25</v>
      </c>
      <c r="G3277" s="800" t="s">
        <v>26</v>
      </c>
    </row>
    <row r="3278" spans="1:7" ht="19.899999999999999" customHeight="1" x14ac:dyDescent="0.2">
      <c r="A3278" s="560" t="s">
        <v>577</v>
      </c>
      <c r="B3278" s="560" t="s">
        <v>578</v>
      </c>
      <c r="C3278" s="795"/>
      <c r="D3278" s="795"/>
      <c r="E3278" s="797"/>
      <c r="F3278" s="799"/>
      <c r="G3278" s="801"/>
    </row>
    <row r="3279" spans="1:7" ht="19.899999999999999" customHeight="1" x14ac:dyDescent="0.2">
      <c r="A3279" s="601">
        <f t="shared" ref="A3279:A3289" si="742">IFERROR(VLOOKUP(C3279,T_Insumos,4,FALSE),0)</f>
        <v>0</v>
      </c>
      <c r="B3279" s="561">
        <f t="shared" ref="B3279:B3289" si="743">IFERROR(VLOOKUP(C3279,T_Insumos,5,FALSE),0)</f>
        <v>0</v>
      </c>
      <c r="C3279" s="561"/>
      <c r="D3279" s="613">
        <f t="shared" ref="D3279:D3289" si="744">IFERROR(VLOOKUP(C3279,T_Insumos,2,FALSE),0)</f>
        <v>0</v>
      </c>
      <c r="E3279" s="553"/>
      <c r="F3279" s="555">
        <f t="shared" ref="F3279:F3289" si="745">IFERROR(VLOOKUP(C3279,T_Insumos,3,FALSE),0)</f>
        <v>0</v>
      </c>
      <c r="G3279" s="555">
        <f>ROUND(E3279*F3279,2)</f>
        <v>0</v>
      </c>
    </row>
    <row r="3280" spans="1:7" ht="19.899999999999999" customHeight="1" x14ac:dyDescent="0.2">
      <c r="A3280" s="601">
        <f t="shared" si="742"/>
        <v>0</v>
      </c>
      <c r="B3280" s="561">
        <f t="shared" si="743"/>
        <v>0</v>
      </c>
      <c r="C3280" s="561"/>
      <c r="D3280" s="613">
        <f t="shared" si="744"/>
        <v>0</v>
      </c>
      <c r="E3280" s="553"/>
      <c r="F3280" s="555">
        <f t="shared" si="745"/>
        <v>0</v>
      </c>
      <c r="G3280" s="555">
        <f t="shared" ref="G3280:G3289" si="746">ROUND(E3280*F3280,2)</f>
        <v>0</v>
      </c>
    </row>
    <row r="3281" spans="1:7" ht="19.899999999999999" customHeight="1" x14ac:dyDescent="0.2">
      <c r="A3281" s="601">
        <f t="shared" si="742"/>
        <v>0</v>
      </c>
      <c r="B3281" s="561">
        <f t="shared" si="743"/>
        <v>0</v>
      </c>
      <c r="C3281" s="561"/>
      <c r="D3281" s="613">
        <f t="shared" si="744"/>
        <v>0</v>
      </c>
      <c r="E3281" s="553"/>
      <c r="F3281" s="555">
        <f t="shared" si="745"/>
        <v>0</v>
      </c>
      <c r="G3281" s="555">
        <f t="shared" si="746"/>
        <v>0</v>
      </c>
    </row>
    <row r="3282" spans="1:7" ht="19.899999999999999" customHeight="1" x14ac:dyDescent="0.2">
      <c r="A3282" s="601">
        <f t="shared" si="742"/>
        <v>0</v>
      </c>
      <c r="B3282" s="561">
        <f t="shared" si="743"/>
        <v>0</v>
      </c>
      <c r="C3282" s="561"/>
      <c r="D3282" s="613">
        <f t="shared" si="744"/>
        <v>0</v>
      </c>
      <c r="E3282" s="553"/>
      <c r="F3282" s="555">
        <f t="shared" si="745"/>
        <v>0</v>
      </c>
      <c r="G3282" s="555">
        <f t="shared" si="746"/>
        <v>0</v>
      </c>
    </row>
    <row r="3283" spans="1:7" ht="19.899999999999999" customHeight="1" x14ac:dyDescent="0.2">
      <c r="A3283" s="601">
        <f t="shared" si="742"/>
        <v>0</v>
      </c>
      <c r="B3283" s="561">
        <f t="shared" si="743"/>
        <v>0</v>
      </c>
      <c r="C3283" s="561"/>
      <c r="D3283" s="613">
        <f t="shared" si="744"/>
        <v>0</v>
      </c>
      <c r="E3283" s="553"/>
      <c r="F3283" s="555">
        <f t="shared" si="745"/>
        <v>0</v>
      </c>
      <c r="G3283" s="555">
        <f t="shared" si="746"/>
        <v>0</v>
      </c>
    </row>
    <row r="3284" spans="1:7" ht="19.899999999999999" customHeight="1" x14ac:dyDescent="0.2">
      <c r="A3284" s="601">
        <f t="shared" si="742"/>
        <v>0</v>
      </c>
      <c r="B3284" s="561">
        <f t="shared" si="743"/>
        <v>0</v>
      </c>
      <c r="C3284" s="561"/>
      <c r="D3284" s="613">
        <f t="shared" si="744"/>
        <v>0</v>
      </c>
      <c r="E3284" s="553"/>
      <c r="F3284" s="555">
        <f t="shared" si="745"/>
        <v>0</v>
      </c>
      <c r="G3284" s="555">
        <f t="shared" si="746"/>
        <v>0</v>
      </c>
    </row>
    <row r="3285" spans="1:7" ht="19.899999999999999" customHeight="1" x14ac:dyDescent="0.2">
      <c r="A3285" s="601">
        <f t="shared" si="742"/>
        <v>0</v>
      </c>
      <c r="B3285" s="561">
        <f t="shared" si="743"/>
        <v>0</v>
      </c>
      <c r="C3285" s="561"/>
      <c r="D3285" s="613">
        <f t="shared" si="744"/>
        <v>0</v>
      </c>
      <c r="E3285" s="553"/>
      <c r="F3285" s="555">
        <f t="shared" si="745"/>
        <v>0</v>
      </c>
      <c r="G3285" s="555">
        <f t="shared" si="746"/>
        <v>0</v>
      </c>
    </row>
    <row r="3286" spans="1:7" ht="19.899999999999999" customHeight="1" x14ac:dyDescent="0.2">
      <c r="A3286" s="601">
        <f t="shared" si="742"/>
        <v>0</v>
      </c>
      <c r="B3286" s="561">
        <f t="shared" si="743"/>
        <v>0</v>
      </c>
      <c r="C3286" s="561"/>
      <c r="D3286" s="613">
        <f t="shared" si="744"/>
        <v>0</v>
      </c>
      <c r="E3286" s="553"/>
      <c r="F3286" s="555">
        <f t="shared" si="745"/>
        <v>0</v>
      </c>
      <c r="G3286" s="555">
        <f t="shared" si="746"/>
        <v>0</v>
      </c>
    </row>
    <row r="3287" spans="1:7" ht="19.899999999999999" customHeight="1" x14ac:dyDescent="0.2">
      <c r="A3287" s="601">
        <f t="shared" si="742"/>
        <v>0</v>
      </c>
      <c r="B3287" s="561">
        <f t="shared" si="743"/>
        <v>0</v>
      </c>
      <c r="C3287" s="561"/>
      <c r="D3287" s="613">
        <f t="shared" si="744"/>
        <v>0</v>
      </c>
      <c r="E3287" s="553"/>
      <c r="F3287" s="555">
        <f t="shared" si="745"/>
        <v>0</v>
      </c>
      <c r="G3287" s="555">
        <f t="shared" si="746"/>
        <v>0</v>
      </c>
    </row>
    <row r="3288" spans="1:7" ht="19.899999999999999" customHeight="1" x14ac:dyDescent="0.2">
      <c r="A3288" s="601">
        <f t="shared" si="742"/>
        <v>0</v>
      </c>
      <c r="B3288" s="561">
        <f t="shared" si="743"/>
        <v>0</v>
      </c>
      <c r="C3288" s="561"/>
      <c r="D3288" s="613">
        <f t="shared" si="744"/>
        <v>0</v>
      </c>
      <c r="E3288" s="553"/>
      <c r="F3288" s="555">
        <f t="shared" si="745"/>
        <v>0</v>
      </c>
      <c r="G3288" s="555">
        <f t="shared" si="746"/>
        <v>0</v>
      </c>
    </row>
    <row r="3289" spans="1:7" ht="19.899999999999999" customHeight="1" x14ac:dyDescent="0.2">
      <c r="A3289" s="601">
        <f t="shared" si="742"/>
        <v>0</v>
      </c>
      <c r="B3289" s="561">
        <f t="shared" si="743"/>
        <v>0</v>
      </c>
      <c r="C3289" s="561"/>
      <c r="D3289" s="613">
        <f t="shared" si="744"/>
        <v>0</v>
      </c>
      <c r="E3289" s="553"/>
      <c r="F3289" s="555">
        <f t="shared" si="745"/>
        <v>0</v>
      </c>
      <c r="G3289" s="555">
        <f t="shared" si="746"/>
        <v>0</v>
      </c>
    </row>
    <row r="3290" spans="1:7" ht="19.899999999999999" customHeight="1" x14ac:dyDescent="0.2">
      <c r="A3290" s="599"/>
      <c r="B3290" s="545"/>
      <c r="C3290" s="545"/>
      <c r="D3290" s="541"/>
      <c r="E3290" s="542"/>
      <c r="F3290" s="564" t="s">
        <v>29</v>
      </c>
      <c r="G3290" s="605">
        <f>SUBTOTAL(9,G3279:G3289)</f>
        <v>0</v>
      </c>
    </row>
    <row r="3291" spans="1:7" ht="19.899999999999999" customHeight="1" x14ac:dyDescent="0.2">
      <c r="A3291" s="599"/>
      <c r="B3291" s="545"/>
      <c r="C3291" s="537" t="s">
        <v>1015</v>
      </c>
      <c r="D3291" s="541"/>
      <c r="E3291" s="542"/>
      <c r="F3291" s="543"/>
      <c r="G3291" s="600"/>
    </row>
    <row r="3292" spans="1:7" ht="19.899999999999999" customHeight="1" x14ac:dyDescent="0.2">
      <c r="A3292" s="792" t="s">
        <v>576</v>
      </c>
      <c r="B3292" s="793"/>
      <c r="C3292" s="794" t="s">
        <v>0</v>
      </c>
      <c r="D3292" s="794" t="s">
        <v>1867</v>
      </c>
      <c r="E3292" s="796" t="s">
        <v>24</v>
      </c>
      <c r="F3292" s="798" t="s">
        <v>25</v>
      </c>
      <c r="G3292" s="800" t="s">
        <v>26</v>
      </c>
    </row>
    <row r="3293" spans="1:7" ht="19.899999999999999" customHeight="1" x14ac:dyDescent="0.2">
      <c r="A3293" s="560" t="s">
        <v>577</v>
      </c>
      <c r="B3293" s="560" t="s">
        <v>578</v>
      </c>
      <c r="C3293" s="795"/>
      <c r="D3293" s="795"/>
      <c r="E3293" s="797"/>
      <c r="F3293" s="799"/>
      <c r="G3293" s="801"/>
    </row>
    <row r="3294" spans="1:7" ht="19.899999999999999" customHeight="1" x14ac:dyDescent="0.2">
      <c r="A3294" s="601">
        <f>IFERROR(VLOOKUP(C3294,T_Insumos,4,FALSE),0)</f>
        <v>0</v>
      </c>
      <c r="B3294" s="561">
        <f>IFERROR(VLOOKUP(C3294,T_Insumos,5,FALSE),0)</f>
        <v>0</v>
      </c>
      <c r="C3294" s="552"/>
      <c r="D3294" s="613">
        <f>IF(C3294=0,0,"$/tnkm")</f>
        <v>0</v>
      </c>
      <c r="E3294" s="553"/>
      <c r="F3294" s="555">
        <f>IFERROR(VLOOKUP(C3294,T_Insumos,3,FALSE),0)</f>
        <v>0</v>
      </c>
      <c r="G3294" s="555">
        <f>ROUND(E3294*F3294,2)</f>
        <v>0</v>
      </c>
    </row>
    <row r="3295" spans="1:7" ht="19.899999999999999" customHeight="1" x14ac:dyDescent="0.2">
      <c r="A3295" s="601">
        <f>IFERROR(VLOOKUP(C3295,T_Insumos,4,FALSE),0)</f>
        <v>0</v>
      </c>
      <c r="B3295" s="561">
        <f>IFERROR(VLOOKUP(C3295,T_Insumos,5,FALSE),0)</f>
        <v>0</v>
      </c>
      <c r="C3295" s="552"/>
      <c r="D3295" s="613">
        <f>IF(C3295=0,0,"$/tnkm")</f>
        <v>0</v>
      </c>
      <c r="E3295" s="569"/>
      <c r="F3295" s="555">
        <f>IFERROR(VLOOKUP(C3295,T_Insumos,3,FALSE),0)</f>
        <v>0</v>
      </c>
      <c r="G3295" s="555">
        <f t="shared" ref="G3295" si="747">ROUND(E3295*F3295,2)</f>
        <v>0</v>
      </c>
    </row>
    <row r="3296" spans="1:7" ht="19.899999999999999" customHeight="1" x14ac:dyDescent="0.2">
      <c r="A3296" s="599"/>
      <c r="B3296" s="545"/>
      <c r="C3296" s="545"/>
      <c r="D3296" s="541"/>
      <c r="E3296" s="542"/>
      <c r="F3296" s="564" t="s">
        <v>1016</v>
      </c>
      <c r="G3296" s="605">
        <f>SUBTOTAL(9,G3294:G3295)</f>
        <v>0</v>
      </c>
    </row>
    <row r="3297" spans="1:7" ht="19.899999999999999" customHeight="1" x14ac:dyDescent="0.2">
      <c r="A3297" s="602"/>
      <c r="B3297" s="541"/>
      <c r="C3297" s="545"/>
      <c r="D3297" s="541"/>
      <c r="E3297" s="542"/>
      <c r="F3297" s="543"/>
      <c r="G3297" s="600"/>
    </row>
    <row r="3298" spans="1:7" ht="19.899999999999999" customHeight="1" x14ac:dyDescent="0.2">
      <c r="A3298" s="664" t="str">
        <f>B3232</f>
        <v/>
      </c>
      <c r="B3298" s="661">
        <f ca="1">C3232</f>
        <v>0</v>
      </c>
      <c r="C3298" s="541"/>
      <c r="D3298" s="541" t="s">
        <v>1833</v>
      </c>
      <c r="E3298" s="662"/>
      <c r="F3298" s="663" t="str">
        <f ca="1">"$/"&amp;G3232</f>
        <v>$/0</v>
      </c>
      <c r="G3298" s="610">
        <f>SUBTOTAL(9,G3255:G3297)</f>
        <v>0</v>
      </c>
    </row>
    <row r="3299" spans="1:7" ht="19.899999999999999" customHeight="1" x14ac:dyDescent="0.2">
      <c r="A3299" s="606"/>
      <c r="B3299" s="607"/>
      <c r="C3299" s="608"/>
      <c r="D3299" s="608" t="s">
        <v>2043</v>
      </c>
      <c r="E3299" s="609"/>
      <c r="F3299" s="665" t="str">
        <f ca="1">"$/"&amp;G3232</f>
        <v>$/0</v>
      </c>
      <c r="G3299" s="610">
        <f>ROUND(G3298/Coeficiente_Paso,2)</f>
        <v>0</v>
      </c>
    </row>
    <row r="3300" spans="1:7" ht="19.899999999999999" customHeight="1" x14ac:dyDescent="0.2">
      <c r="A3300" s="191"/>
      <c r="B3300" s="191"/>
      <c r="C3300" s="191"/>
      <c r="D3300" s="191"/>
      <c r="E3300" s="191"/>
      <c r="F3300" s="191"/>
      <c r="G3300" s="191"/>
    </row>
    <row r="3301" spans="1:7" ht="19.899999999999999" customHeight="1" x14ac:dyDescent="0.2">
      <c r="A3301" s="802" t="s">
        <v>31</v>
      </c>
      <c r="B3301" s="803"/>
      <c r="C3301" s="803"/>
      <c r="D3301" s="803"/>
      <c r="E3301" s="803"/>
      <c r="F3301" s="803"/>
      <c r="G3301" s="804"/>
    </row>
    <row r="3302" spans="1:7" ht="19.899999999999999" customHeight="1" x14ac:dyDescent="0.2">
      <c r="A3302" s="587" t="s">
        <v>711</v>
      </c>
      <c r="B3302" s="535" t="str">
        <f>Comitente</f>
        <v>DIRECCIÓN PROVINCIAL DE VIALIDAD</v>
      </c>
      <c r="C3302" s="536"/>
      <c r="D3302" s="537"/>
      <c r="E3302" s="537"/>
      <c r="F3302" s="538"/>
      <c r="G3302" s="588"/>
    </row>
    <row r="3303" spans="1:7" ht="19.899999999999999" customHeight="1" x14ac:dyDescent="0.2">
      <c r="A3303" s="587" t="s">
        <v>712</v>
      </c>
      <c r="B3303" s="535">
        <f>Contratista</f>
        <v>0</v>
      </c>
      <c r="C3303" s="539"/>
      <c r="D3303" s="539"/>
      <c r="E3303" s="539"/>
      <c r="F3303" s="535"/>
      <c r="G3303" s="589"/>
    </row>
    <row r="3304" spans="1:7" ht="19.899999999999999" customHeight="1" x14ac:dyDescent="0.2">
      <c r="A3304" s="587" t="s">
        <v>21</v>
      </c>
      <c r="B3304" s="535" t="str">
        <f>Obra</f>
        <v>PAVIMENTACIÓN Y REPAVIMENTACION DE LA RED VIAL MUNICIPAL AFECTADAS POR OBRAS DE SANEAMIENTO 1era ETAPA SARMIENTO</v>
      </c>
      <c r="C3304" s="539"/>
      <c r="D3304" s="539"/>
      <c r="E3304" s="539"/>
      <c r="F3304" s="535" t="s">
        <v>32</v>
      </c>
      <c r="G3304" s="589">
        <f>Fecha_Base</f>
        <v>0</v>
      </c>
    </row>
    <row r="3305" spans="1:7" ht="19.899999999999999" customHeight="1" x14ac:dyDescent="0.2">
      <c r="A3305" s="590" t="s">
        <v>710</v>
      </c>
      <c r="B3305" s="540" t="str">
        <f>Ubicación</f>
        <v>DEPARTAMENTO SARMIENTO</v>
      </c>
      <c r="C3305" s="540"/>
      <c r="D3305" s="541"/>
      <c r="E3305" s="542"/>
      <c r="F3305" s="543"/>
      <c r="G3305" s="591"/>
    </row>
    <row r="3306" spans="1:7" ht="19.899999999999999" customHeight="1" x14ac:dyDescent="0.2">
      <c r="A3306" s="590" t="s">
        <v>33</v>
      </c>
      <c r="B3306" s="544" t="str">
        <f>IFERROR(VALUE(LEFT(B3307,FIND(".",B3307)-1)),"")</f>
        <v/>
      </c>
      <c r="C3306" s="545">
        <f ca="1">IFERROR(VLOOKUP(B3306,T_Computo_Presupuesto,2,FALSE),0)</f>
        <v>0</v>
      </c>
      <c r="D3306" s="545"/>
      <c r="E3306" s="542"/>
      <c r="F3306" s="543"/>
      <c r="G3306" s="591"/>
    </row>
    <row r="3307" spans="1:7" ht="19.899999999999999" customHeight="1" x14ac:dyDescent="0.2">
      <c r="A3307" s="590" t="s">
        <v>22</v>
      </c>
      <c r="B3307" s="546" t="str">
        <f>IFERROR(VLOOKUP(COUNTIF($A$1:A3307,"ANALISIS DE PRECIOS"),T_NumeroItem,2,FALSE),"")</f>
        <v/>
      </c>
      <c r="C3307" s="805">
        <f ca="1">IFERROR(VLOOKUP(B3307,T_Computo_Presupuesto,2,FALSE),0)</f>
        <v>0</v>
      </c>
      <c r="D3307" s="805"/>
      <c r="E3307" s="805"/>
      <c r="F3307" s="540" t="s">
        <v>23</v>
      </c>
      <c r="G3307" s="592">
        <f ca="1">IFERROR(VLOOKUP(B3307,T_Computo_Presupuesto,4,FALSE),0)</f>
        <v>0</v>
      </c>
    </row>
    <row r="3308" spans="1:7" ht="19.899999999999999" customHeight="1" x14ac:dyDescent="0.2">
      <c r="A3308" s="590"/>
      <c r="B3308" s="540"/>
      <c r="C3308" s="545"/>
      <c r="D3308" s="541"/>
      <c r="E3308" s="542"/>
      <c r="F3308" s="545"/>
      <c r="G3308" s="593"/>
    </row>
    <row r="3309" spans="1:7" ht="19.899999999999999" customHeight="1" x14ac:dyDescent="0.2">
      <c r="A3309" s="594"/>
      <c r="B3309" s="547"/>
      <c r="C3309" s="548" t="s">
        <v>999</v>
      </c>
      <c r="D3309" s="547"/>
      <c r="E3309" s="547"/>
      <c r="F3309" s="547"/>
      <c r="G3309" s="595"/>
    </row>
    <row r="3310" spans="1:7" ht="19.899999999999999" customHeight="1" x14ac:dyDescent="0.2">
      <c r="A3310" s="590"/>
      <c r="B3310" s="549"/>
      <c r="C3310" s="545"/>
      <c r="D3310" s="541"/>
      <c r="E3310" s="542"/>
      <c r="F3310" s="540"/>
      <c r="G3310" s="592"/>
    </row>
    <row r="3311" spans="1:7" ht="19.899999999999999" customHeight="1" x14ac:dyDescent="0.2">
      <c r="A3311" s="590"/>
      <c r="B3311" s="549"/>
      <c r="C3311" s="550" t="s">
        <v>1000</v>
      </c>
      <c r="D3311" s="551" t="s">
        <v>24</v>
      </c>
      <c r="E3311" s="551" t="s">
        <v>1001</v>
      </c>
      <c r="F3311" s="551" t="s">
        <v>1002</v>
      </c>
      <c r="G3311" s="550" t="s">
        <v>1003</v>
      </c>
    </row>
    <row r="3312" spans="1:7" ht="19.899999999999999" customHeight="1" x14ac:dyDescent="0.2">
      <c r="A3312" s="590"/>
      <c r="B3312" s="549"/>
      <c r="C3312" s="552"/>
      <c r="D3312" s="553"/>
      <c r="E3312" s="554">
        <f t="shared" ref="E3312:E3321" si="748">IFERROR(VLOOKUP(C3312,T_Equipos,4,FALSE),0)</f>
        <v>0</v>
      </c>
      <c r="F3312" s="555">
        <f t="shared" ref="F3312:F3321" si="749">IFERROR(VLOOKUP(C3312,T_Equipos,5,FALSE),0)</f>
        <v>0</v>
      </c>
      <c r="G3312" s="555">
        <f>ROUND(D3312*F3312,2)</f>
        <v>0</v>
      </c>
    </row>
    <row r="3313" spans="1:7" ht="19.899999999999999" customHeight="1" x14ac:dyDescent="0.2">
      <c r="A3313" s="590"/>
      <c r="B3313" s="549"/>
      <c r="C3313" s="552"/>
      <c r="D3313" s="553"/>
      <c r="E3313" s="554">
        <f t="shared" si="748"/>
        <v>0</v>
      </c>
      <c r="F3313" s="555">
        <f t="shared" si="749"/>
        <v>0</v>
      </c>
      <c r="G3313" s="555">
        <f>ROUND(D3313*F3313,2)</f>
        <v>0</v>
      </c>
    </row>
    <row r="3314" spans="1:7" ht="19.899999999999999" customHeight="1" x14ac:dyDescent="0.2">
      <c r="A3314" s="590"/>
      <c r="B3314" s="549"/>
      <c r="C3314" s="552"/>
      <c r="D3314" s="553"/>
      <c r="E3314" s="554">
        <f t="shared" si="748"/>
        <v>0</v>
      </c>
      <c r="F3314" s="555">
        <f t="shared" si="749"/>
        <v>0</v>
      </c>
      <c r="G3314" s="555">
        <f>ROUND(D3314*F3314,2)</f>
        <v>0</v>
      </c>
    </row>
    <row r="3315" spans="1:7" ht="19.899999999999999" customHeight="1" x14ac:dyDescent="0.2">
      <c r="A3315" s="590"/>
      <c r="B3315" s="549"/>
      <c r="C3315" s="552"/>
      <c r="D3315" s="553"/>
      <c r="E3315" s="554">
        <f t="shared" si="748"/>
        <v>0</v>
      </c>
      <c r="F3315" s="555">
        <f t="shared" si="749"/>
        <v>0</v>
      </c>
      <c r="G3315" s="555">
        <f>ROUND(D3315*F3315,2)</f>
        <v>0</v>
      </c>
    </row>
    <row r="3316" spans="1:7" ht="19.899999999999999" customHeight="1" x14ac:dyDescent="0.2">
      <c r="A3316" s="590"/>
      <c r="B3316" s="549"/>
      <c r="C3316" s="552"/>
      <c r="D3316" s="553"/>
      <c r="E3316" s="554">
        <f t="shared" si="748"/>
        <v>0</v>
      </c>
      <c r="F3316" s="555">
        <f t="shared" si="749"/>
        <v>0</v>
      </c>
      <c r="G3316" s="555">
        <f t="shared" ref="G3316:G3321" si="750">ROUND(D3316*F3316,2)</f>
        <v>0</v>
      </c>
    </row>
    <row r="3317" spans="1:7" ht="19.899999999999999" customHeight="1" x14ac:dyDescent="0.2">
      <c r="A3317" s="590"/>
      <c r="B3317" s="549"/>
      <c r="C3317" s="552"/>
      <c r="D3317" s="553"/>
      <c r="E3317" s="554">
        <f t="shared" si="748"/>
        <v>0</v>
      </c>
      <c r="F3317" s="555">
        <f t="shared" si="749"/>
        <v>0</v>
      </c>
      <c r="G3317" s="555">
        <f t="shared" si="750"/>
        <v>0</v>
      </c>
    </row>
    <row r="3318" spans="1:7" ht="19.899999999999999" customHeight="1" x14ac:dyDescent="0.2">
      <c r="A3318" s="590"/>
      <c r="B3318" s="549"/>
      <c r="C3318" s="552"/>
      <c r="D3318" s="553"/>
      <c r="E3318" s="554">
        <f t="shared" si="748"/>
        <v>0</v>
      </c>
      <c r="F3318" s="555">
        <f t="shared" si="749"/>
        <v>0</v>
      </c>
      <c r="G3318" s="555">
        <f t="shared" si="750"/>
        <v>0</v>
      </c>
    </row>
    <row r="3319" spans="1:7" ht="19.899999999999999" customHeight="1" x14ac:dyDescent="0.2">
      <c r="A3319" s="590"/>
      <c r="B3319" s="549"/>
      <c r="C3319" s="552"/>
      <c r="D3319" s="553"/>
      <c r="E3319" s="554">
        <f t="shared" si="748"/>
        <v>0</v>
      </c>
      <c r="F3319" s="555">
        <f t="shared" si="749"/>
        <v>0</v>
      </c>
      <c r="G3319" s="555">
        <f t="shared" si="750"/>
        <v>0</v>
      </c>
    </row>
    <row r="3320" spans="1:7" ht="19.899999999999999" customHeight="1" x14ac:dyDescent="0.2">
      <c r="A3320" s="590"/>
      <c r="B3320" s="549"/>
      <c r="C3320" s="552"/>
      <c r="D3320" s="553"/>
      <c r="E3320" s="554">
        <f t="shared" si="748"/>
        <v>0</v>
      </c>
      <c r="F3320" s="555">
        <f t="shared" si="749"/>
        <v>0</v>
      </c>
      <c r="G3320" s="555">
        <f t="shared" si="750"/>
        <v>0</v>
      </c>
    </row>
    <row r="3321" spans="1:7" ht="19.899999999999999" customHeight="1" x14ac:dyDescent="0.2">
      <c r="A3321" s="590"/>
      <c r="B3321" s="549"/>
      <c r="C3321" s="552"/>
      <c r="D3321" s="553"/>
      <c r="E3321" s="554">
        <f t="shared" si="748"/>
        <v>0</v>
      </c>
      <c r="F3321" s="555">
        <f t="shared" si="749"/>
        <v>0</v>
      </c>
      <c r="G3321" s="555">
        <f t="shared" si="750"/>
        <v>0</v>
      </c>
    </row>
    <row r="3322" spans="1:7" ht="19.899999999999999" customHeight="1" x14ac:dyDescent="0.2">
      <c r="A3322" s="590"/>
      <c r="B3322" s="549"/>
      <c r="C3322" s="545"/>
      <c r="D3322" s="545"/>
      <c r="E3322" s="556"/>
      <c r="F3322" s="540"/>
      <c r="G3322" s="592"/>
    </row>
    <row r="3323" spans="1:7" ht="19.899999999999999" customHeight="1" x14ac:dyDescent="0.2">
      <c r="A3323" s="590"/>
      <c r="B3323" s="545"/>
      <c r="C3323" s="537" t="s">
        <v>1004</v>
      </c>
      <c r="D3323" s="540" t="s">
        <v>1001</v>
      </c>
      <c r="E3323" s="611">
        <f>SUMPRODUCT(D3312:D3321,E3312:E3321)</f>
        <v>0</v>
      </c>
      <c r="F3323" s="540" t="s">
        <v>1005</v>
      </c>
      <c r="G3323" s="612">
        <f>SUM(G3312:G3321)</f>
        <v>0</v>
      </c>
    </row>
    <row r="3324" spans="1:7" ht="19.899999999999999" customHeight="1" x14ac:dyDescent="0.2">
      <c r="A3324" s="590"/>
      <c r="B3324" s="549"/>
      <c r="C3324" s="557"/>
      <c r="D3324" s="556"/>
      <c r="E3324" s="542"/>
      <c r="F3324" s="540"/>
      <c r="G3324" s="596"/>
    </row>
    <row r="3325" spans="1:7" ht="19.899999999999999" customHeight="1" x14ac:dyDescent="0.2">
      <c r="A3325" s="597"/>
      <c r="B3325" s="549"/>
      <c r="C3325" s="540" t="s">
        <v>1006</v>
      </c>
      <c r="D3325" s="558">
        <f>IFERROR(VLOOKUP(COUNTIF($A$1:A3325,"ANALISIS DE PRECIOS"),T_Rendimiento_Equipo,5,FALSE),0)</f>
        <v>0</v>
      </c>
      <c r="E3325" s="559" t="str">
        <f ca="1">G3307&amp;"/día"</f>
        <v>0/día</v>
      </c>
      <c r="F3325" s="598"/>
      <c r="G3325" s="592"/>
    </row>
    <row r="3326" spans="1:7" ht="19.899999999999999" customHeight="1" x14ac:dyDescent="0.2">
      <c r="A3326" s="590"/>
      <c r="B3326" s="549"/>
      <c r="C3326" s="545"/>
      <c r="D3326" s="541"/>
      <c r="E3326" s="542"/>
      <c r="F3326" s="540"/>
      <c r="G3326" s="592"/>
    </row>
    <row r="3327" spans="1:7" ht="19.899999999999999" customHeight="1" x14ac:dyDescent="0.2">
      <c r="A3327" s="792" t="s">
        <v>576</v>
      </c>
      <c r="B3327" s="793"/>
      <c r="C3327" s="794" t="s">
        <v>0</v>
      </c>
      <c r="D3327" s="806" t="s">
        <v>1866</v>
      </c>
      <c r="E3327" s="806" t="s">
        <v>1865</v>
      </c>
      <c r="F3327" s="798" t="s">
        <v>1007</v>
      </c>
      <c r="G3327" s="800" t="s">
        <v>26</v>
      </c>
    </row>
    <row r="3328" spans="1:7" ht="19.899999999999999" customHeight="1" x14ac:dyDescent="0.2">
      <c r="A3328" s="560" t="s">
        <v>577</v>
      </c>
      <c r="B3328" s="560" t="s">
        <v>578</v>
      </c>
      <c r="C3328" s="795"/>
      <c r="D3328" s="807"/>
      <c r="E3328" s="797"/>
      <c r="F3328" s="799"/>
      <c r="G3328" s="801"/>
    </row>
    <row r="3329" spans="1:7" ht="19.899999999999999" customHeight="1" x14ac:dyDescent="0.2">
      <c r="A3329" s="599"/>
      <c r="B3329" s="545"/>
      <c r="C3329" s="537" t="s">
        <v>1008</v>
      </c>
      <c r="D3329" s="542"/>
      <c r="E3329" s="542"/>
      <c r="F3329" s="545"/>
      <c r="G3329" s="600"/>
    </row>
    <row r="3330" spans="1:7" ht="19.899999999999999" customHeight="1" x14ac:dyDescent="0.2">
      <c r="A3330" s="601">
        <f t="shared" ref="A3330:A3338" si="751">IFERROR(VLOOKUP(C3330,T_Insumos,4,FALSE),0)</f>
        <v>0</v>
      </c>
      <c r="B3330" s="561">
        <f t="shared" ref="B3330:B3338" si="752">IFERROR(VLOOKUP(C3330,T_Insumos,5,FALSE),0)</f>
        <v>0</v>
      </c>
      <c r="C3330" s="552"/>
      <c r="D3330" s="562">
        <f t="shared" ref="D3330:D3338" si="753">IFERROR(VLOOKUP(C3330,T_Insumos,3,FALSE),0)</f>
        <v>0</v>
      </c>
      <c r="E3330" s="555">
        <f>D3330*$G$23</f>
        <v>0</v>
      </c>
      <c r="F3330" s="558">
        <f>IF(C3330="",0,IFERROR(VLOOKUP(COUNTIF($A$1:A3330,"ANALISIS DE PRECIOS"),T_Rendimiento_Equipo,5,FALSE),0))</f>
        <v>0</v>
      </c>
      <c r="G3330" s="555">
        <f>IFERROR(ROUND(E3330/F3330,2),0)</f>
        <v>0</v>
      </c>
    </row>
    <row r="3331" spans="1:7" ht="19.899999999999999" customHeight="1" x14ac:dyDescent="0.2">
      <c r="A3331" s="601">
        <f t="shared" si="751"/>
        <v>0</v>
      </c>
      <c r="B3331" s="561">
        <f t="shared" si="752"/>
        <v>0</v>
      </c>
      <c r="C3331" s="552"/>
      <c r="D3331" s="562">
        <f t="shared" si="753"/>
        <v>0</v>
      </c>
      <c r="E3331" s="555"/>
      <c r="F3331" s="558">
        <f>IF(C3331="",0,IFERROR(VLOOKUP(COUNTIF($A$1:A3331,"ANALISIS DE PRECIOS"),T_Rendimiento_Equipo,5,FALSE),0))</f>
        <v>0</v>
      </c>
      <c r="G3331" s="555">
        <f t="shared" ref="G3331:G3338" si="754">IFERROR(ROUND(E3331/F3331,2),0)</f>
        <v>0</v>
      </c>
    </row>
    <row r="3332" spans="1:7" ht="19.899999999999999" customHeight="1" x14ac:dyDescent="0.2">
      <c r="A3332" s="601">
        <f t="shared" si="751"/>
        <v>0</v>
      </c>
      <c r="B3332" s="561">
        <f t="shared" si="752"/>
        <v>0</v>
      </c>
      <c r="C3332" s="563"/>
      <c r="D3332" s="562">
        <f t="shared" si="753"/>
        <v>0</v>
      </c>
      <c r="E3332" s="555"/>
      <c r="F3332" s="558">
        <f>IF(C3332="",0,IFERROR(VLOOKUP(COUNTIF($A$1:A3332,"ANALISIS DE PRECIOS"),T_Rendimiento_Equipo,5,FALSE),0))</f>
        <v>0</v>
      </c>
      <c r="G3332" s="555">
        <f t="shared" si="754"/>
        <v>0</v>
      </c>
    </row>
    <row r="3333" spans="1:7" ht="19.899999999999999" customHeight="1" x14ac:dyDescent="0.2">
      <c r="A3333" s="601">
        <f t="shared" si="751"/>
        <v>0</v>
      </c>
      <c r="B3333" s="561">
        <f t="shared" si="752"/>
        <v>0</v>
      </c>
      <c r="C3333" s="563"/>
      <c r="D3333" s="562">
        <f t="shared" si="753"/>
        <v>0</v>
      </c>
      <c r="E3333" s="555"/>
      <c r="F3333" s="558">
        <f>IF(C3333="",0,IFERROR(VLOOKUP(COUNTIF($A$1:A3333,"ANALISIS DE PRECIOS"),T_Rendimiento_Equipo,5,FALSE),0))</f>
        <v>0</v>
      </c>
      <c r="G3333" s="555">
        <f t="shared" si="754"/>
        <v>0</v>
      </c>
    </row>
    <row r="3334" spans="1:7" ht="19.899999999999999" customHeight="1" x14ac:dyDescent="0.2">
      <c r="A3334" s="601">
        <f t="shared" si="751"/>
        <v>0</v>
      </c>
      <c r="B3334" s="561">
        <f t="shared" si="752"/>
        <v>0</v>
      </c>
      <c r="C3334" s="563"/>
      <c r="D3334" s="562">
        <f t="shared" si="753"/>
        <v>0</v>
      </c>
      <c r="E3334" s="555"/>
      <c r="F3334" s="558">
        <f>IF(C3334="",0,IFERROR(VLOOKUP(COUNTIF($A$1:A3334,"ANALISIS DE PRECIOS"),T_Rendimiento_Equipo,5,FALSE),0))</f>
        <v>0</v>
      </c>
      <c r="G3334" s="555">
        <f t="shared" si="754"/>
        <v>0</v>
      </c>
    </row>
    <row r="3335" spans="1:7" ht="19.899999999999999" customHeight="1" x14ac:dyDescent="0.2">
      <c r="A3335" s="601">
        <f t="shared" si="751"/>
        <v>0</v>
      </c>
      <c r="B3335" s="561">
        <f t="shared" si="752"/>
        <v>0</v>
      </c>
      <c r="C3335" s="563"/>
      <c r="D3335" s="562">
        <f t="shared" si="753"/>
        <v>0</v>
      </c>
      <c r="E3335" s="555"/>
      <c r="F3335" s="558">
        <f>IF(C3335="",0,IFERROR(VLOOKUP(COUNTIF($A$1:A3335,"ANALISIS DE PRECIOS"),T_Rendimiento_Equipo,5,FALSE),0))</f>
        <v>0</v>
      </c>
      <c r="G3335" s="555">
        <f t="shared" si="754"/>
        <v>0</v>
      </c>
    </row>
    <row r="3336" spans="1:7" ht="19.899999999999999" customHeight="1" x14ac:dyDescent="0.2">
      <c r="A3336" s="601">
        <f t="shared" si="751"/>
        <v>0</v>
      </c>
      <c r="B3336" s="561">
        <f t="shared" si="752"/>
        <v>0</v>
      </c>
      <c r="C3336" s="563"/>
      <c r="D3336" s="562">
        <f t="shared" si="753"/>
        <v>0</v>
      </c>
      <c r="E3336" s="555"/>
      <c r="F3336" s="558">
        <f>IF(C3336="",0,IFERROR(VLOOKUP(COUNTIF($A$1:A3336,"ANALISIS DE PRECIOS"),T_Rendimiento_Equipo,5,FALSE),0))</f>
        <v>0</v>
      </c>
      <c r="G3336" s="555">
        <f t="shared" si="754"/>
        <v>0</v>
      </c>
    </row>
    <row r="3337" spans="1:7" ht="19.899999999999999" customHeight="1" x14ac:dyDescent="0.2">
      <c r="A3337" s="601">
        <f t="shared" si="751"/>
        <v>0</v>
      </c>
      <c r="B3337" s="561">
        <f t="shared" si="752"/>
        <v>0</v>
      </c>
      <c r="C3337" s="563"/>
      <c r="D3337" s="562">
        <f t="shared" si="753"/>
        <v>0</v>
      </c>
      <c r="E3337" s="555"/>
      <c r="F3337" s="558">
        <f>IF(C3337="",0,IFERROR(VLOOKUP(COUNTIF($A$1:A3337,"ANALISIS DE PRECIOS"),T_Rendimiento_Equipo,5,FALSE),0))</f>
        <v>0</v>
      </c>
      <c r="G3337" s="555">
        <f t="shared" si="754"/>
        <v>0</v>
      </c>
    </row>
    <row r="3338" spans="1:7" ht="19.899999999999999" customHeight="1" x14ac:dyDescent="0.2">
      <c r="A3338" s="601">
        <f t="shared" si="751"/>
        <v>0</v>
      </c>
      <c r="B3338" s="561">
        <f t="shared" si="752"/>
        <v>0</v>
      </c>
      <c r="C3338" s="552"/>
      <c r="D3338" s="562">
        <f t="shared" si="753"/>
        <v>0</v>
      </c>
      <c r="E3338" s="555"/>
      <c r="F3338" s="558">
        <f>IF(C3338="",0,IFERROR(VLOOKUP(COUNTIF($A$1:A3338,"ANALISIS DE PRECIOS"),T_Rendimiento_Equipo,5,FALSE),0))</f>
        <v>0</v>
      </c>
      <c r="G3338" s="555">
        <f t="shared" si="754"/>
        <v>0</v>
      </c>
    </row>
    <row r="3339" spans="1:7" ht="19.899999999999999" customHeight="1" x14ac:dyDescent="0.2">
      <c r="A3339" s="602"/>
      <c r="B3339" s="541"/>
      <c r="C3339" s="545"/>
      <c r="D3339" s="541"/>
      <c r="E3339" s="542"/>
      <c r="F3339" s="564" t="s">
        <v>27</v>
      </c>
      <c r="G3339" s="603">
        <f>SUBTOTAL(9,G3330:G3338)</f>
        <v>0</v>
      </c>
    </row>
    <row r="3340" spans="1:7" ht="19.899999999999999" customHeight="1" x14ac:dyDescent="0.2">
      <c r="A3340" s="599"/>
      <c r="B3340" s="545"/>
      <c r="C3340" s="537" t="s">
        <v>713</v>
      </c>
      <c r="D3340" s="541"/>
      <c r="E3340" s="542"/>
      <c r="F3340" s="543"/>
      <c r="G3340" s="600"/>
    </row>
    <row r="3341" spans="1:7" ht="19.899999999999999" customHeight="1" x14ac:dyDescent="0.2">
      <c r="A3341" s="792" t="s">
        <v>576</v>
      </c>
      <c r="B3341" s="793"/>
      <c r="C3341" s="794" t="s">
        <v>0</v>
      </c>
      <c r="D3341" s="796" t="s">
        <v>24</v>
      </c>
      <c r="E3341" s="796" t="s">
        <v>1832</v>
      </c>
      <c r="F3341" s="798" t="s">
        <v>1007</v>
      </c>
      <c r="G3341" s="800" t="s">
        <v>26</v>
      </c>
    </row>
    <row r="3342" spans="1:7" ht="19.899999999999999" customHeight="1" x14ac:dyDescent="0.2">
      <c r="A3342" s="560" t="s">
        <v>577</v>
      </c>
      <c r="B3342" s="560" t="s">
        <v>578</v>
      </c>
      <c r="C3342" s="795"/>
      <c r="D3342" s="797"/>
      <c r="E3342" s="797"/>
      <c r="F3342" s="799"/>
      <c r="G3342" s="801"/>
    </row>
    <row r="3343" spans="1:7" ht="19.899999999999999" customHeight="1" x14ac:dyDescent="0.2">
      <c r="A3343" s="601">
        <f t="shared" ref="A3343:A3349" si="755">IFERROR(VLOOKUP(C3343,T_Insumos,4,FALSE),0)</f>
        <v>0</v>
      </c>
      <c r="B3343" s="561">
        <f t="shared" ref="B3343:B3349" si="756">IFERROR(VLOOKUP(C3343,T_Insumos,5,FALSE),0)</f>
        <v>0</v>
      </c>
      <c r="C3343" s="565"/>
      <c r="D3343" s="558"/>
      <c r="E3343" s="555">
        <f t="shared" ref="E3343:E3349" si="757">IFERROR(VLOOKUP(C3343,T_Insumos,3,FALSE),0)</f>
        <v>0</v>
      </c>
      <c r="F3343" s="558">
        <f>IF(C3343="",0,IFERROR(VLOOKUP(COUNTIF($A$1:A3343,"ANALISIS DE PRECIOS"),T_Rendimiento_Equipo,5,FALSE),0))</f>
        <v>0</v>
      </c>
      <c r="G3343" s="555">
        <f>IFERROR(ROUND(D3343*E3343/F3343,2),0)</f>
        <v>0</v>
      </c>
    </row>
    <row r="3344" spans="1:7" ht="19.899999999999999" customHeight="1" x14ac:dyDescent="0.2">
      <c r="A3344" s="601">
        <f t="shared" si="755"/>
        <v>0</v>
      </c>
      <c r="B3344" s="561">
        <f t="shared" si="756"/>
        <v>0</v>
      </c>
      <c r="C3344" s="552"/>
      <c r="D3344" s="558"/>
      <c r="E3344" s="555">
        <f t="shared" si="757"/>
        <v>0</v>
      </c>
      <c r="F3344" s="558">
        <f>IF(C3344="",0,IFERROR(VLOOKUP(COUNTIF($A$1:A3344,"ANALISIS DE PRECIOS"),T_Rendimiento_Equipo,5,FALSE),0))</f>
        <v>0</v>
      </c>
      <c r="G3344" s="555">
        <f t="shared" ref="G3344:G3349" si="758">IFERROR(ROUND(D3344*E3344/F3344,2),0)</f>
        <v>0</v>
      </c>
    </row>
    <row r="3345" spans="1:7" ht="19.899999999999999" customHeight="1" x14ac:dyDescent="0.2">
      <c r="A3345" s="601">
        <f t="shared" si="755"/>
        <v>0</v>
      </c>
      <c r="B3345" s="561">
        <f t="shared" si="756"/>
        <v>0</v>
      </c>
      <c r="C3345" s="552"/>
      <c r="D3345" s="558"/>
      <c r="E3345" s="555">
        <f t="shared" si="757"/>
        <v>0</v>
      </c>
      <c r="F3345" s="558">
        <f>IF(C3345="",0,IFERROR(VLOOKUP(COUNTIF($A$1:A3345,"ANALISIS DE PRECIOS"),T_Rendimiento_Equipo,5,FALSE),0))</f>
        <v>0</v>
      </c>
      <c r="G3345" s="555">
        <f t="shared" si="758"/>
        <v>0</v>
      </c>
    </row>
    <row r="3346" spans="1:7" ht="19.899999999999999" customHeight="1" x14ac:dyDescent="0.2">
      <c r="A3346" s="601">
        <f t="shared" si="755"/>
        <v>0</v>
      </c>
      <c r="B3346" s="561">
        <f t="shared" si="756"/>
        <v>0</v>
      </c>
      <c r="C3346" s="552"/>
      <c r="D3346" s="558"/>
      <c r="E3346" s="555">
        <f t="shared" si="757"/>
        <v>0</v>
      </c>
      <c r="F3346" s="558">
        <f>IF(C3346="",0,IFERROR(VLOOKUP(COUNTIF($A$1:A3346,"ANALISIS DE PRECIOS"),T_Rendimiento_Equipo,5,FALSE),0))</f>
        <v>0</v>
      </c>
      <c r="G3346" s="555">
        <f t="shared" si="758"/>
        <v>0</v>
      </c>
    </row>
    <row r="3347" spans="1:7" ht="19.899999999999999" customHeight="1" x14ac:dyDescent="0.2">
      <c r="A3347" s="601">
        <f t="shared" si="755"/>
        <v>0</v>
      </c>
      <c r="B3347" s="561">
        <f t="shared" si="756"/>
        <v>0</v>
      </c>
      <c r="C3347" s="552"/>
      <c r="D3347" s="558"/>
      <c r="E3347" s="555">
        <f t="shared" si="757"/>
        <v>0</v>
      </c>
      <c r="F3347" s="558">
        <f>IF(C3347="",0,IFERROR(VLOOKUP(COUNTIF($A$1:A3347,"ANALISIS DE PRECIOS"),T_Rendimiento_Equipo,5,FALSE),0))</f>
        <v>0</v>
      </c>
      <c r="G3347" s="555">
        <f t="shared" si="758"/>
        <v>0</v>
      </c>
    </row>
    <row r="3348" spans="1:7" ht="19.899999999999999" customHeight="1" x14ac:dyDescent="0.2">
      <c r="A3348" s="601">
        <f t="shared" si="755"/>
        <v>0</v>
      </c>
      <c r="B3348" s="561">
        <f t="shared" si="756"/>
        <v>0</v>
      </c>
      <c r="C3348" s="552"/>
      <c r="D3348" s="566"/>
      <c r="E3348" s="555">
        <f t="shared" si="757"/>
        <v>0</v>
      </c>
      <c r="F3348" s="558">
        <f>IF(C3348="",0,IFERROR(VLOOKUP(COUNTIF($A$1:A3348,"ANALISIS DE PRECIOS"),T_Rendimiento_Equipo,5,FALSE),0))</f>
        <v>0</v>
      </c>
      <c r="G3348" s="555">
        <f t="shared" si="758"/>
        <v>0</v>
      </c>
    </row>
    <row r="3349" spans="1:7" ht="19.899999999999999" customHeight="1" x14ac:dyDescent="0.2">
      <c r="A3349" s="601">
        <f t="shared" si="755"/>
        <v>0</v>
      </c>
      <c r="B3349" s="561">
        <f t="shared" si="756"/>
        <v>0</v>
      </c>
      <c r="C3349" s="561"/>
      <c r="D3349" s="567"/>
      <c r="E3349" s="555">
        <f t="shared" si="757"/>
        <v>0</v>
      </c>
      <c r="F3349" s="558">
        <f>IF(C3349="",0,IFERROR(VLOOKUP(COUNTIF($A$1:A3349,"ANALISIS DE PRECIOS"),T_Rendimiento_Equipo,5,FALSE),0))</f>
        <v>0</v>
      </c>
      <c r="G3349" s="555">
        <f t="shared" si="758"/>
        <v>0</v>
      </c>
    </row>
    <row r="3350" spans="1:7" ht="19.899999999999999" customHeight="1" x14ac:dyDescent="0.2">
      <c r="A3350" s="602"/>
      <c r="B3350" s="541"/>
      <c r="C3350" s="545"/>
      <c r="D3350" s="541"/>
      <c r="E3350" s="542"/>
      <c r="F3350" s="564" t="s">
        <v>28</v>
      </c>
      <c r="G3350" s="604">
        <f>SUBTOTAL(9,G3343:G3349)</f>
        <v>0</v>
      </c>
    </row>
    <row r="3351" spans="1:7" ht="19.899999999999999" customHeight="1" x14ac:dyDescent="0.2">
      <c r="A3351" s="599"/>
      <c r="B3351" s="545"/>
      <c r="C3351" s="537" t="s">
        <v>1014</v>
      </c>
      <c r="D3351" s="541"/>
      <c r="E3351" s="542"/>
      <c r="F3351" s="543"/>
      <c r="G3351" s="600"/>
    </row>
    <row r="3352" spans="1:7" ht="19.899999999999999" customHeight="1" x14ac:dyDescent="0.2">
      <c r="A3352" s="792" t="s">
        <v>576</v>
      </c>
      <c r="B3352" s="793"/>
      <c r="C3352" s="794" t="s">
        <v>0</v>
      </c>
      <c r="D3352" s="794" t="s">
        <v>1867</v>
      </c>
      <c r="E3352" s="796" t="s">
        <v>24</v>
      </c>
      <c r="F3352" s="798" t="s">
        <v>25</v>
      </c>
      <c r="G3352" s="800" t="s">
        <v>26</v>
      </c>
    </row>
    <row r="3353" spans="1:7" ht="19.899999999999999" customHeight="1" x14ac:dyDescent="0.2">
      <c r="A3353" s="560" t="s">
        <v>577</v>
      </c>
      <c r="B3353" s="560" t="s">
        <v>578</v>
      </c>
      <c r="C3353" s="795"/>
      <c r="D3353" s="795"/>
      <c r="E3353" s="797"/>
      <c r="F3353" s="799"/>
      <c r="G3353" s="801"/>
    </row>
    <row r="3354" spans="1:7" ht="19.899999999999999" customHeight="1" x14ac:dyDescent="0.2">
      <c r="A3354" s="601">
        <f t="shared" ref="A3354:A3364" si="759">IFERROR(VLOOKUP(C3354,T_Insumos,4,FALSE),0)</f>
        <v>0</v>
      </c>
      <c r="B3354" s="561">
        <f t="shared" ref="B3354:B3364" si="760">IFERROR(VLOOKUP(C3354,T_Insumos,5,FALSE),0)</f>
        <v>0</v>
      </c>
      <c r="C3354" s="561"/>
      <c r="D3354" s="613">
        <f t="shared" ref="D3354:D3364" si="761">IFERROR(VLOOKUP(C3354,T_Insumos,2,FALSE),0)</f>
        <v>0</v>
      </c>
      <c r="E3354" s="553"/>
      <c r="F3354" s="555">
        <f t="shared" ref="F3354:F3364" si="762">IFERROR(VLOOKUP(C3354,T_Insumos,3,FALSE),0)</f>
        <v>0</v>
      </c>
      <c r="G3354" s="555">
        <f>ROUND(E3354*F3354,2)</f>
        <v>0</v>
      </c>
    </row>
    <row r="3355" spans="1:7" ht="19.899999999999999" customHeight="1" x14ac:dyDescent="0.2">
      <c r="A3355" s="601">
        <f t="shared" si="759"/>
        <v>0</v>
      </c>
      <c r="B3355" s="561">
        <f t="shared" si="760"/>
        <v>0</v>
      </c>
      <c r="C3355" s="561"/>
      <c r="D3355" s="613">
        <f t="shared" si="761"/>
        <v>0</v>
      </c>
      <c r="E3355" s="553"/>
      <c r="F3355" s="555">
        <f t="shared" si="762"/>
        <v>0</v>
      </c>
      <c r="G3355" s="555">
        <f t="shared" ref="G3355:G3364" si="763">ROUND(E3355*F3355,2)</f>
        <v>0</v>
      </c>
    </row>
    <row r="3356" spans="1:7" ht="19.899999999999999" customHeight="1" x14ac:dyDescent="0.2">
      <c r="A3356" s="601">
        <f t="shared" si="759"/>
        <v>0</v>
      </c>
      <c r="B3356" s="561">
        <f t="shared" si="760"/>
        <v>0</v>
      </c>
      <c r="C3356" s="561"/>
      <c r="D3356" s="613">
        <f t="shared" si="761"/>
        <v>0</v>
      </c>
      <c r="E3356" s="553"/>
      <c r="F3356" s="555">
        <f t="shared" si="762"/>
        <v>0</v>
      </c>
      <c r="G3356" s="555">
        <f t="shared" si="763"/>
        <v>0</v>
      </c>
    </row>
    <row r="3357" spans="1:7" ht="19.899999999999999" customHeight="1" x14ac:dyDescent="0.2">
      <c r="A3357" s="601">
        <f t="shared" si="759"/>
        <v>0</v>
      </c>
      <c r="B3357" s="561">
        <f t="shared" si="760"/>
        <v>0</v>
      </c>
      <c r="C3357" s="561"/>
      <c r="D3357" s="613">
        <f t="shared" si="761"/>
        <v>0</v>
      </c>
      <c r="E3357" s="553"/>
      <c r="F3357" s="555">
        <f t="shared" si="762"/>
        <v>0</v>
      </c>
      <c r="G3357" s="555">
        <f t="shared" si="763"/>
        <v>0</v>
      </c>
    </row>
    <row r="3358" spans="1:7" ht="19.899999999999999" customHeight="1" x14ac:dyDescent="0.2">
      <c r="A3358" s="601">
        <f t="shared" si="759"/>
        <v>0</v>
      </c>
      <c r="B3358" s="561">
        <f t="shared" si="760"/>
        <v>0</v>
      </c>
      <c r="C3358" s="561"/>
      <c r="D3358" s="613">
        <f t="shared" si="761"/>
        <v>0</v>
      </c>
      <c r="E3358" s="553"/>
      <c r="F3358" s="555">
        <f t="shared" si="762"/>
        <v>0</v>
      </c>
      <c r="G3358" s="555">
        <f t="shared" si="763"/>
        <v>0</v>
      </c>
    </row>
    <row r="3359" spans="1:7" ht="19.899999999999999" customHeight="1" x14ac:dyDescent="0.2">
      <c r="A3359" s="601">
        <f t="shared" si="759"/>
        <v>0</v>
      </c>
      <c r="B3359" s="561">
        <f t="shared" si="760"/>
        <v>0</v>
      </c>
      <c r="C3359" s="561"/>
      <c r="D3359" s="613">
        <f t="shared" si="761"/>
        <v>0</v>
      </c>
      <c r="E3359" s="553"/>
      <c r="F3359" s="555">
        <f t="shared" si="762"/>
        <v>0</v>
      </c>
      <c r="G3359" s="555">
        <f t="shared" si="763"/>
        <v>0</v>
      </c>
    </row>
    <row r="3360" spans="1:7" ht="19.899999999999999" customHeight="1" x14ac:dyDescent="0.2">
      <c r="A3360" s="601">
        <f t="shared" si="759"/>
        <v>0</v>
      </c>
      <c r="B3360" s="561">
        <f t="shared" si="760"/>
        <v>0</v>
      </c>
      <c r="C3360" s="561"/>
      <c r="D3360" s="613">
        <f t="shared" si="761"/>
        <v>0</v>
      </c>
      <c r="E3360" s="553"/>
      <c r="F3360" s="555">
        <f t="shared" si="762"/>
        <v>0</v>
      </c>
      <c r="G3360" s="555">
        <f t="shared" si="763"/>
        <v>0</v>
      </c>
    </row>
    <row r="3361" spans="1:7" ht="19.899999999999999" customHeight="1" x14ac:dyDescent="0.2">
      <c r="A3361" s="601">
        <f t="shared" si="759"/>
        <v>0</v>
      </c>
      <c r="B3361" s="561">
        <f t="shared" si="760"/>
        <v>0</v>
      </c>
      <c r="C3361" s="561"/>
      <c r="D3361" s="613">
        <f t="shared" si="761"/>
        <v>0</v>
      </c>
      <c r="E3361" s="553"/>
      <c r="F3361" s="555">
        <f t="shared" si="762"/>
        <v>0</v>
      </c>
      <c r="G3361" s="555">
        <f t="shared" si="763"/>
        <v>0</v>
      </c>
    </row>
    <row r="3362" spans="1:7" ht="19.899999999999999" customHeight="1" x14ac:dyDescent="0.2">
      <c r="A3362" s="601">
        <f t="shared" si="759"/>
        <v>0</v>
      </c>
      <c r="B3362" s="561">
        <f t="shared" si="760"/>
        <v>0</v>
      </c>
      <c r="C3362" s="561"/>
      <c r="D3362" s="613">
        <f t="shared" si="761"/>
        <v>0</v>
      </c>
      <c r="E3362" s="553"/>
      <c r="F3362" s="555">
        <f t="shared" si="762"/>
        <v>0</v>
      </c>
      <c r="G3362" s="555">
        <f t="shared" si="763"/>
        <v>0</v>
      </c>
    </row>
    <row r="3363" spans="1:7" ht="19.899999999999999" customHeight="1" x14ac:dyDescent="0.2">
      <c r="A3363" s="601">
        <f t="shared" si="759"/>
        <v>0</v>
      </c>
      <c r="B3363" s="561">
        <f t="shared" si="760"/>
        <v>0</v>
      </c>
      <c r="C3363" s="561"/>
      <c r="D3363" s="613">
        <f t="shared" si="761"/>
        <v>0</v>
      </c>
      <c r="E3363" s="553"/>
      <c r="F3363" s="555">
        <f t="shared" si="762"/>
        <v>0</v>
      </c>
      <c r="G3363" s="555">
        <f t="shared" si="763"/>
        <v>0</v>
      </c>
    </row>
    <row r="3364" spans="1:7" ht="19.899999999999999" customHeight="1" x14ac:dyDescent="0.2">
      <c r="A3364" s="601">
        <f t="shared" si="759"/>
        <v>0</v>
      </c>
      <c r="B3364" s="561">
        <f t="shared" si="760"/>
        <v>0</v>
      </c>
      <c r="C3364" s="561"/>
      <c r="D3364" s="613">
        <f t="shared" si="761"/>
        <v>0</v>
      </c>
      <c r="E3364" s="553"/>
      <c r="F3364" s="555">
        <f t="shared" si="762"/>
        <v>0</v>
      </c>
      <c r="G3364" s="555">
        <f t="shared" si="763"/>
        <v>0</v>
      </c>
    </row>
    <row r="3365" spans="1:7" ht="19.899999999999999" customHeight="1" x14ac:dyDescent="0.2">
      <c r="A3365" s="599"/>
      <c r="B3365" s="545"/>
      <c r="C3365" s="545"/>
      <c r="D3365" s="541"/>
      <c r="E3365" s="542"/>
      <c r="F3365" s="564" t="s">
        <v>29</v>
      </c>
      <c r="G3365" s="605">
        <f>SUBTOTAL(9,G3354:G3364)</f>
        <v>0</v>
      </c>
    </row>
    <row r="3366" spans="1:7" ht="19.899999999999999" customHeight="1" x14ac:dyDescent="0.2">
      <c r="A3366" s="599"/>
      <c r="B3366" s="545"/>
      <c r="C3366" s="537" t="s">
        <v>1015</v>
      </c>
      <c r="D3366" s="541"/>
      <c r="E3366" s="542"/>
      <c r="F3366" s="543"/>
      <c r="G3366" s="600"/>
    </row>
    <row r="3367" spans="1:7" ht="19.899999999999999" customHeight="1" x14ac:dyDescent="0.2">
      <c r="A3367" s="792" t="s">
        <v>576</v>
      </c>
      <c r="B3367" s="793"/>
      <c r="C3367" s="794" t="s">
        <v>0</v>
      </c>
      <c r="D3367" s="794" t="s">
        <v>1867</v>
      </c>
      <c r="E3367" s="796" t="s">
        <v>24</v>
      </c>
      <c r="F3367" s="798" t="s">
        <v>25</v>
      </c>
      <c r="G3367" s="800" t="s">
        <v>26</v>
      </c>
    </row>
    <row r="3368" spans="1:7" ht="19.899999999999999" customHeight="1" x14ac:dyDescent="0.2">
      <c r="A3368" s="560" t="s">
        <v>577</v>
      </c>
      <c r="B3368" s="560" t="s">
        <v>578</v>
      </c>
      <c r="C3368" s="795"/>
      <c r="D3368" s="795"/>
      <c r="E3368" s="797"/>
      <c r="F3368" s="799"/>
      <c r="G3368" s="801"/>
    </row>
    <row r="3369" spans="1:7" ht="19.899999999999999" customHeight="1" x14ac:dyDescent="0.2">
      <c r="A3369" s="601">
        <f>IFERROR(VLOOKUP(C3369,T_Insumos,4,FALSE),0)</f>
        <v>0</v>
      </c>
      <c r="B3369" s="561">
        <f>IFERROR(VLOOKUP(C3369,T_Insumos,5,FALSE),0)</f>
        <v>0</v>
      </c>
      <c r="C3369" s="552"/>
      <c r="D3369" s="613">
        <f>IF(C3369=0,0,"$/tnkm")</f>
        <v>0</v>
      </c>
      <c r="E3369" s="553"/>
      <c r="F3369" s="555">
        <f>IFERROR(VLOOKUP(C3369,T_Insumos,3,FALSE),0)</f>
        <v>0</v>
      </c>
      <c r="G3369" s="555">
        <f>ROUND(E3369*F3369,2)</f>
        <v>0</v>
      </c>
    </row>
    <row r="3370" spans="1:7" ht="19.899999999999999" customHeight="1" x14ac:dyDescent="0.2">
      <c r="A3370" s="601">
        <f>IFERROR(VLOOKUP(C3370,T_Insumos,4,FALSE),0)</f>
        <v>0</v>
      </c>
      <c r="B3370" s="561">
        <f>IFERROR(VLOOKUP(C3370,T_Insumos,5,FALSE),0)</f>
        <v>0</v>
      </c>
      <c r="C3370" s="552"/>
      <c r="D3370" s="613">
        <f>IF(C3370=0,0,"$/tnkm")</f>
        <v>0</v>
      </c>
      <c r="E3370" s="569"/>
      <c r="F3370" s="555">
        <f>IFERROR(VLOOKUP(C3370,T_Insumos,3,FALSE),0)</f>
        <v>0</v>
      </c>
      <c r="G3370" s="555">
        <f t="shared" ref="G3370" si="764">ROUND(E3370*F3370,2)</f>
        <v>0</v>
      </c>
    </row>
    <row r="3371" spans="1:7" ht="19.899999999999999" customHeight="1" x14ac:dyDescent="0.2">
      <c r="A3371" s="599"/>
      <c r="B3371" s="545"/>
      <c r="C3371" s="545"/>
      <c r="D3371" s="541"/>
      <c r="E3371" s="542"/>
      <c r="F3371" s="564" t="s">
        <v>1016</v>
      </c>
      <c r="G3371" s="605">
        <f>SUBTOTAL(9,G3369:G3370)</f>
        <v>0</v>
      </c>
    </row>
    <row r="3372" spans="1:7" ht="19.899999999999999" customHeight="1" x14ac:dyDescent="0.2">
      <c r="A3372" s="602"/>
      <c r="B3372" s="541"/>
      <c r="C3372" s="545"/>
      <c r="D3372" s="541"/>
      <c r="E3372" s="542"/>
      <c r="F3372" s="543"/>
      <c r="G3372" s="600"/>
    </row>
    <row r="3373" spans="1:7" ht="19.899999999999999" customHeight="1" x14ac:dyDescent="0.2">
      <c r="A3373" s="664" t="str">
        <f>B3307</f>
        <v/>
      </c>
      <c r="B3373" s="661">
        <f ca="1">C3307</f>
        <v>0</v>
      </c>
      <c r="C3373" s="541"/>
      <c r="D3373" s="541" t="s">
        <v>1833</v>
      </c>
      <c r="E3373" s="662"/>
      <c r="F3373" s="663" t="str">
        <f ca="1">"$/"&amp;G3307</f>
        <v>$/0</v>
      </c>
      <c r="G3373" s="610">
        <f>SUBTOTAL(9,G3330:G3372)</f>
        <v>0</v>
      </c>
    </row>
    <row r="3374" spans="1:7" ht="19.899999999999999" customHeight="1" x14ac:dyDescent="0.2">
      <c r="A3374" s="606"/>
      <c r="B3374" s="607"/>
      <c r="C3374" s="608"/>
      <c r="D3374" s="608" t="s">
        <v>2043</v>
      </c>
      <c r="E3374" s="609"/>
      <c r="F3374" s="665" t="str">
        <f ca="1">"$/"&amp;G3307</f>
        <v>$/0</v>
      </c>
      <c r="G3374" s="610">
        <f>ROUND(G3373/Coeficiente_Paso,2)</f>
        <v>0</v>
      </c>
    </row>
    <row r="3375" spans="1:7" ht="19.899999999999999" customHeight="1" x14ac:dyDescent="0.2">
      <c r="A3375" s="191"/>
      <c r="B3375" s="191"/>
      <c r="C3375" s="191"/>
      <c r="D3375" s="191"/>
      <c r="E3375" s="191"/>
      <c r="F3375" s="191"/>
      <c r="G3375" s="191"/>
    </row>
    <row r="3376" spans="1:7" ht="19.899999999999999" customHeight="1" x14ac:dyDescent="0.2">
      <c r="A3376" s="802" t="s">
        <v>31</v>
      </c>
      <c r="B3376" s="803"/>
      <c r="C3376" s="803"/>
      <c r="D3376" s="803"/>
      <c r="E3376" s="803"/>
      <c r="F3376" s="803"/>
      <c r="G3376" s="804"/>
    </row>
    <row r="3377" spans="1:7" ht="19.899999999999999" customHeight="1" x14ac:dyDescent="0.2">
      <c r="A3377" s="587" t="s">
        <v>711</v>
      </c>
      <c r="B3377" s="535" t="str">
        <f>Comitente</f>
        <v>DIRECCIÓN PROVINCIAL DE VIALIDAD</v>
      </c>
      <c r="C3377" s="536"/>
      <c r="D3377" s="537"/>
      <c r="E3377" s="537"/>
      <c r="F3377" s="538"/>
      <c r="G3377" s="588"/>
    </row>
    <row r="3378" spans="1:7" ht="19.899999999999999" customHeight="1" x14ac:dyDescent="0.2">
      <c r="A3378" s="587" t="s">
        <v>712</v>
      </c>
      <c r="B3378" s="535">
        <f>Contratista</f>
        <v>0</v>
      </c>
      <c r="C3378" s="539"/>
      <c r="D3378" s="539"/>
      <c r="E3378" s="539"/>
      <c r="F3378" s="535"/>
      <c r="G3378" s="589"/>
    </row>
    <row r="3379" spans="1:7" ht="19.899999999999999" customHeight="1" x14ac:dyDescent="0.2">
      <c r="A3379" s="587" t="s">
        <v>21</v>
      </c>
      <c r="B3379" s="535" t="str">
        <f>Obra</f>
        <v>PAVIMENTACIÓN Y REPAVIMENTACION DE LA RED VIAL MUNICIPAL AFECTADAS POR OBRAS DE SANEAMIENTO 1era ETAPA SARMIENTO</v>
      </c>
      <c r="C3379" s="539"/>
      <c r="D3379" s="539"/>
      <c r="E3379" s="539"/>
      <c r="F3379" s="535" t="s">
        <v>32</v>
      </c>
      <c r="G3379" s="589">
        <f>Fecha_Base</f>
        <v>0</v>
      </c>
    </row>
    <row r="3380" spans="1:7" ht="19.899999999999999" customHeight="1" x14ac:dyDescent="0.2">
      <c r="A3380" s="590" t="s">
        <v>710</v>
      </c>
      <c r="B3380" s="540" t="str">
        <f>Ubicación</f>
        <v>DEPARTAMENTO SARMIENTO</v>
      </c>
      <c r="C3380" s="540"/>
      <c r="D3380" s="541"/>
      <c r="E3380" s="542"/>
      <c r="F3380" s="543"/>
      <c r="G3380" s="591"/>
    </row>
    <row r="3381" spans="1:7" ht="19.899999999999999" customHeight="1" x14ac:dyDescent="0.2">
      <c r="A3381" s="590" t="s">
        <v>33</v>
      </c>
      <c r="B3381" s="544" t="str">
        <f>IFERROR(VALUE(LEFT(B3382,FIND(".",B3382)-1)),"")</f>
        <v/>
      </c>
      <c r="C3381" s="545">
        <f ca="1">IFERROR(VLOOKUP(B3381,T_Computo_Presupuesto,2,FALSE),0)</f>
        <v>0</v>
      </c>
      <c r="D3381" s="545"/>
      <c r="E3381" s="542"/>
      <c r="F3381" s="543"/>
      <c r="G3381" s="591"/>
    </row>
    <row r="3382" spans="1:7" ht="19.899999999999999" customHeight="1" x14ac:dyDescent="0.2">
      <c r="A3382" s="590" t="s">
        <v>22</v>
      </c>
      <c r="B3382" s="546" t="str">
        <f>IFERROR(VLOOKUP(COUNTIF($A$1:A3382,"ANALISIS DE PRECIOS"),T_NumeroItem,2,FALSE),"")</f>
        <v/>
      </c>
      <c r="C3382" s="805">
        <f ca="1">IFERROR(VLOOKUP(B3382,T_Computo_Presupuesto,2,FALSE),0)</f>
        <v>0</v>
      </c>
      <c r="D3382" s="805"/>
      <c r="E3382" s="805"/>
      <c r="F3382" s="540" t="s">
        <v>23</v>
      </c>
      <c r="G3382" s="592">
        <f ca="1">IFERROR(VLOOKUP(B3382,T_Computo_Presupuesto,4,FALSE),0)</f>
        <v>0</v>
      </c>
    </row>
    <row r="3383" spans="1:7" ht="19.899999999999999" customHeight="1" x14ac:dyDescent="0.2">
      <c r="A3383" s="590"/>
      <c r="B3383" s="540"/>
      <c r="C3383" s="545"/>
      <c r="D3383" s="541"/>
      <c r="E3383" s="542"/>
      <c r="F3383" s="545"/>
      <c r="G3383" s="593"/>
    </row>
    <row r="3384" spans="1:7" ht="19.899999999999999" customHeight="1" x14ac:dyDescent="0.2">
      <c r="A3384" s="594"/>
      <c r="B3384" s="547"/>
      <c r="C3384" s="548" t="s">
        <v>999</v>
      </c>
      <c r="D3384" s="547"/>
      <c r="E3384" s="547"/>
      <c r="F3384" s="547"/>
      <c r="G3384" s="595"/>
    </row>
    <row r="3385" spans="1:7" ht="19.899999999999999" customHeight="1" x14ac:dyDescent="0.2">
      <c r="A3385" s="590"/>
      <c r="B3385" s="549"/>
      <c r="C3385" s="545"/>
      <c r="D3385" s="541"/>
      <c r="E3385" s="542"/>
      <c r="F3385" s="540"/>
      <c r="G3385" s="592"/>
    </row>
    <row r="3386" spans="1:7" ht="19.899999999999999" customHeight="1" x14ac:dyDescent="0.2">
      <c r="A3386" s="590"/>
      <c r="B3386" s="549"/>
      <c r="C3386" s="550" t="s">
        <v>1000</v>
      </c>
      <c r="D3386" s="551" t="s">
        <v>24</v>
      </c>
      <c r="E3386" s="551" t="s">
        <v>1001</v>
      </c>
      <c r="F3386" s="551" t="s">
        <v>1002</v>
      </c>
      <c r="G3386" s="550" t="s">
        <v>1003</v>
      </c>
    </row>
    <row r="3387" spans="1:7" ht="19.899999999999999" customHeight="1" x14ac:dyDescent="0.2">
      <c r="A3387" s="590"/>
      <c r="B3387" s="549"/>
      <c r="C3387" s="552"/>
      <c r="D3387" s="553"/>
      <c r="E3387" s="554">
        <f t="shared" ref="E3387:E3396" si="765">IFERROR(VLOOKUP(C3387,T_Equipos,4,FALSE),0)</f>
        <v>0</v>
      </c>
      <c r="F3387" s="555">
        <f t="shared" ref="F3387:F3396" si="766">IFERROR(VLOOKUP(C3387,T_Equipos,5,FALSE),0)</f>
        <v>0</v>
      </c>
      <c r="G3387" s="555">
        <f>ROUND(D3387*F3387,2)</f>
        <v>0</v>
      </c>
    </row>
    <row r="3388" spans="1:7" ht="19.899999999999999" customHeight="1" x14ac:dyDescent="0.2">
      <c r="A3388" s="590"/>
      <c r="B3388" s="549"/>
      <c r="C3388" s="552"/>
      <c r="D3388" s="553"/>
      <c r="E3388" s="554">
        <f t="shared" si="765"/>
        <v>0</v>
      </c>
      <c r="F3388" s="555">
        <f t="shared" si="766"/>
        <v>0</v>
      </c>
      <c r="G3388" s="555">
        <f>ROUND(D3388*F3388,2)</f>
        <v>0</v>
      </c>
    </row>
    <row r="3389" spans="1:7" ht="19.899999999999999" customHeight="1" x14ac:dyDescent="0.2">
      <c r="A3389" s="590"/>
      <c r="B3389" s="549"/>
      <c r="C3389" s="552"/>
      <c r="D3389" s="553"/>
      <c r="E3389" s="554">
        <f t="shared" si="765"/>
        <v>0</v>
      </c>
      <c r="F3389" s="555">
        <f t="shared" si="766"/>
        <v>0</v>
      </c>
      <c r="G3389" s="555">
        <f>ROUND(D3389*F3389,2)</f>
        <v>0</v>
      </c>
    </row>
    <row r="3390" spans="1:7" ht="19.899999999999999" customHeight="1" x14ac:dyDescent="0.2">
      <c r="A3390" s="590"/>
      <c r="B3390" s="549"/>
      <c r="C3390" s="552"/>
      <c r="D3390" s="553"/>
      <c r="E3390" s="554">
        <f t="shared" si="765"/>
        <v>0</v>
      </c>
      <c r="F3390" s="555">
        <f t="shared" si="766"/>
        <v>0</v>
      </c>
      <c r="G3390" s="555">
        <f>ROUND(D3390*F3390,2)</f>
        <v>0</v>
      </c>
    </row>
    <row r="3391" spans="1:7" ht="19.899999999999999" customHeight="1" x14ac:dyDescent="0.2">
      <c r="A3391" s="590"/>
      <c r="B3391" s="549"/>
      <c r="C3391" s="552"/>
      <c r="D3391" s="553"/>
      <c r="E3391" s="554">
        <f t="shared" si="765"/>
        <v>0</v>
      </c>
      <c r="F3391" s="555">
        <f t="shared" si="766"/>
        <v>0</v>
      </c>
      <c r="G3391" s="555">
        <f t="shared" ref="G3391:G3396" si="767">ROUND(D3391*F3391,2)</f>
        <v>0</v>
      </c>
    </row>
    <row r="3392" spans="1:7" ht="19.899999999999999" customHeight="1" x14ac:dyDescent="0.2">
      <c r="A3392" s="590"/>
      <c r="B3392" s="549"/>
      <c r="C3392" s="552"/>
      <c r="D3392" s="553"/>
      <c r="E3392" s="554">
        <f t="shared" si="765"/>
        <v>0</v>
      </c>
      <c r="F3392" s="555">
        <f t="shared" si="766"/>
        <v>0</v>
      </c>
      <c r="G3392" s="555">
        <f t="shared" si="767"/>
        <v>0</v>
      </c>
    </row>
    <row r="3393" spans="1:7" ht="19.899999999999999" customHeight="1" x14ac:dyDescent="0.2">
      <c r="A3393" s="590"/>
      <c r="B3393" s="549"/>
      <c r="C3393" s="552"/>
      <c r="D3393" s="553"/>
      <c r="E3393" s="554">
        <f t="shared" si="765"/>
        <v>0</v>
      </c>
      <c r="F3393" s="555">
        <f t="shared" si="766"/>
        <v>0</v>
      </c>
      <c r="G3393" s="555">
        <f t="shared" si="767"/>
        <v>0</v>
      </c>
    </row>
    <row r="3394" spans="1:7" ht="19.899999999999999" customHeight="1" x14ac:dyDescent="0.2">
      <c r="A3394" s="590"/>
      <c r="B3394" s="549"/>
      <c r="C3394" s="552"/>
      <c r="D3394" s="553"/>
      <c r="E3394" s="554">
        <f t="shared" si="765"/>
        <v>0</v>
      </c>
      <c r="F3394" s="555">
        <f t="shared" si="766"/>
        <v>0</v>
      </c>
      <c r="G3394" s="555">
        <f t="shared" si="767"/>
        <v>0</v>
      </c>
    </row>
    <row r="3395" spans="1:7" ht="19.899999999999999" customHeight="1" x14ac:dyDescent="0.2">
      <c r="A3395" s="590"/>
      <c r="B3395" s="549"/>
      <c r="C3395" s="552"/>
      <c r="D3395" s="553"/>
      <c r="E3395" s="554">
        <f t="shared" si="765"/>
        <v>0</v>
      </c>
      <c r="F3395" s="555">
        <f t="shared" si="766"/>
        <v>0</v>
      </c>
      <c r="G3395" s="555">
        <f t="shared" si="767"/>
        <v>0</v>
      </c>
    </row>
    <row r="3396" spans="1:7" ht="19.899999999999999" customHeight="1" x14ac:dyDescent="0.2">
      <c r="A3396" s="590"/>
      <c r="B3396" s="549"/>
      <c r="C3396" s="552"/>
      <c r="D3396" s="553"/>
      <c r="E3396" s="554">
        <f t="shared" si="765"/>
        <v>0</v>
      </c>
      <c r="F3396" s="555">
        <f t="shared" si="766"/>
        <v>0</v>
      </c>
      <c r="G3396" s="555">
        <f t="shared" si="767"/>
        <v>0</v>
      </c>
    </row>
    <row r="3397" spans="1:7" ht="19.899999999999999" customHeight="1" x14ac:dyDescent="0.2">
      <c r="A3397" s="590"/>
      <c r="B3397" s="549"/>
      <c r="C3397" s="545"/>
      <c r="D3397" s="545"/>
      <c r="E3397" s="556"/>
      <c r="F3397" s="540"/>
      <c r="G3397" s="592"/>
    </row>
    <row r="3398" spans="1:7" ht="19.899999999999999" customHeight="1" x14ac:dyDescent="0.2">
      <c r="A3398" s="590"/>
      <c r="B3398" s="545"/>
      <c r="C3398" s="537" t="s">
        <v>1004</v>
      </c>
      <c r="D3398" s="540" t="s">
        <v>1001</v>
      </c>
      <c r="E3398" s="611">
        <f>SUMPRODUCT(D3387:D3396,E3387:E3396)</f>
        <v>0</v>
      </c>
      <c r="F3398" s="540" t="s">
        <v>1005</v>
      </c>
      <c r="G3398" s="612">
        <f>SUM(G3387:G3396)</f>
        <v>0</v>
      </c>
    </row>
    <row r="3399" spans="1:7" ht="19.899999999999999" customHeight="1" x14ac:dyDescent="0.2">
      <c r="A3399" s="590"/>
      <c r="B3399" s="549"/>
      <c r="C3399" s="557"/>
      <c r="D3399" s="556"/>
      <c r="E3399" s="542"/>
      <c r="F3399" s="540"/>
      <c r="G3399" s="596"/>
    </row>
    <row r="3400" spans="1:7" ht="19.899999999999999" customHeight="1" x14ac:dyDescent="0.2">
      <c r="A3400" s="597"/>
      <c r="B3400" s="549"/>
      <c r="C3400" s="540" t="s">
        <v>1006</v>
      </c>
      <c r="D3400" s="558">
        <f>IFERROR(VLOOKUP(COUNTIF($A$1:A3400,"ANALISIS DE PRECIOS"),T_Rendimiento_Equipo,5,FALSE),0)</f>
        <v>0</v>
      </c>
      <c r="E3400" s="559" t="str">
        <f ca="1">G3382&amp;"/día"</f>
        <v>0/día</v>
      </c>
      <c r="F3400" s="598"/>
      <c r="G3400" s="592"/>
    </row>
    <row r="3401" spans="1:7" ht="19.899999999999999" customHeight="1" x14ac:dyDescent="0.2">
      <c r="A3401" s="590"/>
      <c r="B3401" s="549"/>
      <c r="C3401" s="545"/>
      <c r="D3401" s="541"/>
      <c r="E3401" s="542"/>
      <c r="F3401" s="540"/>
      <c r="G3401" s="592"/>
    </row>
    <row r="3402" spans="1:7" ht="19.899999999999999" customHeight="1" x14ac:dyDescent="0.2">
      <c r="A3402" s="792" t="s">
        <v>576</v>
      </c>
      <c r="B3402" s="793"/>
      <c r="C3402" s="794" t="s">
        <v>0</v>
      </c>
      <c r="D3402" s="806" t="s">
        <v>1866</v>
      </c>
      <c r="E3402" s="806" t="s">
        <v>1865</v>
      </c>
      <c r="F3402" s="798" t="s">
        <v>1007</v>
      </c>
      <c r="G3402" s="800" t="s">
        <v>26</v>
      </c>
    </row>
    <row r="3403" spans="1:7" ht="19.899999999999999" customHeight="1" x14ac:dyDescent="0.2">
      <c r="A3403" s="560" t="s">
        <v>577</v>
      </c>
      <c r="B3403" s="560" t="s">
        <v>578</v>
      </c>
      <c r="C3403" s="795"/>
      <c r="D3403" s="807"/>
      <c r="E3403" s="797"/>
      <c r="F3403" s="799"/>
      <c r="G3403" s="801"/>
    </row>
    <row r="3404" spans="1:7" ht="19.899999999999999" customHeight="1" x14ac:dyDescent="0.2">
      <c r="A3404" s="599"/>
      <c r="B3404" s="545"/>
      <c r="C3404" s="537" t="s">
        <v>1008</v>
      </c>
      <c r="D3404" s="542"/>
      <c r="E3404" s="542"/>
      <c r="F3404" s="545"/>
      <c r="G3404" s="600"/>
    </row>
    <row r="3405" spans="1:7" ht="19.899999999999999" customHeight="1" x14ac:dyDescent="0.2">
      <c r="A3405" s="601">
        <f t="shared" ref="A3405:A3413" si="768">IFERROR(VLOOKUP(C3405,T_Insumos,4,FALSE),0)</f>
        <v>0</v>
      </c>
      <c r="B3405" s="561">
        <f t="shared" ref="B3405:B3413" si="769">IFERROR(VLOOKUP(C3405,T_Insumos,5,FALSE),0)</f>
        <v>0</v>
      </c>
      <c r="C3405" s="552"/>
      <c r="D3405" s="562">
        <f t="shared" ref="D3405:D3413" si="770">IFERROR(VLOOKUP(C3405,T_Insumos,3,FALSE),0)</f>
        <v>0</v>
      </c>
      <c r="E3405" s="555">
        <f>D3405*$G$23</f>
        <v>0</v>
      </c>
      <c r="F3405" s="558">
        <f>IF(C3405="",0,IFERROR(VLOOKUP(COUNTIF($A$1:A3405,"ANALISIS DE PRECIOS"),T_Rendimiento_Equipo,5,FALSE),0))</f>
        <v>0</v>
      </c>
      <c r="G3405" s="555">
        <f>IFERROR(ROUND(E3405/F3405,2),0)</f>
        <v>0</v>
      </c>
    </row>
    <row r="3406" spans="1:7" ht="19.899999999999999" customHeight="1" x14ac:dyDescent="0.2">
      <c r="A3406" s="601">
        <f t="shared" si="768"/>
        <v>0</v>
      </c>
      <c r="B3406" s="561">
        <f t="shared" si="769"/>
        <v>0</v>
      </c>
      <c r="C3406" s="552"/>
      <c r="D3406" s="562">
        <f t="shared" si="770"/>
        <v>0</v>
      </c>
      <c r="E3406" s="555"/>
      <c r="F3406" s="558">
        <f>IF(C3406="",0,IFERROR(VLOOKUP(COUNTIF($A$1:A3406,"ANALISIS DE PRECIOS"),T_Rendimiento_Equipo,5,FALSE),0))</f>
        <v>0</v>
      </c>
      <c r="G3406" s="555">
        <f t="shared" ref="G3406:G3413" si="771">IFERROR(ROUND(E3406/F3406,2),0)</f>
        <v>0</v>
      </c>
    </row>
    <row r="3407" spans="1:7" ht="19.899999999999999" customHeight="1" x14ac:dyDescent="0.2">
      <c r="A3407" s="601">
        <f t="shared" si="768"/>
        <v>0</v>
      </c>
      <c r="B3407" s="561">
        <f t="shared" si="769"/>
        <v>0</v>
      </c>
      <c r="C3407" s="563"/>
      <c r="D3407" s="562">
        <f t="shared" si="770"/>
        <v>0</v>
      </c>
      <c r="E3407" s="555"/>
      <c r="F3407" s="558">
        <f>IF(C3407="",0,IFERROR(VLOOKUP(COUNTIF($A$1:A3407,"ANALISIS DE PRECIOS"),T_Rendimiento_Equipo,5,FALSE),0))</f>
        <v>0</v>
      </c>
      <c r="G3407" s="555">
        <f t="shared" si="771"/>
        <v>0</v>
      </c>
    </row>
    <row r="3408" spans="1:7" ht="19.899999999999999" customHeight="1" x14ac:dyDescent="0.2">
      <c r="A3408" s="601">
        <f t="shared" si="768"/>
        <v>0</v>
      </c>
      <c r="B3408" s="561">
        <f t="shared" si="769"/>
        <v>0</v>
      </c>
      <c r="C3408" s="563"/>
      <c r="D3408" s="562">
        <f t="shared" si="770"/>
        <v>0</v>
      </c>
      <c r="E3408" s="555"/>
      <c r="F3408" s="558">
        <f>IF(C3408="",0,IFERROR(VLOOKUP(COUNTIF($A$1:A3408,"ANALISIS DE PRECIOS"),T_Rendimiento_Equipo,5,FALSE),0))</f>
        <v>0</v>
      </c>
      <c r="G3408" s="555">
        <f t="shared" si="771"/>
        <v>0</v>
      </c>
    </row>
    <row r="3409" spans="1:7" ht="19.899999999999999" customHeight="1" x14ac:dyDescent="0.2">
      <c r="A3409" s="601">
        <f t="shared" si="768"/>
        <v>0</v>
      </c>
      <c r="B3409" s="561">
        <f t="shared" si="769"/>
        <v>0</v>
      </c>
      <c r="C3409" s="563"/>
      <c r="D3409" s="562">
        <f t="shared" si="770"/>
        <v>0</v>
      </c>
      <c r="E3409" s="555"/>
      <c r="F3409" s="558">
        <f>IF(C3409="",0,IFERROR(VLOOKUP(COUNTIF($A$1:A3409,"ANALISIS DE PRECIOS"),T_Rendimiento_Equipo,5,FALSE),0))</f>
        <v>0</v>
      </c>
      <c r="G3409" s="555">
        <f t="shared" si="771"/>
        <v>0</v>
      </c>
    </row>
    <row r="3410" spans="1:7" ht="19.899999999999999" customHeight="1" x14ac:dyDescent="0.2">
      <c r="A3410" s="601">
        <f t="shared" si="768"/>
        <v>0</v>
      </c>
      <c r="B3410" s="561">
        <f t="shared" si="769"/>
        <v>0</v>
      </c>
      <c r="C3410" s="563"/>
      <c r="D3410" s="562">
        <f t="shared" si="770"/>
        <v>0</v>
      </c>
      <c r="E3410" s="555"/>
      <c r="F3410" s="558">
        <f>IF(C3410="",0,IFERROR(VLOOKUP(COUNTIF($A$1:A3410,"ANALISIS DE PRECIOS"),T_Rendimiento_Equipo,5,FALSE),0))</f>
        <v>0</v>
      </c>
      <c r="G3410" s="555">
        <f t="shared" si="771"/>
        <v>0</v>
      </c>
    </row>
    <row r="3411" spans="1:7" ht="19.899999999999999" customHeight="1" x14ac:dyDescent="0.2">
      <c r="A3411" s="601">
        <f t="shared" si="768"/>
        <v>0</v>
      </c>
      <c r="B3411" s="561">
        <f t="shared" si="769"/>
        <v>0</v>
      </c>
      <c r="C3411" s="563"/>
      <c r="D3411" s="562">
        <f t="shared" si="770"/>
        <v>0</v>
      </c>
      <c r="E3411" s="555"/>
      <c r="F3411" s="558">
        <f>IF(C3411="",0,IFERROR(VLOOKUP(COUNTIF($A$1:A3411,"ANALISIS DE PRECIOS"),T_Rendimiento_Equipo,5,FALSE),0))</f>
        <v>0</v>
      </c>
      <c r="G3411" s="555">
        <f t="shared" si="771"/>
        <v>0</v>
      </c>
    </row>
    <row r="3412" spans="1:7" ht="19.899999999999999" customHeight="1" x14ac:dyDescent="0.2">
      <c r="A3412" s="601">
        <f t="shared" si="768"/>
        <v>0</v>
      </c>
      <c r="B3412" s="561">
        <f t="shared" si="769"/>
        <v>0</v>
      </c>
      <c r="C3412" s="563"/>
      <c r="D3412" s="562">
        <f t="shared" si="770"/>
        <v>0</v>
      </c>
      <c r="E3412" s="555"/>
      <c r="F3412" s="558">
        <f>IF(C3412="",0,IFERROR(VLOOKUP(COUNTIF($A$1:A3412,"ANALISIS DE PRECIOS"),T_Rendimiento_Equipo,5,FALSE),0))</f>
        <v>0</v>
      </c>
      <c r="G3412" s="555">
        <f t="shared" si="771"/>
        <v>0</v>
      </c>
    </row>
    <row r="3413" spans="1:7" ht="19.899999999999999" customHeight="1" x14ac:dyDescent="0.2">
      <c r="A3413" s="601">
        <f t="shared" si="768"/>
        <v>0</v>
      </c>
      <c r="B3413" s="561">
        <f t="shared" si="769"/>
        <v>0</v>
      </c>
      <c r="C3413" s="552"/>
      <c r="D3413" s="562">
        <f t="shared" si="770"/>
        <v>0</v>
      </c>
      <c r="E3413" s="555"/>
      <c r="F3413" s="558">
        <f>IF(C3413="",0,IFERROR(VLOOKUP(COUNTIF($A$1:A3413,"ANALISIS DE PRECIOS"),T_Rendimiento_Equipo,5,FALSE),0))</f>
        <v>0</v>
      </c>
      <c r="G3413" s="555">
        <f t="shared" si="771"/>
        <v>0</v>
      </c>
    </row>
    <row r="3414" spans="1:7" ht="19.899999999999999" customHeight="1" x14ac:dyDescent="0.2">
      <c r="A3414" s="602"/>
      <c r="B3414" s="541"/>
      <c r="C3414" s="545"/>
      <c r="D3414" s="541"/>
      <c r="E3414" s="542"/>
      <c r="F3414" s="564" t="s">
        <v>27</v>
      </c>
      <c r="G3414" s="603">
        <f>SUBTOTAL(9,G3405:G3413)</f>
        <v>0</v>
      </c>
    </row>
    <row r="3415" spans="1:7" ht="19.899999999999999" customHeight="1" x14ac:dyDescent="0.2">
      <c r="A3415" s="599"/>
      <c r="B3415" s="545"/>
      <c r="C3415" s="537" t="s">
        <v>713</v>
      </c>
      <c r="D3415" s="541"/>
      <c r="E3415" s="542"/>
      <c r="F3415" s="543"/>
      <c r="G3415" s="600"/>
    </row>
    <row r="3416" spans="1:7" ht="19.899999999999999" customHeight="1" x14ac:dyDescent="0.2">
      <c r="A3416" s="792" t="s">
        <v>576</v>
      </c>
      <c r="B3416" s="793"/>
      <c r="C3416" s="794" t="s">
        <v>0</v>
      </c>
      <c r="D3416" s="796" t="s">
        <v>24</v>
      </c>
      <c r="E3416" s="796" t="s">
        <v>1832</v>
      </c>
      <c r="F3416" s="798" t="s">
        <v>1007</v>
      </c>
      <c r="G3416" s="800" t="s">
        <v>26</v>
      </c>
    </row>
    <row r="3417" spans="1:7" ht="19.899999999999999" customHeight="1" x14ac:dyDescent="0.2">
      <c r="A3417" s="560" t="s">
        <v>577</v>
      </c>
      <c r="B3417" s="560" t="s">
        <v>578</v>
      </c>
      <c r="C3417" s="795"/>
      <c r="D3417" s="797"/>
      <c r="E3417" s="797"/>
      <c r="F3417" s="799"/>
      <c r="G3417" s="801"/>
    </row>
    <row r="3418" spans="1:7" ht="19.899999999999999" customHeight="1" x14ac:dyDescent="0.2">
      <c r="A3418" s="601">
        <f t="shared" ref="A3418:A3424" si="772">IFERROR(VLOOKUP(C3418,T_Insumos,4,FALSE),0)</f>
        <v>0</v>
      </c>
      <c r="B3418" s="561">
        <f t="shared" ref="B3418:B3424" si="773">IFERROR(VLOOKUP(C3418,T_Insumos,5,FALSE),0)</f>
        <v>0</v>
      </c>
      <c r="C3418" s="565"/>
      <c r="D3418" s="558"/>
      <c r="E3418" s="555">
        <f t="shared" ref="E3418:E3424" si="774">IFERROR(VLOOKUP(C3418,T_Insumos,3,FALSE),0)</f>
        <v>0</v>
      </c>
      <c r="F3418" s="558">
        <f>IF(C3418="",0,IFERROR(VLOOKUP(COUNTIF($A$1:A3418,"ANALISIS DE PRECIOS"),T_Rendimiento_Equipo,5,FALSE),0))</f>
        <v>0</v>
      </c>
      <c r="G3418" s="555">
        <f>IFERROR(ROUND(D3418*E3418/F3418,2),0)</f>
        <v>0</v>
      </c>
    </row>
    <row r="3419" spans="1:7" ht="19.899999999999999" customHeight="1" x14ac:dyDescent="0.2">
      <c r="A3419" s="601">
        <f t="shared" si="772"/>
        <v>0</v>
      </c>
      <c r="B3419" s="561">
        <f t="shared" si="773"/>
        <v>0</v>
      </c>
      <c r="C3419" s="552"/>
      <c r="D3419" s="558"/>
      <c r="E3419" s="555">
        <f t="shared" si="774"/>
        <v>0</v>
      </c>
      <c r="F3419" s="558">
        <f>IF(C3419="",0,IFERROR(VLOOKUP(COUNTIF($A$1:A3419,"ANALISIS DE PRECIOS"),T_Rendimiento_Equipo,5,FALSE),0))</f>
        <v>0</v>
      </c>
      <c r="G3419" s="555">
        <f t="shared" ref="G3419:G3424" si="775">IFERROR(ROUND(D3419*E3419/F3419,2),0)</f>
        <v>0</v>
      </c>
    </row>
    <row r="3420" spans="1:7" ht="19.899999999999999" customHeight="1" x14ac:dyDescent="0.2">
      <c r="A3420" s="601">
        <f t="shared" si="772"/>
        <v>0</v>
      </c>
      <c r="B3420" s="561">
        <f t="shared" si="773"/>
        <v>0</v>
      </c>
      <c r="C3420" s="552"/>
      <c r="D3420" s="558"/>
      <c r="E3420" s="555">
        <f t="shared" si="774"/>
        <v>0</v>
      </c>
      <c r="F3420" s="558">
        <f>IF(C3420="",0,IFERROR(VLOOKUP(COUNTIF($A$1:A3420,"ANALISIS DE PRECIOS"),T_Rendimiento_Equipo,5,FALSE),0))</f>
        <v>0</v>
      </c>
      <c r="G3420" s="555">
        <f t="shared" si="775"/>
        <v>0</v>
      </c>
    </row>
    <row r="3421" spans="1:7" ht="19.899999999999999" customHeight="1" x14ac:dyDescent="0.2">
      <c r="A3421" s="601">
        <f t="shared" si="772"/>
        <v>0</v>
      </c>
      <c r="B3421" s="561">
        <f t="shared" si="773"/>
        <v>0</v>
      </c>
      <c r="C3421" s="552"/>
      <c r="D3421" s="558"/>
      <c r="E3421" s="555">
        <f t="shared" si="774"/>
        <v>0</v>
      </c>
      <c r="F3421" s="558">
        <f>IF(C3421="",0,IFERROR(VLOOKUP(COUNTIF($A$1:A3421,"ANALISIS DE PRECIOS"),T_Rendimiento_Equipo,5,FALSE),0))</f>
        <v>0</v>
      </c>
      <c r="G3421" s="555">
        <f t="shared" si="775"/>
        <v>0</v>
      </c>
    </row>
    <row r="3422" spans="1:7" ht="19.899999999999999" customHeight="1" x14ac:dyDescent="0.2">
      <c r="A3422" s="601">
        <f t="shared" si="772"/>
        <v>0</v>
      </c>
      <c r="B3422" s="561">
        <f t="shared" si="773"/>
        <v>0</v>
      </c>
      <c r="C3422" s="552"/>
      <c r="D3422" s="558"/>
      <c r="E3422" s="555">
        <f t="shared" si="774"/>
        <v>0</v>
      </c>
      <c r="F3422" s="558">
        <f>IF(C3422="",0,IFERROR(VLOOKUP(COUNTIF($A$1:A3422,"ANALISIS DE PRECIOS"),T_Rendimiento_Equipo,5,FALSE),0))</f>
        <v>0</v>
      </c>
      <c r="G3422" s="555">
        <f t="shared" si="775"/>
        <v>0</v>
      </c>
    </row>
    <row r="3423" spans="1:7" ht="19.899999999999999" customHeight="1" x14ac:dyDescent="0.2">
      <c r="A3423" s="601">
        <f t="shared" si="772"/>
        <v>0</v>
      </c>
      <c r="B3423" s="561">
        <f t="shared" si="773"/>
        <v>0</v>
      </c>
      <c r="C3423" s="552"/>
      <c r="D3423" s="566"/>
      <c r="E3423" s="555">
        <f t="shared" si="774"/>
        <v>0</v>
      </c>
      <c r="F3423" s="558">
        <f>IF(C3423="",0,IFERROR(VLOOKUP(COUNTIF($A$1:A3423,"ANALISIS DE PRECIOS"),T_Rendimiento_Equipo,5,FALSE),0))</f>
        <v>0</v>
      </c>
      <c r="G3423" s="555">
        <f t="shared" si="775"/>
        <v>0</v>
      </c>
    </row>
    <row r="3424" spans="1:7" ht="19.899999999999999" customHeight="1" x14ac:dyDescent="0.2">
      <c r="A3424" s="601">
        <f t="shared" si="772"/>
        <v>0</v>
      </c>
      <c r="B3424" s="561">
        <f t="shared" si="773"/>
        <v>0</v>
      </c>
      <c r="C3424" s="561"/>
      <c r="D3424" s="567"/>
      <c r="E3424" s="555">
        <f t="shared" si="774"/>
        <v>0</v>
      </c>
      <c r="F3424" s="558">
        <f>IF(C3424="",0,IFERROR(VLOOKUP(COUNTIF($A$1:A3424,"ANALISIS DE PRECIOS"),T_Rendimiento_Equipo,5,FALSE),0))</f>
        <v>0</v>
      </c>
      <c r="G3424" s="555">
        <f t="shared" si="775"/>
        <v>0</v>
      </c>
    </row>
    <row r="3425" spans="1:7" ht="19.899999999999999" customHeight="1" x14ac:dyDescent="0.2">
      <c r="A3425" s="602"/>
      <c r="B3425" s="541"/>
      <c r="C3425" s="545"/>
      <c r="D3425" s="541"/>
      <c r="E3425" s="542"/>
      <c r="F3425" s="564" t="s">
        <v>28</v>
      </c>
      <c r="G3425" s="604">
        <f>SUBTOTAL(9,G3418:G3424)</f>
        <v>0</v>
      </c>
    </row>
    <row r="3426" spans="1:7" ht="19.899999999999999" customHeight="1" x14ac:dyDescent="0.2">
      <c r="A3426" s="599"/>
      <c r="B3426" s="545"/>
      <c r="C3426" s="537" t="s">
        <v>1014</v>
      </c>
      <c r="D3426" s="541"/>
      <c r="E3426" s="542"/>
      <c r="F3426" s="543"/>
      <c r="G3426" s="600"/>
    </row>
    <row r="3427" spans="1:7" ht="19.899999999999999" customHeight="1" x14ac:dyDescent="0.2">
      <c r="A3427" s="792" t="s">
        <v>576</v>
      </c>
      <c r="B3427" s="793"/>
      <c r="C3427" s="794" t="s">
        <v>0</v>
      </c>
      <c r="D3427" s="794" t="s">
        <v>1867</v>
      </c>
      <c r="E3427" s="796" t="s">
        <v>24</v>
      </c>
      <c r="F3427" s="798" t="s">
        <v>25</v>
      </c>
      <c r="G3427" s="800" t="s">
        <v>26</v>
      </c>
    </row>
    <row r="3428" spans="1:7" ht="19.899999999999999" customHeight="1" x14ac:dyDescent="0.2">
      <c r="A3428" s="560" t="s">
        <v>577</v>
      </c>
      <c r="B3428" s="560" t="s">
        <v>578</v>
      </c>
      <c r="C3428" s="795"/>
      <c r="D3428" s="795"/>
      <c r="E3428" s="797"/>
      <c r="F3428" s="799"/>
      <c r="G3428" s="801"/>
    </row>
    <row r="3429" spans="1:7" ht="19.899999999999999" customHeight="1" x14ac:dyDescent="0.2">
      <c r="A3429" s="601">
        <f t="shared" ref="A3429:A3439" si="776">IFERROR(VLOOKUP(C3429,T_Insumos,4,FALSE),0)</f>
        <v>0</v>
      </c>
      <c r="B3429" s="561">
        <f t="shared" ref="B3429:B3439" si="777">IFERROR(VLOOKUP(C3429,T_Insumos,5,FALSE),0)</f>
        <v>0</v>
      </c>
      <c r="C3429" s="561"/>
      <c r="D3429" s="613">
        <f t="shared" ref="D3429:D3439" si="778">IFERROR(VLOOKUP(C3429,T_Insumos,2,FALSE),0)</f>
        <v>0</v>
      </c>
      <c r="E3429" s="553"/>
      <c r="F3429" s="555">
        <f t="shared" ref="F3429:F3439" si="779">IFERROR(VLOOKUP(C3429,T_Insumos,3,FALSE),0)</f>
        <v>0</v>
      </c>
      <c r="G3429" s="555">
        <f>ROUND(E3429*F3429,2)</f>
        <v>0</v>
      </c>
    </row>
    <row r="3430" spans="1:7" ht="19.899999999999999" customHeight="1" x14ac:dyDescent="0.2">
      <c r="A3430" s="601">
        <f t="shared" si="776"/>
        <v>0</v>
      </c>
      <c r="B3430" s="561">
        <f t="shared" si="777"/>
        <v>0</v>
      </c>
      <c r="C3430" s="561"/>
      <c r="D3430" s="613">
        <f t="shared" si="778"/>
        <v>0</v>
      </c>
      <c r="E3430" s="553"/>
      <c r="F3430" s="555">
        <f t="shared" si="779"/>
        <v>0</v>
      </c>
      <c r="G3430" s="555">
        <f t="shared" ref="G3430:G3439" si="780">ROUND(E3430*F3430,2)</f>
        <v>0</v>
      </c>
    </row>
    <row r="3431" spans="1:7" ht="19.899999999999999" customHeight="1" x14ac:dyDescent="0.2">
      <c r="A3431" s="601">
        <f t="shared" si="776"/>
        <v>0</v>
      </c>
      <c r="B3431" s="561">
        <f t="shared" si="777"/>
        <v>0</v>
      </c>
      <c r="C3431" s="561"/>
      <c r="D3431" s="613">
        <f t="shared" si="778"/>
        <v>0</v>
      </c>
      <c r="E3431" s="553"/>
      <c r="F3431" s="555">
        <f t="shared" si="779"/>
        <v>0</v>
      </c>
      <c r="G3431" s="555">
        <f t="shared" si="780"/>
        <v>0</v>
      </c>
    </row>
    <row r="3432" spans="1:7" ht="19.899999999999999" customHeight="1" x14ac:dyDescent="0.2">
      <c r="A3432" s="601">
        <f t="shared" si="776"/>
        <v>0</v>
      </c>
      <c r="B3432" s="561">
        <f t="shared" si="777"/>
        <v>0</v>
      </c>
      <c r="C3432" s="561"/>
      <c r="D3432" s="613">
        <f t="shared" si="778"/>
        <v>0</v>
      </c>
      <c r="E3432" s="553"/>
      <c r="F3432" s="555">
        <f t="shared" si="779"/>
        <v>0</v>
      </c>
      <c r="G3432" s="555">
        <f t="shared" si="780"/>
        <v>0</v>
      </c>
    </row>
    <row r="3433" spans="1:7" ht="19.899999999999999" customHeight="1" x14ac:dyDescent="0.2">
      <c r="A3433" s="601">
        <f t="shared" si="776"/>
        <v>0</v>
      </c>
      <c r="B3433" s="561">
        <f t="shared" si="777"/>
        <v>0</v>
      </c>
      <c r="C3433" s="561"/>
      <c r="D3433" s="613">
        <f t="shared" si="778"/>
        <v>0</v>
      </c>
      <c r="E3433" s="553"/>
      <c r="F3433" s="555">
        <f t="shared" si="779"/>
        <v>0</v>
      </c>
      <c r="G3433" s="555">
        <f t="shared" si="780"/>
        <v>0</v>
      </c>
    </row>
    <row r="3434" spans="1:7" ht="19.899999999999999" customHeight="1" x14ac:dyDescent="0.2">
      <c r="A3434" s="601">
        <f t="shared" si="776"/>
        <v>0</v>
      </c>
      <c r="B3434" s="561">
        <f t="shared" si="777"/>
        <v>0</v>
      </c>
      <c r="C3434" s="561"/>
      <c r="D3434" s="613">
        <f t="shared" si="778"/>
        <v>0</v>
      </c>
      <c r="E3434" s="553"/>
      <c r="F3434" s="555">
        <f t="shared" si="779"/>
        <v>0</v>
      </c>
      <c r="G3434" s="555">
        <f t="shared" si="780"/>
        <v>0</v>
      </c>
    </row>
    <row r="3435" spans="1:7" ht="19.899999999999999" customHeight="1" x14ac:dyDescent="0.2">
      <c r="A3435" s="601">
        <f t="shared" si="776"/>
        <v>0</v>
      </c>
      <c r="B3435" s="561">
        <f t="shared" si="777"/>
        <v>0</v>
      </c>
      <c r="C3435" s="561"/>
      <c r="D3435" s="613">
        <f t="shared" si="778"/>
        <v>0</v>
      </c>
      <c r="E3435" s="553"/>
      <c r="F3435" s="555">
        <f t="shared" si="779"/>
        <v>0</v>
      </c>
      <c r="G3435" s="555">
        <f t="shared" si="780"/>
        <v>0</v>
      </c>
    </row>
    <row r="3436" spans="1:7" ht="19.899999999999999" customHeight="1" x14ac:dyDescent="0.2">
      <c r="A3436" s="601">
        <f t="shared" si="776"/>
        <v>0</v>
      </c>
      <c r="B3436" s="561">
        <f t="shared" si="777"/>
        <v>0</v>
      </c>
      <c r="C3436" s="561"/>
      <c r="D3436" s="613">
        <f t="shared" si="778"/>
        <v>0</v>
      </c>
      <c r="E3436" s="553"/>
      <c r="F3436" s="555">
        <f t="shared" si="779"/>
        <v>0</v>
      </c>
      <c r="G3436" s="555">
        <f t="shared" si="780"/>
        <v>0</v>
      </c>
    </row>
    <row r="3437" spans="1:7" ht="19.899999999999999" customHeight="1" x14ac:dyDescent="0.2">
      <c r="A3437" s="601">
        <f t="shared" si="776"/>
        <v>0</v>
      </c>
      <c r="B3437" s="561">
        <f t="shared" si="777"/>
        <v>0</v>
      </c>
      <c r="C3437" s="561"/>
      <c r="D3437" s="613">
        <f t="shared" si="778"/>
        <v>0</v>
      </c>
      <c r="E3437" s="553"/>
      <c r="F3437" s="555">
        <f t="shared" si="779"/>
        <v>0</v>
      </c>
      <c r="G3437" s="555">
        <f t="shared" si="780"/>
        <v>0</v>
      </c>
    </row>
    <row r="3438" spans="1:7" ht="19.899999999999999" customHeight="1" x14ac:dyDescent="0.2">
      <c r="A3438" s="601">
        <f t="shared" si="776"/>
        <v>0</v>
      </c>
      <c r="B3438" s="561">
        <f t="shared" si="777"/>
        <v>0</v>
      </c>
      <c r="C3438" s="561"/>
      <c r="D3438" s="613">
        <f t="shared" si="778"/>
        <v>0</v>
      </c>
      <c r="E3438" s="553"/>
      <c r="F3438" s="555">
        <f t="shared" si="779"/>
        <v>0</v>
      </c>
      <c r="G3438" s="555">
        <f t="shared" si="780"/>
        <v>0</v>
      </c>
    </row>
    <row r="3439" spans="1:7" ht="19.899999999999999" customHeight="1" x14ac:dyDescent="0.2">
      <c r="A3439" s="601">
        <f t="shared" si="776"/>
        <v>0</v>
      </c>
      <c r="B3439" s="561">
        <f t="shared" si="777"/>
        <v>0</v>
      </c>
      <c r="C3439" s="561"/>
      <c r="D3439" s="613">
        <f t="shared" si="778"/>
        <v>0</v>
      </c>
      <c r="E3439" s="553"/>
      <c r="F3439" s="555">
        <f t="shared" si="779"/>
        <v>0</v>
      </c>
      <c r="G3439" s="555">
        <f t="shared" si="780"/>
        <v>0</v>
      </c>
    </row>
    <row r="3440" spans="1:7" ht="19.899999999999999" customHeight="1" x14ac:dyDescent="0.2">
      <c r="A3440" s="599"/>
      <c r="B3440" s="545"/>
      <c r="C3440" s="545"/>
      <c r="D3440" s="541"/>
      <c r="E3440" s="542"/>
      <c r="F3440" s="564" t="s">
        <v>29</v>
      </c>
      <c r="G3440" s="605">
        <f>SUBTOTAL(9,G3429:G3439)</f>
        <v>0</v>
      </c>
    </row>
    <row r="3441" spans="1:7" ht="19.899999999999999" customHeight="1" x14ac:dyDescent="0.2">
      <c r="A3441" s="599"/>
      <c r="B3441" s="545"/>
      <c r="C3441" s="537" t="s">
        <v>1015</v>
      </c>
      <c r="D3441" s="541"/>
      <c r="E3441" s="542"/>
      <c r="F3441" s="543"/>
      <c r="G3441" s="600"/>
    </row>
    <row r="3442" spans="1:7" ht="19.899999999999999" customHeight="1" x14ac:dyDescent="0.2">
      <c r="A3442" s="792" t="s">
        <v>576</v>
      </c>
      <c r="B3442" s="793"/>
      <c r="C3442" s="794" t="s">
        <v>0</v>
      </c>
      <c r="D3442" s="794" t="s">
        <v>1867</v>
      </c>
      <c r="E3442" s="796" t="s">
        <v>24</v>
      </c>
      <c r="F3442" s="798" t="s">
        <v>25</v>
      </c>
      <c r="G3442" s="800" t="s">
        <v>26</v>
      </c>
    </row>
    <row r="3443" spans="1:7" ht="19.899999999999999" customHeight="1" x14ac:dyDescent="0.2">
      <c r="A3443" s="560" t="s">
        <v>577</v>
      </c>
      <c r="B3443" s="560" t="s">
        <v>578</v>
      </c>
      <c r="C3443" s="795"/>
      <c r="D3443" s="795"/>
      <c r="E3443" s="797"/>
      <c r="F3443" s="799"/>
      <c r="G3443" s="801"/>
    </row>
    <row r="3444" spans="1:7" ht="19.899999999999999" customHeight="1" x14ac:dyDescent="0.2">
      <c r="A3444" s="601">
        <f>IFERROR(VLOOKUP(C3444,T_Insumos,4,FALSE),0)</f>
        <v>0</v>
      </c>
      <c r="B3444" s="561">
        <f>IFERROR(VLOOKUP(C3444,T_Insumos,5,FALSE),0)</f>
        <v>0</v>
      </c>
      <c r="C3444" s="552"/>
      <c r="D3444" s="613">
        <f>IF(C3444=0,0,"$/tnkm")</f>
        <v>0</v>
      </c>
      <c r="E3444" s="553"/>
      <c r="F3444" s="555">
        <f>IFERROR(VLOOKUP(C3444,T_Insumos,3,FALSE),0)</f>
        <v>0</v>
      </c>
      <c r="G3444" s="555">
        <f>ROUND(E3444*F3444,2)</f>
        <v>0</v>
      </c>
    </row>
    <row r="3445" spans="1:7" ht="19.899999999999999" customHeight="1" x14ac:dyDescent="0.2">
      <c r="A3445" s="601">
        <f>IFERROR(VLOOKUP(C3445,T_Insumos,4,FALSE),0)</f>
        <v>0</v>
      </c>
      <c r="B3445" s="561">
        <f>IFERROR(VLOOKUP(C3445,T_Insumos,5,FALSE),0)</f>
        <v>0</v>
      </c>
      <c r="C3445" s="552"/>
      <c r="D3445" s="613">
        <f>IF(C3445=0,0,"$/tnkm")</f>
        <v>0</v>
      </c>
      <c r="E3445" s="569"/>
      <c r="F3445" s="555">
        <f>IFERROR(VLOOKUP(C3445,T_Insumos,3,FALSE),0)</f>
        <v>0</v>
      </c>
      <c r="G3445" s="555">
        <f t="shared" ref="G3445" si="781">ROUND(E3445*F3445,2)</f>
        <v>0</v>
      </c>
    </row>
    <row r="3446" spans="1:7" ht="19.899999999999999" customHeight="1" x14ac:dyDescent="0.2">
      <c r="A3446" s="599"/>
      <c r="B3446" s="545"/>
      <c r="C3446" s="545"/>
      <c r="D3446" s="541"/>
      <c r="E3446" s="542"/>
      <c r="F3446" s="564" t="s">
        <v>1016</v>
      </c>
      <c r="G3446" s="605">
        <f>SUBTOTAL(9,G3444:G3445)</f>
        <v>0</v>
      </c>
    </row>
    <row r="3447" spans="1:7" ht="19.899999999999999" customHeight="1" x14ac:dyDescent="0.2">
      <c r="A3447" s="602"/>
      <c r="B3447" s="541"/>
      <c r="C3447" s="545"/>
      <c r="D3447" s="541"/>
      <c r="E3447" s="542"/>
      <c r="F3447" s="543"/>
      <c r="G3447" s="600"/>
    </row>
    <row r="3448" spans="1:7" ht="19.899999999999999" customHeight="1" x14ac:dyDescent="0.2">
      <c r="A3448" s="664" t="str">
        <f>B3382</f>
        <v/>
      </c>
      <c r="B3448" s="661">
        <f ca="1">C3382</f>
        <v>0</v>
      </c>
      <c r="C3448" s="541"/>
      <c r="D3448" s="541" t="s">
        <v>1833</v>
      </c>
      <c r="E3448" s="662"/>
      <c r="F3448" s="663" t="str">
        <f ca="1">"$/"&amp;G3382</f>
        <v>$/0</v>
      </c>
      <c r="G3448" s="610">
        <f>SUBTOTAL(9,G3405:G3447)</f>
        <v>0</v>
      </c>
    </row>
    <row r="3449" spans="1:7" ht="19.899999999999999" customHeight="1" x14ac:dyDescent="0.2">
      <c r="A3449" s="606"/>
      <c r="B3449" s="607"/>
      <c r="C3449" s="608"/>
      <c r="D3449" s="608" t="s">
        <v>2043</v>
      </c>
      <c r="E3449" s="609"/>
      <c r="F3449" s="665" t="str">
        <f ca="1">"$/"&amp;G3382</f>
        <v>$/0</v>
      </c>
      <c r="G3449" s="610">
        <f>ROUND(G3448/Coeficiente_Paso,2)</f>
        <v>0</v>
      </c>
    </row>
    <row r="3450" spans="1:7" ht="19.899999999999999" customHeight="1" x14ac:dyDescent="0.2">
      <c r="A3450" s="191"/>
      <c r="B3450" s="191"/>
      <c r="C3450" s="191"/>
      <c r="D3450" s="191"/>
      <c r="E3450" s="191"/>
      <c r="F3450" s="191"/>
      <c r="G3450" s="191"/>
    </row>
    <row r="3451" spans="1:7" ht="19.899999999999999" customHeight="1" x14ac:dyDescent="0.2">
      <c r="A3451" s="802" t="s">
        <v>31</v>
      </c>
      <c r="B3451" s="803"/>
      <c r="C3451" s="803"/>
      <c r="D3451" s="803"/>
      <c r="E3451" s="803"/>
      <c r="F3451" s="803"/>
      <c r="G3451" s="804"/>
    </row>
    <row r="3452" spans="1:7" ht="19.899999999999999" customHeight="1" x14ac:dyDescent="0.2">
      <c r="A3452" s="587" t="s">
        <v>711</v>
      </c>
      <c r="B3452" s="535" t="str">
        <f>Comitente</f>
        <v>DIRECCIÓN PROVINCIAL DE VIALIDAD</v>
      </c>
      <c r="C3452" s="536"/>
      <c r="D3452" s="537"/>
      <c r="E3452" s="537"/>
      <c r="F3452" s="538"/>
      <c r="G3452" s="588"/>
    </row>
    <row r="3453" spans="1:7" ht="19.899999999999999" customHeight="1" x14ac:dyDescent="0.2">
      <c r="A3453" s="587" t="s">
        <v>712</v>
      </c>
      <c r="B3453" s="535">
        <f>Contratista</f>
        <v>0</v>
      </c>
      <c r="C3453" s="539"/>
      <c r="D3453" s="539"/>
      <c r="E3453" s="539"/>
      <c r="F3453" s="535"/>
      <c r="G3453" s="589"/>
    </row>
    <row r="3454" spans="1:7" ht="19.899999999999999" customHeight="1" x14ac:dyDescent="0.2">
      <c r="A3454" s="587" t="s">
        <v>21</v>
      </c>
      <c r="B3454" s="535" t="str">
        <f>Obra</f>
        <v>PAVIMENTACIÓN Y REPAVIMENTACION DE LA RED VIAL MUNICIPAL AFECTADAS POR OBRAS DE SANEAMIENTO 1era ETAPA SARMIENTO</v>
      </c>
      <c r="C3454" s="539"/>
      <c r="D3454" s="539"/>
      <c r="E3454" s="539"/>
      <c r="F3454" s="535" t="s">
        <v>32</v>
      </c>
      <c r="G3454" s="589">
        <f>Fecha_Base</f>
        <v>0</v>
      </c>
    </row>
    <row r="3455" spans="1:7" ht="19.899999999999999" customHeight="1" x14ac:dyDescent="0.2">
      <c r="A3455" s="590" t="s">
        <v>710</v>
      </c>
      <c r="B3455" s="540" t="str">
        <f>Ubicación</f>
        <v>DEPARTAMENTO SARMIENTO</v>
      </c>
      <c r="C3455" s="540"/>
      <c r="D3455" s="541"/>
      <c r="E3455" s="542"/>
      <c r="F3455" s="543"/>
      <c r="G3455" s="591"/>
    </row>
    <row r="3456" spans="1:7" ht="19.899999999999999" customHeight="1" x14ac:dyDescent="0.2">
      <c r="A3456" s="590" t="s">
        <v>33</v>
      </c>
      <c r="B3456" s="544" t="str">
        <f>IFERROR(VALUE(LEFT(B3457,FIND(".",B3457)-1)),"")</f>
        <v/>
      </c>
      <c r="C3456" s="545">
        <f ca="1">IFERROR(VLOOKUP(B3456,T_Computo_Presupuesto,2,FALSE),0)</f>
        <v>0</v>
      </c>
      <c r="D3456" s="545"/>
      <c r="E3456" s="542"/>
      <c r="F3456" s="543"/>
      <c r="G3456" s="591"/>
    </row>
    <row r="3457" spans="1:7" ht="19.899999999999999" customHeight="1" x14ac:dyDescent="0.2">
      <c r="A3457" s="590" t="s">
        <v>22</v>
      </c>
      <c r="B3457" s="546" t="str">
        <f>IFERROR(VLOOKUP(COUNTIF($A$1:A3457,"ANALISIS DE PRECIOS"),T_NumeroItem,2,FALSE),"")</f>
        <v/>
      </c>
      <c r="C3457" s="805">
        <f ca="1">IFERROR(VLOOKUP(B3457,T_Computo_Presupuesto,2,FALSE),0)</f>
        <v>0</v>
      </c>
      <c r="D3457" s="805"/>
      <c r="E3457" s="805"/>
      <c r="F3457" s="540" t="s">
        <v>23</v>
      </c>
      <c r="G3457" s="592">
        <f ca="1">IFERROR(VLOOKUP(B3457,T_Computo_Presupuesto,4,FALSE),0)</f>
        <v>0</v>
      </c>
    </row>
    <row r="3458" spans="1:7" ht="19.899999999999999" customHeight="1" x14ac:dyDescent="0.2">
      <c r="A3458" s="590"/>
      <c r="B3458" s="540"/>
      <c r="C3458" s="545"/>
      <c r="D3458" s="541"/>
      <c r="E3458" s="542"/>
      <c r="F3458" s="545"/>
      <c r="G3458" s="593"/>
    </row>
    <row r="3459" spans="1:7" ht="19.899999999999999" customHeight="1" x14ac:dyDescent="0.2">
      <c r="A3459" s="594"/>
      <c r="B3459" s="547"/>
      <c r="C3459" s="548" t="s">
        <v>999</v>
      </c>
      <c r="D3459" s="547"/>
      <c r="E3459" s="547"/>
      <c r="F3459" s="547"/>
      <c r="G3459" s="595"/>
    </row>
    <row r="3460" spans="1:7" ht="19.899999999999999" customHeight="1" x14ac:dyDescent="0.2">
      <c r="A3460" s="590"/>
      <c r="B3460" s="549"/>
      <c r="C3460" s="545"/>
      <c r="D3460" s="541"/>
      <c r="E3460" s="542"/>
      <c r="F3460" s="540"/>
      <c r="G3460" s="592"/>
    </row>
    <row r="3461" spans="1:7" ht="19.899999999999999" customHeight="1" x14ac:dyDescent="0.2">
      <c r="A3461" s="590"/>
      <c r="B3461" s="549"/>
      <c r="C3461" s="550" t="s">
        <v>1000</v>
      </c>
      <c r="D3461" s="551" t="s">
        <v>24</v>
      </c>
      <c r="E3461" s="551" t="s">
        <v>1001</v>
      </c>
      <c r="F3461" s="551" t="s">
        <v>1002</v>
      </c>
      <c r="G3461" s="550" t="s">
        <v>1003</v>
      </c>
    </row>
    <row r="3462" spans="1:7" ht="19.899999999999999" customHeight="1" x14ac:dyDescent="0.2">
      <c r="A3462" s="590"/>
      <c r="B3462" s="549"/>
      <c r="C3462" s="552"/>
      <c r="D3462" s="553"/>
      <c r="E3462" s="554">
        <f t="shared" ref="E3462:E3471" si="782">IFERROR(VLOOKUP(C3462,T_Equipos,4,FALSE),0)</f>
        <v>0</v>
      </c>
      <c r="F3462" s="555">
        <f t="shared" ref="F3462:F3471" si="783">IFERROR(VLOOKUP(C3462,T_Equipos,5,FALSE),0)</f>
        <v>0</v>
      </c>
      <c r="G3462" s="555">
        <f>ROUND(D3462*F3462,2)</f>
        <v>0</v>
      </c>
    </row>
    <row r="3463" spans="1:7" ht="19.899999999999999" customHeight="1" x14ac:dyDescent="0.2">
      <c r="A3463" s="590"/>
      <c r="B3463" s="549"/>
      <c r="C3463" s="552"/>
      <c r="D3463" s="553"/>
      <c r="E3463" s="554">
        <f t="shared" si="782"/>
        <v>0</v>
      </c>
      <c r="F3463" s="555">
        <f t="shared" si="783"/>
        <v>0</v>
      </c>
      <c r="G3463" s="555">
        <f>ROUND(D3463*F3463,2)</f>
        <v>0</v>
      </c>
    </row>
    <row r="3464" spans="1:7" ht="19.899999999999999" customHeight="1" x14ac:dyDescent="0.2">
      <c r="A3464" s="590"/>
      <c r="B3464" s="549"/>
      <c r="C3464" s="552"/>
      <c r="D3464" s="553"/>
      <c r="E3464" s="554">
        <f t="shared" si="782"/>
        <v>0</v>
      </c>
      <c r="F3464" s="555">
        <f t="shared" si="783"/>
        <v>0</v>
      </c>
      <c r="G3464" s="555">
        <f>ROUND(D3464*F3464,2)</f>
        <v>0</v>
      </c>
    </row>
    <row r="3465" spans="1:7" ht="19.899999999999999" customHeight="1" x14ac:dyDescent="0.2">
      <c r="A3465" s="590"/>
      <c r="B3465" s="549"/>
      <c r="C3465" s="552"/>
      <c r="D3465" s="553"/>
      <c r="E3465" s="554">
        <f t="shared" si="782"/>
        <v>0</v>
      </c>
      <c r="F3465" s="555">
        <f t="shared" si="783"/>
        <v>0</v>
      </c>
      <c r="G3465" s="555">
        <f>ROUND(D3465*F3465,2)</f>
        <v>0</v>
      </c>
    </row>
    <row r="3466" spans="1:7" ht="19.899999999999999" customHeight="1" x14ac:dyDescent="0.2">
      <c r="A3466" s="590"/>
      <c r="B3466" s="549"/>
      <c r="C3466" s="552"/>
      <c r="D3466" s="553"/>
      <c r="E3466" s="554">
        <f t="shared" si="782"/>
        <v>0</v>
      </c>
      <c r="F3466" s="555">
        <f t="shared" si="783"/>
        <v>0</v>
      </c>
      <c r="G3466" s="555">
        <f t="shared" ref="G3466:G3471" si="784">ROUND(D3466*F3466,2)</f>
        <v>0</v>
      </c>
    </row>
    <row r="3467" spans="1:7" ht="19.899999999999999" customHeight="1" x14ac:dyDescent="0.2">
      <c r="A3467" s="590"/>
      <c r="B3467" s="549"/>
      <c r="C3467" s="552"/>
      <c r="D3467" s="553"/>
      <c r="E3467" s="554">
        <f t="shared" si="782"/>
        <v>0</v>
      </c>
      <c r="F3467" s="555">
        <f t="shared" si="783"/>
        <v>0</v>
      </c>
      <c r="G3467" s="555">
        <f t="shared" si="784"/>
        <v>0</v>
      </c>
    </row>
    <row r="3468" spans="1:7" ht="19.899999999999999" customHeight="1" x14ac:dyDescent="0.2">
      <c r="A3468" s="590"/>
      <c r="B3468" s="549"/>
      <c r="C3468" s="552"/>
      <c r="D3468" s="553"/>
      <c r="E3468" s="554">
        <f t="shared" si="782"/>
        <v>0</v>
      </c>
      <c r="F3468" s="555">
        <f t="shared" si="783"/>
        <v>0</v>
      </c>
      <c r="G3468" s="555">
        <f t="shared" si="784"/>
        <v>0</v>
      </c>
    </row>
    <row r="3469" spans="1:7" ht="19.899999999999999" customHeight="1" x14ac:dyDescent="0.2">
      <c r="A3469" s="590"/>
      <c r="B3469" s="549"/>
      <c r="C3469" s="552"/>
      <c r="D3469" s="553"/>
      <c r="E3469" s="554">
        <f t="shared" si="782"/>
        <v>0</v>
      </c>
      <c r="F3469" s="555">
        <f t="shared" si="783"/>
        <v>0</v>
      </c>
      <c r="G3469" s="555">
        <f t="shared" si="784"/>
        <v>0</v>
      </c>
    </row>
    <row r="3470" spans="1:7" ht="19.899999999999999" customHeight="1" x14ac:dyDescent="0.2">
      <c r="A3470" s="590"/>
      <c r="B3470" s="549"/>
      <c r="C3470" s="552"/>
      <c r="D3470" s="553"/>
      <c r="E3470" s="554">
        <f t="shared" si="782"/>
        <v>0</v>
      </c>
      <c r="F3470" s="555">
        <f t="shared" si="783"/>
        <v>0</v>
      </c>
      <c r="G3470" s="555">
        <f t="shared" si="784"/>
        <v>0</v>
      </c>
    </row>
    <row r="3471" spans="1:7" ht="19.899999999999999" customHeight="1" x14ac:dyDescent="0.2">
      <c r="A3471" s="590"/>
      <c r="B3471" s="549"/>
      <c r="C3471" s="552"/>
      <c r="D3471" s="553"/>
      <c r="E3471" s="554">
        <f t="shared" si="782"/>
        <v>0</v>
      </c>
      <c r="F3471" s="555">
        <f t="shared" si="783"/>
        <v>0</v>
      </c>
      <c r="G3471" s="555">
        <f t="shared" si="784"/>
        <v>0</v>
      </c>
    </row>
    <row r="3472" spans="1:7" ht="19.899999999999999" customHeight="1" x14ac:dyDescent="0.2">
      <c r="A3472" s="590"/>
      <c r="B3472" s="549"/>
      <c r="C3472" s="545"/>
      <c r="D3472" s="545"/>
      <c r="E3472" s="556"/>
      <c r="F3472" s="540"/>
      <c r="G3472" s="592"/>
    </row>
    <row r="3473" spans="1:7" ht="19.899999999999999" customHeight="1" x14ac:dyDescent="0.2">
      <c r="A3473" s="590"/>
      <c r="B3473" s="545"/>
      <c r="C3473" s="537" t="s">
        <v>1004</v>
      </c>
      <c r="D3473" s="540" t="s">
        <v>1001</v>
      </c>
      <c r="E3473" s="611">
        <f>SUMPRODUCT(D3462:D3471,E3462:E3471)</f>
        <v>0</v>
      </c>
      <c r="F3473" s="540" t="s">
        <v>1005</v>
      </c>
      <c r="G3473" s="612">
        <f>SUM(G3462:G3471)</f>
        <v>0</v>
      </c>
    </row>
    <row r="3474" spans="1:7" ht="19.899999999999999" customHeight="1" x14ac:dyDescent="0.2">
      <c r="A3474" s="590"/>
      <c r="B3474" s="549"/>
      <c r="C3474" s="557"/>
      <c r="D3474" s="556"/>
      <c r="E3474" s="542"/>
      <c r="F3474" s="540"/>
      <c r="G3474" s="596"/>
    </row>
    <row r="3475" spans="1:7" ht="19.899999999999999" customHeight="1" x14ac:dyDescent="0.2">
      <c r="A3475" s="597"/>
      <c r="B3475" s="549"/>
      <c r="C3475" s="540" t="s">
        <v>1006</v>
      </c>
      <c r="D3475" s="558">
        <f>IFERROR(VLOOKUP(COUNTIF($A$1:A3475,"ANALISIS DE PRECIOS"),T_Rendimiento_Equipo,5,FALSE),0)</f>
        <v>0</v>
      </c>
      <c r="E3475" s="559" t="str">
        <f ca="1">G3457&amp;"/día"</f>
        <v>0/día</v>
      </c>
      <c r="F3475" s="598"/>
      <c r="G3475" s="592"/>
    </row>
    <row r="3476" spans="1:7" ht="19.899999999999999" customHeight="1" x14ac:dyDescent="0.2">
      <c r="A3476" s="590"/>
      <c r="B3476" s="549"/>
      <c r="C3476" s="545"/>
      <c r="D3476" s="541"/>
      <c r="E3476" s="542"/>
      <c r="F3476" s="540"/>
      <c r="G3476" s="592"/>
    </row>
    <row r="3477" spans="1:7" ht="19.899999999999999" customHeight="1" x14ac:dyDescent="0.2">
      <c r="A3477" s="792" t="s">
        <v>576</v>
      </c>
      <c r="B3477" s="793"/>
      <c r="C3477" s="794" t="s">
        <v>0</v>
      </c>
      <c r="D3477" s="806" t="s">
        <v>1866</v>
      </c>
      <c r="E3477" s="806" t="s">
        <v>1865</v>
      </c>
      <c r="F3477" s="798" t="s">
        <v>1007</v>
      </c>
      <c r="G3477" s="800" t="s">
        <v>26</v>
      </c>
    </row>
    <row r="3478" spans="1:7" ht="19.899999999999999" customHeight="1" x14ac:dyDescent="0.2">
      <c r="A3478" s="560" t="s">
        <v>577</v>
      </c>
      <c r="B3478" s="560" t="s">
        <v>578</v>
      </c>
      <c r="C3478" s="795"/>
      <c r="D3478" s="807"/>
      <c r="E3478" s="797"/>
      <c r="F3478" s="799"/>
      <c r="G3478" s="801"/>
    </row>
    <row r="3479" spans="1:7" ht="19.899999999999999" customHeight="1" x14ac:dyDescent="0.2">
      <c r="A3479" s="599"/>
      <c r="B3479" s="545"/>
      <c r="C3479" s="537" t="s">
        <v>1008</v>
      </c>
      <c r="D3479" s="542"/>
      <c r="E3479" s="542"/>
      <c r="F3479" s="545"/>
      <c r="G3479" s="600"/>
    </row>
    <row r="3480" spans="1:7" ht="19.899999999999999" customHeight="1" x14ac:dyDescent="0.2">
      <c r="A3480" s="601">
        <f t="shared" ref="A3480:A3488" si="785">IFERROR(VLOOKUP(C3480,T_Insumos,4,FALSE),0)</f>
        <v>0</v>
      </c>
      <c r="B3480" s="561">
        <f t="shared" ref="B3480:B3488" si="786">IFERROR(VLOOKUP(C3480,T_Insumos,5,FALSE),0)</f>
        <v>0</v>
      </c>
      <c r="C3480" s="552"/>
      <c r="D3480" s="562">
        <f t="shared" ref="D3480:D3488" si="787">IFERROR(VLOOKUP(C3480,T_Insumos,3,FALSE),0)</f>
        <v>0</v>
      </c>
      <c r="E3480" s="555">
        <f>D3480*$G$23</f>
        <v>0</v>
      </c>
      <c r="F3480" s="558">
        <f>IF(C3480="",0,IFERROR(VLOOKUP(COUNTIF($A$1:A3480,"ANALISIS DE PRECIOS"),T_Rendimiento_Equipo,5,FALSE),0))</f>
        <v>0</v>
      </c>
      <c r="G3480" s="555">
        <f>IFERROR(ROUND(E3480/F3480,2),0)</f>
        <v>0</v>
      </c>
    </row>
    <row r="3481" spans="1:7" ht="19.899999999999999" customHeight="1" x14ac:dyDescent="0.2">
      <c r="A3481" s="601">
        <f t="shared" si="785"/>
        <v>0</v>
      </c>
      <c r="B3481" s="561">
        <f t="shared" si="786"/>
        <v>0</v>
      </c>
      <c r="C3481" s="552"/>
      <c r="D3481" s="562">
        <f t="shared" si="787"/>
        <v>0</v>
      </c>
      <c r="E3481" s="555"/>
      <c r="F3481" s="558">
        <f>IF(C3481="",0,IFERROR(VLOOKUP(COUNTIF($A$1:A3481,"ANALISIS DE PRECIOS"),T_Rendimiento_Equipo,5,FALSE),0))</f>
        <v>0</v>
      </c>
      <c r="G3481" s="555">
        <f t="shared" ref="G3481:G3488" si="788">IFERROR(ROUND(E3481/F3481,2),0)</f>
        <v>0</v>
      </c>
    </row>
    <row r="3482" spans="1:7" ht="19.899999999999999" customHeight="1" x14ac:dyDescent="0.2">
      <c r="A3482" s="601">
        <f t="shared" si="785"/>
        <v>0</v>
      </c>
      <c r="B3482" s="561">
        <f t="shared" si="786"/>
        <v>0</v>
      </c>
      <c r="C3482" s="563"/>
      <c r="D3482" s="562">
        <f t="shared" si="787"/>
        <v>0</v>
      </c>
      <c r="E3482" s="555"/>
      <c r="F3482" s="558">
        <f>IF(C3482="",0,IFERROR(VLOOKUP(COUNTIF($A$1:A3482,"ANALISIS DE PRECIOS"),T_Rendimiento_Equipo,5,FALSE),0))</f>
        <v>0</v>
      </c>
      <c r="G3482" s="555">
        <f t="shared" si="788"/>
        <v>0</v>
      </c>
    </row>
    <row r="3483" spans="1:7" ht="19.899999999999999" customHeight="1" x14ac:dyDescent="0.2">
      <c r="A3483" s="601">
        <f t="shared" si="785"/>
        <v>0</v>
      </c>
      <c r="B3483" s="561">
        <f t="shared" si="786"/>
        <v>0</v>
      </c>
      <c r="C3483" s="563"/>
      <c r="D3483" s="562">
        <f t="shared" si="787"/>
        <v>0</v>
      </c>
      <c r="E3483" s="555"/>
      <c r="F3483" s="558">
        <f>IF(C3483="",0,IFERROR(VLOOKUP(COUNTIF($A$1:A3483,"ANALISIS DE PRECIOS"),T_Rendimiento_Equipo,5,FALSE),0))</f>
        <v>0</v>
      </c>
      <c r="G3483" s="555">
        <f t="shared" si="788"/>
        <v>0</v>
      </c>
    </row>
    <row r="3484" spans="1:7" ht="19.899999999999999" customHeight="1" x14ac:dyDescent="0.2">
      <c r="A3484" s="601">
        <f t="shared" si="785"/>
        <v>0</v>
      </c>
      <c r="B3484" s="561">
        <f t="shared" si="786"/>
        <v>0</v>
      </c>
      <c r="C3484" s="563"/>
      <c r="D3484" s="562">
        <f t="shared" si="787"/>
        <v>0</v>
      </c>
      <c r="E3484" s="555"/>
      <c r="F3484" s="558">
        <f>IF(C3484="",0,IFERROR(VLOOKUP(COUNTIF($A$1:A3484,"ANALISIS DE PRECIOS"),T_Rendimiento_Equipo,5,FALSE),0))</f>
        <v>0</v>
      </c>
      <c r="G3484" s="555">
        <f t="shared" si="788"/>
        <v>0</v>
      </c>
    </row>
    <row r="3485" spans="1:7" ht="19.899999999999999" customHeight="1" x14ac:dyDescent="0.2">
      <c r="A3485" s="601">
        <f t="shared" si="785"/>
        <v>0</v>
      </c>
      <c r="B3485" s="561">
        <f t="shared" si="786"/>
        <v>0</v>
      </c>
      <c r="C3485" s="563"/>
      <c r="D3485" s="562">
        <f t="shared" si="787"/>
        <v>0</v>
      </c>
      <c r="E3485" s="555"/>
      <c r="F3485" s="558">
        <f>IF(C3485="",0,IFERROR(VLOOKUP(COUNTIF($A$1:A3485,"ANALISIS DE PRECIOS"),T_Rendimiento_Equipo,5,FALSE),0))</f>
        <v>0</v>
      </c>
      <c r="G3485" s="555">
        <f t="shared" si="788"/>
        <v>0</v>
      </c>
    </row>
    <row r="3486" spans="1:7" ht="19.899999999999999" customHeight="1" x14ac:dyDescent="0.2">
      <c r="A3486" s="601">
        <f t="shared" si="785"/>
        <v>0</v>
      </c>
      <c r="B3486" s="561">
        <f t="shared" si="786"/>
        <v>0</v>
      </c>
      <c r="C3486" s="563"/>
      <c r="D3486" s="562">
        <f t="shared" si="787"/>
        <v>0</v>
      </c>
      <c r="E3486" s="555"/>
      <c r="F3486" s="558">
        <f>IF(C3486="",0,IFERROR(VLOOKUP(COUNTIF($A$1:A3486,"ANALISIS DE PRECIOS"),T_Rendimiento_Equipo,5,FALSE),0))</f>
        <v>0</v>
      </c>
      <c r="G3486" s="555">
        <f t="shared" si="788"/>
        <v>0</v>
      </c>
    </row>
    <row r="3487" spans="1:7" ht="19.899999999999999" customHeight="1" x14ac:dyDescent="0.2">
      <c r="A3487" s="601">
        <f t="shared" si="785"/>
        <v>0</v>
      </c>
      <c r="B3487" s="561">
        <f t="shared" si="786"/>
        <v>0</v>
      </c>
      <c r="C3487" s="563"/>
      <c r="D3487" s="562">
        <f t="shared" si="787"/>
        <v>0</v>
      </c>
      <c r="E3487" s="555"/>
      <c r="F3487" s="558">
        <f>IF(C3487="",0,IFERROR(VLOOKUP(COUNTIF($A$1:A3487,"ANALISIS DE PRECIOS"),T_Rendimiento_Equipo,5,FALSE),0))</f>
        <v>0</v>
      </c>
      <c r="G3487" s="555">
        <f t="shared" si="788"/>
        <v>0</v>
      </c>
    </row>
    <row r="3488" spans="1:7" ht="19.899999999999999" customHeight="1" x14ac:dyDescent="0.2">
      <c r="A3488" s="601">
        <f t="shared" si="785"/>
        <v>0</v>
      </c>
      <c r="B3488" s="561">
        <f t="shared" si="786"/>
        <v>0</v>
      </c>
      <c r="C3488" s="552"/>
      <c r="D3488" s="562">
        <f t="shared" si="787"/>
        <v>0</v>
      </c>
      <c r="E3488" s="555"/>
      <c r="F3488" s="558">
        <f>IF(C3488="",0,IFERROR(VLOOKUP(COUNTIF($A$1:A3488,"ANALISIS DE PRECIOS"),T_Rendimiento_Equipo,5,FALSE),0))</f>
        <v>0</v>
      </c>
      <c r="G3488" s="555">
        <f t="shared" si="788"/>
        <v>0</v>
      </c>
    </row>
    <row r="3489" spans="1:7" ht="19.899999999999999" customHeight="1" x14ac:dyDescent="0.2">
      <c r="A3489" s="602"/>
      <c r="B3489" s="541"/>
      <c r="C3489" s="545"/>
      <c r="D3489" s="541"/>
      <c r="E3489" s="542"/>
      <c r="F3489" s="564" t="s">
        <v>27</v>
      </c>
      <c r="G3489" s="603">
        <f>SUBTOTAL(9,G3480:G3488)</f>
        <v>0</v>
      </c>
    </row>
    <row r="3490" spans="1:7" ht="19.899999999999999" customHeight="1" x14ac:dyDescent="0.2">
      <c r="A3490" s="599"/>
      <c r="B3490" s="545"/>
      <c r="C3490" s="537" t="s">
        <v>713</v>
      </c>
      <c r="D3490" s="541"/>
      <c r="E3490" s="542"/>
      <c r="F3490" s="543"/>
      <c r="G3490" s="600"/>
    </row>
    <row r="3491" spans="1:7" ht="19.899999999999999" customHeight="1" x14ac:dyDescent="0.2">
      <c r="A3491" s="792" t="s">
        <v>576</v>
      </c>
      <c r="B3491" s="793"/>
      <c r="C3491" s="794" t="s">
        <v>0</v>
      </c>
      <c r="D3491" s="796" t="s">
        <v>24</v>
      </c>
      <c r="E3491" s="796" t="s">
        <v>1832</v>
      </c>
      <c r="F3491" s="798" t="s">
        <v>1007</v>
      </c>
      <c r="G3491" s="800" t="s">
        <v>26</v>
      </c>
    </row>
    <row r="3492" spans="1:7" ht="19.899999999999999" customHeight="1" x14ac:dyDescent="0.2">
      <c r="A3492" s="560" t="s">
        <v>577</v>
      </c>
      <c r="B3492" s="560" t="s">
        <v>578</v>
      </c>
      <c r="C3492" s="795"/>
      <c r="D3492" s="797"/>
      <c r="E3492" s="797"/>
      <c r="F3492" s="799"/>
      <c r="G3492" s="801"/>
    </row>
    <row r="3493" spans="1:7" ht="19.899999999999999" customHeight="1" x14ac:dyDescent="0.2">
      <c r="A3493" s="601">
        <f t="shared" ref="A3493:A3499" si="789">IFERROR(VLOOKUP(C3493,T_Insumos,4,FALSE),0)</f>
        <v>0</v>
      </c>
      <c r="B3493" s="561">
        <f t="shared" ref="B3493:B3499" si="790">IFERROR(VLOOKUP(C3493,T_Insumos,5,FALSE),0)</f>
        <v>0</v>
      </c>
      <c r="C3493" s="565"/>
      <c r="D3493" s="558"/>
      <c r="E3493" s="555">
        <f t="shared" ref="E3493:E3499" si="791">IFERROR(VLOOKUP(C3493,T_Insumos,3,FALSE),0)</f>
        <v>0</v>
      </c>
      <c r="F3493" s="558">
        <f>IF(C3493="",0,IFERROR(VLOOKUP(COUNTIF($A$1:A3493,"ANALISIS DE PRECIOS"),T_Rendimiento_Equipo,5,FALSE),0))</f>
        <v>0</v>
      </c>
      <c r="G3493" s="555">
        <f>IFERROR(ROUND(D3493*E3493/F3493,2),0)</f>
        <v>0</v>
      </c>
    </row>
    <row r="3494" spans="1:7" ht="19.899999999999999" customHeight="1" x14ac:dyDescent="0.2">
      <c r="A3494" s="601">
        <f t="shared" si="789"/>
        <v>0</v>
      </c>
      <c r="B3494" s="561">
        <f t="shared" si="790"/>
        <v>0</v>
      </c>
      <c r="C3494" s="552"/>
      <c r="D3494" s="558"/>
      <c r="E3494" s="555">
        <f t="shared" si="791"/>
        <v>0</v>
      </c>
      <c r="F3494" s="558">
        <f>IF(C3494="",0,IFERROR(VLOOKUP(COUNTIF($A$1:A3494,"ANALISIS DE PRECIOS"),T_Rendimiento_Equipo,5,FALSE),0))</f>
        <v>0</v>
      </c>
      <c r="G3494" s="555">
        <f t="shared" ref="G3494:G3499" si="792">IFERROR(ROUND(D3494*E3494/F3494,2),0)</f>
        <v>0</v>
      </c>
    </row>
    <row r="3495" spans="1:7" ht="19.899999999999999" customHeight="1" x14ac:dyDescent="0.2">
      <c r="A3495" s="601">
        <f t="shared" si="789"/>
        <v>0</v>
      </c>
      <c r="B3495" s="561">
        <f t="shared" si="790"/>
        <v>0</v>
      </c>
      <c r="C3495" s="552"/>
      <c r="D3495" s="558"/>
      <c r="E3495" s="555">
        <f t="shared" si="791"/>
        <v>0</v>
      </c>
      <c r="F3495" s="558">
        <f>IF(C3495="",0,IFERROR(VLOOKUP(COUNTIF($A$1:A3495,"ANALISIS DE PRECIOS"),T_Rendimiento_Equipo,5,FALSE),0))</f>
        <v>0</v>
      </c>
      <c r="G3495" s="555">
        <f t="shared" si="792"/>
        <v>0</v>
      </c>
    </row>
    <row r="3496" spans="1:7" ht="19.899999999999999" customHeight="1" x14ac:dyDescent="0.2">
      <c r="A3496" s="601">
        <f t="shared" si="789"/>
        <v>0</v>
      </c>
      <c r="B3496" s="561">
        <f t="shared" si="790"/>
        <v>0</v>
      </c>
      <c r="C3496" s="552"/>
      <c r="D3496" s="558"/>
      <c r="E3496" s="555">
        <f t="shared" si="791"/>
        <v>0</v>
      </c>
      <c r="F3496" s="558">
        <f>IF(C3496="",0,IFERROR(VLOOKUP(COUNTIF($A$1:A3496,"ANALISIS DE PRECIOS"),T_Rendimiento_Equipo,5,FALSE),0))</f>
        <v>0</v>
      </c>
      <c r="G3496" s="555">
        <f t="shared" si="792"/>
        <v>0</v>
      </c>
    </row>
    <row r="3497" spans="1:7" ht="19.899999999999999" customHeight="1" x14ac:dyDescent="0.2">
      <c r="A3497" s="601">
        <f t="shared" si="789"/>
        <v>0</v>
      </c>
      <c r="B3497" s="561">
        <f t="shared" si="790"/>
        <v>0</v>
      </c>
      <c r="C3497" s="552"/>
      <c r="D3497" s="558"/>
      <c r="E3497" s="555">
        <f t="shared" si="791"/>
        <v>0</v>
      </c>
      <c r="F3497" s="558">
        <f>IF(C3497="",0,IFERROR(VLOOKUP(COUNTIF($A$1:A3497,"ANALISIS DE PRECIOS"),T_Rendimiento_Equipo,5,FALSE),0))</f>
        <v>0</v>
      </c>
      <c r="G3497" s="555">
        <f t="shared" si="792"/>
        <v>0</v>
      </c>
    </row>
    <row r="3498" spans="1:7" ht="19.899999999999999" customHeight="1" x14ac:dyDescent="0.2">
      <c r="A3498" s="601">
        <f t="shared" si="789"/>
        <v>0</v>
      </c>
      <c r="B3498" s="561">
        <f t="shared" si="790"/>
        <v>0</v>
      </c>
      <c r="C3498" s="552"/>
      <c r="D3498" s="566"/>
      <c r="E3498" s="555">
        <f t="shared" si="791"/>
        <v>0</v>
      </c>
      <c r="F3498" s="558">
        <f>IF(C3498="",0,IFERROR(VLOOKUP(COUNTIF($A$1:A3498,"ANALISIS DE PRECIOS"),T_Rendimiento_Equipo,5,FALSE),0))</f>
        <v>0</v>
      </c>
      <c r="G3498" s="555">
        <f t="shared" si="792"/>
        <v>0</v>
      </c>
    </row>
    <row r="3499" spans="1:7" ht="19.899999999999999" customHeight="1" x14ac:dyDescent="0.2">
      <c r="A3499" s="601">
        <f t="shared" si="789"/>
        <v>0</v>
      </c>
      <c r="B3499" s="561">
        <f t="shared" si="790"/>
        <v>0</v>
      </c>
      <c r="C3499" s="561"/>
      <c r="D3499" s="567"/>
      <c r="E3499" s="555">
        <f t="shared" si="791"/>
        <v>0</v>
      </c>
      <c r="F3499" s="558">
        <f>IF(C3499="",0,IFERROR(VLOOKUP(COUNTIF($A$1:A3499,"ANALISIS DE PRECIOS"),T_Rendimiento_Equipo,5,FALSE),0))</f>
        <v>0</v>
      </c>
      <c r="G3499" s="555">
        <f t="shared" si="792"/>
        <v>0</v>
      </c>
    </row>
    <row r="3500" spans="1:7" ht="19.899999999999999" customHeight="1" x14ac:dyDescent="0.2">
      <c r="A3500" s="602"/>
      <c r="B3500" s="541"/>
      <c r="C3500" s="545"/>
      <c r="D3500" s="541"/>
      <c r="E3500" s="542"/>
      <c r="F3500" s="564" t="s">
        <v>28</v>
      </c>
      <c r="G3500" s="604">
        <f>SUBTOTAL(9,G3493:G3499)</f>
        <v>0</v>
      </c>
    </row>
    <row r="3501" spans="1:7" ht="19.899999999999999" customHeight="1" x14ac:dyDescent="0.2">
      <c r="A3501" s="599"/>
      <c r="B3501" s="545"/>
      <c r="C3501" s="537" t="s">
        <v>1014</v>
      </c>
      <c r="D3501" s="541"/>
      <c r="E3501" s="542"/>
      <c r="F3501" s="543"/>
      <c r="G3501" s="600"/>
    </row>
    <row r="3502" spans="1:7" ht="19.899999999999999" customHeight="1" x14ac:dyDescent="0.2">
      <c r="A3502" s="792" t="s">
        <v>576</v>
      </c>
      <c r="B3502" s="793"/>
      <c r="C3502" s="794" t="s">
        <v>0</v>
      </c>
      <c r="D3502" s="794" t="s">
        <v>1867</v>
      </c>
      <c r="E3502" s="796" t="s">
        <v>24</v>
      </c>
      <c r="F3502" s="798" t="s">
        <v>25</v>
      </c>
      <c r="G3502" s="800" t="s">
        <v>26</v>
      </c>
    </row>
    <row r="3503" spans="1:7" ht="19.899999999999999" customHeight="1" x14ac:dyDescent="0.2">
      <c r="A3503" s="560" t="s">
        <v>577</v>
      </c>
      <c r="B3503" s="560" t="s">
        <v>578</v>
      </c>
      <c r="C3503" s="795"/>
      <c r="D3503" s="795"/>
      <c r="E3503" s="797"/>
      <c r="F3503" s="799"/>
      <c r="G3503" s="801"/>
    </row>
    <row r="3504" spans="1:7" ht="19.899999999999999" customHeight="1" x14ac:dyDescent="0.2">
      <c r="A3504" s="601">
        <f t="shared" ref="A3504:A3514" si="793">IFERROR(VLOOKUP(C3504,T_Insumos,4,FALSE),0)</f>
        <v>0</v>
      </c>
      <c r="B3504" s="561">
        <f t="shared" ref="B3504:B3514" si="794">IFERROR(VLOOKUP(C3504,T_Insumos,5,FALSE),0)</f>
        <v>0</v>
      </c>
      <c r="C3504" s="561"/>
      <c r="D3504" s="613">
        <f t="shared" ref="D3504:D3514" si="795">IFERROR(VLOOKUP(C3504,T_Insumos,2,FALSE),0)</f>
        <v>0</v>
      </c>
      <c r="E3504" s="553"/>
      <c r="F3504" s="555">
        <f t="shared" ref="F3504:F3514" si="796">IFERROR(VLOOKUP(C3504,T_Insumos,3,FALSE),0)</f>
        <v>0</v>
      </c>
      <c r="G3504" s="555">
        <f>ROUND(E3504*F3504,2)</f>
        <v>0</v>
      </c>
    </row>
    <row r="3505" spans="1:7" ht="19.899999999999999" customHeight="1" x14ac:dyDescent="0.2">
      <c r="A3505" s="601">
        <f t="shared" si="793"/>
        <v>0</v>
      </c>
      <c r="B3505" s="561">
        <f t="shared" si="794"/>
        <v>0</v>
      </c>
      <c r="C3505" s="561"/>
      <c r="D3505" s="613">
        <f t="shared" si="795"/>
        <v>0</v>
      </c>
      <c r="E3505" s="553"/>
      <c r="F3505" s="555">
        <f t="shared" si="796"/>
        <v>0</v>
      </c>
      <c r="G3505" s="555">
        <f t="shared" ref="G3505:G3514" si="797">ROUND(E3505*F3505,2)</f>
        <v>0</v>
      </c>
    </row>
    <row r="3506" spans="1:7" ht="19.899999999999999" customHeight="1" x14ac:dyDescent="0.2">
      <c r="A3506" s="601">
        <f t="shared" si="793"/>
        <v>0</v>
      </c>
      <c r="B3506" s="561">
        <f t="shared" si="794"/>
        <v>0</v>
      </c>
      <c r="C3506" s="561"/>
      <c r="D3506" s="613">
        <f t="shared" si="795"/>
        <v>0</v>
      </c>
      <c r="E3506" s="553"/>
      <c r="F3506" s="555">
        <f t="shared" si="796"/>
        <v>0</v>
      </c>
      <c r="G3506" s="555">
        <f t="shared" si="797"/>
        <v>0</v>
      </c>
    </row>
    <row r="3507" spans="1:7" ht="19.899999999999999" customHeight="1" x14ac:dyDescent="0.2">
      <c r="A3507" s="601">
        <f t="shared" si="793"/>
        <v>0</v>
      </c>
      <c r="B3507" s="561">
        <f t="shared" si="794"/>
        <v>0</v>
      </c>
      <c r="C3507" s="561"/>
      <c r="D3507" s="613">
        <f t="shared" si="795"/>
        <v>0</v>
      </c>
      <c r="E3507" s="553"/>
      <c r="F3507" s="555">
        <f t="shared" si="796"/>
        <v>0</v>
      </c>
      <c r="G3507" s="555">
        <f t="shared" si="797"/>
        <v>0</v>
      </c>
    </row>
    <row r="3508" spans="1:7" ht="19.899999999999999" customHeight="1" x14ac:dyDescent="0.2">
      <c r="A3508" s="601">
        <f t="shared" si="793"/>
        <v>0</v>
      </c>
      <c r="B3508" s="561">
        <f t="shared" si="794"/>
        <v>0</v>
      </c>
      <c r="C3508" s="561"/>
      <c r="D3508" s="613">
        <f t="shared" si="795"/>
        <v>0</v>
      </c>
      <c r="E3508" s="553"/>
      <c r="F3508" s="555">
        <f t="shared" si="796"/>
        <v>0</v>
      </c>
      <c r="G3508" s="555">
        <f t="shared" si="797"/>
        <v>0</v>
      </c>
    </row>
    <row r="3509" spans="1:7" ht="19.899999999999999" customHeight="1" x14ac:dyDescent="0.2">
      <c r="A3509" s="601">
        <f t="shared" si="793"/>
        <v>0</v>
      </c>
      <c r="B3509" s="561">
        <f t="shared" si="794"/>
        <v>0</v>
      </c>
      <c r="C3509" s="561"/>
      <c r="D3509" s="613">
        <f t="shared" si="795"/>
        <v>0</v>
      </c>
      <c r="E3509" s="553"/>
      <c r="F3509" s="555">
        <f t="shared" si="796"/>
        <v>0</v>
      </c>
      <c r="G3509" s="555">
        <f t="shared" si="797"/>
        <v>0</v>
      </c>
    </row>
    <row r="3510" spans="1:7" ht="19.899999999999999" customHeight="1" x14ac:dyDescent="0.2">
      <c r="A3510" s="601">
        <f t="shared" si="793"/>
        <v>0</v>
      </c>
      <c r="B3510" s="561">
        <f t="shared" si="794"/>
        <v>0</v>
      </c>
      <c r="C3510" s="561"/>
      <c r="D3510" s="613">
        <f t="shared" si="795"/>
        <v>0</v>
      </c>
      <c r="E3510" s="553"/>
      <c r="F3510" s="555">
        <f t="shared" si="796"/>
        <v>0</v>
      </c>
      <c r="G3510" s="555">
        <f t="shared" si="797"/>
        <v>0</v>
      </c>
    </row>
    <row r="3511" spans="1:7" ht="19.899999999999999" customHeight="1" x14ac:dyDescent="0.2">
      <c r="A3511" s="601">
        <f t="shared" si="793"/>
        <v>0</v>
      </c>
      <c r="B3511" s="561">
        <f t="shared" si="794"/>
        <v>0</v>
      </c>
      <c r="C3511" s="561"/>
      <c r="D3511" s="613">
        <f t="shared" si="795"/>
        <v>0</v>
      </c>
      <c r="E3511" s="553"/>
      <c r="F3511" s="555">
        <f t="shared" si="796"/>
        <v>0</v>
      </c>
      <c r="G3511" s="555">
        <f t="shared" si="797"/>
        <v>0</v>
      </c>
    </row>
    <row r="3512" spans="1:7" ht="19.899999999999999" customHeight="1" x14ac:dyDescent="0.2">
      <c r="A3512" s="601">
        <f t="shared" si="793"/>
        <v>0</v>
      </c>
      <c r="B3512" s="561">
        <f t="shared" si="794"/>
        <v>0</v>
      </c>
      <c r="C3512" s="561"/>
      <c r="D3512" s="613">
        <f t="shared" si="795"/>
        <v>0</v>
      </c>
      <c r="E3512" s="553"/>
      <c r="F3512" s="555">
        <f t="shared" si="796"/>
        <v>0</v>
      </c>
      <c r="G3512" s="555">
        <f t="shared" si="797"/>
        <v>0</v>
      </c>
    </row>
    <row r="3513" spans="1:7" ht="19.899999999999999" customHeight="1" x14ac:dyDescent="0.2">
      <c r="A3513" s="601">
        <f t="shared" si="793"/>
        <v>0</v>
      </c>
      <c r="B3513" s="561">
        <f t="shared" si="794"/>
        <v>0</v>
      </c>
      <c r="C3513" s="561"/>
      <c r="D3513" s="613">
        <f t="shared" si="795"/>
        <v>0</v>
      </c>
      <c r="E3513" s="553"/>
      <c r="F3513" s="555">
        <f t="shared" si="796"/>
        <v>0</v>
      </c>
      <c r="G3513" s="555">
        <f t="shared" si="797"/>
        <v>0</v>
      </c>
    </row>
    <row r="3514" spans="1:7" ht="19.899999999999999" customHeight="1" x14ac:dyDescent="0.2">
      <c r="A3514" s="601">
        <f t="shared" si="793"/>
        <v>0</v>
      </c>
      <c r="B3514" s="561">
        <f t="shared" si="794"/>
        <v>0</v>
      </c>
      <c r="C3514" s="561"/>
      <c r="D3514" s="613">
        <f t="shared" si="795"/>
        <v>0</v>
      </c>
      <c r="E3514" s="553"/>
      <c r="F3514" s="555">
        <f t="shared" si="796"/>
        <v>0</v>
      </c>
      <c r="G3514" s="555">
        <f t="shared" si="797"/>
        <v>0</v>
      </c>
    </row>
    <row r="3515" spans="1:7" ht="19.899999999999999" customHeight="1" x14ac:dyDescent="0.2">
      <c r="A3515" s="599"/>
      <c r="B3515" s="545"/>
      <c r="C3515" s="545"/>
      <c r="D3515" s="541"/>
      <c r="E3515" s="542"/>
      <c r="F3515" s="564" t="s">
        <v>29</v>
      </c>
      <c r="G3515" s="605">
        <f>SUBTOTAL(9,G3504:G3514)</f>
        <v>0</v>
      </c>
    </row>
    <row r="3516" spans="1:7" ht="19.899999999999999" customHeight="1" x14ac:dyDescent="0.2">
      <c r="A3516" s="599"/>
      <c r="B3516" s="545"/>
      <c r="C3516" s="537" t="s">
        <v>1015</v>
      </c>
      <c r="D3516" s="541"/>
      <c r="E3516" s="542"/>
      <c r="F3516" s="543"/>
      <c r="G3516" s="600"/>
    </row>
    <row r="3517" spans="1:7" ht="19.899999999999999" customHeight="1" x14ac:dyDescent="0.2">
      <c r="A3517" s="792" t="s">
        <v>576</v>
      </c>
      <c r="B3517" s="793"/>
      <c r="C3517" s="794" t="s">
        <v>0</v>
      </c>
      <c r="D3517" s="794" t="s">
        <v>1867</v>
      </c>
      <c r="E3517" s="796" t="s">
        <v>24</v>
      </c>
      <c r="F3517" s="798" t="s">
        <v>25</v>
      </c>
      <c r="G3517" s="800" t="s">
        <v>26</v>
      </c>
    </row>
    <row r="3518" spans="1:7" ht="19.899999999999999" customHeight="1" x14ac:dyDescent="0.2">
      <c r="A3518" s="560" t="s">
        <v>577</v>
      </c>
      <c r="B3518" s="560" t="s">
        <v>578</v>
      </c>
      <c r="C3518" s="795"/>
      <c r="D3518" s="795"/>
      <c r="E3518" s="797"/>
      <c r="F3518" s="799"/>
      <c r="G3518" s="801"/>
    </row>
    <row r="3519" spans="1:7" ht="19.899999999999999" customHeight="1" x14ac:dyDescent="0.2">
      <c r="A3519" s="601">
        <f>IFERROR(VLOOKUP(C3519,T_Insumos,4,FALSE),0)</f>
        <v>0</v>
      </c>
      <c r="B3519" s="561">
        <f>IFERROR(VLOOKUP(C3519,T_Insumos,5,FALSE),0)</f>
        <v>0</v>
      </c>
      <c r="C3519" s="552"/>
      <c r="D3519" s="613">
        <f>IF(C3519=0,0,"$/tnkm")</f>
        <v>0</v>
      </c>
      <c r="E3519" s="553"/>
      <c r="F3519" s="555">
        <f>IFERROR(VLOOKUP(C3519,T_Insumos,3,FALSE),0)</f>
        <v>0</v>
      </c>
      <c r="G3519" s="555">
        <f>ROUND(E3519*F3519,2)</f>
        <v>0</v>
      </c>
    </row>
    <row r="3520" spans="1:7" ht="19.899999999999999" customHeight="1" x14ac:dyDescent="0.2">
      <c r="A3520" s="601">
        <f>IFERROR(VLOOKUP(C3520,T_Insumos,4,FALSE),0)</f>
        <v>0</v>
      </c>
      <c r="B3520" s="561">
        <f>IFERROR(VLOOKUP(C3520,T_Insumos,5,FALSE),0)</f>
        <v>0</v>
      </c>
      <c r="C3520" s="552"/>
      <c r="D3520" s="613">
        <f>IF(C3520=0,0,"$/tnkm")</f>
        <v>0</v>
      </c>
      <c r="E3520" s="569"/>
      <c r="F3520" s="555">
        <f>IFERROR(VLOOKUP(C3520,T_Insumos,3,FALSE),0)</f>
        <v>0</v>
      </c>
      <c r="G3520" s="555">
        <f t="shared" ref="G3520" si="798">ROUND(E3520*F3520,2)</f>
        <v>0</v>
      </c>
    </row>
    <row r="3521" spans="1:7" ht="19.899999999999999" customHeight="1" x14ac:dyDescent="0.2">
      <c r="A3521" s="599"/>
      <c r="B3521" s="545"/>
      <c r="C3521" s="545"/>
      <c r="D3521" s="541"/>
      <c r="E3521" s="542"/>
      <c r="F3521" s="564" t="s">
        <v>1016</v>
      </c>
      <c r="G3521" s="605">
        <f>SUBTOTAL(9,G3519:G3520)</f>
        <v>0</v>
      </c>
    </row>
    <row r="3522" spans="1:7" ht="19.899999999999999" customHeight="1" x14ac:dyDescent="0.2">
      <c r="A3522" s="602"/>
      <c r="B3522" s="541"/>
      <c r="C3522" s="545"/>
      <c r="D3522" s="541"/>
      <c r="E3522" s="542"/>
      <c r="F3522" s="543"/>
      <c r="G3522" s="600"/>
    </row>
    <row r="3523" spans="1:7" ht="19.899999999999999" customHeight="1" x14ac:dyDescent="0.2">
      <c r="A3523" s="664" t="str">
        <f>B3457</f>
        <v/>
      </c>
      <c r="B3523" s="661">
        <f ca="1">C3457</f>
        <v>0</v>
      </c>
      <c r="C3523" s="541"/>
      <c r="D3523" s="541" t="s">
        <v>1833</v>
      </c>
      <c r="E3523" s="662"/>
      <c r="F3523" s="663" t="str">
        <f ca="1">"$/"&amp;G3457</f>
        <v>$/0</v>
      </c>
      <c r="G3523" s="610">
        <f>SUBTOTAL(9,G3480:G3522)</f>
        <v>0</v>
      </c>
    </row>
    <row r="3524" spans="1:7" ht="19.899999999999999" customHeight="1" x14ac:dyDescent="0.2">
      <c r="A3524" s="606"/>
      <c r="B3524" s="607"/>
      <c r="C3524" s="608"/>
      <c r="D3524" s="608" t="s">
        <v>2043</v>
      </c>
      <c r="E3524" s="609"/>
      <c r="F3524" s="665" t="str">
        <f ca="1">"$/"&amp;G3457</f>
        <v>$/0</v>
      </c>
      <c r="G3524" s="610">
        <f>ROUND(G3523/Coeficiente_Paso,2)</f>
        <v>0</v>
      </c>
    </row>
    <row r="3525" spans="1:7" ht="19.899999999999999" customHeight="1" x14ac:dyDescent="0.2">
      <c r="A3525" s="191"/>
      <c r="B3525" s="191"/>
      <c r="C3525" s="191"/>
      <c r="D3525" s="191"/>
      <c r="E3525" s="191"/>
      <c r="F3525" s="191"/>
      <c r="G3525" s="191"/>
    </row>
    <row r="3526" spans="1:7" ht="19.899999999999999" customHeight="1" x14ac:dyDescent="0.2">
      <c r="A3526" s="802" t="s">
        <v>31</v>
      </c>
      <c r="B3526" s="803"/>
      <c r="C3526" s="803"/>
      <c r="D3526" s="803"/>
      <c r="E3526" s="803"/>
      <c r="F3526" s="803"/>
      <c r="G3526" s="804"/>
    </row>
    <row r="3527" spans="1:7" ht="19.899999999999999" customHeight="1" x14ac:dyDescent="0.2">
      <c r="A3527" s="587" t="s">
        <v>711</v>
      </c>
      <c r="B3527" s="535" t="str">
        <f>Comitente</f>
        <v>DIRECCIÓN PROVINCIAL DE VIALIDAD</v>
      </c>
      <c r="C3527" s="536"/>
      <c r="D3527" s="537"/>
      <c r="E3527" s="537"/>
      <c r="F3527" s="538"/>
      <c r="G3527" s="588"/>
    </row>
    <row r="3528" spans="1:7" ht="19.899999999999999" customHeight="1" x14ac:dyDescent="0.2">
      <c r="A3528" s="587" t="s">
        <v>712</v>
      </c>
      <c r="B3528" s="535">
        <f>Contratista</f>
        <v>0</v>
      </c>
      <c r="C3528" s="539"/>
      <c r="D3528" s="539"/>
      <c r="E3528" s="539"/>
      <c r="F3528" s="535"/>
      <c r="G3528" s="589"/>
    </row>
    <row r="3529" spans="1:7" ht="19.899999999999999" customHeight="1" x14ac:dyDescent="0.2">
      <c r="A3529" s="587" t="s">
        <v>21</v>
      </c>
      <c r="B3529" s="535" t="str">
        <f>Obra</f>
        <v>PAVIMENTACIÓN Y REPAVIMENTACION DE LA RED VIAL MUNICIPAL AFECTADAS POR OBRAS DE SANEAMIENTO 1era ETAPA SARMIENTO</v>
      </c>
      <c r="C3529" s="539"/>
      <c r="D3529" s="539"/>
      <c r="E3529" s="539"/>
      <c r="F3529" s="535" t="s">
        <v>32</v>
      </c>
      <c r="G3529" s="589">
        <f>Fecha_Base</f>
        <v>0</v>
      </c>
    </row>
    <row r="3530" spans="1:7" ht="19.899999999999999" customHeight="1" x14ac:dyDescent="0.2">
      <c r="A3530" s="590" t="s">
        <v>710</v>
      </c>
      <c r="B3530" s="540" t="str">
        <f>Ubicación</f>
        <v>DEPARTAMENTO SARMIENTO</v>
      </c>
      <c r="C3530" s="540"/>
      <c r="D3530" s="541"/>
      <c r="E3530" s="542"/>
      <c r="F3530" s="543"/>
      <c r="G3530" s="591"/>
    </row>
    <row r="3531" spans="1:7" ht="19.899999999999999" customHeight="1" x14ac:dyDescent="0.2">
      <c r="A3531" s="590" t="s">
        <v>33</v>
      </c>
      <c r="B3531" s="544" t="str">
        <f>IFERROR(VALUE(LEFT(B3532,FIND(".",B3532)-1)),"")</f>
        <v/>
      </c>
      <c r="C3531" s="545">
        <f ca="1">IFERROR(VLOOKUP(B3531,T_Computo_Presupuesto,2,FALSE),0)</f>
        <v>0</v>
      </c>
      <c r="D3531" s="545"/>
      <c r="E3531" s="542"/>
      <c r="F3531" s="543"/>
      <c r="G3531" s="591"/>
    </row>
    <row r="3532" spans="1:7" ht="19.899999999999999" customHeight="1" x14ac:dyDescent="0.2">
      <c r="A3532" s="590" t="s">
        <v>22</v>
      </c>
      <c r="B3532" s="546" t="str">
        <f>IFERROR(VLOOKUP(COUNTIF($A$1:A3532,"ANALISIS DE PRECIOS"),T_NumeroItem,2,FALSE),"")</f>
        <v/>
      </c>
      <c r="C3532" s="805">
        <f ca="1">IFERROR(VLOOKUP(B3532,T_Computo_Presupuesto,2,FALSE),0)</f>
        <v>0</v>
      </c>
      <c r="D3532" s="805"/>
      <c r="E3532" s="805"/>
      <c r="F3532" s="540" t="s">
        <v>23</v>
      </c>
      <c r="G3532" s="592">
        <f ca="1">IFERROR(VLOOKUP(B3532,T_Computo_Presupuesto,4,FALSE),0)</f>
        <v>0</v>
      </c>
    </row>
    <row r="3533" spans="1:7" ht="19.899999999999999" customHeight="1" x14ac:dyDescent="0.2">
      <c r="A3533" s="590"/>
      <c r="B3533" s="540"/>
      <c r="C3533" s="545"/>
      <c r="D3533" s="541"/>
      <c r="E3533" s="542"/>
      <c r="F3533" s="545"/>
      <c r="G3533" s="593"/>
    </row>
    <row r="3534" spans="1:7" ht="19.899999999999999" customHeight="1" x14ac:dyDescent="0.2">
      <c r="A3534" s="594"/>
      <c r="B3534" s="547"/>
      <c r="C3534" s="548" t="s">
        <v>999</v>
      </c>
      <c r="D3534" s="547"/>
      <c r="E3534" s="547"/>
      <c r="F3534" s="547"/>
      <c r="G3534" s="595"/>
    </row>
    <row r="3535" spans="1:7" ht="19.899999999999999" customHeight="1" x14ac:dyDescent="0.2">
      <c r="A3535" s="590"/>
      <c r="B3535" s="549"/>
      <c r="C3535" s="545"/>
      <c r="D3535" s="541"/>
      <c r="E3535" s="542"/>
      <c r="F3535" s="540"/>
      <c r="G3535" s="592"/>
    </row>
    <row r="3536" spans="1:7" ht="19.899999999999999" customHeight="1" x14ac:dyDescent="0.2">
      <c r="A3536" s="590"/>
      <c r="B3536" s="549"/>
      <c r="C3536" s="550" t="s">
        <v>1000</v>
      </c>
      <c r="D3536" s="551" t="s">
        <v>24</v>
      </c>
      <c r="E3536" s="551" t="s">
        <v>1001</v>
      </c>
      <c r="F3536" s="551" t="s">
        <v>1002</v>
      </c>
      <c r="G3536" s="550" t="s">
        <v>1003</v>
      </c>
    </row>
    <row r="3537" spans="1:7" ht="19.899999999999999" customHeight="1" x14ac:dyDescent="0.2">
      <c r="A3537" s="590"/>
      <c r="B3537" s="549"/>
      <c r="C3537" s="552"/>
      <c r="D3537" s="553"/>
      <c r="E3537" s="554">
        <f t="shared" ref="E3537:E3546" si="799">IFERROR(VLOOKUP(C3537,T_Equipos,4,FALSE),0)</f>
        <v>0</v>
      </c>
      <c r="F3537" s="555">
        <f t="shared" ref="F3537:F3546" si="800">IFERROR(VLOOKUP(C3537,T_Equipos,5,FALSE),0)</f>
        <v>0</v>
      </c>
      <c r="G3537" s="555">
        <f>ROUND(D3537*F3537,2)</f>
        <v>0</v>
      </c>
    </row>
    <row r="3538" spans="1:7" ht="19.899999999999999" customHeight="1" x14ac:dyDescent="0.2">
      <c r="A3538" s="590"/>
      <c r="B3538" s="549"/>
      <c r="C3538" s="552"/>
      <c r="D3538" s="553"/>
      <c r="E3538" s="554">
        <f t="shared" si="799"/>
        <v>0</v>
      </c>
      <c r="F3538" s="555">
        <f t="shared" si="800"/>
        <v>0</v>
      </c>
      <c r="G3538" s="555">
        <f>ROUND(D3538*F3538,2)</f>
        <v>0</v>
      </c>
    </row>
    <row r="3539" spans="1:7" ht="19.899999999999999" customHeight="1" x14ac:dyDescent="0.2">
      <c r="A3539" s="590"/>
      <c r="B3539" s="549"/>
      <c r="C3539" s="552"/>
      <c r="D3539" s="553"/>
      <c r="E3539" s="554">
        <f t="shared" si="799"/>
        <v>0</v>
      </c>
      <c r="F3539" s="555">
        <f t="shared" si="800"/>
        <v>0</v>
      </c>
      <c r="G3539" s="555">
        <f>ROUND(D3539*F3539,2)</f>
        <v>0</v>
      </c>
    </row>
    <row r="3540" spans="1:7" ht="19.899999999999999" customHeight="1" x14ac:dyDescent="0.2">
      <c r="A3540" s="590"/>
      <c r="B3540" s="549"/>
      <c r="C3540" s="552"/>
      <c r="D3540" s="553"/>
      <c r="E3540" s="554">
        <f t="shared" si="799"/>
        <v>0</v>
      </c>
      <c r="F3540" s="555">
        <f t="shared" si="800"/>
        <v>0</v>
      </c>
      <c r="G3540" s="555">
        <f>ROUND(D3540*F3540,2)</f>
        <v>0</v>
      </c>
    </row>
    <row r="3541" spans="1:7" ht="19.899999999999999" customHeight="1" x14ac:dyDescent="0.2">
      <c r="A3541" s="590"/>
      <c r="B3541" s="549"/>
      <c r="C3541" s="552"/>
      <c r="D3541" s="553"/>
      <c r="E3541" s="554">
        <f t="shared" si="799"/>
        <v>0</v>
      </c>
      <c r="F3541" s="555">
        <f t="shared" si="800"/>
        <v>0</v>
      </c>
      <c r="G3541" s="555">
        <f t="shared" ref="G3541:G3546" si="801">ROUND(D3541*F3541,2)</f>
        <v>0</v>
      </c>
    </row>
    <row r="3542" spans="1:7" ht="19.899999999999999" customHeight="1" x14ac:dyDescent="0.2">
      <c r="A3542" s="590"/>
      <c r="B3542" s="549"/>
      <c r="C3542" s="552"/>
      <c r="D3542" s="553"/>
      <c r="E3542" s="554">
        <f t="shared" si="799"/>
        <v>0</v>
      </c>
      <c r="F3542" s="555">
        <f t="shared" si="800"/>
        <v>0</v>
      </c>
      <c r="G3542" s="555">
        <f t="shared" si="801"/>
        <v>0</v>
      </c>
    </row>
    <row r="3543" spans="1:7" ht="19.899999999999999" customHeight="1" x14ac:dyDescent="0.2">
      <c r="A3543" s="590"/>
      <c r="B3543" s="549"/>
      <c r="C3543" s="552"/>
      <c r="D3543" s="553"/>
      <c r="E3543" s="554">
        <f t="shared" si="799"/>
        <v>0</v>
      </c>
      <c r="F3543" s="555">
        <f t="shared" si="800"/>
        <v>0</v>
      </c>
      <c r="G3543" s="555">
        <f t="shared" si="801"/>
        <v>0</v>
      </c>
    </row>
    <row r="3544" spans="1:7" ht="19.899999999999999" customHeight="1" x14ac:dyDescent="0.2">
      <c r="A3544" s="590"/>
      <c r="B3544" s="549"/>
      <c r="C3544" s="552"/>
      <c r="D3544" s="553"/>
      <c r="E3544" s="554">
        <f t="shared" si="799"/>
        <v>0</v>
      </c>
      <c r="F3544" s="555">
        <f t="shared" si="800"/>
        <v>0</v>
      </c>
      <c r="G3544" s="555">
        <f t="shared" si="801"/>
        <v>0</v>
      </c>
    </row>
    <row r="3545" spans="1:7" ht="19.899999999999999" customHeight="1" x14ac:dyDescent="0.2">
      <c r="A3545" s="590"/>
      <c r="B3545" s="549"/>
      <c r="C3545" s="552"/>
      <c r="D3545" s="553"/>
      <c r="E3545" s="554">
        <f t="shared" si="799"/>
        <v>0</v>
      </c>
      <c r="F3545" s="555">
        <f t="shared" si="800"/>
        <v>0</v>
      </c>
      <c r="G3545" s="555">
        <f t="shared" si="801"/>
        <v>0</v>
      </c>
    </row>
    <row r="3546" spans="1:7" ht="19.899999999999999" customHeight="1" x14ac:dyDescent="0.2">
      <c r="A3546" s="590"/>
      <c r="B3546" s="549"/>
      <c r="C3546" s="552"/>
      <c r="D3546" s="553"/>
      <c r="E3546" s="554">
        <f t="shared" si="799"/>
        <v>0</v>
      </c>
      <c r="F3546" s="555">
        <f t="shared" si="800"/>
        <v>0</v>
      </c>
      <c r="G3546" s="555">
        <f t="shared" si="801"/>
        <v>0</v>
      </c>
    </row>
    <row r="3547" spans="1:7" ht="19.899999999999999" customHeight="1" x14ac:dyDescent="0.2">
      <c r="A3547" s="590"/>
      <c r="B3547" s="549"/>
      <c r="C3547" s="545"/>
      <c r="D3547" s="545"/>
      <c r="E3547" s="556"/>
      <c r="F3547" s="540"/>
      <c r="G3547" s="592"/>
    </row>
    <row r="3548" spans="1:7" ht="19.899999999999999" customHeight="1" x14ac:dyDescent="0.2">
      <c r="A3548" s="590"/>
      <c r="B3548" s="545"/>
      <c r="C3548" s="537" t="s">
        <v>1004</v>
      </c>
      <c r="D3548" s="540" t="s">
        <v>1001</v>
      </c>
      <c r="E3548" s="611">
        <f>SUMPRODUCT(D3537:D3546,E3537:E3546)</f>
        <v>0</v>
      </c>
      <c r="F3548" s="540" t="s">
        <v>1005</v>
      </c>
      <c r="G3548" s="612">
        <f>SUM(G3537:G3546)</f>
        <v>0</v>
      </c>
    </row>
    <row r="3549" spans="1:7" ht="19.899999999999999" customHeight="1" x14ac:dyDescent="0.2">
      <c r="A3549" s="590"/>
      <c r="B3549" s="549"/>
      <c r="C3549" s="557"/>
      <c r="D3549" s="556"/>
      <c r="E3549" s="542"/>
      <c r="F3549" s="540"/>
      <c r="G3549" s="596"/>
    </row>
    <row r="3550" spans="1:7" ht="19.899999999999999" customHeight="1" x14ac:dyDescent="0.2">
      <c r="A3550" s="597"/>
      <c r="B3550" s="549"/>
      <c r="C3550" s="540" t="s">
        <v>1006</v>
      </c>
      <c r="D3550" s="558">
        <f>IFERROR(VLOOKUP(COUNTIF($A$1:A3550,"ANALISIS DE PRECIOS"),T_Rendimiento_Equipo,5,FALSE),0)</f>
        <v>0</v>
      </c>
      <c r="E3550" s="559" t="str">
        <f ca="1">G3532&amp;"/día"</f>
        <v>0/día</v>
      </c>
      <c r="F3550" s="598"/>
      <c r="G3550" s="592"/>
    </row>
    <row r="3551" spans="1:7" ht="19.899999999999999" customHeight="1" x14ac:dyDescent="0.2">
      <c r="A3551" s="590"/>
      <c r="B3551" s="549"/>
      <c r="C3551" s="545"/>
      <c r="D3551" s="541"/>
      <c r="E3551" s="542"/>
      <c r="F3551" s="540"/>
      <c r="G3551" s="592"/>
    </row>
    <row r="3552" spans="1:7" ht="19.899999999999999" customHeight="1" x14ac:dyDescent="0.2">
      <c r="A3552" s="792" t="s">
        <v>576</v>
      </c>
      <c r="B3552" s="793"/>
      <c r="C3552" s="794" t="s">
        <v>0</v>
      </c>
      <c r="D3552" s="806" t="s">
        <v>1866</v>
      </c>
      <c r="E3552" s="806" t="s">
        <v>1865</v>
      </c>
      <c r="F3552" s="798" t="s">
        <v>1007</v>
      </c>
      <c r="G3552" s="800" t="s">
        <v>26</v>
      </c>
    </row>
    <row r="3553" spans="1:7" ht="19.899999999999999" customHeight="1" x14ac:dyDescent="0.2">
      <c r="A3553" s="560" t="s">
        <v>577</v>
      </c>
      <c r="B3553" s="560" t="s">
        <v>578</v>
      </c>
      <c r="C3553" s="795"/>
      <c r="D3553" s="807"/>
      <c r="E3553" s="797"/>
      <c r="F3553" s="799"/>
      <c r="G3553" s="801"/>
    </row>
    <row r="3554" spans="1:7" ht="19.899999999999999" customHeight="1" x14ac:dyDescent="0.2">
      <c r="A3554" s="599"/>
      <c r="B3554" s="545"/>
      <c r="C3554" s="537" t="s">
        <v>1008</v>
      </c>
      <c r="D3554" s="542"/>
      <c r="E3554" s="542"/>
      <c r="F3554" s="545"/>
      <c r="G3554" s="600"/>
    </row>
    <row r="3555" spans="1:7" ht="19.899999999999999" customHeight="1" x14ac:dyDescent="0.2">
      <c r="A3555" s="601">
        <f t="shared" ref="A3555:A3563" si="802">IFERROR(VLOOKUP(C3555,T_Insumos,4,FALSE),0)</f>
        <v>0</v>
      </c>
      <c r="B3555" s="561">
        <f t="shared" ref="B3555:B3563" si="803">IFERROR(VLOOKUP(C3555,T_Insumos,5,FALSE),0)</f>
        <v>0</v>
      </c>
      <c r="C3555" s="552"/>
      <c r="D3555" s="562">
        <f t="shared" ref="D3555:D3563" si="804">IFERROR(VLOOKUP(C3555,T_Insumos,3,FALSE),0)</f>
        <v>0</v>
      </c>
      <c r="E3555" s="555">
        <f>D3555*$G$23</f>
        <v>0</v>
      </c>
      <c r="F3555" s="558">
        <f>IF(C3555="",0,IFERROR(VLOOKUP(COUNTIF($A$1:A3555,"ANALISIS DE PRECIOS"),T_Rendimiento_Equipo,5,FALSE),0))</f>
        <v>0</v>
      </c>
      <c r="G3555" s="555">
        <f>IFERROR(ROUND(E3555/F3555,2),0)</f>
        <v>0</v>
      </c>
    </row>
    <row r="3556" spans="1:7" ht="19.899999999999999" customHeight="1" x14ac:dyDescent="0.2">
      <c r="A3556" s="601">
        <f t="shared" si="802"/>
        <v>0</v>
      </c>
      <c r="B3556" s="561">
        <f t="shared" si="803"/>
        <v>0</v>
      </c>
      <c r="C3556" s="552"/>
      <c r="D3556" s="562">
        <f t="shared" si="804"/>
        <v>0</v>
      </c>
      <c r="E3556" s="555"/>
      <c r="F3556" s="558">
        <f>IF(C3556="",0,IFERROR(VLOOKUP(COUNTIF($A$1:A3556,"ANALISIS DE PRECIOS"),T_Rendimiento_Equipo,5,FALSE),0))</f>
        <v>0</v>
      </c>
      <c r="G3556" s="555">
        <f t="shared" ref="G3556:G3563" si="805">IFERROR(ROUND(E3556/F3556,2),0)</f>
        <v>0</v>
      </c>
    </row>
    <row r="3557" spans="1:7" ht="19.899999999999999" customHeight="1" x14ac:dyDescent="0.2">
      <c r="A3557" s="601">
        <f t="shared" si="802"/>
        <v>0</v>
      </c>
      <c r="B3557" s="561">
        <f t="shared" si="803"/>
        <v>0</v>
      </c>
      <c r="C3557" s="563"/>
      <c r="D3557" s="562">
        <f t="shared" si="804"/>
        <v>0</v>
      </c>
      <c r="E3557" s="555"/>
      <c r="F3557" s="558">
        <f>IF(C3557="",0,IFERROR(VLOOKUP(COUNTIF($A$1:A3557,"ANALISIS DE PRECIOS"),T_Rendimiento_Equipo,5,FALSE),0))</f>
        <v>0</v>
      </c>
      <c r="G3557" s="555">
        <f t="shared" si="805"/>
        <v>0</v>
      </c>
    </row>
    <row r="3558" spans="1:7" ht="19.899999999999999" customHeight="1" x14ac:dyDescent="0.2">
      <c r="A3558" s="601">
        <f t="shared" si="802"/>
        <v>0</v>
      </c>
      <c r="B3558" s="561">
        <f t="shared" si="803"/>
        <v>0</v>
      </c>
      <c r="C3558" s="563"/>
      <c r="D3558" s="562">
        <f t="shared" si="804"/>
        <v>0</v>
      </c>
      <c r="E3558" s="555"/>
      <c r="F3558" s="558">
        <f>IF(C3558="",0,IFERROR(VLOOKUP(COUNTIF($A$1:A3558,"ANALISIS DE PRECIOS"),T_Rendimiento_Equipo,5,FALSE),0))</f>
        <v>0</v>
      </c>
      <c r="G3558" s="555">
        <f t="shared" si="805"/>
        <v>0</v>
      </c>
    </row>
    <row r="3559" spans="1:7" ht="19.899999999999999" customHeight="1" x14ac:dyDescent="0.2">
      <c r="A3559" s="601">
        <f t="shared" si="802"/>
        <v>0</v>
      </c>
      <c r="B3559" s="561">
        <f t="shared" si="803"/>
        <v>0</v>
      </c>
      <c r="C3559" s="563"/>
      <c r="D3559" s="562">
        <f t="shared" si="804"/>
        <v>0</v>
      </c>
      <c r="E3559" s="555"/>
      <c r="F3559" s="558">
        <f>IF(C3559="",0,IFERROR(VLOOKUP(COUNTIF($A$1:A3559,"ANALISIS DE PRECIOS"),T_Rendimiento_Equipo,5,FALSE),0))</f>
        <v>0</v>
      </c>
      <c r="G3559" s="555">
        <f t="shared" si="805"/>
        <v>0</v>
      </c>
    </row>
    <row r="3560" spans="1:7" ht="19.899999999999999" customHeight="1" x14ac:dyDescent="0.2">
      <c r="A3560" s="601">
        <f t="shared" si="802"/>
        <v>0</v>
      </c>
      <c r="B3560" s="561">
        <f t="shared" si="803"/>
        <v>0</v>
      </c>
      <c r="C3560" s="563"/>
      <c r="D3560" s="562">
        <f t="shared" si="804"/>
        <v>0</v>
      </c>
      <c r="E3560" s="555"/>
      <c r="F3560" s="558">
        <f>IF(C3560="",0,IFERROR(VLOOKUP(COUNTIF($A$1:A3560,"ANALISIS DE PRECIOS"),T_Rendimiento_Equipo,5,FALSE),0))</f>
        <v>0</v>
      </c>
      <c r="G3560" s="555">
        <f t="shared" si="805"/>
        <v>0</v>
      </c>
    </row>
    <row r="3561" spans="1:7" ht="19.899999999999999" customHeight="1" x14ac:dyDescent="0.2">
      <c r="A3561" s="601">
        <f t="shared" si="802"/>
        <v>0</v>
      </c>
      <c r="B3561" s="561">
        <f t="shared" si="803"/>
        <v>0</v>
      </c>
      <c r="C3561" s="563"/>
      <c r="D3561" s="562">
        <f t="shared" si="804"/>
        <v>0</v>
      </c>
      <c r="E3561" s="555"/>
      <c r="F3561" s="558">
        <f>IF(C3561="",0,IFERROR(VLOOKUP(COUNTIF($A$1:A3561,"ANALISIS DE PRECIOS"),T_Rendimiento_Equipo,5,FALSE),0))</f>
        <v>0</v>
      </c>
      <c r="G3561" s="555">
        <f t="shared" si="805"/>
        <v>0</v>
      </c>
    </row>
    <row r="3562" spans="1:7" ht="19.899999999999999" customHeight="1" x14ac:dyDescent="0.2">
      <c r="A3562" s="601">
        <f t="shared" si="802"/>
        <v>0</v>
      </c>
      <c r="B3562" s="561">
        <f t="shared" si="803"/>
        <v>0</v>
      </c>
      <c r="C3562" s="563"/>
      <c r="D3562" s="562">
        <f t="shared" si="804"/>
        <v>0</v>
      </c>
      <c r="E3562" s="555"/>
      <c r="F3562" s="558">
        <f>IF(C3562="",0,IFERROR(VLOOKUP(COUNTIF($A$1:A3562,"ANALISIS DE PRECIOS"),T_Rendimiento_Equipo,5,FALSE),0))</f>
        <v>0</v>
      </c>
      <c r="G3562" s="555">
        <f t="shared" si="805"/>
        <v>0</v>
      </c>
    </row>
    <row r="3563" spans="1:7" ht="19.899999999999999" customHeight="1" x14ac:dyDescent="0.2">
      <c r="A3563" s="601">
        <f t="shared" si="802"/>
        <v>0</v>
      </c>
      <c r="B3563" s="561">
        <f t="shared" si="803"/>
        <v>0</v>
      </c>
      <c r="C3563" s="552"/>
      <c r="D3563" s="562">
        <f t="shared" si="804"/>
        <v>0</v>
      </c>
      <c r="E3563" s="555"/>
      <c r="F3563" s="558">
        <f>IF(C3563="",0,IFERROR(VLOOKUP(COUNTIF($A$1:A3563,"ANALISIS DE PRECIOS"),T_Rendimiento_Equipo,5,FALSE),0))</f>
        <v>0</v>
      </c>
      <c r="G3563" s="555">
        <f t="shared" si="805"/>
        <v>0</v>
      </c>
    </row>
    <row r="3564" spans="1:7" ht="19.899999999999999" customHeight="1" x14ac:dyDescent="0.2">
      <c r="A3564" s="602"/>
      <c r="B3564" s="541"/>
      <c r="C3564" s="545"/>
      <c r="D3564" s="541"/>
      <c r="E3564" s="542"/>
      <c r="F3564" s="564" t="s">
        <v>27</v>
      </c>
      <c r="G3564" s="603">
        <f>SUBTOTAL(9,G3555:G3563)</f>
        <v>0</v>
      </c>
    </row>
    <row r="3565" spans="1:7" ht="19.899999999999999" customHeight="1" x14ac:dyDescent="0.2">
      <c r="A3565" s="599"/>
      <c r="B3565" s="545"/>
      <c r="C3565" s="537" t="s">
        <v>713</v>
      </c>
      <c r="D3565" s="541"/>
      <c r="E3565" s="542"/>
      <c r="F3565" s="543"/>
      <c r="G3565" s="600"/>
    </row>
    <row r="3566" spans="1:7" ht="19.899999999999999" customHeight="1" x14ac:dyDescent="0.2">
      <c r="A3566" s="792" t="s">
        <v>576</v>
      </c>
      <c r="B3566" s="793"/>
      <c r="C3566" s="794" t="s">
        <v>0</v>
      </c>
      <c r="D3566" s="796" t="s">
        <v>24</v>
      </c>
      <c r="E3566" s="796" t="s">
        <v>1832</v>
      </c>
      <c r="F3566" s="798" t="s">
        <v>1007</v>
      </c>
      <c r="G3566" s="800" t="s">
        <v>26</v>
      </c>
    </row>
    <row r="3567" spans="1:7" ht="19.899999999999999" customHeight="1" x14ac:dyDescent="0.2">
      <c r="A3567" s="560" t="s">
        <v>577</v>
      </c>
      <c r="B3567" s="560" t="s">
        <v>578</v>
      </c>
      <c r="C3567" s="795"/>
      <c r="D3567" s="797"/>
      <c r="E3567" s="797"/>
      <c r="F3567" s="799"/>
      <c r="G3567" s="801"/>
    </row>
    <row r="3568" spans="1:7" ht="19.899999999999999" customHeight="1" x14ac:dyDescent="0.2">
      <c r="A3568" s="601">
        <f t="shared" ref="A3568:A3574" si="806">IFERROR(VLOOKUP(C3568,T_Insumos,4,FALSE),0)</f>
        <v>0</v>
      </c>
      <c r="B3568" s="561">
        <f t="shared" ref="B3568:B3574" si="807">IFERROR(VLOOKUP(C3568,T_Insumos,5,FALSE),0)</f>
        <v>0</v>
      </c>
      <c r="C3568" s="565"/>
      <c r="D3568" s="558"/>
      <c r="E3568" s="555">
        <f t="shared" ref="E3568:E3574" si="808">IFERROR(VLOOKUP(C3568,T_Insumos,3,FALSE),0)</f>
        <v>0</v>
      </c>
      <c r="F3568" s="558">
        <f>IF(C3568="",0,IFERROR(VLOOKUP(COUNTIF($A$1:A3568,"ANALISIS DE PRECIOS"),T_Rendimiento_Equipo,5,FALSE),0))</f>
        <v>0</v>
      </c>
      <c r="G3568" s="555">
        <f>IFERROR(ROUND(D3568*E3568/F3568,2),0)</f>
        <v>0</v>
      </c>
    </row>
    <row r="3569" spans="1:7" ht="19.899999999999999" customHeight="1" x14ac:dyDescent="0.2">
      <c r="A3569" s="601">
        <f t="shared" si="806"/>
        <v>0</v>
      </c>
      <c r="B3569" s="561">
        <f t="shared" si="807"/>
        <v>0</v>
      </c>
      <c r="C3569" s="552"/>
      <c r="D3569" s="558"/>
      <c r="E3569" s="555">
        <f t="shared" si="808"/>
        <v>0</v>
      </c>
      <c r="F3569" s="558">
        <f>IF(C3569="",0,IFERROR(VLOOKUP(COUNTIF($A$1:A3569,"ANALISIS DE PRECIOS"),T_Rendimiento_Equipo,5,FALSE),0))</f>
        <v>0</v>
      </c>
      <c r="G3569" s="555">
        <f t="shared" ref="G3569:G3574" si="809">IFERROR(ROUND(D3569*E3569/F3569,2),0)</f>
        <v>0</v>
      </c>
    </row>
    <row r="3570" spans="1:7" ht="19.899999999999999" customHeight="1" x14ac:dyDescent="0.2">
      <c r="A3570" s="601">
        <f t="shared" si="806"/>
        <v>0</v>
      </c>
      <c r="B3570" s="561">
        <f t="shared" si="807"/>
        <v>0</v>
      </c>
      <c r="C3570" s="552"/>
      <c r="D3570" s="558"/>
      <c r="E3570" s="555">
        <f t="shared" si="808"/>
        <v>0</v>
      </c>
      <c r="F3570" s="558">
        <f>IF(C3570="",0,IFERROR(VLOOKUP(COUNTIF($A$1:A3570,"ANALISIS DE PRECIOS"),T_Rendimiento_Equipo,5,FALSE),0))</f>
        <v>0</v>
      </c>
      <c r="G3570" s="555">
        <f t="shared" si="809"/>
        <v>0</v>
      </c>
    </row>
    <row r="3571" spans="1:7" ht="19.899999999999999" customHeight="1" x14ac:dyDescent="0.2">
      <c r="A3571" s="601">
        <f t="shared" si="806"/>
        <v>0</v>
      </c>
      <c r="B3571" s="561">
        <f t="shared" si="807"/>
        <v>0</v>
      </c>
      <c r="C3571" s="552"/>
      <c r="D3571" s="558"/>
      <c r="E3571" s="555">
        <f t="shared" si="808"/>
        <v>0</v>
      </c>
      <c r="F3571" s="558">
        <f>IF(C3571="",0,IFERROR(VLOOKUP(COUNTIF($A$1:A3571,"ANALISIS DE PRECIOS"),T_Rendimiento_Equipo,5,FALSE),0))</f>
        <v>0</v>
      </c>
      <c r="G3571" s="555">
        <f t="shared" si="809"/>
        <v>0</v>
      </c>
    </row>
    <row r="3572" spans="1:7" ht="19.899999999999999" customHeight="1" x14ac:dyDescent="0.2">
      <c r="A3572" s="601">
        <f t="shared" si="806"/>
        <v>0</v>
      </c>
      <c r="B3572" s="561">
        <f t="shared" si="807"/>
        <v>0</v>
      </c>
      <c r="C3572" s="552"/>
      <c r="D3572" s="558"/>
      <c r="E3572" s="555">
        <f t="shared" si="808"/>
        <v>0</v>
      </c>
      <c r="F3572" s="558">
        <f>IF(C3572="",0,IFERROR(VLOOKUP(COUNTIF($A$1:A3572,"ANALISIS DE PRECIOS"),T_Rendimiento_Equipo,5,FALSE),0))</f>
        <v>0</v>
      </c>
      <c r="G3572" s="555">
        <f t="shared" si="809"/>
        <v>0</v>
      </c>
    </row>
    <row r="3573" spans="1:7" ht="19.899999999999999" customHeight="1" x14ac:dyDescent="0.2">
      <c r="A3573" s="601">
        <f t="shared" si="806"/>
        <v>0</v>
      </c>
      <c r="B3573" s="561">
        <f t="shared" si="807"/>
        <v>0</v>
      </c>
      <c r="C3573" s="552"/>
      <c r="D3573" s="566"/>
      <c r="E3573" s="555">
        <f t="shared" si="808"/>
        <v>0</v>
      </c>
      <c r="F3573" s="558">
        <f>IF(C3573="",0,IFERROR(VLOOKUP(COUNTIF($A$1:A3573,"ANALISIS DE PRECIOS"),T_Rendimiento_Equipo,5,FALSE),0))</f>
        <v>0</v>
      </c>
      <c r="G3573" s="555">
        <f t="shared" si="809"/>
        <v>0</v>
      </c>
    </row>
    <row r="3574" spans="1:7" ht="19.899999999999999" customHeight="1" x14ac:dyDescent="0.2">
      <c r="A3574" s="601">
        <f t="shared" si="806"/>
        <v>0</v>
      </c>
      <c r="B3574" s="561">
        <f t="shared" si="807"/>
        <v>0</v>
      </c>
      <c r="C3574" s="561"/>
      <c r="D3574" s="567"/>
      <c r="E3574" s="555">
        <f t="shared" si="808"/>
        <v>0</v>
      </c>
      <c r="F3574" s="558">
        <f>IF(C3574="",0,IFERROR(VLOOKUP(COUNTIF($A$1:A3574,"ANALISIS DE PRECIOS"),T_Rendimiento_Equipo,5,FALSE),0))</f>
        <v>0</v>
      </c>
      <c r="G3574" s="555">
        <f t="shared" si="809"/>
        <v>0</v>
      </c>
    </row>
    <row r="3575" spans="1:7" ht="19.899999999999999" customHeight="1" x14ac:dyDescent="0.2">
      <c r="A3575" s="602"/>
      <c r="B3575" s="541"/>
      <c r="C3575" s="545"/>
      <c r="D3575" s="541"/>
      <c r="E3575" s="542"/>
      <c r="F3575" s="564" t="s">
        <v>28</v>
      </c>
      <c r="G3575" s="604">
        <f>SUBTOTAL(9,G3568:G3574)</f>
        <v>0</v>
      </c>
    </row>
    <row r="3576" spans="1:7" ht="19.899999999999999" customHeight="1" x14ac:dyDescent="0.2">
      <c r="A3576" s="599"/>
      <c r="B3576" s="545"/>
      <c r="C3576" s="537" t="s">
        <v>1014</v>
      </c>
      <c r="D3576" s="541"/>
      <c r="E3576" s="542"/>
      <c r="F3576" s="543"/>
      <c r="G3576" s="600"/>
    </row>
    <row r="3577" spans="1:7" ht="19.899999999999999" customHeight="1" x14ac:dyDescent="0.2">
      <c r="A3577" s="792" t="s">
        <v>576</v>
      </c>
      <c r="B3577" s="793"/>
      <c r="C3577" s="794" t="s">
        <v>0</v>
      </c>
      <c r="D3577" s="794" t="s">
        <v>1867</v>
      </c>
      <c r="E3577" s="796" t="s">
        <v>24</v>
      </c>
      <c r="F3577" s="798" t="s">
        <v>25</v>
      </c>
      <c r="G3577" s="800" t="s">
        <v>26</v>
      </c>
    </row>
    <row r="3578" spans="1:7" ht="19.899999999999999" customHeight="1" x14ac:dyDescent="0.2">
      <c r="A3578" s="560" t="s">
        <v>577</v>
      </c>
      <c r="B3578" s="560" t="s">
        <v>578</v>
      </c>
      <c r="C3578" s="795"/>
      <c r="D3578" s="795"/>
      <c r="E3578" s="797"/>
      <c r="F3578" s="799"/>
      <c r="G3578" s="801"/>
    </row>
    <row r="3579" spans="1:7" ht="19.899999999999999" customHeight="1" x14ac:dyDescent="0.2">
      <c r="A3579" s="601">
        <f t="shared" ref="A3579:A3589" si="810">IFERROR(VLOOKUP(C3579,T_Insumos,4,FALSE),0)</f>
        <v>0</v>
      </c>
      <c r="B3579" s="561">
        <f t="shared" ref="B3579:B3589" si="811">IFERROR(VLOOKUP(C3579,T_Insumos,5,FALSE),0)</f>
        <v>0</v>
      </c>
      <c r="C3579" s="561"/>
      <c r="D3579" s="613">
        <f t="shared" ref="D3579:D3589" si="812">IFERROR(VLOOKUP(C3579,T_Insumos,2,FALSE),0)</f>
        <v>0</v>
      </c>
      <c r="E3579" s="553"/>
      <c r="F3579" s="555">
        <f t="shared" ref="F3579:F3589" si="813">IFERROR(VLOOKUP(C3579,T_Insumos,3,FALSE),0)</f>
        <v>0</v>
      </c>
      <c r="G3579" s="555">
        <f>ROUND(E3579*F3579,2)</f>
        <v>0</v>
      </c>
    </row>
    <row r="3580" spans="1:7" ht="19.899999999999999" customHeight="1" x14ac:dyDescent="0.2">
      <c r="A3580" s="601">
        <f t="shared" si="810"/>
        <v>0</v>
      </c>
      <c r="B3580" s="561">
        <f t="shared" si="811"/>
        <v>0</v>
      </c>
      <c r="C3580" s="561"/>
      <c r="D3580" s="613">
        <f t="shared" si="812"/>
        <v>0</v>
      </c>
      <c r="E3580" s="553"/>
      <c r="F3580" s="555">
        <f t="shared" si="813"/>
        <v>0</v>
      </c>
      <c r="G3580" s="555">
        <f t="shared" ref="G3580:G3589" si="814">ROUND(E3580*F3580,2)</f>
        <v>0</v>
      </c>
    </row>
    <row r="3581" spans="1:7" ht="19.899999999999999" customHeight="1" x14ac:dyDescent="0.2">
      <c r="A3581" s="601">
        <f t="shared" si="810"/>
        <v>0</v>
      </c>
      <c r="B3581" s="561">
        <f t="shared" si="811"/>
        <v>0</v>
      </c>
      <c r="C3581" s="561"/>
      <c r="D3581" s="613">
        <f t="shared" si="812"/>
        <v>0</v>
      </c>
      <c r="E3581" s="553"/>
      <c r="F3581" s="555">
        <f t="shared" si="813"/>
        <v>0</v>
      </c>
      <c r="G3581" s="555">
        <f t="shared" si="814"/>
        <v>0</v>
      </c>
    </row>
    <row r="3582" spans="1:7" ht="19.899999999999999" customHeight="1" x14ac:dyDescent="0.2">
      <c r="A3582" s="601">
        <f t="shared" si="810"/>
        <v>0</v>
      </c>
      <c r="B3582" s="561">
        <f t="shared" si="811"/>
        <v>0</v>
      </c>
      <c r="C3582" s="561"/>
      <c r="D3582" s="613">
        <f t="shared" si="812"/>
        <v>0</v>
      </c>
      <c r="E3582" s="553"/>
      <c r="F3582" s="555">
        <f t="shared" si="813"/>
        <v>0</v>
      </c>
      <c r="G3582" s="555">
        <f t="shared" si="814"/>
        <v>0</v>
      </c>
    </row>
    <row r="3583" spans="1:7" ht="19.899999999999999" customHeight="1" x14ac:dyDescent="0.2">
      <c r="A3583" s="601">
        <f t="shared" si="810"/>
        <v>0</v>
      </c>
      <c r="B3583" s="561">
        <f t="shared" si="811"/>
        <v>0</v>
      </c>
      <c r="C3583" s="561"/>
      <c r="D3583" s="613">
        <f t="shared" si="812"/>
        <v>0</v>
      </c>
      <c r="E3583" s="553"/>
      <c r="F3583" s="555">
        <f t="shared" si="813"/>
        <v>0</v>
      </c>
      <c r="G3583" s="555">
        <f t="shared" si="814"/>
        <v>0</v>
      </c>
    </row>
    <row r="3584" spans="1:7" ht="19.899999999999999" customHeight="1" x14ac:dyDescent="0.2">
      <c r="A3584" s="601">
        <f t="shared" si="810"/>
        <v>0</v>
      </c>
      <c r="B3584" s="561">
        <f t="shared" si="811"/>
        <v>0</v>
      </c>
      <c r="C3584" s="561"/>
      <c r="D3584" s="613">
        <f t="shared" si="812"/>
        <v>0</v>
      </c>
      <c r="E3584" s="553"/>
      <c r="F3584" s="555">
        <f t="shared" si="813"/>
        <v>0</v>
      </c>
      <c r="G3584" s="555">
        <f t="shared" si="814"/>
        <v>0</v>
      </c>
    </row>
    <row r="3585" spans="1:7" ht="19.899999999999999" customHeight="1" x14ac:dyDescent="0.2">
      <c r="A3585" s="601">
        <f t="shared" si="810"/>
        <v>0</v>
      </c>
      <c r="B3585" s="561">
        <f t="shared" si="811"/>
        <v>0</v>
      </c>
      <c r="C3585" s="561"/>
      <c r="D3585" s="613">
        <f t="shared" si="812"/>
        <v>0</v>
      </c>
      <c r="E3585" s="553"/>
      <c r="F3585" s="555">
        <f t="shared" si="813"/>
        <v>0</v>
      </c>
      <c r="G3585" s="555">
        <f t="shared" si="814"/>
        <v>0</v>
      </c>
    </row>
    <row r="3586" spans="1:7" ht="19.899999999999999" customHeight="1" x14ac:dyDescent="0.2">
      <c r="A3586" s="601">
        <f t="shared" si="810"/>
        <v>0</v>
      </c>
      <c r="B3586" s="561">
        <f t="shared" si="811"/>
        <v>0</v>
      </c>
      <c r="C3586" s="561"/>
      <c r="D3586" s="613">
        <f t="shared" si="812"/>
        <v>0</v>
      </c>
      <c r="E3586" s="553"/>
      <c r="F3586" s="555">
        <f t="shared" si="813"/>
        <v>0</v>
      </c>
      <c r="G3586" s="555">
        <f t="shared" si="814"/>
        <v>0</v>
      </c>
    </row>
    <row r="3587" spans="1:7" ht="19.899999999999999" customHeight="1" x14ac:dyDescent="0.2">
      <c r="A3587" s="601">
        <f t="shared" si="810"/>
        <v>0</v>
      </c>
      <c r="B3587" s="561">
        <f t="shared" si="811"/>
        <v>0</v>
      </c>
      <c r="C3587" s="561"/>
      <c r="D3587" s="613">
        <f t="shared" si="812"/>
        <v>0</v>
      </c>
      <c r="E3587" s="553"/>
      <c r="F3587" s="555">
        <f t="shared" si="813"/>
        <v>0</v>
      </c>
      <c r="G3587" s="555">
        <f t="shared" si="814"/>
        <v>0</v>
      </c>
    </row>
    <row r="3588" spans="1:7" ht="19.899999999999999" customHeight="1" x14ac:dyDescent="0.2">
      <c r="A3588" s="601">
        <f t="shared" si="810"/>
        <v>0</v>
      </c>
      <c r="B3588" s="561">
        <f t="shared" si="811"/>
        <v>0</v>
      </c>
      <c r="C3588" s="561"/>
      <c r="D3588" s="613">
        <f t="shared" si="812"/>
        <v>0</v>
      </c>
      <c r="E3588" s="553"/>
      <c r="F3588" s="555">
        <f t="shared" si="813"/>
        <v>0</v>
      </c>
      <c r="G3588" s="555">
        <f t="shared" si="814"/>
        <v>0</v>
      </c>
    </row>
    <row r="3589" spans="1:7" ht="19.899999999999999" customHeight="1" x14ac:dyDescent="0.2">
      <c r="A3589" s="601">
        <f t="shared" si="810"/>
        <v>0</v>
      </c>
      <c r="B3589" s="561">
        <f t="shared" si="811"/>
        <v>0</v>
      </c>
      <c r="C3589" s="561"/>
      <c r="D3589" s="613">
        <f t="shared" si="812"/>
        <v>0</v>
      </c>
      <c r="E3589" s="553"/>
      <c r="F3589" s="555">
        <f t="shared" si="813"/>
        <v>0</v>
      </c>
      <c r="G3589" s="555">
        <f t="shared" si="814"/>
        <v>0</v>
      </c>
    </row>
    <row r="3590" spans="1:7" ht="19.899999999999999" customHeight="1" x14ac:dyDescent="0.2">
      <c r="A3590" s="599"/>
      <c r="B3590" s="545"/>
      <c r="C3590" s="545"/>
      <c r="D3590" s="541"/>
      <c r="E3590" s="542"/>
      <c r="F3590" s="564" t="s">
        <v>29</v>
      </c>
      <c r="G3590" s="605">
        <f>SUBTOTAL(9,G3579:G3589)</f>
        <v>0</v>
      </c>
    </row>
    <row r="3591" spans="1:7" ht="19.899999999999999" customHeight="1" x14ac:dyDescent="0.2">
      <c r="A3591" s="599"/>
      <c r="B3591" s="545"/>
      <c r="C3591" s="537" t="s">
        <v>1015</v>
      </c>
      <c r="D3591" s="541"/>
      <c r="E3591" s="542"/>
      <c r="F3591" s="543"/>
      <c r="G3591" s="600"/>
    </row>
    <row r="3592" spans="1:7" ht="19.899999999999999" customHeight="1" x14ac:dyDescent="0.2">
      <c r="A3592" s="792" t="s">
        <v>576</v>
      </c>
      <c r="B3592" s="793"/>
      <c r="C3592" s="794" t="s">
        <v>0</v>
      </c>
      <c r="D3592" s="794" t="s">
        <v>1867</v>
      </c>
      <c r="E3592" s="796" t="s">
        <v>24</v>
      </c>
      <c r="F3592" s="798" t="s">
        <v>25</v>
      </c>
      <c r="G3592" s="800" t="s">
        <v>26</v>
      </c>
    </row>
    <row r="3593" spans="1:7" ht="19.899999999999999" customHeight="1" x14ac:dyDescent="0.2">
      <c r="A3593" s="560" t="s">
        <v>577</v>
      </c>
      <c r="B3593" s="560" t="s">
        <v>578</v>
      </c>
      <c r="C3593" s="795"/>
      <c r="D3593" s="795"/>
      <c r="E3593" s="797"/>
      <c r="F3593" s="799"/>
      <c r="G3593" s="801"/>
    </row>
    <row r="3594" spans="1:7" ht="19.899999999999999" customHeight="1" x14ac:dyDescent="0.2">
      <c r="A3594" s="601">
        <f>IFERROR(VLOOKUP(C3594,T_Insumos,4,FALSE),0)</f>
        <v>0</v>
      </c>
      <c r="B3594" s="561">
        <f>IFERROR(VLOOKUP(C3594,T_Insumos,5,FALSE),0)</f>
        <v>0</v>
      </c>
      <c r="C3594" s="552"/>
      <c r="D3594" s="613">
        <f>IF(C3594=0,0,"$/tnkm")</f>
        <v>0</v>
      </c>
      <c r="E3594" s="553"/>
      <c r="F3594" s="555">
        <f>IFERROR(VLOOKUP(C3594,T_Insumos,3,FALSE),0)</f>
        <v>0</v>
      </c>
      <c r="G3594" s="555">
        <f>ROUND(E3594*F3594,2)</f>
        <v>0</v>
      </c>
    </row>
    <row r="3595" spans="1:7" ht="19.899999999999999" customHeight="1" x14ac:dyDescent="0.2">
      <c r="A3595" s="601">
        <f>IFERROR(VLOOKUP(C3595,T_Insumos,4,FALSE),0)</f>
        <v>0</v>
      </c>
      <c r="B3595" s="561">
        <f>IFERROR(VLOOKUP(C3595,T_Insumos,5,FALSE),0)</f>
        <v>0</v>
      </c>
      <c r="C3595" s="552"/>
      <c r="D3595" s="613">
        <f>IF(C3595=0,0,"$/tnkm")</f>
        <v>0</v>
      </c>
      <c r="E3595" s="569"/>
      <c r="F3595" s="555">
        <f>IFERROR(VLOOKUP(C3595,T_Insumos,3,FALSE),0)</f>
        <v>0</v>
      </c>
      <c r="G3595" s="555">
        <f t="shared" ref="G3595" si="815">ROUND(E3595*F3595,2)</f>
        <v>0</v>
      </c>
    </row>
    <row r="3596" spans="1:7" ht="19.899999999999999" customHeight="1" x14ac:dyDescent="0.2">
      <c r="A3596" s="599"/>
      <c r="B3596" s="545"/>
      <c r="C3596" s="545"/>
      <c r="D3596" s="541"/>
      <c r="E3596" s="542"/>
      <c r="F3596" s="564" t="s">
        <v>1016</v>
      </c>
      <c r="G3596" s="605">
        <f>SUBTOTAL(9,G3594:G3595)</f>
        <v>0</v>
      </c>
    </row>
    <row r="3597" spans="1:7" ht="19.899999999999999" customHeight="1" x14ac:dyDescent="0.2">
      <c r="A3597" s="602"/>
      <c r="B3597" s="541"/>
      <c r="C3597" s="545"/>
      <c r="D3597" s="541"/>
      <c r="E3597" s="542"/>
      <c r="F3597" s="543"/>
      <c r="G3597" s="600"/>
    </row>
    <row r="3598" spans="1:7" ht="19.899999999999999" customHeight="1" x14ac:dyDescent="0.2">
      <c r="A3598" s="664" t="str">
        <f>B3532</f>
        <v/>
      </c>
      <c r="B3598" s="661">
        <f ca="1">C3532</f>
        <v>0</v>
      </c>
      <c r="C3598" s="541"/>
      <c r="D3598" s="541" t="s">
        <v>1833</v>
      </c>
      <c r="E3598" s="662"/>
      <c r="F3598" s="663" t="str">
        <f ca="1">"$/"&amp;G3532</f>
        <v>$/0</v>
      </c>
      <c r="G3598" s="610">
        <f>SUBTOTAL(9,G3555:G3597)</f>
        <v>0</v>
      </c>
    </row>
    <row r="3599" spans="1:7" ht="19.899999999999999" customHeight="1" x14ac:dyDescent="0.2">
      <c r="A3599" s="606"/>
      <c r="B3599" s="607"/>
      <c r="C3599" s="608"/>
      <c r="D3599" s="608" t="s">
        <v>2043</v>
      </c>
      <c r="E3599" s="609"/>
      <c r="F3599" s="665" t="str">
        <f ca="1">"$/"&amp;G3532</f>
        <v>$/0</v>
      </c>
      <c r="G3599" s="610">
        <f>ROUND(G3598/Coeficiente_Paso,2)</f>
        <v>0</v>
      </c>
    </row>
    <row r="3600" spans="1:7" ht="19.899999999999999" customHeight="1" x14ac:dyDescent="0.2">
      <c r="A3600" s="191"/>
      <c r="B3600" s="191"/>
      <c r="C3600" s="191"/>
      <c r="D3600" s="191"/>
      <c r="E3600" s="191"/>
      <c r="F3600" s="191"/>
      <c r="G3600" s="191"/>
    </row>
    <row r="3601" spans="1:7" ht="19.899999999999999" customHeight="1" x14ac:dyDescent="0.2">
      <c r="A3601" s="802" t="s">
        <v>31</v>
      </c>
      <c r="B3601" s="803"/>
      <c r="C3601" s="803"/>
      <c r="D3601" s="803"/>
      <c r="E3601" s="803"/>
      <c r="F3601" s="803"/>
      <c r="G3601" s="804"/>
    </row>
    <row r="3602" spans="1:7" ht="19.899999999999999" customHeight="1" x14ac:dyDescent="0.2">
      <c r="A3602" s="587" t="s">
        <v>711</v>
      </c>
      <c r="B3602" s="535" t="str">
        <f>Comitente</f>
        <v>DIRECCIÓN PROVINCIAL DE VIALIDAD</v>
      </c>
      <c r="C3602" s="536"/>
      <c r="D3602" s="537"/>
      <c r="E3602" s="537"/>
      <c r="F3602" s="538"/>
      <c r="G3602" s="588"/>
    </row>
    <row r="3603" spans="1:7" ht="19.899999999999999" customHeight="1" x14ac:dyDescent="0.2">
      <c r="A3603" s="587" t="s">
        <v>712</v>
      </c>
      <c r="B3603" s="535">
        <f>Contratista</f>
        <v>0</v>
      </c>
      <c r="C3603" s="539"/>
      <c r="D3603" s="539"/>
      <c r="E3603" s="539"/>
      <c r="F3603" s="535"/>
      <c r="G3603" s="589"/>
    </row>
    <row r="3604" spans="1:7" ht="19.899999999999999" customHeight="1" x14ac:dyDescent="0.2">
      <c r="A3604" s="587" t="s">
        <v>21</v>
      </c>
      <c r="B3604" s="535" t="str">
        <f>Obra</f>
        <v>PAVIMENTACIÓN Y REPAVIMENTACION DE LA RED VIAL MUNICIPAL AFECTADAS POR OBRAS DE SANEAMIENTO 1era ETAPA SARMIENTO</v>
      </c>
      <c r="C3604" s="539"/>
      <c r="D3604" s="539"/>
      <c r="E3604" s="539"/>
      <c r="F3604" s="535" t="s">
        <v>32</v>
      </c>
      <c r="G3604" s="589">
        <f>Fecha_Base</f>
        <v>0</v>
      </c>
    </row>
    <row r="3605" spans="1:7" ht="19.899999999999999" customHeight="1" x14ac:dyDescent="0.2">
      <c r="A3605" s="590" t="s">
        <v>710</v>
      </c>
      <c r="B3605" s="540" t="str">
        <f>Ubicación</f>
        <v>DEPARTAMENTO SARMIENTO</v>
      </c>
      <c r="C3605" s="540"/>
      <c r="D3605" s="541"/>
      <c r="E3605" s="542"/>
      <c r="F3605" s="543"/>
      <c r="G3605" s="591"/>
    </row>
    <row r="3606" spans="1:7" ht="19.899999999999999" customHeight="1" x14ac:dyDescent="0.2">
      <c r="A3606" s="590" t="s">
        <v>33</v>
      </c>
      <c r="B3606" s="544" t="str">
        <f>IFERROR(VALUE(LEFT(B3607,FIND(".",B3607)-1)),"")</f>
        <v/>
      </c>
      <c r="C3606" s="545">
        <f ca="1">IFERROR(VLOOKUP(B3606,T_Computo_Presupuesto,2,FALSE),0)</f>
        <v>0</v>
      </c>
      <c r="D3606" s="545"/>
      <c r="E3606" s="542"/>
      <c r="F3606" s="543"/>
      <c r="G3606" s="591"/>
    </row>
    <row r="3607" spans="1:7" ht="19.899999999999999" customHeight="1" x14ac:dyDescent="0.2">
      <c r="A3607" s="590" t="s">
        <v>22</v>
      </c>
      <c r="B3607" s="546" t="str">
        <f>IFERROR(VLOOKUP(COUNTIF($A$1:A3607,"ANALISIS DE PRECIOS"),T_NumeroItem,2,FALSE),"")</f>
        <v/>
      </c>
      <c r="C3607" s="805">
        <f ca="1">IFERROR(VLOOKUP(B3607,T_Computo_Presupuesto,2,FALSE),0)</f>
        <v>0</v>
      </c>
      <c r="D3607" s="805"/>
      <c r="E3607" s="805"/>
      <c r="F3607" s="540" t="s">
        <v>23</v>
      </c>
      <c r="G3607" s="592">
        <f ca="1">IFERROR(VLOOKUP(B3607,T_Computo_Presupuesto,4,FALSE),0)</f>
        <v>0</v>
      </c>
    </row>
    <row r="3608" spans="1:7" ht="19.899999999999999" customHeight="1" x14ac:dyDescent="0.2">
      <c r="A3608" s="590"/>
      <c r="B3608" s="540"/>
      <c r="C3608" s="545"/>
      <c r="D3608" s="541"/>
      <c r="E3608" s="542"/>
      <c r="F3608" s="545"/>
      <c r="G3608" s="593"/>
    </row>
    <row r="3609" spans="1:7" ht="19.899999999999999" customHeight="1" x14ac:dyDescent="0.2">
      <c r="A3609" s="594"/>
      <c r="B3609" s="547"/>
      <c r="C3609" s="548" t="s">
        <v>999</v>
      </c>
      <c r="D3609" s="547"/>
      <c r="E3609" s="547"/>
      <c r="F3609" s="547"/>
      <c r="G3609" s="595"/>
    </row>
    <row r="3610" spans="1:7" ht="19.899999999999999" customHeight="1" x14ac:dyDescent="0.2">
      <c r="A3610" s="590"/>
      <c r="B3610" s="549"/>
      <c r="C3610" s="545"/>
      <c r="D3610" s="541"/>
      <c r="E3610" s="542"/>
      <c r="F3610" s="540"/>
      <c r="G3610" s="592"/>
    </row>
    <row r="3611" spans="1:7" ht="19.899999999999999" customHeight="1" x14ac:dyDescent="0.2">
      <c r="A3611" s="590"/>
      <c r="B3611" s="549"/>
      <c r="C3611" s="550" t="s">
        <v>1000</v>
      </c>
      <c r="D3611" s="551" t="s">
        <v>24</v>
      </c>
      <c r="E3611" s="551" t="s">
        <v>1001</v>
      </c>
      <c r="F3611" s="551" t="s">
        <v>1002</v>
      </c>
      <c r="G3611" s="550" t="s">
        <v>1003</v>
      </c>
    </row>
    <row r="3612" spans="1:7" ht="19.899999999999999" customHeight="1" x14ac:dyDescent="0.2">
      <c r="A3612" s="590"/>
      <c r="B3612" s="549"/>
      <c r="C3612" s="552"/>
      <c r="D3612" s="553"/>
      <c r="E3612" s="554">
        <f t="shared" ref="E3612:E3621" si="816">IFERROR(VLOOKUP(C3612,T_Equipos,4,FALSE),0)</f>
        <v>0</v>
      </c>
      <c r="F3612" s="555">
        <f t="shared" ref="F3612:F3621" si="817">IFERROR(VLOOKUP(C3612,T_Equipos,5,FALSE),0)</f>
        <v>0</v>
      </c>
      <c r="G3612" s="555">
        <f>ROUND(D3612*F3612,2)</f>
        <v>0</v>
      </c>
    </row>
    <row r="3613" spans="1:7" ht="19.899999999999999" customHeight="1" x14ac:dyDescent="0.2">
      <c r="A3613" s="590"/>
      <c r="B3613" s="549"/>
      <c r="C3613" s="552"/>
      <c r="D3613" s="553"/>
      <c r="E3613" s="554">
        <f t="shared" si="816"/>
        <v>0</v>
      </c>
      <c r="F3613" s="555">
        <f t="shared" si="817"/>
        <v>0</v>
      </c>
      <c r="G3613" s="555">
        <f>ROUND(D3613*F3613,2)</f>
        <v>0</v>
      </c>
    </row>
    <row r="3614" spans="1:7" ht="19.899999999999999" customHeight="1" x14ac:dyDescent="0.2">
      <c r="A3614" s="590"/>
      <c r="B3614" s="549"/>
      <c r="C3614" s="552"/>
      <c r="D3614" s="553"/>
      <c r="E3614" s="554">
        <f t="shared" si="816"/>
        <v>0</v>
      </c>
      <c r="F3614" s="555">
        <f t="shared" si="817"/>
        <v>0</v>
      </c>
      <c r="G3614" s="555">
        <f>ROUND(D3614*F3614,2)</f>
        <v>0</v>
      </c>
    </row>
    <row r="3615" spans="1:7" ht="19.899999999999999" customHeight="1" x14ac:dyDescent="0.2">
      <c r="A3615" s="590"/>
      <c r="B3615" s="549"/>
      <c r="C3615" s="552"/>
      <c r="D3615" s="553"/>
      <c r="E3615" s="554">
        <f t="shared" si="816"/>
        <v>0</v>
      </c>
      <c r="F3615" s="555">
        <f t="shared" si="817"/>
        <v>0</v>
      </c>
      <c r="G3615" s="555">
        <f>ROUND(D3615*F3615,2)</f>
        <v>0</v>
      </c>
    </row>
    <row r="3616" spans="1:7" ht="19.899999999999999" customHeight="1" x14ac:dyDescent="0.2">
      <c r="A3616" s="590"/>
      <c r="B3616" s="549"/>
      <c r="C3616" s="552"/>
      <c r="D3616" s="553"/>
      <c r="E3616" s="554">
        <f t="shared" si="816"/>
        <v>0</v>
      </c>
      <c r="F3616" s="555">
        <f t="shared" si="817"/>
        <v>0</v>
      </c>
      <c r="G3616" s="555">
        <f t="shared" ref="G3616:G3621" si="818">ROUND(D3616*F3616,2)</f>
        <v>0</v>
      </c>
    </row>
    <row r="3617" spans="1:7" ht="19.899999999999999" customHeight="1" x14ac:dyDescent="0.2">
      <c r="A3617" s="590"/>
      <c r="B3617" s="549"/>
      <c r="C3617" s="552"/>
      <c r="D3617" s="553"/>
      <c r="E3617" s="554">
        <f t="shared" si="816"/>
        <v>0</v>
      </c>
      <c r="F3617" s="555">
        <f t="shared" si="817"/>
        <v>0</v>
      </c>
      <c r="G3617" s="555">
        <f t="shared" si="818"/>
        <v>0</v>
      </c>
    </row>
    <row r="3618" spans="1:7" ht="19.899999999999999" customHeight="1" x14ac:dyDescent="0.2">
      <c r="A3618" s="590"/>
      <c r="B3618" s="549"/>
      <c r="C3618" s="552"/>
      <c r="D3618" s="553"/>
      <c r="E3618" s="554">
        <f t="shared" si="816"/>
        <v>0</v>
      </c>
      <c r="F3618" s="555">
        <f t="shared" si="817"/>
        <v>0</v>
      </c>
      <c r="G3618" s="555">
        <f t="shared" si="818"/>
        <v>0</v>
      </c>
    </row>
    <row r="3619" spans="1:7" ht="19.899999999999999" customHeight="1" x14ac:dyDescent="0.2">
      <c r="A3619" s="590"/>
      <c r="B3619" s="549"/>
      <c r="C3619" s="552"/>
      <c r="D3619" s="553"/>
      <c r="E3619" s="554">
        <f t="shared" si="816"/>
        <v>0</v>
      </c>
      <c r="F3619" s="555">
        <f t="shared" si="817"/>
        <v>0</v>
      </c>
      <c r="G3619" s="555">
        <f t="shared" si="818"/>
        <v>0</v>
      </c>
    </row>
    <row r="3620" spans="1:7" ht="19.899999999999999" customHeight="1" x14ac:dyDescent="0.2">
      <c r="A3620" s="590"/>
      <c r="B3620" s="549"/>
      <c r="C3620" s="552"/>
      <c r="D3620" s="553"/>
      <c r="E3620" s="554">
        <f t="shared" si="816"/>
        <v>0</v>
      </c>
      <c r="F3620" s="555">
        <f t="shared" si="817"/>
        <v>0</v>
      </c>
      <c r="G3620" s="555">
        <f t="shared" si="818"/>
        <v>0</v>
      </c>
    </row>
    <row r="3621" spans="1:7" ht="19.899999999999999" customHeight="1" x14ac:dyDescent="0.2">
      <c r="A3621" s="590"/>
      <c r="B3621" s="549"/>
      <c r="C3621" s="552"/>
      <c r="D3621" s="553"/>
      <c r="E3621" s="554">
        <f t="shared" si="816"/>
        <v>0</v>
      </c>
      <c r="F3621" s="555">
        <f t="shared" si="817"/>
        <v>0</v>
      </c>
      <c r="G3621" s="555">
        <f t="shared" si="818"/>
        <v>0</v>
      </c>
    </row>
    <row r="3622" spans="1:7" ht="19.899999999999999" customHeight="1" x14ac:dyDescent="0.2">
      <c r="A3622" s="590"/>
      <c r="B3622" s="549"/>
      <c r="C3622" s="545"/>
      <c r="D3622" s="545"/>
      <c r="E3622" s="556"/>
      <c r="F3622" s="540"/>
      <c r="G3622" s="592"/>
    </row>
    <row r="3623" spans="1:7" ht="19.899999999999999" customHeight="1" x14ac:dyDescent="0.2">
      <c r="A3623" s="590"/>
      <c r="B3623" s="545"/>
      <c r="C3623" s="537" t="s">
        <v>1004</v>
      </c>
      <c r="D3623" s="540" t="s">
        <v>1001</v>
      </c>
      <c r="E3623" s="611">
        <f>SUMPRODUCT(D3612:D3621,E3612:E3621)</f>
        <v>0</v>
      </c>
      <c r="F3623" s="540" t="s">
        <v>1005</v>
      </c>
      <c r="G3623" s="612">
        <f>SUM(G3612:G3621)</f>
        <v>0</v>
      </c>
    </row>
    <row r="3624" spans="1:7" ht="19.899999999999999" customHeight="1" x14ac:dyDescent="0.2">
      <c r="A3624" s="590"/>
      <c r="B3624" s="549"/>
      <c r="C3624" s="557"/>
      <c r="D3624" s="556"/>
      <c r="E3624" s="542"/>
      <c r="F3624" s="540"/>
      <c r="G3624" s="596"/>
    </row>
    <row r="3625" spans="1:7" ht="19.899999999999999" customHeight="1" x14ac:dyDescent="0.2">
      <c r="A3625" s="597"/>
      <c r="B3625" s="549"/>
      <c r="C3625" s="540" t="s">
        <v>1006</v>
      </c>
      <c r="D3625" s="558">
        <f>IFERROR(VLOOKUP(COUNTIF($A$1:A3625,"ANALISIS DE PRECIOS"),T_Rendimiento_Equipo,5,FALSE),0)</f>
        <v>0</v>
      </c>
      <c r="E3625" s="559" t="str">
        <f ca="1">G3607&amp;"/día"</f>
        <v>0/día</v>
      </c>
      <c r="F3625" s="598"/>
      <c r="G3625" s="592"/>
    </row>
    <row r="3626" spans="1:7" ht="19.899999999999999" customHeight="1" x14ac:dyDescent="0.2">
      <c r="A3626" s="590"/>
      <c r="B3626" s="549"/>
      <c r="C3626" s="545"/>
      <c r="D3626" s="541"/>
      <c r="E3626" s="542"/>
      <c r="F3626" s="540"/>
      <c r="G3626" s="592"/>
    </row>
    <row r="3627" spans="1:7" ht="19.899999999999999" customHeight="1" x14ac:dyDescent="0.2">
      <c r="A3627" s="792" t="s">
        <v>576</v>
      </c>
      <c r="B3627" s="793"/>
      <c r="C3627" s="794" t="s">
        <v>0</v>
      </c>
      <c r="D3627" s="806" t="s">
        <v>1866</v>
      </c>
      <c r="E3627" s="806" t="s">
        <v>1865</v>
      </c>
      <c r="F3627" s="798" t="s">
        <v>1007</v>
      </c>
      <c r="G3627" s="800" t="s">
        <v>26</v>
      </c>
    </row>
    <row r="3628" spans="1:7" ht="19.899999999999999" customHeight="1" x14ac:dyDescent="0.2">
      <c r="A3628" s="560" t="s">
        <v>577</v>
      </c>
      <c r="B3628" s="560" t="s">
        <v>578</v>
      </c>
      <c r="C3628" s="795"/>
      <c r="D3628" s="807"/>
      <c r="E3628" s="797"/>
      <c r="F3628" s="799"/>
      <c r="G3628" s="801"/>
    </row>
    <row r="3629" spans="1:7" ht="19.899999999999999" customHeight="1" x14ac:dyDescent="0.2">
      <c r="A3629" s="599"/>
      <c r="B3629" s="545"/>
      <c r="C3629" s="537" t="s">
        <v>1008</v>
      </c>
      <c r="D3629" s="542"/>
      <c r="E3629" s="542"/>
      <c r="F3629" s="545"/>
      <c r="G3629" s="600"/>
    </row>
    <row r="3630" spans="1:7" ht="19.899999999999999" customHeight="1" x14ac:dyDescent="0.2">
      <c r="A3630" s="601">
        <f t="shared" ref="A3630:A3638" si="819">IFERROR(VLOOKUP(C3630,T_Insumos,4,FALSE),0)</f>
        <v>0</v>
      </c>
      <c r="B3630" s="561">
        <f t="shared" ref="B3630:B3638" si="820">IFERROR(VLOOKUP(C3630,T_Insumos,5,FALSE),0)</f>
        <v>0</v>
      </c>
      <c r="C3630" s="552"/>
      <c r="D3630" s="562">
        <f t="shared" ref="D3630:D3638" si="821">IFERROR(VLOOKUP(C3630,T_Insumos,3,FALSE),0)</f>
        <v>0</v>
      </c>
      <c r="E3630" s="555">
        <f>D3630*$G$23</f>
        <v>0</v>
      </c>
      <c r="F3630" s="558">
        <f>IF(C3630="",0,IFERROR(VLOOKUP(COUNTIF($A$1:A3630,"ANALISIS DE PRECIOS"),T_Rendimiento_Equipo,5,FALSE),0))</f>
        <v>0</v>
      </c>
      <c r="G3630" s="555">
        <f>IFERROR(ROUND(E3630/F3630,2),0)</f>
        <v>0</v>
      </c>
    </row>
    <row r="3631" spans="1:7" ht="19.899999999999999" customHeight="1" x14ac:dyDescent="0.2">
      <c r="A3631" s="601">
        <f t="shared" si="819"/>
        <v>0</v>
      </c>
      <c r="B3631" s="561">
        <f t="shared" si="820"/>
        <v>0</v>
      </c>
      <c r="C3631" s="552"/>
      <c r="D3631" s="562">
        <f t="shared" si="821"/>
        <v>0</v>
      </c>
      <c r="E3631" s="555"/>
      <c r="F3631" s="558">
        <f>IF(C3631="",0,IFERROR(VLOOKUP(COUNTIF($A$1:A3631,"ANALISIS DE PRECIOS"),T_Rendimiento_Equipo,5,FALSE),0))</f>
        <v>0</v>
      </c>
      <c r="G3631" s="555">
        <f t="shared" ref="G3631:G3638" si="822">IFERROR(ROUND(E3631/F3631,2),0)</f>
        <v>0</v>
      </c>
    </row>
    <row r="3632" spans="1:7" ht="19.899999999999999" customHeight="1" x14ac:dyDescent="0.2">
      <c r="A3632" s="601">
        <f t="shared" si="819"/>
        <v>0</v>
      </c>
      <c r="B3632" s="561">
        <f t="shared" si="820"/>
        <v>0</v>
      </c>
      <c r="C3632" s="563"/>
      <c r="D3632" s="562">
        <f t="shared" si="821"/>
        <v>0</v>
      </c>
      <c r="E3632" s="555"/>
      <c r="F3632" s="558">
        <f>IF(C3632="",0,IFERROR(VLOOKUP(COUNTIF($A$1:A3632,"ANALISIS DE PRECIOS"),T_Rendimiento_Equipo,5,FALSE),0))</f>
        <v>0</v>
      </c>
      <c r="G3632" s="555">
        <f t="shared" si="822"/>
        <v>0</v>
      </c>
    </row>
    <row r="3633" spans="1:7" ht="19.899999999999999" customHeight="1" x14ac:dyDescent="0.2">
      <c r="A3633" s="601">
        <f t="shared" si="819"/>
        <v>0</v>
      </c>
      <c r="B3633" s="561">
        <f t="shared" si="820"/>
        <v>0</v>
      </c>
      <c r="C3633" s="563"/>
      <c r="D3633" s="562">
        <f t="shared" si="821"/>
        <v>0</v>
      </c>
      <c r="E3633" s="555"/>
      <c r="F3633" s="558">
        <f>IF(C3633="",0,IFERROR(VLOOKUP(COUNTIF($A$1:A3633,"ANALISIS DE PRECIOS"),T_Rendimiento_Equipo,5,FALSE),0))</f>
        <v>0</v>
      </c>
      <c r="G3633" s="555">
        <f t="shared" si="822"/>
        <v>0</v>
      </c>
    </row>
    <row r="3634" spans="1:7" ht="19.899999999999999" customHeight="1" x14ac:dyDescent="0.2">
      <c r="A3634" s="601">
        <f t="shared" si="819"/>
        <v>0</v>
      </c>
      <c r="B3634" s="561">
        <f t="shared" si="820"/>
        <v>0</v>
      </c>
      <c r="C3634" s="563"/>
      <c r="D3634" s="562">
        <f t="shared" si="821"/>
        <v>0</v>
      </c>
      <c r="E3634" s="555"/>
      <c r="F3634" s="558">
        <f>IF(C3634="",0,IFERROR(VLOOKUP(COUNTIF($A$1:A3634,"ANALISIS DE PRECIOS"),T_Rendimiento_Equipo,5,FALSE),0))</f>
        <v>0</v>
      </c>
      <c r="G3634" s="555">
        <f t="shared" si="822"/>
        <v>0</v>
      </c>
    </row>
    <row r="3635" spans="1:7" ht="19.899999999999999" customHeight="1" x14ac:dyDescent="0.2">
      <c r="A3635" s="601">
        <f t="shared" si="819"/>
        <v>0</v>
      </c>
      <c r="B3635" s="561">
        <f t="shared" si="820"/>
        <v>0</v>
      </c>
      <c r="C3635" s="563"/>
      <c r="D3635" s="562">
        <f t="shared" si="821"/>
        <v>0</v>
      </c>
      <c r="E3635" s="555"/>
      <c r="F3635" s="558">
        <f>IF(C3635="",0,IFERROR(VLOOKUP(COUNTIF($A$1:A3635,"ANALISIS DE PRECIOS"),T_Rendimiento_Equipo,5,FALSE),0))</f>
        <v>0</v>
      </c>
      <c r="G3635" s="555">
        <f t="shared" si="822"/>
        <v>0</v>
      </c>
    </row>
    <row r="3636" spans="1:7" ht="19.899999999999999" customHeight="1" x14ac:dyDescent="0.2">
      <c r="A3636" s="601">
        <f t="shared" si="819"/>
        <v>0</v>
      </c>
      <c r="B3636" s="561">
        <f t="shared" si="820"/>
        <v>0</v>
      </c>
      <c r="C3636" s="563"/>
      <c r="D3636" s="562">
        <f t="shared" si="821"/>
        <v>0</v>
      </c>
      <c r="E3636" s="555"/>
      <c r="F3636" s="558">
        <f>IF(C3636="",0,IFERROR(VLOOKUP(COUNTIF($A$1:A3636,"ANALISIS DE PRECIOS"),T_Rendimiento_Equipo,5,FALSE),0))</f>
        <v>0</v>
      </c>
      <c r="G3636" s="555">
        <f t="shared" si="822"/>
        <v>0</v>
      </c>
    </row>
    <row r="3637" spans="1:7" ht="19.899999999999999" customHeight="1" x14ac:dyDescent="0.2">
      <c r="A3637" s="601">
        <f t="shared" si="819"/>
        <v>0</v>
      </c>
      <c r="B3637" s="561">
        <f t="shared" si="820"/>
        <v>0</v>
      </c>
      <c r="C3637" s="563"/>
      <c r="D3637" s="562">
        <f t="shared" si="821"/>
        <v>0</v>
      </c>
      <c r="E3637" s="555"/>
      <c r="F3637" s="558">
        <f>IF(C3637="",0,IFERROR(VLOOKUP(COUNTIF($A$1:A3637,"ANALISIS DE PRECIOS"),T_Rendimiento_Equipo,5,FALSE),0))</f>
        <v>0</v>
      </c>
      <c r="G3637" s="555">
        <f t="shared" si="822"/>
        <v>0</v>
      </c>
    </row>
    <row r="3638" spans="1:7" ht="19.899999999999999" customHeight="1" x14ac:dyDescent="0.2">
      <c r="A3638" s="601">
        <f t="shared" si="819"/>
        <v>0</v>
      </c>
      <c r="B3638" s="561">
        <f t="shared" si="820"/>
        <v>0</v>
      </c>
      <c r="C3638" s="552"/>
      <c r="D3638" s="562">
        <f t="shared" si="821"/>
        <v>0</v>
      </c>
      <c r="E3638" s="555"/>
      <c r="F3638" s="558">
        <f>IF(C3638="",0,IFERROR(VLOOKUP(COUNTIF($A$1:A3638,"ANALISIS DE PRECIOS"),T_Rendimiento_Equipo,5,FALSE),0))</f>
        <v>0</v>
      </c>
      <c r="G3638" s="555">
        <f t="shared" si="822"/>
        <v>0</v>
      </c>
    </row>
    <row r="3639" spans="1:7" ht="19.899999999999999" customHeight="1" x14ac:dyDescent="0.2">
      <c r="A3639" s="602"/>
      <c r="B3639" s="541"/>
      <c r="C3639" s="545"/>
      <c r="D3639" s="541"/>
      <c r="E3639" s="542"/>
      <c r="F3639" s="564" t="s">
        <v>27</v>
      </c>
      <c r="G3639" s="603">
        <f>SUBTOTAL(9,G3630:G3638)</f>
        <v>0</v>
      </c>
    </row>
    <row r="3640" spans="1:7" ht="19.899999999999999" customHeight="1" x14ac:dyDescent="0.2">
      <c r="A3640" s="599"/>
      <c r="B3640" s="545"/>
      <c r="C3640" s="537" t="s">
        <v>713</v>
      </c>
      <c r="D3640" s="541"/>
      <c r="E3640" s="542"/>
      <c r="F3640" s="543"/>
      <c r="G3640" s="600"/>
    </row>
    <row r="3641" spans="1:7" ht="19.899999999999999" customHeight="1" x14ac:dyDescent="0.2">
      <c r="A3641" s="792" t="s">
        <v>576</v>
      </c>
      <c r="B3641" s="793"/>
      <c r="C3641" s="794" t="s">
        <v>0</v>
      </c>
      <c r="D3641" s="796" t="s">
        <v>24</v>
      </c>
      <c r="E3641" s="796" t="s">
        <v>1832</v>
      </c>
      <c r="F3641" s="798" t="s">
        <v>1007</v>
      </c>
      <c r="G3641" s="800" t="s">
        <v>26</v>
      </c>
    </row>
    <row r="3642" spans="1:7" ht="19.899999999999999" customHeight="1" x14ac:dyDescent="0.2">
      <c r="A3642" s="560" t="s">
        <v>577</v>
      </c>
      <c r="B3642" s="560" t="s">
        <v>578</v>
      </c>
      <c r="C3642" s="795"/>
      <c r="D3642" s="797"/>
      <c r="E3642" s="797"/>
      <c r="F3642" s="799"/>
      <c r="G3642" s="801"/>
    </row>
    <row r="3643" spans="1:7" ht="19.899999999999999" customHeight="1" x14ac:dyDescent="0.2">
      <c r="A3643" s="601">
        <f t="shared" ref="A3643:A3649" si="823">IFERROR(VLOOKUP(C3643,T_Insumos,4,FALSE),0)</f>
        <v>0</v>
      </c>
      <c r="B3643" s="561">
        <f t="shared" ref="B3643:B3649" si="824">IFERROR(VLOOKUP(C3643,T_Insumos,5,FALSE),0)</f>
        <v>0</v>
      </c>
      <c r="C3643" s="565"/>
      <c r="D3643" s="558"/>
      <c r="E3643" s="555">
        <f t="shared" ref="E3643:E3649" si="825">IFERROR(VLOOKUP(C3643,T_Insumos,3,FALSE),0)</f>
        <v>0</v>
      </c>
      <c r="F3643" s="558">
        <f>IF(C3643="",0,IFERROR(VLOOKUP(COUNTIF($A$1:A3643,"ANALISIS DE PRECIOS"),T_Rendimiento_Equipo,5,FALSE),0))</f>
        <v>0</v>
      </c>
      <c r="G3643" s="555">
        <f>IFERROR(ROUND(D3643*E3643/F3643,2),0)</f>
        <v>0</v>
      </c>
    </row>
    <row r="3644" spans="1:7" ht="19.899999999999999" customHeight="1" x14ac:dyDescent="0.2">
      <c r="A3644" s="601">
        <f t="shared" si="823"/>
        <v>0</v>
      </c>
      <c r="B3644" s="561">
        <f t="shared" si="824"/>
        <v>0</v>
      </c>
      <c r="C3644" s="552"/>
      <c r="D3644" s="558"/>
      <c r="E3644" s="555">
        <f t="shared" si="825"/>
        <v>0</v>
      </c>
      <c r="F3644" s="558">
        <f>IF(C3644="",0,IFERROR(VLOOKUP(COUNTIF($A$1:A3644,"ANALISIS DE PRECIOS"),T_Rendimiento_Equipo,5,FALSE),0))</f>
        <v>0</v>
      </c>
      <c r="G3644" s="555">
        <f t="shared" ref="G3644:G3649" si="826">IFERROR(ROUND(D3644*E3644/F3644,2),0)</f>
        <v>0</v>
      </c>
    </row>
    <row r="3645" spans="1:7" ht="19.899999999999999" customHeight="1" x14ac:dyDescent="0.2">
      <c r="A3645" s="601">
        <f t="shared" si="823"/>
        <v>0</v>
      </c>
      <c r="B3645" s="561">
        <f t="shared" si="824"/>
        <v>0</v>
      </c>
      <c r="C3645" s="552"/>
      <c r="D3645" s="558"/>
      <c r="E3645" s="555">
        <f t="shared" si="825"/>
        <v>0</v>
      </c>
      <c r="F3645" s="558">
        <f>IF(C3645="",0,IFERROR(VLOOKUP(COUNTIF($A$1:A3645,"ANALISIS DE PRECIOS"),T_Rendimiento_Equipo,5,FALSE),0))</f>
        <v>0</v>
      </c>
      <c r="G3645" s="555">
        <f t="shared" si="826"/>
        <v>0</v>
      </c>
    </row>
    <row r="3646" spans="1:7" ht="19.899999999999999" customHeight="1" x14ac:dyDescent="0.2">
      <c r="A3646" s="601">
        <f t="shared" si="823"/>
        <v>0</v>
      </c>
      <c r="B3646" s="561">
        <f t="shared" si="824"/>
        <v>0</v>
      </c>
      <c r="C3646" s="552"/>
      <c r="D3646" s="558"/>
      <c r="E3646" s="555">
        <f t="shared" si="825"/>
        <v>0</v>
      </c>
      <c r="F3646" s="558">
        <f>IF(C3646="",0,IFERROR(VLOOKUP(COUNTIF($A$1:A3646,"ANALISIS DE PRECIOS"),T_Rendimiento_Equipo,5,FALSE),0))</f>
        <v>0</v>
      </c>
      <c r="G3646" s="555">
        <f t="shared" si="826"/>
        <v>0</v>
      </c>
    </row>
    <row r="3647" spans="1:7" ht="19.899999999999999" customHeight="1" x14ac:dyDescent="0.2">
      <c r="A3647" s="601">
        <f t="shared" si="823"/>
        <v>0</v>
      </c>
      <c r="B3647" s="561">
        <f t="shared" si="824"/>
        <v>0</v>
      </c>
      <c r="C3647" s="552"/>
      <c r="D3647" s="558"/>
      <c r="E3647" s="555">
        <f t="shared" si="825"/>
        <v>0</v>
      </c>
      <c r="F3647" s="558">
        <f>IF(C3647="",0,IFERROR(VLOOKUP(COUNTIF($A$1:A3647,"ANALISIS DE PRECIOS"),T_Rendimiento_Equipo,5,FALSE),0))</f>
        <v>0</v>
      </c>
      <c r="G3647" s="555">
        <f t="shared" si="826"/>
        <v>0</v>
      </c>
    </row>
    <row r="3648" spans="1:7" ht="19.899999999999999" customHeight="1" x14ac:dyDescent="0.2">
      <c r="A3648" s="601">
        <f t="shared" si="823"/>
        <v>0</v>
      </c>
      <c r="B3648" s="561">
        <f t="shared" si="824"/>
        <v>0</v>
      </c>
      <c r="C3648" s="552"/>
      <c r="D3648" s="566"/>
      <c r="E3648" s="555">
        <f t="shared" si="825"/>
        <v>0</v>
      </c>
      <c r="F3648" s="558">
        <f>IF(C3648="",0,IFERROR(VLOOKUP(COUNTIF($A$1:A3648,"ANALISIS DE PRECIOS"),T_Rendimiento_Equipo,5,FALSE),0))</f>
        <v>0</v>
      </c>
      <c r="G3648" s="555">
        <f t="shared" si="826"/>
        <v>0</v>
      </c>
    </row>
    <row r="3649" spans="1:7" ht="19.899999999999999" customHeight="1" x14ac:dyDescent="0.2">
      <c r="A3649" s="601">
        <f t="shared" si="823"/>
        <v>0</v>
      </c>
      <c r="B3649" s="561">
        <f t="shared" si="824"/>
        <v>0</v>
      </c>
      <c r="C3649" s="561"/>
      <c r="D3649" s="567"/>
      <c r="E3649" s="555">
        <f t="shared" si="825"/>
        <v>0</v>
      </c>
      <c r="F3649" s="558">
        <f>IF(C3649="",0,IFERROR(VLOOKUP(COUNTIF($A$1:A3649,"ANALISIS DE PRECIOS"),T_Rendimiento_Equipo,5,FALSE),0))</f>
        <v>0</v>
      </c>
      <c r="G3649" s="555">
        <f t="shared" si="826"/>
        <v>0</v>
      </c>
    </row>
    <row r="3650" spans="1:7" ht="19.899999999999999" customHeight="1" x14ac:dyDescent="0.2">
      <c r="A3650" s="602"/>
      <c r="B3650" s="541"/>
      <c r="C3650" s="545"/>
      <c r="D3650" s="541"/>
      <c r="E3650" s="542"/>
      <c r="F3650" s="564" t="s">
        <v>28</v>
      </c>
      <c r="G3650" s="604">
        <f>SUBTOTAL(9,G3643:G3649)</f>
        <v>0</v>
      </c>
    </row>
    <row r="3651" spans="1:7" ht="19.899999999999999" customHeight="1" x14ac:dyDescent="0.2">
      <c r="A3651" s="599"/>
      <c r="B3651" s="545"/>
      <c r="C3651" s="537" t="s">
        <v>1014</v>
      </c>
      <c r="D3651" s="541"/>
      <c r="E3651" s="542"/>
      <c r="F3651" s="543"/>
      <c r="G3651" s="600"/>
    </row>
    <row r="3652" spans="1:7" ht="19.899999999999999" customHeight="1" x14ac:dyDescent="0.2">
      <c r="A3652" s="792" t="s">
        <v>576</v>
      </c>
      <c r="B3652" s="793"/>
      <c r="C3652" s="794" t="s">
        <v>0</v>
      </c>
      <c r="D3652" s="794" t="s">
        <v>1867</v>
      </c>
      <c r="E3652" s="796" t="s">
        <v>24</v>
      </c>
      <c r="F3652" s="798" t="s">
        <v>25</v>
      </c>
      <c r="G3652" s="800" t="s">
        <v>26</v>
      </c>
    </row>
    <row r="3653" spans="1:7" ht="19.899999999999999" customHeight="1" x14ac:dyDescent="0.2">
      <c r="A3653" s="560" t="s">
        <v>577</v>
      </c>
      <c r="B3653" s="560" t="s">
        <v>578</v>
      </c>
      <c r="C3653" s="795"/>
      <c r="D3653" s="795"/>
      <c r="E3653" s="797"/>
      <c r="F3653" s="799"/>
      <c r="G3653" s="801"/>
    </row>
    <row r="3654" spans="1:7" ht="19.899999999999999" customHeight="1" x14ac:dyDescent="0.2">
      <c r="A3654" s="601">
        <f t="shared" ref="A3654:A3664" si="827">IFERROR(VLOOKUP(C3654,T_Insumos,4,FALSE),0)</f>
        <v>0</v>
      </c>
      <c r="B3654" s="561">
        <f t="shared" ref="B3654:B3664" si="828">IFERROR(VLOOKUP(C3654,T_Insumos,5,FALSE),0)</f>
        <v>0</v>
      </c>
      <c r="C3654" s="561"/>
      <c r="D3654" s="613">
        <f t="shared" ref="D3654:D3664" si="829">IFERROR(VLOOKUP(C3654,T_Insumos,2,FALSE),0)</f>
        <v>0</v>
      </c>
      <c r="E3654" s="553"/>
      <c r="F3654" s="555">
        <f t="shared" ref="F3654:F3664" si="830">IFERROR(VLOOKUP(C3654,T_Insumos,3,FALSE),0)</f>
        <v>0</v>
      </c>
      <c r="G3654" s="555">
        <f>ROUND(E3654*F3654,2)</f>
        <v>0</v>
      </c>
    </row>
    <row r="3655" spans="1:7" ht="19.899999999999999" customHeight="1" x14ac:dyDescent="0.2">
      <c r="A3655" s="601">
        <f t="shared" si="827"/>
        <v>0</v>
      </c>
      <c r="B3655" s="561">
        <f t="shared" si="828"/>
        <v>0</v>
      </c>
      <c r="C3655" s="561"/>
      <c r="D3655" s="613">
        <f t="shared" si="829"/>
        <v>0</v>
      </c>
      <c r="E3655" s="553"/>
      <c r="F3655" s="555">
        <f t="shared" si="830"/>
        <v>0</v>
      </c>
      <c r="G3655" s="555">
        <f t="shared" ref="G3655:G3664" si="831">ROUND(E3655*F3655,2)</f>
        <v>0</v>
      </c>
    </row>
    <row r="3656" spans="1:7" ht="19.899999999999999" customHeight="1" x14ac:dyDescent="0.2">
      <c r="A3656" s="601">
        <f t="shared" si="827"/>
        <v>0</v>
      </c>
      <c r="B3656" s="561">
        <f t="shared" si="828"/>
        <v>0</v>
      </c>
      <c r="C3656" s="561"/>
      <c r="D3656" s="613">
        <f t="shared" si="829"/>
        <v>0</v>
      </c>
      <c r="E3656" s="553"/>
      <c r="F3656" s="555">
        <f t="shared" si="830"/>
        <v>0</v>
      </c>
      <c r="G3656" s="555">
        <f t="shared" si="831"/>
        <v>0</v>
      </c>
    </row>
    <row r="3657" spans="1:7" ht="19.899999999999999" customHeight="1" x14ac:dyDescent="0.2">
      <c r="A3657" s="601">
        <f t="shared" si="827"/>
        <v>0</v>
      </c>
      <c r="B3657" s="561">
        <f t="shared" si="828"/>
        <v>0</v>
      </c>
      <c r="C3657" s="561"/>
      <c r="D3657" s="613">
        <f t="shared" si="829"/>
        <v>0</v>
      </c>
      <c r="E3657" s="553"/>
      <c r="F3657" s="555">
        <f t="shared" si="830"/>
        <v>0</v>
      </c>
      <c r="G3657" s="555">
        <f t="shared" si="831"/>
        <v>0</v>
      </c>
    </row>
    <row r="3658" spans="1:7" ht="19.899999999999999" customHeight="1" x14ac:dyDescent="0.2">
      <c r="A3658" s="601">
        <f t="shared" si="827"/>
        <v>0</v>
      </c>
      <c r="B3658" s="561">
        <f t="shared" si="828"/>
        <v>0</v>
      </c>
      <c r="C3658" s="561"/>
      <c r="D3658" s="613">
        <f t="shared" si="829"/>
        <v>0</v>
      </c>
      <c r="E3658" s="553"/>
      <c r="F3658" s="555">
        <f t="shared" si="830"/>
        <v>0</v>
      </c>
      <c r="G3658" s="555">
        <f t="shared" si="831"/>
        <v>0</v>
      </c>
    </row>
    <row r="3659" spans="1:7" ht="19.899999999999999" customHeight="1" x14ac:dyDescent="0.2">
      <c r="A3659" s="601">
        <f t="shared" si="827"/>
        <v>0</v>
      </c>
      <c r="B3659" s="561">
        <f t="shared" si="828"/>
        <v>0</v>
      </c>
      <c r="C3659" s="561"/>
      <c r="D3659" s="613">
        <f t="shared" si="829"/>
        <v>0</v>
      </c>
      <c r="E3659" s="553"/>
      <c r="F3659" s="555">
        <f t="shared" si="830"/>
        <v>0</v>
      </c>
      <c r="G3659" s="555">
        <f t="shared" si="831"/>
        <v>0</v>
      </c>
    </row>
    <row r="3660" spans="1:7" ht="19.899999999999999" customHeight="1" x14ac:dyDescent="0.2">
      <c r="A3660" s="601">
        <f t="shared" si="827"/>
        <v>0</v>
      </c>
      <c r="B3660" s="561">
        <f t="shared" si="828"/>
        <v>0</v>
      </c>
      <c r="C3660" s="561"/>
      <c r="D3660" s="613">
        <f t="shared" si="829"/>
        <v>0</v>
      </c>
      <c r="E3660" s="553"/>
      <c r="F3660" s="555">
        <f t="shared" si="830"/>
        <v>0</v>
      </c>
      <c r="G3660" s="555">
        <f t="shared" si="831"/>
        <v>0</v>
      </c>
    </row>
    <row r="3661" spans="1:7" ht="19.899999999999999" customHeight="1" x14ac:dyDescent="0.2">
      <c r="A3661" s="601">
        <f t="shared" si="827"/>
        <v>0</v>
      </c>
      <c r="B3661" s="561">
        <f t="shared" si="828"/>
        <v>0</v>
      </c>
      <c r="C3661" s="561"/>
      <c r="D3661" s="613">
        <f t="shared" si="829"/>
        <v>0</v>
      </c>
      <c r="E3661" s="553"/>
      <c r="F3661" s="555">
        <f t="shared" si="830"/>
        <v>0</v>
      </c>
      <c r="G3661" s="555">
        <f t="shared" si="831"/>
        <v>0</v>
      </c>
    </row>
    <row r="3662" spans="1:7" ht="19.899999999999999" customHeight="1" x14ac:dyDescent="0.2">
      <c r="A3662" s="601">
        <f t="shared" si="827"/>
        <v>0</v>
      </c>
      <c r="B3662" s="561">
        <f t="shared" si="828"/>
        <v>0</v>
      </c>
      <c r="C3662" s="561"/>
      <c r="D3662" s="613">
        <f t="shared" si="829"/>
        <v>0</v>
      </c>
      <c r="E3662" s="553"/>
      <c r="F3662" s="555">
        <f t="shared" si="830"/>
        <v>0</v>
      </c>
      <c r="G3662" s="555">
        <f t="shared" si="831"/>
        <v>0</v>
      </c>
    </row>
    <row r="3663" spans="1:7" ht="19.899999999999999" customHeight="1" x14ac:dyDescent="0.2">
      <c r="A3663" s="601">
        <f t="shared" si="827"/>
        <v>0</v>
      </c>
      <c r="B3663" s="561">
        <f t="shared" si="828"/>
        <v>0</v>
      </c>
      <c r="C3663" s="561"/>
      <c r="D3663" s="613">
        <f t="shared" si="829"/>
        <v>0</v>
      </c>
      <c r="E3663" s="553"/>
      <c r="F3663" s="555">
        <f t="shared" si="830"/>
        <v>0</v>
      </c>
      <c r="G3663" s="555">
        <f t="shared" si="831"/>
        <v>0</v>
      </c>
    </row>
    <row r="3664" spans="1:7" ht="19.899999999999999" customHeight="1" x14ac:dyDescent="0.2">
      <c r="A3664" s="601">
        <f t="shared" si="827"/>
        <v>0</v>
      </c>
      <c r="B3664" s="561">
        <f t="shared" si="828"/>
        <v>0</v>
      </c>
      <c r="C3664" s="561"/>
      <c r="D3664" s="613">
        <f t="shared" si="829"/>
        <v>0</v>
      </c>
      <c r="E3664" s="553"/>
      <c r="F3664" s="555">
        <f t="shared" si="830"/>
        <v>0</v>
      </c>
      <c r="G3664" s="555">
        <f t="shared" si="831"/>
        <v>0</v>
      </c>
    </row>
    <row r="3665" spans="1:7" ht="19.899999999999999" customHeight="1" x14ac:dyDescent="0.2">
      <c r="A3665" s="599"/>
      <c r="B3665" s="545"/>
      <c r="C3665" s="545"/>
      <c r="D3665" s="541"/>
      <c r="E3665" s="542"/>
      <c r="F3665" s="564" t="s">
        <v>29</v>
      </c>
      <c r="G3665" s="605">
        <f>SUBTOTAL(9,G3654:G3664)</f>
        <v>0</v>
      </c>
    </row>
    <row r="3666" spans="1:7" ht="19.899999999999999" customHeight="1" x14ac:dyDescent="0.2">
      <c r="A3666" s="599"/>
      <c r="B3666" s="545"/>
      <c r="C3666" s="537" t="s">
        <v>1015</v>
      </c>
      <c r="D3666" s="541"/>
      <c r="E3666" s="542"/>
      <c r="F3666" s="543"/>
      <c r="G3666" s="600"/>
    </row>
    <row r="3667" spans="1:7" ht="19.899999999999999" customHeight="1" x14ac:dyDescent="0.2">
      <c r="A3667" s="792" t="s">
        <v>576</v>
      </c>
      <c r="B3667" s="793"/>
      <c r="C3667" s="794" t="s">
        <v>0</v>
      </c>
      <c r="D3667" s="794" t="s">
        <v>1867</v>
      </c>
      <c r="E3667" s="796" t="s">
        <v>24</v>
      </c>
      <c r="F3667" s="798" t="s">
        <v>25</v>
      </c>
      <c r="G3667" s="800" t="s">
        <v>26</v>
      </c>
    </row>
    <row r="3668" spans="1:7" ht="19.899999999999999" customHeight="1" x14ac:dyDescent="0.2">
      <c r="A3668" s="560" t="s">
        <v>577</v>
      </c>
      <c r="B3668" s="560" t="s">
        <v>578</v>
      </c>
      <c r="C3668" s="795"/>
      <c r="D3668" s="795"/>
      <c r="E3668" s="797"/>
      <c r="F3668" s="799"/>
      <c r="G3668" s="801"/>
    </row>
    <row r="3669" spans="1:7" ht="19.899999999999999" customHeight="1" x14ac:dyDescent="0.2">
      <c r="A3669" s="601">
        <f>IFERROR(VLOOKUP(C3669,T_Insumos,4,FALSE),0)</f>
        <v>0</v>
      </c>
      <c r="B3669" s="561">
        <f>IFERROR(VLOOKUP(C3669,T_Insumos,5,FALSE),0)</f>
        <v>0</v>
      </c>
      <c r="C3669" s="552"/>
      <c r="D3669" s="613">
        <f>IF(C3669=0,0,"$/tnkm")</f>
        <v>0</v>
      </c>
      <c r="E3669" s="553"/>
      <c r="F3669" s="555">
        <f>IFERROR(VLOOKUP(C3669,T_Insumos,3,FALSE),0)</f>
        <v>0</v>
      </c>
      <c r="G3669" s="555">
        <f>ROUND(E3669*F3669,2)</f>
        <v>0</v>
      </c>
    </row>
    <row r="3670" spans="1:7" ht="19.899999999999999" customHeight="1" x14ac:dyDescent="0.2">
      <c r="A3670" s="601">
        <f>IFERROR(VLOOKUP(C3670,T_Insumos,4,FALSE),0)</f>
        <v>0</v>
      </c>
      <c r="B3670" s="561">
        <f>IFERROR(VLOOKUP(C3670,T_Insumos,5,FALSE),0)</f>
        <v>0</v>
      </c>
      <c r="C3670" s="552"/>
      <c r="D3670" s="613">
        <f>IF(C3670=0,0,"$/tnkm")</f>
        <v>0</v>
      </c>
      <c r="E3670" s="569"/>
      <c r="F3670" s="555">
        <f>IFERROR(VLOOKUP(C3670,T_Insumos,3,FALSE),0)</f>
        <v>0</v>
      </c>
      <c r="G3670" s="555">
        <f t="shared" ref="G3670" si="832">ROUND(E3670*F3670,2)</f>
        <v>0</v>
      </c>
    </row>
    <row r="3671" spans="1:7" ht="19.899999999999999" customHeight="1" x14ac:dyDescent="0.2">
      <c r="A3671" s="599"/>
      <c r="B3671" s="545"/>
      <c r="C3671" s="545"/>
      <c r="D3671" s="541"/>
      <c r="E3671" s="542"/>
      <c r="F3671" s="564" t="s">
        <v>1016</v>
      </c>
      <c r="G3671" s="605">
        <f>SUBTOTAL(9,G3669:G3670)</f>
        <v>0</v>
      </c>
    </row>
    <row r="3672" spans="1:7" ht="19.899999999999999" customHeight="1" x14ac:dyDescent="0.2">
      <c r="A3672" s="602"/>
      <c r="B3672" s="541"/>
      <c r="C3672" s="545"/>
      <c r="D3672" s="541"/>
      <c r="E3672" s="542"/>
      <c r="F3672" s="543"/>
      <c r="G3672" s="600"/>
    </row>
    <row r="3673" spans="1:7" ht="19.899999999999999" customHeight="1" x14ac:dyDescent="0.2">
      <c r="A3673" s="664" t="str">
        <f>B3607</f>
        <v/>
      </c>
      <c r="B3673" s="661">
        <f ca="1">C3607</f>
        <v>0</v>
      </c>
      <c r="C3673" s="541"/>
      <c r="D3673" s="541" t="s">
        <v>1833</v>
      </c>
      <c r="E3673" s="662"/>
      <c r="F3673" s="663" t="str">
        <f ca="1">"$/"&amp;G3607</f>
        <v>$/0</v>
      </c>
      <c r="G3673" s="610">
        <f>SUBTOTAL(9,G3630:G3672)</f>
        <v>0</v>
      </c>
    </row>
    <row r="3674" spans="1:7" ht="19.899999999999999" customHeight="1" x14ac:dyDescent="0.2">
      <c r="A3674" s="606"/>
      <c r="B3674" s="607"/>
      <c r="C3674" s="608"/>
      <c r="D3674" s="608" t="s">
        <v>2043</v>
      </c>
      <c r="E3674" s="609"/>
      <c r="F3674" s="665" t="str">
        <f ca="1">"$/"&amp;G3607</f>
        <v>$/0</v>
      </c>
      <c r="G3674" s="610">
        <f>ROUND(G3673/Coeficiente_Paso,2)</f>
        <v>0</v>
      </c>
    </row>
    <row r="3675" spans="1:7" ht="19.899999999999999" customHeight="1" x14ac:dyDescent="0.2">
      <c r="A3675" s="191"/>
      <c r="B3675" s="191"/>
      <c r="C3675" s="191"/>
      <c r="D3675" s="191"/>
      <c r="E3675" s="191"/>
      <c r="F3675" s="191"/>
      <c r="G3675" s="191"/>
    </row>
    <row r="3676" spans="1:7" ht="19.899999999999999" customHeight="1" x14ac:dyDescent="0.2">
      <c r="A3676" s="802" t="s">
        <v>31</v>
      </c>
      <c r="B3676" s="803"/>
      <c r="C3676" s="803"/>
      <c r="D3676" s="803"/>
      <c r="E3676" s="803"/>
      <c r="F3676" s="803"/>
      <c r="G3676" s="804"/>
    </row>
    <row r="3677" spans="1:7" ht="19.899999999999999" customHeight="1" x14ac:dyDescent="0.2">
      <c r="A3677" s="587" t="s">
        <v>711</v>
      </c>
      <c r="B3677" s="535" t="str">
        <f>Comitente</f>
        <v>DIRECCIÓN PROVINCIAL DE VIALIDAD</v>
      </c>
      <c r="C3677" s="536"/>
      <c r="D3677" s="537"/>
      <c r="E3677" s="537"/>
      <c r="F3677" s="538"/>
      <c r="G3677" s="588"/>
    </row>
    <row r="3678" spans="1:7" ht="19.899999999999999" customHeight="1" x14ac:dyDescent="0.2">
      <c r="A3678" s="587" t="s">
        <v>712</v>
      </c>
      <c r="B3678" s="535">
        <f>Contratista</f>
        <v>0</v>
      </c>
      <c r="C3678" s="539"/>
      <c r="D3678" s="539"/>
      <c r="E3678" s="539"/>
      <c r="F3678" s="535"/>
      <c r="G3678" s="589"/>
    </row>
    <row r="3679" spans="1:7" ht="19.899999999999999" customHeight="1" x14ac:dyDescent="0.2">
      <c r="A3679" s="587" t="s">
        <v>21</v>
      </c>
      <c r="B3679" s="535" t="str">
        <f>Obra</f>
        <v>PAVIMENTACIÓN Y REPAVIMENTACION DE LA RED VIAL MUNICIPAL AFECTADAS POR OBRAS DE SANEAMIENTO 1era ETAPA SARMIENTO</v>
      </c>
      <c r="C3679" s="539"/>
      <c r="D3679" s="539"/>
      <c r="E3679" s="539"/>
      <c r="F3679" s="535" t="s">
        <v>32</v>
      </c>
      <c r="G3679" s="589">
        <f>Fecha_Base</f>
        <v>0</v>
      </c>
    </row>
    <row r="3680" spans="1:7" ht="19.899999999999999" customHeight="1" x14ac:dyDescent="0.2">
      <c r="A3680" s="590" t="s">
        <v>710</v>
      </c>
      <c r="B3680" s="540" t="str">
        <f>Ubicación</f>
        <v>DEPARTAMENTO SARMIENTO</v>
      </c>
      <c r="C3680" s="540"/>
      <c r="D3680" s="541"/>
      <c r="E3680" s="542"/>
      <c r="F3680" s="543"/>
      <c r="G3680" s="591"/>
    </row>
    <row r="3681" spans="1:7" ht="19.899999999999999" customHeight="1" x14ac:dyDescent="0.2">
      <c r="A3681" s="590" t="s">
        <v>33</v>
      </c>
      <c r="B3681" s="544" t="str">
        <f>IFERROR(VALUE(LEFT(B3682,FIND(".",B3682)-1)),"")</f>
        <v/>
      </c>
      <c r="C3681" s="545">
        <f ca="1">IFERROR(VLOOKUP(B3681,T_Computo_Presupuesto,2,FALSE),0)</f>
        <v>0</v>
      </c>
      <c r="D3681" s="545"/>
      <c r="E3681" s="542"/>
      <c r="F3681" s="543"/>
      <c r="G3681" s="591"/>
    </row>
    <row r="3682" spans="1:7" ht="19.899999999999999" customHeight="1" x14ac:dyDescent="0.2">
      <c r="A3682" s="590" t="s">
        <v>22</v>
      </c>
      <c r="B3682" s="546" t="str">
        <f>IFERROR(VLOOKUP(COUNTIF($A$1:A3682,"ANALISIS DE PRECIOS"),T_NumeroItem,2,FALSE),"")</f>
        <v/>
      </c>
      <c r="C3682" s="805">
        <f ca="1">IFERROR(VLOOKUP(B3682,T_Computo_Presupuesto,2,FALSE),0)</f>
        <v>0</v>
      </c>
      <c r="D3682" s="805"/>
      <c r="E3682" s="805"/>
      <c r="F3682" s="540" t="s">
        <v>23</v>
      </c>
      <c r="G3682" s="592">
        <f ca="1">IFERROR(VLOOKUP(B3682,T_Computo_Presupuesto,4,FALSE),0)</f>
        <v>0</v>
      </c>
    </row>
    <row r="3683" spans="1:7" ht="19.899999999999999" customHeight="1" x14ac:dyDescent="0.2">
      <c r="A3683" s="590"/>
      <c r="B3683" s="540"/>
      <c r="C3683" s="545"/>
      <c r="D3683" s="541"/>
      <c r="E3683" s="542"/>
      <c r="F3683" s="545"/>
      <c r="G3683" s="593"/>
    </row>
    <row r="3684" spans="1:7" ht="19.899999999999999" customHeight="1" x14ac:dyDescent="0.2">
      <c r="A3684" s="594"/>
      <c r="B3684" s="547"/>
      <c r="C3684" s="548" t="s">
        <v>999</v>
      </c>
      <c r="D3684" s="547"/>
      <c r="E3684" s="547"/>
      <c r="F3684" s="547"/>
      <c r="G3684" s="595"/>
    </row>
    <row r="3685" spans="1:7" ht="19.899999999999999" customHeight="1" x14ac:dyDescent="0.2">
      <c r="A3685" s="590"/>
      <c r="B3685" s="549"/>
      <c r="C3685" s="545"/>
      <c r="D3685" s="541"/>
      <c r="E3685" s="542"/>
      <c r="F3685" s="540"/>
      <c r="G3685" s="592"/>
    </row>
    <row r="3686" spans="1:7" ht="19.899999999999999" customHeight="1" x14ac:dyDescent="0.2">
      <c r="A3686" s="590"/>
      <c r="B3686" s="549"/>
      <c r="C3686" s="550" t="s">
        <v>1000</v>
      </c>
      <c r="D3686" s="551" t="s">
        <v>24</v>
      </c>
      <c r="E3686" s="551" t="s">
        <v>1001</v>
      </c>
      <c r="F3686" s="551" t="s">
        <v>1002</v>
      </c>
      <c r="G3686" s="550" t="s">
        <v>1003</v>
      </c>
    </row>
    <row r="3687" spans="1:7" ht="19.899999999999999" customHeight="1" x14ac:dyDescent="0.2">
      <c r="A3687" s="590"/>
      <c r="B3687" s="549"/>
      <c r="C3687" s="552"/>
      <c r="D3687" s="553"/>
      <c r="E3687" s="554">
        <f t="shared" ref="E3687:E3696" si="833">IFERROR(VLOOKUP(C3687,T_Equipos,4,FALSE),0)</f>
        <v>0</v>
      </c>
      <c r="F3687" s="555">
        <f t="shared" ref="F3687:F3696" si="834">IFERROR(VLOOKUP(C3687,T_Equipos,5,FALSE),0)</f>
        <v>0</v>
      </c>
      <c r="G3687" s="555">
        <f>ROUND(D3687*F3687,2)</f>
        <v>0</v>
      </c>
    </row>
    <row r="3688" spans="1:7" ht="19.899999999999999" customHeight="1" x14ac:dyDescent="0.2">
      <c r="A3688" s="590"/>
      <c r="B3688" s="549"/>
      <c r="C3688" s="552"/>
      <c r="D3688" s="553"/>
      <c r="E3688" s="554">
        <f t="shared" si="833"/>
        <v>0</v>
      </c>
      <c r="F3688" s="555">
        <f t="shared" si="834"/>
        <v>0</v>
      </c>
      <c r="G3688" s="555">
        <f>ROUND(D3688*F3688,2)</f>
        <v>0</v>
      </c>
    </row>
    <row r="3689" spans="1:7" ht="19.899999999999999" customHeight="1" x14ac:dyDescent="0.2">
      <c r="A3689" s="590"/>
      <c r="B3689" s="549"/>
      <c r="C3689" s="552"/>
      <c r="D3689" s="553"/>
      <c r="E3689" s="554">
        <f t="shared" si="833"/>
        <v>0</v>
      </c>
      <c r="F3689" s="555">
        <f t="shared" si="834"/>
        <v>0</v>
      </c>
      <c r="G3689" s="555">
        <f>ROUND(D3689*F3689,2)</f>
        <v>0</v>
      </c>
    </row>
    <row r="3690" spans="1:7" ht="19.899999999999999" customHeight="1" x14ac:dyDescent="0.2">
      <c r="A3690" s="590"/>
      <c r="B3690" s="549"/>
      <c r="C3690" s="552"/>
      <c r="D3690" s="553"/>
      <c r="E3690" s="554">
        <f t="shared" si="833"/>
        <v>0</v>
      </c>
      <c r="F3690" s="555">
        <f t="shared" si="834"/>
        <v>0</v>
      </c>
      <c r="G3690" s="555">
        <f>ROUND(D3690*F3690,2)</f>
        <v>0</v>
      </c>
    </row>
    <row r="3691" spans="1:7" ht="19.899999999999999" customHeight="1" x14ac:dyDescent="0.2">
      <c r="A3691" s="590"/>
      <c r="B3691" s="549"/>
      <c r="C3691" s="552"/>
      <c r="D3691" s="553"/>
      <c r="E3691" s="554">
        <f t="shared" si="833"/>
        <v>0</v>
      </c>
      <c r="F3691" s="555">
        <f t="shared" si="834"/>
        <v>0</v>
      </c>
      <c r="G3691" s="555">
        <f t="shared" ref="G3691:G3696" si="835">ROUND(D3691*F3691,2)</f>
        <v>0</v>
      </c>
    </row>
    <row r="3692" spans="1:7" ht="19.899999999999999" customHeight="1" x14ac:dyDescent="0.2">
      <c r="A3692" s="590"/>
      <c r="B3692" s="549"/>
      <c r="C3692" s="552"/>
      <c r="D3692" s="553"/>
      <c r="E3692" s="554">
        <f t="shared" si="833"/>
        <v>0</v>
      </c>
      <c r="F3692" s="555">
        <f t="shared" si="834"/>
        <v>0</v>
      </c>
      <c r="G3692" s="555">
        <f t="shared" si="835"/>
        <v>0</v>
      </c>
    </row>
    <row r="3693" spans="1:7" ht="19.899999999999999" customHeight="1" x14ac:dyDescent="0.2">
      <c r="A3693" s="590"/>
      <c r="B3693" s="549"/>
      <c r="C3693" s="552"/>
      <c r="D3693" s="553"/>
      <c r="E3693" s="554">
        <f t="shared" si="833"/>
        <v>0</v>
      </c>
      <c r="F3693" s="555">
        <f t="shared" si="834"/>
        <v>0</v>
      </c>
      <c r="G3693" s="555">
        <f t="shared" si="835"/>
        <v>0</v>
      </c>
    </row>
    <row r="3694" spans="1:7" ht="19.899999999999999" customHeight="1" x14ac:dyDescent="0.2">
      <c r="A3694" s="590"/>
      <c r="B3694" s="549"/>
      <c r="C3694" s="552"/>
      <c r="D3694" s="553"/>
      <c r="E3694" s="554">
        <f t="shared" si="833"/>
        <v>0</v>
      </c>
      <c r="F3694" s="555">
        <f t="shared" si="834"/>
        <v>0</v>
      </c>
      <c r="G3694" s="555">
        <f t="shared" si="835"/>
        <v>0</v>
      </c>
    </row>
    <row r="3695" spans="1:7" ht="19.899999999999999" customHeight="1" x14ac:dyDescent="0.2">
      <c r="A3695" s="590"/>
      <c r="B3695" s="549"/>
      <c r="C3695" s="552"/>
      <c r="D3695" s="553"/>
      <c r="E3695" s="554">
        <f t="shared" si="833"/>
        <v>0</v>
      </c>
      <c r="F3695" s="555">
        <f t="shared" si="834"/>
        <v>0</v>
      </c>
      <c r="G3695" s="555">
        <f t="shared" si="835"/>
        <v>0</v>
      </c>
    </row>
    <row r="3696" spans="1:7" ht="19.899999999999999" customHeight="1" x14ac:dyDescent="0.2">
      <c r="A3696" s="590"/>
      <c r="B3696" s="549"/>
      <c r="C3696" s="552"/>
      <c r="D3696" s="553"/>
      <c r="E3696" s="554">
        <f t="shared" si="833"/>
        <v>0</v>
      </c>
      <c r="F3696" s="555">
        <f t="shared" si="834"/>
        <v>0</v>
      </c>
      <c r="G3696" s="555">
        <f t="shared" si="835"/>
        <v>0</v>
      </c>
    </row>
    <row r="3697" spans="1:7" ht="19.899999999999999" customHeight="1" x14ac:dyDescent="0.2">
      <c r="A3697" s="590"/>
      <c r="B3697" s="549"/>
      <c r="C3697" s="545"/>
      <c r="D3697" s="545"/>
      <c r="E3697" s="556"/>
      <c r="F3697" s="540"/>
      <c r="G3697" s="592"/>
    </row>
    <row r="3698" spans="1:7" ht="19.899999999999999" customHeight="1" x14ac:dyDescent="0.2">
      <c r="A3698" s="590"/>
      <c r="B3698" s="545"/>
      <c r="C3698" s="537" t="s">
        <v>1004</v>
      </c>
      <c r="D3698" s="540" t="s">
        <v>1001</v>
      </c>
      <c r="E3698" s="611">
        <f>SUMPRODUCT(D3687:D3696,E3687:E3696)</f>
        <v>0</v>
      </c>
      <c r="F3698" s="540" t="s">
        <v>1005</v>
      </c>
      <c r="G3698" s="612">
        <f>SUM(G3687:G3696)</f>
        <v>0</v>
      </c>
    </row>
    <row r="3699" spans="1:7" ht="19.899999999999999" customHeight="1" x14ac:dyDescent="0.2">
      <c r="A3699" s="590"/>
      <c r="B3699" s="549"/>
      <c r="C3699" s="557"/>
      <c r="D3699" s="556"/>
      <c r="E3699" s="542"/>
      <c r="F3699" s="540"/>
      <c r="G3699" s="596"/>
    </row>
    <row r="3700" spans="1:7" ht="19.899999999999999" customHeight="1" x14ac:dyDescent="0.2">
      <c r="A3700" s="597"/>
      <c r="B3700" s="549"/>
      <c r="C3700" s="540" t="s">
        <v>1006</v>
      </c>
      <c r="D3700" s="558">
        <f>IFERROR(VLOOKUP(COUNTIF($A$1:A3700,"ANALISIS DE PRECIOS"),T_Rendimiento_Equipo,5,FALSE),0)</f>
        <v>0</v>
      </c>
      <c r="E3700" s="559" t="str">
        <f ca="1">G3682&amp;"/día"</f>
        <v>0/día</v>
      </c>
      <c r="F3700" s="598"/>
      <c r="G3700" s="592"/>
    </row>
    <row r="3701" spans="1:7" ht="19.899999999999999" customHeight="1" x14ac:dyDescent="0.2">
      <c r="A3701" s="590"/>
      <c r="B3701" s="549"/>
      <c r="C3701" s="545"/>
      <c r="D3701" s="541"/>
      <c r="E3701" s="542"/>
      <c r="F3701" s="540"/>
      <c r="G3701" s="592"/>
    </row>
    <row r="3702" spans="1:7" ht="19.899999999999999" customHeight="1" x14ac:dyDescent="0.2">
      <c r="A3702" s="792" t="s">
        <v>576</v>
      </c>
      <c r="B3702" s="793"/>
      <c r="C3702" s="794" t="s">
        <v>0</v>
      </c>
      <c r="D3702" s="806" t="s">
        <v>1866</v>
      </c>
      <c r="E3702" s="806" t="s">
        <v>1865</v>
      </c>
      <c r="F3702" s="798" t="s">
        <v>1007</v>
      </c>
      <c r="G3702" s="800" t="s">
        <v>26</v>
      </c>
    </row>
    <row r="3703" spans="1:7" ht="19.899999999999999" customHeight="1" x14ac:dyDescent="0.2">
      <c r="A3703" s="560" t="s">
        <v>577</v>
      </c>
      <c r="B3703" s="560" t="s">
        <v>578</v>
      </c>
      <c r="C3703" s="795"/>
      <c r="D3703" s="807"/>
      <c r="E3703" s="797"/>
      <c r="F3703" s="799"/>
      <c r="G3703" s="801"/>
    </row>
    <row r="3704" spans="1:7" ht="19.899999999999999" customHeight="1" x14ac:dyDescent="0.2">
      <c r="A3704" s="599"/>
      <c r="B3704" s="545"/>
      <c r="C3704" s="537" t="s">
        <v>1008</v>
      </c>
      <c r="D3704" s="542"/>
      <c r="E3704" s="542"/>
      <c r="F3704" s="545"/>
      <c r="G3704" s="600"/>
    </row>
    <row r="3705" spans="1:7" ht="19.899999999999999" customHeight="1" x14ac:dyDescent="0.2">
      <c r="A3705" s="601">
        <f t="shared" ref="A3705:A3713" si="836">IFERROR(VLOOKUP(C3705,T_Insumos,4,FALSE),0)</f>
        <v>0</v>
      </c>
      <c r="B3705" s="561">
        <f t="shared" ref="B3705:B3713" si="837">IFERROR(VLOOKUP(C3705,T_Insumos,5,FALSE),0)</f>
        <v>0</v>
      </c>
      <c r="C3705" s="552"/>
      <c r="D3705" s="562">
        <f t="shared" ref="D3705:D3713" si="838">IFERROR(VLOOKUP(C3705,T_Insumos,3,FALSE),0)</f>
        <v>0</v>
      </c>
      <c r="E3705" s="555">
        <f>D3705*$G$23</f>
        <v>0</v>
      </c>
      <c r="F3705" s="558">
        <f>IF(C3705="",0,IFERROR(VLOOKUP(COUNTIF($A$1:A3705,"ANALISIS DE PRECIOS"),T_Rendimiento_Equipo,5,FALSE),0))</f>
        <v>0</v>
      </c>
      <c r="G3705" s="555">
        <f>IFERROR(ROUND(E3705/F3705,2),0)</f>
        <v>0</v>
      </c>
    </row>
    <row r="3706" spans="1:7" ht="19.899999999999999" customHeight="1" x14ac:dyDescent="0.2">
      <c r="A3706" s="601">
        <f t="shared" si="836"/>
        <v>0</v>
      </c>
      <c r="B3706" s="561">
        <f t="shared" si="837"/>
        <v>0</v>
      </c>
      <c r="C3706" s="552"/>
      <c r="D3706" s="562">
        <f t="shared" si="838"/>
        <v>0</v>
      </c>
      <c r="E3706" s="555"/>
      <c r="F3706" s="558">
        <f>IF(C3706="",0,IFERROR(VLOOKUP(COUNTIF($A$1:A3706,"ANALISIS DE PRECIOS"),T_Rendimiento_Equipo,5,FALSE),0))</f>
        <v>0</v>
      </c>
      <c r="G3706" s="555">
        <f t="shared" ref="G3706:G3713" si="839">IFERROR(ROUND(E3706/F3706,2),0)</f>
        <v>0</v>
      </c>
    </row>
    <row r="3707" spans="1:7" ht="19.899999999999999" customHeight="1" x14ac:dyDescent="0.2">
      <c r="A3707" s="601">
        <f t="shared" si="836"/>
        <v>0</v>
      </c>
      <c r="B3707" s="561">
        <f t="shared" si="837"/>
        <v>0</v>
      </c>
      <c r="C3707" s="563"/>
      <c r="D3707" s="562">
        <f t="shared" si="838"/>
        <v>0</v>
      </c>
      <c r="E3707" s="555"/>
      <c r="F3707" s="558">
        <f>IF(C3707="",0,IFERROR(VLOOKUP(COUNTIF($A$1:A3707,"ANALISIS DE PRECIOS"),T_Rendimiento_Equipo,5,FALSE),0))</f>
        <v>0</v>
      </c>
      <c r="G3707" s="555">
        <f t="shared" si="839"/>
        <v>0</v>
      </c>
    </row>
    <row r="3708" spans="1:7" ht="19.899999999999999" customHeight="1" x14ac:dyDescent="0.2">
      <c r="A3708" s="601">
        <f t="shared" si="836"/>
        <v>0</v>
      </c>
      <c r="B3708" s="561">
        <f t="shared" si="837"/>
        <v>0</v>
      </c>
      <c r="C3708" s="563"/>
      <c r="D3708" s="562">
        <f t="shared" si="838"/>
        <v>0</v>
      </c>
      <c r="E3708" s="555"/>
      <c r="F3708" s="558">
        <f>IF(C3708="",0,IFERROR(VLOOKUP(COUNTIF($A$1:A3708,"ANALISIS DE PRECIOS"),T_Rendimiento_Equipo,5,FALSE),0))</f>
        <v>0</v>
      </c>
      <c r="G3708" s="555">
        <f t="shared" si="839"/>
        <v>0</v>
      </c>
    </row>
    <row r="3709" spans="1:7" ht="19.899999999999999" customHeight="1" x14ac:dyDescent="0.2">
      <c r="A3709" s="601">
        <f t="shared" si="836"/>
        <v>0</v>
      </c>
      <c r="B3709" s="561">
        <f t="shared" si="837"/>
        <v>0</v>
      </c>
      <c r="C3709" s="563"/>
      <c r="D3709" s="562">
        <f t="shared" si="838"/>
        <v>0</v>
      </c>
      <c r="E3709" s="555"/>
      <c r="F3709" s="558">
        <f>IF(C3709="",0,IFERROR(VLOOKUP(COUNTIF($A$1:A3709,"ANALISIS DE PRECIOS"),T_Rendimiento_Equipo,5,FALSE),0))</f>
        <v>0</v>
      </c>
      <c r="G3709" s="555">
        <f t="shared" si="839"/>
        <v>0</v>
      </c>
    </row>
    <row r="3710" spans="1:7" ht="19.899999999999999" customHeight="1" x14ac:dyDescent="0.2">
      <c r="A3710" s="601">
        <f t="shared" si="836"/>
        <v>0</v>
      </c>
      <c r="B3710" s="561">
        <f t="shared" si="837"/>
        <v>0</v>
      </c>
      <c r="C3710" s="563"/>
      <c r="D3710" s="562">
        <f t="shared" si="838"/>
        <v>0</v>
      </c>
      <c r="E3710" s="555"/>
      <c r="F3710" s="558">
        <f>IF(C3710="",0,IFERROR(VLOOKUP(COUNTIF($A$1:A3710,"ANALISIS DE PRECIOS"),T_Rendimiento_Equipo,5,FALSE),0))</f>
        <v>0</v>
      </c>
      <c r="G3710" s="555">
        <f t="shared" si="839"/>
        <v>0</v>
      </c>
    </row>
    <row r="3711" spans="1:7" ht="19.899999999999999" customHeight="1" x14ac:dyDescent="0.2">
      <c r="A3711" s="601">
        <f t="shared" si="836"/>
        <v>0</v>
      </c>
      <c r="B3711" s="561">
        <f t="shared" si="837"/>
        <v>0</v>
      </c>
      <c r="C3711" s="563"/>
      <c r="D3711" s="562">
        <f t="shared" si="838"/>
        <v>0</v>
      </c>
      <c r="E3711" s="555"/>
      <c r="F3711" s="558">
        <f>IF(C3711="",0,IFERROR(VLOOKUP(COUNTIF($A$1:A3711,"ANALISIS DE PRECIOS"),T_Rendimiento_Equipo,5,FALSE),0))</f>
        <v>0</v>
      </c>
      <c r="G3711" s="555">
        <f t="shared" si="839"/>
        <v>0</v>
      </c>
    </row>
    <row r="3712" spans="1:7" ht="19.899999999999999" customHeight="1" x14ac:dyDescent="0.2">
      <c r="A3712" s="601">
        <f t="shared" si="836"/>
        <v>0</v>
      </c>
      <c r="B3712" s="561">
        <f t="shared" si="837"/>
        <v>0</v>
      </c>
      <c r="C3712" s="563"/>
      <c r="D3712" s="562">
        <f t="shared" si="838"/>
        <v>0</v>
      </c>
      <c r="E3712" s="555"/>
      <c r="F3712" s="558">
        <f>IF(C3712="",0,IFERROR(VLOOKUP(COUNTIF($A$1:A3712,"ANALISIS DE PRECIOS"),T_Rendimiento_Equipo,5,FALSE),0))</f>
        <v>0</v>
      </c>
      <c r="G3712" s="555">
        <f t="shared" si="839"/>
        <v>0</v>
      </c>
    </row>
    <row r="3713" spans="1:7" ht="19.899999999999999" customHeight="1" x14ac:dyDescent="0.2">
      <c r="A3713" s="601">
        <f t="shared" si="836"/>
        <v>0</v>
      </c>
      <c r="B3713" s="561">
        <f t="shared" si="837"/>
        <v>0</v>
      </c>
      <c r="C3713" s="552"/>
      <c r="D3713" s="562">
        <f t="shared" si="838"/>
        <v>0</v>
      </c>
      <c r="E3713" s="555"/>
      <c r="F3713" s="558">
        <f>IF(C3713="",0,IFERROR(VLOOKUP(COUNTIF($A$1:A3713,"ANALISIS DE PRECIOS"),T_Rendimiento_Equipo,5,FALSE),0))</f>
        <v>0</v>
      </c>
      <c r="G3713" s="555">
        <f t="shared" si="839"/>
        <v>0</v>
      </c>
    </row>
    <row r="3714" spans="1:7" ht="19.899999999999999" customHeight="1" x14ac:dyDescent="0.2">
      <c r="A3714" s="602"/>
      <c r="B3714" s="541"/>
      <c r="C3714" s="545"/>
      <c r="D3714" s="541"/>
      <c r="E3714" s="542"/>
      <c r="F3714" s="564" t="s">
        <v>27</v>
      </c>
      <c r="G3714" s="603">
        <f>SUBTOTAL(9,G3705:G3713)</f>
        <v>0</v>
      </c>
    </row>
    <row r="3715" spans="1:7" ht="19.899999999999999" customHeight="1" x14ac:dyDescent="0.2">
      <c r="A3715" s="599"/>
      <c r="B3715" s="545"/>
      <c r="C3715" s="537" t="s">
        <v>713</v>
      </c>
      <c r="D3715" s="541"/>
      <c r="E3715" s="542"/>
      <c r="F3715" s="543"/>
      <c r="G3715" s="600"/>
    </row>
    <row r="3716" spans="1:7" ht="19.899999999999999" customHeight="1" x14ac:dyDescent="0.2">
      <c r="A3716" s="792" t="s">
        <v>576</v>
      </c>
      <c r="B3716" s="793"/>
      <c r="C3716" s="794" t="s">
        <v>0</v>
      </c>
      <c r="D3716" s="796" t="s">
        <v>24</v>
      </c>
      <c r="E3716" s="796" t="s">
        <v>1832</v>
      </c>
      <c r="F3716" s="798" t="s">
        <v>1007</v>
      </c>
      <c r="G3716" s="800" t="s">
        <v>26</v>
      </c>
    </row>
    <row r="3717" spans="1:7" ht="19.899999999999999" customHeight="1" x14ac:dyDescent="0.2">
      <c r="A3717" s="560" t="s">
        <v>577</v>
      </c>
      <c r="B3717" s="560" t="s">
        <v>578</v>
      </c>
      <c r="C3717" s="795"/>
      <c r="D3717" s="797"/>
      <c r="E3717" s="797"/>
      <c r="F3717" s="799"/>
      <c r="G3717" s="801"/>
    </row>
    <row r="3718" spans="1:7" ht="19.899999999999999" customHeight="1" x14ac:dyDescent="0.2">
      <c r="A3718" s="601">
        <f t="shared" ref="A3718:A3724" si="840">IFERROR(VLOOKUP(C3718,T_Insumos,4,FALSE),0)</f>
        <v>0</v>
      </c>
      <c r="B3718" s="561">
        <f t="shared" ref="B3718:B3724" si="841">IFERROR(VLOOKUP(C3718,T_Insumos,5,FALSE),0)</f>
        <v>0</v>
      </c>
      <c r="C3718" s="565"/>
      <c r="D3718" s="558"/>
      <c r="E3718" s="555">
        <f t="shared" ref="E3718:E3724" si="842">IFERROR(VLOOKUP(C3718,T_Insumos,3,FALSE),0)</f>
        <v>0</v>
      </c>
      <c r="F3718" s="558">
        <f>IF(C3718="",0,IFERROR(VLOOKUP(COUNTIF($A$1:A3718,"ANALISIS DE PRECIOS"),T_Rendimiento_Equipo,5,FALSE),0))</f>
        <v>0</v>
      </c>
      <c r="G3718" s="555">
        <f>IFERROR(ROUND(D3718*E3718/F3718,2),0)</f>
        <v>0</v>
      </c>
    </row>
    <row r="3719" spans="1:7" ht="19.899999999999999" customHeight="1" x14ac:dyDescent="0.2">
      <c r="A3719" s="601">
        <f t="shared" si="840"/>
        <v>0</v>
      </c>
      <c r="B3719" s="561">
        <f t="shared" si="841"/>
        <v>0</v>
      </c>
      <c r="C3719" s="552"/>
      <c r="D3719" s="558"/>
      <c r="E3719" s="555">
        <f t="shared" si="842"/>
        <v>0</v>
      </c>
      <c r="F3719" s="558">
        <f>IF(C3719="",0,IFERROR(VLOOKUP(COUNTIF($A$1:A3719,"ANALISIS DE PRECIOS"),T_Rendimiento_Equipo,5,FALSE),0))</f>
        <v>0</v>
      </c>
      <c r="G3719" s="555">
        <f t="shared" ref="G3719:G3724" si="843">IFERROR(ROUND(D3719*E3719/F3719,2),0)</f>
        <v>0</v>
      </c>
    </row>
    <row r="3720" spans="1:7" ht="19.899999999999999" customHeight="1" x14ac:dyDescent="0.2">
      <c r="A3720" s="601">
        <f t="shared" si="840"/>
        <v>0</v>
      </c>
      <c r="B3720" s="561">
        <f t="shared" si="841"/>
        <v>0</v>
      </c>
      <c r="C3720" s="552"/>
      <c r="D3720" s="558"/>
      <c r="E3720" s="555">
        <f t="shared" si="842"/>
        <v>0</v>
      </c>
      <c r="F3720" s="558">
        <f>IF(C3720="",0,IFERROR(VLOOKUP(COUNTIF($A$1:A3720,"ANALISIS DE PRECIOS"),T_Rendimiento_Equipo,5,FALSE),0))</f>
        <v>0</v>
      </c>
      <c r="G3720" s="555">
        <f t="shared" si="843"/>
        <v>0</v>
      </c>
    </row>
    <row r="3721" spans="1:7" ht="19.899999999999999" customHeight="1" x14ac:dyDescent="0.2">
      <c r="A3721" s="601">
        <f t="shared" si="840"/>
        <v>0</v>
      </c>
      <c r="B3721" s="561">
        <f t="shared" si="841"/>
        <v>0</v>
      </c>
      <c r="C3721" s="552"/>
      <c r="D3721" s="558"/>
      <c r="E3721" s="555">
        <f t="shared" si="842"/>
        <v>0</v>
      </c>
      <c r="F3721" s="558">
        <f>IF(C3721="",0,IFERROR(VLOOKUP(COUNTIF($A$1:A3721,"ANALISIS DE PRECIOS"),T_Rendimiento_Equipo,5,FALSE),0))</f>
        <v>0</v>
      </c>
      <c r="G3721" s="555">
        <f t="shared" si="843"/>
        <v>0</v>
      </c>
    </row>
    <row r="3722" spans="1:7" ht="19.899999999999999" customHeight="1" x14ac:dyDescent="0.2">
      <c r="A3722" s="601">
        <f t="shared" si="840"/>
        <v>0</v>
      </c>
      <c r="B3722" s="561">
        <f t="shared" si="841"/>
        <v>0</v>
      </c>
      <c r="C3722" s="552"/>
      <c r="D3722" s="558"/>
      <c r="E3722" s="555">
        <f t="shared" si="842"/>
        <v>0</v>
      </c>
      <c r="F3722" s="558">
        <f>IF(C3722="",0,IFERROR(VLOOKUP(COUNTIF($A$1:A3722,"ANALISIS DE PRECIOS"),T_Rendimiento_Equipo,5,FALSE),0))</f>
        <v>0</v>
      </c>
      <c r="G3722" s="555">
        <f t="shared" si="843"/>
        <v>0</v>
      </c>
    </row>
    <row r="3723" spans="1:7" ht="19.899999999999999" customHeight="1" x14ac:dyDescent="0.2">
      <c r="A3723" s="601">
        <f t="shared" si="840"/>
        <v>0</v>
      </c>
      <c r="B3723" s="561">
        <f t="shared" si="841"/>
        <v>0</v>
      </c>
      <c r="C3723" s="552"/>
      <c r="D3723" s="566"/>
      <c r="E3723" s="555">
        <f t="shared" si="842"/>
        <v>0</v>
      </c>
      <c r="F3723" s="558">
        <f>IF(C3723="",0,IFERROR(VLOOKUP(COUNTIF($A$1:A3723,"ANALISIS DE PRECIOS"),T_Rendimiento_Equipo,5,FALSE),0))</f>
        <v>0</v>
      </c>
      <c r="G3723" s="555">
        <f t="shared" si="843"/>
        <v>0</v>
      </c>
    </row>
    <row r="3724" spans="1:7" ht="19.899999999999999" customHeight="1" x14ac:dyDescent="0.2">
      <c r="A3724" s="601">
        <f t="shared" si="840"/>
        <v>0</v>
      </c>
      <c r="B3724" s="561">
        <f t="shared" si="841"/>
        <v>0</v>
      </c>
      <c r="C3724" s="561"/>
      <c r="D3724" s="567"/>
      <c r="E3724" s="555">
        <f t="shared" si="842"/>
        <v>0</v>
      </c>
      <c r="F3724" s="558">
        <f>IF(C3724="",0,IFERROR(VLOOKUP(COUNTIF($A$1:A3724,"ANALISIS DE PRECIOS"),T_Rendimiento_Equipo,5,FALSE),0))</f>
        <v>0</v>
      </c>
      <c r="G3724" s="555">
        <f t="shared" si="843"/>
        <v>0</v>
      </c>
    </row>
    <row r="3725" spans="1:7" ht="19.899999999999999" customHeight="1" x14ac:dyDescent="0.2">
      <c r="A3725" s="602"/>
      <c r="B3725" s="541"/>
      <c r="C3725" s="545"/>
      <c r="D3725" s="541"/>
      <c r="E3725" s="542"/>
      <c r="F3725" s="564" t="s">
        <v>28</v>
      </c>
      <c r="G3725" s="604">
        <f>SUBTOTAL(9,G3718:G3724)</f>
        <v>0</v>
      </c>
    </row>
    <row r="3726" spans="1:7" ht="19.899999999999999" customHeight="1" x14ac:dyDescent="0.2">
      <c r="A3726" s="599"/>
      <c r="B3726" s="545"/>
      <c r="C3726" s="537" t="s">
        <v>1014</v>
      </c>
      <c r="D3726" s="541"/>
      <c r="E3726" s="542"/>
      <c r="F3726" s="543"/>
      <c r="G3726" s="600"/>
    </row>
    <row r="3727" spans="1:7" ht="19.899999999999999" customHeight="1" x14ac:dyDescent="0.2">
      <c r="A3727" s="792" t="s">
        <v>576</v>
      </c>
      <c r="B3727" s="793"/>
      <c r="C3727" s="794" t="s">
        <v>0</v>
      </c>
      <c r="D3727" s="794" t="s">
        <v>1867</v>
      </c>
      <c r="E3727" s="796" t="s">
        <v>24</v>
      </c>
      <c r="F3727" s="798" t="s">
        <v>25</v>
      </c>
      <c r="G3727" s="800" t="s">
        <v>26</v>
      </c>
    </row>
    <row r="3728" spans="1:7" ht="19.899999999999999" customHeight="1" x14ac:dyDescent="0.2">
      <c r="A3728" s="560" t="s">
        <v>577</v>
      </c>
      <c r="B3728" s="560" t="s">
        <v>578</v>
      </c>
      <c r="C3728" s="795"/>
      <c r="D3728" s="795"/>
      <c r="E3728" s="797"/>
      <c r="F3728" s="799"/>
      <c r="G3728" s="801"/>
    </row>
    <row r="3729" spans="1:7" ht="19.899999999999999" customHeight="1" x14ac:dyDescent="0.2">
      <c r="A3729" s="601">
        <f t="shared" ref="A3729:A3739" si="844">IFERROR(VLOOKUP(C3729,T_Insumos,4,FALSE),0)</f>
        <v>0</v>
      </c>
      <c r="B3729" s="561">
        <f t="shared" ref="B3729:B3739" si="845">IFERROR(VLOOKUP(C3729,T_Insumos,5,FALSE),0)</f>
        <v>0</v>
      </c>
      <c r="C3729" s="561"/>
      <c r="D3729" s="613">
        <f t="shared" ref="D3729:D3739" si="846">IFERROR(VLOOKUP(C3729,T_Insumos,2,FALSE),0)</f>
        <v>0</v>
      </c>
      <c r="E3729" s="553"/>
      <c r="F3729" s="555">
        <f t="shared" ref="F3729:F3739" si="847">IFERROR(VLOOKUP(C3729,T_Insumos,3,FALSE),0)</f>
        <v>0</v>
      </c>
      <c r="G3729" s="555">
        <f>ROUND(E3729*F3729,2)</f>
        <v>0</v>
      </c>
    </row>
    <row r="3730" spans="1:7" ht="19.899999999999999" customHeight="1" x14ac:dyDescent="0.2">
      <c r="A3730" s="601">
        <f t="shared" si="844"/>
        <v>0</v>
      </c>
      <c r="B3730" s="561">
        <f t="shared" si="845"/>
        <v>0</v>
      </c>
      <c r="C3730" s="561"/>
      <c r="D3730" s="613">
        <f t="shared" si="846"/>
        <v>0</v>
      </c>
      <c r="E3730" s="553"/>
      <c r="F3730" s="555">
        <f t="shared" si="847"/>
        <v>0</v>
      </c>
      <c r="G3730" s="555">
        <f t="shared" ref="G3730:G3739" si="848">ROUND(E3730*F3730,2)</f>
        <v>0</v>
      </c>
    </row>
    <row r="3731" spans="1:7" ht="19.899999999999999" customHeight="1" x14ac:dyDescent="0.2">
      <c r="A3731" s="601">
        <f t="shared" si="844"/>
        <v>0</v>
      </c>
      <c r="B3731" s="561">
        <f t="shared" si="845"/>
        <v>0</v>
      </c>
      <c r="C3731" s="561"/>
      <c r="D3731" s="613">
        <f t="shared" si="846"/>
        <v>0</v>
      </c>
      <c r="E3731" s="553"/>
      <c r="F3731" s="555">
        <f t="shared" si="847"/>
        <v>0</v>
      </c>
      <c r="G3731" s="555">
        <f t="shared" si="848"/>
        <v>0</v>
      </c>
    </row>
    <row r="3732" spans="1:7" ht="19.899999999999999" customHeight="1" x14ac:dyDescent="0.2">
      <c r="A3732" s="601">
        <f t="shared" si="844"/>
        <v>0</v>
      </c>
      <c r="B3732" s="561">
        <f t="shared" si="845"/>
        <v>0</v>
      </c>
      <c r="C3732" s="561"/>
      <c r="D3732" s="613">
        <f t="shared" si="846"/>
        <v>0</v>
      </c>
      <c r="E3732" s="553"/>
      <c r="F3732" s="555">
        <f t="shared" si="847"/>
        <v>0</v>
      </c>
      <c r="G3732" s="555">
        <f t="shared" si="848"/>
        <v>0</v>
      </c>
    </row>
    <row r="3733" spans="1:7" ht="19.899999999999999" customHeight="1" x14ac:dyDescent="0.2">
      <c r="A3733" s="601">
        <f t="shared" si="844"/>
        <v>0</v>
      </c>
      <c r="B3733" s="561">
        <f t="shared" si="845"/>
        <v>0</v>
      </c>
      <c r="C3733" s="561"/>
      <c r="D3733" s="613">
        <f t="shared" si="846"/>
        <v>0</v>
      </c>
      <c r="E3733" s="553"/>
      <c r="F3733" s="555">
        <f t="shared" si="847"/>
        <v>0</v>
      </c>
      <c r="G3733" s="555">
        <f t="shared" si="848"/>
        <v>0</v>
      </c>
    </row>
    <row r="3734" spans="1:7" ht="19.899999999999999" customHeight="1" x14ac:dyDescent="0.2">
      <c r="A3734" s="601">
        <f t="shared" si="844"/>
        <v>0</v>
      </c>
      <c r="B3734" s="561">
        <f t="shared" si="845"/>
        <v>0</v>
      </c>
      <c r="C3734" s="561"/>
      <c r="D3734" s="613">
        <f t="shared" si="846"/>
        <v>0</v>
      </c>
      <c r="E3734" s="553"/>
      <c r="F3734" s="555">
        <f t="shared" si="847"/>
        <v>0</v>
      </c>
      <c r="G3734" s="555">
        <f t="shared" si="848"/>
        <v>0</v>
      </c>
    </row>
    <row r="3735" spans="1:7" ht="19.899999999999999" customHeight="1" x14ac:dyDescent="0.2">
      <c r="A3735" s="601">
        <f t="shared" si="844"/>
        <v>0</v>
      </c>
      <c r="B3735" s="561">
        <f t="shared" si="845"/>
        <v>0</v>
      </c>
      <c r="C3735" s="561"/>
      <c r="D3735" s="613">
        <f t="shared" si="846"/>
        <v>0</v>
      </c>
      <c r="E3735" s="553"/>
      <c r="F3735" s="555">
        <f t="shared" si="847"/>
        <v>0</v>
      </c>
      <c r="G3735" s="555">
        <f t="shared" si="848"/>
        <v>0</v>
      </c>
    </row>
    <row r="3736" spans="1:7" ht="19.899999999999999" customHeight="1" x14ac:dyDescent="0.2">
      <c r="A3736" s="601">
        <f t="shared" si="844"/>
        <v>0</v>
      </c>
      <c r="B3736" s="561">
        <f t="shared" si="845"/>
        <v>0</v>
      </c>
      <c r="C3736" s="561"/>
      <c r="D3736" s="613">
        <f t="shared" si="846"/>
        <v>0</v>
      </c>
      <c r="E3736" s="553"/>
      <c r="F3736" s="555">
        <f t="shared" si="847"/>
        <v>0</v>
      </c>
      <c r="G3736" s="555">
        <f t="shared" si="848"/>
        <v>0</v>
      </c>
    </row>
    <row r="3737" spans="1:7" ht="19.899999999999999" customHeight="1" x14ac:dyDescent="0.2">
      <c r="A3737" s="601">
        <f t="shared" si="844"/>
        <v>0</v>
      </c>
      <c r="B3737" s="561">
        <f t="shared" si="845"/>
        <v>0</v>
      </c>
      <c r="C3737" s="561"/>
      <c r="D3737" s="613">
        <f t="shared" si="846"/>
        <v>0</v>
      </c>
      <c r="E3737" s="553"/>
      <c r="F3737" s="555">
        <f t="shared" si="847"/>
        <v>0</v>
      </c>
      <c r="G3737" s="555">
        <f t="shared" si="848"/>
        <v>0</v>
      </c>
    </row>
    <row r="3738" spans="1:7" ht="19.899999999999999" customHeight="1" x14ac:dyDescent="0.2">
      <c r="A3738" s="601">
        <f t="shared" si="844"/>
        <v>0</v>
      </c>
      <c r="B3738" s="561">
        <f t="shared" si="845"/>
        <v>0</v>
      </c>
      <c r="C3738" s="561"/>
      <c r="D3738" s="613">
        <f t="shared" si="846"/>
        <v>0</v>
      </c>
      <c r="E3738" s="553"/>
      <c r="F3738" s="555">
        <f t="shared" si="847"/>
        <v>0</v>
      </c>
      <c r="G3738" s="555">
        <f t="shared" si="848"/>
        <v>0</v>
      </c>
    </row>
    <row r="3739" spans="1:7" ht="19.899999999999999" customHeight="1" x14ac:dyDescent="0.2">
      <c r="A3739" s="601">
        <f t="shared" si="844"/>
        <v>0</v>
      </c>
      <c r="B3739" s="561">
        <f t="shared" si="845"/>
        <v>0</v>
      </c>
      <c r="C3739" s="561"/>
      <c r="D3739" s="613">
        <f t="shared" si="846"/>
        <v>0</v>
      </c>
      <c r="E3739" s="553"/>
      <c r="F3739" s="555">
        <f t="shared" si="847"/>
        <v>0</v>
      </c>
      <c r="G3739" s="555">
        <f t="shared" si="848"/>
        <v>0</v>
      </c>
    </row>
    <row r="3740" spans="1:7" ht="19.899999999999999" customHeight="1" x14ac:dyDescent="0.2">
      <c r="A3740" s="599"/>
      <c r="B3740" s="545"/>
      <c r="C3740" s="545"/>
      <c r="D3740" s="541"/>
      <c r="E3740" s="542"/>
      <c r="F3740" s="564" t="s">
        <v>29</v>
      </c>
      <c r="G3740" s="605">
        <f>SUBTOTAL(9,G3729:G3739)</f>
        <v>0</v>
      </c>
    </row>
    <row r="3741" spans="1:7" ht="19.899999999999999" customHeight="1" x14ac:dyDescent="0.2">
      <c r="A3741" s="599"/>
      <c r="B3741" s="545"/>
      <c r="C3741" s="537" t="s">
        <v>1015</v>
      </c>
      <c r="D3741" s="541"/>
      <c r="E3741" s="542"/>
      <c r="F3741" s="543"/>
      <c r="G3741" s="600"/>
    </row>
    <row r="3742" spans="1:7" ht="19.899999999999999" customHeight="1" x14ac:dyDescent="0.2">
      <c r="A3742" s="792" t="s">
        <v>576</v>
      </c>
      <c r="B3742" s="793"/>
      <c r="C3742" s="794" t="s">
        <v>0</v>
      </c>
      <c r="D3742" s="794" t="s">
        <v>1867</v>
      </c>
      <c r="E3742" s="796" t="s">
        <v>24</v>
      </c>
      <c r="F3742" s="798" t="s">
        <v>25</v>
      </c>
      <c r="G3742" s="800" t="s">
        <v>26</v>
      </c>
    </row>
    <row r="3743" spans="1:7" ht="19.899999999999999" customHeight="1" x14ac:dyDescent="0.2">
      <c r="A3743" s="560" t="s">
        <v>577</v>
      </c>
      <c r="B3743" s="560" t="s">
        <v>578</v>
      </c>
      <c r="C3743" s="795"/>
      <c r="D3743" s="795"/>
      <c r="E3743" s="797"/>
      <c r="F3743" s="799"/>
      <c r="G3743" s="801"/>
    </row>
    <row r="3744" spans="1:7" ht="19.899999999999999" customHeight="1" x14ac:dyDescent="0.2">
      <c r="A3744" s="601">
        <f>IFERROR(VLOOKUP(C3744,T_Insumos,4,FALSE),0)</f>
        <v>0</v>
      </c>
      <c r="B3744" s="561">
        <f>IFERROR(VLOOKUP(C3744,T_Insumos,5,FALSE),0)</f>
        <v>0</v>
      </c>
      <c r="C3744" s="552"/>
      <c r="D3744" s="613">
        <f>IF(C3744=0,0,"$/tnkm")</f>
        <v>0</v>
      </c>
      <c r="E3744" s="553"/>
      <c r="F3744" s="555">
        <f>IFERROR(VLOOKUP(C3744,T_Insumos,3,FALSE),0)</f>
        <v>0</v>
      </c>
      <c r="G3744" s="555">
        <f>ROUND(E3744*F3744,2)</f>
        <v>0</v>
      </c>
    </row>
    <row r="3745" spans="1:7" ht="19.899999999999999" customHeight="1" x14ac:dyDescent="0.2">
      <c r="A3745" s="601">
        <f>IFERROR(VLOOKUP(C3745,T_Insumos,4,FALSE),0)</f>
        <v>0</v>
      </c>
      <c r="B3745" s="561">
        <f>IFERROR(VLOOKUP(C3745,T_Insumos,5,FALSE),0)</f>
        <v>0</v>
      </c>
      <c r="C3745" s="552"/>
      <c r="D3745" s="613">
        <f>IF(C3745=0,0,"$/tnkm")</f>
        <v>0</v>
      </c>
      <c r="E3745" s="569"/>
      <c r="F3745" s="555">
        <f>IFERROR(VLOOKUP(C3745,T_Insumos,3,FALSE),0)</f>
        <v>0</v>
      </c>
      <c r="G3745" s="555">
        <f t="shared" ref="G3745" si="849">ROUND(E3745*F3745,2)</f>
        <v>0</v>
      </c>
    </row>
    <row r="3746" spans="1:7" ht="19.899999999999999" customHeight="1" x14ac:dyDescent="0.2">
      <c r="A3746" s="599"/>
      <c r="B3746" s="545"/>
      <c r="C3746" s="545"/>
      <c r="D3746" s="541"/>
      <c r="E3746" s="542"/>
      <c r="F3746" s="564" t="s">
        <v>1016</v>
      </c>
      <c r="G3746" s="605">
        <f>SUBTOTAL(9,G3744:G3745)</f>
        <v>0</v>
      </c>
    </row>
    <row r="3747" spans="1:7" ht="19.899999999999999" customHeight="1" x14ac:dyDescent="0.2">
      <c r="A3747" s="602"/>
      <c r="B3747" s="541"/>
      <c r="C3747" s="545"/>
      <c r="D3747" s="541"/>
      <c r="E3747" s="542"/>
      <c r="F3747" s="543"/>
      <c r="G3747" s="600"/>
    </row>
    <row r="3748" spans="1:7" ht="19.899999999999999" customHeight="1" x14ac:dyDescent="0.2">
      <c r="A3748" s="664" t="str">
        <f>B3682</f>
        <v/>
      </c>
      <c r="B3748" s="661">
        <f ca="1">C3682</f>
        <v>0</v>
      </c>
      <c r="C3748" s="541"/>
      <c r="D3748" s="541" t="s">
        <v>1833</v>
      </c>
      <c r="E3748" s="662"/>
      <c r="F3748" s="663" t="str">
        <f ca="1">"$/"&amp;G3682</f>
        <v>$/0</v>
      </c>
      <c r="G3748" s="610">
        <f>SUBTOTAL(9,G3705:G3747)</f>
        <v>0</v>
      </c>
    </row>
    <row r="3749" spans="1:7" ht="19.899999999999999" customHeight="1" x14ac:dyDescent="0.2">
      <c r="A3749" s="606"/>
      <c r="B3749" s="607"/>
      <c r="C3749" s="608"/>
      <c r="D3749" s="608" t="s">
        <v>2043</v>
      </c>
      <c r="E3749" s="609"/>
      <c r="F3749" s="665" t="str">
        <f ca="1">"$/"&amp;G3682</f>
        <v>$/0</v>
      </c>
      <c r="G3749" s="610">
        <f>ROUND(G3748/Coeficiente_Paso,2)</f>
        <v>0</v>
      </c>
    </row>
    <row r="3750" spans="1:7" ht="19.899999999999999" customHeight="1" x14ac:dyDescent="0.2">
      <c r="A3750" s="191"/>
      <c r="B3750" s="191"/>
      <c r="C3750" s="191"/>
      <c r="D3750" s="191"/>
      <c r="E3750" s="191"/>
      <c r="F3750" s="191"/>
      <c r="G3750" s="191"/>
    </row>
    <row r="3751" spans="1:7" ht="19.899999999999999" customHeight="1" x14ac:dyDescent="0.2">
      <c r="A3751" s="802" t="s">
        <v>31</v>
      </c>
      <c r="B3751" s="803"/>
      <c r="C3751" s="803"/>
      <c r="D3751" s="803"/>
      <c r="E3751" s="803"/>
      <c r="F3751" s="803"/>
      <c r="G3751" s="804"/>
    </row>
    <row r="3752" spans="1:7" ht="19.899999999999999" customHeight="1" x14ac:dyDescent="0.2">
      <c r="A3752" s="587" t="s">
        <v>711</v>
      </c>
      <c r="B3752" s="535" t="str">
        <f>Comitente</f>
        <v>DIRECCIÓN PROVINCIAL DE VIALIDAD</v>
      </c>
      <c r="C3752" s="536"/>
      <c r="D3752" s="537"/>
      <c r="E3752" s="537"/>
      <c r="F3752" s="538"/>
      <c r="G3752" s="588"/>
    </row>
    <row r="3753" spans="1:7" ht="19.899999999999999" customHeight="1" x14ac:dyDescent="0.2">
      <c r="A3753" s="587" t="s">
        <v>712</v>
      </c>
      <c r="B3753" s="535">
        <f>Contratista</f>
        <v>0</v>
      </c>
      <c r="C3753" s="539"/>
      <c r="D3753" s="539"/>
      <c r="E3753" s="539"/>
      <c r="F3753" s="535"/>
      <c r="G3753" s="589"/>
    </row>
    <row r="3754" spans="1:7" ht="19.899999999999999" customHeight="1" x14ac:dyDescent="0.2">
      <c r="A3754" s="587" t="s">
        <v>21</v>
      </c>
      <c r="B3754" s="535" t="str">
        <f>Obra</f>
        <v>PAVIMENTACIÓN Y REPAVIMENTACION DE LA RED VIAL MUNICIPAL AFECTADAS POR OBRAS DE SANEAMIENTO 1era ETAPA SARMIENTO</v>
      </c>
      <c r="C3754" s="539"/>
      <c r="D3754" s="539"/>
      <c r="E3754" s="539"/>
      <c r="F3754" s="535" t="s">
        <v>32</v>
      </c>
      <c r="G3754" s="589">
        <f>Fecha_Base</f>
        <v>0</v>
      </c>
    </row>
    <row r="3755" spans="1:7" ht="19.899999999999999" customHeight="1" x14ac:dyDescent="0.2">
      <c r="A3755" s="590" t="s">
        <v>710</v>
      </c>
      <c r="B3755" s="540" t="str">
        <f>Ubicación</f>
        <v>DEPARTAMENTO SARMIENTO</v>
      </c>
      <c r="C3755" s="540"/>
      <c r="D3755" s="541"/>
      <c r="E3755" s="542"/>
      <c r="F3755" s="543"/>
      <c r="G3755" s="591"/>
    </row>
    <row r="3756" spans="1:7" ht="19.899999999999999" customHeight="1" x14ac:dyDescent="0.2">
      <c r="A3756" s="590" t="s">
        <v>33</v>
      </c>
      <c r="B3756" s="544" t="str">
        <f>IFERROR(VALUE(LEFT(B3757,FIND(".",B3757)-1)),"")</f>
        <v/>
      </c>
      <c r="C3756" s="545">
        <f ca="1">IFERROR(VLOOKUP(B3756,T_Computo_Presupuesto,2,FALSE),0)</f>
        <v>0</v>
      </c>
      <c r="D3756" s="545"/>
      <c r="E3756" s="542"/>
      <c r="F3756" s="543"/>
      <c r="G3756" s="591"/>
    </row>
    <row r="3757" spans="1:7" ht="19.899999999999999" customHeight="1" x14ac:dyDescent="0.2">
      <c r="A3757" s="590" t="s">
        <v>22</v>
      </c>
      <c r="B3757" s="546" t="str">
        <f>IFERROR(VLOOKUP(COUNTIF($A$1:A3757,"ANALISIS DE PRECIOS"),T_NumeroItem,2,FALSE),"")</f>
        <v/>
      </c>
      <c r="C3757" s="805">
        <f ca="1">IFERROR(VLOOKUP(B3757,T_Computo_Presupuesto,2,FALSE),0)</f>
        <v>0</v>
      </c>
      <c r="D3757" s="805"/>
      <c r="E3757" s="805"/>
      <c r="F3757" s="540" t="s">
        <v>23</v>
      </c>
      <c r="G3757" s="592">
        <f ca="1">IFERROR(VLOOKUP(B3757,T_Computo_Presupuesto,4,FALSE),0)</f>
        <v>0</v>
      </c>
    </row>
    <row r="3758" spans="1:7" ht="19.899999999999999" customHeight="1" x14ac:dyDescent="0.2">
      <c r="A3758" s="590"/>
      <c r="B3758" s="540"/>
      <c r="C3758" s="545"/>
      <c r="D3758" s="541"/>
      <c r="E3758" s="542"/>
      <c r="F3758" s="545"/>
      <c r="G3758" s="593"/>
    </row>
    <row r="3759" spans="1:7" ht="19.899999999999999" customHeight="1" x14ac:dyDescent="0.2">
      <c r="A3759" s="594"/>
      <c r="B3759" s="547"/>
      <c r="C3759" s="548" t="s">
        <v>999</v>
      </c>
      <c r="D3759" s="547"/>
      <c r="E3759" s="547"/>
      <c r="F3759" s="547"/>
      <c r="G3759" s="595"/>
    </row>
    <row r="3760" spans="1:7" ht="19.899999999999999" customHeight="1" x14ac:dyDescent="0.2">
      <c r="A3760" s="590"/>
      <c r="B3760" s="549"/>
      <c r="C3760" s="545"/>
      <c r="D3760" s="541"/>
      <c r="E3760" s="542"/>
      <c r="F3760" s="540"/>
      <c r="G3760" s="592"/>
    </row>
    <row r="3761" spans="1:7" ht="19.899999999999999" customHeight="1" x14ac:dyDescent="0.2">
      <c r="A3761" s="590"/>
      <c r="B3761" s="549"/>
      <c r="C3761" s="550" t="s">
        <v>1000</v>
      </c>
      <c r="D3761" s="551" t="s">
        <v>24</v>
      </c>
      <c r="E3761" s="551" t="s">
        <v>1001</v>
      </c>
      <c r="F3761" s="551" t="s">
        <v>1002</v>
      </c>
      <c r="G3761" s="550" t="s">
        <v>1003</v>
      </c>
    </row>
    <row r="3762" spans="1:7" ht="19.899999999999999" customHeight="1" x14ac:dyDescent="0.2">
      <c r="A3762" s="590"/>
      <c r="B3762" s="549"/>
      <c r="C3762" s="552"/>
      <c r="D3762" s="553"/>
      <c r="E3762" s="554">
        <f t="shared" ref="E3762:E3771" si="850">IFERROR(VLOOKUP(C3762,T_Equipos,4,FALSE),0)</f>
        <v>0</v>
      </c>
      <c r="F3762" s="555">
        <f t="shared" ref="F3762:F3771" si="851">IFERROR(VLOOKUP(C3762,T_Equipos,5,FALSE),0)</f>
        <v>0</v>
      </c>
      <c r="G3762" s="555">
        <f>ROUND(D3762*F3762,2)</f>
        <v>0</v>
      </c>
    </row>
    <row r="3763" spans="1:7" ht="19.899999999999999" customHeight="1" x14ac:dyDescent="0.2">
      <c r="A3763" s="590"/>
      <c r="B3763" s="549"/>
      <c r="C3763" s="552"/>
      <c r="D3763" s="553"/>
      <c r="E3763" s="554">
        <f t="shared" si="850"/>
        <v>0</v>
      </c>
      <c r="F3763" s="555">
        <f t="shared" si="851"/>
        <v>0</v>
      </c>
      <c r="G3763" s="555">
        <f>ROUND(D3763*F3763,2)</f>
        <v>0</v>
      </c>
    </row>
    <row r="3764" spans="1:7" ht="19.899999999999999" customHeight="1" x14ac:dyDescent="0.2">
      <c r="A3764" s="590"/>
      <c r="B3764" s="549"/>
      <c r="C3764" s="552"/>
      <c r="D3764" s="553"/>
      <c r="E3764" s="554">
        <f t="shared" si="850"/>
        <v>0</v>
      </c>
      <c r="F3764" s="555">
        <f t="shared" si="851"/>
        <v>0</v>
      </c>
      <c r="G3764" s="555">
        <f>ROUND(D3764*F3764,2)</f>
        <v>0</v>
      </c>
    </row>
    <row r="3765" spans="1:7" ht="19.899999999999999" customHeight="1" x14ac:dyDescent="0.2">
      <c r="A3765" s="590"/>
      <c r="B3765" s="549"/>
      <c r="C3765" s="552"/>
      <c r="D3765" s="553"/>
      <c r="E3765" s="554">
        <f t="shared" si="850"/>
        <v>0</v>
      </c>
      <c r="F3765" s="555">
        <f t="shared" si="851"/>
        <v>0</v>
      </c>
      <c r="G3765" s="555">
        <f>ROUND(D3765*F3765,2)</f>
        <v>0</v>
      </c>
    </row>
    <row r="3766" spans="1:7" ht="19.899999999999999" customHeight="1" x14ac:dyDescent="0.2">
      <c r="A3766" s="590"/>
      <c r="B3766" s="549"/>
      <c r="C3766" s="552"/>
      <c r="D3766" s="553"/>
      <c r="E3766" s="554">
        <f t="shared" si="850"/>
        <v>0</v>
      </c>
      <c r="F3766" s="555">
        <f t="shared" si="851"/>
        <v>0</v>
      </c>
      <c r="G3766" s="555">
        <f t="shared" ref="G3766:G3771" si="852">ROUND(D3766*F3766,2)</f>
        <v>0</v>
      </c>
    </row>
    <row r="3767" spans="1:7" ht="19.899999999999999" customHeight="1" x14ac:dyDescent="0.2">
      <c r="A3767" s="590"/>
      <c r="B3767" s="549"/>
      <c r="C3767" s="552"/>
      <c r="D3767" s="553"/>
      <c r="E3767" s="554">
        <f t="shared" si="850"/>
        <v>0</v>
      </c>
      <c r="F3767" s="555">
        <f t="shared" si="851"/>
        <v>0</v>
      </c>
      <c r="G3767" s="555">
        <f t="shared" si="852"/>
        <v>0</v>
      </c>
    </row>
    <row r="3768" spans="1:7" ht="19.899999999999999" customHeight="1" x14ac:dyDescent="0.2">
      <c r="A3768" s="590"/>
      <c r="B3768" s="549"/>
      <c r="C3768" s="552"/>
      <c r="D3768" s="553"/>
      <c r="E3768" s="554">
        <f t="shared" si="850"/>
        <v>0</v>
      </c>
      <c r="F3768" s="555">
        <f t="shared" si="851"/>
        <v>0</v>
      </c>
      <c r="G3768" s="555">
        <f t="shared" si="852"/>
        <v>0</v>
      </c>
    </row>
    <row r="3769" spans="1:7" ht="19.899999999999999" customHeight="1" x14ac:dyDescent="0.2">
      <c r="A3769" s="590"/>
      <c r="B3769" s="549"/>
      <c r="C3769" s="552"/>
      <c r="D3769" s="553"/>
      <c r="E3769" s="554">
        <f t="shared" si="850"/>
        <v>0</v>
      </c>
      <c r="F3769" s="555">
        <f t="shared" si="851"/>
        <v>0</v>
      </c>
      <c r="G3769" s="555">
        <f t="shared" si="852"/>
        <v>0</v>
      </c>
    </row>
    <row r="3770" spans="1:7" ht="19.899999999999999" customHeight="1" x14ac:dyDescent="0.2">
      <c r="A3770" s="590"/>
      <c r="B3770" s="549"/>
      <c r="C3770" s="552"/>
      <c r="D3770" s="553"/>
      <c r="E3770" s="554">
        <f t="shared" si="850"/>
        <v>0</v>
      </c>
      <c r="F3770" s="555">
        <f t="shared" si="851"/>
        <v>0</v>
      </c>
      <c r="G3770" s="555">
        <f t="shared" si="852"/>
        <v>0</v>
      </c>
    </row>
    <row r="3771" spans="1:7" ht="19.899999999999999" customHeight="1" x14ac:dyDescent="0.2">
      <c r="A3771" s="590"/>
      <c r="B3771" s="549"/>
      <c r="C3771" s="552"/>
      <c r="D3771" s="553"/>
      <c r="E3771" s="554">
        <f t="shared" si="850"/>
        <v>0</v>
      </c>
      <c r="F3771" s="555">
        <f t="shared" si="851"/>
        <v>0</v>
      </c>
      <c r="G3771" s="555">
        <f t="shared" si="852"/>
        <v>0</v>
      </c>
    </row>
    <row r="3772" spans="1:7" ht="19.899999999999999" customHeight="1" x14ac:dyDescent="0.2">
      <c r="A3772" s="590"/>
      <c r="B3772" s="549"/>
      <c r="C3772" s="545"/>
      <c r="D3772" s="545"/>
      <c r="E3772" s="556"/>
      <c r="F3772" s="540"/>
      <c r="G3772" s="592"/>
    </row>
    <row r="3773" spans="1:7" ht="19.899999999999999" customHeight="1" x14ac:dyDescent="0.2">
      <c r="A3773" s="590"/>
      <c r="B3773" s="545"/>
      <c r="C3773" s="537" t="s">
        <v>1004</v>
      </c>
      <c r="D3773" s="540" t="s">
        <v>1001</v>
      </c>
      <c r="E3773" s="611">
        <f>SUMPRODUCT(D3762:D3771,E3762:E3771)</f>
        <v>0</v>
      </c>
      <c r="F3773" s="540" t="s">
        <v>1005</v>
      </c>
      <c r="G3773" s="612">
        <f>SUM(G3762:G3771)</f>
        <v>0</v>
      </c>
    </row>
    <row r="3774" spans="1:7" ht="19.899999999999999" customHeight="1" x14ac:dyDescent="0.2">
      <c r="A3774" s="590"/>
      <c r="B3774" s="549"/>
      <c r="C3774" s="557"/>
      <c r="D3774" s="556"/>
      <c r="E3774" s="542"/>
      <c r="F3774" s="540"/>
      <c r="G3774" s="596"/>
    </row>
    <row r="3775" spans="1:7" ht="19.899999999999999" customHeight="1" x14ac:dyDescent="0.2">
      <c r="A3775" s="597"/>
      <c r="B3775" s="549"/>
      <c r="C3775" s="540" t="s">
        <v>1006</v>
      </c>
      <c r="D3775" s="558">
        <f>IFERROR(VLOOKUP(COUNTIF($A$1:A3775,"ANALISIS DE PRECIOS"),T_Rendimiento_Equipo,5,FALSE),0)</f>
        <v>0</v>
      </c>
      <c r="E3775" s="559" t="str">
        <f ca="1">G3757&amp;"/día"</f>
        <v>0/día</v>
      </c>
      <c r="F3775" s="598"/>
      <c r="G3775" s="592"/>
    </row>
    <row r="3776" spans="1:7" ht="19.899999999999999" customHeight="1" x14ac:dyDescent="0.2">
      <c r="A3776" s="590"/>
      <c r="B3776" s="549"/>
      <c r="C3776" s="545"/>
      <c r="D3776" s="541"/>
      <c r="E3776" s="542"/>
      <c r="F3776" s="540"/>
      <c r="G3776" s="592"/>
    </row>
    <row r="3777" spans="1:7" ht="19.899999999999999" customHeight="1" x14ac:dyDescent="0.2">
      <c r="A3777" s="792" t="s">
        <v>576</v>
      </c>
      <c r="B3777" s="793"/>
      <c r="C3777" s="794" t="s">
        <v>0</v>
      </c>
      <c r="D3777" s="806" t="s">
        <v>1866</v>
      </c>
      <c r="E3777" s="806" t="s">
        <v>1865</v>
      </c>
      <c r="F3777" s="798" t="s">
        <v>1007</v>
      </c>
      <c r="G3777" s="800" t="s">
        <v>26</v>
      </c>
    </row>
    <row r="3778" spans="1:7" ht="19.899999999999999" customHeight="1" x14ac:dyDescent="0.2">
      <c r="A3778" s="560" t="s">
        <v>577</v>
      </c>
      <c r="B3778" s="560" t="s">
        <v>578</v>
      </c>
      <c r="C3778" s="795"/>
      <c r="D3778" s="807"/>
      <c r="E3778" s="797"/>
      <c r="F3778" s="799"/>
      <c r="G3778" s="801"/>
    </row>
    <row r="3779" spans="1:7" ht="19.899999999999999" customHeight="1" x14ac:dyDescent="0.2">
      <c r="A3779" s="599"/>
      <c r="B3779" s="545"/>
      <c r="C3779" s="537" t="s">
        <v>1008</v>
      </c>
      <c r="D3779" s="542"/>
      <c r="E3779" s="542"/>
      <c r="F3779" s="545"/>
      <c r="G3779" s="600"/>
    </row>
    <row r="3780" spans="1:7" ht="19.899999999999999" customHeight="1" x14ac:dyDescent="0.2">
      <c r="A3780" s="601">
        <f t="shared" ref="A3780:A3788" si="853">IFERROR(VLOOKUP(C3780,T_Insumos,4,FALSE),0)</f>
        <v>0</v>
      </c>
      <c r="B3780" s="561">
        <f t="shared" ref="B3780:B3788" si="854">IFERROR(VLOOKUP(C3780,T_Insumos,5,FALSE),0)</f>
        <v>0</v>
      </c>
      <c r="C3780" s="552"/>
      <c r="D3780" s="562">
        <f t="shared" ref="D3780:D3788" si="855">IFERROR(VLOOKUP(C3780,T_Insumos,3,FALSE),0)</f>
        <v>0</v>
      </c>
      <c r="E3780" s="555">
        <f>D3780*$G$23</f>
        <v>0</v>
      </c>
      <c r="F3780" s="558">
        <f>IF(C3780="",0,IFERROR(VLOOKUP(COUNTIF($A$1:A3780,"ANALISIS DE PRECIOS"),T_Rendimiento_Equipo,5,FALSE),0))</f>
        <v>0</v>
      </c>
      <c r="G3780" s="555">
        <f>IFERROR(ROUND(E3780/F3780,2),0)</f>
        <v>0</v>
      </c>
    </row>
    <row r="3781" spans="1:7" ht="19.899999999999999" customHeight="1" x14ac:dyDescent="0.2">
      <c r="A3781" s="601">
        <f t="shared" si="853"/>
        <v>0</v>
      </c>
      <c r="B3781" s="561">
        <f t="shared" si="854"/>
        <v>0</v>
      </c>
      <c r="C3781" s="552"/>
      <c r="D3781" s="562">
        <f t="shared" si="855"/>
        <v>0</v>
      </c>
      <c r="E3781" s="555"/>
      <c r="F3781" s="558">
        <f>IF(C3781="",0,IFERROR(VLOOKUP(COUNTIF($A$1:A3781,"ANALISIS DE PRECIOS"),T_Rendimiento_Equipo,5,FALSE),0))</f>
        <v>0</v>
      </c>
      <c r="G3781" s="555">
        <f t="shared" ref="G3781:G3788" si="856">IFERROR(ROUND(E3781/F3781,2),0)</f>
        <v>0</v>
      </c>
    </row>
    <row r="3782" spans="1:7" ht="19.899999999999999" customHeight="1" x14ac:dyDescent="0.2">
      <c r="A3782" s="601">
        <f t="shared" si="853"/>
        <v>0</v>
      </c>
      <c r="B3782" s="561">
        <f t="shared" si="854"/>
        <v>0</v>
      </c>
      <c r="C3782" s="563"/>
      <c r="D3782" s="562">
        <f t="shared" si="855"/>
        <v>0</v>
      </c>
      <c r="E3782" s="555"/>
      <c r="F3782" s="558">
        <f>IF(C3782="",0,IFERROR(VLOOKUP(COUNTIF($A$1:A3782,"ANALISIS DE PRECIOS"),T_Rendimiento_Equipo,5,FALSE),0))</f>
        <v>0</v>
      </c>
      <c r="G3782" s="555">
        <f t="shared" si="856"/>
        <v>0</v>
      </c>
    </row>
    <row r="3783" spans="1:7" ht="19.899999999999999" customHeight="1" x14ac:dyDescent="0.2">
      <c r="A3783" s="601">
        <f t="shared" si="853"/>
        <v>0</v>
      </c>
      <c r="B3783" s="561">
        <f t="shared" si="854"/>
        <v>0</v>
      </c>
      <c r="C3783" s="563"/>
      <c r="D3783" s="562">
        <f t="shared" si="855"/>
        <v>0</v>
      </c>
      <c r="E3783" s="555"/>
      <c r="F3783" s="558">
        <f>IF(C3783="",0,IFERROR(VLOOKUP(COUNTIF($A$1:A3783,"ANALISIS DE PRECIOS"),T_Rendimiento_Equipo,5,FALSE),0))</f>
        <v>0</v>
      </c>
      <c r="G3783" s="555">
        <f t="shared" si="856"/>
        <v>0</v>
      </c>
    </row>
    <row r="3784" spans="1:7" ht="19.899999999999999" customHeight="1" x14ac:dyDescent="0.2">
      <c r="A3784" s="601">
        <f t="shared" si="853"/>
        <v>0</v>
      </c>
      <c r="B3784" s="561">
        <f t="shared" si="854"/>
        <v>0</v>
      </c>
      <c r="C3784" s="563"/>
      <c r="D3784" s="562">
        <f t="shared" si="855"/>
        <v>0</v>
      </c>
      <c r="E3784" s="555"/>
      <c r="F3784" s="558">
        <f>IF(C3784="",0,IFERROR(VLOOKUP(COUNTIF($A$1:A3784,"ANALISIS DE PRECIOS"),T_Rendimiento_Equipo,5,FALSE),0))</f>
        <v>0</v>
      </c>
      <c r="G3784" s="555">
        <f t="shared" si="856"/>
        <v>0</v>
      </c>
    </row>
    <row r="3785" spans="1:7" ht="19.899999999999999" customHeight="1" x14ac:dyDescent="0.2">
      <c r="A3785" s="601">
        <f t="shared" si="853"/>
        <v>0</v>
      </c>
      <c r="B3785" s="561">
        <f t="shared" si="854"/>
        <v>0</v>
      </c>
      <c r="C3785" s="563"/>
      <c r="D3785" s="562">
        <f t="shared" si="855"/>
        <v>0</v>
      </c>
      <c r="E3785" s="555"/>
      <c r="F3785" s="558">
        <f>IF(C3785="",0,IFERROR(VLOOKUP(COUNTIF($A$1:A3785,"ANALISIS DE PRECIOS"),T_Rendimiento_Equipo,5,FALSE),0))</f>
        <v>0</v>
      </c>
      <c r="G3785" s="555">
        <f t="shared" si="856"/>
        <v>0</v>
      </c>
    </row>
    <row r="3786" spans="1:7" ht="19.899999999999999" customHeight="1" x14ac:dyDescent="0.2">
      <c r="A3786" s="601">
        <f t="shared" si="853"/>
        <v>0</v>
      </c>
      <c r="B3786" s="561">
        <f t="shared" si="854"/>
        <v>0</v>
      </c>
      <c r="C3786" s="563"/>
      <c r="D3786" s="562">
        <f t="shared" si="855"/>
        <v>0</v>
      </c>
      <c r="E3786" s="555"/>
      <c r="F3786" s="558">
        <f>IF(C3786="",0,IFERROR(VLOOKUP(COUNTIF($A$1:A3786,"ANALISIS DE PRECIOS"),T_Rendimiento_Equipo,5,FALSE),0))</f>
        <v>0</v>
      </c>
      <c r="G3786" s="555">
        <f t="shared" si="856"/>
        <v>0</v>
      </c>
    </row>
    <row r="3787" spans="1:7" ht="19.899999999999999" customHeight="1" x14ac:dyDescent="0.2">
      <c r="A3787" s="601">
        <f t="shared" si="853"/>
        <v>0</v>
      </c>
      <c r="B3787" s="561">
        <f t="shared" si="854"/>
        <v>0</v>
      </c>
      <c r="C3787" s="563"/>
      <c r="D3787" s="562">
        <f t="shared" si="855"/>
        <v>0</v>
      </c>
      <c r="E3787" s="555"/>
      <c r="F3787" s="558">
        <f>IF(C3787="",0,IFERROR(VLOOKUP(COUNTIF($A$1:A3787,"ANALISIS DE PRECIOS"),T_Rendimiento_Equipo,5,FALSE),0))</f>
        <v>0</v>
      </c>
      <c r="G3787" s="555">
        <f t="shared" si="856"/>
        <v>0</v>
      </c>
    </row>
    <row r="3788" spans="1:7" ht="19.899999999999999" customHeight="1" x14ac:dyDescent="0.2">
      <c r="A3788" s="601">
        <f t="shared" si="853"/>
        <v>0</v>
      </c>
      <c r="B3788" s="561">
        <f t="shared" si="854"/>
        <v>0</v>
      </c>
      <c r="C3788" s="552"/>
      <c r="D3788" s="562">
        <f t="shared" si="855"/>
        <v>0</v>
      </c>
      <c r="E3788" s="555"/>
      <c r="F3788" s="558">
        <f>IF(C3788="",0,IFERROR(VLOOKUP(COUNTIF($A$1:A3788,"ANALISIS DE PRECIOS"),T_Rendimiento_Equipo,5,FALSE),0))</f>
        <v>0</v>
      </c>
      <c r="G3788" s="555">
        <f t="shared" si="856"/>
        <v>0</v>
      </c>
    </row>
    <row r="3789" spans="1:7" ht="19.899999999999999" customHeight="1" x14ac:dyDescent="0.2">
      <c r="A3789" s="602"/>
      <c r="B3789" s="541"/>
      <c r="C3789" s="545"/>
      <c r="D3789" s="541"/>
      <c r="E3789" s="542"/>
      <c r="F3789" s="564" t="s">
        <v>27</v>
      </c>
      <c r="G3789" s="603">
        <f>SUBTOTAL(9,G3780:G3788)</f>
        <v>0</v>
      </c>
    </row>
    <row r="3790" spans="1:7" ht="19.899999999999999" customHeight="1" x14ac:dyDescent="0.2">
      <c r="A3790" s="599"/>
      <c r="B3790" s="545"/>
      <c r="C3790" s="537" t="s">
        <v>713</v>
      </c>
      <c r="D3790" s="541"/>
      <c r="E3790" s="542"/>
      <c r="F3790" s="543"/>
      <c r="G3790" s="600"/>
    </row>
    <row r="3791" spans="1:7" ht="19.899999999999999" customHeight="1" x14ac:dyDescent="0.2">
      <c r="A3791" s="792" t="s">
        <v>576</v>
      </c>
      <c r="B3791" s="793"/>
      <c r="C3791" s="794" t="s">
        <v>0</v>
      </c>
      <c r="D3791" s="796" t="s">
        <v>24</v>
      </c>
      <c r="E3791" s="796" t="s">
        <v>1832</v>
      </c>
      <c r="F3791" s="798" t="s">
        <v>1007</v>
      </c>
      <c r="G3791" s="800" t="s">
        <v>26</v>
      </c>
    </row>
    <row r="3792" spans="1:7" ht="19.899999999999999" customHeight="1" x14ac:dyDescent="0.2">
      <c r="A3792" s="560" t="s">
        <v>577</v>
      </c>
      <c r="B3792" s="560" t="s">
        <v>578</v>
      </c>
      <c r="C3792" s="795"/>
      <c r="D3792" s="797"/>
      <c r="E3792" s="797"/>
      <c r="F3792" s="799"/>
      <c r="G3792" s="801"/>
    </row>
    <row r="3793" spans="1:7" ht="19.899999999999999" customHeight="1" x14ac:dyDescent="0.2">
      <c r="A3793" s="601">
        <f t="shared" ref="A3793:A3799" si="857">IFERROR(VLOOKUP(C3793,T_Insumos,4,FALSE),0)</f>
        <v>0</v>
      </c>
      <c r="B3793" s="561">
        <f t="shared" ref="B3793:B3799" si="858">IFERROR(VLOOKUP(C3793,T_Insumos,5,FALSE),0)</f>
        <v>0</v>
      </c>
      <c r="C3793" s="565"/>
      <c r="D3793" s="558"/>
      <c r="E3793" s="555">
        <f t="shared" ref="E3793:E3799" si="859">IFERROR(VLOOKUP(C3793,T_Insumos,3,FALSE),0)</f>
        <v>0</v>
      </c>
      <c r="F3793" s="558">
        <f>IF(C3793="",0,IFERROR(VLOOKUP(COUNTIF($A$1:A3793,"ANALISIS DE PRECIOS"),T_Rendimiento_Equipo,5,FALSE),0))</f>
        <v>0</v>
      </c>
      <c r="G3793" s="555">
        <f>IFERROR(ROUND(D3793*E3793/F3793,2),0)</f>
        <v>0</v>
      </c>
    </row>
    <row r="3794" spans="1:7" ht="19.899999999999999" customHeight="1" x14ac:dyDescent="0.2">
      <c r="A3794" s="601">
        <f t="shared" si="857"/>
        <v>0</v>
      </c>
      <c r="B3794" s="561">
        <f t="shared" si="858"/>
        <v>0</v>
      </c>
      <c r="C3794" s="552"/>
      <c r="D3794" s="558"/>
      <c r="E3794" s="555">
        <f t="shared" si="859"/>
        <v>0</v>
      </c>
      <c r="F3794" s="558">
        <f>IF(C3794="",0,IFERROR(VLOOKUP(COUNTIF($A$1:A3794,"ANALISIS DE PRECIOS"),T_Rendimiento_Equipo,5,FALSE),0))</f>
        <v>0</v>
      </c>
      <c r="G3794" s="555">
        <f t="shared" ref="G3794:G3799" si="860">IFERROR(ROUND(D3794*E3794/F3794,2),0)</f>
        <v>0</v>
      </c>
    </row>
    <row r="3795" spans="1:7" ht="19.899999999999999" customHeight="1" x14ac:dyDescent="0.2">
      <c r="A3795" s="601">
        <f t="shared" si="857"/>
        <v>0</v>
      </c>
      <c r="B3795" s="561">
        <f t="shared" si="858"/>
        <v>0</v>
      </c>
      <c r="C3795" s="552"/>
      <c r="D3795" s="558"/>
      <c r="E3795" s="555">
        <f t="shared" si="859"/>
        <v>0</v>
      </c>
      <c r="F3795" s="558">
        <f>IF(C3795="",0,IFERROR(VLOOKUP(COUNTIF($A$1:A3795,"ANALISIS DE PRECIOS"),T_Rendimiento_Equipo,5,FALSE),0))</f>
        <v>0</v>
      </c>
      <c r="G3795" s="555">
        <f t="shared" si="860"/>
        <v>0</v>
      </c>
    </row>
    <row r="3796" spans="1:7" ht="19.899999999999999" customHeight="1" x14ac:dyDescent="0.2">
      <c r="A3796" s="601">
        <f t="shared" si="857"/>
        <v>0</v>
      </c>
      <c r="B3796" s="561">
        <f t="shared" si="858"/>
        <v>0</v>
      </c>
      <c r="C3796" s="552"/>
      <c r="D3796" s="558"/>
      <c r="E3796" s="555">
        <f t="shared" si="859"/>
        <v>0</v>
      </c>
      <c r="F3796" s="558">
        <f>IF(C3796="",0,IFERROR(VLOOKUP(COUNTIF($A$1:A3796,"ANALISIS DE PRECIOS"),T_Rendimiento_Equipo,5,FALSE),0))</f>
        <v>0</v>
      </c>
      <c r="G3796" s="555">
        <f t="shared" si="860"/>
        <v>0</v>
      </c>
    </row>
    <row r="3797" spans="1:7" ht="19.899999999999999" customHeight="1" x14ac:dyDescent="0.2">
      <c r="A3797" s="601">
        <f t="shared" si="857"/>
        <v>0</v>
      </c>
      <c r="B3797" s="561">
        <f t="shared" si="858"/>
        <v>0</v>
      </c>
      <c r="C3797" s="552"/>
      <c r="D3797" s="558"/>
      <c r="E3797" s="555">
        <f t="shared" si="859"/>
        <v>0</v>
      </c>
      <c r="F3797" s="558">
        <f>IF(C3797="",0,IFERROR(VLOOKUP(COUNTIF($A$1:A3797,"ANALISIS DE PRECIOS"),T_Rendimiento_Equipo,5,FALSE),0))</f>
        <v>0</v>
      </c>
      <c r="G3797" s="555">
        <f t="shared" si="860"/>
        <v>0</v>
      </c>
    </row>
    <row r="3798" spans="1:7" ht="19.899999999999999" customHeight="1" x14ac:dyDescent="0.2">
      <c r="A3798" s="601">
        <f t="shared" si="857"/>
        <v>0</v>
      </c>
      <c r="B3798" s="561">
        <f t="shared" si="858"/>
        <v>0</v>
      </c>
      <c r="C3798" s="552"/>
      <c r="D3798" s="566"/>
      <c r="E3798" s="555">
        <f t="shared" si="859"/>
        <v>0</v>
      </c>
      <c r="F3798" s="558">
        <f>IF(C3798="",0,IFERROR(VLOOKUP(COUNTIF($A$1:A3798,"ANALISIS DE PRECIOS"),T_Rendimiento_Equipo,5,FALSE),0))</f>
        <v>0</v>
      </c>
      <c r="G3798" s="555">
        <f t="shared" si="860"/>
        <v>0</v>
      </c>
    </row>
    <row r="3799" spans="1:7" ht="19.899999999999999" customHeight="1" x14ac:dyDescent="0.2">
      <c r="A3799" s="601">
        <f t="shared" si="857"/>
        <v>0</v>
      </c>
      <c r="B3799" s="561">
        <f t="shared" si="858"/>
        <v>0</v>
      </c>
      <c r="C3799" s="561"/>
      <c r="D3799" s="567"/>
      <c r="E3799" s="555">
        <f t="shared" si="859"/>
        <v>0</v>
      </c>
      <c r="F3799" s="558">
        <f>IF(C3799="",0,IFERROR(VLOOKUP(COUNTIF($A$1:A3799,"ANALISIS DE PRECIOS"),T_Rendimiento_Equipo,5,FALSE),0))</f>
        <v>0</v>
      </c>
      <c r="G3799" s="555">
        <f t="shared" si="860"/>
        <v>0</v>
      </c>
    </row>
    <row r="3800" spans="1:7" ht="19.899999999999999" customHeight="1" x14ac:dyDescent="0.2">
      <c r="A3800" s="602"/>
      <c r="B3800" s="541"/>
      <c r="C3800" s="545"/>
      <c r="D3800" s="541"/>
      <c r="E3800" s="542"/>
      <c r="F3800" s="564" t="s">
        <v>28</v>
      </c>
      <c r="G3800" s="604">
        <f>SUBTOTAL(9,G3793:G3799)</f>
        <v>0</v>
      </c>
    </row>
    <row r="3801" spans="1:7" ht="19.899999999999999" customHeight="1" x14ac:dyDescent="0.2">
      <c r="A3801" s="599"/>
      <c r="B3801" s="545"/>
      <c r="C3801" s="537" t="s">
        <v>1014</v>
      </c>
      <c r="D3801" s="541"/>
      <c r="E3801" s="542"/>
      <c r="F3801" s="543"/>
      <c r="G3801" s="600"/>
    </row>
    <row r="3802" spans="1:7" ht="19.899999999999999" customHeight="1" x14ac:dyDescent="0.2">
      <c r="A3802" s="792" t="s">
        <v>576</v>
      </c>
      <c r="B3802" s="793"/>
      <c r="C3802" s="794" t="s">
        <v>0</v>
      </c>
      <c r="D3802" s="794" t="s">
        <v>1867</v>
      </c>
      <c r="E3802" s="796" t="s">
        <v>24</v>
      </c>
      <c r="F3802" s="798" t="s">
        <v>25</v>
      </c>
      <c r="G3802" s="800" t="s">
        <v>26</v>
      </c>
    </row>
    <row r="3803" spans="1:7" ht="19.899999999999999" customHeight="1" x14ac:dyDescent="0.2">
      <c r="A3803" s="560" t="s">
        <v>577</v>
      </c>
      <c r="B3803" s="560" t="s">
        <v>578</v>
      </c>
      <c r="C3803" s="795"/>
      <c r="D3803" s="795"/>
      <c r="E3803" s="797"/>
      <c r="F3803" s="799"/>
      <c r="G3803" s="801"/>
    </row>
    <row r="3804" spans="1:7" ht="19.899999999999999" customHeight="1" x14ac:dyDescent="0.2">
      <c r="A3804" s="601">
        <f t="shared" ref="A3804:A3814" si="861">IFERROR(VLOOKUP(C3804,T_Insumos,4,FALSE),0)</f>
        <v>0</v>
      </c>
      <c r="B3804" s="561">
        <f t="shared" ref="B3804:B3814" si="862">IFERROR(VLOOKUP(C3804,T_Insumos,5,FALSE),0)</f>
        <v>0</v>
      </c>
      <c r="C3804" s="561"/>
      <c r="D3804" s="613">
        <f t="shared" ref="D3804:D3814" si="863">IFERROR(VLOOKUP(C3804,T_Insumos,2,FALSE),0)</f>
        <v>0</v>
      </c>
      <c r="E3804" s="553"/>
      <c r="F3804" s="555">
        <f t="shared" ref="F3804:F3814" si="864">IFERROR(VLOOKUP(C3804,T_Insumos,3,FALSE),0)</f>
        <v>0</v>
      </c>
      <c r="G3804" s="555">
        <f>ROUND(E3804*F3804,2)</f>
        <v>0</v>
      </c>
    </row>
    <row r="3805" spans="1:7" ht="19.899999999999999" customHeight="1" x14ac:dyDescent="0.2">
      <c r="A3805" s="601">
        <f t="shared" si="861"/>
        <v>0</v>
      </c>
      <c r="B3805" s="561">
        <f t="shared" si="862"/>
        <v>0</v>
      </c>
      <c r="C3805" s="561"/>
      <c r="D3805" s="613">
        <f t="shared" si="863"/>
        <v>0</v>
      </c>
      <c r="E3805" s="553"/>
      <c r="F3805" s="555">
        <f t="shared" si="864"/>
        <v>0</v>
      </c>
      <c r="G3805" s="555">
        <f t="shared" ref="G3805:G3814" si="865">ROUND(E3805*F3805,2)</f>
        <v>0</v>
      </c>
    </row>
    <row r="3806" spans="1:7" ht="19.899999999999999" customHeight="1" x14ac:dyDescent="0.2">
      <c r="A3806" s="601">
        <f t="shared" si="861"/>
        <v>0</v>
      </c>
      <c r="B3806" s="561">
        <f t="shared" si="862"/>
        <v>0</v>
      </c>
      <c r="C3806" s="561"/>
      <c r="D3806" s="613">
        <f t="shared" si="863"/>
        <v>0</v>
      </c>
      <c r="E3806" s="553"/>
      <c r="F3806" s="555">
        <f t="shared" si="864"/>
        <v>0</v>
      </c>
      <c r="G3806" s="555">
        <f t="shared" si="865"/>
        <v>0</v>
      </c>
    </row>
    <row r="3807" spans="1:7" ht="19.899999999999999" customHeight="1" x14ac:dyDescent="0.2">
      <c r="A3807" s="601">
        <f t="shared" si="861"/>
        <v>0</v>
      </c>
      <c r="B3807" s="561">
        <f t="shared" si="862"/>
        <v>0</v>
      </c>
      <c r="C3807" s="561"/>
      <c r="D3807" s="613">
        <f t="shared" si="863"/>
        <v>0</v>
      </c>
      <c r="E3807" s="553"/>
      <c r="F3807" s="555">
        <f t="shared" si="864"/>
        <v>0</v>
      </c>
      <c r="G3807" s="555">
        <f t="shared" si="865"/>
        <v>0</v>
      </c>
    </row>
    <row r="3808" spans="1:7" ht="19.899999999999999" customHeight="1" x14ac:dyDescent="0.2">
      <c r="A3808" s="601">
        <f t="shared" si="861"/>
        <v>0</v>
      </c>
      <c r="B3808" s="561">
        <f t="shared" si="862"/>
        <v>0</v>
      </c>
      <c r="C3808" s="561"/>
      <c r="D3808" s="613">
        <f t="shared" si="863"/>
        <v>0</v>
      </c>
      <c r="E3808" s="553"/>
      <c r="F3808" s="555">
        <f t="shared" si="864"/>
        <v>0</v>
      </c>
      <c r="G3808" s="555">
        <f t="shared" si="865"/>
        <v>0</v>
      </c>
    </row>
    <row r="3809" spans="1:7" ht="19.899999999999999" customHeight="1" x14ac:dyDescent="0.2">
      <c r="A3809" s="601">
        <f t="shared" si="861"/>
        <v>0</v>
      </c>
      <c r="B3809" s="561">
        <f t="shared" si="862"/>
        <v>0</v>
      </c>
      <c r="C3809" s="561"/>
      <c r="D3809" s="613">
        <f t="shared" si="863"/>
        <v>0</v>
      </c>
      <c r="E3809" s="553"/>
      <c r="F3809" s="555">
        <f t="shared" si="864"/>
        <v>0</v>
      </c>
      <c r="G3809" s="555">
        <f t="shared" si="865"/>
        <v>0</v>
      </c>
    </row>
    <row r="3810" spans="1:7" ht="19.899999999999999" customHeight="1" x14ac:dyDescent="0.2">
      <c r="A3810" s="601">
        <f t="shared" si="861"/>
        <v>0</v>
      </c>
      <c r="B3810" s="561">
        <f t="shared" si="862"/>
        <v>0</v>
      </c>
      <c r="C3810" s="561"/>
      <c r="D3810" s="613">
        <f t="shared" si="863"/>
        <v>0</v>
      </c>
      <c r="E3810" s="553"/>
      <c r="F3810" s="555">
        <f t="shared" si="864"/>
        <v>0</v>
      </c>
      <c r="G3810" s="555">
        <f t="shared" si="865"/>
        <v>0</v>
      </c>
    </row>
    <row r="3811" spans="1:7" ht="19.899999999999999" customHeight="1" x14ac:dyDescent="0.2">
      <c r="A3811" s="601">
        <f t="shared" si="861"/>
        <v>0</v>
      </c>
      <c r="B3811" s="561">
        <f t="shared" si="862"/>
        <v>0</v>
      </c>
      <c r="C3811" s="561"/>
      <c r="D3811" s="613">
        <f t="shared" si="863"/>
        <v>0</v>
      </c>
      <c r="E3811" s="553"/>
      <c r="F3811" s="555">
        <f t="shared" si="864"/>
        <v>0</v>
      </c>
      <c r="G3811" s="555">
        <f t="shared" si="865"/>
        <v>0</v>
      </c>
    </row>
    <row r="3812" spans="1:7" ht="19.899999999999999" customHeight="1" x14ac:dyDescent="0.2">
      <c r="A3812" s="601">
        <f t="shared" si="861"/>
        <v>0</v>
      </c>
      <c r="B3812" s="561">
        <f t="shared" si="862"/>
        <v>0</v>
      </c>
      <c r="C3812" s="561"/>
      <c r="D3812" s="613">
        <f t="shared" si="863"/>
        <v>0</v>
      </c>
      <c r="E3812" s="553"/>
      <c r="F3812" s="555">
        <f t="shared" si="864"/>
        <v>0</v>
      </c>
      <c r="G3812" s="555">
        <f t="shared" si="865"/>
        <v>0</v>
      </c>
    </row>
    <row r="3813" spans="1:7" ht="19.899999999999999" customHeight="1" x14ac:dyDescent="0.2">
      <c r="A3813" s="601">
        <f t="shared" si="861"/>
        <v>0</v>
      </c>
      <c r="B3813" s="561">
        <f t="shared" si="862"/>
        <v>0</v>
      </c>
      <c r="C3813" s="561"/>
      <c r="D3813" s="613">
        <f t="shared" si="863"/>
        <v>0</v>
      </c>
      <c r="E3813" s="553"/>
      <c r="F3813" s="555">
        <f t="shared" si="864"/>
        <v>0</v>
      </c>
      <c r="G3813" s="555">
        <f t="shared" si="865"/>
        <v>0</v>
      </c>
    </row>
    <row r="3814" spans="1:7" ht="19.899999999999999" customHeight="1" x14ac:dyDescent="0.2">
      <c r="A3814" s="601">
        <f t="shared" si="861"/>
        <v>0</v>
      </c>
      <c r="B3814" s="561">
        <f t="shared" si="862"/>
        <v>0</v>
      </c>
      <c r="C3814" s="561"/>
      <c r="D3814" s="613">
        <f t="shared" si="863"/>
        <v>0</v>
      </c>
      <c r="E3814" s="553"/>
      <c r="F3814" s="555">
        <f t="shared" si="864"/>
        <v>0</v>
      </c>
      <c r="G3814" s="555">
        <f t="shared" si="865"/>
        <v>0</v>
      </c>
    </row>
    <row r="3815" spans="1:7" ht="19.899999999999999" customHeight="1" x14ac:dyDescent="0.2">
      <c r="A3815" s="599"/>
      <c r="B3815" s="545"/>
      <c r="C3815" s="545"/>
      <c r="D3815" s="541"/>
      <c r="E3815" s="542"/>
      <c r="F3815" s="564" t="s">
        <v>29</v>
      </c>
      <c r="G3815" s="605">
        <f>SUBTOTAL(9,G3804:G3814)</f>
        <v>0</v>
      </c>
    </row>
    <row r="3816" spans="1:7" ht="19.899999999999999" customHeight="1" x14ac:dyDescent="0.2">
      <c r="A3816" s="599"/>
      <c r="B3816" s="545"/>
      <c r="C3816" s="537" t="s">
        <v>1015</v>
      </c>
      <c r="D3816" s="541"/>
      <c r="E3816" s="542"/>
      <c r="F3816" s="543"/>
      <c r="G3816" s="600"/>
    </row>
    <row r="3817" spans="1:7" ht="19.899999999999999" customHeight="1" x14ac:dyDescent="0.2">
      <c r="A3817" s="792" t="s">
        <v>576</v>
      </c>
      <c r="B3817" s="793"/>
      <c r="C3817" s="794" t="s">
        <v>0</v>
      </c>
      <c r="D3817" s="794" t="s">
        <v>1867</v>
      </c>
      <c r="E3817" s="796" t="s">
        <v>24</v>
      </c>
      <c r="F3817" s="798" t="s">
        <v>25</v>
      </c>
      <c r="G3817" s="800" t="s">
        <v>26</v>
      </c>
    </row>
    <row r="3818" spans="1:7" ht="19.899999999999999" customHeight="1" x14ac:dyDescent="0.2">
      <c r="A3818" s="560" t="s">
        <v>577</v>
      </c>
      <c r="B3818" s="560" t="s">
        <v>578</v>
      </c>
      <c r="C3818" s="795"/>
      <c r="D3818" s="795"/>
      <c r="E3818" s="797"/>
      <c r="F3818" s="799"/>
      <c r="G3818" s="801"/>
    </row>
    <row r="3819" spans="1:7" ht="19.899999999999999" customHeight="1" x14ac:dyDescent="0.2">
      <c r="A3819" s="601">
        <f>IFERROR(VLOOKUP(C3819,T_Insumos,4,FALSE),0)</f>
        <v>0</v>
      </c>
      <c r="B3819" s="561">
        <f>IFERROR(VLOOKUP(C3819,T_Insumos,5,FALSE),0)</f>
        <v>0</v>
      </c>
      <c r="C3819" s="552"/>
      <c r="D3819" s="613">
        <f>IF(C3819=0,0,"$/tnkm")</f>
        <v>0</v>
      </c>
      <c r="E3819" s="553"/>
      <c r="F3819" s="555">
        <f>IFERROR(VLOOKUP(C3819,T_Insumos,3,FALSE),0)</f>
        <v>0</v>
      </c>
      <c r="G3819" s="555">
        <f>ROUND(E3819*F3819,2)</f>
        <v>0</v>
      </c>
    </row>
    <row r="3820" spans="1:7" ht="19.899999999999999" customHeight="1" x14ac:dyDescent="0.2">
      <c r="A3820" s="601">
        <f>IFERROR(VLOOKUP(C3820,T_Insumos,4,FALSE),0)</f>
        <v>0</v>
      </c>
      <c r="B3820" s="561">
        <f>IFERROR(VLOOKUP(C3820,T_Insumos,5,FALSE),0)</f>
        <v>0</v>
      </c>
      <c r="C3820" s="552"/>
      <c r="D3820" s="613">
        <f>IF(C3820=0,0,"$/tnkm")</f>
        <v>0</v>
      </c>
      <c r="E3820" s="569"/>
      <c r="F3820" s="555">
        <f>IFERROR(VLOOKUP(C3820,T_Insumos,3,FALSE),0)</f>
        <v>0</v>
      </c>
      <c r="G3820" s="555">
        <f t="shared" ref="G3820" si="866">ROUND(E3820*F3820,2)</f>
        <v>0</v>
      </c>
    </row>
    <row r="3821" spans="1:7" ht="19.899999999999999" customHeight="1" x14ac:dyDescent="0.2">
      <c r="A3821" s="599"/>
      <c r="B3821" s="545"/>
      <c r="C3821" s="545"/>
      <c r="D3821" s="541"/>
      <c r="E3821" s="542"/>
      <c r="F3821" s="564" t="s">
        <v>1016</v>
      </c>
      <c r="G3821" s="605">
        <f>SUBTOTAL(9,G3819:G3820)</f>
        <v>0</v>
      </c>
    </row>
    <row r="3822" spans="1:7" ht="19.899999999999999" customHeight="1" x14ac:dyDescent="0.2">
      <c r="A3822" s="602"/>
      <c r="B3822" s="541"/>
      <c r="C3822" s="545"/>
      <c r="D3822" s="541"/>
      <c r="E3822" s="542"/>
      <c r="F3822" s="543"/>
      <c r="G3822" s="600"/>
    </row>
    <row r="3823" spans="1:7" ht="19.899999999999999" customHeight="1" x14ac:dyDescent="0.2">
      <c r="A3823" s="664" t="str">
        <f>B3757</f>
        <v/>
      </c>
      <c r="B3823" s="661">
        <f ca="1">C3757</f>
        <v>0</v>
      </c>
      <c r="C3823" s="541"/>
      <c r="D3823" s="541" t="s">
        <v>1833</v>
      </c>
      <c r="E3823" s="662"/>
      <c r="F3823" s="663" t="str">
        <f ca="1">"$/"&amp;G3757</f>
        <v>$/0</v>
      </c>
      <c r="G3823" s="610">
        <f>SUBTOTAL(9,G3780:G3822)</f>
        <v>0</v>
      </c>
    </row>
    <row r="3824" spans="1:7" ht="19.899999999999999" customHeight="1" x14ac:dyDescent="0.2">
      <c r="A3824" s="606"/>
      <c r="B3824" s="607"/>
      <c r="C3824" s="608"/>
      <c r="D3824" s="608" t="s">
        <v>2043</v>
      </c>
      <c r="E3824" s="609"/>
      <c r="F3824" s="665" t="str">
        <f ca="1">"$/"&amp;G3757</f>
        <v>$/0</v>
      </c>
      <c r="G3824" s="610">
        <f>ROUND(G3823/Coeficiente_Paso,2)</f>
        <v>0</v>
      </c>
    </row>
    <row r="3825" spans="1:7" ht="19.899999999999999" customHeight="1" x14ac:dyDescent="0.2">
      <c r="A3825" s="191"/>
      <c r="B3825" s="191"/>
      <c r="C3825" s="191"/>
      <c r="D3825" s="191"/>
      <c r="E3825" s="191"/>
      <c r="F3825" s="191"/>
      <c r="G3825" s="191"/>
    </row>
    <row r="3826" spans="1:7" ht="19.899999999999999" customHeight="1" x14ac:dyDescent="0.2">
      <c r="A3826" s="802" t="s">
        <v>31</v>
      </c>
      <c r="B3826" s="803"/>
      <c r="C3826" s="803"/>
      <c r="D3826" s="803"/>
      <c r="E3826" s="803"/>
      <c r="F3826" s="803"/>
      <c r="G3826" s="804"/>
    </row>
    <row r="3827" spans="1:7" ht="19.899999999999999" customHeight="1" x14ac:dyDescent="0.2">
      <c r="A3827" s="587" t="s">
        <v>711</v>
      </c>
      <c r="B3827" s="535" t="str">
        <f>Comitente</f>
        <v>DIRECCIÓN PROVINCIAL DE VIALIDAD</v>
      </c>
      <c r="C3827" s="536"/>
      <c r="D3827" s="537"/>
      <c r="E3827" s="537"/>
      <c r="F3827" s="538"/>
      <c r="G3827" s="588"/>
    </row>
    <row r="3828" spans="1:7" ht="19.899999999999999" customHeight="1" x14ac:dyDescent="0.2">
      <c r="A3828" s="587" t="s">
        <v>712</v>
      </c>
      <c r="B3828" s="535">
        <f>Contratista</f>
        <v>0</v>
      </c>
      <c r="C3828" s="539"/>
      <c r="D3828" s="539"/>
      <c r="E3828" s="539"/>
      <c r="F3828" s="535"/>
      <c r="G3828" s="589"/>
    </row>
    <row r="3829" spans="1:7" ht="19.899999999999999" customHeight="1" x14ac:dyDescent="0.2">
      <c r="A3829" s="587" t="s">
        <v>21</v>
      </c>
      <c r="B3829" s="535" t="str">
        <f>Obra</f>
        <v>PAVIMENTACIÓN Y REPAVIMENTACION DE LA RED VIAL MUNICIPAL AFECTADAS POR OBRAS DE SANEAMIENTO 1era ETAPA SARMIENTO</v>
      </c>
      <c r="C3829" s="539"/>
      <c r="D3829" s="539"/>
      <c r="E3829" s="539"/>
      <c r="F3829" s="535" t="s">
        <v>32</v>
      </c>
      <c r="G3829" s="589">
        <f>Fecha_Base</f>
        <v>0</v>
      </c>
    </row>
    <row r="3830" spans="1:7" ht="19.899999999999999" customHeight="1" x14ac:dyDescent="0.2">
      <c r="A3830" s="590" t="s">
        <v>710</v>
      </c>
      <c r="B3830" s="540" t="str">
        <f>Ubicación</f>
        <v>DEPARTAMENTO SARMIENTO</v>
      </c>
      <c r="C3830" s="540"/>
      <c r="D3830" s="541"/>
      <c r="E3830" s="542"/>
      <c r="F3830" s="543"/>
      <c r="G3830" s="591"/>
    </row>
    <row r="3831" spans="1:7" ht="19.899999999999999" customHeight="1" x14ac:dyDescent="0.2">
      <c r="A3831" s="590" t="s">
        <v>33</v>
      </c>
      <c r="B3831" s="544" t="str">
        <f>IFERROR(VALUE(LEFT(B3832,FIND(".",B3832)-1)),"")</f>
        <v/>
      </c>
      <c r="C3831" s="545">
        <f ca="1">IFERROR(VLOOKUP(B3831,T_Computo_Presupuesto,2,FALSE),0)</f>
        <v>0</v>
      </c>
      <c r="D3831" s="545"/>
      <c r="E3831" s="542"/>
      <c r="F3831" s="543"/>
      <c r="G3831" s="591"/>
    </row>
    <row r="3832" spans="1:7" ht="19.899999999999999" customHeight="1" x14ac:dyDescent="0.2">
      <c r="A3832" s="590" t="s">
        <v>22</v>
      </c>
      <c r="B3832" s="546" t="str">
        <f>IFERROR(VLOOKUP(COUNTIF($A$1:A3832,"ANALISIS DE PRECIOS"),T_NumeroItem,2,FALSE),"")</f>
        <v/>
      </c>
      <c r="C3832" s="805">
        <f ca="1">IFERROR(VLOOKUP(B3832,T_Computo_Presupuesto,2,FALSE),0)</f>
        <v>0</v>
      </c>
      <c r="D3832" s="805"/>
      <c r="E3832" s="805"/>
      <c r="F3832" s="540" t="s">
        <v>23</v>
      </c>
      <c r="G3832" s="592">
        <f ca="1">IFERROR(VLOOKUP(B3832,T_Computo_Presupuesto,4,FALSE),0)</f>
        <v>0</v>
      </c>
    </row>
    <row r="3833" spans="1:7" ht="19.899999999999999" customHeight="1" x14ac:dyDescent="0.2">
      <c r="A3833" s="590"/>
      <c r="B3833" s="540"/>
      <c r="C3833" s="545"/>
      <c r="D3833" s="541"/>
      <c r="E3833" s="542"/>
      <c r="F3833" s="545"/>
      <c r="G3833" s="593"/>
    </row>
    <row r="3834" spans="1:7" ht="19.899999999999999" customHeight="1" x14ac:dyDescent="0.2">
      <c r="A3834" s="594"/>
      <c r="B3834" s="547"/>
      <c r="C3834" s="548" t="s">
        <v>999</v>
      </c>
      <c r="D3834" s="547"/>
      <c r="E3834" s="547"/>
      <c r="F3834" s="547"/>
      <c r="G3834" s="595"/>
    </row>
    <row r="3835" spans="1:7" ht="19.899999999999999" customHeight="1" x14ac:dyDescent="0.2">
      <c r="A3835" s="590"/>
      <c r="B3835" s="549"/>
      <c r="C3835" s="545"/>
      <c r="D3835" s="541"/>
      <c r="E3835" s="542"/>
      <c r="F3835" s="540"/>
      <c r="G3835" s="592"/>
    </row>
    <row r="3836" spans="1:7" ht="19.899999999999999" customHeight="1" x14ac:dyDescent="0.2">
      <c r="A3836" s="590"/>
      <c r="B3836" s="549"/>
      <c r="C3836" s="550" t="s">
        <v>1000</v>
      </c>
      <c r="D3836" s="551" t="s">
        <v>24</v>
      </c>
      <c r="E3836" s="551" t="s">
        <v>1001</v>
      </c>
      <c r="F3836" s="551" t="s">
        <v>1002</v>
      </c>
      <c r="G3836" s="550" t="s">
        <v>1003</v>
      </c>
    </row>
    <row r="3837" spans="1:7" ht="19.899999999999999" customHeight="1" x14ac:dyDescent="0.2">
      <c r="A3837" s="590"/>
      <c r="B3837" s="549"/>
      <c r="C3837" s="552"/>
      <c r="D3837" s="553"/>
      <c r="E3837" s="554">
        <f t="shared" ref="E3837:E3846" si="867">IFERROR(VLOOKUP(C3837,T_Equipos,4,FALSE),0)</f>
        <v>0</v>
      </c>
      <c r="F3837" s="555">
        <f t="shared" ref="F3837:F3846" si="868">IFERROR(VLOOKUP(C3837,T_Equipos,5,FALSE),0)</f>
        <v>0</v>
      </c>
      <c r="G3837" s="555">
        <f>ROUND(D3837*F3837,2)</f>
        <v>0</v>
      </c>
    </row>
    <row r="3838" spans="1:7" ht="19.899999999999999" customHeight="1" x14ac:dyDescent="0.2">
      <c r="A3838" s="590"/>
      <c r="B3838" s="549"/>
      <c r="C3838" s="552"/>
      <c r="D3838" s="553"/>
      <c r="E3838" s="554">
        <f t="shared" si="867"/>
        <v>0</v>
      </c>
      <c r="F3838" s="555">
        <f t="shared" si="868"/>
        <v>0</v>
      </c>
      <c r="G3838" s="555">
        <f>ROUND(D3838*F3838,2)</f>
        <v>0</v>
      </c>
    </row>
    <row r="3839" spans="1:7" ht="19.899999999999999" customHeight="1" x14ac:dyDescent="0.2">
      <c r="A3839" s="590"/>
      <c r="B3839" s="549"/>
      <c r="C3839" s="552"/>
      <c r="D3839" s="553"/>
      <c r="E3839" s="554">
        <f t="shared" si="867"/>
        <v>0</v>
      </c>
      <c r="F3839" s="555">
        <f t="shared" si="868"/>
        <v>0</v>
      </c>
      <c r="G3839" s="555">
        <f>ROUND(D3839*F3839,2)</f>
        <v>0</v>
      </c>
    </row>
    <row r="3840" spans="1:7" ht="19.899999999999999" customHeight="1" x14ac:dyDescent="0.2">
      <c r="A3840" s="590"/>
      <c r="B3840" s="549"/>
      <c r="C3840" s="552"/>
      <c r="D3840" s="553"/>
      <c r="E3840" s="554">
        <f t="shared" si="867"/>
        <v>0</v>
      </c>
      <c r="F3840" s="555">
        <f t="shared" si="868"/>
        <v>0</v>
      </c>
      <c r="G3840" s="555">
        <f>ROUND(D3840*F3840,2)</f>
        <v>0</v>
      </c>
    </row>
    <row r="3841" spans="1:7" ht="19.899999999999999" customHeight="1" x14ac:dyDescent="0.2">
      <c r="A3841" s="590"/>
      <c r="B3841" s="549"/>
      <c r="C3841" s="552"/>
      <c r="D3841" s="553"/>
      <c r="E3841" s="554">
        <f t="shared" si="867"/>
        <v>0</v>
      </c>
      <c r="F3841" s="555">
        <f t="shared" si="868"/>
        <v>0</v>
      </c>
      <c r="G3841" s="555">
        <f t="shared" ref="G3841:G3846" si="869">ROUND(D3841*F3841,2)</f>
        <v>0</v>
      </c>
    </row>
    <row r="3842" spans="1:7" ht="19.899999999999999" customHeight="1" x14ac:dyDescent="0.2">
      <c r="A3842" s="590"/>
      <c r="B3842" s="549"/>
      <c r="C3842" s="552"/>
      <c r="D3842" s="553"/>
      <c r="E3842" s="554">
        <f t="shared" si="867"/>
        <v>0</v>
      </c>
      <c r="F3842" s="555">
        <f t="shared" si="868"/>
        <v>0</v>
      </c>
      <c r="G3842" s="555">
        <f t="shared" si="869"/>
        <v>0</v>
      </c>
    </row>
    <row r="3843" spans="1:7" ht="19.899999999999999" customHeight="1" x14ac:dyDescent="0.2">
      <c r="A3843" s="590"/>
      <c r="B3843" s="549"/>
      <c r="C3843" s="552"/>
      <c r="D3843" s="553"/>
      <c r="E3843" s="554">
        <f t="shared" si="867"/>
        <v>0</v>
      </c>
      <c r="F3843" s="555">
        <f t="shared" si="868"/>
        <v>0</v>
      </c>
      <c r="G3843" s="555">
        <f t="shared" si="869"/>
        <v>0</v>
      </c>
    </row>
    <row r="3844" spans="1:7" ht="19.899999999999999" customHeight="1" x14ac:dyDescent="0.2">
      <c r="A3844" s="590"/>
      <c r="B3844" s="549"/>
      <c r="C3844" s="552"/>
      <c r="D3844" s="553"/>
      <c r="E3844" s="554">
        <f t="shared" si="867"/>
        <v>0</v>
      </c>
      <c r="F3844" s="555">
        <f t="shared" si="868"/>
        <v>0</v>
      </c>
      <c r="G3844" s="555">
        <f t="shared" si="869"/>
        <v>0</v>
      </c>
    </row>
    <row r="3845" spans="1:7" ht="19.899999999999999" customHeight="1" x14ac:dyDescent="0.2">
      <c r="A3845" s="590"/>
      <c r="B3845" s="549"/>
      <c r="C3845" s="552"/>
      <c r="D3845" s="553"/>
      <c r="E3845" s="554">
        <f t="shared" si="867"/>
        <v>0</v>
      </c>
      <c r="F3845" s="555">
        <f t="shared" si="868"/>
        <v>0</v>
      </c>
      <c r="G3845" s="555">
        <f t="shared" si="869"/>
        <v>0</v>
      </c>
    </row>
    <row r="3846" spans="1:7" ht="19.899999999999999" customHeight="1" x14ac:dyDescent="0.2">
      <c r="A3846" s="590"/>
      <c r="B3846" s="549"/>
      <c r="C3846" s="552"/>
      <c r="D3846" s="553"/>
      <c r="E3846" s="554">
        <f t="shared" si="867"/>
        <v>0</v>
      </c>
      <c r="F3846" s="555">
        <f t="shared" si="868"/>
        <v>0</v>
      </c>
      <c r="G3846" s="555">
        <f t="shared" si="869"/>
        <v>0</v>
      </c>
    </row>
    <row r="3847" spans="1:7" ht="19.899999999999999" customHeight="1" x14ac:dyDescent="0.2">
      <c r="A3847" s="590"/>
      <c r="B3847" s="549"/>
      <c r="C3847" s="545"/>
      <c r="D3847" s="545"/>
      <c r="E3847" s="556"/>
      <c r="F3847" s="540"/>
      <c r="G3847" s="592"/>
    </row>
    <row r="3848" spans="1:7" ht="19.899999999999999" customHeight="1" x14ac:dyDescent="0.2">
      <c r="A3848" s="590"/>
      <c r="B3848" s="545"/>
      <c r="C3848" s="537" t="s">
        <v>1004</v>
      </c>
      <c r="D3848" s="540" t="s">
        <v>1001</v>
      </c>
      <c r="E3848" s="611">
        <f>SUMPRODUCT(D3837:D3846,E3837:E3846)</f>
        <v>0</v>
      </c>
      <c r="F3848" s="540" t="s">
        <v>1005</v>
      </c>
      <c r="G3848" s="612">
        <f>SUM(G3837:G3846)</f>
        <v>0</v>
      </c>
    </row>
    <row r="3849" spans="1:7" ht="19.899999999999999" customHeight="1" x14ac:dyDescent="0.2">
      <c r="A3849" s="590"/>
      <c r="B3849" s="549"/>
      <c r="C3849" s="557"/>
      <c r="D3849" s="556"/>
      <c r="E3849" s="542"/>
      <c r="F3849" s="540"/>
      <c r="G3849" s="596"/>
    </row>
    <row r="3850" spans="1:7" ht="19.899999999999999" customHeight="1" x14ac:dyDescent="0.2">
      <c r="A3850" s="597"/>
      <c r="B3850" s="549"/>
      <c r="C3850" s="540" t="s">
        <v>1006</v>
      </c>
      <c r="D3850" s="558">
        <f>IFERROR(VLOOKUP(COUNTIF($A$1:A3850,"ANALISIS DE PRECIOS"),T_Rendimiento_Equipo,5,FALSE),0)</f>
        <v>0</v>
      </c>
      <c r="E3850" s="559" t="str">
        <f ca="1">G3832&amp;"/día"</f>
        <v>0/día</v>
      </c>
      <c r="F3850" s="598"/>
      <c r="G3850" s="592"/>
    </row>
    <row r="3851" spans="1:7" ht="19.899999999999999" customHeight="1" x14ac:dyDescent="0.2">
      <c r="A3851" s="590"/>
      <c r="B3851" s="549"/>
      <c r="C3851" s="545"/>
      <c r="D3851" s="541"/>
      <c r="E3851" s="542"/>
      <c r="F3851" s="540"/>
      <c r="G3851" s="592"/>
    </row>
    <row r="3852" spans="1:7" ht="19.899999999999999" customHeight="1" x14ac:dyDescent="0.2">
      <c r="A3852" s="792" t="s">
        <v>576</v>
      </c>
      <c r="B3852" s="793"/>
      <c r="C3852" s="794" t="s">
        <v>0</v>
      </c>
      <c r="D3852" s="806" t="s">
        <v>1866</v>
      </c>
      <c r="E3852" s="806" t="s">
        <v>1865</v>
      </c>
      <c r="F3852" s="798" t="s">
        <v>1007</v>
      </c>
      <c r="G3852" s="800" t="s">
        <v>26</v>
      </c>
    </row>
    <row r="3853" spans="1:7" ht="19.899999999999999" customHeight="1" x14ac:dyDescent="0.2">
      <c r="A3853" s="560" t="s">
        <v>577</v>
      </c>
      <c r="B3853" s="560" t="s">
        <v>578</v>
      </c>
      <c r="C3853" s="795"/>
      <c r="D3853" s="807"/>
      <c r="E3853" s="797"/>
      <c r="F3853" s="799"/>
      <c r="G3853" s="801"/>
    </row>
    <row r="3854" spans="1:7" ht="19.899999999999999" customHeight="1" x14ac:dyDescent="0.2">
      <c r="A3854" s="599"/>
      <c r="B3854" s="545"/>
      <c r="C3854" s="537" t="s">
        <v>1008</v>
      </c>
      <c r="D3854" s="542"/>
      <c r="E3854" s="542"/>
      <c r="F3854" s="545"/>
      <c r="G3854" s="600"/>
    </row>
    <row r="3855" spans="1:7" ht="19.899999999999999" customHeight="1" x14ac:dyDescent="0.2">
      <c r="A3855" s="601">
        <f t="shared" ref="A3855:A3863" si="870">IFERROR(VLOOKUP(C3855,T_Insumos,4,FALSE),0)</f>
        <v>0</v>
      </c>
      <c r="B3855" s="561">
        <f t="shared" ref="B3855:B3863" si="871">IFERROR(VLOOKUP(C3855,T_Insumos,5,FALSE),0)</f>
        <v>0</v>
      </c>
      <c r="C3855" s="552"/>
      <c r="D3855" s="562">
        <f t="shared" ref="D3855:D3863" si="872">IFERROR(VLOOKUP(C3855,T_Insumos,3,FALSE),0)</f>
        <v>0</v>
      </c>
      <c r="E3855" s="555">
        <f>D3855*$G$23</f>
        <v>0</v>
      </c>
      <c r="F3855" s="558">
        <f>IF(C3855="",0,IFERROR(VLOOKUP(COUNTIF($A$1:A3855,"ANALISIS DE PRECIOS"),T_Rendimiento_Equipo,5,FALSE),0))</f>
        <v>0</v>
      </c>
      <c r="G3855" s="555">
        <f>IFERROR(ROUND(E3855/F3855,2),0)</f>
        <v>0</v>
      </c>
    </row>
    <row r="3856" spans="1:7" ht="19.899999999999999" customHeight="1" x14ac:dyDescent="0.2">
      <c r="A3856" s="601">
        <f t="shared" si="870"/>
        <v>0</v>
      </c>
      <c r="B3856" s="561">
        <f t="shared" si="871"/>
        <v>0</v>
      </c>
      <c r="C3856" s="552"/>
      <c r="D3856" s="562">
        <f t="shared" si="872"/>
        <v>0</v>
      </c>
      <c r="E3856" s="555"/>
      <c r="F3856" s="558">
        <f>IF(C3856="",0,IFERROR(VLOOKUP(COUNTIF($A$1:A3856,"ANALISIS DE PRECIOS"),T_Rendimiento_Equipo,5,FALSE),0))</f>
        <v>0</v>
      </c>
      <c r="G3856" s="555">
        <f t="shared" ref="G3856:G3863" si="873">IFERROR(ROUND(E3856/F3856,2),0)</f>
        <v>0</v>
      </c>
    </row>
    <row r="3857" spans="1:7" ht="19.899999999999999" customHeight="1" x14ac:dyDescent="0.2">
      <c r="A3857" s="601">
        <f t="shared" si="870"/>
        <v>0</v>
      </c>
      <c r="B3857" s="561">
        <f t="shared" si="871"/>
        <v>0</v>
      </c>
      <c r="C3857" s="563"/>
      <c r="D3857" s="562">
        <f t="shared" si="872"/>
        <v>0</v>
      </c>
      <c r="E3857" s="555"/>
      <c r="F3857" s="558">
        <f>IF(C3857="",0,IFERROR(VLOOKUP(COUNTIF($A$1:A3857,"ANALISIS DE PRECIOS"),T_Rendimiento_Equipo,5,FALSE),0))</f>
        <v>0</v>
      </c>
      <c r="G3857" s="555">
        <f t="shared" si="873"/>
        <v>0</v>
      </c>
    </row>
    <row r="3858" spans="1:7" ht="19.899999999999999" customHeight="1" x14ac:dyDescent="0.2">
      <c r="A3858" s="601">
        <f t="shared" si="870"/>
        <v>0</v>
      </c>
      <c r="B3858" s="561">
        <f t="shared" si="871"/>
        <v>0</v>
      </c>
      <c r="C3858" s="563"/>
      <c r="D3858" s="562">
        <f t="shared" si="872"/>
        <v>0</v>
      </c>
      <c r="E3858" s="555"/>
      <c r="F3858" s="558">
        <f>IF(C3858="",0,IFERROR(VLOOKUP(COUNTIF($A$1:A3858,"ANALISIS DE PRECIOS"),T_Rendimiento_Equipo,5,FALSE),0))</f>
        <v>0</v>
      </c>
      <c r="G3858" s="555">
        <f t="shared" si="873"/>
        <v>0</v>
      </c>
    </row>
    <row r="3859" spans="1:7" ht="19.899999999999999" customHeight="1" x14ac:dyDescent="0.2">
      <c r="A3859" s="601">
        <f t="shared" si="870"/>
        <v>0</v>
      </c>
      <c r="B3859" s="561">
        <f t="shared" si="871"/>
        <v>0</v>
      </c>
      <c r="C3859" s="563"/>
      <c r="D3859" s="562">
        <f t="shared" si="872"/>
        <v>0</v>
      </c>
      <c r="E3859" s="555"/>
      <c r="F3859" s="558">
        <f>IF(C3859="",0,IFERROR(VLOOKUP(COUNTIF($A$1:A3859,"ANALISIS DE PRECIOS"),T_Rendimiento_Equipo,5,FALSE),0))</f>
        <v>0</v>
      </c>
      <c r="G3859" s="555">
        <f t="shared" si="873"/>
        <v>0</v>
      </c>
    </row>
    <row r="3860" spans="1:7" ht="19.899999999999999" customHeight="1" x14ac:dyDescent="0.2">
      <c r="A3860" s="601">
        <f t="shared" si="870"/>
        <v>0</v>
      </c>
      <c r="B3860" s="561">
        <f t="shared" si="871"/>
        <v>0</v>
      </c>
      <c r="C3860" s="563"/>
      <c r="D3860" s="562">
        <f t="shared" si="872"/>
        <v>0</v>
      </c>
      <c r="E3860" s="555"/>
      <c r="F3860" s="558">
        <f>IF(C3860="",0,IFERROR(VLOOKUP(COUNTIF($A$1:A3860,"ANALISIS DE PRECIOS"),T_Rendimiento_Equipo,5,FALSE),0))</f>
        <v>0</v>
      </c>
      <c r="G3860" s="555">
        <f t="shared" si="873"/>
        <v>0</v>
      </c>
    </row>
    <row r="3861" spans="1:7" ht="19.899999999999999" customHeight="1" x14ac:dyDescent="0.2">
      <c r="A3861" s="601">
        <f t="shared" si="870"/>
        <v>0</v>
      </c>
      <c r="B3861" s="561">
        <f t="shared" si="871"/>
        <v>0</v>
      </c>
      <c r="C3861" s="563"/>
      <c r="D3861" s="562">
        <f t="shared" si="872"/>
        <v>0</v>
      </c>
      <c r="E3861" s="555"/>
      <c r="F3861" s="558">
        <f>IF(C3861="",0,IFERROR(VLOOKUP(COUNTIF($A$1:A3861,"ANALISIS DE PRECIOS"),T_Rendimiento_Equipo,5,FALSE),0))</f>
        <v>0</v>
      </c>
      <c r="G3861" s="555">
        <f t="shared" si="873"/>
        <v>0</v>
      </c>
    </row>
    <row r="3862" spans="1:7" ht="19.899999999999999" customHeight="1" x14ac:dyDescent="0.2">
      <c r="A3862" s="601">
        <f t="shared" si="870"/>
        <v>0</v>
      </c>
      <c r="B3862" s="561">
        <f t="shared" si="871"/>
        <v>0</v>
      </c>
      <c r="C3862" s="563"/>
      <c r="D3862" s="562">
        <f t="shared" si="872"/>
        <v>0</v>
      </c>
      <c r="E3862" s="555"/>
      <c r="F3862" s="558">
        <f>IF(C3862="",0,IFERROR(VLOOKUP(COUNTIF($A$1:A3862,"ANALISIS DE PRECIOS"),T_Rendimiento_Equipo,5,FALSE),0))</f>
        <v>0</v>
      </c>
      <c r="G3862" s="555">
        <f t="shared" si="873"/>
        <v>0</v>
      </c>
    </row>
    <row r="3863" spans="1:7" ht="19.899999999999999" customHeight="1" x14ac:dyDescent="0.2">
      <c r="A3863" s="601">
        <f t="shared" si="870"/>
        <v>0</v>
      </c>
      <c r="B3863" s="561">
        <f t="shared" si="871"/>
        <v>0</v>
      </c>
      <c r="C3863" s="552"/>
      <c r="D3863" s="562">
        <f t="shared" si="872"/>
        <v>0</v>
      </c>
      <c r="E3863" s="555"/>
      <c r="F3863" s="558">
        <f>IF(C3863="",0,IFERROR(VLOOKUP(COUNTIF($A$1:A3863,"ANALISIS DE PRECIOS"),T_Rendimiento_Equipo,5,FALSE),0))</f>
        <v>0</v>
      </c>
      <c r="G3863" s="555">
        <f t="shared" si="873"/>
        <v>0</v>
      </c>
    </row>
    <row r="3864" spans="1:7" ht="19.899999999999999" customHeight="1" x14ac:dyDescent="0.2">
      <c r="A3864" s="602"/>
      <c r="B3864" s="541"/>
      <c r="C3864" s="545"/>
      <c r="D3864" s="541"/>
      <c r="E3864" s="542"/>
      <c r="F3864" s="564" t="s">
        <v>27</v>
      </c>
      <c r="G3864" s="603">
        <f>SUBTOTAL(9,G3855:G3863)</f>
        <v>0</v>
      </c>
    </row>
    <row r="3865" spans="1:7" ht="19.899999999999999" customHeight="1" x14ac:dyDescent="0.2">
      <c r="A3865" s="599"/>
      <c r="B3865" s="545"/>
      <c r="C3865" s="537" t="s">
        <v>713</v>
      </c>
      <c r="D3865" s="541"/>
      <c r="E3865" s="542"/>
      <c r="F3865" s="543"/>
      <c r="G3865" s="600"/>
    </row>
    <row r="3866" spans="1:7" ht="19.899999999999999" customHeight="1" x14ac:dyDescent="0.2">
      <c r="A3866" s="792" t="s">
        <v>576</v>
      </c>
      <c r="B3866" s="793"/>
      <c r="C3866" s="794" t="s">
        <v>0</v>
      </c>
      <c r="D3866" s="796" t="s">
        <v>24</v>
      </c>
      <c r="E3866" s="796" t="s">
        <v>1832</v>
      </c>
      <c r="F3866" s="798" t="s">
        <v>1007</v>
      </c>
      <c r="G3866" s="800" t="s">
        <v>26</v>
      </c>
    </row>
    <row r="3867" spans="1:7" ht="19.899999999999999" customHeight="1" x14ac:dyDescent="0.2">
      <c r="A3867" s="560" t="s">
        <v>577</v>
      </c>
      <c r="B3867" s="560" t="s">
        <v>578</v>
      </c>
      <c r="C3867" s="795"/>
      <c r="D3867" s="797"/>
      <c r="E3867" s="797"/>
      <c r="F3867" s="799"/>
      <c r="G3867" s="801"/>
    </row>
    <row r="3868" spans="1:7" ht="19.899999999999999" customHeight="1" x14ac:dyDescent="0.2">
      <c r="A3868" s="601">
        <f t="shared" ref="A3868:A3874" si="874">IFERROR(VLOOKUP(C3868,T_Insumos,4,FALSE),0)</f>
        <v>0</v>
      </c>
      <c r="B3868" s="561">
        <f t="shared" ref="B3868:B3874" si="875">IFERROR(VLOOKUP(C3868,T_Insumos,5,FALSE),0)</f>
        <v>0</v>
      </c>
      <c r="C3868" s="565"/>
      <c r="D3868" s="558"/>
      <c r="E3868" s="555">
        <f t="shared" ref="E3868:E3874" si="876">IFERROR(VLOOKUP(C3868,T_Insumos,3,FALSE),0)</f>
        <v>0</v>
      </c>
      <c r="F3868" s="558">
        <f>IF(C3868="",0,IFERROR(VLOOKUP(COUNTIF($A$1:A3868,"ANALISIS DE PRECIOS"),T_Rendimiento_Equipo,5,FALSE),0))</f>
        <v>0</v>
      </c>
      <c r="G3868" s="555">
        <f>IFERROR(ROUND(D3868*E3868/F3868,2),0)</f>
        <v>0</v>
      </c>
    </row>
    <row r="3869" spans="1:7" ht="19.899999999999999" customHeight="1" x14ac:dyDescent="0.2">
      <c r="A3869" s="601">
        <f t="shared" si="874"/>
        <v>0</v>
      </c>
      <c r="B3869" s="561">
        <f t="shared" si="875"/>
        <v>0</v>
      </c>
      <c r="C3869" s="552"/>
      <c r="D3869" s="558"/>
      <c r="E3869" s="555">
        <f t="shared" si="876"/>
        <v>0</v>
      </c>
      <c r="F3869" s="558">
        <f>IF(C3869="",0,IFERROR(VLOOKUP(COUNTIF($A$1:A3869,"ANALISIS DE PRECIOS"),T_Rendimiento_Equipo,5,FALSE),0))</f>
        <v>0</v>
      </c>
      <c r="G3869" s="555">
        <f t="shared" ref="G3869:G3874" si="877">IFERROR(ROUND(D3869*E3869/F3869,2),0)</f>
        <v>0</v>
      </c>
    </row>
    <row r="3870" spans="1:7" ht="19.899999999999999" customHeight="1" x14ac:dyDescent="0.2">
      <c r="A3870" s="601">
        <f t="shared" si="874"/>
        <v>0</v>
      </c>
      <c r="B3870" s="561">
        <f t="shared" si="875"/>
        <v>0</v>
      </c>
      <c r="C3870" s="552"/>
      <c r="D3870" s="558"/>
      <c r="E3870" s="555">
        <f t="shared" si="876"/>
        <v>0</v>
      </c>
      <c r="F3870" s="558">
        <f>IF(C3870="",0,IFERROR(VLOOKUP(COUNTIF($A$1:A3870,"ANALISIS DE PRECIOS"),T_Rendimiento_Equipo,5,FALSE),0))</f>
        <v>0</v>
      </c>
      <c r="G3870" s="555">
        <f t="shared" si="877"/>
        <v>0</v>
      </c>
    </row>
    <row r="3871" spans="1:7" ht="19.899999999999999" customHeight="1" x14ac:dyDescent="0.2">
      <c r="A3871" s="601">
        <f t="shared" si="874"/>
        <v>0</v>
      </c>
      <c r="B3871" s="561">
        <f t="shared" si="875"/>
        <v>0</v>
      </c>
      <c r="C3871" s="552"/>
      <c r="D3871" s="558"/>
      <c r="E3871" s="555">
        <f t="shared" si="876"/>
        <v>0</v>
      </c>
      <c r="F3871" s="558">
        <f>IF(C3871="",0,IFERROR(VLOOKUP(COUNTIF($A$1:A3871,"ANALISIS DE PRECIOS"),T_Rendimiento_Equipo,5,FALSE),0))</f>
        <v>0</v>
      </c>
      <c r="G3871" s="555">
        <f t="shared" si="877"/>
        <v>0</v>
      </c>
    </row>
    <row r="3872" spans="1:7" ht="19.899999999999999" customHeight="1" x14ac:dyDescent="0.2">
      <c r="A3872" s="601">
        <f t="shared" si="874"/>
        <v>0</v>
      </c>
      <c r="B3872" s="561">
        <f t="shared" si="875"/>
        <v>0</v>
      </c>
      <c r="C3872" s="552"/>
      <c r="D3872" s="558"/>
      <c r="E3872" s="555">
        <f t="shared" si="876"/>
        <v>0</v>
      </c>
      <c r="F3872" s="558">
        <f>IF(C3872="",0,IFERROR(VLOOKUP(COUNTIF($A$1:A3872,"ANALISIS DE PRECIOS"),T_Rendimiento_Equipo,5,FALSE),0))</f>
        <v>0</v>
      </c>
      <c r="G3872" s="555">
        <f t="shared" si="877"/>
        <v>0</v>
      </c>
    </row>
    <row r="3873" spans="1:7" ht="19.899999999999999" customHeight="1" x14ac:dyDescent="0.2">
      <c r="A3873" s="601">
        <f t="shared" si="874"/>
        <v>0</v>
      </c>
      <c r="B3873" s="561">
        <f t="shared" si="875"/>
        <v>0</v>
      </c>
      <c r="C3873" s="552"/>
      <c r="D3873" s="566"/>
      <c r="E3873" s="555">
        <f t="shared" si="876"/>
        <v>0</v>
      </c>
      <c r="F3873" s="558">
        <f>IF(C3873="",0,IFERROR(VLOOKUP(COUNTIF($A$1:A3873,"ANALISIS DE PRECIOS"),T_Rendimiento_Equipo,5,FALSE),0))</f>
        <v>0</v>
      </c>
      <c r="G3873" s="555">
        <f t="shared" si="877"/>
        <v>0</v>
      </c>
    </row>
    <row r="3874" spans="1:7" ht="19.899999999999999" customHeight="1" x14ac:dyDescent="0.2">
      <c r="A3874" s="601">
        <f t="shared" si="874"/>
        <v>0</v>
      </c>
      <c r="B3874" s="561">
        <f t="shared" si="875"/>
        <v>0</v>
      </c>
      <c r="C3874" s="561"/>
      <c r="D3874" s="567"/>
      <c r="E3874" s="555">
        <f t="shared" si="876"/>
        <v>0</v>
      </c>
      <c r="F3874" s="558">
        <f>IF(C3874="",0,IFERROR(VLOOKUP(COUNTIF($A$1:A3874,"ANALISIS DE PRECIOS"),T_Rendimiento_Equipo,5,FALSE),0))</f>
        <v>0</v>
      </c>
      <c r="G3874" s="555">
        <f t="shared" si="877"/>
        <v>0</v>
      </c>
    </row>
    <row r="3875" spans="1:7" ht="19.899999999999999" customHeight="1" x14ac:dyDescent="0.2">
      <c r="A3875" s="602"/>
      <c r="B3875" s="541"/>
      <c r="C3875" s="545"/>
      <c r="D3875" s="541"/>
      <c r="E3875" s="542"/>
      <c r="F3875" s="564" t="s">
        <v>28</v>
      </c>
      <c r="G3875" s="604">
        <f>SUBTOTAL(9,G3868:G3874)</f>
        <v>0</v>
      </c>
    </row>
    <row r="3876" spans="1:7" ht="19.899999999999999" customHeight="1" x14ac:dyDescent="0.2">
      <c r="A3876" s="599"/>
      <c r="B3876" s="545"/>
      <c r="C3876" s="537" t="s">
        <v>1014</v>
      </c>
      <c r="D3876" s="541"/>
      <c r="E3876" s="542"/>
      <c r="F3876" s="543"/>
      <c r="G3876" s="600"/>
    </row>
    <row r="3877" spans="1:7" ht="19.899999999999999" customHeight="1" x14ac:dyDescent="0.2">
      <c r="A3877" s="792" t="s">
        <v>576</v>
      </c>
      <c r="B3877" s="793"/>
      <c r="C3877" s="794" t="s">
        <v>0</v>
      </c>
      <c r="D3877" s="794" t="s">
        <v>1867</v>
      </c>
      <c r="E3877" s="796" t="s">
        <v>24</v>
      </c>
      <c r="F3877" s="798" t="s">
        <v>25</v>
      </c>
      <c r="G3877" s="800" t="s">
        <v>26</v>
      </c>
    </row>
    <row r="3878" spans="1:7" ht="19.899999999999999" customHeight="1" x14ac:dyDescent="0.2">
      <c r="A3878" s="560" t="s">
        <v>577</v>
      </c>
      <c r="B3878" s="560" t="s">
        <v>578</v>
      </c>
      <c r="C3878" s="795"/>
      <c r="D3878" s="795"/>
      <c r="E3878" s="797"/>
      <c r="F3878" s="799"/>
      <c r="G3878" s="801"/>
    </row>
    <row r="3879" spans="1:7" ht="19.899999999999999" customHeight="1" x14ac:dyDescent="0.2">
      <c r="A3879" s="601">
        <f t="shared" ref="A3879:A3889" si="878">IFERROR(VLOOKUP(C3879,T_Insumos,4,FALSE),0)</f>
        <v>0</v>
      </c>
      <c r="B3879" s="561">
        <f t="shared" ref="B3879:B3889" si="879">IFERROR(VLOOKUP(C3879,T_Insumos,5,FALSE),0)</f>
        <v>0</v>
      </c>
      <c r="C3879" s="561"/>
      <c r="D3879" s="613">
        <f t="shared" ref="D3879:D3889" si="880">IFERROR(VLOOKUP(C3879,T_Insumos,2,FALSE),0)</f>
        <v>0</v>
      </c>
      <c r="E3879" s="553"/>
      <c r="F3879" s="555">
        <f t="shared" ref="F3879:F3889" si="881">IFERROR(VLOOKUP(C3879,T_Insumos,3,FALSE),0)</f>
        <v>0</v>
      </c>
      <c r="G3879" s="555">
        <f>ROUND(E3879*F3879,2)</f>
        <v>0</v>
      </c>
    </row>
    <row r="3880" spans="1:7" ht="19.899999999999999" customHeight="1" x14ac:dyDescent="0.2">
      <c r="A3880" s="601">
        <f t="shared" si="878"/>
        <v>0</v>
      </c>
      <c r="B3880" s="561">
        <f t="shared" si="879"/>
        <v>0</v>
      </c>
      <c r="C3880" s="561"/>
      <c r="D3880" s="613">
        <f t="shared" si="880"/>
        <v>0</v>
      </c>
      <c r="E3880" s="553"/>
      <c r="F3880" s="555">
        <f t="shared" si="881"/>
        <v>0</v>
      </c>
      <c r="G3880" s="555">
        <f t="shared" ref="G3880:G3889" si="882">ROUND(E3880*F3880,2)</f>
        <v>0</v>
      </c>
    </row>
    <row r="3881" spans="1:7" ht="19.899999999999999" customHeight="1" x14ac:dyDescent="0.2">
      <c r="A3881" s="601">
        <f t="shared" si="878"/>
        <v>0</v>
      </c>
      <c r="B3881" s="561">
        <f t="shared" si="879"/>
        <v>0</v>
      </c>
      <c r="C3881" s="561"/>
      <c r="D3881" s="613">
        <f t="shared" si="880"/>
        <v>0</v>
      </c>
      <c r="E3881" s="553"/>
      <c r="F3881" s="555">
        <f t="shared" si="881"/>
        <v>0</v>
      </c>
      <c r="G3881" s="555">
        <f t="shared" si="882"/>
        <v>0</v>
      </c>
    </row>
    <row r="3882" spans="1:7" ht="19.899999999999999" customHeight="1" x14ac:dyDescent="0.2">
      <c r="A3882" s="601">
        <f t="shared" si="878"/>
        <v>0</v>
      </c>
      <c r="B3882" s="561">
        <f t="shared" si="879"/>
        <v>0</v>
      </c>
      <c r="C3882" s="561"/>
      <c r="D3882" s="613">
        <f t="shared" si="880"/>
        <v>0</v>
      </c>
      <c r="E3882" s="553"/>
      <c r="F3882" s="555">
        <f t="shared" si="881"/>
        <v>0</v>
      </c>
      <c r="G3882" s="555">
        <f t="shared" si="882"/>
        <v>0</v>
      </c>
    </row>
    <row r="3883" spans="1:7" ht="19.899999999999999" customHeight="1" x14ac:dyDescent="0.2">
      <c r="A3883" s="601">
        <f t="shared" si="878"/>
        <v>0</v>
      </c>
      <c r="B3883" s="561">
        <f t="shared" si="879"/>
        <v>0</v>
      </c>
      <c r="C3883" s="561"/>
      <c r="D3883" s="613">
        <f t="shared" si="880"/>
        <v>0</v>
      </c>
      <c r="E3883" s="553"/>
      <c r="F3883" s="555">
        <f t="shared" si="881"/>
        <v>0</v>
      </c>
      <c r="G3883" s="555">
        <f t="shared" si="882"/>
        <v>0</v>
      </c>
    </row>
    <row r="3884" spans="1:7" ht="19.899999999999999" customHeight="1" x14ac:dyDescent="0.2">
      <c r="A3884" s="601">
        <f t="shared" si="878"/>
        <v>0</v>
      </c>
      <c r="B3884" s="561">
        <f t="shared" si="879"/>
        <v>0</v>
      </c>
      <c r="C3884" s="561"/>
      <c r="D3884" s="613">
        <f t="shared" si="880"/>
        <v>0</v>
      </c>
      <c r="E3884" s="553"/>
      <c r="F3884" s="555">
        <f t="shared" si="881"/>
        <v>0</v>
      </c>
      <c r="G3884" s="555">
        <f t="shared" si="882"/>
        <v>0</v>
      </c>
    </row>
    <row r="3885" spans="1:7" ht="19.899999999999999" customHeight="1" x14ac:dyDescent="0.2">
      <c r="A3885" s="601">
        <f t="shared" si="878"/>
        <v>0</v>
      </c>
      <c r="B3885" s="561">
        <f t="shared" si="879"/>
        <v>0</v>
      </c>
      <c r="C3885" s="561"/>
      <c r="D3885" s="613">
        <f t="shared" si="880"/>
        <v>0</v>
      </c>
      <c r="E3885" s="553"/>
      <c r="F3885" s="555">
        <f t="shared" si="881"/>
        <v>0</v>
      </c>
      <c r="G3885" s="555">
        <f t="shared" si="882"/>
        <v>0</v>
      </c>
    </row>
    <row r="3886" spans="1:7" ht="19.899999999999999" customHeight="1" x14ac:dyDescent="0.2">
      <c r="A3886" s="601">
        <f t="shared" si="878"/>
        <v>0</v>
      </c>
      <c r="B3886" s="561">
        <f t="shared" si="879"/>
        <v>0</v>
      </c>
      <c r="C3886" s="561"/>
      <c r="D3886" s="613">
        <f t="shared" si="880"/>
        <v>0</v>
      </c>
      <c r="E3886" s="553"/>
      <c r="F3886" s="555">
        <f t="shared" si="881"/>
        <v>0</v>
      </c>
      <c r="G3886" s="555">
        <f t="shared" si="882"/>
        <v>0</v>
      </c>
    </row>
    <row r="3887" spans="1:7" ht="19.899999999999999" customHeight="1" x14ac:dyDescent="0.2">
      <c r="A3887" s="601">
        <f t="shared" si="878"/>
        <v>0</v>
      </c>
      <c r="B3887" s="561">
        <f t="shared" si="879"/>
        <v>0</v>
      </c>
      <c r="C3887" s="561"/>
      <c r="D3887" s="613">
        <f t="shared" si="880"/>
        <v>0</v>
      </c>
      <c r="E3887" s="553"/>
      <c r="F3887" s="555">
        <f t="shared" si="881"/>
        <v>0</v>
      </c>
      <c r="G3887" s="555">
        <f t="shared" si="882"/>
        <v>0</v>
      </c>
    </row>
    <row r="3888" spans="1:7" ht="19.899999999999999" customHeight="1" x14ac:dyDescent="0.2">
      <c r="A3888" s="601">
        <f t="shared" si="878"/>
        <v>0</v>
      </c>
      <c r="B3888" s="561">
        <f t="shared" si="879"/>
        <v>0</v>
      </c>
      <c r="C3888" s="561"/>
      <c r="D3888" s="613">
        <f t="shared" si="880"/>
        <v>0</v>
      </c>
      <c r="E3888" s="553"/>
      <c r="F3888" s="555">
        <f t="shared" si="881"/>
        <v>0</v>
      </c>
      <c r="G3888" s="555">
        <f t="shared" si="882"/>
        <v>0</v>
      </c>
    </row>
    <row r="3889" spans="1:7" ht="19.899999999999999" customHeight="1" x14ac:dyDescent="0.2">
      <c r="A3889" s="601">
        <f t="shared" si="878"/>
        <v>0</v>
      </c>
      <c r="B3889" s="561">
        <f t="shared" si="879"/>
        <v>0</v>
      </c>
      <c r="C3889" s="561"/>
      <c r="D3889" s="613">
        <f t="shared" si="880"/>
        <v>0</v>
      </c>
      <c r="E3889" s="553"/>
      <c r="F3889" s="555">
        <f t="shared" si="881"/>
        <v>0</v>
      </c>
      <c r="G3889" s="555">
        <f t="shared" si="882"/>
        <v>0</v>
      </c>
    </row>
    <row r="3890" spans="1:7" ht="19.899999999999999" customHeight="1" x14ac:dyDescent="0.2">
      <c r="A3890" s="599"/>
      <c r="B3890" s="545"/>
      <c r="C3890" s="545"/>
      <c r="D3890" s="541"/>
      <c r="E3890" s="542"/>
      <c r="F3890" s="564" t="s">
        <v>29</v>
      </c>
      <c r="G3890" s="605">
        <f>SUBTOTAL(9,G3879:G3889)</f>
        <v>0</v>
      </c>
    </row>
    <row r="3891" spans="1:7" ht="19.899999999999999" customHeight="1" x14ac:dyDescent="0.2">
      <c r="A3891" s="599"/>
      <c r="B3891" s="545"/>
      <c r="C3891" s="537" t="s">
        <v>1015</v>
      </c>
      <c r="D3891" s="541"/>
      <c r="E3891" s="542"/>
      <c r="F3891" s="543"/>
      <c r="G3891" s="600"/>
    </row>
    <row r="3892" spans="1:7" ht="19.899999999999999" customHeight="1" x14ac:dyDescent="0.2">
      <c r="A3892" s="792" t="s">
        <v>576</v>
      </c>
      <c r="B3892" s="793"/>
      <c r="C3892" s="794" t="s">
        <v>0</v>
      </c>
      <c r="D3892" s="794" t="s">
        <v>1867</v>
      </c>
      <c r="E3892" s="796" t="s">
        <v>24</v>
      </c>
      <c r="F3892" s="798" t="s">
        <v>25</v>
      </c>
      <c r="G3892" s="800" t="s">
        <v>26</v>
      </c>
    </row>
    <row r="3893" spans="1:7" ht="19.899999999999999" customHeight="1" x14ac:dyDescent="0.2">
      <c r="A3893" s="560" t="s">
        <v>577</v>
      </c>
      <c r="B3893" s="560" t="s">
        <v>578</v>
      </c>
      <c r="C3893" s="795"/>
      <c r="D3893" s="795"/>
      <c r="E3893" s="797"/>
      <c r="F3893" s="799"/>
      <c r="G3893" s="801"/>
    </row>
    <row r="3894" spans="1:7" ht="19.899999999999999" customHeight="1" x14ac:dyDescent="0.2">
      <c r="A3894" s="601">
        <f>IFERROR(VLOOKUP(C3894,T_Insumos,4,FALSE),0)</f>
        <v>0</v>
      </c>
      <c r="B3894" s="561">
        <f>IFERROR(VLOOKUP(C3894,T_Insumos,5,FALSE),0)</f>
        <v>0</v>
      </c>
      <c r="C3894" s="552"/>
      <c r="D3894" s="613">
        <f>IF(C3894=0,0,"$/tnkm")</f>
        <v>0</v>
      </c>
      <c r="E3894" s="553"/>
      <c r="F3894" s="555">
        <f>IFERROR(VLOOKUP(C3894,T_Insumos,3,FALSE),0)</f>
        <v>0</v>
      </c>
      <c r="G3894" s="555">
        <f>ROUND(E3894*F3894,2)</f>
        <v>0</v>
      </c>
    </row>
    <row r="3895" spans="1:7" ht="19.899999999999999" customHeight="1" x14ac:dyDescent="0.2">
      <c r="A3895" s="601">
        <f>IFERROR(VLOOKUP(C3895,T_Insumos,4,FALSE),0)</f>
        <v>0</v>
      </c>
      <c r="B3895" s="561">
        <f>IFERROR(VLOOKUP(C3895,T_Insumos,5,FALSE),0)</f>
        <v>0</v>
      </c>
      <c r="C3895" s="552"/>
      <c r="D3895" s="613">
        <f>IF(C3895=0,0,"$/tnkm")</f>
        <v>0</v>
      </c>
      <c r="E3895" s="569"/>
      <c r="F3895" s="555">
        <f>IFERROR(VLOOKUP(C3895,T_Insumos,3,FALSE),0)</f>
        <v>0</v>
      </c>
      <c r="G3895" s="555">
        <f t="shared" ref="G3895" si="883">ROUND(E3895*F3895,2)</f>
        <v>0</v>
      </c>
    </row>
    <row r="3896" spans="1:7" ht="19.899999999999999" customHeight="1" x14ac:dyDescent="0.2">
      <c r="A3896" s="599"/>
      <c r="B3896" s="545"/>
      <c r="C3896" s="545"/>
      <c r="D3896" s="541"/>
      <c r="E3896" s="542"/>
      <c r="F3896" s="564" t="s">
        <v>1016</v>
      </c>
      <c r="G3896" s="605">
        <f>SUBTOTAL(9,G3894:G3895)</f>
        <v>0</v>
      </c>
    </row>
    <row r="3897" spans="1:7" ht="19.899999999999999" customHeight="1" x14ac:dyDescent="0.2">
      <c r="A3897" s="602"/>
      <c r="B3897" s="541"/>
      <c r="C3897" s="545"/>
      <c r="D3897" s="541"/>
      <c r="E3897" s="542"/>
      <c r="F3897" s="543"/>
      <c r="G3897" s="600"/>
    </row>
    <row r="3898" spans="1:7" ht="19.899999999999999" customHeight="1" x14ac:dyDescent="0.2">
      <c r="A3898" s="664" t="str">
        <f>B3832</f>
        <v/>
      </c>
      <c r="B3898" s="661">
        <f ca="1">C3832</f>
        <v>0</v>
      </c>
      <c r="C3898" s="541"/>
      <c r="D3898" s="541" t="s">
        <v>1833</v>
      </c>
      <c r="E3898" s="662"/>
      <c r="F3898" s="663" t="str">
        <f ca="1">"$/"&amp;G3832</f>
        <v>$/0</v>
      </c>
      <c r="G3898" s="610">
        <f>SUBTOTAL(9,G3855:G3897)</f>
        <v>0</v>
      </c>
    </row>
    <row r="3899" spans="1:7" ht="19.899999999999999" customHeight="1" x14ac:dyDescent="0.2">
      <c r="A3899" s="606"/>
      <c r="B3899" s="607"/>
      <c r="C3899" s="608"/>
      <c r="D3899" s="608" t="s">
        <v>2043</v>
      </c>
      <c r="E3899" s="609"/>
      <c r="F3899" s="665" t="str">
        <f ca="1">"$/"&amp;G3832</f>
        <v>$/0</v>
      </c>
      <c r="G3899" s="610">
        <f>ROUND(G3898/Coeficiente_Paso,2)</f>
        <v>0</v>
      </c>
    </row>
    <row r="3900" spans="1:7" ht="19.899999999999999" customHeight="1" x14ac:dyDescent="0.2">
      <c r="A3900" s="191"/>
      <c r="B3900" s="191"/>
      <c r="C3900" s="191"/>
      <c r="D3900" s="191"/>
      <c r="E3900" s="191"/>
      <c r="F3900" s="191"/>
      <c r="G3900" s="191"/>
    </row>
    <row r="3901" spans="1:7" ht="19.899999999999999" customHeight="1" x14ac:dyDescent="0.2">
      <c r="A3901" s="802" t="s">
        <v>31</v>
      </c>
      <c r="B3901" s="803"/>
      <c r="C3901" s="803"/>
      <c r="D3901" s="803"/>
      <c r="E3901" s="803"/>
      <c r="F3901" s="803"/>
      <c r="G3901" s="804"/>
    </row>
    <row r="3902" spans="1:7" ht="19.899999999999999" customHeight="1" x14ac:dyDescent="0.2">
      <c r="A3902" s="587" t="s">
        <v>711</v>
      </c>
      <c r="B3902" s="535" t="str">
        <f>Comitente</f>
        <v>DIRECCIÓN PROVINCIAL DE VIALIDAD</v>
      </c>
      <c r="C3902" s="536"/>
      <c r="D3902" s="537"/>
      <c r="E3902" s="537"/>
      <c r="F3902" s="538"/>
      <c r="G3902" s="588"/>
    </row>
    <row r="3903" spans="1:7" ht="19.899999999999999" customHeight="1" x14ac:dyDescent="0.2">
      <c r="A3903" s="587" t="s">
        <v>712</v>
      </c>
      <c r="B3903" s="535">
        <f>Contratista</f>
        <v>0</v>
      </c>
      <c r="C3903" s="539"/>
      <c r="D3903" s="539"/>
      <c r="E3903" s="539"/>
      <c r="F3903" s="535"/>
      <c r="G3903" s="589"/>
    </row>
    <row r="3904" spans="1:7" ht="19.899999999999999" customHeight="1" x14ac:dyDescent="0.2">
      <c r="A3904" s="587" t="s">
        <v>21</v>
      </c>
      <c r="B3904" s="535" t="str">
        <f>Obra</f>
        <v>PAVIMENTACIÓN Y REPAVIMENTACION DE LA RED VIAL MUNICIPAL AFECTADAS POR OBRAS DE SANEAMIENTO 1era ETAPA SARMIENTO</v>
      </c>
      <c r="C3904" s="539"/>
      <c r="D3904" s="539"/>
      <c r="E3904" s="539"/>
      <c r="F3904" s="535" t="s">
        <v>32</v>
      </c>
      <c r="G3904" s="589">
        <f>Fecha_Base</f>
        <v>0</v>
      </c>
    </row>
    <row r="3905" spans="1:7" ht="19.899999999999999" customHeight="1" x14ac:dyDescent="0.2">
      <c r="A3905" s="590" t="s">
        <v>710</v>
      </c>
      <c r="B3905" s="540" t="str">
        <f>Ubicación</f>
        <v>DEPARTAMENTO SARMIENTO</v>
      </c>
      <c r="C3905" s="540"/>
      <c r="D3905" s="541"/>
      <c r="E3905" s="542"/>
      <c r="F3905" s="543"/>
      <c r="G3905" s="591"/>
    </row>
    <row r="3906" spans="1:7" ht="19.899999999999999" customHeight="1" x14ac:dyDescent="0.2">
      <c r="A3906" s="590" t="s">
        <v>33</v>
      </c>
      <c r="B3906" s="544" t="str">
        <f>IFERROR(VALUE(LEFT(B3907,FIND(".",B3907)-1)),"")</f>
        <v/>
      </c>
      <c r="C3906" s="545">
        <f ca="1">IFERROR(VLOOKUP(B3906,T_Computo_Presupuesto,2,FALSE),0)</f>
        <v>0</v>
      </c>
      <c r="D3906" s="545"/>
      <c r="E3906" s="542"/>
      <c r="F3906" s="543"/>
      <c r="G3906" s="591"/>
    </row>
    <row r="3907" spans="1:7" ht="19.899999999999999" customHeight="1" x14ac:dyDescent="0.2">
      <c r="A3907" s="590" t="s">
        <v>22</v>
      </c>
      <c r="B3907" s="546" t="str">
        <f>IFERROR(VLOOKUP(COUNTIF($A$1:A3907,"ANALISIS DE PRECIOS"),T_NumeroItem,2,FALSE),"")</f>
        <v/>
      </c>
      <c r="C3907" s="805">
        <f ca="1">IFERROR(VLOOKUP(B3907,T_Computo_Presupuesto,2,FALSE),0)</f>
        <v>0</v>
      </c>
      <c r="D3907" s="805"/>
      <c r="E3907" s="805"/>
      <c r="F3907" s="540" t="s">
        <v>23</v>
      </c>
      <c r="G3907" s="592">
        <f ca="1">IFERROR(VLOOKUP(B3907,T_Computo_Presupuesto,4,FALSE),0)</f>
        <v>0</v>
      </c>
    </row>
    <row r="3908" spans="1:7" ht="19.899999999999999" customHeight="1" x14ac:dyDescent="0.2">
      <c r="A3908" s="590"/>
      <c r="B3908" s="540"/>
      <c r="C3908" s="545"/>
      <c r="D3908" s="541"/>
      <c r="E3908" s="542"/>
      <c r="F3908" s="545"/>
      <c r="G3908" s="593"/>
    </row>
    <row r="3909" spans="1:7" ht="19.899999999999999" customHeight="1" x14ac:dyDescent="0.2">
      <c r="A3909" s="594"/>
      <c r="B3909" s="547"/>
      <c r="C3909" s="548" t="s">
        <v>999</v>
      </c>
      <c r="D3909" s="547"/>
      <c r="E3909" s="547"/>
      <c r="F3909" s="547"/>
      <c r="G3909" s="595"/>
    </row>
    <row r="3910" spans="1:7" ht="19.899999999999999" customHeight="1" x14ac:dyDescent="0.2">
      <c r="A3910" s="590"/>
      <c r="B3910" s="549"/>
      <c r="C3910" s="545"/>
      <c r="D3910" s="541"/>
      <c r="E3910" s="542"/>
      <c r="F3910" s="540"/>
      <c r="G3910" s="592"/>
    </row>
    <row r="3911" spans="1:7" ht="19.899999999999999" customHeight="1" x14ac:dyDescent="0.2">
      <c r="A3911" s="590"/>
      <c r="B3911" s="549"/>
      <c r="C3911" s="550" t="s">
        <v>1000</v>
      </c>
      <c r="D3911" s="551" t="s">
        <v>24</v>
      </c>
      <c r="E3911" s="551" t="s">
        <v>1001</v>
      </c>
      <c r="F3911" s="551" t="s">
        <v>1002</v>
      </c>
      <c r="G3911" s="550" t="s">
        <v>1003</v>
      </c>
    </row>
    <row r="3912" spans="1:7" ht="19.899999999999999" customHeight="1" x14ac:dyDescent="0.2">
      <c r="A3912" s="590"/>
      <c r="B3912" s="549"/>
      <c r="C3912" s="552"/>
      <c r="D3912" s="553"/>
      <c r="E3912" s="554">
        <f t="shared" ref="E3912:E3921" si="884">IFERROR(VLOOKUP(C3912,T_Equipos,4,FALSE),0)</f>
        <v>0</v>
      </c>
      <c r="F3912" s="555">
        <f t="shared" ref="F3912:F3921" si="885">IFERROR(VLOOKUP(C3912,T_Equipos,5,FALSE),0)</f>
        <v>0</v>
      </c>
      <c r="G3912" s="555">
        <f>ROUND(D3912*F3912,2)</f>
        <v>0</v>
      </c>
    </row>
    <row r="3913" spans="1:7" ht="19.899999999999999" customHeight="1" x14ac:dyDescent="0.2">
      <c r="A3913" s="590"/>
      <c r="B3913" s="549"/>
      <c r="C3913" s="552"/>
      <c r="D3913" s="553"/>
      <c r="E3913" s="554">
        <f t="shared" si="884"/>
        <v>0</v>
      </c>
      <c r="F3913" s="555">
        <f t="shared" si="885"/>
        <v>0</v>
      </c>
      <c r="G3913" s="555">
        <f>ROUND(D3913*F3913,2)</f>
        <v>0</v>
      </c>
    </row>
    <row r="3914" spans="1:7" ht="19.899999999999999" customHeight="1" x14ac:dyDescent="0.2">
      <c r="A3914" s="590"/>
      <c r="B3914" s="549"/>
      <c r="C3914" s="552"/>
      <c r="D3914" s="553"/>
      <c r="E3914" s="554">
        <f t="shared" si="884"/>
        <v>0</v>
      </c>
      <c r="F3914" s="555">
        <f t="shared" si="885"/>
        <v>0</v>
      </c>
      <c r="G3914" s="555">
        <f>ROUND(D3914*F3914,2)</f>
        <v>0</v>
      </c>
    </row>
    <row r="3915" spans="1:7" ht="19.899999999999999" customHeight="1" x14ac:dyDescent="0.2">
      <c r="A3915" s="590"/>
      <c r="B3915" s="549"/>
      <c r="C3915" s="552"/>
      <c r="D3915" s="553"/>
      <c r="E3915" s="554">
        <f t="shared" si="884"/>
        <v>0</v>
      </c>
      <c r="F3915" s="555">
        <f t="shared" si="885"/>
        <v>0</v>
      </c>
      <c r="G3915" s="555">
        <f>ROUND(D3915*F3915,2)</f>
        <v>0</v>
      </c>
    </row>
    <row r="3916" spans="1:7" ht="19.899999999999999" customHeight="1" x14ac:dyDescent="0.2">
      <c r="A3916" s="590"/>
      <c r="B3916" s="549"/>
      <c r="C3916" s="552"/>
      <c r="D3916" s="553"/>
      <c r="E3916" s="554">
        <f t="shared" si="884"/>
        <v>0</v>
      </c>
      <c r="F3916" s="555">
        <f t="shared" si="885"/>
        <v>0</v>
      </c>
      <c r="G3916" s="555">
        <f t="shared" ref="G3916:G3921" si="886">ROUND(D3916*F3916,2)</f>
        <v>0</v>
      </c>
    </row>
    <row r="3917" spans="1:7" ht="19.899999999999999" customHeight="1" x14ac:dyDescent="0.2">
      <c r="A3917" s="590"/>
      <c r="B3917" s="549"/>
      <c r="C3917" s="552"/>
      <c r="D3917" s="553"/>
      <c r="E3917" s="554">
        <f t="shared" si="884"/>
        <v>0</v>
      </c>
      <c r="F3917" s="555">
        <f t="shared" si="885"/>
        <v>0</v>
      </c>
      <c r="G3917" s="555">
        <f t="shared" si="886"/>
        <v>0</v>
      </c>
    </row>
    <row r="3918" spans="1:7" ht="19.899999999999999" customHeight="1" x14ac:dyDescent="0.2">
      <c r="A3918" s="590"/>
      <c r="B3918" s="549"/>
      <c r="C3918" s="552"/>
      <c r="D3918" s="553"/>
      <c r="E3918" s="554">
        <f t="shared" si="884"/>
        <v>0</v>
      </c>
      <c r="F3918" s="555">
        <f t="shared" si="885"/>
        <v>0</v>
      </c>
      <c r="G3918" s="555">
        <f t="shared" si="886"/>
        <v>0</v>
      </c>
    </row>
    <row r="3919" spans="1:7" ht="19.899999999999999" customHeight="1" x14ac:dyDescent="0.2">
      <c r="A3919" s="590"/>
      <c r="B3919" s="549"/>
      <c r="C3919" s="552"/>
      <c r="D3919" s="553"/>
      <c r="E3919" s="554">
        <f t="shared" si="884"/>
        <v>0</v>
      </c>
      <c r="F3919" s="555">
        <f t="shared" si="885"/>
        <v>0</v>
      </c>
      <c r="G3919" s="555">
        <f t="shared" si="886"/>
        <v>0</v>
      </c>
    </row>
    <row r="3920" spans="1:7" ht="19.899999999999999" customHeight="1" x14ac:dyDescent="0.2">
      <c r="A3920" s="590"/>
      <c r="B3920" s="549"/>
      <c r="C3920" s="552"/>
      <c r="D3920" s="553"/>
      <c r="E3920" s="554">
        <f t="shared" si="884"/>
        <v>0</v>
      </c>
      <c r="F3920" s="555">
        <f t="shared" si="885"/>
        <v>0</v>
      </c>
      <c r="G3920" s="555">
        <f t="shared" si="886"/>
        <v>0</v>
      </c>
    </row>
    <row r="3921" spans="1:7" ht="19.899999999999999" customHeight="1" x14ac:dyDescent="0.2">
      <c r="A3921" s="590"/>
      <c r="B3921" s="549"/>
      <c r="C3921" s="552"/>
      <c r="D3921" s="553"/>
      <c r="E3921" s="554">
        <f t="shared" si="884"/>
        <v>0</v>
      </c>
      <c r="F3921" s="555">
        <f t="shared" si="885"/>
        <v>0</v>
      </c>
      <c r="G3921" s="555">
        <f t="shared" si="886"/>
        <v>0</v>
      </c>
    </row>
    <row r="3922" spans="1:7" ht="19.899999999999999" customHeight="1" x14ac:dyDescent="0.2">
      <c r="A3922" s="590"/>
      <c r="B3922" s="549"/>
      <c r="C3922" s="545"/>
      <c r="D3922" s="545"/>
      <c r="E3922" s="556"/>
      <c r="F3922" s="540"/>
      <c r="G3922" s="592"/>
    </row>
    <row r="3923" spans="1:7" ht="19.899999999999999" customHeight="1" x14ac:dyDescent="0.2">
      <c r="A3923" s="590"/>
      <c r="B3923" s="545"/>
      <c r="C3923" s="537" t="s">
        <v>1004</v>
      </c>
      <c r="D3923" s="540" t="s">
        <v>1001</v>
      </c>
      <c r="E3923" s="611">
        <f>SUMPRODUCT(D3912:D3921,E3912:E3921)</f>
        <v>0</v>
      </c>
      <c r="F3923" s="540" t="s">
        <v>1005</v>
      </c>
      <c r="G3923" s="612">
        <f>SUM(G3912:G3921)</f>
        <v>0</v>
      </c>
    </row>
    <row r="3924" spans="1:7" ht="19.899999999999999" customHeight="1" x14ac:dyDescent="0.2">
      <c r="A3924" s="590"/>
      <c r="B3924" s="549"/>
      <c r="C3924" s="557"/>
      <c r="D3924" s="556"/>
      <c r="E3924" s="542"/>
      <c r="F3924" s="540"/>
      <c r="G3924" s="596"/>
    </row>
    <row r="3925" spans="1:7" ht="19.899999999999999" customHeight="1" x14ac:dyDescent="0.2">
      <c r="A3925" s="597"/>
      <c r="B3925" s="549"/>
      <c r="C3925" s="540" t="s">
        <v>1006</v>
      </c>
      <c r="D3925" s="558">
        <f>IFERROR(VLOOKUP(COUNTIF($A$1:A3925,"ANALISIS DE PRECIOS"),T_Rendimiento_Equipo,5,FALSE),0)</f>
        <v>0</v>
      </c>
      <c r="E3925" s="559" t="str">
        <f ca="1">G3907&amp;"/día"</f>
        <v>0/día</v>
      </c>
      <c r="F3925" s="598"/>
      <c r="G3925" s="592"/>
    </row>
    <row r="3926" spans="1:7" ht="19.899999999999999" customHeight="1" x14ac:dyDescent="0.2">
      <c r="A3926" s="590"/>
      <c r="B3926" s="549"/>
      <c r="C3926" s="545"/>
      <c r="D3926" s="541"/>
      <c r="E3926" s="542"/>
      <c r="F3926" s="540"/>
      <c r="G3926" s="592"/>
    </row>
    <row r="3927" spans="1:7" ht="19.899999999999999" customHeight="1" x14ac:dyDescent="0.2">
      <c r="A3927" s="792" t="s">
        <v>576</v>
      </c>
      <c r="B3927" s="793"/>
      <c r="C3927" s="794" t="s">
        <v>0</v>
      </c>
      <c r="D3927" s="806" t="s">
        <v>1866</v>
      </c>
      <c r="E3927" s="806" t="s">
        <v>1865</v>
      </c>
      <c r="F3927" s="798" t="s">
        <v>1007</v>
      </c>
      <c r="G3927" s="800" t="s">
        <v>26</v>
      </c>
    </row>
    <row r="3928" spans="1:7" ht="19.899999999999999" customHeight="1" x14ac:dyDescent="0.2">
      <c r="A3928" s="560" t="s">
        <v>577</v>
      </c>
      <c r="B3928" s="560" t="s">
        <v>578</v>
      </c>
      <c r="C3928" s="795"/>
      <c r="D3928" s="807"/>
      <c r="E3928" s="797"/>
      <c r="F3928" s="799"/>
      <c r="G3928" s="801"/>
    </row>
    <row r="3929" spans="1:7" ht="19.899999999999999" customHeight="1" x14ac:dyDescent="0.2">
      <c r="A3929" s="599"/>
      <c r="B3929" s="545"/>
      <c r="C3929" s="537" t="s">
        <v>1008</v>
      </c>
      <c r="D3929" s="542"/>
      <c r="E3929" s="542"/>
      <c r="F3929" s="545"/>
      <c r="G3929" s="600"/>
    </row>
    <row r="3930" spans="1:7" ht="19.899999999999999" customHeight="1" x14ac:dyDescent="0.2">
      <c r="A3930" s="601">
        <f t="shared" ref="A3930:A3938" si="887">IFERROR(VLOOKUP(C3930,T_Insumos,4,FALSE),0)</f>
        <v>0</v>
      </c>
      <c r="B3930" s="561">
        <f t="shared" ref="B3930:B3938" si="888">IFERROR(VLOOKUP(C3930,T_Insumos,5,FALSE),0)</f>
        <v>0</v>
      </c>
      <c r="C3930" s="552"/>
      <c r="D3930" s="562">
        <f t="shared" ref="D3930:D3938" si="889">IFERROR(VLOOKUP(C3930,T_Insumos,3,FALSE),0)</f>
        <v>0</v>
      </c>
      <c r="E3930" s="555">
        <f>D3930*$G$23</f>
        <v>0</v>
      </c>
      <c r="F3930" s="558">
        <f>IF(C3930="",0,IFERROR(VLOOKUP(COUNTIF($A$1:A3930,"ANALISIS DE PRECIOS"),T_Rendimiento_Equipo,5,FALSE),0))</f>
        <v>0</v>
      </c>
      <c r="G3930" s="555">
        <f>IFERROR(ROUND(E3930/F3930,2),0)</f>
        <v>0</v>
      </c>
    </row>
    <row r="3931" spans="1:7" ht="19.899999999999999" customHeight="1" x14ac:dyDescent="0.2">
      <c r="A3931" s="601">
        <f t="shared" si="887"/>
        <v>0</v>
      </c>
      <c r="B3931" s="561">
        <f t="shared" si="888"/>
        <v>0</v>
      </c>
      <c r="C3931" s="552"/>
      <c r="D3931" s="562">
        <f t="shared" si="889"/>
        <v>0</v>
      </c>
      <c r="E3931" s="555"/>
      <c r="F3931" s="558">
        <f>IF(C3931="",0,IFERROR(VLOOKUP(COUNTIF($A$1:A3931,"ANALISIS DE PRECIOS"),T_Rendimiento_Equipo,5,FALSE),0))</f>
        <v>0</v>
      </c>
      <c r="G3931" s="555">
        <f t="shared" ref="G3931:G3938" si="890">IFERROR(ROUND(E3931/F3931,2),0)</f>
        <v>0</v>
      </c>
    </row>
    <row r="3932" spans="1:7" ht="19.899999999999999" customHeight="1" x14ac:dyDescent="0.2">
      <c r="A3932" s="601">
        <f t="shared" si="887"/>
        <v>0</v>
      </c>
      <c r="B3932" s="561">
        <f t="shared" si="888"/>
        <v>0</v>
      </c>
      <c r="C3932" s="563"/>
      <c r="D3932" s="562">
        <f t="shared" si="889"/>
        <v>0</v>
      </c>
      <c r="E3932" s="555"/>
      <c r="F3932" s="558">
        <f>IF(C3932="",0,IFERROR(VLOOKUP(COUNTIF($A$1:A3932,"ANALISIS DE PRECIOS"),T_Rendimiento_Equipo,5,FALSE),0))</f>
        <v>0</v>
      </c>
      <c r="G3932" s="555">
        <f t="shared" si="890"/>
        <v>0</v>
      </c>
    </row>
    <row r="3933" spans="1:7" ht="19.899999999999999" customHeight="1" x14ac:dyDescent="0.2">
      <c r="A3933" s="601">
        <f t="shared" si="887"/>
        <v>0</v>
      </c>
      <c r="B3933" s="561">
        <f t="shared" si="888"/>
        <v>0</v>
      </c>
      <c r="C3933" s="563"/>
      <c r="D3933" s="562">
        <f t="shared" si="889"/>
        <v>0</v>
      </c>
      <c r="E3933" s="555"/>
      <c r="F3933" s="558">
        <f>IF(C3933="",0,IFERROR(VLOOKUP(COUNTIF($A$1:A3933,"ANALISIS DE PRECIOS"),T_Rendimiento_Equipo,5,FALSE),0))</f>
        <v>0</v>
      </c>
      <c r="G3933" s="555">
        <f t="shared" si="890"/>
        <v>0</v>
      </c>
    </row>
    <row r="3934" spans="1:7" ht="19.899999999999999" customHeight="1" x14ac:dyDescent="0.2">
      <c r="A3934" s="601">
        <f t="shared" si="887"/>
        <v>0</v>
      </c>
      <c r="B3934" s="561">
        <f t="shared" si="888"/>
        <v>0</v>
      </c>
      <c r="C3934" s="563"/>
      <c r="D3934" s="562">
        <f t="shared" si="889"/>
        <v>0</v>
      </c>
      <c r="E3934" s="555"/>
      <c r="F3934" s="558">
        <f>IF(C3934="",0,IFERROR(VLOOKUP(COUNTIF($A$1:A3934,"ANALISIS DE PRECIOS"),T_Rendimiento_Equipo,5,FALSE),0))</f>
        <v>0</v>
      </c>
      <c r="G3934" s="555">
        <f t="shared" si="890"/>
        <v>0</v>
      </c>
    </row>
    <row r="3935" spans="1:7" ht="19.899999999999999" customHeight="1" x14ac:dyDescent="0.2">
      <c r="A3935" s="601">
        <f t="shared" si="887"/>
        <v>0</v>
      </c>
      <c r="B3935" s="561">
        <f t="shared" si="888"/>
        <v>0</v>
      </c>
      <c r="C3935" s="563"/>
      <c r="D3935" s="562">
        <f t="shared" si="889"/>
        <v>0</v>
      </c>
      <c r="E3935" s="555"/>
      <c r="F3935" s="558">
        <f>IF(C3935="",0,IFERROR(VLOOKUP(COUNTIF($A$1:A3935,"ANALISIS DE PRECIOS"),T_Rendimiento_Equipo,5,FALSE),0))</f>
        <v>0</v>
      </c>
      <c r="G3935" s="555">
        <f t="shared" si="890"/>
        <v>0</v>
      </c>
    </row>
    <row r="3936" spans="1:7" ht="19.899999999999999" customHeight="1" x14ac:dyDescent="0.2">
      <c r="A3936" s="601">
        <f t="shared" si="887"/>
        <v>0</v>
      </c>
      <c r="B3936" s="561">
        <f t="shared" si="888"/>
        <v>0</v>
      </c>
      <c r="C3936" s="563"/>
      <c r="D3936" s="562">
        <f t="shared" si="889"/>
        <v>0</v>
      </c>
      <c r="E3936" s="555"/>
      <c r="F3936" s="558">
        <f>IF(C3936="",0,IFERROR(VLOOKUP(COUNTIF($A$1:A3936,"ANALISIS DE PRECIOS"),T_Rendimiento_Equipo,5,FALSE),0))</f>
        <v>0</v>
      </c>
      <c r="G3936" s="555">
        <f t="shared" si="890"/>
        <v>0</v>
      </c>
    </row>
    <row r="3937" spans="1:7" ht="19.899999999999999" customHeight="1" x14ac:dyDescent="0.2">
      <c r="A3937" s="601">
        <f t="shared" si="887"/>
        <v>0</v>
      </c>
      <c r="B3937" s="561">
        <f t="shared" si="888"/>
        <v>0</v>
      </c>
      <c r="C3937" s="563"/>
      <c r="D3937" s="562">
        <f t="shared" si="889"/>
        <v>0</v>
      </c>
      <c r="E3937" s="555"/>
      <c r="F3937" s="558">
        <f>IF(C3937="",0,IFERROR(VLOOKUP(COUNTIF($A$1:A3937,"ANALISIS DE PRECIOS"),T_Rendimiento_Equipo,5,FALSE),0))</f>
        <v>0</v>
      </c>
      <c r="G3937" s="555">
        <f t="shared" si="890"/>
        <v>0</v>
      </c>
    </row>
    <row r="3938" spans="1:7" ht="19.899999999999999" customHeight="1" x14ac:dyDescent="0.2">
      <c r="A3938" s="601">
        <f t="shared" si="887"/>
        <v>0</v>
      </c>
      <c r="B3938" s="561">
        <f t="shared" si="888"/>
        <v>0</v>
      </c>
      <c r="C3938" s="552"/>
      <c r="D3938" s="562">
        <f t="shared" si="889"/>
        <v>0</v>
      </c>
      <c r="E3938" s="555"/>
      <c r="F3938" s="558">
        <f>IF(C3938="",0,IFERROR(VLOOKUP(COUNTIF($A$1:A3938,"ANALISIS DE PRECIOS"),T_Rendimiento_Equipo,5,FALSE),0))</f>
        <v>0</v>
      </c>
      <c r="G3938" s="555">
        <f t="shared" si="890"/>
        <v>0</v>
      </c>
    </row>
    <row r="3939" spans="1:7" ht="19.899999999999999" customHeight="1" x14ac:dyDescent="0.2">
      <c r="A3939" s="602"/>
      <c r="B3939" s="541"/>
      <c r="C3939" s="545"/>
      <c r="D3939" s="541"/>
      <c r="E3939" s="542"/>
      <c r="F3939" s="564" t="s">
        <v>27</v>
      </c>
      <c r="G3939" s="603">
        <f>SUBTOTAL(9,G3930:G3938)</f>
        <v>0</v>
      </c>
    </row>
    <row r="3940" spans="1:7" ht="19.899999999999999" customHeight="1" x14ac:dyDescent="0.2">
      <c r="A3940" s="599"/>
      <c r="B3940" s="545"/>
      <c r="C3940" s="537" t="s">
        <v>713</v>
      </c>
      <c r="D3940" s="541"/>
      <c r="E3940" s="542"/>
      <c r="F3940" s="543"/>
      <c r="G3940" s="600"/>
    </row>
    <row r="3941" spans="1:7" ht="19.899999999999999" customHeight="1" x14ac:dyDescent="0.2">
      <c r="A3941" s="792" t="s">
        <v>576</v>
      </c>
      <c r="B3941" s="793"/>
      <c r="C3941" s="794" t="s">
        <v>0</v>
      </c>
      <c r="D3941" s="796" t="s">
        <v>24</v>
      </c>
      <c r="E3941" s="796" t="s">
        <v>1832</v>
      </c>
      <c r="F3941" s="798" t="s">
        <v>1007</v>
      </c>
      <c r="G3941" s="800" t="s">
        <v>26</v>
      </c>
    </row>
    <row r="3942" spans="1:7" ht="19.899999999999999" customHeight="1" x14ac:dyDescent="0.2">
      <c r="A3942" s="560" t="s">
        <v>577</v>
      </c>
      <c r="B3942" s="560" t="s">
        <v>578</v>
      </c>
      <c r="C3942" s="795"/>
      <c r="D3942" s="797"/>
      <c r="E3942" s="797"/>
      <c r="F3942" s="799"/>
      <c r="G3942" s="801"/>
    </row>
    <row r="3943" spans="1:7" ht="19.899999999999999" customHeight="1" x14ac:dyDescent="0.2">
      <c r="A3943" s="601">
        <f t="shared" ref="A3943:A3949" si="891">IFERROR(VLOOKUP(C3943,T_Insumos,4,FALSE),0)</f>
        <v>0</v>
      </c>
      <c r="B3943" s="561">
        <f t="shared" ref="B3943:B3949" si="892">IFERROR(VLOOKUP(C3943,T_Insumos,5,FALSE),0)</f>
        <v>0</v>
      </c>
      <c r="C3943" s="565"/>
      <c r="D3943" s="558"/>
      <c r="E3943" s="555">
        <f t="shared" ref="E3943:E3949" si="893">IFERROR(VLOOKUP(C3943,T_Insumos,3,FALSE),0)</f>
        <v>0</v>
      </c>
      <c r="F3943" s="558">
        <f>IF(C3943="",0,IFERROR(VLOOKUP(COUNTIF($A$1:A3943,"ANALISIS DE PRECIOS"),T_Rendimiento_Equipo,5,FALSE),0))</f>
        <v>0</v>
      </c>
      <c r="G3943" s="555">
        <f>IFERROR(ROUND(D3943*E3943/F3943,2),0)</f>
        <v>0</v>
      </c>
    </row>
    <row r="3944" spans="1:7" ht="19.899999999999999" customHeight="1" x14ac:dyDescent="0.2">
      <c r="A3944" s="601">
        <f t="shared" si="891"/>
        <v>0</v>
      </c>
      <c r="B3944" s="561">
        <f t="shared" si="892"/>
        <v>0</v>
      </c>
      <c r="C3944" s="552"/>
      <c r="D3944" s="558"/>
      <c r="E3944" s="555">
        <f t="shared" si="893"/>
        <v>0</v>
      </c>
      <c r="F3944" s="558">
        <f>IF(C3944="",0,IFERROR(VLOOKUP(COUNTIF($A$1:A3944,"ANALISIS DE PRECIOS"),T_Rendimiento_Equipo,5,FALSE),0))</f>
        <v>0</v>
      </c>
      <c r="G3944" s="555">
        <f t="shared" ref="G3944:G3949" si="894">IFERROR(ROUND(D3944*E3944/F3944,2),0)</f>
        <v>0</v>
      </c>
    </row>
    <row r="3945" spans="1:7" ht="19.899999999999999" customHeight="1" x14ac:dyDescent="0.2">
      <c r="A3945" s="601">
        <f t="shared" si="891"/>
        <v>0</v>
      </c>
      <c r="B3945" s="561">
        <f t="shared" si="892"/>
        <v>0</v>
      </c>
      <c r="C3945" s="552"/>
      <c r="D3945" s="558"/>
      <c r="E3945" s="555">
        <f t="shared" si="893"/>
        <v>0</v>
      </c>
      <c r="F3945" s="558">
        <f>IF(C3945="",0,IFERROR(VLOOKUP(COUNTIF($A$1:A3945,"ANALISIS DE PRECIOS"),T_Rendimiento_Equipo,5,FALSE),0))</f>
        <v>0</v>
      </c>
      <c r="G3945" s="555">
        <f t="shared" si="894"/>
        <v>0</v>
      </c>
    </row>
    <row r="3946" spans="1:7" ht="19.899999999999999" customHeight="1" x14ac:dyDescent="0.2">
      <c r="A3946" s="601">
        <f t="shared" si="891"/>
        <v>0</v>
      </c>
      <c r="B3946" s="561">
        <f t="shared" si="892"/>
        <v>0</v>
      </c>
      <c r="C3946" s="552"/>
      <c r="D3946" s="558"/>
      <c r="E3946" s="555">
        <f t="shared" si="893"/>
        <v>0</v>
      </c>
      <c r="F3946" s="558">
        <f>IF(C3946="",0,IFERROR(VLOOKUP(COUNTIF($A$1:A3946,"ANALISIS DE PRECIOS"),T_Rendimiento_Equipo,5,FALSE),0))</f>
        <v>0</v>
      </c>
      <c r="G3946" s="555">
        <f t="shared" si="894"/>
        <v>0</v>
      </c>
    </row>
    <row r="3947" spans="1:7" ht="19.899999999999999" customHeight="1" x14ac:dyDescent="0.2">
      <c r="A3947" s="601">
        <f t="shared" si="891"/>
        <v>0</v>
      </c>
      <c r="B3947" s="561">
        <f t="shared" si="892"/>
        <v>0</v>
      </c>
      <c r="C3947" s="552"/>
      <c r="D3947" s="558"/>
      <c r="E3947" s="555">
        <f t="shared" si="893"/>
        <v>0</v>
      </c>
      <c r="F3947" s="558">
        <f>IF(C3947="",0,IFERROR(VLOOKUP(COUNTIF($A$1:A3947,"ANALISIS DE PRECIOS"),T_Rendimiento_Equipo,5,FALSE),0))</f>
        <v>0</v>
      </c>
      <c r="G3947" s="555">
        <f t="shared" si="894"/>
        <v>0</v>
      </c>
    </row>
    <row r="3948" spans="1:7" ht="19.899999999999999" customHeight="1" x14ac:dyDescent="0.2">
      <c r="A3948" s="601">
        <f t="shared" si="891"/>
        <v>0</v>
      </c>
      <c r="B3948" s="561">
        <f t="shared" si="892"/>
        <v>0</v>
      </c>
      <c r="C3948" s="552"/>
      <c r="D3948" s="566"/>
      <c r="E3948" s="555">
        <f t="shared" si="893"/>
        <v>0</v>
      </c>
      <c r="F3948" s="558">
        <f>IF(C3948="",0,IFERROR(VLOOKUP(COUNTIF($A$1:A3948,"ANALISIS DE PRECIOS"),T_Rendimiento_Equipo,5,FALSE),0))</f>
        <v>0</v>
      </c>
      <c r="G3948" s="555">
        <f t="shared" si="894"/>
        <v>0</v>
      </c>
    </row>
    <row r="3949" spans="1:7" ht="19.899999999999999" customHeight="1" x14ac:dyDescent="0.2">
      <c r="A3949" s="601">
        <f t="shared" si="891"/>
        <v>0</v>
      </c>
      <c r="B3949" s="561">
        <f t="shared" si="892"/>
        <v>0</v>
      </c>
      <c r="C3949" s="561"/>
      <c r="D3949" s="567"/>
      <c r="E3949" s="555">
        <f t="shared" si="893"/>
        <v>0</v>
      </c>
      <c r="F3949" s="558">
        <f>IF(C3949="",0,IFERROR(VLOOKUP(COUNTIF($A$1:A3949,"ANALISIS DE PRECIOS"),T_Rendimiento_Equipo,5,FALSE),0))</f>
        <v>0</v>
      </c>
      <c r="G3949" s="555">
        <f t="shared" si="894"/>
        <v>0</v>
      </c>
    </row>
    <row r="3950" spans="1:7" ht="19.899999999999999" customHeight="1" x14ac:dyDescent="0.2">
      <c r="A3950" s="602"/>
      <c r="B3950" s="541"/>
      <c r="C3950" s="545"/>
      <c r="D3950" s="541"/>
      <c r="E3950" s="542"/>
      <c r="F3950" s="564" t="s">
        <v>28</v>
      </c>
      <c r="G3950" s="604">
        <f>SUBTOTAL(9,G3943:G3949)</f>
        <v>0</v>
      </c>
    </row>
    <row r="3951" spans="1:7" ht="19.899999999999999" customHeight="1" x14ac:dyDescent="0.2">
      <c r="A3951" s="599"/>
      <c r="B3951" s="545"/>
      <c r="C3951" s="537" t="s">
        <v>1014</v>
      </c>
      <c r="D3951" s="541"/>
      <c r="E3951" s="542"/>
      <c r="F3951" s="543"/>
      <c r="G3951" s="600"/>
    </row>
    <row r="3952" spans="1:7" ht="19.899999999999999" customHeight="1" x14ac:dyDescent="0.2">
      <c r="A3952" s="792" t="s">
        <v>576</v>
      </c>
      <c r="B3952" s="793"/>
      <c r="C3952" s="794" t="s">
        <v>0</v>
      </c>
      <c r="D3952" s="794" t="s">
        <v>1867</v>
      </c>
      <c r="E3952" s="796" t="s">
        <v>24</v>
      </c>
      <c r="F3952" s="798" t="s">
        <v>25</v>
      </c>
      <c r="G3952" s="800" t="s">
        <v>26</v>
      </c>
    </row>
    <row r="3953" spans="1:7" ht="19.899999999999999" customHeight="1" x14ac:dyDescent="0.2">
      <c r="A3953" s="560" t="s">
        <v>577</v>
      </c>
      <c r="B3953" s="560" t="s">
        <v>578</v>
      </c>
      <c r="C3953" s="795"/>
      <c r="D3953" s="795"/>
      <c r="E3953" s="797"/>
      <c r="F3953" s="799"/>
      <c r="G3953" s="801"/>
    </row>
    <row r="3954" spans="1:7" ht="19.899999999999999" customHeight="1" x14ac:dyDescent="0.2">
      <c r="A3954" s="601">
        <f t="shared" ref="A3954:A3964" si="895">IFERROR(VLOOKUP(C3954,T_Insumos,4,FALSE),0)</f>
        <v>0</v>
      </c>
      <c r="B3954" s="561">
        <f t="shared" ref="B3954:B3964" si="896">IFERROR(VLOOKUP(C3954,T_Insumos,5,FALSE),0)</f>
        <v>0</v>
      </c>
      <c r="C3954" s="561"/>
      <c r="D3954" s="613">
        <f t="shared" ref="D3954:D3964" si="897">IFERROR(VLOOKUP(C3954,T_Insumos,2,FALSE),0)</f>
        <v>0</v>
      </c>
      <c r="E3954" s="553"/>
      <c r="F3954" s="555">
        <f t="shared" ref="F3954:F3964" si="898">IFERROR(VLOOKUP(C3954,T_Insumos,3,FALSE),0)</f>
        <v>0</v>
      </c>
      <c r="G3954" s="555">
        <f>ROUND(E3954*F3954,2)</f>
        <v>0</v>
      </c>
    </row>
    <row r="3955" spans="1:7" ht="19.899999999999999" customHeight="1" x14ac:dyDescent="0.2">
      <c r="A3955" s="601">
        <f t="shared" si="895"/>
        <v>0</v>
      </c>
      <c r="B3955" s="561">
        <f t="shared" si="896"/>
        <v>0</v>
      </c>
      <c r="C3955" s="561"/>
      <c r="D3955" s="613">
        <f t="shared" si="897"/>
        <v>0</v>
      </c>
      <c r="E3955" s="553"/>
      <c r="F3955" s="555">
        <f t="shared" si="898"/>
        <v>0</v>
      </c>
      <c r="G3955" s="555">
        <f t="shared" ref="G3955:G3964" si="899">ROUND(E3955*F3955,2)</f>
        <v>0</v>
      </c>
    </row>
    <row r="3956" spans="1:7" ht="19.899999999999999" customHeight="1" x14ac:dyDescent="0.2">
      <c r="A3956" s="601">
        <f t="shared" si="895"/>
        <v>0</v>
      </c>
      <c r="B3956" s="561">
        <f t="shared" si="896"/>
        <v>0</v>
      </c>
      <c r="C3956" s="561"/>
      <c r="D3956" s="613">
        <f t="shared" si="897"/>
        <v>0</v>
      </c>
      <c r="E3956" s="553"/>
      <c r="F3956" s="555">
        <f t="shared" si="898"/>
        <v>0</v>
      </c>
      <c r="G3956" s="555">
        <f t="shared" si="899"/>
        <v>0</v>
      </c>
    </row>
    <row r="3957" spans="1:7" ht="19.899999999999999" customHeight="1" x14ac:dyDescent="0.2">
      <c r="A3957" s="601">
        <f t="shared" si="895"/>
        <v>0</v>
      </c>
      <c r="B3957" s="561">
        <f t="shared" si="896"/>
        <v>0</v>
      </c>
      <c r="C3957" s="561"/>
      <c r="D3957" s="613">
        <f t="shared" si="897"/>
        <v>0</v>
      </c>
      <c r="E3957" s="553"/>
      <c r="F3957" s="555">
        <f t="shared" si="898"/>
        <v>0</v>
      </c>
      <c r="G3957" s="555">
        <f t="shared" si="899"/>
        <v>0</v>
      </c>
    </row>
    <row r="3958" spans="1:7" ht="19.899999999999999" customHeight="1" x14ac:dyDescent="0.2">
      <c r="A3958" s="601">
        <f t="shared" si="895"/>
        <v>0</v>
      </c>
      <c r="B3958" s="561">
        <f t="shared" si="896"/>
        <v>0</v>
      </c>
      <c r="C3958" s="561"/>
      <c r="D3958" s="613">
        <f t="shared" si="897"/>
        <v>0</v>
      </c>
      <c r="E3958" s="553"/>
      <c r="F3958" s="555">
        <f t="shared" si="898"/>
        <v>0</v>
      </c>
      <c r="G3958" s="555">
        <f t="shared" si="899"/>
        <v>0</v>
      </c>
    </row>
    <row r="3959" spans="1:7" ht="19.899999999999999" customHeight="1" x14ac:dyDescent="0.2">
      <c r="A3959" s="601">
        <f t="shared" si="895"/>
        <v>0</v>
      </c>
      <c r="B3959" s="561">
        <f t="shared" si="896"/>
        <v>0</v>
      </c>
      <c r="C3959" s="561"/>
      <c r="D3959" s="613">
        <f t="shared" si="897"/>
        <v>0</v>
      </c>
      <c r="E3959" s="553"/>
      <c r="F3959" s="555">
        <f t="shared" si="898"/>
        <v>0</v>
      </c>
      <c r="G3959" s="555">
        <f t="shared" si="899"/>
        <v>0</v>
      </c>
    </row>
    <row r="3960" spans="1:7" ht="19.899999999999999" customHeight="1" x14ac:dyDescent="0.2">
      <c r="A3960" s="601">
        <f t="shared" si="895"/>
        <v>0</v>
      </c>
      <c r="B3960" s="561">
        <f t="shared" si="896"/>
        <v>0</v>
      </c>
      <c r="C3960" s="561"/>
      <c r="D3960" s="613">
        <f t="shared" si="897"/>
        <v>0</v>
      </c>
      <c r="E3960" s="553"/>
      <c r="F3960" s="555">
        <f t="shared" si="898"/>
        <v>0</v>
      </c>
      <c r="G3960" s="555">
        <f t="shared" si="899"/>
        <v>0</v>
      </c>
    </row>
    <row r="3961" spans="1:7" ht="19.899999999999999" customHeight="1" x14ac:dyDescent="0.2">
      <c r="A3961" s="601">
        <f t="shared" si="895"/>
        <v>0</v>
      </c>
      <c r="B3961" s="561">
        <f t="shared" si="896"/>
        <v>0</v>
      </c>
      <c r="C3961" s="561"/>
      <c r="D3961" s="613">
        <f t="shared" si="897"/>
        <v>0</v>
      </c>
      <c r="E3961" s="553"/>
      <c r="F3961" s="555">
        <f t="shared" si="898"/>
        <v>0</v>
      </c>
      <c r="G3961" s="555">
        <f t="shared" si="899"/>
        <v>0</v>
      </c>
    </row>
    <row r="3962" spans="1:7" ht="19.899999999999999" customHeight="1" x14ac:dyDescent="0.2">
      <c r="A3962" s="601">
        <f t="shared" si="895"/>
        <v>0</v>
      </c>
      <c r="B3962" s="561">
        <f t="shared" si="896"/>
        <v>0</v>
      </c>
      <c r="C3962" s="561"/>
      <c r="D3962" s="613">
        <f t="shared" si="897"/>
        <v>0</v>
      </c>
      <c r="E3962" s="553"/>
      <c r="F3962" s="555">
        <f t="shared" si="898"/>
        <v>0</v>
      </c>
      <c r="G3962" s="555">
        <f t="shared" si="899"/>
        <v>0</v>
      </c>
    </row>
    <row r="3963" spans="1:7" ht="19.899999999999999" customHeight="1" x14ac:dyDescent="0.2">
      <c r="A3963" s="601">
        <f t="shared" si="895"/>
        <v>0</v>
      </c>
      <c r="B3963" s="561">
        <f t="shared" si="896"/>
        <v>0</v>
      </c>
      <c r="C3963" s="561"/>
      <c r="D3963" s="613">
        <f t="shared" si="897"/>
        <v>0</v>
      </c>
      <c r="E3963" s="553"/>
      <c r="F3963" s="555">
        <f t="shared" si="898"/>
        <v>0</v>
      </c>
      <c r="G3963" s="555">
        <f t="shared" si="899"/>
        <v>0</v>
      </c>
    </row>
    <row r="3964" spans="1:7" ht="19.899999999999999" customHeight="1" x14ac:dyDescent="0.2">
      <c r="A3964" s="601">
        <f t="shared" si="895"/>
        <v>0</v>
      </c>
      <c r="B3964" s="561">
        <f t="shared" si="896"/>
        <v>0</v>
      </c>
      <c r="C3964" s="561"/>
      <c r="D3964" s="613">
        <f t="shared" si="897"/>
        <v>0</v>
      </c>
      <c r="E3964" s="553"/>
      <c r="F3964" s="555">
        <f t="shared" si="898"/>
        <v>0</v>
      </c>
      <c r="G3964" s="555">
        <f t="shared" si="899"/>
        <v>0</v>
      </c>
    </row>
    <row r="3965" spans="1:7" ht="19.899999999999999" customHeight="1" x14ac:dyDescent="0.2">
      <c r="A3965" s="599"/>
      <c r="B3965" s="545"/>
      <c r="C3965" s="545"/>
      <c r="D3965" s="541"/>
      <c r="E3965" s="542"/>
      <c r="F3965" s="564" t="s">
        <v>29</v>
      </c>
      <c r="G3965" s="605">
        <f>SUBTOTAL(9,G3954:G3964)</f>
        <v>0</v>
      </c>
    </row>
    <row r="3966" spans="1:7" ht="19.899999999999999" customHeight="1" x14ac:dyDescent="0.2">
      <c r="A3966" s="599"/>
      <c r="B3966" s="545"/>
      <c r="C3966" s="537" t="s">
        <v>1015</v>
      </c>
      <c r="D3966" s="541"/>
      <c r="E3966" s="542"/>
      <c r="F3966" s="543"/>
      <c r="G3966" s="600"/>
    </row>
    <row r="3967" spans="1:7" ht="19.899999999999999" customHeight="1" x14ac:dyDescent="0.2">
      <c r="A3967" s="792" t="s">
        <v>576</v>
      </c>
      <c r="B3967" s="793"/>
      <c r="C3967" s="794" t="s">
        <v>0</v>
      </c>
      <c r="D3967" s="794" t="s">
        <v>1867</v>
      </c>
      <c r="E3967" s="796" t="s">
        <v>24</v>
      </c>
      <c r="F3967" s="798" t="s">
        <v>25</v>
      </c>
      <c r="G3967" s="800" t="s">
        <v>26</v>
      </c>
    </row>
    <row r="3968" spans="1:7" ht="19.899999999999999" customHeight="1" x14ac:dyDescent="0.2">
      <c r="A3968" s="560" t="s">
        <v>577</v>
      </c>
      <c r="B3968" s="560" t="s">
        <v>578</v>
      </c>
      <c r="C3968" s="795"/>
      <c r="D3968" s="795"/>
      <c r="E3968" s="797"/>
      <c r="F3968" s="799"/>
      <c r="G3968" s="801"/>
    </row>
    <row r="3969" spans="1:7" ht="19.899999999999999" customHeight="1" x14ac:dyDescent="0.2">
      <c r="A3969" s="601">
        <f>IFERROR(VLOOKUP(C3969,T_Insumos,4,FALSE),0)</f>
        <v>0</v>
      </c>
      <c r="B3969" s="561">
        <f>IFERROR(VLOOKUP(C3969,T_Insumos,5,FALSE),0)</f>
        <v>0</v>
      </c>
      <c r="C3969" s="552"/>
      <c r="D3969" s="613">
        <f>IF(C3969=0,0,"$/tnkm")</f>
        <v>0</v>
      </c>
      <c r="E3969" s="553"/>
      <c r="F3969" s="555">
        <f>IFERROR(VLOOKUP(C3969,T_Insumos,3,FALSE),0)</f>
        <v>0</v>
      </c>
      <c r="G3969" s="555">
        <f>ROUND(E3969*F3969,2)</f>
        <v>0</v>
      </c>
    </row>
    <row r="3970" spans="1:7" ht="19.899999999999999" customHeight="1" x14ac:dyDescent="0.2">
      <c r="A3970" s="601">
        <f>IFERROR(VLOOKUP(C3970,T_Insumos,4,FALSE),0)</f>
        <v>0</v>
      </c>
      <c r="B3970" s="561">
        <f>IFERROR(VLOOKUP(C3970,T_Insumos,5,FALSE),0)</f>
        <v>0</v>
      </c>
      <c r="C3970" s="552"/>
      <c r="D3970" s="613">
        <f>IF(C3970=0,0,"$/tnkm")</f>
        <v>0</v>
      </c>
      <c r="E3970" s="569"/>
      <c r="F3970" s="555">
        <f>IFERROR(VLOOKUP(C3970,T_Insumos,3,FALSE),0)</f>
        <v>0</v>
      </c>
      <c r="G3970" s="555">
        <f t="shared" ref="G3970" si="900">ROUND(E3970*F3970,2)</f>
        <v>0</v>
      </c>
    </row>
    <row r="3971" spans="1:7" ht="19.899999999999999" customHeight="1" x14ac:dyDescent="0.2">
      <c r="A3971" s="599"/>
      <c r="B3971" s="545"/>
      <c r="C3971" s="545"/>
      <c r="D3971" s="541"/>
      <c r="E3971" s="542"/>
      <c r="F3971" s="564" t="s">
        <v>1016</v>
      </c>
      <c r="G3971" s="605">
        <f>SUBTOTAL(9,G3969:G3970)</f>
        <v>0</v>
      </c>
    </row>
    <row r="3972" spans="1:7" ht="19.899999999999999" customHeight="1" x14ac:dyDescent="0.2">
      <c r="A3972" s="602"/>
      <c r="B3972" s="541"/>
      <c r="C3972" s="545"/>
      <c r="D3972" s="541"/>
      <c r="E3972" s="542"/>
      <c r="F3972" s="543"/>
      <c r="G3972" s="600"/>
    </row>
    <row r="3973" spans="1:7" ht="19.899999999999999" customHeight="1" x14ac:dyDescent="0.2">
      <c r="A3973" s="664" t="str">
        <f>B3907</f>
        <v/>
      </c>
      <c r="B3973" s="661">
        <f ca="1">C3907</f>
        <v>0</v>
      </c>
      <c r="C3973" s="541"/>
      <c r="D3973" s="541" t="s">
        <v>1833</v>
      </c>
      <c r="E3973" s="662"/>
      <c r="F3973" s="663" t="str">
        <f ca="1">"$/"&amp;G3907</f>
        <v>$/0</v>
      </c>
      <c r="G3973" s="610">
        <f>SUBTOTAL(9,G3930:G3972)</f>
        <v>0</v>
      </c>
    </row>
    <row r="3974" spans="1:7" ht="19.899999999999999" customHeight="1" x14ac:dyDescent="0.2">
      <c r="A3974" s="606"/>
      <c r="B3974" s="607"/>
      <c r="C3974" s="608"/>
      <c r="D3974" s="608" t="s">
        <v>2043</v>
      </c>
      <c r="E3974" s="609"/>
      <c r="F3974" s="665" t="str">
        <f ca="1">"$/"&amp;G3907</f>
        <v>$/0</v>
      </c>
      <c r="G3974" s="610">
        <f>ROUND(G3973/Coeficiente_Paso,2)</f>
        <v>0</v>
      </c>
    </row>
    <row r="3975" spans="1:7" ht="19.899999999999999" customHeight="1" x14ac:dyDescent="0.2">
      <c r="A3975" s="191"/>
      <c r="B3975" s="191"/>
      <c r="C3975" s="191"/>
      <c r="D3975" s="191"/>
      <c r="E3975" s="191"/>
      <c r="F3975" s="191"/>
      <c r="G3975" s="191"/>
    </row>
    <row r="3976" spans="1:7" ht="19.899999999999999" customHeight="1" x14ac:dyDescent="0.2">
      <c r="A3976" s="802" t="s">
        <v>31</v>
      </c>
      <c r="B3976" s="803"/>
      <c r="C3976" s="803"/>
      <c r="D3976" s="803"/>
      <c r="E3976" s="803"/>
      <c r="F3976" s="803"/>
      <c r="G3976" s="804"/>
    </row>
    <row r="3977" spans="1:7" ht="19.899999999999999" customHeight="1" x14ac:dyDescent="0.2">
      <c r="A3977" s="587" t="s">
        <v>711</v>
      </c>
      <c r="B3977" s="535" t="str">
        <f>Comitente</f>
        <v>DIRECCIÓN PROVINCIAL DE VIALIDAD</v>
      </c>
      <c r="C3977" s="536"/>
      <c r="D3977" s="537"/>
      <c r="E3977" s="537"/>
      <c r="F3977" s="538"/>
      <c r="G3977" s="588"/>
    </row>
    <row r="3978" spans="1:7" ht="19.899999999999999" customHeight="1" x14ac:dyDescent="0.2">
      <c r="A3978" s="587" t="s">
        <v>712</v>
      </c>
      <c r="B3978" s="535">
        <f>Contratista</f>
        <v>0</v>
      </c>
      <c r="C3978" s="539"/>
      <c r="D3978" s="539"/>
      <c r="E3978" s="539"/>
      <c r="F3978" s="535"/>
      <c r="G3978" s="589"/>
    </row>
    <row r="3979" spans="1:7" ht="19.899999999999999" customHeight="1" x14ac:dyDescent="0.2">
      <c r="A3979" s="587" t="s">
        <v>21</v>
      </c>
      <c r="B3979" s="535" t="str">
        <f>Obra</f>
        <v>PAVIMENTACIÓN Y REPAVIMENTACION DE LA RED VIAL MUNICIPAL AFECTADAS POR OBRAS DE SANEAMIENTO 1era ETAPA SARMIENTO</v>
      </c>
      <c r="C3979" s="539"/>
      <c r="D3979" s="539"/>
      <c r="E3979" s="539"/>
      <c r="F3979" s="535" t="s">
        <v>32</v>
      </c>
      <c r="G3979" s="589">
        <f>Fecha_Base</f>
        <v>0</v>
      </c>
    </row>
    <row r="3980" spans="1:7" ht="19.899999999999999" customHeight="1" x14ac:dyDescent="0.2">
      <c r="A3980" s="590" t="s">
        <v>710</v>
      </c>
      <c r="B3980" s="540" t="str">
        <f>Ubicación</f>
        <v>DEPARTAMENTO SARMIENTO</v>
      </c>
      <c r="C3980" s="540"/>
      <c r="D3980" s="541"/>
      <c r="E3980" s="542"/>
      <c r="F3980" s="543"/>
      <c r="G3980" s="591"/>
    </row>
    <row r="3981" spans="1:7" ht="19.899999999999999" customHeight="1" x14ac:dyDescent="0.2">
      <c r="A3981" s="590" t="s">
        <v>33</v>
      </c>
      <c r="B3981" s="544" t="str">
        <f>IFERROR(VALUE(LEFT(B3982,FIND(".",B3982)-1)),"")</f>
        <v/>
      </c>
      <c r="C3981" s="545">
        <f ca="1">IFERROR(VLOOKUP(B3981,T_Computo_Presupuesto,2,FALSE),0)</f>
        <v>0</v>
      </c>
      <c r="D3981" s="545"/>
      <c r="E3981" s="542"/>
      <c r="F3981" s="543"/>
      <c r="G3981" s="591"/>
    </row>
    <row r="3982" spans="1:7" ht="19.899999999999999" customHeight="1" x14ac:dyDescent="0.2">
      <c r="A3982" s="590" t="s">
        <v>22</v>
      </c>
      <c r="B3982" s="546" t="str">
        <f>IFERROR(VLOOKUP(COUNTIF($A$1:A3982,"ANALISIS DE PRECIOS"),T_NumeroItem,2,FALSE),"")</f>
        <v/>
      </c>
      <c r="C3982" s="805">
        <f ca="1">IFERROR(VLOOKUP(B3982,T_Computo_Presupuesto,2,FALSE),0)</f>
        <v>0</v>
      </c>
      <c r="D3982" s="805"/>
      <c r="E3982" s="805"/>
      <c r="F3982" s="540" t="s">
        <v>23</v>
      </c>
      <c r="G3982" s="592">
        <f ca="1">IFERROR(VLOOKUP(B3982,T_Computo_Presupuesto,4,FALSE),0)</f>
        <v>0</v>
      </c>
    </row>
    <row r="3983" spans="1:7" ht="19.899999999999999" customHeight="1" x14ac:dyDescent="0.2">
      <c r="A3983" s="590"/>
      <c r="B3983" s="540"/>
      <c r="C3983" s="545"/>
      <c r="D3983" s="541"/>
      <c r="E3983" s="542"/>
      <c r="F3983" s="545"/>
      <c r="G3983" s="593"/>
    </row>
    <row r="3984" spans="1:7" ht="19.899999999999999" customHeight="1" x14ac:dyDescent="0.2">
      <c r="A3984" s="594"/>
      <c r="B3984" s="547"/>
      <c r="C3984" s="548" t="s">
        <v>999</v>
      </c>
      <c r="D3984" s="547"/>
      <c r="E3984" s="547"/>
      <c r="F3984" s="547"/>
      <c r="G3984" s="595"/>
    </row>
    <row r="3985" spans="1:7" ht="19.899999999999999" customHeight="1" x14ac:dyDescent="0.2">
      <c r="A3985" s="590"/>
      <c r="B3985" s="549"/>
      <c r="C3985" s="545"/>
      <c r="D3985" s="541"/>
      <c r="E3985" s="542"/>
      <c r="F3985" s="540"/>
      <c r="G3985" s="592"/>
    </row>
    <row r="3986" spans="1:7" ht="19.899999999999999" customHeight="1" x14ac:dyDescent="0.2">
      <c r="A3986" s="590"/>
      <c r="B3986" s="549"/>
      <c r="C3986" s="550" t="s">
        <v>1000</v>
      </c>
      <c r="D3986" s="551" t="s">
        <v>24</v>
      </c>
      <c r="E3986" s="551" t="s">
        <v>1001</v>
      </c>
      <c r="F3986" s="551" t="s">
        <v>1002</v>
      </c>
      <c r="G3986" s="550" t="s">
        <v>1003</v>
      </c>
    </row>
    <row r="3987" spans="1:7" ht="19.899999999999999" customHeight="1" x14ac:dyDescent="0.2">
      <c r="A3987" s="590"/>
      <c r="B3987" s="549"/>
      <c r="C3987" s="552"/>
      <c r="D3987" s="553"/>
      <c r="E3987" s="554">
        <f t="shared" ref="E3987:E3996" si="901">IFERROR(VLOOKUP(C3987,T_Equipos,4,FALSE),0)</f>
        <v>0</v>
      </c>
      <c r="F3987" s="555">
        <f t="shared" ref="F3987:F3996" si="902">IFERROR(VLOOKUP(C3987,T_Equipos,5,FALSE),0)</f>
        <v>0</v>
      </c>
      <c r="G3987" s="555">
        <f>ROUND(D3987*F3987,2)</f>
        <v>0</v>
      </c>
    </row>
    <row r="3988" spans="1:7" ht="19.899999999999999" customHeight="1" x14ac:dyDescent="0.2">
      <c r="A3988" s="590"/>
      <c r="B3988" s="549"/>
      <c r="C3988" s="552"/>
      <c r="D3988" s="553"/>
      <c r="E3988" s="554">
        <f t="shared" si="901"/>
        <v>0</v>
      </c>
      <c r="F3988" s="555">
        <f t="shared" si="902"/>
        <v>0</v>
      </c>
      <c r="G3988" s="555">
        <f>ROUND(D3988*F3988,2)</f>
        <v>0</v>
      </c>
    </row>
    <row r="3989" spans="1:7" ht="19.899999999999999" customHeight="1" x14ac:dyDescent="0.2">
      <c r="A3989" s="590"/>
      <c r="B3989" s="549"/>
      <c r="C3989" s="552"/>
      <c r="D3989" s="553"/>
      <c r="E3989" s="554">
        <f t="shared" si="901"/>
        <v>0</v>
      </c>
      <c r="F3989" s="555">
        <f t="shared" si="902"/>
        <v>0</v>
      </c>
      <c r="G3989" s="555">
        <f>ROUND(D3989*F3989,2)</f>
        <v>0</v>
      </c>
    </row>
    <row r="3990" spans="1:7" ht="19.899999999999999" customHeight="1" x14ac:dyDescent="0.2">
      <c r="A3990" s="590"/>
      <c r="B3990" s="549"/>
      <c r="C3990" s="552"/>
      <c r="D3990" s="553"/>
      <c r="E3990" s="554">
        <f t="shared" si="901"/>
        <v>0</v>
      </c>
      <c r="F3990" s="555">
        <f t="shared" si="902"/>
        <v>0</v>
      </c>
      <c r="G3990" s="555">
        <f>ROUND(D3990*F3990,2)</f>
        <v>0</v>
      </c>
    </row>
    <row r="3991" spans="1:7" ht="19.899999999999999" customHeight="1" x14ac:dyDescent="0.2">
      <c r="A3991" s="590"/>
      <c r="B3991" s="549"/>
      <c r="C3991" s="552"/>
      <c r="D3991" s="553"/>
      <c r="E3991" s="554">
        <f t="shared" si="901"/>
        <v>0</v>
      </c>
      <c r="F3991" s="555">
        <f t="shared" si="902"/>
        <v>0</v>
      </c>
      <c r="G3991" s="555">
        <f t="shared" ref="G3991:G3996" si="903">ROUND(D3991*F3991,2)</f>
        <v>0</v>
      </c>
    </row>
    <row r="3992" spans="1:7" ht="19.899999999999999" customHeight="1" x14ac:dyDescent="0.2">
      <c r="A3992" s="590"/>
      <c r="B3992" s="549"/>
      <c r="C3992" s="552"/>
      <c r="D3992" s="553"/>
      <c r="E3992" s="554">
        <f t="shared" si="901"/>
        <v>0</v>
      </c>
      <c r="F3992" s="555">
        <f t="shared" si="902"/>
        <v>0</v>
      </c>
      <c r="G3992" s="555">
        <f t="shared" si="903"/>
        <v>0</v>
      </c>
    </row>
    <row r="3993" spans="1:7" ht="19.899999999999999" customHeight="1" x14ac:dyDescent="0.2">
      <c r="A3993" s="590"/>
      <c r="B3993" s="549"/>
      <c r="C3993" s="552"/>
      <c r="D3993" s="553"/>
      <c r="E3993" s="554">
        <f t="shared" si="901"/>
        <v>0</v>
      </c>
      <c r="F3993" s="555">
        <f t="shared" si="902"/>
        <v>0</v>
      </c>
      <c r="G3993" s="555">
        <f t="shared" si="903"/>
        <v>0</v>
      </c>
    </row>
    <row r="3994" spans="1:7" ht="19.899999999999999" customHeight="1" x14ac:dyDescent="0.2">
      <c r="A3994" s="590"/>
      <c r="B3994" s="549"/>
      <c r="C3994" s="552"/>
      <c r="D3994" s="553"/>
      <c r="E3994" s="554">
        <f t="shared" si="901"/>
        <v>0</v>
      </c>
      <c r="F3994" s="555">
        <f t="shared" si="902"/>
        <v>0</v>
      </c>
      <c r="G3994" s="555">
        <f t="shared" si="903"/>
        <v>0</v>
      </c>
    </row>
    <row r="3995" spans="1:7" ht="19.899999999999999" customHeight="1" x14ac:dyDescent="0.2">
      <c r="A3995" s="590"/>
      <c r="B3995" s="549"/>
      <c r="C3995" s="552"/>
      <c r="D3995" s="553"/>
      <c r="E3995" s="554">
        <f t="shared" si="901"/>
        <v>0</v>
      </c>
      <c r="F3995" s="555">
        <f t="shared" si="902"/>
        <v>0</v>
      </c>
      <c r="G3995" s="555">
        <f t="shared" si="903"/>
        <v>0</v>
      </c>
    </row>
    <row r="3996" spans="1:7" ht="19.899999999999999" customHeight="1" x14ac:dyDescent="0.2">
      <c r="A3996" s="590"/>
      <c r="B3996" s="549"/>
      <c r="C3996" s="552"/>
      <c r="D3996" s="553"/>
      <c r="E3996" s="554">
        <f t="shared" si="901"/>
        <v>0</v>
      </c>
      <c r="F3996" s="555">
        <f t="shared" si="902"/>
        <v>0</v>
      </c>
      <c r="G3996" s="555">
        <f t="shared" si="903"/>
        <v>0</v>
      </c>
    </row>
    <row r="3997" spans="1:7" ht="19.899999999999999" customHeight="1" x14ac:dyDescent="0.2">
      <c r="A3997" s="590"/>
      <c r="B3997" s="549"/>
      <c r="C3997" s="545"/>
      <c r="D3997" s="545"/>
      <c r="E3997" s="556"/>
      <c r="F3997" s="540"/>
      <c r="G3997" s="592"/>
    </row>
    <row r="3998" spans="1:7" ht="19.899999999999999" customHeight="1" x14ac:dyDescent="0.2">
      <c r="A3998" s="590"/>
      <c r="B3998" s="545"/>
      <c r="C3998" s="537" t="s">
        <v>1004</v>
      </c>
      <c r="D3998" s="540" t="s">
        <v>1001</v>
      </c>
      <c r="E3998" s="611">
        <f>SUMPRODUCT(D3987:D3996,E3987:E3996)</f>
        <v>0</v>
      </c>
      <c r="F3998" s="540" t="s">
        <v>1005</v>
      </c>
      <c r="G3998" s="612">
        <f>SUM(G3987:G3996)</f>
        <v>0</v>
      </c>
    </row>
    <row r="3999" spans="1:7" ht="19.899999999999999" customHeight="1" x14ac:dyDescent="0.2">
      <c r="A3999" s="590"/>
      <c r="B3999" s="549"/>
      <c r="C3999" s="557"/>
      <c r="D3999" s="556"/>
      <c r="E3999" s="542"/>
      <c r="F3999" s="540"/>
      <c r="G3999" s="596"/>
    </row>
    <row r="4000" spans="1:7" ht="19.899999999999999" customHeight="1" x14ac:dyDescent="0.2">
      <c r="A4000" s="597"/>
      <c r="B4000" s="549"/>
      <c r="C4000" s="540" t="s">
        <v>1006</v>
      </c>
      <c r="D4000" s="558">
        <f>IFERROR(VLOOKUP(COUNTIF($A$1:A4000,"ANALISIS DE PRECIOS"),T_Rendimiento_Equipo,5,FALSE),0)</f>
        <v>0</v>
      </c>
      <c r="E4000" s="559" t="str">
        <f ca="1">G3982&amp;"/día"</f>
        <v>0/día</v>
      </c>
      <c r="F4000" s="598"/>
      <c r="G4000" s="592"/>
    </row>
    <row r="4001" spans="1:7" ht="19.899999999999999" customHeight="1" x14ac:dyDescent="0.2">
      <c r="A4001" s="590"/>
      <c r="B4001" s="549"/>
      <c r="C4001" s="545"/>
      <c r="D4001" s="541"/>
      <c r="E4001" s="542"/>
      <c r="F4001" s="540"/>
      <c r="G4001" s="592"/>
    </row>
    <row r="4002" spans="1:7" ht="19.899999999999999" customHeight="1" x14ac:dyDescent="0.2">
      <c r="A4002" s="792" t="s">
        <v>576</v>
      </c>
      <c r="B4002" s="793"/>
      <c r="C4002" s="794" t="s">
        <v>0</v>
      </c>
      <c r="D4002" s="806" t="s">
        <v>1866</v>
      </c>
      <c r="E4002" s="806" t="s">
        <v>1865</v>
      </c>
      <c r="F4002" s="798" t="s">
        <v>1007</v>
      </c>
      <c r="G4002" s="800" t="s">
        <v>26</v>
      </c>
    </row>
    <row r="4003" spans="1:7" ht="19.899999999999999" customHeight="1" x14ac:dyDescent="0.2">
      <c r="A4003" s="560" t="s">
        <v>577</v>
      </c>
      <c r="B4003" s="560" t="s">
        <v>578</v>
      </c>
      <c r="C4003" s="795"/>
      <c r="D4003" s="807"/>
      <c r="E4003" s="797"/>
      <c r="F4003" s="799"/>
      <c r="G4003" s="801"/>
    </row>
    <row r="4004" spans="1:7" ht="19.899999999999999" customHeight="1" x14ac:dyDescent="0.2">
      <c r="A4004" s="599"/>
      <c r="B4004" s="545"/>
      <c r="C4004" s="537" t="s">
        <v>1008</v>
      </c>
      <c r="D4004" s="542"/>
      <c r="E4004" s="542"/>
      <c r="F4004" s="545"/>
      <c r="G4004" s="600"/>
    </row>
    <row r="4005" spans="1:7" ht="19.899999999999999" customHeight="1" x14ac:dyDescent="0.2">
      <c r="A4005" s="601">
        <f t="shared" ref="A4005:A4013" si="904">IFERROR(VLOOKUP(C4005,T_Insumos,4,FALSE),0)</f>
        <v>0</v>
      </c>
      <c r="B4005" s="561">
        <f t="shared" ref="B4005:B4013" si="905">IFERROR(VLOOKUP(C4005,T_Insumos,5,FALSE),0)</f>
        <v>0</v>
      </c>
      <c r="C4005" s="552"/>
      <c r="D4005" s="562">
        <f t="shared" ref="D4005:D4013" si="906">IFERROR(VLOOKUP(C4005,T_Insumos,3,FALSE),0)</f>
        <v>0</v>
      </c>
      <c r="E4005" s="555">
        <f>D4005*$G$23</f>
        <v>0</v>
      </c>
      <c r="F4005" s="558">
        <f>IF(C4005="",0,IFERROR(VLOOKUP(COUNTIF($A$1:A4005,"ANALISIS DE PRECIOS"),T_Rendimiento_Equipo,5,FALSE),0))</f>
        <v>0</v>
      </c>
      <c r="G4005" s="555">
        <f>IFERROR(ROUND(E4005/F4005,2),0)</f>
        <v>0</v>
      </c>
    </row>
    <row r="4006" spans="1:7" ht="19.899999999999999" customHeight="1" x14ac:dyDescent="0.2">
      <c r="A4006" s="601">
        <f t="shared" si="904"/>
        <v>0</v>
      </c>
      <c r="B4006" s="561">
        <f t="shared" si="905"/>
        <v>0</v>
      </c>
      <c r="C4006" s="552"/>
      <c r="D4006" s="562">
        <f t="shared" si="906"/>
        <v>0</v>
      </c>
      <c r="E4006" s="555"/>
      <c r="F4006" s="558">
        <f>IF(C4006="",0,IFERROR(VLOOKUP(COUNTIF($A$1:A4006,"ANALISIS DE PRECIOS"),T_Rendimiento_Equipo,5,FALSE),0))</f>
        <v>0</v>
      </c>
      <c r="G4006" s="555">
        <f t="shared" ref="G4006:G4013" si="907">IFERROR(ROUND(E4006/F4006,2),0)</f>
        <v>0</v>
      </c>
    </row>
    <row r="4007" spans="1:7" ht="19.899999999999999" customHeight="1" x14ac:dyDescent="0.2">
      <c r="A4007" s="601">
        <f t="shared" si="904"/>
        <v>0</v>
      </c>
      <c r="B4007" s="561">
        <f t="shared" si="905"/>
        <v>0</v>
      </c>
      <c r="C4007" s="563"/>
      <c r="D4007" s="562">
        <f t="shared" si="906"/>
        <v>0</v>
      </c>
      <c r="E4007" s="555"/>
      <c r="F4007" s="558">
        <f>IF(C4007="",0,IFERROR(VLOOKUP(COUNTIF($A$1:A4007,"ANALISIS DE PRECIOS"),T_Rendimiento_Equipo,5,FALSE),0))</f>
        <v>0</v>
      </c>
      <c r="G4007" s="555">
        <f t="shared" si="907"/>
        <v>0</v>
      </c>
    </row>
    <row r="4008" spans="1:7" ht="19.899999999999999" customHeight="1" x14ac:dyDescent="0.2">
      <c r="A4008" s="601">
        <f t="shared" si="904"/>
        <v>0</v>
      </c>
      <c r="B4008" s="561">
        <f t="shared" si="905"/>
        <v>0</v>
      </c>
      <c r="C4008" s="563"/>
      <c r="D4008" s="562">
        <f t="shared" si="906"/>
        <v>0</v>
      </c>
      <c r="E4008" s="555"/>
      <c r="F4008" s="558">
        <f>IF(C4008="",0,IFERROR(VLOOKUP(COUNTIF($A$1:A4008,"ANALISIS DE PRECIOS"),T_Rendimiento_Equipo,5,FALSE),0))</f>
        <v>0</v>
      </c>
      <c r="G4008" s="555">
        <f t="shared" si="907"/>
        <v>0</v>
      </c>
    </row>
    <row r="4009" spans="1:7" ht="19.899999999999999" customHeight="1" x14ac:dyDescent="0.2">
      <c r="A4009" s="601">
        <f t="shared" si="904"/>
        <v>0</v>
      </c>
      <c r="B4009" s="561">
        <f t="shared" si="905"/>
        <v>0</v>
      </c>
      <c r="C4009" s="563"/>
      <c r="D4009" s="562">
        <f t="shared" si="906"/>
        <v>0</v>
      </c>
      <c r="E4009" s="555"/>
      <c r="F4009" s="558">
        <f>IF(C4009="",0,IFERROR(VLOOKUP(COUNTIF($A$1:A4009,"ANALISIS DE PRECIOS"),T_Rendimiento_Equipo,5,FALSE),0))</f>
        <v>0</v>
      </c>
      <c r="G4009" s="555">
        <f t="shared" si="907"/>
        <v>0</v>
      </c>
    </row>
    <row r="4010" spans="1:7" ht="19.899999999999999" customHeight="1" x14ac:dyDescent="0.2">
      <c r="A4010" s="601">
        <f t="shared" si="904"/>
        <v>0</v>
      </c>
      <c r="B4010" s="561">
        <f t="shared" si="905"/>
        <v>0</v>
      </c>
      <c r="C4010" s="563"/>
      <c r="D4010" s="562">
        <f t="shared" si="906"/>
        <v>0</v>
      </c>
      <c r="E4010" s="555"/>
      <c r="F4010" s="558">
        <f>IF(C4010="",0,IFERROR(VLOOKUP(COUNTIF($A$1:A4010,"ANALISIS DE PRECIOS"),T_Rendimiento_Equipo,5,FALSE),0))</f>
        <v>0</v>
      </c>
      <c r="G4010" s="555">
        <f t="shared" si="907"/>
        <v>0</v>
      </c>
    </row>
    <row r="4011" spans="1:7" ht="19.899999999999999" customHeight="1" x14ac:dyDescent="0.2">
      <c r="A4011" s="601">
        <f t="shared" si="904"/>
        <v>0</v>
      </c>
      <c r="B4011" s="561">
        <f t="shared" si="905"/>
        <v>0</v>
      </c>
      <c r="C4011" s="563"/>
      <c r="D4011" s="562">
        <f t="shared" si="906"/>
        <v>0</v>
      </c>
      <c r="E4011" s="555"/>
      <c r="F4011" s="558">
        <f>IF(C4011="",0,IFERROR(VLOOKUP(COUNTIF($A$1:A4011,"ANALISIS DE PRECIOS"),T_Rendimiento_Equipo,5,FALSE),0))</f>
        <v>0</v>
      </c>
      <c r="G4011" s="555">
        <f t="shared" si="907"/>
        <v>0</v>
      </c>
    </row>
    <row r="4012" spans="1:7" ht="19.899999999999999" customHeight="1" x14ac:dyDescent="0.2">
      <c r="A4012" s="601">
        <f t="shared" si="904"/>
        <v>0</v>
      </c>
      <c r="B4012" s="561">
        <f t="shared" si="905"/>
        <v>0</v>
      </c>
      <c r="C4012" s="563"/>
      <c r="D4012" s="562">
        <f t="shared" si="906"/>
        <v>0</v>
      </c>
      <c r="E4012" s="555"/>
      <c r="F4012" s="558">
        <f>IF(C4012="",0,IFERROR(VLOOKUP(COUNTIF($A$1:A4012,"ANALISIS DE PRECIOS"),T_Rendimiento_Equipo,5,FALSE),0))</f>
        <v>0</v>
      </c>
      <c r="G4012" s="555">
        <f t="shared" si="907"/>
        <v>0</v>
      </c>
    </row>
    <row r="4013" spans="1:7" ht="19.899999999999999" customHeight="1" x14ac:dyDescent="0.2">
      <c r="A4013" s="601">
        <f t="shared" si="904"/>
        <v>0</v>
      </c>
      <c r="B4013" s="561">
        <f t="shared" si="905"/>
        <v>0</v>
      </c>
      <c r="C4013" s="552"/>
      <c r="D4013" s="562">
        <f t="shared" si="906"/>
        <v>0</v>
      </c>
      <c r="E4013" s="555"/>
      <c r="F4013" s="558">
        <f>IF(C4013="",0,IFERROR(VLOOKUP(COUNTIF($A$1:A4013,"ANALISIS DE PRECIOS"),T_Rendimiento_Equipo,5,FALSE),0))</f>
        <v>0</v>
      </c>
      <c r="G4013" s="555">
        <f t="shared" si="907"/>
        <v>0</v>
      </c>
    </row>
    <row r="4014" spans="1:7" ht="19.899999999999999" customHeight="1" x14ac:dyDescent="0.2">
      <c r="A4014" s="602"/>
      <c r="B4014" s="541"/>
      <c r="C4014" s="545"/>
      <c r="D4014" s="541"/>
      <c r="E4014" s="542"/>
      <c r="F4014" s="564" t="s">
        <v>27</v>
      </c>
      <c r="G4014" s="603">
        <f>SUBTOTAL(9,G4005:G4013)</f>
        <v>0</v>
      </c>
    </row>
    <row r="4015" spans="1:7" ht="19.899999999999999" customHeight="1" x14ac:dyDescent="0.2">
      <c r="A4015" s="599"/>
      <c r="B4015" s="545"/>
      <c r="C4015" s="537" t="s">
        <v>713</v>
      </c>
      <c r="D4015" s="541"/>
      <c r="E4015" s="542"/>
      <c r="F4015" s="543"/>
      <c r="G4015" s="600"/>
    </row>
    <row r="4016" spans="1:7" ht="19.899999999999999" customHeight="1" x14ac:dyDescent="0.2">
      <c r="A4016" s="792" t="s">
        <v>576</v>
      </c>
      <c r="B4016" s="793"/>
      <c r="C4016" s="794" t="s">
        <v>0</v>
      </c>
      <c r="D4016" s="796" t="s">
        <v>24</v>
      </c>
      <c r="E4016" s="796" t="s">
        <v>1832</v>
      </c>
      <c r="F4016" s="798" t="s">
        <v>1007</v>
      </c>
      <c r="G4016" s="800" t="s">
        <v>26</v>
      </c>
    </row>
    <row r="4017" spans="1:7" ht="19.899999999999999" customHeight="1" x14ac:dyDescent="0.2">
      <c r="A4017" s="560" t="s">
        <v>577</v>
      </c>
      <c r="B4017" s="560" t="s">
        <v>578</v>
      </c>
      <c r="C4017" s="795"/>
      <c r="D4017" s="797"/>
      <c r="E4017" s="797"/>
      <c r="F4017" s="799"/>
      <c r="G4017" s="801"/>
    </row>
    <row r="4018" spans="1:7" ht="19.899999999999999" customHeight="1" x14ac:dyDescent="0.2">
      <c r="A4018" s="601">
        <f t="shared" ref="A4018:A4024" si="908">IFERROR(VLOOKUP(C4018,T_Insumos,4,FALSE),0)</f>
        <v>0</v>
      </c>
      <c r="B4018" s="561">
        <f t="shared" ref="B4018:B4024" si="909">IFERROR(VLOOKUP(C4018,T_Insumos,5,FALSE),0)</f>
        <v>0</v>
      </c>
      <c r="C4018" s="565"/>
      <c r="D4018" s="558"/>
      <c r="E4018" s="555">
        <f t="shared" ref="E4018:E4024" si="910">IFERROR(VLOOKUP(C4018,T_Insumos,3,FALSE),0)</f>
        <v>0</v>
      </c>
      <c r="F4018" s="558">
        <f>IF(C4018="",0,IFERROR(VLOOKUP(COUNTIF($A$1:A4018,"ANALISIS DE PRECIOS"),T_Rendimiento_Equipo,5,FALSE),0))</f>
        <v>0</v>
      </c>
      <c r="G4018" s="555">
        <f>IFERROR(ROUND(D4018*E4018/F4018,2),0)</f>
        <v>0</v>
      </c>
    </row>
    <row r="4019" spans="1:7" ht="19.899999999999999" customHeight="1" x14ac:dyDescent="0.2">
      <c r="A4019" s="601">
        <f t="shared" si="908"/>
        <v>0</v>
      </c>
      <c r="B4019" s="561">
        <f t="shared" si="909"/>
        <v>0</v>
      </c>
      <c r="C4019" s="552"/>
      <c r="D4019" s="558"/>
      <c r="E4019" s="555">
        <f t="shared" si="910"/>
        <v>0</v>
      </c>
      <c r="F4019" s="558">
        <f>IF(C4019="",0,IFERROR(VLOOKUP(COUNTIF($A$1:A4019,"ANALISIS DE PRECIOS"),T_Rendimiento_Equipo,5,FALSE),0))</f>
        <v>0</v>
      </c>
      <c r="G4019" s="555">
        <f t="shared" ref="G4019:G4024" si="911">IFERROR(ROUND(D4019*E4019/F4019,2),0)</f>
        <v>0</v>
      </c>
    </row>
    <row r="4020" spans="1:7" ht="19.899999999999999" customHeight="1" x14ac:dyDescent="0.2">
      <c r="A4020" s="601">
        <f t="shared" si="908"/>
        <v>0</v>
      </c>
      <c r="B4020" s="561">
        <f t="shared" si="909"/>
        <v>0</v>
      </c>
      <c r="C4020" s="552"/>
      <c r="D4020" s="558"/>
      <c r="E4020" s="555">
        <f t="shared" si="910"/>
        <v>0</v>
      </c>
      <c r="F4020" s="558">
        <f>IF(C4020="",0,IFERROR(VLOOKUP(COUNTIF($A$1:A4020,"ANALISIS DE PRECIOS"),T_Rendimiento_Equipo,5,FALSE),0))</f>
        <v>0</v>
      </c>
      <c r="G4020" s="555">
        <f t="shared" si="911"/>
        <v>0</v>
      </c>
    </row>
    <row r="4021" spans="1:7" ht="19.899999999999999" customHeight="1" x14ac:dyDescent="0.2">
      <c r="A4021" s="601">
        <f t="shared" si="908"/>
        <v>0</v>
      </c>
      <c r="B4021" s="561">
        <f t="shared" si="909"/>
        <v>0</v>
      </c>
      <c r="C4021" s="552"/>
      <c r="D4021" s="558"/>
      <c r="E4021" s="555">
        <f t="shared" si="910"/>
        <v>0</v>
      </c>
      <c r="F4021" s="558">
        <f>IF(C4021="",0,IFERROR(VLOOKUP(COUNTIF($A$1:A4021,"ANALISIS DE PRECIOS"),T_Rendimiento_Equipo,5,FALSE),0))</f>
        <v>0</v>
      </c>
      <c r="G4021" s="555">
        <f t="shared" si="911"/>
        <v>0</v>
      </c>
    </row>
    <row r="4022" spans="1:7" ht="19.899999999999999" customHeight="1" x14ac:dyDescent="0.2">
      <c r="A4022" s="601">
        <f t="shared" si="908"/>
        <v>0</v>
      </c>
      <c r="B4022" s="561">
        <f t="shared" si="909"/>
        <v>0</v>
      </c>
      <c r="C4022" s="552"/>
      <c r="D4022" s="558"/>
      <c r="E4022" s="555">
        <f t="shared" si="910"/>
        <v>0</v>
      </c>
      <c r="F4022" s="558">
        <f>IF(C4022="",0,IFERROR(VLOOKUP(COUNTIF($A$1:A4022,"ANALISIS DE PRECIOS"),T_Rendimiento_Equipo,5,FALSE),0))</f>
        <v>0</v>
      </c>
      <c r="G4022" s="555">
        <f t="shared" si="911"/>
        <v>0</v>
      </c>
    </row>
    <row r="4023" spans="1:7" ht="19.899999999999999" customHeight="1" x14ac:dyDescent="0.2">
      <c r="A4023" s="601">
        <f t="shared" si="908"/>
        <v>0</v>
      </c>
      <c r="B4023" s="561">
        <f t="shared" si="909"/>
        <v>0</v>
      </c>
      <c r="C4023" s="552"/>
      <c r="D4023" s="566"/>
      <c r="E4023" s="555">
        <f t="shared" si="910"/>
        <v>0</v>
      </c>
      <c r="F4023" s="558">
        <f>IF(C4023="",0,IFERROR(VLOOKUP(COUNTIF($A$1:A4023,"ANALISIS DE PRECIOS"),T_Rendimiento_Equipo,5,FALSE),0))</f>
        <v>0</v>
      </c>
      <c r="G4023" s="555">
        <f t="shared" si="911"/>
        <v>0</v>
      </c>
    </row>
    <row r="4024" spans="1:7" ht="19.899999999999999" customHeight="1" x14ac:dyDescent="0.2">
      <c r="A4024" s="601">
        <f t="shared" si="908"/>
        <v>0</v>
      </c>
      <c r="B4024" s="561">
        <f t="shared" si="909"/>
        <v>0</v>
      </c>
      <c r="C4024" s="561"/>
      <c r="D4024" s="567"/>
      <c r="E4024" s="555">
        <f t="shared" si="910"/>
        <v>0</v>
      </c>
      <c r="F4024" s="558">
        <f>IF(C4024="",0,IFERROR(VLOOKUP(COUNTIF($A$1:A4024,"ANALISIS DE PRECIOS"),T_Rendimiento_Equipo,5,FALSE),0))</f>
        <v>0</v>
      </c>
      <c r="G4024" s="555">
        <f t="shared" si="911"/>
        <v>0</v>
      </c>
    </row>
    <row r="4025" spans="1:7" ht="19.899999999999999" customHeight="1" x14ac:dyDescent="0.2">
      <c r="A4025" s="602"/>
      <c r="B4025" s="541"/>
      <c r="C4025" s="545"/>
      <c r="D4025" s="541"/>
      <c r="E4025" s="542"/>
      <c r="F4025" s="564" t="s">
        <v>28</v>
      </c>
      <c r="G4025" s="604">
        <f>SUBTOTAL(9,G4018:G4024)</f>
        <v>0</v>
      </c>
    </row>
    <row r="4026" spans="1:7" ht="19.899999999999999" customHeight="1" x14ac:dyDescent="0.2">
      <c r="A4026" s="599"/>
      <c r="B4026" s="545"/>
      <c r="C4026" s="537" t="s">
        <v>1014</v>
      </c>
      <c r="D4026" s="541"/>
      <c r="E4026" s="542"/>
      <c r="F4026" s="543"/>
      <c r="G4026" s="600"/>
    </row>
    <row r="4027" spans="1:7" ht="19.899999999999999" customHeight="1" x14ac:dyDescent="0.2">
      <c r="A4027" s="792" t="s">
        <v>576</v>
      </c>
      <c r="B4027" s="793"/>
      <c r="C4027" s="794" t="s">
        <v>0</v>
      </c>
      <c r="D4027" s="794" t="s">
        <v>1867</v>
      </c>
      <c r="E4027" s="796" t="s">
        <v>24</v>
      </c>
      <c r="F4027" s="798" t="s">
        <v>25</v>
      </c>
      <c r="G4027" s="800" t="s">
        <v>26</v>
      </c>
    </row>
    <row r="4028" spans="1:7" ht="19.899999999999999" customHeight="1" x14ac:dyDescent="0.2">
      <c r="A4028" s="560" t="s">
        <v>577</v>
      </c>
      <c r="B4028" s="560" t="s">
        <v>578</v>
      </c>
      <c r="C4028" s="795"/>
      <c r="D4028" s="795"/>
      <c r="E4028" s="797"/>
      <c r="F4028" s="799"/>
      <c r="G4028" s="801"/>
    </row>
    <row r="4029" spans="1:7" ht="19.899999999999999" customHeight="1" x14ac:dyDescent="0.2">
      <c r="A4029" s="601">
        <f t="shared" ref="A4029:A4039" si="912">IFERROR(VLOOKUP(C4029,T_Insumos,4,FALSE),0)</f>
        <v>0</v>
      </c>
      <c r="B4029" s="561">
        <f t="shared" ref="B4029:B4039" si="913">IFERROR(VLOOKUP(C4029,T_Insumos,5,FALSE),0)</f>
        <v>0</v>
      </c>
      <c r="C4029" s="561"/>
      <c r="D4029" s="613">
        <f t="shared" ref="D4029:D4039" si="914">IFERROR(VLOOKUP(C4029,T_Insumos,2,FALSE),0)</f>
        <v>0</v>
      </c>
      <c r="E4029" s="553"/>
      <c r="F4029" s="555">
        <f t="shared" ref="F4029:F4039" si="915">IFERROR(VLOOKUP(C4029,T_Insumos,3,FALSE),0)</f>
        <v>0</v>
      </c>
      <c r="G4029" s="555">
        <f>ROUND(E4029*F4029,2)</f>
        <v>0</v>
      </c>
    </row>
    <row r="4030" spans="1:7" ht="19.899999999999999" customHeight="1" x14ac:dyDescent="0.2">
      <c r="A4030" s="601">
        <f t="shared" si="912"/>
        <v>0</v>
      </c>
      <c r="B4030" s="561">
        <f t="shared" si="913"/>
        <v>0</v>
      </c>
      <c r="C4030" s="561"/>
      <c r="D4030" s="613">
        <f t="shared" si="914"/>
        <v>0</v>
      </c>
      <c r="E4030" s="553"/>
      <c r="F4030" s="555">
        <f t="shared" si="915"/>
        <v>0</v>
      </c>
      <c r="G4030" s="555">
        <f t="shared" ref="G4030:G4039" si="916">ROUND(E4030*F4030,2)</f>
        <v>0</v>
      </c>
    </row>
    <row r="4031" spans="1:7" ht="19.899999999999999" customHeight="1" x14ac:dyDescent="0.2">
      <c r="A4031" s="601">
        <f t="shared" si="912"/>
        <v>0</v>
      </c>
      <c r="B4031" s="561">
        <f t="shared" si="913"/>
        <v>0</v>
      </c>
      <c r="C4031" s="561"/>
      <c r="D4031" s="613">
        <f t="shared" si="914"/>
        <v>0</v>
      </c>
      <c r="E4031" s="553"/>
      <c r="F4031" s="555">
        <f t="shared" si="915"/>
        <v>0</v>
      </c>
      <c r="G4031" s="555">
        <f t="shared" si="916"/>
        <v>0</v>
      </c>
    </row>
    <row r="4032" spans="1:7" ht="19.899999999999999" customHeight="1" x14ac:dyDescent="0.2">
      <c r="A4032" s="601">
        <f t="shared" si="912"/>
        <v>0</v>
      </c>
      <c r="B4032" s="561">
        <f t="shared" si="913"/>
        <v>0</v>
      </c>
      <c r="C4032" s="561"/>
      <c r="D4032" s="613">
        <f t="shared" si="914"/>
        <v>0</v>
      </c>
      <c r="E4032" s="553"/>
      <c r="F4032" s="555">
        <f t="shared" si="915"/>
        <v>0</v>
      </c>
      <c r="G4032" s="555">
        <f t="shared" si="916"/>
        <v>0</v>
      </c>
    </row>
    <row r="4033" spans="1:7" ht="19.899999999999999" customHeight="1" x14ac:dyDescent="0.2">
      <c r="A4033" s="601">
        <f t="shared" si="912"/>
        <v>0</v>
      </c>
      <c r="B4033" s="561">
        <f t="shared" si="913"/>
        <v>0</v>
      </c>
      <c r="C4033" s="561"/>
      <c r="D4033" s="613">
        <f t="shared" si="914"/>
        <v>0</v>
      </c>
      <c r="E4033" s="553"/>
      <c r="F4033" s="555">
        <f t="shared" si="915"/>
        <v>0</v>
      </c>
      <c r="G4033" s="555">
        <f t="shared" si="916"/>
        <v>0</v>
      </c>
    </row>
    <row r="4034" spans="1:7" ht="19.899999999999999" customHeight="1" x14ac:dyDescent="0.2">
      <c r="A4034" s="601">
        <f t="shared" si="912"/>
        <v>0</v>
      </c>
      <c r="B4034" s="561">
        <f t="shared" si="913"/>
        <v>0</v>
      </c>
      <c r="C4034" s="561"/>
      <c r="D4034" s="613">
        <f t="shared" si="914"/>
        <v>0</v>
      </c>
      <c r="E4034" s="553"/>
      <c r="F4034" s="555">
        <f t="shared" si="915"/>
        <v>0</v>
      </c>
      <c r="G4034" s="555">
        <f t="shared" si="916"/>
        <v>0</v>
      </c>
    </row>
    <row r="4035" spans="1:7" ht="19.899999999999999" customHeight="1" x14ac:dyDescent="0.2">
      <c r="A4035" s="601">
        <f t="shared" si="912"/>
        <v>0</v>
      </c>
      <c r="B4035" s="561">
        <f t="shared" si="913"/>
        <v>0</v>
      </c>
      <c r="C4035" s="561"/>
      <c r="D4035" s="613">
        <f t="shared" si="914"/>
        <v>0</v>
      </c>
      <c r="E4035" s="553"/>
      <c r="F4035" s="555">
        <f t="shared" si="915"/>
        <v>0</v>
      </c>
      <c r="G4035" s="555">
        <f t="shared" si="916"/>
        <v>0</v>
      </c>
    </row>
    <row r="4036" spans="1:7" ht="19.899999999999999" customHeight="1" x14ac:dyDescent="0.2">
      <c r="A4036" s="601">
        <f t="shared" si="912"/>
        <v>0</v>
      </c>
      <c r="B4036" s="561">
        <f t="shared" si="913"/>
        <v>0</v>
      </c>
      <c r="C4036" s="561"/>
      <c r="D4036" s="613">
        <f t="shared" si="914"/>
        <v>0</v>
      </c>
      <c r="E4036" s="553"/>
      <c r="F4036" s="555">
        <f t="shared" si="915"/>
        <v>0</v>
      </c>
      <c r="G4036" s="555">
        <f t="shared" si="916"/>
        <v>0</v>
      </c>
    </row>
    <row r="4037" spans="1:7" ht="19.899999999999999" customHeight="1" x14ac:dyDescent="0.2">
      <c r="A4037" s="601">
        <f t="shared" si="912"/>
        <v>0</v>
      </c>
      <c r="B4037" s="561">
        <f t="shared" si="913"/>
        <v>0</v>
      </c>
      <c r="C4037" s="561"/>
      <c r="D4037" s="613">
        <f t="shared" si="914"/>
        <v>0</v>
      </c>
      <c r="E4037" s="553"/>
      <c r="F4037" s="555">
        <f t="shared" si="915"/>
        <v>0</v>
      </c>
      <c r="G4037" s="555">
        <f t="shared" si="916"/>
        <v>0</v>
      </c>
    </row>
    <row r="4038" spans="1:7" ht="19.899999999999999" customHeight="1" x14ac:dyDescent="0.2">
      <c r="A4038" s="601">
        <f t="shared" si="912"/>
        <v>0</v>
      </c>
      <c r="B4038" s="561">
        <f t="shared" si="913"/>
        <v>0</v>
      </c>
      <c r="C4038" s="561"/>
      <c r="D4038" s="613">
        <f t="shared" si="914"/>
        <v>0</v>
      </c>
      <c r="E4038" s="553"/>
      <c r="F4038" s="555">
        <f t="shared" si="915"/>
        <v>0</v>
      </c>
      <c r="G4038" s="555">
        <f t="shared" si="916"/>
        <v>0</v>
      </c>
    </row>
    <row r="4039" spans="1:7" ht="19.899999999999999" customHeight="1" x14ac:dyDescent="0.2">
      <c r="A4039" s="601">
        <f t="shared" si="912"/>
        <v>0</v>
      </c>
      <c r="B4039" s="561">
        <f t="shared" si="913"/>
        <v>0</v>
      </c>
      <c r="C4039" s="561"/>
      <c r="D4039" s="613">
        <f t="shared" si="914"/>
        <v>0</v>
      </c>
      <c r="E4039" s="553"/>
      <c r="F4039" s="555">
        <f t="shared" si="915"/>
        <v>0</v>
      </c>
      <c r="G4039" s="555">
        <f t="shared" si="916"/>
        <v>0</v>
      </c>
    </row>
    <row r="4040" spans="1:7" ht="19.899999999999999" customHeight="1" x14ac:dyDescent="0.2">
      <c r="A4040" s="599"/>
      <c r="B4040" s="545"/>
      <c r="C4040" s="545"/>
      <c r="D4040" s="541"/>
      <c r="E4040" s="542"/>
      <c r="F4040" s="564" t="s">
        <v>29</v>
      </c>
      <c r="G4040" s="605">
        <f>SUBTOTAL(9,G4029:G4039)</f>
        <v>0</v>
      </c>
    </row>
    <row r="4041" spans="1:7" ht="19.899999999999999" customHeight="1" x14ac:dyDescent="0.2">
      <c r="A4041" s="599"/>
      <c r="B4041" s="545"/>
      <c r="C4041" s="537" t="s">
        <v>1015</v>
      </c>
      <c r="D4041" s="541"/>
      <c r="E4041" s="542"/>
      <c r="F4041" s="543"/>
      <c r="G4041" s="600"/>
    </row>
    <row r="4042" spans="1:7" ht="19.899999999999999" customHeight="1" x14ac:dyDescent="0.2">
      <c r="A4042" s="792" t="s">
        <v>576</v>
      </c>
      <c r="B4042" s="793"/>
      <c r="C4042" s="794" t="s">
        <v>0</v>
      </c>
      <c r="D4042" s="794" t="s">
        <v>1867</v>
      </c>
      <c r="E4042" s="796" t="s">
        <v>24</v>
      </c>
      <c r="F4042" s="798" t="s">
        <v>25</v>
      </c>
      <c r="G4042" s="800" t="s">
        <v>26</v>
      </c>
    </row>
    <row r="4043" spans="1:7" ht="19.899999999999999" customHeight="1" x14ac:dyDescent="0.2">
      <c r="A4043" s="560" t="s">
        <v>577</v>
      </c>
      <c r="B4043" s="560" t="s">
        <v>578</v>
      </c>
      <c r="C4043" s="795"/>
      <c r="D4043" s="795"/>
      <c r="E4043" s="797"/>
      <c r="F4043" s="799"/>
      <c r="G4043" s="801"/>
    </row>
    <row r="4044" spans="1:7" ht="19.899999999999999" customHeight="1" x14ac:dyDescent="0.2">
      <c r="A4044" s="601">
        <f>IFERROR(VLOOKUP(C4044,T_Insumos,4,FALSE),0)</f>
        <v>0</v>
      </c>
      <c r="B4044" s="561">
        <f>IFERROR(VLOOKUP(C4044,T_Insumos,5,FALSE),0)</f>
        <v>0</v>
      </c>
      <c r="C4044" s="552"/>
      <c r="D4044" s="613">
        <f>IF(C4044=0,0,"$/tnkm")</f>
        <v>0</v>
      </c>
      <c r="E4044" s="553"/>
      <c r="F4044" s="555">
        <f>IFERROR(VLOOKUP(C4044,T_Insumos,3,FALSE),0)</f>
        <v>0</v>
      </c>
      <c r="G4044" s="555">
        <f>ROUND(E4044*F4044,2)</f>
        <v>0</v>
      </c>
    </row>
    <row r="4045" spans="1:7" ht="19.899999999999999" customHeight="1" x14ac:dyDescent="0.2">
      <c r="A4045" s="601">
        <f>IFERROR(VLOOKUP(C4045,T_Insumos,4,FALSE),0)</f>
        <v>0</v>
      </c>
      <c r="B4045" s="561">
        <f>IFERROR(VLOOKUP(C4045,T_Insumos,5,FALSE),0)</f>
        <v>0</v>
      </c>
      <c r="C4045" s="552"/>
      <c r="D4045" s="613">
        <f>IF(C4045=0,0,"$/tnkm")</f>
        <v>0</v>
      </c>
      <c r="E4045" s="569"/>
      <c r="F4045" s="555">
        <f>IFERROR(VLOOKUP(C4045,T_Insumos,3,FALSE),0)</f>
        <v>0</v>
      </c>
      <c r="G4045" s="555">
        <f t="shared" ref="G4045" si="917">ROUND(E4045*F4045,2)</f>
        <v>0</v>
      </c>
    </row>
    <row r="4046" spans="1:7" ht="19.899999999999999" customHeight="1" x14ac:dyDescent="0.2">
      <c r="A4046" s="599"/>
      <c r="B4046" s="545"/>
      <c r="C4046" s="545"/>
      <c r="D4046" s="541"/>
      <c r="E4046" s="542"/>
      <c r="F4046" s="564" t="s">
        <v>1016</v>
      </c>
      <c r="G4046" s="605">
        <f>SUBTOTAL(9,G4044:G4045)</f>
        <v>0</v>
      </c>
    </row>
    <row r="4047" spans="1:7" ht="19.899999999999999" customHeight="1" x14ac:dyDescent="0.2">
      <c r="A4047" s="602"/>
      <c r="B4047" s="541"/>
      <c r="C4047" s="545"/>
      <c r="D4047" s="541"/>
      <c r="E4047" s="542"/>
      <c r="F4047" s="543"/>
      <c r="G4047" s="600"/>
    </row>
    <row r="4048" spans="1:7" ht="19.899999999999999" customHeight="1" x14ac:dyDescent="0.2">
      <c r="A4048" s="664" t="str">
        <f>B3982</f>
        <v/>
      </c>
      <c r="B4048" s="661">
        <f ca="1">C3982</f>
        <v>0</v>
      </c>
      <c r="C4048" s="541"/>
      <c r="D4048" s="541" t="s">
        <v>1833</v>
      </c>
      <c r="E4048" s="662"/>
      <c r="F4048" s="663" t="str">
        <f ca="1">"$/"&amp;G3982</f>
        <v>$/0</v>
      </c>
      <c r="G4048" s="610">
        <f>SUBTOTAL(9,G4005:G4047)</f>
        <v>0</v>
      </c>
    </row>
    <row r="4049" spans="1:7" ht="19.899999999999999" customHeight="1" x14ac:dyDescent="0.2">
      <c r="A4049" s="606"/>
      <c r="B4049" s="607"/>
      <c r="C4049" s="608"/>
      <c r="D4049" s="608" t="s">
        <v>2043</v>
      </c>
      <c r="E4049" s="609"/>
      <c r="F4049" s="665" t="str">
        <f ca="1">"$/"&amp;G3982</f>
        <v>$/0</v>
      </c>
      <c r="G4049" s="610">
        <f>ROUND(G4048/Coeficiente_Paso,2)</f>
        <v>0</v>
      </c>
    </row>
    <row r="4050" spans="1:7" ht="19.899999999999999" customHeight="1" x14ac:dyDescent="0.2">
      <c r="A4050" s="191"/>
      <c r="B4050" s="191"/>
      <c r="C4050" s="191"/>
      <c r="D4050" s="191"/>
      <c r="E4050" s="191"/>
      <c r="F4050" s="191"/>
      <c r="G4050" s="191"/>
    </row>
    <row r="4051" spans="1:7" ht="19.899999999999999" customHeight="1" x14ac:dyDescent="0.2">
      <c r="A4051" s="802" t="s">
        <v>31</v>
      </c>
      <c r="B4051" s="803"/>
      <c r="C4051" s="803"/>
      <c r="D4051" s="803"/>
      <c r="E4051" s="803"/>
      <c r="F4051" s="803"/>
      <c r="G4051" s="804"/>
    </row>
    <row r="4052" spans="1:7" ht="19.899999999999999" customHeight="1" x14ac:dyDescent="0.2">
      <c r="A4052" s="587" t="s">
        <v>711</v>
      </c>
      <c r="B4052" s="535" t="str">
        <f>Comitente</f>
        <v>DIRECCIÓN PROVINCIAL DE VIALIDAD</v>
      </c>
      <c r="C4052" s="536"/>
      <c r="D4052" s="537"/>
      <c r="E4052" s="537"/>
      <c r="F4052" s="538"/>
      <c r="G4052" s="588"/>
    </row>
    <row r="4053" spans="1:7" ht="19.899999999999999" customHeight="1" x14ac:dyDescent="0.2">
      <c r="A4053" s="587" t="s">
        <v>712</v>
      </c>
      <c r="B4053" s="535">
        <f>Contratista</f>
        <v>0</v>
      </c>
      <c r="C4053" s="539"/>
      <c r="D4053" s="539"/>
      <c r="E4053" s="539"/>
      <c r="F4053" s="535"/>
      <c r="G4053" s="589"/>
    </row>
    <row r="4054" spans="1:7" ht="19.899999999999999" customHeight="1" x14ac:dyDescent="0.2">
      <c r="A4054" s="587" t="s">
        <v>21</v>
      </c>
      <c r="B4054" s="535" t="str">
        <f>Obra</f>
        <v>PAVIMENTACIÓN Y REPAVIMENTACION DE LA RED VIAL MUNICIPAL AFECTADAS POR OBRAS DE SANEAMIENTO 1era ETAPA SARMIENTO</v>
      </c>
      <c r="C4054" s="539"/>
      <c r="D4054" s="539"/>
      <c r="E4054" s="539"/>
      <c r="F4054" s="535" t="s">
        <v>32</v>
      </c>
      <c r="G4054" s="589">
        <f>Fecha_Base</f>
        <v>0</v>
      </c>
    </row>
    <row r="4055" spans="1:7" ht="19.899999999999999" customHeight="1" x14ac:dyDescent="0.2">
      <c r="A4055" s="590" t="s">
        <v>710</v>
      </c>
      <c r="B4055" s="540" t="str">
        <f>Ubicación</f>
        <v>DEPARTAMENTO SARMIENTO</v>
      </c>
      <c r="C4055" s="540"/>
      <c r="D4055" s="541"/>
      <c r="E4055" s="542"/>
      <c r="F4055" s="543"/>
      <c r="G4055" s="591"/>
    </row>
    <row r="4056" spans="1:7" ht="19.899999999999999" customHeight="1" x14ac:dyDescent="0.2">
      <c r="A4056" s="590" t="s">
        <v>33</v>
      </c>
      <c r="B4056" s="544" t="str">
        <f>IFERROR(VALUE(LEFT(B4057,FIND(".",B4057)-1)),"")</f>
        <v/>
      </c>
      <c r="C4056" s="545">
        <f ca="1">IFERROR(VLOOKUP(B4056,T_Computo_Presupuesto,2,FALSE),0)</f>
        <v>0</v>
      </c>
      <c r="D4056" s="545"/>
      <c r="E4056" s="542"/>
      <c r="F4056" s="543"/>
      <c r="G4056" s="591"/>
    </row>
    <row r="4057" spans="1:7" ht="19.899999999999999" customHeight="1" x14ac:dyDescent="0.2">
      <c r="A4057" s="590" t="s">
        <v>22</v>
      </c>
      <c r="B4057" s="546" t="str">
        <f>IFERROR(VLOOKUP(COUNTIF($A$1:A4057,"ANALISIS DE PRECIOS"),T_NumeroItem,2,FALSE),"")</f>
        <v/>
      </c>
      <c r="C4057" s="805">
        <f ca="1">IFERROR(VLOOKUP(B4057,T_Computo_Presupuesto,2,FALSE),0)</f>
        <v>0</v>
      </c>
      <c r="D4057" s="805"/>
      <c r="E4057" s="805"/>
      <c r="F4057" s="540" t="s">
        <v>23</v>
      </c>
      <c r="G4057" s="592">
        <f ca="1">IFERROR(VLOOKUP(B4057,T_Computo_Presupuesto,4,FALSE),0)</f>
        <v>0</v>
      </c>
    </row>
    <row r="4058" spans="1:7" ht="19.899999999999999" customHeight="1" x14ac:dyDescent="0.2">
      <c r="A4058" s="590"/>
      <c r="B4058" s="540"/>
      <c r="C4058" s="545"/>
      <c r="D4058" s="541"/>
      <c r="E4058" s="542"/>
      <c r="F4058" s="545"/>
      <c r="G4058" s="593"/>
    </row>
    <row r="4059" spans="1:7" ht="19.899999999999999" customHeight="1" x14ac:dyDescent="0.2">
      <c r="A4059" s="594"/>
      <c r="B4059" s="547"/>
      <c r="C4059" s="548" t="s">
        <v>999</v>
      </c>
      <c r="D4059" s="547"/>
      <c r="E4059" s="547"/>
      <c r="F4059" s="547"/>
      <c r="G4059" s="595"/>
    </row>
    <row r="4060" spans="1:7" ht="19.899999999999999" customHeight="1" x14ac:dyDescent="0.2">
      <c r="A4060" s="590"/>
      <c r="B4060" s="549"/>
      <c r="C4060" s="545"/>
      <c r="D4060" s="541"/>
      <c r="E4060" s="542"/>
      <c r="F4060" s="540"/>
      <c r="G4060" s="592"/>
    </row>
    <row r="4061" spans="1:7" ht="19.899999999999999" customHeight="1" x14ac:dyDescent="0.2">
      <c r="A4061" s="590"/>
      <c r="B4061" s="549"/>
      <c r="C4061" s="550" t="s">
        <v>1000</v>
      </c>
      <c r="D4061" s="551" t="s">
        <v>24</v>
      </c>
      <c r="E4061" s="551" t="s">
        <v>1001</v>
      </c>
      <c r="F4061" s="551" t="s">
        <v>1002</v>
      </c>
      <c r="G4061" s="550" t="s">
        <v>1003</v>
      </c>
    </row>
    <row r="4062" spans="1:7" ht="19.899999999999999" customHeight="1" x14ac:dyDescent="0.2">
      <c r="A4062" s="590"/>
      <c r="B4062" s="549"/>
      <c r="C4062" s="552"/>
      <c r="D4062" s="553"/>
      <c r="E4062" s="554">
        <f t="shared" ref="E4062:E4071" si="918">IFERROR(VLOOKUP(C4062,T_Equipos,4,FALSE),0)</f>
        <v>0</v>
      </c>
      <c r="F4062" s="555">
        <f t="shared" ref="F4062:F4071" si="919">IFERROR(VLOOKUP(C4062,T_Equipos,5,FALSE),0)</f>
        <v>0</v>
      </c>
      <c r="G4062" s="555">
        <f>ROUND(D4062*F4062,2)</f>
        <v>0</v>
      </c>
    </row>
    <row r="4063" spans="1:7" ht="19.899999999999999" customHeight="1" x14ac:dyDescent="0.2">
      <c r="A4063" s="590"/>
      <c r="B4063" s="549"/>
      <c r="C4063" s="552"/>
      <c r="D4063" s="553"/>
      <c r="E4063" s="554">
        <f t="shared" si="918"/>
        <v>0</v>
      </c>
      <c r="F4063" s="555">
        <f t="shared" si="919"/>
        <v>0</v>
      </c>
      <c r="G4063" s="555">
        <f>ROUND(D4063*F4063,2)</f>
        <v>0</v>
      </c>
    </row>
    <row r="4064" spans="1:7" ht="19.899999999999999" customHeight="1" x14ac:dyDescent="0.2">
      <c r="A4064" s="590"/>
      <c r="B4064" s="549"/>
      <c r="C4064" s="552"/>
      <c r="D4064" s="553"/>
      <c r="E4064" s="554">
        <f t="shared" si="918"/>
        <v>0</v>
      </c>
      <c r="F4064" s="555">
        <f t="shared" si="919"/>
        <v>0</v>
      </c>
      <c r="G4064" s="555">
        <f>ROUND(D4064*F4064,2)</f>
        <v>0</v>
      </c>
    </row>
    <row r="4065" spans="1:7" ht="19.899999999999999" customHeight="1" x14ac:dyDescent="0.2">
      <c r="A4065" s="590"/>
      <c r="B4065" s="549"/>
      <c r="C4065" s="552"/>
      <c r="D4065" s="553"/>
      <c r="E4065" s="554">
        <f t="shared" si="918"/>
        <v>0</v>
      </c>
      <c r="F4065" s="555">
        <f t="shared" si="919"/>
        <v>0</v>
      </c>
      <c r="G4065" s="555">
        <f>ROUND(D4065*F4065,2)</f>
        <v>0</v>
      </c>
    </row>
    <row r="4066" spans="1:7" ht="19.899999999999999" customHeight="1" x14ac:dyDescent="0.2">
      <c r="A4066" s="590"/>
      <c r="B4066" s="549"/>
      <c r="C4066" s="552"/>
      <c r="D4066" s="553"/>
      <c r="E4066" s="554">
        <f t="shared" si="918"/>
        <v>0</v>
      </c>
      <c r="F4066" s="555">
        <f t="shared" si="919"/>
        <v>0</v>
      </c>
      <c r="G4066" s="555">
        <f t="shared" ref="G4066:G4071" si="920">ROUND(D4066*F4066,2)</f>
        <v>0</v>
      </c>
    </row>
    <row r="4067" spans="1:7" ht="19.899999999999999" customHeight="1" x14ac:dyDescent="0.2">
      <c r="A4067" s="590"/>
      <c r="B4067" s="549"/>
      <c r="C4067" s="552"/>
      <c r="D4067" s="553"/>
      <c r="E4067" s="554">
        <f t="shared" si="918"/>
        <v>0</v>
      </c>
      <c r="F4067" s="555">
        <f t="shared" si="919"/>
        <v>0</v>
      </c>
      <c r="G4067" s="555">
        <f t="shared" si="920"/>
        <v>0</v>
      </c>
    </row>
    <row r="4068" spans="1:7" ht="19.899999999999999" customHeight="1" x14ac:dyDescent="0.2">
      <c r="A4068" s="590"/>
      <c r="B4068" s="549"/>
      <c r="C4068" s="552"/>
      <c r="D4068" s="553"/>
      <c r="E4068" s="554">
        <f t="shared" si="918"/>
        <v>0</v>
      </c>
      <c r="F4068" s="555">
        <f t="shared" si="919"/>
        <v>0</v>
      </c>
      <c r="G4068" s="555">
        <f t="shared" si="920"/>
        <v>0</v>
      </c>
    </row>
    <row r="4069" spans="1:7" ht="19.899999999999999" customHeight="1" x14ac:dyDescent="0.2">
      <c r="A4069" s="590"/>
      <c r="B4069" s="549"/>
      <c r="C4069" s="552"/>
      <c r="D4069" s="553"/>
      <c r="E4069" s="554">
        <f t="shared" si="918"/>
        <v>0</v>
      </c>
      <c r="F4069" s="555">
        <f t="shared" si="919"/>
        <v>0</v>
      </c>
      <c r="G4069" s="555">
        <f t="shared" si="920"/>
        <v>0</v>
      </c>
    </row>
    <row r="4070" spans="1:7" ht="19.899999999999999" customHeight="1" x14ac:dyDescent="0.2">
      <c r="A4070" s="590"/>
      <c r="B4070" s="549"/>
      <c r="C4070" s="552"/>
      <c r="D4070" s="553"/>
      <c r="E4070" s="554">
        <f t="shared" si="918"/>
        <v>0</v>
      </c>
      <c r="F4070" s="555">
        <f t="shared" si="919"/>
        <v>0</v>
      </c>
      <c r="G4070" s="555">
        <f t="shared" si="920"/>
        <v>0</v>
      </c>
    </row>
    <row r="4071" spans="1:7" ht="19.899999999999999" customHeight="1" x14ac:dyDescent="0.2">
      <c r="A4071" s="590"/>
      <c r="B4071" s="549"/>
      <c r="C4071" s="552"/>
      <c r="D4071" s="553"/>
      <c r="E4071" s="554">
        <f t="shared" si="918"/>
        <v>0</v>
      </c>
      <c r="F4071" s="555">
        <f t="shared" si="919"/>
        <v>0</v>
      </c>
      <c r="G4071" s="555">
        <f t="shared" si="920"/>
        <v>0</v>
      </c>
    </row>
    <row r="4072" spans="1:7" ht="19.899999999999999" customHeight="1" x14ac:dyDescent="0.2">
      <c r="A4072" s="590"/>
      <c r="B4072" s="549"/>
      <c r="C4072" s="545"/>
      <c r="D4072" s="545"/>
      <c r="E4072" s="556"/>
      <c r="F4072" s="540"/>
      <c r="G4072" s="592"/>
    </row>
    <row r="4073" spans="1:7" ht="19.899999999999999" customHeight="1" x14ac:dyDescent="0.2">
      <c r="A4073" s="590"/>
      <c r="B4073" s="545"/>
      <c r="C4073" s="537" t="s">
        <v>1004</v>
      </c>
      <c r="D4073" s="540" t="s">
        <v>1001</v>
      </c>
      <c r="E4073" s="611">
        <f>SUMPRODUCT(D4062:D4071,E4062:E4071)</f>
        <v>0</v>
      </c>
      <c r="F4073" s="540" t="s">
        <v>1005</v>
      </c>
      <c r="G4073" s="612">
        <f>SUM(G4062:G4071)</f>
        <v>0</v>
      </c>
    </row>
    <row r="4074" spans="1:7" ht="19.899999999999999" customHeight="1" x14ac:dyDescent="0.2">
      <c r="A4074" s="590"/>
      <c r="B4074" s="549"/>
      <c r="C4074" s="557"/>
      <c r="D4074" s="556"/>
      <c r="E4074" s="542"/>
      <c r="F4074" s="540"/>
      <c r="G4074" s="596"/>
    </row>
    <row r="4075" spans="1:7" ht="19.899999999999999" customHeight="1" x14ac:dyDescent="0.2">
      <c r="A4075" s="597"/>
      <c r="B4075" s="549"/>
      <c r="C4075" s="540" t="s">
        <v>1006</v>
      </c>
      <c r="D4075" s="558">
        <f>IFERROR(VLOOKUP(COUNTIF($A$1:A4075,"ANALISIS DE PRECIOS"),T_Rendimiento_Equipo,5,FALSE),0)</f>
        <v>0</v>
      </c>
      <c r="E4075" s="559" t="str">
        <f ca="1">G4057&amp;"/día"</f>
        <v>0/día</v>
      </c>
      <c r="F4075" s="598"/>
      <c r="G4075" s="592"/>
    </row>
    <row r="4076" spans="1:7" ht="19.899999999999999" customHeight="1" x14ac:dyDescent="0.2">
      <c r="A4076" s="590"/>
      <c r="B4076" s="549"/>
      <c r="C4076" s="545"/>
      <c r="D4076" s="541"/>
      <c r="E4076" s="542"/>
      <c r="F4076" s="540"/>
      <c r="G4076" s="592"/>
    </row>
    <row r="4077" spans="1:7" ht="19.899999999999999" customHeight="1" x14ac:dyDescent="0.2">
      <c r="A4077" s="792" t="s">
        <v>576</v>
      </c>
      <c r="B4077" s="793"/>
      <c r="C4077" s="794" t="s">
        <v>0</v>
      </c>
      <c r="D4077" s="806" t="s">
        <v>1866</v>
      </c>
      <c r="E4077" s="806" t="s">
        <v>1865</v>
      </c>
      <c r="F4077" s="798" t="s">
        <v>1007</v>
      </c>
      <c r="G4077" s="800" t="s">
        <v>26</v>
      </c>
    </row>
    <row r="4078" spans="1:7" ht="19.899999999999999" customHeight="1" x14ac:dyDescent="0.2">
      <c r="A4078" s="560" t="s">
        <v>577</v>
      </c>
      <c r="B4078" s="560" t="s">
        <v>578</v>
      </c>
      <c r="C4078" s="795"/>
      <c r="D4078" s="807"/>
      <c r="E4078" s="797"/>
      <c r="F4078" s="799"/>
      <c r="G4078" s="801"/>
    </row>
    <row r="4079" spans="1:7" ht="19.899999999999999" customHeight="1" x14ac:dyDescent="0.2">
      <c r="A4079" s="599"/>
      <c r="B4079" s="545"/>
      <c r="C4079" s="537" t="s">
        <v>1008</v>
      </c>
      <c r="D4079" s="542"/>
      <c r="E4079" s="542"/>
      <c r="F4079" s="545"/>
      <c r="G4079" s="600"/>
    </row>
    <row r="4080" spans="1:7" ht="19.899999999999999" customHeight="1" x14ac:dyDescent="0.2">
      <c r="A4080" s="601">
        <f t="shared" ref="A4080:A4088" si="921">IFERROR(VLOOKUP(C4080,T_Insumos,4,FALSE),0)</f>
        <v>0</v>
      </c>
      <c r="B4080" s="561">
        <f t="shared" ref="B4080:B4088" si="922">IFERROR(VLOOKUP(C4080,T_Insumos,5,FALSE),0)</f>
        <v>0</v>
      </c>
      <c r="C4080" s="552"/>
      <c r="D4080" s="562">
        <f t="shared" ref="D4080:D4088" si="923">IFERROR(VLOOKUP(C4080,T_Insumos,3,FALSE),0)</f>
        <v>0</v>
      </c>
      <c r="E4080" s="555">
        <f>D4080*$G$23</f>
        <v>0</v>
      </c>
      <c r="F4080" s="558">
        <f>IF(C4080="",0,IFERROR(VLOOKUP(COUNTIF($A$1:A4080,"ANALISIS DE PRECIOS"),T_Rendimiento_Equipo,5,FALSE),0))</f>
        <v>0</v>
      </c>
      <c r="G4080" s="555">
        <f>IFERROR(ROUND(E4080/F4080,2),0)</f>
        <v>0</v>
      </c>
    </row>
    <row r="4081" spans="1:7" ht="19.899999999999999" customHeight="1" x14ac:dyDescent="0.2">
      <c r="A4081" s="601">
        <f t="shared" si="921"/>
        <v>0</v>
      </c>
      <c r="B4081" s="561">
        <f t="shared" si="922"/>
        <v>0</v>
      </c>
      <c r="C4081" s="552"/>
      <c r="D4081" s="562">
        <f t="shared" si="923"/>
        <v>0</v>
      </c>
      <c r="E4081" s="555"/>
      <c r="F4081" s="558">
        <f>IF(C4081="",0,IFERROR(VLOOKUP(COUNTIF($A$1:A4081,"ANALISIS DE PRECIOS"),T_Rendimiento_Equipo,5,FALSE),0))</f>
        <v>0</v>
      </c>
      <c r="G4081" s="555">
        <f t="shared" ref="G4081:G4088" si="924">IFERROR(ROUND(E4081/F4081,2),0)</f>
        <v>0</v>
      </c>
    </row>
    <row r="4082" spans="1:7" ht="19.899999999999999" customHeight="1" x14ac:dyDescent="0.2">
      <c r="A4082" s="601">
        <f t="shared" si="921"/>
        <v>0</v>
      </c>
      <c r="B4082" s="561">
        <f t="shared" si="922"/>
        <v>0</v>
      </c>
      <c r="C4082" s="563"/>
      <c r="D4082" s="562">
        <f t="shared" si="923"/>
        <v>0</v>
      </c>
      <c r="E4082" s="555"/>
      <c r="F4082" s="558">
        <f>IF(C4082="",0,IFERROR(VLOOKUP(COUNTIF($A$1:A4082,"ANALISIS DE PRECIOS"),T_Rendimiento_Equipo,5,FALSE),0))</f>
        <v>0</v>
      </c>
      <c r="G4082" s="555">
        <f t="shared" si="924"/>
        <v>0</v>
      </c>
    </row>
    <row r="4083" spans="1:7" ht="19.899999999999999" customHeight="1" x14ac:dyDescent="0.2">
      <c r="A4083" s="601">
        <f t="shared" si="921"/>
        <v>0</v>
      </c>
      <c r="B4083" s="561">
        <f t="shared" si="922"/>
        <v>0</v>
      </c>
      <c r="C4083" s="563"/>
      <c r="D4083" s="562">
        <f t="shared" si="923"/>
        <v>0</v>
      </c>
      <c r="E4083" s="555"/>
      <c r="F4083" s="558">
        <f>IF(C4083="",0,IFERROR(VLOOKUP(COUNTIF($A$1:A4083,"ANALISIS DE PRECIOS"),T_Rendimiento_Equipo,5,FALSE),0))</f>
        <v>0</v>
      </c>
      <c r="G4083" s="555">
        <f t="shared" si="924"/>
        <v>0</v>
      </c>
    </row>
    <row r="4084" spans="1:7" ht="19.899999999999999" customHeight="1" x14ac:dyDescent="0.2">
      <c r="A4084" s="601">
        <f t="shared" si="921"/>
        <v>0</v>
      </c>
      <c r="B4084" s="561">
        <f t="shared" si="922"/>
        <v>0</v>
      </c>
      <c r="C4084" s="563"/>
      <c r="D4084" s="562">
        <f t="shared" si="923"/>
        <v>0</v>
      </c>
      <c r="E4084" s="555"/>
      <c r="F4084" s="558">
        <f>IF(C4084="",0,IFERROR(VLOOKUP(COUNTIF($A$1:A4084,"ANALISIS DE PRECIOS"),T_Rendimiento_Equipo,5,FALSE),0))</f>
        <v>0</v>
      </c>
      <c r="G4084" s="555">
        <f t="shared" si="924"/>
        <v>0</v>
      </c>
    </row>
    <row r="4085" spans="1:7" ht="19.899999999999999" customHeight="1" x14ac:dyDescent="0.2">
      <c r="A4085" s="601">
        <f t="shared" si="921"/>
        <v>0</v>
      </c>
      <c r="B4085" s="561">
        <f t="shared" si="922"/>
        <v>0</v>
      </c>
      <c r="C4085" s="563"/>
      <c r="D4085" s="562">
        <f t="shared" si="923"/>
        <v>0</v>
      </c>
      <c r="E4085" s="555"/>
      <c r="F4085" s="558">
        <f>IF(C4085="",0,IFERROR(VLOOKUP(COUNTIF($A$1:A4085,"ANALISIS DE PRECIOS"),T_Rendimiento_Equipo,5,FALSE),0))</f>
        <v>0</v>
      </c>
      <c r="G4085" s="555">
        <f t="shared" si="924"/>
        <v>0</v>
      </c>
    </row>
    <row r="4086" spans="1:7" ht="19.899999999999999" customHeight="1" x14ac:dyDescent="0.2">
      <c r="A4086" s="601">
        <f t="shared" si="921"/>
        <v>0</v>
      </c>
      <c r="B4086" s="561">
        <f t="shared" si="922"/>
        <v>0</v>
      </c>
      <c r="C4086" s="563"/>
      <c r="D4086" s="562">
        <f t="shared" si="923"/>
        <v>0</v>
      </c>
      <c r="E4086" s="555"/>
      <c r="F4086" s="558">
        <f>IF(C4086="",0,IFERROR(VLOOKUP(COUNTIF($A$1:A4086,"ANALISIS DE PRECIOS"),T_Rendimiento_Equipo,5,FALSE),0))</f>
        <v>0</v>
      </c>
      <c r="G4086" s="555">
        <f t="shared" si="924"/>
        <v>0</v>
      </c>
    </row>
    <row r="4087" spans="1:7" ht="19.899999999999999" customHeight="1" x14ac:dyDescent="0.2">
      <c r="A4087" s="601">
        <f t="shared" si="921"/>
        <v>0</v>
      </c>
      <c r="B4087" s="561">
        <f t="shared" si="922"/>
        <v>0</v>
      </c>
      <c r="C4087" s="563"/>
      <c r="D4087" s="562">
        <f t="shared" si="923"/>
        <v>0</v>
      </c>
      <c r="E4087" s="555"/>
      <c r="F4087" s="558">
        <f>IF(C4087="",0,IFERROR(VLOOKUP(COUNTIF($A$1:A4087,"ANALISIS DE PRECIOS"),T_Rendimiento_Equipo,5,FALSE),0))</f>
        <v>0</v>
      </c>
      <c r="G4087" s="555">
        <f t="shared" si="924"/>
        <v>0</v>
      </c>
    </row>
    <row r="4088" spans="1:7" ht="19.899999999999999" customHeight="1" x14ac:dyDescent="0.2">
      <c r="A4088" s="601">
        <f t="shared" si="921"/>
        <v>0</v>
      </c>
      <c r="B4088" s="561">
        <f t="shared" si="922"/>
        <v>0</v>
      </c>
      <c r="C4088" s="552"/>
      <c r="D4088" s="562">
        <f t="shared" si="923"/>
        <v>0</v>
      </c>
      <c r="E4088" s="555"/>
      <c r="F4088" s="558">
        <f>IF(C4088="",0,IFERROR(VLOOKUP(COUNTIF($A$1:A4088,"ANALISIS DE PRECIOS"),T_Rendimiento_Equipo,5,FALSE),0))</f>
        <v>0</v>
      </c>
      <c r="G4088" s="555">
        <f t="shared" si="924"/>
        <v>0</v>
      </c>
    </row>
    <row r="4089" spans="1:7" ht="19.899999999999999" customHeight="1" x14ac:dyDescent="0.2">
      <c r="A4089" s="602"/>
      <c r="B4089" s="541"/>
      <c r="C4089" s="545"/>
      <c r="D4089" s="541"/>
      <c r="E4089" s="542"/>
      <c r="F4089" s="564" t="s">
        <v>27</v>
      </c>
      <c r="G4089" s="603">
        <f>SUBTOTAL(9,G4080:G4088)</f>
        <v>0</v>
      </c>
    </row>
    <row r="4090" spans="1:7" ht="19.899999999999999" customHeight="1" x14ac:dyDescent="0.2">
      <c r="A4090" s="599"/>
      <c r="B4090" s="545"/>
      <c r="C4090" s="537" t="s">
        <v>713</v>
      </c>
      <c r="D4090" s="541"/>
      <c r="E4090" s="542"/>
      <c r="F4090" s="543"/>
      <c r="G4090" s="600"/>
    </row>
    <row r="4091" spans="1:7" ht="19.899999999999999" customHeight="1" x14ac:dyDescent="0.2">
      <c r="A4091" s="792" t="s">
        <v>576</v>
      </c>
      <c r="B4091" s="793"/>
      <c r="C4091" s="794" t="s">
        <v>0</v>
      </c>
      <c r="D4091" s="796" t="s">
        <v>24</v>
      </c>
      <c r="E4091" s="796" t="s">
        <v>1832</v>
      </c>
      <c r="F4091" s="798" t="s">
        <v>1007</v>
      </c>
      <c r="G4091" s="800" t="s">
        <v>26</v>
      </c>
    </row>
    <row r="4092" spans="1:7" ht="19.899999999999999" customHeight="1" x14ac:dyDescent="0.2">
      <c r="A4092" s="560" t="s">
        <v>577</v>
      </c>
      <c r="B4092" s="560" t="s">
        <v>578</v>
      </c>
      <c r="C4092" s="795"/>
      <c r="D4092" s="797"/>
      <c r="E4092" s="797"/>
      <c r="F4092" s="799"/>
      <c r="G4092" s="801"/>
    </row>
    <row r="4093" spans="1:7" ht="19.899999999999999" customHeight="1" x14ac:dyDescent="0.2">
      <c r="A4093" s="601">
        <f t="shared" ref="A4093:A4099" si="925">IFERROR(VLOOKUP(C4093,T_Insumos,4,FALSE),0)</f>
        <v>0</v>
      </c>
      <c r="B4093" s="561">
        <f t="shared" ref="B4093:B4099" si="926">IFERROR(VLOOKUP(C4093,T_Insumos,5,FALSE),0)</f>
        <v>0</v>
      </c>
      <c r="C4093" s="565"/>
      <c r="D4093" s="558"/>
      <c r="E4093" s="555">
        <f t="shared" ref="E4093:E4099" si="927">IFERROR(VLOOKUP(C4093,T_Insumos,3,FALSE),0)</f>
        <v>0</v>
      </c>
      <c r="F4093" s="558">
        <f>IF(C4093="",0,IFERROR(VLOOKUP(COUNTIF($A$1:A4093,"ANALISIS DE PRECIOS"),T_Rendimiento_Equipo,5,FALSE),0))</f>
        <v>0</v>
      </c>
      <c r="G4093" s="555">
        <f>IFERROR(ROUND(D4093*E4093/F4093,2),0)</f>
        <v>0</v>
      </c>
    </row>
    <row r="4094" spans="1:7" ht="19.899999999999999" customHeight="1" x14ac:dyDescent="0.2">
      <c r="A4094" s="601">
        <f t="shared" si="925"/>
        <v>0</v>
      </c>
      <c r="B4094" s="561">
        <f t="shared" si="926"/>
        <v>0</v>
      </c>
      <c r="C4094" s="552"/>
      <c r="D4094" s="558"/>
      <c r="E4094" s="555">
        <f t="shared" si="927"/>
        <v>0</v>
      </c>
      <c r="F4094" s="558">
        <f>IF(C4094="",0,IFERROR(VLOOKUP(COUNTIF($A$1:A4094,"ANALISIS DE PRECIOS"),T_Rendimiento_Equipo,5,FALSE),0))</f>
        <v>0</v>
      </c>
      <c r="G4094" s="555">
        <f t="shared" ref="G4094:G4099" si="928">IFERROR(ROUND(D4094*E4094/F4094,2),0)</f>
        <v>0</v>
      </c>
    </row>
    <row r="4095" spans="1:7" ht="19.899999999999999" customHeight="1" x14ac:dyDescent="0.2">
      <c r="A4095" s="601">
        <f t="shared" si="925"/>
        <v>0</v>
      </c>
      <c r="B4095" s="561">
        <f t="shared" si="926"/>
        <v>0</v>
      </c>
      <c r="C4095" s="552"/>
      <c r="D4095" s="558"/>
      <c r="E4095" s="555">
        <f t="shared" si="927"/>
        <v>0</v>
      </c>
      <c r="F4095" s="558">
        <f>IF(C4095="",0,IFERROR(VLOOKUP(COUNTIF($A$1:A4095,"ANALISIS DE PRECIOS"),T_Rendimiento_Equipo,5,FALSE),0))</f>
        <v>0</v>
      </c>
      <c r="G4095" s="555">
        <f t="shared" si="928"/>
        <v>0</v>
      </c>
    </row>
    <row r="4096" spans="1:7" ht="19.899999999999999" customHeight="1" x14ac:dyDescent="0.2">
      <c r="A4096" s="601">
        <f t="shared" si="925"/>
        <v>0</v>
      </c>
      <c r="B4096" s="561">
        <f t="shared" si="926"/>
        <v>0</v>
      </c>
      <c r="C4096" s="552"/>
      <c r="D4096" s="558"/>
      <c r="E4096" s="555">
        <f t="shared" si="927"/>
        <v>0</v>
      </c>
      <c r="F4096" s="558">
        <f>IF(C4096="",0,IFERROR(VLOOKUP(COUNTIF($A$1:A4096,"ANALISIS DE PRECIOS"),T_Rendimiento_Equipo,5,FALSE),0))</f>
        <v>0</v>
      </c>
      <c r="G4096" s="555">
        <f t="shared" si="928"/>
        <v>0</v>
      </c>
    </row>
    <row r="4097" spans="1:7" ht="19.899999999999999" customHeight="1" x14ac:dyDescent="0.2">
      <c r="A4097" s="601">
        <f t="shared" si="925"/>
        <v>0</v>
      </c>
      <c r="B4097" s="561">
        <f t="shared" si="926"/>
        <v>0</v>
      </c>
      <c r="C4097" s="552"/>
      <c r="D4097" s="558"/>
      <c r="E4097" s="555">
        <f t="shared" si="927"/>
        <v>0</v>
      </c>
      <c r="F4097" s="558">
        <f>IF(C4097="",0,IFERROR(VLOOKUP(COUNTIF($A$1:A4097,"ANALISIS DE PRECIOS"),T_Rendimiento_Equipo,5,FALSE),0))</f>
        <v>0</v>
      </c>
      <c r="G4097" s="555">
        <f t="shared" si="928"/>
        <v>0</v>
      </c>
    </row>
    <row r="4098" spans="1:7" ht="19.899999999999999" customHeight="1" x14ac:dyDescent="0.2">
      <c r="A4098" s="601">
        <f t="shared" si="925"/>
        <v>0</v>
      </c>
      <c r="B4098" s="561">
        <f t="shared" si="926"/>
        <v>0</v>
      </c>
      <c r="C4098" s="552"/>
      <c r="D4098" s="566"/>
      <c r="E4098" s="555">
        <f t="shared" si="927"/>
        <v>0</v>
      </c>
      <c r="F4098" s="558">
        <f>IF(C4098="",0,IFERROR(VLOOKUP(COUNTIF($A$1:A4098,"ANALISIS DE PRECIOS"),T_Rendimiento_Equipo,5,FALSE),0))</f>
        <v>0</v>
      </c>
      <c r="G4098" s="555">
        <f t="shared" si="928"/>
        <v>0</v>
      </c>
    </row>
    <row r="4099" spans="1:7" ht="19.899999999999999" customHeight="1" x14ac:dyDescent="0.2">
      <c r="A4099" s="601">
        <f t="shared" si="925"/>
        <v>0</v>
      </c>
      <c r="B4099" s="561">
        <f t="shared" si="926"/>
        <v>0</v>
      </c>
      <c r="C4099" s="561"/>
      <c r="D4099" s="567"/>
      <c r="E4099" s="555">
        <f t="shared" si="927"/>
        <v>0</v>
      </c>
      <c r="F4099" s="558">
        <f>IF(C4099="",0,IFERROR(VLOOKUP(COUNTIF($A$1:A4099,"ANALISIS DE PRECIOS"),T_Rendimiento_Equipo,5,FALSE),0))</f>
        <v>0</v>
      </c>
      <c r="G4099" s="555">
        <f t="shared" si="928"/>
        <v>0</v>
      </c>
    </row>
    <row r="4100" spans="1:7" ht="19.899999999999999" customHeight="1" x14ac:dyDescent="0.2">
      <c r="A4100" s="602"/>
      <c r="B4100" s="541"/>
      <c r="C4100" s="545"/>
      <c r="D4100" s="541"/>
      <c r="E4100" s="542"/>
      <c r="F4100" s="564" t="s">
        <v>28</v>
      </c>
      <c r="G4100" s="604">
        <f>SUBTOTAL(9,G4093:G4099)</f>
        <v>0</v>
      </c>
    </row>
    <row r="4101" spans="1:7" ht="19.899999999999999" customHeight="1" x14ac:dyDescent="0.2">
      <c r="A4101" s="599"/>
      <c r="B4101" s="545"/>
      <c r="C4101" s="537" t="s">
        <v>1014</v>
      </c>
      <c r="D4101" s="541"/>
      <c r="E4101" s="542"/>
      <c r="F4101" s="543"/>
      <c r="G4101" s="600"/>
    </row>
    <row r="4102" spans="1:7" ht="19.899999999999999" customHeight="1" x14ac:dyDescent="0.2">
      <c r="A4102" s="792" t="s">
        <v>576</v>
      </c>
      <c r="B4102" s="793"/>
      <c r="C4102" s="794" t="s">
        <v>0</v>
      </c>
      <c r="D4102" s="794" t="s">
        <v>1867</v>
      </c>
      <c r="E4102" s="796" t="s">
        <v>24</v>
      </c>
      <c r="F4102" s="798" t="s">
        <v>25</v>
      </c>
      <c r="G4102" s="800" t="s">
        <v>26</v>
      </c>
    </row>
    <row r="4103" spans="1:7" ht="19.899999999999999" customHeight="1" x14ac:dyDescent="0.2">
      <c r="A4103" s="560" t="s">
        <v>577</v>
      </c>
      <c r="B4103" s="560" t="s">
        <v>578</v>
      </c>
      <c r="C4103" s="795"/>
      <c r="D4103" s="795"/>
      <c r="E4103" s="797"/>
      <c r="F4103" s="799"/>
      <c r="G4103" s="801"/>
    </row>
    <row r="4104" spans="1:7" ht="19.899999999999999" customHeight="1" x14ac:dyDescent="0.2">
      <c r="A4104" s="601">
        <f t="shared" ref="A4104:A4114" si="929">IFERROR(VLOOKUP(C4104,T_Insumos,4,FALSE),0)</f>
        <v>0</v>
      </c>
      <c r="B4104" s="561">
        <f t="shared" ref="B4104:B4114" si="930">IFERROR(VLOOKUP(C4104,T_Insumos,5,FALSE),0)</f>
        <v>0</v>
      </c>
      <c r="C4104" s="561"/>
      <c r="D4104" s="613">
        <f t="shared" ref="D4104:D4114" si="931">IFERROR(VLOOKUP(C4104,T_Insumos,2,FALSE),0)</f>
        <v>0</v>
      </c>
      <c r="E4104" s="553"/>
      <c r="F4104" s="555">
        <f t="shared" ref="F4104:F4114" si="932">IFERROR(VLOOKUP(C4104,T_Insumos,3,FALSE),0)</f>
        <v>0</v>
      </c>
      <c r="G4104" s="555">
        <f>ROUND(E4104*F4104,2)</f>
        <v>0</v>
      </c>
    </row>
    <row r="4105" spans="1:7" ht="19.899999999999999" customHeight="1" x14ac:dyDescent="0.2">
      <c r="A4105" s="601">
        <f t="shared" si="929"/>
        <v>0</v>
      </c>
      <c r="B4105" s="561">
        <f t="shared" si="930"/>
        <v>0</v>
      </c>
      <c r="C4105" s="561"/>
      <c r="D4105" s="613">
        <f t="shared" si="931"/>
        <v>0</v>
      </c>
      <c r="E4105" s="553"/>
      <c r="F4105" s="555">
        <f t="shared" si="932"/>
        <v>0</v>
      </c>
      <c r="G4105" s="555">
        <f t="shared" ref="G4105:G4114" si="933">ROUND(E4105*F4105,2)</f>
        <v>0</v>
      </c>
    </row>
    <row r="4106" spans="1:7" ht="19.899999999999999" customHeight="1" x14ac:dyDescent="0.2">
      <c r="A4106" s="601">
        <f t="shared" si="929"/>
        <v>0</v>
      </c>
      <c r="B4106" s="561">
        <f t="shared" si="930"/>
        <v>0</v>
      </c>
      <c r="C4106" s="561"/>
      <c r="D4106" s="613">
        <f t="shared" si="931"/>
        <v>0</v>
      </c>
      <c r="E4106" s="553"/>
      <c r="F4106" s="555">
        <f t="shared" si="932"/>
        <v>0</v>
      </c>
      <c r="G4106" s="555">
        <f t="shared" si="933"/>
        <v>0</v>
      </c>
    </row>
    <row r="4107" spans="1:7" ht="19.899999999999999" customHeight="1" x14ac:dyDescent="0.2">
      <c r="A4107" s="601">
        <f t="shared" si="929"/>
        <v>0</v>
      </c>
      <c r="B4107" s="561">
        <f t="shared" si="930"/>
        <v>0</v>
      </c>
      <c r="C4107" s="561"/>
      <c r="D4107" s="613">
        <f t="shared" si="931"/>
        <v>0</v>
      </c>
      <c r="E4107" s="553"/>
      <c r="F4107" s="555">
        <f t="shared" si="932"/>
        <v>0</v>
      </c>
      <c r="G4107" s="555">
        <f t="shared" si="933"/>
        <v>0</v>
      </c>
    </row>
    <row r="4108" spans="1:7" ht="19.899999999999999" customHeight="1" x14ac:dyDescent="0.2">
      <c r="A4108" s="601">
        <f t="shared" si="929"/>
        <v>0</v>
      </c>
      <c r="B4108" s="561">
        <f t="shared" si="930"/>
        <v>0</v>
      </c>
      <c r="C4108" s="561"/>
      <c r="D4108" s="613">
        <f t="shared" si="931"/>
        <v>0</v>
      </c>
      <c r="E4108" s="553"/>
      <c r="F4108" s="555">
        <f t="shared" si="932"/>
        <v>0</v>
      </c>
      <c r="G4108" s="555">
        <f t="shared" si="933"/>
        <v>0</v>
      </c>
    </row>
    <row r="4109" spans="1:7" ht="19.899999999999999" customHeight="1" x14ac:dyDescent="0.2">
      <c r="A4109" s="601">
        <f t="shared" si="929"/>
        <v>0</v>
      </c>
      <c r="B4109" s="561">
        <f t="shared" si="930"/>
        <v>0</v>
      </c>
      <c r="C4109" s="561"/>
      <c r="D4109" s="613">
        <f t="shared" si="931"/>
        <v>0</v>
      </c>
      <c r="E4109" s="553"/>
      <c r="F4109" s="555">
        <f t="shared" si="932"/>
        <v>0</v>
      </c>
      <c r="G4109" s="555">
        <f t="shared" si="933"/>
        <v>0</v>
      </c>
    </row>
    <row r="4110" spans="1:7" ht="19.899999999999999" customHeight="1" x14ac:dyDescent="0.2">
      <c r="A4110" s="601">
        <f t="shared" si="929"/>
        <v>0</v>
      </c>
      <c r="B4110" s="561">
        <f t="shared" si="930"/>
        <v>0</v>
      </c>
      <c r="C4110" s="561"/>
      <c r="D4110" s="613">
        <f t="shared" si="931"/>
        <v>0</v>
      </c>
      <c r="E4110" s="553"/>
      <c r="F4110" s="555">
        <f t="shared" si="932"/>
        <v>0</v>
      </c>
      <c r="G4110" s="555">
        <f t="shared" si="933"/>
        <v>0</v>
      </c>
    </row>
    <row r="4111" spans="1:7" ht="19.899999999999999" customHeight="1" x14ac:dyDescent="0.2">
      <c r="A4111" s="601">
        <f t="shared" si="929"/>
        <v>0</v>
      </c>
      <c r="B4111" s="561">
        <f t="shared" si="930"/>
        <v>0</v>
      </c>
      <c r="C4111" s="561"/>
      <c r="D4111" s="613">
        <f t="shared" si="931"/>
        <v>0</v>
      </c>
      <c r="E4111" s="553"/>
      <c r="F4111" s="555">
        <f t="shared" si="932"/>
        <v>0</v>
      </c>
      <c r="G4111" s="555">
        <f t="shared" si="933"/>
        <v>0</v>
      </c>
    </row>
    <row r="4112" spans="1:7" ht="19.899999999999999" customHeight="1" x14ac:dyDescent="0.2">
      <c r="A4112" s="601">
        <f t="shared" si="929"/>
        <v>0</v>
      </c>
      <c r="B4112" s="561">
        <f t="shared" si="930"/>
        <v>0</v>
      </c>
      <c r="C4112" s="561"/>
      <c r="D4112" s="613">
        <f t="shared" si="931"/>
        <v>0</v>
      </c>
      <c r="E4112" s="553"/>
      <c r="F4112" s="555">
        <f t="shared" si="932"/>
        <v>0</v>
      </c>
      <c r="G4112" s="555">
        <f t="shared" si="933"/>
        <v>0</v>
      </c>
    </row>
    <row r="4113" spans="1:7" ht="19.899999999999999" customHeight="1" x14ac:dyDescent="0.2">
      <c r="A4113" s="601">
        <f t="shared" si="929"/>
        <v>0</v>
      </c>
      <c r="B4113" s="561">
        <f t="shared" si="930"/>
        <v>0</v>
      </c>
      <c r="C4113" s="561"/>
      <c r="D4113" s="613">
        <f t="shared" si="931"/>
        <v>0</v>
      </c>
      <c r="E4113" s="553"/>
      <c r="F4113" s="555">
        <f t="shared" si="932"/>
        <v>0</v>
      </c>
      <c r="G4113" s="555">
        <f t="shared" si="933"/>
        <v>0</v>
      </c>
    </row>
    <row r="4114" spans="1:7" ht="19.899999999999999" customHeight="1" x14ac:dyDescent="0.2">
      <c r="A4114" s="601">
        <f t="shared" si="929"/>
        <v>0</v>
      </c>
      <c r="B4114" s="561">
        <f t="shared" si="930"/>
        <v>0</v>
      </c>
      <c r="C4114" s="561"/>
      <c r="D4114" s="613">
        <f t="shared" si="931"/>
        <v>0</v>
      </c>
      <c r="E4114" s="553"/>
      <c r="F4114" s="555">
        <f t="shared" si="932"/>
        <v>0</v>
      </c>
      <c r="G4114" s="555">
        <f t="shared" si="933"/>
        <v>0</v>
      </c>
    </row>
    <row r="4115" spans="1:7" ht="19.899999999999999" customHeight="1" x14ac:dyDescent="0.2">
      <c r="A4115" s="599"/>
      <c r="B4115" s="545"/>
      <c r="C4115" s="545"/>
      <c r="D4115" s="541"/>
      <c r="E4115" s="542"/>
      <c r="F4115" s="564" t="s">
        <v>29</v>
      </c>
      <c r="G4115" s="605">
        <f>SUBTOTAL(9,G4104:G4114)</f>
        <v>0</v>
      </c>
    </row>
    <row r="4116" spans="1:7" ht="19.899999999999999" customHeight="1" x14ac:dyDescent="0.2">
      <c r="A4116" s="599"/>
      <c r="B4116" s="545"/>
      <c r="C4116" s="537" t="s">
        <v>1015</v>
      </c>
      <c r="D4116" s="541"/>
      <c r="E4116" s="542"/>
      <c r="F4116" s="543"/>
      <c r="G4116" s="600"/>
    </row>
    <row r="4117" spans="1:7" ht="19.899999999999999" customHeight="1" x14ac:dyDescent="0.2">
      <c r="A4117" s="792" t="s">
        <v>576</v>
      </c>
      <c r="B4117" s="793"/>
      <c r="C4117" s="794" t="s">
        <v>0</v>
      </c>
      <c r="D4117" s="794" t="s">
        <v>1867</v>
      </c>
      <c r="E4117" s="796" t="s">
        <v>24</v>
      </c>
      <c r="F4117" s="798" t="s">
        <v>25</v>
      </c>
      <c r="G4117" s="800" t="s">
        <v>26</v>
      </c>
    </row>
    <row r="4118" spans="1:7" ht="19.899999999999999" customHeight="1" x14ac:dyDescent="0.2">
      <c r="A4118" s="560" t="s">
        <v>577</v>
      </c>
      <c r="B4118" s="560" t="s">
        <v>578</v>
      </c>
      <c r="C4118" s="795"/>
      <c r="D4118" s="795"/>
      <c r="E4118" s="797"/>
      <c r="F4118" s="799"/>
      <c r="G4118" s="801"/>
    </row>
    <row r="4119" spans="1:7" ht="19.899999999999999" customHeight="1" x14ac:dyDescent="0.2">
      <c r="A4119" s="601">
        <f>IFERROR(VLOOKUP(C4119,T_Insumos,4,FALSE),0)</f>
        <v>0</v>
      </c>
      <c r="B4119" s="561">
        <f>IFERROR(VLOOKUP(C4119,T_Insumos,5,FALSE),0)</f>
        <v>0</v>
      </c>
      <c r="C4119" s="552"/>
      <c r="D4119" s="613">
        <f>IF(C4119=0,0,"$/tnkm")</f>
        <v>0</v>
      </c>
      <c r="E4119" s="553"/>
      <c r="F4119" s="555">
        <f>IFERROR(VLOOKUP(C4119,T_Insumos,3,FALSE),0)</f>
        <v>0</v>
      </c>
      <c r="G4119" s="555">
        <f>ROUND(E4119*F4119,2)</f>
        <v>0</v>
      </c>
    </row>
    <row r="4120" spans="1:7" ht="19.899999999999999" customHeight="1" x14ac:dyDescent="0.2">
      <c r="A4120" s="601">
        <f>IFERROR(VLOOKUP(C4120,T_Insumos,4,FALSE),0)</f>
        <v>0</v>
      </c>
      <c r="B4120" s="561">
        <f>IFERROR(VLOOKUP(C4120,T_Insumos,5,FALSE),0)</f>
        <v>0</v>
      </c>
      <c r="C4120" s="552"/>
      <c r="D4120" s="613">
        <f>IF(C4120=0,0,"$/tnkm")</f>
        <v>0</v>
      </c>
      <c r="E4120" s="569"/>
      <c r="F4120" s="555">
        <f>IFERROR(VLOOKUP(C4120,T_Insumos,3,FALSE),0)</f>
        <v>0</v>
      </c>
      <c r="G4120" s="555">
        <f t="shared" ref="G4120" si="934">ROUND(E4120*F4120,2)</f>
        <v>0</v>
      </c>
    </row>
    <row r="4121" spans="1:7" ht="19.899999999999999" customHeight="1" x14ac:dyDescent="0.2">
      <c r="A4121" s="599"/>
      <c r="B4121" s="545"/>
      <c r="C4121" s="545"/>
      <c r="D4121" s="541"/>
      <c r="E4121" s="542"/>
      <c r="F4121" s="564" t="s">
        <v>1016</v>
      </c>
      <c r="G4121" s="605">
        <f>SUBTOTAL(9,G4119:G4120)</f>
        <v>0</v>
      </c>
    </row>
    <row r="4122" spans="1:7" ht="19.899999999999999" customHeight="1" x14ac:dyDescent="0.2">
      <c r="A4122" s="602"/>
      <c r="B4122" s="541"/>
      <c r="C4122" s="545"/>
      <c r="D4122" s="541"/>
      <c r="E4122" s="542"/>
      <c r="F4122" s="543"/>
      <c r="G4122" s="600"/>
    </row>
    <row r="4123" spans="1:7" ht="19.899999999999999" customHeight="1" x14ac:dyDescent="0.2">
      <c r="A4123" s="664" t="str">
        <f>B4057</f>
        <v/>
      </c>
      <c r="B4123" s="661">
        <f ca="1">C4057</f>
        <v>0</v>
      </c>
      <c r="C4123" s="541"/>
      <c r="D4123" s="541" t="s">
        <v>1833</v>
      </c>
      <c r="E4123" s="662"/>
      <c r="F4123" s="663" t="str">
        <f ca="1">"$/"&amp;G4057</f>
        <v>$/0</v>
      </c>
      <c r="G4123" s="610">
        <f>SUBTOTAL(9,G4080:G4122)</f>
        <v>0</v>
      </c>
    </row>
    <row r="4124" spans="1:7" ht="19.899999999999999" customHeight="1" x14ac:dyDescent="0.2">
      <c r="A4124" s="606"/>
      <c r="B4124" s="607"/>
      <c r="C4124" s="608"/>
      <c r="D4124" s="608" t="s">
        <v>2043</v>
      </c>
      <c r="E4124" s="609"/>
      <c r="F4124" s="665" t="str">
        <f ca="1">"$/"&amp;G4057</f>
        <v>$/0</v>
      </c>
      <c r="G4124" s="610">
        <f>ROUND(G4123/Coeficiente_Paso,2)</f>
        <v>0</v>
      </c>
    </row>
    <row r="4125" spans="1:7" ht="19.899999999999999" customHeight="1" x14ac:dyDescent="0.2">
      <c r="A4125" s="191"/>
      <c r="B4125" s="191"/>
      <c r="C4125" s="191"/>
      <c r="D4125" s="191"/>
      <c r="E4125" s="191"/>
      <c r="F4125" s="191"/>
      <c r="G4125" s="191"/>
    </row>
    <row r="4126" spans="1:7" ht="19.899999999999999" customHeight="1" x14ac:dyDescent="0.2">
      <c r="A4126" s="802" t="s">
        <v>31</v>
      </c>
      <c r="B4126" s="803"/>
      <c r="C4126" s="803"/>
      <c r="D4126" s="803"/>
      <c r="E4126" s="803"/>
      <c r="F4126" s="803"/>
      <c r="G4126" s="804"/>
    </row>
    <row r="4127" spans="1:7" ht="19.899999999999999" customHeight="1" x14ac:dyDescent="0.2">
      <c r="A4127" s="587" t="s">
        <v>711</v>
      </c>
      <c r="B4127" s="535" t="str">
        <f>Comitente</f>
        <v>DIRECCIÓN PROVINCIAL DE VIALIDAD</v>
      </c>
      <c r="C4127" s="536"/>
      <c r="D4127" s="537"/>
      <c r="E4127" s="537"/>
      <c r="F4127" s="538"/>
      <c r="G4127" s="588"/>
    </row>
    <row r="4128" spans="1:7" ht="19.899999999999999" customHeight="1" x14ac:dyDescent="0.2">
      <c r="A4128" s="587" t="s">
        <v>712</v>
      </c>
      <c r="B4128" s="535">
        <f>Contratista</f>
        <v>0</v>
      </c>
      <c r="C4128" s="539"/>
      <c r="D4128" s="539"/>
      <c r="E4128" s="539"/>
      <c r="F4128" s="535"/>
      <c r="G4128" s="589"/>
    </row>
    <row r="4129" spans="1:7" ht="19.899999999999999" customHeight="1" x14ac:dyDescent="0.2">
      <c r="A4129" s="587" t="s">
        <v>21</v>
      </c>
      <c r="B4129" s="535" t="str">
        <f>Obra</f>
        <v>PAVIMENTACIÓN Y REPAVIMENTACION DE LA RED VIAL MUNICIPAL AFECTADAS POR OBRAS DE SANEAMIENTO 1era ETAPA SARMIENTO</v>
      </c>
      <c r="C4129" s="539"/>
      <c r="D4129" s="539"/>
      <c r="E4129" s="539"/>
      <c r="F4129" s="535" t="s">
        <v>32</v>
      </c>
      <c r="G4129" s="589">
        <f>Fecha_Base</f>
        <v>0</v>
      </c>
    </row>
    <row r="4130" spans="1:7" ht="19.899999999999999" customHeight="1" x14ac:dyDescent="0.2">
      <c r="A4130" s="590" t="s">
        <v>710</v>
      </c>
      <c r="B4130" s="540" t="str">
        <f>Ubicación</f>
        <v>DEPARTAMENTO SARMIENTO</v>
      </c>
      <c r="C4130" s="540"/>
      <c r="D4130" s="541"/>
      <c r="E4130" s="542"/>
      <c r="F4130" s="543"/>
      <c r="G4130" s="591"/>
    </row>
    <row r="4131" spans="1:7" ht="19.899999999999999" customHeight="1" x14ac:dyDescent="0.2">
      <c r="A4131" s="590" t="s">
        <v>33</v>
      </c>
      <c r="B4131" s="544" t="str">
        <f>IFERROR(VALUE(LEFT(B4132,FIND(".",B4132)-1)),"")</f>
        <v/>
      </c>
      <c r="C4131" s="545">
        <f ca="1">IFERROR(VLOOKUP(B4131,T_Computo_Presupuesto,2,FALSE),0)</f>
        <v>0</v>
      </c>
      <c r="D4131" s="545"/>
      <c r="E4131" s="542"/>
      <c r="F4131" s="543"/>
      <c r="G4131" s="591"/>
    </row>
    <row r="4132" spans="1:7" ht="19.899999999999999" customHeight="1" x14ac:dyDescent="0.2">
      <c r="A4132" s="590" t="s">
        <v>22</v>
      </c>
      <c r="B4132" s="546" t="str">
        <f>IFERROR(VLOOKUP(COUNTIF($A$1:A4132,"ANALISIS DE PRECIOS"),T_NumeroItem,2,FALSE),"")</f>
        <v/>
      </c>
      <c r="C4132" s="805">
        <f ca="1">IFERROR(VLOOKUP(B4132,T_Computo_Presupuesto,2,FALSE),0)</f>
        <v>0</v>
      </c>
      <c r="D4132" s="805"/>
      <c r="E4132" s="805"/>
      <c r="F4132" s="540" t="s">
        <v>23</v>
      </c>
      <c r="G4132" s="592">
        <f ca="1">IFERROR(VLOOKUP(B4132,T_Computo_Presupuesto,4,FALSE),0)</f>
        <v>0</v>
      </c>
    </row>
    <row r="4133" spans="1:7" ht="19.899999999999999" customHeight="1" x14ac:dyDescent="0.2">
      <c r="A4133" s="590"/>
      <c r="B4133" s="540"/>
      <c r="C4133" s="545"/>
      <c r="D4133" s="541"/>
      <c r="E4133" s="542"/>
      <c r="F4133" s="545"/>
      <c r="G4133" s="593"/>
    </row>
    <row r="4134" spans="1:7" ht="19.899999999999999" customHeight="1" x14ac:dyDescent="0.2">
      <c r="A4134" s="594"/>
      <c r="B4134" s="547"/>
      <c r="C4134" s="548" t="s">
        <v>999</v>
      </c>
      <c r="D4134" s="547"/>
      <c r="E4134" s="547"/>
      <c r="F4134" s="547"/>
      <c r="G4134" s="595"/>
    </row>
    <row r="4135" spans="1:7" ht="19.899999999999999" customHeight="1" x14ac:dyDescent="0.2">
      <c r="A4135" s="590"/>
      <c r="B4135" s="549"/>
      <c r="C4135" s="545"/>
      <c r="D4135" s="541"/>
      <c r="E4135" s="542"/>
      <c r="F4135" s="540"/>
      <c r="G4135" s="592"/>
    </row>
    <row r="4136" spans="1:7" ht="19.899999999999999" customHeight="1" x14ac:dyDescent="0.2">
      <c r="A4136" s="590"/>
      <c r="B4136" s="549"/>
      <c r="C4136" s="550" t="s">
        <v>1000</v>
      </c>
      <c r="D4136" s="551" t="s">
        <v>24</v>
      </c>
      <c r="E4136" s="551" t="s">
        <v>1001</v>
      </c>
      <c r="F4136" s="551" t="s">
        <v>1002</v>
      </c>
      <c r="G4136" s="550" t="s">
        <v>1003</v>
      </c>
    </row>
    <row r="4137" spans="1:7" ht="19.899999999999999" customHeight="1" x14ac:dyDescent="0.2">
      <c r="A4137" s="590"/>
      <c r="B4137" s="549"/>
      <c r="C4137" s="552"/>
      <c r="D4137" s="553"/>
      <c r="E4137" s="554">
        <f t="shared" ref="E4137:E4146" si="935">IFERROR(VLOOKUP(C4137,T_Equipos,4,FALSE),0)</f>
        <v>0</v>
      </c>
      <c r="F4137" s="555">
        <f t="shared" ref="F4137:F4146" si="936">IFERROR(VLOOKUP(C4137,T_Equipos,5,FALSE),0)</f>
        <v>0</v>
      </c>
      <c r="G4137" s="555">
        <f>ROUND(D4137*F4137,2)</f>
        <v>0</v>
      </c>
    </row>
    <row r="4138" spans="1:7" ht="19.899999999999999" customHeight="1" x14ac:dyDescent="0.2">
      <c r="A4138" s="590"/>
      <c r="B4138" s="549"/>
      <c r="C4138" s="552"/>
      <c r="D4138" s="553"/>
      <c r="E4138" s="554">
        <f t="shared" si="935"/>
        <v>0</v>
      </c>
      <c r="F4138" s="555">
        <f t="shared" si="936"/>
        <v>0</v>
      </c>
      <c r="G4138" s="555">
        <f>ROUND(D4138*F4138,2)</f>
        <v>0</v>
      </c>
    </row>
    <row r="4139" spans="1:7" ht="19.899999999999999" customHeight="1" x14ac:dyDescent="0.2">
      <c r="A4139" s="590"/>
      <c r="B4139" s="549"/>
      <c r="C4139" s="552"/>
      <c r="D4139" s="553"/>
      <c r="E4139" s="554">
        <f t="shared" si="935"/>
        <v>0</v>
      </c>
      <c r="F4139" s="555">
        <f t="shared" si="936"/>
        <v>0</v>
      </c>
      <c r="G4139" s="555">
        <f>ROUND(D4139*F4139,2)</f>
        <v>0</v>
      </c>
    </row>
    <row r="4140" spans="1:7" ht="19.899999999999999" customHeight="1" x14ac:dyDescent="0.2">
      <c r="A4140" s="590"/>
      <c r="B4140" s="549"/>
      <c r="C4140" s="552"/>
      <c r="D4140" s="553"/>
      <c r="E4140" s="554">
        <f t="shared" si="935"/>
        <v>0</v>
      </c>
      <c r="F4140" s="555">
        <f t="shared" si="936"/>
        <v>0</v>
      </c>
      <c r="G4140" s="555">
        <f>ROUND(D4140*F4140,2)</f>
        <v>0</v>
      </c>
    </row>
    <row r="4141" spans="1:7" ht="19.899999999999999" customHeight="1" x14ac:dyDescent="0.2">
      <c r="A4141" s="590"/>
      <c r="B4141" s="549"/>
      <c r="C4141" s="552"/>
      <c r="D4141" s="553"/>
      <c r="E4141" s="554">
        <f t="shared" si="935"/>
        <v>0</v>
      </c>
      <c r="F4141" s="555">
        <f t="shared" si="936"/>
        <v>0</v>
      </c>
      <c r="G4141" s="555">
        <f t="shared" ref="G4141:G4146" si="937">ROUND(D4141*F4141,2)</f>
        <v>0</v>
      </c>
    </row>
    <row r="4142" spans="1:7" ht="19.899999999999999" customHeight="1" x14ac:dyDescent="0.2">
      <c r="A4142" s="590"/>
      <c r="B4142" s="549"/>
      <c r="C4142" s="552"/>
      <c r="D4142" s="553"/>
      <c r="E4142" s="554">
        <f t="shared" si="935"/>
        <v>0</v>
      </c>
      <c r="F4142" s="555">
        <f t="shared" si="936"/>
        <v>0</v>
      </c>
      <c r="G4142" s="555">
        <f t="shared" si="937"/>
        <v>0</v>
      </c>
    </row>
    <row r="4143" spans="1:7" ht="19.899999999999999" customHeight="1" x14ac:dyDescent="0.2">
      <c r="A4143" s="590"/>
      <c r="B4143" s="549"/>
      <c r="C4143" s="552"/>
      <c r="D4143" s="553"/>
      <c r="E4143" s="554">
        <f t="shared" si="935"/>
        <v>0</v>
      </c>
      <c r="F4143" s="555">
        <f t="shared" si="936"/>
        <v>0</v>
      </c>
      <c r="G4143" s="555">
        <f t="shared" si="937"/>
        <v>0</v>
      </c>
    </row>
    <row r="4144" spans="1:7" ht="19.899999999999999" customHeight="1" x14ac:dyDescent="0.2">
      <c r="A4144" s="590"/>
      <c r="B4144" s="549"/>
      <c r="C4144" s="552"/>
      <c r="D4144" s="553"/>
      <c r="E4144" s="554">
        <f t="shared" si="935"/>
        <v>0</v>
      </c>
      <c r="F4144" s="555">
        <f t="shared" si="936"/>
        <v>0</v>
      </c>
      <c r="G4144" s="555">
        <f t="shared" si="937"/>
        <v>0</v>
      </c>
    </row>
    <row r="4145" spans="1:7" ht="19.899999999999999" customHeight="1" x14ac:dyDescent="0.2">
      <c r="A4145" s="590"/>
      <c r="B4145" s="549"/>
      <c r="C4145" s="552"/>
      <c r="D4145" s="553"/>
      <c r="E4145" s="554">
        <f t="shared" si="935"/>
        <v>0</v>
      </c>
      <c r="F4145" s="555">
        <f t="shared" si="936"/>
        <v>0</v>
      </c>
      <c r="G4145" s="555">
        <f t="shared" si="937"/>
        <v>0</v>
      </c>
    </row>
    <row r="4146" spans="1:7" ht="19.899999999999999" customHeight="1" x14ac:dyDescent="0.2">
      <c r="A4146" s="590"/>
      <c r="B4146" s="549"/>
      <c r="C4146" s="552"/>
      <c r="D4146" s="553"/>
      <c r="E4146" s="554">
        <f t="shared" si="935"/>
        <v>0</v>
      </c>
      <c r="F4146" s="555">
        <f t="shared" si="936"/>
        <v>0</v>
      </c>
      <c r="G4146" s="555">
        <f t="shared" si="937"/>
        <v>0</v>
      </c>
    </row>
    <row r="4147" spans="1:7" ht="19.899999999999999" customHeight="1" x14ac:dyDescent="0.2">
      <c r="A4147" s="590"/>
      <c r="B4147" s="549"/>
      <c r="C4147" s="545"/>
      <c r="D4147" s="545"/>
      <c r="E4147" s="556"/>
      <c r="F4147" s="540"/>
      <c r="G4147" s="592"/>
    </row>
    <row r="4148" spans="1:7" ht="19.899999999999999" customHeight="1" x14ac:dyDescent="0.2">
      <c r="A4148" s="590"/>
      <c r="B4148" s="545"/>
      <c r="C4148" s="537" t="s">
        <v>1004</v>
      </c>
      <c r="D4148" s="540" t="s">
        <v>1001</v>
      </c>
      <c r="E4148" s="611">
        <f>SUMPRODUCT(D4137:D4146,E4137:E4146)</f>
        <v>0</v>
      </c>
      <c r="F4148" s="540" t="s">
        <v>1005</v>
      </c>
      <c r="G4148" s="612">
        <f>SUM(G4137:G4146)</f>
        <v>0</v>
      </c>
    </row>
    <row r="4149" spans="1:7" ht="19.899999999999999" customHeight="1" x14ac:dyDescent="0.2">
      <c r="A4149" s="590"/>
      <c r="B4149" s="549"/>
      <c r="C4149" s="557"/>
      <c r="D4149" s="556"/>
      <c r="E4149" s="542"/>
      <c r="F4149" s="540"/>
      <c r="G4149" s="596"/>
    </row>
    <row r="4150" spans="1:7" ht="19.899999999999999" customHeight="1" x14ac:dyDescent="0.2">
      <c r="A4150" s="597"/>
      <c r="B4150" s="549"/>
      <c r="C4150" s="540" t="s">
        <v>1006</v>
      </c>
      <c r="D4150" s="558">
        <f>IFERROR(VLOOKUP(COUNTIF($A$1:A4150,"ANALISIS DE PRECIOS"),T_Rendimiento_Equipo,5,FALSE),0)</f>
        <v>0</v>
      </c>
      <c r="E4150" s="559" t="str">
        <f ca="1">G4132&amp;"/día"</f>
        <v>0/día</v>
      </c>
      <c r="F4150" s="598"/>
      <c r="G4150" s="592"/>
    </row>
    <row r="4151" spans="1:7" ht="19.899999999999999" customHeight="1" x14ac:dyDescent="0.2">
      <c r="A4151" s="590"/>
      <c r="B4151" s="549"/>
      <c r="C4151" s="545"/>
      <c r="D4151" s="541"/>
      <c r="E4151" s="542"/>
      <c r="F4151" s="540"/>
      <c r="G4151" s="592"/>
    </row>
    <row r="4152" spans="1:7" ht="19.899999999999999" customHeight="1" x14ac:dyDescent="0.2">
      <c r="A4152" s="792" t="s">
        <v>576</v>
      </c>
      <c r="B4152" s="793"/>
      <c r="C4152" s="794" t="s">
        <v>0</v>
      </c>
      <c r="D4152" s="806" t="s">
        <v>1866</v>
      </c>
      <c r="E4152" s="806" t="s">
        <v>1865</v>
      </c>
      <c r="F4152" s="798" t="s">
        <v>1007</v>
      </c>
      <c r="G4152" s="800" t="s">
        <v>26</v>
      </c>
    </row>
    <row r="4153" spans="1:7" ht="19.899999999999999" customHeight="1" x14ac:dyDescent="0.2">
      <c r="A4153" s="560" t="s">
        <v>577</v>
      </c>
      <c r="B4153" s="560" t="s">
        <v>578</v>
      </c>
      <c r="C4153" s="795"/>
      <c r="D4153" s="807"/>
      <c r="E4153" s="797"/>
      <c r="F4153" s="799"/>
      <c r="G4153" s="801"/>
    </row>
    <row r="4154" spans="1:7" ht="19.899999999999999" customHeight="1" x14ac:dyDescent="0.2">
      <c r="A4154" s="599"/>
      <c r="B4154" s="545"/>
      <c r="C4154" s="537" t="s">
        <v>1008</v>
      </c>
      <c r="D4154" s="542"/>
      <c r="E4154" s="542"/>
      <c r="F4154" s="545"/>
      <c r="G4154" s="600"/>
    </row>
    <row r="4155" spans="1:7" ht="19.899999999999999" customHeight="1" x14ac:dyDescent="0.2">
      <c r="A4155" s="601">
        <f t="shared" ref="A4155:A4163" si="938">IFERROR(VLOOKUP(C4155,T_Insumos,4,FALSE),0)</f>
        <v>0</v>
      </c>
      <c r="B4155" s="561">
        <f t="shared" ref="B4155:B4163" si="939">IFERROR(VLOOKUP(C4155,T_Insumos,5,FALSE),0)</f>
        <v>0</v>
      </c>
      <c r="C4155" s="552"/>
      <c r="D4155" s="562">
        <f t="shared" ref="D4155:D4163" si="940">IFERROR(VLOOKUP(C4155,T_Insumos,3,FALSE),0)</f>
        <v>0</v>
      </c>
      <c r="E4155" s="555">
        <f>D4155*$G$23</f>
        <v>0</v>
      </c>
      <c r="F4155" s="558">
        <f>IF(C4155="",0,IFERROR(VLOOKUP(COUNTIF($A$1:A4155,"ANALISIS DE PRECIOS"),T_Rendimiento_Equipo,5,FALSE),0))</f>
        <v>0</v>
      </c>
      <c r="G4155" s="555">
        <f>IFERROR(ROUND(E4155/F4155,2),0)</f>
        <v>0</v>
      </c>
    </row>
    <row r="4156" spans="1:7" ht="19.899999999999999" customHeight="1" x14ac:dyDescent="0.2">
      <c r="A4156" s="601">
        <f t="shared" si="938"/>
        <v>0</v>
      </c>
      <c r="B4156" s="561">
        <f t="shared" si="939"/>
        <v>0</v>
      </c>
      <c r="C4156" s="552"/>
      <c r="D4156" s="562">
        <f t="shared" si="940"/>
        <v>0</v>
      </c>
      <c r="E4156" s="555"/>
      <c r="F4156" s="558">
        <f>IF(C4156="",0,IFERROR(VLOOKUP(COUNTIF($A$1:A4156,"ANALISIS DE PRECIOS"),T_Rendimiento_Equipo,5,FALSE),0))</f>
        <v>0</v>
      </c>
      <c r="G4156" s="555">
        <f t="shared" ref="G4156:G4163" si="941">IFERROR(ROUND(E4156/F4156,2),0)</f>
        <v>0</v>
      </c>
    </row>
    <row r="4157" spans="1:7" ht="19.899999999999999" customHeight="1" x14ac:dyDescent="0.2">
      <c r="A4157" s="601">
        <f t="shared" si="938"/>
        <v>0</v>
      </c>
      <c r="B4157" s="561">
        <f t="shared" si="939"/>
        <v>0</v>
      </c>
      <c r="C4157" s="563"/>
      <c r="D4157" s="562">
        <f t="shared" si="940"/>
        <v>0</v>
      </c>
      <c r="E4157" s="555"/>
      <c r="F4157" s="558">
        <f>IF(C4157="",0,IFERROR(VLOOKUP(COUNTIF($A$1:A4157,"ANALISIS DE PRECIOS"),T_Rendimiento_Equipo,5,FALSE),0))</f>
        <v>0</v>
      </c>
      <c r="G4157" s="555">
        <f t="shared" si="941"/>
        <v>0</v>
      </c>
    </row>
    <row r="4158" spans="1:7" ht="19.899999999999999" customHeight="1" x14ac:dyDescent="0.2">
      <c r="A4158" s="601">
        <f t="shared" si="938"/>
        <v>0</v>
      </c>
      <c r="B4158" s="561">
        <f t="shared" si="939"/>
        <v>0</v>
      </c>
      <c r="C4158" s="563"/>
      <c r="D4158" s="562">
        <f t="shared" si="940"/>
        <v>0</v>
      </c>
      <c r="E4158" s="555"/>
      <c r="F4158" s="558">
        <f>IF(C4158="",0,IFERROR(VLOOKUP(COUNTIF($A$1:A4158,"ANALISIS DE PRECIOS"),T_Rendimiento_Equipo,5,FALSE),0))</f>
        <v>0</v>
      </c>
      <c r="G4158" s="555">
        <f t="shared" si="941"/>
        <v>0</v>
      </c>
    </row>
    <row r="4159" spans="1:7" ht="19.899999999999999" customHeight="1" x14ac:dyDescent="0.2">
      <c r="A4159" s="601">
        <f t="shared" si="938"/>
        <v>0</v>
      </c>
      <c r="B4159" s="561">
        <f t="shared" si="939"/>
        <v>0</v>
      </c>
      <c r="C4159" s="563"/>
      <c r="D4159" s="562">
        <f t="shared" si="940"/>
        <v>0</v>
      </c>
      <c r="E4159" s="555"/>
      <c r="F4159" s="558">
        <f>IF(C4159="",0,IFERROR(VLOOKUP(COUNTIF($A$1:A4159,"ANALISIS DE PRECIOS"),T_Rendimiento_Equipo,5,FALSE),0))</f>
        <v>0</v>
      </c>
      <c r="G4159" s="555">
        <f t="shared" si="941"/>
        <v>0</v>
      </c>
    </row>
    <row r="4160" spans="1:7" ht="19.899999999999999" customHeight="1" x14ac:dyDescent="0.2">
      <c r="A4160" s="601">
        <f t="shared" si="938"/>
        <v>0</v>
      </c>
      <c r="B4160" s="561">
        <f t="shared" si="939"/>
        <v>0</v>
      </c>
      <c r="C4160" s="563"/>
      <c r="D4160" s="562">
        <f t="shared" si="940"/>
        <v>0</v>
      </c>
      <c r="E4160" s="555"/>
      <c r="F4160" s="558">
        <f>IF(C4160="",0,IFERROR(VLOOKUP(COUNTIF($A$1:A4160,"ANALISIS DE PRECIOS"),T_Rendimiento_Equipo,5,FALSE),0))</f>
        <v>0</v>
      </c>
      <c r="G4160" s="555">
        <f t="shared" si="941"/>
        <v>0</v>
      </c>
    </row>
    <row r="4161" spans="1:7" ht="19.899999999999999" customHeight="1" x14ac:dyDescent="0.2">
      <c r="A4161" s="601">
        <f t="shared" si="938"/>
        <v>0</v>
      </c>
      <c r="B4161" s="561">
        <f t="shared" si="939"/>
        <v>0</v>
      </c>
      <c r="C4161" s="563"/>
      <c r="D4161" s="562">
        <f t="shared" si="940"/>
        <v>0</v>
      </c>
      <c r="E4161" s="555"/>
      <c r="F4161" s="558">
        <f>IF(C4161="",0,IFERROR(VLOOKUP(COUNTIF($A$1:A4161,"ANALISIS DE PRECIOS"),T_Rendimiento_Equipo,5,FALSE),0))</f>
        <v>0</v>
      </c>
      <c r="G4161" s="555">
        <f t="shared" si="941"/>
        <v>0</v>
      </c>
    </row>
    <row r="4162" spans="1:7" ht="19.899999999999999" customHeight="1" x14ac:dyDescent="0.2">
      <c r="A4162" s="601">
        <f t="shared" si="938"/>
        <v>0</v>
      </c>
      <c r="B4162" s="561">
        <f t="shared" si="939"/>
        <v>0</v>
      </c>
      <c r="C4162" s="563"/>
      <c r="D4162" s="562">
        <f t="shared" si="940"/>
        <v>0</v>
      </c>
      <c r="E4162" s="555"/>
      <c r="F4162" s="558">
        <f>IF(C4162="",0,IFERROR(VLOOKUP(COUNTIF($A$1:A4162,"ANALISIS DE PRECIOS"),T_Rendimiento_Equipo,5,FALSE),0))</f>
        <v>0</v>
      </c>
      <c r="G4162" s="555">
        <f t="shared" si="941"/>
        <v>0</v>
      </c>
    </row>
    <row r="4163" spans="1:7" ht="19.899999999999999" customHeight="1" x14ac:dyDescent="0.2">
      <c r="A4163" s="601">
        <f t="shared" si="938"/>
        <v>0</v>
      </c>
      <c r="B4163" s="561">
        <f t="shared" si="939"/>
        <v>0</v>
      </c>
      <c r="C4163" s="552"/>
      <c r="D4163" s="562">
        <f t="shared" si="940"/>
        <v>0</v>
      </c>
      <c r="E4163" s="555"/>
      <c r="F4163" s="558">
        <f>IF(C4163="",0,IFERROR(VLOOKUP(COUNTIF($A$1:A4163,"ANALISIS DE PRECIOS"),T_Rendimiento_Equipo,5,FALSE),0))</f>
        <v>0</v>
      </c>
      <c r="G4163" s="555">
        <f t="shared" si="941"/>
        <v>0</v>
      </c>
    </row>
    <row r="4164" spans="1:7" ht="19.899999999999999" customHeight="1" x14ac:dyDescent="0.2">
      <c r="A4164" s="602"/>
      <c r="B4164" s="541"/>
      <c r="C4164" s="545"/>
      <c r="D4164" s="541"/>
      <c r="E4164" s="542"/>
      <c r="F4164" s="564" t="s">
        <v>27</v>
      </c>
      <c r="G4164" s="603">
        <f>SUBTOTAL(9,G4155:G4163)</f>
        <v>0</v>
      </c>
    </row>
    <row r="4165" spans="1:7" ht="19.899999999999999" customHeight="1" x14ac:dyDescent="0.2">
      <c r="A4165" s="599"/>
      <c r="B4165" s="545"/>
      <c r="C4165" s="537" t="s">
        <v>713</v>
      </c>
      <c r="D4165" s="541"/>
      <c r="E4165" s="542"/>
      <c r="F4165" s="543"/>
      <c r="G4165" s="600"/>
    </row>
    <row r="4166" spans="1:7" ht="19.899999999999999" customHeight="1" x14ac:dyDescent="0.2">
      <c r="A4166" s="792" t="s">
        <v>576</v>
      </c>
      <c r="B4166" s="793"/>
      <c r="C4166" s="794" t="s">
        <v>0</v>
      </c>
      <c r="D4166" s="796" t="s">
        <v>24</v>
      </c>
      <c r="E4166" s="796" t="s">
        <v>1832</v>
      </c>
      <c r="F4166" s="798" t="s">
        <v>1007</v>
      </c>
      <c r="G4166" s="800" t="s">
        <v>26</v>
      </c>
    </row>
    <row r="4167" spans="1:7" ht="19.899999999999999" customHeight="1" x14ac:dyDescent="0.2">
      <c r="A4167" s="560" t="s">
        <v>577</v>
      </c>
      <c r="B4167" s="560" t="s">
        <v>578</v>
      </c>
      <c r="C4167" s="795"/>
      <c r="D4167" s="797"/>
      <c r="E4167" s="797"/>
      <c r="F4167" s="799"/>
      <c r="G4167" s="801"/>
    </row>
    <row r="4168" spans="1:7" ht="19.899999999999999" customHeight="1" x14ac:dyDescent="0.2">
      <c r="A4168" s="601">
        <f t="shared" ref="A4168:A4174" si="942">IFERROR(VLOOKUP(C4168,T_Insumos,4,FALSE),0)</f>
        <v>0</v>
      </c>
      <c r="B4168" s="561">
        <f t="shared" ref="B4168:B4174" si="943">IFERROR(VLOOKUP(C4168,T_Insumos,5,FALSE),0)</f>
        <v>0</v>
      </c>
      <c r="C4168" s="565"/>
      <c r="D4168" s="558"/>
      <c r="E4168" s="555">
        <f t="shared" ref="E4168:E4174" si="944">IFERROR(VLOOKUP(C4168,T_Insumos,3,FALSE),0)</f>
        <v>0</v>
      </c>
      <c r="F4168" s="558">
        <f>IF(C4168="",0,IFERROR(VLOOKUP(COUNTIF($A$1:A4168,"ANALISIS DE PRECIOS"),T_Rendimiento_Equipo,5,FALSE),0))</f>
        <v>0</v>
      </c>
      <c r="G4168" s="555">
        <f>IFERROR(ROUND(D4168*E4168/F4168,2),0)</f>
        <v>0</v>
      </c>
    </row>
    <row r="4169" spans="1:7" ht="19.899999999999999" customHeight="1" x14ac:dyDescent="0.2">
      <c r="A4169" s="601">
        <f t="shared" si="942"/>
        <v>0</v>
      </c>
      <c r="B4169" s="561">
        <f t="shared" si="943"/>
        <v>0</v>
      </c>
      <c r="C4169" s="552"/>
      <c r="D4169" s="558"/>
      <c r="E4169" s="555">
        <f t="shared" si="944"/>
        <v>0</v>
      </c>
      <c r="F4169" s="558">
        <f>IF(C4169="",0,IFERROR(VLOOKUP(COUNTIF($A$1:A4169,"ANALISIS DE PRECIOS"),T_Rendimiento_Equipo,5,FALSE),0))</f>
        <v>0</v>
      </c>
      <c r="G4169" s="555">
        <f t="shared" ref="G4169:G4174" si="945">IFERROR(ROUND(D4169*E4169/F4169,2),0)</f>
        <v>0</v>
      </c>
    </row>
    <row r="4170" spans="1:7" ht="19.899999999999999" customHeight="1" x14ac:dyDescent="0.2">
      <c r="A4170" s="601">
        <f t="shared" si="942"/>
        <v>0</v>
      </c>
      <c r="B4170" s="561">
        <f t="shared" si="943"/>
        <v>0</v>
      </c>
      <c r="C4170" s="552"/>
      <c r="D4170" s="558"/>
      <c r="E4170" s="555">
        <f t="shared" si="944"/>
        <v>0</v>
      </c>
      <c r="F4170" s="558">
        <f>IF(C4170="",0,IFERROR(VLOOKUP(COUNTIF($A$1:A4170,"ANALISIS DE PRECIOS"),T_Rendimiento_Equipo,5,FALSE),0))</f>
        <v>0</v>
      </c>
      <c r="G4170" s="555">
        <f t="shared" si="945"/>
        <v>0</v>
      </c>
    </row>
    <row r="4171" spans="1:7" ht="19.899999999999999" customHeight="1" x14ac:dyDescent="0.2">
      <c r="A4171" s="601">
        <f t="shared" si="942"/>
        <v>0</v>
      </c>
      <c r="B4171" s="561">
        <f t="shared" si="943"/>
        <v>0</v>
      </c>
      <c r="C4171" s="552"/>
      <c r="D4171" s="558"/>
      <c r="E4171" s="555">
        <f t="shared" si="944"/>
        <v>0</v>
      </c>
      <c r="F4171" s="558">
        <f>IF(C4171="",0,IFERROR(VLOOKUP(COUNTIF($A$1:A4171,"ANALISIS DE PRECIOS"),T_Rendimiento_Equipo,5,FALSE),0))</f>
        <v>0</v>
      </c>
      <c r="G4171" s="555">
        <f t="shared" si="945"/>
        <v>0</v>
      </c>
    </row>
    <row r="4172" spans="1:7" ht="19.899999999999999" customHeight="1" x14ac:dyDescent="0.2">
      <c r="A4172" s="601">
        <f t="shared" si="942"/>
        <v>0</v>
      </c>
      <c r="B4172" s="561">
        <f t="shared" si="943"/>
        <v>0</v>
      </c>
      <c r="C4172" s="552"/>
      <c r="D4172" s="558"/>
      <c r="E4172" s="555">
        <f t="shared" si="944"/>
        <v>0</v>
      </c>
      <c r="F4172" s="558">
        <f>IF(C4172="",0,IFERROR(VLOOKUP(COUNTIF($A$1:A4172,"ANALISIS DE PRECIOS"),T_Rendimiento_Equipo,5,FALSE),0))</f>
        <v>0</v>
      </c>
      <c r="G4172" s="555">
        <f t="shared" si="945"/>
        <v>0</v>
      </c>
    </row>
    <row r="4173" spans="1:7" ht="19.899999999999999" customHeight="1" x14ac:dyDescent="0.2">
      <c r="A4173" s="601">
        <f t="shared" si="942"/>
        <v>0</v>
      </c>
      <c r="B4173" s="561">
        <f t="shared" si="943"/>
        <v>0</v>
      </c>
      <c r="C4173" s="552"/>
      <c r="D4173" s="566"/>
      <c r="E4173" s="555">
        <f t="shared" si="944"/>
        <v>0</v>
      </c>
      <c r="F4173" s="558">
        <f>IF(C4173="",0,IFERROR(VLOOKUP(COUNTIF($A$1:A4173,"ANALISIS DE PRECIOS"),T_Rendimiento_Equipo,5,FALSE),0))</f>
        <v>0</v>
      </c>
      <c r="G4173" s="555">
        <f t="shared" si="945"/>
        <v>0</v>
      </c>
    </row>
    <row r="4174" spans="1:7" ht="19.899999999999999" customHeight="1" x14ac:dyDescent="0.2">
      <c r="A4174" s="601">
        <f t="shared" si="942"/>
        <v>0</v>
      </c>
      <c r="B4174" s="561">
        <f t="shared" si="943"/>
        <v>0</v>
      </c>
      <c r="C4174" s="561"/>
      <c r="D4174" s="567"/>
      <c r="E4174" s="555">
        <f t="shared" si="944"/>
        <v>0</v>
      </c>
      <c r="F4174" s="558">
        <f>IF(C4174="",0,IFERROR(VLOOKUP(COUNTIF($A$1:A4174,"ANALISIS DE PRECIOS"),T_Rendimiento_Equipo,5,FALSE),0))</f>
        <v>0</v>
      </c>
      <c r="G4174" s="555">
        <f t="shared" si="945"/>
        <v>0</v>
      </c>
    </row>
    <row r="4175" spans="1:7" ht="19.899999999999999" customHeight="1" x14ac:dyDescent="0.2">
      <c r="A4175" s="602"/>
      <c r="B4175" s="541"/>
      <c r="C4175" s="545"/>
      <c r="D4175" s="541"/>
      <c r="E4175" s="542"/>
      <c r="F4175" s="564" t="s">
        <v>28</v>
      </c>
      <c r="G4175" s="604">
        <f>SUBTOTAL(9,G4168:G4174)</f>
        <v>0</v>
      </c>
    </row>
    <row r="4176" spans="1:7" ht="19.899999999999999" customHeight="1" x14ac:dyDescent="0.2">
      <c r="A4176" s="599"/>
      <c r="B4176" s="545"/>
      <c r="C4176" s="537" t="s">
        <v>1014</v>
      </c>
      <c r="D4176" s="541"/>
      <c r="E4176" s="542"/>
      <c r="F4176" s="543"/>
      <c r="G4176" s="600"/>
    </row>
    <row r="4177" spans="1:7" ht="19.899999999999999" customHeight="1" x14ac:dyDescent="0.2">
      <c r="A4177" s="792" t="s">
        <v>576</v>
      </c>
      <c r="B4177" s="793"/>
      <c r="C4177" s="794" t="s">
        <v>0</v>
      </c>
      <c r="D4177" s="794" t="s">
        <v>1867</v>
      </c>
      <c r="E4177" s="796" t="s">
        <v>24</v>
      </c>
      <c r="F4177" s="798" t="s">
        <v>25</v>
      </c>
      <c r="G4177" s="800" t="s">
        <v>26</v>
      </c>
    </row>
    <row r="4178" spans="1:7" ht="19.899999999999999" customHeight="1" x14ac:dyDescent="0.2">
      <c r="A4178" s="560" t="s">
        <v>577</v>
      </c>
      <c r="B4178" s="560" t="s">
        <v>578</v>
      </c>
      <c r="C4178" s="795"/>
      <c r="D4178" s="795"/>
      <c r="E4178" s="797"/>
      <c r="F4178" s="799"/>
      <c r="G4178" s="801"/>
    </row>
    <row r="4179" spans="1:7" ht="19.899999999999999" customHeight="1" x14ac:dyDescent="0.2">
      <c r="A4179" s="601">
        <f t="shared" ref="A4179:A4189" si="946">IFERROR(VLOOKUP(C4179,T_Insumos,4,FALSE),0)</f>
        <v>0</v>
      </c>
      <c r="B4179" s="561">
        <f t="shared" ref="B4179:B4189" si="947">IFERROR(VLOOKUP(C4179,T_Insumos,5,FALSE),0)</f>
        <v>0</v>
      </c>
      <c r="C4179" s="561"/>
      <c r="D4179" s="613">
        <f t="shared" ref="D4179:D4189" si="948">IFERROR(VLOOKUP(C4179,T_Insumos,2,FALSE),0)</f>
        <v>0</v>
      </c>
      <c r="E4179" s="553"/>
      <c r="F4179" s="555">
        <f t="shared" ref="F4179:F4189" si="949">IFERROR(VLOOKUP(C4179,T_Insumos,3,FALSE),0)</f>
        <v>0</v>
      </c>
      <c r="G4179" s="555">
        <f>ROUND(E4179*F4179,2)</f>
        <v>0</v>
      </c>
    </row>
    <row r="4180" spans="1:7" ht="19.899999999999999" customHeight="1" x14ac:dyDescent="0.2">
      <c r="A4180" s="601">
        <f t="shared" si="946"/>
        <v>0</v>
      </c>
      <c r="B4180" s="561">
        <f t="shared" si="947"/>
        <v>0</v>
      </c>
      <c r="C4180" s="561"/>
      <c r="D4180" s="613">
        <f t="shared" si="948"/>
        <v>0</v>
      </c>
      <c r="E4180" s="553"/>
      <c r="F4180" s="555">
        <f t="shared" si="949"/>
        <v>0</v>
      </c>
      <c r="G4180" s="555">
        <f t="shared" ref="G4180:G4189" si="950">ROUND(E4180*F4180,2)</f>
        <v>0</v>
      </c>
    </row>
    <row r="4181" spans="1:7" ht="19.899999999999999" customHeight="1" x14ac:dyDescent="0.2">
      <c r="A4181" s="601">
        <f t="shared" si="946"/>
        <v>0</v>
      </c>
      <c r="B4181" s="561">
        <f t="shared" si="947"/>
        <v>0</v>
      </c>
      <c r="C4181" s="561"/>
      <c r="D4181" s="613">
        <f t="shared" si="948"/>
        <v>0</v>
      </c>
      <c r="E4181" s="553"/>
      <c r="F4181" s="555">
        <f t="shared" si="949"/>
        <v>0</v>
      </c>
      <c r="G4181" s="555">
        <f t="shared" si="950"/>
        <v>0</v>
      </c>
    </row>
    <row r="4182" spans="1:7" ht="19.899999999999999" customHeight="1" x14ac:dyDescent="0.2">
      <c r="A4182" s="601">
        <f t="shared" si="946"/>
        <v>0</v>
      </c>
      <c r="B4182" s="561">
        <f t="shared" si="947"/>
        <v>0</v>
      </c>
      <c r="C4182" s="561"/>
      <c r="D4182" s="613">
        <f t="shared" si="948"/>
        <v>0</v>
      </c>
      <c r="E4182" s="553"/>
      <c r="F4182" s="555">
        <f t="shared" si="949"/>
        <v>0</v>
      </c>
      <c r="G4182" s="555">
        <f t="shared" si="950"/>
        <v>0</v>
      </c>
    </row>
    <row r="4183" spans="1:7" ht="19.899999999999999" customHeight="1" x14ac:dyDescent="0.2">
      <c r="A4183" s="601">
        <f t="shared" si="946"/>
        <v>0</v>
      </c>
      <c r="B4183" s="561">
        <f t="shared" si="947"/>
        <v>0</v>
      </c>
      <c r="C4183" s="561"/>
      <c r="D4183" s="613">
        <f t="shared" si="948"/>
        <v>0</v>
      </c>
      <c r="E4183" s="553"/>
      <c r="F4183" s="555">
        <f t="shared" si="949"/>
        <v>0</v>
      </c>
      <c r="G4183" s="555">
        <f t="shared" si="950"/>
        <v>0</v>
      </c>
    </row>
    <row r="4184" spans="1:7" ht="19.899999999999999" customHeight="1" x14ac:dyDescent="0.2">
      <c r="A4184" s="601">
        <f t="shared" si="946"/>
        <v>0</v>
      </c>
      <c r="B4184" s="561">
        <f t="shared" si="947"/>
        <v>0</v>
      </c>
      <c r="C4184" s="561"/>
      <c r="D4184" s="613">
        <f t="shared" si="948"/>
        <v>0</v>
      </c>
      <c r="E4184" s="553"/>
      <c r="F4184" s="555">
        <f t="shared" si="949"/>
        <v>0</v>
      </c>
      <c r="G4184" s="555">
        <f t="shared" si="950"/>
        <v>0</v>
      </c>
    </row>
    <row r="4185" spans="1:7" ht="19.899999999999999" customHeight="1" x14ac:dyDescent="0.2">
      <c r="A4185" s="601">
        <f t="shared" si="946"/>
        <v>0</v>
      </c>
      <c r="B4185" s="561">
        <f t="shared" si="947"/>
        <v>0</v>
      </c>
      <c r="C4185" s="561"/>
      <c r="D4185" s="613">
        <f t="shared" si="948"/>
        <v>0</v>
      </c>
      <c r="E4185" s="553"/>
      <c r="F4185" s="555">
        <f t="shared" si="949"/>
        <v>0</v>
      </c>
      <c r="G4185" s="555">
        <f t="shared" si="950"/>
        <v>0</v>
      </c>
    </row>
    <row r="4186" spans="1:7" ht="19.899999999999999" customHeight="1" x14ac:dyDescent="0.2">
      <c r="A4186" s="601">
        <f t="shared" si="946"/>
        <v>0</v>
      </c>
      <c r="B4186" s="561">
        <f t="shared" si="947"/>
        <v>0</v>
      </c>
      <c r="C4186" s="561"/>
      <c r="D4186" s="613">
        <f t="shared" si="948"/>
        <v>0</v>
      </c>
      <c r="E4186" s="553"/>
      <c r="F4186" s="555">
        <f t="shared" si="949"/>
        <v>0</v>
      </c>
      <c r="G4186" s="555">
        <f t="shared" si="950"/>
        <v>0</v>
      </c>
    </row>
    <row r="4187" spans="1:7" ht="19.899999999999999" customHeight="1" x14ac:dyDescent="0.2">
      <c r="A4187" s="601">
        <f t="shared" si="946"/>
        <v>0</v>
      </c>
      <c r="B4187" s="561">
        <f t="shared" si="947"/>
        <v>0</v>
      </c>
      <c r="C4187" s="561"/>
      <c r="D4187" s="613">
        <f t="shared" si="948"/>
        <v>0</v>
      </c>
      <c r="E4187" s="553"/>
      <c r="F4187" s="555">
        <f t="shared" si="949"/>
        <v>0</v>
      </c>
      <c r="G4187" s="555">
        <f t="shared" si="950"/>
        <v>0</v>
      </c>
    </row>
    <row r="4188" spans="1:7" ht="19.899999999999999" customHeight="1" x14ac:dyDescent="0.2">
      <c r="A4188" s="601">
        <f t="shared" si="946"/>
        <v>0</v>
      </c>
      <c r="B4188" s="561">
        <f t="shared" si="947"/>
        <v>0</v>
      </c>
      <c r="C4188" s="561"/>
      <c r="D4188" s="613">
        <f t="shared" si="948"/>
        <v>0</v>
      </c>
      <c r="E4188" s="553"/>
      <c r="F4188" s="555">
        <f t="shared" si="949"/>
        <v>0</v>
      </c>
      <c r="G4188" s="555">
        <f t="shared" si="950"/>
        <v>0</v>
      </c>
    </row>
    <row r="4189" spans="1:7" ht="19.899999999999999" customHeight="1" x14ac:dyDescent="0.2">
      <c r="A4189" s="601">
        <f t="shared" si="946"/>
        <v>0</v>
      </c>
      <c r="B4189" s="561">
        <f t="shared" si="947"/>
        <v>0</v>
      </c>
      <c r="C4189" s="561"/>
      <c r="D4189" s="613">
        <f t="shared" si="948"/>
        <v>0</v>
      </c>
      <c r="E4189" s="553"/>
      <c r="F4189" s="555">
        <f t="shared" si="949"/>
        <v>0</v>
      </c>
      <c r="G4189" s="555">
        <f t="shared" si="950"/>
        <v>0</v>
      </c>
    </row>
    <row r="4190" spans="1:7" ht="19.899999999999999" customHeight="1" x14ac:dyDescent="0.2">
      <c r="A4190" s="599"/>
      <c r="B4190" s="545"/>
      <c r="C4190" s="545"/>
      <c r="D4190" s="541"/>
      <c r="E4190" s="542"/>
      <c r="F4190" s="564" t="s">
        <v>29</v>
      </c>
      <c r="G4190" s="605">
        <f>SUBTOTAL(9,G4179:G4189)</f>
        <v>0</v>
      </c>
    </row>
    <row r="4191" spans="1:7" ht="19.899999999999999" customHeight="1" x14ac:dyDescent="0.2">
      <c r="A4191" s="599"/>
      <c r="B4191" s="545"/>
      <c r="C4191" s="537" t="s">
        <v>1015</v>
      </c>
      <c r="D4191" s="541"/>
      <c r="E4191" s="542"/>
      <c r="F4191" s="543"/>
      <c r="G4191" s="600"/>
    </row>
    <row r="4192" spans="1:7" ht="19.899999999999999" customHeight="1" x14ac:dyDescent="0.2">
      <c r="A4192" s="792" t="s">
        <v>576</v>
      </c>
      <c r="B4192" s="793"/>
      <c r="C4192" s="794" t="s">
        <v>0</v>
      </c>
      <c r="D4192" s="794" t="s">
        <v>1867</v>
      </c>
      <c r="E4192" s="796" t="s">
        <v>24</v>
      </c>
      <c r="F4192" s="798" t="s">
        <v>25</v>
      </c>
      <c r="G4192" s="800" t="s">
        <v>26</v>
      </c>
    </row>
    <row r="4193" spans="1:7" ht="19.899999999999999" customHeight="1" x14ac:dyDescent="0.2">
      <c r="A4193" s="560" t="s">
        <v>577</v>
      </c>
      <c r="B4193" s="560" t="s">
        <v>578</v>
      </c>
      <c r="C4193" s="795"/>
      <c r="D4193" s="795"/>
      <c r="E4193" s="797"/>
      <c r="F4193" s="799"/>
      <c r="G4193" s="801"/>
    </row>
    <row r="4194" spans="1:7" ht="19.899999999999999" customHeight="1" x14ac:dyDescent="0.2">
      <c r="A4194" s="601">
        <f>IFERROR(VLOOKUP(C4194,T_Insumos,4,FALSE),0)</f>
        <v>0</v>
      </c>
      <c r="B4194" s="561">
        <f>IFERROR(VLOOKUP(C4194,T_Insumos,5,FALSE),0)</f>
        <v>0</v>
      </c>
      <c r="C4194" s="552"/>
      <c r="D4194" s="613">
        <f>IF(C4194=0,0,"$/tnkm")</f>
        <v>0</v>
      </c>
      <c r="E4194" s="553"/>
      <c r="F4194" s="555">
        <f>IFERROR(VLOOKUP(C4194,T_Insumos,3,FALSE),0)</f>
        <v>0</v>
      </c>
      <c r="G4194" s="555">
        <f>ROUND(E4194*F4194,2)</f>
        <v>0</v>
      </c>
    </row>
    <row r="4195" spans="1:7" ht="19.899999999999999" customHeight="1" x14ac:dyDescent="0.2">
      <c r="A4195" s="601">
        <f>IFERROR(VLOOKUP(C4195,T_Insumos,4,FALSE),0)</f>
        <v>0</v>
      </c>
      <c r="B4195" s="561">
        <f>IFERROR(VLOOKUP(C4195,T_Insumos,5,FALSE),0)</f>
        <v>0</v>
      </c>
      <c r="C4195" s="552"/>
      <c r="D4195" s="613">
        <f>IF(C4195=0,0,"$/tnkm")</f>
        <v>0</v>
      </c>
      <c r="E4195" s="569"/>
      <c r="F4195" s="555">
        <f>IFERROR(VLOOKUP(C4195,T_Insumos,3,FALSE),0)</f>
        <v>0</v>
      </c>
      <c r="G4195" s="555">
        <f t="shared" ref="G4195" si="951">ROUND(E4195*F4195,2)</f>
        <v>0</v>
      </c>
    </row>
    <row r="4196" spans="1:7" ht="19.899999999999999" customHeight="1" x14ac:dyDescent="0.2">
      <c r="A4196" s="599"/>
      <c r="B4196" s="545"/>
      <c r="C4196" s="545"/>
      <c r="D4196" s="541"/>
      <c r="E4196" s="542"/>
      <c r="F4196" s="564" t="s">
        <v>1016</v>
      </c>
      <c r="G4196" s="605">
        <f>SUBTOTAL(9,G4194:G4195)</f>
        <v>0</v>
      </c>
    </row>
    <row r="4197" spans="1:7" ht="19.899999999999999" customHeight="1" x14ac:dyDescent="0.2">
      <c r="A4197" s="602"/>
      <c r="B4197" s="541"/>
      <c r="C4197" s="545"/>
      <c r="D4197" s="541"/>
      <c r="E4197" s="542"/>
      <c r="F4197" s="543"/>
      <c r="G4197" s="600"/>
    </row>
    <row r="4198" spans="1:7" ht="19.899999999999999" customHeight="1" x14ac:dyDescent="0.2">
      <c r="A4198" s="664" t="str">
        <f>B4132</f>
        <v/>
      </c>
      <c r="B4198" s="661">
        <f ca="1">C4132</f>
        <v>0</v>
      </c>
      <c r="C4198" s="541"/>
      <c r="D4198" s="541" t="s">
        <v>1833</v>
      </c>
      <c r="E4198" s="662"/>
      <c r="F4198" s="663" t="str">
        <f ca="1">"$/"&amp;G4132</f>
        <v>$/0</v>
      </c>
      <c r="G4198" s="610">
        <f>SUBTOTAL(9,G4155:G4197)</f>
        <v>0</v>
      </c>
    </row>
    <row r="4199" spans="1:7" ht="19.899999999999999" customHeight="1" x14ac:dyDescent="0.2">
      <c r="A4199" s="606"/>
      <c r="B4199" s="607"/>
      <c r="C4199" s="608"/>
      <c r="D4199" s="608" t="s">
        <v>2043</v>
      </c>
      <c r="E4199" s="609"/>
      <c r="F4199" s="665" t="str">
        <f ca="1">"$/"&amp;G4132</f>
        <v>$/0</v>
      </c>
      <c r="G4199" s="610">
        <f>ROUND(G4198/Coeficiente_Paso,2)</f>
        <v>0</v>
      </c>
    </row>
    <row r="4200" spans="1:7" ht="19.899999999999999" customHeight="1" x14ac:dyDescent="0.2">
      <c r="A4200" s="191"/>
      <c r="B4200" s="191"/>
      <c r="C4200" s="191"/>
      <c r="D4200" s="191"/>
      <c r="E4200" s="191"/>
      <c r="F4200" s="191"/>
      <c r="G4200" s="191"/>
    </row>
    <row r="4201" spans="1:7" ht="19.899999999999999" customHeight="1" x14ac:dyDescent="0.2">
      <c r="A4201" s="802" t="s">
        <v>31</v>
      </c>
      <c r="B4201" s="803"/>
      <c r="C4201" s="803"/>
      <c r="D4201" s="803"/>
      <c r="E4201" s="803"/>
      <c r="F4201" s="803"/>
      <c r="G4201" s="804"/>
    </row>
    <row r="4202" spans="1:7" ht="19.899999999999999" customHeight="1" x14ac:dyDescent="0.2">
      <c r="A4202" s="587" t="s">
        <v>711</v>
      </c>
      <c r="B4202" s="535" t="str">
        <f>Comitente</f>
        <v>DIRECCIÓN PROVINCIAL DE VIALIDAD</v>
      </c>
      <c r="C4202" s="536"/>
      <c r="D4202" s="537"/>
      <c r="E4202" s="537"/>
      <c r="F4202" s="538"/>
      <c r="G4202" s="588"/>
    </row>
    <row r="4203" spans="1:7" ht="19.899999999999999" customHeight="1" x14ac:dyDescent="0.2">
      <c r="A4203" s="587" t="s">
        <v>712</v>
      </c>
      <c r="B4203" s="535">
        <f>Contratista</f>
        <v>0</v>
      </c>
      <c r="C4203" s="539"/>
      <c r="D4203" s="539"/>
      <c r="E4203" s="539"/>
      <c r="F4203" s="535"/>
      <c r="G4203" s="589"/>
    </row>
    <row r="4204" spans="1:7" ht="19.899999999999999" customHeight="1" x14ac:dyDescent="0.2">
      <c r="A4204" s="587" t="s">
        <v>21</v>
      </c>
      <c r="B4204" s="535" t="str">
        <f>Obra</f>
        <v>PAVIMENTACIÓN Y REPAVIMENTACION DE LA RED VIAL MUNICIPAL AFECTADAS POR OBRAS DE SANEAMIENTO 1era ETAPA SARMIENTO</v>
      </c>
      <c r="C4204" s="539"/>
      <c r="D4204" s="539"/>
      <c r="E4204" s="539"/>
      <c r="F4204" s="535" t="s">
        <v>32</v>
      </c>
      <c r="G4204" s="589">
        <f>Fecha_Base</f>
        <v>0</v>
      </c>
    </row>
    <row r="4205" spans="1:7" ht="19.899999999999999" customHeight="1" x14ac:dyDescent="0.2">
      <c r="A4205" s="590" t="s">
        <v>710</v>
      </c>
      <c r="B4205" s="540" t="str">
        <f>Ubicación</f>
        <v>DEPARTAMENTO SARMIENTO</v>
      </c>
      <c r="C4205" s="540"/>
      <c r="D4205" s="541"/>
      <c r="E4205" s="542"/>
      <c r="F4205" s="543"/>
      <c r="G4205" s="591"/>
    </row>
    <row r="4206" spans="1:7" ht="19.899999999999999" customHeight="1" x14ac:dyDescent="0.2">
      <c r="A4206" s="590" t="s">
        <v>33</v>
      </c>
      <c r="B4206" s="544" t="str">
        <f>IFERROR(VALUE(LEFT(B4207,FIND(".",B4207)-1)),"")</f>
        <v/>
      </c>
      <c r="C4206" s="545">
        <f ca="1">IFERROR(VLOOKUP(B4206,T_Computo_Presupuesto,2,FALSE),0)</f>
        <v>0</v>
      </c>
      <c r="D4206" s="545"/>
      <c r="E4206" s="542"/>
      <c r="F4206" s="543"/>
      <c r="G4206" s="591"/>
    </row>
    <row r="4207" spans="1:7" ht="19.899999999999999" customHeight="1" x14ac:dyDescent="0.2">
      <c r="A4207" s="590" t="s">
        <v>22</v>
      </c>
      <c r="B4207" s="546" t="str">
        <f>IFERROR(VLOOKUP(COUNTIF($A$1:A4207,"ANALISIS DE PRECIOS"),T_NumeroItem,2,FALSE),"")</f>
        <v/>
      </c>
      <c r="C4207" s="805">
        <f ca="1">IFERROR(VLOOKUP(B4207,T_Computo_Presupuesto,2,FALSE),0)</f>
        <v>0</v>
      </c>
      <c r="D4207" s="805"/>
      <c r="E4207" s="805"/>
      <c r="F4207" s="540" t="s">
        <v>23</v>
      </c>
      <c r="G4207" s="592">
        <f ca="1">IFERROR(VLOOKUP(B4207,T_Computo_Presupuesto,4,FALSE),0)</f>
        <v>0</v>
      </c>
    </row>
    <row r="4208" spans="1:7" ht="19.899999999999999" customHeight="1" x14ac:dyDescent="0.2">
      <c r="A4208" s="590"/>
      <c r="B4208" s="540"/>
      <c r="C4208" s="545"/>
      <c r="D4208" s="541"/>
      <c r="E4208" s="542"/>
      <c r="F4208" s="545"/>
      <c r="G4208" s="593"/>
    </row>
    <row r="4209" spans="1:7" ht="19.899999999999999" customHeight="1" x14ac:dyDescent="0.2">
      <c r="A4209" s="594"/>
      <c r="B4209" s="547"/>
      <c r="C4209" s="548" t="s">
        <v>999</v>
      </c>
      <c r="D4209" s="547"/>
      <c r="E4209" s="547"/>
      <c r="F4209" s="547"/>
      <c r="G4209" s="595"/>
    </row>
    <row r="4210" spans="1:7" ht="19.899999999999999" customHeight="1" x14ac:dyDescent="0.2">
      <c r="A4210" s="590"/>
      <c r="B4210" s="549"/>
      <c r="C4210" s="545"/>
      <c r="D4210" s="541"/>
      <c r="E4210" s="542"/>
      <c r="F4210" s="540"/>
      <c r="G4210" s="592"/>
    </row>
    <row r="4211" spans="1:7" ht="19.899999999999999" customHeight="1" x14ac:dyDescent="0.2">
      <c r="A4211" s="590"/>
      <c r="B4211" s="549"/>
      <c r="C4211" s="550" t="s">
        <v>1000</v>
      </c>
      <c r="D4211" s="551" t="s">
        <v>24</v>
      </c>
      <c r="E4211" s="551" t="s">
        <v>1001</v>
      </c>
      <c r="F4211" s="551" t="s">
        <v>1002</v>
      </c>
      <c r="G4211" s="550" t="s">
        <v>1003</v>
      </c>
    </row>
    <row r="4212" spans="1:7" ht="19.899999999999999" customHeight="1" x14ac:dyDescent="0.2">
      <c r="A4212" s="590"/>
      <c r="B4212" s="549"/>
      <c r="C4212" s="552"/>
      <c r="D4212" s="553"/>
      <c r="E4212" s="554">
        <f t="shared" ref="E4212:E4221" si="952">IFERROR(VLOOKUP(C4212,T_Equipos,4,FALSE),0)</f>
        <v>0</v>
      </c>
      <c r="F4212" s="555">
        <f t="shared" ref="F4212:F4221" si="953">IFERROR(VLOOKUP(C4212,T_Equipos,5,FALSE),0)</f>
        <v>0</v>
      </c>
      <c r="G4212" s="555">
        <f>ROUND(D4212*F4212,2)</f>
        <v>0</v>
      </c>
    </row>
    <row r="4213" spans="1:7" ht="19.899999999999999" customHeight="1" x14ac:dyDescent="0.2">
      <c r="A4213" s="590"/>
      <c r="B4213" s="549"/>
      <c r="C4213" s="552"/>
      <c r="D4213" s="553"/>
      <c r="E4213" s="554">
        <f t="shared" si="952"/>
        <v>0</v>
      </c>
      <c r="F4213" s="555">
        <f t="shared" si="953"/>
        <v>0</v>
      </c>
      <c r="G4213" s="555">
        <f>ROUND(D4213*F4213,2)</f>
        <v>0</v>
      </c>
    </row>
    <row r="4214" spans="1:7" ht="19.899999999999999" customHeight="1" x14ac:dyDescent="0.2">
      <c r="A4214" s="590"/>
      <c r="B4214" s="549"/>
      <c r="C4214" s="552"/>
      <c r="D4214" s="553"/>
      <c r="E4214" s="554">
        <f t="shared" si="952"/>
        <v>0</v>
      </c>
      <c r="F4214" s="555">
        <f t="shared" si="953"/>
        <v>0</v>
      </c>
      <c r="G4214" s="555">
        <f>ROUND(D4214*F4214,2)</f>
        <v>0</v>
      </c>
    </row>
    <row r="4215" spans="1:7" ht="19.899999999999999" customHeight="1" x14ac:dyDescent="0.2">
      <c r="A4215" s="590"/>
      <c r="B4215" s="549"/>
      <c r="C4215" s="552"/>
      <c r="D4215" s="553"/>
      <c r="E4215" s="554">
        <f t="shared" si="952"/>
        <v>0</v>
      </c>
      <c r="F4215" s="555">
        <f t="shared" si="953"/>
        <v>0</v>
      </c>
      <c r="G4215" s="555">
        <f>ROUND(D4215*F4215,2)</f>
        <v>0</v>
      </c>
    </row>
    <row r="4216" spans="1:7" ht="19.899999999999999" customHeight="1" x14ac:dyDescent="0.2">
      <c r="A4216" s="590"/>
      <c r="B4216" s="549"/>
      <c r="C4216" s="552"/>
      <c r="D4216" s="553"/>
      <c r="E4216" s="554">
        <f t="shared" si="952"/>
        <v>0</v>
      </c>
      <c r="F4216" s="555">
        <f t="shared" si="953"/>
        <v>0</v>
      </c>
      <c r="G4216" s="555">
        <f t="shared" ref="G4216:G4221" si="954">ROUND(D4216*F4216,2)</f>
        <v>0</v>
      </c>
    </row>
    <row r="4217" spans="1:7" ht="19.899999999999999" customHeight="1" x14ac:dyDescent="0.2">
      <c r="A4217" s="590"/>
      <c r="B4217" s="549"/>
      <c r="C4217" s="552"/>
      <c r="D4217" s="553"/>
      <c r="E4217" s="554">
        <f t="shared" si="952"/>
        <v>0</v>
      </c>
      <c r="F4217" s="555">
        <f t="shared" si="953"/>
        <v>0</v>
      </c>
      <c r="G4217" s="555">
        <f t="shared" si="954"/>
        <v>0</v>
      </c>
    </row>
    <row r="4218" spans="1:7" ht="19.899999999999999" customHeight="1" x14ac:dyDescent="0.2">
      <c r="A4218" s="590"/>
      <c r="B4218" s="549"/>
      <c r="C4218" s="552"/>
      <c r="D4218" s="553"/>
      <c r="E4218" s="554">
        <f t="shared" si="952"/>
        <v>0</v>
      </c>
      <c r="F4218" s="555">
        <f t="shared" si="953"/>
        <v>0</v>
      </c>
      <c r="G4218" s="555">
        <f t="shared" si="954"/>
        <v>0</v>
      </c>
    </row>
    <row r="4219" spans="1:7" ht="19.899999999999999" customHeight="1" x14ac:dyDescent="0.2">
      <c r="A4219" s="590"/>
      <c r="B4219" s="549"/>
      <c r="C4219" s="552"/>
      <c r="D4219" s="553"/>
      <c r="E4219" s="554">
        <f t="shared" si="952"/>
        <v>0</v>
      </c>
      <c r="F4219" s="555">
        <f t="shared" si="953"/>
        <v>0</v>
      </c>
      <c r="G4219" s="555">
        <f t="shared" si="954"/>
        <v>0</v>
      </c>
    </row>
    <row r="4220" spans="1:7" ht="19.899999999999999" customHeight="1" x14ac:dyDescent="0.2">
      <c r="A4220" s="590"/>
      <c r="B4220" s="549"/>
      <c r="C4220" s="552"/>
      <c r="D4220" s="553"/>
      <c r="E4220" s="554">
        <f t="shared" si="952"/>
        <v>0</v>
      </c>
      <c r="F4220" s="555">
        <f t="shared" si="953"/>
        <v>0</v>
      </c>
      <c r="G4220" s="555">
        <f t="shared" si="954"/>
        <v>0</v>
      </c>
    </row>
    <row r="4221" spans="1:7" ht="19.899999999999999" customHeight="1" x14ac:dyDescent="0.2">
      <c r="A4221" s="590"/>
      <c r="B4221" s="549"/>
      <c r="C4221" s="552"/>
      <c r="D4221" s="553"/>
      <c r="E4221" s="554">
        <f t="shared" si="952"/>
        <v>0</v>
      </c>
      <c r="F4221" s="555">
        <f t="shared" si="953"/>
        <v>0</v>
      </c>
      <c r="G4221" s="555">
        <f t="shared" si="954"/>
        <v>0</v>
      </c>
    </row>
    <row r="4222" spans="1:7" ht="19.899999999999999" customHeight="1" x14ac:dyDescent="0.2">
      <c r="A4222" s="590"/>
      <c r="B4222" s="549"/>
      <c r="C4222" s="545"/>
      <c r="D4222" s="545"/>
      <c r="E4222" s="556"/>
      <c r="F4222" s="540"/>
      <c r="G4222" s="592"/>
    </row>
    <row r="4223" spans="1:7" ht="19.899999999999999" customHeight="1" x14ac:dyDescent="0.2">
      <c r="A4223" s="590"/>
      <c r="B4223" s="545"/>
      <c r="C4223" s="537" t="s">
        <v>1004</v>
      </c>
      <c r="D4223" s="540" t="s">
        <v>1001</v>
      </c>
      <c r="E4223" s="611">
        <f>SUMPRODUCT(D4212:D4221,E4212:E4221)</f>
        <v>0</v>
      </c>
      <c r="F4223" s="540" t="s">
        <v>1005</v>
      </c>
      <c r="G4223" s="612">
        <f>SUM(G4212:G4221)</f>
        <v>0</v>
      </c>
    </row>
    <row r="4224" spans="1:7" ht="19.899999999999999" customHeight="1" x14ac:dyDescent="0.2">
      <c r="A4224" s="590"/>
      <c r="B4224" s="549"/>
      <c r="C4224" s="557"/>
      <c r="D4224" s="556"/>
      <c r="E4224" s="542"/>
      <c r="F4224" s="540"/>
      <c r="G4224" s="596"/>
    </row>
    <row r="4225" spans="1:7" ht="19.899999999999999" customHeight="1" x14ac:dyDescent="0.2">
      <c r="A4225" s="597"/>
      <c r="B4225" s="549"/>
      <c r="C4225" s="540" t="s">
        <v>1006</v>
      </c>
      <c r="D4225" s="558">
        <f>IFERROR(VLOOKUP(COUNTIF($A$1:A4225,"ANALISIS DE PRECIOS"),T_Rendimiento_Equipo,5,FALSE),0)</f>
        <v>0</v>
      </c>
      <c r="E4225" s="559" t="str">
        <f ca="1">G4207&amp;"/día"</f>
        <v>0/día</v>
      </c>
      <c r="F4225" s="598"/>
      <c r="G4225" s="592"/>
    </row>
    <row r="4226" spans="1:7" ht="19.899999999999999" customHeight="1" x14ac:dyDescent="0.2">
      <c r="A4226" s="590"/>
      <c r="B4226" s="549"/>
      <c r="C4226" s="545"/>
      <c r="D4226" s="541"/>
      <c r="E4226" s="542"/>
      <c r="F4226" s="540"/>
      <c r="G4226" s="592"/>
    </row>
    <row r="4227" spans="1:7" ht="19.899999999999999" customHeight="1" x14ac:dyDescent="0.2">
      <c r="A4227" s="792" t="s">
        <v>576</v>
      </c>
      <c r="B4227" s="793"/>
      <c r="C4227" s="794" t="s">
        <v>0</v>
      </c>
      <c r="D4227" s="806" t="s">
        <v>1866</v>
      </c>
      <c r="E4227" s="806" t="s">
        <v>1865</v>
      </c>
      <c r="F4227" s="798" t="s">
        <v>1007</v>
      </c>
      <c r="G4227" s="800" t="s">
        <v>26</v>
      </c>
    </row>
    <row r="4228" spans="1:7" ht="19.899999999999999" customHeight="1" x14ac:dyDescent="0.2">
      <c r="A4228" s="560" t="s">
        <v>577</v>
      </c>
      <c r="B4228" s="560" t="s">
        <v>578</v>
      </c>
      <c r="C4228" s="795"/>
      <c r="D4228" s="807"/>
      <c r="E4228" s="797"/>
      <c r="F4228" s="799"/>
      <c r="G4228" s="801"/>
    </row>
    <row r="4229" spans="1:7" ht="19.899999999999999" customHeight="1" x14ac:dyDescent="0.2">
      <c r="A4229" s="599"/>
      <c r="B4229" s="545"/>
      <c r="C4229" s="537" t="s">
        <v>1008</v>
      </c>
      <c r="D4229" s="542"/>
      <c r="E4229" s="542"/>
      <c r="F4229" s="545"/>
      <c r="G4229" s="600"/>
    </row>
    <row r="4230" spans="1:7" ht="19.899999999999999" customHeight="1" x14ac:dyDescent="0.2">
      <c r="A4230" s="601">
        <f t="shared" ref="A4230:A4238" si="955">IFERROR(VLOOKUP(C4230,T_Insumos,4,FALSE),0)</f>
        <v>0</v>
      </c>
      <c r="B4230" s="561">
        <f t="shared" ref="B4230:B4238" si="956">IFERROR(VLOOKUP(C4230,T_Insumos,5,FALSE),0)</f>
        <v>0</v>
      </c>
      <c r="C4230" s="552"/>
      <c r="D4230" s="562">
        <f t="shared" ref="D4230:D4238" si="957">IFERROR(VLOOKUP(C4230,T_Insumos,3,FALSE),0)</f>
        <v>0</v>
      </c>
      <c r="E4230" s="555">
        <f>D4230*$G$23</f>
        <v>0</v>
      </c>
      <c r="F4230" s="558">
        <f>IF(C4230="",0,IFERROR(VLOOKUP(COUNTIF($A$1:A4230,"ANALISIS DE PRECIOS"),T_Rendimiento_Equipo,5,FALSE),0))</f>
        <v>0</v>
      </c>
      <c r="G4230" s="555">
        <f>IFERROR(ROUND(E4230/F4230,2),0)</f>
        <v>0</v>
      </c>
    </row>
    <row r="4231" spans="1:7" ht="19.899999999999999" customHeight="1" x14ac:dyDescent="0.2">
      <c r="A4231" s="601">
        <f t="shared" si="955"/>
        <v>0</v>
      </c>
      <c r="B4231" s="561">
        <f t="shared" si="956"/>
        <v>0</v>
      </c>
      <c r="C4231" s="552"/>
      <c r="D4231" s="562">
        <f t="shared" si="957"/>
        <v>0</v>
      </c>
      <c r="E4231" s="555"/>
      <c r="F4231" s="558">
        <f>IF(C4231="",0,IFERROR(VLOOKUP(COUNTIF($A$1:A4231,"ANALISIS DE PRECIOS"),T_Rendimiento_Equipo,5,FALSE),0))</f>
        <v>0</v>
      </c>
      <c r="G4231" s="555">
        <f t="shared" ref="G4231:G4238" si="958">IFERROR(ROUND(E4231/F4231,2),0)</f>
        <v>0</v>
      </c>
    </row>
    <row r="4232" spans="1:7" ht="19.899999999999999" customHeight="1" x14ac:dyDescent="0.2">
      <c r="A4232" s="601">
        <f t="shared" si="955"/>
        <v>0</v>
      </c>
      <c r="B4232" s="561">
        <f t="shared" si="956"/>
        <v>0</v>
      </c>
      <c r="C4232" s="563"/>
      <c r="D4232" s="562">
        <f t="shared" si="957"/>
        <v>0</v>
      </c>
      <c r="E4232" s="555"/>
      <c r="F4232" s="558">
        <f>IF(C4232="",0,IFERROR(VLOOKUP(COUNTIF($A$1:A4232,"ANALISIS DE PRECIOS"),T_Rendimiento_Equipo,5,FALSE),0))</f>
        <v>0</v>
      </c>
      <c r="G4232" s="555">
        <f t="shared" si="958"/>
        <v>0</v>
      </c>
    </row>
    <row r="4233" spans="1:7" ht="19.899999999999999" customHeight="1" x14ac:dyDescent="0.2">
      <c r="A4233" s="601">
        <f t="shared" si="955"/>
        <v>0</v>
      </c>
      <c r="B4233" s="561">
        <f t="shared" si="956"/>
        <v>0</v>
      </c>
      <c r="C4233" s="563"/>
      <c r="D4233" s="562">
        <f t="shared" si="957"/>
        <v>0</v>
      </c>
      <c r="E4233" s="555"/>
      <c r="F4233" s="558">
        <f>IF(C4233="",0,IFERROR(VLOOKUP(COUNTIF($A$1:A4233,"ANALISIS DE PRECIOS"),T_Rendimiento_Equipo,5,FALSE),0))</f>
        <v>0</v>
      </c>
      <c r="G4233" s="555">
        <f t="shared" si="958"/>
        <v>0</v>
      </c>
    </row>
    <row r="4234" spans="1:7" ht="19.899999999999999" customHeight="1" x14ac:dyDescent="0.2">
      <c r="A4234" s="601">
        <f t="shared" si="955"/>
        <v>0</v>
      </c>
      <c r="B4234" s="561">
        <f t="shared" si="956"/>
        <v>0</v>
      </c>
      <c r="C4234" s="563"/>
      <c r="D4234" s="562">
        <f t="shared" si="957"/>
        <v>0</v>
      </c>
      <c r="E4234" s="555"/>
      <c r="F4234" s="558">
        <f>IF(C4234="",0,IFERROR(VLOOKUP(COUNTIF($A$1:A4234,"ANALISIS DE PRECIOS"),T_Rendimiento_Equipo,5,FALSE),0))</f>
        <v>0</v>
      </c>
      <c r="G4234" s="555">
        <f t="shared" si="958"/>
        <v>0</v>
      </c>
    </row>
    <row r="4235" spans="1:7" ht="19.899999999999999" customHeight="1" x14ac:dyDescent="0.2">
      <c r="A4235" s="601">
        <f t="shared" si="955"/>
        <v>0</v>
      </c>
      <c r="B4235" s="561">
        <f t="shared" si="956"/>
        <v>0</v>
      </c>
      <c r="C4235" s="563"/>
      <c r="D4235" s="562">
        <f t="shared" si="957"/>
        <v>0</v>
      </c>
      <c r="E4235" s="555"/>
      <c r="F4235" s="558">
        <f>IF(C4235="",0,IFERROR(VLOOKUP(COUNTIF($A$1:A4235,"ANALISIS DE PRECIOS"),T_Rendimiento_Equipo,5,FALSE),0))</f>
        <v>0</v>
      </c>
      <c r="G4235" s="555">
        <f t="shared" si="958"/>
        <v>0</v>
      </c>
    </row>
    <row r="4236" spans="1:7" ht="19.899999999999999" customHeight="1" x14ac:dyDescent="0.2">
      <c r="A4236" s="601">
        <f t="shared" si="955"/>
        <v>0</v>
      </c>
      <c r="B4236" s="561">
        <f t="shared" si="956"/>
        <v>0</v>
      </c>
      <c r="C4236" s="563"/>
      <c r="D4236" s="562">
        <f t="shared" si="957"/>
        <v>0</v>
      </c>
      <c r="E4236" s="555"/>
      <c r="F4236" s="558">
        <f>IF(C4236="",0,IFERROR(VLOOKUP(COUNTIF($A$1:A4236,"ANALISIS DE PRECIOS"),T_Rendimiento_Equipo,5,FALSE),0))</f>
        <v>0</v>
      </c>
      <c r="G4236" s="555">
        <f t="shared" si="958"/>
        <v>0</v>
      </c>
    </row>
    <row r="4237" spans="1:7" ht="19.899999999999999" customHeight="1" x14ac:dyDescent="0.2">
      <c r="A4237" s="601">
        <f t="shared" si="955"/>
        <v>0</v>
      </c>
      <c r="B4237" s="561">
        <f t="shared" si="956"/>
        <v>0</v>
      </c>
      <c r="C4237" s="563"/>
      <c r="D4237" s="562">
        <f t="shared" si="957"/>
        <v>0</v>
      </c>
      <c r="E4237" s="555"/>
      <c r="F4237" s="558">
        <f>IF(C4237="",0,IFERROR(VLOOKUP(COUNTIF($A$1:A4237,"ANALISIS DE PRECIOS"),T_Rendimiento_Equipo,5,FALSE),0))</f>
        <v>0</v>
      </c>
      <c r="G4237" s="555">
        <f t="shared" si="958"/>
        <v>0</v>
      </c>
    </row>
    <row r="4238" spans="1:7" ht="19.899999999999999" customHeight="1" x14ac:dyDescent="0.2">
      <c r="A4238" s="601">
        <f t="shared" si="955"/>
        <v>0</v>
      </c>
      <c r="B4238" s="561">
        <f t="shared" si="956"/>
        <v>0</v>
      </c>
      <c r="C4238" s="552"/>
      <c r="D4238" s="562">
        <f t="shared" si="957"/>
        <v>0</v>
      </c>
      <c r="E4238" s="555"/>
      <c r="F4238" s="558">
        <f>IF(C4238="",0,IFERROR(VLOOKUP(COUNTIF($A$1:A4238,"ANALISIS DE PRECIOS"),T_Rendimiento_Equipo,5,FALSE),0))</f>
        <v>0</v>
      </c>
      <c r="G4238" s="555">
        <f t="shared" si="958"/>
        <v>0</v>
      </c>
    </row>
    <row r="4239" spans="1:7" ht="19.899999999999999" customHeight="1" x14ac:dyDescent="0.2">
      <c r="A4239" s="602"/>
      <c r="B4239" s="541"/>
      <c r="C4239" s="545"/>
      <c r="D4239" s="541"/>
      <c r="E4239" s="542"/>
      <c r="F4239" s="564" t="s">
        <v>27</v>
      </c>
      <c r="G4239" s="603">
        <f>SUBTOTAL(9,G4230:G4238)</f>
        <v>0</v>
      </c>
    </row>
    <row r="4240" spans="1:7" ht="19.899999999999999" customHeight="1" x14ac:dyDescent="0.2">
      <c r="A4240" s="599"/>
      <c r="B4240" s="545"/>
      <c r="C4240" s="537" t="s">
        <v>713</v>
      </c>
      <c r="D4240" s="541"/>
      <c r="E4240" s="542"/>
      <c r="F4240" s="543"/>
      <c r="G4240" s="600"/>
    </row>
    <row r="4241" spans="1:7" ht="19.899999999999999" customHeight="1" x14ac:dyDescent="0.2">
      <c r="A4241" s="792" t="s">
        <v>576</v>
      </c>
      <c r="B4241" s="793"/>
      <c r="C4241" s="794" t="s">
        <v>0</v>
      </c>
      <c r="D4241" s="796" t="s">
        <v>24</v>
      </c>
      <c r="E4241" s="796" t="s">
        <v>1832</v>
      </c>
      <c r="F4241" s="798" t="s">
        <v>1007</v>
      </c>
      <c r="G4241" s="800" t="s">
        <v>26</v>
      </c>
    </row>
    <row r="4242" spans="1:7" ht="19.899999999999999" customHeight="1" x14ac:dyDescent="0.2">
      <c r="A4242" s="560" t="s">
        <v>577</v>
      </c>
      <c r="B4242" s="560" t="s">
        <v>578</v>
      </c>
      <c r="C4242" s="795"/>
      <c r="D4242" s="797"/>
      <c r="E4242" s="797"/>
      <c r="F4242" s="799"/>
      <c r="G4242" s="801"/>
    </row>
    <row r="4243" spans="1:7" ht="19.899999999999999" customHeight="1" x14ac:dyDescent="0.2">
      <c r="A4243" s="601">
        <f t="shared" ref="A4243:A4249" si="959">IFERROR(VLOOKUP(C4243,T_Insumos,4,FALSE),0)</f>
        <v>0</v>
      </c>
      <c r="B4243" s="561">
        <f t="shared" ref="B4243:B4249" si="960">IFERROR(VLOOKUP(C4243,T_Insumos,5,FALSE),0)</f>
        <v>0</v>
      </c>
      <c r="C4243" s="565"/>
      <c r="D4243" s="558"/>
      <c r="E4243" s="555">
        <f t="shared" ref="E4243:E4249" si="961">IFERROR(VLOOKUP(C4243,T_Insumos,3,FALSE),0)</f>
        <v>0</v>
      </c>
      <c r="F4243" s="558">
        <f>IF(C4243="",0,IFERROR(VLOOKUP(COUNTIF($A$1:A4243,"ANALISIS DE PRECIOS"),T_Rendimiento_Equipo,5,FALSE),0))</f>
        <v>0</v>
      </c>
      <c r="G4243" s="555">
        <f>IFERROR(ROUND(D4243*E4243/F4243,2),0)</f>
        <v>0</v>
      </c>
    </row>
    <row r="4244" spans="1:7" ht="19.899999999999999" customHeight="1" x14ac:dyDescent="0.2">
      <c r="A4244" s="601">
        <f t="shared" si="959"/>
        <v>0</v>
      </c>
      <c r="B4244" s="561">
        <f t="shared" si="960"/>
        <v>0</v>
      </c>
      <c r="C4244" s="552"/>
      <c r="D4244" s="558"/>
      <c r="E4244" s="555">
        <f t="shared" si="961"/>
        <v>0</v>
      </c>
      <c r="F4244" s="558">
        <f>IF(C4244="",0,IFERROR(VLOOKUP(COUNTIF($A$1:A4244,"ANALISIS DE PRECIOS"),T_Rendimiento_Equipo,5,FALSE),0))</f>
        <v>0</v>
      </c>
      <c r="G4244" s="555">
        <f t="shared" ref="G4244:G4249" si="962">IFERROR(ROUND(D4244*E4244/F4244,2),0)</f>
        <v>0</v>
      </c>
    </row>
    <row r="4245" spans="1:7" ht="19.899999999999999" customHeight="1" x14ac:dyDescent="0.2">
      <c r="A4245" s="601">
        <f t="shared" si="959"/>
        <v>0</v>
      </c>
      <c r="B4245" s="561">
        <f t="shared" si="960"/>
        <v>0</v>
      </c>
      <c r="C4245" s="552"/>
      <c r="D4245" s="558"/>
      <c r="E4245" s="555">
        <f t="shared" si="961"/>
        <v>0</v>
      </c>
      <c r="F4245" s="558">
        <f>IF(C4245="",0,IFERROR(VLOOKUP(COUNTIF($A$1:A4245,"ANALISIS DE PRECIOS"),T_Rendimiento_Equipo,5,FALSE),0))</f>
        <v>0</v>
      </c>
      <c r="G4245" s="555">
        <f t="shared" si="962"/>
        <v>0</v>
      </c>
    </row>
    <row r="4246" spans="1:7" ht="19.899999999999999" customHeight="1" x14ac:dyDescent="0.2">
      <c r="A4246" s="601">
        <f t="shared" si="959"/>
        <v>0</v>
      </c>
      <c r="B4246" s="561">
        <f t="shared" si="960"/>
        <v>0</v>
      </c>
      <c r="C4246" s="552"/>
      <c r="D4246" s="558"/>
      <c r="E4246" s="555">
        <f t="shared" si="961"/>
        <v>0</v>
      </c>
      <c r="F4246" s="558">
        <f>IF(C4246="",0,IFERROR(VLOOKUP(COUNTIF($A$1:A4246,"ANALISIS DE PRECIOS"),T_Rendimiento_Equipo,5,FALSE),0))</f>
        <v>0</v>
      </c>
      <c r="G4246" s="555">
        <f t="shared" si="962"/>
        <v>0</v>
      </c>
    </row>
    <row r="4247" spans="1:7" ht="19.899999999999999" customHeight="1" x14ac:dyDescent="0.2">
      <c r="A4247" s="601">
        <f t="shared" si="959"/>
        <v>0</v>
      </c>
      <c r="B4247" s="561">
        <f t="shared" si="960"/>
        <v>0</v>
      </c>
      <c r="C4247" s="552"/>
      <c r="D4247" s="558"/>
      <c r="E4247" s="555">
        <f t="shared" si="961"/>
        <v>0</v>
      </c>
      <c r="F4247" s="558">
        <f>IF(C4247="",0,IFERROR(VLOOKUP(COUNTIF($A$1:A4247,"ANALISIS DE PRECIOS"),T_Rendimiento_Equipo,5,FALSE),0))</f>
        <v>0</v>
      </c>
      <c r="G4247" s="555">
        <f t="shared" si="962"/>
        <v>0</v>
      </c>
    </row>
    <row r="4248" spans="1:7" ht="19.899999999999999" customHeight="1" x14ac:dyDescent="0.2">
      <c r="A4248" s="601">
        <f t="shared" si="959"/>
        <v>0</v>
      </c>
      <c r="B4248" s="561">
        <f t="shared" si="960"/>
        <v>0</v>
      </c>
      <c r="C4248" s="552"/>
      <c r="D4248" s="566"/>
      <c r="E4248" s="555">
        <f t="shared" si="961"/>
        <v>0</v>
      </c>
      <c r="F4248" s="558">
        <f>IF(C4248="",0,IFERROR(VLOOKUP(COUNTIF($A$1:A4248,"ANALISIS DE PRECIOS"),T_Rendimiento_Equipo,5,FALSE),0))</f>
        <v>0</v>
      </c>
      <c r="G4248" s="555">
        <f t="shared" si="962"/>
        <v>0</v>
      </c>
    </row>
    <row r="4249" spans="1:7" ht="19.899999999999999" customHeight="1" x14ac:dyDescent="0.2">
      <c r="A4249" s="601">
        <f t="shared" si="959"/>
        <v>0</v>
      </c>
      <c r="B4249" s="561">
        <f t="shared" si="960"/>
        <v>0</v>
      </c>
      <c r="C4249" s="561"/>
      <c r="D4249" s="567"/>
      <c r="E4249" s="555">
        <f t="shared" si="961"/>
        <v>0</v>
      </c>
      <c r="F4249" s="558">
        <f>IF(C4249="",0,IFERROR(VLOOKUP(COUNTIF($A$1:A4249,"ANALISIS DE PRECIOS"),T_Rendimiento_Equipo,5,FALSE),0))</f>
        <v>0</v>
      </c>
      <c r="G4249" s="555">
        <f t="shared" si="962"/>
        <v>0</v>
      </c>
    </row>
    <row r="4250" spans="1:7" ht="19.899999999999999" customHeight="1" x14ac:dyDescent="0.2">
      <c r="A4250" s="602"/>
      <c r="B4250" s="541"/>
      <c r="C4250" s="545"/>
      <c r="D4250" s="541"/>
      <c r="E4250" s="542"/>
      <c r="F4250" s="564" t="s">
        <v>28</v>
      </c>
      <c r="G4250" s="604">
        <f>SUBTOTAL(9,G4243:G4249)</f>
        <v>0</v>
      </c>
    </row>
    <row r="4251" spans="1:7" ht="19.899999999999999" customHeight="1" x14ac:dyDescent="0.2">
      <c r="A4251" s="599"/>
      <c r="B4251" s="545"/>
      <c r="C4251" s="537" t="s">
        <v>1014</v>
      </c>
      <c r="D4251" s="541"/>
      <c r="E4251" s="542"/>
      <c r="F4251" s="543"/>
      <c r="G4251" s="600"/>
    </row>
    <row r="4252" spans="1:7" ht="19.899999999999999" customHeight="1" x14ac:dyDescent="0.2">
      <c r="A4252" s="792" t="s">
        <v>576</v>
      </c>
      <c r="B4252" s="793"/>
      <c r="C4252" s="794" t="s">
        <v>0</v>
      </c>
      <c r="D4252" s="794" t="s">
        <v>1867</v>
      </c>
      <c r="E4252" s="796" t="s">
        <v>24</v>
      </c>
      <c r="F4252" s="798" t="s">
        <v>25</v>
      </c>
      <c r="G4252" s="800" t="s">
        <v>26</v>
      </c>
    </row>
    <row r="4253" spans="1:7" ht="19.899999999999999" customHeight="1" x14ac:dyDescent="0.2">
      <c r="A4253" s="560" t="s">
        <v>577</v>
      </c>
      <c r="B4253" s="560" t="s">
        <v>578</v>
      </c>
      <c r="C4253" s="795"/>
      <c r="D4253" s="795"/>
      <c r="E4253" s="797"/>
      <c r="F4253" s="799"/>
      <c r="G4253" s="801"/>
    </row>
    <row r="4254" spans="1:7" ht="19.899999999999999" customHeight="1" x14ac:dyDescent="0.2">
      <c r="A4254" s="601">
        <f t="shared" ref="A4254:A4264" si="963">IFERROR(VLOOKUP(C4254,T_Insumos,4,FALSE),0)</f>
        <v>0</v>
      </c>
      <c r="B4254" s="561">
        <f t="shared" ref="B4254:B4264" si="964">IFERROR(VLOOKUP(C4254,T_Insumos,5,FALSE),0)</f>
        <v>0</v>
      </c>
      <c r="C4254" s="561"/>
      <c r="D4254" s="613">
        <f t="shared" ref="D4254:D4264" si="965">IFERROR(VLOOKUP(C4254,T_Insumos,2,FALSE),0)</f>
        <v>0</v>
      </c>
      <c r="E4254" s="553"/>
      <c r="F4254" s="555">
        <f t="shared" ref="F4254:F4264" si="966">IFERROR(VLOOKUP(C4254,T_Insumos,3,FALSE),0)</f>
        <v>0</v>
      </c>
      <c r="G4254" s="555">
        <f>ROUND(E4254*F4254,2)</f>
        <v>0</v>
      </c>
    </row>
    <row r="4255" spans="1:7" ht="19.899999999999999" customHeight="1" x14ac:dyDescent="0.2">
      <c r="A4255" s="601">
        <f t="shared" si="963"/>
        <v>0</v>
      </c>
      <c r="B4255" s="561">
        <f t="shared" si="964"/>
        <v>0</v>
      </c>
      <c r="C4255" s="561"/>
      <c r="D4255" s="613">
        <f t="shared" si="965"/>
        <v>0</v>
      </c>
      <c r="E4255" s="553"/>
      <c r="F4255" s="555">
        <f t="shared" si="966"/>
        <v>0</v>
      </c>
      <c r="G4255" s="555">
        <f t="shared" ref="G4255:G4264" si="967">ROUND(E4255*F4255,2)</f>
        <v>0</v>
      </c>
    </row>
    <row r="4256" spans="1:7" ht="19.899999999999999" customHeight="1" x14ac:dyDescent="0.2">
      <c r="A4256" s="601">
        <f t="shared" si="963"/>
        <v>0</v>
      </c>
      <c r="B4256" s="561">
        <f t="shared" si="964"/>
        <v>0</v>
      </c>
      <c r="C4256" s="561"/>
      <c r="D4256" s="613">
        <f t="shared" si="965"/>
        <v>0</v>
      </c>
      <c r="E4256" s="553"/>
      <c r="F4256" s="555">
        <f t="shared" si="966"/>
        <v>0</v>
      </c>
      <c r="G4256" s="555">
        <f t="shared" si="967"/>
        <v>0</v>
      </c>
    </row>
    <row r="4257" spans="1:7" ht="19.899999999999999" customHeight="1" x14ac:dyDescent="0.2">
      <c r="A4257" s="601">
        <f t="shared" si="963"/>
        <v>0</v>
      </c>
      <c r="B4257" s="561">
        <f t="shared" si="964"/>
        <v>0</v>
      </c>
      <c r="C4257" s="561"/>
      <c r="D4257" s="613">
        <f t="shared" si="965"/>
        <v>0</v>
      </c>
      <c r="E4257" s="553"/>
      <c r="F4257" s="555">
        <f t="shared" si="966"/>
        <v>0</v>
      </c>
      <c r="G4257" s="555">
        <f t="shared" si="967"/>
        <v>0</v>
      </c>
    </row>
    <row r="4258" spans="1:7" ht="19.899999999999999" customHeight="1" x14ac:dyDescent="0.2">
      <c r="A4258" s="601">
        <f t="shared" si="963"/>
        <v>0</v>
      </c>
      <c r="B4258" s="561">
        <f t="shared" si="964"/>
        <v>0</v>
      </c>
      <c r="C4258" s="561"/>
      <c r="D4258" s="613">
        <f t="shared" si="965"/>
        <v>0</v>
      </c>
      <c r="E4258" s="553"/>
      <c r="F4258" s="555">
        <f t="shared" si="966"/>
        <v>0</v>
      </c>
      <c r="G4258" s="555">
        <f t="shared" si="967"/>
        <v>0</v>
      </c>
    </row>
    <row r="4259" spans="1:7" ht="19.899999999999999" customHeight="1" x14ac:dyDescent="0.2">
      <c r="A4259" s="601">
        <f t="shared" si="963"/>
        <v>0</v>
      </c>
      <c r="B4259" s="561">
        <f t="shared" si="964"/>
        <v>0</v>
      </c>
      <c r="C4259" s="561"/>
      <c r="D4259" s="613">
        <f t="shared" si="965"/>
        <v>0</v>
      </c>
      <c r="E4259" s="553"/>
      <c r="F4259" s="555">
        <f t="shared" si="966"/>
        <v>0</v>
      </c>
      <c r="G4259" s="555">
        <f t="shared" si="967"/>
        <v>0</v>
      </c>
    </row>
    <row r="4260" spans="1:7" ht="19.899999999999999" customHeight="1" x14ac:dyDescent="0.2">
      <c r="A4260" s="601">
        <f t="shared" si="963"/>
        <v>0</v>
      </c>
      <c r="B4260" s="561">
        <f t="shared" si="964"/>
        <v>0</v>
      </c>
      <c r="C4260" s="561"/>
      <c r="D4260" s="613">
        <f t="shared" si="965"/>
        <v>0</v>
      </c>
      <c r="E4260" s="553"/>
      <c r="F4260" s="555">
        <f t="shared" si="966"/>
        <v>0</v>
      </c>
      <c r="G4260" s="555">
        <f t="shared" si="967"/>
        <v>0</v>
      </c>
    </row>
    <row r="4261" spans="1:7" ht="19.899999999999999" customHeight="1" x14ac:dyDescent="0.2">
      <c r="A4261" s="601">
        <f t="shared" si="963"/>
        <v>0</v>
      </c>
      <c r="B4261" s="561">
        <f t="shared" si="964"/>
        <v>0</v>
      </c>
      <c r="C4261" s="561"/>
      <c r="D4261" s="613">
        <f t="shared" si="965"/>
        <v>0</v>
      </c>
      <c r="E4261" s="553"/>
      <c r="F4261" s="555">
        <f t="shared" si="966"/>
        <v>0</v>
      </c>
      <c r="G4261" s="555">
        <f t="shared" si="967"/>
        <v>0</v>
      </c>
    </row>
    <row r="4262" spans="1:7" ht="19.899999999999999" customHeight="1" x14ac:dyDescent="0.2">
      <c r="A4262" s="601">
        <f t="shared" si="963"/>
        <v>0</v>
      </c>
      <c r="B4262" s="561">
        <f t="shared" si="964"/>
        <v>0</v>
      </c>
      <c r="C4262" s="561"/>
      <c r="D4262" s="613">
        <f t="shared" si="965"/>
        <v>0</v>
      </c>
      <c r="E4262" s="553"/>
      <c r="F4262" s="555">
        <f t="shared" si="966"/>
        <v>0</v>
      </c>
      <c r="G4262" s="555">
        <f t="shared" si="967"/>
        <v>0</v>
      </c>
    </row>
    <row r="4263" spans="1:7" ht="19.899999999999999" customHeight="1" x14ac:dyDescent="0.2">
      <c r="A4263" s="601">
        <f t="shared" si="963"/>
        <v>0</v>
      </c>
      <c r="B4263" s="561">
        <f t="shared" si="964"/>
        <v>0</v>
      </c>
      <c r="C4263" s="561"/>
      <c r="D4263" s="613">
        <f t="shared" si="965"/>
        <v>0</v>
      </c>
      <c r="E4263" s="553"/>
      <c r="F4263" s="555">
        <f t="shared" si="966"/>
        <v>0</v>
      </c>
      <c r="G4263" s="555">
        <f t="shared" si="967"/>
        <v>0</v>
      </c>
    </row>
    <row r="4264" spans="1:7" ht="19.899999999999999" customHeight="1" x14ac:dyDescent="0.2">
      <c r="A4264" s="601">
        <f t="shared" si="963"/>
        <v>0</v>
      </c>
      <c r="B4264" s="561">
        <f t="shared" si="964"/>
        <v>0</v>
      </c>
      <c r="C4264" s="561"/>
      <c r="D4264" s="613">
        <f t="shared" si="965"/>
        <v>0</v>
      </c>
      <c r="E4264" s="553"/>
      <c r="F4264" s="555">
        <f t="shared" si="966"/>
        <v>0</v>
      </c>
      <c r="G4264" s="555">
        <f t="shared" si="967"/>
        <v>0</v>
      </c>
    </row>
    <row r="4265" spans="1:7" ht="19.899999999999999" customHeight="1" x14ac:dyDescent="0.2">
      <c r="A4265" s="599"/>
      <c r="B4265" s="545"/>
      <c r="C4265" s="545"/>
      <c r="D4265" s="541"/>
      <c r="E4265" s="542"/>
      <c r="F4265" s="564" t="s">
        <v>29</v>
      </c>
      <c r="G4265" s="605">
        <f>SUBTOTAL(9,G4254:G4264)</f>
        <v>0</v>
      </c>
    </row>
    <row r="4266" spans="1:7" ht="19.899999999999999" customHeight="1" x14ac:dyDescent="0.2">
      <c r="A4266" s="599"/>
      <c r="B4266" s="545"/>
      <c r="C4266" s="537" t="s">
        <v>1015</v>
      </c>
      <c r="D4266" s="541"/>
      <c r="E4266" s="542"/>
      <c r="F4266" s="543"/>
      <c r="G4266" s="600"/>
    </row>
    <row r="4267" spans="1:7" ht="19.899999999999999" customHeight="1" x14ac:dyDescent="0.2">
      <c r="A4267" s="792" t="s">
        <v>576</v>
      </c>
      <c r="B4267" s="793"/>
      <c r="C4267" s="794" t="s">
        <v>0</v>
      </c>
      <c r="D4267" s="794" t="s">
        <v>1867</v>
      </c>
      <c r="E4267" s="796" t="s">
        <v>24</v>
      </c>
      <c r="F4267" s="798" t="s">
        <v>25</v>
      </c>
      <c r="G4267" s="800" t="s">
        <v>26</v>
      </c>
    </row>
    <row r="4268" spans="1:7" ht="19.899999999999999" customHeight="1" x14ac:dyDescent="0.2">
      <c r="A4268" s="560" t="s">
        <v>577</v>
      </c>
      <c r="B4268" s="560" t="s">
        <v>578</v>
      </c>
      <c r="C4268" s="795"/>
      <c r="D4268" s="795"/>
      <c r="E4268" s="797"/>
      <c r="F4268" s="799"/>
      <c r="G4268" s="801"/>
    </row>
    <row r="4269" spans="1:7" ht="19.899999999999999" customHeight="1" x14ac:dyDescent="0.2">
      <c r="A4269" s="601">
        <f>IFERROR(VLOOKUP(C4269,T_Insumos,4,FALSE),0)</f>
        <v>0</v>
      </c>
      <c r="B4269" s="561">
        <f>IFERROR(VLOOKUP(C4269,T_Insumos,5,FALSE),0)</f>
        <v>0</v>
      </c>
      <c r="C4269" s="552"/>
      <c r="D4269" s="613">
        <f>IF(C4269=0,0,"$/tnkm")</f>
        <v>0</v>
      </c>
      <c r="E4269" s="553"/>
      <c r="F4269" s="555">
        <f>IFERROR(VLOOKUP(C4269,T_Insumos,3,FALSE),0)</f>
        <v>0</v>
      </c>
      <c r="G4269" s="555">
        <f>ROUND(E4269*F4269,2)</f>
        <v>0</v>
      </c>
    </row>
    <row r="4270" spans="1:7" ht="19.899999999999999" customHeight="1" x14ac:dyDescent="0.2">
      <c r="A4270" s="601">
        <f>IFERROR(VLOOKUP(C4270,T_Insumos,4,FALSE),0)</f>
        <v>0</v>
      </c>
      <c r="B4270" s="561">
        <f>IFERROR(VLOOKUP(C4270,T_Insumos,5,FALSE),0)</f>
        <v>0</v>
      </c>
      <c r="C4270" s="552"/>
      <c r="D4270" s="613">
        <f>IF(C4270=0,0,"$/tnkm")</f>
        <v>0</v>
      </c>
      <c r="E4270" s="569"/>
      <c r="F4270" s="555">
        <f>IFERROR(VLOOKUP(C4270,T_Insumos,3,FALSE),0)</f>
        <v>0</v>
      </c>
      <c r="G4270" s="555">
        <f t="shared" ref="G4270" si="968">ROUND(E4270*F4270,2)</f>
        <v>0</v>
      </c>
    </row>
    <row r="4271" spans="1:7" ht="19.899999999999999" customHeight="1" x14ac:dyDescent="0.2">
      <c r="A4271" s="599"/>
      <c r="B4271" s="545"/>
      <c r="C4271" s="545"/>
      <c r="D4271" s="541"/>
      <c r="E4271" s="542"/>
      <c r="F4271" s="564" t="s">
        <v>1016</v>
      </c>
      <c r="G4271" s="605">
        <f>SUBTOTAL(9,G4269:G4270)</f>
        <v>0</v>
      </c>
    </row>
    <row r="4272" spans="1:7" ht="19.899999999999999" customHeight="1" x14ac:dyDescent="0.2">
      <c r="A4272" s="602"/>
      <c r="B4272" s="541"/>
      <c r="C4272" s="545"/>
      <c r="D4272" s="541"/>
      <c r="E4272" s="542"/>
      <c r="F4272" s="543"/>
      <c r="G4272" s="600"/>
    </row>
    <row r="4273" spans="1:7" ht="19.899999999999999" customHeight="1" x14ac:dyDescent="0.2">
      <c r="A4273" s="664" t="str">
        <f>B4207</f>
        <v/>
      </c>
      <c r="B4273" s="661">
        <f ca="1">C4207</f>
        <v>0</v>
      </c>
      <c r="C4273" s="541"/>
      <c r="D4273" s="541" t="s">
        <v>1833</v>
      </c>
      <c r="E4273" s="662"/>
      <c r="F4273" s="663" t="str">
        <f ca="1">"$/"&amp;G4207</f>
        <v>$/0</v>
      </c>
      <c r="G4273" s="610">
        <f>SUBTOTAL(9,G4230:G4272)</f>
        <v>0</v>
      </c>
    </row>
    <row r="4274" spans="1:7" ht="19.899999999999999" customHeight="1" x14ac:dyDescent="0.2">
      <c r="A4274" s="606"/>
      <c r="B4274" s="607"/>
      <c r="C4274" s="608"/>
      <c r="D4274" s="608" t="s">
        <v>2043</v>
      </c>
      <c r="E4274" s="609"/>
      <c r="F4274" s="665" t="str">
        <f ca="1">"$/"&amp;G4207</f>
        <v>$/0</v>
      </c>
      <c r="G4274" s="610">
        <f>ROUND(G4273/Coeficiente_Paso,2)</f>
        <v>0</v>
      </c>
    </row>
    <row r="4275" spans="1:7" ht="19.899999999999999" customHeight="1" x14ac:dyDescent="0.2">
      <c r="A4275" s="191"/>
      <c r="B4275" s="191"/>
      <c r="C4275" s="191"/>
      <c r="D4275" s="191"/>
      <c r="E4275" s="191"/>
      <c r="F4275" s="191"/>
      <c r="G4275" s="191"/>
    </row>
    <row r="4276" spans="1:7" ht="19.899999999999999" customHeight="1" x14ac:dyDescent="0.2">
      <c r="A4276" s="802" t="s">
        <v>31</v>
      </c>
      <c r="B4276" s="803"/>
      <c r="C4276" s="803"/>
      <c r="D4276" s="803"/>
      <c r="E4276" s="803"/>
      <c r="F4276" s="803"/>
      <c r="G4276" s="804"/>
    </row>
    <row r="4277" spans="1:7" ht="19.899999999999999" customHeight="1" x14ac:dyDescent="0.2">
      <c r="A4277" s="587" t="s">
        <v>711</v>
      </c>
      <c r="B4277" s="535" t="str">
        <f>Comitente</f>
        <v>DIRECCIÓN PROVINCIAL DE VIALIDAD</v>
      </c>
      <c r="C4277" s="536"/>
      <c r="D4277" s="537"/>
      <c r="E4277" s="537"/>
      <c r="F4277" s="538"/>
      <c r="G4277" s="588"/>
    </row>
    <row r="4278" spans="1:7" ht="19.899999999999999" customHeight="1" x14ac:dyDescent="0.2">
      <c r="A4278" s="587" t="s">
        <v>712</v>
      </c>
      <c r="B4278" s="535">
        <f>Contratista</f>
        <v>0</v>
      </c>
      <c r="C4278" s="539"/>
      <c r="D4278" s="539"/>
      <c r="E4278" s="539"/>
      <c r="F4278" s="535"/>
      <c r="G4278" s="589"/>
    </row>
    <row r="4279" spans="1:7" ht="19.899999999999999" customHeight="1" x14ac:dyDescent="0.2">
      <c r="A4279" s="587" t="s">
        <v>21</v>
      </c>
      <c r="B4279" s="535" t="str">
        <f>Obra</f>
        <v>PAVIMENTACIÓN Y REPAVIMENTACION DE LA RED VIAL MUNICIPAL AFECTADAS POR OBRAS DE SANEAMIENTO 1era ETAPA SARMIENTO</v>
      </c>
      <c r="C4279" s="539"/>
      <c r="D4279" s="539"/>
      <c r="E4279" s="539"/>
      <c r="F4279" s="535" t="s">
        <v>32</v>
      </c>
      <c r="G4279" s="589">
        <f>Fecha_Base</f>
        <v>0</v>
      </c>
    </row>
    <row r="4280" spans="1:7" ht="19.899999999999999" customHeight="1" x14ac:dyDescent="0.2">
      <c r="A4280" s="590" t="s">
        <v>710</v>
      </c>
      <c r="B4280" s="540" t="str">
        <f>Ubicación</f>
        <v>DEPARTAMENTO SARMIENTO</v>
      </c>
      <c r="C4280" s="540"/>
      <c r="D4280" s="541"/>
      <c r="E4280" s="542"/>
      <c r="F4280" s="543"/>
      <c r="G4280" s="591"/>
    </row>
    <row r="4281" spans="1:7" ht="19.899999999999999" customHeight="1" x14ac:dyDescent="0.2">
      <c r="A4281" s="590" t="s">
        <v>33</v>
      </c>
      <c r="B4281" s="544" t="str">
        <f>IFERROR(VALUE(LEFT(B4282,FIND(".",B4282)-1)),"")</f>
        <v/>
      </c>
      <c r="C4281" s="545">
        <f ca="1">IFERROR(VLOOKUP(B4281,T_Computo_Presupuesto,2,FALSE),0)</f>
        <v>0</v>
      </c>
      <c r="D4281" s="545"/>
      <c r="E4281" s="542"/>
      <c r="F4281" s="543"/>
      <c r="G4281" s="591"/>
    </row>
    <row r="4282" spans="1:7" ht="19.899999999999999" customHeight="1" x14ac:dyDescent="0.2">
      <c r="A4282" s="590" t="s">
        <v>22</v>
      </c>
      <c r="B4282" s="546" t="str">
        <f>IFERROR(VLOOKUP(COUNTIF($A$1:A4282,"ANALISIS DE PRECIOS"),T_NumeroItem,2,FALSE),"")</f>
        <v/>
      </c>
      <c r="C4282" s="805">
        <f ca="1">IFERROR(VLOOKUP(B4282,T_Computo_Presupuesto,2,FALSE),0)</f>
        <v>0</v>
      </c>
      <c r="D4282" s="805"/>
      <c r="E4282" s="805"/>
      <c r="F4282" s="540" t="s">
        <v>23</v>
      </c>
      <c r="G4282" s="592">
        <f ca="1">IFERROR(VLOOKUP(B4282,T_Computo_Presupuesto,4,FALSE),0)</f>
        <v>0</v>
      </c>
    </row>
    <row r="4283" spans="1:7" ht="19.899999999999999" customHeight="1" x14ac:dyDescent="0.2">
      <c r="A4283" s="590"/>
      <c r="B4283" s="540"/>
      <c r="C4283" s="545"/>
      <c r="D4283" s="541"/>
      <c r="E4283" s="542"/>
      <c r="F4283" s="545"/>
      <c r="G4283" s="593"/>
    </row>
    <row r="4284" spans="1:7" ht="19.899999999999999" customHeight="1" x14ac:dyDescent="0.2">
      <c r="A4284" s="594"/>
      <c r="B4284" s="547"/>
      <c r="C4284" s="548" t="s">
        <v>999</v>
      </c>
      <c r="D4284" s="547"/>
      <c r="E4284" s="547"/>
      <c r="F4284" s="547"/>
      <c r="G4284" s="595"/>
    </row>
    <row r="4285" spans="1:7" ht="19.899999999999999" customHeight="1" x14ac:dyDescent="0.2">
      <c r="A4285" s="590"/>
      <c r="B4285" s="549"/>
      <c r="C4285" s="545"/>
      <c r="D4285" s="541"/>
      <c r="E4285" s="542"/>
      <c r="F4285" s="540"/>
      <c r="G4285" s="592"/>
    </row>
    <row r="4286" spans="1:7" ht="19.899999999999999" customHeight="1" x14ac:dyDescent="0.2">
      <c r="A4286" s="590"/>
      <c r="B4286" s="549"/>
      <c r="C4286" s="550" t="s">
        <v>1000</v>
      </c>
      <c r="D4286" s="551" t="s">
        <v>24</v>
      </c>
      <c r="E4286" s="551" t="s">
        <v>1001</v>
      </c>
      <c r="F4286" s="551" t="s">
        <v>1002</v>
      </c>
      <c r="G4286" s="550" t="s">
        <v>1003</v>
      </c>
    </row>
    <row r="4287" spans="1:7" ht="19.899999999999999" customHeight="1" x14ac:dyDescent="0.2">
      <c r="A4287" s="590"/>
      <c r="B4287" s="549"/>
      <c r="C4287" s="552"/>
      <c r="D4287" s="553"/>
      <c r="E4287" s="554">
        <f t="shared" ref="E4287:E4296" si="969">IFERROR(VLOOKUP(C4287,T_Equipos,4,FALSE),0)</f>
        <v>0</v>
      </c>
      <c r="F4287" s="555">
        <f t="shared" ref="F4287:F4296" si="970">IFERROR(VLOOKUP(C4287,T_Equipos,5,FALSE),0)</f>
        <v>0</v>
      </c>
      <c r="G4287" s="555">
        <f>ROUND(D4287*F4287,2)</f>
        <v>0</v>
      </c>
    </row>
    <row r="4288" spans="1:7" ht="19.899999999999999" customHeight="1" x14ac:dyDescent="0.2">
      <c r="A4288" s="590"/>
      <c r="B4288" s="549"/>
      <c r="C4288" s="552"/>
      <c r="D4288" s="553"/>
      <c r="E4288" s="554">
        <f t="shared" si="969"/>
        <v>0</v>
      </c>
      <c r="F4288" s="555">
        <f t="shared" si="970"/>
        <v>0</v>
      </c>
      <c r="G4288" s="555">
        <f>ROUND(D4288*F4288,2)</f>
        <v>0</v>
      </c>
    </row>
    <row r="4289" spans="1:7" ht="19.899999999999999" customHeight="1" x14ac:dyDescent="0.2">
      <c r="A4289" s="590"/>
      <c r="B4289" s="549"/>
      <c r="C4289" s="552"/>
      <c r="D4289" s="553"/>
      <c r="E4289" s="554">
        <f t="shared" si="969"/>
        <v>0</v>
      </c>
      <c r="F4289" s="555">
        <f t="shared" si="970"/>
        <v>0</v>
      </c>
      <c r="G4289" s="555">
        <f>ROUND(D4289*F4289,2)</f>
        <v>0</v>
      </c>
    </row>
    <row r="4290" spans="1:7" ht="19.899999999999999" customHeight="1" x14ac:dyDescent="0.2">
      <c r="A4290" s="590"/>
      <c r="B4290" s="549"/>
      <c r="C4290" s="552"/>
      <c r="D4290" s="553"/>
      <c r="E4290" s="554">
        <f t="shared" si="969"/>
        <v>0</v>
      </c>
      <c r="F4290" s="555">
        <f t="shared" si="970"/>
        <v>0</v>
      </c>
      <c r="G4290" s="555">
        <f>ROUND(D4290*F4290,2)</f>
        <v>0</v>
      </c>
    </row>
    <row r="4291" spans="1:7" ht="19.899999999999999" customHeight="1" x14ac:dyDescent="0.2">
      <c r="A4291" s="590"/>
      <c r="B4291" s="549"/>
      <c r="C4291" s="552"/>
      <c r="D4291" s="553"/>
      <c r="E4291" s="554">
        <f t="shared" si="969"/>
        <v>0</v>
      </c>
      <c r="F4291" s="555">
        <f t="shared" si="970"/>
        <v>0</v>
      </c>
      <c r="G4291" s="555">
        <f t="shared" ref="G4291:G4296" si="971">ROUND(D4291*F4291,2)</f>
        <v>0</v>
      </c>
    </row>
    <row r="4292" spans="1:7" ht="19.899999999999999" customHeight="1" x14ac:dyDescent="0.2">
      <c r="A4292" s="590"/>
      <c r="B4292" s="549"/>
      <c r="C4292" s="552"/>
      <c r="D4292" s="553"/>
      <c r="E4292" s="554">
        <f t="shared" si="969"/>
        <v>0</v>
      </c>
      <c r="F4292" s="555">
        <f t="shared" si="970"/>
        <v>0</v>
      </c>
      <c r="G4292" s="555">
        <f t="shared" si="971"/>
        <v>0</v>
      </c>
    </row>
    <row r="4293" spans="1:7" ht="19.899999999999999" customHeight="1" x14ac:dyDescent="0.2">
      <c r="A4293" s="590"/>
      <c r="B4293" s="549"/>
      <c r="C4293" s="552"/>
      <c r="D4293" s="553"/>
      <c r="E4293" s="554">
        <f t="shared" si="969"/>
        <v>0</v>
      </c>
      <c r="F4293" s="555">
        <f t="shared" si="970"/>
        <v>0</v>
      </c>
      <c r="G4293" s="555">
        <f t="shared" si="971"/>
        <v>0</v>
      </c>
    </row>
    <row r="4294" spans="1:7" ht="19.899999999999999" customHeight="1" x14ac:dyDescent="0.2">
      <c r="A4294" s="590"/>
      <c r="B4294" s="549"/>
      <c r="C4294" s="552"/>
      <c r="D4294" s="553"/>
      <c r="E4294" s="554">
        <f t="shared" si="969"/>
        <v>0</v>
      </c>
      <c r="F4294" s="555">
        <f t="shared" si="970"/>
        <v>0</v>
      </c>
      <c r="G4294" s="555">
        <f t="shared" si="971"/>
        <v>0</v>
      </c>
    </row>
    <row r="4295" spans="1:7" ht="19.899999999999999" customHeight="1" x14ac:dyDescent="0.2">
      <c r="A4295" s="590"/>
      <c r="B4295" s="549"/>
      <c r="C4295" s="552"/>
      <c r="D4295" s="553"/>
      <c r="E4295" s="554">
        <f t="shared" si="969"/>
        <v>0</v>
      </c>
      <c r="F4295" s="555">
        <f t="shared" si="970"/>
        <v>0</v>
      </c>
      <c r="G4295" s="555">
        <f t="shared" si="971"/>
        <v>0</v>
      </c>
    </row>
    <row r="4296" spans="1:7" ht="19.899999999999999" customHeight="1" x14ac:dyDescent="0.2">
      <c r="A4296" s="590"/>
      <c r="B4296" s="549"/>
      <c r="C4296" s="552"/>
      <c r="D4296" s="553"/>
      <c r="E4296" s="554">
        <f t="shared" si="969"/>
        <v>0</v>
      </c>
      <c r="F4296" s="555">
        <f t="shared" si="970"/>
        <v>0</v>
      </c>
      <c r="G4296" s="555">
        <f t="shared" si="971"/>
        <v>0</v>
      </c>
    </row>
    <row r="4297" spans="1:7" ht="19.899999999999999" customHeight="1" x14ac:dyDescent="0.2">
      <c r="A4297" s="590"/>
      <c r="B4297" s="549"/>
      <c r="C4297" s="545"/>
      <c r="D4297" s="545"/>
      <c r="E4297" s="556"/>
      <c r="F4297" s="540"/>
      <c r="G4297" s="592"/>
    </row>
    <row r="4298" spans="1:7" ht="19.899999999999999" customHeight="1" x14ac:dyDescent="0.2">
      <c r="A4298" s="590"/>
      <c r="B4298" s="545"/>
      <c r="C4298" s="537" t="s">
        <v>1004</v>
      </c>
      <c r="D4298" s="540" t="s">
        <v>1001</v>
      </c>
      <c r="E4298" s="611">
        <f>SUMPRODUCT(D4287:D4296,E4287:E4296)</f>
        <v>0</v>
      </c>
      <c r="F4298" s="540" t="s">
        <v>1005</v>
      </c>
      <c r="G4298" s="612">
        <f>SUM(G4287:G4296)</f>
        <v>0</v>
      </c>
    </row>
    <row r="4299" spans="1:7" ht="19.899999999999999" customHeight="1" x14ac:dyDescent="0.2">
      <c r="A4299" s="590"/>
      <c r="B4299" s="549"/>
      <c r="C4299" s="557"/>
      <c r="D4299" s="556"/>
      <c r="E4299" s="542"/>
      <c r="F4299" s="540"/>
      <c r="G4299" s="596"/>
    </row>
    <row r="4300" spans="1:7" ht="19.899999999999999" customHeight="1" x14ac:dyDescent="0.2">
      <c r="A4300" s="597"/>
      <c r="B4300" s="549"/>
      <c r="C4300" s="540" t="s">
        <v>1006</v>
      </c>
      <c r="D4300" s="558">
        <f>IFERROR(VLOOKUP(COUNTIF($A$1:A4300,"ANALISIS DE PRECIOS"),T_Rendimiento_Equipo,5,FALSE),0)</f>
        <v>0</v>
      </c>
      <c r="E4300" s="559" t="str">
        <f ca="1">G4282&amp;"/día"</f>
        <v>0/día</v>
      </c>
      <c r="F4300" s="598"/>
      <c r="G4300" s="592"/>
    </row>
    <row r="4301" spans="1:7" ht="19.899999999999999" customHeight="1" x14ac:dyDescent="0.2">
      <c r="A4301" s="590"/>
      <c r="B4301" s="549"/>
      <c r="C4301" s="545"/>
      <c r="D4301" s="541"/>
      <c r="E4301" s="542"/>
      <c r="F4301" s="540"/>
      <c r="G4301" s="592"/>
    </row>
    <row r="4302" spans="1:7" ht="19.899999999999999" customHeight="1" x14ac:dyDescent="0.2">
      <c r="A4302" s="792" t="s">
        <v>576</v>
      </c>
      <c r="B4302" s="793"/>
      <c r="C4302" s="794" t="s">
        <v>0</v>
      </c>
      <c r="D4302" s="806" t="s">
        <v>1866</v>
      </c>
      <c r="E4302" s="806" t="s">
        <v>1865</v>
      </c>
      <c r="F4302" s="798" t="s">
        <v>1007</v>
      </c>
      <c r="G4302" s="800" t="s">
        <v>26</v>
      </c>
    </row>
    <row r="4303" spans="1:7" ht="19.899999999999999" customHeight="1" x14ac:dyDescent="0.2">
      <c r="A4303" s="560" t="s">
        <v>577</v>
      </c>
      <c r="B4303" s="560" t="s">
        <v>578</v>
      </c>
      <c r="C4303" s="795"/>
      <c r="D4303" s="807"/>
      <c r="E4303" s="797"/>
      <c r="F4303" s="799"/>
      <c r="G4303" s="801"/>
    </row>
    <row r="4304" spans="1:7" ht="19.899999999999999" customHeight="1" x14ac:dyDescent="0.2">
      <c r="A4304" s="599"/>
      <c r="B4304" s="545"/>
      <c r="C4304" s="537" t="s">
        <v>1008</v>
      </c>
      <c r="D4304" s="542"/>
      <c r="E4304" s="542"/>
      <c r="F4304" s="545"/>
      <c r="G4304" s="600"/>
    </row>
    <row r="4305" spans="1:7" ht="19.899999999999999" customHeight="1" x14ac:dyDescent="0.2">
      <c r="A4305" s="601">
        <f t="shared" ref="A4305:A4313" si="972">IFERROR(VLOOKUP(C4305,T_Insumos,4,FALSE),0)</f>
        <v>0</v>
      </c>
      <c r="B4305" s="561">
        <f t="shared" ref="B4305:B4313" si="973">IFERROR(VLOOKUP(C4305,T_Insumos,5,FALSE),0)</f>
        <v>0</v>
      </c>
      <c r="C4305" s="552"/>
      <c r="D4305" s="562">
        <f t="shared" ref="D4305:D4313" si="974">IFERROR(VLOOKUP(C4305,T_Insumos,3,FALSE),0)</f>
        <v>0</v>
      </c>
      <c r="E4305" s="555">
        <f>D4305*$G$23</f>
        <v>0</v>
      </c>
      <c r="F4305" s="558">
        <f>IF(C4305="",0,IFERROR(VLOOKUP(COUNTIF($A$1:A4305,"ANALISIS DE PRECIOS"),T_Rendimiento_Equipo,5,FALSE),0))</f>
        <v>0</v>
      </c>
      <c r="G4305" s="555">
        <f>IFERROR(ROUND(E4305/F4305,2),0)</f>
        <v>0</v>
      </c>
    </row>
    <row r="4306" spans="1:7" ht="19.899999999999999" customHeight="1" x14ac:dyDescent="0.2">
      <c r="A4306" s="601">
        <f t="shared" si="972"/>
        <v>0</v>
      </c>
      <c r="B4306" s="561">
        <f t="shared" si="973"/>
        <v>0</v>
      </c>
      <c r="C4306" s="552"/>
      <c r="D4306" s="562">
        <f t="shared" si="974"/>
        <v>0</v>
      </c>
      <c r="E4306" s="555"/>
      <c r="F4306" s="558">
        <f>IF(C4306="",0,IFERROR(VLOOKUP(COUNTIF($A$1:A4306,"ANALISIS DE PRECIOS"),T_Rendimiento_Equipo,5,FALSE),0))</f>
        <v>0</v>
      </c>
      <c r="G4306" s="555">
        <f t="shared" ref="G4306:G4313" si="975">IFERROR(ROUND(E4306/F4306,2),0)</f>
        <v>0</v>
      </c>
    </row>
    <row r="4307" spans="1:7" ht="19.899999999999999" customHeight="1" x14ac:dyDescent="0.2">
      <c r="A4307" s="601">
        <f t="shared" si="972"/>
        <v>0</v>
      </c>
      <c r="B4307" s="561">
        <f t="shared" si="973"/>
        <v>0</v>
      </c>
      <c r="C4307" s="563"/>
      <c r="D4307" s="562">
        <f t="shared" si="974"/>
        <v>0</v>
      </c>
      <c r="E4307" s="555"/>
      <c r="F4307" s="558">
        <f>IF(C4307="",0,IFERROR(VLOOKUP(COUNTIF($A$1:A4307,"ANALISIS DE PRECIOS"),T_Rendimiento_Equipo,5,FALSE),0))</f>
        <v>0</v>
      </c>
      <c r="G4307" s="555">
        <f t="shared" si="975"/>
        <v>0</v>
      </c>
    </row>
    <row r="4308" spans="1:7" ht="19.899999999999999" customHeight="1" x14ac:dyDescent="0.2">
      <c r="A4308" s="601">
        <f t="shared" si="972"/>
        <v>0</v>
      </c>
      <c r="B4308" s="561">
        <f t="shared" si="973"/>
        <v>0</v>
      </c>
      <c r="C4308" s="563"/>
      <c r="D4308" s="562">
        <f t="shared" si="974"/>
        <v>0</v>
      </c>
      <c r="E4308" s="555"/>
      <c r="F4308" s="558">
        <f>IF(C4308="",0,IFERROR(VLOOKUP(COUNTIF($A$1:A4308,"ANALISIS DE PRECIOS"),T_Rendimiento_Equipo,5,FALSE),0))</f>
        <v>0</v>
      </c>
      <c r="G4308" s="555">
        <f t="shared" si="975"/>
        <v>0</v>
      </c>
    </row>
    <row r="4309" spans="1:7" ht="19.899999999999999" customHeight="1" x14ac:dyDescent="0.2">
      <c r="A4309" s="601">
        <f t="shared" si="972"/>
        <v>0</v>
      </c>
      <c r="B4309" s="561">
        <f t="shared" si="973"/>
        <v>0</v>
      </c>
      <c r="C4309" s="563"/>
      <c r="D4309" s="562">
        <f t="shared" si="974"/>
        <v>0</v>
      </c>
      <c r="E4309" s="555"/>
      <c r="F4309" s="558">
        <f>IF(C4309="",0,IFERROR(VLOOKUP(COUNTIF($A$1:A4309,"ANALISIS DE PRECIOS"),T_Rendimiento_Equipo,5,FALSE),0))</f>
        <v>0</v>
      </c>
      <c r="G4309" s="555">
        <f t="shared" si="975"/>
        <v>0</v>
      </c>
    </row>
    <row r="4310" spans="1:7" ht="19.899999999999999" customHeight="1" x14ac:dyDescent="0.2">
      <c r="A4310" s="601">
        <f t="shared" si="972"/>
        <v>0</v>
      </c>
      <c r="B4310" s="561">
        <f t="shared" si="973"/>
        <v>0</v>
      </c>
      <c r="C4310" s="563"/>
      <c r="D4310" s="562">
        <f t="shared" si="974"/>
        <v>0</v>
      </c>
      <c r="E4310" s="555"/>
      <c r="F4310" s="558">
        <f>IF(C4310="",0,IFERROR(VLOOKUP(COUNTIF($A$1:A4310,"ANALISIS DE PRECIOS"),T_Rendimiento_Equipo,5,FALSE),0))</f>
        <v>0</v>
      </c>
      <c r="G4310" s="555">
        <f t="shared" si="975"/>
        <v>0</v>
      </c>
    </row>
    <row r="4311" spans="1:7" ht="19.899999999999999" customHeight="1" x14ac:dyDescent="0.2">
      <c r="A4311" s="601">
        <f t="shared" si="972"/>
        <v>0</v>
      </c>
      <c r="B4311" s="561">
        <f t="shared" si="973"/>
        <v>0</v>
      </c>
      <c r="C4311" s="563"/>
      <c r="D4311" s="562">
        <f t="shared" si="974"/>
        <v>0</v>
      </c>
      <c r="E4311" s="555"/>
      <c r="F4311" s="558">
        <f>IF(C4311="",0,IFERROR(VLOOKUP(COUNTIF($A$1:A4311,"ANALISIS DE PRECIOS"),T_Rendimiento_Equipo,5,FALSE),0))</f>
        <v>0</v>
      </c>
      <c r="G4311" s="555">
        <f t="shared" si="975"/>
        <v>0</v>
      </c>
    </row>
    <row r="4312" spans="1:7" ht="19.899999999999999" customHeight="1" x14ac:dyDescent="0.2">
      <c r="A4312" s="601">
        <f t="shared" si="972"/>
        <v>0</v>
      </c>
      <c r="B4312" s="561">
        <f t="shared" si="973"/>
        <v>0</v>
      </c>
      <c r="C4312" s="563"/>
      <c r="D4312" s="562">
        <f t="shared" si="974"/>
        <v>0</v>
      </c>
      <c r="E4312" s="555"/>
      <c r="F4312" s="558">
        <f>IF(C4312="",0,IFERROR(VLOOKUP(COUNTIF($A$1:A4312,"ANALISIS DE PRECIOS"),T_Rendimiento_Equipo,5,FALSE),0))</f>
        <v>0</v>
      </c>
      <c r="G4312" s="555">
        <f t="shared" si="975"/>
        <v>0</v>
      </c>
    </row>
    <row r="4313" spans="1:7" ht="19.899999999999999" customHeight="1" x14ac:dyDescent="0.2">
      <c r="A4313" s="601">
        <f t="shared" si="972"/>
        <v>0</v>
      </c>
      <c r="B4313" s="561">
        <f t="shared" si="973"/>
        <v>0</v>
      </c>
      <c r="C4313" s="552"/>
      <c r="D4313" s="562">
        <f t="shared" si="974"/>
        <v>0</v>
      </c>
      <c r="E4313" s="555"/>
      <c r="F4313" s="558">
        <f>IF(C4313="",0,IFERROR(VLOOKUP(COUNTIF($A$1:A4313,"ANALISIS DE PRECIOS"),T_Rendimiento_Equipo,5,FALSE),0))</f>
        <v>0</v>
      </c>
      <c r="G4313" s="555">
        <f t="shared" si="975"/>
        <v>0</v>
      </c>
    </row>
    <row r="4314" spans="1:7" ht="19.899999999999999" customHeight="1" x14ac:dyDescent="0.2">
      <c r="A4314" s="602"/>
      <c r="B4314" s="541"/>
      <c r="C4314" s="545"/>
      <c r="D4314" s="541"/>
      <c r="E4314" s="542"/>
      <c r="F4314" s="564" t="s">
        <v>27</v>
      </c>
      <c r="G4314" s="603">
        <f>SUBTOTAL(9,G4305:G4313)</f>
        <v>0</v>
      </c>
    </row>
    <row r="4315" spans="1:7" ht="19.899999999999999" customHeight="1" x14ac:dyDescent="0.2">
      <c r="A4315" s="599"/>
      <c r="B4315" s="545"/>
      <c r="C4315" s="537" t="s">
        <v>713</v>
      </c>
      <c r="D4315" s="541"/>
      <c r="E4315" s="542"/>
      <c r="F4315" s="543"/>
      <c r="G4315" s="600"/>
    </row>
    <row r="4316" spans="1:7" ht="19.899999999999999" customHeight="1" x14ac:dyDescent="0.2">
      <c r="A4316" s="792" t="s">
        <v>576</v>
      </c>
      <c r="B4316" s="793"/>
      <c r="C4316" s="794" t="s">
        <v>0</v>
      </c>
      <c r="D4316" s="796" t="s">
        <v>24</v>
      </c>
      <c r="E4316" s="796" t="s">
        <v>1832</v>
      </c>
      <c r="F4316" s="798" t="s">
        <v>1007</v>
      </c>
      <c r="G4316" s="800" t="s">
        <v>26</v>
      </c>
    </row>
    <row r="4317" spans="1:7" ht="19.899999999999999" customHeight="1" x14ac:dyDescent="0.2">
      <c r="A4317" s="560" t="s">
        <v>577</v>
      </c>
      <c r="B4317" s="560" t="s">
        <v>578</v>
      </c>
      <c r="C4317" s="795"/>
      <c r="D4317" s="797"/>
      <c r="E4317" s="797"/>
      <c r="F4317" s="799"/>
      <c r="G4317" s="801"/>
    </row>
    <row r="4318" spans="1:7" ht="19.899999999999999" customHeight="1" x14ac:dyDescent="0.2">
      <c r="A4318" s="601">
        <f t="shared" ref="A4318:A4324" si="976">IFERROR(VLOOKUP(C4318,T_Insumos,4,FALSE),0)</f>
        <v>0</v>
      </c>
      <c r="B4318" s="561">
        <f t="shared" ref="B4318:B4324" si="977">IFERROR(VLOOKUP(C4318,T_Insumos,5,FALSE),0)</f>
        <v>0</v>
      </c>
      <c r="C4318" s="565"/>
      <c r="D4318" s="558"/>
      <c r="E4318" s="555">
        <f t="shared" ref="E4318:E4324" si="978">IFERROR(VLOOKUP(C4318,T_Insumos,3,FALSE),0)</f>
        <v>0</v>
      </c>
      <c r="F4318" s="558">
        <f>IF(C4318="",0,IFERROR(VLOOKUP(COUNTIF($A$1:A4318,"ANALISIS DE PRECIOS"),T_Rendimiento_Equipo,5,FALSE),0))</f>
        <v>0</v>
      </c>
      <c r="G4318" s="555">
        <f>IFERROR(ROUND(D4318*E4318/F4318,2),0)</f>
        <v>0</v>
      </c>
    </row>
    <row r="4319" spans="1:7" ht="19.899999999999999" customHeight="1" x14ac:dyDescent="0.2">
      <c r="A4319" s="601">
        <f t="shared" si="976"/>
        <v>0</v>
      </c>
      <c r="B4319" s="561">
        <f t="shared" si="977"/>
        <v>0</v>
      </c>
      <c r="C4319" s="552"/>
      <c r="D4319" s="558"/>
      <c r="E4319" s="555">
        <f t="shared" si="978"/>
        <v>0</v>
      </c>
      <c r="F4319" s="558">
        <f>IF(C4319="",0,IFERROR(VLOOKUP(COUNTIF($A$1:A4319,"ANALISIS DE PRECIOS"),T_Rendimiento_Equipo,5,FALSE),0))</f>
        <v>0</v>
      </c>
      <c r="G4319" s="555">
        <f t="shared" ref="G4319:G4324" si="979">IFERROR(ROUND(D4319*E4319/F4319,2),0)</f>
        <v>0</v>
      </c>
    </row>
    <row r="4320" spans="1:7" ht="19.899999999999999" customHeight="1" x14ac:dyDescent="0.2">
      <c r="A4320" s="601">
        <f t="shared" si="976"/>
        <v>0</v>
      </c>
      <c r="B4320" s="561">
        <f t="shared" si="977"/>
        <v>0</v>
      </c>
      <c r="C4320" s="552"/>
      <c r="D4320" s="558"/>
      <c r="E4320" s="555">
        <f t="shared" si="978"/>
        <v>0</v>
      </c>
      <c r="F4320" s="558">
        <f>IF(C4320="",0,IFERROR(VLOOKUP(COUNTIF($A$1:A4320,"ANALISIS DE PRECIOS"),T_Rendimiento_Equipo,5,FALSE),0))</f>
        <v>0</v>
      </c>
      <c r="G4320" s="555">
        <f t="shared" si="979"/>
        <v>0</v>
      </c>
    </row>
    <row r="4321" spans="1:7" ht="19.899999999999999" customHeight="1" x14ac:dyDescent="0.2">
      <c r="A4321" s="601">
        <f t="shared" si="976"/>
        <v>0</v>
      </c>
      <c r="B4321" s="561">
        <f t="shared" si="977"/>
        <v>0</v>
      </c>
      <c r="C4321" s="552"/>
      <c r="D4321" s="558"/>
      <c r="E4321" s="555">
        <f t="shared" si="978"/>
        <v>0</v>
      </c>
      <c r="F4321" s="558">
        <f>IF(C4321="",0,IFERROR(VLOOKUP(COUNTIF($A$1:A4321,"ANALISIS DE PRECIOS"),T_Rendimiento_Equipo,5,FALSE),0))</f>
        <v>0</v>
      </c>
      <c r="G4321" s="555">
        <f t="shared" si="979"/>
        <v>0</v>
      </c>
    </row>
    <row r="4322" spans="1:7" ht="19.899999999999999" customHeight="1" x14ac:dyDescent="0.2">
      <c r="A4322" s="601">
        <f t="shared" si="976"/>
        <v>0</v>
      </c>
      <c r="B4322" s="561">
        <f t="shared" si="977"/>
        <v>0</v>
      </c>
      <c r="C4322" s="552"/>
      <c r="D4322" s="558"/>
      <c r="E4322" s="555">
        <f t="shared" si="978"/>
        <v>0</v>
      </c>
      <c r="F4322" s="558">
        <f>IF(C4322="",0,IFERROR(VLOOKUP(COUNTIF($A$1:A4322,"ANALISIS DE PRECIOS"),T_Rendimiento_Equipo,5,FALSE),0))</f>
        <v>0</v>
      </c>
      <c r="G4322" s="555">
        <f t="shared" si="979"/>
        <v>0</v>
      </c>
    </row>
    <row r="4323" spans="1:7" ht="19.899999999999999" customHeight="1" x14ac:dyDescent="0.2">
      <c r="A4323" s="601">
        <f t="shared" si="976"/>
        <v>0</v>
      </c>
      <c r="B4323" s="561">
        <f t="shared" si="977"/>
        <v>0</v>
      </c>
      <c r="C4323" s="552"/>
      <c r="D4323" s="566"/>
      <c r="E4323" s="555">
        <f t="shared" si="978"/>
        <v>0</v>
      </c>
      <c r="F4323" s="558">
        <f>IF(C4323="",0,IFERROR(VLOOKUP(COUNTIF($A$1:A4323,"ANALISIS DE PRECIOS"),T_Rendimiento_Equipo,5,FALSE),0))</f>
        <v>0</v>
      </c>
      <c r="G4323" s="555">
        <f t="shared" si="979"/>
        <v>0</v>
      </c>
    </row>
    <row r="4324" spans="1:7" ht="19.899999999999999" customHeight="1" x14ac:dyDescent="0.2">
      <c r="A4324" s="601">
        <f t="shared" si="976"/>
        <v>0</v>
      </c>
      <c r="B4324" s="561">
        <f t="shared" si="977"/>
        <v>0</v>
      </c>
      <c r="C4324" s="561"/>
      <c r="D4324" s="567"/>
      <c r="E4324" s="555">
        <f t="shared" si="978"/>
        <v>0</v>
      </c>
      <c r="F4324" s="558">
        <f>IF(C4324="",0,IFERROR(VLOOKUP(COUNTIF($A$1:A4324,"ANALISIS DE PRECIOS"),T_Rendimiento_Equipo,5,FALSE),0))</f>
        <v>0</v>
      </c>
      <c r="G4324" s="555">
        <f t="shared" si="979"/>
        <v>0</v>
      </c>
    </row>
    <row r="4325" spans="1:7" ht="19.899999999999999" customHeight="1" x14ac:dyDescent="0.2">
      <c r="A4325" s="602"/>
      <c r="B4325" s="541"/>
      <c r="C4325" s="545"/>
      <c r="D4325" s="541"/>
      <c r="E4325" s="542"/>
      <c r="F4325" s="564" t="s">
        <v>28</v>
      </c>
      <c r="G4325" s="604">
        <f>SUBTOTAL(9,G4318:G4324)</f>
        <v>0</v>
      </c>
    </row>
    <row r="4326" spans="1:7" ht="19.899999999999999" customHeight="1" x14ac:dyDescent="0.2">
      <c r="A4326" s="599"/>
      <c r="B4326" s="545"/>
      <c r="C4326" s="537" t="s">
        <v>1014</v>
      </c>
      <c r="D4326" s="541"/>
      <c r="E4326" s="542"/>
      <c r="F4326" s="543"/>
      <c r="G4326" s="600"/>
    </row>
    <row r="4327" spans="1:7" ht="19.899999999999999" customHeight="1" x14ac:dyDescent="0.2">
      <c r="A4327" s="792" t="s">
        <v>576</v>
      </c>
      <c r="B4327" s="793"/>
      <c r="C4327" s="794" t="s">
        <v>0</v>
      </c>
      <c r="D4327" s="794" t="s">
        <v>1867</v>
      </c>
      <c r="E4327" s="796" t="s">
        <v>24</v>
      </c>
      <c r="F4327" s="798" t="s">
        <v>25</v>
      </c>
      <c r="G4327" s="800" t="s">
        <v>26</v>
      </c>
    </row>
    <row r="4328" spans="1:7" ht="19.899999999999999" customHeight="1" x14ac:dyDescent="0.2">
      <c r="A4328" s="560" t="s">
        <v>577</v>
      </c>
      <c r="B4328" s="560" t="s">
        <v>578</v>
      </c>
      <c r="C4328" s="795"/>
      <c r="D4328" s="795"/>
      <c r="E4328" s="797"/>
      <c r="F4328" s="799"/>
      <c r="G4328" s="801"/>
    </row>
    <row r="4329" spans="1:7" ht="19.899999999999999" customHeight="1" x14ac:dyDescent="0.2">
      <c r="A4329" s="601">
        <f t="shared" ref="A4329:A4339" si="980">IFERROR(VLOOKUP(C4329,T_Insumos,4,FALSE),0)</f>
        <v>0</v>
      </c>
      <c r="B4329" s="561">
        <f t="shared" ref="B4329:B4339" si="981">IFERROR(VLOOKUP(C4329,T_Insumos,5,FALSE),0)</f>
        <v>0</v>
      </c>
      <c r="C4329" s="561"/>
      <c r="D4329" s="613">
        <f t="shared" ref="D4329:D4339" si="982">IFERROR(VLOOKUP(C4329,T_Insumos,2,FALSE),0)</f>
        <v>0</v>
      </c>
      <c r="E4329" s="553"/>
      <c r="F4329" s="555">
        <f t="shared" ref="F4329:F4339" si="983">IFERROR(VLOOKUP(C4329,T_Insumos,3,FALSE),0)</f>
        <v>0</v>
      </c>
      <c r="G4329" s="555">
        <f>ROUND(E4329*F4329,2)</f>
        <v>0</v>
      </c>
    </row>
    <row r="4330" spans="1:7" ht="19.899999999999999" customHeight="1" x14ac:dyDescent="0.2">
      <c r="A4330" s="601">
        <f t="shared" si="980"/>
        <v>0</v>
      </c>
      <c r="B4330" s="561">
        <f t="shared" si="981"/>
        <v>0</v>
      </c>
      <c r="C4330" s="561"/>
      <c r="D4330" s="613">
        <f t="shared" si="982"/>
        <v>0</v>
      </c>
      <c r="E4330" s="553"/>
      <c r="F4330" s="555">
        <f t="shared" si="983"/>
        <v>0</v>
      </c>
      <c r="G4330" s="555">
        <f t="shared" ref="G4330:G4339" si="984">ROUND(E4330*F4330,2)</f>
        <v>0</v>
      </c>
    </row>
    <row r="4331" spans="1:7" ht="19.899999999999999" customHeight="1" x14ac:dyDescent="0.2">
      <c r="A4331" s="601">
        <f t="shared" si="980"/>
        <v>0</v>
      </c>
      <c r="B4331" s="561">
        <f t="shared" si="981"/>
        <v>0</v>
      </c>
      <c r="C4331" s="561"/>
      <c r="D4331" s="613">
        <f t="shared" si="982"/>
        <v>0</v>
      </c>
      <c r="E4331" s="553"/>
      <c r="F4331" s="555">
        <f t="shared" si="983"/>
        <v>0</v>
      </c>
      <c r="G4331" s="555">
        <f t="shared" si="984"/>
        <v>0</v>
      </c>
    </row>
    <row r="4332" spans="1:7" ht="19.899999999999999" customHeight="1" x14ac:dyDescent="0.2">
      <c r="A4332" s="601">
        <f t="shared" si="980"/>
        <v>0</v>
      </c>
      <c r="B4332" s="561">
        <f t="shared" si="981"/>
        <v>0</v>
      </c>
      <c r="C4332" s="561"/>
      <c r="D4332" s="613">
        <f t="shared" si="982"/>
        <v>0</v>
      </c>
      <c r="E4332" s="553"/>
      <c r="F4332" s="555">
        <f t="shared" si="983"/>
        <v>0</v>
      </c>
      <c r="G4332" s="555">
        <f t="shared" si="984"/>
        <v>0</v>
      </c>
    </row>
    <row r="4333" spans="1:7" ht="19.899999999999999" customHeight="1" x14ac:dyDescent="0.2">
      <c r="A4333" s="601">
        <f t="shared" si="980"/>
        <v>0</v>
      </c>
      <c r="B4333" s="561">
        <f t="shared" si="981"/>
        <v>0</v>
      </c>
      <c r="C4333" s="561"/>
      <c r="D4333" s="613">
        <f t="shared" si="982"/>
        <v>0</v>
      </c>
      <c r="E4333" s="553"/>
      <c r="F4333" s="555">
        <f t="shared" si="983"/>
        <v>0</v>
      </c>
      <c r="G4333" s="555">
        <f t="shared" si="984"/>
        <v>0</v>
      </c>
    </row>
    <row r="4334" spans="1:7" ht="19.899999999999999" customHeight="1" x14ac:dyDescent="0.2">
      <c r="A4334" s="601">
        <f t="shared" si="980"/>
        <v>0</v>
      </c>
      <c r="B4334" s="561">
        <f t="shared" si="981"/>
        <v>0</v>
      </c>
      <c r="C4334" s="561"/>
      <c r="D4334" s="613">
        <f t="shared" si="982"/>
        <v>0</v>
      </c>
      <c r="E4334" s="553"/>
      <c r="F4334" s="555">
        <f t="shared" si="983"/>
        <v>0</v>
      </c>
      <c r="G4334" s="555">
        <f t="shared" si="984"/>
        <v>0</v>
      </c>
    </row>
    <row r="4335" spans="1:7" ht="19.899999999999999" customHeight="1" x14ac:dyDescent="0.2">
      <c r="A4335" s="601">
        <f t="shared" si="980"/>
        <v>0</v>
      </c>
      <c r="B4335" s="561">
        <f t="shared" si="981"/>
        <v>0</v>
      </c>
      <c r="C4335" s="561"/>
      <c r="D4335" s="613">
        <f t="shared" si="982"/>
        <v>0</v>
      </c>
      <c r="E4335" s="553"/>
      <c r="F4335" s="555">
        <f t="shared" si="983"/>
        <v>0</v>
      </c>
      <c r="G4335" s="555">
        <f t="shared" si="984"/>
        <v>0</v>
      </c>
    </row>
    <row r="4336" spans="1:7" ht="19.899999999999999" customHeight="1" x14ac:dyDescent="0.2">
      <c r="A4336" s="601">
        <f t="shared" si="980"/>
        <v>0</v>
      </c>
      <c r="B4336" s="561">
        <f t="shared" si="981"/>
        <v>0</v>
      </c>
      <c r="C4336" s="561"/>
      <c r="D4336" s="613">
        <f t="shared" si="982"/>
        <v>0</v>
      </c>
      <c r="E4336" s="553"/>
      <c r="F4336" s="555">
        <f t="shared" si="983"/>
        <v>0</v>
      </c>
      <c r="G4336" s="555">
        <f t="shared" si="984"/>
        <v>0</v>
      </c>
    </row>
    <row r="4337" spans="1:7" ht="19.899999999999999" customHeight="1" x14ac:dyDescent="0.2">
      <c r="A4337" s="601">
        <f t="shared" si="980"/>
        <v>0</v>
      </c>
      <c r="B4337" s="561">
        <f t="shared" si="981"/>
        <v>0</v>
      </c>
      <c r="C4337" s="561"/>
      <c r="D4337" s="613">
        <f t="shared" si="982"/>
        <v>0</v>
      </c>
      <c r="E4337" s="553"/>
      <c r="F4337" s="555">
        <f t="shared" si="983"/>
        <v>0</v>
      </c>
      <c r="G4337" s="555">
        <f t="shared" si="984"/>
        <v>0</v>
      </c>
    </row>
    <row r="4338" spans="1:7" ht="19.899999999999999" customHeight="1" x14ac:dyDescent="0.2">
      <c r="A4338" s="601">
        <f t="shared" si="980"/>
        <v>0</v>
      </c>
      <c r="B4338" s="561">
        <f t="shared" si="981"/>
        <v>0</v>
      </c>
      <c r="C4338" s="561"/>
      <c r="D4338" s="613">
        <f t="shared" si="982"/>
        <v>0</v>
      </c>
      <c r="E4338" s="553"/>
      <c r="F4338" s="555">
        <f t="shared" si="983"/>
        <v>0</v>
      </c>
      <c r="G4338" s="555">
        <f t="shared" si="984"/>
        <v>0</v>
      </c>
    </row>
    <row r="4339" spans="1:7" ht="19.899999999999999" customHeight="1" x14ac:dyDescent="0.2">
      <c r="A4339" s="601">
        <f t="shared" si="980"/>
        <v>0</v>
      </c>
      <c r="B4339" s="561">
        <f t="shared" si="981"/>
        <v>0</v>
      </c>
      <c r="C4339" s="561"/>
      <c r="D4339" s="613">
        <f t="shared" si="982"/>
        <v>0</v>
      </c>
      <c r="E4339" s="553"/>
      <c r="F4339" s="555">
        <f t="shared" si="983"/>
        <v>0</v>
      </c>
      <c r="G4339" s="555">
        <f t="shared" si="984"/>
        <v>0</v>
      </c>
    </row>
    <row r="4340" spans="1:7" ht="19.899999999999999" customHeight="1" x14ac:dyDescent="0.2">
      <c r="A4340" s="599"/>
      <c r="B4340" s="545"/>
      <c r="C4340" s="545"/>
      <c r="D4340" s="541"/>
      <c r="E4340" s="542"/>
      <c r="F4340" s="564" t="s">
        <v>29</v>
      </c>
      <c r="G4340" s="605">
        <f>SUBTOTAL(9,G4329:G4339)</f>
        <v>0</v>
      </c>
    </row>
    <row r="4341" spans="1:7" ht="19.899999999999999" customHeight="1" x14ac:dyDescent="0.2">
      <c r="A4341" s="599"/>
      <c r="B4341" s="545"/>
      <c r="C4341" s="537" t="s">
        <v>1015</v>
      </c>
      <c r="D4341" s="541"/>
      <c r="E4341" s="542"/>
      <c r="F4341" s="543"/>
      <c r="G4341" s="600"/>
    </row>
    <row r="4342" spans="1:7" ht="19.899999999999999" customHeight="1" x14ac:dyDescent="0.2">
      <c r="A4342" s="792" t="s">
        <v>576</v>
      </c>
      <c r="B4342" s="793"/>
      <c r="C4342" s="794" t="s">
        <v>0</v>
      </c>
      <c r="D4342" s="794" t="s">
        <v>1867</v>
      </c>
      <c r="E4342" s="796" t="s">
        <v>24</v>
      </c>
      <c r="F4342" s="798" t="s">
        <v>25</v>
      </c>
      <c r="G4342" s="800" t="s">
        <v>26</v>
      </c>
    </row>
    <row r="4343" spans="1:7" ht="19.899999999999999" customHeight="1" x14ac:dyDescent="0.2">
      <c r="A4343" s="560" t="s">
        <v>577</v>
      </c>
      <c r="B4343" s="560" t="s">
        <v>578</v>
      </c>
      <c r="C4343" s="795"/>
      <c r="D4343" s="795"/>
      <c r="E4343" s="797"/>
      <c r="F4343" s="799"/>
      <c r="G4343" s="801"/>
    </row>
    <row r="4344" spans="1:7" ht="19.899999999999999" customHeight="1" x14ac:dyDescent="0.2">
      <c r="A4344" s="601">
        <f>IFERROR(VLOOKUP(C4344,T_Insumos,4,FALSE),0)</f>
        <v>0</v>
      </c>
      <c r="B4344" s="561">
        <f>IFERROR(VLOOKUP(C4344,T_Insumos,5,FALSE),0)</f>
        <v>0</v>
      </c>
      <c r="C4344" s="552"/>
      <c r="D4344" s="613">
        <f>IF(C4344=0,0,"$/tnkm")</f>
        <v>0</v>
      </c>
      <c r="E4344" s="553"/>
      <c r="F4344" s="555">
        <f>IFERROR(VLOOKUP(C4344,T_Insumos,3,FALSE),0)</f>
        <v>0</v>
      </c>
      <c r="G4344" s="555">
        <f>ROUND(E4344*F4344,2)</f>
        <v>0</v>
      </c>
    </row>
    <row r="4345" spans="1:7" ht="19.899999999999999" customHeight="1" x14ac:dyDescent="0.2">
      <c r="A4345" s="601">
        <f>IFERROR(VLOOKUP(C4345,T_Insumos,4,FALSE),0)</f>
        <v>0</v>
      </c>
      <c r="B4345" s="561">
        <f>IFERROR(VLOOKUP(C4345,T_Insumos,5,FALSE),0)</f>
        <v>0</v>
      </c>
      <c r="C4345" s="552"/>
      <c r="D4345" s="613">
        <f>IF(C4345=0,0,"$/tnkm")</f>
        <v>0</v>
      </c>
      <c r="E4345" s="569"/>
      <c r="F4345" s="555">
        <f>IFERROR(VLOOKUP(C4345,T_Insumos,3,FALSE),0)</f>
        <v>0</v>
      </c>
      <c r="G4345" s="555">
        <f t="shared" ref="G4345" si="985">ROUND(E4345*F4345,2)</f>
        <v>0</v>
      </c>
    </row>
    <row r="4346" spans="1:7" ht="19.899999999999999" customHeight="1" x14ac:dyDescent="0.2">
      <c r="A4346" s="599"/>
      <c r="B4346" s="545"/>
      <c r="C4346" s="545"/>
      <c r="D4346" s="541"/>
      <c r="E4346" s="542"/>
      <c r="F4346" s="564" t="s">
        <v>1016</v>
      </c>
      <c r="G4346" s="605">
        <f>SUBTOTAL(9,G4344:G4345)</f>
        <v>0</v>
      </c>
    </row>
    <row r="4347" spans="1:7" ht="19.899999999999999" customHeight="1" x14ac:dyDescent="0.2">
      <c r="A4347" s="602"/>
      <c r="B4347" s="541"/>
      <c r="C4347" s="545"/>
      <c r="D4347" s="541"/>
      <c r="E4347" s="542"/>
      <c r="F4347" s="543"/>
      <c r="G4347" s="600"/>
    </row>
    <row r="4348" spans="1:7" ht="19.899999999999999" customHeight="1" x14ac:dyDescent="0.2">
      <c r="A4348" s="664" t="str">
        <f>B4282</f>
        <v/>
      </c>
      <c r="B4348" s="661">
        <f ca="1">C4282</f>
        <v>0</v>
      </c>
      <c r="C4348" s="541"/>
      <c r="D4348" s="541" t="s">
        <v>1833</v>
      </c>
      <c r="E4348" s="662"/>
      <c r="F4348" s="663" t="str">
        <f ca="1">"$/"&amp;G4282</f>
        <v>$/0</v>
      </c>
      <c r="G4348" s="610">
        <f>SUBTOTAL(9,G4305:G4347)</f>
        <v>0</v>
      </c>
    </row>
    <row r="4349" spans="1:7" ht="19.899999999999999" customHeight="1" x14ac:dyDescent="0.2">
      <c r="A4349" s="606"/>
      <c r="B4349" s="607"/>
      <c r="C4349" s="608"/>
      <c r="D4349" s="608" t="s">
        <v>2043</v>
      </c>
      <c r="E4349" s="609"/>
      <c r="F4349" s="665" t="str">
        <f ca="1">"$/"&amp;G4282</f>
        <v>$/0</v>
      </c>
      <c r="G4349" s="610">
        <f>ROUND(G4348/Coeficiente_Paso,2)</f>
        <v>0</v>
      </c>
    </row>
    <row r="4350" spans="1:7" ht="19.899999999999999" customHeight="1" x14ac:dyDescent="0.2">
      <c r="A4350" s="191"/>
      <c r="B4350" s="191"/>
      <c r="C4350" s="191"/>
      <c r="D4350" s="191"/>
      <c r="E4350" s="191"/>
      <c r="F4350" s="191"/>
      <c r="G4350" s="191"/>
    </row>
    <row r="4351" spans="1:7" ht="19.899999999999999" customHeight="1" x14ac:dyDescent="0.2">
      <c r="A4351" s="802" t="s">
        <v>31</v>
      </c>
      <c r="B4351" s="803"/>
      <c r="C4351" s="803"/>
      <c r="D4351" s="803"/>
      <c r="E4351" s="803"/>
      <c r="F4351" s="803"/>
      <c r="G4351" s="804"/>
    </row>
    <row r="4352" spans="1:7" ht="19.899999999999999" customHeight="1" x14ac:dyDescent="0.2">
      <c r="A4352" s="587" t="s">
        <v>711</v>
      </c>
      <c r="B4352" s="535" t="str">
        <f>Comitente</f>
        <v>DIRECCIÓN PROVINCIAL DE VIALIDAD</v>
      </c>
      <c r="C4352" s="536"/>
      <c r="D4352" s="537"/>
      <c r="E4352" s="537"/>
      <c r="F4352" s="538"/>
      <c r="G4352" s="588"/>
    </row>
    <row r="4353" spans="1:7" ht="19.899999999999999" customHeight="1" x14ac:dyDescent="0.2">
      <c r="A4353" s="587" t="s">
        <v>712</v>
      </c>
      <c r="B4353" s="535">
        <f>Contratista</f>
        <v>0</v>
      </c>
      <c r="C4353" s="539"/>
      <c r="D4353" s="539"/>
      <c r="E4353" s="539"/>
      <c r="F4353" s="535"/>
      <c r="G4353" s="589"/>
    </row>
    <row r="4354" spans="1:7" ht="19.899999999999999" customHeight="1" x14ac:dyDescent="0.2">
      <c r="A4354" s="587" t="s">
        <v>21</v>
      </c>
      <c r="B4354" s="535" t="str">
        <f>Obra</f>
        <v>PAVIMENTACIÓN Y REPAVIMENTACION DE LA RED VIAL MUNICIPAL AFECTADAS POR OBRAS DE SANEAMIENTO 1era ETAPA SARMIENTO</v>
      </c>
      <c r="C4354" s="539"/>
      <c r="D4354" s="539"/>
      <c r="E4354" s="539"/>
      <c r="F4354" s="535" t="s">
        <v>32</v>
      </c>
      <c r="G4354" s="589">
        <f>Fecha_Base</f>
        <v>0</v>
      </c>
    </row>
    <row r="4355" spans="1:7" ht="19.899999999999999" customHeight="1" x14ac:dyDescent="0.2">
      <c r="A4355" s="590" t="s">
        <v>710</v>
      </c>
      <c r="B4355" s="540" t="str">
        <f>Ubicación</f>
        <v>DEPARTAMENTO SARMIENTO</v>
      </c>
      <c r="C4355" s="540"/>
      <c r="D4355" s="541"/>
      <c r="E4355" s="542"/>
      <c r="F4355" s="543"/>
      <c r="G4355" s="591"/>
    </row>
    <row r="4356" spans="1:7" ht="19.899999999999999" customHeight="1" x14ac:dyDescent="0.2">
      <c r="A4356" s="590" t="s">
        <v>33</v>
      </c>
      <c r="B4356" s="544" t="str">
        <f>IFERROR(VALUE(LEFT(B4357,FIND(".",B4357)-1)),"")</f>
        <v/>
      </c>
      <c r="C4356" s="545">
        <f ca="1">IFERROR(VLOOKUP(B4356,T_Computo_Presupuesto,2,FALSE),0)</f>
        <v>0</v>
      </c>
      <c r="D4356" s="545"/>
      <c r="E4356" s="542"/>
      <c r="F4356" s="543"/>
      <c r="G4356" s="591"/>
    </row>
    <row r="4357" spans="1:7" ht="19.899999999999999" customHeight="1" x14ac:dyDescent="0.2">
      <c r="A4357" s="590" t="s">
        <v>22</v>
      </c>
      <c r="B4357" s="546" t="str">
        <f>IFERROR(VLOOKUP(COUNTIF($A$1:A4357,"ANALISIS DE PRECIOS"),T_NumeroItem,2,FALSE),"")</f>
        <v/>
      </c>
      <c r="C4357" s="805">
        <f ca="1">IFERROR(VLOOKUP(B4357,T_Computo_Presupuesto,2,FALSE),0)</f>
        <v>0</v>
      </c>
      <c r="D4357" s="805"/>
      <c r="E4357" s="805"/>
      <c r="F4357" s="540" t="s">
        <v>23</v>
      </c>
      <c r="G4357" s="592">
        <f ca="1">IFERROR(VLOOKUP(B4357,T_Computo_Presupuesto,4,FALSE),0)</f>
        <v>0</v>
      </c>
    </row>
    <row r="4358" spans="1:7" ht="19.899999999999999" customHeight="1" x14ac:dyDescent="0.2">
      <c r="A4358" s="590"/>
      <c r="B4358" s="540"/>
      <c r="C4358" s="545"/>
      <c r="D4358" s="541"/>
      <c r="E4358" s="542"/>
      <c r="F4358" s="545"/>
      <c r="G4358" s="593"/>
    </row>
    <row r="4359" spans="1:7" ht="19.899999999999999" customHeight="1" x14ac:dyDescent="0.2">
      <c r="A4359" s="594"/>
      <c r="B4359" s="547"/>
      <c r="C4359" s="548" t="s">
        <v>999</v>
      </c>
      <c r="D4359" s="547"/>
      <c r="E4359" s="547"/>
      <c r="F4359" s="547"/>
      <c r="G4359" s="595"/>
    </row>
    <row r="4360" spans="1:7" ht="19.899999999999999" customHeight="1" x14ac:dyDescent="0.2">
      <c r="A4360" s="590"/>
      <c r="B4360" s="549"/>
      <c r="C4360" s="545"/>
      <c r="D4360" s="541"/>
      <c r="E4360" s="542"/>
      <c r="F4360" s="540"/>
      <c r="G4360" s="592"/>
    </row>
    <row r="4361" spans="1:7" ht="19.899999999999999" customHeight="1" x14ac:dyDescent="0.2">
      <c r="A4361" s="590"/>
      <c r="B4361" s="549"/>
      <c r="C4361" s="550" t="s">
        <v>1000</v>
      </c>
      <c r="D4361" s="551" t="s">
        <v>24</v>
      </c>
      <c r="E4361" s="551" t="s">
        <v>1001</v>
      </c>
      <c r="F4361" s="551" t="s">
        <v>1002</v>
      </c>
      <c r="G4361" s="550" t="s">
        <v>1003</v>
      </c>
    </row>
    <row r="4362" spans="1:7" ht="19.899999999999999" customHeight="1" x14ac:dyDescent="0.2">
      <c r="A4362" s="590"/>
      <c r="B4362" s="549"/>
      <c r="C4362" s="552"/>
      <c r="D4362" s="553"/>
      <c r="E4362" s="554">
        <f t="shared" ref="E4362:E4371" si="986">IFERROR(VLOOKUP(C4362,T_Equipos,4,FALSE),0)</f>
        <v>0</v>
      </c>
      <c r="F4362" s="555">
        <f t="shared" ref="F4362:F4371" si="987">IFERROR(VLOOKUP(C4362,T_Equipos,5,FALSE),0)</f>
        <v>0</v>
      </c>
      <c r="G4362" s="555">
        <f>ROUND(D4362*F4362,2)</f>
        <v>0</v>
      </c>
    </row>
    <row r="4363" spans="1:7" ht="19.899999999999999" customHeight="1" x14ac:dyDescent="0.2">
      <c r="A4363" s="590"/>
      <c r="B4363" s="549"/>
      <c r="C4363" s="552"/>
      <c r="D4363" s="553"/>
      <c r="E4363" s="554">
        <f t="shared" si="986"/>
        <v>0</v>
      </c>
      <c r="F4363" s="555">
        <f t="shared" si="987"/>
        <v>0</v>
      </c>
      <c r="G4363" s="555">
        <f>ROUND(D4363*F4363,2)</f>
        <v>0</v>
      </c>
    </row>
    <row r="4364" spans="1:7" ht="19.899999999999999" customHeight="1" x14ac:dyDescent="0.2">
      <c r="A4364" s="590"/>
      <c r="B4364" s="549"/>
      <c r="C4364" s="552"/>
      <c r="D4364" s="553"/>
      <c r="E4364" s="554">
        <f t="shared" si="986"/>
        <v>0</v>
      </c>
      <c r="F4364" s="555">
        <f t="shared" si="987"/>
        <v>0</v>
      </c>
      <c r="G4364" s="555">
        <f>ROUND(D4364*F4364,2)</f>
        <v>0</v>
      </c>
    </row>
    <row r="4365" spans="1:7" ht="19.899999999999999" customHeight="1" x14ac:dyDescent="0.2">
      <c r="A4365" s="590"/>
      <c r="B4365" s="549"/>
      <c r="C4365" s="552"/>
      <c r="D4365" s="553"/>
      <c r="E4365" s="554">
        <f t="shared" si="986"/>
        <v>0</v>
      </c>
      <c r="F4365" s="555">
        <f t="shared" si="987"/>
        <v>0</v>
      </c>
      <c r="G4365" s="555">
        <f>ROUND(D4365*F4365,2)</f>
        <v>0</v>
      </c>
    </row>
    <row r="4366" spans="1:7" ht="19.899999999999999" customHeight="1" x14ac:dyDescent="0.2">
      <c r="A4366" s="590"/>
      <c r="B4366" s="549"/>
      <c r="C4366" s="552"/>
      <c r="D4366" s="553"/>
      <c r="E4366" s="554">
        <f t="shared" si="986"/>
        <v>0</v>
      </c>
      <c r="F4366" s="555">
        <f t="shared" si="987"/>
        <v>0</v>
      </c>
      <c r="G4366" s="555">
        <f t="shared" ref="G4366:G4371" si="988">ROUND(D4366*F4366,2)</f>
        <v>0</v>
      </c>
    </row>
    <row r="4367" spans="1:7" ht="19.899999999999999" customHeight="1" x14ac:dyDescent="0.2">
      <c r="A4367" s="590"/>
      <c r="B4367" s="549"/>
      <c r="C4367" s="552"/>
      <c r="D4367" s="553"/>
      <c r="E4367" s="554">
        <f t="shared" si="986"/>
        <v>0</v>
      </c>
      <c r="F4367" s="555">
        <f t="shared" si="987"/>
        <v>0</v>
      </c>
      <c r="G4367" s="555">
        <f t="shared" si="988"/>
        <v>0</v>
      </c>
    </row>
    <row r="4368" spans="1:7" ht="19.899999999999999" customHeight="1" x14ac:dyDescent="0.2">
      <c r="A4368" s="590"/>
      <c r="B4368" s="549"/>
      <c r="C4368" s="552"/>
      <c r="D4368" s="553"/>
      <c r="E4368" s="554">
        <f t="shared" si="986"/>
        <v>0</v>
      </c>
      <c r="F4368" s="555">
        <f t="shared" si="987"/>
        <v>0</v>
      </c>
      <c r="G4368" s="555">
        <f t="shared" si="988"/>
        <v>0</v>
      </c>
    </row>
    <row r="4369" spans="1:7" ht="19.899999999999999" customHeight="1" x14ac:dyDescent="0.2">
      <c r="A4369" s="590"/>
      <c r="B4369" s="549"/>
      <c r="C4369" s="552"/>
      <c r="D4369" s="553"/>
      <c r="E4369" s="554">
        <f t="shared" si="986"/>
        <v>0</v>
      </c>
      <c r="F4369" s="555">
        <f t="shared" si="987"/>
        <v>0</v>
      </c>
      <c r="G4369" s="555">
        <f t="shared" si="988"/>
        <v>0</v>
      </c>
    </row>
    <row r="4370" spans="1:7" ht="19.899999999999999" customHeight="1" x14ac:dyDescent="0.2">
      <c r="A4370" s="590"/>
      <c r="B4370" s="549"/>
      <c r="C4370" s="552"/>
      <c r="D4370" s="553"/>
      <c r="E4370" s="554">
        <f t="shared" si="986"/>
        <v>0</v>
      </c>
      <c r="F4370" s="555">
        <f t="shared" si="987"/>
        <v>0</v>
      </c>
      <c r="G4370" s="555">
        <f t="shared" si="988"/>
        <v>0</v>
      </c>
    </row>
    <row r="4371" spans="1:7" ht="19.899999999999999" customHeight="1" x14ac:dyDescent="0.2">
      <c r="A4371" s="590"/>
      <c r="B4371" s="549"/>
      <c r="C4371" s="552"/>
      <c r="D4371" s="553"/>
      <c r="E4371" s="554">
        <f t="shared" si="986"/>
        <v>0</v>
      </c>
      <c r="F4371" s="555">
        <f t="shared" si="987"/>
        <v>0</v>
      </c>
      <c r="G4371" s="555">
        <f t="shared" si="988"/>
        <v>0</v>
      </c>
    </row>
    <row r="4372" spans="1:7" ht="19.899999999999999" customHeight="1" x14ac:dyDescent="0.2">
      <c r="A4372" s="590"/>
      <c r="B4372" s="549"/>
      <c r="C4372" s="545"/>
      <c r="D4372" s="545"/>
      <c r="E4372" s="556"/>
      <c r="F4372" s="540"/>
      <c r="G4372" s="592"/>
    </row>
    <row r="4373" spans="1:7" ht="19.899999999999999" customHeight="1" x14ac:dyDescent="0.2">
      <c r="A4373" s="590"/>
      <c r="B4373" s="545"/>
      <c r="C4373" s="537" t="s">
        <v>1004</v>
      </c>
      <c r="D4373" s="540" t="s">
        <v>1001</v>
      </c>
      <c r="E4373" s="611">
        <f>SUMPRODUCT(D4362:D4371,E4362:E4371)</f>
        <v>0</v>
      </c>
      <c r="F4373" s="540" t="s">
        <v>1005</v>
      </c>
      <c r="G4373" s="612">
        <f>SUM(G4362:G4371)</f>
        <v>0</v>
      </c>
    </row>
    <row r="4374" spans="1:7" ht="19.899999999999999" customHeight="1" x14ac:dyDescent="0.2">
      <c r="A4374" s="590"/>
      <c r="B4374" s="549"/>
      <c r="C4374" s="557"/>
      <c r="D4374" s="556"/>
      <c r="E4374" s="542"/>
      <c r="F4374" s="540"/>
      <c r="G4374" s="596"/>
    </row>
    <row r="4375" spans="1:7" ht="19.899999999999999" customHeight="1" x14ac:dyDescent="0.2">
      <c r="A4375" s="597"/>
      <c r="B4375" s="549"/>
      <c r="C4375" s="540" t="s">
        <v>1006</v>
      </c>
      <c r="D4375" s="558">
        <f>IFERROR(VLOOKUP(COUNTIF($A$1:A4375,"ANALISIS DE PRECIOS"),T_Rendimiento_Equipo,5,FALSE),0)</f>
        <v>0</v>
      </c>
      <c r="E4375" s="559" t="str">
        <f ca="1">G4357&amp;"/día"</f>
        <v>0/día</v>
      </c>
      <c r="F4375" s="598"/>
      <c r="G4375" s="592"/>
    </row>
    <row r="4376" spans="1:7" ht="19.899999999999999" customHeight="1" x14ac:dyDescent="0.2">
      <c r="A4376" s="590"/>
      <c r="B4376" s="549"/>
      <c r="C4376" s="545"/>
      <c r="D4376" s="541"/>
      <c r="E4376" s="542"/>
      <c r="F4376" s="540"/>
      <c r="G4376" s="592"/>
    </row>
    <row r="4377" spans="1:7" ht="19.899999999999999" customHeight="1" x14ac:dyDescent="0.2">
      <c r="A4377" s="792" t="s">
        <v>576</v>
      </c>
      <c r="B4377" s="793"/>
      <c r="C4377" s="794" t="s">
        <v>0</v>
      </c>
      <c r="D4377" s="806" t="s">
        <v>1866</v>
      </c>
      <c r="E4377" s="806" t="s">
        <v>1865</v>
      </c>
      <c r="F4377" s="798" t="s">
        <v>1007</v>
      </c>
      <c r="G4377" s="800" t="s">
        <v>26</v>
      </c>
    </row>
    <row r="4378" spans="1:7" ht="19.899999999999999" customHeight="1" x14ac:dyDescent="0.2">
      <c r="A4378" s="560" t="s">
        <v>577</v>
      </c>
      <c r="B4378" s="560" t="s">
        <v>578</v>
      </c>
      <c r="C4378" s="795"/>
      <c r="D4378" s="807"/>
      <c r="E4378" s="797"/>
      <c r="F4378" s="799"/>
      <c r="G4378" s="801"/>
    </row>
    <row r="4379" spans="1:7" ht="19.899999999999999" customHeight="1" x14ac:dyDescent="0.2">
      <c r="A4379" s="599"/>
      <c r="B4379" s="545"/>
      <c r="C4379" s="537" t="s">
        <v>1008</v>
      </c>
      <c r="D4379" s="542"/>
      <c r="E4379" s="542"/>
      <c r="F4379" s="545"/>
      <c r="G4379" s="600"/>
    </row>
    <row r="4380" spans="1:7" ht="19.899999999999999" customHeight="1" x14ac:dyDescent="0.2">
      <c r="A4380" s="601">
        <f t="shared" ref="A4380:A4388" si="989">IFERROR(VLOOKUP(C4380,T_Insumos,4,FALSE),0)</f>
        <v>0</v>
      </c>
      <c r="B4380" s="561">
        <f t="shared" ref="B4380:B4388" si="990">IFERROR(VLOOKUP(C4380,T_Insumos,5,FALSE),0)</f>
        <v>0</v>
      </c>
      <c r="C4380" s="552"/>
      <c r="D4380" s="562">
        <f t="shared" ref="D4380:D4388" si="991">IFERROR(VLOOKUP(C4380,T_Insumos,3,FALSE),0)</f>
        <v>0</v>
      </c>
      <c r="E4380" s="555">
        <f>D4380*$G$23</f>
        <v>0</v>
      </c>
      <c r="F4380" s="558">
        <f>IF(C4380="",0,IFERROR(VLOOKUP(COUNTIF($A$1:A4380,"ANALISIS DE PRECIOS"),T_Rendimiento_Equipo,5,FALSE),0))</f>
        <v>0</v>
      </c>
      <c r="G4380" s="555">
        <f>IFERROR(ROUND(E4380/F4380,2),0)</f>
        <v>0</v>
      </c>
    </row>
    <row r="4381" spans="1:7" ht="19.899999999999999" customHeight="1" x14ac:dyDescent="0.2">
      <c r="A4381" s="601">
        <f t="shared" si="989"/>
        <v>0</v>
      </c>
      <c r="B4381" s="561">
        <f t="shared" si="990"/>
        <v>0</v>
      </c>
      <c r="C4381" s="552"/>
      <c r="D4381" s="562">
        <f t="shared" si="991"/>
        <v>0</v>
      </c>
      <c r="E4381" s="555"/>
      <c r="F4381" s="558">
        <f>IF(C4381="",0,IFERROR(VLOOKUP(COUNTIF($A$1:A4381,"ANALISIS DE PRECIOS"),T_Rendimiento_Equipo,5,FALSE),0))</f>
        <v>0</v>
      </c>
      <c r="G4381" s="555">
        <f t="shared" ref="G4381:G4388" si="992">IFERROR(ROUND(E4381/F4381,2),0)</f>
        <v>0</v>
      </c>
    </row>
    <row r="4382" spans="1:7" ht="19.899999999999999" customHeight="1" x14ac:dyDescent="0.2">
      <c r="A4382" s="601">
        <f t="shared" si="989"/>
        <v>0</v>
      </c>
      <c r="B4382" s="561">
        <f t="shared" si="990"/>
        <v>0</v>
      </c>
      <c r="C4382" s="563"/>
      <c r="D4382" s="562">
        <f t="shared" si="991"/>
        <v>0</v>
      </c>
      <c r="E4382" s="555"/>
      <c r="F4382" s="558">
        <f>IF(C4382="",0,IFERROR(VLOOKUP(COUNTIF($A$1:A4382,"ANALISIS DE PRECIOS"),T_Rendimiento_Equipo,5,FALSE),0))</f>
        <v>0</v>
      </c>
      <c r="G4382" s="555">
        <f t="shared" si="992"/>
        <v>0</v>
      </c>
    </row>
    <row r="4383" spans="1:7" ht="19.899999999999999" customHeight="1" x14ac:dyDescent="0.2">
      <c r="A4383" s="601">
        <f t="shared" si="989"/>
        <v>0</v>
      </c>
      <c r="B4383" s="561">
        <f t="shared" si="990"/>
        <v>0</v>
      </c>
      <c r="C4383" s="563"/>
      <c r="D4383" s="562">
        <f t="shared" si="991"/>
        <v>0</v>
      </c>
      <c r="E4383" s="555"/>
      <c r="F4383" s="558">
        <f>IF(C4383="",0,IFERROR(VLOOKUP(COUNTIF($A$1:A4383,"ANALISIS DE PRECIOS"),T_Rendimiento_Equipo,5,FALSE),0))</f>
        <v>0</v>
      </c>
      <c r="G4383" s="555">
        <f t="shared" si="992"/>
        <v>0</v>
      </c>
    </row>
    <row r="4384" spans="1:7" ht="19.899999999999999" customHeight="1" x14ac:dyDescent="0.2">
      <c r="A4384" s="601">
        <f t="shared" si="989"/>
        <v>0</v>
      </c>
      <c r="B4384" s="561">
        <f t="shared" si="990"/>
        <v>0</v>
      </c>
      <c r="C4384" s="563"/>
      <c r="D4384" s="562">
        <f t="shared" si="991"/>
        <v>0</v>
      </c>
      <c r="E4384" s="555"/>
      <c r="F4384" s="558">
        <f>IF(C4384="",0,IFERROR(VLOOKUP(COUNTIF($A$1:A4384,"ANALISIS DE PRECIOS"),T_Rendimiento_Equipo,5,FALSE),0))</f>
        <v>0</v>
      </c>
      <c r="G4384" s="555">
        <f t="shared" si="992"/>
        <v>0</v>
      </c>
    </row>
    <row r="4385" spans="1:7" ht="19.899999999999999" customHeight="1" x14ac:dyDescent="0.2">
      <c r="A4385" s="601">
        <f t="shared" si="989"/>
        <v>0</v>
      </c>
      <c r="B4385" s="561">
        <f t="shared" si="990"/>
        <v>0</v>
      </c>
      <c r="C4385" s="563"/>
      <c r="D4385" s="562">
        <f t="shared" si="991"/>
        <v>0</v>
      </c>
      <c r="E4385" s="555"/>
      <c r="F4385" s="558">
        <f>IF(C4385="",0,IFERROR(VLOOKUP(COUNTIF($A$1:A4385,"ANALISIS DE PRECIOS"),T_Rendimiento_Equipo,5,FALSE),0))</f>
        <v>0</v>
      </c>
      <c r="G4385" s="555">
        <f t="shared" si="992"/>
        <v>0</v>
      </c>
    </row>
    <row r="4386" spans="1:7" ht="19.899999999999999" customHeight="1" x14ac:dyDescent="0.2">
      <c r="A4386" s="601">
        <f t="shared" si="989"/>
        <v>0</v>
      </c>
      <c r="B4386" s="561">
        <f t="shared" si="990"/>
        <v>0</v>
      </c>
      <c r="C4386" s="563"/>
      <c r="D4386" s="562">
        <f t="shared" si="991"/>
        <v>0</v>
      </c>
      <c r="E4386" s="555"/>
      <c r="F4386" s="558">
        <f>IF(C4386="",0,IFERROR(VLOOKUP(COUNTIF($A$1:A4386,"ANALISIS DE PRECIOS"),T_Rendimiento_Equipo,5,FALSE),0))</f>
        <v>0</v>
      </c>
      <c r="G4386" s="555">
        <f t="shared" si="992"/>
        <v>0</v>
      </c>
    </row>
    <row r="4387" spans="1:7" ht="19.899999999999999" customHeight="1" x14ac:dyDescent="0.2">
      <c r="A4387" s="601">
        <f t="shared" si="989"/>
        <v>0</v>
      </c>
      <c r="B4387" s="561">
        <f t="shared" si="990"/>
        <v>0</v>
      </c>
      <c r="C4387" s="563"/>
      <c r="D4387" s="562">
        <f t="shared" si="991"/>
        <v>0</v>
      </c>
      <c r="E4387" s="555"/>
      <c r="F4387" s="558">
        <f>IF(C4387="",0,IFERROR(VLOOKUP(COUNTIF($A$1:A4387,"ANALISIS DE PRECIOS"),T_Rendimiento_Equipo,5,FALSE),0))</f>
        <v>0</v>
      </c>
      <c r="G4387" s="555">
        <f t="shared" si="992"/>
        <v>0</v>
      </c>
    </row>
    <row r="4388" spans="1:7" ht="19.899999999999999" customHeight="1" x14ac:dyDescent="0.2">
      <c r="A4388" s="601">
        <f t="shared" si="989"/>
        <v>0</v>
      </c>
      <c r="B4388" s="561">
        <f t="shared" si="990"/>
        <v>0</v>
      </c>
      <c r="C4388" s="552"/>
      <c r="D4388" s="562">
        <f t="shared" si="991"/>
        <v>0</v>
      </c>
      <c r="E4388" s="555"/>
      <c r="F4388" s="558">
        <f>IF(C4388="",0,IFERROR(VLOOKUP(COUNTIF($A$1:A4388,"ANALISIS DE PRECIOS"),T_Rendimiento_Equipo,5,FALSE),0))</f>
        <v>0</v>
      </c>
      <c r="G4388" s="555">
        <f t="shared" si="992"/>
        <v>0</v>
      </c>
    </row>
    <row r="4389" spans="1:7" ht="19.899999999999999" customHeight="1" x14ac:dyDescent="0.2">
      <c r="A4389" s="602"/>
      <c r="B4389" s="541"/>
      <c r="C4389" s="545"/>
      <c r="D4389" s="541"/>
      <c r="E4389" s="542"/>
      <c r="F4389" s="564" t="s">
        <v>27</v>
      </c>
      <c r="G4389" s="603">
        <f>SUBTOTAL(9,G4380:G4388)</f>
        <v>0</v>
      </c>
    </row>
    <row r="4390" spans="1:7" ht="19.899999999999999" customHeight="1" x14ac:dyDescent="0.2">
      <c r="A4390" s="599"/>
      <c r="B4390" s="545"/>
      <c r="C4390" s="537" t="s">
        <v>713</v>
      </c>
      <c r="D4390" s="541"/>
      <c r="E4390" s="542"/>
      <c r="F4390" s="543"/>
      <c r="G4390" s="600"/>
    </row>
    <row r="4391" spans="1:7" ht="19.899999999999999" customHeight="1" x14ac:dyDescent="0.2">
      <c r="A4391" s="792" t="s">
        <v>576</v>
      </c>
      <c r="B4391" s="793"/>
      <c r="C4391" s="794" t="s">
        <v>0</v>
      </c>
      <c r="D4391" s="796" t="s">
        <v>24</v>
      </c>
      <c r="E4391" s="796" t="s">
        <v>1832</v>
      </c>
      <c r="F4391" s="798" t="s">
        <v>1007</v>
      </c>
      <c r="G4391" s="800" t="s">
        <v>26</v>
      </c>
    </row>
    <row r="4392" spans="1:7" ht="19.899999999999999" customHeight="1" x14ac:dyDescent="0.2">
      <c r="A4392" s="560" t="s">
        <v>577</v>
      </c>
      <c r="B4392" s="560" t="s">
        <v>578</v>
      </c>
      <c r="C4392" s="795"/>
      <c r="D4392" s="797"/>
      <c r="E4392" s="797"/>
      <c r="F4392" s="799"/>
      <c r="G4392" s="801"/>
    </row>
    <row r="4393" spans="1:7" ht="19.899999999999999" customHeight="1" x14ac:dyDescent="0.2">
      <c r="A4393" s="601">
        <f t="shared" ref="A4393:A4399" si="993">IFERROR(VLOOKUP(C4393,T_Insumos,4,FALSE),0)</f>
        <v>0</v>
      </c>
      <c r="B4393" s="561">
        <f t="shared" ref="B4393:B4399" si="994">IFERROR(VLOOKUP(C4393,T_Insumos,5,FALSE),0)</f>
        <v>0</v>
      </c>
      <c r="C4393" s="565"/>
      <c r="D4393" s="558"/>
      <c r="E4393" s="555">
        <f t="shared" ref="E4393:E4399" si="995">IFERROR(VLOOKUP(C4393,T_Insumos,3,FALSE),0)</f>
        <v>0</v>
      </c>
      <c r="F4393" s="558">
        <f>IF(C4393="",0,IFERROR(VLOOKUP(COUNTIF($A$1:A4393,"ANALISIS DE PRECIOS"),T_Rendimiento_Equipo,5,FALSE),0))</f>
        <v>0</v>
      </c>
      <c r="G4393" s="555">
        <f>IFERROR(ROUND(D4393*E4393/F4393,2),0)</f>
        <v>0</v>
      </c>
    </row>
    <row r="4394" spans="1:7" ht="19.899999999999999" customHeight="1" x14ac:dyDescent="0.2">
      <c r="A4394" s="601">
        <f t="shared" si="993"/>
        <v>0</v>
      </c>
      <c r="B4394" s="561">
        <f t="shared" si="994"/>
        <v>0</v>
      </c>
      <c r="C4394" s="552"/>
      <c r="D4394" s="558"/>
      <c r="E4394" s="555">
        <f t="shared" si="995"/>
        <v>0</v>
      </c>
      <c r="F4394" s="558">
        <f>IF(C4394="",0,IFERROR(VLOOKUP(COUNTIF($A$1:A4394,"ANALISIS DE PRECIOS"),T_Rendimiento_Equipo,5,FALSE),0))</f>
        <v>0</v>
      </c>
      <c r="G4394" s="555">
        <f t="shared" ref="G4394:G4399" si="996">IFERROR(ROUND(D4394*E4394/F4394,2),0)</f>
        <v>0</v>
      </c>
    </row>
    <row r="4395" spans="1:7" ht="19.899999999999999" customHeight="1" x14ac:dyDescent="0.2">
      <c r="A4395" s="601">
        <f t="shared" si="993"/>
        <v>0</v>
      </c>
      <c r="B4395" s="561">
        <f t="shared" si="994"/>
        <v>0</v>
      </c>
      <c r="C4395" s="552"/>
      <c r="D4395" s="558"/>
      <c r="E4395" s="555">
        <f t="shared" si="995"/>
        <v>0</v>
      </c>
      <c r="F4395" s="558">
        <f>IF(C4395="",0,IFERROR(VLOOKUP(COUNTIF($A$1:A4395,"ANALISIS DE PRECIOS"),T_Rendimiento_Equipo,5,FALSE),0))</f>
        <v>0</v>
      </c>
      <c r="G4395" s="555">
        <f t="shared" si="996"/>
        <v>0</v>
      </c>
    </row>
    <row r="4396" spans="1:7" ht="19.899999999999999" customHeight="1" x14ac:dyDescent="0.2">
      <c r="A4396" s="601">
        <f t="shared" si="993"/>
        <v>0</v>
      </c>
      <c r="B4396" s="561">
        <f t="shared" si="994"/>
        <v>0</v>
      </c>
      <c r="C4396" s="552"/>
      <c r="D4396" s="558"/>
      <c r="E4396" s="555">
        <f t="shared" si="995"/>
        <v>0</v>
      </c>
      <c r="F4396" s="558">
        <f>IF(C4396="",0,IFERROR(VLOOKUP(COUNTIF($A$1:A4396,"ANALISIS DE PRECIOS"),T_Rendimiento_Equipo,5,FALSE),0))</f>
        <v>0</v>
      </c>
      <c r="G4396" s="555">
        <f t="shared" si="996"/>
        <v>0</v>
      </c>
    </row>
    <row r="4397" spans="1:7" ht="19.899999999999999" customHeight="1" x14ac:dyDescent="0.2">
      <c r="A4397" s="601">
        <f t="shared" si="993"/>
        <v>0</v>
      </c>
      <c r="B4397" s="561">
        <f t="shared" si="994"/>
        <v>0</v>
      </c>
      <c r="C4397" s="552"/>
      <c r="D4397" s="558"/>
      <c r="E4397" s="555">
        <f t="shared" si="995"/>
        <v>0</v>
      </c>
      <c r="F4397" s="558">
        <f>IF(C4397="",0,IFERROR(VLOOKUP(COUNTIF($A$1:A4397,"ANALISIS DE PRECIOS"),T_Rendimiento_Equipo,5,FALSE),0))</f>
        <v>0</v>
      </c>
      <c r="G4397" s="555">
        <f t="shared" si="996"/>
        <v>0</v>
      </c>
    </row>
    <row r="4398" spans="1:7" ht="19.899999999999999" customHeight="1" x14ac:dyDescent="0.2">
      <c r="A4398" s="601">
        <f t="shared" si="993"/>
        <v>0</v>
      </c>
      <c r="B4398" s="561">
        <f t="shared" si="994"/>
        <v>0</v>
      </c>
      <c r="C4398" s="552"/>
      <c r="D4398" s="566"/>
      <c r="E4398" s="555">
        <f t="shared" si="995"/>
        <v>0</v>
      </c>
      <c r="F4398" s="558">
        <f>IF(C4398="",0,IFERROR(VLOOKUP(COUNTIF($A$1:A4398,"ANALISIS DE PRECIOS"),T_Rendimiento_Equipo,5,FALSE),0))</f>
        <v>0</v>
      </c>
      <c r="G4398" s="555">
        <f t="shared" si="996"/>
        <v>0</v>
      </c>
    </row>
    <row r="4399" spans="1:7" ht="19.899999999999999" customHeight="1" x14ac:dyDescent="0.2">
      <c r="A4399" s="601">
        <f t="shared" si="993"/>
        <v>0</v>
      </c>
      <c r="B4399" s="561">
        <f t="shared" si="994"/>
        <v>0</v>
      </c>
      <c r="C4399" s="561"/>
      <c r="D4399" s="567"/>
      <c r="E4399" s="555">
        <f t="shared" si="995"/>
        <v>0</v>
      </c>
      <c r="F4399" s="558">
        <f>IF(C4399="",0,IFERROR(VLOOKUP(COUNTIF($A$1:A4399,"ANALISIS DE PRECIOS"),T_Rendimiento_Equipo,5,FALSE),0))</f>
        <v>0</v>
      </c>
      <c r="G4399" s="555">
        <f t="shared" si="996"/>
        <v>0</v>
      </c>
    </row>
    <row r="4400" spans="1:7" ht="19.899999999999999" customHeight="1" x14ac:dyDescent="0.2">
      <c r="A4400" s="602"/>
      <c r="B4400" s="541"/>
      <c r="C4400" s="545"/>
      <c r="D4400" s="541"/>
      <c r="E4400" s="542"/>
      <c r="F4400" s="564" t="s">
        <v>28</v>
      </c>
      <c r="G4400" s="604">
        <f>SUBTOTAL(9,G4393:G4399)</f>
        <v>0</v>
      </c>
    </row>
    <row r="4401" spans="1:7" ht="19.899999999999999" customHeight="1" x14ac:dyDescent="0.2">
      <c r="A4401" s="599"/>
      <c r="B4401" s="545"/>
      <c r="C4401" s="537" t="s">
        <v>1014</v>
      </c>
      <c r="D4401" s="541"/>
      <c r="E4401" s="542"/>
      <c r="F4401" s="543"/>
      <c r="G4401" s="600"/>
    </row>
    <row r="4402" spans="1:7" ht="19.899999999999999" customHeight="1" x14ac:dyDescent="0.2">
      <c r="A4402" s="792" t="s">
        <v>576</v>
      </c>
      <c r="B4402" s="793"/>
      <c r="C4402" s="794" t="s">
        <v>0</v>
      </c>
      <c r="D4402" s="794" t="s">
        <v>1867</v>
      </c>
      <c r="E4402" s="796" t="s">
        <v>24</v>
      </c>
      <c r="F4402" s="798" t="s">
        <v>25</v>
      </c>
      <c r="G4402" s="800" t="s">
        <v>26</v>
      </c>
    </row>
    <row r="4403" spans="1:7" ht="19.899999999999999" customHeight="1" x14ac:dyDescent="0.2">
      <c r="A4403" s="560" t="s">
        <v>577</v>
      </c>
      <c r="B4403" s="560" t="s">
        <v>578</v>
      </c>
      <c r="C4403" s="795"/>
      <c r="D4403" s="795"/>
      <c r="E4403" s="797"/>
      <c r="F4403" s="799"/>
      <c r="G4403" s="801"/>
    </row>
    <row r="4404" spans="1:7" ht="19.899999999999999" customHeight="1" x14ac:dyDescent="0.2">
      <c r="A4404" s="601">
        <f t="shared" ref="A4404:A4414" si="997">IFERROR(VLOOKUP(C4404,T_Insumos,4,FALSE),0)</f>
        <v>0</v>
      </c>
      <c r="B4404" s="561">
        <f t="shared" ref="B4404:B4414" si="998">IFERROR(VLOOKUP(C4404,T_Insumos,5,FALSE),0)</f>
        <v>0</v>
      </c>
      <c r="C4404" s="561"/>
      <c r="D4404" s="613">
        <f t="shared" ref="D4404:D4414" si="999">IFERROR(VLOOKUP(C4404,T_Insumos,2,FALSE),0)</f>
        <v>0</v>
      </c>
      <c r="E4404" s="553"/>
      <c r="F4404" s="555">
        <f t="shared" ref="F4404:F4414" si="1000">IFERROR(VLOOKUP(C4404,T_Insumos,3,FALSE),0)</f>
        <v>0</v>
      </c>
      <c r="G4404" s="555">
        <f>ROUND(E4404*F4404,2)</f>
        <v>0</v>
      </c>
    </row>
    <row r="4405" spans="1:7" ht="19.899999999999999" customHeight="1" x14ac:dyDescent="0.2">
      <c r="A4405" s="601">
        <f t="shared" si="997"/>
        <v>0</v>
      </c>
      <c r="B4405" s="561">
        <f t="shared" si="998"/>
        <v>0</v>
      </c>
      <c r="C4405" s="561"/>
      <c r="D4405" s="613">
        <f t="shared" si="999"/>
        <v>0</v>
      </c>
      <c r="E4405" s="553"/>
      <c r="F4405" s="555">
        <f t="shared" si="1000"/>
        <v>0</v>
      </c>
      <c r="G4405" s="555">
        <f t="shared" ref="G4405:G4414" si="1001">ROUND(E4405*F4405,2)</f>
        <v>0</v>
      </c>
    </row>
    <row r="4406" spans="1:7" ht="19.899999999999999" customHeight="1" x14ac:dyDescent="0.2">
      <c r="A4406" s="601">
        <f t="shared" si="997"/>
        <v>0</v>
      </c>
      <c r="B4406" s="561">
        <f t="shared" si="998"/>
        <v>0</v>
      </c>
      <c r="C4406" s="561"/>
      <c r="D4406" s="613">
        <f t="shared" si="999"/>
        <v>0</v>
      </c>
      <c r="E4406" s="553"/>
      <c r="F4406" s="555">
        <f t="shared" si="1000"/>
        <v>0</v>
      </c>
      <c r="G4406" s="555">
        <f t="shared" si="1001"/>
        <v>0</v>
      </c>
    </row>
    <row r="4407" spans="1:7" ht="19.899999999999999" customHeight="1" x14ac:dyDescent="0.2">
      <c r="A4407" s="601">
        <f t="shared" si="997"/>
        <v>0</v>
      </c>
      <c r="B4407" s="561">
        <f t="shared" si="998"/>
        <v>0</v>
      </c>
      <c r="C4407" s="561"/>
      <c r="D4407" s="613">
        <f t="shared" si="999"/>
        <v>0</v>
      </c>
      <c r="E4407" s="553"/>
      <c r="F4407" s="555">
        <f t="shared" si="1000"/>
        <v>0</v>
      </c>
      <c r="G4407" s="555">
        <f t="shared" si="1001"/>
        <v>0</v>
      </c>
    </row>
    <row r="4408" spans="1:7" ht="19.899999999999999" customHeight="1" x14ac:dyDescent="0.2">
      <c r="A4408" s="601">
        <f t="shared" si="997"/>
        <v>0</v>
      </c>
      <c r="B4408" s="561">
        <f t="shared" si="998"/>
        <v>0</v>
      </c>
      <c r="C4408" s="561"/>
      <c r="D4408" s="613">
        <f t="shared" si="999"/>
        <v>0</v>
      </c>
      <c r="E4408" s="553"/>
      <c r="F4408" s="555">
        <f t="shared" si="1000"/>
        <v>0</v>
      </c>
      <c r="G4408" s="555">
        <f t="shared" si="1001"/>
        <v>0</v>
      </c>
    </row>
    <row r="4409" spans="1:7" ht="19.899999999999999" customHeight="1" x14ac:dyDescent="0.2">
      <c r="A4409" s="601">
        <f t="shared" si="997"/>
        <v>0</v>
      </c>
      <c r="B4409" s="561">
        <f t="shared" si="998"/>
        <v>0</v>
      </c>
      <c r="C4409" s="561"/>
      <c r="D4409" s="613">
        <f t="shared" si="999"/>
        <v>0</v>
      </c>
      <c r="E4409" s="553"/>
      <c r="F4409" s="555">
        <f t="shared" si="1000"/>
        <v>0</v>
      </c>
      <c r="G4409" s="555">
        <f t="shared" si="1001"/>
        <v>0</v>
      </c>
    </row>
    <row r="4410" spans="1:7" ht="19.899999999999999" customHeight="1" x14ac:dyDescent="0.2">
      <c r="A4410" s="601">
        <f t="shared" si="997"/>
        <v>0</v>
      </c>
      <c r="B4410" s="561">
        <f t="shared" si="998"/>
        <v>0</v>
      </c>
      <c r="C4410" s="561"/>
      <c r="D4410" s="613">
        <f t="shared" si="999"/>
        <v>0</v>
      </c>
      <c r="E4410" s="553"/>
      <c r="F4410" s="555">
        <f t="shared" si="1000"/>
        <v>0</v>
      </c>
      <c r="G4410" s="555">
        <f t="shared" si="1001"/>
        <v>0</v>
      </c>
    </row>
    <row r="4411" spans="1:7" ht="19.899999999999999" customHeight="1" x14ac:dyDescent="0.2">
      <c r="A4411" s="601">
        <f t="shared" si="997"/>
        <v>0</v>
      </c>
      <c r="B4411" s="561">
        <f t="shared" si="998"/>
        <v>0</v>
      </c>
      <c r="C4411" s="561"/>
      <c r="D4411" s="613">
        <f t="shared" si="999"/>
        <v>0</v>
      </c>
      <c r="E4411" s="553"/>
      <c r="F4411" s="555">
        <f t="shared" si="1000"/>
        <v>0</v>
      </c>
      <c r="G4411" s="555">
        <f t="shared" si="1001"/>
        <v>0</v>
      </c>
    </row>
    <row r="4412" spans="1:7" ht="19.899999999999999" customHeight="1" x14ac:dyDescent="0.2">
      <c r="A4412" s="601">
        <f t="shared" si="997"/>
        <v>0</v>
      </c>
      <c r="B4412" s="561">
        <f t="shared" si="998"/>
        <v>0</v>
      </c>
      <c r="C4412" s="561"/>
      <c r="D4412" s="613">
        <f t="shared" si="999"/>
        <v>0</v>
      </c>
      <c r="E4412" s="553"/>
      <c r="F4412" s="555">
        <f t="shared" si="1000"/>
        <v>0</v>
      </c>
      <c r="G4412" s="555">
        <f t="shared" si="1001"/>
        <v>0</v>
      </c>
    </row>
    <row r="4413" spans="1:7" ht="19.899999999999999" customHeight="1" x14ac:dyDescent="0.2">
      <c r="A4413" s="601">
        <f t="shared" si="997"/>
        <v>0</v>
      </c>
      <c r="B4413" s="561">
        <f t="shared" si="998"/>
        <v>0</v>
      </c>
      <c r="C4413" s="561"/>
      <c r="D4413" s="613">
        <f t="shared" si="999"/>
        <v>0</v>
      </c>
      <c r="E4413" s="553"/>
      <c r="F4413" s="555">
        <f t="shared" si="1000"/>
        <v>0</v>
      </c>
      <c r="G4413" s="555">
        <f t="shared" si="1001"/>
        <v>0</v>
      </c>
    </row>
    <row r="4414" spans="1:7" ht="19.899999999999999" customHeight="1" x14ac:dyDescent="0.2">
      <c r="A4414" s="601">
        <f t="shared" si="997"/>
        <v>0</v>
      </c>
      <c r="B4414" s="561">
        <f t="shared" si="998"/>
        <v>0</v>
      </c>
      <c r="C4414" s="561"/>
      <c r="D4414" s="613">
        <f t="shared" si="999"/>
        <v>0</v>
      </c>
      <c r="E4414" s="553"/>
      <c r="F4414" s="555">
        <f t="shared" si="1000"/>
        <v>0</v>
      </c>
      <c r="G4414" s="555">
        <f t="shared" si="1001"/>
        <v>0</v>
      </c>
    </row>
    <row r="4415" spans="1:7" ht="19.899999999999999" customHeight="1" x14ac:dyDescent="0.2">
      <c r="A4415" s="599"/>
      <c r="B4415" s="545"/>
      <c r="C4415" s="545"/>
      <c r="D4415" s="541"/>
      <c r="E4415" s="542"/>
      <c r="F4415" s="564" t="s">
        <v>29</v>
      </c>
      <c r="G4415" s="605">
        <f>SUBTOTAL(9,G4404:G4414)</f>
        <v>0</v>
      </c>
    </row>
    <row r="4416" spans="1:7" ht="19.899999999999999" customHeight="1" x14ac:dyDescent="0.2">
      <c r="A4416" s="599"/>
      <c r="B4416" s="545"/>
      <c r="C4416" s="537" t="s">
        <v>1015</v>
      </c>
      <c r="D4416" s="541"/>
      <c r="E4416" s="542"/>
      <c r="F4416" s="543"/>
      <c r="G4416" s="600"/>
    </row>
    <row r="4417" spans="1:7" ht="19.899999999999999" customHeight="1" x14ac:dyDescent="0.2">
      <c r="A4417" s="792" t="s">
        <v>576</v>
      </c>
      <c r="B4417" s="793"/>
      <c r="C4417" s="794" t="s">
        <v>0</v>
      </c>
      <c r="D4417" s="794" t="s">
        <v>1867</v>
      </c>
      <c r="E4417" s="796" t="s">
        <v>24</v>
      </c>
      <c r="F4417" s="798" t="s">
        <v>25</v>
      </c>
      <c r="G4417" s="800" t="s">
        <v>26</v>
      </c>
    </row>
    <row r="4418" spans="1:7" ht="19.899999999999999" customHeight="1" x14ac:dyDescent="0.2">
      <c r="A4418" s="560" t="s">
        <v>577</v>
      </c>
      <c r="B4418" s="560" t="s">
        <v>578</v>
      </c>
      <c r="C4418" s="795"/>
      <c r="D4418" s="795"/>
      <c r="E4418" s="797"/>
      <c r="F4418" s="799"/>
      <c r="G4418" s="801"/>
    </row>
    <row r="4419" spans="1:7" ht="19.899999999999999" customHeight="1" x14ac:dyDescent="0.2">
      <c r="A4419" s="601">
        <f>IFERROR(VLOOKUP(C4419,T_Insumos,4,FALSE),0)</f>
        <v>0</v>
      </c>
      <c r="B4419" s="561">
        <f>IFERROR(VLOOKUP(C4419,T_Insumos,5,FALSE),0)</f>
        <v>0</v>
      </c>
      <c r="C4419" s="552"/>
      <c r="D4419" s="613">
        <f>IF(C4419=0,0,"$/tnkm")</f>
        <v>0</v>
      </c>
      <c r="E4419" s="553"/>
      <c r="F4419" s="555">
        <f>IFERROR(VLOOKUP(C4419,T_Insumos,3,FALSE),0)</f>
        <v>0</v>
      </c>
      <c r="G4419" s="555">
        <f>ROUND(E4419*F4419,2)</f>
        <v>0</v>
      </c>
    </row>
    <row r="4420" spans="1:7" ht="19.899999999999999" customHeight="1" x14ac:dyDescent="0.2">
      <c r="A4420" s="601">
        <f>IFERROR(VLOOKUP(C4420,T_Insumos,4,FALSE),0)</f>
        <v>0</v>
      </c>
      <c r="B4420" s="561">
        <f>IFERROR(VLOOKUP(C4420,T_Insumos,5,FALSE),0)</f>
        <v>0</v>
      </c>
      <c r="C4420" s="552"/>
      <c r="D4420" s="613">
        <f>IF(C4420=0,0,"$/tnkm")</f>
        <v>0</v>
      </c>
      <c r="E4420" s="569"/>
      <c r="F4420" s="555">
        <f>IFERROR(VLOOKUP(C4420,T_Insumos,3,FALSE),0)</f>
        <v>0</v>
      </c>
      <c r="G4420" s="555">
        <f t="shared" ref="G4420" si="1002">ROUND(E4420*F4420,2)</f>
        <v>0</v>
      </c>
    </row>
    <row r="4421" spans="1:7" ht="19.899999999999999" customHeight="1" x14ac:dyDescent="0.2">
      <c r="A4421" s="599"/>
      <c r="B4421" s="545"/>
      <c r="C4421" s="545"/>
      <c r="D4421" s="541"/>
      <c r="E4421" s="542"/>
      <c r="F4421" s="564" t="s">
        <v>1016</v>
      </c>
      <c r="G4421" s="605">
        <f>SUBTOTAL(9,G4419:G4420)</f>
        <v>0</v>
      </c>
    </row>
    <row r="4422" spans="1:7" ht="19.899999999999999" customHeight="1" x14ac:dyDescent="0.2">
      <c r="A4422" s="602"/>
      <c r="B4422" s="541"/>
      <c r="C4422" s="545"/>
      <c r="D4422" s="541"/>
      <c r="E4422" s="542"/>
      <c r="F4422" s="543"/>
      <c r="G4422" s="600"/>
    </row>
    <row r="4423" spans="1:7" ht="19.899999999999999" customHeight="1" x14ac:dyDescent="0.2">
      <c r="A4423" s="664" t="str">
        <f>B4357</f>
        <v/>
      </c>
      <c r="B4423" s="661">
        <f ca="1">C4357</f>
        <v>0</v>
      </c>
      <c r="C4423" s="541"/>
      <c r="D4423" s="541" t="s">
        <v>1833</v>
      </c>
      <c r="E4423" s="662"/>
      <c r="F4423" s="663" t="str">
        <f ca="1">"$/"&amp;G4357</f>
        <v>$/0</v>
      </c>
      <c r="G4423" s="610">
        <f>SUBTOTAL(9,G4380:G4422)</f>
        <v>0</v>
      </c>
    </row>
    <row r="4424" spans="1:7" ht="19.899999999999999" customHeight="1" x14ac:dyDescent="0.2">
      <c r="A4424" s="606"/>
      <c r="B4424" s="607"/>
      <c r="C4424" s="608"/>
      <c r="D4424" s="608" t="s">
        <v>2043</v>
      </c>
      <c r="E4424" s="609"/>
      <c r="F4424" s="665" t="str">
        <f ca="1">"$/"&amp;G4357</f>
        <v>$/0</v>
      </c>
      <c r="G4424" s="610">
        <f>ROUND(G4423/Coeficiente_Paso,2)</f>
        <v>0</v>
      </c>
    </row>
    <row r="4425" spans="1:7" ht="19.899999999999999" customHeight="1" x14ac:dyDescent="0.2">
      <c r="A4425" s="191"/>
      <c r="B4425" s="191"/>
      <c r="C4425" s="191"/>
      <c r="D4425" s="191"/>
      <c r="E4425" s="191"/>
      <c r="F4425" s="191"/>
      <c r="G4425" s="191"/>
    </row>
    <row r="4426" spans="1:7" ht="19.899999999999999" customHeight="1" x14ac:dyDescent="0.2">
      <c r="A4426" s="802" t="s">
        <v>31</v>
      </c>
      <c r="B4426" s="803"/>
      <c r="C4426" s="803"/>
      <c r="D4426" s="803"/>
      <c r="E4426" s="803"/>
      <c r="F4426" s="803"/>
      <c r="G4426" s="804"/>
    </row>
    <row r="4427" spans="1:7" ht="19.899999999999999" customHeight="1" x14ac:dyDescent="0.2">
      <c r="A4427" s="587" t="s">
        <v>711</v>
      </c>
      <c r="B4427" s="535" t="str">
        <f>Comitente</f>
        <v>DIRECCIÓN PROVINCIAL DE VIALIDAD</v>
      </c>
      <c r="C4427" s="536"/>
      <c r="D4427" s="537"/>
      <c r="E4427" s="537"/>
      <c r="F4427" s="538"/>
      <c r="G4427" s="588"/>
    </row>
    <row r="4428" spans="1:7" ht="19.899999999999999" customHeight="1" x14ac:dyDescent="0.2">
      <c r="A4428" s="587" t="s">
        <v>712</v>
      </c>
      <c r="B4428" s="535">
        <f>Contratista</f>
        <v>0</v>
      </c>
      <c r="C4428" s="539"/>
      <c r="D4428" s="539"/>
      <c r="E4428" s="539"/>
      <c r="F4428" s="535"/>
      <c r="G4428" s="589"/>
    </row>
    <row r="4429" spans="1:7" ht="19.899999999999999" customHeight="1" x14ac:dyDescent="0.2">
      <c r="A4429" s="587" t="s">
        <v>21</v>
      </c>
      <c r="B4429" s="535" t="str">
        <f>Obra</f>
        <v>PAVIMENTACIÓN Y REPAVIMENTACION DE LA RED VIAL MUNICIPAL AFECTADAS POR OBRAS DE SANEAMIENTO 1era ETAPA SARMIENTO</v>
      </c>
      <c r="C4429" s="539"/>
      <c r="D4429" s="539"/>
      <c r="E4429" s="539"/>
      <c r="F4429" s="535" t="s">
        <v>32</v>
      </c>
      <c r="G4429" s="589">
        <f>Fecha_Base</f>
        <v>0</v>
      </c>
    </row>
    <row r="4430" spans="1:7" ht="19.899999999999999" customHeight="1" x14ac:dyDescent="0.2">
      <c r="A4430" s="590" t="s">
        <v>710</v>
      </c>
      <c r="B4430" s="540" t="str">
        <f>Ubicación</f>
        <v>DEPARTAMENTO SARMIENTO</v>
      </c>
      <c r="C4430" s="540"/>
      <c r="D4430" s="541"/>
      <c r="E4430" s="542"/>
      <c r="F4430" s="543"/>
      <c r="G4430" s="591"/>
    </row>
    <row r="4431" spans="1:7" ht="19.899999999999999" customHeight="1" x14ac:dyDescent="0.2">
      <c r="A4431" s="590" t="s">
        <v>33</v>
      </c>
      <c r="B4431" s="544" t="str">
        <f>IFERROR(VALUE(LEFT(B4432,FIND(".",B4432)-1)),"")</f>
        <v/>
      </c>
      <c r="C4431" s="545">
        <f ca="1">IFERROR(VLOOKUP(B4431,T_Computo_Presupuesto,2,FALSE),0)</f>
        <v>0</v>
      </c>
      <c r="D4431" s="545"/>
      <c r="E4431" s="542"/>
      <c r="F4431" s="543"/>
      <c r="G4431" s="591"/>
    </row>
    <row r="4432" spans="1:7" ht="19.899999999999999" customHeight="1" x14ac:dyDescent="0.2">
      <c r="A4432" s="590" t="s">
        <v>22</v>
      </c>
      <c r="B4432" s="546" t="str">
        <f>IFERROR(VLOOKUP(COUNTIF($A$1:A4432,"ANALISIS DE PRECIOS"),T_NumeroItem,2,FALSE),"")</f>
        <v/>
      </c>
      <c r="C4432" s="805">
        <f ca="1">IFERROR(VLOOKUP(B4432,T_Computo_Presupuesto,2,FALSE),0)</f>
        <v>0</v>
      </c>
      <c r="D4432" s="805"/>
      <c r="E4432" s="805"/>
      <c r="F4432" s="540" t="s">
        <v>23</v>
      </c>
      <c r="G4432" s="592">
        <f ca="1">IFERROR(VLOOKUP(B4432,T_Computo_Presupuesto,4,FALSE),0)</f>
        <v>0</v>
      </c>
    </row>
    <row r="4433" spans="1:7" ht="19.899999999999999" customHeight="1" x14ac:dyDescent="0.2">
      <c r="A4433" s="590"/>
      <c r="B4433" s="540"/>
      <c r="C4433" s="545"/>
      <c r="D4433" s="541"/>
      <c r="E4433" s="542"/>
      <c r="F4433" s="545"/>
      <c r="G4433" s="593"/>
    </row>
    <row r="4434" spans="1:7" ht="19.899999999999999" customHeight="1" x14ac:dyDescent="0.2">
      <c r="A4434" s="594"/>
      <c r="B4434" s="547"/>
      <c r="C4434" s="548" t="s">
        <v>999</v>
      </c>
      <c r="D4434" s="547"/>
      <c r="E4434" s="547"/>
      <c r="F4434" s="547"/>
      <c r="G4434" s="595"/>
    </row>
    <row r="4435" spans="1:7" ht="19.899999999999999" customHeight="1" x14ac:dyDescent="0.2">
      <c r="A4435" s="590"/>
      <c r="B4435" s="549"/>
      <c r="C4435" s="545"/>
      <c r="D4435" s="541"/>
      <c r="E4435" s="542"/>
      <c r="F4435" s="540"/>
      <c r="G4435" s="592"/>
    </row>
    <row r="4436" spans="1:7" ht="19.899999999999999" customHeight="1" x14ac:dyDescent="0.2">
      <c r="A4436" s="590"/>
      <c r="B4436" s="549"/>
      <c r="C4436" s="550" t="s">
        <v>1000</v>
      </c>
      <c r="D4436" s="551" t="s">
        <v>24</v>
      </c>
      <c r="E4436" s="551" t="s">
        <v>1001</v>
      </c>
      <c r="F4436" s="551" t="s">
        <v>1002</v>
      </c>
      <c r="G4436" s="550" t="s">
        <v>1003</v>
      </c>
    </row>
    <row r="4437" spans="1:7" ht="19.899999999999999" customHeight="1" x14ac:dyDescent="0.2">
      <c r="A4437" s="590"/>
      <c r="B4437" s="549"/>
      <c r="C4437" s="552"/>
      <c r="D4437" s="553"/>
      <c r="E4437" s="554">
        <f t="shared" ref="E4437:E4446" si="1003">IFERROR(VLOOKUP(C4437,T_Equipos,4,FALSE),0)</f>
        <v>0</v>
      </c>
      <c r="F4437" s="555">
        <f t="shared" ref="F4437:F4446" si="1004">IFERROR(VLOOKUP(C4437,T_Equipos,5,FALSE),0)</f>
        <v>0</v>
      </c>
      <c r="G4437" s="555">
        <f>ROUND(D4437*F4437,2)</f>
        <v>0</v>
      </c>
    </row>
    <row r="4438" spans="1:7" ht="19.899999999999999" customHeight="1" x14ac:dyDescent="0.2">
      <c r="A4438" s="590"/>
      <c r="B4438" s="549"/>
      <c r="C4438" s="552"/>
      <c r="D4438" s="553"/>
      <c r="E4438" s="554">
        <f t="shared" si="1003"/>
        <v>0</v>
      </c>
      <c r="F4438" s="555">
        <f t="shared" si="1004"/>
        <v>0</v>
      </c>
      <c r="G4438" s="555">
        <f>ROUND(D4438*F4438,2)</f>
        <v>0</v>
      </c>
    </row>
    <row r="4439" spans="1:7" ht="19.899999999999999" customHeight="1" x14ac:dyDescent="0.2">
      <c r="A4439" s="590"/>
      <c r="B4439" s="549"/>
      <c r="C4439" s="552"/>
      <c r="D4439" s="553"/>
      <c r="E4439" s="554">
        <f t="shared" si="1003"/>
        <v>0</v>
      </c>
      <c r="F4439" s="555">
        <f t="shared" si="1004"/>
        <v>0</v>
      </c>
      <c r="G4439" s="555">
        <f>ROUND(D4439*F4439,2)</f>
        <v>0</v>
      </c>
    </row>
    <row r="4440" spans="1:7" ht="19.899999999999999" customHeight="1" x14ac:dyDescent="0.2">
      <c r="A4440" s="590"/>
      <c r="B4440" s="549"/>
      <c r="C4440" s="552"/>
      <c r="D4440" s="553"/>
      <c r="E4440" s="554">
        <f t="shared" si="1003"/>
        <v>0</v>
      </c>
      <c r="F4440" s="555">
        <f t="shared" si="1004"/>
        <v>0</v>
      </c>
      <c r="G4440" s="555">
        <f>ROUND(D4440*F4440,2)</f>
        <v>0</v>
      </c>
    </row>
    <row r="4441" spans="1:7" ht="19.899999999999999" customHeight="1" x14ac:dyDescent="0.2">
      <c r="A4441" s="590"/>
      <c r="B4441" s="549"/>
      <c r="C4441" s="552"/>
      <c r="D4441" s="553"/>
      <c r="E4441" s="554">
        <f t="shared" si="1003"/>
        <v>0</v>
      </c>
      <c r="F4441" s="555">
        <f t="shared" si="1004"/>
        <v>0</v>
      </c>
      <c r="G4441" s="555">
        <f t="shared" ref="G4441:G4446" si="1005">ROUND(D4441*F4441,2)</f>
        <v>0</v>
      </c>
    </row>
    <row r="4442" spans="1:7" ht="19.899999999999999" customHeight="1" x14ac:dyDescent="0.2">
      <c r="A4442" s="590"/>
      <c r="B4442" s="549"/>
      <c r="C4442" s="552"/>
      <c r="D4442" s="553"/>
      <c r="E4442" s="554">
        <f t="shared" si="1003"/>
        <v>0</v>
      </c>
      <c r="F4442" s="555">
        <f t="shared" si="1004"/>
        <v>0</v>
      </c>
      <c r="G4442" s="555">
        <f t="shared" si="1005"/>
        <v>0</v>
      </c>
    </row>
    <row r="4443" spans="1:7" ht="19.899999999999999" customHeight="1" x14ac:dyDescent="0.2">
      <c r="A4443" s="590"/>
      <c r="B4443" s="549"/>
      <c r="C4443" s="552"/>
      <c r="D4443" s="553"/>
      <c r="E4443" s="554">
        <f t="shared" si="1003"/>
        <v>0</v>
      </c>
      <c r="F4443" s="555">
        <f t="shared" si="1004"/>
        <v>0</v>
      </c>
      <c r="G4443" s="555">
        <f t="shared" si="1005"/>
        <v>0</v>
      </c>
    </row>
    <row r="4444" spans="1:7" ht="19.899999999999999" customHeight="1" x14ac:dyDescent="0.2">
      <c r="A4444" s="590"/>
      <c r="B4444" s="549"/>
      <c r="C4444" s="552"/>
      <c r="D4444" s="553"/>
      <c r="E4444" s="554">
        <f t="shared" si="1003"/>
        <v>0</v>
      </c>
      <c r="F4444" s="555">
        <f t="shared" si="1004"/>
        <v>0</v>
      </c>
      <c r="G4444" s="555">
        <f t="shared" si="1005"/>
        <v>0</v>
      </c>
    </row>
    <row r="4445" spans="1:7" ht="19.899999999999999" customHeight="1" x14ac:dyDescent="0.2">
      <c r="A4445" s="590"/>
      <c r="B4445" s="549"/>
      <c r="C4445" s="552"/>
      <c r="D4445" s="553"/>
      <c r="E4445" s="554">
        <f t="shared" si="1003"/>
        <v>0</v>
      </c>
      <c r="F4445" s="555">
        <f t="shared" si="1004"/>
        <v>0</v>
      </c>
      <c r="G4445" s="555">
        <f t="shared" si="1005"/>
        <v>0</v>
      </c>
    </row>
    <row r="4446" spans="1:7" ht="19.899999999999999" customHeight="1" x14ac:dyDescent="0.2">
      <c r="A4446" s="590"/>
      <c r="B4446" s="549"/>
      <c r="C4446" s="552"/>
      <c r="D4446" s="553"/>
      <c r="E4446" s="554">
        <f t="shared" si="1003"/>
        <v>0</v>
      </c>
      <c r="F4446" s="555">
        <f t="shared" si="1004"/>
        <v>0</v>
      </c>
      <c r="G4446" s="555">
        <f t="shared" si="1005"/>
        <v>0</v>
      </c>
    </row>
    <row r="4447" spans="1:7" ht="19.899999999999999" customHeight="1" x14ac:dyDescent="0.2">
      <c r="A4447" s="590"/>
      <c r="B4447" s="549"/>
      <c r="C4447" s="545"/>
      <c r="D4447" s="545"/>
      <c r="E4447" s="556"/>
      <c r="F4447" s="540"/>
      <c r="G4447" s="592"/>
    </row>
    <row r="4448" spans="1:7" ht="19.899999999999999" customHeight="1" x14ac:dyDescent="0.2">
      <c r="A4448" s="590"/>
      <c r="B4448" s="545"/>
      <c r="C4448" s="537" t="s">
        <v>1004</v>
      </c>
      <c r="D4448" s="540" t="s">
        <v>1001</v>
      </c>
      <c r="E4448" s="611">
        <f>SUMPRODUCT(D4437:D4446,E4437:E4446)</f>
        <v>0</v>
      </c>
      <c r="F4448" s="540" t="s">
        <v>1005</v>
      </c>
      <c r="G4448" s="612">
        <f>SUM(G4437:G4446)</f>
        <v>0</v>
      </c>
    </row>
    <row r="4449" spans="1:7" ht="19.899999999999999" customHeight="1" x14ac:dyDescent="0.2">
      <c r="A4449" s="590"/>
      <c r="B4449" s="549"/>
      <c r="C4449" s="557"/>
      <c r="D4449" s="556"/>
      <c r="E4449" s="542"/>
      <c r="F4449" s="540"/>
      <c r="G4449" s="596"/>
    </row>
    <row r="4450" spans="1:7" ht="19.899999999999999" customHeight="1" x14ac:dyDescent="0.2">
      <c r="A4450" s="597"/>
      <c r="B4450" s="549"/>
      <c r="C4450" s="540" t="s">
        <v>1006</v>
      </c>
      <c r="D4450" s="558">
        <f>IFERROR(VLOOKUP(COUNTIF($A$1:A4450,"ANALISIS DE PRECIOS"),T_Rendimiento_Equipo,5,FALSE),0)</f>
        <v>0</v>
      </c>
      <c r="E4450" s="559" t="str">
        <f ca="1">G4432&amp;"/día"</f>
        <v>0/día</v>
      </c>
      <c r="F4450" s="598"/>
      <c r="G4450" s="592"/>
    </row>
    <row r="4451" spans="1:7" ht="19.899999999999999" customHeight="1" x14ac:dyDescent="0.2">
      <c r="A4451" s="590"/>
      <c r="B4451" s="549"/>
      <c r="C4451" s="545"/>
      <c r="D4451" s="541"/>
      <c r="E4451" s="542"/>
      <c r="F4451" s="540"/>
      <c r="G4451" s="592"/>
    </row>
    <row r="4452" spans="1:7" ht="19.899999999999999" customHeight="1" x14ac:dyDescent="0.2">
      <c r="A4452" s="792" t="s">
        <v>576</v>
      </c>
      <c r="B4452" s="793"/>
      <c r="C4452" s="794" t="s">
        <v>0</v>
      </c>
      <c r="D4452" s="806" t="s">
        <v>1866</v>
      </c>
      <c r="E4452" s="806" t="s">
        <v>1865</v>
      </c>
      <c r="F4452" s="798" t="s">
        <v>1007</v>
      </c>
      <c r="G4452" s="800" t="s">
        <v>26</v>
      </c>
    </row>
    <row r="4453" spans="1:7" ht="19.899999999999999" customHeight="1" x14ac:dyDescent="0.2">
      <c r="A4453" s="560" t="s">
        <v>577</v>
      </c>
      <c r="B4453" s="560" t="s">
        <v>578</v>
      </c>
      <c r="C4453" s="795"/>
      <c r="D4453" s="807"/>
      <c r="E4453" s="797"/>
      <c r="F4453" s="799"/>
      <c r="G4453" s="801"/>
    </row>
    <row r="4454" spans="1:7" ht="19.899999999999999" customHeight="1" x14ac:dyDescent="0.2">
      <c r="A4454" s="599"/>
      <c r="B4454" s="545"/>
      <c r="C4454" s="537" t="s">
        <v>1008</v>
      </c>
      <c r="D4454" s="542"/>
      <c r="E4454" s="542"/>
      <c r="F4454" s="545"/>
      <c r="G4454" s="600"/>
    </row>
    <row r="4455" spans="1:7" ht="19.899999999999999" customHeight="1" x14ac:dyDescent="0.2">
      <c r="A4455" s="601">
        <f t="shared" ref="A4455:A4463" si="1006">IFERROR(VLOOKUP(C4455,T_Insumos,4,FALSE),0)</f>
        <v>0</v>
      </c>
      <c r="B4455" s="561">
        <f t="shared" ref="B4455:B4463" si="1007">IFERROR(VLOOKUP(C4455,T_Insumos,5,FALSE),0)</f>
        <v>0</v>
      </c>
      <c r="C4455" s="552"/>
      <c r="D4455" s="562">
        <f t="shared" ref="D4455:D4463" si="1008">IFERROR(VLOOKUP(C4455,T_Insumos,3,FALSE),0)</f>
        <v>0</v>
      </c>
      <c r="E4455" s="555">
        <f>D4455*$G$23</f>
        <v>0</v>
      </c>
      <c r="F4455" s="558">
        <f>IF(C4455="",0,IFERROR(VLOOKUP(COUNTIF($A$1:A4455,"ANALISIS DE PRECIOS"),T_Rendimiento_Equipo,5,FALSE),0))</f>
        <v>0</v>
      </c>
      <c r="G4455" s="555">
        <f>IFERROR(ROUND(E4455/F4455,2),0)</f>
        <v>0</v>
      </c>
    </row>
    <row r="4456" spans="1:7" ht="19.899999999999999" customHeight="1" x14ac:dyDescent="0.2">
      <c r="A4456" s="601">
        <f t="shared" si="1006"/>
        <v>0</v>
      </c>
      <c r="B4456" s="561">
        <f t="shared" si="1007"/>
        <v>0</v>
      </c>
      <c r="C4456" s="552"/>
      <c r="D4456" s="562">
        <f t="shared" si="1008"/>
        <v>0</v>
      </c>
      <c r="E4456" s="555"/>
      <c r="F4456" s="558">
        <f>IF(C4456="",0,IFERROR(VLOOKUP(COUNTIF($A$1:A4456,"ANALISIS DE PRECIOS"),T_Rendimiento_Equipo,5,FALSE),0))</f>
        <v>0</v>
      </c>
      <c r="G4456" s="555">
        <f t="shared" ref="G4456:G4463" si="1009">IFERROR(ROUND(E4456/F4456,2),0)</f>
        <v>0</v>
      </c>
    </row>
    <row r="4457" spans="1:7" ht="19.899999999999999" customHeight="1" x14ac:dyDescent="0.2">
      <c r="A4457" s="601">
        <f t="shared" si="1006"/>
        <v>0</v>
      </c>
      <c r="B4457" s="561">
        <f t="shared" si="1007"/>
        <v>0</v>
      </c>
      <c r="C4457" s="563"/>
      <c r="D4457" s="562">
        <f t="shared" si="1008"/>
        <v>0</v>
      </c>
      <c r="E4457" s="555"/>
      <c r="F4457" s="558">
        <f>IF(C4457="",0,IFERROR(VLOOKUP(COUNTIF($A$1:A4457,"ANALISIS DE PRECIOS"),T_Rendimiento_Equipo,5,FALSE),0))</f>
        <v>0</v>
      </c>
      <c r="G4457" s="555">
        <f t="shared" si="1009"/>
        <v>0</v>
      </c>
    </row>
    <row r="4458" spans="1:7" ht="19.899999999999999" customHeight="1" x14ac:dyDescent="0.2">
      <c r="A4458" s="601">
        <f t="shared" si="1006"/>
        <v>0</v>
      </c>
      <c r="B4458" s="561">
        <f t="shared" si="1007"/>
        <v>0</v>
      </c>
      <c r="C4458" s="563"/>
      <c r="D4458" s="562">
        <f t="shared" si="1008"/>
        <v>0</v>
      </c>
      <c r="E4458" s="555"/>
      <c r="F4458" s="558">
        <f>IF(C4458="",0,IFERROR(VLOOKUP(COUNTIF($A$1:A4458,"ANALISIS DE PRECIOS"),T_Rendimiento_Equipo,5,FALSE),0))</f>
        <v>0</v>
      </c>
      <c r="G4458" s="555">
        <f t="shared" si="1009"/>
        <v>0</v>
      </c>
    </row>
    <row r="4459" spans="1:7" ht="19.899999999999999" customHeight="1" x14ac:dyDescent="0.2">
      <c r="A4459" s="601">
        <f t="shared" si="1006"/>
        <v>0</v>
      </c>
      <c r="B4459" s="561">
        <f t="shared" si="1007"/>
        <v>0</v>
      </c>
      <c r="C4459" s="563"/>
      <c r="D4459" s="562">
        <f t="shared" si="1008"/>
        <v>0</v>
      </c>
      <c r="E4459" s="555"/>
      <c r="F4459" s="558">
        <f>IF(C4459="",0,IFERROR(VLOOKUP(COUNTIF($A$1:A4459,"ANALISIS DE PRECIOS"),T_Rendimiento_Equipo,5,FALSE),0))</f>
        <v>0</v>
      </c>
      <c r="G4459" s="555">
        <f t="shared" si="1009"/>
        <v>0</v>
      </c>
    </row>
    <row r="4460" spans="1:7" ht="19.899999999999999" customHeight="1" x14ac:dyDescent="0.2">
      <c r="A4460" s="601">
        <f t="shared" si="1006"/>
        <v>0</v>
      </c>
      <c r="B4460" s="561">
        <f t="shared" si="1007"/>
        <v>0</v>
      </c>
      <c r="C4460" s="563"/>
      <c r="D4460" s="562">
        <f t="shared" si="1008"/>
        <v>0</v>
      </c>
      <c r="E4460" s="555"/>
      <c r="F4460" s="558">
        <f>IF(C4460="",0,IFERROR(VLOOKUP(COUNTIF($A$1:A4460,"ANALISIS DE PRECIOS"),T_Rendimiento_Equipo,5,FALSE),0))</f>
        <v>0</v>
      </c>
      <c r="G4460" s="555">
        <f t="shared" si="1009"/>
        <v>0</v>
      </c>
    </row>
    <row r="4461" spans="1:7" ht="19.899999999999999" customHeight="1" x14ac:dyDescent="0.2">
      <c r="A4461" s="601">
        <f t="shared" si="1006"/>
        <v>0</v>
      </c>
      <c r="B4461" s="561">
        <f t="shared" si="1007"/>
        <v>0</v>
      </c>
      <c r="C4461" s="563"/>
      <c r="D4461" s="562">
        <f t="shared" si="1008"/>
        <v>0</v>
      </c>
      <c r="E4461" s="555"/>
      <c r="F4461" s="558">
        <f>IF(C4461="",0,IFERROR(VLOOKUP(COUNTIF($A$1:A4461,"ANALISIS DE PRECIOS"),T_Rendimiento_Equipo,5,FALSE),0))</f>
        <v>0</v>
      </c>
      <c r="G4461" s="555">
        <f t="shared" si="1009"/>
        <v>0</v>
      </c>
    </row>
    <row r="4462" spans="1:7" ht="19.899999999999999" customHeight="1" x14ac:dyDescent="0.2">
      <c r="A4462" s="601">
        <f t="shared" si="1006"/>
        <v>0</v>
      </c>
      <c r="B4462" s="561">
        <f t="shared" si="1007"/>
        <v>0</v>
      </c>
      <c r="C4462" s="563"/>
      <c r="D4462" s="562">
        <f t="shared" si="1008"/>
        <v>0</v>
      </c>
      <c r="E4462" s="555"/>
      <c r="F4462" s="558">
        <f>IF(C4462="",0,IFERROR(VLOOKUP(COUNTIF($A$1:A4462,"ANALISIS DE PRECIOS"),T_Rendimiento_Equipo,5,FALSE),0))</f>
        <v>0</v>
      </c>
      <c r="G4462" s="555">
        <f t="shared" si="1009"/>
        <v>0</v>
      </c>
    </row>
    <row r="4463" spans="1:7" ht="19.899999999999999" customHeight="1" x14ac:dyDescent="0.2">
      <c r="A4463" s="601">
        <f t="shared" si="1006"/>
        <v>0</v>
      </c>
      <c r="B4463" s="561">
        <f t="shared" si="1007"/>
        <v>0</v>
      </c>
      <c r="C4463" s="552"/>
      <c r="D4463" s="562">
        <f t="shared" si="1008"/>
        <v>0</v>
      </c>
      <c r="E4463" s="555"/>
      <c r="F4463" s="558">
        <f>IF(C4463="",0,IFERROR(VLOOKUP(COUNTIF($A$1:A4463,"ANALISIS DE PRECIOS"),T_Rendimiento_Equipo,5,FALSE),0))</f>
        <v>0</v>
      </c>
      <c r="G4463" s="555">
        <f t="shared" si="1009"/>
        <v>0</v>
      </c>
    </row>
    <row r="4464" spans="1:7" ht="19.899999999999999" customHeight="1" x14ac:dyDescent="0.2">
      <c r="A4464" s="602"/>
      <c r="B4464" s="541"/>
      <c r="C4464" s="545"/>
      <c r="D4464" s="541"/>
      <c r="E4464" s="542"/>
      <c r="F4464" s="564" t="s">
        <v>27</v>
      </c>
      <c r="G4464" s="603">
        <f>SUBTOTAL(9,G4455:G4463)</f>
        <v>0</v>
      </c>
    </row>
    <row r="4465" spans="1:7" ht="19.899999999999999" customHeight="1" x14ac:dyDescent="0.2">
      <c r="A4465" s="599"/>
      <c r="B4465" s="545"/>
      <c r="C4465" s="537" t="s">
        <v>713</v>
      </c>
      <c r="D4465" s="541"/>
      <c r="E4465" s="542"/>
      <c r="F4465" s="543"/>
      <c r="G4465" s="600"/>
    </row>
    <row r="4466" spans="1:7" ht="19.899999999999999" customHeight="1" x14ac:dyDescent="0.2">
      <c r="A4466" s="792" t="s">
        <v>576</v>
      </c>
      <c r="B4466" s="793"/>
      <c r="C4466" s="794" t="s">
        <v>0</v>
      </c>
      <c r="D4466" s="796" t="s">
        <v>24</v>
      </c>
      <c r="E4466" s="796" t="s">
        <v>1832</v>
      </c>
      <c r="F4466" s="798" t="s">
        <v>1007</v>
      </c>
      <c r="G4466" s="800" t="s">
        <v>26</v>
      </c>
    </row>
    <row r="4467" spans="1:7" ht="19.899999999999999" customHeight="1" x14ac:dyDescent="0.2">
      <c r="A4467" s="560" t="s">
        <v>577</v>
      </c>
      <c r="B4467" s="560" t="s">
        <v>578</v>
      </c>
      <c r="C4467" s="795"/>
      <c r="D4467" s="797"/>
      <c r="E4467" s="797"/>
      <c r="F4467" s="799"/>
      <c r="G4467" s="801"/>
    </row>
    <row r="4468" spans="1:7" ht="19.899999999999999" customHeight="1" x14ac:dyDescent="0.2">
      <c r="A4468" s="601">
        <f t="shared" ref="A4468:A4474" si="1010">IFERROR(VLOOKUP(C4468,T_Insumos,4,FALSE),0)</f>
        <v>0</v>
      </c>
      <c r="B4468" s="561">
        <f t="shared" ref="B4468:B4474" si="1011">IFERROR(VLOOKUP(C4468,T_Insumos,5,FALSE),0)</f>
        <v>0</v>
      </c>
      <c r="C4468" s="565"/>
      <c r="D4468" s="558"/>
      <c r="E4468" s="555">
        <f t="shared" ref="E4468:E4474" si="1012">IFERROR(VLOOKUP(C4468,T_Insumos,3,FALSE),0)</f>
        <v>0</v>
      </c>
      <c r="F4468" s="558">
        <f>IF(C4468="",0,IFERROR(VLOOKUP(COUNTIF($A$1:A4468,"ANALISIS DE PRECIOS"),T_Rendimiento_Equipo,5,FALSE),0))</f>
        <v>0</v>
      </c>
      <c r="G4468" s="555">
        <f>IFERROR(ROUND(D4468*E4468/F4468,2),0)</f>
        <v>0</v>
      </c>
    </row>
    <row r="4469" spans="1:7" ht="19.899999999999999" customHeight="1" x14ac:dyDescent="0.2">
      <c r="A4469" s="601">
        <f t="shared" si="1010"/>
        <v>0</v>
      </c>
      <c r="B4469" s="561">
        <f t="shared" si="1011"/>
        <v>0</v>
      </c>
      <c r="C4469" s="552"/>
      <c r="D4469" s="558"/>
      <c r="E4469" s="555">
        <f t="shared" si="1012"/>
        <v>0</v>
      </c>
      <c r="F4469" s="558">
        <f>IF(C4469="",0,IFERROR(VLOOKUP(COUNTIF($A$1:A4469,"ANALISIS DE PRECIOS"),T_Rendimiento_Equipo,5,FALSE),0))</f>
        <v>0</v>
      </c>
      <c r="G4469" s="555">
        <f t="shared" ref="G4469:G4474" si="1013">IFERROR(ROUND(D4469*E4469/F4469,2),0)</f>
        <v>0</v>
      </c>
    </row>
    <row r="4470" spans="1:7" ht="19.899999999999999" customHeight="1" x14ac:dyDescent="0.2">
      <c r="A4470" s="601">
        <f t="shared" si="1010"/>
        <v>0</v>
      </c>
      <c r="B4470" s="561">
        <f t="shared" si="1011"/>
        <v>0</v>
      </c>
      <c r="C4470" s="552"/>
      <c r="D4470" s="558"/>
      <c r="E4470" s="555">
        <f t="shared" si="1012"/>
        <v>0</v>
      </c>
      <c r="F4470" s="558">
        <f>IF(C4470="",0,IFERROR(VLOOKUP(COUNTIF($A$1:A4470,"ANALISIS DE PRECIOS"),T_Rendimiento_Equipo,5,FALSE),0))</f>
        <v>0</v>
      </c>
      <c r="G4470" s="555">
        <f t="shared" si="1013"/>
        <v>0</v>
      </c>
    </row>
    <row r="4471" spans="1:7" ht="19.899999999999999" customHeight="1" x14ac:dyDescent="0.2">
      <c r="A4471" s="601">
        <f t="shared" si="1010"/>
        <v>0</v>
      </c>
      <c r="B4471" s="561">
        <f t="shared" si="1011"/>
        <v>0</v>
      </c>
      <c r="C4471" s="552"/>
      <c r="D4471" s="558"/>
      <c r="E4471" s="555">
        <f t="shared" si="1012"/>
        <v>0</v>
      </c>
      <c r="F4471" s="558">
        <f>IF(C4471="",0,IFERROR(VLOOKUP(COUNTIF($A$1:A4471,"ANALISIS DE PRECIOS"),T_Rendimiento_Equipo,5,FALSE),0))</f>
        <v>0</v>
      </c>
      <c r="G4471" s="555">
        <f t="shared" si="1013"/>
        <v>0</v>
      </c>
    </row>
    <row r="4472" spans="1:7" ht="19.899999999999999" customHeight="1" x14ac:dyDescent="0.2">
      <c r="A4472" s="601">
        <f t="shared" si="1010"/>
        <v>0</v>
      </c>
      <c r="B4472" s="561">
        <f t="shared" si="1011"/>
        <v>0</v>
      </c>
      <c r="C4472" s="552"/>
      <c r="D4472" s="558"/>
      <c r="E4472" s="555">
        <f t="shared" si="1012"/>
        <v>0</v>
      </c>
      <c r="F4472" s="558">
        <f>IF(C4472="",0,IFERROR(VLOOKUP(COUNTIF($A$1:A4472,"ANALISIS DE PRECIOS"),T_Rendimiento_Equipo,5,FALSE),0))</f>
        <v>0</v>
      </c>
      <c r="G4472" s="555">
        <f t="shared" si="1013"/>
        <v>0</v>
      </c>
    </row>
    <row r="4473" spans="1:7" ht="19.899999999999999" customHeight="1" x14ac:dyDescent="0.2">
      <c r="A4473" s="601">
        <f t="shared" si="1010"/>
        <v>0</v>
      </c>
      <c r="B4473" s="561">
        <f t="shared" si="1011"/>
        <v>0</v>
      </c>
      <c r="C4473" s="552"/>
      <c r="D4473" s="566"/>
      <c r="E4473" s="555">
        <f t="shared" si="1012"/>
        <v>0</v>
      </c>
      <c r="F4473" s="558">
        <f>IF(C4473="",0,IFERROR(VLOOKUP(COUNTIF($A$1:A4473,"ANALISIS DE PRECIOS"),T_Rendimiento_Equipo,5,FALSE),0))</f>
        <v>0</v>
      </c>
      <c r="G4473" s="555">
        <f t="shared" si="1013"/>
        <v>0</v>
      </c>
    </row>
    <row r="4474" spans="1:7" ht="19.899999999999999" customHeight="1" x14ac:dyDescent="0.2">
      <c r="A4474" s="601">
        <f t="shared" si="1010"/>
        <v>0</v>
      </c>
      <c r="B4474" s="561">
        <f t="shared" si="1011"/>
        <v>0</v>
      </c>
      <c r="C4474" s="561"/>
      <c r="D4474" s="567"/>
      <c r="E4474" s="555">
        <f t="shared" si="1012"/>
        <v>0</v>
      </c>
      <c r="F4474" s="558">
        <f>IF(C4474="",0,IFERROR(VLOOKUP(COUNTIF($A$1:A4474,"ANALISIS DE PRECIOS"),T_Rendimiento_Equipo,5,FALSE),0))</f>
        <v>0</v>
      </c>
      <c r="G4474" s="555">
        <f t="shared" si="1013"/>
        <v>0</v>
      </c>
    </row>
    <row r="4475" spans="1:7" ht="19.899999999999999" customHeight="1" x14ac:dyDescent="0.2">
      <c r="A4475" s="602"/>
      <c r="B4475" s="541"/>
      <c r="C4475" s="545"/>
      <c r="D4475" s="541"/>
      <c r="E4475" s="542"/>
      <c r="F4475" s="564" t="s">
        <v>28</v>
      </c>
      <c r="G4475" s="604">
        <f>SUBTOTAL(9,G4468:G4474)</f>
        <v>0</v>
      </c>
    </row>
    <row r="4476" spans="1:7" ht="19.899999999999999" customHeight="1" x14ac:dyDescent="0.2">
      <c r="A4476" s="599"/>
      <c r="B4476" s="545"/>
      <c r="C4476" s="537" t="s">
        <v>1014</v>
      </c>
      <c r="D4476" s="541"/>
      <c r="E4476" s="542"/>
      <c r="F4476" s="543"/>
      <c r="G4476" s="600"/>
    </row>
    <row r="4477" spans="1:7" ht="19.899999999999999" customHeight="1" x14ac:dyDescent="0.2">
      <c r="A4477" s="792" t="s">
        <v>576</v>
      </c>
      <c r="B4477" s="793"/>
      <c r="C4477" s="794" t="s">
        <v>0</v>
      </c>
      <c r="D4477" s="794" t="s">
        <v>1867</v>
      </c>
      <c r="E4477" s="796" t="s">
        <v>24</v>
      </c>
      <c r="F4477" s="798" t="s">
        <v>25</v>
      </c>
      <c r="G4477" s="800" t="s">
        <v>26</v>
      </c>
    </row>
    <row r="4478" spans="1:7" ht="19.899999999999999" customHeight="1" x14ac:dyDescent="0.2">
      <c r="A4478" s="560" t="s">
        <v>577</v>
      </c>
      <c r="B4478" s="560" t="s">
        <v>578</v>
      </c>
      <c r="C4478" s="795"/>
      <c r="D4478" s="795"/>
      <c r="E4478" s="797"/>
      <c r="F4478" s="799"/>
      <c r="G4478" s="801"/>
    </row>
    <row r="4479" spans="1:7" ht="19.899999999999999" customHeight="1" x14ac:dyDescent="0.2">
      <c r="A4479" s="601">
        <f t="shared" ref="A4479:A4489" si="1014">IFERROR(VLOOKUP(C4479,T_Insumos,4,FALSE),0)</f>
        <v>0</v>
      </c>
      <c r="B4479" s="561">
        <f t="shared" ref="B4479:B4489" si="1015">IFERROR(VLOOKUP(C4479,T_Insumos,5,FALSE),0)</f>
        <v>0</v>
      </c>
      <c r="C4479" s="561"/>
      <c r="D4479" s="613">
        <f t="shared" ref="D4479:D4489" si="1016">IFERROR(VLOOKUP(C4479,T_Insumos,2,FALSE),0)</f>
        <v>0</v>
      </c>
      <c r="E4479" s="553"/>
      <c r="F4479" s="555">
        <f t="shared" ref="F4479:F4489" si="1017">IFERROR(VLOOKUP(C4479,T_Insumos,3,FALSE),0)</f>
        <v>0</v>
      </c>
      <c r="G4479" s="555">
        <f>ROUND(E4479*F4479,2)</f>
        <v>0</v>
      </c>
    </row>
    <row r="4480" spans="1:7" ht="19.899999999999999" customHeight="1" x14ac:dyDescent="0.2">
      <c r="A4480" s="601">
        <f t="shared" si="1014"/>
        <v>0</v>
      </c>
      <c r="B4480" s="561">
        <f t="shared" si="1015"/>
        <v>0</v>
      </c>
      <c r="C4480" s="561"/>
      <c r="D4480" s="613">
        <f t="shared" si="1016"/>
        <v>0</v>
      </c>
      <c r="E4480" s="553"/>
      <c r="F4480" s="555">
        <f t="shared" si="1017"/>
        <v>0</v>
      </c>
      <c r="G4480" s="555">
        <f t="shared" ref="G4480:G4489" si="1018">ROUND(E4480*F4480,2)</f>
        <v>0</v>
      </c>
    </row>
    <row r="4481" spans="1:7" ht="19.899999999999999" customHeight="1" x14ac:dyDescent="0.2">
      <c r="A4481" s="601">
        <f t="shared" si="1014"/>
        <v>0</v>
      </c>
      <c r="B4481" s="561">
        <f t="shared" si="1015"/>
        <v>0</v>
      </c>
      <c r="C4481" s="561"/>
      <c r="D4481" s="613">
        <f t="shared" si="1016"/>
        <v>0</v>
      </c>
      <c r="E4481" s="553"/>
      <c r="F4481" s="555">
        <f t="shared" si="1017"/>
        <v>0</v>
      </c>
      <c r="G4481" s="555">
        <f t="shared" si="1018"/>
        <v>0</v>
      </c>
    </row>
    <row r="4482" spans="1:7" ht="19.899999999999999" customHeight="1" x14ac:dyDescent="0.2">
      <c r="A4482" s="601">
        <f t="shared" si="1014"/>
        <v>0</v>
      </c>
      <c r="B4482" s="561">
        <f t="shared" si="1015"/>
        <v>0</v>
      </c>
      <c r="C4482" s="561"/>
      <c r="D4482" s="613">
        <f t="shared" si="1016"/>
        <v>0</v>
      </c>
      <c r="E4482" s="553"/>
      <c r="F4482" s="555">
        <f t="shared" si="1017"/>
        <v>0</v>
      </c>
      <c r="G4482" s="555">
        <f t="shared" si="1018"/>
        <v>0</v>
      </c>
    </row>
    <row r="4483" spans="1:7" ht="19.899999999999999" customHeight="1" x14ac:dyDescent="0.2">
      <c r="A4483" s="601">
        <f t="shared" si="1014"/>
        <v>0</v>
      </c>
      <c r="B4483" s="561">
        <f t="shared" si="1015"/>
        <v>0</v>
      </c>
      <c r="C4483" s="561"/>
      <c r="D4483" s="613">
        <f t="shared" si="1016"/>
        <v>0</v>
      </c>
      <c r="E4483" s="553"/>
      <c r="F4483" s="555">
        <f t="shared" si="1017"/>
        <v>0</v>
      </c>
      <c r="G4483" s="555">
        <f t="shared" si="1018"/>
        <v>0</v>
      </c>
    </row>
    <row r="4484" spans="1:7" ht="19.899999999999999" customHeight="1" x14ac:dyDescent="0.2">
      <c r="A4484" s="601">
        <f t="shared" si="1014"/>
        <v>0</v>
      </c>
      <c r="B4484" s="561">
        <f t="shared" si="1015"/>
        <v>0</v>
      </c>
      <c r="C4484" s="561"/>
      <c r="D4484" s="613">
        <f t="shared" si="1016"/>
        <v>0</v>
      </c>
      <c r="E4484" s="553"/>
      <c r="F4484" s="555">
        <f t="shared" si="1017"/>
        <v>0</v>
      </c>
      <c r="G4484" s="555">
        <f t="shared" si="1018"/>
        <v>0</v>
      </c>
    </row>
    <row r="4485" spans="1:7" ht="19.899999999999999" customHeight="1" x14ac:dyDescent="0.2">
      <c r="A4485" s="601">
        <f t="shared" si="1014"/>
        <v>0</v>
      </c>
      <c r="B4485" s="561">
        <f t="shared" si="1015"/>
        <v>0</v>
      </c>
      <c r="C4485" s="561"/>
      <c r="D4485" s="613">
        <f t="shared" si="1016"/>
        <v>0</v>
      </c>
      <c r="E4485" s="553"/>
      <c r="F4485" s="555">
        <f t="shared" si="1017"/>
        <v>0</v>
      </c>
      <c r="G4485" s="555">
        <f t="shared" si="1018"/>
        <v>0</v>
      </c>
    </row>
    <row r="4486" spans="1:7" ht="19.899999999999999" customHeight="1" x14ac:dyDescent="0.2">
      <c r="A4486" s="601">
        <f t="shared" si="1014"/>
        <v>0</v>
      </c>
      <c r="B4486" s="561">
        <f t="shared" si="1015"/>
        <v>0</v>
      </c>
      <c r="C4486" s="561"/>
      <c r="D4486" s="613">
        <f t="shared" si="1016"/>
        <v>0</v>
      </c>
      <c r="E4486" s="553"/>
      <c r="F4486" s="555">
        <f t="shared" si="1017"/>
        <v>0</v>
      </c>
      <c r="G4486" s="555">
        <f t="shared" si="1018"/>
        <v>0</v>
      </c>
    </row>
    <row r="4487" spans="1:7" ht="19.899999999999999" customHeight="1" x14ac:dyDescent="0.2">
      <c r="A4487" s="601">
        <f t="shared" si="1014"/>
        <v>0</v>
      </c>
      <c r="B4487" s="561">
        <f t="shared" si="1015"/>
        <v>0</v>
      </c>
      <c r="C4487" s="561"/>
      <c r="D4487" s="613">
        <f t="shared" si="1016"/>
        <v>0</v>
      </c>
      <c r="E4487" s="553"/>
      <c r="F4487" s="555">
        <f t="shared" si="1017"/>
        <v>0</v>
      </c>
      <c r="G4487" s="555">
        <f t="shared" si="1018"/>
        <v>0</v>
      </c>
    </row>
    <row r="4488" spans="1:7" ht="19.899999999999999" customHeight="1" x14ac:dyDescent="0.2">
      <c r="A4488" s="601">
        <f t="shared" si="1014"/>
        <v>0</v>
      </c>
      <c r="B4488" s="561">
        <f t="shared" si="1015"/>
        <v>0</v>
      </c>
      <c r="C4488" s="561"/>
      <c r="D4488" s="613">
        <f t="shared" si="1016"/>
        <v>0</v>
      </c>
      <c r="E4488" s="553"/>
      <c r="F4488" s="555">
        <f t="shared" si="1017"/>
        <v>0</v>
      </c>
      <c r="G4488" s="555">
        <f t="shared" si="1018"/>
        <v>0</v>
      </c>
    </row>
    <row r="4489" spans="1:7" ht="19.899999999999999" customHeight="1" x14ac:dyDescent="0.2">
      <c r="A4489" s="601">
        <f t="shared" si="1014"/>
        <v>0</v>
      </c>
      <c r="B4489" s="561">
        <f t="shared" si="1015"/>
        <v>0</v>
      </c>
      <c r="C4489" s="561"/>
      <c r="D4489" s="613">
        <f t="shared" si="1016"/>
        <v>0</v>
      </c>
      <c r="E4489" s="553"/>
      <c r="F4489" s="555">
        <f t="shared" si="1017"/>
        <v>0</v>
      </c>
      <c r="G4489" s="555">
        <f t="shared" si="1018"/>
        <v>0</v>
      </c>
    </row>
    <row r="4490" spans="1:7" ht="19.899999999999999" customHeight="1" x14ac:dyDescent="0.2">
      <c r="A4490" s="599"/>
      <c r="B4490" s="545"/>
      <c r="C4490" s="545"/>
      <c r="D4490" s="541"/>
      <c r="E4490" s="542"/>
      <c r="F4490" s="564" t="s">
        <v>29</v>
      </c>
      <c r="G4490" s="605">
        <f>SUBTOTAL(9,G4479:G4489)</f>
        <v>0</v>
      </c>
    </row>
    <row r="4491" spans="1:7" ht="19.899999999999999" customHeight="1" x14ac:dyDescent="0.2">
      <c r="A4491" s="599"/>
      <c r="B4491" s="545"/>
      <c r="C4491" s="537" t="s">
        <v>1015</v>
      </c>
      <c r="D4491" s="541"/>
      <c r="E4491" s="542"/>
      <c r="F4491" s="543"/>
      <c r="G4491" s="600"/>
    </row>
    <row r="4492" spans="1:7" ht="19.899999999999999" customHeight="1" x14ac:dyDescent="0.2">
      <c r="A4492" s="792" t="s">
        <v>576</v>
      </c>
      <c r="B4492" s="793"/>
      <c r="C4492" s="794" t="s">
        <v>0</v>
      </c>
      <c r="D4492" s="794" t="s">
        <v>1867</v>
      </c>
      <c r="E4492" s="796" t="s">
        <v>24</v>
      </c>
      <c r="F4492" s="798" t="s">
        <v>25</v>
      </c>
      <c r="G4492" s="800" t="s">
        <v>26</v>
      </c>
    </row>
    <row r="4493" spans="1:7" ht="19.899999999999999" customHeight="1" x14ac:dyDescent="0.2">
      <c r="A4493" s="560" t="s">
        <v>577</v>
      </c>
      <c r="B4493" s="560" t="s">
        <v>578</v>
      </c>
      <c r="C4493" s="795"/>
      <c r="D4493" s="795"/>
      <c r="E4493" s="797"/>
      <c r="F4493" s="799"/>
      <c r="G4493" s="801"/>
    </row>
    <row r="4494" spans="1:7" ht="19.899999999999999" customHeight="1" x14ac:dyDescent="0.2">
      <c r="A4494" s="601">
        <f>IFERROR(VLOOKUP(C4494,T_Insumos,4,FALSE),0)</f>
        <v>0</v>
      </c>
      <c r="B4494" s="561">
        <f>IFERROR(VLOOKUP(C4494,T_Insumos,5,FALSE),0)</f>
        <v>0</v>
      </c>
      <c r="C4494" s="552"/>
      <c r="D4494" s="613">
        <f>IF(C4494=0,0,"$/tnkm")</f>
        <v>0</v>
      </c>
      <c r="E4494" s="553"/>
      <c r="F4494" s="555">
        <f>IFERROR(VLOOKUP(C4494,T_Insumos,3,FALSE),0)</f>
        <v>0</v>
      </c>
      <c r="G4494" s="555">
        <f>ROUND(E4494*F4494,2)</f>
        <v>0</v>
      </c>
    </row>
    <row r="4495" spans="1:7" ht="19.899999999999999" customHeight="1" x14ac:dyDescent="0.2">
      <c r="A4495" s="601">
        <f>IFERROR(VLOOKUP(C4495,T_Insumos,4,FALSE),0)</f>
        <v>0</v>
      </c>
      <c r="B4495" s="561">
        <f>IFERROR(VLOOKUP(C4495,T_Insumos,5,FALSE),0)</f>
        <v>0</v>
      </c>
      <c r="C4495" s="552"/>
      <c r="D4495" s="613">
        <f>IF(C4495=0,0,"$/tnkm")</f>
        <v>0</v>
      </c>
      <c r="E4495" s="569"/>
      <c r="F4495" s="555">
        <f>IFERROR(VLOOKUP(C4495,T_Insumos,3,FALSE),0)</f>
        <v>0</v>
      </c>
      <c r="G4495" s="555">
        <f t="shared" ref="G4495" si="1019">ROUND(E4495*F4495,2)</f>
        <v>0</v>
      </c>
    </row>
    <row r="4496" spans="1:7" ht="19.899999999999999" customHeight="1" x14ac:dyDescent="0.2">
      <c r="A4496" s="599"/>
      <c r="B4496" s="545"/>
      <c r="C4496" s="545"/>
      <c r="D4496" s="541"/>
      <c r="E4496" s="542"/>
      <c r="F4496" s="564" t="s">
        <v>1016</v>
      </c>
      <c r="G4496" s="605">
        <f>SUBTOTAL(9,G4494:G4495)</f>
        <v>0</v>
      </c>
    </row>
    <row r="4497" spans="1:7" ht="19.899999999999999" customHeight="1" x14ac:dyDescent="0.2">
      <c r="A4497" s="602"/>
      <c r="B4497" s="541"/>
      <c r="C4497" s="545"/>
      <c r="D4497" s="541"/>
      <c r="E4497" s="542"/>
      <c r="F4497" s="543"/>
      <c r="G4497" s="600"/>
    </row>
    <row r="4498" spans="1:7" ht="19.899999999999999" customHeight="1" x14ac:dyDescent="0.2">
      <c r="A4498" s="664" t="str">
        <f>B4432</f>
        <v/>
      </c>
      <c r="B4498" s="661">
        <f ca="1">C4432</f>
        <v>0</v>
      </c>
      <c r="C4498" s="541"/>
      <c r="D4498" s="541" t="s">
        <v>1833</v>
      </c>
      <c r="E4498" s="662"/>
      <c r="F4498" s="663" t="str">
        <f ca="1">"$/"&amp;G4432</f>
        <v>$/0</v>
      </c>
      <c r="G4498" s="610">
        <f>SUBTOTAL(9,G4455:G4497)</f>
        <v>0</v>
      </c>
    </row>
    <row r="4499" spans="1:7" ht="19.899999999999999" customHeight="1" x14ac:dyDescent="0.2">
      <c r="A4499" s="606"/>
      <c r="B4499" s="607"/>
      <c r="C4499" s="608"/>
      <c r="D4499" s="608" t="s">
        <v>2043</v>
      </c>
      <c r="E4499" s="609"/>
      <c r="F4499" s="665" t="str">
        <f ca="1">"$/"&amp;G4432</f>
        <v>$/0</v>
      </c>
      <c r="G4499" s="610">
        <f>ROUND(G4498/Coeficiente_Paso,2)</f>
        <v>0</v>
      </c>
    </row>
    <row r="4500" spans="1:7" ht="19.899999999999999" customHeight="1" x14ac:dyDescent="0.2">
      <c r="A4500" s="191"/>
      <c r="B4500" s="191"/>
      <c r="C4500" s="191"/>
      <c r="D4500" s="191"/>
      <c r="E4500" s="191"/>
      <c r="F4500" s="191"/>
      <c r="G4500" s="191"/>
    </row>
    <row r="4501" spans="1:7" ht="19.899999999999999" customHeight="1" x14ac:dyDescent="0.2">
      <c r="A4501" s="802" t="s">
        <v>31</v>
      </c>
      <c r="B4501" s="803"/>
      <c r="C4501" s="803"/>
      <c r="D4501" s="803"/>
      <c r="E4501" s="803"/>
      <c r="F4501" s="803"/>
      <c r="G4501" s="804"/>
    </row>
    <row r="4502" spans="1:7" ht="19.899999999999999" customHeight="1" x14ac:dyDescent="0.2">
      <c r="A4502" s="587" t="s">
        <v>711</v>
      </c>
      <c r="B4502" s="535" t="str">
        <f>Comitente</f>
        <v>DIRECCIÓN PROVINCIAL DE VIALIDAD</v>
      </c>
      <c r="C4502" s="536"/>
      <c r="D4502" s="537"/>
      <c r="E4502" s="537"/>
      <c r="F4502" s="538"/>
      <c r="G4502" s="588"/>
    </row>
    <row r="4503" spans="1:7" ht="19.899999999999999" customHeight="1" x14ac:dyDescent="0.2">
      <c r="A4503" s="587" t="s">
        <v>712</v>
      </c>
      <c r="B4503" s="535">
        <f>Contratista</f>
        <v>0</v>
      </c>
      <c r="C4503" s="539"/>
      <c r="D4503" s="539"/>
      <c r="E4503" s="539"/>
      <c r="F4503" s="535"/>
      <c r="G4503" s="589"/>
    </row>
    <row r="4504" spans="1:7" ht="19.899999999999999" customHeight="1" x14ac:dyDescent="0.2">
      <c r="A4504" s="587" t="s">
        <v>21</v>
      </c>
      <c r="B4504" s="535" t="str">
        <f>Obra</f>
        <v>PAVIMENTACIÓN Y REPAVIMENTACION DE LA RED VIAL MUNICIPAL AFECTADAS POR OBRAS DE SANEAMIENTO 1era ETAPA SARMIENTO</v>
      </c>
      <c r="C4504" s="539"/>
      <c r="D4504" s="539"/>
      <c r="E4504" s="539"/>
      <c r="F4504" s="535" t="s">
        <v>32</v>
      </c>
      <c r="G4504" s="589">
        <f>Fecha_Base</f>
        <v>0</v>
      </c>
    </row>
    <row r="4505" spans="1:7" ht="19.899999999999999" customHeight="1" x14ac:dyDescent="0.2">
      <c r="A4505" s="590" t="s">
        <v>710</v>
      </c>
      <c r="B4505" s="540" t="str">
        <f>Ubicación</f>
        <v>DEPARTAMENTO SARMIENTO</v>
      </c>
      <c r="C4505" s="540"/>
      <c r="D4505" s="541"/>
      <c r="E4505" s="542"/>
      <c r="F4505" s="543"/>
      <c r="G4505" s="591"/>
    </row>
    <row r="4506" spans="1:7" ht="19.899999999999999" customHeight="1" x14ac:dyDescent="0.2">
      <c r="A4506" s="590" t="s">
        <v>33</v>
      </c>
      <c r="B4506" s="544" t="str">
        <f>IFERROR(VALUE(LEFT(B4507,FIND(".",B4507)-1)),"")</f>
        <v/>
      </c>
      <c r="C4506" s="545">
        <f ca="1">IFERROR(VLOOKUP(B4506,T_Computo_Presupuesto,2,FALSE),0)</f>
        <v>0</v>
      </c>
      <c r="D4506" s="545"/>
      <c r="E4506" s="542"/>
      <c r="F4506" s="543"/>
      <c r="G4506" s="591"/>
    </row>
    <row r="4507" spans="1:7" ht="19.899999999999999" customHeight="1" x14ac:dyDescent="0.2">
      <c r="A4507" s="590" t="s">
        <v>22</v>
      </c>
      <c r="B4507" s="546" t="str">
        <f>IFERROR(VLOOKUP(COUNTIF($A$1:A4507,"ANALISIS DE PRECIOS"),T_NumeroItem,2,FALSE),"")</f>
        <v/>
      </c>
      <c r="C4507" s="805">
        <f ca="1">IFERROR(VLOOKUP(B4507,T_Computo_Presupuesto,2,FALSE),0)</f>
        <v>0</v>
      </c>
      <c r="D4507" s="805"/>
      <c r="E4507" s="805"/>
      <c r="F4507" s="540" t="s">
        <v>23</v>
      </c>
      <c r="G4507" s="592">
        <f ca="1">IFERROR(VLOOKUP(B4507,T_Computo_Presupuesto,4,FALSE),0)</f>
        <v>0</v>
      </c>
    </row>
    <row r="4508" spans="1:7" ht="19.899999999999999" customHeight="1" x14ac:dyDescent="0.2">
      <c r="A4508" s="590"/>
      <c r="B4508" s="540"/>
      <c r="C4508" s="545"/>
      <c r="D4508" s="541"/>
      <c r="E4508" s="542"/>
      <c r="F4508" s="545"/>
      <c r="G4508" s="593"/>
    </row>
    <row r="4509" spans="1:7" ht="19.899999999999999" customHeight="1" x14ac:dyDescent="0.2">
      <c r="A4509" s="594"/>
      <c r="B4509" s="547"/>
      <c r="C4509" s="548" t="s">
        <v>999</v>
      </c>
      <c r="D4509" s="547"/>
      <c r="E4509" s="547"/>
      <c r="F4509" s="547"/>
      <c r="G4509" s="595"/>
    </row>
    <row r="4510" spans="1:7" ht="19.899999999999999" customHeight="1" x14ac:dyDescent="0.2">
      <c r="A4510" s="590"/>
      <c r="B4510" s="549"/>
      <c r="C4510" s="545"/>
      <c r="D4510" s="541"/>
      <c r="E4510" s="542"/>
      <c r="F4510" s="540"/>
      <c r="G4510" s="592"/>
    </row>
    <row r="4511" spans="1:7" ht="19.899999999999999" customHeight="1" x14ac:dyDescent="0.2">
      <c r="A4511" s="590"/>
      <c r="B4511" s="549"/>
      <c r="C4511" s="550" t="s">
        <v>1000</v>
      </c>
      <c r="D4511" s="551" t="s">
        <v>24</v>
      </c>
      <c r="E4511" s="551" t="s">
        <v>1001</v>
      </c>
      <c r="F4511" s="551" t="s">
        <v>1002</v>
      </c>
      <c r="G4511" s="550" t="s">
        <v>1003</v>
      </c>
    </row>
    <row r="4512" spans="1:7" ht="19.899999999999999" customHeight="1" x14ac:dyDescent="0.2">
      <c r="A4512" s="590"/>
      <c r="B4512" s="549"/>
      <c r="C4512" s="552"/>
      <c r="D4512" s="553"/>
      <c r="E4512" s="554">
        <f t="shared" ref="E4512:E4521" si="1020">IFERROR(VLOOKUP(C4512,T_Equipos,4,FALSE),0)</f>
        <v>0</v>
      </c>
      <c r="F4512" s="555">
        <f t="shared" ref="F4512:F4521" si="1021">IFERROR(VLOOKUP(C4512,T_Equipos,5,FALSE),0)</f>
        <v>0</v>
      </c>
      <c r="G4512" s="555">
        <f>ROUND(D4512*F4512,2)</f>
        <v>0</v>
      </c>
    </row>
    <row r="4513" spans="1:7" ht="19.899999999999999" customHeight="1" x14ac:dyDescent="0.2">
      <c r="A4513" s="590"/>
      <c r="B4513" s="549"/>
      <c r="C4513" s="552"/>
      <c r="D4513" s="553"/>
      <c r="E4513" s="554">
        <f t="shared" si="1020"/>
        <v>0</v>
      </c>
      <c r="F4513" s="555">
        <f t="shared" si="1021"/>
        <v>0</v>
      </c>
      <c r="G4513" s="555">
        <f>ROUND(D4513*F4513,2)</f>
        <v>0</v>
      </c>
    </row>
    <row r="4514" spans="1:7" ht="19.899999999999999" customHeight="1" x14ac:dyDescent="0.2">
      <c r="A4514" s="590"/>
      <c r="B4514" s="549"/>
      <c r="C4514" s="552"/>
      <c r="D4514" s="553"/>
      <c r="E4514" s="554">
        <f t="shared" si="1020"/>
        <v>0</v>
      </c>
      <c r="F4514" s="555">
        <f t="shared" si="1021"/>
        <v>0</v>
      </c>
      <c r="G4514" s="555">
        <f>ROUND(D4514*F4514,2)</f>
        <v>0</v>
      </c>
    </row>
    <row r="4515" spans="1:7" ht="19.899999999999999" customHeight="1" x14ac:dyDescent="0.2">
      <c r="A4515" s="590"/>
      <c r="B4515" s="549"/>
      <c r="C4515" s="552"/>
      <c r="D4515" s="553"/>
      <c r="E4515" s="554">
        <f t="shared" si="1020"/>
        <v>0</v>
      </c>
      <c r="F4515" s="555">
        <f t="shared" si="1021"/>
        <v>0</v>
      </c>
      <c r="G4515" s="555">
        <f>ROUND(D4515*F4515,2)</f>
        <v>0</v>
      </c>
    </row>
    <row r="4516" spans="1:7" ht="19.899999999999999" customHeight="1" x14ac:dyDescent="0.2">
      <c r="A4516" s="590"/>
      <c r="B4516" s="549"/>
      <c r="C4516" s="552"/>
      <c r="D4516" s="553"/>
      <c r="E4516" s="554">
        <f t="shared" si="1020"/>
        <v>0</v>
      </c>
      <c r="F4516" s="555">
        <f t="shared" si="1021"/>
        <v>0</v>
      </c>
      <c r="G4516" s="555">
        <f t="shared" ref="G4516:G4521" si="1022">ROUND(D4516*F4516,2)</f>
        <v>0</v>
      </c>
    </row>
    <row r="4517" spans="1:7" ht="19.899999999999999" customHeight="1" x14ac:dyDescent="0.2">
      <c r="A4517" s="590"/>
      <c r="B4517" s="549"/>
      <c r="C4517" s="552"/>
      <c r="D4517" s="553"/>
      <c r="E4517" s="554">
        <f t="shared" si="1020"/>
        <v>0</v>
      </c>
      <c r="F4517" s="555">
        <f t="shared" si="1021"/>
        <v>0</v>
      </c>
      <c r="G4517" s="555">
        <f t="shared" si="1022"/>
        <v>0</v>
      </c>
    </row>
    <row r="4518" spans="1:7" ht="19.899999999999999" customHeight="1" x14ac:dyDescent="0.2">
      <c r="A4518" s="590"/>
      <c r="B4518" s="549"/>
      <c r="C4518" s="552"/>
      <c r="D4518" s="553"/>
      <c r="E4518" s="554">
        <f t="shared" si="1020"/>
        <v>0</v>
      </c>
      <c r="F4518" s="555">
        <f t="shared" si="1021"/>
        <v>0</v>
      </c>
      <c r="G4518" s="555">
        <f t="shared" si="1022"/>
        <v>0</v>
      </c>
    </row>
    <row r="4519" spans="1:7" ht="19.899999999999999" customHeight="1" x14ac:dyDescent="0.2">
      <c r="A4519" s="590"/>
      <c r="B4519" s="549"/>
      <c r="C4519" s="552"/>
      <c r="D4519" s="553"/>
      <c r="E4519" s="554">
        <f t="shared" si="1020"/>
        <v>0</v>
      </c>
      <c r="F4519" s="555">
        <f t="shared" si="1021"/>
        <v>0</v>
      </c>
      <c r="G4519" s="555">
        <f t="shared" si="1022"/>
        <v>0</v>
      </c>
    </row>
    <row r="4520" spans="1:7" ht="19.899999999999999" customHeight="1" x14ac:dyDescent="0.2">
      <c r="A4520" s="590"/>
      <c r="B4520" s="549"/>
      <c r="C4520" s="552"/>
      <c r="D4520" s="553"/>
      <c r="E4520" s="554">
        <f t="shared" si="1020"/>
        <v>0</v>
      </c>
      <c r="F4520" s="555">
        <f t="shared" si="1021"/>
        <v>0</v>
      </c>
      <c r="G4520" s="555">
        <f t="shared" si="1022"/>
        <v>0</v>
      </c>
    </row>
    <row r="4521" spans="1:7" ht="19.899999999999999" customHeight="1" x14ac:dyDescent="0.2">
      <c r="A4521" s="590"/>
      <c r="B4521" s="549"/>
      <c r="C4521" s="552"/>
      <c r="D4521" s="553"/>
      <c r="E4521" s="554">
        <f t="shared" si="1020"/>
        <v>0</v>
      </c>
      <c r="F4521" s="555">
        <f t="shared" si="1021"/>
        <v>0</v>
      </c>
      <c r="G4521" s="555">
        <f t="shared" si="1022"/>
        <v>0</v>
      </c>
    </row>
    <row r="4522" spans="1:7" ht="19.899999999999999" customHeight="1" x14ac:dyDescent="0.2">
      <c r="A4522" s="590"/>
      <c r="B4522" s="549"/>
      <c r="C4522" s="545"/>
      <c r="D4522" s="545"/>
      <c r="E4522" s="556"/>
      <c r="F4522" s="540"/>
      <c r="G4522" s="592"/>
    </row>
    <row r="4523" spans="1:7" ht="19.899999999999999" customHeight="1" x14ac:dyDescent="0.2">
      <c r="A4523" s="590"/>
      <c r="B4523" s="545"/>
      <c r="C4523" s="537" t="s">
        <v>1004</v>
      </c>
      <c r="D4523" s="540" t="s">
        <v>1001</v>
      </c>
      <c r="E4523" s="611">
        <f>SUMPRODUCT(D4512:D4521,E4512:E4521)</f>
        <v>0</v>
      </c>
      <c r="F4523" s="540" t="s">
        <v>1005</v>
      </c>
      <c r="G4523" s="612">
        <f>SUM(G4512:G4521)</f>
        <v>0</v>
      </c>
    </row>
    <row r="4524" spans="1:7" ht="19.899999999999999" customHeight="1" x14ac:dyDescent="0.2">
      <c r="A4524" s="590"/>
      <c r="B4524" s="549"/>
      <c r="C4524" s="557"/>
      <c r="D4524" s="556"/>
      <c r="E4524" s="542"/>
      <c r="F4524" s="540"/>
      <c r="G4524" s="596"/>
    </row>
    <row r="4525" spans="1:7" ht="19.899999999999999" customHeight="1" x14ac:dyDescent="0.2">
      <c r="A4525" s="597"/>
      <c r="B4525" s="549"/>
      <c r="C4525" s="540" t="s">
        <v>1006</v>
      </c>
      <c r="D4525" s="558">
        <f>IFERROR(VLOOKUP(COUNTIF($A$1:A4525,"ANALISIS DE PRECIOS"),T_Rendimiento_Equipo,5,FALSE),0)</f>
        <v>0</v>
      </c>
      <c r="E4525" s="559" t="str">
        <f ca="1">G4507&amp;"/día"</f>
        <v>0/día</v>
      </c>
      <c r="F4525" s="598"/>
      <c r="G4525" s="592"/>
    </row>
    <row r="4526" spans="1:7" ht="19.899999999999999" customHeight="1" x14ac:dyDescent="0.2">
      <c r="A4526" s="590"/>
      <c r="B4526" s="549"/>
      <c r="C4526" s="545"/>
      <c r="D4526" s="541"/>
      <c r="E4526" s="542"/>
      <c r="F4526" s="540"/>
      <c r="G4526" s="592"/>
    </row>
    <row r="4527" spans="1:7" ht="19.899999999999999" customHeight="1" x14ac:dyDescent="0.2">
      <c r="A4527" s="792" t="s">
        <v>576</v>
      </c>
      <c r="B4527" s="793"/>
      <c r="C4527" s="794" t="s">
        <v>0</v>
      </c>
      <c r="D4527" s="806" t="s">
        <v>1866</v>
      </c>
      <c r="E4527" s="806" t="s">
        <v>1865</v>
      </c>
      <c r="F4527" s="798" t="s">
        <v>1007</v>
      </c>
      <c r="G4527" s="800" t="s">
        <v>26</v>
      </c>
    </row>
    <row r="4528" spans="1:7" ht="19.899999999999999" customHeight="1" x14ac:dyDescent="0.2">
      <c r="A4528" s="560" t="s">
        <v>577</v>
      </c>
      <c r="B4528" s="560" t="s">
        <v>578</v>
      </c>
      <c r="C4528" s="795"/>
      <c r="D4528" s="807"/>
      <c r="E4528" s="797"/>
      <c r="F4528" s="799"/>
      <c r="G4528" s="801"/>
    </row>
    <row r="4529" spans="1:7" ht="19.899999999999999" customHeight="1" x14ac:dyDescent="0.2">
      <c r="A4529" s="599"/>
      <c r="B4529" s="545"/>
      <c r="C4529" s="537" t="s">
        <v>1008</v>
      </c>
      <c r="D4529" s="542"/>
      <c r="E4529" s="542"/>
      <c r="F4529" s="545"/>
      <c r="G4529" s="600"/>
    </row>
    <row r="4530" spans="1:7" ht="19.899999999999999" customHeight="1" x14ac:dyDescent="0.2">
      <c r="A4530" s="601">
        <f t="shared" ref="A4530:A4538" si="1023">IFERROR(VLOOKUP(C4530,T_Insumos,4,FALSE),0)</f>
        <v>0</v>
      </c>
      <c r="B4530" s="561">
        <f t="shared" ref="B4530:B4538" si="1024">IFERROR(VLOOKUP(C4530,T_Insumos,5,FALSE),0)</f>
        <v>0</v>
      </c>
      <c r="C4530" s="552"/>
      <c r="D4530" s="562">
        <f t="shared" ref="D4530:D4538" si="1025">IFERROR(VLOOKUP(C4530,T_Insumos,3,FALSE),0)</f>
        <v>0</v>
      </c>
      <c r="E4530" s="555">
        <f>D4530*$G$23</f>
        <v>0</v>
      </c>
      <c r="F4530" s="558">
        <f>IF(C4530="",0,IFERROR(VLOOKUP(COUNTIF($A$1:A4530,"ANALISIS DE PRECIOS"),T_Rendimiento_Equipo,5,FALSE),0))</f>
        <v>0</v>
      </c>
      <c r="G4530" s="555">
        <f>IFERROR(ROUND(E4530/F4530,2),0)</f>
        <v>0</v>
      </c>
    </row>
    <row r="4531" spans="1:7" ht="19.899999999999999" customHeight="1" x14ac:dyDescent="0.2">
      <c r="A4531" s="601">
        <f t="shared" si="1023"/>
        <v>0</v>
      </c>
      <c r="B4531" s="561">
        <f t="shared" si="1024"/>
        <v>0</v>
      </c>
      <c r="C4531" s="552"/>
      <c r="D4531" s="562">
        <f t="shared" si="1025"/>
        <v>0</v>
      </c>
      <c r="E4531" s="555"/>
      <c r="F4531" s="558">
        <f>IF(C4531="",0,IFERROR(VLOOKUP(COUNTIF($A$1:A4531,"ANALISIS DE PRECIOS"),T_Rendimiento_Equipo,5,FALSE),0))</f>
        <v>0</v>
      </c>
      <c r="G4531" s="555">
        <f t="shared" ref="G4531:G4538" si="1026">IFERROR(ROUND(E4531/F4531,2),0)</f>
        <v>0</v>
      </c>
    </row>
    <row r="4532" spans="1:7" ht="19.899999999999999" customHeight="1" x14ac:dyDescent="0.2">
      <c r="A4532" s="601">
        <f t="shared" si="1023"/>
        <v>0</v>
      </c>
      <c r="B4532" s="561">
        <f t="shared" si="1024"/>
        <v>0</v>
      </c>
      <c r="C4532" s="563"/>
      <c r="D4532" s="562">
        <f t="shared" si="1025"/>
        <v>0</v>
      </c>
      <c r="E4532" s="555"/>
      <c r="F4532" s="558">
        <f>IF(C4532="",0,IFERROR(VLOOKUP(COUNTIF($A$1:A4532,"ANALISIS DE PRECIOS"),T_Rendimiento_Equipo,5,FALSE),0))</f>
        <v>0</v>
      </c>
      <c r="G4532" s="555">
        <f t="shared" si="1026"/>
        <v>0</v>
      </c>
    </row>
    <row r="4533" spans="1:7" ht="19.899999999999999" customHeight="1" x14ac:dyDescent="0.2">
      <c r="A4533" s="601">
        <f t="shared" si="1023"/>
        <v>0</v>
      </c>
      <c r="B4533" s="561">
        <f t="shared" si="1024"/>
        <v>0</v>
      </c>
      <c r="C4533" s="563"/>
      <c r="D4533" s="562">
        <f t="shared" si="1025"/>
        <v>0</v>
      </c>
      <c r="E4533" s="555"/>
      <c r="F4533" s="558">
        <f>IF(C4533="",0,IFERROR(VLOOKUP(COUNTIF($A$1:A4533,"ANALISIS DE PRECIOS"),T_Rendimiento_Equipo,5,FALSE),0))</f>
        <v>0</v>
      </c>
      <c r="G4533" s="555">
        <f t="shared" si="1026"/>
        <v>0</v>
      </c>
    </row>
    <row r="4534" spans="1:7" ht="19.899999999999999" customHeight="1" x14ac:dyDescent="0.2">
      <c r="A4534" s="601">
        <f t="shared" si="1023"/>
        <v>0</v>
      </c>
      <c r="B4534" s="561">
        <f t="shared" si="1024"/>
        <v>0</v>
      </c>
      <c r="C4534" s="563"/>
      <c r="D4534" s="562">
        <f t="shared" si="1025"/>
        <v>0</v>
      </c>
      <c r="E4534" s="555"/>
      <c r="F4534" s="558">
        <f>IF(C4534="",0,IFERROR(VLOOKUP(COUNTIF($A$1:A4534,"ANALISIS DE PRECIOS"),T_Rendimiento_Equipo,5,FALSE),0))</f>
        <v>0</v>
      </c>
      <c r="G4534" s="555">
        <f t="shared" si="1026"/>
        <v>0</v>
      </c>
    </row>
    <row r="4535" spans="1:7" ht="19.899999999999999" customHeight="1" x14ac:dyDescent="0.2">
      <c r="A4535" s="601">
        <f t="shared" si="1023"/>
        <v>0</v>
      </c>
      <c r="B4535" s="561">
        <f t="shared" si="1024"/>
        <v>0</v>
      </c>
      <c r="C4535" s="563"/>
      <c r="D4535" s="562">
        <f t="shared" si="1025"/>
        <v>0</v>
      </c>
      <c r="E4535" s="555"/>
      <c r="F4535" s="558">
        <f>IF(C4535="",0,IFERROR(VLOOKUP(COUNTIF($A$1:A4535,"ANALISIS DE PRECIOS"),T_Rendimiento_Equipo,5,FALSE),0))</f>
        <v>0</v>
      </c>
      <c r="G4535" s="555">
        <f t="shared" si="1026"/>
        <v>0</v>
      </c>
    </row>
    <row r="4536" spans="1:7" ht="19.899999999999999" customHeight="1" x14ac:dyDescent="0.2">
      <c r="A4536" s="601">
        <f t="shared" si="1023"/>
        <v>0</v>
      </c>
      <c r="B4536" s="561">
        <f t="shared" si="1024"/>
        <v>0</v>
      </c>
      <c r="C4536" s="563"/>
      <c r="D4536" s="562">
        <f t="shared" si="1025"/>
        <v>0</v>
      </c>
      <c r="E4536" s="555"/>
      <c r="F4536" s="558">
        <f>IF(C4536="",0,IFERROR(VLOOKUP(COUNTIF($A$1:A4536,"ANALISIS DE PRECIOS"),T_Rendimiento_Equipo,5,FALSE),0))</f>
        <v>0</v>
      </c>
      <c r="G4536" s="555">
        <f t="shared" si="1026"/>
        <v>0</v>
      </c>
    </row>
    <row r="4537" spans="1:7" ht="19.899999999999999" customHeight="1" x14ac:dyDescent="0.2">
      <c r="A4537" s="601">
        <f t="shared" si="1023"/>
        <v>0</v>
      </c>
      <c r="B4537" s="561">
        <f t="shared" si="1024"/>
        <v>0</v>
      </c>
      <c r="C4537" s="563"/>
      <c r="D4537" s="562">
        <f t="shared" si="1025"/>
        <v>0</v>
      </c>
      <c r="E4537" s="555"/>
      <c r="F4537" s="558">
        <f>IF(C4537="",0,IFERROR(VLOOKUP(COUNTIF($A$1:A4537,"ANALISIS DE PRECIOS"),T_Rendimiento_Equipo,5,FALSE),0))</f>
        <v>0</v>
      </c>
      <c r="G4537" s="555">
        <f t="shared" si="1026"/>
        <v>0</v>
      </c>
    </row>
    <row r="4538" spans="1:7" ht="19.899999999999999" customHeight="1" x14ac:dyDescent="0.2">
      <c r="A4538" s="601">
        <f t="shared" si="1023"/>
        <v>0</v>
      </c>
      <c r="B4538" s="561">
        <f t="shared" si="1024"/>
        <v>0</v>
      </c>
      <c r="C4538" s="552"/>
      <c r="D4538" s="562">
        <f t="shared" si="1025"/>
        <v>0</v>
      </c>
      <c r="E4538" s="555"/>
      <c r="F4538" s="558">
        <f>IF(C4538="",0,IFERROR(VLOOKUP(COUNTIF($A$1:A4538,"ANALISIS DE PRECIOS"),T_Rendimiento_Equipo,5,FALSE),0))</f>
        <v>0</v>
      </c>
      <c r="G4538" s="555">
        <f t="shared" si="1026"/>
        <v>0</v>
      </c>
    </row>
    <row r="4539" spans="1:7" ht="19.899999999999999" customHeight="1" x14ac:dyDescent="0.2">
      <c r="A4539" s="602"/>
      <c r="B4539" s="541"/>
      <c r="C4539" s="545"/>
      <c r="D4539" s="541"/>
      <c r="E4539" s="542"/>
      <c r="F4539" s="564" t="s">
        <v>27</v>
      </c>
      <c r="G4539" s="603">
        <f>SUBTOTAL(9,G4530:G4538)</f>
        <v>0</v>
      </c>
    </row>
    <row r="4540" spans="1:7" ht="19.899999999999999" customHeight="1" x14ac:dyDescent="0.2">
      <c r="A4540" s="599"/>
      <c r="B4540" s="545"/>
      <c r="C4540" s="537" t="s">
        <v>713</v>
      </c>
      <c r="D4540" s="541"/>
      <c r="E4540" s="542"/>
      <c r="F4540" s="543"/>
      <c r="G4540" s="600"/>
    </row>
    <row r="4541" spans="1:7" ht="19.899999999999999" customHeight="1" x14ac:dyDescent="0.2">
      <c r="A4541" s="792" t="s">
        <v>576</v>
      </c>
      <c r="B4541" s="793"/>
      <c r="C4541" s="794" t="s">
        <v>0</v>
      </c>
      <c r="D4541" s="796" t="s">
        <v>24</v>
      </c>
      <c r="E4541" s="796" t="s">
        <v>1832</v>
      </c>
      <c r="F4541" s="798" t="s">
        <v>1007</v>
      </c>
      <c r="G4541" s="800" t="s">
        <v>26</v>
      </c>
    </row>
    <row r="4542" spans="1:7" ht="19.899999999999999" customHeight="1" x14ac:dyDescent="0.2">
      <c r="A4542" s="560" t="s">
        <v>577</v>
      </c>
      <c r="B4542" s="560" t="s">
        <v>578</v>
      </c>
      <c r="C4542" s="795"/>
      <c r="D4542" s="797"/>
      <c r="E4542" s="797"/>
      <c r="F4542" s="799"/>
      <c r="G4542" s="801"/>
    </row>
    <row r="4543" spans="1:7" ht="19.899999999999999" customHeight="1" x14ac:dyDescent="0.2">
      <c r="A4543" s="601">
        <f t="shared" ref="A4543:A4549" si="1027">IFERROR(VLOOKUP(C4543,T_Insumos,4,FALSE),0)</f>
        <v>0</v>
      </c>
      <c r="B4543" s="561">
        <f t="shared" ref="B4543:B4549" si="1028">IFERROR(VLOOKUP(C4543,T_Insumos,5,FALSE),0)</f>
        <v>0</v>
      </c>
      <c r="C4543" s="565"/>
      <c r="D4543" s="558"/>
      <c r="E4543" s="555">
        <f t="shared" ref="E4543:E4549" si="1029">IFERROR(VLOOKUP(C4543,T_Insumos,3,FALSE),0)</f>
        <v>0</v>
      </c>
      <c r="F4543" s="558">
        <f>IF(C4543="",0,IFERROR(VLOOKUP(COUNTIF($A$1:A4543,"ANALISIS DE PRECIOS"),T_Rendimiento_Equipo,5,FALSE),0))</f>
        <v>0</v>
      </c>
      <c r="G4543" s="555">
        <f>IFERROR(ROUND(D4543*E4543/F4543,2),0)</f>
        <v>0</v>
      </c>
    </row>
    <row r="4544" spans="1:7" ht="19.899999999999999" customHeight="1" x14ac:dyDescent="0.2">
      <c r="A4544" s="601">
        <f t="shared" si="1027"/>
        <v>0</v>
      </c>
      <c r="B4544" s="561">
        <f t="shared" si="1028"/>
        <v>0</v>
      </c>
      <c r="C4544" s="552"/>
      <c r="D4544" s="558"/>
      <c r="E4544" s="555">
        <f t="shared" si="1029"/>
        <v>0</v>
      </c>
      <c r="F4544" s="558">
        <f>IF(C4544="",0,IFERROR(VLOOKUP(COUNTIF($A$1:A4544,"ANALISIS DE PRECIOS"),T_Rendimiento_Equipo,5,FALSE),0))</f>
        <v>0</v>
      </c>
      <c r="G4544" s="555">
        <f t="shared" ref="G4544:G4549" si="1030">IFERROR(ROUND(D4544*E4544/F4544,2),0)</f>
        <v>0</v>
      </c>
    </row>
    <row r="4545" spans="1:7" ht="19.899999999999999" customHeight="1" x14ac:dyDescent="0.2">
      <c r="A4545" s="601">
        <f t="shared" si="1027"/>
        <v>0</v>
      </c>
      <c r="B4545" s="561">
        <f t="shared" si="1028"/>
        <v>0</v>
      </c>
      <c r="C4545" s="552"/>
      <c r="D4545" s="558"/>
      <c r="E4545" s="555">
        <f t="shared" si="1029"/>
        <v>0</v>
      </c>
      <c r="F4545" s="558">
        <f>IF(C4545="",0,IFERROR(VLOOKUP(COUNTIF($A$1:A4545,"ANALISIS DE PRECIOS"),T_Rendimiento_Equipo,5,FALSE),0))</f>
        <v>0</v>
      </c>
      <c r="G4545" s="555">
        <f t="shared" si="1030"/>
        <v>0</v>
      </c>
    </row>
    <row r="4546" spans="1:7" ht="19.899999999999999" customHeight="1" x14ac:dyDescent="0.2">
      <c r="A4546" s="601">
        <f t="shared" si="1027"/>
        <v>0</v>
      </c>
      <c r="B4546" s="561">
        <f t="shared" si="1028"/>
        <v>0</v>
      </c>
      <c r="C4546" s="552"/>
      <c r="D4546" s="558"/>
      <c r="E4546" s="555">
        <f t="shared" si="1029"/>
        <v>0</v>
      </c>
      <c r="F4546" s="558">
        <f>IF(C4546="",0,IFERROR(VLOOKUP(COUNTIF($A$1:A4546,"ANALISIS DE PRECIOS"),T_Rendimiento_Equipo,5,FALSE),0))</f>
        <v>0</v>
      </c>
      <c r="G4546" s="555">
        <f t="shared" si="1030"/>
        <v>0</v>
      </c>
    </row>
    <row r="4547" spans="1:7" ht="19.899999999999999" customHeight="1" x14ac:dyDescent="0.2">
      <c r="A4547" s="601">
        <f t="shared" si="1027"/>
        <v>0</v>
      </c>
      <c r="B4547" s="561">
        <f t="shared" si="1028"/>
        <v>0</v>
      </c>
      <c r="C4547" s="552"/>
      <c r="D4547" s="558"/>
      <c r="E4547" s="555">
        <f t="shared" si="1029"/>
        <v>0</v>
      </c>
      <c r="F4547" s="558">
        <f>IF(C4547="",0,IFERROR(VLOOKUP(COUNTIF($A$1:A4547,"ANALISIS DE PRECIOS"),T_Rendimiento_Equipo,5,FALSE),0))</f>
        <v>0</v>
      </c>
      <c r="G4547" s="555">
        <f t="shared" si="1030"/>
        <v>0</v>
      </c>
    </row>
    <row r="4548" spans="1:7" ht="19.899999999999999" customHeight="1" x14ac:dyDescent="0.2">
      <c r="A4548" s="601">
        <f t="shared" si="1027"/>
        <v>0</v>
      </c>
      <c r="B4548" s="561">
        <f t="shared" si="1028"/>
        <v>0</v>
      </c>
      <c r="C4548" s="552"/>
      <c r="D4548" s="566"/>
      <c r="E4548" s="555">
        <f t="shared" si="1029"/>
        <v>0</v>
      </c>
      <c r="F4548" s="558">
        <f>IF(C4548="",0,IFERROR(VLOOKUP(COUNTIF($A$1:A4548,"ANALISIS DE PRECIOS"),T_Rendimiento_Equipo,5,FALSE),0))</f>
        <v>0</v>
      </c>
      <c r="G4548" s="555">
        <f t="shared" si="1030"/>
        <v>0</v>
      </c>
    </row>
    <row r="4549" spans="1:7" ht="19.899999999999999" customHeight="1" x14ac:dyDescent="0.2">
      <c r="A4549" s="601">
        <f t="shared" si="1027"/>
        <v>0</v>
      </c>
      <c r="B4549" s="561">
        <f t="shared" si="1028"/>
        <v>0</v>
      </c>
      <c r="C4549" s="561"/>
      <c r="D4549" s="567"/>
      <c r="E4549" s="555">
        <f t="shared" si="1029"/>
        <v>0</v>
      </c>
      <c r="F4549" s="558">
        <f>IF(C4549="",0,IFERROR(VLOOKUP(COUNTIF($A$1:A4549,"ANALISIS DE PRECIOS"),T_Rendimiento_Equipo,5,FALSE),0))</f>
        <v>0</v>
      </c>
      <c r="G4549" s="555">
        <f t="shared" si="1030"/>
        <v>0</v>
      </c>
    </row>
    <row r="4550" spans="1:7" ht="19.899999999999999" customHeight="1" x14ac:dyDescent="0.2">
      <c r="A4550" s="602"/>
      <c r="B4550" s="541"/>
      <c r="C4550" s="545"/>
      <c r="D4550" s="541"/>
      <c r="E4550" s="542"/>
      <c r="F4550" s="564" t="s">
        <v>28</v>
      </c>
      <c r="G4550" s="604">
        <f>SUBTOTAL(9,G4543:G4549)</f>
        <v>0</v>
      </c>
    </row>
    <row r="4551" spans="1:7" ht="19.899999999999999" customHeight="1" x14ac:dyDescent="0.2">
      <c r="A4551" s="599"/>
      <c r="B4551" s="545"/>
      <c r="C4551" s="537" t="s">
        <v>1014</v>
      </c>
      <c r="D4551" s="541"/>
      <c r="E4551" s="542"/>
      <c r="F4551" s="543"/>
      <c r="G4551" s="600"/>
    </row>
    <row r="4552" spans="1:7" ht="19.899999999999999" customHeight="1" x14ac:dyDescent="0.2">
      <c r="A4552" s="792" t="s">
        <v>576</v>
      </c>
      <c r="B4552" s="793"/>
      <c r="C4552" s="794" t="s">
        <v>0</v>
      </c>
      <c r="D4552" s="794" t="s">
        <v>1867</v>
      </c>
      <c r="E4552" s="796" t="s">
        <v>24</v>
      </c>
      <c r="F4552" s="798" t="s">
        <v>25</v>
      </c>
      <c r="G4552" s="800" t="s">
        <v>26</v>
      </c>
    </row>
    <row r="4553" spans="1:7" ht="19.899999999999999" customHeight="1" x14ac:dyDescent="0.2">
      <c r="A4553" s="560" t="s">
        <v>577</v>
      </c>
      <c r="B4553" s="560" t="s">
        <v>578</v>
      </c>
      <c r="C4553" s="795"/>
      <c r="D4553" s="795"/>
      <c r="E4553" s="797"/>
      <c r="F4553" s="799"/>
      <c r="G4553" s="801"/>
    </row>
    <row r="4554" spans="1:7" ht="19.899999999999999" customHeight="1" x14ac:dyDescent="0.2">
      <c r="A4554" s="601">
        <f t="shared" ref="A4554:A4564" si="1031">IFERROR(VLOOKUP(C4554,T_Insumos,4,FALSE),0)</f>
        <v>0</v>
      </c>
      <c r="B4554" s="561">
        <f t="shared" ref="B4554:B4564" si="1032">IFERROR(VLOOKUP(C4554,T_Insumos,5,FALSE),0)</f>
        <v>0</v>
      </c>
      <c r="C4554" s="561"/>
      <c r="D4554" s="613">
        <f t="shared" ref="D4554:D4564" si="1033">IFERROR(VLOOKUP(C4554,T_Insumos,2,FALSE),0)</f>
        <v>0</v>
      </c>
      <c r="E4554" s="553"/>
      <c r="F4554" s="555">
        <f t="shared" ref="F4554:F4564" si="1034">IFERROR(VLOOKUP(C4554,T_Insumos,3,FALSE),0)</f>
        <v>0</v>
      </c>
      <c r="G4554" s="555">
        <f>ROUND(E4554*F4554,2)</f>
        <v>0</v>
      </c>
    </row>
    <row r="4555" spans="1:7" ht="19.899999999999999" customHeight="1" x14ac:dyDescent="0.2">
      <c r="A4555" s="601">
        <f t="shared" si="1031"/>
        <v>0</v>
      </c>
      <c r="B4555" s="561">
        <f t="shared" si="1032"/>
        <v>0</v>
      </c>
      <c r="C4555" s="561"/>
      <c r="D4555" s="613">
        <f t="shared" si="1033"/>
        <v>0</v>
      </c>
      <c r="E4555" s="553"/>
      <c r="F4555" s="555">
        <f t="shared" si="1034"/>
        <v>0</v>
      </c>
      <c r="G4555" s="555">
        <f t="shared" ref="G4555:G4564" si="1035">ROUND(E4555*F4555,2)</f>
        <v>0</v>
      </c>
    </row>
    <row r="4556" spans="1:7" ht="19.899999999999999" customHeight="1" x14ac:dyDescent="0.2">
      <c r="A4556" s="601">
        <f t="shared" si="1031"/>
        <v>0</v>
      </c>
      <c r="B4556" s="561">
        <f t="shared" si="1032"/>
        <v>0</v>
      </c>
      <c r="C4556" s="561"/>
      <c r="D4556" s="613">
        <f t="shared" si="1033"/>
        <v>0</v>
      </c>
      <c r="E4556" s="553"/>
      <c r="F4556" s="555">
        <f t="shared" si="1034"/>
        <v>0</v>
      </c>
      <c r="G4556" s="555">
        <f t="shared" si="1035"/>
        <v>0</v>
      </c>
    </row>
    <row r="4557" spans="1:7" ht="19.899999999999999" customHeight="1" x14ac:dyDescent="0.2">
      <c r="A4557" s="601">
        <f t="shared" si="1031"/>
        <v>0</v>
      </c>
      <c r="B4557" s="561">
        <f t="shared" si="1032"/>
        <v>0</v>
      </c>
      <c r="C4557" s="561"/>
      <c r="D4557" s="613">
        <f t="shared" si="1033"/>
        <v>0</v>
      </c>
      <c r="E4557" s="553"/>
      <c r="F4557" s="555">
        <f t="shared" si="1034"/>
        <v>0</v>
      </c>
      <c r="G4557" s="555">
        <f t="shared" si="1035"/>
        <v>0</v>
      </c>
    </row>
    <row r="4558" spans="1:7" ht="19.899999999999999" customHeight="1" x14ac:dyDescent="0.2">
      <c r="A4558" s="601">
        <f t="shared" si="1031"/>
        <v>0</v>
      </c>
      <c r="B4558" s="561">
        <f t="shared" si="1032"/>
        <v>0</v>
      </c>
      <c r="C4558" s="561"/>
      <c r="D4558" s="613">
        <f t="shared" si="1033"/>
        <v>0</v>
      </c>
      <c r="E4558" s="553"/>
      <c r="F4558" s="555">
        <f t="shared" si="1034"/>
        <v>0</v>
      </c>
      <c r="G4558" s="555">
        <f t="shared" si="1035"/>
        <v>0</v>
      </c>
    </row>
    <row r="4559" spans="1:7" ht="19.899999999999999" customHeight="1" x14ac:dyDescent="0.2">
      <c r="A4559" s="601">
        <f t="shared" si="1031"/>
        <v>0</v>
      </c>
      <c r="B4559" s="561">
        <f t="shared" si="1032"/>
        <v>0</v>
      </c>
      <c r="C4559" s="561"/>
      <c r="D4559" s="613">
        <f t="shared" si="1033"/>
        <v>0</v>
      </c>
      <c r="E4559" s="553"/>
      <c r="F4559" s="555">
        <f t="shared" si="1034"/>
        <v>0</v>
      </c>
      <c r="G4559" s="555">
        <f t="shared" si="1035"/>
        <v>0</v>
      </c>
    </row>
    <row r="4560" spans="1:7" ht="19.899999999999999" customHeight="1" x14ac:dyDescent="0.2">
      <c r="A4560" s="601">
        <f t="shared" si="1031"/>
        <v>0</v>
      </c>
      <c r="B4560" s="561">
        <f t="shared" si="1032"/>
        <v>0</v>
      </c>
      <c r="C4560" s="561"/>
      <c r="D4560" s="613">
        <f t="shared" si="1033"/>
        <v>0</v>
      </c>
      <c r="E4560" s="553"/>
      <c r="F4560" s="555">
        <f t="shared" si="1034"/>
        <v>0</v>
      </c>
      <c r="G4560" s="555">
        <f t="shared" si="1035"/>
        <v>0</v>
      </c>
    </row>
    <row r="4561" spans="1:7" ht="19.899999999999999" customHeight="1" x14ac:dyDescent="0.2">
      <c r="A4561" s="601">
        <f t="shared" si="1031"/>
        <v>0</v>
      </c>
      <c r="B4561" s="561">
        <f t="shared" si="1032"/>
        <v>0</v>
      </c>
      <c r="C4561" s="561"/>
      <c r="D4561" s="613">
        <f t="shared" si="1033"/>
        <v>0</v>
      </c>
      <c r="E4561" s="553"/>
      <c r="F4561" s="555">
        <f t="shared" si="1034"/>
        <v>0</v>
      </c>
      <c r="G4561" s="555">
        <f t="shared" si="1035"/>
        <v>0</v>
      </c>
    </row>
    <row r="4562" spans="1:7" ht="19.899999999999999" customHeight="1" x14ac:dyDescent="0.2">
      <c r="A4562" s="601">
        <f t="shared" si="1031"/>
        <v>0</v>
      </c>
      <c r="B4562" s="561">
        <f t="shared" si="1032"/>
        <v>0</v>
      </c>
      <c r="C4562" s="561"/>
      <c r="D4562" s="613">
        <f t="shared" si="1033"/>
        <v>0</v>
      </c>
      <c r="E4562" s="553"/>
      <c r="F4562" s="555">
        <f t="shared" si="1034"/>
        <v>0</v>
      </c>
      <c r="G4562" s="555">
        <f t="shared" si="1035"/>
        <v>0</v>
      </c>
    </row>
    <row r="4563" spans="1:7" ht="19.899999999999999" customHeight="1" x14ac:dyDescent="0.2">
      <c r="A4563" s="601">
        <f t="shared" si="1031"/>
        <v>0</v>
      </c>
      <c r="B4563" s="561">
        <f t="shared" si="1032"/>
        <v>0</v>
      </c>
      <c r="C4563" s="561"/>
      <c r="D4563" s="613">
        <f t="shared" si="1033"/>
        <v>0</v>
      </c>
      <c r="E4563" s="553"/>
      <c r="F4563" s="555">
        <f t="shared" si="1034"/>
        <v>0</v>
      </c>
      <c r="G4563" s="555">
        <f t="shared" si="1035"/>
        <v>0</v>
      </c>
    </row>
    <row r="4564" spans="1:7" ht="19.899999999999999" customHeight="1" x14ac:dyDescent="0.2">
      <c r="A4564" s="601">
        <f t="shared" si="1031"/>
        <v>0</v>
      </c>
      <c r="B4564" s="561">
        <f t="shared" si="1032"/>
        <v>0</v>
      </c>
      <c r="C4564" s="561"/>
      <c r="D4564" s="613">
        <f t="shared" si="1033"/>
        <v>0</v>
      </c>
      <c r="E4564" s="553"/>
      <c r="F4564" s="555">
        <f t="shared" si="1034"/>
        <v>0</v>
      </c>
      <c r="G4564" s="555">
        <f t="shared" si="1035"/>
        <v>0</v>
      </c>
    </row>
    <row r="4565" spans="1:7" ht="19.899999999999999" customHeight="1" x14ac:dyDescent="0.2">
      <c r="A4565" s="599"/>
      <c r="B4565" s="545"/>
      <c r="C4565" s="545"/>
      <c r="D4565" s="541"/>
      <c r="E4565" s="542"/>
      <c r="F4565" s="564" t="s">
        <v>29</v>
      </c>
      <c r="G4565" s="605">
        <f>SUBTOTAL(9,G4554:G4564)</f>
        <v>0</v>
      </c>
    </row>
    <row r="4566" spans="1:7" ht="19.899999999999999" customHeight="1" x14ac:dyDescent="0.2">
      <c r="A4566" s="599"/>
      <c r="B4566" s="545"/>
      <c r="C4566" s="537" t="s">
        <v>1015</v>
      </c>
      <c r="D4566" s="541"/>
      <c r="E4566" s="542"/>
      <c r="F4566" s="543"/>
      <c r="G4566" s="600"/>
    </row>
    <row r="4567" spans="1:7" ht="19.899999999999999" customHeight="1" x14ac:dyDescent="0.2">
      <c r="A4567" s="792" t="s">
        <v>576</v>
      </c>
      <c r="B4567" s="793"/>
      <c r="C4567" s="794" t="s">
        <v>0</v>
      </c>
      <c r="D4567" s="794" t="s">
        <v>1867</v>
      </c>
      <c r="E4567" s="796" t="s">
        <v>24</v>
      </c>
      <c r="F4567" s="798" t="s">
        <v>25</v>
      </c>
      <c r="G4567" s="800" t="s">
        <v>26</v>
      </c>
    </row>
    <row r="4568" spans="1:7" ht="19.899999999999999" customHeight="1" x14ac:dyDescent="0.2">
      <c r="A4568" s="560" t="s">
        <v>577</v>
      </c>
      <c r="B4568" s="560" t="s">
        <v>578</v>
      </c>
      <c r="C4568" s="795"/>
      <c r="D4568" s="795"/>
      <c r="E4568" s="797"/>
      <c r="F4568" s="799"/>
      <c r="G4568" s="801"/>
    </row>
    <row r="4569" spans="1:7" ht="19.899999999999999" customHeight="1" x14ac:dyDescent="0.2">
      <c r="A4569" s="601">
        <f>IFERROR(VLOOKUP(C4569,T_Insumos,4,FALSE),0)</f>
        <v>0</v>
      </c>
      <c r="B4569" s="561">
        <f>IFERROR(VLOOKUP(C4569,T_Insumos,5,FALSE),0)</f>
        <v>0</v>
      </c>
      <c r="C4569" s="552"/>
      <c r="D4569" s="613">
        <f>IF(C4569=0,0,"$/tnkm")</f>
        <v>0</v>
      </c>
      <c r="E4569" s="553"/>
      <c r="F4569" s="555">
        <f>IFERROR(VLOOKUP(C4569,T_Insumos,3,FALSE),0)</f>
        <v>0</v>
      </c>
      <c r="G4569" s="555">
        <f>ROUND(E4569*F4569,2)</f>
        <v>0</v>
      </c>
    </row>
    <row r="4570" spans="1:7" ht="19.899999999999999" customHeight="1" x14ac:dyDescent="0.2">
      <c r="A4570" s="601">
        <f>IFERROR(VLOOKUP(C4570,T_Insumos,4,FALSE),0)</f>
        <v>0</v>
      </c>
      <c r="B4570" s="561">
        <f>IFERROR(VLOOKUP(C4570,T_Insumos,5,FALSE),0)</f>
        <v>0</v>
      </c>
      <c r="C4570" s="552"/>
      <c r="D4570" s="613">
        <f>IF(C4570=0,0,"$/tnkm")</f>
        <v>0</v>
      </c>
      <c r="E4570" s="569"/>
      <c r="F4570" s="555">
        <f>IFERROR(VLOOKUP(C4570,T_Insumos,3,FALSE),0)</f>
        <v>0</v>
      </c>
      <c r="G4570" s="555">
        <f t="shared" ref="G4570" si="1036">ROUND(E4570*F4570,2)</f>
        <v>0</v>
      </c>
    </row>
    <row r="4571" spans="1:7" ht="19.899999999999999" customHeight="1" x14ac:dyDescent="0.2">
      <c r="A4571" s="599"/>
      <c r="B4571" s="545"/>
      <c r="C4571" s="545"/>
      <c r="D4571" s="541"/>
      <c r="E4571" s="542"/>
      <c r="F4571" s="564" t="s">
        <v>1016</v>
      </c>
      <c r="G4571" s="605">
        <f>SUBTOTAL(9,G4569:G4570)</f>
        <v>0</v>
      </c>
    </row>
    <row r="4572" spans="1:7" ht="19.899999999999999" customHeight="1" x14ac:dyDescent="0.2">
      <c r="A4572" s="602"/>
      <c r="B4572" s="541"/>
      <c r="C4572" s="545"/>
      <c r="D4572" s="541"/>
      <c r="E4572" s="542"/>
      <c r="F4572" s="543"/>
      <c r="G4572" s="600"/>
    </row>
    <row r="4573" spans="1:7" ht="19.899999999999999" customHeight="1" x14ac:dyDescent="0.2">
      <c r="A4573" s="664" t="str">
        <f>B4507</f>
        <v/>
      </c>
      <c r="B4573" s="661">
        <f ca="1">C4507</f>
        <v>0</v>
      </c>
      <c r="C4573" s="541"/>
      <c r="D4573" s="541" t="s">
        <v>1833</v>
      </c>
      <c r="E4573" s="662"/>
      <c r="F4573" s="663" t="str">
        <f ca="1">"$/"&amp;G4507</f>
        <v>$/0</v>
      </c>
      <c r="G4573" s="610">
        <f>SUBTOTAL(9,G4530:G4572)</f>
        <v>0</v>
      </c>
    </row>
    <row r="4574" spans="1:7" ht="19.899999999999999" customHeight="1" x14ac:dyDescent="0.2">
      <c r="A4574" s="606"/>
      <c r="B4574" s="607"/>
      <c r="C4574" s="608"/>
      <c r="D4574" s="608" t="s">
        <v>2043</v>
      </c>
      <c r="E4574" s="609"/>
      <c r="F4574" s="665" t="str">
        <f ca="1">"$/"&amp;G4507</f>
        <v>$/0</v>
      </c>
      <c r="G4574" s="610">
        <f>ROUND(G4573/Coeficiente_Paso,2)</f>
        <v>0</v>
      </c>
    </row>
    <row r="4575" spans="1:7" ht="19.899999999999999" customHeight="1" x14ac:dyDescent="0.2">
      <c r="A4575" s="191"/>
      <c r="B4575" s="191"/>
      <c r="C4575" s="191"/>
      <c r="D4575" s="191"/>
      <c r="E4575" s="191"/>
      <c r="F4575" s="191"/>
      <c r="G4575" s="191"/>
    </row>
    <row r="4576" spans="1:7" ht="19.899999999999999" customHeight="1" x14ac:dyDescent="0.2">
      <c r="A4576" s="802" t="s">
        <v>31</v>
      </c>
      <c r="B4576" s="803"/>
      <c r="C4576" s="803"/>
      <c r="D4576" s="803"/>
      <c r="E4576" s="803"/>
      <c r="F4576" s="803"/>
      <c r="G4576" s="804"/>
    </row>
    <row r="4577" spans="1:7" ht="19.899999999999999" customHeight="1" x14ac:dyDescent="0.2">
      <c r="A4577" s="587" t="s">
        <v>711</v>
      </c>
      <c r="B4577" s="535" t="str">
        <f>Comitente</f>
        <v>DIRECCIÓN PROVINCIAL DE VIALIDAD</v>
      </c>
      <c r="C4577" s="536"/>
      <c r="D4577" s="537"/>
      <c r="E4577" s="537"/>
      <c r="F4577" s="538"/>
      <c r="G4577" s="588"/>
    </row>
    <row r="4578" spans="1:7" ht="19.899999999999999" customHeight="1" x14ac:dyDescent="0.2">
      <c r="A4578" s="587" t="s">
        <v>712</v>
      </c>
      <c r="B4578" s="535">
        <f>Contratista</f>
        <v>0</v>
      </c>
      <c r="C4578" s="539"/>
      <c r="D4578" s="539"/>
      <c r="E4578" s="539"/>
      <c r="F4578" s="535"/>
      <c r="G4578" s="589"/>
    </row>
    <row r="4579" spans="1:7" ht="19.899999999999999" customHeight="1" x14ac:dyDescent="0.2">
      <c r="A4579" s="587" t="s">
        <v>21</v>
      </c>
      <c r="B4579" s="535" t="str">
        <f>Obra</f>
        <v>PAVIMENTACIÓN Y REPAVIMENTACION DE LA RED VIAL MUNICIPAL AFECTADAS POR OBRAS DE SANEAMIENTO 1era ETAPA SARMIENTO</v>
      </c>
      <c r="C4579" s="539"/>
      <c r="D4579" s="539"/>
      <c r="E4579" s="539"/>
      <c r="F4579" s="535" t="s">
        <v>32</v>
      </c>
      <c r="G4579" s="589">
        <f>Fecha_Base</f>
        <v>0</v>
      </c>
    </row>
    <row r="4580" spans="1:7" ht="19.899999999999999" customHeight="1" x14ac:dyDescent="0.2">
      <c r="A4580" s="590" t="s">
        <v>710</v>
      </c>
      <c r="B4580" s="540" t="str">
        <f>Ubicación</f>
        <v>DEPARTAMENTO SARMIENTO</v>
      </c>
      <c r="C4580" s="540"/>
      <c r="D4580" s="541"/>
      <c r="E4580" s="542"/>
      <c r="F4580" s="543"/>
      <c r="G4580" s="591"/>
    </row>
    <row r="4581" spans="1:7" ht="19.899999999999999" customHeight="1" x14ac:dyDescent="0.2">
      <c r="A4581" s="590" t="s">
        <v>33</v>
      </c>
      <c r="B4581" s="544" t="str">
        <f>IFERROR(VALUE(LEFT(B4582,FIND(".",B4582)-1)),"")</f>
        <v/>
      </c>
      <c r="C4581" s="545">
        <f ca="1">IFERROR(VLOOKUP(B4581,T_Computo_Presupuesto,2,FALSE),0)</f>
        <v>0</v>
      </c>
      <c r="D4581" s="545"/>
      <c r="E4581" s="542"/>
      <c r="F4581" s="543"/>
      <c r="G4581" s="591"/>
    </row>
    <row r="4582" spans="1:7" ht="19.899999999999999" customHeight="1" x14ac:dyDescent="0.2">
      <c r="A4582" s="590" t="s">
        <v>22</v>
      </c>
      <c r="B4582" s="546" t="str">
        <f>IFERROR(VLOOKUP(COUNTIF($A$1:A4582,"ANALISIS DE PRECIOS"),T_NumeroItem,2,FALSE),"")</f>
        <v/>
      </c>
      <c r="C4582" s="805">
        <f ca="1">IFERROR(VLOOKUP(B4582,T_Computo_Presupuesto,2,FALSE),0)</f>
        <v>0</v>
      </c>
      <c r="D4582" s="805"/>
      <c r="E4582" s="805"/>
      <c r="F4582" s="540" t="s">
        <v>23</v>
      </c>
      <c r="G4582" s="592">
        <f ca="1">IFERROR(VLOOKUP(B4582,T_Computo_Presupuesto,4,FALSE),0)</f>
        <v>0</v>
      </c>
    </row>
    <row r="4583" spans="1:7" ht="19.899999999999999" customHeight="1" x14ac:dyDescent="0.2">
      <c r="A4583" s="590"/>
      <c r="B4583" s="540"/>
      <c r="C4583" s="545"/>
      <c r="D4583" s="541"/>
      <c r="E4583" s="542"/>
      <c r="F4583" s="545"/>
      <c r="G4583" s="593"/>
    </row>
    <row r="4584" spans="1:7" ht="19.899999999999999" customHeight="1" x14ac:dyDescent="0.2">
      <c r="A4584" s="594"/>
      <c r="B4584" s="547"/>
      <c r="C4584" s="548" t="s">
        <v>999</v>
      </c>
      <c r="D4584" s="547"/>
      <c r="E4584" s="547"/>
      <c r="F4584" s="547"/>
      <c r="G4584" s="595"/>
    </row>
    <row r="4585" spans="1:7" ht="19.899999999999999" customHeight="1" x14ac:dyDescent="0.2">
      <c r="A4585" s="590"/>
      <c r="B4585" s="549"/>
      <c r="C4585" s="545"/>
      <c r="D4585" s="541"/>
      <c r="E4585" s="542"/>
      <c r="F4585" s="540"/>
      <c r="G4585" s="592"/>
    </row>
    <row r="4586" spans="1:7" ht="19.899999999999999" customHeight="1" x14ac:dyDescent="0.2">
      <c r="A4586" s="590"/>
      <c r="B4586" s="549"/>
      <c r="C4586" s="550" t="s">
        <v>1000</v>
      </c>
      <c r="D4586" s="551" t="s">
        <v>24</v>
      </c>
      <c r="E4586" s="551" t="s">
        <v>1001</v>
      </c>
      <c r="F4586" s="551" t="s">
        <v>1002</v>
      </c>
      <c r="G4586" s="550" t="s">
        <v>1003</v>
      </c>
    </row>
    <row r="4587" spans="1:7" ht="19.899999999999999" customHeight="1" x14ac:dyDescent="0.2">
      <c r="A4587" s="590"/>
      <c r="B4587" s="549"/>
      <c r="C4587" s="552"/>
      <c r="D4587" s="553"/>
      <c r="E4587" s="554">
        <f t="shared" ref="E4587:E4596" si="1037">IFERROR(VLOOKUP(C4587,T_Equipos,4,FALSE),0)</f>
        <v>0</v>
      </c>
      <c r="F4587" s="555">
        <f t="shared" ref="F4587:F4596" si="1038">IFERROR(VLOOKUP(C4587,T_Equipos,5,FALSE),0)</f>
        <v>0</v>
      </c>
      <c r="G4587" s="555">
        <f>ROUND(D4587*F4587,2)</f>
        <v>0</v>
      </c>
    </row>
    <row r="4588" spans="1:7" ht="19.899999999999999" customHeight="1" x14ac:dyDescent="0.2">
      <c r="A4588" s="590"/>
      <c r="B4588" s="549"/>
      <c r="C4588" s="552"/>
      <c r="D4588" s="553"/>
      <c r="E4588" s="554">
        <f t="shared" si="1037"/>
        <v>0</v>
      </c>
      <c r="F4588" s="555">
        <f t="shared" si="1038"/>
        <v>0</v>
      </c>
      <c r="G4588" s="555">
        <f>ROUND(D4588*F4588,2)</f>
        <v>0</v>
      </c>
    </row>
    <row r="4589" spans="1:7" ht="19.899999999999999" customHeight="1" x14ac:dyDescent="0.2">
      <c r="A4589" s="590"/>
      <c r="B4589" s="549"/>
      <c r="C4589" s="552"/>
      <c r="D4589" s="553"/>
      <c r="E4589" s="554">
        <f t="shared" si="1037"/>
        <v>0</v>
      </c>
      <c r="F4589" s="555">
        <f t="shared" si="1038"/>
        <v>0</v>
      </c>
      <c r="G4589" s="555">
        <f>ROUND(D4589*F4589,2)</f>
        <v>0</v>
      </c>
    </row>
    <row r="4590" spans="1:7" ht="19.899999999999999" customHeight="1" x14ac:dyDescent="0.2">
      <c r="A4590" s="590"/>
      <c r="B4590" s="549"/>
      <c r="C4590" s="552"/>
      <c r="D4590" s="553"/>
      <c r="E4590" s="554">
        <f t="shared" si="1037"/>
        <v>0</v>
      </c>
      <c r="F4590" s="555">
        <f t="shared" si="1038"/>
        <v>0</v>
      </c>
      <c r="G4590" s="555">
        <f>ROUND(D4590*F4590,2)</f>
        <v>0</v>
      </c>
    </row>
    <row r="4591" spans="1:7" ht="19.899999999999999" customHeight="1" x14ac:dyDescent="0.2">
      <c r="A4591" s="590"/>
      <c r="B4591" s="549"/>
      <c r="C4591" s="552"/>
      <c r="D4591" s="553"/>
      <c r="E4591" s="554">
        <f t="shared" si="1037"/>
        <v>0</v>
      </c>
      <c r="F4591" s="555">
        <f t="shared" si="1038"/>
        <v>0</v>
      </c>
      <c r="G4591" s="555">
        <f t="shared" ref="G4591:G4596" si="1039">ROUND(D4591*F4591,2)</f>
        <v>0</v>
      </c>
    </row>
    <row r="4592" spans="1:7" ht="19.899999999999999" customHeight="1" x14ac:dyDescent="0.2">
      <c r="A4592" s="590"/>
      <c r="B4592" s="549"/>
      <c r="C4592" s="552"/>
      <c r="D4592" s="553"/>
      <c r="E4592" s="554">
        <f t="shared" si="1037"/>
        <v>0</v>
      </c>
      <c r="F4592" s="555">
        <f t="shared" si="1038"/>
        <v>0</v>
      </c>
      <c r="G4592" s="555">
        <f t="shared" si="1039"/>
        <v>0</v>
      </c>
    </row>
    <row r="4593" spans="1:7" ht="19.899999999999999" customHeight="1" x14ac:dyDescent="0.2">
      <c r="A4593" s="590"/>
      <c r="B4593" s="549"/>
      <c r="C4593" s="552"/>
      <c r="D4593" s="553"/>
      <c r="E4593" s="554">
        <f t="shared" si="1037"/>
        <v>0</v>
      </c>
      <c r="F4593" s="555">
        <f t="shared" si="1038"/>
        <v>0</v>
      </c>
      <c r="G4593" s="555">
        <f t="shared" si="1039"/>
        <v>0</v>
      </c>
    </row>
    <row r="4594" spans="1:7" ht="19.899999999999999" customHeight="1" x14ac:dyDescent="0.2">
      <c r="A4594" s="590"/>
      <c r="B4594" s="549"/>
      <c r="C4594" s="552"/>
      <c r="D4594" s="553"/>
      <c r="E4594" s="554">
        <f t="shared" si="1037"/>
        <v>0</v>
      </c>
      <c r="F4594" s="555">
        <f t="shared" si="1038"/>
        <v>0</v>
      </c>
      <c r="G4594" s="555">
        <f t="shared" si="1039"/>
        <v>0</v>
      </c>
    </row>
    <row r="4595" spans="1:7" ht="19.899999999999999" customHeight="1" x14ac:dyDescent="0.2">
      <c r="A4595" s="590"/>
      <c r="B4595" s="549"/>
      <c r="C4595" s="552"/>
      <c r="D4595" s="553"/>
      <c r="E4595" s="554">
        <f t="shared" si="1037"/>
        <v>0</v>
      </c>
      <c r="F4595" s="555">
        <f t="shared" si="1038"/>
        <v>0</v>
      </c>
      <c r="G4595" s="555">
        <f t="shared" si="1039"/>
        <v>0</v>
      </c>
    </row>
    <row r="4596" spans="1:7" ht="19.899999999999999" customHeight="1" x14ac:dyDescent="0.2">
      <c r="A4596" s="590"/>
      <c r="B4596" s="549"/>
      <c r="C4596" s="552"/>
      <c r="D4596" s="553"/>
      <c r="E4596" s="554">
        <f t="shared" si="1037"/>
        <v>0</v>
      </c>
      <c r="F4596" s="555">
        <f t="shared" si="1038"/>
        <v>0</v>
      </c>
      <c r="G4596" s="555">
        <f t="shared" si="1039"/>
        <v>0</v>
      </c>
    </row>
    <row r="4597" spans="1:7" ht="19.899999999999999" customHeight="1" x14ac:dyDescent="0.2">
      <c r="A4597" s="590"/>
      <c r="B4597" s="549"/>
      <c r="C4597" s="545"/>
      <c r="D4597" s="545"/>
      <c r="E4597" s="556"/>
      <c r="F4597" s="540"/>
      <c r="G4597" s="592"/>
    </row>
    <row r="4598" spans="1:7" ht="19.899999999999999" customHeight="1" x14ac:dyDescent="0.2">
      <c r="A4598" s="590"/>
      <c r="B4598" s="545"/>
      <c r="C4598" s="537" t="s">
        <v>1004</v>
      </c>
      <c r="D4598" s="540" t="s">
        <v>1001</v>
      </c>
      <c r="E4598" s="611">
        <f>SUMPRODUCT(D4587:D4596,E4587:E4596)</f>
        <v>0</v>
      </c>
      <c r="F4598" s="540" t="s">
        <v>1005</v>
      </c>
      <c r="G4598" s="612">
        <f>SUM(G4587:G4596)</f>
        <v>0</v>
      </c>
    </row>
    <row r="4599" spans="1:7" ht="19.899999999999999" customHeight="1" x14ac:dyDescent="0.2">
      <c r="A4599" s="590"/>
      <c r="B4599" s="549"/>
      <c r="C4599" s="557"/>
      <c r="D4599" s="556"/>
      <c r="E4599" s="542"/>
      <c r="F4599" s="540"/>
      <c r="G4599" s="596"/>
    </row>
    <row r="4600" spans="1:7" ht="19.899999999999999" customHeight="1" x14ac:dyDescent="0.2">
      <c r="A4600" s="597"/>
      <c r="B4600" s="549"/>
      <c r="C4600" s="540" t="s">
        <v>1006</v>
      </c>
      <c r="D4600" s="558">
        <f>IFERROR(VLOOKUP(COUNTIF($A$1:A4600,"ANALISIS DE PRECIOS"),T_Rendimiento_Equipo,5,FALSE),0)</f>
        <v>0</v>
      </c>
      <c r="E4600" s="559" t="str">
        <f ca="1">G4582&amp;"/día"</f>
        <v>0/día</v>
      </c>
      <c r="F4600" s="598"/>
      <c r="G4600" s="592"/>
    </row>
    <row r="4601" spans="1:7" ht="19.899999999999999" customHeight="1" x14ac:dyDescent="0.2">
      <c r="A4601" s="590"/>
      <c r="B4601" s="549"/>
      <c r="C4601" s="545"/>
      <c r="D4601" s="541"/>
      <c r="E4601" s="542"/>
      <c r="F4601" s="540"/>
      <c r="G4601" s="592"/>
    </row>
    <row r="4602" spans="1:7" ht="19.899999999999999" customHeight="1" x14ac:dyDescent="0.2">
      <c r="A4602" s="792" t="s">
        <v>576</v>
      </c>
      <c r="B4602" s="793"/>
      <c r="C4602" s="794" t="s">
        <v>0</v>
      </c>
      <c r="D4602" s="806" t="s">
        <v>1866</v>
      </c>
      <c r="E4602" s="806" t="s">
        <v>1865</v>
      </c>
      <c r="F4602" s="798" t="s">
        <v>1007</v>
      </c>
      <c r="G4602" s="800" t="s">
        <v>26</v>
      </c>
    </row>
    <row r="4603" spans="1:7" ht="19.899999999999999" customHeight="1" x14ac:dyDescent="0.2">
      <c r="A4603" s="560" t="s">
        <v>577</v>
      </c>
      <c r="B4603" s="560" t="s">
        <v>578</v>
      </c>
      <c r="C4603" s="795"/>
      <c r="D4603" s="807"/>
      <c r="E4603" s="797"/>
      <c r="F4603" s="799"/>
      <c r="G4603" s="801"/>
    </row>
    <row r="4604" spans="1:7" ht="19.899999999999999" customHeight="1" x14ac:dyDescent="0.2">
      <c r="A4604" s="599"/>
      <c r="B4604" s="545"/>
      <c r="C4604" s="537" t="s">
        <v>1008</v>
      </c>
      <c r="D4604" s="542"/>
      <c r="E4604" s="542"/>
      <c r="F4604" s="545"/>
      <c r="G4604" s="600"/>
    </row>
    <row r="4605" spans="1:7" ht="19.899999999999999" customHeight="1" x14ac:dyDescent="0.2">
      <c r="A4605" s="601">
        <f t="shared" ref="A4605:A4613" si="1040">IFERROR(VLOOKUP(C4605,T_Insumos,4,FALSE),0)</f>
        <v>0</v>
      </c>
      <c r="B4605" s="561">
        <f t="shared" ref="B4605:B4613" si="1041">IFERROR(VLOOKUP(C4605,T_Insumos,5,FALSE),0)</f>
        <v>0</v>
      </c>
      <c r="C4605" s="552"/>
      <c r="D4605" s="562">
        <f t="shared" ref="D4605:D4613" si="1042">IFERROR(VLOOKUP(C4605,T_Insumos,3,FALSE),0)</f>
        <v>0</v>
      </c>
      <c r="E4605" s="555">
        <f>D4605*$G$23</f>
        <v>0</v>
      </c>
      <c r="F4605" s="558">
        <f>IF(C4605="",0,IFERROR(VLOOKUP(COUNTIF($A$1:A4605,"ANALISIS DE PRECIOS"),T_Rendimiento_Equipo,5,FALSE),0))</f>
        <v>0</v>
      </c>
      <c r="G4605" s="555">
        <f>IFERROR(ROUND(E4605/F4605,2),0)</f>
        <v>0</v>
      </c>
    </row>
    <row r="4606" spans="1:7" ht="19.899999999999999" customHeight="1" x14ac:dyDescent="0.2">
      <c r="A4606" s="601">
        <f t="shared" si="1040"/>
        <v>0</v>
      </c>
      <c r="B4606" s="561">
        <f t="shared" si="1041"/>
        <v>0</v>
      </c>
      <c r="C4606" s="552"/>
      <c r="D4606" s="562">
        <f t="shared" si="1042"/>
        <v>0</v>
      </c>
      <c r="E4606" s="555"/>
      <c r="F4606" s="558">
        <f>IF(C4606="",0,IFERROR(VLOOKUP(COUNTIF($A$1:A4606,"ANALISIS DE PRECIOS"),T_Rendimiento_Equipo,5,FALSE),0))</f>
        <v>0</v>
      </c>
      <c r="G4606" s="555">
        <f t="shared" ref="G4606:G4613" si="1043">IFERROR(ROUND(E4606/F4606,2),0)</f>
        <v>0</v>
      </c>
    </row>
    <row r="4607" spans="1:7" ht="19.899999999999999" customHeight="1" x14ac:dyDescent="0.2">
      <c r="A4607" s="601">
        <f t="shared" si="1040"/>
        <v>0</v>
      </c>
      <c r="B4607" s="561">
        <f t="shared" si="1041"/>
        <v>0</v>
      </c>
      <c r="C4607" s="563"/>
      <c r="D4607" s="562">
        <f t="shared" si="1042"/>
        <v>0</v>
      </c>
      <c r="E4607" s="555"/>
      <c r="F4607" s="558">
        <f>IF(C4607="",0,IFERROR(VLOOKUP(COUNTIF($A$1:A4607,"ANALISIS DE PRECIOS"),T_Rendimiento_Equipo,5,FALSE),0))</f>
        <v>0</v>
      </c>
      <c r="G4607" s="555">
        <f t="shared" si="1043"/>
        <v>0</v>
      </c>
    </row>
    <row r="4608" spans="1:7" ht="19.899999999999999" customHeight="1" x14ac:dyDescent="0.2">
      <c r="A4608" s="601">
        <f t="shared" si="1040"/>
        <v>0</v>
      </c>
      <c r="B4608" s="561">
        <f t="shared" si="1041"/>
        <v>0</v>
      </c>
      <c r="C4608" s="563"/>
      <c r="D4608" s="562">
        <f t="shared" si="1042"/>
        <v>0</v>
      </c>
      <c r="E4608" s="555"/>
      <c r="F4608" s="558">
        <f>IF(C4608="",0,IFERROR(VLOOKUP(COUNTIF($A$1:A4608,"ANALISIS DE PRECIOS"),T_Rendimiento_Equipo,5,FALSE),0))</f>
        <v>0</v>
      </c>
      <c r="G4608" s="555">
        <f t="shared" si="1043"/>
        <v>0</v>
      </c>
    </row>
    <row r="4609" spans="1:7" ht="19.899999999999999" customHeight="1" x14ac:dyDescent="0.2">
      <c r="A4609" s="601">
        <f t="shared" si="1040"/>
        <v>0</v>
      </c>
      <c r="B4609" s="561">
        <f t="shared" si="1041"/>
        <v>0</v>
      </c>
      <c r="C4609" s="563"/>
      <c r="D4609" s="562">
        <f t="shared" si="1042"/>
        <v>0</v>
      </c>
      <c r="E4609" s="555"/>
      <c r="F4609" s="558">
        <f>IF(C4609="",0,IFERROR(VLOOKUP(COUNTIF($A$1:A4609,"ANALISIS DE PRECIOS"),T_Rendimiento_Equipo,5,FALSE),0))</f>
        <v>0</v>
      </c>
      <c r="G4609" s="555">
        <f t="shared" si="1043"/>
        <v>0</v>
      </c>
    </row>
    <row r="4610" spans="1:7" ht="19.899999999999999" customHeight="1" x14ac:dyDescent="0.2">
      <c r="A4610" s="601">
        <f t="shared" si="1040"/>
        <v>0</v>
      </c>
      <c r="B4610" s="561">
        <f t="shared" si="1041"/>
        <v>0</v>
      </c>
      <c r="C4610" s="563"/>
      <c r="D4610" s="562">
        <f t="shared" si="1042"/>
        <v>0</v>
      </c>
      <c r="E4610" s="555"/>
      <c r="F4610" s="558">
        <f>IF(C4610="",0,IFERROR(VLOOKUP(COUNTIF($A$1:A4610,"ANALISIS DE PRECIOS"),T_Rendimiento_Equipo,5,FALSE),0))</f>
        <v>0</v>
      </c>
      <c r="G4610" s="555">
        <f t="shared" si="1043"/>
        <v>0</v>
      </c>
    </row>
    <row r="4611" spans="1:7" ht="19.899999999999999" customHeight="1" x14ac:dyDescent="0.2">
      <c r="A4611" s="601">
        <f t="shared" si="1040"/>
        <v>0</v>
      </c>
      <c r="B4611" s="561">
        <f t="shared" si="1041"/>
        <v>0</v>
      </c>
      <c r="C4611" s="563"/>
      <c r="D4611" s="562">
        <f t="shared" si="1042"/>
        <v>0</v>
      </c>
      <c r="E4611" s="555"/>
      <c r="F4611" s="558">
        <f>IF(C4611="",0,IFERROR(VLOOKUP(COUNTIF($A$1:A4611,"ANALISIS DE PRECIOS"),T_Rendimiento_Equipo,5,FALSE),0))</f>
        <v>0</v>
      </c>
      <c r="G4611" s="555">
        <f t="shared" si="1043"/>
        <v>0</v>
      </c>
    </row>
    <row r="4612" spans="1:7" ht="19.899999999999999" customHeight="1" x14ac:dyDescent="0.2">
      <c r="A4612" s="601">
        <f t="shared" si="1040"/>
        <v>0</v>
      </c>
      <c r="B4612" s="561">
        <f t="shared" si="1041"/>
        <v>0</v>
      </c>
      <c r="C4612" s="563"/>
      <c r="D4612" s="562">
        <f t="shared" si="1042"/>
        <v>0</v>
      </c>
      <c r="E4612" s="555"/>
      <c r="F4612" s="558">
        <f>IF(C4612="",0,IFERROR(VLOOKUP(COUNTIF($A$1:A4612,"ANALISIS DE PRECIOS"),T_Rendimiento_Equipo,5,FALSE),0))</f>
        <v>0</v>
      </c>
      <c r="G4612" s="555">
        <f t="shared" si="1043"/>
        <v>0</v>
      </c>
    </row>
    <row r="4613" spans="1:7" ht="19.899999999999999" customHeight="1" x14ac:dyDescent="0.2">
      <c r="A4613" s="601">
        <f t="shared" si="1040"/>
        <v>0</v>
      </c>
      <c r="B4613" s="561">
        <f t="shared" si="1041"/>
        <v>0</v>
      </c>
      <c r="C4613" s="552"/>
      <c r="D4613" s="562">
        <f t="shared" si="1042"/>
        <v>0</v>
      </c>
      <c r="E4613" s="555"/>
      <c r="F4613" s="558">
        <f>IF(C4613="",0,IFERROR(VLOOKUP(COUNTIF($A$1:A4613,"ANALISIS DE PRECIOS"),T_Rendimiento_Equipo,5,FALSE),0))</f>
        <v>0</v>
      </c>
      <c r="G4613" s="555">
        <f t="shared" si="1043"/>
        <v>0</v>
      </c>
    </row>
    <row r="4614" spans="1:7" ht="19.899999999999999" customHeight="1" x14ac:dyDescent="0.2">
      <c r="A4614" s="602"/>
      <c r="B4614" s="541"/>
      <c r="C4614" s="545"/>
      <c r="D4614" s="541"/>
      <c r="E4614" s="542"/>
      <c r="F4614" s="564" t="s">
        <v>27</v>
      </c>
      <c r="G4614" s="603">
        <f>SUBTOTAL(9,G4605:G4613)</f>
        <v>0</v>
      </c>
    </row>
    <row r="4615" spans="1:7" ht="19.899999999999999" customHeight="1" x14ac:dyDescent="0.2">
      <c r="A4615" s="599"/>
      <c r="B4615" s="545"/>
      <c r="C4615" s="537" t="s">
        <v>713</v>
      </c>
      <c r="D4615" s="541"/>
      <c r="E4615" s="542"/>
      <c r="F4615" s="543"/>
      <c r="G4615" s="600"/>
    </row>
    <row r="4616" spans="1:7" ht="19.899999999999999" customHeight="1" x14ac:dyDescent="0.2">
      <c r="A4616" s="792" t="s">
        <v>576</v>
      </c>
      <c r="B4616" s="793"/>
      <c r="C4616" s="794" t="s">
        <v>0</v>
      </c>
      <c r="D4616" s="796" t="s">
        <v>24</v>
      </c>
      <c r="E4616" s="796" t="s">
        <v>1832</v>
      </c>
      <c r="F4616" s="798" t="s">
        <v>1007</v>
      </c>
      <c r="G4616" s="800" t="s">
        <v>26</v>
      </c>
    </row>
    <row r="4617" spans="1:7" ht="19.899999999999999" customHeight="1" x14ac:dyDescent="0.2">
      <c r="A4617" s="560" t="s">
        <v>577</v>
      </c>
      <c r="B4617" s="560" t="s">
        <v>578</v>
      </c>
      <c r="C4617" s="795"/>
      <c r="D4617" s="797"/>
      <c r="E4617" s="797"/>
      <c r="F4617" s="799"/>
      <c r="G4617" s="801"/>
    </row>
    <row r="4618" spans="1:7" ht="19.899999999999999" customHeight="1" x14ac:dyDescent="0.2">
      <c r="A4618" s="601">
        <f t="shared" ref="A4618:A4624" si="1044">IFERROR(VLOOKUP(C4618,T_Insumos,4,FALSE),0)</f>
        <v>0</v>
      </c>
      <c r="B4618" s="561">
        <f t="shared" ref="B4618:B4624" si="1045">IFERROR(VLOOKUP(C4618,T_Insumos,5,FALSE),0)</f>
        <v>0</v>
      </c>
      <c r="C4618" s="565"/>
      <c r="D4618" s="558"/>
      <c r="E4618" s="555">
        <f t="shared" ref="E4618:E4624" si="1046">IFERROR(VLOOKUP(C4618,T_Insumos,3,FALSE),0)</f>
        <v>0</v>
      </c>
      <c r="F4618" s="558">
        <f>IF(C4618="",0,IFERROR(VLOOKUP(COUNTIF($A$1:A4618,"ANALISIS DE PRECIOS"),T_Rendimiento_Equipo,5,FALSE),0))</f>
        <v>0</v>
      </c>
      <c r="G4618" s="555">
        <f>IFERROR(ROUND(D4618*E4618/F4618,2),0)</f>
        <v>0</v>
      </c>
    </row>
    <row r="4619" spans="1:7" ht="19.899999999999999" customHeight="1" x14ac:dyDescent="0.2">
      <c r="A4619" s="601">
        <f t="shared" si="1044"/>
        <v>0</v>
      </c>
      <c r="B4619" s="561">
        <f t="shared" si="1045"/>
        <v>0</v>
      </c>
      <c r="C4619" s="552"/>
      <c r="D4619" s="558"/>
      <c r="E4619" s="555">
        <f t="shared" si="1046"/>
        <v>0</v>
      </c>
      <c r="F4619" s="558">
        <f>IF(C4619="",0,IFERROR(VLOOKUP(COUNTIF($A$1:A4619,"ANALISIS DE PRECIOS"),T_Rendimiento_Equipo,5,FALSE),0))</f>
        <v>0</v>
      </c>
      <c r="G4619" s="555">
        <f t="shared" ref="G4619:G4624" si="1047">IFERROR(ROUND(D4619*E4619/F4619,2),0)</f>
        <v>0</v>
      </c>
    </row>
    <row r="4620" spans="1:7" ht="19.899999999999999" customHeight="1" x14ac:dyDescent="0.2">
      <c r="A4620" s="601">
        <f t="shared" si="1044"/>
        <v>0</v>
      </c>
      <c r="B4620" s="561">
        <f t="shared" si="1045"/>
        <v>0</v>
      </c>
      <c r="C4620" s="552"/>
      <c r="D4620" s="558"/>
      <c r="E4620" s="555">
        <f t="shared" si="1046"/>
        <v>0</v>
      </c>
      <c r="F4620" s="558">
        <f>IF(C4620="",0,IFERROR(VLOOKUP(COUNTIF($A$1:A4620,"ANALISIS DE PRECIOS"),T_Rendimiento_Equipo,5,FALSE),0))</f>
        <v>0</v>
      </c>
      <c r="G4620" s="555">
        <f t="shared" si="1047"/>
        <v>0</v>
      </c>
    </row>
    <row r="4621" spans="1:7" ht="19.899999999999999" customHeight="1" x14ac:dyDescent="0.2">
      <c r="A4621" s="601">
        <f t="shared" si="1044"/>
        <v>0</v>
      </c>
      <c r="B4621" s="561">
        <f t="shared" si="1045"/>
        <v>0</v>
      </c>
      <c r="C4621" s="552"/>
      <c r="D4621" s="558"/>
      <c r="E4621" s="555">
        <f t="shared" si="1046"/>
        <v>0</v>
      </c>
      <c r="F4621" s="558">
        <f>IF(C4621="",0,IFERROR(VLOOKUP(COUNTIF($A$1:A4621,"ANALISIS DE PRECIOS"),T_Rendimiento_Equipo,5,FALSE),0))</f>
        <v>0</v>
      </c>
      <c r="G4621" s="555">
        <f t="shared" si="1047"/>
        <v>0</v>
      </c>
    </row>
    <row r="4622" spans="1:7" ht="19.899999999999999" customHeight="1" x14ac:dyDescent="0.2">
      <c r="A4622" s="601">
        <f t="shared" si="1044"/>
        <v>0</v>
      </c>
      <c r="B4622" s="561">
        <f t="shared" si="1045"/>
        <v>0</v>
      </c>
      <c r="C4622" s="552"/>
      <c r="D4622" s="558"/>
      <c r="E4622" s="555">
        <f t="shared" si="1046"/>
        <v>0</v>
      </c>
      <c r="F4622" s="558">
        <f>IF(C4622="",0,IFERROR(VLOOKUP(COUNTIF($A$1:A4622,"ANALISIS DE PRECIOS"),T_Rendimiento_Equipo,5,FALSE),0))</f>
        <v>0</v>
      </c>
      <c r="G4622" s="555">
        <f t="shared" si="1047"/>
        <v>0</v>
      </c>
    </row>
    <row r="4623" spans="1:7" ht="19.899999999999999" customHeight="1" x14ac:dyDescent="0.2">
      <c r="A4623" s="601">
        <f t="shared" si="1044"/>
        <v>0</v>
      </c>
      <c r="B4623" s="561">
        <f t="shared" si="1045"/>
        <v>0</v>
      </c>
      <c r="C4623" s="552"/>
      <c r="D4623" s="566"/>
      <c r="E4623" s="555">
        <f t="shared" si="1046"/>
        <v>0</v>
      </c>
      <c r="F4623" s="558">
        <f>IF(C4623="",0,IFERROR(VLOOKUP(COUNTIF($A$1:A4623,"ANALISIS DE PRECIOS"),T_Rendimiento_Equipo,5,FALSE),0))</f>
        <v>0</v>
      </c>
      <c r="G4623" s="555">
        <f t="shared" si="1047"/>
        <v>0</v>
      </c>
    </row>
    <row r="4624" spans="1:7" ht="19.899999999999999" customHeight="1" x14ac:dyDescent="0.2">
      <c r="A4624" s="601">
        <f t="shared" si="1044"/>
        <v>0</v>
      </c>
      <c r="B4624" s="561">
        <f t="shared" si="1045"/>
        <v>0</v>
      </c>
      <c r="C4624" s="561"/>
      <c r="D4624" s="567"/>
      <c r="E4624" s="555">
        <f t="shared" si="1046"/>
        <v>0</v>
      </c>
      <c r="F4624" s="558">
        <f>IF(C4624="",0,IFERROR(VLOOKUP(COUNTIF($A$1:A4624,"ANALISIS DE PRECIOS"),T_Rendimiento_Equipo,5,FALSE),0))</f>
        <v>0</v>
      </c>
      <c r="G4624" s="555">
        <f t="shared" si="1047"/>
        <v>0</v>
      </c>
    </row>
    <row r="4625" spans="1:7" ht="19.899999999999999" customHeight="1" x14ac:dyDescent="0.2">
      <c r="A4625" s="602"/>
      <c r="B4625" s="541"/>
      <c r="C4625" s="545"/>
      <c r="D4625" s="541"/>
      <c r="E4625" s="542"/>
      <c r="F4625" s="564" t="s">
        <v>28</v>
      </c>
      <c r="G4625" s="604">
        <f>SUBTOTAL(9,G4618:G4624)</f>
        <v>0</v>
      </c>
    </row>
    <row r="4626" spans="1:7" ht="19.899999999999999" customHeight="1" x14ac:dyDescent="0.2">
      <c r="A4626" s="599"/>
      <c r="B4626" s="545"/>
      <c r="C4626" s="537" t="s">
        <v>1014</v>
      </c>
      <c r="D4626" s="541"/>
      <c r="E4626" s="542"/>
      <c r="F4626" s="543"/>
      <c r="G4626" s="600"/>
    </row>
    <row r="4627" spans="1:7" ht="19.899999999999999" customHeight="1" x14ac:dyDescent="0.2">
      <c r="A4627" s="792" t="s">
        <v>576</v>
      </c>
      <c r="B4627" s="793"/>
      <c r="C4627" s="794" t="s">
        <v>0</v>
      </c>
      <c r="D4627" s="794" t="s">
        <v>1867</v>
      </c>
      <c r="E4627" s="796" t="s">
        <v>24</v>
      </c>
      <c r="F4627" s="798" t="s">
        <v>25</v>
      </c>
      <c r="G4627" s="800" t="s">
        <v>26</v>
      </c>
    </row>
    <row r="4628" spans="1:7" ht="19.899999999999999" customHeight="1" x14ac:dyDescent="0.2">
      <c r="A4628" s="560" t="s">
        <v>577</v>
      </c>
      <c r="B4628" s="560" t="s">
        <v>578</v>
      </c>
      <c r="C4628" s="795"/>
      <c r="D4628" s="795"/>
      <c r="E4628" s="797"/>
      <c r="F4628" s="799"/>
      <c r="G4628" s="801"/>
    </row>
    <row r="4629" spans="1:7" ht="19.899999999999999" customHeight="1" x14ac:dyDescent="0.2">
      <c r="A4629" s="601">
        <f t="shared" ref="A4629:A4639" si="1048">IFERROR(VLOOKUP(C4629,T_Insumos,4,FALSE),0)</f>
        <v>0</v>
      </c>
      <c r="B4629" s="561">
        <f t="shared" ref="B4629:B4639" si="1049">IFERROR(VLOOKUP(C4629,T_Insumos,5,FALSE),0)</f>
        <v>0</v>
      </c>
      <c r="C4629" s="561"/>
      <c r="D4629" s="613">
        <f t="shared" ref="D4629:D4639" si="1050">IFERROR(VLOOKUP(C4629,T_Insumos,2,FALSE),0)</f>
        <v>0</v>
      </c>
      <c r="E4629" s="553"/>
      <c r="F4629" s="555">
        <f t="shared" ref="F4629:F4639" si="1051">IFERROR(VLOOKUP(C4629,T_Insumos,3,FALSE),0)</f>
        <v>0</v>
      </c>
      <c r="G4629" s="555">
        <f>ROUND(E4629*F4629,2)</f>
        <v>0</v>
      </c>
    </row>
    <row r="4630" spans="1:7" ht="19.899999999999999" customHeight="1" x14ac:dyDescent="0.2">
      <c r="A4630" s="601">
        <f t="shared" si="1048"/>
        <v>0</v>
      </c>
      <c r="B4630" s="561">
        <f t="shared" si="1049"/>
        <v>0</v>
      </c>
      <c r="C4630" s="561"/>
      <c r="D4630" s="613">
        <f t="shared" si="1050"/>
        <v>0</v>
      </c>
      <c r="E4630" s="553"/>
      <c r="F4630" s="555">
        <f t="shared" si="1051"/>
        <v>0</v>
      </c>
      <c r="G4630" s="555">
        <f t="shared" ref="G4630:G4639" si="1052">ROUND(E4630*F4630,2)</f>
        <v>0</v>
      </c>
    </row>
    <row r="4631" spans="1:7" ht="19.899999999999999" customHeight="1" x14ac:dyDescent="0.2">
      <c r="A4631" s="601">
        <f t="shared" si="1048"/>
        <v>0</v>
      </c>
      <c r="B4631" s="561">
        <f t="shared" si="1049"/>
        <v>0</v>
      </c>
      <c r="C4631" s="561"/>
      <c r="D4631" s="613">
        <f t="shared" si="1050"/>
        <v>0</v>
      </c>
      <c r="E4631" s="553"/>
      <c r="F4631" s="555">
        <f t="shared" si="1051"/>
        <v>0</v>
      </c>
      <c r="G4631" s="555">
        <f t="shared" si="1052"/>
        <v>0</v>
      </c>
    </row>
    <row r="4632" spans="1:7" ht="19.899999999999999" customHeight="1" x14ac:dyDescent="0.2">
      <c r="A4632" s="601">
        <f t="shared" si="1048"/>
        <v>0</v>
      </c>
      <c r="B4632" s="561">
        <f t="shared" si="1049"/>
        <v>0</v>
      </c>
      <c r="C4632" s="561"/>
      <c r="D4632" s="613">
        <f t="shared" si="1050"/>
        <v>0</v>
      </c>
      <c r="E4632" s="553"/>
      <c r="F4632" s="555">
        <f t="shared" si="1051"/>
        <v>0</v>
      </c>
      <c r="G4632" s="555">
        <f t="shared" si="1052"/>
        <v>0</v>
      </c>
    </row>
    <row r="4633" spans="1:7" ht="19.899999999999999" customHeight="1" x14ac:dyDescent="0.2">
      <c r="A4633" s="601">
        <f t="shared" si="1048"/>
        <v>0</v>
      </c>
      <c r="B4633" s="561">
        <f t="shared" si="1049"/>
        <v>0</v>
      </c>
      <c r="C4633" s="561"/>
      <c r="D4633" s="613">
        <f t="shared" si="1050"/>
        <v>0</v>
      </c>
      <c r="E4633" s="553"/>
      <c r="F4633" s="555">
        <f t="shared" si="1051"/>
        <v>0</v>
      </c>
      <c r="G4633" s="555">
        <f t="shared" si="1052"/>
        <v>0</v>
      </c>
    </row>
    <row r="4634" spans="1:7" ht="19.899999999999999" customHeight="1" x14ac:dyDescent="0.2">
      <c r="A4634" s="601">
        <f t="shared" si="1048"/>
        <v>0</v>
      </c>
      <c r="B4634" s="561">
        <f t="shared" si="1049"/>
        <v>0</v>
      </c>
      <c r="C4634" s="561"/>
      <c r="D4634" s="613">
        <f t="shared" si="1050"/>
        <v>0</v>
      </c>
      <c r="E4634" s="553"/>
      <c r="F4634" s="555">
        <f t="shared" si="1051"/>
        <v>0</v>
      </c>
      <c r="G4634" s="555">
        <f t="shared" si="1052"/>
        <v>0</v>
      </c>
    </row>
    <row r="4635" spans="1:7" ht="19.899999999999999" customHeight="1" x14ac:dyDescent="0.2">
      <c r="A4635" s="601">
        <f t="shared" si="1048"/>
        <v>0</v>
      </c>
      <c r="B4635" s="561">
        <f t="shared" si="1049"/>
        <v>0</v>
      </c>
      <c r="C4635" s="561"/>
      <c r="D4635" s="613">
        <f t="shared" si="1050"/>
        <v>0</v>
      </c>
      <c r="E4635" s="553"/>
      <c r="F4635" s="555">
        <f t="shared" si="1051"/>
        <v>0</v>
      </c>
      <c r="G4635" s="555">
        <f t="shared" si="1052"/>
        <v>0</v>
      </c>
    </row>
    <row r="4636" spans="1:7" ht="19.899999999999999" customHeight="1" x14ac:dyDescent="0.2">
      <c r="A4636" s="601">
        <f t="shared" si="1048"/>
        <v>0</v>
      </c>
      <c r="B4636" s="561">
        <f t="shared" si="1049"/>
        <v>0</v>
      </c>
      <c r="C4636" s="561"/>
      <c r="D4636" s="613">
        <f t="shared" si="1050"/>
        <v>0</v>
      </c>
      <c r="E4636" s="553"/>
      <c r="F4636" s="555">
        <f t="shared" si="1051"/>
        <v>0</v>
      </c>
      <c r="G4636" s="555">
        <f t="shared" si="1052"/>
        <v>0</v>
      </c>
    </row>
    <row r="4637" spans="1:7" ht="19.899999999999999" customHeight="1" x14ac:dyDescent="0.2">
      <c r="A4637" s="601">
        <f t="shared" si="1048"/>
        <v>0</v>
      </c>
      <c r="B4637" s="561">
        <f t="shared" si="1049"/>
        <v>0</v>
      </c>
      <c r="C4637" s="561"/>
      <c r="D4637" s="613">
        <f t="shared" si="1050"/>
        <v>0</v>
      </c>
      <c r="E4637" s="553"/>
      <c r="F4637" s="555">
        <f t="shared" si="1051"/>
        <v>0</v>
      </c>
      <c r="G4637" s="555">
        <f t="shared" si="1052"/>
        <v>0</v>
      </c>
    </row>
    <row r="4638" spans="1:7" ht="19.899999999999999" customHeight="1" x14ac:dyDescent="0.2">
      <c r="A4638" s="601">
        <f t="shared" si="1048"/>
        <v>0</v>
      </c>
      <c r="B4638" s="561">
        <f t="shared" si="1049"/>
        <v>0</v>
      </c>
      <c r="C4638" s="561"/>
      <c r="D4638" s="613">
        <f t="shared" si="1050"/>
        <v>0</v>
      </c>
      <c r="E4638" s="553"/>
      <c r="F4638" s="555">
        <f t="shared" si="1051"/>
        <v>0</v>
      </c>
      <c r="G4638" s="555">
        <f t="shared" si="1052"/>
        <v>0</v>
      </c>
    </row>
    <row r="4639" spans="1:7" ht="19.899999999999999" customHeight="1" x14ac:dyDescent="0.2">
      <c r="A4639" s="601">
        <f t="shared" si="1048"/>
        <v>0</v>
      </c>
      <c r="B4639" s="561">
        <f t="shared" si="1049"/>
        <v>0</v>
      </c>
      <c r="C4639" s="561"/>
      <c r="D4639" s="613">
        <f t="shared" si="1050"/>
        <v>0</v>
      </c>
      <c r="E4639" s="553"/>
      <c r="F4639" s="555">
        <f t="shared" si="1051"/>
        <v>0</v>
      </c>
      <c r="G4639" s="555">
        <f t="shared" si="1052"/>
        <v>0</v>
      </c>
    </row>
    <row r="4640" spans="1:7" ht="19.899999999999999" customHeight="1" x14ac:dyDescent="0.2">
      <c r="A4640" s="599"/>
      <c r="B4640" s="545"/>
      <c r="C4640" s="545"/>
      <c r="D4640" s="541"/>
      <c r="E4640" s="542"/>
      <c r="F4640" s="564" t="s">
        <v>29</v>
      </c>
      <c r="G4640" s="605">
        <f>SUBTOTAL(9,G4629:G4639)</f>
        <v>0</v>
      </c>
    </row>
    <row r="4641" spans="1:7" ht="19.899999999999999" customHeight="1" x14ac:dyDescent="0.2">
      <c r="A4641" s="599"/>
      <c r="B4641" s="545"/>
      <c r="C4641" s="537" t="s">
        <v>1015</v>
      </c>
      <c r="D4641" s="541"/>
      <c r="E4641" s="542"/>
      <c r="F4641" s="543"/>
      <c r="G4641" s="600"/>
    </row>
    <row r="4642" spans="1:7" ht="19.899999999999999" customHeight="1" x14ac:dyDescent="0.2">
      <c r="A4642" s="792" t="s">
        <v>576</v>
      </c>
      <c r="B4642" s="793"/>
      <c r="C4642" s="794" t="s">
        <v>0</v>
      </c>
      <c r="D4642" s="794" t="s">
        <v>1867</v>
      </c>
      <c r="E4642" s="796" t="s">
        <v>24</v>
      </c>
      <c r="F4642" s="798" t="s">
        <v>25</v>
      </c>
      <c r="G4642" s="800" t="s">
        <v>26</v>
      </c>
    </row>
    <row r="4643" spans="1:7" ht="19.899999999999999" customHeight="1" x14ac:dyDescent="0.2">
      <c r="A4643" s="560" t="s">
        <v>577</v>
      </c>
      <c r="B4643" s="560" t="s">
        <v>578</v>
      </c>
      <c r="C4643" s="795"/>
      <c r="D4643" s="795"/>
      <c r="E4643" s="797"/>
      <c r="F4643" s="799"/>
      <c r="G4643" s="801"/>
    </row>
    <row r="4644" spans="1:7" ht="19.899999999999999" customHeight="1" x14ac:dyDescent="0.2">
      <c r="A4644" s="601">
        <f>IFERROR(VLOOKUP(C4644,T_Insumos,4,FALSE),0)</f>
        <v>0</v>
      </c>
      <c r="B4644" s="561">
        <f>IFERROR(VLOOKUP(C4644,T_Insumos,5,FALSE),0)</f>
        <v>0</v>
      </c>
      <c r="C4644" s="552"/>
      <c r="D4644" s="613">
        <f>IF(C4644=0,0,"$/tnkm")</f>
        <v>0</v>
      </c>
      <c r="E4644" s="553"/>
      <c r="F4644" s="555">
        <f>IFERROR(VLOOKUP(C4644,T_Insumos,3,FALSE),0)</f>
        <v>0</v>
      </c>
      <c r="G4644" s="555">
        <f>ROUND(E4644*F4644,2)</f>
        <v>0</v>
      </c>
    </row>
    <row r="4645" spans="1:7" ht="19.899999999999999" customHeight="1" x14ac:dyDescent="0.2">
      <c r="A4645" s="601">
        <f>IFERROR(VLOOKUP(C4645,T_Insumos,4,FALSE),0)</f>
        <v>0</v>
      </c>
      <c r="B4645" s="561">
        <f>IFERROR(VLOOKUP(C4645,T_Insumos,5,FALSE),0)</f>
        <v>0</v>
      </c>
      <c r="C4645" s="552"/>
      <c r="D4645" s="613">
        <f>IF(C4645=0,0,"$/tnkm")</f>
        <v>0</v>
      </c>
      <c r="E4645" s="569"/>
      <c r="F4645" s="555">
        <f>IFERROR(VLOOKUP(C4645,T_Insumos,3,FALSE),0)</f>
        <v>0</v>
      </c>
      <c r="G4645" s="555">
        <f t="shared" ref="G4645" si="1053">ROUND(E4645*F4645,2)</f>
        <v>0</v>
      </c>
    </row>
    <row r="4646" spans="1:7" ht="19.899999999999999" customHeight="1" x14ac:dyDescent="0.2">
      <c r="A4646" s="599"/>
      <c r="B4646" s="545"/>
      <c r="C4646" s="545"/>
      <c r="D4646" s="541"/>
      <c r="E4646" s="542"/>
      <c r="F4646" s="564" t="s">
        <v>1016</v>
      </c>
      <c r="G4646" s="605">
        <f>SUBTOTAL(9,G4644:G4645)</f>
        <v>0</v>
      </c>
    </row>
    <row r="4647" spans="1:7" ht="19.899999999999999" customHeight="1" x14ac:dyDescent="0.2">
      <c r="A4647" s="602"/>
      <c r="B4647" s="541"/>
      <c r="C4647" s="545"/>
      <c r="D4647" s="541"/>
      <c r="E4647" s="542"/>
      <c r="F4647" s="543"/>
      <c r="G4647" s="600"/>
    </row>
    <row r="4648" spans="1:7" ht="19.899999999999999" customHeight="1" x14ac:dyDescent="0.2">
      <c r="A4648" s="664" t="str">
        <f>B4582</f>
        <v/>
      </c>
      <c r="B4648" s="661">
        <f ca="1">C4582</f>
        <v>0</v>
      </c>
      <c r="C4648" s="541"/>
      <c r="D4648" s="541" t="s">
        <v>1833</v>
      </c>
      <c r="E4648" s="662"/>
      <c r="F4648" s="663" t="str">
        <f ca="1">"$/"&amp;G4582</f>
        <v>$/0</v>
      </c>
      <c r="G4648" s="610">
        <f>SUBTOTAL(9,G4605:G4647)</f>
        <v>0</v>
      </c>
    </row>
    <row r="4649" spans="1:7" ht="19.899999999999999" customHeight="1" x14ac:dyDescent="0.2">
      <c r="A4649" s="606"/>
      <c r="B4649" s="607"/>
      <c r="C4649" s="608"/>
      <c r="D4649" s="608" t="s">
        <v>2043</v>
      </c>
      <c r="E4649" s="609"/>
      <c r="F4649" s="665" t="str">
        <f ca="1">"$/"&amp;G4582</f>
        <v>$/0</v>
      </c>
      <c r="G4649" s="610">
        <f>ROUND(G4648/Coeficiente_Paso,2)</f>
        <v>0</v>
      </c>
    </row>
    <row r="4650" spans="1:7" ht="19.899999999999999" customHeight="1" x14ac:dyDescent="0.2">
      <c r="A4650" s="191"/>
      <c r="B4650" s="191"/>
      <c r="C4650" s="191"/>
      <c r="D4650" s="191"/>
      <c r="E4650" s="191"/>
      <c r="F4650" s="191"/>
      <c r="G4650" s="191"/>
    </row>
    <row r="4651" spans="1:7" ht="19.899999999999999" customHeight="1" x14ac:dyDescent="0.2">
      <c r="A4651" s="802" t="s">
        <v>31</v>
      </c>
      <c r="B4651" s="803"/>
      <c r="C4651" s="803"/>
      <c r="D4651" s="803"/>
      <c r="E4651" s="803"/>
      <c r="F4651" s="803"/>
      <c r="G4651" s="804"/>
    </row>
    <row r="4652" spans="1:7" ht="19.899999999999999" customHeight="1" x14ac:dyDescent="0.2">
      <c r="A4652" s="587" t="s">
        <v>711</v>
      </c>
      <c r="B4652" s="535" t="str">
        <f>Comitente</f>
        <v>DIRECCIÓN PROVINCIAL DE VIALIDAD</v>
      </c>
      <c r="C4652" s="536"/>
      <c r="D4652" s="537"/>
      <c r="E4652" s="537"/>
      <c r="F4652" s="538"/>
      <c r="G4652" s="588"/>
    </row>
    <row r="4653" spans="1:7" ht="19.899999999999999" customHeight="1" x14ac:dyDescent="0.2">
      <c r="A4653" s="587" t="s">
        <v>712</v>
      </c>
      <c r="B4653" s="535">
        <f>Contratista</f>
        <v>0</v>
      </c>
      <c r="C4653" s="539"/>
      <c r="D4653" s="539"/>
      <c r="E4653" s="539"/>
      <c r="F4653" s="535"/>
      <c r="G4653" s="589"/>
    </row>
    <row r="4654" spans="1:7" ht="19.899999999999999" customHeight="1" x14ac:dyDescent="0.2">
      <c r="A4654" s="587" t="s">
        <v>21</v>
      </c>
      <c r="B4654" s="535" t="str">
        <f>Obra</f>
        <v>PAVIMENTACIÓN Y REPAVIMENTACION DE LA RED VIAL MUNICIPAL AFECTADAS POR OBRAS DE SANEAMIENTO 1era ETAPA SARMIENTO</v>
      </c>
      <c r="C4654" s="539"/>
      <c r="D4654" s="539"/>
      <c r="E4654" s="539"/>
      <c r="F4654" s="535" t="s">
        <v>32</v>
      </c>
      <c r="G4654" s="589">
        <f>Fecha_Base</f>
        <v>0</v>
      </c>
    </row>
    <row r="4655" spans="1:7" ht="19.899999999999999" customHeight="1" x14ac:dyDescent="0.2">
      <c r="A4655" s="590" t="s">
        <v>710</v>
      </c>
      <c r="B4655" s="540" t="str">
        <f>Ubicación</f>
        <v>DEPARTAMENTO SARMIENTO</v>
      </c>
      <c r="C4655" s="540"/>
      <c r="D4655" s="541"/>
      <c r="E4655" s="542"/>
      <c r="F4655" s="543"/>
      <c r="G4655" s="591"/>
    </row>
    <row r="4656" spans="1:7" ht="19.899999999999999" customHeight="1" x14ac:dyDescent="0.2">
      <c r="A4656" s="590" t="s">
        <v>33</v>
      </c>
      <c r="B4656" s="544" t="str">
        <f>IFERROR(VALUE(LEFT(B4657,FIND(".",B4657)-1)),"")</f>
        <v/>
      </c>
      <c r="C4656" s="545">
        <f ca="1">IFERROR(VLOOKUP(B4656,T_Computo_Presupuesto,2,FALSE),0)</f>
        <v>0</v>
      </c>
      <c r="D4656" s="545"/>
      <c r="E4656" s="542"/>
      <c r="F4656" s="543"/>
      <c r="G4656" s="591"/>
    </row>
    <row r="4657" spans="1:7" ht="19.899999999999999" customHeight="1" x14ac:dyDescent="0.2">
      <c r="A4657" s="590" t="s">
        <v>22</v>
      </c>
      <c r="B4657" s="546" t="str">
        <f>IFERROR(VLOOKUP(COUNTIF($A$1:A4657,"ANALISIS DE PRECIOS"),T_NumeroItem,2,FALSE),"")</f>
        <v/>
      </c>
      <c r="C4657" s="805">
        <f ca="1">IFERROR(VLOOKUP(B4657,T_Computo_Presupuesto,2,FALSE),0)</f>
        <v>0</v>
      </c>
      <c r="D4657" s="805"/>
      <c r="E4657" s="805"/>
      <c r="F4657" s="540" t="s">
        <v>23</v>
      </c>
      <c r="G4657" s="592">
        <f ca="1">IFERROR(VLOOKUP(B4657,T_Computo_Presupuesto,4,FALSE),0)</f>
        <v>0</v>
      </c>
    </row>
    <row r="4658" spans="1:7" ht="19.899999999999999" customHeight="1" x14ac:dyDescent="0.2">
      <c r="A4658" s="590"/>
      <c r="B4658" s="540"/>
      <c r="C4658" s="545"/>
      <c r="D4658" s="541"/>
      <c r="E4658" s="542"/>
      <c r="F4658" s="545"/>
      <c r="G4658" s="593"/>
    </row>
    <row r="4659" spans="1:7" ht="19.899999999999999" customHeight="1" x14ac:dyDescent="0.2">
      <c r="A4659" s="594"/>
      <c r="B4659" s="547"/>
      <c r="C4659" s="548" t="s">
        <v>999</v>
      </c>
      <c r="D4659" s="547"/>
      <c r="E4659" s="547"/>
      <c r="F4659" s="547"/>
      <c r="G4659" s="595"/>
    </row>
    <row r="4660" spans="1:7" ht="19.899999999999999" customHeight="1" x14ac:dyDescent="0.2">
      <c r="A4660" s="590"/>
      <c r="B4660" s="549"/>
      <c r="C4660" s="545"/>
      <c r="D4660" s="541"/>
      <c r="E4660" s="542"/>
      <c r="F4660" s="540"/>
      <c r="G4660" s="592"/>
    </row>
    <row r="4661" spans="1:7" ht="19.899999999999999" customHeight="1" x14ac:dyDescent="0.2">
      <c r="A4661" s="590"/>
      <c r="B4661" s="549"/>
      <c r="C4661" s="550" t="s">
        <v>1000</v>
      </c>
      <c r="D4661" s="551" t="s">
        <v>24</v>
      </c>
      <c r="E4661" s="551" t="s">
        <v>1001</v>
      </c>
      <c r="F4661" s="551" t="s">
        <v>1002</v>
      </c>
      <c r="G4661" s="550" t="s">
        <v>1003</v>
      </c>
    </row>
    <row r="4662" spans="1:7" ht="19.899999999999999" customHeight="1" x14ac:dyDescent="0.2">
      <c r="A4662" s="590"/>
      <c r="B4662" s="549"/>
      <c r="C4662" s="552"/>
      <c r="D4662" s="553"/>
      <c r="E4662" s="554">
        <f t="shared" ref="E4662:E4671" si="1054">IFERROR(VLOOKUP(C4662,T_Equipos,4,FALSE),0)</f>
        <v>0</v>
      </c>
      <c r="F4662" s="555">
        <f t="shared" ref="F4662:F4671" si="1055">IFERROR(VLOOKUP(C4662,T_Equipos,5,FALSE),0)</f>
        <v>0</v>
      </c>
      <c r="G4662" s="555">
        <f>ROUND(D4662*F4662,2)</f>
        <v>0</v>
      </c>
    </row>
    <row r="4663" spans="1:7" ht="19.899999999999999" customHeight="1" x14ac:dyDescent="0.2">
      <c r="A4663" s="590"/>
      <c r="B4663" s="549"/>
      <c r="C4663" s="552"/>
      <c r="D4663" s="553"/>
      <c r="E4663" s="554">
        <f t="shared" si="1054"/>
        <v>0</v>
      </c>
      <c r="F4663" s="555">
        <f t="shared" si="1055"/>
        <v>0</v>
      </c>
      <c r="G4663" s="555">
        <f>ROUND(D4663*F4663,2)</f>
        <v>0</v>
      </c>
    </row>
    <row r="4664" spans="1:7" ht="19.899999999999999" customHeight="1" x14ac:dyDescent="0.2">
      <c r="A4664" s="590"/>
      <c r="B4664" s="549"/>
      <c r="C4664" s="552"/>
      <c r="D4664" s="553"/>
      <c r="E4664" s="554">
        <f t="shared" si="1054"/>
        <v>0</v>
      </c>
      <c r="F4664" s="555">
        <f t="shared" si="1055"/>
        <v>0</v>
      </c>
      <c r="G4664" s="555">
        <f>ROUND(D4664*F4664,2)</f>
        <v>0</v>
      </c>
    </row>
    <row r="4665" spans="1:7" ht="19.899999999999999" customHeight="1" x14ac:dyDescent="0.2">
      <c r="A4665" s="590"/>
      <c r="B4665" s="549"/>
      <c r="C4665" s="552"/>
      <c r="D4665" s="553"/>
      <c r="E4665" s="554">
        <f t="shared" si="1054"/>
        <v>0</v>
      </c>
      <c r="F4665" s="555">
        <f t="shared" si="1055"/>
        <v>0</v>
      </c>
      <c r="G4665" s="555">
        <f>ROUND(D4665*F4665,2)</f>
        <v>0</v>
      </c>
    </row>
    <row r="4666" spans="1:7" ht="19.899999999999999" customHeight="1" x14ac:dyDescent="0.2">
      <c r="A4666" s="590"/>
      <c r="B4666" s="549"/>
      <c r="C4666" s="552"/>
      <c r="D4666" s="553"/>
      <c r="E4666" s="554">
        <f t="shared" si="1054"/>
        <v>0</v>
      </c>
      <c r="F4666" s="555">
        <f t="shared" si="1055"/>
        <v>0</v>
      </c>
      <c r="G4666" s="555">
        <f t="shared" ref="G4666:G4671" si="1056">ROUND(D4666*F4666,2)</f>
        <v>0</v>
      </c>
    </row>
    <row r="4667" spans="1:7" ht="19.899999999999999" customHeight="1" x14ac:dyDescent="0.2">
      <c r="A4667" s="590"/>
      <c r="B4667" s="549"/>
      <c r="C4667" s="552"/>
      <c r="D4667" s="553"/>
      <c r="E4667" s="554">
        <f t="shared" si="1054"/>
        <v>0</v>
      </c>
      <c r="F4667" s="555">
        <f t="shared" si="1055"/>
        <v>0</v>
      </c>
      <c r="G4667" s="555">
        <f t="shared" si="1056"/>
        <v>0</v>
      </c>
    </row>
    <row r="4668" spans="1:7" ht="19.899999999999999" customHeight="1" x14ac:dyDescent="0.2">
      <c r="A4668" s="590"/>
      <c r="B4668" s="549"/>
      <c r="C4668" s="552"/>
      <c r="D4668" s="553"/>
      <c r="E4668" s="554">
        <f t="shared" si="1054"/>
        <v>0</v>
      </c>
      <c r="F4668" s="555">
        <f t="shared" si="1055"/>
        <v>0</v>
      </c>
      <c r="G4668" s="555">
        <f t="shared" si="1056"/>
        <v>0</v>
      </c>
    </row>
    <row r="4669" spans="1:7" ht="19.899999999999999" customHeight="1" x14ac:dyDescent="0.2">
      <c r="A4669" s="590"/>
      <c r="B4669" s="549"/>
      <c r="C4669" s="552"/>
      <c r="D4669" s="553"/>
      <c r="E4669" s="554">
        <f t="shared" si="1054"/>
        <v>0</v>
      </c>
      <c r="F4669" s="555">
        <f t="shared" si="1055"/>
        <v>0</v>
      </c>
      <c r="G4669" s="555">
        <f t="shared" si="1056"/>
        <v>0</v>
      </c>
    </row>
    <row r="4670" spans="1:7" ht="19.899999999999999" customHeight="1" x14ac:dyDescent="0.2">
      <c r="A4670" s="590"/>
      <c r="B4670" s="549"/>
      <c r="C4670" s="552"/>
      <c r="D4670" s="553"/>
      <c r="E4670" s="554">
        <f t="shared" si="1054"/>
        <v>0</v>
      </c>
      <c r="F4670" s="555">
        <f t="shared" si="1055"/>
        <v>0</v>
      </c>
      <c r="G4670" s="555">
        <f t="shared" si="1056"/>
        <v>0</v>
      </c>
    </row>
    <row r="4671" spans="1:7" ht="19.899999999999999" customHeight="1" x14ac:dyDescent="0.2">
      <c r="A4671" s="590"/>
      <c r="B4671" s="549"/>
      <c r="C4671" s="552"/>
      <c r="D4671" s="553"/>
      <c r="E4671" s="554">
        <f t="shared" si="1054"/>
        <v>0</v>
      </c>
      <c r="F4671" s="555">
        <f t="shared" si="1055"/>
        <v>0</v>
      </c>
      <c r="G4671" s="555">
        <f t="shared" si="1056"/>
        <v>0</v>
      </c>
    </row>
    <row r="4672" spans="1:7" ht="19.899999999999999" customHeight="1" x14ac:dyDescent="0.2">
      <c r="A4672" s="590"/>
      <c r="B4672" s="549"/>
      <c r="C4672" s="545"/>
      <c r="D4672" s="545"/>
      <c r="E4672" s="556"/>
      <c r="F4672" s="540"/>
      <c r="G4672" s="592"/>
    </row>
    <row r="4673" spans="1:7" ht="19.899999999999999" customHeight="1" x14ac:dyDescent="0.2">
      <c r="A4673" s="590"/>
      <c r="B4673" s="545"/>
      <c r="C4673" s="537" t="s">
        <v>1004</v>
      </c>
      <c r="D4673" s="540" t="s">
        <v>1001</v>
      </c>
      <c r="E4673" s="611">
        <f>SUMPRODUCT(D4662:D4671,E4662:E4671)</f>
        <v>0</v>
      </c>
      <c r="F4673" s="540" t="s">
        <v>1005</v>
      </c>
      <c r="G4673" s="612">
        <f>SUM(G4662:G4671)</f>
        <v>0</v>
      </c>
    </row>
    <row r="4674" spans="1:7" ht="19.899999999999999" customHeight="1" x14ac:dyDescent="0.2">
      <c r="A4674" s="590"/>
      <c r="B4674" s="549"/>
      <c r="C4674" s="557"/>
      <c r="D4674" s="556"/>
      <c r="E4674" s="542"/>
      <c r="F4674" s="540"/>
      <c r="G4674" s="596"/>
    </row>
    <row r="4675" spans="1:7" ht="19.899999999999999" customHeight="1" x14ac:dyDescent="0.2">
      <c r="A4675" s="597"/>
      <c r="B4675" s="549"/>
      <c r="C4675" s="540" t="s">
        <v>1006</v>
      </c>
      <c r="D4675" s="558">
        <f>IFERROR(VLOOKUP(COUNTIF($A$1:A4675,"ANALISIS DE PRECIOS"),T_Rendimiento_Equipo,5,FALSE),0)</f>
        <v>0</v>
      </c>
      <c r="E4675" s="559" t="str">
        <f ca="1">G4657&amp;"/día"</f>
        <v>0/día</v>
      </c>
      <c r="F4675" s="598"/>
      <c r="G4675" s="592"/>
    </row>
    <row r="4676" spans="1:7" ht="19.899999999999999" customHeight="1" x14ac:dyDescent="0.2">
      <c r="A4676" s="590"/>
      <c r="B4676" s="549"/>
      <c r="C4676" s="545"/>
      <c r="D4676" s="541"/>
      <c r="E4676" s="542"/>
      <c r="F4676" s="540"/>
      <c r="G4676" s="592"/>
    </row>
    <row r="4677" spans="1:7" ht="19.899999999999999" customHeight="1" x14ac:dyDescent="0.2">
      <c r="A4677" s="792" t="s">
        <v>576</v>
      </c>
      <c r="B4677" s="793"/>
      <c r="C4677" s="794" t="s">
        <v>0</v>
      </c>
      <c r="D4677" s="806" t="s">
        <v>1866</v>
      </c>
      <c r="E4677" s="806" t="s">
        <v>1865</v>
      </c>
      <c r="F4677" s="798" t="s">
        <v>1007</v>
      </c>
      <c r="G4677" s="800" t="s">
        <v>26</v>
      </c>
    </row>
    <row r="4678" spans="1:7" ht="19.899999999999999" customHeight="1" x14ac:dyDescent="0.2">
      <c r="A4678" s="560" t="s">
        <v>577</v>
      </c>
      <c r="B4678" s="560" t="s">
        <v>578</v>
      </c>
      <c r="C4678" s="795"/>
      <c r="D4678" s="807"/>
      <c r="E4678" s="797"/>
      <c r="F4678" s="799"/>
      <c r="G4678" s="801"/>
    </row>
    <row r="4679" spans="1:7" ht="19.899999999999999" customHeight="1" x14ac:dyDescent="0.2">
      <c r="A4679" s="599"/>
      <c r="B4679" s="545"/>
      <c r="C4679" s="537" t="s">
        <v>1008</v>
      </c>
      <c r="D4679" s="542"/>
      <c r="E4679" s="542"/>
      <c r="F4679" s="545"/>
      <c r="G4679" s="600"/>
    </row>
    <row r="4680" spans="1:7" ht="19.899999999999999" customHeight="1" x14ac:dyDescent="0.2">
      <c r="A4680" s="601">
        <f t="shared" ref="A4680:A4688" si="1057">IFERROR(VLOOKUP(C4680,T_Insumos,4,FALSE),0)</f>
        <v>0</v>
      </c>
      <c r="B4680" s="561">
        <f t="shared" ref="B4680:B4688" si="1058">IFERROR(VLOOKUP(C4680,T_Insumos,5,FALSE),0)</f>
        <v>0</v>
      </c>
      <c r="C4680" s="552"/>
      <c r="D4680" s="562">
        <f t="shared" ref="D4680:D4688" si="1059">IFERROR(VLOOKUP(C4680,T_Insumos,3,FALSE),0)</f>
        <v>0</v>
      </c>
      <c r="E4680" s="555">
        <f>D4680*$G$23</f>
        <v>0</v>
      </c>
      <c r="F4680" s="558">
        <f>IF(C4680="",0,IFERROR(VLOOKUP(COUNTIF($A$1:A4680,"ANALISIS DE PRECIOS"),T_Rendimiento_Equipo,5,FALSE),0))</f>
        <v>0</v>
      </c>
      <c r="G4680" s="555">
        <f>IFERROR(ROUND(E4680/F4680,2),0)</f>
        <v>0</v>
      </c>
    </row>
    <row r="4681" spans="1:7" ht="19.899999999999999" customHeight="1" x14ac:dyDescent="0.2">
      <c r="A4681" s="601">
        <f t="shared" si="1057"/>
        <v>0</v>
      </c>
      <c r="B4681" s="561">
        <f t="shared" si="1058"/>
        <v>0</v>
      </c>
      <c r="C4681" s="552"/>
      <c r="D4681" s="562">
        <f t="shared" si="1059"/>
        <v>0</v>
      </c>
      <c r="E4681" s="555"/>
      <c r="F4681" s="558">
        <f>IF(C4681="",0,IFERROR(VLOOKUP(COUNTIF($A$1:A4681,"ANALISIS DE PRECIOS"),T_Rendimiento_Equipo,5,FALSE),0))</f>
        <v>0</v>
      </c>
      <c r="G4681" s="555">
        <f t="shared" ref="G4681:G4688" si="1060">IFERROR(ROUND(E4681/F4681,2),0)</f>
        <v>0</v>
      </c>
    </row>
    <row r="4682" spans="1:7" ht="19.899999999999999" customHeight="1" x14ac:dyDescent="0.2">
      <c r="A4682" s="601">
        <f t="shared" si="1057"/>
        <v>0</v>
      </c>
      <c r="B4682" s="561">
        <f t="shared" si="1058"/>
        <v>0</v>
      </c>
      <c r="C4682" s="563"/>
      <c r="D4682" s="562">
        <f t="shared" si="1059"/>
        <v>0</v>
      </c>
      <c r="E4682" s="555"/>
      <c r="F4682" s="558">
        <f>IF(C4682="",0,IFERROR(VLOOKUP(COUNTIF($A$1:A4682,"ANALISIS DE PRECIOS"),T_Rendimiento_Equipo,5,FALSE),0))</f>
        <v>0</v>
      </c>
      <c r="G4682" s="555">
        <f t="shared" si="1060"/>
        <v>0</v>
      </c>
    </row>
    <row r="4683" spans="1:7" ht="19.899999999999999" customHeight="1" x14ac:dyDescent="0.2">
      <c r="A4683" s="601">
        <f t="shared" si="1057"/>
        <v>0</v>
      </c>
      <c r="B4683" s="561">
        <f t="shared" si="1058"/>
        <v>0</v>
      </c>
      <c r="C4683" s="563"/>
      <c r="D4683" s="562">
        <f t="shared" si="1059"/>
        <v>0</v>
      </c>
      <c r="E4683" s="555"/>
      <c r="F4683" s="558">
        <f>IF(C4683="",0,IFERROR(VLOOKUP(COUNTIF($A$1:A4683,"ANALISIS DE PRECIOS"),T_Rendimiento_Equipo,5,FALSE),0))</f>
        <v>0</v>
      </c>
      <c r="G4683" s="555">
        <f t="shared" si="1060"/>
        <v>0</v>
      </c>
    </row>
    <row r="4684" spans="1:7" ht="19.899999999999999" customHeight="1" x14ac:dyDescent="0.2">
      <c r="A4684" s="601">
        <f t="shared" si="1057"/>
        <v>0</v>
      </c>
      <c r="B4684" s="561">
        <f t="shared" si="1058"/>
        <v>0</v>
      </c>
      <c r="C4684" s="563"/>
      <c r="D4684" s="562">
        <f t="shared" si="1059"/>
        <v>0</v>
      </c>
      <c r="E4684" s="555"/>
      <c r="F4684" s="558">
        <f>IF(C4684="",0,IFERROR(VLOOKUP(COUNTIF($A$1:A4684,"ANALISIS DE PRECIOS"),T_Rendimiento_Equipo,5,FALSE),0))</f>
        <v>0</v>
      </c>
      <c r="G4684" s="555">
        <f t="shared" si="1060"/>
        <v>0</v>
      </c>
    </row>
    <row r="4685" spans="1:7" ht="19.899999999999999" customHeight="1" x14ac:dyDescent="0.2">
      <c r="A4685" s="601">
        <f t="shared" si="1057"/>
        <v>0</v>
      </c>
      <c r="B4685" s="561">
        <f t="shared" si="1058"/>
        <v>0</v>
      </c>
      <c r="C4685" s="563"/>
      <c r="D4685" s="562">
        <f t="shared" si="1059"/>
        <v>0</v>
      </c>
      <c r="E4685" s="555"/>
      <c r="F4685" s="558">
        <f>IF(C4685="",0,IFERROR(VLOOKUP(COUNTIF($A$1:A4685,"ANALISIS DE PRECIOS"),T_Rendimiento_Equipo,5,FALSE),0))</f>
        <v>0</v>
      </c>
      <c r="G4685" s="555">
        <f t="shared" si="1060"/>
        <v>0</v>
      </c>
    </row>
    <row r="4686" spans="1:7" ht="19.899999999999999" customHeight="1" x14ac:dyDescent="0.2">
      <c r="A4686" s="601">
        <f t="shared" si="1057"/>
        <v>0</v>
      </c>
      <c r="B4686" s="561">
        <f t="shared" si="1058"/>
        <v>0</v>
      </c>
      <c r="C4686" s="563"/>
      <c r="D4686" s="562">
        <f t="shared" si="1059"/>
        <v>0</v>
      </c>
      <c r="E4686" s="555"/>
      <c r="F4686" s="558">
        <f>IF(C4686="",0,IFERROR(VLOOKUP(COUNTIF($A$1:A4686,"ANALISIS DE PRECIOS"),T_Rendimiento_Equipo,5,FALSE),0))</f>
        <v>0</v>
      </c>
      <c r="G4686" s="555">
        <f t="shared" si="1060"/>
        <v>0</v>
      </c>
    </row>
    <row r="4687" spans="1:7" ht="19.899999999999999" customHeight="1" x14ac:dyDescent="0.2">
      <c r="A4687" s="601">
        <f t="shared" si="1057"/>
        <v>0</v>
      </c>
      <c r="B4687" s="561">
        <f t="shared" si="1058"/>
        <v>0</v>
      </c>
      <c r="C4687" s="563"/>
      <c r="D4687" s="562">
        <f t="shared" si="1059"/>
        <v>0</v>
      </c>
      <c r="E4687" s="555"/>
      <c r="F4687" s="558">
        <f>IF(C4687="",0,IFERROR(VLOOKUP(COUNTIF($A$1:A4687,"ANALISIS DE PRECIOS"),T_Rendimiento_Equipo,5,FALSE),0))</f>
        <v>0</v>
      </c>
      <c r="G4687" s="555">
        <f t="shared" si="1060"/>
        <v>0</v>
      </c>
    </row>
    <row r="4688" spans="1:7" ht="19.899999999999999" customHeight="1" x14ac:dyDescent="0.2">
      <c r="A4688" s="601">
        <f t="shared" si="1057"/>
        <v>0</v>
      </c>
      <c r="B4688" s="561">
        <f t="shared" si="1058"/>
        <v>0</v>
      </c>
      <c r="C4688" s="552"/>
      <c r="D4688" s="562">
        <f t="shared" si="1059"/>
        <v>0</v>
      </c>
      <c r="E4688" s="555"/>
      <c r="F4688" s="558">
        <f>IF(C4688="",0,IFERROR(VLOOKUP(COUNTIF($A$1:A4688,"ANALISIS DE PRECIOS"),T_Rendimiento_Equipo,5,FALSE),0))</f>
        <v>0</v>
      </c>
      <c r="G4688" s="555">
        <f t="shared" si="1060"/>
        <v>0</v>
      </c>
    </row>
    <row r="4689" spans="1:7" ht="19.899999999999999" customHeight="1" x14ac:dyDescent="0.2">
      <c r="A4689" s="602"/>
      <c r="B4689" s="541"/>
      <c r="C4689" s="545"/>
      <c r="D4689" s="541"/>
      <c r="E4689" s="542"/>
      <c r="F4689" s="564" t="s">
        <v>27</v>
      </c>
      <c r="G4689" s="603">
        <f>SUBTOTAL(9,G4680:G4688)</f>
        <v>0</v>
      </c>
    </row>
    <row r="4690" spans="1:7" ht="19.899999999999999" customHeight="1" x14ac:dyDescent="0.2">
      <c r="A4690" s="599"/>
      <c r="B4690" s="545"/>
      <c r="C4690" s="537" t="s">
        <v>713</v>
      </c>
      <c r="D4690" s="541"/>
      <c r="E4690" s="542"/>
      <c r="F4690" s="543"/>
      <c r="G4690" s="600"/>
    </row>
    <row r="4691" spans="1:7" ht="19.899999999999999" customHeight="1" x14ac:dyDescent="0.2">
      <c r="A4691" s="792" t="s">
        <v>576</v>
      </c>
      <c r="B4691" s="793"/>
      <c r="C4691" s="794" t="s">
        <v>0</v>
      </c>
      <c r="D4691" s="796" t="s">
        <v>24</v>
      </c>
      <c r="E4691" s="796" t="s">
        <v>1832</v>
      </c>
      <c r="F4691" s="798" t="s">
        <v>1007</v>
      </c>
      <c r="G4691" s="800" t="s">
        <v>26</v>
      </c>
    </row>
    <row r="4692" spans="1:7" ht="19.899999999999999" customHeight="1" x14ac:dyDescent="0.2">
      <c r="A4692" s="560" t="s">
        <v>577</v>
      </c>
      <c r="B4692" s="560" t="s">
        <v>578</v>
      </c>
      <c r="C4692" s="795"/>
      <c r="D4692" s="797"/>
      <c r="E4692" s="797"/>
      <c r="F4692" s="799"/>
      <c r="G4692" s="801"/>
    </row>
    <row r="4693" spans="1:7" ht="19.899999999999999" customHeight="1" x14ac:dyDescent="0.2">
      <c r="A4693" s="601">
        <f t="shared" ref="A4693:A4699" si="1061">IFERROR(VLOOKUP(C4693,T_Insumos,4,FALSE),0)</f>
        <v>0</v>
      </c>
      <c r="B4693" s="561">
        <f t="shared" ref="B4693:B4699" si="1062">IFERROR(VLOOKUP(C4693,T_Insumos,5,FALSE),0)</f>
        <v>0</v>
      </c>
      <c r="C4693" s="565"/>
      <c r="D4693" s="558"/>
      <c r="E4693" s="555">
        <f t="shared" ref="E4693:E4699" si="1063">IFERROR(VLOOKUP(C4693,T_Insumos,3,FALSE),0)</f>
        <v>0</v>
      </c>
      <c r="F4693" s="558">
        <f>IF(C4693="",0,IFERROR(VLOOKUP(COUNTIF($A$1:A4693,"ANALISIS DE PRECIOS"),T_Rendimiento_Equipo,5,FALSE),0))</f>
        <v>0</v>
      </c>
      <c r="G4693" s="555">
        <f>IFERROR(ROUND(D4693*E4693/F4693,2),0)</f>
        <v>0</v>
      </c>
    </row>
    <row r="4694" spans="1:7" ht="19.899999999999999" customHeight="1" x14ac:dyDescent="0.2">
      <c r="A4694" s="601">
        <f t="shared" si="1061"/>
        <v>0</v>
      </c>
      <c r="B4694" s="561">
        <f t="shared" si="1062"/>
        <v>0</v>
      </c>
      <c r="C4694" s="552"/>
      <c r="D4694" s="558"/>
      <c r="E4694" s="555">
        <f t="shared" si="1063"/>
        <v>0</v>
      </c>
      <c r="F4694" s="558">
        <f>IF(C4694="",0,IFERROR(VLOOKUP(COUNTIF($A$1:A4694,"ANALISIS DE PRECIOS"),T_Rendimiento_Equipo,5,FALSE),0))</f>
        <v>0</v>
      </c>
      <c r="G4694" s="555">
        <f t="shared" ref="G4694:G4699" si="1064">IFERROR(ROUND(D4694*E4694/F4694,2),0)</f>
        <v>0</v>
      </c>
    </row>
    <row r="4695" spans="1:7" ht="19.899999999999999" customHeight="1" x14ac:dyDescent="0.2">
      <c r="A4695" s="601">
        <f t="shared" si="1061"/>
        <v>0</v>
      </c>
      <c r="B4695" s="561">
        <f t="shared" si="1062"/>
        <v>0</v>
      </c>
      <c r="C4695" s="552"/>
      <c r="D4695" s="558"/>
      <c r="E4695" s="555">
        <f t="shared" si="1063"/>
        <v>0</v>
      </c>
      <c r="F4695" s="558">
        <f>IF(C4695="",0,IFERROR(VLOOKUP(COUNTIF($A$1:A4695,"ANALISIS DE PRECIOS"),T_Rendimiento_Equipo,5,FALSE),0))</f>
        <v>0</v>
      </c>
      <c r="G4695" s="555">
        <f t="shared" si="1064"/>
        <v>0</v>
      </c>
    </row>
    <row r="4696" spans="1:7" ht="19.899999999999999" customHeight="1" x14ac:dyDescent="0.2">
      <c r="A4696" s="601">
        <f t="shared" si="1061"/>
        <v>0</v>
      </c>
      <c r="B4696" s="561">
        <f t="shared" si="1062"/>
        <v>0</v>
      </c>
      <c r="C4696" s="552"/>
      <c r="D4696" s="558"/>
      <c r="E4696" s="555">
        <f t="shared" si="1063"/>
        <v>0</v>
      </c>
      <c r="F4696" s="558">
        <f>IF(C4696="",0,IFERROR(VLOOKUP(COUNTIF($A$1:A4696,"ANALISIS DE PRECIOS"),T_Rendimiento_Equipo,5,FALSE),0))</f>
        <v>0</v>
      </c>
      <c r="G4696" s="555">
        <f t="shared" si="1064"/>
        <v>0</v>
      </c>
    </row>
    <row r="4697" spans="1:7" ht="19.899999999999999" customHeight="1" x14ac:dyDescent="0.2">
      <c r="A4697" s="601">
        <f t="shared" si="1061"/>
        <v>0</v>
      </c>
      <c r="B4697" s="561">
        <f t="shared" si="1062"/>
        <v>0</v>
      </c>
      <c r="C4697" s="552"/>
      <c r="D4697" s="558"/>
      <c r="E4697" s="555">
        <f t="shared" si="1063"/>
        <v>0</v>
      </c>
      <c r="F4697" s="558">
        <f>IF(C4697="",0,IFERROR(VLOOKUP(COUNTIF($A$1:A4697,"ANALISIS DE PRECIOS"),T_Rendimiento_Equipo,5,FALSE),0))</f>
        <v>0</v>
      </c>
      <c r="G4697" s="555">
        <f t="shared" si="1064"/>
        <v>0</v>
      </c>
    </row>
    <row r="4698" spans="1:7" ht="19.899999999999999" customHeight="1" x14ac:dyDescent="0.2">
      <c r="A4698" s="601">
        <f t="shared" si="1061"/>
        <v>0</v>
      </c>
      <c r="B4698" s="561">
        <f t="shared" si="1062"/>
        <v>0</v>
      </c>
      <c r="C4698" s="552"/>
      <c r="D4698" s="566"/>
      <c r="E4698" s="555">
        <f t="shared" si="1063"/>
        <v>0</v>
      </c>
      <c r="F4698" s="558">
        <f>IF(C4698="",0,IFERROR(VLOOKUP(COUNTIF($A$1:A4698,"ANALISIS DE PRECIOS"),T_Rendimiento_Equipo,5,FALSE),0))</f>
        <v>0</v>
      </c>
      <c r="G4698" s="555">
        <f t="shared" si="1064"/>
        <v>0</v>
      </c>
    </row>
    <row r="4699" spans="1:7" ht="19.899999999999999" customHeight="1" x14ac:dyDescent="0.2">
      <c r="A4699" s="601">
        <f t="shared" si="1061"/>
        <v>0</v>
      </c>
      <c r="B4699" s="561">
        <f t="shared" si="1062"/>
        <v>0</v>
      </c>
      <c r="C4699" s="561"/>
      <c r="D4699" s="567"/>
      <c r="E4699" s="555">
        <f t="shared" si="1063"/>
        <v>0</v>
      </c>
      <c r="F4699" s="558">
        <f>IF(C4699="",0,IFERROR(VLOOKUP(COUNTIF($A$1:A4699,"ANALISIS DE PRECIOS"),T_Rendimiento_Equipo,5,FALSE),0))</f>
        <v>0</v>
      </c>
      <c r="G4699" s="555">
        <f t="shared" si="1064"/>
        <v>0</v>
      </c>
    </row>
    <row r="4700" spans="1:7" ht="19.899999999999999" customHeight="1" x14ac:dyDescent="0.2">
      <c r="A4700" s="602"/>
      <c r="B4700" s="541"/>
      <c r="C4700" s="545"/>
      <c r="D4700" s="541"/>
      <c r="E4700" s="542"/>
      <c r="F4700" s="564" t="s">
        <v>28</v>
      </c>
      <c r="G4700" s="604">
        <f>SUBTOTAL(9,G4693:G4699)</f>
        <v>0</v>
      </c>
    </row>
    <row r="4701" spans="1:7" ht="19.899999999999999" customHeight="1" x14ac:dyDescent="0.2">
      <c r="A4701" s="599"/>
      <c r="B4701" s="545"/>
      <c r="C4701" s="537" t="s">
        <v>1014</v>
      </c>
      <c r="D4701" s="541"/>
      <c r="E4701" s="542"/>
      <c r="F4701" s="543"/>
      <c r="G4701" s="600"/>
    </row>
    <row r="4702" spans="1:7" ht="19.899999999999999" customHeight="1" x14ac:dyDescent="0.2">
      <c r="A4702" s="792" t="s">
        <v>576</v>
      </c>
      <c r="B4702" s="793"/>
      <c r="C4702" s="794" t="s">
        <v>0</v>
      </c>
      <c r="D4702" s="794" t="s">
        <v>1867</v>
      </c>
      <c r="E4702" s="796" t="s">
        <v>24</v>
      </c>
      <c r="F4702" s="798" t="s">
        <v>25</v>
      </c>
      <c r="G4702" s="800" t="s">
        <v>26</v>
      </c>
    </row>
    <row r="4703" spans="1:7" ht="19.899999999999999" customHeight="1" x14ac:dyDescent="0.2">
      <c r="A4703" s="560" t="s">
        <v>577</v>
      </c>
      <c r="B4703" s="560" t="s">
        <v>578</v>
      </c>
      <c r="C4703" s="795"/>
      <c r="D4703" s="795"/>
      <c r="E4703" s="797"/>
      <c r="F4703" s="799"/>
      <c r="G4703" s="801"/>
    </row>
    <row r="4704" spans="1:7" ht="19.899999999999999" customHeight="1" x14ac:dyDescent="0.2">
      <c r="A4704" s="601">
        <f t="shared" ref="A4704:A4714" si="1065">IFERROR(VLOOKUP(C4704,T_Insumos,4,FALSE),0)</f>
        <v>0</v>
      </c>
      <c r="B4704" s="561">
        <f t="shared" ref="B4704:B4714" si="1066">IFERROR(VLOOKUP(C4704,T_Insumos,5,FALSE),0)</f>
        <v>0</v>
      </c>
      <c r="C4704" s="561"/>
      <c r="D4704" s="613">
        <f t="shared" ref="D4704:D4714" si="1067">IFERROR(VLOOKUP(C4704,T_Insumos,2,FALSE),0)</f>
        <v>0</v>
      </c>
      <c r="E4704" s="553"/>
      <c r="F4704" s="555">
        <f t="shared" ref="F4704:F4714" si="1068">IFERROR(VLOOKUP(C4704,T_Insumos,3,FALSE),0)</f>
        <v>0</v>
      </c>
      <c r="G4704" s="555">
        <f>ROUND(E4704*F4704,2)</f>
        <v>0</v>
      </c>
    </row>
    <row r="4705" spans="1:7" ht="19.899999999999999" customHeight="1" x14ac:dyDescent="0.2">
      <c r="A4705" s="601">
        <f t="shared" si="1065"/>
        <v>0</v>
      </c>
      <c r="B4705" s="561">
        <f t="shared" si="1066"/>
        <v>0</v>
      </c>
      <c r="C4705" s="561"/>
      <c r="D4705" s="613">
        <f t="shared" si="1067"/>
        <v>0</v>
      </c>
      <c r="E4705" s="553"/>
      <c r="F4705" s="555">
        <f t="shared" si="1068"/>
        <v>0</v>
      </c>
      <c r="G4705" s="555">
        <f t="shared" ref="G4705:G4714" si="1069">ROUND(E4705*F4705,2)</f>
        <v>0</v>
      </c>
    </row>
    <row r="4706" spans="1:7" ht="19.899999999999999" customHeight="1" x14ac:dyDescent="0.2">
      <c r="A4706" s="601">
        <f t="shared" si="1065"/>
        <v>0</v>
      </c>
      <c r="B4706" s="561">
        <f t="shared" si="1066"/>
        <v>0</v>
      </c>
      <c r="C4706" s="561"/>
      <c r="D4706" s="613">
        <f t="shared" si="1067"/>
        <v>0</v>
      </c>
      <c r="E4706" s="553"/>
      <c r="F4706" s="555">
        <f t="shared" si="1068"/>
        <v>0</v>
      </c>
      <c r="G4706" s="555">
        <f t="shared" si="1069"/>
        <v>0</v>
      </c>
    </row>
    <row r="4707" spans="1:7" ht="19.899999999999999" customHeight="1" x14ac:dyDescent="0.2">
      <c r="A4707" s="601">
        <f t="shared" si="1065"/>
        <v>0</v>
      </c>
      <c r="B4707" s="561">
        <f t="shared" si="1066"/>
        <v>0</v>
      </c>
      <c r="C4707" s="561"/>
      <c r="D4707" s="613">
        <f t="shared" si="1067"/>
        <v>0</v>
      </c>
      <c r="E4707" s="553"/>
      <c r="F4707" s="555">
        <f t="shared" si="1068"/>
        <v>0</v>
      </c>
      <c r="G4707" s="555">
        <f t="shared" si="1069"/>
        <v>0</v>
      </c>
    </row>
    <row r="4708" spans="1:7" ht="19.899999999999999" customHeight="1" x14ac:dyDescent="0.2">
      <c r="A4708" s="601">
        <f t="shared" si="1065"/>
        <v>0</v>
      </c>
      <c r="B4708" s="561">
        <f t="shared" si="1066"/>
        <v>0</v>
      </c>
      <c r="C4708" s="561"/>
      <c r="D4708" s="613">
        <f t="shared" si="1067"/>
        <v>0</v>
      </c>
      <c r="E4708" s="553"/>
      <c r="F4708" s="555">
        <f t="shared" si="1068"/>
        <v>0</v>
      </c>
      <c r="G4708" s="555">
        <f t="shared" si="1069"/>
        <v>0</v>
      </c>
    </row>
    <row r="4709" spans="1:7" ht="19.899999999999999" customHeight="1" x14ac:dyDescent="0.2">
      <c r="A4709" s="601">
        <f t="shared" si="1065"/>
        <v>0</v>
      </c>
      <c r="B4709" s="561">
        <f t="shared" si="1066"/>
        <v>0</v>
      </c>
      <c r="C4709" s="561"/>
      <c r="D4709" s="613">
        <f t="shared" si="1067"/>
        <v>0</v>
      </c>
      <c r="E4709" s="553"/>
      <c r="F4709" s="555">
        <f t="shared" si="1068"/>
        <v>0</v>
      </c>
      <c r="G4709" s="555">
        <f t="shared" si="1069"/>
        <v>0</v>
      </c>
    </row>
    <row r="4710" spans="1:7" ht="19.899999999999999" customHeight="1" x14ac:dyDescent="0.2">
      <c r="A4710" s="601">
        <f t="shared" si="1065"/>
        <v>0</v>
      </c>
      <c r="B4710" s="561">
        <f t="shared" si="1066"/>
        <v>0</v>
      </c>
      <c r="C4710" s="561"/>
      <c r="D4710" s="613">
        <f t="shared" si="1067"/>
        <v>0</v>
      </c>
      <c r="E4710" s="553"/>
      <c r="F4710" s="555">
        <f t="shared" si="1068"/>
        <v>0</v>
      </c>
      <c r="G4710" s="555">
        <f t="shared" si="1069"/>
        <v>0</v>
      </c>
    </row>
    <row r="4711" spans="1:7" ht="19.899999999999999" customHeight="1" x14ac:dyDescent="0.2">
      <c r="A4711" s="601">
        <f t="shared" si="1065"/>
        <v>0</v>
      </c>
      <c r="B4711" s="561">
        <f t="shared" si="1066"/>
        <v>0</v>
      </c>
      <c r="C4711" s="561"/>
      <c r="D4711" s="613">
        <f t="shared" si="1067"/>
        <v>0</v>
      </c>
      <c r="E4711" s="553"/>
      <c r="F4711" s="555">
        <f t="shared" si="1068"/>
        <v>0</v>
      </c>
      <c r="G4711" s="555">
        <f t="shared" si="1069"/>
        <v>0</v>
      </c>
    </row>
    <row r="4712" spans="1:7" ht="19.899999999999999" customHeight="1" x14ac:dyDescent="0.2">
      <c r="A4712" s="601">
        <f t="shared" si="1065"/>
        <v>0</v>
      </c>
      <c r="B4712" s="561">
        <f t="shared" si="1066"/>
        <v>0</v>
      </c>
      <c r="C4712" s="561"/>
      <c r="D4712" s="613">
        <f t="shared" si="1067"/>
        <v>0</v>
      </c>
      <c r="E4712" s="553"/>
      <c r="F4712" s="555">
        <f t="shared" si="1068"/>
        <v>0</v>
      </c>
      <c r="G4712" s="555">
        <f t="shared" si="1069"/>
        <v>0</v>
      </c>
    </row>
    <row r="4713" spans="1:7" ht="19.899999999999999" customHeight="1" x14ac:dyDescent="0.2">
      <c r="A4713" s="601">
        <f t="shared" si="1065"/>
        <v>0</v>
      </c>
      <c r="B4713" s="561">
        <f t="shared" si="1066"/>
        <v>0</v>
      </c>
      <c r="C4713" s="561"/>
      <c r="D4713" s="613">
        <f t="shared" si="1067"/>
        <v>0</v>
      </c>
      <c r="E4713" s="553"/>
      <c r="F4713" s="555">
        <f t="shared" si="1068"/>
        <v>0</v>
      </c>
      <c r="G4713" s="555">
        <f t="shared" si="1069"/>
        <v>0</v>
      </c>
    </row>
    <row r="4714" spans="1:7" ht="19.899999999999999" customHeight="1" x14ac:dyDescent="0.2">
      <c r="A4714" s="601">
        <f t="shared" si="1065"/>
        <v>0</v>
      </c>
      <c r="B4714" s="561">
        <f t="shared" si="1066"/>
        <v>0</v>
      </c>
      <c r="C4714" s="561"/>
      <c r="D4714" s="613">
        <f t="shared" si="1067"/>
        <v>0</v>
      </c>
      <c r="E4714" s="553"/>
      <c r="F4714" s="555">
        <f t="shared" si="1068"/>
        <v>0</v>
      </c>
      <c r="G4714" s="555">
        <f t="shared" si="1069"/>
        <v>0</v>
      </c>
    </row>
    <row r="4715" spans="1:7" ht="19.899999999999999" customHeight="1" x14ac:dyDescent="0.2">
      <c r="A4715" s="599"/>
      <c r="B4715" s="545"/>
      <c r="C4715" s="545"/>
      <c r="D4715" s="541"/>
      <c r="E4715" s="542"/>
      <c r="F4715" s="564" t="s">
        <v>29</v>
      </c>
      <c r="G4715" s="605">
        <f>SUBTOTAL(9,G4704:G4714)</f>
        <v>0</v>
      </c>
    </row>
    <row r="4716" spans="1:7" ht="19.899999999999999" customHeight="1" x14ac:dyDescent="0.2">
      <c r="A4716" s="599"/>
      <c r="B4716" s="545"/>
      <c r="C4716" s="537" t="s">
        <v>1015</v>
      </c>
      <c r="D4716" s="541"/>
      <c r="E4716" s="542"/>
      <c r="F4716" s="543"/>
      <c r="G4716" s="600"/>
    </row>
    <row r="4717" spans="1:7" ht="19.899999999999999" customHeight="1" x14ac:dyDescent="0.2">
      <c r="A4717" s="792" t="s">
        <v>576</v>
      </c>
      <c r="B4717" s="793"/>
      <c r="C4717" s="794" t="s">
        <v>0</v>
      </c>
      <c r="D4717" s="794" t="s">
        <v>1867</v>
      </c>
      <c r="E4717" s="796" t="s">
        <v>24</v>
      </c>
      <c r="F4717" s="798" t="s">
        <v>25</v>
      </c>
      <c r="G4717" s="800" t="s">
        <v>26</v>
      </c>
    </row>
    <row r="4718" spans="1:7" ht="19.899999999999999" customHeight="1" x14ac:dyDescent="0.2">
      <c r="A4718" s="560" t="s">
        <v>577</v>
      </c>
      <c r="B4718" s="560" t="s">
        <v>578</v>
      </c>
      <c r="C4718" s="795"/>
      <c r="D4718" s="795"/>
      <c r="E4718" s="797"/>
      <c r="F4718" s="799"/>
      <c r="G4718" s="801"/>
    </row>
    <row r="4719" spans="1:7" ht="19.899999999999999" customHeight="1" x14ac:dyDescent="0.2">
      <c r="A4719" s="601">
        <f>IFERROR(VLOOKUP(C4719,T_Insumos,4,FALSE),0)</f>
        <v>0</v>
      </c>
      <c r="B4719" s="561">
        <f>IFERROR(VLOOKUP(C4719,T_Insumos,5,FALSE),0)</f>
        <v>0</v>
      </c>
      <c r="C4719" s="552"/>
      <c r="D4719" s="613">
        <f>IF(C4719=0,0,"$/tnkm")</f>
        <v>0</v>
      </c>
      <c r="E4719" s="553"/>
      <c r="F4719" s="555">
        <f>IFERROR(VLOOKUP(C4719,T_Insumos,3,FALSE),0)</f>
        <v>0</v>
      </c>
      <c r="G4719" s="555">
        <f>ROUND(E4719*F4719,2)</f>
        <v>0</v>
      </c>
    </row>
    <row r="4720" spans="1:7" ht="19.899999999999999" customHeight="1" x14ac:dyDescent="0.2">
      <c r="A4720" s="601">
        <f>IFERROR(VLOOKUP(C4720,T_Insumos,4,FALSE),0)</f>
        <v>0</v>
      </c>
      <c r="B4720" s="561">
        <f>IFERROR(VLOOKUP(C4720,T_Insumos,5,FALSE),0)</f>
        <v>0</v>
      </c>
      <c r="C4720" s="552"/>
      <c r="D4720" s="613">
        <f>IF(C4720=0,0,"$/tnkm")</f>
        <v>0</v>
      </c>
      <c r="E4720" s="569"/>
      <c r="F4720" s="555">
        <f>IFERROR(VLOOKUP(C4720,T_Insumos,3,FALSE),0)</f>
        <v>0</v>
      </c>
      <c r="G4720" s="555">
        <f t="shared" ref="G4720" si="1070">ROUND(E4720*F4720,2)</f>
        <v>0</v>
      </c>
    </row>
    <row r="4721" spans="1:7" ht="19.899999999999999" customHeight="1" x14ac:dyDescent="0.2">
      <c r="A4721" s="599"/>
      <c r="B4721" s="545"/>
      <c r="C4721" s="545"/>
      <c r="D4721" s="541"/>
      <c r="E4721" s="542"/>
      <c r="F4721" s="564" t="s">
        <v>1016</v>
      </c>
      <c r="G4721" s="605">
        <f>SUBTOTAL(9,G4719:G4720)</f>
        <v>0</v>
      </c>
    </row>
    <row r="4722" spans="1:7" ht="19.899999999999999" customHeight="1" x14ac:dyDescent="0.2">
      <c r="A4722" s="602"/>
      <c r="B4722" s="541"/>
      <c r="C4722" s="545"/>
      <c r="D4722" s="541"/>
      <c r="E4722" s="542"/>
      <c r="F4722" s="543"/>
      <c r="G4722" s="600"/>
    </row>
    <row r="4723" spans="1:7" ht="19.899999999999999" customHeight="1" x14ac:dyDescent="0.2">
      <c r="A4723" s="664" t="str">
        <f>B4657</f>
        <v/>
      </c>
      <c r="B4723" s="661">
        <f ca="1">C4657</f>
        <v>0</v>
      </c>
      <c r="C4723" s="541"/>
      <c r="D4723" s="541" t="s">
        <v>1833</v>
      </c>
      <c r="E4723" s="662"/>
      <c r="F4723" s="663" t="str">
        <f ca="1">"$/"&amp;G4657</f>
        <v>$/0</v>
      </c>
      <c r="G4723" s="610">
        <f>SUBTOTAL(9,G4680:G4722)</f>
        <v>0</v>
      </c>
    </row>
    <row r="4724" spans="1:7" ht="19.899999999999999" customHeight="1" x14ac:dyDescent="0.2">
      <c r="A4724" s="606"/>
      <c r="B4724" s="607"/>
      <c r="C4724" s="608"/>
      <c r="D4724" s="608" t="s">
        <v>2043</v>
      </c>
      <c r="E4724" s="609"/>
      <c r="F4724" s="665" t="str">
        <f ca="1">"$/"&amp;G4657</f>
        <v>$/0</v>
      </c>
      <c r="G4724" s="610">
        <f>ROUND(G4723/Coeficiente_Paso,2)</f>
        <v>0</v>
      </c>
    </row>
    <row r="4725" spans="1:7" ht="19.899999999999999" customHeight="1" x14ac:dyDescent="0.2">
      <c r="A4725" s="191"/>
      <c r="B4725" s="191"/>
      <c r="C4725" s="191"/>
      <c r="D4725" s="191"/>
      <c r="E4725" s="191"/>
      <c r="F4725" s="191"/>
      <c r="G4725" s="191"/>
    </row>
    <row r="4726" spans="1:7" ht="19.899999999999999" customHeight="1" x14ac:dyDescent="0.2">
      <c r="A4726" s="802" t="s">
        <v>31</v>
      </c>
      <c r="B4726" s="803"/>
      <c r="C4726" s="803"/>
      <c r="D4726" s="803"/>
      <c r="E4726" s="803"/>
      <c r="F4726" s="803"/>
      <c r="G4726" s="804"/>
    </row>
    <row r="4727" spans="1:7" ht="19.899999999999999" customHeight="1" x14ac:dyDescent="0.2">
      <c r="A4727" s="587" t="s">
        <v>711</v>
      </c>
      <c r="B4727" s="535" t="str">
        <f>Comitente</f>
        <v>DIRECCIÓN PROVINCIAL DE VIALIDAD</v>
      </c>
      <c r="C4727" s="536"/>
      <c r="D4727" s="537"/>
      <c r="E4727" s="537"/>
      <c r="F4727" s="538"/>
      <c r="G4727" s="588"/>
    </row>
    <row r="4728" spans="1:7" ht="19.899999999999999" customHeight="1" x14ac:dyDescent="0.2">
      <c r="A4728" s="587" t="s">
        <v>712</v>
      </c>
      <c r="B4728" s="535">
        <f>Contratista</f>
        <v>0</v>
      </c>
      <c r="C4728" s="539"/>
      <c r="D4728" s="539"/>
      <c r="E4728" s="539"/>
      <c r="F4728" s="535"/>
      <c r="G4728" s="589"/>
    </row>
    <row r="4729" spans="1:7" ht="19.899999999999999" customHeight="1" x14ac:dyDescent="0.2">
      <c r="A4729" s="587" t="s">
        <v>21</v>
      </c>
      <c r="B4729" s="535" t="str">
        <f>Obra</f>
        <v>PAVIMENTACIÓN Y REPAVIMENTACION DE LA RED VIAL MUNICIPAL AFECTADAS POR OBRAS DE SANEAMIENTO 1era ETAPA SARMIENTO</v>
      </c>
      <c r="C4729" s="539"/>
      <c r="D4729" s="539"/>
      <c r="E4729" s="539"/>
      <c r="F4729" s="535" t="s">
        <v>32</v>
      </c>
      <c r="G4729" s="589">
        <f>Fecha_Base</f>
        <v>0</v>
      </c>
    </row>
    <row r="4730" spans="1:7" ht="19.899999999999999" customHeight="1" x14ac:dyDescent="0.2">
      <c r="A4730" s="590" t="s">
        <v>710</v>
      </c>
      <c r="B4730" s="540" t="str">
        <f>Ubicación</f>
        <v>DEPARTAMENTO SARMIENTO</v>
      </c>
      <c r="C4730" s="540"/>
      <c r="D4730" s="541"/>
      <c r="E4730" s="542"/>
      <c r="F4730" s="543"/>
      <c r="G4730" s="591"/>
    </row>
    <row r="4731" spans="1:7" ht="19.899999999999999" customHeight="1" x14ac:dyDescent="0.2">
      <c r="A4731" s="590" t="s">
        <v>33</v>
      </c>
      <c r="B4731" s="544" t="str">
        <f>IFERROR(VALUE(LEFT(B4732,FIND(".",B4732)-1)),"")</f>
        <v/>
      </c>
      <c r="C4731" s="545">
        <f ca="1">IFERROR(VLOOKUP(B4731,T_Computo_Presupuesto,2,FALSE),0)</f>
        <v>0</v>
      </c>
      <c r="D4731" s="545"/>
      <c r="E4731" s="542"/>
      <c r="F4731" s="543"/>
      <c r="G4731" s="591"/>
    </row>
    <row r="4732" spans="1:7" ht="19.899999999999999" customHeight="1" x14ac:dyDescent="0.2">
      <c r="A4732" s="590" t="s">
        <v>22</v>
      </c>
      <c r="B4732" s="546" t="str">
        <f>IFERROR(VLOOKUP(COUNTIF($A$1:A4732,"ANALISIS DE PRECIOS"),T_NumeroItem,2,FALSE),"")</f>
        <v/>
      </c>
      <c r="C4732" s="805">
        <f ca="1">IFERROR(VLOOKUP(B4732,T_Computo_Presupuesto,2,FALSE),0)</f>
        <v>0</v>
      </c>
      <c r="D4732" s="805"/>
      <c r="E4732" s="805"/>
      <c r="F4732" s="540" t="s">
        <v>23</v>
      </c>
      <c r="G4732" s="592">
        <f ca="1">IFERROR(VLOOKUP(B4732,T_Computo_Presupuesto,4,FALSE),0)</f>
        <v>0</v>
      </c>
    </row>
    <row r="4733" spans="1:7" ht="19.899999999999999" customHeight="1" x14ac:dyDescent="0.2">
      <c r="A4733" s="590"/>
      <c r="B4733" s="540"/>
      <c r="C4733" s="545"/>
      <c r="D4733" s="541"/>
      <c r="E4733" s="542"/>
      <c r="F4733" s="545"/>
      <c r="G4733" s="593"/>
    </row>
    <row r="4734" spans="1:7" ht="19.899999999999999" customHeight="1" x14ac:dyDescent="0.2">
      <c r="A4734" s="594"/>
      <c r="B4734" s="547"/>
      <c r="C4734" s="548" t="s">
        <v>999</v>
      </c>
      <c r="D4734" s="547"/>
      <c r="E4734" s="547"/>
      <c r="F4734" s="547"/>
      <c r="G4734" s="595"/>
    </row>
    <row r="4735" spans="1:7" ht="19.899999999999999" customHeight="1" x14ac:dyDescent="0.2">
      <c r="A4735" s="590"/>
      <c r="B4735" s="549"/>
      <c r="C4735" s="545"/>
      <c r="D4735" s="541"/>
      <c r="E4735" s="542"/>
      <c r="F4735" s="540"/>
      <c r="G4735" s="592"/>
    </row>
    <row r="4736" spans="1:7" ht="19.899999999999999" customHeight="1" x14ac:dyDescent="0.2">
      <c r="A4736" s="590"/>
      <c r="B4736" s="549"/>
      <c r="C4736" s="550" t="s">
        <v>1000</v>
      </c>
      <c r="D4736" s="551" t="s">
        <v>24</v>
      </c>
      <c r="E4736" s="551" t="s">
        <v>1001</v>
      </c>
      <c r="F4736" s="551" t="s">
        <v>1002</v>
      </c>
      <c r="G4736" s="550" t="s">
        <v>1003</v>
      </c>
    </row>
    <row r="4737" spans="1:7" ht="19.899999999999999" customHeight="1" x14ac:dyDescent="0.2">
      <c r="A4737" s="590"/>
      <c r="B4737" s="549"/>
      <c r="C4737" s="552"/>
      <c r="D4737" s="553"/>
      <c r="E4737" s="554">
        <f t="shared" ref="E4737:E4746" si="1071">IFERROR(VLOOKUP(C4737,T_Equipos,4,FALSE),0)</f>
        <v>0</v>
      </c>
      <c r="F4737" s="555">
        <f t="shared" ref="F4737:F4746" si="1072">IFERROR(VLOOKUP(C4737,T_Equipos,5,FALSE),0)</f>
        <v>0</v>
      </c>
      <c r="G4737" s="555">
        <f>ROUND(D4737*F4737,2)</f>
        <v>0</v>
      </c>
    </row>
    <row r="4738" spans="1:7" ht="19.899999999999999" customHeight="1" x14ac:dyDescent="0.2">
      <c r="A4738" s="590"/>
      <c r="B4738" s="549"/>
      <c r="C4738" s="552"/>
      <c r="D4738" s="553"/>
      <c r="E4738" s="554">
        <f t="shared" si="1071"/>
        <v>0</v>
      </c>
      <c r="F4738" s="555">
        <f t="shared" si="1072"/>
        <v>0</v>
      </c>
      <c r="G4738" s="555">
        <f>ROUND(D4738*F4738,2)</f>
        <v>0</v>
      </c>
    </row>
    <row r="4739" spans="1:7" ht="19.899999999999999" customHeight="1" x14ac:dyDescent="0.2">
      <c r="A4739" s="590"/>
      <c r="B4739" s="549"/>
      <c r="C4739" s="552"/>
      <c r="D4739" s="553"/>
      <c r="E4739" s="554">
        <f t="shared" si="1071"/>
        <v>0</v>
      </c>
      <c r="F4739" s="555">
        <f t="shared" si="1072"/>
        <v>0</v>
      </c>
      <c r="G4739" s="555">
        <f>ROUND(D4739*F4739,2)</f>
        <v>0</v>
      </c>
    </row>
    <row r="4740" spans="1:7" ht="19.899999999999999" customHeight="1" x14ac:dyDescent="0.2">
      <c r="A4740" s="590"/>
      <c r="B4740" s="549"/>
      <c r="C4740" s="552"/>
      <c r="D4740" s="553"/>
      <c r="E4740" s="554">
        <f t="shared" si="1071"/>
        <v>0</v>
      </c>
      <c r="F4740" s="555">
        <f t="shared" si="1072"/>
        <v>0</v>
      </c>
      <c r="G4740" s="555">
        <f>ROUND(D4740*F4740,2)</f>
        <v>0</v>
      </c>
    </row>
    <row r="4741" spans="1:7" ht="19.899999999999999" customHeight="1" x14ac:dyDescent="0.2">
      <c r="A4741" s="590"/>
      <c r="B4741" s="549"/>
      <c r="C4741" s="552"/>
      <c r="D4741" s="553"/>
      <c r="E4741" s="554">
        <f t="shared" si="1071"/>
        <v>0</v>
      </c>
      <c r="F4741" s="555">
        <f t="shared" si="1072"/>
        <v>0</v>
      </c>
      <c r="G4741" s="555">
        <f t="shared" ref="G4741:G4746" si="1073">ROUND(D4741*F4741,2)</f>
        <v>0</v>
      </c>
    </row>
    <row r="4742" spans="1:7" ht="19.899999999999999" customHeight="1" x14ac:dyDescent="0.2">
      <c r="A4742" s="590"/>
      <c r="B4742" s="549"/>
      <c r="C4742" s="552"/>
      <c r="D4742" s="553"/>
      <c r="E4742" s="554">
        <f t="shared" si="1071"/>
        <v>0</v>
      </c>
      <c r="F4742" s="555">
        <f t="shared" si="1072"/>
        <v>0</v>
      </c>
      <c r="G4742" s="555">
        <f t="shared" si="1073"/>
        <v>0</v>
      </c>
    </row>
    <row r="4743" spans="1:7" ht="19.899999999999999" customHeight="1" x14ac:dyDescent="0.2">
      <c r="A4743" s="590"/>
      <c r="B4743" s="549"/>
      <c r="C4743" s="552"/>
      <c r="D4743" s="553"/>
      <c r="E4743" s="554">
        <f t="shared" si="1071"/>
        <v>0</v>
      </c>
      <c r="F4743" s="555">
        <f t="shared" si="1072"/>
        <v>0</v>
      </c>
      <c r="G4743" s="555">
        <f t="shared" si="1073"/>
        <v>0</v>
      </c>
    </row>
    <row r="4744" spans="1:7" ht="19.899999999999999" customHeight="1" x14ac:dyDescent="0.2">
      <c r="A4744" s="590"/>
      <c r="B4744" s="549"/>
      <c r="C4744" s="552"/>
      <c r="D4744" s="553"/>
      <c r="E4744" s="554">
        <f t="shared" si="1071"/>
        <v>0</v>
      </c>
      <c r="F4744" s="555">
        <f t="shared" si="1072"/>
        <v>0</v>
      </c>
      <c r="G4744" s="555">
        <f t="shared" si="1073"/>
        <v>0</v>
      </c>
    </row>
    <row r="4745" spans="1:7" ht="19.899999999999999" customHeight="1" x14ac:dyDescent="0.2">
      <c r="A4745" s="590"/>
      <c r="B4745" s="549"/>
      <c r="C4745" s="552"/>
      <c r="D4745" s="553"/>
      <c r="E4745" s="554">
        <f t="shared" si="1071"/>
        <v>0</v>
      </c>
      <c r="F4745" s="555">
        <f t="shared" si="1072"/>
        <v>0</v>
      </c>
      <c r="G4745" s="555">
        <f t="shared" si="1073"/>
        <v>0</v>
      </c>
    </row>
    <row r="4746" spans="1:7" ht="19.899999999999999" customHeight="1" x14ac:dyDescent="0.2">
      <c r="A4746" s="590"/>
      <c r="B4746" s="549"/>
      <c r="C4746" s="552"/>
      <c r="D4746" s="553"/>
      <c r="E4746" s="554">
        <f t="shared" si="1071"/>
        <v>0</v>
      </c>
      <c r="F4746" s="555">
        <f t="shared" si="1072"/>
        <v>0</v>
      </c>
      <c r="G4746" s="555">
        <f t="shared" si="1073"/>
        <v>0</v>
      </c>
    </row>
    <row r="4747" spans="1:7" ht="19.899999999999999" customHeight="1" x14ac:dyDescent="0.2">
      <c r="A4747" s="590"/>
      <c r="B4747" s="549"/>
      <c r="C4747" s="545"/>
      <c r="D4747" s="545"/>
      <c r="E4747" s="556"/>
      <c r="F4747" s="540"/>
      <c r="G4747" s="592"/>
    </row>
    <row r="4748" spans="1:7" ht="19.899999999999999" customHeight="1" x14ac:dyDescent="0.2">
      <c r="A4748" s="590"/>
      <c r="B4748" s="545"/>
      <c r="C4748" s="537" t="s">
        <v>1004</v>
      </c>
      <c r="D4748" s="540" t="s">
        <v>1001</v>
      </c>
      <c r="E4748" s="611">
        <f>SUMPRODUCT(D4737:D4746,E4737:E4746)</f>
        <v>0</v>
      </c>
      <c r="F4748" s="540" t="s">
        <v>1005</v>
      </c>
      <c r="G4748" s="612">
        <f>SUM(G4737:G4746)</f>
        <v>0</v>
      </c>
    </row>
    <row r="4749" spans="1:7" ht="19.899999999999999" customHeight="1" x14ac:dyDescent="0.2">
      <c r="A4749" s="590"/>
      <c r="B4749" s="549"/>
      <c r="C4749" s="557"/>
      <c r="D4749" s="556"/>
      <c r="E4749" s="542"/>
      <c r="F4749" s="540"/>
      <c r="G4749" s="596"/>
    </row>
    <row r="4750" spans="1:7" ht="19.899999999999999" customHeight="1" x14ac:dyDescent="0.2">
      <c r="A4750" s="597"/>
      <c r="B4750" s="549"/>
      <c r="C4750" s="540" t="s">
        <v>1006</v>
      </c>
      <c r="D4750" s="558">
        <f>IFERROR(VLOOKUP(COUNTIF($A$1:A4750,"ANALISIS DE PRECIOS"),T_Rendimiento_Equipo,5,FALSE),0)</f>
        <v>0</v>
      </c>
      <c r="E4750" s="559" t="str">
        <f ca="1">G4732&amp;"/día"</f>
        <v>0/día</v>
      </c>
      <c r="F4750" s="598"/>
      <c r="G4750" s="592"/>
    </row>
    <row r="4751" spans="1:7" ht="19.899999999999999" customHeight="1" x14ac:dyDescent="0.2">
      <c r="A4751" s="590"/>
      <c r="B4751" s="549"/>
      <c r="C4751" s="545"/>
      <c r="D4751" s="541"/>
      <c r="E4751" s="542"/>
      <c r="F4751" s="540"/>
      <c r="G4751" s="592"/>
    </row>
    <row r="4752" spans="1:7" ht="19.899999999999999" customHeight="1" x14ac:dyDescent="0.2">
      <c r="A4752" s="792" t="s">
        <v>576</v>
      </c>
      <c r="B4752" s="793"/>
      <c r="C4752" s="794" t="s">
        <v>0</v>
      </c>
      <c r="D4752" s="806" t="s">
        <v>1866</v>
      </c>
      <c r="E4752" s="806" t="s">
        <v>1865</v>
      </c>
      <c r="F4752" s="798" t="s">
        <v>1007</v>
      </c>
      <c r="G4752" s="800" t="s">
        <v>26</v>
      </c>
    </row>
    <row r="4753" spans="1:7" ht="19.899999999999999" customHeight="1" x14ac:dyDescent="0.2">
      <c r="A4753" s="560" t="s">
        <v>577</v>
      </c>
      <c r="B4753" s="560" t="s">
        <v>578</v>
      </c>
      <c r="C4753" s="795"/>
      <c r="D4753" s="807"/>
      <c r="E4753" s="797"/>
      <c r="F4753" s="799"/>
      <c r="G4753" s="801"/>
    </row>
    <row r="4754" spans="1:7" ht="19.899999999999999" customHeight="1" x14ac:dyDescent="0.2">
      <c r="A4754" s="599"/>
      <c r="B4754" s="545"/>
      <c r="C4754" s="537" t="s">
        <v>1008</v>
      </c>
      <c r="D4754" s="542"/>
      <c r="E4754" s="542"/>
      <c r="F4754" s="545"/>
      <c r="G4754" s="600"/>
    </row>
    <row r="4755" spans="1:7" ht="19.899999999999999" customHeight="1" x14ac:dyDescent="0.2">
      <c r="A4755" s="601">
        <f t="shared" ref="A4755:A4763" si="1074">IFERROR(VLOOKUP(C4755,T_Insumos,4,FALSE),0)</f>
        <v>0</v>
      </c>
      <c r="B4755" s="561">
        <f t="shared" ref="B4755:B4763" si="1075">IFERROR(VLOOKUP(C4755,T_Insumos,5,FALSE),0)</f>
        <v>0</v>
      </c>
      <c r="C4755" s="552"/>
      <c r="D4755" s="562">
        <f t="shared" ref="D4755:D4763" si="1076">IFERROR(VLOOKUP(C4755,T_Insumos,3,FALSE),0)</f>
        <v>0</v>
      </c>
      <c r="E4755" s="555">
        <f>D4755*$G$23</f>
        <v>0</v>
      </c>
      <c r="F4755" s="558">
        <f>IF(C4755="",0,IFERROR(VLOOKUP(COUNTIF($A$1:A4755,"ANALISIS DE PRECIOS"),T_Rendimiento_Equipo,5,FALSE),0))</f>
        <v>0</v>
      </c>
      <c r="G4755" s="555">
        <f>IFERROR(ROUND(E4755/F4755,2),0)</f>
        <v>0</v>
      </c>
    </row>
    <row r="4756" spans="1:7" ht="19.899999999999999" customHeight="1" x14ac:dyDescent="0.2">
      <c r="A4756" s="601">
        <f t="shared" si="1074"/>
        <v>0</v>
      </c>
      <c r="B4756" s="561">
        <f t="shared" si="1075"/>
        <v>0</v>
      </c>
      <c r="C4756" s="552"/>
      <c r="D4756" s="562">
        <f t="shared" si="1076"/>
        <v>0</v>
      </c>
      <c r="E4756" s="555"/>
      <c r="F4756" s="558">
        <f>IF(C4756="",0,IFERROR(VLOOKUP(COUNTIF($A$1:A4756,"ANALISIS DE PRECIOS"),T_Rendimiento_Equipo,5,FALSE),0))</f>
        <v>0</v>
      </c>
      <c r="G4756" s="555">
        <f t="shared" ref="G4756:G4763" si="1077">IFERROR(ROUND(E4756/F4756,2),0)</f>
        <v>0</v>
      </c>
    </row>
    <row r="4757" spans="1:7" ht="19.899999999999999" customHeight="1" x14ac:dyDescent="0.2">
      <c r="A4757" s="601">
        <f t="shared" si="1074"/>
        <v>0</v>
      </c>
      <c r="B4757" s="561">
        <f t="shared" si="1075"/>
        <v>0</v>
      </c>
      <c r="C4757" s="563"/>
      <c r="D4757" s="562">
        <f t="shared" si="1076"/>
        <v>0</v>
      </c>
      <c r="E4757" s="555"/>
      <c r="F4757" s="558">
        <f>IF(C4757="",0,IFERROR(VLOOKUP(COUNTIF($A$1:A4757,"ANALISIS DE PRECIOS"),T_Rendimiento_Equipo,5,FALSE),0))</f>
        <v>0</v>
      </c>
      <c r="G4757" s="555">
        <f t="shared" si="1077"/>
        <v>0</v>
      </c>
    </row>
    <row r="4758" spans="1:7" ht="19.899999999999999" customHeight="1" x14ac:dyDescent="0.2">
      <c r="A4758" s="601">
        <f t="shared" si="1074"/>
        <v>0</v>
      </c>
      <c r="B4758" s="561">
        <f t="shared" si="1075"/>
        <v>0</v>
      </c>
      <c r="C4758" s="563"/>
      <c r="D4758" s="562">
        <f t="shared" si="1076"/>
        <v>0</v>
      </c>
      <c r="E4758" s="555"/>
      <c r="F4758" s="558">
        <f>IF(C4758="",0,IFERROR(VLOOKUP(COUNTIF($A$1:A4758,"ANALISIS DE PRECIOS"),T_Rendimiento_Equipo,5,FALSE),0))</f>
        <v>0</v>
      </c>
      <c r="G4758" s="555">
        <f t="shared" si="1077"/>
        <v>0</v>
      </c>
    </row>
    <row r="4759" spans="1:7" ht="19.899999999999999" customHeight="1" x14ac:dyDescent="0.2">
      <c r="A4759" s="601">
        <f t="shared" si="1074"/>
        <v>0</v>
      </c>
      <c r="B4759" s="561">
        <f t="shared" si="1075"/>
        <v>0</v>
      </c>
      <c r="C4759" s="563"/>
      <c r="D4759" s="562">
        <f t="shared" si="1076"/>
        <v>0</v>
      </c>
      <c r="E4759" s="555"/>
      <c r="F4759" s="558">
        <f>IF(C4759="",0,IFERROR(VLOOKUP(COUNTIF($A$1:A4759,"ANALISIS DE PRECIOS"),T_Rendimiento_Equipo,5,FALSE),0))</f>
        <v>0</v>
      </c>
      <c r="G4759" s="555">
        <f t="shared" si="1077"/>
        <v>0</v>
      </c>
    </row>
    <row r="4760" spans="1:7" ht="19.899999999999999" customHeight="1" x14ac:dyDescent="0.2">
      <c r="A4760" s="601">
        <f t="shared" si="1074"/>
        <v>0</v>
      </c>
      <c r="B4760" s="561">
        <f t="shared" si="1075"/>
        <v>0</v>
      </c>
      <c r="C4760" s="563"/>
      <c r="D4760" s="562">
        <f t="shared" si="1076"/>
        <v>0</v>
      </c>
      <c r="E4760" s="555"/>
      <c r="F4760" s="558">
        <f>IF(C4760="",0,IFERROR(VLOOKUP(COUNTIF($A$1:A4760,"ANALISIS DE PRECIOS"),T_Rendimiento_Equipo,5,FALSE),0))</f>
        <v>0</v>
      </c>
      <c r="G4760" s="555">
        <f t="shared" si="1077"/>
        <v>0</v>
      </c>
    </row>
    <row r="4761" spans="1:7" ht="19.899999999999999" customHeight="1" x14ac:dyDescent="0.2">
      <c r="A4761" s="601">
        <f t="shared" si="1074"/>
        <v>0</v>
      </c>
      <c r="B4761" s="561">
        <f t="shared" si="1075"/>
        <v>0</v>
      </c>
      <c r="C4761" s="563"/>
      <c r="D4761" s="562">
        <f t="shared" si="1076"/>
        <v>0</v>
      </c>
      <c r="E4761" s="555"/>
      <c r="F4761" s="558">
        <f>IF(C4761="",0,IFERROR(VLOOKUP(COUNTIF($A$1:A4761,"ANALISIS DE PRECIOS"),T_Rendimiento_Equipo,5,FALSE),0))</f>
        <v>0</v>
      </c>
      <c r="G4761" s="555">
        <f t="shared" si="1077"/>
        <v>0</v>
      </c>
    </row>
    <row r="4762" spans="1:7" ht="19.899999999999999" customHeight="1" x14ac:dyDescent="0.2">
      <c r="A4762" s="601">
        <f t="shared" si="1074"/>
        <v>0</v>
      </c>
      <c r="B4762" s="561">
        <f t="shared" si="1075"/>
        <v>0</v>
      </c>
      <c r="C4762" s="563"/>
      <c r="D4762" s="562">
        <f t="shared" si="1076"/>
        <v>0</v>
      </c>
      <c r="E4762" s="555"/>
      <c r="F4762" s="558">
        <f>IF(C4762="",0,IFERROR(VLOOKUP(COUNTIF($A$1:A4762,"ANALISIS DE PRECIOS"),T_Rendimiento_Equipo,5,FALSE),0))</f>
        <v>0</v>
      </c>
      <c r="G4762" s="555">
        <f t="shared" si="1077"/>
        <v>0</v>
      </c>
    </row>
    <row r="4763" spans="1:7" ht="19.899999999999999" customHeight="1" x14ac:dyDescent="0.2">
      <c r="A4763" s="601">
        <f t="shared" si="1074"/>
        <v>0</v>
      </c>
      <c r="B4763" s="561">
        <f t="shared" si="1075"/>
        <v>0</v>
      </c>
      <c r="C4763" s="552"/>
      <c r="D4763" s="562">
        <f t="shared" si="1076"/>
        <v>0</v>
      </c>
      <c r="E4763" s="555"/>
      <c r="F4763" s="558">
        <f>IF(C4763="",0,IFERROR(VLOOKUP(COUNTIF($A$1:A4763,"ANALISIS DE PRECIOS"),T_Rendimiento_Equipo,5,FALSE),0))</f>
        <v>0</v>
      </c>
      <c r="G4763" s="555">
        <f t="shared" si="1077"/>
        <v>0</v>
      </c>
    </row>
    <row r="4764" spans="1:7" ht="19.899999999999999" customHeight="1" x14ac:dyDescent="0.2">
      <c r="A4764" s="602"/>
      <c r="B4764" s="541"/>
      <c r="C4764" s="545"/>
      <c r="D4764" s="541"/>
      <c r="E4764" s="542"/>
      <c r="F4764" s="564" t="s">
        <v>27</v>
      </c>
      <c r="G4764" s="603">
        <f>SUBTOTAL(9,G4755:G4763)</f>
        <v>0</v>
      </c>
    </row>
    <row r="4765" spans="1:7" ht="19.899999999999999" customHeight="1" x14ac:dyDescent="0.2">
      <c r="A4765" s="599"/>
      <c r="B4765" s="545"/>
      <c r="C4765" s="537" t="s">
        <v>713</v>
      </c>
      <c r="D4765" s="541"/>
      <c r="E4765" s="542"/>
      <c r="F4765" s="543"/>
      <c r="G4765" s="600"/>
    </row>
    <row r="4766" spans="1:7" ht="19.899999999999999" customHeight="1" x14ac:dyDescent="0.2">
      <c r="A4766" s="792" t="s">
        <v>576</v>
      </c>
      <c r="B4766" s="793"/>
      <c r="C4766" s="794" t="s">
        <v>0</v>
      </c>
      <c r="D4766" s="796" t="s">
        <v>24</v>
      </c>
      <c r="E4766" s="796" t="s">
        <v>1832</v>
      </c>
      <c r="F4766" s="798" t="s">
        <v>1007</v>
      </c>
      <c r="G4766" s="800" t="s">
        <v>26</v>
      </c>
    </row>
    <row r="4767" spans="1:7" ht="19.899999999999999" customHeight="1" x14ac:dyDescent="0.2">
      <c r="A4767" s="560" t="s">
        <v>577</v>
      </c>
      <c r="B4767" s="560" t="s">
        <v>578</v>
      </c>
      <c r="C4767" s="795"/>
      <c r="D4767" s="797"/>
      <c r="E4767" s="797"/>
      <c r="F4767" s="799"/>
      <c r="G4767" s="801"/>
    </row>
    <row r="4768" spans="1:7" ht="19.899999999999999" customHeight="1" x14ac:dyDescent="0.2">
      <c r="A4768" s="601">
        <f t="shared" ref="A4768:A4774" si="1078">IFERROR(VLOOKUP(C4768,T_Insumos,4,FALSE),0)</f>
        <v>0</v>
      </c>
      <c r="B4768" s="561">
        <f t="shared" ref="B4768:B4774" si="1079">IFERROR(VLOOKUP(C4768,T_Insumos,5,FALSE),0)</f>
        <v>0</v>
      </c>
      <c r="C4768" s="565"/>
      <c r="D4768" s="558"/>
      <c r="E4768" s="555">
        <f t="shared" ref="E4768:E4774" si="1080">IFERROR(VLOOKUP(C4768,T_Insumos,3,FALSE),0)</f>
        <v>0</v>
      </c>
      <c r="F4768" s="558">
        <f>IF(C4768="",0,IFERROR(VLOOKUP(COUNTIF($A$1:A4768,"ANALISIS DE PRECIOS"),T_Rendimiento_Equipo,5,FALSE),0))</f>
        <v>0</v>
      </c>
      <c r="G4768" s="555">
        <f>IFERROR(ROUND(D4768*E4768/F4768,2),0)</f>
        <v>0</v>
      </c>
    </row>
    <row r="4769" spans="1:7" ht="19.899999999999999" customHeight="1" x14ac:dyDescent="0.2">
      <c r="A4769" s="601">
        <f t="shared" si="1078"/>
        <v>0</v>
      </c>
      <c r="B4769" s="561">
        <f t="shared" si="1079"/>
        <v>0</v>
      </c>
      <c r="C4769" s="552"/>
      <c r="D4769" s="558"/>
      <c r="E4769" s="555">
        <f t="shared" si="1080"/>
        <v>0</v>
      </c>
      <c r="F4769" s="558">
        <f>IF(C4769="",0,IFERROR(VLOOKUP(COUNTIF($A$1:A4769,"ANALISIS DE PRECIOS"),T_Rendimiento_Equipo,5,FALSE),0))</f>
        <v>0</v>
      </c>
      <c r="G4769" s="555">
        <f t="shared" ref="G4769:G4774" si="1081">IFERROR(ROUND(D4769*E4769/F4769,2),0)</f>
        <v>0</v>
      </c>
    </row>
    <row r="4770" spans="1:7" ht="19.899999999999999" customHeight="1" x14ac:dyDescent="0.2">
      <c r="A4770" s="601">
        <f t="shared" si="1078"/>
        <v>0</v>
      </c>
      <c r="B4770" s="561">
        <f t="shared" si="1079"/>
        <v>0</v>
      </c>
      <c r="C4770" s="552"/>
      <c r="D4770" s="558"/>
      <c r="E4770" s="555">
        <f t="shared" si="1080"/>
        <v>0</v>
      </c>
      <c r="F4770" s="558">
        <f>IF(C4770="",0,IFERROR(VLOOKUP(COUNTIF($A$1:A4770,"ANALISIS DE PRECIOS"),T_Rendimiento_Equipo,5,FALSE),0))</f>
        <v>0</v>
      </c>
      <c r="G4770" s="555">
        <f t="shared" si="1081"/>
        <v>0</v>
      </c>
    </row>
    <row r="4771" spans="1:7" ht="19.899999999999999" customHeight="1" x14ac:dyDescent="0.2">
      <c r="A4771" s="601">
        <f t="shared" si="1078"/>
        <v>0</v>
      </c>
      <c r="B4771" s="561">
        <f t="shared" si="1079"/>
        <v>0</v>
      </c>
      <c r="C4771" s="552"/>
      <c r="D4771" s="558"/>
      <c r="E4771" s="555">
        <f t="shared" si="1080"/>
        <v>0</v>
      </c>
      <c r="F4771" s="558">
        <f>IF(C4771="",0,IFERROR(VLOOKUP(COUNTIF($A$1:A4771,"ANALISIS DE PRECIOS"),T_Rendimiento_Equipo,5,FALSE),0))</f>
        <v>0</v>
      </c>
      <c r="G4771" s="555">
        <f t="shared" si="1081"/>
        <v>0</v>
      </c>
    </row>
    <row r="4772" spans="1:7" ht="19.899999999999999" customHeight="1" x14ac:dyDescent="0.2">
      <c r="A4772" s="601">
        <f t="shared" si="1078"/>
        <v>0</v>
      </c>
      <c r="B4772" s="561">
        <f t="shared" si="1079"/>
        <v>0</v>
      </c>
      <c r="C4772" s="552"/>
      <c r="D4772" s="558"/>
      <c r="E4772" s="555">
        <f t="shared" si="1080"/>
        <v>0</v>
      </c>
      <c r="F4772" s="558">
        <f>IF(C4772="",0,IFERROR(VLOOKUP(COUNTIF($A$1:A4772,"ANALISIS DE PRECIOS"),T_Rendimiento_Equipo,5,FALSE),0))</f>
        <v>0</v>
      </c>
      <c r="G4772" s="555">
        <f t="shared" si="1081"/>
        <v>0</v>
      </c>
    </row>
    <row r="4773" spans="1:7" ht="19.899999999999999" customHeight="1" x14ac:dyDescent="0.2">
      <c r="A4773" s="601">
        <f t="shared" si="1078"/>
        <v>0</v>
      </c>
      <c r="B4773" s="561">
        <f t="shared" si="1079"/>
        <v>0</v>
      </c>
      <c r="C4773" s="552"/>
      <c r="D4773" s="566"/>
      <c r="E4773" s="555">
        <f t="shared" si="1080"/>
        <v>0</v>
      </c>
      <c r="F4773" s="558">
        <f>IF(C4773="",0,IFERROR(VLOOKUP(COUNTIF($A$1:A4773,"ANALISIS DE PRECIOS"),T_Rendimiento_Equipo,5,FALSE),0))</f>
        <v>0</v>
      </c>
      <c r="G4773" s="555">
        <f t="shared" si="1081"/>
        <v>0</v>
      </c>
    </row>
    <row r="4774" spans="1:7" ht="19.899999999999999" customHeight="1" x14ac:dyDescent="0.2">
      <c r="A4774" s="601">
        <f t="shared" si="1078"/>
        <v>0</v>
      </c>
      <c r="B4774" s="561">
        <f t="shared" si="1079"/>
        <v>0</v>
      </c>
      <c r="C4774" s="561"/>
      <c r="D4774" s="567"/>
      <c r="E4774" s="555">
        <f t="shared" si="1080"/>
        <v>0</v>
      </c>
      <c r="F4774" s="558">
        <f>IF(C4774="",0,IFERROR(VLOOKUP(COUNTIF($A$1:A4774,"ANALISIS DE PRECIOS"),T_Rendimiento_Equipo,5,FALSE),0))</f>
        <v>0</v>
      </c>
      <c r="G4774" s="555">
        <f t="shared" si="1081"/>
        <v>0</v>
      </c>
    </row>
    <row r="4775" spans="1:7" ht="19.899999999999999" customHeight="1" x14ac:dyDescent="0.2">
      <c r="A4775" s="602"/>
      <c r="B4775" s="541"/>
      <c r="C4775" s="545"/>
      <c r="D4775" s="541"/>
      <c r="E4775" s="542"/>
      <c r="F4775" s="564" t="s">
        <v>28</v>
      </c>
      <c r="G4775" s="604">
        <f>SUBTOTAL(9,G4768:G4774)</f>
        <v>0</v>
      </c>
    </row>
    <row r="4776" spans="1:7" ht="19.899999999999999" customHeight="1" x14ac:dyDescent="0.2">
      <c r="A4776" s="599"/>
      <c r="B4776" s="545"/>
      <c r="C4776" s="537" t="s">
        <v>1014</v>
      </c>
      <c r="D4776" s="541"/>
      <c r="E4776" s="542"/>
      <c r="F4776" s="543"/>
      <c r="G4776" s="600"/>
    </row>
    <row r="4777" spans="1:7" ht="19.899999999999999" customHeight="1" x14ac:dyDescent="0.2">
      <c r="A4777" s="792" t="s">
        <v>576</v>
      </c>
      <c r="B4777" s="793"/>
      <c r="C4777" s="794" t="s">
        <v>0</v>
      </c>
      <c r="D4777" s="794" t="s">
        <v>1867</v>
      </c>
      <c r="E4777" s="796" t="s">
        <v>24</v>
      </c>
      <c r="F4777" s="798" t="s">
        <v>25</v>
      </c>
      <c r="G4777" s="800" t="s">
        <v>26</v>
      </c>
    </row>
    <row r="4778" spans="1:7" ht="19.899999999999999" customHeight="1" x14ac:dyDescent="0.2">
      <c r="A4778" s="560" t="s">
        <v>577</v>
      </c>
      <c r="B4778" s="560" t="s">
        <v>578</v>
      </c>
      <c r="C4778" s="795"/>
      <c r="D4778" s="795"/>
      <c r="E4778" s="797"/>
      <c r="F4778" s="799"/>
      <c r="G4778" s="801"/>
    </row>
    <row r="4779" spans="1:7" ht="19.899999999999999" customHeight="1" x14ac:dyDescent="0.2">
      <c r="A4779" s="601">
        <f t="shared" ref="A4779:A4789" si="1082">IFERROR(VLOOKUP(C4779,T_Insumos,4,FALSE),0)</f>
        <v>0</v>
      </c>
      <c r="B4779" s="561">
        <f t="shared" ref="B4779:B4789" si="1083">IFERROR(VLOOKUP(C4779,T_Insumos,5,FALSE),0)</f>
        <v>0</v>
      </c>
      <c r="C4779" s="561"/>
      <c r="D4779" s="613">
        <f t="shared" ref="D4779:D4789" si="1084">IFERROR(VLOOKUP(C4779,T_Insumos,2,FALSE),0)</f>
        <v>0</v>
      </c>
      <c r="E4779" s="553"/>
      <c r="F4779" s="555">
        <f t="shared" ref="F4779:F4789" si="1085">IFERROR(VLOOKUP(C4779,T_Insumos,3,FALSE),0)</f>
        <v>0</v>
      </c>
      <c r="G4779" s="555">
        <f>ROUND(E4779*F4779,2)</f>
        <v>0</v>
      </c>
    </row>
    <row r="4780" spans="1:7" ht="19.899999999999999" customHeight="1" x14ac:dyDescent="0.2">
      <c r="A4780" s="601">
        <f t="shared" si="1082"/>
        <v>0</v>
      </c>
      <c r="B4780" s="561">
        <f t="shared" si="1083"/>
        <v>0</v>
      </c>
      <c r="C4780" s="561"/>
      <c r="D4780" s="613">
        <f t="shared" si="1084"/>
        <v>0</v>
      </c>
      <c r="E4780" s="553"/>
      <c r="F4780" s="555">
        <f t="shared" si="1085"/>
        <v>0</v>
      </c>
      <c r="G4780" s="555">
        <f t="shared" ref="G4780:G4789" si="1086">ROUND(E4780*F4780,2)</f>
        <v>0</v>
      </c>
    </row>
    <row r="4781" spans="1:7" ht="19.899999999999999" customHeight="1" x14ac:dyDescent="0.2">
      <c r="A4781" s="601">
        <f t="shared" si="1082"/>
        <v>0</v>
      </c>
      <c r="B4781" s="561">
        <f t="shared" si="1083"/>
        <v>0</v>
      </c>
      <c r="C4781" s="561"/>
      <c r="D4781" s="613">
        <f t="shared" si="1084"/>
        <v>0</v>
      </c>
      <c r="E4781" s="553"/>
      <c r="F4781" s="555">
        <f t="shared" si="1085"/>
        <v>0</v>
      </c>
      <c r="G4781" s="555">
        <f t="shared" si="1086"/>
        <v>0</v>
      </c>
    </row>
    <row r="4782" spans="1:7" ht="19.899999999999999" customHeight="1" x14ac:dyDescent="0.2">
      <c r="A4782" s="601">
        <f t="shared" si="1082"/>
        <v>0</v>
      </c>
      <c r="B4782" s="561">
        <f t="shared" si="1083"/>
        <v>0</v>
      </c>
      <c r="C4782" s="561"/>
      <c r="D4782" s="613">
        <f t="shared" si="1084"/>
        <v>0</v>
      </c>
      <c r="E4782" s="553"/>
      <c r="F4782" s="555">
        <f t="shared" si="1085"/>
        <v>0</v>
      </c>
      <c r="G4782" s="555">
        <f t="shared" si="1086"/>
        <v>0</v>
      </c>
    </row>
    <row r="4783" spans="1:7" ht="19.899999999999999" customHeight="1" x14ac:dyDescent="0.2">
      <c r="A4783" s="601">
        <f t="shared" si="1082"/>
        <v>0</v>
      </c>
      <c r="B4783" s="561">
        <f t="shared" si="1083"/>
        <v>0</v>
      </c>
      <c r="C4783" s="561"/>
      <c r="D4783" s="613">
        <f t="shared" si="1084"/>
        <v>0</v>
      </c>
      <c r="E4783" s="553"/>
      <c r="F4783" s="555">
        <f t="shared" si="1085"/>
        <v>0</v>
      </c>
      <c r="G4783" s="555">
        <f t="shared" si="1086"/>
        <v>0</v>
      </c>
    </row>
    <row r="4784" spans="1:7" ht="19.899999999999999" customHeight="1" x14ac:dyDescent="0.2">
      <c r="A4784" s="601">
        <f t="shared" si="1082"/>
        <v>0</v>
      </c>
      <c r="B4784" s="561">
        <f t="shared" si="1083"/>
        <v>0</v>
      </c>
      <c r="C4784" s="561"/>
      <c r="D4784" s="613">
        <f t="shared" si="1084"/>
        <v>0</v>
      </c>
      <c r="E4784" s="553"/>
      <c r="F4784" s="555">
        <f t="shared" si="1085"/>
        <v>0</v>
      </c>
      <c r="G4784" s="555">
        <f t="shared" si="1086"/>
        <v>0</v>
      </c>
    </row>
    <row r="4785" spans="1:7" ht="19.899999999999999" customHeight="1" x14ac:dyDescent="0.2">
      <c r="A4785" s="601">
        <f t="shared" si="1082"/>
        <v>0</v>
      </c>
      <c r="B4785" s="561">
        <f t="shared" si="1083"/>
        <v>0</v>
      </c>
      <c r="C4785" s="561"/>
      <c r="D4785" s="613">
        <f t="shared" si="1084"/>
        <v>0</v>
      </c>
      <c r="E4785" s="553"/>
      <c r="F4785" s="555">
        <f t="shared" si="1085"/>
        <v>0</v>
      </c>
      <c r="G4785" s="555">
        <f t="shared" si="1086"/>
        <v>0</v>
      </c>
    </row>
    <row r="4786" spans="1:7" ht="19.899999999999999" customHeight="1" x14ac:dyDescent="0.2">
      <c r="A4786" s="601">
        <f t="shared" si="1082"/>
        <v>0</v>
      </c>
      <c r="B4786" s="561">
        <f t="shared" si="1083"/>
        <v>0</v>
      </c>
      <c r="C4786" s="561"/>
      <c r="D4786" s="613">
        <f t="shared" si="1084"/>
        <v>0</v>
      </c>
      <c r="E4786" s="553"/>
      <c r="F4786" s="555">
        <f t="shared" si="1085"/>
        <v>0</v>
      </c>
      <c r="G4786" s="555">
        <f t="shared" si="1086"/>
        <v>0</v>
      </c>
    </row>
    <row r="4787" spans="1:7" ht="19.899999999999999" customHeight="1" x14ac:dyDescent="0.2">
      <c r="A4787" s="601">
        <f t="shared" si="1082"/>
        <v>0</v>
      </c>
      <c r="B4787" s="561">
        <f t="shared" si="1083"/>
        <v>0</v>
      </c>
      <c r="C4787" s="561"/>
      <c r="D4787" s="613">
        <f t="shared" si="1084"/>
        <v>0</v>
      </c>
      <c r="E4787" s="553"/>
      <c r="F4787" s="555">
        <f t="shared" si="1085"/>
        <v>0</v>
      </c>
      <c r="G4787" s="555">
        <f t="shared" si="1086"/>
        <v>0</v>
      </c>
    </row>
    <row r="4788" spans="1:7" ht="19.899999999999999" customHeight="1" x14ac:dyDescent="0.2">
      <c r="A4788" s="601">
        <f t="shared" si="1082"/>
        <v>0</v>
      </c>
      <c r="B4788" s="561">
        <f t="shared" si="1083"/>
        <v>0</v>
      </c>
      <c r="C4788" s="561"/>
      <c r="D4788" s="613">
        <f t="shared" si="1084"/>
        <v>0</v>
      </c>
      <c r="E4788" s="553"/>
      <c r="F4788" s="555">
        <f t="shared" si="1085"/>
        <v>0</v>
      </c>
      <c r="G4788" s="555">
        <f t="shared" si="1086"/>
        <v>0</v>
      </c>
    </row>
    <row r="4789" spans="1:7" ht="19.899999999999999" customHeight="1" x14ac:dyDescent="0.2">
      <c r="A4789" s="601">
        <f t="shared" si="1082"/>
        <v>0</v>
      </c>
      <c r="B4789" s="561">
        <f t="shared" si="1083"/>
        <v>0</v>
      </c>
      <c r="C4789" s="561"/>
      <c r="D4789" s="613">
        <f t="shared" si="1084"/>
        <v>0</v>
      </c>
      <c r="E4789" s="553"/>
      <c r="F4789" s="555">
        <f t="shared" si="1085"/>
        <v>0</v>
      </c>
      <c r="G4789" s="555">
        <f t="shared" si="1086"/>
        <v>0</v>
      </c>
    </row>
    <row r="4790" spans="1:7" ht="19.899999999999999" customHeight="1" x14ac:dyDescent="0.2">
      <c r="A4790" s="599"/>
      <c r="B4790" s="545"/>
      <c r="C4790" s="545"/>
      <c r="D4790" s="541"/>
      <c r="E4790" s="542"/>
      <c r="F4790" s="564" t="s">
        <v>29</v>
      </c>
      <c r="G4790" s="605">
        <f>SUBTOTAL(9,G4779:G4789)</f>
        <v>0</v>
      </c>
    </row>
    <row r="4791" spans="1:7" ht="19.899999999999999" customHeight="1" x14ac:dyDescent="0.2">
      <c r="A4791" s="599"/>
      <c r="B4791" s="545"/>
      <c r="C4791" s="537" t="s">
        <v>1015</v>
      </c>
      <c r="D4791" s="541"/>
      <c r="E4791" s="542"/>
      <c r="F4791" s="543"/>
      <c r="G4791" s="600"/>
    </row>
    <row r="4792" spans="1:7" ht="19.899999999999999" customHeight="1" x14ac:dyDescent="0.2">
      <c r="A4792" s="792" t="s">
        <v>576</v>
      </c>
      <c r="B4792" s="793"/>
      <c r="C4792" s="794" t="s">
        <v>0</v>
      </c>
      <c r="D4792" s="794" t="s">
        <v>1867</v>
      </c>
      <c r="E4792" s="796" t="s">
        <v>24</v>
      </c>
      <c r="F4792" s="798" t="s">
        <v>25</v>
      </c>
      <c r="G4792" s="800" t="s">
        <v>26</v>
      </c>
    </row>
    <row r="4793" spans="1:7" ht="19.899999999999999" customHeight="1" x14ac:dyDescent="0.2">
      <c r="A4793" s="560" t="s">
        <v>577</v>
      </c>
      <c r="B4793" s="560" t="s">
        <v>578</v>
      </c>
      <c r="C4793" s="795"/>
      <c r="D4793" s="795"/>
      <c r="E4793" s="797"/>
      <c r="F4793" s="799"/>
      <c r="G4793" s="801"/>
    </row>
    <row r="4794" spans="1:7" ht="19.899999999999999" customHeight="1" x14ac:dyDescent="0.2">
      <c r="A4794" s="601">
        <f>IFERROR(VLOOKUP(C4794,T_Insumos,4,FALSE),0)</f>
        <v>0</v>
      </c>
      <c r="B4794" s="561">
        <f>IFERROR(VLOOKUP(C4794,T_Insumos,5,FALSE),0)</f>
        <v>0</v>
      </c>
      <c r="C4794" s="552"/>
      <c r="D4794" s="613">
        <f>IF(C4794=0,0,"$/tnkm")</f>
        <v>0</v>
      </c>
      <c r="E4794" s="553"/>
      <c r="F4794" s="555">
        <f>IFERROR(VLOOKUP(C4794,T_Insumos,3,FALSE),0)</f>
        <v>0</v>
      </c>
      <c r="G4794" s="555">
        <f>ROUND(E4794*F4794,2)</f>
        <v>0</v>
      </c>
    </row>
    <row r="4795" spans="1:7" ht="19.899999999999999" customHeight="1" x14ac:dyDescent="0.2">
      <c r="A4795" s="601">
        <f>IFERROR(VLOOKUP(C4795,T_Insumos,4,FALSE),0)</f>
        <v>0</v>
      </c>
      <c r="B4795" s="561">
        <f>IFERROR(VLOOKUP(C4795,T_Insumos,5,FALSE),0)</f>
        <v>0</v>
      </c>
      <c r="C4795" s="552"/>
      <c r="D4795" s="613">
        <f>IF(C4795=0,0,"$/tnkm")</f>
        <v>0</v>
      </c>
      <c r="E4795" s="569"/>
      <c r="F4795" s="555">
        <f>IFERROR(VLOOKUP(C4795,T_Insumos,3,FALSE),0)</f>
        <v>0</v>
      </c>
      <c r="G4795" s="555">
        <f t="shared" ref="G4795" si="1087">ROUND(E4795*F4795,2)</f>
        <v>0</v>
      </c>
    </row>
    <row r="4796" spans="1:7" ht="19.899999999999999" customHeight="1" x14ac:dyDescent="0.2">
      <c r="A4796" s="599"/>
      <c r="B4796" s="545"/>
      <c r="C4796" s="545"/>
      <c r="D4796" s="541"/>
      <c r="E4796" s="542"/>
      <c r="F4796" s="564" t="s">
        <v>1016</v>
      </c>
      <c r="G4796" s="605">
        <f>SUBTOTAL(9,G4794:G4795)</f>
        <v>0</v>
      </c>
    </row>
    <row r="4797" spans="1:7" ht="19.899999999999999" customHeight="1" x14ac:dyDescent="0.2">
      <c r="A4797" s="602"/>
      <c r="B4797" s="541"/>
      <c r="C4797" s="545"/>
      <c r="D4797" s="541"/>
      <c r="E4797" s="542"/>
      <c r="F4797" s="543"/>
      <c r="G4797" s="600"/>
    </row>
    <row r="4798" spans="1:7" ht="19.899999999999999" customHeight="1" x14ac:dyDescent="0.2">
      <c r="A4798" s="664" t="str">
        <f>B4732</f>
        <v/>
      </c>
      <c r="B4798" s="661">
        <f ca="1">C4732</f>
        <v>0</v>
      </c>
      <c r="C4798" s="541"/>
      <c r="D4798" s="541" t="s">
        <v>1833</v>
      </c>
      <c r="E4798" s="662"/>
      <c r="F4798" s="663" t="str">
        <f ca="1">"$/"&amp;G4732</f>
        <v>$/0</v>
      </c>
      <c r="G4798" s="610">
        <f>SUBTOTAL(9,G4755:G4797)</f>
        <v>0</v>
      </c>
    </row>
    <row r="4799" spans="1:7" ht="19.899999999999999" customHeight="1" x14ac:dyDescent="0.2">
      <c r="A4799" s="606"/>
      <c r="B4799" s="607"/>
      <c r="C4799" s="608"/>
      <c r="D4799" s="608" t="s">
        <v>2043</v>
      </c>
      <c r="E4799" s="609"/>
      <c r="F4799" s="665" t="str">
        <f ca="1">"$/"&amp;G4732</f>
        <v>$/0</v>
      </c>
      <c r="G4799" s="610">
        <f>ROUND(G4798/Coeficiente_Paso,2)</f>
        <v>0</v>
      </c>
    </row>
    <row r="4800" spans="1:7" ht="19.899999999999999" customHeight="1" x14ac:dyDescent="0.2">
      <c r="A4800" s="191"/>
      <c r="B4800" s="191"/>
      <c r="C4800" s="191"/>
      <c r="D4800" s="191"/>
      <c r="E4800" s="191"/>
      <c r="F4800" s="191"/>
      <c r="G4800" s="191"/>
    </row>
    <row r="4801" spans="1:7" ht="19.899999999999999" customHeight="1" x14ac:dyDescent="0.2">
      <c r="A4801" s="802" t="s">
        <v>31</v>
      </c>
      <c r="B4801" s="803"/>
      <c r="C4801" s="803"/>
      <c r="D4801" s="803"/>
      <c r="E4801" s="803"/>
      <c r="F4801" s="803"/>
      <c r="G4801" s="804"/>
    </row>
    <row r="4802" spans="1:7" ht="19.899999999999999" customHeight="1" x14ac:dyDescent="0.2">
      <c r="A4802" s="587" t="s">
        <v>711</v>
      </c>
      <c r="B4802" s="535" t="str">
        <f>Comitente</f>
        <v>DIRECCIÓN PROVINCIAL DE VIALIDAD</v>
      </c>
      <c r="C4802" s="536"/>
      <c r="D4802" s="537"/>
      <c r="E4802" s="537"/>
      <c r="F4802" s="538"/>
      <c r="G4802" s="588"/>
    </row>
    <row r="4803" spans="1:7" ht="19.899999999999999" customHeight="1" x14ac:dyDescent="0.2">
      <c r="A4803" s="587" t="s">
        <v>712</v>
      </c>
      <c r="B4803" s="535">
        <f>Contratista</f>
        <v>0</v>
      </c>
      <c r="C4803" s="539"/>
      <c r="D4803" s="539"/>
      <c r="E4803" s="539"/>
      <c r="F4803" s="535"/>
      <c r="G4803" s="589"/>
    </row>
    <row r="4804" spans="1:7" ht="19.899999999999999" customHeight="1" x14ac:dyDescent="0.2">
      <c r="A4804" s="587" t="s">
        <v>21</v>
      </c>
      <c r="B4804" s="535" t="str">
        <f>Obra</f>
        <v>PAVIMENTACIÓN Y REPAVIMENTACION DE LA RED VIAL MUNICIPAL AFECTADAS POR OBRAS DE SANEAMIENTO 1era ETAPA SARMIENTO</v>
      </c>
      <c r="C4804" s="539"/>
      <c r="D4804" s="539"/>
      <c r="E4804" s="539"/>
      <c r="F4804" s="535" t="s">
        <v>32</v>
      </c>
      <c r="G4804" s="589">
        <f>Fecha_Base</f>
        <v>0</v>
      </c>
    </row>
    <row r="4805" spans="1:7" ht="19.899999999999999" customHeight="1" x14ac:dyDescent="0.2">
      <c r="A4805" s="590" t="s">
        <v>710</v>
      </c>
      <c r="B4805" s="540" t="str">
        <f>Ubicación</f>
        <v>DEPARTAMENTO SARMIENTO</v>
      </c>
      <c r="C4805" s="540"/>
      <c r="D4805" s="541"/>
      <c r="E4805" s="542"/>
      <c r="F4805" s="543"/>
      <c r="G4805" s="591"/>
    </row>
    <row r="4806" spans="1:7" ht="19.899999999999999" customHeight="1" x14ac:dyDescent="0.2">
      <c r="A4806" s="590" t="s">
        <v>33</v>
      </c>
      <c r="B4806" s="544" t="str">
        <f>IFERROR(VALUE(LEFT(B4807,FIND(".",B4807)-1)),"")</f>
        <v/>
      </c>
      <c r="C4806" s="545">
        <f ca="1">IFERROR(VLOOKUP(B4806,T_Computo_Presupuesto,2,FALSE),0)</f>
        <v>0</v>
      </c>
      <c r="D4806" s="545"/>
      <c r="E4806" s="542"/>
      <c r="F4806" s="543"/>
      <c r="G4806" s="591"/>
    </row>
    <row r="4807" spans="1:7" ht="19.899999999999999" customHeight="1" x14ac:dyDescent="0.2">
      <c r="A4807" s="590" t="s">
        <v>22</v>
      </c>
      <c r="B4807" s="546" t="str">
        <f>IFERROR(VLOOKUP(COUNTIF($A$1:A4807,"ANALISIS DE PRECIOS"),T_NumeroItem,2,FALSE),"")</f>
        <v/>
      </c>
      <c r="C4807" s="805">
        <f ca="1">IFERROR(VLOOKUP(B4807,T_Computo_Presupuesto,2,FALSE),0)</f>
        <v>0</v>
      </c>
      <c r="D4807" s="805"/>
      <c r="E4807" s="805"/>
      <c r="F4807" s="540" t="s">
        <v>23</v>
      </c>
      <c r="G4807" s="592">
        <f ca="1">IFERROR(VLOOKUP(B4807,T_Computo_Presupuesto,4,FALSE),0)</f>
        <v>0</v>
      </c>
    </row>
    <row r="4808" spans="1:7" ht="19.899999999999999" customHeight="1" x14ac:dyDescent="0.2">
      <c r="A4808" s="590"/>
      <c r="B4808" s="540"/>
      <c r="C4808" s="545"/>
      <c r="D4808" s="541"/>
      <c r="E4808" s="542"/>
      <c r="F4808" s="545"/>
      <c r="G4808" s="593"/>
    </row>
    <row r="4809" spans="1:7" ht="19.899999999999999" customHeight="1" x14ac:dyDescent="0.2">
      <c r="A4809" s="594"/>
      <c r="B4809" s="547"/>
      <c r="C4809" s="548" t="s">
        <v>999</v>
      </c>
      <c r="D4809" s="547"/>
      <c r="E4809" s="547"/>
      <c r="F4809" s="547"/>
      <c r="G4809" s="595"/>
    </row>
    <row r="4810" spans="1:7" ht="19.899999999999999" customHeight="1" x14ac:dyDescent="0.2">
      <c r="A4810" s="590"/>
      <c r="B4810" s="549"/>
      <c r="C4810" s="545"/>
      <c r="D4810" s="541"/>
      <c r="E4810" s="542"/>
      <c r="F4810" s="540"/>
      <c r="G4810" s="592"/>
    </row>
    <row r="4811" spans="1:7" ht="19.899999999999999" customHeight="1" x14ac:dyDescent="0.2">
      <c r="A4811" s="590"/>
      <c r="B4811" s="549"/>
      <c r="C4811" s="550" t="s">
        <v>1000</v>
      </c>
      <c r="D4811" s="551" t="s">
        <v>24</v>
      </c>
      <c r="E4811" s="551" t="s">
        <v>1001</v>
      </c>
      <c r="F4811" s="551" t="s">
        <v>1002</v>
      </c>
      <c r="G4811" s="550" t="s">
        <v>1003</v>
      </c>
    </row>
    <row r="4812" spans="1:7" ht="19.899999999999999" customHeight="1" x14ac:dyDescent="0.2">
      <c r="A4812" s="590"/>
      <c r="B4812" s="549"/>
      <c r="C4812" s="552"/>
      <c r="D4812" s="553"/>
      <c r="E4812" s="554">
        <f t="shared" ref="E4812:E4821" si="1088">IFERROR(VLOOKUP(C4812,T_Equipos,4,FALSE),0)</f>
        <v>0</v>
      </c>
      <c r="F4812" s="555">
        <f t="shared" ref="F4812:F4821" si="1089">IFERROR(VLOOKUP(C4812,T_Equipos,5,FALSE),0)</f>
        <v>0</v>
      </c>
      <c r="G4812" s="555">
        <f>ROUND(D4812*F4812,2)</f>
        <v>0</v>
      </c>
    </row>
    <row r="4813" spans="1:7" ht="19.899999999999999" customHeight="1" x14ac:dyDescent="0.2">
      <c r="A4813" s="590"/>
      <c r="B4813" s="549"/>
      <c r="C4813" s="552"/>
      <c r="D4813" s="553"/>
      <c r="E4813" s="554">
        <f t="shared" si="1088"/>
        <v>0</v>
      </c>
      <c r="F4813" s="555">
        <f t="shared" si="1089"/>
        <v>0</v>
      </c>
      <c r="G4813" s="555">
        <f>ROUND(D4813*F4813,2)</f>
        <v>0</v>
      </c>
    </row>
    <row r="4814" spans="1:7" ht="19.899999999999999" customHeight="1" x14ac:dyDescent="0.2">
      <c r="A4814" s="590"/>
      <c r="B4814" s="549"/>
      <c r="C4814" s="552"/>
      <c r="D4814" s="553"/>
      <c r="E4814" s="554">
        <f t="shared" si="1088"/>
        <v>0</v>
      </c>
      <c r="F4814" s="555">
        <f t="shared" si="1089"/>
        <v>0</v>
      </c>
      <c r="G4814" s="555">
        <f>ROUND(D4814*F4814,2)</f>
        <v>0</v>
      </c>
    </row>
    <row r="4815" spans="1:7" ht="19.899999999999999" customHeight="1" x14ac:dyDescent="0.2">
      <c r="A4815" s="590"/>
      <c r="B4815" s="549"/>
      <c r="C4815" s="552"/>
      <c r="D4815" s="553"/>
      <c r="E4815" s="554">
        <f t="shared" si="1088"/>
        <v>0</v>
      </c>
      <c r="F4815" s="555">
        <f t="shared" si="1089"/>
        <v>0</v>
      </c>
      <c r="G4815" s="555">
        <f>ROUND(D4815*F4815,2)</f>
        <v>0</v>
      </c>
    </row>
    <row r="4816" spans="1:7" ht="19.899999999999999" customHeight="1" x14ac:dyDescent="0.2">
      <c r="A4816" s="590"/>
      <c r="B4816" s="549"/>
      <c r="C4816" s="552"/>
      <c r="D4816" s="553"/>
      <c r="E4816" s="554">
        <f t="shared" si="1088"/>
        <v>0</v>
      </c>
      <c r="F4816" s="555">
        <f t="shared" si="1089"/>
        <v>0</v>
      </c>
      <c r="G4816" s="555">
        <f t="shared" ref="G4816:G4821" si="1090">ROUND(D4816*F4816,2)</f>
        <v>0</v>
      </c>
    </row>
    <row r="4817" spans="1:7" ht="19.899999999999999" customHeight="1" x14ac:dyDescent="0.2">
      <c r="A4817" s="590"/>
      <c r="B4817" s="549"/>
      <c r="C4817" s="552"/>
      <c r="D4817" s="553"/>
      <c r="E4817" s="554">
        <f t="shared" si="1088"/>
        <v>0</v>
      </c>
      <c r="F4817" s="555">
        <f t="shared" si="1089"/>
        <v>0</v>
      </c>
      <c r="G4817" s="555">
        <f t="shared" si="1090"/>
        <v>0</v>
      </c>
    </row>
    <row r="4818" spans="1:7" ht="19.899999999999999" customHeight="1" x14ac:dyDescent="0.2">
      <c r="A4818" s="590"/>
      <c r="B4818" s="549"/>
      <c r="C4818" s="552"/>
      <c r="D4818" s="553"/>
      <c r="E4818" s="554">
        <f t="shared" si="1088"/>
        <v>0</v>
      </c>
      <c r="F4818" s="555">
        <f t="shared" si="1089"/>
        <v>0</v>
      </c>
      <c r="G4818" s="555">
        <f t="shared" si="1090"/>
        <v>0</v>
      </c>
    </row>
    <row r="4819" spans="1:7" ht="19.899999999999999" customHeight="1" x14ac:dyDescent="0.2">
      <c r="A4819" s="590"/>
      <c r="B4819" s="549"/>
      <c r="C4819" s="552"/>
      <c r="D4819" s="553"/>
      <c r="E4819" s="554">
        <f t="shared" si="1088"/>
        <v>0</v>
      </c>
      <c r="F4819" s="555">
        <f t="shared" si="1089"/>
        <v>0</v>
      </c>
      <c r="G4819" s="555">
        <f t="shared" si="1090"/>
        <v>0</v>
      </c>
    </row>
    <row r="4820" spans="1:7" ht="19.899999999999999" customHeight="1" x14ac:dyDescent="0.2">
      <c r="A4820" s="590"/>
      <c r="B4820" s="549"/>
      <c r="C4820" s="552"/>
      <c r="D4820" s="553"/>
      <c r="E4820" s="554">
        <f t="shared" si="1088"/>
        <v>0</v>
      </c>
      <c r="F4820" s="555">
        <f t="shared" si="1089"/>
        <v>0</v>
      </c>
      <c r="G4820" s="555">
        <f t="shared" si="1090"/>
        <v>0</v>
      </c>
    </row>
    <row r="4821" spans="1:7" ht="19.899999999999999" customHeight="1" x14ac:dyDescent="0.2">
      <c r="A4821" s="590"/>
      <c r="B4821" s="549"/>
      <c r="C4821" s="552"/>
      <c r="D4821" s="553"/>
      <c r="E4821" s="554">
        <f t="shared" si="1088"/>
        <v>0</v>
      </c>
      <c r="F4821" s="555">
        <f t="shared" si="1089"/>
        <v>0</v>
      </c>
      <c r="G4821" s="555">
        <f t="shared" si="1090"/>
        <v>0</v>
      </c>
    </row>
    <row r="4822" spans="1:7" ht="19.899999999999999" customHeight="1" x14ac:dyDescent="0.2">
      <c r="A4822" s="590"/>
      <c r="B4822" s="549"/>
      <c r="C4822" s="545"/>
      <c r="D4822" s="545"/>
      <c r="E4822" s="556"/>
      <c r="F4822" s="540"/>
      <c r="G4822" s="592"/>
    </row>
    <row r="4823" spans="1:7" ht="19.899999999999999" customHeight="1" x14ac:dyDescent="0.2">
      <c r="A4823" s="590"/>
      <c r="B4823" s="545"/>
      <c r="C4823" s="537" t="s">
        <v>1004</v>
      </c>
      <c r="D4823" s="540" t="s">
        <v>1001</v>
      </c>
      <c r="E4823" s="611">
        <f>SUMPRODUCT(D4812:D4821,E4812:E4821)</f>
        <v>0</v>
      </c>
      <c r="F4823" s="540" t="s">
        <v>1005</v>
      </c>
      <c r="G4823" s="612">
        <f>SUM(G4812:G4821)</f>
        <v>0</v>
      </c>
    </row>
    <row r="4824" spans="1:7" ht="19.899999999999999" customHeight="1" x14ac:dyDescent="0.2">
      <c r="A4824" s="590"/>
      <c r="B4824" s="549"/>
      <c r="C4824" s="557"/>
      <c r="D4824" s="556"/>
      <c r="E4824" s="542"/>
      <c r="F4824" s="540"/>
      <c r="G4824" s="596"/>
    </row>
    <row r="4825" spans="1:7" ht="19.899999999999999" customHeight="1" x14ac:dyDescent="0.2">
      <c r="A4825" s="597"/>
      <c r="B4825" s="549"/>
      <c r="C4825" s="540" t="s">
        <v>1006</v>
      </c>
      <c r="D4825" s="558">
        <f>IFERROR(VLOOKUP(COUNTIF($A$1:A4825,"ANALISIS DE PRECIOS"),T_Rendimiento_Equipo,5,FALSE),0)</f>
        <v>0</v>
      </c>
      <c r="E4825" s="559" t="str">
        <f ca="1">G4807&amp;"/día"</f>
        <v>0/día</v>
      </c>
      <c r="F4825" s="598"/>
      <c r="G4825" s="592"/>
    </row>
    <row r="4826" spans="1:7" ht="19.899999999999999" customHeight="1" x14ac:dyDescent="0.2">
      <c r="A4826" s="590"/>
      <c r="B4826" s="549"/>
      <c r="C4826" s="545"/>
      <c r="D4826" s="541"/>
      <c r="E4826" s="542"/>
      <c r="F4826" s="540"/>
      <c r="G4826" s="592"/>
    </row>
    <row r="4827" spans="1:7" ht="19.899999999999999" customHeight="1" x14ac:dyDescent="0.2">
      <c r="A4827" s="792" t="s">
        <v>576</v>
      </c>
      <c r="B4827" s="793"/>
      <c r="C4827" s="794" t="s">
        <v>0</v>
      </c>
      <c r="D4827" s="806" t="s">
        <v>1866</v>
      </c>
      <c r="E4827" s="806" t="s">
        <v>1865</v>
      </c>
      <c r="F4827" s="798" t="s">
        <v>1007</v>
      </c>
      <c r="G4827" s="800" t="s">
        <v>26</v>
      </c>
    </row>
    <row r="4828" spans="1:7" ht="19.899999999999999" customHeight="1" x14ac:dyDescent="0.2">
      <c r="A4828" s="560" t="s">
        <v>577</v>
      </c>
      <c r="B4828" s="560" t="s">
        <v>578</v>
      </c>
      <c r="C4828" s="795"/>
      <c r="D4828" s="807"/>
      <c r="E4828" s="797"/>
      <c r="F4828" s="799"/>
      <c r="G4828" s="801"/>
    </row>
    <row r="4829" spans="1:7" ht="19.899999999999999" customHeight="1" x14ac:dyDescent="0.2">
      <c r="A4829" s="599"/>
      <c r="B4829" s="545"/>
      <c r="C4829" s="537" t="s">
        <v>1008</v>
      </c>
      <c r="D4829" s="542"/>
      <c r="E4829" s="542"/>
      <c r="F4829" s="545"/>
      <c r="G4829" s="600"/>
    </row>
    <row r="4830" spans="1:7" ht="19.899999999999999" customHeight="1" x14ac:dyDescent="0.2">
      <c r="A4830" s="601">
        <f t="shared" ref="A4830:A4838" si="1091">IFERROR(VLOOKUP(C4830,T_Insumos,4,FALSE),0)</f>
        <v>0</v>
      </c>
      <c r="B4830" s="561">
        <f t="shared" ref="B4830:B4838" si="1092">IFERROR(VLOOKUP(C4830,T_Insumos,5,FALSE),0)</f>
        <v>0</v>
      </c>
      <c r="C4830" s="552"/>
      <c r="D4830" s="562">
        <f t="shared" ref="D4830:D4838" si="1093">IFERROR(VLOOKUP(C4830,T_Insumos,3,FALSE),0)</f>
        <v>0</v>
      </c>
      <c r="E4830" s="555">
        <f>D4830*$G$23</f>
        <v>0</v>
      </c>
      <c r="F4830" s="558">
        <f>IF(C4830="",0,IFERROR(VLOOKUP(COUNTIF($A$1:A4830,"ANALISIS DE PRECIOS"),T_Rendimiento_Equipo,5,FALSE),0))</f>
        <v>0</v>
      </c>
      <c r="G4830" s="555">
        <f>IFERROR(ROUND(E4830/F4830,2),0)</f>
        <v>0</v>
      </c>
    </row>
    <row r="4831" spans="1:7" ht="19.899999999999999" customHeight="1" x14ac:dyDescent="0.2">
      <c r="A4831" s="601">
        <f t="shared" si="1091"/>
        <v>0</v>
      </c>
      <c r="B4831" s="561">
        <f t="shared" si="1092"/>
        <v>0</v>
      </c>
      <c r="C4831" s="552"/>
      <c r="D4831" s="562">
        <f t="shared" si="1093"/>
        <v>0</v>
      </c>
      <c r="E4831" s="555"/>
      <c r="F4831" s="558">
        <f>IF(C4831="",0,IFERROR(VLOOKUP(COUNTIF($A$1:A4831,"ANALISIS DE PRECIOS"),T_Rendimiento_Equipo,5,FALSE),0))</f>
        <v>0</v>
      </c>
      <c r="G4831" s="555">
        <f t="shared" ref="G4831:G4838" si="1094">IFERROR(ROUND(E4831/F4831,2),0)</f>
        <v>0</v>
      </c>
    </row>
    <row r="4832" spans="1:7" ht="19.899999999999999" customHeight="1" x14ac:dyDescent="0.2">
      <c r="A4832" s="601">
        <f t="shared" si="1091"/>
        <v>0</v>
      </c>
      <c r="B4832" s="561">
        <f t="shared" si="1092"/>
        <v>0</v>
      </c>
      <c r="C4832" s="563"/>
      <c r="D4832" s="562">
        <f t="shared" si="1093"/>
        <v>0</v>
      </c>
      <c r="E4832" s="555"/>
      <c r="F4832" s="558">
        <f>IF(C4832="",0,IFERROR(VLOOKUP(COUNTIF($A$1:A4832,"ANALISIS DE PRECIOS"),T_Rendimiento_Equipo,5,FALSE),0))</f>
        <v>0</v>
      </c>
      <c r="G4832" s="555">
        <f t="shared" si="1094"/>
        <v>0</v>
      </c>
    </row>
    <row r="4833" spans="1:7" ht="19.899999999999999" customHeight="1" x14ac:dyDescent="0.2">
      <c r="A4833" s="601">
        <f t="shared" si="1091"/>
        <v>0</v>
      </c>
      <c r="B4833" s="561">
        <f t="shared" si="1092"/>
        <v>0</v>
      </c>
      <c r="C4833" s="563"/>
      <c r="D4833" s="562">
        <f t="shared" si="1093"/>
        <v>0</v>
      </c>
      <c r="E4833" s="555"/>
      <c r="F4833" s="558">
        <f>IF(C4833="",0,IFERROR(VLOOKUP(COUNTIF($A$1:A4833,"ANALISIS DE PRECIOS"),T_Rendimiento_Equipo,5,FALSE),0))</f>
        <v>0</v>
      </c>
      <c r="G4833" s="555">
        <f t="shared" si="1094"/>
        <v>0</v>
      </c>
    </row>
    <row r="4834" spans="1:7" ht="19.899999999999999" customHeight="1" x14ac:dyDescent="0.2">
      <c r="A4834" s="601">
        <f t="shared" si="1091"/>
        <v>0</v>
      </c>
      <c r="B4834" s="561">
        <f t="shared" si="1092"/>
        <v>0</v>
      </c>
      <c r="C4834" s="563"/>
      <c r="D4834" s="562">
        <f t="shared" si="1093"/>
        <v>0</v>
      </c>
      <c r="E4834" s="555"/>
      <c r="F4834" s="558">
        <f>IF(C4834="",0,IFERROR(VLOOKUP(COUNTIF($A$1:A4834,"ANALISIS DE PRECIOS"),T_Rendimiento_Equipo,5,FALSE),0))</f>
        <v>0</v>
      </c>
      <c r="G4834" s="555">
        <f t="shared" si="1094"/>
        <v>0</v>
      </c>
    </row>
    <row r="4835" spans="1:7" ht="19.899999999999999" customHeight="1" x14ac:dyDescent="0.2">
      <c r="A4835" s="601">
        <f t="shared" si="1091"/>
        <v>0</v>
      </c>
      <c r="B4835" s="561">
        <f t="shared" si="1092"/>
        <v>0</v>
      </c>
      <c r="C4835" s="563"/>
      <c r="D4835" s="562">
        <f t="shared" si="1093"/>
        <v>0</v>
      </c>
      <c r="E4835" s="555"/>
      <c r="F4835" s="558">
        <f>IF(C4835="",0,IFERROR(VLOOKUP(COUNTIF($A$1:A4835,"ANALISIS DE PRECIOS"),T_Rendimiento_Equipo,5,FALSE),0))</f>
        <v>0</v>
      </c>
      <c r="G4835" s="555">
        <f t="shared" si="1094"/>
        <v>0</v>
      </c>
    </row>
    <row r="4836" spans="1:7" ht="19.899999999999999" customHeight="1" x14ac:dyDescent="0.2">
      <c r="A4836" s="601">
        <f t="shared" si="1091"/>
        <v>0</v>
      </c>
      <c r="B4836" s="561">
        <f t="shared" si="1092"/>
        <v>0</v>
      </c>
      <c r="C4836" s="563"/>
      <c r="D4836" s="562">
        <f t="shared" si="1093"/>
        <v>0</v>
      </c>
      <c r="E4836" s="555"/>
      <c r="F4836" s="558">
        <f>IF(C4836="",0,IFERROR(VLOOKUP(COUNTIF($A$1:A4836,"ANALISIS DE PRECIOS"),T_Rendimiento_Equipo,5,FALSE),0))</f>
        <v>0</v>
      </c>
      <c r="G4836" s="555">
        <f t="shared" si="1094"/>
        <v>0</v>
      </c>
    </row>
    <row r="4837" spans="1:7" ht="19.899999999999999" customHeight="1" x14ac:dyDescent="0.2">
      <c r="A4837" s="601">
        <f t="shared" si="1091"/>
        <v>0</v>
      </c>
      <c r="B4837" s="561">
        <f t="shared" si="1092"/>
        <v>0</v>
      </c>
      <c r="C4837" s="563"/>
      <c r="D4837" s="562">
        <f t="shared" si="1093"/>
        <v>0</v>
      </c>
      <c r="E4837" s="555"/>
      <c r="F4837" s="558">
        <f>IF(C4837="",0,IFERROR(VLOOKUP(COUNTIF($A$1:A4837,"ANALISIS DE PRECIOS"),T_Rendimiento_Equipo,5,FALSE),0))</f>
        <v>0</v>
      </c>
      <c r="G4837" s="555">
        <f t="shared" si="1094"/>
        <v>0</v>
      </c>
    </row>
    <row r="4838" spans="1:7" ht="19.899999999999999" customHeight="1" x14ac:dyDescent="0.2">
      <c r="A4838" s="601">
        <f t="shared" si="1091"/>
        <v>0</v>
      </c>
      <c r="B4838" s="561">
        <f t="shared" si="1092"/>
        <v>0</v>
      </c>
      <c r="C4838" s="552"/>
      <c r="D4838" s="562">
        <f t="shared" si="1093"/>
        <v>0</v>
      </c>
      <c r="E4838" s="555"/>
      <c r="F4838" s="558">
        <f>IF(C4838="",0,IFERROR(VLOOKUP(COUNTIF($A$1:A4838,"ANALISIS DE PRECIOS"),T_Rendimiento_Equipo,5,FALSE),0))</f>
        <v>0</v>
      </c>
      <c r="G4838" s="555">
        <f t="shared" si="1094"/>
        <v>0</v>
      </c>
    </row>
    <row r="4839" spans="1:7" ht="19.899999999999999" customHeight="1" x14ac:dyDescent="0.2">
      <c r="A4839" s="602"/>
      <c r="B4839" s="541"/>
      <c r="C4839" s="545"/>
      <c r="D4839" s="541"/>
      <c r="E4839" s="542"/>
      <c r="F4839" s="564" t="s">
        <v>27</v>
      </c>
      <c r="G4839" s="603">
        <f>SUBTOTAL(9,G4830:G4838)</f>
        <v>0</v>
      </c>
    </row>
    <row r="4840" spans="1:7" ht="19.899999999999999" customHeight="1" x14ac:dyDescent="0.2">
      <c r="A4840" s="599"/>
      <c r="B4840" s="545"/>
      <c r="C4840" s="537" t="s">
        <v>713</v>
      </c>
      <c r="D4840" s="541"/>
      <c r="E4840" s="542"/>
      <c r="F4840" s="543"/>
      <c r="G4840" s="600"/>
    </row>
    <row r="4841" spans="1:7" ht="19.899999999999999" customHeight="1" x14ac:dyDescent="0.2">
      <c r="A4841" s="792" t="s">
        <v>576</v>
      </c>
      <c r="B4841" s="793"/>
      <c r="C4841" s="794" t="s">
        <v>0</v>
      </c>
      <c r="D4841" s="796" t="s">
        <v>24</v>
      </c>
      <c r="E4841" s="796" t="s">
        <v>1832</v>
      </c>
      <c r="F4841" s="798" t="s">
        <v>1007</v>
      </c>
      <c r="G4841" s="800" t="s">
        <v>26</v>
      </c>
    </row>
    <row r="4842" spans="1:7" ht="19.899999999999999" customHeight="1" x14ac:dyDescent="0.2">
      <c r="A4842" s="560" t="s">
        <v>577</v>
      </c>
      <c r="B4842" s="560" t="s">
        <v>578</v>
      </c>
      <c r="C4842" s="795"/>
      <c r="D4842" s="797"/>
      <c r="E4842" s="797"/>
      <c r="F4842" s="799"/>
      <c r="G4842" s="801"/>
    </row>
    <row r="4843" spans="1:7" ht="19.899999999999999" customHeight="1" x14ac:dyDescent="0.2">
      <c r="A4843" s="601">
        <f t="shared" ref="A4843:A4849" si="1095">IFERROR(VLOOKUP(C4843,T_Insumos,4,FALSE),0)</f>
        <v>0</v>
      </c>
      <c r="B4843" s="561">
        <f t="shared" ref="B4843:B4849" si="1096">IFERROR(VLOOKUP(C4843,T_Insumos,5,FALSE),0)</f>
        <v>0</v>
      </c>
      <c r="C4843" s="565"/>
      <c r="D4843" s="558"/>
      <c r="E4843" s="555">
        <f t="shared" ref="E4843:E4849" si="1097">IFERROR(VLOOKUP(C4843,T_Insumos,3,FALSE),0)</f>
        <v>0</v>
      </c>
      <c r="F4843" s="558">
        <f>IF(C4843="",0,IFERROR(VLOOKUP(COUNTIF($A$1:A4843,"ANALISIS DE PRECIOS"),T_Rendimiento_Equipo,5,FALSE),0))</f>
        <v>0</v>
      </c>
      <c r="G4843" s="555">
        <f>IFERROR(ROUND(D4843*E4843/F4843,2),0)</f>
        <v>0</v>
      </c>
    </row>
    <row r="4844" spans="1:7" ht="19.899999999999999" customHeight="1" x14ac:dyDescent="0.2">
      <c r="A4844" s="601">
        <f t="shared" si="1095"/>
        <v>0</v>
      </c>
      <c r="B4844" s="561">
        <f t="shared" si="1096"/>
        <v>0</v>
      </c>
      <c r="C4844" s="552"/>
      <c r="D4844" s="558"/>
      <c r="E4844" s="555">
        <f t="shared" si="1097"/>
        <v>0</v>
      </c>
      <c r="F4844" s="558">
        <f>IF(C4844="",0,IFERROR(VLOOKUP(COUNTIF($A$1:A4844,"ANALISIS DE PRECIOS"),T_Rendimiento_Equipo,5,FALSE),0))</f>
        <v>0</v>
      </c>
      <c r="G4844" s="555">
        <f t="shared" ref="G4844:G4849" si="1098">IFERROR(ROUND(D4844*E4844/F4844,2),0)</f>
        <v>0</v>
      </c>
    </row>
    <row r="4845" spans="1:7" ht="19.899999999999999" customHeight="1" x14ac:dyDescent="0.2">
      <c r="A4845" s="601">
        <f t="shared" si="1095"/>
        <v>0</v>
      </c>
      <c r="B4845" s="561">
        <f t="shared" si="1096"/>
        <v>0</v>
      </c>
      <c r="C4845" s="552"/>
      <c r="D4845" s="558"/>
      <c r="E4845" s="555">
        <f t="shared" si="1097"/>
        <v>0</v>
      </c>
      <c r="F4845" s="558">
        <f>IF(C4845="",0,IFERROR(VLOOKUP(COUNTIF($A$1:A4845,"ANALISIS DE PRECIOS"),T_Rendimiento_Equipo,5,FALSE),0))</f>
        <v>0</v>
      </c>
      <c r="G4845" s="555">
        <f t="shared" si="1098"/>
        <v>0</v>
      </c>
    </row>
    <row r="4846" spans="1:7" ht="19.899999999999999" customHeight="1" x14ac:dyDescent="0.2">
      <c r="A4846" s="601">
        <f t="shared" si="1095"/>
        <v>0</v>
      </c>
      <c r="B4846" s="561">
        <f t="shared" si="1096"/>
        <v>0</v>
      </c>
      <c r="C4846" s="552"/>
      <c r="D4846" s="558"/>
      <c r="E4846" s="555">
        <f t="shared" si="1097"/>
        <v>0</v>
      </c>
      <c r="F4846" s="558">
        <f>IF(C4846="",0,IFERROR(VLOOKUP(COUNTIF($A$1:A4846,"ANALISIS DE PRECIOS"),T_Rendimiento_Equipo,5,FALSE),0))</f>
        <v>0</v>
      </c>
      <c r="G4846" s="555">
        <f t="shared" si="1098"/>
        <v>0</v>
      </c>
    </row>
    <row r="4847" spans="1:7" ht="19.899999999999999" customHeight="1" x14ac:dyDescent="0.2">
      <c r="A4847" s="601">
        <f t="shared" si="1095"/>
        <v>0</v>
      </c>
      <c r="B4847" s="561">
        <f t="shared" si="1096"/>
        <v>0</v>
      </c>
      <c r="C4847" s="552"/>
      <c r="D4847" s="558"/>
      <c r="E4847" s="555">
        <f t="shared" si="1097"/>
        <v>0</v>
      </c>
      <c r="F4847" s="558">
        <f>IF(C4847="",0,IFERROR(VLOOKUP(COUNTIF($A$1:A4847,"ANALISIS DE PRECIOS"),T_Rendimiento_Equipo,5,FALSE),0))</f>
        <v>0</v>
      </c>
      <c r="G4847" s="555">
        <f t="shared" si="1098"/>
        <v>0</v>
      </c>
    </row>
    <row r="4848" spans="1:7" ht="19.899999999999999" customHeight="1" x14ac:dyDescent="0.2">
      <c r="A4848" s="601">
        <f t="shared" si="1095"/>
        <v>0</v>
      </c>
      <c r="B4848" s="561">
        <f t="shared" si="1096"/>
        <v>0</v>
      </c>
      <c r="C4848" s="552"/>
      <c r="D4848" s="566"/>
      <c r="E4848" s="555">
        <f t="shared" si="1097"/>
        <v>0</v>
      </c>
      <c r="F4848" s="558">
        <f>IF(C4848="",0,IFERROR(VLOOKUP(COUNTIF($A$1:A4848,"ANALISIS DE PRECIOS"),T_Rendimiento_Equipo,5,FALSE),0))</f>
        <v>0</v>
      </c>
      <c r="G4848" s="555">
        <f t="shared" si="1098"/>
        <v>0</v>
      </c>
    </row>
    <row r="4849" spans="1:7" ht="19.899999999999999" customHeight="1" x14ac:dyDescent="0.2">
      <c r="A4849" s="601">
        <f t="shared" si="1095"/>
        <v>0</v>
      </c>
      <c r="B4849" s="561">
        <f t="shared" si="1096"/>
        <v>0</v>
      </c>
      <c r="C4849" s="561"/>
      <c r="D4849" s="567"/>
      <c r="E4849" s="555">
        <f t="shared" si="1097"/>
        <v>0</v>
      </c>
      <c r="F4849" s="558">
        <f>IF(C4849="",0,IFERROR(VLOOKUP(COUNTIF($A$1:A4849,"ANALISIS DE PRECIOS"),T_Rendimiento_Equipo,5,FALSE),0))</f>
        <v>0</v>
      </c>
      <c r="G4849" s="555">
        <f t="shared" si="1098"/>
        <v>0</v>
      </c>
    </row>
    <row r="4850" spans="1:7" ht="19.899999999999999" customHeight="1" x14ac:dyDescent="0.2">
      <c r="A4850" s="602"/>
      <c r="B4850" s="541"/>
      <c r="C4850" s="545"/>
      <c r="D4850" s="541"/>
      <c r="E4850" s="542"/>
      <c r="F4850" s="564" t="s">
        <v>28</v>
      </c>
      <c r="G4850" s="604">
        <f>SUBTOTAL(9,G4843:G4849)</f>
        <v>0</v>
      </c>
    </row>
    <row r="4851" spans="1:7" ht="19.899999999999999" customHeight="1" x14ac:dyDescent="0.2">
      <c r="A4851" s="599"/>
      <c r="B4851" s="545"/>
      <c r="C4851" s="537" t="s">
        <v>1014</v>
      </c>
      <c r="D4851" s="541"/>
      <c r="E4851" s="542"/>
      <c r="F4851" s="543"/>
      <c r="G4851" s="600"/>
    </row>
    <row r="4852" spans="1:7" ht="19.899999999999999" customHeight="1" x14ac:dyDescent="0.2">
      <c r="A4852" s="792" t="s">
        <v>576</v>
      </c>
      <c r="B4852" s="793"/>
      <c r="C4852" s="794" t="s">
        <v>0</v>
      </c>
      <c r="D4852" s="794" t="s">
        <v>1867</v>
      </c>
      <c r="E4852" s="796" t="s">
        <v>24</v>
      </c>
      <c r="F4852" s="798" t="s">
        <v>25</v>
      </c>
      <c r="G4852" s="800" t="s">
        <v>26</v>
      </c>
    </row>
    <row r="4853" spans="1:7" ht="19.899999999999999" customHeight="1" x14ac:dyDescent="0.2">
      <c r="A4853" s="560" t="s">
        <v>577</v>
      </c>
      <c r="B4853" s="560" t="s">
        <v>578</v>
      </c>
      <c r="C4853" s="795"/>
      <c r="D4853" s="795"/>
      <c r="E4853" s="797"/>
      <c r="F4853" s="799"/>
      <c r="G4853" s="801"/>
    </row>
    <row r="4854" spans="1:7" ht="19.899999999999999" customHeight="1" x14ac:dyDescent="0.2">
      <c r="A4854" s="601">
        <f t="shared" ref="A4854:A4864" si="1099">IFERROR(VLOOKUP(C4854,T_Insumos,4,FALSE),0)</f>
        <v>0</v>
      </c>
      <c r="B4854" s="561">
        <f t="shared" ref="B4854:B4864" si="1100">IFERROR(VLOOKUP(C4854,T_Insumos,5,FALSE),0)</f>
        <v>0</v>
      </c>
      <c r="C4854" s="561"/>
      <c r="D4854" s="613">
        <f t="shared" ref="D4854:D4864" si="1101">IFERROR(VLOOKUP(C4854,T_Insumos,2,FALSE),0)</f>
        <v>0</v>
      </c>
      <c r="E4854" s="553"/>
      <c r="F4854" s="555">
        <f t="shared" ref="F4854:F4864" si="1102">IFERROR(VLOOKUP(C4854,T_Insumos,3,FALSE),0)</f>
        <v>0</v>
      </c>
      <c r="G4854" s="555">
        <f>ROUND(E4854*F4854,2)</f>
        <v>0</v>
      </c>
    </row>
    <row r="4855" spans="1:7" ht="19.899999999999999" customHeight="1" x14ac:dyDescent="0.2">
      <c r="A4855" s="601">
        <f t="shared" si="1099"/>
        <v>0</v>
      </c>
      <c r="B4855" s="561">
        <f t="shared" si="1100"/>
        <v>0</v>
      </c>
      <c r="C4855" s="561"/>
      <c r="D4855" s="613">
        <f t="shared" si="1101"/>
        <v>0</v>
      </c>
      <c r="E4855" s="553"/>
      <c r="F4855" s="555">
        <f t="shared" si="1102"/>
        <v>0</v>
      </c>
      <c r="G4855" s="555">
        <f t="shared" ref="G4855:G4864" si="1103">ROUND(E4855*F4855,2)</f>
        <v>0</v>
      </c>
    </row>
    <row r="4856" spans="1:7" ht="19.899999999999999" customHeight="1" x14ac:dyDescent="0.2">
      <c r="A4856" s="601">
        <f t="shared" si="1099"/>
        <v>0</v>
      </c>
      <c r="B4856" s="561">
        <f t="shared" si="1100"/>
        <v>0</v>
      </c>
      <c r="C4856" s="561"/>
      <c r="D4856" s="613">
        <f t="shared" si="1101"/>
        <v>0</v>
      </c>
      <c r="E4856" s="553"/>
      <c r="F4856" s="555">
        <f t="shared" si="1102"/>
        <v>0</v>
      </c>
      <c r="G4856" s="555">
        <f t="shared" si="1103"/>
        <v>0</v>
      </c>
    </row>
    <row r="4857" spans="1:7" ht="19.899999999999999" customHeight="1" x14ac:dyDescent="0.2">
      <c r="A4857" s="601">
        <f t="shared" si="1099"/>
        <v>0</v>
      </c>
      <c r="B4857" s="561">
        <f t="shared" si="1100"/>
        <v>0</v>
      </c>
      <c r="C4857" s="561"/>
      <c r="D4857" s="613">
        <f t="shared" si="1101"/>
        <v>0</v>
      </c>
      <c r="E4857" s="553"/>
      <c r="F4857" s="555">
        <f t="shared" si="1102"/>
        <v>0</v>
      </c>
      <c r="G4857" s="555">
        <f t="shared" si="1103"/>
        <v>0</v>
      </c>
    </row>
    <row r="4858" spans="1:7" ht="19.899999999999999" customHeight="1" x14ac:dyDescent="0.2">
      <c r="A4858" s="601">
        <f t="shared" si="1099"/>
        <v>0</v>
      </c>
      <c r="B4858" s="561">
        <f t="shared" si="1100"/>
        <v>0</v>
      </c>
      <c r="C4858" s="561"/>
      <c r="D4858" s="613">
        <f t="shared" si="1101"/>
        <v>0</v>
      </c>
      <c r="E4858" s="553"/>
      <c r="F4858" s="555">
        <f t="shared" si="1102"/>
        <v>0</v>
      </c>
      <c r="G4858" s="555">
        <f t="shared" si="1103"/>
        <v>0</v>
      </c>
    </row>
    <row r="4859" spans="1:7" ht="19.899999999999999" customHeight="1" x14ac:dyDescent="0.2">
      <c r="A4859" s="601">
        <f t="shared" si="1099"/>
        <v>0</v>
      </c>
      <c r="B4859" s="561">
        <f t="shared" si="1100"/>
        <v>0</v>
      </c>
      <c r="C4859" s="561"/>
      <c r="D4859" s="613">
        <f t="shared" si="1101"/>
        <v>0</v>
      </c>
      <c r="E4859" s="553"/>
      <c r="F4859" s="555">
        <f t="shared" si="1102"/>
        <v>0</v>
      </c>
      <c r="G4859" s="555">
        <f t="shared" si="1103"/>
        <v>0</v>
      </c>
    </row>
    <row r="4860" spans="1:7" ht="19.899999999999999" customHeight="1" x14ac:dyDescent="0.2">
      <c r="A4860" s="601">
        <f t="shared" si="1099"/>
        <v>0</v>
      </c>
      <c r="B4860" s="561">
        <f t="shared" si="1100"/>
        <v>0</v>
      </c>
      <c r="C4860" s="561"/>
      <c r="D4860" s="613">
        <f t="shared" si="1101"/>
        <v>0</v>
      </c>
      <c r="E4860" s="553"/>
      <c r="F4860" s="555">
        <f t="shared" si="1102"/>
        <v>0</v>
      </c>
      <c r="G4860" s="555">
        <f t="shared" si="1103"/>
        <v>0</v>
      </c>
    </row>
    <row r="4861" spans="1:7" ht="19.899999999999999" customHeight="1" x14ac:dyDescent="0.2">
      <c r="A4861" s="601">
        <f t="shared" si="1099"/>
        <v>0</v>
      </c>
      <c r="B4861" s="561">
        <f t="shared" si="1100"/>
        <v>0</v>
      </c>
      <c r="C4861" s="561"/>
      <c r="D4861" s="613">
        <f t="shared" si="1101"/>
        <v>0</v>
      </c>
      <c r="E4861" s="553"/>
      <c r="F4861" s="555">
        <f t="shared" si="1102"/>
        <v>0</v>
      </c>
      <c r="G4861" s="555">
        <f t="shared" si="1103"/>
        <v>0</v>
      </c>
    </row>
    <row r="4862" spans="1:7" ht="19.899999999999999" customHeight="1" x14ac:dyDescent="0.2">
      <c r="A4862" s="601">
        <f t="shared" si="1099"/>
        <v>0</v>
      </c>
      <c r="B4862" s="561">
        <f t="shared" si="1100"/>
        <v>0</v>
      </c>
      <c r="C4862" s="561"/>
      <c r="D4862" s="613">
        <f t="shared" si="1101"/>
        <v>0</v>
      </c>
      <c r="E4862" s="553"/>
      <c r="F4862" s="555">
        <f t="shared" si="1102"/>
        <v>0</v>
      </c>
      <c r="G4862" s="555">
        <f t="shared" si="1103"/>
        <v>0</v>
      </c>
    </row>
    <row r="4863" spans="1:7" ht="19.899999999999999" customHeight="1" x14ac:dyDescent="0.2">
      <c r="A4863" s="601">
        <f t="shared" si="1099"/>
        <v>0</v>
      </c>
      <c r="B4863" s="561">
        <f t="shared" si="1100"/>
        <v>0</v>
      </c>
      <c r="C4863" s="561"/>
      <c r="D4863" s="613">
        <f t="shared" si="1101"/>
        <v>0</v>
      </c>
      <c r="E4863" s="553"/>
      <c r="F4863" s="555">
        <f t="shared" si="1102"/>
        <v>0</v>
      </c>
      <c r="G4863" s="555">
        <f t="shared" si="1103"/>
        <v>0</v>
      </c>
    </row>
    <row r="4864" spans="1:7" ht="19.899999999999999" customHeight="1" x14ac:dyDescent="0.2">
      <c r="A4864" s="601">
        <f t="shared" si="1099"/>
        <v>0</v>
      </c>
      <c r="B4864" s="561">
        <f t="shared" si="1100"/>
        <v>0</v>
      </c>
      <c r="C4864" s="561"/>
      <c r="D4864" s="613">
        <f t="shared" si="1101"/>
        <v>0</v>
      </c>
      <c r="E4864" s="553"/>
      <c r="F4864" s="555">
        <f t="shared" si="1102"/>
        <v>0</v>
      </c>
      <c r="G4864" s="555">
        <f t="shared" si="1103"/>
        <v>0</v>
      </c>
    </row>
    <row r="4865" spans="1:7" ht="19.899999999999999" customHeight="1" x14ac:dyDescent="0.2">
      <c r="A4865" s="599"/>
      <c r="B4865" s="545"/>
      <c r="C4865" s="545"/>
      <c r="D4865" s="541"/>
      <c r="E4865" s="542"/>
      <c r="F4865" s="564" t="s">
        <v>29</v>
      </c>
      <c r="G4865" s="605">
        <f>SUBTOTAL(9,G4854:G4864)</f>
        <v>0</v>
      </c>
    </row>
    <row r="4866" spans="1:7" ht="19.899999999999999" customHeight="1" x14ac:dyDescent="0.2">
      <c r="A4866" s="599"/>
      <c r="B4866" s="545"/>
      <c r="C4866" s="537" t="s">
        <v>1015</v>
      </c>
      <c r="D4866" s="541"/>
      <c r="E4866" s="542"/>
      <c r="F4866" s="543"/>
      <c r="G4866" s="600"/>
    </row>
    <row r="4867" spans="1:7" ht="19.899999999999999" customHeight="1" x14ac:dyDescent="0.2">
      <c r="A4867" s="792" t="s">
        <v>576</v>
      </c>
      <c r="B4867" s="793"/>
      <c r="C4867" s="794" t="s">
        <v>0</v>
      </c>
      <c r="D4867" s="794" t="s">
        <v>1867</v>
      </c>
      <c r="E4867" s="796" t="s">
        <v>24</v>
      </c>
      <c r="F4867" s="798" t="s">
        <v>25</v>
      </c>
      <c r="G4867" s="800" t="s">
        <v>26</v>
      </c>
    </row>
    <row r="4868" spans="1:7" ht="19.899999999999999" customHeight="1" x14ac:dyDescent="0.2">
      <c r="A4868" s="560" t="s">
        <v>577</v>
      </c>
      <c r="B4868" s="560" t="s">
        <v>578</v>
      </c>
      <c r="C4868" s="795"/>
      <c r="D4868" s="795"/>
      <c r="E4868" s="797"/>
      <c r="F4868" s="799"/>
      <c r="G4868" s="801"/>
    </row>
    <row r="4869" spans="1:7" ht="19.899999999999999" customHeight="1" x14ac:dyDescent="0.2">
      <c r="A4869" s="601">
        <f>IFERROR(VLOOKUP(C4869,T_Insumos,4,FALSE),0)</f>
        <v>0</v>
      </c>
      <c r="B4869" s="561">
        <f>IFERROR(VLOOKUP(C4869,T_Insumos,5,FALSE),0)</f>
        <v>0</v>
      </c>
      <c r="C4869" s="552"/>
      <c r="D4869" s="613">
        <f>IF(C4869=0,0,"$/tnkm")</f>
        <v>0</v>
      </c>
      <c r="E4869" s="553"/>
      <c r="F4869" s="555">
        <f>IFERROR(VLOOKUP(C4869,T_Insumos,3,FALSE),0)</f>
        <v>0</v>
      </c>
      <c r="G4869" s="555">
        <f>ROUND(E4869*F4869,2)</f>
        <v>0</v>
      </c>
    </row>
    <row r="4870" spans="1:7" ht="19.899999999999999" customHeight="1" x14ac:dyDescent="0.2">
      <c r="A4870" s="601">
        <f>IFERROR(VLOOKUP(C4870,T_Insumos,4,FALSE),0)</f>
        <v>0</v>
      </c>
      <c r="B4870" s="561">
        <f>IFERROR(VLOOKUP(C4870,T_Insumos,5,FALSE),0)</f>
        <v>0</v>
      </c>
      <c r="C4870" s="552"/>
      <c r="D4870" s="613">
        <f>IF(C4870=0,0,"$/tnkm")</f>
        <v>0</v>
      </c>
      <c r="E4870" s="569"/>
      <c r="F4870" s="555">
        <f>IFERROR(VLOOKUP(C4870,T_Insumos,3,FALSE),0)</f>
        <v>0</v>
      </c>
      <c r="G4870" s="555">
        <f t="shared" ref="G4870" si="1104">ROUND(E4870*F4870,2)</f>
        <v>0</v>
      </c>
    </row>
    <row r="4871" spans="1:7" ht="19.899999999999999" customHeight="1" x14ac:dyDescent="0.2">
      <c r="A4871" s="599"/>
      <c r="B4871" s="545"/>
      <c r="C4871" s="545"/>
      <c r="D4871" s="541"/>
      <c r="E4871" s="542"/>
      <c r="F4871" s="564" t="s">
        <v>1016</v>
      </c>
      <c r="G4871" s="605">
        <f>SUBTOTAL(9,G4869:G4870)</f>
        <v>0</v>
      </c>
    </row>
    <row r="4872" spans="1:7" ht="19.899999999999999" customHeight="1" x14ac:dyDescent="0.2">
      <c r="A4872" s="602"/>
      <c r="B4872" s="541"/>
      <c r="C4872" s="545"/>
      <c r="D4872" s="541"/>
      <c r="E4872" s="542"/>
      <c r="F4872" s="543"/>
      <c r="G4872" s="600"/>
    </row>
    <row r="4873" spans="1:7" ht="19.899999999999999" customHeight="1" x14ac:dyDescent="0.2">
      <c r="A4873" s="664" t="str">
        <f>B4807</f>
        <v/>
      </c>
      <c r="B4873" s="661">
        <f ca="1">C4807</f>
        <v>0</v>
      </c>
      <c r="C4873" s="541"/>
      <c r="D4873" s="541" t="s">
        <v>1833</v>
      </c>
      <c r="E4873" s="662"/>
      <c r="F4873" s="663" t="str">
        <f ca="1">"$/"&amp;G4807</f>
        <v>$/0</v>
      </c>
      <c r="G4873" s="610">
        <f>SUBTOTAL(9,G4830:G4872)</f>
        <v>0</v>
      </c>
    </row>
    <row r="4874" spans="1:7" ht="19.899999999999999" customHeight="1" x14ac:dyDescent="0.2">
      <c r="A4874" s="606"/>
      <c r="B4874" s="607"/>
      <c r="C4874" s="608"/>
      <c r="D4874" s="608" t="s">
        <v>2043</v>
      </c>
      <c r="E4874" s="609"/>
      <c r="F4874" s="665" t="str">
        <f ca="1">"$/"&amp;G4807</f>
        <v>$/0</v>
      </c>
      <c r="G4874" s="610">
        <f>ROUND(G4873/Coeficiente_Paso,2)</f>
        <v>0</v>
      </c>
    </row>
    <row r="4875" spans="1:7" ht="19.899999999999999" customHeight="1" x14ac:dyDescent="0.2">
      <c r="A4875" s="191"/>
      <c r="B4875" s="191"/>
      <c r="C4875" s="191"/>
      <c r="D4875" s="191"/>
      <c r="E4875" s="191"/>
      <c r="F4875" s="191"/>
      <c r="G4875" s="191"/>
    </row>
    <row r="4876" spans="1:7" ht="19.899999999999999" customHeight="1" x14ac:dyDescent="0.2">
      <c r="A4876" s="802" t="s">
        <v>31</v>
      </c>
      <c r="B4876" s="803"/>
      <c r="C4876" s="803"/>
      <c r="D4876" s="803"/>
      <c r="E4876" s="803"/>
      <c r="F4876" s="803"/>
      <c r="G4876" s="804"/>
    </row>
    <row r="4877" spans="1:7" ht="19.899999999999999" customHeight="1" x14ac:dyDescent="0.2">
      <c r="A4877" s="587" t="s">
        <v>711</v>
      </c>
      <c r="B4877" s="535" t="str">
        <f>Comitente</f>
        <v>DIRECCIÓN PROVINCIAL DE VIALIDAD</v>
      </c>
      <c r="C4877" s="536"/>
      <c r="D4877" s="537"/>
      <c r="E4877" s="537"/>
      <c r="F4877" s="538"/>
      <c r="G4877" s="588"/>
    </row>
    <row r="4878" spans="1:7" ht="19.899999999999999" customHeight="1" x14ac:dyDescent="0.2">
      <c r="A4878" s="587" t="s">
        <v>712</v>
      </c>
      <c r="B4878" s="535">
        <f>Contratista</f>
        <v>0</v>
      </c>
      <c r="C4878" s="539"/>
      <c r="D4878" s="539"/>
      <c r="E4878" s="539"/>
      <c r="F4878" s="535"/>
      <c r="G4878" s="589"/>
    </row>
    <row r="4879" spans="1:7" ht="19.899999999999999" customHeight="1" x14ac:dyDescent="0.2">
      <c r="A4879" s="587" t="s">
        <v>21</v>
      </c>
      <c r="B4879" s="535" t="str">
        <f>Obra</f>
        <v>PAVIMENTACIÓN Y REPAVIMENTACION DE LA RED VIAL MUNICIPAL AFECTADAS POR OBRAS DE SANEAMIENTO 1era ETAPA SARMIENTO</v>
      </c>
      <c r="C4879" s="539"/>
      <c r="D4879" s="539"/>
      <c r="E4879" s="539"/>
      <c r="F4879" s="535" t="s">
        <v>32</v>
      </c>
      <c r="G4879" s="589">
        <f>Fecha_Base</f>
        <v>0</v>
      </c>
    </row>
    <row r="4880" spans="1:7" ht="19.899999999999999" customHeight="1" x14ac:dyDescent="0.2">
      <c r="A4880" s="590" t="s">
        <v>710</v>
      </c>
      <c r="B4880" s="540" t="str">
        <f>Ubicación</f>
        <v>DEPARTAMENTO SARMIENTO</v>
      </c>
      <c r="C4880" s="540"/>
      <c r="D4880" s="541"/>
      <c r="E4880" s="542"/>
      <c r="F4880" s="543"/>
      <c r="G4880" s="591"/>
    </row>
    <row r="4881" spans="1:7" ht="19.899999999999999" customHeight="1" x14ac:dyDescent="0.2">
      <c r="A4881" s="590" t="s">
        <v>33</v>
      </c>
      <c r="B4881" s="544" t="str">
        <f>IFERROR(VALUE(LEFT(B4882,FIND(".",B4882)-1)),"")</f>
        <v/>
      </c>
      <c r="C4881" s="545">
        <f ca="1">IFERROR(VLOOKUP(B4881,T_Computo_Presupuesto,2,FALSE),0)</f>
        <v>0</v>
      </c>
      <c r="D4881" s="545"/>
      <c r="E4881" s="542"/>
      <c r="F4881" s="543"/>
      <c r="G4881" s="591"/>
    </row>
    <row r="4882" spans="1:7" ht="19.899999999999999" customHeight="1" x14ac:dyDescent="0.2">
      <c r="A4882" s="590" t="s">
        <v>22</v>
      </c>
      <c r="B4882" s="546" t="str">
        <f>IFERROR(VLOOKUP(COUNTIF($A$1:A4882,"ANALISIS DE PRECIOS"),T_NumeroItem,2,FALSE),"")</f>
        <v/>
      </c>
      <c r="C4882" s="805">
        <f ca="1">IFERROR(VLOOKUP(B4882,T_Computo_Presupuesto,2,FALSE),0)</f>
        <v>0</v>
      </c>
      <c r="D4882" s="805"/>
      <c r="E4882" s="805"/>
      <c r="F4882" s="540" t="s">
        <v>23</v>
      </c>
      <c r="G4882" s="592">
        <f ca="1">IFERROR(VLOOKUP(B4882,T_Computo_Presupuesto,4,FALSE),0)</f>
        <v>0</v>
      </c>
    </row>
    <row r="4883" spans="1:7" ht="19.899999999999999" customHeight="1" x14ac:dyDescent="0.2">
      <c r="A4883" s="590"/>
      <c r="B4883" s="540"/>
      <c r="C4883" s="545"/>
      <c r="D4883" s="541"/>
      <c r="E4883" s="542"/>
      <c r="F4883" s="545"/>
      <c r="G4883" s="593"/>
    </row>
    <row r="4884" spans="1:7" ht="19.899999999999999" customHeight="1" x14ac:dyDescent="0.2">
      <c r="A4884" s="594"/>
      <c r="B4884" s="547"/>
      <c r="C4884" s="548" t="s">
        <v>999</v>
      </c>
      <c r="D4884" s="547"/>
      <c r="E4884" s="547"/>
      <c r="F4884" s="547"/>
      <c r="G4884" s="595"/>
    </row>
    <row r="4885" spans="1:7" ht="19.899999999999999" customHeight="1" x14ac:dyDescent="0.2">
      <c r="A4885" s="590"/>
      <c r="B4885" s="549"/>
      <c r="C4885" s="545"/>
      <c r="D4885" s="541"/>
      <c r="E4885" s="542"/>
      <c r="F4885" s="540"/>
      <c r="G4885" s="592"/>
    </row>
    <row r="4886" spans="1:7" ht="19.899999999999999" customHeight="1" x14ac:dyDescent="0.2">
      <c r="A4886" s="590"/>
      <c r="B4886" s="549"/>
      <c r="C4886" s="550" t="s">
        <v>1000</v>
      </c>
      <c r="D4886" s="551" t="s">
        <v>24</v>
      </c>
      <c r="E4886" s="551" t="s">
        <v>1001</v>
      </c>
      <c r="F4886" s="551" t="s">
        <v>1002</v>
      </c>
      <c r="G4886" s="550" t="s">
        <v>1003</v>
      </c>
    </row>
    <row r="4887" spans="1:7" ht="19.899999999999999" customHeight="1" x14ac:dyDescent="0.2">
      <c r="A4887" s="590"/>
      <c r="B4887" s="549"/>
      <c r="C4887" s="552"/>
      <c r="D4887" s="553"/>
      <c r="E4887" s="554">
        <f t="shared" ref="E4887:E4896" si="1105">IFERROR(VLOOKUP(C4887,T_Equipos,4,FALSE),0)</f>
        <v>0</v>
      </c>
      <c r="F4887" s="555">
        <f t="shared" ref="F4887:F4896" si="1106">IFERROR(VLOOKUP(C4887,T_Equipos,5,FALSE),0)</f>
        <v>0</v>
      </c>
      <c r="G4887" s="555">
        <f>ROUND(D4887*F4887,2)</f>
        <v>0</v>
      </c>
    </row>
    <row r="4888" spans="1:7" ht="19.899999999999999" customHeight="1" x14ac:dyDescent="0.2">
      <c r="A4888" s="590"/>
      <c r="B4888" s="549"/>
      <c r="C4888" s="552"/>
      <c r="D4888" s="553"/>
      <c r="E4888" s="554">
        <f t="shared" si="1105"/>
        <v>0</v>
      </c>
      <c r="F4888" s="555">
        <f t="shared" si="1106"/>
        <v>0</v>
      </c>
      <c r="G4888" s="555">
        <f>ROUND(D4888*F4888,2)</f>
        <v>0</v>
      </c>
    </row>
    <row r="4889" spans="1:7" ht="19.899999999999999" customHeight="1" x14ac:dyDescent="0.2">
      <c r="A4889" s="590"/>
      <c r="B4889" s="549"/>
      <c r="C4889" s="552"/>
      <c r="D4889" s="553"/>
      <c r="E4889" s="554">
        <f t="shared" si="1105"/>
        <v>0</v>
      </c>
      <c r="F4889" s="555">
        <f t="shared" si="1106"/>
        <v>0</v>
      </c>
      <c r="G4889" s="555">
        <f>ROUND(D4889*F4889,2)</f>
        <v>0</v>
      </c>
    </row>
    <row r="4890" spans="1:7" ht="19.899999999999999" customHeight="1" x14ac:dyDescent="0.2">
      <c r="A4890" s="590"/>
      <c r="B4890" s="549"/>
      <c r="C4890" s="552"/>
      <c r="D4890" s="553"/>
      <c r="E4890" s="554">
        <f t="shared" si="1105"/>
        <v>0</v>
      </c>
      <c r="F4890" s="555">
        <f t="shared" si="1106"/>
        <v>0</v>
      </c>
      <c r="G4890" s="555">
        <f>ROUND(D4890*F4890,2)</f>
        <v>0</v>
      </c>
    </row>
    <row r="4891" spans="1:7" ht="19.899999999999999" customHeight="1" x14ac:dyDescent="0.2">
      <c r="A4891" s="590"/>
      <c r="B4891" s="549"/>
      <c r="C4891" s="552"/>
      <c r="D4891" s="553"/>
      <c r="E4891" s="554">
        <f t="shared" si="1105"/>
        <v>0</v>
      </c>
      <c r="F4891" s="555">
        <f t="shared" si="1106"/>
        <v>0</v>
      </c>
      <c r="G4891" s="555">
        <f t="shared" ref="G4891:G4896" si="1107">ROUND(D4891*F4891,2)</f>
        <v>0</v>
      </c>
    </row>
    <row r="4892" spans="1:7" ht="19.899999999999999" customHeight="1" x14ac:dyDescent="0.2">
      <c r="A4892" s="590"/>
      <c r="B4892" s="549"/>
      <c r="C4892" s="552"/>
      <c r="D4892" s="553"/>
      <c r="E4892" s="554">
        <f t="shared" si="1105"/>
        <v>0</v>
      </c>
      <c r="F4892" s="555">
        <f t="shared" si="1106"/>
        <v>0</v>
      </c>
      <c r="G4892" s="555">
        <f t="shared" si="1107"/>
        <v>0</v>
      </c>
    </row>
    <row r="4893" spans="1:7" ht="19.899999999999999" customHeight="1" x14ac:dyDescent="0.2">
      <c r="A4893" s="590"/>
      <c r="B4893" s="549"/>
      <c r="C4893" s="552"/>
      <c r="D4893" s="553"/>
      <c r="E4893" s="554">
        <f t="shared" si="1105"/>
        <v>0</v>
      </c>
      <c r="F4893" s="555">
        <f t="shared" si="1106"/>
        <v>0</v>
      </c>
      <c r="G4893" s="555">
        <f t="shared" si="1107"/>
        <v>0</v>
      </c>
    </row>
    <row r="4894" spans="1:7" ht="19.899999999999999" customHeight="1" x14ac:dyDescent="0.2">
      <c r="A4894" s="590"/>
      <c r="B4894" s="549"/>
      <c r="C4894" s="552"/>
      <c r="D4894" s="553"/>
      <c r="E4894" s="554">
        <f t="shared" si="1105"/>
        <v>0</v>
      </c>
      <c r="F4894" s="555">
        <f t="shared" si="1106"/>
        <v>0</v>
      </c>
      <c r="G4894" s="555">
        <f t="shared" si="1107"/>
        <v>0</v>
      </c>
    </row>
    <row r="4895" spans="1:7" ht="19.899999999999999" customHeight="1" x14ac:dyDescent="0.2">
      <c r="A4895" s="590"/>
      <c r="B4895" s="549"/>
      <c r="C4895" s="552"/>
      <c r="D4895" s="553"/>
      <c r="E4895" s="554">
        <f t="shared" si="1105"/>
        <v>0</v>
      </c>
      <c r="F4895" s="555">
        <f t="shared" si="1106"/>
        <v>0</v>
      </c>
      <c r="G4895" s="555">
        <f t="shared" si="1107"/>
        <v>0</v>
      </c>
    </row>
    <row r="4896" spans="1:7" ht="19.899999999999999" customHeight="1" x14ac:dyDescent="0.2">
      <c r="A4896" s="590"/>
      <c r="B4896" s="549"/>
      <c r="C4896" s="552"/>
      <c r="D4896" s="553"/>
      <c r="E4896" s="554">
        <f t="shared" si="1105"/>
        <v>0</v>
      </c>
      <c r="F4896" s="555">
        <f t="shared" si="1106"/>
        <v>0</v>
      </c>
      <c r="G4896" s="555">
        <f t="shared" si="1107"/>
        <v>0</v>
      </c>
    </row>
    <row r="4897" spans="1:7" ht="19.899999999999999" customHeight="1" x14ac:dyDescent="0.2">
      <c r="A4897" s="590"/>
      <c r="B4897" s="549"/>
      <c r="C4897" s="545"/>
      <c r="D4897" s="545"/>
      <c r="E4897" s="556"/>
      <c r="F4897" s="540"/>
      <c r="G4897" s="592"/>
    </row>
    <row r="4898" spans="1:7" ht="19.899999999999999" customHeight="1" x14ac:dyDescent="0.2">
      <c r="A4898" s="590"/>
      <c r="B4898" s="545"/>
      <c r="C4898" s="537" t="s">
        <v>1004</v>
      </c>
      <c r="D4898" s="540" t="s">
        <v>1001</v>
      </c>
      <c r="E4898" s="611">
        <f>SUMPRODUCT(D4887:D4896,E4887:E4896)</f>
        <v>0</v>
      </c>
      <c r="F4898" s="540" t="s">
        <v>1005</v>
      </c>
      <c r="G4898" s="612">
        <f>SUM(G4887:G4896)</f>
        <v>0</v>
      </c>
    </row>
    <row r="4899" spans="1:7" ht="19.899999999999999" customHeight="1" x14ac:dyDescent="0.2">
      <c r="A4899" s="590"/>
      <c r="B4899" s="549"/>
      <c r="C4899" s="557"/>
      <c r="D4899" s="556"/>
      <c r="E4899" s="542"/>
      <c r="F4899" s="540"/>
      <c r="G4899" s="596"/>
    </row>
    <row r="4900" spans="1:7" ht="19.899999999999999" customHeight="1" x14ac:dyDescent="0.2">
      <c r="A4900" s="597"/>
      <c r="B4900" s="549"/>
      <c r="C4900" s="540" t="s">
        <v>1006</v>
      </c>
      <c r="D4900" s="558">
        <f>IFERROR(VLOOKUP(COUNTIF($A$1:A4900,"ANALISIS DE PRECIOS"),T_Rendimiento_Equipo,5,FALSE),0)</f>
        <v>0</v>
      </c>
      <c r="E4900" s="559" t="str">
        <f ca="1">G4882&amp;"/día"</f>
        <v>0/día</v>
      </c>
      <c r="F4900" s="598"/>
      <c r="G4900" s="592"/>
    </row>
    <row r="4901" spans="1:7" ht="19.899999999999999" customHeight="1" x14ac:dyDescent="0.2">
      <c r="A4901" s="590"/>
      <c r="B4901" s="549"/>
      <c r="C4901" s="545"/>
      <c r="D4901" s="541"/>
      <c r="E4901" s="542"/>
      <c r="F4901" s="540"/>
      <c r="G4901" s="592"/>
    </row>
    <row r="4902" spans="1:7" ht="19.899999999999999" customHeight="1" x14ac:dyDescent="0.2">
      <c r="A4902" s="792" t="s">
        <v>576</v>
      </c>
      <c r="B4902" s="793"/>
      <c r="C4902" s="794" t="s">
        <v>0</v>
      </c>
      <c r="D4902" s="806" t="s">
        <v>1866</v>
      </c>
      <c r="E4902" s="806" t="s">
        <v>1865</v>
      </c>
      <c r="F4902" s="798" t="s">
        <v>1007</v>
      </c>
      <c r="G4902" s="800" t="s">
        <v>26</v>
      </c>
    </row>
    <row r="4903" spans="1:7" ht="19.899999999999999" customHeight="1" x14ac:dyDescent="0.2">
      <c r="A4903" s="560" t="s">
        <v>577</v>
      </c>
      <c r="B4903" s="560" t="s">
        <v>578</v>
      </c>
      <c r="C4903" s="795"/>
      <c r="D4903" s="807"/>
      <c r="E4903" s="797"/>
      <c r="F4903" s="799"/>
      <c r="G4903" s="801"/>
    </row>
    <row r="4904" spans="1:7" ht="19.899999999999999" customHeight="1" x14ac:dyDescent="0.2">
      <c r="A4904" s="599"/>
      <c r="B4904" s="545"/>
      <c r="C4904" s="537" t="s">
        <v>1008</v>
      </c>
      <c r="D4904" s="542"/>
      <c r="E4904" s="542"/>
      <c r="F4904" s="545"/>
      <c r="G4904" s="600"/>
    </row>
    <row r="4905" spans="1:7" ht="19.899999999999999" customHeight="1" x14ac:dyDescent="0.2">
      <c r="A4905" s="601">
        <f t="shared" ref="A4905:A4913" si="1108">IFERROR(VLOOKUP(C4905,T_Insumos,4,FALSE),0)</f>
        <v>0</v>
      </c>
      <c r="B4905" s="561">
        <f t="shared" ref="B4905:B4913" si="1109">IFERROR(VLOOKUP(C4905,T_Insumos,5,FALSE),0)</f>
        <v>0</v>
      </c>
      <c r="C4905" s="552"/>
      <c r="D4905" s="562">
        <f t="shared" ref="D4905:D4913" si="1110">IFERROR(VLOOKUP(C4905,T_Insumos,3,FALSE),0)</f>
        <v>0</v>
      </c>
      <c r="E4905" s="555">
        <f>D4905*$G$23</f>
        <v>0</v>
      </c>
      <c r="F4905" s="558">
        <f>IF(C4905="",0,IFERROR(VLOOKUP(COUNTIF($A$1:A4905,"ANALISIS DE PRECIOS"),T_Rendimiento_Equipo,5,FALSE),0))</f>
        <v>0</v>
      </c>
      <c r="G4905" s="555">
        <f>IFERROR(ROUND(E4905/F4905,2),0)</f>
        <v>0</v>
      </c>
    </row>
    <row r="4906" spans="1:7" ht="19.899999999999999" customHeight="1" x14ac:dyDescent="0.2">
      <c r="A4906" s="601">
        <f t="shared" si="1108"/>
        <v>0</v>
      </c>
      <c r="B4906" s="561">
        <f t="shared" si="1109"/>
        <v>0</v>
      </c>
      <c r="C4906" s="552"/>
      <c r="D4906" s="562">
        <f t="shared" si="1110"/>
        <v>0</v>
      </c>
      <c r="E4906" s="555"/>
      <c r="F4906" s="558">
        <f>IF(C4906="",0,IFERROR(VLOOKUP(COUNTIF($A$1:A4906,"ANALISIS DE PRECIOS"),T_Rendimiento_Equipo,5,FALSE),0))</f>
        <v>0</v>
      </c>
      <c r="G4906" s="555">
        <f t="shared" ref="G4906:G4913" si="1111">IFERROR(ROUND(E4906/F4906,2),0)</f>
        <v>0</v>
      </c>
    </row>
    <row r="4907" spans="1:7" ht="19.899999999999999" customHeight="1" x14ac:dyDescent="0.2">
      <c r="A4907" s="601">
        <f t="shared" si="1108"/>
        <v>0</v>
      </c>
      <c r="B4907" s="561">
        <f t="shared" si="1109"/>
        <v>0</v>
      </c>
      <c r="C4907" s="563"/>
      <c r="D4907" s="562">
        <f t="shared" si="1110"/>
        <v>0</v>
      </c>
      <c r="E4907" s="555"/>
      <c r="F4907" s="558">
        <f>IF(C4907="",0,IFERROR(VLOOKUP(COUNTIF($A$1:A4907,"ANALISIS DE PRECIOS"),T_Rendimiento_Equipo,5,FALSE),0))</f>
        <v>0</v>
      </c>
      <c r="G4907" s="555">
        <f t="shared" si="1111"/>
        <v>0</v>
      </c>
    </row>
    <row r="4908" spans="1:7" ht="19.899999999999999" customHeight="1" x14ac:dyDescent="0.2">
      <c r="A4908" s="601">
        <f t="shared" si="1108"/>
        <v>0</v>
      </c>
      <c r="B4908" s="561">
        <f t="shared" si="1109"/>
        <v>0</v>
      </c>
      <c r="C4908" s="563"/>
      <c r="D4908" s="562">
        <f t="shared" si="1110"/>
        <v>0</v>
      </c>
      <c r="E4908" s="555"/>
      <c r="F4908" s="558">
        <f>IF(C4908="",0,IFERROR(VLOOKUP(COUNTIF($A$1:A4908,"ANALISIS DE PRECIOS"),T_Rendimiento_Equipo,5,FALSE),0))</f>
        <v>0</v>
      </c>
      <c r="G4908" s="555">
        <f t="shared" si="1111"/>
        <v>0</v>
      </c>
    </row>
    <row r="4909" spans="1:7" ht="19.899999999999999" customHeight="1" x14ac:dyDescent="0.2">
      <c r="A4909" s="601">
        <f t="shared" si="1108"/>
        <v>0</v>
      </c>
      <c r="B4909" s="561">
        <f t="shared" si="1109"/>
        <v>0</v>
      </c>
      <c r="C4909" s="563"/>
      <c r="D4909" s="562">
        <f t="shared" si="1110"/>
        <v>0</v>
      </c>
      <c r="E4909" s="555"/>
      <c r="F4909" s="558">
        <f>IF(C4909="",0,IFERROR(VLOOKUP(COUNTIF($A$1:A4909,"ANALISIS DE PRECIOS"),T_Rendimiento_Equipo,5,FALSE),0))</f>
        <v>0</v>
      </c>
      <c r="G4909" s="555">
        <f t="shared" si="1111"/>
        <v>0</v>
      </c>
    </row>
    <row r="4910" spans="1:7" ht="19.899999999999999" customHeight="1" x14ac:dyDescent="0.2">
      <c r="A4910" s="601">
        <f t="shared" si="1108"/>
        <v>0</v>
      </c>
      <c r="B4910" s="561">
        <f t="shared" si="1109"/>
        <v>0</v>
      </c>
      <c r="C4910" s="563"/>
      <c r="D4910" s="562">
        <f t="shared" si="1110"/>
        <v>0</v>
      </c>
      <c r="E4910" s="555"/>
      <c r="F4910" s="558">
        <f>IF(C4910="",0,IFERROR(VLOOKUP(COUNTIF($A$1:A4910,"ANALISIS DE PRECIOS"),T_Rendimiento_Equipo,5,FALSE),0))</f>
        <v>0</v>
      </c>
      <c r="G4910" s="555">
        <f t="shared" si="1111"/>
        <v>0</v>
      </c>
    </row>
    <row r="4911" spans="1:7" ht="19.899999999999999" customHeight="1" x14ac:dyDescent="0.2">
      <c r="A4911" s="601">
        <f t="shared" si="1108"/>
        <v>0</v>
      </c>
      <c r="B4911" s="561">
        <f t="shared" si="1109"/>
        <v>0</v>
      </c>
      <c r="C4911" s="563"/>
      <c r="D4911" s="562">
        <f t="shared" si="1110"/>
        <v>0</v>
      </c>
      <c r="E4911" s="555"/>
      <c r="F4911" s="558">
        <f>IF(C4911="",0,IFERROR(VLOOKUP(COUNTIF($A$1:A4911,"ANALISIS DE PRECIOS"),T_Rendimiento_Equipo,5,FALSE),0))</f>
        <v>0</v>
      </c>
      <c r="G4911" s="555">
        <f t="shared" si="1111"/>
        <v>0</v>
      </c>
    </row>
    <row r="4912" spans="1:7" ht="19.899999999999999" customHeight="1" x14ac:dyDescent="0.2">
      <c r="A4912" s="601">
        <f t="shared" si="1108"/>
        <v>0</v>
      </c>
      <c r="B4912" s="561">
        <f t="shared" si="1109"/>
        <v>0</v>
      </c>
      <c r="C4912" s="563"/>
      <c r="D4912" s="562">
        <f t="shared" si="1110"/>
        <v>0</v>
      </c>
      <c r="E4912" s="555"/>
      <c r="F4912" s="558">
        <f>IF(C4912="",0,IFERROR(VLOOKUP(COUNTIF($A$1:A4912,"ANALISIS DE PRECIOS"),T_Rendimiento_Equipo,5,FALSE),0))</f>
        <v>0</v>
      </c>
      <c r="G4912" s="555">
        <f t="shared" si="1111"/>
        <v>0</v>
      </c>
    </row>
    <row r="4913" spans="1:7" ht="19.899999999999999" customHeight="1" x14ac:dyDescent="0.2">
      <c r="A4913" s="601">
        <f t="shared" si="1108"/>
        <v>0</v>
      </c>
      <c r="B4913" s="561">
        <f t="shared" si="1109"/>
        <v>0</v>
      </c>
      <c r="C4913" s="552"/>
      <c r="D4913" s="562">
        <f t="shared" si="1110"/>
        <v>0</v>
      </c>
      <c r="E4913" s="555"/>
      <c r="F4913" s="558">
        <f>IF(C4913="",0,IFERROR(VLOOKUP(COUNTIF($A$1:A4913,"ANALISIS DE PRECIOS"),T_Rendimiento_Equipo,5,FALSE),0))</f>
        <v>0</v>
      </c>
      <c r="G4913" s="555">
        <f t="shared" si="1111"/>
        <v>0</v>
      </c>
    </row>
    <row r="4914" spans="1:7" ht="19.899999999999999" customHeight="1" x14ac:dyDescent="0.2">
      <c r="A4914" s="602"/>
      <c r="B4914" s="541"/>
      <c r="C4914" s="545"/>
      <c r="D4914" s="541"/>
      <c r="E4914" s="542"/>
      <c r="F4914" s="564" t="s">
        <v>27</v>
      </c>
      <c r="G4914" s="603">
        <f>SUBTOTAL(9,G4905:G4913)</f>
        <v>0</v>
      </c>
    </row>
    <row r="4915" spans="1:7" ht="19.899999999999999" customHeight="1" x14ac:dyDescent="0.2">
      <c r="A4915" s="599"/>
      <c r="B4915" s="545"/>
      <c r="C4915" s="537" t="s">
        <v>713</v>
      </c>
      <c r="D4915" s="541"/>
      <c r="E4915" s="542"/>
      <c r="F4915" s="543"/>
      <c r="G4915" s="600"/>
    </row>
    <row r="4916" spans="1:7" ht="19.899999999999999" customHeight="1" x14ac:dyDescent="0.2">
      <c r="A4916" s="792" t="s">
        <v>576</v>
      </c>
      <c r="B4916" s="793"/>
      <c r="C4916" s="794" t="s">
        <v>0</v>
      </c>
      <c r="D4916" s="796" t="s">
        <v>24</v>
      </c>
      <c r="E4916" s="796" t="s">
        <v>1832</v>
      </c>
      <c r="F4916" s="798" t="s">
        <v>1007</v>
      </c>
      <c r="G4916" s="800" t="s">
        <v>26</v>
      </c>
    </row>
    <row r="4917" spans="1:7" ht="19.899999999999999" customHeight="1" x14ac:dyDescent="0.2">
      <c r="A4917" s="560" t="s">
        <v>577</v>
      </c>
      <c r="B4917" s="560" t="s">
        <v>578</v>
      </c>
      <c r="C4917" s="795"/>
      <c r="D4917" s="797"/>
      <c r="E4917" s="797"/>
      <c r="F4917" s="799"/>
      <c r="G4917" s="801"/>
    </row>
    <row r="4918" spans="1:7" ht="19.899999999999999" customHeight="1" x14ac:dyDescent="0.2">
      <c r="A4918" s="601">
        <f t="shared" ref="A4918:A4924" si="1112">IFERROR(VLOOKUP(C4918,T_Insumos,4,FALSE),0)</f>
        <v>0</v>
      </c>
      <c r="B4918" s="561">
        <f t="shared" ref="B4918:B4924" si="1113">IFERROR(VLOOKUP(C4918,T_Insumos,5,FALSE),0)</f>
        <v>0</v>
      </c>
      <c r="C4918" s="565"/>
      <c r="D4918" s="558"/>
      <c r="E4918" s="555">
        <f t="shared" ref="E4918:E4924" si="1114">IFERROR(VLOOKUP(C4918,T_Insumos,3,FALSE),0)</f>
        <v>0</v>
      </c>
      <c r="F4918" s="558">
        <f>IF(C4918="",0,IFERROR(VLOOKUP(COUNTIF($A$1:A4918,"ANALISIS DE PRECIOS"),T_Rendimiento_Equipo,5,FALSE),0))</f>
        <v>0</v>
      </c>
      <c r="G4918" s="555">
        <f>IFERROR(ROUND(D4918*E4918/F4918,2),0)</f>
        <v>0</v>
      </c>
    </row>
    <row r="4919" spans="1:7" ht="19.899999999999999" customHeight="1" x14ac:dyDescent="0.2">
      <c r="A4919" s="601">
        <f t="shared" si="1112"/>
        <v>0</v>
      </c>
      <c r="B4919" s="561">
        <f t="shared" si="1113"/>
        <v>0</v>
      </c>
      <c r="C4919" s="552"/>
      <c r="D4919" s="558"/>
      <c r="E4919" s="555">
        <f t="shared" si="1114"/>
        <v>0</v>
      </c>
      <c r="F4919" s="558">
        <f>IF(C4919="",0,IFERROR(VLOOKUP(COUNTIF($A$1:A4919,"ANALISIS DE PRECIOS"),T_Rendimiento_Equipo,5,FALSE),0))</f>
        <v>0</v>
      </c>
      <c r="G4919" s="555">
        <f t="shared" ref="G4919:G4924" si="1115">IFERROR(ROUND(D4919*E4919/F4919,2),0)</f>
        <v>0</v>
      </c>
    </row>
    <row r="4920" spans="1:7" ht="19.899999999999999" customHeight="1" x14ac:dyDescent="0.2">
      <c r="A4920" s="601">
        <f t="shared" si="1112"/>
        <v>0</v>
      </c>
      <c r="B4920" s="561">
        <f t="shared" si="1113"/>
        <v>0</v>
      </c>
      <c r="C4920" s="552"/>
      <c r="D4920" s="558"/>
      <c r="E4920" s="555">
        <f t="shared" si="1114"/>
        <v>0</v>
      </c>
      <c r="F4920" s="558">
        <f>IF(C4920="",0,IFERROR(VLOOKUP(COUNTIF($A$1:A4920,"ANALISIS DE PRECIOS"),T_Rendimiento_Equipo,5,FALSE),0))</f>
        <v>0</v>
      </c>
      <c r="G4920" s="555">
        <f t="shared" si="1115"/>
        <v>0</v>
      </c>
    </row>
    <row r="4921" spans="1:7" ht="19.899999999999999" customHeight="1" x14ac:dyDescent="0.2">
      <c r="A4921" s="601">
        <f t="shared" si="1112"/>
        <v>0</v>
      </c>
      <c r="B4921" s="561">
        <f t="shared" si="1113"/>
        <v>0</v>
      </c>
      <c r="C4921" s="552"/>
      <c r="D4921" s="558"/>
      <c r="E4921" s="555">
        <f t="shared" si="1114"/>
        <v>0</v>
      </c>
      <c r="F4921" s="558">
        <f>IF(C4921="",0,IFERROR(VLOOKUP(COUNTIF($A$1:A4921,"ANALISIS DE PRECIOS"),T_Rendimiento_Equipo,5,FALSE),0))</f>
        <v>0</v>
      </c>
      <c r="G4921" s="555">
        <f t="shared" si="1115"/>
        <v>0</v>
      </c>
    </row>
    <row r="4922" spans="1:7" ht="19.899999999999999" customHeight="1" x14ac:dyDescent="0.2">
      <c r="A4922" s="601">
        <f t="shared" si="1112"/>
        <v>0</v>
      </c>
      <c r="B4922" s="561">
        <f t="shared" si="1113"/>
        <v>0</v>
      </c>
      <c r="C4922" s="552"/>
      <c r="D4922" s="558"/>
      <c r="E4922" s="555">
        <f t="shared" si="1114"/>
        <v>0</v>
      </c>
      <c r="F4922" s="558">
        <f>IF(C4922="",0,IFERROR(VLOOKUP(COUNTIF($A$1:A4922,"ANALISIS DE PRECIOS"),T_Rendimiento_Equipo,5,FALSE),0))</f>
        <v>0</v>
      </c>
      <c r="G4922" s="555">
        <f t="shared" si="1115"/>
        <v>0</v>
      </c>
    </row>
    <row r="4923" spans="1:7" ht="19.899999999999999" customHeight="1" x14ac:dyDescent="0.2">
      <c r="A4923" s="601">
        <f t="shared" si="1112"/>
        <v>0</v>
      </c>
      <c r="B4923" s="561">
        <f t="shared" si="1113"/>
        <v>0</v>
      </c>
      <c r="C4923" s="552"/>
      <c r="D4923" s="566"/>
      <c r="E4923" s="555">
        <f t="shared" si="1114"/>
        <v>0</v>
      </c>
      <c r="F4923" s="558">
        <f>IF(C4923="",0,IFERROR(VLOOKUP(COUNTIF($A$1:A4923,"ANALISIS DE PRECIOS"),T_Rendimiento_Equipo,5,FALSE),0))</f>
        <v>0</v>
      </c>
      <c r="G4923" s="555">
        <f t="shared" si="1115"/>
        <v>0</v>
      </c>
    </row>
    <row r="4924" spans="1:7" ht="19.899999999999999" customHeight="1" x14ac:dyDescent="0.2">
      <c r="A4924" s="601">
        <f t="shared" si="1112"/>
        <v>0</v>
      </c>
      <c r="B4924" s="561">
        <f t="shared" si="1113"/>
        <v>0</v>
      </c>
      <c r="C4924" s="561"/>
      <c r="D4924" s="567"/>
      <c r="E4924" s="555">
        <f t="shared" si="1114"/>
        <v>0</v>
      </c>
      <c r="F4924" s="558">
        <f>IF(C4924="",0,IFERROR(VLOOKUP(COUNTIF($A$1:A4924,"ANALISIS DE PRECIOS"),T_Rendimiento_Equipo,5,FALSE),0))</f>
        <v>0</v>
      </c>
      <c r="G4924" s="555">
        <f t="shared" si="1115"/>
        <v>0</v>
      </c>
    </row>
    <row r="4925" spans="1:7" ht="19.899999999999999" customHeight="1" x14ac:dyDescent="0.2">
      <c r="A4925" s="602"/>
      <c r="B4925" s="541"/>
      <c r="C4925" s="545"/>
      <c r="D4925" s="541"/>
      <c r="E4925" s="542"/>
      <c r="F4925" s="564" t="s">
        <v>28</v>
      </c>
      <c r="G4925" s="604">
        <f>SUBTOTAL(9,G4918:G4924)</f>
        <v>0</v>
      </c>
    </row>
    <row r="4926" spans="1:7" ht="19.899999999999999" customHeight="1" x14ac:dyDescent="0.2">
      <c r="A4926" s="599"/>
      <c r="B4926" s="545"/>
      <c r="C4926" s="537" t="s">
        <v>1014</v>
      </c>
      <c r="D4926" s="541"/>
      <c r="E4926" s="542"/>
      <c r="F4926" s="543"/>
      <c r="G4926" s="600"/>
    </row>
    <row r="4927" spans="1:7" ht="19.899999999999999" customHeight="1" x14ac:dyDescent="0.2">
      <c r="A4927" s="792" t="s">
        <v>576</v>
      </c>
      <c r="B4927" s="793"/>
      <c r="C4927" s="794" t="s">
        <v>0</v>
      </c>
      <c r="D4927" s="794" t="s">
        <v>1867</v>
      </c>
      <c r="E4927" s="796" t="s">
        <v>24</v>
      </c>
      <c r="F4927" s="798" t="s">
        <v>25</v>
      </c>
      <c r="G4927" s="800" t="s">
        <v>26</v>
      </c>
    </row>
    <row r="4928" spans="1:7" ht="19.899999999999999" customHeight="1" x14ac:dyDescent="0.2">
      <c r="A4928" s="560" t="s">
        <v>577</v>
      </c>
      <c r="B4928" s="560" t="s">
        <v>578</v>
      </c>
      <c r="C4928" s="795"/>
      <c r="D4928" s="795"/>
      <c r="E4928" s="797"/>
      <c r="F4928" s="799"/>
      <c r="G4928" s="801"/>
    </row>
    <row r="4929" spans="1:7" ht="19.899999999999999" customHeight="1" x14ac:dyDescent="0.2">
      <c r="A4929" s="601">
        <f t="shared" ref="A4929:A4939" si="1116">IFERROR(VLOOKUP(C4929,T_Insumos,4,FALSE),0)</f>
        <v>0</v>
      </c>
      <c r="B4929" s="561">
        <f t="shared" ref="B4929:B4939" si="1117">IFERROR(VLOOKUP(C4929,T_Insumos,5,FALSE),0)</f>
        <v>0</v>
      </c>
      <c r="C4929" s="561"/>
      <c r="D4929" s="613">
        <f t="shared" ref="D4929:D4939" si="1118">IFERROR(VLOOKUP(C4929,T_Insumos,2,FALSE),0)</f>
        <v>0</v>
      </c>
      <c r="E4929" s="553"/>
      <c r="F4929" s="555">
        <f t="shared" ref="F4929:F4939" si="1119">IFERROR(VLOOKUP(C4929,T_Insumos,3,FALSE),0)</f>
        <v>0</v>
      </c>
      <c r="G4929" s="555">
        <f>ROUND(E4929*F4929,2)</f>
        <v>0</v>
      </c>
    </row>
    <row r="4930" spans="1:7" ht="19.899999999999999" customHeight="1" x14ac:dyDescent="0.2">
      <c r="A4930" s="601">
        <f t="shared" si="1116"/>
        <v>0</v>
      </c>
      <c r="B4930" s="561">
        <f t="shared" si="1117"/>
        <v>0</v>
      </c>
      <c r="C4930" s="561"/>
      <c r="D4930" s="613">
        <f t="shared" si="1118"/>
        <v>0</v>
      </c>
      <c r="E4930" s="553"/>
      <c r="F4930" s="555">
        <f t="shared" si="1119"/>
        <v>0</v>
      </c>
      <c r="G4930" s="555">
        <f t="shared" ref="G4930:G4939" si="1120">ROUND(E4930*F4930,2)</f>
        <v>0</v>
      </c>
    </row>
    <row r="4931" spans="1:7" ht="19.899999999999999" customHeight="1" x14ac:dyDescent="0.2">
      <c r="A4931" s="601">
        <f t="shared" si="1116"/>
        <v>0</v>
      </c>
      <c r="B4931" s="561">
        <f t="shared" si="1117"/>
        <v>0</v>
      </c>
      <c r="C4931" s="561"/>
      <c r="D4931" s="613">
        <f t="shared" si="1118"/>
        <v>0</v>
      </c>
      <c r="E4931" s="553"/>
      <c r="F4931" s="555">
        <f t="shared" si="1119"/>
        <v>0</v>
      </c>
      <c r="G4931" s="555">
        <f t="shared" si="1120"/>
        <v>0</v>
      </c>
    </row>
    <row r="4932" spans="1:7" ht="19.899999999999999" customHeight="1" x14ac:dyDescent="0.2">
      <c r="A4932" s="601">
        <f t="shared" si="1116"/>
        <v>0</v>
      </c>
      <c r="B4932" s="561">
        <f t="shared" si="1117"/>
        <v>0</v>
      </c>
      <c r="C4932" s="561"/>
      <c r="D4932" s="613">
        <f t="shared" si="1118"/>
        <v>0</v>
      </c>
      <c r="E4932" s="553"/>
      <c r="F4932" s="555">
        <f t="shared" si="1119"/>
        <v>0</v>
      </c>
      <c r="G4932" s="555">
        <f t="shared" si="1120"/>
        <v>0</v>
      </c>
    </row>
    <row r="4933" spans="1:7" ht="19.899999999999999" customHeight="1" x14ac:dyDescent="0.2">
      <c r="A4933" s="601">
        <f t="shared" si="1116"/>
        <v>0</v>
      </c>
      <c r="B4933" s="561">
        <f t="shared" si="1117"/>
        <v>0</v>
      </c>
      <c r="C4933" s="561"/>
      <c r="D4933" s="613">
        <f t="shared" si="1118"/>
        <v>0</v>
      </c>
      <c r="E4933" s="553"/>
      <c r="F4933" s="555">
        <f t="shared" si="1119"/>
        <v>0</v>
      </c>
      <c r="G4933" s="555">
        <f t="shared" si="1120"/>
        <v>0</v>
      </c>
    </row>
    <row r="4934" spans="1:7" ht="19.899999999999999" customHeight="1" x14ac:dyDescent="0.2">
      <c r="A4934" s="601">
        <f t="shared" si="1116"/>
        <v>0</v>
      </c>
      <c r="B4934" s="561">
        <f t="shared" si="1117"/>
        <v>0</v>
      </c>
      <c r="C4934" s="561"/>
      <c r="D4934" s="613">
        <f t="shared" si="1118"/>
        <v>0</v>
      </c>
      <c r="E4934" s="553"/>
      <c r="F4934" s="555">
        <f t="shared" si="1119"/>
        <v>0</v>
      </c>
      <c r="G4934" s="555">
        <f t="shared" si="1120"/>
        <v>0</v>
      </c>
    </row>
    <row r="4935" spans="1:7" ht="19.899999999999999" customHeight="1" x14ac:dyDescent="0.2">
      <c r="A4935" s="601">
        <f t="shared" si="1116"/>
        <v>0</v>
      </c>
      <c r="B4935" s="561">
        <f t="shared" si="1117"/>
        <v>0</v>
      </c>
      <c r="C4935" s="561"/>
      <c r="D4935" s="613">
        <f t="shared" si="1118"/>
        <v>0</v>
      </c>
      <c r="E4935" s="553"/>
      <c r="F4935" s="555">
        <f t="shared" si="1119"/>
        <v>0</v>
      </c>
      <c r="G4935" s="555">
        <f t="shared" si="1120"/>
        <v>0</v>
      </c>
    </row>
    <row r="4936" spans="1:7" ht="19.899999999999999" customHeight="1" x14ac:dyDescent="0.2">
      <c r="A4936" s="601">
        <f t="shared" si="1116"/>
        <v>0</v>
      </c>
      <c r="B4936" s="561">
        <f t="shared" si="1117"/>
        <v>0</v>
      </c>
      <c r="C4936" s="561"/>
      <c r="D4936" s="613">
        <f t="shared" si="1118"/>
        <v>0</v>
      </c>
      <c r="E4936" s="553"/>
      <c r="F4936" s="555">
        <f t="shared" si="1119"/>
        <v>0</v>
      </c>
      <c r="G4936" s="555">
        <f t="shared" si="1120"/>
        <v>0</v>
      </c>
    </row>
    <row r="4937" spans="1:7" ht="19.899999999999999" customHeight="1" x14ac:dyDescent="0.2">
      <c r="A4937" s="601">
        <f t="shared" si="1116"/>
        <v>0</v>
      </c>
      <c r="B4937" s="561">
        <f t="shared" si="1117"/>
        <v>0</v>
      </c>
      <c r="C4937" s="561"/>
      <c r="D4937" s="613">
        <f t="shared" si="1118"/>
        <v>0</v>
      </c>
      <c r="E4937" s="553"/>
      <c r="F4937" s="555">
        <f t="shared" si="1119"/>
        <v>0</v>
      </c>
      <c r="G4937" s="555">
        <f t="shared" si="1120"/>
        <v>0</v>
      </c>
    </row>
    <row r="4938" spans="1:7" ht="19.899999999999999" customHeight="1" x14ac:dyDescent="0.2">
      <c r="A4938" s="601">
        <f t="shared" si="1116"/>
        <v>0</v>
      </c>
      <c r="B4938" s="561">
        <f t="shared" si="1117"/>
        <v>0</v>
      </c>
      <c r="C4938" s="561"/>
      <c r="D4938" s="613">
        <f t="shared" si="1118"/>
        <v>0</v>
      </c>
      <c r="E4938" s="553"/>
      <c r="F4938" s="555">
        <f t="shared" si="1119"/>
        <v>0</v>
      </c>
      <c r="G4938" s="555">
        <f t="shared" si="1120"/>
        <v>0</v>
      </c>
    </row>
    <row r="4939" spans="1:7" ht="19.899999999999999" customHeight="1" x14ac:dyDescent="0.2">
      <c r="A4939" s="601">
        <f t="shared" si="1116"/>
        <v>0</v>
      </c>
      <c r="B4939" s="561">
        <f t="shared" si="1117"/>
        <v>0</v>
      </c>
      <c r="C4939" s="561"/>
      <c r="D4939" s="613">
        <f t="shared" si="1118"/>
        <v>0</v>
      </c>
      <c r="E4939" s="553"/>
      <c r="F4939" s="555">
        <f t="shared" si="1119"/>
        <v>0</v>
      </c>
      <c r="G4939" s="555">
        <f t="shared" si="1120"/>
        <v>0</v>
      </c>
    </row>
    <row r="4940" spans="1:7" ht="19.899999999999999" customHeight="1" x14ac:dyDescent="0.2">
      <c r="A4940" s="599"/>
      <c r="B4940" s="545"/>
      <c r="C4940" s="545"/>
      <c r="D4940" s="541"/>
      <c r="E4940" s="542"/>
      <c r="F4940" s="564" t="s">
        <v>29</v>
      </c>
      <c r="G4940" s="605">
        <f>SUBTOTAL(9,G4929:G4939)</f>
        <v>0</v>
      </c>
    </row>
    <row r="4941" spans="1:7" ht="19.899999999999999" customHeight="1" x14ac:dyDescent="0.2">
      <c r="A4941" s="599"/>
      <c r="B4941" s="545"/>
      <c r="C4941" s="537" t="s">
        <v>1015</v>
      </c>
      <c r="D4941" s="541"/>
      <c r="E4941" s="542"/>
      <c r="F4941" s="543"/>
      <c r="G4941" s="600"/>
    </row>
    <row r="4942" spans="1:7" ht="19.899999999999999" customHeight="1" x14ac:dyDescent="0.2">
      <c r="A4942" s="792" t="s">
        <v>576</v>
      </c>
      <c r="B4942" s="793"/>
      <c r="C4942" s="794" t="s">
        <v>0</v>
      </c>
      <c r="D4942" s="794" t="s">
        <v>1867</v>
      </c>
      <c r="E4942" s="796" t="s">
        <v>24</v>
      </c>
      <c r="F4942" s="798" t="s">
        <v>25</v>
      </c>
      <c r="G4942" s="800" t="s">
        <v>26</v>
      </c>
    </row>
    <row r="4943" spans="1:7" ht="19.899999999999999" customHeight="1" x14ac:dyDescent="0.2">
      <c r="A4943" s="560" t="s">
        <v>577</v>
      </c>
      <c r="B4943" s="560" t="s">
        <v>578</v>
      </c>
      <c r="C4943" s="795"/>
      <c r="D4943" s="795"/>
      <c r="E4943" s="797"/>
      <c r="F4943" s="799"/>
      <c r="G4943" s="801"/>
    </row>
    <row r="4944" spans="1:7" ht="19.899999999999999" customHeight="1" x14ac:dyDescent="0.2">
      <c r="A4944" s="601">
        <f>IFERROR(VLOOKUP(C4944,T_Insumos,4,FALSE),0)</f>
        <v>0</v>
      </c>
      <c r="B4944" s="561">
        <f>IFERROR(VLOOKUP(C4944,T_Insumos,5,FALSE),0)</f>
        <v>0</v>
      </c>
      <c r="C4944" s="552"/>
      <c r="D4944" s="613">
        <f>IF(C4944=0,0,"$/tnkm")</f>
        <v>0</v>
      </c>
      <c r="E4944" s="553"/>
      <c r="F4944" s="555">
        <f>IFERROR(VLOOKUP(C4944,T_Insumos,3,FALSE),0)</f>
        <v>0</v>
      </c>
      <c r="G4944" s="555">
        <f>ROUND(E4944*F4944,2)</f>
        <v>0</v>
      </c>
    </row>
    <row r="4945" spans="1:7" ht="19.899999999999999" customHeight="1" x14ac:dyDescent="0.2">
      <c r="A4945" s="601">
        <f>IFERROR(VLOOKUP(C4945,T_Insumos,4,FALSE),0)</f>
        <v>0</v>
      </c>
      <c r="B4945" s="561">
        <f>IFERROR(VLOOKUP(C4945,T_Insumos,5,FALSE),0)</f>
        <v>0</v>
      </c>
      <c r="C4945" s="552"/>
      <c r="D4945" s="613">
        <f>IF(C4945=0,0,"$/tnkm")</f>
        <v>0</v>
      </c>
      <c r="E4945" s="569"/>
      <c r="F4945" s="555">
        <f>IFERROR(VLOOKUP(C4945,T_Insumos,3,FALSE),0)</f>
        <v>0</v>
      </c>
      <c r="G4945" s="555">
        <f t="shared" ref="G4945" si="1121">ROUND(E4945*F4945,2)</f>
        <v>0</v>
      </c>
    </row>
    <row r="4946" spans="1:7" ht="19.899999999999999" customHeight="1" x14ac:dyDescent="0.2">
      <c r="A4946" s="599"/>
      <c r="B4946" s="545"/>
      <c r="C4946" s="545"/>
      <c r="D4946" s="541"/>
      <c r="E4946" s="542"/>
      <c r="F4946" s="564" t="s">
        <v>1016</v>
      </c>
      <c r="G4946" s="605">
        <f>SUBTOTAL(9,G4944:G4945)</f>
        <v>0</v>
      </c>
    </row>
    <row r="4947" spans="1:7" ht="19.899999999999999" customHeight="1" x14ac:dyDescent="0.2">
      <c r="A4947" s="602"/>
      <c r="B4947" s="541"/>
      <c r="C4947" s="545"/>
      <c r="D4947" s="541"/>
      <c r="E4947" s="542"/>
      <c r="F4947" s="543"/>
      <c r="G4947" s="600"/>
    </row>
    <row r="4948" spans="1:7" ht="19.899999999999999" customHeight="1" x14ac:dyDescent="0.2">
      <c r="A4948" s="664" t="str">
        <f>B4882</f>
        <v/>
      </c>
      <c r="B4948" s="661">
        <f ca="1">C4882</f>
        <v>0</v>
      </c>
      <c r="C4948" s="541"/>
      <c r="D4948" s="541" t="s">
        <v>1833</v>
      </c>
      <c r="E4948" s="662"/>
      <c r="F4948" s="663" t="str">
        <f ca="1">"$/"&amp;G4882</f>
        <v>$/0</v>
      </c>
      <c r="G4948" s="610">
        <f>SUBTOTAL(9,G4905:G4947)</f>
        <v>0</v>
      </c>
    </row>
    <row r="4949" spans="1:7" ht="19.899999999999999" customHeight="1" x14ac:dyDescent="0.2">
      <c r="A4949" s="606"/>
      <c r="B4949" s="607"/>
      <c r="C4949" s="608"/>
      <c r="D4949" s="608" t="s">
        <v>2043</v>
      </c>
      <c r="E4949" s="609"/>
      <c r="F4949" s="665" t="str">
        <f ca="1">"$/"&amp;G4882</f>
        <v>$/0</v>
      </c>
      <c r="G4949" s="610">
        <f>ROUND(G4948/Coeficiente_Paso,2)</f>
        <v>0</v>
      </c>
    </row>
    <row r="4950" spans="1:7" ht="19.899999999999999" customHeight="1" x14ac:dyDescent="0.2">
      <c r="A4950" s="191"/>
      <c r="B4950" s="191"/>
      <c r="C4950" s="191"/>
      <c r="D4950" s="191"/>
      <c r="E4950" s="191"/>
      <c r="F4950" s="191"/>
      <c r="G4950" s="191"/>
    </row>
    <row r="4951" spans="1:7" ht="19.899999999999999" customHeight="1" x14ac:dyDescent="0.2">
      <c r="A4951" s="802" t="s">
        <v>31</v>
      </c>
      <c r="B4951" s="803"/>
      <c r="C4951" s="803"/>
      <c r="D4951" s="803"/>
      <c r="E4951" s="803"/>
      <c r="F4951" s="803"/>
      <c r="G4951" s="804"/>
    </row>
    <row r="4952" spans="1:7" ht="19.899999999999999" customHeight="1" x14ac:dyDescent="0.2">
      <c r="A4952" s="587" t="s">
        <v>711</v>
      </c>
      <c r="B4952" s="535" t="str">
        <f>Comitente</f>
        <v>DIRECCIÓN PROVINCIAL DE VIALIDAD</v>
      </c>
      <c r="C4952" s="536"/>
      <c r="D4952" s="537"/>
      <c r="E4952" s="537"/>
      <c r="F4952" s="538"/>
      <c r="G4952" s="588"/>
    </row>
    <row r="4953" spans="1:7" ht="19.899999999999999" customHeight="1" x14ac:dyDescent="0.2">
      <c r="A4953" s="587" t="s">
        <v>712</v>
      </c>
      <c r="B4953" s="535">
        <f>Contratista</f>
        <v>0</v>
      </c>
      <c r="C4953" s="539"/>
      <c r="D4953" s="539"/>
      <c r="E4953" s="539"/>
      <c r="F4953" s="535"/>
      <c r="G4953" s="589"/>
    </row>
    <row r="4954" spans="1:7" ht="19.899999999999999" customHeight="1" x14ac:dyDescent="0.2">
      <c r="A4954" s="587" t="s">
        <v>21</v>
      </c>
      <c r="B4954" s="535" t="str">
        <f>Obra</f>
        <v>PAVIMENTACIÓN Y REPAVIMENTACION DE LA RED VIAL MUNICIPAL AFECTADAS POR OBRAS DE SANEAMIENTO 1era ETAPA SARMIENTO</v>
      </c>
      <c r="C4954" s="539"/>
      <c r="D4954" s="539"/>
      <c r="E4954" s="539"/>
      <c r="F4954" s="535" t="s">
        <v>32</v>
      </c>
      <c r="G4954" s="589">
        <f>Fecha_Base</f>
        <v>0</v>
      </c>
    </row>
    <row r="4955" spans="1:7" ht="19.899999999999999" customHeight="1" x14ac:dyDescent="0.2">
      <c r="A4955" s="590" t="s">
        <v>710</v>
      </c>
      <c r="B4955" s="540" t="str">
        <f>Ubicación</f>
        <v>DEPARTAMENTO SARMIENTO</v>
      </c>
      <c r="C4955" s="540"/>
      <c r="D4955" s="541"/>
      <c r="E4955" s="542"/>
      <c r="F4955" s="543"/>
      <c r="G4955" s="591"/>
    </row>
    <row r="4956" spans="1:7" ht="19.899999999999999" customHeight="1" x14ac:dyDescent="0.2">
      <c r="A4956" s="590" t="s">
        <v>33</v>
      </c>
      <c r="B4956" s="544" t="str">
        <f>IFERROR(VALUE(LEFT(B4957,FIND(".",B4957)-1)),"")</f>
        <v/>
      </c>
      <c r="C4956" s="545">
        <f ca="1">IFERROR(VLOOKUP(B4956,T_Computo_Presupuesto,2,FALSE),0)</f>
        <v>0</v>
      </c>
      <c r="D4956" s="545"/>
      <c r="E4956" s="542"/>
      <c r="F4956" s="543"/>
      <c r="G4956" s="591"/>
    </row>
    <row r="4957" spans="1:7" ht="19.899999999999999" customHeight="1" x14ac:dyDescent="0.2">
      <c r="A4957" s="590" t="s">
        <v>22</v>
      </c>
      <c r="B4957" s="546" t="str">
        <f>IFERROR(VLOOKUP(COUNTIF($A$1:A4957,"ANALISIS DE PRECIOS"),T_NumeroItem,2,FALSE),"")</f>
        <v/>
      </c>
      <c r="C4957" s="805">
        <f ca="1">IFERROR(VLOOKUP(B4957,T_Computo_Presupuesto,2,FALSE),0)</f>
        <v>0</v>
      </c>
      <c r="D4957" s="805"/>
      <c r="E4957" s="805"/>
      <c r="F4957" s="540" t="s">
        <v>23</v>
      </c>
      <c r="G4957" s="592">
        <f ca="1">IFERROR(VLOOKUP(B4957,T_Computo_Presupuesto,4,FALSE),0)</f>
        <v>0</v>
      </c>
    </row>
    <row r="4958" spans="1:7" ht="19.899999999999999" customHeight="1" x14ac:dyDescent="0.2">
      <c r="A4958" s="590"/>
      <c r="B4958" s="540"/>
      <c r="C4958" s="545"/>
      <c r="D4958" s="541"/>
      <c r="E4958" s="542"/>
      <c r="F4958" s="545"/>
      <c r="G4958" s="593"/>
    </row>
    <row r="4959" spans="1:7" ht="19.899999999999999" customHeight="1" x14ac:dyDescent="0.2">
      <c r="A4959" s="594"/>
      <c r="B4959" s="547"/>
      <c r="C4959" s="548" t="s">
        <v>999</v>
      </c>
      <c r="D4959" s="547"/>
      <c r="E4959" s="547"/>
      <c r="F4959" s="547"/>
      <c r="G4959" s="595"/>
    </row>
    <row r="4960" spans="1:7" ht="19.899999999999999" customHeight="1" x14ac:dyDescent="0.2">
      <c r="A4960" s="590"/>
      <c r="B4960" s="549"/>
      <c r="C4960" s="545"/>
      <c r="D4960" s="541"/>
      <c r="E4960" s="542"/>
      <c r="F4960" s="540"/>
      <c r="G4960" s="592"/>
    </row>
    <row r="4961" spans="1:7" ht="19.899999999999999" customHeight="1" x14ac:dyDescent="0.2">
      <c r="A4961" s="590"/>
      <c r="B4961" s="549"/>
      <c r="C4961" s="550" t="s">
        <v>1000</v>
      </c>
      <c r="D4961" s="551" t="s">
        <v>24</v>
      </c>
      <c r="E4961" s="551" t="s">
        <v>1001</v>
      </c>
      <c r="F4961" s="551" t="s">
        <v>1002</v>
      </c>
      <c r="G4961" s="550" t="s">
        <v>1003</v>
      </c>
    </row>
    <row r="4962" spans="1:7" ht="19.899999999999999" customHeight="1" x14ac:dyDescent="0.2">
      <c r="A4962" s="590"/>
      <c r="B4962" s="549"/>
      <c r="C4962" s="552"/>
      <c r="D4962" s="553"/>
      <c r="E4962" s="554">
        <f t="shared" ref="E4962:E4971" si="1122">IFERROR(VLOOKUP(C4962,T_Equipos,4,FALSE),0)</f>
        <v>0</v>
      </c>
      <c r="F4962" s="555">
        <f t="shared" ref="F4962:F4971" si="1123">IFERROR(VLOOKUP(C4962,T_Equipos,5,FALSE),0)</f>
        <v>0</v>
      </c>
      <c r="G4962" s="555">
        <f>ROUND(D4962*F4962,2)</f>
        <v>0</v>
      </c>
    </row>
    <row r="4963" spans="1:7" ht="19.899999999999999" customHeight="1" x14ac:dyDescent="0.2">
      <c r="A4963" s="590"/>
      <c r="B4963" s="549"/>
      <c r="C4963" s="552"/>
      <c r="D4963" s="553"/>
      <c r="E4963" s="554">
        <f t="shared" si="1122"/>
        <v>0</v>
      </c>
      <c r="F4963" s="555">
        <f t="shared" si="1123"/>
        <v>0</v>
      </c>
      <c r="G4963" s="555">
        <f>ROUND(D4963*F4963,2)</f>
        <v>0</v>
      </c>
    </row>
    <row r="4964" spans="1:7" ht="19.899999999999999" customHeight="1" x14ac:dyDescent="0.2">
      <c r="A4964" s="590"/>
      <c r="B4964" s="549"/>
      <c r="C4964" s="552"/>
      <c r="D4964" s="553"/>
      <c r="E4964" s="554">
        <f t="shared" si="1122"/>
        <v>0</v>
      </c>
      <c r="F4964" s="555">
        <f t="shared" si="1123"/>
        <v>0</v>
      </c>
      <c r="G4964" s="555">
        <f>ROUND(D4964*F4964,2)</f>
        <v>0</v>
      </c>
    </row>
    <row r="4965" spans="1:7" ht="19.899999999999999" customHeight="1" x14ac:dyDescent="0.2">
      <c r="A4965" s="590"/>
      <c r="B4965" s="549"/>
      <c r="C4965" s="552"/>
      <c r="D4965" s="553"/>
      <c r="E4965" s="554">
        <f t="shared" si="1122"/>
        <v>0</v>
      </c>
      <c r="F4965" s="555">
        <f t="shared" si="1123"/>
        <v>0</v>
      </c>
      <c r="G4965" s="555">
        <f>ROUND(D4965*F4965,2)</f>
        <v>0</v>
      </c>
    </row>
    <row r="4966" spans="1:7" ht="19.899999999999999" customHeight="1" x14ac:dyDescent="0.2">
      <c r="A4966" s="590"/>
      <c r="B4966" s="549"/>
      <c r="C4966" s="552"/>
      <c r="D4966" s="553"/>
      <c r="E4966" s="554">
        <f t="shared" si="1122"/>
        <v>0</v>
      </c>
      <c r="F4966" s="555">
        <f t="shared" si="1123"/>
        <v>0</v>
      </c>
      <c r="G4966" s="555">
        <f t="shared" ref="G4966:G4971" si="1124">ROUND(D4966*F4966,2)</f>
        <v>0</v>
      </c>
    </row>
    <row r="4967" spans="1:7" ht="19.899999999999999" customHeight="1" x14ac:dyDescent="0.2">
      <c r="A4967" s="590"/>
      <c r="B4967" s="549"/>
      <c r="C4967" s="552"/>
      <c r="D4967" s="553"/>
      <c r="E4967" s="554">
        <f t="shared" si="1122"/>
        <v>0</v>
      </c>
      <c r="F4967" s="555">
        <f t="shared" si="1123"/>
        <v>0</v>
      </c>
      <c r="G4967" s="555">
        <f t="shared" si="1124"/>
        <v>0</v>
      </c>
    </row>
    <row r="4968" spans="1:7" ht="19.899999999999999" customHeight="1" x14ac:dyDescent="0.2">
      <c r="A4968" s="590"/>
      <c r="B4968" s="549"/>
      <c r="C4968" s="552"/>
      <c r="D4968" s="553"/>
      <c r="E4968" s="554">
        <f t="shared" si="1122"/>
        <v>0</v>
      </c>
      <c r="F4968" s="555">
        <f t="shared" si="1123"/>
        <v>0</v>
      </c>
      <c r="G4968" s="555">
        <f t="shared" si="1124"/>
        <v>0</v>
      </c>
    </row>
    <row r="4969" spans="1:7" ht="19.899999999999999" customHeight="1" x14ac:dyDescent="0.2">
      <c r="A4969" s="590"/>
      <c r="B4969" s="549"/>
      <c r="C4969" s="552"/>
      <c r="D4969" s="553"/>
      <c r="E4969" s="554">
        <f t="shared" si="1122"/>
        <v>0</v>
      </c>
      <c r="F4969" s="555">
        <f t="shared" si="1123"/>
        <v>0</v>
      </c>
      <c r="G4969" s="555">
        <f t="shared" si="1124"/>
        <v>0</v>
      </c>
    </row>
    <row r="4970" spans="1:7" ht="19.899999999999999" customHeight="1" x14ac:dyDescent="0.2">
      <c r="A4970" s="590"/>
      <c r="B4970" s="549"/>
      <c r="C4970" s="552"/>
      <c r="D4970" s="553"/>
      <c r="E4970" s="554">
        <f t="shared" si="1122"/>
        <v>0</v>
      </c>
      <c r="F4970" s="555">
        <f t="shared" si="1123"/>
        <v>0</v>
      </c>
      <c r="G4970" s="555">
        <f t="shared" si="1124"/>
        <v>0</v>
      </c>
    </row>
    <row r="4971" spans="1:7" ht="19.899999999999999" customHeight="1" x14ac:dyDescent="0.2">
      <c r="A4971" s="590"/>
      <c r="B4971" s="549"/>
      <c r="C4971" s="552"/>
      <c r="D4971" s="553"/>
      <c r="E4971" s="554">
        <f t="shared" si="1122"/>
        <v>0</v>
      </c>
      <c r="F4971" s="555">
        <f t="shared" si="1123"/>
        <v>0</v>
      </c>
      <c r="G4971" s="555">
        <f t="shared" si="1124"/>
        <v>0</v>
      </c>
    </row>
    <row r="4972" spans="1:7" ht="19.899999999999999" customHeight="1" x14ac:dyDescent="0.2">
      <c r="A4972" s="590"/>
      <c r="B4972" s="549"/>
      <c r="C4972" s="545"/>
      <c r="D4972" s="545"/>
      <c r="E4972" s="556"/>
      <c r="F4972" s="540"/>
      <c r="G4972" s="592"/>
    </row>
    <row r="4973" spans="1:7" ht="19.899999999999999" customHeight="1" x14ac:dyDescent="0.2">
      <c r="A4973" s="590"/>
      <c r="B4973" s="545"/>
      <c r="C4973" s="537" t="s">
        <v>1004</v>
      </c>
      <c r="D4973" s="540" t="s">
        <v>1001</v>
      </c>
      <c r="E4973" s="611">
        <f>SUMPRODUCT(D4962:D4971,E4962:E4971)</f>
        <v>0</v>
      </c>
      <c r="F4973" s="540" t="s">
        <v>1005</v>
      </c>
      <c r="G4973" s="612">
        <f>SUM(G4962:G4971)</f>
        <v>0</v>
      </c>
    </row>
    <row r="4974" spans="1:7" ht="19.899999999999999" customHeight="1" x14ac:dyDescent="0.2">
      <c r="A4974" s="590"/>
      <c r="B4974" s="549"/>
      <c r="C4974" s="557"/>
      <c r="D4974" s="556"/>
      <c r="E4974" s="542"/>
      <c r="F4974" s="540"/>
      <c r="G4974" s="596"/>
    </row>
    <row r="4975" spans="1:7" ht="19.899999999999999" customHeight="1" x14ac:dyDescent="0.2">
      <c r="A4975" s="597"/>
      <c r="B4975" s="549"/>
      <c r="C4975" s="540" t="s">
        <v>1006</v>
      </c>
      <c r="D4975" s="558">
        <f>IFERROR(VLOOKUP(COUNTIF($A$1:A4975,"ANALISIS DE PRECIOS"),T_Rendimiento_Equipo,5,FALSE),0)</f>
        <v>0</v>
      </c>
      <c r="E4975" s="559" t="str">
        <f ca="1">G4957&amp;"/día"</f>
        <v>0/día</v>
      </c>
      <c r="F4975" s="598"/>
      <c r="G4975" s="592"/>
    </row>
    <row r="4976" spans="1:7" ht="19.899999999999999" customHeight="1" x14ac:dyDescent="0.2">
      <c r="A4976" s="590"/>
      <c r="B4976" s="549"/>
      <c r="C4976" s="545"/>
      <c r="D4976" s="541"/>
      <c r="E4976" s="542"/>
      <c r="F4976" s="540"/>
      <c r="G4976" s="592"/>
    </row>
    <row r="4977" spans="1:7" ht="19.899999999999999" customHeight="1" x14ac:dyDescent="0.2">
      <c r="A4977" s="792" t="s">
        <v>576</v>
      </c>
      <c r="B4977" s="793"/>
      <c r="C4977" s="794" t="s">
        <v>0</v>
      </c>
      <c r="D4977" s="806" t="s">
        <v>1866</v>
      </c>
      <c r="E4977" s="806" t="s">
        <v>1865</v>
      </c>
      <c r="F4977" s="798" t="s">
        <v>1007</v>
      </c>
      <c r="G4977" s="800" t="s">
        <v>26</v>
      </c>
    </row>
    <row r="4978" spans="1:7" ht="19.899999999999999" customHeight="1" x14ac:dyDescent="0.2">
      <c r="A4978" s="560" t="s">
        <v>577</v>
      </c>
      <c r="B4978" s="560" t="s">
        <v>578</v>
      </c>
      <c r="C4978" s="795"/>
      <c r="D4978" s="807"/>
      <c r="E4978" s="797"/>
      <c r="F4978" s="799"/>
      <c r="G4978" s="801"/>
    </row>
    <row r="4979" spans="1:7" ht="19.899999999999999" customHeight="1" x14ac:dyDescent="0.2">
      <c r="A4979" s="599"/>
      <c r="B4979" s="545"/>
      <c r="C4979" s="537" t="s">
        <v>1008</v>
      </c>
      <c r="D4979" s="542"/>
      <c r="E4979" s="542"/>
      <c r="F4979" s="545"/>
      <c r="G4979" s="600"/>
    </row>
    <row r="4980" spans="1:7" ht="19.899999999999999" customHeight="1" x14ac:dyDescent="0.2">
      <c r="A4980" s="601">
        <f t="shared" ref="A4980:A4988" si="1125">IFERROR(VLOOKUP(C4980,T_Insumos,4,FALSE),0)</f>
        <v>0</v>
      </c>
      <c r="B4980" s="561">
        <f t="shared" ref="B4980:B4988" si="1126">IFERROR(VLOOKUP(C4980,T_Insumos,5,FALSE),0)</f>
        <v>0</v>
      </c>
      <c r="C4980" s="552"/>
      <c r="D4980" s="562">
        <f t="shared" ref="D4980:D4988" si="1127">IFERROR(VLOOKUP(C4980,T_Insumos,3,FALSE),0)</f>
        <v>0</v>
      </c>
      <c r="E4980" s="555">
        <f>D4980*$G$23</f>
        <v>0</v>
      </c>
      <c r="F4980" s="558">
        <f>IF(C4980="",0,IFERROR(VLOOKUP(COUNTIF($A$1:A4980,"ANALISIS DE PRECIOS"),T_Rendimiento_Equipo,5,FALSE),0))</f>
        <v>0</v>
      </c>
      <c r="G4980" s="555">
        <f>IFERROR(ROUND(E4980/F4980,2),0)</f>
        <v>0</v>
      </c>
    </row>
    <row r="4981" spans="1:7" ht="19.899999999999999" customHeight="1" x14ac:dyDescent="0.2">
      <c r="A4981" s="601">
        <f t="shared" si="1125"/>
        <v>0</v>
      </c>
      <c r="B4981" s="561">
        <f t="shared" si="1126"/>
        <v>0</v>
      </c>
      <c r="C4981" s="552"/>
      <c r="D4981" s="562">
        <f t="shared" si="1127"/>
        <v>0</v>
      </c>
      <c r="E4981" s="555"/>
      <c r="F4981" s="558">
        <f>IF(C4981="",0,IFERROR(VLOOKUP(COUNTIF($A$1:A4981,"ANALISIS DE PRECIOS"),T_Rendimiento_Equipo,5,FALSE),0))</f>
        <v>0</v>
      </c>
      <c r="G4981" s="555">
        <f t="shared" ref="G4981:G4988" si="1128">IFERROR(ROUND(E4981/F4981,2),0)</f>
        <v>0</v>
      </c>
    </row>
    <row r="4982" spans="1:7" ht="19.899999999999999" customHeight="1" x14ac:dyDescent="0.2">
      <c r="A4982" s="601">
        <f t="shared" si="1125"/>
        <v>0</v>
      </c>
      <c r="B4982" s="561">
        <f t="shared" si="1126"/>
        <v>0</v>
      </c>
      <c r="C4982" s="563"/>
      <c r="D4982" s="562">
        <f t="shared" si="1127"/>
        <v>0</v>
      </c>
      <c r="E4982" s="555"/>
      <c r="F4982" s="558">
        <f>IF(C4982="",0,IFERROR(VLOOKUP(COUNTIF($A$1:A4982,"ANALISIS DE PRECIOS"),T_Rendimiento_Equipo,5,FALSE),0))</f>
        <v>0</v>
      </c>
      <c r="G4982" s="555">
        <f t="shared" si="1128"/>
        <v>0</v>
      </c>
    </row>
    <row r="4983" spans="1:7" ht="19.899999999999999" customHeight="1" x14ac:dyDescent="0.2">
      <c r="A4983" s="601">
        <f t="shared" si="1125"/>
        <v>0</v>
      </c>
      <c r="B4983" s="561">
        <f t="shared" si="1126"/>
        <v>0</v>
      </c>
      <c r="C4983" s="563"/>
      <c r="D4983" s="562">
        <f t="shared" si="1127"/>
        <v>0</v>
      </c>
      <c r="E4983" s="555"/>
      <c r="F4983" s="558">
        <f>IF(C4983="",0,IFERROR(VLOOKUP(COUNTIF($A$1:A4983,"ANALISIS DE PRECIOS"),T_Rendimiento_Equipo,5,FALSE),0))</f>
        <v>0</v>
      </c>
      <c r="G4983" s="555">
        <f t="shared" si="1128"/>
        <v>0</v>
      </c>
    </row>
    <row r="4984" spans="1:7" ht="19.899999999999999" customHeight="1" x14ac:dyDescent="0.2">
      <c r="A4984" s="601">
        <f t="shared" si="1125"/>
        <v>0</v>
      </c>
      <c r="B4984" s="561">
        <f t="shared" si="1126"/>
        <v>0</v>
      </c>
      <c r="C4984" s="563"/>
      <c r="D4984" s="562">
        <f t="shared" si="1127"/>
        <v>0</v>
      </c>
      <c r="E4984" s="555"/>
      <c r="F4984" s="558">
        <f>IF(C4984="",0,IFERROR(VLOOKUP(COUNTIF($A$1:A4984,"ANALISIS DE PRECIOS"),T_Rendimiento_Equipo,5,FALSE),0))</f>
        <v>0</v>
      </c>
      <c r="G4984" s="555">
        <f t="shared" si="1128"/>
        <v>0</v>
      </c>
    </row>
    <row r="4985" spans="1:7" ht="19.899999999999999" customHeight="1" x14ac:dyDescent="0.2">
      <c r="A4985" s="601">
        <f t="shared" si="1125"/>
        <v>0</v>
      </c>
      <c r="B4985" s="561">
        <f t="shared" si="1126"/>
        <v>0</v>
      </c>
      <c r="C4985" s="563"/>
      <c r="D4985" s="562">
        <f t="shared" si="1127"/>
        <v>0</v>
      </c>
      <c r="E4985" s="555"/>
      <c r="F4985" s="558">
        <f>IF(C4985="",0,IFERROR(VLOOKUP(COUNTIF($A$1:A4985,"ANALISIS DE PRECIOS"),T_Rendimiento_Equipo,5,FALSE),0))</f>
        <v>0</v>
      </c>
      <c r="G4985" s="555">
        <f t="shared" si="1128"/>
        <v>0</v>
      </c>
    </row>
    <row r="4986" spans="1:7" ht="19.899999999999999" customHeight="1" x14ac:dyDescent="0.2">
      <c r="A4986" s="601">
        <f t="shared" si="1125"/>
        <v>0</v>
      </c>
      <c r="B4986" s="561">
        <f t="shared" si="1126"/>
        <v>0</v>
      </c>
      <c r="C4986" s="563"/>
      <c r="D4986" s="562">
        <f t="shared" si="1127"/>
        <v>0</v>
      </c>
      <c r="E4986" s="555"/>
      <c r="F4986" s="558">
        <f>IF(C4986="",0,IFERROR(VLOOKUP(COUNTIF($A$1:A4986,"ANALISIS DE PRECIOS"),T_Rendimiento_Equipo,5,FALSE),0))</f>
        <v>0</v>
      </c>
      <c r="G4986" s="555">
        <f t="shared" si="1128"/>
        <v>0</v>
      </c>
    </row>
    <row r="4987" spans="1:7" ht="19.899999999999999" customHeight="1" x14ac:dyDescent="0.2">
      <c r="A4987" s="601">
        <f t="shared" si="1125"/>
        <v>0</v>
      </c>
      <c r="B4987" s="561">
        <f t="shared" si="1126"/>
        <v>0</v>
      </c>
      <c r="C4987" s="563"/>
      <c r="D4987" s="562">
        <f t="shared" si="1127"/>
        <v>0</v>
      </c>
      <c r="E4987" s="555"/>
      <c r="F4987" s="558">
        <f>IF(C4987="",0,IFERROR(VLOOKUP(COUNTIF($A$1:A4987,"ANALISIS DE PRECIOS"),T_Rendimiento_Equipo,5,FALSE),0))</f>
        <v>0</v>
      </c>
      <c r="G4987" s="555">
        <f t="shared" si="1128"/>
        <v>0</v>
      </c>
    </row>
    <row r="4988" spans="1:7" ht="19.899999999999999" customHeight="1" x14ac:dyDescent="0.2">
      <c r="A4988" s="601">
        <f t="shared" si="1125"/>
        <v>0</v>
      </c>
      <c r="B4988" s="561">
        <f t="shared" si="1126"/>
        <v>0</v>
      </c>
      <c r="C4988" s="552"/>
      <c r="D4988" s="562">
        <f t="shared" si="1127"/>
        <v>0</v>
      </c>
      <c r="E4988" s="555"/>
      <c r="F4988" s="558">
        <f>IF(C4988="",0,IFERROR(VLOOKUP(COUNTIF($A$1:A4988,"ANALISIS DE PRECIOS"),T_Rendimiento_Equipo,5,FALSE),0))</f>
        <v>0</v>
      </c>
      <c r="G4988" s="555">
        <f t="shared" si="1128"/>
        <v>0</v>
      </c>
    </row>
    <row r="4989" spans="1:7" ht="19.899999999999999" customHeight="1" x14ac:dyDescent="0.2">
      <c r="A4989" s="602"/>
      <c r="B4989" s="541"/>
      <c r="C4989" s="545"/>
      <c r="D4989" s="541"/>
      <c r="E4989" s="542"/>
      <c r="F4989" s="564" t="s">
        <v>27</v>
      </c>
      <c r="G4989" s="603">
        <f>SUBTOTAL(9,G4980:G4988)</f>
        <v>0</v>
      </c>
    </row>
    <row r="4990" spans="1:7" ht="19.899999999999999" customHeight="1" x14ac:dyDescent="0.2">
      <c r="A4990" s="599"/>
      <c r="B4990" s="545"/>
      <c r="C4990" s="537" t="s">
        <v>713</v>
      </c>
      <c r="D4990" s="541"/>
      <c r="E4990" s="542"/>
      <c r="F4990" s="543"/>
      <c r="G4990" s="600"/>
    </row>
    <row r="4991" spans="1:7" ht="19.899999999999999" customHeight="1" x14ac:dyDescent="0.2">
      <c r="A4991" s="792" t="s">
        <v>576</v>
      </c>
      <c r="B4991" s="793"/>
      <c r="C4991" s="794" t="s">
        <v>0</v>
      </c>
      <c r="D4991" s="796" t="s">
        <v>24</v>
      </c>
      <c r="E4991" s="796" t="s">
        <v>1832</v>
      </c>
      <c r="F4991" s="798" t="s">
        <v>1007</v>
      </c>
      <c r="G4991" s="800" t="s">
        <v>26</v>
      </c>
    </row>
    <row r="4992" spans="1:7" ht="19.899999999999999" customHeight="1" x14ac:dyDescent="0.2">
      <c r="A4992" s="560" t="s">
        <v>577</v>
      </c>
      <c r="B4992" s="560" t="s">
        <v>578</v>
      </c>
      <c r="C4992" s="795"/>
      <c r="D4992" s="797"/>
      <c r="E4992" s="797"/>
      <c r="F4992" s="799"/>
      <c r="G4992" s="801"/>
    </row>
    <row r="4993" spans="1:7" ht="19.899999999999999" customHeight="1" x14ac:dyDescent="0.2">
      <c r="A4993" s="601">
        <f t="shared" ref="A4993:A4999" si="1129">IFERROR(VLOOKUP(C4993,T_Insumos,4,FALSE),0)</f>
        <v>0</v>
      </c>
      <c r="B4993" s="561">
        <f t="shared" ref="B4993:B4999" si="1130">IFERROR(VLOOKUP(C4993,T_Insumos,5,FALSE),0)</f>
        <v>0</v>
      </c>
      <c r="C4993" s="565"/>
      <c r="D4993" s="558"/>
      <c r="E4993" s="555">
        <f t="shared" ref="E4993:E4999" si="1131">IFERROR(VLOOKUP(C4993,T_Insumos,3,FALSE),0)</f>
        <v>0</v>
      </c>
      <c r="F4993" s="558">
        <f>IF(C4993="",0,IFERROR(VLOOKUP(COUNTIF($A$1:A4993,"ANALISIS DE PRECIOS"),T_Rendimiento_Equipo,5,FALSE),0))</f>
        <v>0</v>
      </c>
      <c r="G4993" s="555">
        <f>IFERROR(ROUND(D4993*E4993/F4993,2),0)</f>
        <v>0</v>
      </c>
    </row>
    <row r="4994" spans="1:7" ht="19.899999999999999" customHeight="1" x14ac:dyDescent="0.2">
      <c r="A4994" s="601">
        <f t="shared" si="1129"/>
        <v>0</v>
      </c>
      <c r="B4994" s="561">
        <f t="shared" si="1130"/>
        <v>0</v>
      </c>
      <c r="C4994" s="552"/>
      <c r="D4994" s="558"/>
      <c r="E4994" s="555">
        <f t="shared" si="1131"/>
        <v>0</v>
      </c>
      <c r="F4994" s="558">
        <f>IF(C4994="",0,IFERROR(VLOOKUP(COUNTIF($A$1:A4994,"ANALISIS DE PRECIOS"),T_Rendimiento_Equipo,5,FALSE),0))</f>
        <v>0</v>
      </c>
      <c r="G4994" s="555">
        <f t="shared" ref="G4994:G4999" si="1132">IFERROR(ROUND(D4994*E4994/F4994,2),0)</f>
        <v>0</v>
      </c>
    </row>
    <row r="4995" spans="1:7" ht="19.899999999999999" customHeight="1" x14ac:dyDescent="0.2">
      <c r="A4995" s="601">
        <f t="shared" si="1129"/>
        <v>0</v>
      </c>
      <c r="B4995" s="561">
        <f t="shared" si="1130"/>
        <v>0</v>
      </c>
      <c r="C4995" s="552"/>
      <c r="D4995" s="558"/>
      <c r="E4995" s="555">
        <f t="shared" si="1131"/>
        <v>0</v>
      </c>
      <c r="F4995" s="558">
        <f>IF(C4995="",0,IFERROR(VLOOKUP(COUNTIF($A$1:A4995,"ANALISIS DE PRECIOS"),T_Rendimiento_Equipo,5,FALSE),0))</f>
        <v>0</v>
      </c>
      <c r="G4995" s="555">
        <f t="shared" si="1132"/>
        <v>0</v>
      </c>
    </row>
    <row r="4996" spans="1:7" ht="19.899999999999999" customHeight="1" x14ac:dyDescent="0.2">
      <c r="A4996" s="601">
        <f t="shared" si="1129"/>
        <v>0</v>
      </c>
      <c r="B4996" s="561">
        <f t="shared" si="1130"/>
        <v>0</v>
      </c>
      <c r="C4996" s="552"/>
      <c r="D4996" s="558"/>
      <c r="E4996" s="555">
        <f t="shared" si="1131"/>
        <v>0</v>
      </c>
      <c r="F4996" s="558">
        <f>IF(C4996="",0,IFERROR(VLOOKUP(COUNTIF($A$1:A4996,"ANALISIS DE PRECIOS"),T_Rendimiento_Equipo,5,FALSE),0))</f>
        <v>0</v>
      </c>
      <c r="G4996" s="555">
        <f t="shared" si="1132"/>
        <v>0</v>
      </c>
    </row>
    <row r="4997" spans="1:7" ht="19.899999999999999" customHeight="1" x14ac:dyDescent="0.2">
      <c r="A4997" s="601">
        <f t="shared" si="1129"/>
        <v>0</v>
      </c>
      <c r="B4997" s="561">
        <f t="shared" si="1130"/>
        <v>0</v>
      </c>
      <c r="C4997" s="552"/>
      <c r="D4997" s="558"/>
      <c r="E4997" s="555">
        <f t="shared" si="1131"/>
        <v>0</v>
      </c>
      <c r="F4997" s="558">
        <f>IF(C4997="",0,IFERROR(VLOOKUP(COUNTIF($A$1:A4997,"ANALISIS DE PRECIOS"),T_Rendimiento_Equipo,5,FALSE),0))</f>
        <v>0</v>
      </c>
      <c r="G4997" s="555">
        <f t="shared" si="1132"/>
        <v>0</v>
      </c>
    </row>
    <row r="4998" spans="1:7" ht="19.899999999999999" customHeight="1" x14ac:dyDescent="0.2">
      <c r="A4998" s="601">
        <f t="shared" si="1129"/>
        <v>0</v>
      </c>
      <c r="B4998" s="561">
        <f t="shared" si="1130"/>
        <v>0</v>
      </c>
      <c r="C4998" s="552"/>
      <c r="D4998" s="566"/>
      <c r="E4998" s="555">
        <f t="shared" si="1131"/>
        <v>0</v>
      </c>
      <c r="F4998" s="558">
        <f>IF(C4998="",0,IFERROR(VLOOKUP(COUNTIF($A$1:A4998,"ANALISIS DE PRECIOS"),T_Rendimiento_Equipo,5,FALSE),0))</f>
        <v>0</v>
      </c>
      <c r="G4998" s="555">
        <f t="shared" si="1132"/>
        <v>0</v>
      </c>
    </row>
    <row r="4999" spans="1:7" ht="19.899999999999999" customHeight="1" x14ac:dyDescent="0.2">
      <c r="A4999" s="601">
        <f t="shared" si="1129"/>
        <v>0</v>
      </c>
      <c r="B4999" s="561">
        <f t="shared" si="1130"/>
        <v>0</v>
      </c>
      <c r="C4999" s="561"/>
      <c r="D4999" s="567"/>
      <c r="E4999" s="555">
        <f t="shared" si="1131"/>
        <v>0</v>
      </c>
      <c r="F4999" s="558">
        <f>IF(C4999="",0,IFERROR(VLOOKUP(COUNTIF($A$1:A4999,"ANALISIS DE PRECIOS"),T_Rendimiento_Equipo,5,FALSE),0))</f>
        <v>0</v>
      </c>
      <c r="G4999" s="555">
        <f t="shared" si="1132"/>
        <v>0</v>
      </c>
    </row>
    <row r="5000" spans="1:7" ht="19.899999999999999" customHeight="1" x14ac:dyDescent="0.2">
      <c r="A5000" s="602"/>
      <c r="B5000" s="541"/>
      <c r="C5000" s="545"/>
      <c r="D5000" s="541"/>
      <c r="E5000" s="542"/>
      <c r="F5000" s="564" t="s">
        <v>28</v>
      </c>
      <c r="G5000" s="604">
        <f>SUBTOTAL(9,G4993:G4999)</f>
        <v>0</v>
      </c>
    </row>
    <row r="5001" spans="1:7" ht="19.899999999999999" customHeight="1" x14ac:dyDescent="0.2">
      <c r="A5001" s="599"/>
      <c r="B5001" s="545"/>
      <c r="C5001" s="537" t="s">
        <v>1014</v>
      </c>
      <c r="D5001" s="541"/>
      <c r="E5001" s="542"/>
      <c r="F5001" s="543"/>
      <c r="G5001" s="600"/>
    </row>
    <row r="5002" spans="1:7" ht="19.899999999999999" customHeight="1" x14ac:dyDescent="0.2">
      <c r="A5002" s="792" t="s">
        <v>576</v>
      </c>
      <c r="B5002" s="793"/>
      <c r="C5002" s="794" t="s">
        <v>0</v>
      </c>
      <c r="D5002" s="794" t="s">
        <v>1867</v>
      </c>
      <c r="E5002" s="796" t="s">
        <v>24</v>
      </c>
      <c r="F5002" s="798" t="s">
        <v>25</v>
      </c>
      <c r="G5002" s="800" t="s">
        <v>26</v>
      </c>
    </row>
    <row r="5003" spans="1:7" ht="19.899999999999999" customHeight="1" x14ac:dyDescent="0.2">
      <c r="A5003" s="560" t="s">
        <v>577</v>
      </c>
      <c r="B5003" s="560" t="s">
        <v>578</v>
      </c>
      <c r="C5003" s="795"/>
      <c r="D5003" s="795"/>
      <c r="E5003" s="797"/>
      <c r="F5003" s="799"/>
      <c r="G5003" s="801"/>
    </row>
    <row r="5004" spans="1:7" ht="19.899999999999999" customHeight="1" x14ac:dyDescent="0.2">
      <c r="A5004" s="601">
        <f t="shared" ref="A5004:A5014" si="1133">IFERROR(VLOOKUP(C5004,T_Insumos,4,FALSE),0)</f>
        <v>0</v>
      </c>
      <c r="B5004" s="561">
        <f t="shared" ref="B5004:B5014" si="1134">IFERROR(VLOOKUP(C5004,T_Insumos,5,FALSE),0)</f>
        <v>0</v>
      </c>
      <c r="C5004" s="561"/>
      <c r="D5004" s="613">
        <f t="shared" ref="D5004:D5014" si="1135">IFERROR(VLOOKUP(C5004,T_Insumos,2,FALSE),0)</f>
        <v>0</v>
      </c>
      <c r="E5004" s="553"/>
      <c r="F5004" s="555">
        <f t="shared" ref="F5004:F5014" si="1136">IFERROR(VLOOKUP(C5004,T_Insumos,3,FALSE),0)</f>
        <v>0</v>
      </c>
      <c r="G5004" s="555">
        <f>ROUND(E5004*F5004,2)</f>
        <v>0</v>
      </c>
    </row>
    <row r="5005" spans="1:7" ht="19.899999999999999" customHeight="1" x14ac:dyDescent="0.2">
      <c r="A5005" s="601">
        <f t="shared" si="1133"/>
        <v>0</v>
      </c>
      <c r="B5005" s="561">
        <f t="shared" si="1134"/>
        <v>0</v>
      </c>
      <c r="C5005" s="561"/>
      <c r="D5005" s="613">
        <f t="shared" si="1135"/>
        <v>0</v>
      </c>
      <c r="E5005" s="553"/>
      <c r="F5005" s="555">
        <f t="shared" si="1136"/>
        <v>0</v>
      </c>
      <c r="G5005" s="555">
        <f t="shared" ref="G5005:G5014" si="1137">ROUND(E5005*F5005,2)</f>
        <v>0</v>
      </c>
    </row>
    <row r="5006" spans="1:7" ht="19.899999999999999" customHeight="1" x14ac:dyDescent="0.2">
      <c r="A5006" s="601">
        <f t="shared" si="1133"/>
        <v>0</v>
      </c>
      <c r="B5006" s="561">
        <f t="shared" si="1134"/>
        <v>0</v>
      </c>
      <c r="C5006" s="561"/>
      <c r="D5006" s="613">
        <f t="shared" si="1135"/>
        <v>0</v>
      </c>
      <c r="E5006" s="553"/>
      <c r="F5006" s="555">
        <f t="shared" si="1136"/>
        <v>0</v>
      </c>
      <c r="G5006" s="555">
        <f t="shared" si="1137"/>
        <v>0</v>
      </c>
    </row>
    <row r="5007" spans="1:7" ht="19.899999999999999" customHeight="1" x14ac:dyDescent="0.2">
      <c r="A5007" s="601">
        <f t="shared" si="1133"/>
        <v>0</v>
      </c>
      <c r="B5007" s="561">
        <f t="shared" si="1134"/>
        <v>0</v>
      </c>
      <c r="C5007" s="561"/>
      <c r="D5007" s="613">
        <f t="shared" si="1135"/>
        <v>0</v>
      </c>
      <c r="E5007" s="553"/>
      <c r="F5007" s="555">
        <f t="shared" si="1136"/>
        <v>0</v>
      </c>
      <c r="G5007" s="555">
        <f t="shared" si="1137"/>
        <v>0</v>
      </c>
    </row>
    <row r="5008" spans="1:7" ht="19.899999999999999" customHeight="1" x14ac:dyDescent="0.2">
      <c r="A5008" s="601">
        <f t="shared" si="1133"/>
        <v>0</v>
      </c>
      <c r="B5008" s="561">
        <f t="shared" si="1134"/>
        <v>0</v>
      </c>
      <c r="C5008" s="561"/>
      <c r="D5008" s="613">
        <f t="shared" si="1135"/>
        <v>0</v>
      </c>
      <c r="E5008" s="553"/>
      <c r="F5008" s="555">
        <f t="shared" si="1136"/>
        <v>0</v>
      </c>
      <c r="G5008" s="555">
        <f t="shared" si="1137"/>
        <v>0</v>
      </c>
    </row>
    <row r="5009" spans="1:7" ht="19.899999999999999" customHeight="1" x14ac:dyDescent="0.2">
      <c r="A5009" s="601">
        <f t="shared" si="1133"/>
        <v>0</v>
      </c>
      <c r="B5009" s="561">
        <f t="shared" si="1134"/>
        <v>0</v>
      </c>
      <c r="C5009" s="561"/>
      <c r="D5009" s="613">
        <f t="shared" si="1135"/>
        <v>0</v>
      </c>
      <c r="E5009" s="553"/>
      <c r="F5009" s="555">
        <f t="shared" si="1136"/>
        <v>0</v>
      </c>
      <c r="G5009" s="555">
        <f t="shared" si="1137"/>
        <v>0</v>
      </c>
    </row>
    <row r="5010" spans="1:7" ht="19.899999999999999" customHeight="1" x14ac:dyDescent="0.2">
      <c r="A5010" s="601">
        <f t="shared" si="1133"/>
        <v>0</v>
      </c>
      <c r="B5010" s="561">
        <f t="shared" si="1134"/>
        <v>0</v>
      </c>
      <c r="C5010" s="561"/>
      <c r="D5010" s="613">
        <f t="shared" si="1135"/>
        <v>0</v>
      </c>
      <c r="E5010" s="553"/>
      <c r="F5010" s="555">
        <f t="shared" si="1136"/>
        <v>0</v>
      </c>
      <c r="G5010" s="555">
        <f t="shared" si="1137"/>
        <v>0</v>
      </c>
    </row>
    <row r="5011" spans="1:7" ht="19.899999999999999" customHeight="1" x14ac:dyDescent="0.2">
      <c r="A5011" s="601">
        <f t="shared" si="1133"/>
        <v>0</v>
      </c>
      <c r="B5011" s="561">
        <f t="shared" si="1134"/>
        <v>0</v>
      </c>
      <c r="C5011" s="561"/>
      <c r="D5011" s="613">
        <f t="shared" si="1135"/>
        <v>0</v>
      </c>
      <c r="E5011" s="553"/>
      <c r="F5011" s="555">
        <f t="shared" si="1136"/>
        <v>0</v>
      </c>
      <c r="G5011" s="555">
        <f t="shared" si="1137"/>
        <v>0</v>
      </c>
    </row>
    <row r="5012" spans="1:7" ht="19.899999999999999" customHeight="1" x14ac:dyDescent="0.2">
      <c r="A5012" s="601">
        <f t="shared" si="1133"/>
        <v>0</v>
      </c>
      <c r="B5012" s="561">
        <f t="shared" si="1134"/>
        <v>0</v>
      </c>
      <c r="C5012" s="561"/>
      <c r="D5012" s="613">
        <f t="shared" si="1135"/>
        <v>0</v>
      </c>
      <c r="E5012" s="553"/>
      <c r="F5012" s="555">
        <f t="shared" si="1136"/>
        <v>0</v>
      </c>
      <c r="G5012" s="555">
        <f t="shared" si="1137"/>
        <v>0</v>
      </c>
    </row>
    <row r="5013" spans="1:7" ht="19.899999999999999" customHeight="1" x14ac:dyDescent="0.2">
      <c r="A5013" s="601">
        <f t="shared" si="1133"/>
        <v>0</v>
      </c>
      <c r="B5013" s="561">
        <f t="shared" si="1134"/>
        <v>0</v>
      </c>
      <c r="C5013" s="561"/>
      <c r="D5013" s="613">
        <f t="shared" si="1135"/>
        <v>0</v>
      </c>
      <c r="E5013" s="553"/>
      <c r="F5013" s="555">
        <f t="shared" si="1136"/>
        <v>0</v>
      </c>
      <c r="G5013" s="555">
        <f t="shared" si="1137"/>
        <v>0</v>
      </c>
    </row>
    <row r="5014" spans="1:7" ht="19.899999999999999" customHeight="1" x14ac:dyDescent="0.2">
      <c r="A5014" s="601">
        <f t="shared" si="1133"/>
        <v>0</v>
      </c>
      <c r="B5014" s="561">
        <f t="shared" si="1134"/>
        <v>0</v>
      </c>
      <c r="C5014" s="561"/>
      <c r="D5014" s="613">
        <f t="shared" si="1135"/>
        <v>0</v>
      </c>
      <c r="E5014" s="553"/>
      <c r="F5014" s="555">
        <f t="shared" si="1136"/>
        <v>0</v>
      </c>
      <c r="G5014" s="555">
        <f t="shared" si="1137"/>
        <v>0</v>
      </c>
    </row>
    <row r="5015" spans="1:7" ht="19.899999999999999" customHeight="1" x14ac:dyDescent="0.2">
      <c r="A5015" s="599"/>
      <c r="B5015" s="545"/>
      <c r="C5015" s="545"/>
      <c r="D5015" s="541"/>
      <c r="E5015" s="542"/>
      <c r="F5015" s="564" t="s">
        <v>29</v>
      </c>
      <c r="G5015" s="605">
        <f>SUBTOTAL(9,G5004:G5014)</f>
        <v>0</v>
      </c>
    </row>
    <row r="5016" spans="1:7" ht="19.899999999999999" customHeight="1" x14ac:dyDescent="0.2">
      <c r="A5016" s="599"/>
      <c r="B5016" s="545"/>
      <c r="C5016" s="537" t="s">
        <v>1015</v>
      </c>
      <c r="D5016" s="541"/>
      <c r="E5016" s="542"/>
      <c r="F5016" s="543"/>
      <c r="G5016" s="600"/>
    </row>
    <row r="5017" spans="1:7" ht="19.899999999999999" customHeight="1" x14ac:dyDescent="0.2">
      <c r="A5017" s="792" t="s">
        <v>576</v>
      </c>
      <c r="B5017" s="793"/>
      <c r="C5017" s="794" t="s">
        <v>0</v>
      </c>
      <c r="D5017" s="794" t="s">
        <v>1867</v>
      </c>
      <c r="E5017" s="796" t="s">
        <v>24</v>
      </c>
      <c r="F5017" s="798" t="s">
        <v>25</v>
      </c>
      <c r="G5017" s="800" t="s">
        <v>26</v>
      </c>
    </row>
    <row r="5018" spans="1:7" ht="19.899999999999999" customHeight="1" x14ac:dyDescent="0.2">
      <c r="A5018" s="560" t="s">
        <v>577</v>
      </c>
      <c r="B5018" s="560" t="s">
        <v>578</v>
      </c>
      <c r="C5018" s="795"/>
      <c r="D5018" s="795"/>
      <c r="E5018" s="797"/>
      <c r="F5018" s="799"/>
      <c r="G5018" s="801"/>
    </row>
    <row r="5019" spans="1:7" ht="19.899999999999999" customHeight="1" x14ac:dyDescent="0.2">
      <c r="A5019" s="601">
        <f>IFERROR(VLOOKUP(C5019,T_Insumos,4,FALSE),0)</f>
        <v>0</v>
      </c>
      <c r="B5019" s="561">
        <f>IFERROR(VLOOKUP(C5019,T_Insumos,5,FALSE),0)</f>
        <v>0</v>
      </c>
      <c r="C5019" s="552"/>
      <c r="D5019" s="613">
        <f>IF(C5019=0,0,"$/tnkm")</f>
        <v>0</v>
      </c>
      <c r="E5019" s="553"/>
      <c r="F5019" s="555">
        <f>IFERROR(VLOOKUP(C5019,T_Insumos,3,FALSE),0)</f>
        <v>0</v>
      </c>
      <c r="G5019" s="555">
        <f>ROUND(E5019*F5019,2)</f>
        <v>0</v>
      </c>
    </row>
    <row r="5020" spans="1:7" ht="19.899999999999999" customHeight="1" x14ac:dyDescent="0.2">
      <c r="A5020" s="601">
        <f>IFERROR(VLOOKUP(C5020,T_Insumos,4,FALSE),0)</f>
        <v>0</v>
      </c>
      <c r="B5020" s="561">
        <f>IFERROR(VLOOKUP(C5020,T_Insumos,5,FALSE),0)</f>
        <v>0</v>
      </c>
      <c r="C5020" s="552"/>
      <c r="D5020" s="613">
        <f>IF(C5020=0,0,"$/tnkm")</f>
        <v>0</v>
      </c>
      <c r="E5020" s="569"/>
      <c r="F5020" s="555">
        <f>IFERROR(VLOOKUP(C5020,T_Insumos,3,FALSE),0)</f>
        <v>0</v>
      </c>
      <c r="G5020" s="555">
        <f t="shared" ref="G5020" si="1138">ROUND(E5020*F5020,2)</f>
        <v>0</v>
      </c>
    </row>
    <row r="5021" spans="1:7" ht="19.899999999999999" customHeight="1" x14ac:dyDescent="0.2">
      <c r="A5021" s="599"/>
      <c r="B5021" s="545"/>
      <c r="C5021" s="545"/>
      <c r="D5021" s="541"/>
      <c r="E5021" s="542"/>
      <c r="F5021" s="564" t="s">
        <v>1016</v>
      </c>
      <c r="G5021" s="605">
        <f>SUBTOTAL(9,G5019:G5020)</f>
        <v>0</v>
      </c>
    </row>
    <row r="5022" spans="1:7" ht="19.899999999999999" customHeight="1" x14ac:dyDescent="0.2">
      <c r="A5022" s="602"/>
      <c r="B5022" s="541"/>
      <c r="C5022" s="545"/>
      <c r="D5022" s="541"/>
      <c r="E5022" s="542"/>
      <c r="F5022" s="543"/>
      <c r="G5022" s="600"/>
    </row>
    <row r="5023" spans="1:7" ht="19.899999999999999" customHeight="1" x14ac:dyDescent="0.2">
      <c r="A5023" s="664" t="str">
        <f>B4957</f>
        <v/>
      </c>
      <c r="B5023" s="661">
        <f ca="1">C4957</f>
        <v>0</v>
      </c>
      <c r="C5023" s="541"/>
      <c r="D5023" s="541" t="s">
        <v>1833</v>
      </c>
      <c r="E5023" s="662"/>
      <c r="F5023" s="663" t="str">
        <f ca="1">"$/"&amp;G4957</f>
        <v>$/0</v>
      </c>
      <c r="G5023" s="610">
        <f>SUBTOTAL(9,G4980:G5022)</f>
        <v>0</v>
      </c>
    </row>
    <row r="5024" spans="1:7" ht="19.899999999999999" customHeight="1" x14ac:dyDescent="0.2">
      <c r="A5024" s="606"/>
      <c r="B5024" s="607"/>
      <c r="C5024" s="608"/>
      <c r="D5024" s="608" t="s">
        <v>2043</v>
      </c>
      <c r="E5024" s="609"/>
      <c r="F5024" s="665" t="str">
        <f ca="1">"$/"&amp;G4957</f>
        <v>$/0</v>
      </c>
      <c r="G5024" s="610">
        <f>ROUND(G5023/Coeficiente_Paso,2)</f>
        <v>0</v>
      </c>
    </row>
    <row r="5025" spans="1:7" ht="19.899999999999999" customHeight="1" x14ac:dyDescent="0.2">
      <c r="A5025" s="191"/>
      <c r="B5025" s="191"/>
      <c r="C5025" s="191"/>
      <c r="D5025" s="191"/>
      <c r="E5025" s="191"/>
      <c r="F5025" s="191"/>
      <c r="G5025" s="191"/>
    </row>
    <row r="5026" spans="1:7" ht="19.899999999999999" customHeight="1" x14ac:dyDescent="0.2">
      <c r="A5026" s="802" t="s">
        <v>31</v>
      </c>
      <c r="B5026" s="803"/>
      <c r="C5026" s="803"/>
      <c r="D5026" s="803"/>
      <c r="E5026" s="803"/>
      <c r="F5026" s="803"/>
      <c r="G5026" s="804"/>
    </row>
    <row r="5027" spans="1:7" ht="19.899999999999999" customHeight="1" x14ac:dyDescent="0.2">
      <c r="A5027" s="587" t="s">
        <v>711</v>
      </c>
      <c r="B5027" s="535" t="str">
        <f>Comitente</f>
        <v>DIRECCIÓN PROVINCIAL DE VIALIDAD</v>
      </c>
      <c r="C5027" s="536"/>
      <c r="D5027" s="537"/>
      <c r="E5027" s="537"/>
      <c r="F5027" s="538"/>
      <c r="G5027" s="588"/>
    </row>
    <row r="5028" spans="1:7" ht="19.899999999999999" customHeight="1" x14ac:dyDescent="0.2">
      <c r="A5028" s="587" t="s">
        <v>712</v>
      </c>
      <c r="B5028" s="535">
        <f>Contratista</f>
        <v>0</v>
      </c>
      <c r="C5028" s="539"/>
      <c r="D5028" s="539"/>
      <c r="E5028" s="539"/>
      <c r="F5028" s="535"/>
      <c r="G5028" s="589"/>
    </row>
    <row r="5029" spans="1:7" ht="19.899999999999999" customHeight="1" x14ac:dyDescent="0.2">
      <c r="A5029" s="587" t="s">
        <v>21</v>
      </c>
      <c r="B5029" s="535" t="str">
        <f>Obra</f>
        <v>PAVIMENTACIÓN Y REPAVIMENTACION DE LA RED VIAL MUNICIPAL AFECTADAS POR OBRAS DE SANEAMIENTO 1era ETAPA SARMIENTO</v>
      </c>
      <c r="C5029" s="539"/>
      <c r="D5029" s="539"/>
      <c r="E5029" s="539"/>
      <c r="F5029" s="535" t="s">
        <v>32</v>
      </c>
      <c r="G5029" s="589">
        <f>Fecha_Base</f>
        <v>0</v>
      </c>
    </row>
    <row r="5030" spans="1:7" ht="19.899999999999999" customHeight="1" x14ac:dyDescent="0.2">
      <c r="A5030" s="590" t="s">
        <v>710</v>
      </c>
      <c r="B5030" s="540" t="str">
        <f>Ubicación</f>
        <v>DEPARTAMENTO SARMIENTO</v>
      </c>
      <c r="C5030" s="540"/>
      <c r="D5030" s="541"/>
      <c r="E5030" s="542"/>
      <c r="F5030" s="543"/>
      <c r="G5030" s="591"/>
    </row>
    <row r="5031" spans="1:7" ht="19.899999999999999" customHeight="1" x14ac:dyDescent="0.2">
      <c r="A5031" s="590" t="s">
        <v>33</v>
      </c>
      <c r="B5031" s="544" t="str">
        <f>IFERROR(VALUE(LEFT(B5032,FIND(".",B5032)-1)),"")</f>
        <v/>
      </c>
      <c r="C5031" s="545">
        <f ca="1">IFERROR(VLOOKUP(B5031,T_Computo_Presupuesto,2,FALSE),0)</f>
        <v>0</v>
      </c>
      <c r="D5031" s="545"/>
      <c r="E5031" s="542"/>
      <c r="F5031" s="543"/>
      <c r="G5031" s="591"/>
    </row>
    <row r="5032" spans="1:7" ht="19.899999999999999" customHeight="1" x14ac:dyDescent="0.2">
      <c r="A5032" s="590" t="s">
        <v>22</v>
      </c>
      <c r="B5032" s="546" t="str">
        <f>IFERROR(VLOOKUP(COUNTIF($A$1:A5032,"ANALISIS DE PRECIOS"),T_NumeroItem,2,FALSE),"")</f>
        <v/>
      </c>
      <c r="C5032" s="805">
        <f ca="1">IFERROR(VLOOKUP(B5032,T_Computo_Presupuesto,2,FALSE),0)</f>
        <v>0</v>
      </c>
      <c r="D5032" s="805"/>
      <c r="E5032" s="805"/>
      <c r="F5032" s="540" t="s">
        <v>23</v>
      </c>
      <c r="G5032" s="592">
        <f ca="1">IFERROR(VLOOKUP(B5032,T_Computo_Presupuesto,4,FALSE),0)</f>
        <v>0</v>
      </c>
    </row>
    <row r="5033" spans="1:7" ht="19.899999999999999" customHeight="1" x14ac:dyDescent="0.2">
      <c r="A5033" s="590"/>
      <c r="B5033" s="540"/>
      <c r="C5033" s="545"/>
      <c r="D5033" s="541"/>
      <c r="E5033" s="542"/>
      <c r="F5033" s="545"/>
      <c r="G5033" s="593"/>
    </row>
    <row r="5034" spans="1:7" ht="19.899999999999999" customHeight="1" x14ac:dyDescent="0.2">
      <c r="A5034" s="594"/>
      <c r="B5034" s="547"/>
      <c r="C5034" s="548" t="s">
        <v>999</v>
      </c>
      <c r="D5034" s="547"/>
      <c r="E5034" s="547"/>
      <c r="F5034" s="547"/>
      <c r="G5034" s="595"/>
    </row>
    <row r="5035" spans="1:7" ht="19.899999999999999" customHeight="1" x14ac:dyDescent="0.2">
      <c r="A5035" s="590"/>
      <c r="B5035" s="549"/>
      <c r="C5035" s="545"/>
      <c r="D5035" s="541"/>
      <c r="E5035" s="542"/>
      <c r="F5035" s="540"/>
      <c r="G5035" s="592"/>
    </row>
    <row r="5036" spans="1:7" ht="19.899999999999999" customHeight="1" x14ac:dyDescent="0.2">
      <c r="A5036" s="590"/>
      <c r="B5036" s="549"/>
      <c r="C5036" s="550" t="s">
        <v>1000</v>
      </c>
      <c r="D5036" s="551" t="s">
        <v>24</v>
      </c>
      <c r="E5036" s="551" t="s">
        <v>1001</v>
      </c>
      <c r="F5036" s="551" t="s">
        <v>1002</v>
      </c>
      <c r="G5036" s="550" t="s">
        <v>1003</v>
      </c>
    </row>
    <row r="5037" spans="1:7" ht="19.899999999999999" customHeight="1" x14ac:dyDescent="0.2">
      <c r="A5037" s="590"/>
      <c r="B5037" s="549"/>
      <c r="C5037" s="552"/>
      <c r="D5037" s="553"/>
      <c r="E5037" s="554">
        <f t="shared" ref="E5037:E5046" si="1139">IFERROR(VLOOKUP(C5037,T_Equipos,4,FALSE),0)</f>
        <v>0</v>
      </c>
      <c r="F5037" s="555">
        <f t="shared" ref="F5037:F5046" si="1140">IFERROR(VLOOKUP(C5037,T_Equipos,5,FALSE),0)</f>
        <v>0</v>
      </c>
      <c r="G5037" s="555">
        <f>ROUND(D5037*F5037,2)</f>
        <v>0</v>
      </c>
    </row>
    <row r="5038" spans="1:7" ht="19.899999999999999" customHeight="1" x14ac:dyDescent="0.2">
      <c r="A5038" s="590"/>
      <c r="B5038" s="549"/>
      <c r="C5038" s="552"/>
      <c r="D5038" s="553"/>
      <c r="E5038" s="554">
        <f t="shared" si="1139"/>
        <v>0</v>
      </c>
      <c r="F5038" s="555">
        <f t="shared" si="1140"/>
        <v>0</v>
      </c>
      <c r="G5038" s="555">
        <f>ROUND(D5038*F5038,2)</f>
        <v>0</v>
      </c>
    </row>
    <row r="5039" spans="1:7" ht="19.899999999999999" customHeight="1" x14ac:dyDescent="0.2">
      <c r="A5039" s="590"/>
      <c r="B5039" s="549"/>
      <c r="C5039" s="552"/>
      <c r="D5039" s="553"/>
      <c r="E5039" s="554">
        <f t="shared" si="1139"/>
        <v>0</v>
      </c>
      <c r="F5039" s="555">
        <f t="shared" si="1140"/>
        <v>0</v>
      </c>
      <c r="G5039" s="555">
        <f>ROUND(D5039*F5039,2)</f>
        <v>0</v>
      </c>
    </row>
    <row r="5040" spans="1:7" ht="19.899999999999999" customHeight="1" x14ac:dyDescent="0.2">
      <c r="A5040" s="590"/>
      <c r="B5040" s="549"/>
      <c r="C5040" s="552"/>
      <c r="D5040" s="553"/>
      <c r="E5040" s="554">
        <f t="shared" si="1139"/>
        <v>0</v>
      </c>
      <c r="F5040" s="555">
        <f t="shared" si="1140"/>
        <v>0</v>
      </c>
      <c r="G5040" s="555">
        <f>ROUND(D5040*F5040,2)</f>
        <v>0</v>
      </c>
    </row>
    <row r="5041" spans="1:7" ht="19.899999999999999" customHeight="1" x14ac:dyDescent="0.2">
      <c r="A5041" s="590"/>
      <c r="B5041" s="549"/>
      <c r="C5041" s="552"/>
      <c r="D5041" s="553"/>
      <c r="E5041" s="554">
        <f t="shared" si="1139"/>
        <v>0</v>
      </c>
      <c r="F5041" s="555">
        <f t="shared" si="1140"/>
        <v>0</v>
      </c>
      <c r="G5041" s="555">
        <f t="shared" ref="G5041:G5046" si="1141">ROUND(D5041*F5041,2)</f>
        <v>0</v>
      </c>
    </row>
    <row r="5042" spans="1:7" ht="19.899999999999999" customHeight="1" x14ac:dyDescent="0.2">
      <c r="A5042" s="590"/>
      <c r="B5042" s="549"/>
      <c r="C5042" s="552"/>
      <c r="D5042" s="553"/>
      <c r="E5042" s="554">
        <f t="shared" si="1139"/>
        <v>0</v>
      </c>
      <c r="F5042" s="555">
        <f t="shared" si="1140"/>
        <v>0</v>
      </c>
      <c r="G5042" s="555">
        <f t="shared" si="1141"/>
        <v>0</v>
      </c>
    </row>
    <row r="5043" spans="1:7" ht="19.899999999999999" customHeight="1" x14ac:dyDescent="0.2">
      <c r="A5043" s="590"/>
      <c r="B5043" s="549"/>
      <c r="C5043" s="552"/>
      <c r="D5043" s="553"/>
      <c r="E5043" s="554">
        <f t="shared" si="1139"/>
        <v>0</v>
      </c>
      <c r="F5043" s="555">
        <f t="shared" si="1140"/>
        <v>0</v>
      </c>
      <c r="G5043" s="555">
        <f t="shared" si="1141"/>
        <v>0</v>
      </c>
    </row>
    <row r="5044" spans="1:7" ht="19.899999999999999" customHeight="1" x14ac:dyDescent="0.2">
      <c r="A5044" s="590"/>
      <c r="B5044" s="549"/>
      <c r="C5044" s="552"/>
      <c r="D5044" s="553"/>
      <c r="E5044" s="554">
        <f t="shared" si="1139"/>
        <v>0</v>
      </c>
      <c r="F5044" s="555">
        <f t="shared" si="1140"/>
        <v>0</v>
      </c>
      <c r="G5044" s="555">
        <f t="shared" si="1141"/>
        <v>0</v>
      </c>
    </row>
    <row r="5045" spans="1:7" ht="19.899999999999999" customHeight="1" x14ac:dyDescent="0.2">
      <c r="A5045" s="590"/>
      <c r="B5045" s="549"/>
      <c r="C5045" s="552"/>
      <c r="D5045" s="553"/>
      <c r="E5045" s="554">
        <f t="shared" si="1139"/>
        <v>0</v>
      </c>
      <c r="F5045" s="555">
        <f t="shared" si="1140"/>
        <v>0</v>
      </c>
      <c r="G5045" s="555">
        <f t="shared" si="1141"/>
        <v>0</v>
      </c>
    </row>
    <row r="5046" spans="1:7" ht="19.899999999999999" customHeight="1" x14ac:dyDescent="0.2">
      <c r="A5046" s="590"/>
      <c r="B5046" s="549"/>
      <c r="C5046" s="552"/>
      <c r="D5046" s="553"/>
      <c r="E5046" s="554">
        <f t="shared" si="1139"/>
        <v>0</v>
      </c>
      <c r="F5046" s="555">
        <f t="shared" si="1140"/>
        <v>0</v>
      </c>
      <c r="G5046" s="555">
        <f t="shared" si="1141"/>
        <v>0</v>
      </c>
    </row>
    <row r="5047" spans="1:7" ht="19.899999999999999" customHeight="1" x14ac:dyDescent="0.2">
      <c r="A5047" s="590"/>
      <c r="B5047" s="549"/>
      <c r="C5047" s="545"/>
      <c r="D5047" s="545"/>
      <c r="E5047" s="556"/>
      <c r="F5047" s="540"/>
      <c r="G5047" s="592"/>
    </row>
    <row r="5048" spans="1:7" ht="19.899999999999999" customHeight="1" x14ac:dyDescent="0.2">
      <c r="A5048" s="590"/>
      <c r="B5048" s="545"/>
      <c r="C5048" s="537" t="s">
        <v>1004</v>
      </c>
      <c r="D5048" s="540" t="s">
        <v>1001</v>
      </c>
      <c r="E5048" s="611">
        <f>SUMPRODUCT(D5037:D5046,E5037:E5046)</f>
        <v>0</v>
      </c>
      <c r="F5048" s="540" t="s">
        <v>1005</v>
      </c>
      <c r="G5048" s="612">
        <f>SUM(G5037:G5046)</f>
        <v>0</v>
      </c>
    </row>
    <row r="5049" spans="1:7" ht="19.899999999999999" customHeight="1" x14ac:dyDescent="0.2">
      <c r="A5049" s="590"/>
      <c r="B5049" s="549"/>
      <c r="C5049" s="557"/>
      <c r="D5049" s="556"/>
      <c r="E5049" s="542"/>
      <c r="F5049" s="540"/>
      <c r="G5049" s="596"/>
    </row>
    <row r="5050" spans="1:7" ht="19.899999999999999" customHeight="1" x14ac:dyDescent="0.2">
      <c r="A5050" s="597"/>
      <c r="B5050" s="549"/>
      <c r="C5050" s="540" t="s">
        <v>1006</v>
      </c>
      <c r="D5050" s="558">
        <f>IFERROR(VLOOKUP(COUNTIF($A$1:A5050,"ANALISIS DE PRECIOS"),T_Rendimiento_Equipo,5,FALSE),0)</f>
        <v>0</v>
      </c>
      <c r="E5050" s="559" t="str">
        <f ca="1">G5032&amp;"/día"</f>
        <v>0/día</v>
      </c>
      <c r="F5050" s="598"/>
      <c r="G5050" s="592"/>
    </row>
    <row r="5051" spans="1:7" ht="19.899999999999999" customHeight="1" x14ac:dyDescent="0.2">
      <c r="A5051" s="590"/>
      <c r="B5051" s="549"/>
      <c r="C5051" s="545"/>
      <c r="D5051" s="541"/>
      <c r="E5051" s="542"/>
      <c r="F5051" s="540"/>
      <c r="G5051" s="592"/>
    </row>
    <row r="5052" spans="1:7" ht="19.899999999999999" customHeight="1" x14ac:dyDescent="0.2">
      <c r="A5052" s="792" t="s">
        <v>576</v>
      </c>
      <c r="B5052" s="793"/>
      <c r="C5052" s="794" t="s">
        <v>0</v>
      </c>
      <c r="D5052" s="806" t="s">
        <v>1866</v>
      </c>
      <c r="E5052" s="806" t="s">
        <v>1865</v>
      </c>
      <c r="F5052" s="798" t="s">
        <v>1007</v>
      </c>
      <c r="G5052" s="800" t="s">
        <v>26</v>
      </c>
    </row>
    <row r="5053" spans="1:7" ht="19.899999999999999" customHeight="1" x14ac:dyDescent="0.2">
      <c r="A5053" s="560" t="s">
        <v>577</v>
      </c>
      <c r="B5053" s="560" t="s">
        <v>578</v>
      </c>
      <c r="C5053" s="795"/>
      <c r="D5053" s="807"/>
      <c r="E5053" s="797"/>
      <c r="F5053" s="799"/>
      <c r="G5053" s="801"/>
    </row>
    <row r="5054" spans="1:7" ht="19.899999999999999" customHeight="1" x14ac:dyDescent="0.2">
      <c r="A5054" s="599"/>
      <c r="B5054" s="545"/>
      <c r="C5054" s="537" t="s">
        <v>1008</v>
      </c>
      <c r="D5054" s="542"/>
      <c r="E5054" s="542"/>
      <c r="F5054" s="545"/>
      <c r="G5054" s="600"/>
    </row>
    <row r="5055" spans="1:7" ht="19.899999999999999" customHeight="1" x14ac:dyDescent="0.2">
      <c r="A5055" s="601">
        <f t="shared" ref="A5055:A5063" si="1142">IFERROR(VLOOKUP(C5055,T_Insumos,4,FALSE),0)</f>
        <v>0</v>
      </c>
      <c r="B5055" s="561">
        <f t="shared" ref="B5055:B5063" si="1143">IFERROR(VLOOKUP(C5055,T_Insumos,5,FALSE),0)</f>
        <v>0</v>
      </c>
      <c r="C5055" s="552"/>
      <c r="D5055" s="562">
        <f t="shared" ref="D5055:D5063" si="1144">IFERROR(VLOOKUP(C5055,T_Insumos,3,FALSE),0)</f>
        <v>0</v>
      </c>
      <c r="E5055" s="555">
        <f>D5055*$G$23</f>
        <v>0</v>
      </c>
      <c r="F5055" s="558">
        <f>IF(C5055="",0,IFERROR(VLOOKUP(COUNTIF($A$1:A5055,"ANALISIS DE PRECIOS"),T_Rendimiento_Equipo,5,FALSE),0))</f>
        <v>0</v>
      </c>
      <c r="G5055" s="555">
        <f>IFERROR(ROUND(E5055/F5055,2),0)</f>
        <v>0</v>
      </c>
    </row>
    <row r="5056" spans="1:7" ht="19.899999999999999" customHeight="1" x14ac:dyDescent="0.2">
      <c r="A5056" s="601">
        <f t="shared" si="1142"/>
        <v>0</v>
      </c>
      <c r="B5056" s="561">
        <f t="shared" si="1143"/>
        <v>0</v>
      </c>
      <c r="C5056" s="552"/>
      <c r="D5056" s="562">
        <f t="shared" si="1144"/>
        <v>0</v>
      </c>
      <c r="E5056" s="555"/>
      <c r="F5056" s="558">
        <f>IF(C5056="",0,IFERROR(VLOOKUP(COUNTIF($A$1:A5056,"ANALISIS DE PRECIOS"),T_Rendimiento_Equipo,5,FALSE),0))</f>
        <v>0</v>
      </c>
      <c r="G5056" s="555">
        <f t="shared" ref="G5056:G5063" si="1145">IFERROR(ROUND(E5056/F5056,2),0)</f>
        <v>0</v>
      </c>
    </row>
    <row r="5057" spans="1:7" ht="19.899999999999999" customHeight="1" x14ac:dyDescent="0.2">
      <c r="A5057" s="601">
        <f t="shared" si="1142"/>
        <v>0</v>
      </c>
      <c r="B5057" s="561">
        <f t="shared" si="1143"/>
        <v>0</v>
      </c>
      <c r="C5057" s="563"/>
      <c r="D5057" s="562">
        <f t="shared" si="1144"/>
        <v>0</v>
      </c>
      <c r="E5057" s="555"/>
      <c r="F5057" s="558">
        <f>IF(C5057="",0,IFERROR(VLOOKUP(COUNTIF($A$1:A5057,"ANALISIS DE PRECIOS"),T_Rendimiento_Equipo,5,FALSE),0))</f>
        <v>0</v>
      </c>
      <c r="G5057" s="555">
        <f t="shared" si="1145"/>
        <v>0</v>
      </c>
    </row>
    <row r="5058" spans="1:7" ht="19.899999999999999" customHeight="1" x14ac:dyDescent="0.2">
      <c r="A5058" s="601">
        <f t="shared" si="1142"/>
        <v>0</v>
      </c>
      <c r="B5058" s="561">
        <f t="shared" si="1143"/>
        <v>0</v>
      </c>
      <c r="C5058" s="563"/>
      <c r="D5058" s="562">
        <f t="shared" si="1144"/>
        <v>0</v>
      </c>
      <c r="E5058" s="555"/>
      <c r="F5058" s="558">
        <f>IF(C5058="",0,IFERROR(VLOOKUP(COUNTIF($A$1:A5058,"ANALISIS DE PRECIOS"),T_Rendimiento_Equipo,5,FALSE),0))</f>
        <v>0</v>
      </c>
      <c r="G5058" s="555">
        <f t="shared" si="1145"/>
        <v>0</v>
      </c>
    </row>
    <row r="5059" spans="1:7" ht="19.899999999999999" customHeight="1" x14ac:dyDescent="0.2">
      <c r="A5059" s="601">
        <f t="shared" si="1142"/>
        <v>0</v>
      </c>
      <c r="B5059" s="561">
        <f t="shared" si="1143"/>
        <v>0</v>
      </c>
      <c r="C5059" s="563"/>
      <c r="D5059" s="562">
        <f t="shared" si="1144"/>
        <v>0</v>
      </c>
      <c r="E5059" s="555"/>
      <c r="F5059" s="558">
        <f>IF(C5059="",0,IFERROR(VLOOKUP(COUNTIF($A$1:A5059,"ANALISIS DE PRECIOS"),T_Rendimiento_Equipo,5,FALSE),0))</f>
        <v>0</v>
      </c>
      <c r="G5059" s="555">
        <f t="shared" si="1145"/>
        <v>0</v>
      </c>
    </row>
    <row r="5060" spans="1:7" ht="19.899999999999999" customHeight="1" x14ac:dyDescent="0.2">
      <c r="A5060" s="601">
        <f t="shared" si="1142"/>
        <v>0</v>
      </c>
      <c r="B5060" s="561">
        <f t="shared" si="1143"/>
        <v>0</v>
      </c>
      <c r="C5060" s="563"/>
      <c r="D5060" s="562">
        <f t="shared" si="1144"/>
        <v>0</v>
      </c>
      <c r="E5060" s="555"/>
      <c r="F5060" s="558">
        <f>IF(C5060="",0,IFERROR(VLOOKUP(COUNTIF($A$1:A5060,"ANALISIS DE PRECIOS"),T_Rendimiento_Equipo,5,FALSE),0))</f>
        <v>0</v>
      </c>
      <c r="G5060" s="555">
        <f t="shared" si="1145"/>
        <v>0</v>
      </c>
    </row>
    <row r="5061" spans="1:7" ht="19.899999999999999" customHeight="1" x14ac:dyDescent="0.2">
      <c r="A5061" s="601">
        <f t="shared" si="1142"/>
        <v>0</v>
      </c>
      <c r="B5061" s="561">
        <f t="shared" si="1143"/>
        <v>0</v>
      </c>
      <c r="C5061" s="563"/>
      <c r="D5061" s="562">
        <f t="shared" si="1144"/>
        <v>0</v>
      </c>
      <c r="E5061" s="555"/>
      <c r="F5061" s="558">
        <f>IF(C5061="",0,IFERROR(VLOOKUP(COUNTIF($A$1:A5061,"ANALISIS DE PRECIOS"),T_Rendimiento_Equipo,5,FALSE),0))</f>
        <v>0</v>
      </c>
      <c r="G5061" s="555">
        <f t="shared" si="1145"/>
        <v>0</v>
      </c>
    </row>
    <row r="5062" spans="1:7" ht="19.899999999999999" customHeight="1" x14ac:dyDescent="0.2">
      <c r="A5062" s="601">
        <f t="shared" si="1142"/>
        <v>0</v>
      </c>
      <c r="B5062" s="561">
        <f t="shared" si="1143"/>
        <v>0</v>
      </c>
      <c r="C5062" s="563"/>
      <c r="D5062" s="562">
        <f t="shared" si="1144"/>
        <v>0</v>
      </c>
      <c r="E5062" s="555"/>
      <c r="F5062" s="558">
        <f>IF(C5062="",0,IFERROR(VLOOKUP(COUNTIF($A$1:A5062,"ANALISIS DE PRECIOS"),T_Rendimiento_Equipo,5,FALSE),0))</f>
        <v>0</v>
      </c>
      <c r="G5062" s="555">
        <f t="shared" si="1145"/>
        <v>0</v>
      </c>
    </row>
    <row r="5063" spans="1:7" ht="19.899999999999999" customHeight="1" x14ac:dyDescent="0.2">
      <c r="A5063" s="601">
        <f t="shared" si="1142"/>
        <v>0</v>
      </c>
      <c r="B5063" s="561">
        <f t="shared" si="1143"/>
        <v>0</v>
      </c>
      <c r="C5063" s="552"/>
      <c r="D5063" s="562">
        <f t="shared" si="1144"/>
        <v>0</v>
      </c>
      <c r="E5063" s="555"/>
      <c r="F5063" s="558">
        <f>IF(C5063="",0,IFERROR(VLOOKUP(COUNTIF($A$1:A5063,"ANALISIS DE PRECIOS"),T_Rendimiento_Equipo,5,FALSE),0))</f>
        <v>0</v>
      </c>
      <c r="G5063" s="555">
        <f t="shared" si="1145"/>
        <v>0</v>
      </c>
    </row>
    <row r="5064" spans="1:7" ht="19.899999999999999" customHeight="1" x14ac:dyDescent="0.2">
      <c r="A5064" s="602"/>
      <c r="B5064" s="541"/>
      <c r="C5064" s="545"/>
      <c r="D5064" s="541"/>
      <c r="E5064" s="542"/>
      <c r="F5064" s="564" t="s">
        <v>27</v>
      </c>
      <c r="G5064" s="603">
        <f>SUBTOTAL(9,G5055:G5063)</f>
        <v>0</v>
      </c>
    </row>
    <row r="5065" spans="1:7" ht="19.899999999999999" customHeight="1" x14ac:dyDescent="0.2">
      <c r="A5065" s="599"/>
      <c r="B5065" s="545"/>
      <c r="C5065" s="537" t="s">
        <v>713</v>
      </c>
      <c r="D5065" s="541"/>
      <c r="E5065" s="542"/>
      <c r="F5065" s="543"/>
      <c r="G5065" s="600"/>
    </row>
    <row r="5066" spans="1:7" ht="19.899999999999999" customHeight="1" x14ac:dyDescent="0.2">
      <c r="A5066" s="792" t="s">
        <v>576</v>
      </c>
      <c r="B5066" s="793"/>
      <c r="C5066" s="794" t="s">
        <v>0</v>
      </c>
      <c r="D5066" s="796" t="s">
        <v>24</v>
      </c>
      <c r="E5066" s="796" t="s">
        <v>1832</v>
      </c>
      <c r="F5066" s="798" t="s">
        <v>1007</v>
      </c>
      <c r="G5066" s="800" t="s">
        <v>26</v>
      </c>
    </row>
    <row r="5067" spans="1:7" ht="19.899999999999999" customHeight="1" x14ac:dyDescent="0.2">
      <c r="A5067" s="560" t="s">
        <v>577</v>
      </c>
      <c r="B5067" s="560" t="s">
        <v>578</v>
      </c>
      <c r="C5067" s="795"/>
      <c r="D5067" s="797"/>
      <c r="E5067" s="797"/>
      <c r="F5067" s="799"/>
      <c r="G5067" s="801"/>
    </row>
    <row r="5068" spans="1:7" ht="19.899999999999999" customHeight="1" x14ac:dyDescent="0.2">
      <c r="A5068" s="601">
        <f t="shared" ref="A5068:A5074" si="1146">IFERROR(VLOOKUP(C5068,T_Insumos,4,FALSE),0)</f>
        <v>0</v>
      </c>
      <c r="B5068" s="561">
        <f t="shared" ref="B5068:B5074" si="1147">IFERROR(VLOOKUP(C5068,T_Insumos,5,FALSE),0)</f>
        <v>0</v>
      </c>
      <c r="C5068" s="565"/>
      <c r="D5068" s="558"/>
      <c r="E5068" s="555">
        <f t="shared" ref="E5068:E5074" si="1148">IFERROR(VLOOKUP(C5068,T_Insumos,3,FALSE),0)</f>
        <v>0</v>
      </c>
      <c r="F5068" s="558">
        <f>IF(C5068="",0,IFERROR(VLOOKUP(COUNTIF($A$1:A5068,"ANALISIS DE PRECIOS"),T_Rendimiento_Equipo,5,FALSE),0))</f>
        <v>0</v>
      </c>
      <c r="G5068" s="555">
        <f>IFERROR(ROUND(D5068*E5068/F5068,2),0)</f>
        <v>0</v>
      </c>
    </row>
    <row r="5069" spans="1:7" ht="19.899999999999999" customHeight="1" x14ac:dyDescent="0.2">
      <c r="A5069" s="601">
        <f t="shared" si="1146"/>
        <v>0</v>
      </c>
      <c r="B5069" s="561">
        <f t="shared" si="1147"/>
        <v>0</v>
      </c>
      <c r="C5069" s="552"/>
      <c r="D5069" s="558"/>
      <c r="E5069" s="555">
        <f t="shared" si="1148"/>
        <v>0</v>
      </c>
      <c r="F5069" s="558">
        <f>IF(C5069="",0,IFERROR(VLOOKUP(COUNTIF($A$1:A5069,"ANALISIS DE PRECIOS"),T_Rendimiento_Equipo,5,FALSE),0))</f>
        <v>0</v>
      </c>
      <c r="G5069" s="555">
        <f t="shared" ref="G5069:G5074" si="1149">IFERROR(ROUND(D5069*E5069/F5069,2),0)</f>
        <v>0</v>
      </c>
    </row>
    <row r="5070" spans="1:7" ht="19.899999999999999" customHeight="1" x14ac:dyDescent="0.2">
      <c r="A5070" s="601">
        <f t="shared" si="1146"/>
        <v>0</v>
      </c>
      <c r="B5070" s="561">
        <f t="shared" si="1147"/>
        <v>0</v>
      </c>
      <c r="C5070" s="552"/>
      <c r="D5070" s="558"/>
      <c r="E5070" s="555">
        <f t="shared" si="1148"/>
        <v>0</v>
      </c>
      <c r="F5070" s="558">
        <f>IF(C5070="",0,IFERROR(VLOOKUP(COUNTIF($A$1:A5070,"ANALISIS DE PRECIOS"),T_Rendimiento_Equipo,5,FALSE),0))</f>
        <v>0</v>
      </c>
      <c r="G5070" s="555">
        <f t="shared" si="1149"/>
        <v>0</v>
      </c>
    </row>
    <row r="5071" spans="1:7" ht="19.899999999999999" customHeight="1" x14ac:dyDescent="0.2">
      <c r="A5071" s="601">
        <f t="shared" si="1146"/>
        <v>0</v>
      </c>
      <c r="B5071" s="561">
        <f t="shared" si="1147"/>
        <v>0</v>
      </c>
      <c r="C5071" s="552"/>
      <c r="D5071" s="558"/>
      <c r="E5071" s="555">
        <f t="shared" si="1148"/>
        <v>0</v>
      </c>
      <c r="F5071" s="558">
        <f>IF(C5071="",0,IFERROR(VLOOKUP(COUNTIF($A$1:A5071,"ANALISIS DE PRECIOS"),T_Rendimiento_Equipo,5,FALSE),0))</f>
        <v>0</v>
      </c>
      <c r="G5071" s="555">
        <f t="shared" si="1149"/>
        <v>0</v>
      </c>
    </row>
    <row r="5072" spans="1:7" ht="19.899999999999999" customHeight="1" x14ac:dyDescent="0.2">
      <c r="A5072" s="601">
        <f t="shared" si="1146"/>
        <v>0</v>
      </c>
      <c r="B5072" s="561">
        <f t="shared" si="1147"/>
        <v>0</v>
      </c>
      <c r="C5072" s="552"/>
      <c r="D5072" s="558"/>
      <c r="E5072" s="555">
        <f t="shared" si="1148"/>
        <v>0</v>
      </c>
      <c r="F5072" s="558">
        <f>IF(C5072="",0,IFERROR(VLOOKUP(COUNTIF($A$1:A5072,"ANALISIS DE PRECIOS"),T_Rendimiento_Equipo,5,FALSE),0))</f>
        <v>0</v>
      </c>
      <c r="G5072" s="555">
        <f t="shared" si="1149"/>
        <v>0</v>
      </c>
    </row>
    <row r="5073" spans="1:7" ht="19.899999999999999" customHeight="1" x14ac:dyDescent="0.2">
      <c r="A5073" s="601">
        <f t="shared" si="1146"/>
        <v>0</v>
      </c>
      <c r="B5073" s="561">
        <f t="shared" si="1147"/>
        <v>0</v>
      </c>
      <c r="C5073" s="552"/>
      <c r="D5073" s="566"/>
      <c r="E5073" s="555">
        <f t="shared" si="1148"/>
        <v>0</v>
      </c>
      <c r="F5073" s="558">
        <f>IF(C5073="",0,IFERROR(VLOOKUP(COUNTIF($A$1:A5073,"ANALISIS DE PRECIOS"),T_Rendimiento_Equipo,5,FALSE),0))</f>
        <v>0</v>
      </c>
      <c r="G5073" s="555">
        <f t="shared" si="1149"/>
        <v>0</v>
      </c>
    </row>
    <row r="5074" spans="1:7" ht="19.899999999999999" customHeight="1" x14ac:dyDescent="0.2">
      <c r="A5074" s="601">
        <f t="shared" si="1146"/>
        <v>0</v>
      </c>
      <c r="B5074" s="561">
        <f t="shared" si="1147"/>
        <v>0</v>
      </c>
      <c r="C5074" s="561"/>
      <c r="D5074" s="567"/>
      <c r="E5074" s="555">
        <f t="shared" si="1148"/>
        <v>0</v>
      </c>
      <c r="F5074" s="558">
        <f>IF(C5074="",0,IFERROR(VLOOKUP(COUNTIF($A$1:A5074,"ANALISIS DE PRECIOS"),T_Rendimiento_Equipo,5,FALSE),0))</f>
        <v>0</v>
      </c>
      <c r="G5074" s="555">
        <f t="shared" si="1149"/>
        <v>0</v>
      </c>
    </row>
    <row r="5075" spans="1:7" ht="19.899999999999999" customHeight="1" x14ac:dyDescent="0.2">
      <c r="A5075" s="602"/>
      <c r="B5075" s="541"/>
      <c r="C5075" s="545"/>
      <c r="D5075" s="541"/>
      <c r="E5075" s="542"/>
      <c r="F5075" s="564" t="s">
        <v>28</v>
      </c>
      <c r="G5075" s="604">
        <f>SUBTOTAL(9,G5068:G5074)</f>
        <v>0</v>
      </c>
    </row>
    <row r="5076" spans="1:7" ht="19.899999999999999" customHeight="1" x14ac:dyDescent="0.2">
      <c r="A5076" s="599"/>
      <c r="B5076" s="545"/>
      <c r="C5076" s="537" t="s">
        <v>1014</v>
      </c>
      <c r="D5076" s="541"/>
      <c r="E5076" s="542"/>
      <c r="F5076" s="543"/>
      <c r="G5076" s="600"/>
    </row>
    <row r="5077" spans="1:7" ht="19.899999999999999" customHeight="1" x14ac:dyDescent="0.2">
      <c r="A5077" s="792" t="s">
        <v>576</v>
      </c>
      <c r="B5077" s="793"/>
      <c r="C5077" s="794" t="s">
        <v>0</v>
      </c>
      <c r="D5077" s="794" t="s">
        <v>1867</v>
      </c>
      <c r="E5077" s="796" t="s">
        <v>24</v>
      </c>
      <c r="F5077" s="798" t="s">
        <v>25</v>
      </c>
      <c r="G5077" s="800" t="s">
        <v>26</v>
      </c>
    </row>
    <row r="5078" spans="1:7" ht="19.899999999999999" customHeight="1" x14ac:dyDescent="0.2">
      <c r="A5078" s="560" t="s">
        <v>577</v>
      </c>
      <c r="B5078" s="560" t="s">
        <v>578</v>
      </c>
      <c r="C5078" s="795"/>
      <c r="D5078" s="795"/>
      <c r="E5078" s="797"/>
      <c r="F5078" s="799"/>
      <c r="G5078" s="801"/>
    </row>
    <row r="5079" spans="1:7" ht="19.899999999999999" customHeight="1" x14ac:dyDescent="0.2">
      <c r="A5079" s="601">
        <f t="shared" ref="A5079:A5089" si="1150">IFERROR(VLOOKUP(C5079,T_Insumos,4,FALSE),0)</f>
        <v>0</v>
      </c>
      <c r="B5079" s="561">
        <f t="shared" ref="B5079:B5089" si="1151">IFERROR(VLOOKUP(C5079,T_Insumos,5,FALSE),0)</f>
        <v>0</v>
      </c>
      <c r="C5079" s="561"/>
      <c r="D5079" s="613">
        <f t="shared" ref="D5079:D5089" si="1152">IFERROR(VLOOKUP(C5079,T_Insumos,2,FALSE),0)</f>
        <v>0</v>
      </c>
      <c r="E5079" s="553"/>
      <c r="F5079" s="555">
        <f t="shared" ref="F5079:F5089" si="1153">IFERROR(VLOOKUP(C5079,T_Insumos,3,FALSE),0)</f>
        <v>0</v>
      </c>
      <c r="G5079" s="555">
        <f>ROUND(E5079*F5079,2)</f>
        <v>0</v>
      </c>
    </row>
    <row r="5080" spans="1:7" ht="19.899999999999999" customHeight="1" x14ac:dyDescent="0.2">
      <c r="A5080" s="601">
        <f t="shared" si="1150"/>
        <v>0</v>
      </c>
      <c r="B5080" s="561">
        <f t="shared" si="1151"/>
        <v>0</v>
      </c>
      <c r="C5080" s="561"/>
      <c r="D5080" s="613">
        <f t="shared" si="1152"/>
        <v>0</v>
      </c>
      <c r="E5080" s="553"/>
      <c r="F5080" s="555">
        <f t="shared" si="1153"/>
        <v>0</v>
      </c>
      <c r="G5080" s="555">
        <f t="shared" ref="G5080:G5089" si="1154">ROUND(E5080*F5080,2)</f>
        <v>0</v>
      </c>
    </row>
    <row r="5081" spans="1:7" ht="19.899999999999999" customHeight="1" x14ac:dyDescent="0.2">
      <c r="A5081" s="601">
        <f t="shared" si="1150"/>
        <v>0</v>
      </c>
      <c r="B5081" s="561">
        <f t="shared" si="1151"/>
        <v>0</v>
      </c>
      <c r="C5081" s="561"/>
      <c r="D5081" s="613">
        <f t="shared" si="1152"/>
        <v>0</v>
      </c>
      <c r="E5081" s="553"/>
      <c r="F5081" s="555">
        <f t="shared" si="1153"/>
        <v>0</v>
      </c>
      <c r="G5081" s="555">
        <f t="shared" si="1154"/>
        <v>0</v>
      </c>
    </row>
    <row r="5082" spans="1:7" ht="19.899999999999999" customHeight="1" x14ac:dyDescent="0.2">
      <c r="A5082" s="601">
        <f t="shared" si="1150"/>
        <v>0</v>
      </c>
      <c r="B5082" s="561">
        <f t="shared" si="1151"/>
        <v>0</v>
      </c>
      <c r="C5082" s="561"/>
      <c r="D5082" s="613">
        <f t="shared" si="1152"/>
        <v>0</v>
      </c>
      <c r="E5082" s="553"/>
      <c r="F5082" s="555">
        <f t="shared" si="1153"/>
        <v>0</v>
      </c>
      <c r="G5082" s="555">
        <f t="shared" si="1154"/>
        <v>0</v>
      </c>
    </row>
    <row r="5083" spans="1:7" ht="19.899999999999999" customHeight="1" x14ac:dyDescent="0.2">
      <c r="A5083" s="601">
        <f t="shared" si="1150"/>
        <v>0</v>
      </c>
      <c r="B5083" s="561">
        <f t="shared" si="1151"/>
        <v>0</v>
      </c>
      <c r="C5083" s="561"/>
      <c r="D5083" s="613">
        <f t="shared" si="1152"/>
        <v>0</v>
      </c>
      <c r="E5083" s="553"/>
      <c r="F5083" s="555">
        <f t="shared" si="1153"/>
        <v>0</v>
      </c>
      <c r="G5083" s="555">
        <f t="shared" si="1154"/>
        <v>0</v>
      </c>
    </row>
    <row r="5084" spans="1:7" ht="19.899999999999999" customHeight="1" x14ac:dyDescent="0.2">
      <c r="A5084" s="601">
        <f t="shared" si="1150"/>
        <v>0</v>
      </c>
      <c r="B5084" s="561">
        <f t="shared" si="1151"/>
        <v>0</v>
      </c>
      <c r="C5084" s="561"/>
      <c r="D5084" s="613">
        <f t="shared" si="1152"/>
        <v>0</v>
      </c>
      <c r="E5084" s="553"/>
      <c r="F5084" s="555">
        <f t="shared" si="1153"/>
        <v>0</v>
      </c>
      <c r="G5084" s="555">
        <f t="shared" si="1154"/>
        <v>0</v>
      </c>
    </row>
    <row r="5085" spans="1:7" ht="19.899999999999999" customHeight="1" x14ac:dyDescent="0.2">
      <c r="A5085" s="601">
        <f t="shared" si="1150"/>
        <v>0</v>
      </c>
      <c r="B5085" s="561">
        <f t="shared" si="1151"/>
        <v>0</v>
      </c>
      <c r="C5085" s="561"/>
      <c r="D5085" s="613">
        <f t="shared" si="1152"/>
        <v>0</v>
      </c>
      <c r="E5085" s="553"/>
      <c r="F5085" s="555">
        <f t="shared" si="1153"/>
        <v>0</v>
      </c>
      <c r="G5085" s="555">
        <f t="shared" si="1154"/>
        <v>0</v>
      </c>
    </row>
    <row r="5086" spans="1:7" ht="19.899999999999999" customHeight="1" x14ac:dyDescent="0.2">
      <c r="A5086" s="601">
        <f t="shared" si="1150"/>
        <v>0</v>
      </c>
      <c r="B5086" s="561">
        <f t="shared" si="1151"/>
        <v>0</v>
      </c>
      <c r="C5086" s="561"/>
      <c r="D5086" s="613">
        <f t="shared" si="1152"/>
        <v>0</v>
      </c>
      <c r="E5086" s="553"/>
      <c r="F5086" s="555">
        <f t="shared" si="1153"/>
        <v>0</v>
      </c>
      <c r="G5086" s="555">
        <f t="shared" si="1154"/>
        <v>0</v>
      </c>
    </row>
    <row r="5087" spans="1:7" ht="19.899999999999999" customHeight="1" x14ac:dyDescent="0.2">
      <c r="A5087" s="601">
        <f t="shared" si="1150"/>
        <v>0</v>
      </c>
      <c r="B5087" s="561">
        <f t="shared" si="1151"/>
        <v>0</v>
      </c>
      <c r="C5087" s="561"/>
      <c r="D5087" s="613">
        <f t="shared" si="1152"/>
        <v>0</v>
      </c>
      <c r="E5087" s="553"/>
      <c r="F5087" s="555">
        <f t="shared" si="1153"/>
        <v>0</v>
      </c>
      <c r="G5087" s="555">
        <f t="shared" si="1154"/>
        <v>0</v>
      </c>
    </row>
    <row r="5088" spans="1:7" ht="19.899999999999999" customHeight="1" x14ac:dyDescent="0.2">
      <c r="A5088" s="601">
        <f t="shared" si="1150"/>
        <v>0</v>
      </c>
      <c r="B5088" s="561">
        <f t="shared" si="1151"/>
        <v>0</v>
      </c>
      <c r="C5088" s="561"/>
      <c r="D5088" s="613">
        <f t="shared" si="1152"/>
        <v>0</v>
      </c>
      <c r="E5088" s="553"/>
      <c r="F5088" s="555">
        <f t="shared" si="1153"/>
        <v>0</v>
      </c>
      <c r="G5088" s="555">
        <f t="shared" si="1154"/>
        <v>0</v>
      </c>
    </row>
    <row r="5089" spans="1:7" ht="19.899999999999999" customHeight="1" x14ac:dyDescent="0.2">
      <c r="A5089" s="601">
        <f t="shared" si="1150"/>
        <v>0</v>
      </c>
      <c r="B5089" s="561">
        <f t="shared" si="1151"/>
        <v>0</v>
      </c>
      <c r="C5089" s="561"/>
      <c r="D5089" s="613">
        <f t="shared" si="1152"/>
        <v>0</v>
      </c>
      <c r="E5089" s="553"/>
      <c r="F5089" s="555">
        <f t="shared" si="1153"/>
        <v>0</v>
      </c>
      <c r="G5089" s="555">
        <f t="shared" si="1154"/>
        <v>0</v>
      </c>
    </row>
    <row r="5090" spans="1:7" ht="19.899999999999999" customHeight="1" x14ac:dyDescent="0.2">
      <c r="A5090" s="599"/>
      <c r="B5090" s="545"/>
      <c r="C5090" s="545"/>
      <c r="D5090" s="541"/>
      <c r="E5090" s="542"/>
      <c r="F5090" s="564" t="s">
        <v>29</v>
      </c>
      <c r="G5090" s="605">
        <f>SUBTOTAL(9,G5079:G5089)</f>
        <v>0</v>
      </c>
    </row>
    <row r="5091" spans="1:7" ht="19.899999999999999" customHeight="1" x14ac:dyDescent="0.2">
      <c r="A5091" s="599"/>
      <c r="B5091" s="545"/>
      <c r="C5091" s="537" t="s">
        <v>1015</v>
      </c>
      <c r="D5091" s="541"/>
      <c r="E5091" s="542"/>
      <c r="F5091" s="543"/>
      <c r="G5091" s="600"/>
    </row>
    <row r="5092" spans="1:7" ht="19.899999999999999" customHeight="1" x14ac:dyDescent="0.2">
      <c r="A5092" s="792" t="s">
        <v>576</v>
      </c>
      <c r="B5092" s="793"/>
      <c r="C5092" s="794" t="s">
        <v>0</v>
      </c>
      <c r="D5092" s="794" t="s">
        <v>1867</v>
      </c>
      <c r="E5092" s="796" t="s">
        <v>24</v>
      </c>
      <c r="F5092" s="798" t="s">
        <v>25</v>
      </c>
      <c r="G5092" s="800" t="s">
        <v>26</v>
      </c>
    </row>
    <row r="5093" spans="1:7" ht="19.899999999999999" customHeight="1" x14ac:dyDescent="0.2">
      <c r="A5093" s="560" t="s">
        <v>577</v>
      </c>
      <c r="B5093" s="560" t="s">
        <v>578</v>
      </c>
      <c r="C5093" s="795"/>
      <c r="D5093" s="795"/>
      <c r="E5093" s="797"/>
      <c r="F5093" s="799"/>
      <c r="G5093" s="801"/>
    </row>
    <row r="5094" spans="1:7" ht="19.899999999999999" customHeight="1" x14ac:dyDescent="0.2">
      <c r="A5094" s="601">
        <f>IFERROR(VLOOKUP(C5094,T_Insumos,4,FALSE),0)</f>
        <v>0</v>
      </c>
      <c r="B5094" s="561">
        <f>IFERROR(VLOOKUP(C5094,T_Insumos,5,FALSE),0)</f>
        <v>0</v>
      </c>
      <c r="C5094" s="552"/>
      <c r="D5094" s="613">
        <f>IF(C5094=0,0,"$/tnkm")</f>
        <v>0</v>
      </c>
      <c r="E5094" s="553"/>
      <c r="F5094" s="555">
        <f>IFERROR(VLOOKUP(C5094,T_Insumos,3,FALSE),0)</f>
        <v>0</v>
      </c>
      <c r="G5094" s="555">
        <f>ROUND(E5094*F5094,2)</f>
        <v>0</v>
      </c>
    </row>
    <row r="5095" spans="1:7" ht="19.899999999999999" customHeight="1" x14ac:dyDescent="0.2">
      <c r="A5095" s="601">
        <f>IFERROR(VLOOKUP(C5095,T_Insumos,4,FALSE),0)</f>
        <v>0</v>
      </c>
      <c r="B5095" s="561">
        <f>IFERROR(VLOOKUP(C5095,T_Insumos,5,FALSE),0)</f>
        <v>0</v>
      </c>
      <c r="C5095" s="552"/>
      <c r="D5095" s="613">
        <f>IF(C5095=0,0,"$/tnkm")</f>
        <v>0</v>
      </c>
      <c r="E5095" s="569"/>
      <c r="F5095" s="555">
        <f>IFERROR(VLOOKUP(C5095,T_Insumos,3,FALSE),0)</f>
        <v>0</v>
      </c>
      <c r="G5095" s="555">
        <f t="shared" ref="G5095" si="1155">ROUND(E5095*F5095,2)</f>
        <v>0</v>
      </c>
    </row>
    <row r="5096" spans="1:7" ht="19.899999999999999" customHeight="1" x14ac:dyDescent="0.2">
      <c r="A5096" s="599"/>
      <c r="B5096" s="545"/>
      <c r="C5096" s="545"/>
      <c r="D5096" s="541"/>
      <c r="E5096" s="542"/>
      <c r="F5096" s="564" t="s">
        <v>1016</v>
      </c>
      <c r="G5096" s="605">
        <f>SUBTOTAL(9,G5094:G5095)</f>
        <v>0</v>
      </c>
    </row>
    <row r="5097" spans="1:7" ht="19.899999999999999" customHeight="1" x14ac:dyDescent="0.2">
      <c r="A5097" s="602"/>
      <c r="B5097" s="541"/>
      <c r="C5097" s="545"/>
      <c r="D5097" s="541"/>
      <c r="E5097" s="542"/>
      <c r="F5097" s="543"/>
      <c r="G5097" s="600"/>
    </row>
    <row r="5098" spans="1:7" ht="19.899999999999999" customHeight="1" x14ac:dyDescent="0.2">
      <c r="A5098" s="664" t="str">
        <f>B5032</f>
        <v/>
      </c>
      <c r="B5098" s="661">
        <f ca="1">C5032</f>
        <v>0</v>
      </c>
      <c r="C5098" s="541"/>
      <c r="D5098" s="541" t="s">
        <v>1833</v>
      </c>
      <c r="E5098" s="662"/>
      <c r="F5098" s="663" t="str">
        <f ca="1">"$/"&amp;G5032</f>
        <v>$/0</v>
      </c>
      <c r="G5098" s="610">
        <f>SUBTOTAL(9,G5055:G5097)</f>
        <v>0</v>
      </c>
    </row>
    <row r="5099" spans="1:7" ht="19.899999999999999" customHeight="1" x14ac:dyDescent="0.2">
      <c r="A5099" s="606"/>
      <c r="B5099" s="607"/>
      <c r="C5099" s="608"/>
      <c r="D5099" s="608" t="s">
        <v>2043</v>
      </c>
      <c r="E5099" s="609"/>
      <c r="F5099" s="665" t="str">
        <f ca="1">"$/"&amp;G5032</f>
        <v>$/0</v>
      </c>
      <c r="G5099" s="610">
        <f>ROUND(G5098/Coeficiente_Paso,2)</f>
        <v>0</v>
      </c>
    </row>
    <row r="5100" spans="1:7" ht="19.899999999999999" customHeight="1" x14ac:dyDescent="0.2">
      <c r="A5100" s="191"/>
      <c r="B5100" s="191"/>
      <c r="C5100" s="191"/>
      <c r="D5100" s="191"/>
      <c r="E5100" s="191"/>
      <c r="F5100" s="191"/>
      <c r="G5100" s="191"/>
    </row>
    <row r="5101" spans="1:7" ht="19.899999999999999" customHeight="1" x14ac:dyDescent="0.2">
      <c r="A5101" s="802" t="s">
        <v>31</v>
      </c>
      <c r="B5101" s="803"/>
      <c r="C5101" s="803"/>
      <c r="D5101" s="803"/>
      <c r="E5101" s="803"/>
      <c r="F5101" s="803"/>
      <c r="G5101" s="804"/>
    </row>
    <row r="5102" spans="1:7" ht="19.899999999999999" customHeight="1" x14ac:dyDescent="0.2">
      <c r="A5102" s="587" t="s">
        <v>711</v>
      </c>
      <c r="B5102" s="535" t="str">
        <f>Comitente</f>
        <v>DIRECCIÓN PROVINCIAL DE VIALIDAD</v>
      </c>
      <c r="C5102" s="536"/>
      <c r="D5102" s="537"/>
      <c r="E5102" s="537"/>
      <c r="F5102" s="538"/>
      <c r="G5102" s="588"/>
    </row>
    <row r="5103" spans="1:7" ht="19.899999999999999" customHeight="1" x14ac:dyDescent="0.2">
      <c r="A5103" s="587" t="s">
        <v>712</v>
      </c>
      <c r="B5103" s="535">
        <f>Contratista</f>
        <v>0</v>
      </c>
      <c r="C5103" s="539"/>
      <c r="D5103" s="539"/>
      <c r="E5103" s="539"/>
      <c r="F5103" s="535"/>
      <c r="G5103" s="589"/>
    </row>
    <row r="5104" spans="1:7" ht="19.899999999999999" customHeight="1" x14ac:dyDescent="0.2">
      <c r="A5104" s="587" t="s">
        <v>21</v>
      </c>
      <c r="B5104" s="535" t="str">
        <f>Obra</f>
        <v>PAVIMENTACIÓN Y REPAVIMENTACION DE LA RED VIAL MUNICIPAL AFECTADAS POR OBRAS DE SANEAMIENTO 1era ETAPA SARMIENTO</v>
      </c>
      <c r="C5104" s="539"/>
      <c r="D5104" s="539"/>
      <c r="E5104" s="539"/>
      <c r="F5104" s="535" t="s">
        <v>32</v>
      </c>
      <c r="G5104" s="589">
        <f>Fecha_Base</f>
        <v>0</v>
      </c>
    </row>
    <row r="5105" spans="1:7" ht="19.899999999999999" customHeight="1" x14ac:dyDescent="0.2">
      <c r="A5105" s="590" t="s">
        <v>710</v>
      </c>
      <c r="B5105" s="540" t="str">
        <f>Ubicación</f>
        <v>DEPARTAMENTO SARMIENTO</v>
      </c>
      <c r="C5105" s="540"/>
      <c r="D5105" s="541"/>
      <c r="E5105" s="542"/>
      <c r="F5105" s="543"/>
      <c r="G5105" s="591"/>
    </row>
    <row r="5106" spans="1:7" ht="19.899999999999999" customHeight="1" x14ac:dyDescent="0.2">
      <c r="A5106" s="590" t="s">
        <v>33</v>
      </c>
      <c r="B5106" s="544" t="str">
        <f>IFERROR(VALUE(LEFT(B5107,FIND(".",B5107)-1)),"")</f>
        <v/>
      </c>
      <c r="C5106" s="545">
        <f ca="1">IFERROR(VLOOKUP(B5106,T_Computo_Presupuesto,2,FALSE),0)</f>
        <v>0</v>
      </c>
      <c r="D5106" s="545"/>
      <c r="E5106" s="542"/>
      <c r="F5106" s="543"/>
      <c r="G5106" s="591"/>
    </row>
    <row r="5107" spans="1:7" ht="19.899999999999999" customHeight="1" x14ac:dyDescent="0.2">
      <c r="A5107" s="590" t="s">
        <v>22</v>
      </c>
      <c r="B5107" s="546" t="str">
        <f>IFERROR(VLOOKUP(COUNTIF($A$1:A5107,"ANALISIS DE PRECIOS"),T_NumeroItem,2,FALSE),"")</f>
        <v/>
      </c>
      <c r="C5107" s="805">
        <f ca="1">IFERROR(VLOOKUP(B5107,T_Computo_Presupuesto,2,FALSE),0)</f>
        <v>0</v>
      </c>
      <c r="D5107" s="805"/>
      <c r="E5107" s="805"/>
      <c r="F5107" s="540" t="s">
        <v>23</v>
      </c>
      <c r="G5107" s="592">
        <f ca="1">IFERROR(VLOOKUP(B5107,T_Computo_Presupuesto,4,FALSE),0)</f>
        <v>0</v>
      </c>
    </row>
    <row r="5108" spans="1:7" ht="19.899999999999999" customHeight="1" x14ac:dyDescent="0.2">
      <c r="A5108" s="590"/>
      <c r="B5108" s="540"/>
      <c r="C5108" s="545"/>
      <c r="D5108" s="541"/>
      <c r="E5108" s="542"/>
      <c r="F5108" s="545"/>
      <c r="G5108" s="593"/>
    </row>
    <row r="5109" spans="1:7" ht="19.899999999999999" customHeight="1" x14ac:dyDescent="0.2">
      <c r="A5109" s="594"/>
      <c r="B5109" s="547"/>
      <c r="C5109" s="548" t="s">
        <v>999</v>
      </c>
      <c r="D5109" s="547"/>
      <c r="E5109" s="547"/>
      <c r="F5109" s="547"/>
      <c r="G5109" s="595"/>
    </row>
    <row r="5110" spans="1:7" ht="19.899999999999999" customHeight="1" x14ac:dyDescent="0.2">
      <c r="A5110" s="590"/>
      <c r="B5110" s="549"/>
      <c r="C5110" s="545"/>
      <c r="D5110" s="541"/>
      <c r="E5110" s="542"/>
      <c r="F5110" s="540"/>
      <c r="G5110" s="592"/>
    </row>
    <row r="5111" spans="1:7" ht="19.899999999999999" customHeight="1" x14ac:dyDescent="0.2">
      <c r="A5111" s="590"/>
      <c r="B5111" s="549"/>
      <c r="C5111" s="550" t="s">
        <v>1000</v>
      </c>
      <c r="D5111" s="551" t="s">
        <v>24</v>
      </c>
      <c r="E5111" s="551" t="s">
        <v>1001</v>
      </c>
      <c r="F5111" s="551" t="s">
        <v>1002</v>
      </c>
      <c r="G5111" s="550" t="s">
        <v>1003</v>
      </c>
    </row>
    <row r="5112" spans="1:7" ht="19.899999999999999" customHeight="1" x14ac:dyDescent="0.2">
      <c r="A5112" s="590"/>
      <c r="B5112" s="549"/>
      <c r="C5112" s="552"/>
      <c r="D5112" s="553"/>
      <c r="E5112" s="554">
        <f t="shared" ref="E5112:E5121" si="1156">IFERROR(VLOOKUP(C5112,T_Equipos,4,FALSE),0)</f>
        <v>0</v>
      </c>
      <c r="F5112" s="555">
        <f t="shared" ref="F5112:F5121" si="1157">IFERROR(VLOOKUP(C5112,T_Equipos,5,FALSE),0)</f>
        <v>0</v>
      </c>
      <c r="G5112" s="555">
        <f>ROUND(D5112*F5112,2)</f>
        <v>0</v>
      </c>
    </row>
    <row r="5113" spans="1:7" ht="19.899999999999999" customHeight="1" x14ac:dyDescent="0.2">
      <c r="A5113" s="590"/>
      <c r="B5113" s="549"/>
      <c r="C5113" s="552"/>
      <c r="D5113" s="553"/>
      <c r="E5113" s="554">
        <f t="shared" si="1156"/>
        <v>0</v>
      </c>
      <c r="F5113" s="555">
        <f t="shared" si="1157"/>
        <v>0</v>
      </c>
      <c r="G5113" s="555">
        <f>ROUND(D5113*F5113,2)</f>
        <v>0</v>
      </c>
    </row>
    <row r="5114" spans="1:7" ht="19.899999999999999" customHeight="1" x14ac:dyDescent="0.2">
      <c r="A5114" s="590"/>
      <c r="B5114" s="549"/>
      <c r="C5114" s="552"/>
      <c r="D5114" s="553"/>
      <c r="E5114" s="554">
        <f t="shared" si="1156"/>
        <v>0</v>
      </c>
      <c r="F5114" s="555">
        <f t="shared" si="1157"/>
        <v>0</v>
      </c>
      <c r="G5114" s="555">
        <f>ROUND(D5114*F5114,2)</f>
        <v>0</v>
      </c>
    </row>
    <row r="5115" spans="1:7" ht="19.899999999999999" customHeight="1" x14ac:dyDescent="0.2">
      <c r="A5115" s="590"/>
      <c r="B5115" s="549"/>
      <c r="C5115" s="552"/>
      <c r="D5115" s="553"/>
      <c r="E5115" s="554">
        <f t="shared" si="1156"/>
        <v>0</v>
      </c>
      <c r="F5115" s="555">
        <f t="shared" si="1157"/>
        <v>0</v>
      </c>
      <c r="G5115" s="555">
        <f>ROUND(D5115*F5115,2)</f>
        <v>0</v>
      </c>
    </row>
    <row r="5116" spans="1:7" ht="19.899999999999999" customHeight="1" x14ac:dyDescent="0.2">
      <c r="A5116" s="590"/>
      <c r="B5116" s="549"/>
      <c r="C5116" s="552"/>
      <c r="D5116" s="553"/>
      <c r="E5116" s="554">
        <f t="shared" si="1156"/>
        <v>0</v>
      </c>
      <c r="F5116" s="555">
        <f t="shared" si="1157"/>
        <v>0</v>
      </c>
      <c r="G5116" s="555">
        <f t="shared" ref="G5116:G5121" si="1158">ROUND(D5116*F5116,2)</f>
        <v>0</v>
      </c>
    </row>
    <row r="5117" spans="1:7" ht="19.899999999999999" customHeight="1" x14ac:dyDescent="0.2">
      <c r="A5117" s="590"/>
      <c r="B5117" s="549"/>
      <c r="C5117" s="552"/>
      <c r="D5117" s="553"/>
      <c r="E5117" s="554">
        <f t="shared" si="1156"/>
        <v>0</v>
      </c>
      <c r="F5117" s="555">
        <f t="shared" si="1157"/>
        <v>0</v>
      </c>
      <c r="G5117" s="555">
        <f t="shared" si="1158"/>
        <v>0</v>
      </c>
    </row>
    <row r="5118" spans="1:7" ht="19.899999999999999" customHeight="1" x14ac:dyDescent="0.2">
      <c r="A5118" s="590"/>
      <c r="B5118" s="549"/>
      <c r="C5118" s="552"/>
      <c r="D5118" s="553"/>
      <c r="E5118" s="554">
        <f t="shared" si="1156"/>
        <v>0</v>
      </c>
      <c r="F5118" s="555">
        <f t="shared" si="1157"/>
        <v>0</v>
      </c>
      <c r="G5118" s="555">
        <f t="shared" si="1158"/>
        <v>0</v>
      </c>
    </row>
    <row r="5119" spans="1:7" ht="19.899999999999999" customHeight="1" x14ac:dyDescent="0.2">
      <c r="A5119" s="590"/>
      <c r="B5119" s="549"/>
      <c r="C5119" s="552"/>
      <c r="D5119" s="553"/>
      <c r="E5119" s="554">
        <f t="shared" si="1156"/>
        <v>0</v>
      </c>
      <c r="F5119" s="555">
        <f t="shared" si="1157"/>
        <v>0</v>
      </c>
      <c r="G5119" s="555">
        <f t="shared" si="1158"/>
        <v>0</v>
      </c>
    </row>
    <row r="5120" spans="1:7" ht="19.899999999999999" customHeight="1" x14ac:dyDescent="0.2">
      <c r="A5120" s="590"/>
      <c r="B5120" s="549"/>
      <c r="C5120" s="552"/>
      <c r="D5120" s="553"/>
      <c r="E5120" s="554">
        <f t="shared" si="1156"/>
        <v>0</v>
      </c>
      <c r="F5120" s="555">
        <f t="shared" si="1157"/>
        <v>0</v>
      </c>
      <c r="G5120" s="555">
        <f t="shared" si="1158"/>
        <v>0</v>
      </c>
    </row>
    <row r="5121" spans="1:7" ht="19.899999999999999" customHeight="1" x14ac:dyDescent="0.2">
      <c r="A5121" s="590"/>
      <c r="B5121" s="549"/>
      <c r="C5121" s="552"/>
      <c r="D5121" s="553"/>
      <c r="E5121" s="554">
        <f t="shared" si="1156"/>
        <v>0</v>
      </c>
      <c r="F5121" s="555">
        <f t="shared" si="1157"/>
        <v>0</v>
      </c>
      <c r="G5121" s="555">
        <f t="shared" si="1158"/>
        <v>0</v>
      </c>
    </row>
    <row r="5122" spans="1:7" ht="19.899999999999999" customHeight="1" x14ac:dyDescent="0.2">
      <c r="A5122" s="590"/>
      <c r="B5122" s="549"/>
      <c r="C5122" s="545"/>
      <c r="D5122" s="545"/>
      <c r="E5122" s="556"/>
      <c r="F5122" s="540"/>
      <c r="G5122" s="592"/>
    </row>
    <row r="5123" spans="1:7" ht="19.899999999999999" customHeight="1" x14ac:dyDescent="0.2">
      <c r="A5123" s="590"/>
      <c r="B5123" s="545"/>
      <c r="C5123" s="537" t="s">
        <v>1004</v>
      </c>
      <c r="D5123" s="540" t="s">
        <v>1001</v>
      </c>
      <c r="E5123" s="611">
        <f>SUMPRODUCT(D5112:D5121,E5112:E5121)</f>
        <v>0</v>
      </c>
      <c r="F5123" s="540" t="s">
        <v>1005</v>
      </c>
      <c r="G5123" s="612">
        <f>SUM(G5112:G5121)</f>
        <v>0</v>
      </c>
    </row>
    <row r="5124" spans="1:7" ht="19.899999999999999" customHeight="1" x14ac:dyDescent="0.2">
      <c r="A5124" s="590"/>
      <c r="B5124" s="549"/>
      <c r="C5124" s="557"/>
      <c r="D5124" s="556"/>
      <c r="E5124" s="542"/>
      <c r="F5124" s="540"/>
      <c r="G5124" s="596"/>
    </row>
    <row r="5125" spans="1:7" ht="19.899999999999999" customHeight="1" x14ac:dyDescent="0.2">
      <c r="A5125" s="597"/>
      <c r="B5125" s="549"/>
      <c r="C5125" s="540" t="s">
        <v>1006</v>
      </c>
      <c r="D5125" s="558">
        <f>IFERROR(VLOOKUP(COUNTIF($A$1:A5125,"ANALISIS DE PRECIOS"),T_Rendimiento_Equipo,5,FALSE),0)</f>
        <v>0</v>
      </c>
      <c r="E5125" s="559" t="str">
        <f ca="1">G5107&amp;"/día"</f>
        <v>0/día</v>
      </c>
      <c r="F5125" s="598"/>
      <c r="G5125" s="592"/>
    </row>
    <row r="5126" spans="1:7" ht="19.899999999999999" customHeight="1" x14ac:dyDescent="0.2">
      <c r="A5126" s="590"/>
      <c r="B5126" s="549"/>
      <c r="C5126" s="545"/>
      <c r="D5126" s="541"/>
      <c r="E5126" s="542"/>
      <c r="F5126" s="540"/>
      <c r="G5126" s="592"/>
    </row>
    <row r="5127" spans="1:7" ht="19.899999999999999" customHeight="1" x14ac:dyDescent="0.2">
      <c r="A5127" s="792" t="s">
        <v>576</v>
      </c>
      <c r="B5127" s="793"/>
      <c r="C5127" s="794" t="s">
        <v>0</v>
      </c>
      <c r="D5127" s="806" t="s">
        <v>1866</v>
      </c>
      <c r="E5127" s="806" t="s">
        <v>1865</v>
      </c>
      <c r="F5127" s="798" t="s">
        <v>1007</v>
      </c>
      <c r="G5127" s="800" t="s">
        <v>26</v>
      </c>
    </row>
    <row r="5128" spans="1:7" ht="19.899999999999999" customHeight="1" x14ac:dyDescent="0.2">
      <c r="A5128" s="560" t="s">
        <v>577</v>
      </c>
      <c r="B5128" s="560" t="s">
        <v>578</v>
      </c>
      <c r="C5128" s="795"/>
      <c r="D5128" s="807"/>
      <c r="E5128" s="797"/>
      <c r="F5128" s="799"/>
      <c r="G5128" s="801"/>
    </row>
    <row r="5129" spans="1:7" ht="19.899999999999999" customHeight="1" x14ac:dyDescent="0.2">
      <c r="A5129" s="599"/>
      <c r="B5129" s="545"/>
      <c r="C5129" s="537" t="s">
        <v>1008</v>
      </c>
      <c r="D5129" s="542"/>
      <c r="E5129" s="542"/>
      <c r="F5129" s="545"/>
      <c r="G5129" s="600"/>
    </row>
    <row r="5130" spans="1:7" ht="19.899999999999999" customHeight="1" x14ac:dyDescent="0.2">
      <c r="A5130" s="601">
        <f t="shared" ref="A5130:A5138" si="1159">IFERROR(VLOOKUP(C5130,T_Insumos,4,FALSE),0)</f>
        <v>0</v>
      </c>
      <c r="B5130" s="561">
        <f t="shared" ref="B5130:B5138" si="1160">IFERROR(VLOOKUP(C5130,T_Insumos,5,FALSE),0)</f>
        <v>0</v>
      </c>
      <c r="C5130" s="552"/>
      <c r="D5130" s="562">
        <f t="shared" ref="D5130:D5138" si="1161">IFERROR(VLOOKUP(C5130,T_Insumos,3,FALSE),0)</f>
        <v>0</v>
      </c>
      <c r="E5130" s="555">
        <f>D5130*$G$23</f>
        <v>0</v>
      </c>
      <c r="F5130" s="558">
        <f>IF(C5130="",0,IFERROR(VLOOKUP(COUNTIF($A$1:A5130,"ANALISIS DE PRECIOS"),T_Rendimiento_Equipo,5,FALSE),0))</f>
        <v>0</v>
      </c>
      <c r="G5130" s="555">
        <f>IFERROR(ROUND(E5130/F5130,2),0)</f>
        <v>0</v>
      </c>
    </row>
    <row r="5131" spans="1:7" ht="19.899999999999999" customHeight="1" x14ac:dyDescent="0.2">
      <c r="A5131" s="601">
        <f t="shared" si="1159"/>
        <v>0</v>
      </c>
      <c r="B5131" s="561">
        <f t="shared" si="1160"/>
        <v>0</v>
      </c>
      <c r="C5131" s="552"/>
      <c r="D5131" s="562">
        <f t="shared" si="1161"/>
        <v>0</v>
      </c>
      <c r="E5131" s="555"/>
      <c r="F5131" s="558">
        <f>IF(C5131="",0,IFERROR(VLOOKUP(COUNTIF($A$1:A5131,"ANALISIS DE PRECIOS"),T_Rendimiento_Equipo,5,FALSE),0))</f>
        <v>0</v>
      </c>
      <c r="G5131" s="555">
        <f t="shared" ref="G5131:G5138" si="1162">IFERROR(ROUND(E5131/F5131,2),0)</f>
        <v>0</v>
      </c>
    </row>
    <row r="5132" spans="1:7" ht="19.899999999999999" customHeight="1" x14ac:dyDescent="0.2">
      <c r="A5132" s="601">
        <f t="shared" si="1159"/>
        <v>0</v>
      </c>
      <c r="B5132" s="561">
        <f t="shared" si="1160"/>
        <v>0</v>
      </c>
      <c r="C5132" s="563"/>
      <c r="D5132" s="562">
        <f t="shared" si="1161"/>
        <v>0</v>
      </c>
      <c r="E5132" s="555"/>
      <c r="F5132" s="558">
        <f>IF(C5132="",0,IFERROR(VLOOKUP(COUNTIF($A$1:A5132,"ANALISIS DE PRECIOS"),T_Rendimiento_Equipo,5,FALSE),0))</f>
        <v>0</v>
      </c>
      <c r="G5132" s="555">
        <f t="shared" si="1162"/>
        <v>0</v>
      </c>
    </row>
    <row r="5133" spans="1:7" ht="19.899999999999999" customHeight="1" x14ac:dyDescent="0.2">
      <c r="A5133" s="601">
        <f t="shared" si="1159"/>
        <v>0</v>
      </c>
      <c r="B5133" s="561">
        <f t="shared" si="1160"/>
        <v>0</v>
      </c>
      <c r="C5133" s="563"/>
      <c r="D5133" s="562">
        <f t="shared" si="1161"/>
        <v>0</v>
      </c>
      <c r="E5133" s="555"/>
      <c r="F5133" s="558">
        <f>IF(C5133="",0,IFERROR(VLOOKUP(COUNTIF($A$1:A5133,"ANALISIS DE PRECIOS"),T_Rendimiento_Equipo,5,FALSE),0))</f>
        <v>0</v>
      </c>
      <c r="G5133" s="555">
        <f t="shared" si="1162"/>
        <v>0</v>
      </c>
    </row>
    <row r="5134" spans="1:7" ht="19.899999999999999" customHeight="1" x14ac:dyDescent="0.2">
      <c r="A5134" s="601">
        <f t="shared" si="1159"/>
        <v>0</v>
      </c>
      <c r="B5134" s="561">
        <f t="shared" si="1160"/>
        <v>0</v>
      </c>
      <c r="C5134" s="563"/>
      <c r="D5134" s="562">
        <f t="shared" si="1161"/>
        <v>0</v>
      </c>
      <c r="E5134" s="555"/>
      <c r="F5134" s="558">
        <f>IF(C5134="",0,IFERROR(VLOOKUP(COUNTIF($A$1:A5134,"ANALISIS DE PRECIOS"),T_Rendimiento_Equipo,5,FALSE),0))</f>
        <v>0</v>
      </c>
      <c r="G5134" s="555">
        <f t="shared" si="1162"/>
        <v>0</v>
      </c>
    </row>
    <row r="5135" spans="1:7" ht="19.899999999999999" customHeight="1" x14ac:dyDescent="0.2">
      <c r="A5135" s="601">
        <f t="shared" si="1159"/>
        <v>0</v>
      </c>
      <c r="B5135" s="561">
        <f t="shared" si="1160"/>
        <v>0</v>
      </c>
      <c r="C5135" s="563"/>
      <c r="D5135" s="562">
        <f t="shared" si="1161"/>
        <v>0</v>
      </c>
      <c r="E5135" s="555"/>
      <c r="F5135" s="558">
        <f>IF(C5135="",0,IFERROR(VLOOKUP(COUNTIF($A$1:A5135,"ANALISIS DE PRECIOS"),T_Rendimiento_Equipo,5,FALSE),0))</f>
        <v>0</v>
      </c>
      <c r="G5135" s="555">
        <f t="shared" si="1162"/>
        <v>0</v>
      </c>
    </row>
    <row r="5136" spans="1:7" ht="19.899999999999999" customHeight="1" x14ac:dyDescent="0.2">
      <c r="A5136" s="601">
        <f t="shared" si="1159"/>
        <v>0</v>
      </c>
      <c r="B5136" s="561">
        <f t="shared" si="1160"/>
        <v>0</v>
      </c>
      <c r="C5136" s="563"/>
      <c r="D5136" s="562">
        <f t="shared" si="1161"/>
        <v>0</v>
      </c>
      <c r="E5136" s="555"/>
      <c r="F5136" s="558">
        <f>IF(C5136="",0,IFERROR(VLOOKUP(COUNTIF($A$1:A5136,"ANALISIS DE PRECIOS"),T_Rendimiento_Equipo,5,FALSE),0))</f>
        <v>0</v>
      </c>
      <c r="G5136" s="555">
        <f t="shared" si="1162"/>
        <v>0</v>
      </c>
    </row>
    <row r="5137" spans="1:7" ht="19.899999999999999" customHeight="1" x14ac:dyDescent="0.2">
      <c r="A5137" s="601">
        <f t="shared" si="1159"/>
        <v>0</v>
      </c>
      <c r="B5137" s="561">
        <f t="shared" si="1160"/>
        <v>0</v>
      </c>
      <c r="C5137" s="563"/>
      <c r="D5137" s="562">
        <f t="shared" si="1161"/>
        <v>0</v>
      </c>
      <c r="E5137" s="555"/>
      <c r="F5137" s="558">
        <f>IF(C5137="",0,IFERROR(VLOOKUP(COUNTIF($A$1:A5137,"ANALISIS DE PRECIOS"),T_Rendimiento_Equipo,5,FALSE),0))</f>
        <v>0</v>
      </c>
      <c r="G5137" s="555">
        <f t="shared" si="1162"/>
        <v>0</v>
      </c>
    </row>
    <row r="5138" spans="1:7" ht="19.899999999999999" customHeight="1" x14ac:dyDescent="0.2">
      <c r="A5138" s="601">
        <f t="shared" si="1159"/>
        <v>0</v>
      </c>
      <c r="B5138" s="561">
        <f t="shared" si="1160"/>
        <v>0</v>
      </c>
      <c r="C5138" s="552"/>
      <c r="D5138" s="562">
        <f t="shared" si="1161"/>
        <v>0</v>
      </c>
      <c r="E5138" s="555"/>
      <c r="F5138" s="558">
        <f>IF(C5138="",0,IFERROR(VLOOKUP(COUNTIF($A$1:A5138,"ANALISIS DE PRECIOS"),T_Rendimiento_Equipo,5,FALSE),0))</f>
        <v>0</v>
      </c>
      <c r="G5138" s="555">
        <f t="shared" si="1162"/>
        <v>0</v>
      </c>
    </row>
    <row r="5139" spans="1:7" ht="19.899999999999999" customHeight="1" x14ac:dyDescent="0.2">
      <c r="A5139" s="602"/>
      <c r="B5139" s="541"/>
      <c r="C5139" s="545"/>
      <c r="D5139" s="541"/>
      <c r="E5139" s="542"/>
      <c r="F5139" s="564" t="s">
        <v>27</v>
      </c>
      <c r="G5139" s="603">
        <f>SUBTOTAL(9,G5130:G5138)</f>
        <v>0</v>
      </c>
    </row>
    <row r="5140" spans="1:7" ht="19.899999999999999" customHeight="1" x14ac:dyDescent="0.2">
      <c r="A5140" s="599"/>
      <c r="B5140" s="545"/>
      <c r="C5140" s="537" t="s">
        <v>713</v>
      </c>
      <c r="D5140" s="541"/>
      <c r="E5140" s="542"/>
      <c r="F5140" s="543"/>
      <c r="G5140" s="600"/>
    </row>
    <row r="5141" spans="1:7" ht="19.899999999999999" customHeight="1" x14ac:dyDescent="0.2">
      <c r="A5141" s="792" t="s">
        <v>576</v>
      </c>
      <c r="B5141" s="793"/>
      <c r="C5141" s="794" t="s">
        <v>0</v>
      </c>
      <c r="D5141" s="796" t="s">
        <v>24</v>
      </c>
      <c r="E5141" s="796" t="s">
        <v>1832</v>
      </c>
      <c r="F5141" s="798" t="s">
        <v>1007</v>
      </c>
      <c r="G5141" s="800" t="s">
        <v>26</v>
      </c>
    </row>
    <row r="5142" spans="1:7" ht="19.899999999999999" customHeight="1" x14ac:dyDescent="0.2">
      <c r="A5142" s="560" t="s">
        <v>577</v>
      </c>
      <c r="B5142" s="560" t="s">
        <v>578</v>
      </c>
      <c r="C5142" s="795"/>
      <c r="D5142" s="797"/>
      <c r="E5142" s="797"/>
      <c r="F5142" s="799"/>
      <c r="G5142" s="801"/>
    </row>
    <row r="5143" spans="1:7" ht="19.899999999999999" customHeight="1" x14ac:dyDescent="0.2">
      <c r="A5143" s="601">
        <f t="shared" ref="A5143:A5149" si="1163">IFERROR(VLOOKUP(C5143,T_Insumos,4,FALSE),0)</f>
        <v>0</v>
      </c>
      <c r="B5143" s="561">
        <f t="shared" ref="B5143:B5149" si="1164">IFERROR(VLOOKUP(C5143,T_Insumos,5,FALSE),0)</f>
        <v>0</v>
      </c>
      <c r="C5143" s="565"/>
      <c r="D5143" s="558"/>
      <c r="E5143" s="555">
        <f t="shared" ref="E5143:E5149" si="1165">IFERROR(VLOOKUP(C5143,T_Insumos,3,FALSE),0)</f>
        <v>0</v>
      </c>
      <c r="F5143" s="558">
        <f>IF(C5143="",0,IFERROR(VLOOKUP(COUNTIF($A$1:A5143,"ANALISIS DE PRECIOS"),T_Rendimiento_Equipo,5,FALSE),0))</f>
        <v>0</v>
      </c>
      <c r="G5143" s="555">
        <f>IFERROR(ROUND(D5143*E5143/F5143,2),0)</f>
        <v>0</v>
      </c>
    </row>
    <row r="5144" spans="1:7" ht="19.899999999999999" customHeight="1" x14ac:dyDescent="0.2">
      <c r="A5144" s="601">
        <f t="shared" si="1163"/>
        <v>0</v>
      </c>
      <c r="B5144" s="561">
        <f t="shared" si="1164"/>
        <v>0</v>
      </c>
      <c r="C5144" s="552"/>
      <c r="D5144" s="558"/>
      <c r="E5144" s="555">
        <f t="shared" si="1165"/>
        <v>0</v>
      </c>
      <c r="F5144" s="558">
        <f>IF(C5144="",0,IFERROR(VLOOKUP(COUNTIF($A$1:A5144,"ANALISIS DE PRECIOS"),T_Rendimiento_Equipo,5,FALSE),0))</f>
        <v>0</v>
      </c>
      <c r="G5144" s="555">
        <f t="shared" ref="G5144:G5149" si="1166">IFERROR(ROUND(D5144*E5144/F5144,2),0)</f>
        <v>0</v>
      </c>
    </row>
    <row r="5145" spans="1:7" ht="19.899999999999999" customHeight="1" x14ac:dyDescent="0.2">
      <c r="A5145" s="601">
        <f t="shared" si="1163"/>
        <v>0</v>
      </c>
      <c r="B5145" s="561">
        <f t="shared" si="1164"/>
        <v>0</v>
      </c>
      <c r="C5145" s="552"/>
      <c r="D5145" s="558"/>
      <c r="E5145" s="555">
        <f t="shared" si="1165"/>
        <v>0</v>
      </c>
      <c r="F5145" s="558">
        <f>IF(C5145="",0,IFERROR(VLOOKUP(COUNTIF($A$1:A5145,"ANALISIS DE PRECIOS"),T_Rendimiento_Equipo,5,FALSE),0))</f>
        <v>0</v>
      </c>
      <c r="G5145" s="555">
        <f t="shared" si="1166"/>
        <v>0</v>
      </c>
    </row>
    <row r="5146" spans="1:7" ht="19.899999999999999" customHeight="1" x14ac:dyDescent="0.2">
      <c r="A5146" s="601">
        <f t="shared" si="1163"/>
        <v>0</v>
      </c>
      <c r="B5146" s="561">
        <f t="shared" si="1164"/>
        <v>0</v>
      </c>
      <c r="C5146" s="552"/>
      <c r="D5146" s="558"/>
      <c r="E5146" s="555">
        <f t="shared" si="1165"/>
        <v>0</v>
      </c>
      <c r="F5146" s="558">
        <f>IF(C5146="",0,IFERROR(VLOOKUP(COUNTIF($A$1:A5146,"ANALISIS DE PRECIOS"),T_Rendimiento_Equipo,5,FALSE),0))</f>
        <v>0</v>
      </c>
      <c r="G5146" s="555">
        <f t="shared" si="1166"/>
        <v>0</v>
      </c>
    </row>
    <row r="5147" spans="1:7" ht="19.899999999999999" customHeight="1" x14ac:dyDescent="0.2">
      <c r="A5147" s="601">
        <f t="shared" si="1163"/>
        <v>0</v>
      </c>
      <c r="B5147" s="561">
        <f t="shared" si="1164"/>
        <v>0</v>
      </c>
      <c r="C5147" s="552"/>
      <c r="D5147" s="558"/>
      <c r="E5147" s="555">
        <f t="shared" si="1165"/>
        <v>0</v>
      </c>
      <c r="F5147" s="558">
        <f>IF(C5147="",0,IFERROR(VLOOKUP(COUNTIF($A$1:A5147,"ANALISIS DE PRECIOS"),T_Rendimiento_Equipo,5,FALSE),0))</f>
        <v>0</v>
      </c>
      <c r="G5147" s="555">
        <f t="shared" si="1166"/>
        <v>0</v>
      </c>
    </row>
    <row r="5148" spans="1:7" ht="19.899999999999999" customHeight="1" x14ac:dyDescent="0.2">
      <c r="A5148" s="601">
        <f t="shared" si="1163"/>
        <v>0</v>
      </c>
      <c r="B5148" s="561">
        <f t="shared" si="1164"/>
        <v>0</v>
      </c>
      <c r="C5148" s="552"/>
      <c r="D5148" s="566"/>
      <c r="E5148" s="555">
        <f t="shared" si="1165"/>
        <v>0</v>
      </c>
      <c r="F5148" s="558">
        <f>IF(C5148="",0,IFERROR(VLOOKUP(COUNTIF($A$1:A5148,"ANALISIS DE PRECIOS"),T_Rendimiento_Equipo,5,FALSE),0))</f>
        <v>0</v>
      </c>
      <c r="G5148" s="555">
        <f t="shared" si="1166"/>
        <v>0</v>
      </c>
    </row>
    <row r="5149" spans="1:7" ht="19.899999999999999" customHeight="1" x14ac:dyDescent="0.2">
      <c r="A5149" s="601">
        <f t="shared" si="1163"/>
        <v>0</v>
      </c>
      <c r="B5149" s="561">
        <f t="shared" si="1164"/>
        <v>0</v>
      </c>
      <c r="C5149" s="561"/>
      <c r="D5149" s="567"/>
      <c r="E5149" s="555">
        <f t="shared" si="1165"/>
        <v>0</v>
      </c>
      <c r="F5149" s="558">
        <f>IF(C5149="",0,IFERROR(VLOOKUP(COUNTIF($A$1:A5149,"ANALISIS DE PRECIOS"),T_Rendimiento_Equipo,5,FALSE),0))</f>
        <v>0</v>
      </c>
      <c r="G5149" s="555">
        <f t="shared" si="1166"/>
        <v>0</v>
      </c>
    </row>
    <row r="5150" spans="1:7" ht="19.899999999999999" customHeight="1" x14ac:dyDescent="0.2">
      <c r="A5150" s="602"/>
      <c r="B5150" s="541"/>
      <c r="C5150" s="545"/>
      <c r="D5150" s="541"/>
      <c r="E5150" s="542"/>
      <c r="F5150" s="564" t="s">
        <v>28</v>
      </c>
      <c r="G5150" s="604">
        <f>SUBTOTAL(9,G5143:G5149)</f>
        <v>0</v>
      </c>
    </row>
    <row r="5151" spans="1:7" ht="19.899999999999999" customHeight="1" x14ac:dyDescent="0.2">
      <c r="A5151" s="599"/>
      <c r="B5151" s="545"/>
      <c r="C5151" s="537" t="s">
        <v>1014</v>
      </c>
      <c r="D5151" s="541"/>
      <c r="E5151" s="542"/>
      <c r="F5151" s="543"/>
      <c r="G5151" s="600"/>
    </row>
    <row r="5152" spans="1:7" ht="19.899999999999999" customHeight="1" x14ac:dyDescent="0.2">
      <c r="A5152" s="792" t="s">
        <v>576</v>
      </c>
      <c r="B5152" s="793"/>
      <c r="C5152" s="794" t="s">
        <v>0</v>
      </c>
      <c r="D5152" s="794" t="s">
        <v>1867</v>
      </c>
      <c r="E5152" s="796" t="s">
        <v>24</v>
      </c>
      <c r="F5152" s="798" t="s">
        <v>25</v>
      </c>
      <c r="G5152" s="800" t="s">
        <v>26</v>
      </c>
    </row>
    <row r="5153" spans="1:7" ht="19.899999999999999" customHeight="1" x14ac:dyDescent="0.2">
      <c r="A5153" s="560" t="s">
        <v>577</v>
      </c>
      <c r="B5153" s="560" t="s">
        <v>578</v>
      </c>
      <c r="C5153" s="795"/>
      <c r="D5153" s="795"/>
      <c r="E5153" s="797"/>
      <c r="F5153" s="799"/>
      <c r="G5153" s="801"/>
    </row>
    <row r="5154" spans="1:7" ht="19.899999999999999" customHeight="1" x14ac:dyDescent="0.2">
      <c r="A5154" s="601">
        <f t="shared" ref="A5154:A5164" si="1167">IFERROR(VLOOKUP(C5154,T_Insumos,4,FALSE),0)</f>
        <v>0</v>
      </c>
      <c r="B5154" s="561">
        <f t="shared" ref="B5154:B5164" si="1168">IFERROR(VLOOKUP(C5154,T_Insumos,5,FALSE),0)</f>
        <v>0</v>
      </c>
      <c r="C5154" s="561"/>
      <c r="D5154" s="613">
        <f t="shared" ref="D5154:D5164" si="1169">IFERROR(VLOOKUP(C5154,T_Insumos,2,FALSE),0)</f>
        <v>0</v>
      </c>
      <c r="E5154" s="553"/>
      <c r="F5154" s="555">
        <f t="shared" ref="F5154:F5164" si="1170">IFERROR(VLOOKUP(C5154,T_Insumos,3,FALSE),0)</f>
        <v>0</v>
      </c>
      <c r="G5154" s="555">
        <f>ROUND(E5154*F5154,2)</f>
        <v>0</v>
      </c>
    </row>
    <row r="5155" spans="1:7" ht="19.899999999999999" customHeight="1" x14ac:dyDescent="0.2">
      <c r="A5155" s="601">
        <f t="shared" si="1167"/>
        <v>0</v>
      </c>
      <c r="B5155" s="561">
        <f t="shared" si="1168"/>
        <v>0</v>
      </c>
      <c r="C5155" s="561"/>
      <c r="D5155" s="613">
        <f t="shared" si="1169"/>
        <v>0</v>
      </c>
      <c r="E5155" s="553"/>
      <c r="F5155" s="555">
        <f t="shared" si="1170"/>
        <v>0</v>
      </c>
      <c r="G5155" s="555">
        <f t="shared" ref="G5155:G5164" si="1171">ROUND(E5155*F5155,2)</f>
        <v>0</v>
      </c>
    </row>
    <row r="5156" spans="1:7" ht="19.899999999999999" customHeight="1" x14ac:dyDescent="0.2">
      <c r="A5156" s="601">
        <f t="shared" si="1167"/>
        <v>0</v>
      </c>
      <c r="B5156" s="561">
        <f t="shared" si="1168"/>
        <v>0</v>
      </c>
      <c r="C5156" s="561"/>
      <c r="D5156" s="613">
        <f t="shared" si="1169"/>
        <v>0</v>
      </c>
      <c r="E5156" s="553"/>
      <c r="F5156" s="555">
        <f t="shared" si="1170"/>
        <v>0</v>
      </c>
      <c r="G5156" s="555">
        <f t="shared" si="1171"/>
        <v>0</v>
      </c>
    </row>
    <row r="5157" spans="1:7" ht="19.899999999999999" customHeight="1" x14ac:dyDescent="0.2">
      <c r="A5157" s="601">
        <f t="shared" si="1167"/>
        <v>0</v>
      </c>
      <c r="B5157" s="561">
        <f t="shared" si="1168"/>
        <v>0</v>
      </c>
      <c r="C5157" s="561"/>
      <c r="D5157" s="613">
        <f t="shared" si="1169"/>
        <v>0</v>
      </c>
      <c r="E5157" s="553"/>
      <c r="F5157" s="555">
        <f t="shared" si="1170"/>
        <v>0</v>
      </c>
      <c r="G5157" s="555">
        <f t="shared" si="1171"/>
        <v>0</v>
      </c>
    </row>
    <row r="5158" spans="1:7" ht="19.899999999999999" customHeight="1" x14ac:dyDescent="0.2">
      <c r="A5158" s="601">
        <f t="shared" si="1167"/>
        <v>0</v>
      </c>
      <c r="B5158" s="561">
        <f t="shared" si="1168"/>
        <v>0</v>
      </c>
      <c r="C5158" s="561"/>
      <c r="D5158" s="613">
        <f t="shared" si="1169"/>
        <v>0</v>
      </c>
      <c r="E5158" s="553"/>
      <c r="F5158" s="555">
        <f t="shared" si="1170"/>
        <v>0</v>
      </c>
      <c r="G5158" s="555">
        <f t="shared" si="1171"/>
        <v>0</v>
      </c>
    </row>
    <row r="5159" spans="1:7" ht="19.899999999999999" customHeight="1" x14ac:dyDescent="0.2">
      <c r="A5159" s="601">
        <f t="shared" si="1167"/>
        <v>0</v>
      </c>
      <c r="B5159" s="561">
        <f t="shared" si="1168"/>
        <v>0</v>
      </c>
      <c r="C5159" s="561"/>
      <c r="D5159" s="613">
        <f t="shared" si="1169"/>
        <v>0</v>
      </c>
      <c r="E5159" s="553"/>
      <c r="F5159" s="555">
        <f t="shared" si="1170"/>
        <v>0</v>
      </c>
      <c r="G5159" s="555">
        <f t="shared" si="1171"/>
        <v>0</v>
      </c>
    </row>
    <row r="5160" spans="1:7" ht="19.899999999999999" customHeight="1" x14ac:dyDescent="0.2">
      <c r="A5160" s="601">
        <f t="shared" si="1167"/>
        <v>0</v>
      </c>
      <c r="B5160" s="561">
        <f t="shared" si="1168"/>
        <v>0</v>
      </c>
      <c r="C5160" s="561"/>
      <c r="D5160" s="613">
        <f t="shared" si="1169"/>
        <v>0</v>
      </c>
      <c r="E5160" s="553"/>
      <c r="F5160" s="555">
        <f t="shared" si="1170"/>
        <v>0</v>
      </c>
      <c r="G5160" s="555">
        <f t="shared" si="1171"/>
        <v>0</v>
      </c>
    </row>
    <row r="5161" spans="1:7" ht="19.899999999999999" customHeight="1" x14ac:dyDescent="0.2">
      <c r="A5161" s="601">
        <f t="shared" si="1167"/>
        <v>0</v>
      </c>
      <c r="B5161" s="561">
        <f t="shared" si="1168"/>
        <v>0</v>
      </c>
      <c r="C5161" s="561"/>
      <c r="D5161" s="613">
        <f t="shared" si="1169"/>
        <v>0</v>
      </c>
      <c r="E5161" s="553"/>
      <c r="F5161" s="555">
        <f t="shared" si="1170"/>
        <v>0</v>
      </c>
      <c r="G5161" s="555">
        <f t="shared" si="1171"/>
        <v>0</v>
      </c>
    </row>
    <row r="5162" spans="1:7" ht="19.899999999999999" customHeight="1" x14ac:dyDescent="0.2">
      <c r="A5162" s="601">
        <f t="shared" si="1167"/>
        <v>0</v>
      </c>
      <c r="B5162" s="561">
        <f t="shared" si="1168"/>
        <v>0</v>
      </c>
      <c r="C5162" s="561"/>
      <c r="D5162" s="613">
        <f t="shared" si="1169"/>
        <v>0</v>
      </c>
      <c r="E5162" s="553"/>
      <c r="F5162" s="555">
        <f t="shared" si="1170"/>
        <v>0</v>
      </c>
      <c r="G5162" s="555">
        <f t="shared" si="1171"/>
        <v>0</v>
      </c>
    </row>
    <row r="5163" spans="1:7" ht="19.899999999999999" customHeight="1" x14ac:dyDescent="0.2">
      <c r="A5163" s="601">
        <f t="shared" si="1167"/>
        <v>0</v>
      </c>
      <c r="B5163" s="561">
        <f t="shared" si="1168"/>
        <v>0</v>
      </c>
      <c r="C5163" s="561"/>
      <c r="D5163" s="613">
        <f t="shared" si="1169"/>
        <v>0</v>
      </c>
      <c r="E5163" s="553"/>
      <c r="F5163" s="555">
        <f t="shared" si="1170"/>
        <v>0</v>
      </c>
      <c r="G5163" s="555">
        <f t="shared" si="1171"/>
        <v>0</v>
      </c>
    </row>
    <row r="5164" spans="1:7" ht="19.899999999999999" customHeight="1" x14ac:dyDescent="0.2">
      <c r="A5164" s="601">
        <f t="shared" si="1167"/>
        <v>0</v>
      </c>
      <c r="B5164" s="561">
        <f t="shared" si="1168"/>
        <v>0</v>
      </c>
      <c r="C5164" s="561"/>
      <c r="D5164" s="613">
        <f t="shared" si="1169"/>
        <v>0</v>
      </c>
      <c r="E5164" s="553"/>
      <c r="F5164" s="555">
        <f t="shared" si="1170"/>
        <v>0</v>
      </c>
      <c r="G5164" s="555">
        <f t="shared" si="1171"/>
        <v>0</v>
      </c>
    </row>
    <row r="5165" spans="1:7" ht="19.899999999999999" customHeight="1" x14ac:dyDescent="0.2">
      <c r="A5165" s="599"/>
      <c r="B5165" s="545"/>
      <c r="C5165" s="545"/>
      <c r="D5165" s="541"/>
      <c r="E5165" s="542"/>
      <c r="F5165" s="564" t="s">
        <v>29</v>
      </c>
      <c r="G5165" s="605">
        <f>SUBTOTAL(9,G5154:G5164)</f>
        <v>0</v>
      </c>
    </row>
    <row r="5166" spans="1:7" ht="19.899999999999999" customHeight="1" x14ac:dyDescent="0.2">
      <c r="A5166" s="599"/>
      <c r="B5166" s="545"/>
      <c r="C5166" s="537" t="s">
        <v>1015</v>
      </c>
      <c r="D5166" s="541"/>
      <c r="E5166" s="542"/>
      <c r="F5166" s="543"/>
      <c r="G5166" s="600"/>
    </row>
    <row r="5167" spans="1:7" ht="19.899999999999999" customHeight="1" x14ac:dyDescent="0.2">
      <c r="A5167" s="792" t="s">
        <v>576</v>
      </c>
      <c r="B5167" s="793"/>
      <c r="C5167" s="794" t="s">
        <v>0</v>
      </c>
      <c r="D5167" s="794" t="s">
        <v>1867</v>
      </c>
      <c r="E5167" s="796" t="s">
        <v>24</v>
      </c>
      <c r="F5167" s="798" t="s">
        <v>25</v>
      </c>
      <c r="G5167" s="800" t="s">
        <v>26</v>
      </c>
    </row>
    <row r="5168" spans="1:7" ht="19.899999999999999" customHeight="1" x14ac:dyDescent="0.2">
      <c r="A5168" s="560" t="s">
        <v>577</v>
      </c>
      <c r="B5168" s="560" t="s">
        <v>578</v>
      </c>
      <c r="C5168" s="795"/>
      <c r="D5168" s="795"/>
      <c r="E5168" s="797"/>
      <c r="F5168" s="799"/>
      <c r="G5168" s="801"/>
    </row>
    <row r="5169" spans="1:7" ht="19.899999999999999" customHeight="1" x14ac:dyDescent="0.2">
      <c r="A5169" s="601">
        <f>IFERROR(VLOOKUP(C5169,T_Insumos,4,FALSE),0)</f>
        <v>0</v>
      </c>
      <c r="B5169" s="561">
        <f>IFERROR(VLOOKUP(C5169,T_Insumos,5,FALSE),0)</f>
        <v>0</v>
      </c>
      <c r="C5169" s="552"/>
      <c r="D5169" s="613">
        <f>IF(C5169=0,0,"$/tnkm")</f>
        <v>0</v>
      </c>
      <c r="E5169" s="553"/>
      <c r="F5169" s="555">
        <f>IFERROR(VLOOKUP(C5169,T_Insumos,3,FALSE),0)</f>
        <v>0</v>
      </c>
      <c r="G5169" s="555">
        <f>ROUND(E5169*F5169,2)</f>
        <v>0</v>
      </c>
    </row>
    <row r="5170" spans="1:7" ht="19.899999999999999" customHeight="1" x14ac:dyDescent="0.2">
      <c r="A5170" s="601">
        <f>IFERROR(VLOOKUP(C5170,T_Insumos,4,FALSE),0)</f>
        <v>0</v>
      </c>
      <c r="B5170" s="561">
        <f>IFERROR(VLOOKUP(C5170,T_Insumos,5,FALSE),0)</f>
        <v>0</v>
      </c>
      <c r="C5170" s="552"/>
      <c r="D5170" s="613">
        <f>IF(C5170=0,0,"$/tnkm")</f>
        <v>0</v>
      </c>
      <c r="E5170" s="569"/>
      <c r="F5170" s="555">
        <f>IFERROR(VLOOKUP(C5170,T_Insumos,3,FALSE),0)</f>
        <v>0</v>
      </c>
      <c r="G5170" s="555">
        <f t="shared" ref="G5170" si="1172">ROUND(E5170*F5170,2)</f>
        <v>0</v>
      </c>
    </row>
    <row r="5171" spans="1:7" ht="19.899999999999999" customHeight="1" x14ac:dyDescent="0.2">
      <c r="A5171" s="599"/>
      <c r="B5171" s="545"/>
      <c r="C5171" s="545"/>
      <c r="D5171" s="541"/>
      <c r="E5171" s="542"/>
      <c r="F5171" s="564" t="s">
        <v>1016</v>
      </c>
      <c r="G5171" s="605">
        <f>SUBTOTAL(9,G5169:G5170)</f>
        <v>0</v>
      </c>
    </row>
    <row r="5172" spans="1:7" ht="19.899999999999999" customHeight="1" x14ac:dyDescent="0.2">
      <c r="A5172" s="602"/>
      <c r="B5172" s="541"/>
      <c r="C5172" s="545"/>
      <c r="D5172" s="541"/>
      <c r="E5172" s="542"/>
      <c r="F5172" s="543"/>
      <c r="G5172" s="600"/>
    </row>
    <row r="5173" spans="1:7" ht="19.899999999999999" customHeight="1" x14ac:dyDescent="0.2">
      <c r="A5173" s="664" t="str">
        <f>B5107</f>
        <v/>
      </c>
      <c r="B5173" s="661">
        <f ca="1">C5107</f>
        <v>0</v>
      </c>
      <c r="C5173" s="541"/>
      <c r="D5173" s="541" t="s">
        <v>1833</v>
      </c>
      <c r="E5173" s="662"/>
      <c r="F5173" s="663" t="str">
        <f ca="1">"$/"&amp;G5107</f>
        <v>$/0</v>
      </c>
      <c r="G5173" s="610">
        <f>SUBTOTAL(9,G5130:G5172)</f>
        <v>0</v>
      </c>
    </row>
    <row r="5174" spans="1:7" ht="19.899999999999999" customHeight="1" x14ac:dyDescent="0.2">
      <c r="A5174" s="606"/>
      <c r="B5174" s="607"/>
      <c r="C5174" s="608"/>
      <c r="D5174" s="608" t="s">
        <v>2043</v>
      </c>
      <c r="E5174" s="609"/>
      <c r="F5174" s="665" t="str">
        <f ca="1">"$/"&amp;G5107</f>
        <v>$/0</v>
      </c>
      <c r="G5174" s="610">
        <f>ROUND(G5173/Coeficiente_Paso,2)</f>
        <v>0</v>
      </c>
    </row>
    <row r="5175" spans="1:7" ht="19.899999999999999" customHeight="1" x14ac:dyDescent="0.2">
      <c r="A5175" s="191"/>
      <c r="B5175" s="191"/>
      <c r="C5175" s="191"/>
      <c r="D5175" s="191"/>
      <c r="E5175" s="191"/>
      <c r="F5175" s="191"/>
      <c r="G5175" s="191"/>
    </row>
    <row r="5176" spans="1:7" ht="19.899999999999999" customHeight="1" x14ac:dyDescent="0.2">
      <c r="A5176" s="802" t="s">
        <v>31</v>
      </c>
      <c r="B5176" s="803"/>
      <c r="C5176" s="803"/>
      <c r="D5176" s="803"/>
      <c r="E5176" s="803"/>
      <c r="F5176" s="803"/>
      <c r="G5176" s="804"/>
    </row>
    <row r="5177" spans="1:7" ht="19.899999999999999" customHeight="1" x14ac:dyDescent="0.2">
      <c r="A5177" s="587" t="s">
        <v>711</v>
      </c>
      <c r="B5177" s="535" t="str">
        <f>Comitente</f>
        <v>DIRECCIÓN PROVINCIAL DE VIALIDAD</v>
      </c>
      <c r="C5177" s="536"/>
      <c r="D5177" s="537"/>
      <c r="E5177" s="537"/>
      <c r="F5177" s="538"/>
      <c r="G5177" s="588"/>
    </row>
    <row r="5178" spans="1:7" ht="19.899999999999999" customHeight="1" x14ac:dyDescent="0.2">
      <c r="A5178" s="587" t="s">
        <v>712</v>
      </c>
      <c r="B5178" s="535">
        <f>Contratista</f>
        <v>0</v>
      </c>
      <c r="C5178" s="539"/>
      <c r="D5178" s="539"/>
      <c r="E5178" s="539"/>
      <c r="F5178" s="535"/>
      <c r="G5178" s="589"/>
    </row>
    <row r="5179" spans="1:7" ht="19.899999999999999" customHeight="1" x14ac:dyDescent="0.2">
      <c r="A5179" s="587" t="s">
        <v>21</v>
      </c>
      <c r="B5179" s="535" t="str">
        <f>Obra</f>
        <v>PAVIMENTACIÓN Y REPAVIMENTACION DE LA RED VIAL MUNICIPAL AFECTADAS POR OBRAS DE SANEAMIENTO 1era ETAPA SARMIENTO</v>
      </c>
      <c r="C5179" s="539"/>
      <c r="D5179" s="539"/>
      <c r="E5179" s="539"/>
      <c r="F5179" s="535" t="s">
        <v>32</v>
      </c>
      <c r="G5179" s="589">
        <f>Fecha_Base</f>
        <v>0</v>
      </c>
    </row>
    <row r="5180" spans="1:7" ht="19.899999999999999" customHeight="1" x14ac:dyDescent="0.2">
      <c r="A5180" s="590" t="s">
        <v>710</v>
      </c>
      <c r="B5180" s="540" t="str">
        <f>Ubicación</f>
        <v>DEPARTAMENTO SARMIENTO</v>
      </c>
      <c r="C5180" s="540"/>
      <c r="D5180" s="541"/>
      <c r="E5180" s="542"/>
      <c r="F5180" s="543"/>
      <c r="G5180" s="591"/>
    </row>
    <row r="5181" spans="1:7" ht="19.899999999999999" customHeight="1" x14ac:dyDescent="0.2">
      <c r="A5181" s="590" t="s">
        <v>33</v>
      </c>
      <c r="B5181" s="544" t="str">
        <f>IFERROR(VALUE(LEFT(B5182,FIND(".",B5182)-1)),"")</f>
        <v/>
      </c>
      <c r="C5181" s="545">
        <f ca="1">IFERROR(VLOOKUP(B5181,T_Computo_Presupuesto,2,FALSE),0)</f>
        <v>0</v>
      </c>
      <c r="D5181" s="545"/>
      <c r="E5181" s="542"/>
      <c r="F5181" s="543"/>
      <c r="G5181" s="591"/>
    </row>
    <row r="5182" spans="1:7" ht="19.899999999999999" customHeight="1" x14ac:dyDescent="0.2">
      <c r="A5182" s="590" t="s">
        <v>22</v>
      </c>
      <c r="B5182" s="546" t="str">
        <f>IFERROR(VLOOKUP(COUNTIF($A$1:A5182,"ANALISIS DE PRECIOS"),T_NumeroItem,2,FALSE),"")</f>
        <v/>
      </c>
      <c r="C5182" s="805">
        <f ca="1">IFERROR(VLOOKUP(B5182,T_Computo_Presupuesto,2,FALSE),0)</f>
        <v>0</v>
      </c>
      <c r="D5182" s="805"/>
      <c r="E5182" s="805"/>
      <c r="F5182" s="540" t="s">
        <v>23</v>
      </c>
      <c r="G5182" s="592">
        <f ca="1">IFERROR(VLOOKUP(B5182,T_Computo_Presupuesto,4,FALSE),0)</f>
        <v>0</v>
      </c>
    </row>
    <row r="5183" spans="1:7" ht="19.899999999999999" customHeight="1" x14ac:dyDescent="0.2">
      <c r="A5183" s="590"/>
      <c r="B5183" s="540"/>
      <c r="C5183" s="545"/>
      <c r="D5183" s="541"/>
      <c r="E5183" s="542"/>
      <c r="F5183" s="545"/>
      <c r="G5183" s="593"/>
    </row>
    <row r="5184" spans="1:7" ht="19.899999999999999" customHeight="1" x14ac:dyDescent="0.2">
      <c r="A5184" s="594"/>
      <c r="B5184" s="547"/>
      <c r="C5184" s="548" t="s">
        <v>999</v>
      </c>
      <c r="D5184" s="547"/>
      <c r="E5184" s="547"/>
      <c r="F5184" s="547"/>
      <c r="G5184" s="595"/>
    </row>
    <row r="5185" spans="1:7" ht="19.899999999999999" customHeight="1" x14ac:dyDescent="0.2">
      <c r="A5185" s="590"/>
      <c r="B5185" s="549"/>
      <c r="C5185" s="545"/>
      <c r="D5185" s="541"/>
      <c r="E5185" s="542"/>
      <c r="F5185" s="540"/>
      <c r="G5185" s="592"/>
    </row>
    <row r="5186" spans="1:7" ht="19.899999999999999" customHeight="1" x14ac:dyDescent="0.2">
      <c r="A5186" s="590"/>
      <c r="B5186" s="549"/>
      <c r="C5186" s="550" t="s">
        <v>1000</v>
      </c>
      <c r="D5186" s="551" t="s">
        <v>24</v>
      </c>
      <c r="E5186" s="551" t="s">
        <v>1001</v>
      </c>
      <c r="F5186" s="551" t="s">
        <v>1002</v>
      </c>
      <c r="G5186" s="550" t="s">
        <v>1003</v>
      </c>
    </row>
    <row r="5187" spans="1:7" ht="19.899999999999999" customHeight="1" x14ac:dyDescent="0.2">
      <c r="A5187" s="590"/>
      <c r="B5187" s="549"/>
      <c r="C5187" s="552"/>
      <c r="D5187" s="553"/>
      <c r="E5187" s="554">
        <f t="shared" ref="E5187:E5196" si="1173">IFERROR(VLOOKUP(C5187,T_Equipos,4,FALSE),0)</f>
        <v>0</v>
      </c>
      <c r="F5187" s="555">
        <f t="shared" ref="F5187:F5196" si="1174">IFERROR(VLOOKUP(C5187,T_Equipos,5,FALSE),0)</f>
        <v>0</v>
      </c>
      <c r="G5187" s="555">
        <f>ROUND(D5187*F5187,2)</f>
        <v>0</v>
      </c>
    </row>
    <row r="5188" spans="1:7" ht="19.899999999999999" customHeight="1" x14ac:dyDescent="0.2">
      <c r="A5188" s="590"/>
      <c r="B5188" s="549"/>
      <c r="C5188" s="552"/>
      <c r="D5188" s="553"/>
      <c r="E5188" s="554">
        <f t="shared" si="1173"/>
        <v>0</v>
      </c>
      <c r="F5188" s="555">
        <f t="shared" si="1174"/>
        <v>0</v>
      </c>
      <c r="G5188" s="555">
        <f>ROUND(D5188*F5188,2)</f>
        <v>0</v>
      </c>
    </row>
    <row r="5189" spans="1:7" ht="19.899999999999999" customHeight="1" x14ac:dyDescent="0.2">
      <c r="A5189" s="590"/>
      <c r="B5189" s="549"/>
      <c r="C5189" s="552"/>
      <c r="D5189" s="553"/>
      <c r="E5189" s="554">
        <f t="shared" si="1173"/>
        <v>0</v>
      </c>
      <c r="F5189" s="555">
        <f t="shared" si="1174"/>
        <v>0</v>
      </c>
      <c r="G5189" s="555">
        <f>ROUND(D5189*F5189,2)</f>
        <v>0</v>
      </c>
    </row>
    <row r="5190" spans="1:7" ht="19.899999999999999" customHeight="1" x14ac:dyDescent="0.2">
      <c r="A5190" s="590"/>
      <c r="B5190" s="549"/>
      <c r="C5190" s="552"/>
      <c r="D5190" s="553"/>
      <c r="E5190" s="554">
        <f t="shared" si="1173"/>
        <v>0</v>
      </c>
      <c r="F5190" s="555">
        <f t="shared" si="1174"/>
        <v>0</v>
      </c>
      <c r="G5190" s="555">
        <f>ROUND(D5190*F5190,2)</f>
        <v>0</v>
      </c>
    </row>
    <row r="5191" spans="1:7" ht="19.899999999999999" customHeight="1" x14ac:dyDescent="0.2">
      <c r="A5191" s="590"/>
      <c r="B5191" s="549"/>
      <c r="C5191" s="552"/>
      <c r="D5191" s="553"/>
      <c r="E5191" s="554">
        <f t="shared" si="1173"/>
        <v>0</v>
      </c>
      <c r="F5191" s="555">
        <f t="shared" si="1174"/>
        <v>0</v>
      </c>
      <c r="G5191" s="555">
        <f t="shared" ref="G5191:G5196" si="1175">ROUND(D5191*F5191,2)</f>
        <v>0</v>
      </c>
    </row>
    <row r="5192" spans="1:7" ht="19.899999999999999" customHeight="1" x14ac:dyDescent="0.2">
      <c r="A5192" s="590"/>
      <c r="B5192" s="549"/>
      <c r="C5192" s="552"/>
      <c r="D5192" s="553"/>
      <c r="E5192" s="554">
        <f t="shared" si="1173"/>
        <v>0</v>
      </c>
      <c r="F5192" s="555">
        <f t="shared" si="1174"/>
        <v>0</v>
      </c>
      <c r="G5192" s="555">
        <f t="shared" si="1175"/>
        <v>0</v>
      </c>
    </row>
    <row r="5193" spans="1:7" ht="19.899999999999999" customHeight="1" x14ac:dyDescent="0.2">
      <c r="A5193" s="590"/>
      <c r="B5193" s="549"/>
      <c r="C5193" s="552"/>
      <c r="D5193" s="553"/>
      <c r="E5193" s="554">
        <f t="shared" si="1173"/>
        <v>0</v>
      </c>
      <c r="F5193" s="555">
        <f t="shared" si="1174"/>
        <v>0</v>
      </c>
      <c r="G5193" s="555">
        <f t="shared" si="1175"/>
        <v>0</v>
      </c>
    </row>
    <row r="5194" spans="1:7" ht="19.899999999999999" customHeight="1" x14ac:dyDescent="0.2">
      <c r="A5194" s="590"/>
      <c r="B5194" s="549"/>
      <c r="C5194" s="552"/>
      <c r="D5194" s="553"/>
      <c r="E5194" s="554">
        <f t="shared" si="1173"/>
        <v>0</v>
      </c>
      <c r="F5194" s="555">
        <f t="shared" si="1174"/>
        <v>0</v>
      </c>
      <c r="G5194" s="555">
        <f t="shared" si="1175"/>
        <v>0</v>
      </c>
    </row>
    <row r="5195" spans="1:7" ht="19.899999999999999" customHeight="1" x14ac:dyDescent="0.2">
      <c r="A5195" s="590"/>
      <c r="B5195" s="549"/>
      <c r="C5195" s="552"/>
      <c r="D5195" s="553"/>
      <c r="E5195" s="554">
        <f t="shared" si="1173"/>
        <v>0</v>
      </c>
      <c r="F5195" s="555">
        <f t="shared" si="1174"/>
        <v>0</v>
      </c>
      <c r="G5195" s="555">
        <f t="shared" si="1175"/>
        <v>0</v>
      </c>
    </row>
    <row r="5196" spans="1:7" ht="19.899999999999999" customHeight="1" x14ac:dyDescent="0.2">
      <c r="A5196" s="590"/>
      <c r="B5196" s="549"/>
      <c r="C5196" s="552"/>
      <c r="D5196" s="553"/>
      <c r="E5196" s="554">
        <f t="shared" si="1173"/>
        <v>0</v>
      </c>
      <c r="F5196" s="555">
        <f t="shared" si="1174"/>
        <v>0</v>
      </c>
      <c r="G5196" s="555">
        <f t="shared" si="1175"/>
        <v>0</v>
      </c>
    </row>
    <row r="5197" spans="1:7" ht="19.899999999999999" customHeight="1" x14ac:dyDescent="0.2">
      <c r="A5197" s="590"/>
      <c r="B5197" s="549"/>
      <c r="C5197" s="545"/>
      <c r="D5197" s="545"/>
      <c r="E5197" s="556"/>
      <c r="F5197" s="540"/>
      <c r="G5197" s="592"/>
    </row>
    <row r="5198" spans="1:7" ht="19.899999999999999" customHeight="1" x14ac:dyDescent="0.2">
      <c r="A5198" s="590"/>
      <c r="B5198" s="545"/>
      <c r="C5198" s="537" t="s">
        <v>1004</v>
      </c>
      <c r="D5198" s="540" t="s">
        <v>1001</v>
      </c>
      <c r="E5198" s="611">
        <f>SUMPRODUCT(D5187:D5196,E5187:E5196)</f>
        <v>0</v>
      </c>
      <c r="F5198" s="540" t="s">
        <v>1005</v>
      </c>
      <c r="G5198" s="612">
        <f>SUM(G5187:G5196)</f>
        <v>0</v>
      </c>
    </row>
    <row r="5199" spans="1:7" ht="19.899999999999999" customHeight="1" x14ac:dyDescent="0.2">
      <c r="A5199" s="590"/>
      <c r="B5199" s="549"/>
      <c r="C5199" s="557"/>
      <c r="D5199" s="556"/>
      <c r="E5199" s="542"/>
      <c r="F5199" s="540"/>
      <c r="G5199" s="596"/>
    </row>
    <row r="5200" spans="1:7" ht="19.899999999999999" customHeight="1" x14ac:dyDescent="0.2">
      <c r="A5200" s="597"/>
      <c r="B5200" s="549"/>
      <c r="C5200" s="540" t="s">
        <v>1006</v>
      </c>
      <c r="D5200" s="558">
        <f>IFERROR(VLOOKUP(COUNTIF($A$1:A5200,"ANALISIS DE PRECIOS"),T_Rendimiento_Equipo,5,FALSE),0)</f>
        <v>0</v>
      </c>
      <c r="E5200" s="559" t="str">
        <f ca="1">G5182&amp;"/día"</f>
        <v>0/día</v>
      </c>
      <c r="F5200" s="598"/>
      <c r="G5200" s="592"/>
    </row>
    <row r="5201" spans="1:7" ht="19.899999999999999" customHeight="1" x14ac:dyDescent="0.2">
      <c r="A5201" s="590"/>
      <c r="B5201" s="549"/>
      <c r="C5201" s="545"/>
      <c r="D5201" s="541"/>
      <c r="E5201" s="542"/>
      <c r="F5201" s="540"/>
      <c r="G5201" s="592"/>
    </row>
    <row r="5202" spans="1:7" ht="19.899999999999999" customHeight="1" x14ac:dyDescent="0.2">
      <c r="A5202" s="792" t="s">
        <v>576</v>
      </c>
      <c r="B5202" s="793"/>
      <c r="C5202" s="794" t="s">
        <v>0</v>
      </c>
      <c r="D5202" s="806" t="s">
        <v>1866</v>
      </c>
      <c r="E5202" s="806" t="s">
        <v>1865</v>
      </c>
      <c r="F5202" s="798" t="s">
        <v>1007</v>
      </c>
      <c r="G5202" s="800" t="s">
        <v>26</v>
      </c>
    </row>
    <row r="5203" spans="1:7" ht="19.899999999999999" customHeight="1" x14ac:dyDescent="0.2">
      <c r="A5203" s="560" t="s">
        <v>577</v>
      </c>
      <c r="B5203" s="560" t="s">
        <v>578</v>
      </c>
      <c r="C5203" s="795"/>
      <c r="D5203" s="807"/>
      <c r="E5203" s="797"/>
      <c r="F5203" s="799"/>
      <c r="G5203" s="801"/>
    </row>
    <row r="5204" spans="1:7" ht="19.899999999999999" customHeight="1" x14ac:dyDescent="0.2">
      <c r="A5204" s="599"/>
      <c r="B5204" s="545"/>
      <c r="C5204" s="537" t="s">
        <v>1008</v>
      </c>
      <c r="D5204" s="542"/>
      <c r="E5204" s="542"/>
      <c r="F5204" s="545"/>
      <c r="G5204" s="600"/>
    </row>
    <row r="5205" spans="1:7" ht="19.899999999999999" customHeight="1" x14ac:dyDescent="0.2">
      <c r="A5205" s="601">
        <f t="shared" ref="A5205:A5213" si="1176">IFERROR(VLOOKUP(C5205,T_Insumos,4,FALSE),0)</f>
        <v>0</v>
      </c>
      <c r="B5205" s="561">
        <f t="shared" ref="B5205:B5213" si="1177">IFERROR(VLOOKUP(C5205,T_Insumos,5,FALSE),0)</f>
        <v>0</v>
      </c>
      <c r="C5205" s="552"/>
      <c r="D5205" s="562">
        <f t="shared" ref="D5205:D5213" si="1178">IFERROR(VLOOKUP(C5205,T_Insumos,3,FALSE),0)</f>
        <v>0</v>
      </c>
      <c r="E5205" s="555">
        <f>D5205*$G$23</f>
        <v>0</v>
      </c>
      <c r="F5205" s="558">
        <f>IF(C5205="",0,IFERROR(VLOOKUP(COUNTIF($A$1:A5205,"ANALISIS DE PRECIOS"),T_Rendimiento_Equipo,5,FALSE),0))</f>
        <v>0</v>
      </c>
      <c r="G5205" s="555">
        <f>IFERROR(ROUND(E5205/F5205,2),0)</f>
        <v>0</v>
      </c>
    </row>
    <row r="5206" spans="1:7" ht="19.899999999999999" customHeight="1" x14ac:dyDescent="0.2">
      <c r="A5206" s="601">
        <f t="shared" si="1176"/>
        <v>0</v>
      </c>
      <c r="B5206" s="561">
        <f t="shared" si="1177"/>
        <v>0</v>
      </c>
      <c r="C5206" s="552"/>
      <c r="D5206" s="562">
        <f t="shared" si="1178"/>
        <v>0</v>
      </c>
      <c r="E5206" s="555"/>
      <c r="F5206" s="558">
        <f>IF(C5206="",0,IFERROR(VLOOKUP(COUNTIF($A$1:A5206,"ANALISIS DE PRECIOS"),T_Rendimiento_Equipo,5,FALSE),0))</f>
        <v>0</v>
      </c>
      <c r="G5206" s="555">
        <f t="shared" ref="G5206:G5213" si="1179">IFERROR(ROUND(E5206/F5206,2),0)</f>
        <v>0</v>
      </c>
    </row>
    <row r="5207" spans="1:7" ht="19.899999999999999" customHeight="1" x14ac:dyDescent="0.2">
      <c r="A5207" s="601">
        <f t="shared" si="1176"/>
        <v>0</v>
      </c>
      <c r="B5207" s="561">
        <f t="shared" si="1177"/>
        <v>0</v>
      </c>
      <c r="C5207" s="563"/>
      <c r="D5207" s="562">
        <f t="shared" si="1178"/>
        <v>0</v>
      </c>
      <c r="E5207" s="555"/>
      <c r="F5207" s="558">
        <f>IF(C5207="",0,IFERROR(VLOOKUP(COUNTIF($A$1:A5207,"ANALISIS DE PRECIOS"),T_Rendimiento_Equipo,5,FALSE),0))</f>
        <v>0</v>
      </c>
      <c r="G5207" s="555">
        <f t="shared" si="1179"/>
        <v>0</v>
      </c>
    </row>
    <row r="5208" spans="1:7" ht="19.899999999999999" customHeight="1" x14ac:dyDescent="0.2">
      <c r="A5208" s="601">
        <f t="shared" si="1176"/>
        <v>0</v>
      </c>
      <c r="B5208" s="561">
        <f t="shared" si="1177"/>
        <v>0</v>
      </c>
      <c r="C5208" s="563"/>
      <c r="D5208" s="562">
        <f t="shared" si="1178"/>
        <v>0</v>
      </c>
      <c r="E5208" s="555"/>
      <c r="F5208" s="558">
        <f>IF(C5208="",0,IFERROR(VLOOKUP(COUNTIF($A$1:A5208,"ANALISIS DE PRECIOS"),T_Rendimiento_Equipo,5,FALSE),0))</f>
        <v>0</v>
      </c>
      <c r="G5208" s="555">
        <f t="shared" si="1179"/>
        <v>0</v>
      </c>
    </row>
    <row r="5209" spans="1:7" ht="19.899999999999999" customHeight="1" x14ac:dyDescent="0.2">
      <c r="A5209" s="601">
        <f t="shared" si="1176"/>
        <v>0</v>
      </c>
      <c r="B5209" s="561">
        <f t="shared" si="1177"/>
        <v>0</v>
      </c>
      <c r="C5209" s="563"/>
      <c r="D5209" s="562">
        <f t="shared" si="1178"/>
        <v>0</v>
      </c>
      <c r="E5209" s="555"/>
      <c r="F5209" s="558">
        <f>IF(C5209="",0,IFERROR(VLOOKUP(COUNTIF($A$1:A5209,"ANALISIS DE PRECIOS"),T_Rendimiento_Equipo,5,FALSE),0))</f>
        <v>0</v>
      </c>
      <c r="G5209" s="555">
        <f t="shared" si="1179"/>
        <v>0</v>
      </c>
    </row>
    <row r="5210" spans="1:7" ht="19.899999999999999" customHeight="1" x14ac:dyDescent="0.2">
      <c r="A5210" s="601">
        <f t="shared" si="1176"/>
        <v>0</v>
      </c>
      <c r="B5210" s="561">
        <f t="shared" si="1177"/>
        <v>0</v>
      </c>
      <c r="C5210" s="563"/>
      <c r="D5210" s="562">
        <f t="shared" si="1178"/>
        <v>0</v>
      </c>
      <c r="E5210" s="555"/>
      <c r="F5210" s="558">
        <f>IF(C5210="",0,IFERROR(VLOOKUP(COUNTIF($A$1:A5210,"ANALISIS DE PRECIOS"),T_Rendimiento_Equipo,5,FALSE),0))</f>
        <v>0</v>
      </c>
      <c r="G5210" s="555">
        <f t="shared" si="1179"/>
        <v>0</v>
      </c>
    </row>
    <row r="5211" spans="1:7" ht="19.899999999999999" customHeight="1" x14ac:dyDescent="0.2">
      <c r="A5211" s="601">
        <f t="shared" si="1176"/>
        <v>0</v>
      </c>
      <c r="B5211" s="561">
        <f t="shared" si="1177"/>
        <v>0</v>
      </c>
      <c r="C5211" s="563"/>
      <c r="D5211" s="562">
        <f t="shared" si="1178"/>
        <v>0</v>
      </c>
      <c r="E5211" s="555"/>
      <c r="F5211" s="558">
        <f>IF(C5211="",0,IFERROR(VLOOKUP(COUNTIF($A$1:A5211,"ANALISIS DE PRECIOS"),T_Rendimiento_Equipo,5,FALSE),0))</f>
        <v>0</v>
      </c>
      <c r="G5211" s="555">
        <f t="shared" si="1179"/>
        <v>0</v>
      </c>
    </row>
    <row r="5212" spans="1:7" ht="19.899999999999999" customHeight="1" x14ac:dyDescent="0.2">
      <c r="A5212" s="601">
        <f t="shared" si="1176"/>
        <v>0</v>
      </c>
      <c r="B5212" s="561">
        <f t="shared" si="1177"/>
        <v>0</v>
      </c>
      <c r="C5212" s="563"/>
      <c r="D5212" s="562">
        <f t="shared" si="1178"/>
        <v>0</v>
      </c>
      <c r="E5212" s="555"/>
      <c r="F5212" s="558">
        <f>IF(C5212="",0,IFERROR(VLOOKUP(COUNTIF($A$1:A5212,"ANALISIS DE PRECIOS"),T_Rendimiento_Equipo,5,FALSE),0))</f>
        <v>0</v>
      </c>
      <c r="G5212" s="555">
        <f t="shared" si="1179"/>
        <v>0</v>
      </c>
    </row>
    <row r="5213" spans="1:7" ht="19.899999999999999" customHeight="1" x14ac:dyDescent="0.2">
      <c r="A5213" s="601">
        <f t="shared" si="1176"/>
        <v>0</v>
      </c>
      <c r="B5213" s="561">
        <f t="shared" si="1177"/>
        <v>0</v>
      </c>
      <c r="C5213" s="552"/>
      <c r="D5213" s="562">
        <f t="shared" si="1178"/>
        <v>0</v>
      </c>
      <c r="E5213" s="555"/>
      <c r="F5213" s="558">
        <f>IF(C5213="",0,IFERROR(VLOOKUP(COUNTIF($A$1:A5213,"ANALISIS DE PRECIOS"),T_Rendimiento_Equipo,5,FALSE),0))</f>
        <v>0</v>
      </c>
      <c r="G5213" s="555">
        <f t="shared" si="1179"/>
        <v>0</v>
      </c>
    </row>
    <row r="5214" spans="1:7" ht="19.899999999999999" customHeight="1" x14ac:dyDescent="0.2">
      <c r="A5214" s="602"/>
      <c r="B5214" s="541"/>
      <c r="C5214" s="545"/>
      <c r="D5214" s="541"/>
      <c r="E5214" s="542"/>
      <c r="F5214" s="564" t="s">
        <v>27</v>
      </c>
      <c r="G5214" s="603">
        <f>SUBTOTAL(9,G5205:G5213)</f>
        <v>0</v>
      </c>
    </row>
    <row r="5215" spans="1:7" ht="19.899999999999999" customHeight="1" x14ac:dyDescent="0.2">
      <c r="A5215" s="599"/>
      <c r="B5215" s="545"/>
      <c r="C5215" s="537" t="s">
        <v>713</v>
      </c>
      <c r="D5215" s="541"/>
      <c r="E5215" s="542"/>
      <c r="F5215" s="543"/>
      <c r="G5215" s="600"/>
    </row>
    <row r="5216" spans="1:7" ht="19.899999999999999" customHeight="1" x14ac:dyDescent="0.2">
      <c r="A5216" s="792" t="s">
        <v>576</v>
      </c>
      <c r="B5216" s="793"/>
      <c r="C5216" s="794" t="s">
        <v>0</v>
      </c>
      <c r="D5216" s="796" t="s">
        <v>24</v>
      </c>
      <c r="E5216" s="796" t="s">
        <v>1832</v>
      </c>
      <c r="F5216" s="798" t="s">
        <v>1007</v>
      </c>
      <c r="G5216" s="800" t="s">
        <v>26</v>
      </c>
    </row>
    <row r="5217" spans="1:7" ht="19.899999999999999" customHeight="1" x14ac:dyDescent="0.2">
      <c r="A5217" s="560" t="s">
        <v>577</v>
      </c>
      <c r="B5217" s="560" t="s">
        <v>578</v>
      </c>
      <c r="C5217" s="795"/>
      <c r="D5217" s="797"/>
      <c r="E5217" s="797"/>
      <c r="F5217" s="799"/>
      <c r="G5217" s="801"/>
    </row>
    <row r="5218" spans="1:7" ht="19.899999999999999" customHeight="1" x14ac:dyDescent="0.2">
      <c r="A5218" s="601">
        <f t="shared" ref="A5218:A5224" si="1180">IFERROR(VLOOKUP(C5218,T_Insumos,4,FALSE),0)</f>
        <v>0</v>
      </c>
      <c r="B5218" s="561">
        <f t="shared" ref="B5218:B5224" si="1181">IFERROR(VLOOKUP(C5218,T_Insumos,5,FALSE),0)</f>
        <v>0</v>
      </c>
      <c r="C5218" s="565"/>
      <c r="D5218" s="558"/>
      <c r="E5218" s="555">
        <f t="shared" ref="E5218:E5224" si="1182">IFERROR(VLOOKUP(C5218,T_Insumos,3,FALSE),0)</f>
        <v>0</v>
      </c>
      <c r="F5218" s="558">
        <f>IF(C5218="",0,IFERROR(VLOOKUP(COUNTIF($A$1:A5218,"ANALISIS DE PRECIOS"),T_Rendimiento_Equipo,5,FALSE),0))</f>
        <v>0</v>
      </c>
      <c r="G5218" s="555">
        <f>IFERROR(ROUND(D5218*E5218/F5218,2),0)</f>
        <v>0</v>
      </c>
    </row>
    <row r="5219" spans="1:7" ht="19.899999999999999" customHeight="1" x14ac:dyDescent="0.2">
      <c r="A5219" s="601">
        <f t="shared" si="1180"/>
        <v>0</v>
      </c>
      <c r="B5219" s="561">
        <f t="shared" si="1181"/>
        <v>0</v>
      </c>
      <c r="C5219" s="552"/>
      <c r="D5219" s="558"/>
      <c r="E5219" s="555">
        <f t="shared" si="1182"/>
        <v>0</v>
      </c>
      <c r="F5219" s="558">
        <f>IF(C5219="",0,IFERROR(VLOOKUP(COUNTIF($A$1:A5219,"ANALISIS DE PRECIOS"),T_Rendimiento_Equipo,5,FALSE),0))</f>
        <v>0</v>
      </c>
      <c r="G5219" s="555">
        <f t="shared" ref="G5219:G5224" si="1183">IFERROR(ROUND(D5219*E5219/F5219,2),0)</f>
        <v>0</v>
      </c>
    </row>
    <row r="5220" spans="1:7" ht="19.899999999999999" customHeight="1" x14ac:dyDescent="0.2">
      <c r="A5220" s="601">
        <f t="shared" si="1180"/>
        <v>0</v>
      </c>
      <c r="B5220" s="561">
        <f t="shared" si="1181"/>
        <v>0</v>
      </c>
      <c r="C5220" s="552"/>
      <c r="D5220" s="558"/>
      <c r="E5220" s="555">
        <f t="shared" si="1182"/>
        <v>0</v>
      </c>
      <c r="F5220" s="558">
        <f>IF(C5220="",0,IFERROR(VLOOKUP(COUNTIF($A$1:A5220,"ANALISIS DE PRECIOS"),T_Rendimiento_Equipo,5,FALSE),0))</f>
        <v>0</v>
      </c>
      <c r="G5220" s="555">
        <f t="shared" si="1183"/>
        <v>0</v>
      </c>
    </row>
    <row r="5221" spans="1:7" ht="19.899999999999999" customHeight="1" x14ac:dyDescent="0.2">
      <c r="A5221" s="601">
        <f t="shared" si="1180"/>
        <v>0</v>
      </c>
      <c r="B5221" s="561">
        <f t="shared" si="1181"/>
        <v>0</v>
      </c>
      <c r="C5221" s="552"/>
      <c r="D5221" s="558"/>
      <c r="E5221" s="555">
        <f t="shared" si="1182"/>
        <v>0</v>
      </c>
      <c r="F5221" s="558">
        <f>IF(C5221="",0,IFERROR(VLOOKUP(COUNTIF($A$1:A5221,"ANALISIS DE PRECIOS"),T_Rendimiento_Equipo,5,FALSE),0))</f>
        <v>0</v>
      </c>
      <c r="G5221" s="555">
        <f t="shared" si="1183"/>
        <v>0</v>
      </c>
    </row>
    <row r="5222" spans="1:7" ht="19.899999999999999" customHeight="1" x14ac:dyDescent="0.2">
      <c r="A5222" s="601">
        <f t="shared" si="1180"/>
        <v>0</v>
      </c>
      <c r="B5222" s="561">
        <f t="shared" si="1181"/>
        <v>0</v>
      </c>
      <c r="C5222" s="552"/>
      <c r="D5222" s="558"/>
      <c r="E5222" s="555">
        <f t="shared" si="1182"/>
        <v>0</v>
      </c>
      <c r="F5222" s="558">
        <f>IF(C5222="",0,IFERROR(VLOOKUP(COUNTIF($A$1:A5222,"ANALISIS DE PRECIOS"),T_Rendimiento_Equipo,5,FALSE),0))</f>
        <v>0</v>
      </c>
      <c r="G5222" s="555">
        <f t="shared" si="1183"/>
        <v>0</v>
      </c>
    </row>
    <row r="5223" spans="1:7" ht="19.899999999999999" customHeight="1" x14ac:dyDescent="0.2">
      <c r="A5223" s="601">
        <f t="shared" si="1180"/>
        <v>0</v>
      </c>
      <c r="B5223" s="561">
        <f t="shared" si="1181"/>
        <v>0</v>
      </c>
      <c r="C5223" s="552"/>
      <c r="D5223" s="566"/>
      <c r="E5223" s="555">
        <f t="shared" si="1182"/>
        <v>0</v>
      </c>
      <c r="F5223" s="558">
        <f>IF(C5223="",0,IFERROR(VLOOKUP(COUNTIF($A$1:A5223,"ANALISIS DE PRECIOS"),T_Rendimiento_Equipo,5,FALSE),0))</f>
        <v>0</v>
      </c>
      <c r="G5223" s="555">
        <f t="shared" si="1183"/>
        <v>0</v>
      </c>
    </row>
    <row r="5224" spans="1:7" ht="19.899999999999999" customHeight="1" x14ac:dyDescent="0.2">
      <c r="A5224" s="601">
        <f t="shared" si="1180"/>
        <v>0</v>
      </c>
      <c r="B5224" s="561">
        <f t="shared" si="1181"/>
        <v>0</v>
      </c>
      <c r="C5224" s="561"/>
      <c r="D5224" s="567"/>
      <c r="E5224" s="555">
        <f t="shared" si="1182"/>
        <v>0</v>
      </c>
      <c r="F5224" s="558">
        <f>IF(C5224="",0,IFERROR(VLOOKUP(COUNTIF($A$1:A5224,"ANALISIS DE PRECIOS"),T_Rendimiento_Equipo,5,FALSE),0))</f>
        <v>0</v>
      </c>
      <c r="G5224" s="555">
        <f t="shared" si="1183"/>
        <v>0</v>
      </c>
    </row>
    <row r="5225" spans="1:7" ht="19.899999999999999" customHeight="1" x14ac:dyDescent="0.2">
      <c r="A5225" s="602"/>
      <c r="B5225" s="541"/>
      <c r="C5225" s="545"/>
      <c r="D5225" s="541"/>
      <c r="E5225" s="542"/>
      <c r="F5225" s="564" t="s">
        <v>28</v>
      </c>
      <c r="G5225" s="604">
        <f>SUBTOTAL(9,G5218:G5224)</f>
        <v>0</v>
      </c>
    </row>
    <row r="5226" spans="1:7" ht="19.899999999999999" customHeight="1" x14ac:dyDescent="0.2">
      <c r="A5226" s="599"/>
      <c r="B5226" s="545"/>
      <c r="C5226" s="537" t="s">
        <v>1014</v>
      </c>
      <c r="D5226" s="541"/>
      <c r="E5226" s="542"/>
      <c r="F5226" s="543"/>
      <c r="G5226" s="600"/>
    </row>
    <row r="5227" spans="1:7" ht="19.899999999999999" customHeight="1" x14ac:dyDescent="0.2">
      <c r="A5227" s="792" t="s">
        <v>576</v>
      </c>
      <c r="B5227" s="793"/>
      <c r="C5227" s="794" t="s">
        <v>0</v>
      </c>
      <c r="D5227" s="794" t="s">
        <v>1867</v>
      </c>
      <c r="E5227" s="796" t="s">
        <v>24</v>
      </c>
      <c r="F5227" s="798" t="s">
        <v>25</v>
      </c>
      <c r="G5227" s="800" t="s">
        <v>26</v>
      </c>
    </row>
    <row r="5228" spans="1:7" ht="19.899999999999999" customHeight="1" x14ac:dyDescent="0.2">
      <c r="A5228" s="560" t="s">
        <v>577</v>
      </c>
      <c r="B5228" s="560" t="s">
        <v>578</v>
      </c>
      <c r="C5228" s="795"/>
      <c r="D5228" s="795"/>
      <c r="E5228" s="797"/>
      <c r="F5228" s="799"/>
      <c r="G5228" s="801"/>
    </row>
    <row r="5229" spans="1:7" ht="19.899999999999999" customHeight="1" x14ac:dyDescent="0.2">
      <c r="A5229" s="601">
        <f t="shared" ref="A5229:A5239" si="1184">IFERROR(VLOOKUP(C5229,T_Insumos,4,FALSE),0)</f>
        <v>0</v>
      </c>
      <c r="B5229" s="561">
        <f t="shared" ref="B5229:B5239" si="1185">IFERROR(VLOOKUP(C5229,T_Insumos,5,FALSE),0)</f>
        <v>0</v>
      </c>
      <c r="C5229" s="561"/>
      <c r="D5229" s="613">
        <f t="shared" ref="D5229:D5239" si="1186">IFERROR(VLOOKUP(C5229,T_Insumos,2,FALSE),0)</f>
        <v>0</v>
      </c>
      <c r="E5229" s="553"/>
      <c r="F5229" s="555">
        <f t="shared" ref="F5229:F5239" si="1187">IFERROR(VLOOKUP(C5229,T_Insumos,3,FALSE),0)</f>
        <v>0</v>
      </c>
      <c r="G5229" s="555">
        <f>ROUND(E5229*F5229,2)</f>
        <v>0</v>
      </c>
    </row>
    <row r="5230" spans="1:7" ht="19.899999999999999" customHeight="1" x14ac:dyDescent="0.2">
      <c r="A5230" s="601">
        <f t="shared" si="1184"/>
        <v>0</v>
      </c>
      <c r="B5230" s="561">
        <f t="shared" si="1185"/>
        <v>0</v>
      </c>
      <c r="C5230" s="561"/>
      <c r="D5230" s="613">
        <f t="shared" si="1186"/>
        <v>0</v>
      </c>
      <c r="E5230" s="553"/>
      <c r="F5230" s="555">
        <f t="shared" si="1187"/>
        <v>0</v>
      </c>
      <c r="G5230" s="555">
        <f t="shared" ref="G5230:G5239" si="1188">ROUND(E5230*F5230,2)</f>
        <v>0</v>
      </c>
    </row>
    <row r="5231" spans="1:7" ht="19.899999999999999" customHeight="1" x14ac:dyDescent="0.2">
      <c r="A5231" s="601">
        <f t="shared" si="1184"/>
        <v>0</v>
      </c>
      <c r="B5231" s="561">
        <f t="shared" si="1185"/>
        <v>0</v>
      </c>
      <c r="C5231" s="561"/>
      <c r="D5231" s="613">
        <f t="shared" si="1186"/>
        <v>0</v>
      </c>
      <c r="E5231" s="553"/>
      <c r="F5231" s="555">
        <f t="shared" si="1187"/>
        <v>0</v>
      </c>
      <c r="G5231" s="555">
        <f t="shared" si="1188"/>
        <v>0</v>
      </c>
    </row>
    <row r="5232" spans="1:7" ht="19.899999999999999" customHeight="1" x14ac:dyDescent="0.2">
      <c r="A5232" s="601">
        <f t="shared" si="1184"/>
        <v>0</v>
      </c>
      <c r="B5232" s="561">
        <f t="shared" si="1185"/>
        <v>0</v>
      </c>
      <c r="C5232" s="561"/>
      <c r="D5232" s="613">
        <f t="shared" si="1186"/>
        <v>0</v>
      </c>
      <c r="E5232" s="553"/>
      <c r="F5232" s="555">
        <f t="shared" si="1187"/>
        <v>0</v>
      </c>
      <c r="G5232" s="555">
        <f t="shared" si="1188"/>
        <v>0</v>
      </c>
    </row>
    <row r="5233" spans="1:7" ht="19.899999999999999" customHeight="1" x14ac:dyDescent="0.2">
      <c r="A5233" s="601">
        <f t="shared" si="1184"/>
        <v>0</v>
      </c>
      <c r="B5233" s="561">
        <f t="shared" si="1185"/>
        <v>0</v>
      </c>
      <c r="C5233" s="561"/>
      <c r="D5233" s="613">
        <f t="shared" si="1186"/>
        <v>0</v>
      </c>
      <c r="E5233" s="553"/>
      <c r="F5233" s="555">
        <f t="shared" si="1187"/>
        <v>0</v>
      </c>
      <c r="G5233" s="555">
        <f t="shared" si="1188"/>
        <v>0</v>
      </c>
    </row>
    <row r="5234" spans="1:7" ht="19.899999999999999" customHeight="1" x14ac:dyDescent="0.2">
      <c r="A5234" s="601">
        <f t="shared" si="1184"/>
        <v>0</v>
      </c>
      <c r="B5234" s="561">
        <f t="shared" si="1185"/>
        <v>0</v>
      </c>
      <c r="C5234" s="561"/>
      <c r="D5234" s="613">
        <f t="shared" si="1186"/>
        <v>0</v>
      </c>
      <c r="E5234" s="553"/>
      <c r="F5234" s="555">
        <f t="shared" si="1187"/>
        <v>0</v>
      </c>
      <c r="G5234" s="555">
        <f t="shared" si="1188"/>
        <v>0</v>
      </c>
    </row>
    <row r="5235" spans="1:7" ht="19.899999999999999" customHeight="1" x14ac:dyDescent="0.2">
      <c r="A5235" s="601">
        <f t="shared" si="1184"/>
        <v>0</v>
      </c>
      <c r="B5235" s="561">
        <f t="shared" si="1185"/>
        <v>0</v>
      </c>
      <c r="C5235" s="561"/>
      <c r="D5235" s="613">
        <f t="shared" si="1186"/>
        <v>0</v>
      </c>
      <c r="E5235" s="553"/>
      <c r="F5235" s="555">
        <f t="shared" si="1187"/>
        <v>0</v>
      </c>
      <c r="G5235" s="555">
        <f t="shared" si="1188"/>
        <v>0</v>
      </c>
    </row>
    <row r="5236" spans="1:7" ht="19.899999999999999" customHeight="1" x14ac:dyDescent="0.2">
      <c r="A5236" s="601">
        <f t="shared" si="1184"/>
        <v>0</v>
      </c>
      <c r="B5236" s="561">
        <f t="shared" si="1185"/>
        <v>0</v>
      </c>
      <c r="C5236" s="561"/>
      <c r="D5236" s="613">
        <f t="shared" si="1186"/>
        <v>0</v>
      </c>
      <c r="E5236" s="553"/>
      <c r="F5236" s="555">
        <f t="shared" si="1187"/>
        <v>0</v>
      </c>
      <c r="G5236" s="555">
        <f t="shared" si="1188"/>
        <v>0</v>
      </c>
    </row>
    <row r="5237" spans="1:7" ht="19.899999999999999" customHeight="1" x14ac:dyDescent="0.2">
      <c r="A5237" s="601">
        <f t="shared" si="1184"/>
        <v>0</v>
      </c>
      <c r="B5237" s="561">
        <f t="shared" si="1185"/>
        <v>0</v>
      </c>
      <c r="C5237" s="561"/>
      <c r="D5237" s="613">
        <f t="shared" si="1186"/>
        <v>0</v>
      </c>
      <c r="E5237" s="553"/>
      <c r="F5237" s="555">
        <f t="shared" si="1187"/>
        <v>0</v>
      </c>
      <c r="G5237" s="555">
        <f t="shared" si="1188"/>
        <v>0</v>
      </c>
    </row>
    <row r="5238" spans="1:7" ht="19.899999999999999" customHeight="1" x14ac:dyDescent="0.2">
      <c r="A5238" s="601">
        <f t="shared" si="1184"/>
        <v>0</v>
      </c>
      <c r="B5238" s="561">
        <f t="shared" si="1185"/>
        <v>0</v>
      </c>
      <c r="C5238" s="561"/>
      <c r="D5238" s="613">
        <f t="shared" si="1186"/>
        <v>0</v>
      </c>
      <c r="E5238" s="553"/>
      <c r="F5238" s="555">
        <f t="shared" si="1187"/>
        <v>0</v>
      </c>
      <c r="G5238" s="555">
        <f t="shared" si="1188"/>
        <v>0</v>
      </c>
    </row>
    <row r="5239" spans="1:7" ht="19.899999999999999" customHeight="1" x14ac:dyDescent="0.2">
      <c r="A5239" s="601">
        <f t="shared" si="1184"/>
        <v>0</v>
      </c>
      <c r="B5239" s="561">
        <f t="shared" si="1185"/>
        <v>0</v>
      </c>
      <c r="C5239" s="561"/>
      <c r="D5239" s="613">
        <f t="shared" si="1186"/>
        <v>0</v>
      </c>
      <c r="E5239" s="553"/>
      <c r="F5239" s="555">
        <f t="shared" si="1187"/>
        <v>0</v>
      </c>
      <c r="G5239" s="555">
        <f t="shared" si="1188"/>
        <v>0</v>
      </c>
    </row>
    <row r="5240" spans="1:7" ht="19.899999999999999" customHeight="1" x14ac:dyDescent="0.2">
      <c r="A5240" s="599"/>
      <c r="B5240" s="545"/>
      <c r="C5240" s="545"/>
      <c r="D5240" s="541"/>
      <c r="E5240" s="542"/>
      <c r="F5240" s="564" t="s">
        <v>29</v>
      </c>
      <c r="G5240" s="605">
        <f>SUBTOTAL(9,G5229:G5239)</f>
        <v>0</v>
      </c>
    </row>
    <row r="5241" spans="1:7" ht="19.899999999999999" customHeight="1" x14ac:dyDescent="0.2">
      <c r="A5241" s="599"/>
      <c r="B5241" s="545"/>
      <c r="C5241" s="537" t="s">
        <v>1015</v>
      </c>
      <c r="D5241" s="541"/>
      <c r="E5241" s="542"/>
      <c r="F5241" s="543"/>
      <c r="G5241" s="600"/>
    </row>
    <row r="5242" spans="1:7" ht="19.899999999999999" customHeight="1" x14ac:dyDescent="0.2">
      <c r="A5242" s="792" t="s">
        <v>576</v>
      </c>
      <c r="B5242" s="793"/>
      <c r="C5242" s="794" t="s">
        <v>0</v>
      </c>
      <c r="D5242" s="794" t="s">
        <v>1867</v>
      </c>
      <c r="E5242" s="796" t="s">
        <v>24</v>
      </c>
      <c r="F5242" s="798" t="s">
        <v>25</v>
      </c>
      <c r="G5242" s="800" t="s">
        <v>26</v>
      </c>
    </row>
    <row r="5243" spans="1:7" ht="19.899999999999999" customHeight="1" x14ac:dyDescent="0.2">
      <c r="A5243" s="560" t="s">
        <v>577</v>
      </c>
      <c r="B5243" s="560" t="s">
        <v>578</v>
      </c>
      <c r="C5243" s="795"/>
      <c r="D5243" s="795"/>
      <c r="E5243" s="797"/>
      <c r="F5243" s="799"/>
      <c r="G5243" s="801"/>
    </row>
    <row r="5244" spans="1:7" ht="19.899999999999999" customHeight="1" x14ac:dyDescent="0.2">
      <c r="A5244" s="601">
        <f>IFERROR(VLOOKUP(C5244,T_Insumos,4,FALSE),0)</f>
        <v>0</v>
      </c>
      <c r="B5244" s="561">
        <f>IFERROR(VLOOKUP(C5244,T_Insumos,5,FALSE),0)</f>
        <v>0</v>
      </c>
      <c r="C5244" s="552"/>
      <c r="D5244" s="613">
        <f>IF(C5244=0,0,"$/tnkm")</f>
        <v>0</v>
      </c>
      <c r="E5244" s="553"/>
      <c r="F5244" s="555">
        <f>IFERROR(VLOOKUP(C5244,T_Insumos,3,FALSE),0)</f>
        <v>0</v>
      </c>
      <c r="G5244" s="555">
        <f>ROUND(E5244*F5244,2)</f>
        <v>0</v>
      </c>
    </row>
    <row r="5245" spans="1:7" ht="19.899999999999999" customHeight="1" x14ac:dyDescent="0.2">
      <c r="A5245" s="601">
        <f>IFERROR(VLOOKUP(C5245,T_Insumos,4,FALSE),0)</f>
        <v>0</v>
      </c>
      <c r="B5245" s="561">
        <f>IFERROR(VLOOKUP(C5245,T_Insumos,5,FALSE),0)</f>
        <v>0</v>
      </c>
      <c r="C5245" s="552"/>
      <c r="D5245" s="613">
        <f>IF(C5245=0,0,"$/tnkm")</f>
        <v>0</v>
      </c>
      <c r="E5245" s="569"/>
      <c r="F5245" s="555">
        <f>IFERROR(VLOOKUP(C5245,T_Insumos,3,FALSE),0)</f>
        <v>0</v>
      </c>
      <c r="G5245" s="555">
        <f t="shared" ref="G5245" si="1189">ROUND(E5245*F5245,2)</f>
        <v>0</v>
      </c>
    </row>
    <row r="5246" spans="1:7" ht="19.899999999999999" customHeight="1" x14ac:dyDescent="0.2">
      <c r="A5246" s="599"/>
      <c r="B5246" s="545"/>
      <c r="C5246" s="545"/>
      <c r="D5246" s="541"/>
      <c r="E5246" s="542"/>
      <c r="F5246" s="564" t="s">
        <v>1016</v>
      </c>
      <c r="G5246" s="605">
        <f>SUBTOTAL(9,G5244:G5245)</f>
        <v>0</v>
      </c>
    </row>
    <row r="5247" spans="1:7" ht="19.899999999999999" customHeight="1" x14ac:dyDescent="0.2">
      <c r="A5247" s="602"/>
      <c r="B5247" s="541"/>
      <c r="C5247" s="545"/>
      <c r="D5247" s="541"/>
      <c r="E5247" s="542"/>
      <c r="F5247" s="543"/>
      <c r="G5247" s="600"/>
    </row>
    <row r="5248" spans="1:7" ht="19.899999999999999" customHeight="1" x14ac:dyDescent="0.2">
      <c r="A5248" s="664" t="str">
        <f>B5182</f>
        <v/>
      </c>
      <c r="B5248" s="661">
        <f ca="1">C5182</f>
        <v>0</v>
      </c>
      <c r="C5248" s="541"/>
      <c r="D5248" s="541" t="s">
        <v>1833</v>
      </c>
      <c r="E5248" s="662"/>
      <c r="F5248" s="663" t="str">
        <f ca="1">"$/"&amp;G5182</f>
        <v>$/0</v>
      </c>
      <c r="G5248" s="610">
        <f>SUBTOTAL(9,G5205:G5247)</f>
        <v>0</v>
      </c>
    </row>
    <row r="5249" spans="1:7" ht="19.899999999999999" customHeight="1" x14ac:dyDescent="0.2">
      <c r="A5249" s="606"/>
      <c r="B5249" s="607"/>
      <c r="C5249" s="608"/>
      <c r="D5249" s="608" t="s">
        <v>2043</v>
      </c>
      <c r="E5249" s="609"/>
      <c r="F5249" s="665" t="str">
        <f ca="1">"$/"&amp;G5182</f>
        <v>$/0</v>
      </c>
      <c r="G5249" s="610">
        <f>ROUND(G5248/Coeficiente_Paso,2)</f>
        <v>0</v>
      </c>
    </row>
    <row r="5250" spans="1:7" ht="19.899999999999999" customHeight="1" x14ac:dyDescent="0.2">
      <c r="A5250" s="191"/>
      <c r="B5250" s="191"/>
      <c r="C5250" s="191"/>
      <c r="D5250" s="191"/>
      <c r="E5250" s="191"/>
      <c r="F5250" s="191"/>
      <c r="G5250" s="191"/>
    </row>
    <row r="5251" spans="1:7" ht="19.899999999999999" customHeight="1" x14ac:dyDescent="0.2">
      <c r="A5251" s="802" t="s">
        <v>31</v>
      </c>
      <c r="B5251" s="803"/>
      <c r="C5251" s="803"/>
      <c r="D5251" s="803"/>
      <c r="E5251" s="803"/>
      <c r="F5251" s="803"/>
      <c r="G5251" s="804"/>
    </row>
    <row r="5252" spans="1:7" ht="19.899999999999999" customHeight="1" x14ac:dyDescent="0.2">
      <c r="A5252" s="587" t="s">
        <v>711</v>
      </c>
      <c r="B5252" s="535" t="str">
        <f>Comitente</f>
        <v>DIRECCIÓN PROVINCIAL DE VIALIDAD</v>
      </c>
      <c r="C5252" s="536"/>
      <c r="D5252" s="537"/>
      <c r="E5252" s="537"/>
      <c r="F5252" s="538"/>
      <c r="G5252" s="588"/>
    </row>
    <row r="5253" spans="1:7" ht="19.899999999999999" customHeight="1" x14ac:dyDescent="0.2">
      <c r="A5253" s="587" t="s">
        <v>712</v>
      </c>
      <c r="B5253" s="535">
        <f>Contratista</f>
        <v>0</v>
      </c>
      <c r="C5253" s="539"/>
      <c r="D5253" s="539"/>
      <c r="E5253" s="539"/>
      <c r="F5253" s="535"/>
      <c r="G5253" s="589"/>
    </row>
    <row r="5254" spans="1:7" ht="19.899999999999999" customHeight="1" x14ac:dyDescent="0.2">
      <c r="A5254" s="587" t="s">
        <v>21</v>
      </c>
      <c r="B5254" s="535" t="str">
        <f>Obra</f>
        <v>PAVIMENTACIÓN Y REPAVIMENTACION DE LA RED VIAL MUNICIPAL AFECTADAS POR OBRAS DE SANEAMIENTO 1era ETAPA SARMIENTO</v>
      </c>
      <c r="C5254" s="539"/>
      <c r="D5254" s="539"/>
      <c r="E5254" s="539"/>
      <c r="F5254" s="535" t="s">
        <v>32</v>
      </c>
      <c r="G5254" s="589">
        <f>Fecha_Base</f>
        <v>0</v>
      </c>
    </row>
    <row r="5255" spans="1:7" ht="19.899999999999999" customHeight="1" x14ac:dyDescent="0.2">
      <c r="A5255" s="590" t="s">
        <v>710</v>
      </c>
      <c r="B5255" s="540" t="str">
        <f>Ubicación</f>
        <v>DEPARTAMENTO SARMIENTO</v>
      </c>
      <c r="C5255" s="540"/>
      <c r="D5255" s="541"/>
      <c r="E5255" s="542"/>
      <c r="F5255" s="543"/>
      <c r="G5255" s="591"/>
    </row>
    <row r="5256" spans="1:7" ht="19.899999999999999" customHeight="1" x14ac:dyDescent="0.2">
      <c r="A5256" s="590" t="s">
        <v>33</v>
      </c>
      <c r="B5256" s="544" t="str">
        <f>IFERROR(VALUE(LEFT(B5257,FIND(".",B5257)-1)),"")</f>
        <v/>
      </c>
      <c r="C5256" s="545">
        <f ca="1">IFERROR(VLOOKUP(B5256,T_Computo_Presupuesto,2,FALSE),0)</f>
        <v>0</v>
      </c>
      <c r="D5256" s="545"/>
      <c r="E5256" s="542"/>
      <c r="F5256" s="543"/>
      <c r="G5256" s="591"/>
    </row>
    <row r="5257" spans="1:7" ht="19.899999999999999" customHeight="1" x14ac:dyDescent="0.2">
      <c r="A5257" s="590" t="s">
        <v>22</v>
      </c>
      <c r="B5257" s="546" t="str">
        <f>IFERROR(VLOOKUP(COUNTIF($A$1:A5257,"ANALISIS DE PRECIOS"),T_NumeroItem,2,FALSE),"")</f>
        <v/>
      </c>
      <c r="C5257" s="805">
        <f ca="1">IFERROR(VLOOKUP(B5257,T_Computo_Presupuesto,2,FALSE),0)</f>
        <v>0</v>
      </c>
      <c r="D5257" s="805"/>
      <c r="E5257" s="805"/>
      <c r="F5257" s="540" t="s">
        <v>23</v>
      </c>
      <c r="G5257" s="592">
        <f ca="1">IFERROR(VLOOKUP(B5257,T_Computo_Presupuesto,4,FALSE),0)</f>
        <v>0</v>
      </c>
    </row>
    <row r="5258" spans="1:7" ht="19.899999999999999" customHeight="1" x14ac:dyDescent="0.2">
      <c r="A5258" s="590"/>
      <c r="B5258" s="540"/>
      <c r="C5258" s="545"/>
      <c r="D5258" s="541"/>
      <c r="E5258" s="542"/>
      <c r="F5258" s="545"/>
      <c r="G5258" s="593"/>
    </row>
    <row r="5259" spans="1:7" ht="19.899999999999999" customHeight="1" x14ac:dyDescent="0.2">
      <c r="A5259" s="594"/>
      <c r="B5259" s="547"/>
      <c r="C5259" s="548" t="s">
        <v>999</v>
      </c>
      <c r="D5259" s="547"/>
      <c r="E5259" s="547"/>
      <c r="F5259" s="547"/>
      <c r="G5259" s="595"/>
    </row>
    <row r="5260" spans="1:7" ht="19.899999999999999" customHeight="1" x14ac:dyDescent="0.2">
      <c r="A5260" s="590"/>
      <c r="B5260" s="549"/>
      <c r="C5260" s="545"/>
      <c r="D5260" s="541"/>
      <c r="E5260" s="542"/>
      <c r="F5260" s="540"/>
      <c r="G5260" s="592"/>
    </row>
    <row r="5261" spans="1:7" ht="19.899999999999999" customHeight="1" x14ac:dyDescent="0.2">
      <c r="A5261" s="590"/>
      <c r="B5261" s="549"/>
      <c r="C5261" s="550" t="s">
        <v>1000</v>
      </c>
      <c r="D5261" s="551" t="s">
        <v>24</v>
      </c>
      <c r="E5261" s="551" t="s">
        <v>1001</v>
      </c>
      <c r="F5261" s="551" t="s">
        <v>1002</v>
      </c>
      <c r="G5261" s="550" t="s">
        <v>1003</v>
      </c>
    </row>
    <row r="5262" spans="1:7" ht="19.899999999999999" customHeight="1" x14ac:dyDescent="0.2">
      <c r="A5262" s="590"/>
      <c r="B5262" s="549"/>
      <c r="C5262" s="552"/>
      <c r="D5262" s="553"/>
      <c r="E5262" s="554">
        <f t="shared" ref="E5262:E5271" si="1190">IFERROR(VLOOKUP(C5262,T_Equipos,4,FALSE),0)</f>
        <v>0</v>
      </c>
      <c r="F5262" s="555">
        <f t="shared" ref="F5262:F5271" si="1191">IFERROR(VLOOKUP(C5262,T_Equipos,5,FALSE),0)</f>
        <v>0</v>
      </c>
      <c r="G5262" s="555">
        <f>ROUND(D5262*F5262,2)</f>
        <v>0</v>
      </c>
    </row>
    <row r="5263" spans="1:7" ht="19.899999999999999" customHeight="1" x14ac:dyDescent="0.2">
      <c r="A5263" s="590"/>
      <c r="B5263" s="549"/>
      <c r="C5263" s="552"/>
      <c r="D5263" s="553"/>
      <c r="E5263" s="554">
        <f t="shared" si="1190"/>
        <v>0</v>
      </c>
      <c r="F5263" s="555">
        <f t="shared" si="1191"/>
        <v>0</v>
      </c>
      <c r="G5263" s="555">
        <f>ROUND(D5263*F5263,2)</f>
        <v>0</v>
      </c>
    </row>
    <row r="5264" spans="1:7" ht="19.899999999999999" customHeight="1" x14ac:dyDescent="0.2">
      <c r="A5264" s="590"/>
      <c r="B5264" s="549"/>
      <c r="C5264" s="552"/>
      <c r="D5264" s="553"/>
      <c r="E5264" s="554">
        <f t="shared" si="1190"/>
        <v>0</v>
      </c>
      <c r="F5264" s="555">
        <f t="shared" si="1191"/>
        <v>0</v>
      </c>
      <c r="G5264" s="555">
        <f>ROUND(D5264*F5264,2)</f>
        <v>0</v>
      </c>
    </row>
    <row r="5265" spans="1:7" ht="19.899999999999999" customHeight="1" x14ac:dyDescent="0.2">
      <c r="A5265" s="590"/>
      <c r="B5265" s="549"/>
      <c r="C5265" s="552"/>
      <c r="D5265" s="553"/>
      <c r="E5265" s="554">
        <f t="shared" si="1190"/>
        <v>0</v>
      </c>
      <c r="F5265" s="555">
        <f t="shared" si="1191"/>
        <v>0</v>
      </c>
      <c r="G5265" s="555">
        <f>ROUND(D5265*F5265,2)</f>
        <v>0</v>
      </c>
    </row>
    <row r="5266" spans="1:7" ht="19.899999999999999" customHeight="1" x14ac:dyDescent="0.2">
      <c r="A5266" s="590"/>
      <c r="B5266" s="549"/>
      <c r="C5266" s="552"/>
      <c r="D5266" s="553"/>
      <c r="E5266" s="554">
        <f t="shared" si="1190"/>
        <v>0</v>
      </c>
      <c r="F5266" s="555">
        <f t="shared" si="1191"/>
        <v>0</v>
      </c>
      <c r="G5266" s="555">
        <f t="shared" ref="G5266:G5271" si="1192">ROUND(D5266*F5266,2)</f>
        <v>0</v>
      </c>
    </row>
    <row r="5267" spans="1:7" ht="19.899999999999999" customHeight="1" x14ac:dyDescent="0.2">
      <c r="A5267" s="590"/>
      <c r="B5267" s="549"/>
      <c r="C5267" s="552"/>
      <c r="D5267" s="553"/>
      <c r="E5267" s="554">
        <f t="shared" si="1190"/>
        <v>0</v>
      </c>
      <c r="F5267" s="555">
        <f t="shared" si="1191"/>
        <v>0</v>
      </c>
      <c r="G5267" s="555">
        <f t="shared" si="1192"/>
        <v>0</v>
      </c>
    </row>
    <row r="5268" spans="1:7" ht="19.899999999999999" customHeight="1" x14ac:dyDescent="0.2">
      <c r="A5268" s="590"/>
      <c r="B5268" s="549"/>
      <c r="C5268" s="552"/>
      <c r="D5268" s="553"/>
      <c r="E5268" s="554">
        <f t="shared" si="1190"/>
        <v>0</v>
      </c>
      <c r="F5268" s="555">
        <f t="shared" si="1191"/>
        <v>0</v>
      </c>
      <c r="G5268" s="555">
        <f t="shared" si="1192"/>
        <v>0</v>
      </c>
    </row>
    <row r="5269" spans="1:7" ht="19.899999999999999" customHeight="1" x14ac:dyDescent="0.2">
      <c r="A5269" s="590"/>
      <c r="B5269" s="549"/>
      <c r="C5269" s="552"/>
      <c r="D5269" s="553"/>
      <c r="E5269" s="554">
        <f t="shared" si="1190"/>
        <v>0</v>
      </c>
      <c r="F5269" s="555">
        <f t="shared" si="1191"/>
        <v>0</v>
      </c>
      <c r="G5269" s="555">
        <f t="shared" si="1192"/>
        <v>0</v>
      </c>
    </row>
    <row r="5270" spans="1:7" ht="19.899999999999999" customHeight="1" x14ac:dyDescent="0.2">
      <c r="A5270" s="590"/>
      <c r="B5270" s="549"/>
      <c r="C5270" s="552"/>
      <c r="D5270" s="553"/>
      <c r="E5270" s="554">
        <f t="shared" si="1190"/>
        <v>0</v>
      </c>
      <c r="F5270" s="555">
        <f t="shared" si="1191"/>
        <v>0</v>
      </c>
      <c r="G5270" s="555">
        <f t="shared" si="1192"/>
        <v>0</v>
      </c>
    </row>
    <row r="5271" spans="1:7" ht="19.899999999999999" customHeight="1" x14ac:dyDescent="0.2">
      <c r="A5271" s="590"/>
      <c r="B5271" s="549"/>
      <c r="C5271" s="552"/>
      <c r="D5271" s="553"/>
      <c r="E5271" s="554">
        <f t="shared" si="1190"/>
        <v>0</v>
      </c>
      <c r="F5271" s="555">
        <f t="shared" si="1191"/>
        <v>0</v>
      </c>
      <c r="G5271" s="555">
        <f t="shared" si="1192"/>
        <v>0</v>
      </c>
    </row>
    <row r="5272" spans="1:7" ht="19.899999999999999" customHeight="1" x14ac:dyDescent="0.2">
      <c r="A5272" s="590"/>
      <c r="B5272" s="549"/>
      <c r="C5272" s="545"/>
      <c r="D5272" s="545"/>
      <c r="E5272" s="556"/>
      <c r="F5272" s="540"/>
      <c r="G5272" s="592"/>
    </row>
    <row r="5273" spans="1:7" ht="19.899999999999999" customHeight="1" x14ac:dyDescent="0.2">
      <c r="A5273" s="590"/>
      <c r="B5273" s="545"/>
      <c r="C5273" s="537" t="s">
        <v>1004</v>
      </c>
      <c r="D5273" s="540" t="s">
        <v>1001</v>
      </c>
      <c r="E5273" s="611">
        <f>SUMPRODUCT(D5262:D5271,E5262:E5271)</f>
        <v>0</v>
      </c>
      <c r="F5273" s="540" t="s">
        <v>1005</v>
      </c>
      <c r="G5273" s="612">
        <f>SUM(G5262:G5271)</f>
        <v>0</v>
      </c>
    </row>
    <row r="5274" spans="1:7" ht="19.899999999999999" customHeight="1" x14ac:dyDescent="0.2">
      <c r="A5274" s="590"/>
      <c r="B5274" s="549"/>
      <c r="C5274" s="557"/>
      <c r="D5274" s="556"/>
      <c r="E5274" s="542"/>
      <c r="F5274" s="540"/>
      <c r="G5274" s="596"/>
    </row>
    <row r="5275" spans="1:7" ht="19.899999999999999" customHeight="1" x14ac:dyDescent="0.2">
      <c r="A5275" s="597"/>
      <c r="B5275" s="549"/>
      <c r="C5275" s="540" t="s">
        <v>1006</v>
      </c>
      <c r="D5275" s="558">
        <f>IFERROR(VLOOKUP(COUNTIF($A$1:A5275,"ANALISIS DE PRECIOS"),T_Rendimiento_Equipo,5,FALSE),0)</f>
        <v>0</v>
      </c>
      <c r="E5275" s="559" t="str">
        <f ca="1">G5257&amp;"/día"</f>
        <v>0/día</v>
      </c>
      <c r="F5275" s="598"/>
      <c r="G5275" s="592"/>
    </row>
    <row r="5276" spans="1:7" ht="19.899999999999999" customHeight="1" x14ac:dyDescent="0.2">
      <c r="A5276" s="590"/>
      <c r="B5276" s="549"/>
      <c r="C5276" s="545"/>
      <c r="D5276" s="541"/>
      <c r="E5276" s="542"/>
      <c r="F5276" s="540"/>
      <c r="G5276" s="592"/>
    </row>
    <row r="5277" spans="1:7" ht="19.899999999999999" customHeight="1" x14ac:dyDescent="0.2">
      <c r="A5277" s="792" t="s">
        <v>576</v>
      </c>
      <c r="B5277" s="793"/>
      <c r="C5277" s="794" t="s">
        <v>0</v>
      </c>
      <c r="D5277" s="806" t="s">
        <v>1866</v>
      </c>
      <c r="E5277" s="806" t="s">
        <v>1865</v>
      </c>
      <c r="F5277" s="798" t="s">
        <v>1007</v>
      </c>
      <c r="G5277" s="800" t="s">
        <v>26</v>
      </c>
    </row>
    <row r="5278" spans="1:7" ht="19.899999999999999" customHeight="1" x14ac:dyDescent="0.2">
      <c r="A5278" s="560" t="s">
        <v>577</v>
      </c>
      <c r="B5278" s="560" t="s">
        <v>578</v>
      </c>
      <c r="C5278" s="795"/>
      <c r="D5278" s="807"/>
      <c r="E5278" s="797"/>
      <c r="F5278" s="799"/>
      <c r="G5278" s="801"/>
    </row>
    <row r="5279" spans="1:7" ht="19.899999999999999" customHeight="1" x14ac:dyDescent="0.2">
      <c r="A5279" s="599"/>
      <c r="B5279" s="545"/>
      <c r="C5279" s="537" t="s">
        <v>1008</v>
      </c>
      <c r="D5279" s="542"/>
      <c r="E5279" s="542"/>
      <c r="F5279" s="545"/>
      <c r="G5279" s="600"/>
    </row>
    <row r="5280" spans="1:7" ht="19.899999999999999" customHeight="1" x14ac:dyDescent="0.2">
      <c r="A5280" s="601">
        <f t="shared" ref="A5280:A5288" si="1193">IFERROR(VLOOKUP(C5280,T_Insumos,4,FALSE),0)</f>
        <v>0</v>
      </c>
      <c r="B5280" s="561">
        <f t="shared" ref="B5280:B5288" si="1194">IFERROR(VLOOKUP(C5280,T_Insumos,5,FALSE),0)</f>
        <v>0</v>
      </c>
      <c r="C5280" s="552"/>
      <c r="D5280" s="562">
        <f t="shared" ref="D5280:D5288" si="1195">IFERROR(VLOOKUP(C5280,T_Insumos,3,FALSE),0)</f>
        <v>0</v>
      </c>
      <c r="E5280" s="555">
        <f>D5280*$G$23</f>
        <v>0</v>
      </c>
      <c r="F5280" s="558">
        <f>IF(C5280="",0,IFERROR(VLOOKUP(COUNTIF($A$1:A5280,"ANALISIS DE PRECIOS"),T_Rendimiento_Equipo,5,FALSE),0))</f>
        <v>0</v>
      </c>
      <c r="G5280" s="555">
        <f>IFERROR(ROUND(E5280/F5280,2),0)</f>
        <v>0</v>
      </c>
    </row>
    <row r="5281" spans="1:7" ht="19.899999999999999" customHeight="1" x14ac:dyDescent="0.2">
      <c r="A5281" s="601">
        <f t="shared" si="1193"/>
        <v>0</v>
      </c>
      <c r="B5281" s="561">
        <f t="shared" si="1194"/>
        <v>0</v>
      </c>
      <c r="C5281" s="552"/>
      <c r="D5281" s="562">
        <f t="shared" si="1195"/>
        <v>0</v>
      </c>
      <c r="E5281" s="555"/>
      <c r="F5281" s="558">
        <f>IF(C5281="",0,IFERROR(VLOOKUP(COUNTIF($A$1:A5281,"ANALISIS DE PRECIOS"),T_Rendimiento_Equipo,5,FALSE),0))</f>
        <v>0</v>
      </c>
      <c r="G5281" s="555">
        <f t="shared" ref="G5281:G5288" si="1196">IFERROR(ROUND(E5281/F5281,2),0)</f>
        <v>0</v>
      </c>
    </row>
    <row r="5282" spans="1:7" ht="19.899999999999999" customHeight="1" x14ac:dyDescent="0.2">
      <c r="A5282" s="601">
        <f t="shared" si="1193"/>
        <v>0</v>
      </c>
      <c r="B5282" s="561">
        <f t="shared" si="1194"/>
        <v>0</v>
      </c>
      <c r="C5282" s="563"/>
      <c r="D5282" s="562">
        <f t="shared" si="1195"/>
        <v>0</v>
      </c>
      <c r="E5282" s="555"/>
      <c r="F5282" s="558">
        <f>IF(C5282="",0,IFERROR(VLOOKUP(COUNTIF($A$1:A5282,"ANALISIS DE PRECIOS"),T_Rendimiento_Equipo,5,FALSE),0))</f>
        <v>0</v>
      </c>
      <c r="G5282" s="555">
        <f t="shared" si="1196"/>
        <v>0</v>
      </c>
    </row>
    <row r="5283" spans="1:7" ht="19.899999999999999" customHeight="1" x14ac:dyDescent="0.2">
      <c r="A5283" s="601">
        <f t="shared" si="1193"/>
        <v>0</v>
      </c>
      <c r="B5283" s="561">
        <f t="shared" si="1194"/>
        <v>0</v>
      </c>
      <c r="C5283" s="563"/>
      <c r="D5283" s="562">
        <f t="shared" si="1195"/>
        <v>0</v>
      </c>
      <c r="E5283" s="555"/>
      <c r="F5283" s="558">
        <f>IF(C5283="",0,IFERROR(VLOOKUP(COUNTIF($A$1:A5283,"ANALISIS DE PRECIOS"),T_Rendimiento_Equipo,5,FALSE),0))</f>
        <v>0</v>
      </c>
      <c r="G5283" s="555">
        <f t="shared" si="1196"/>
        <v>0</v>
      </c>
    </row>
    <row r="5284" spans="1:7" ht="19.899999999999999" customHeight="1" x14ac:dyDescent="0.2">
      <c r="A5284" s="601">
        <f t="shared" si="1193"/>
        <v>0</v>
      </c>
      <c r="B5284" s="561">
        <f t="shared" si="1194"/>
        <v>0</v>
      </c>
      <c r="C5284" s="563"/>
      <c r="D5284" s="562">
        <f t="shared" si="1195"/>
        <v>0</v>
      </c>
      <c r="E5284" s="555"/>
      <c r="F5284" s="558">
        <f>IF(C5284="",0,IFERROR(VLOOKUP(COUNTIF($A$1:A5284,"ANALISIS DE PRECIOS"),T_Rendimiento_Equipo,5,FALSE),0))</f>
        <v>0</v>
      </c>
      <c r="G5284" s="555">
        <f t="shared" si="1196"/>
        <v>0</v>
      </c>
    </row>
    <row r="5285" spans="1:7" ht="19.899999999999999" customHeight="1" x14ac:dyDescent="0.2">
      <c r="A5285" s="601">
        <f t="shared" si="1193"/>
        <v>0</v>
      </c>
      <c r="B5285" s="561">
        <f t="shared" si="1194"/>
        <v>0</v>
      </c>
      <c r="C5285" s="563"/>
      <c r="D5285" s="562">
        <f t="shared" si="1195"/>
        <v>0</v>
      </c>
      <c r="E5285" s="555"/>
      <c r="F5285" s="558">
        <f>IF(C5285="",0,IFERROR(VLOOKUP(COUNTIF($A$1:A5285,"ANALISIS DE PRECIOS"),T_Rendimiento_Equipo,5,FALSE),0))</f>
        <v>0</v>
      </c>
      <c r="G5285" s="555">
        <f t="shared" si="1196"/>
        <v>0</v>
      </c>
    </row>
    <row r="5286" spans="1:7" ht="19.899999999999999" customHeight="1" x14ac:dyDescent="0.2">
      <c r="A5286" s="601">
        <f t="shared" si="1193"/>
        <v>0</v>
      </c>
      <c r="B5286" s="561">
        <f t="shared" si="1194"/>
        <v>0</v>
      </c>
      <c r="C5286" s="563"/>
      <c r="D5286" s="562">
        <f t="shared" si="1195"/>
        <v>0</v>
      </c>
      <c r="E5286" s="555"/>
      <c r="F5286" s="558">
        <f>IF(C5286="",0,IFERROR(VLOOKUP(COUNTIF($A$1:A5286,"ANALISIS DE PRECIOS"),T_Rendimiento_Equipo,5,FALSE),0))</f>
        <v>0</v>
      </c>
      <c r="G5286" s="555">
        <f t="shared" si="1196"/>
        <v>0</v>
      </c>
    </row>
    <row r="5287" spans="1:7" ht="19.899999999999999" customHeight="1" x14ac:dyDescent="0.2">
      <c r="A5287" s="601">
        <f t="shared" si="1193"/>
        <v>0</v>
      </c>
      <c r="B5287" s="561">
        <f t="shared" si="1194"/>
        <v>0</v>
      </c>
      <c r="C5287" s="563"/>
      <c r="D5287" s="562">
        <f t="shared" si="1195"/>
        <v>0</v>
      </c>
      <c r="E5287" s="555"/>
      <c r="F5287" s="558">
        <f>IF(C5287="",0,IFERROR(VLOOKUP(COUNTIF($A$1:A5287,"ANALISIS DE PRECIOS"),T_Rendimiento_Equipo,5,FALSE),0))</f>
        <v>0</v>
      </c>
      <c r="G5287" s="555">
        <f t="shared" si="1196"/>
        <v>0</v>
      </c>
    </row>
    <row r="5288" spans="1:7" ht="19.899999999999999" customHeight="1" x14ac:dyDescent="0.2">
      <c r="A5288" s="601">
        <f t="shared" si="1193"/>
        <v>0</v>
      </c>
      <c r="B5288" s="561">
        <f t="shared" si="1194"/>
        <v>0</v>
      </c>
      <c r="C5288" s="552"/>
      <c r="D5288" s="562">
        <f t="shared" si="1195"/>
        <v>0</v>
      </c>
      <c r="E5288" s="555"/>
      <c r="F5288" s="558">
        <f>IF(C5288="",0,IFERROR(VLOOKUP(COUNTIF($A$1:A5288,"ANALISIS DE PRECIOS"),T_Rendimiento_Equipo,5,FALSE),0))</f>
        <v>0</v>
      </c>
      <c r="G5288" s="555">
        <f t="shared" si="1196"/>
        <v>0</v>
      </c>
    </row>
    <row r="5289" spans="1:7" ht="19.899999999999999" customHeight="1" x14ac:dyDescent="0.2">
      <c r="A5289" s="602"/>
      <c r="B5289" s="541"/>
      <c r="C5289" s="545"/>
      <c r="D5289" s="541"/>
      <c r="E5289" s="542"/>
      <c r="F5289" s="564" t="s">
        <v>27</v>
      </c>
      <c r="G5289" s="603">
        <f>SUBTOTAL(9,G5280:G5288)</f>
        <v>0</v>
      </c>
    </row>
    <row r="5290" spans="1:7" ht="19.899999999999999" customHeight="1" x14ac:dyDescent="0.2">
      <c r="A5290" s="599"/>
      <c r="B5290" s="545"/>
      <c r="C5290" s="537" t="s">
        <v>713</v>
      </c>
      <c r="D5290" s="541"/>
      <c r="E5290" s="542"/>
      <c r="F5290" s="543"/>
      <c r="G5290" s="600"/>
    </row>
    <row r="5291" spans="1:7" ht="19.899999999999999" customHeight="1" x14ac:dyDescent="0.2">
      <c r="A5291" s="792" t="s">
        <v>576</v>
      </c>
      <c r="B5291" s="793"/>
      <c r="C5291" s="794" t="s">
        <v>0</v>
      </c>
      <c r="D5291" s="796" t="s">
        <v>24</v>
      </c>
      <c r="E5291" s="796" t="s">
        <v>1832</v>
      </c>
      <c r="F5291" s="798" t="s">
        <v>1007</v>
      </c>
      <c r="G5291" s="800" t="s">
        <v>26</v>
      </c>
    </row>
    <row r="5292" spans="1:7" ht="19.899999999999999" customHeight="1" x14ac:dyDescent="0.2">
      <c r="A5292" s="560" t="s">
        <v>577</v>
      </c>
      <c r="B5292" s="560" t="s">
        <v>578</v>
      </c>
      <c r="C5292" s="795"/>
      <c r="D5292" s="797"/>
      <c r="E5292" s="797"/>
      <c r="F5292" s="799"/>
      <c r="G5292" s="801"/>
    </row>
    <row r="5293" spans="1:7" ht="19.899999999999999" customHeight="1" x14ac:dyDescent="0.2">
      <c r="A5293" s="601">
        <f t="shared" ref="A5293:A5299" si="1197">IFERROR(VLOOKUP(C5293,T_Insumos,4,FALSE),0)</f>
        <v>0</v>
      </c>
      <c r="B5293" s="561">
        <f t="shared" ref="B5293:B5299" si="1198">IFERROR(VLOOKUP(C5293,T_Insumos,5,FALSE),0)</f>
        <v>0</v>
      </c>
      <c r="C5293" s="565"/>
      <c r="D5293" s="558"/>
      <c r="E5293" s="555">
        <f t="shared" ref="E5293:E5299" si="1199">IFERROR(VLOOKUP(C5293,T_Insumos,3,FALSE),0)</f>
        <v>0</v>
      </c>
      <c r="F5293" s="558">
        <f>IF(C5293="",0,IFERROR(VLOOKUP(COUNTIF($A$1:A5293,"ANALISIS DE PRECIOS"),T_Rendimiento_Equipo,5,FALSE),0))</f>
        <v>0</v>
      </c>
      <c r="G5293" s="555">
        <f>IFERROR(ROUND(D5293*E5293/F5293,2),0)</f>
        <v>0</v>
      </c>
    </row>
    <row r="5294" spans="1:7" ht="19.899999999999999" customHeight="1" x14ac:dyDescent="0.2">
      <c r="A5294" s="601">
        <f t="shared" si="1197"/>
        <v>0</v>
      </c>
      <c r="B5294" s="561">
        <f t="shared" si="1198"/>
        <v>0</v>
      </c>
      <c r="C5294" s="552"/>
      <c r="D5294" s="558"/>
      <c r="E5294" s="555">
        <f t="shared" si="1199"/>
        <v>0</v>
      </c>
      <c r="F5294" s="558">
        <f>IF(C5294="",0,IFERROR(VLOOKUP(COUNTIF($A$1:A5294,"ANALISIS DE PRECIOS"),T_Rendimiento_Equipo,5,FALSE),0))</f>
        <v>0</v>
      </c>
      <c r="G5294" s="555">
        <f t="shared" ref="G5294:G5299" si="1200">IFERROR(ROUND(D5294*E5294/F5294,2),0)</f>
        <v>0</v>
      </c>
    </row>
    <row r="5295" spans="1:7" ht="19.899999999999999" customHeight="1" x14ac:dyDescent="0.2">
      <c r="A5295" s="601">
        <f t="shared" si="1197"/>
        <v>0</v>
      </c>
      <c r="B5295" s="561">
        <f t="shared" si="1198"/>
        <v>0</v>
      </c>
      <c r="C5295" s="552"/>
      <c r="D5295" s="558"/>
      <c r="E5295" s="555">
        <f t="shared" si="1199"/>
        <v>0</v>
      </c>
      <c r="F5295" s="558">
        <f>IF(C5295="",0,IFERROR(VLOOKUP(COUNTIF($A$1:A5295,"ANALISIS DE PRECIOS"),T_Rendimiento_Equipo,5,FALSE),0))</f>
        <v>0</v>
      </c>
      <c r="G5295" s="555">
        <f t="shared" si="1200"/>
        <v>0</v>
      </c>
    </row>
    <row r="5296" spans="1:7" ht="19.899999999999999" customHeight="1" x14ac:dyDescent="0.2">
      <c r="A5296" s="601">
        <f t="shared" si="1197"/>
        <v>0</v>
      </c>
      <c r="B5296" s="561">
        <f t="shared" si="1198"/>
        <v>0</v>
      </c>
      <c r="C5296" s="552"/>
      <c r="D5296" s="558"/>
      <c r="E5296" s="555">
        <f t="shared" si="1199"/>
        <v>0</v>
      </c>
      <c r="F5296" s="558">
        <f>IF(C5296="",0,IFERROR(VLOOKUP(COUNTIF($A$1:A5296,"ANALISIS DE PRECIOS"),T_Rendimiento_Equipo,5,FALSE),0))</f>
        <v>0</v>
      </c>
      <c r="G5296" s="555">
        <f t="shared" si="1200"/>
        <v>0</v>
      </c>
    </row>
    <row r="5297" spans="1:7" ht="19.899999999999999" customHeight="1" x14ac:dyDescent="0.2">
      <c r="A5297" s="601">
        <f t="shared" si="1197"/>
        <v>0</v>
      </c>
      <c r="B5297" s="561">
        <f t="shared" si="1198"/>
        <v>0</v>
      </c>
      <c r="C5297" s="552"/>
      <c r="D5297" s="558"/>
      <c r="E5297" s="555">
        <f t="shared" si="1199"/>
        <v>0</v>
      </c>
      <c r="F5297" s="558">
        <f>IF(C5297="",0,IFERROR(VLOOKUP(COUNTIF($A$1:A5297,"ANALISIS DE PRECIOS"),T_Rendimiento_Equipo,5,FALSE),0))</f>
        <v>0</v>
      </c>
      <c r="G5297" s="555">
        <f t="shared" si="1200"/>
        <v>0</v>
      </c>
    </row>
    <row r="5298" spans="1:7" ht="19.899999999999999" customHeight="1" x14ac:dyDescent="0.2">
      <c r="A5298" s="601">
        <f t="shared" si="1197"/>
        <v>0</v>
      </c>
      <c r="B5298" s="561">
        <f t="shared" si="1198"/>
        <v>0</v>
      </c>
      <c r="C5298" s="552"/>
      <c r="D5298" s="566"/>
      <c r="E5298" s="555">
        <f t="shared" si="1199"/>
        <v>0</v>
      </c>
      <c r="F5298" s="558">
        <f>IF(C5298="",0,IFERROR(VLOOKUP(COUNTIF($A$1:A5298,"ANALISIS DE PRECIOS"),T_Rendimiento_Equipo,5,FALSE),0))</f>
        <v>0</v>
      </c>
      <c r="G5298" s="555">
        <f t="shared" si="1200"/>
        <v>0</v>
      </c>
    </row>
    <row r="5299" spans="1:7" ht="19.899999999999999" customHeight="1" x14ac:dyDescent="0.2">
      <c r="A5299" s="601">
        <f t="shared" si="1197"/>
        <v>0</v>
      </c>
      <c r="B5299" s="561">
        <f t="shared" si="1198"/>
        <v>0</v>
      </c>
      <c r="C5299" s="561"/>
      <c r="D5299" s="567"/>
      <c r="E5299" s="555">
        <f t="shared" si="1199"/>
        <v>0</v>
      </c>
      <c r="F5299" s="558">
        <f>IF(C5299="",0,IFERROR(VLOOKUP(COUNTIF($A$1:A5299,"ANALISIS DE PRECIOS"),T_Rendimiento_Equipo,5,FALSE),0))</f>
        <v>0</v>
      </c>
      <c r="G5299" s="555">
        <f t="shared" si="1200"/>
        <v>0</v>
      </c>
    </row>
    <row r="5300" spans="1:7" ht="19.899999999999999" customHeight="1" x14ac:dyDescent="0.2">
      <c r="A5300" s="602"/>
      <c r="B5300" s="541"/>
      <c r="C5300" s="545"/>
      <c r="D5300" s="541"/>
      <c r="E5300" s="542"/>
      <c r="F5300" s="564" t="s">
        <v>28</v>
      </c>
      <c r="G5300" s="604">
        <f>SUBTOTAL(9,G5293:G5299)</f>
        <v>0</v>
      </c>
    </row>
    <row r="5301" spans="1:7" ht="19.899999999999999" customHeight="1" x14ac:dyDescent="0.2">
      <c r="A5301" s="599"/>
      <c r="B5301" s="545"/>
      <c r="C5301" s="537" t="s">
        <v>1014</v>
      </c>
      <c r="D5301" s="541"/>
      <c r="E5301" s="542"/>
      <c r="F5301" s="543"/>
      <c r="G5301" s="600"/>
    </row>
    <row r="5302" spans="1:7" ht="19.899999999999999" customHeight="1" x14ac:dyDescent="0.2">
      <c r="A5302" s="792" t="s">
        <v>576</v>
      </c>
      <c r="B5302" s="793"/>
      <c r="C5302" s="794" t="s">
        <v>0</v>
      </c>
      <c r="D5302" s="794" t="s">
        <v>1867</v>
      </c>
      <c r="E5302" s="796" t="s">
        <v>24</v>
      </c>
      <c r="F5302" s="798" t="s">
        <v>25</v>
      </c>
      <c r="G5302" s="800" t="s">
        <v>26</v>
      </c>
    </row>
    <row r="5303" spans="1:7" ht="19.899999999999999" customHeight="1" x14ac:dyDescent="0.2">
      <c r="A5303" s="560" t="s">
        <v>577</v>
      </c>
      <c r="B5303" s="560" t="s">
        <v>578</v>
      </c>
      <c r="C5303" s="795"/>
      <c r="D5303" s="795"/>
      <c r="E5303" s="797"/>
      <c r="F5303" s="799"/>
      <c r="G5303" s="801"/>
    </row>
    <row r="5304" spans="1:7" ht="19.899999999999999" customHeight="1" x14ac:dyDescent="0.2">
      <c r="A5304" s="601">
        <f t="shared" ref="A5304:A5314" si="1201">IFERROR(VLOOKUP(C5304,T_Insumos,4,FALSE),0)</f>
        <v>0</v>
      </c>
      <c r="B5304" s="561">
        <f t="shared" ref="B5304:B5314" si="1202">IFERROR(VLOOKUP(C5304,T_Insumos,5,FALSE),0)</f>
        <v>0</v>
      </c>
      <c r="C5304" s="561"/>
      <c r="D5304" s="613">
        <f t="shared" ref="D5304:D5314" si="1203">IFERROR(VLOOKUP(C5304,T_Insumos,2,FALSE),0)</f>
        <v>0</v>
      </c>
      <c r="E5304" s="553"/>
      <c r="F5304" s="555">
        <f t="shared" ref="F5304:F5314" si="1204">IFERROR(VLOOKUP(C5304,T_Insumos,3,FALSE),0)</f>
        <v>0</v>
      </c>
      <c r="G5304" s="555">
        <f>ROUND(E5304*F5304,2)</f>
        <v>0</v>
      </c>
    </row>
    <row r="5305" spans="1:7" ht="19.899999999999999" customHeight="1" x14ac:dyDescent="0.2">
      <c r="A5305" s="601">
        <f t="shared" si="1201"/>
        <v>0</v>
      </c>
      <c r="B5305" s="561">
        <f t="shared" si="1202"/>
        <v>0</v>
      </c>
      <c r="C5305" s="561"/>
      <c r="D5305" s="613">
        <f t="shared" si="1203"/>
        <v>0</v>
      </c>
      <c r="E5305" s="553"/>
      <c r="F5305" s="555">
        <f t="shared" si="1204"/>
        <v>0</v>
      </c>
      <c r="G5305" s="555">
        <f t="shared" ref="G5305:G5314" si="1205">ROUND(E5305*F5305,2)</f>
        <v>0</v>
      </c>
    </row>
    <row r="5306" spans="1:7" ht="19.899999999999999" customHeight="1" x14ac:dyDescent="0.2">
      <c r="A5306" s="601">
        <f t="shared" si="1201"/>
        <v>0</v>
      </c>
      <c r="B5306" s="561">
        <f t="shared" si="1202"/>
        <v>0</v>
      </c>
      <c r="C5306" s="561"/>
      <c r="D5306" s="613">
        <f t="shared" si="1203"/>
        <v>0</v>
      </c>
      <c r="E5306" s="553"/>
      <c r="F5306" s="555">
        <f t="shared" si="1204"/>
        <v>0</v>
      </c>
      <c r="G5306" s="555">
        <f t="shared" si="1205"/>
        <v>0</v>
      </c>
    </row>
    <row r="5307" spans="1:7" ht="19.899999999999999" customHeight="1" x14ac:dyDescent="0.2">
      <c r="A5307" s="601">
        <f t="shared" si="1201"/>
        <v>0</v>
      </c>
      <c r="B5307" s="561">
        <f t="shared" si="1202"/>
        <v>0</v>
      </c>
      <c r="C5307" s="561"/>
      <c r="D5307" s="613">
        <f t="shared" si="1203"/>
        <v>0</v>
      </c>
      <c r="E5307" s="553"/>
      <c r="F5307" s="555">
        <f t="shared" si="1204"/>
        <v>0</v>
      </c>
      <c r="G5307" s="555">
        <f t="shared" si="1205"/>
        <v>0</v>
      </c>
    </row>
    <row r="5308" spans="1:7" ht="19.899999999999999" customHeight="1" x14ac:dyDescent="0.2">
      <c r="A5308" s="601">
        <f t="shared" si="1201"/>
        <v>0</v>
      </c>
      <c r="B5308" s="561">
        <f t="shared" si="1202"/>
        <v>0</v>
      </c>
      <c r="C5308" s="561"/>
      <c r="D5308" s="613">
        <f t="shared" si="1203"/>
        <v>0</v>
      </c>
      <c r="E5308" s="553"/>
      <c r="F5308" s="555">
        <f t="shared" si="1204"/>
        <v>0</v>
      </c>
      <c r="G5308" s="555">
        <f t="shared" si="1205"/>
        <v>0</v>
      </c>
    </row>
    <row r="5309" spans="1:7" ht="19.899999999999999" customHeight="1" x14ac:dyDescent="0.2">
      <c r="A5309" s="601">
        <f t="shared" si="1201"/>
        <v>0</v>
      </c>
      <c r="B5309" s="561">
        <f t="shared" si="1202"/>
        <v>0</v>
      </c>
      <c r="C5309" s="561"/>
      <c r="D5309" s="613">
        <f t="shared" si="1203"/>
        <v>0</v>
      </c>
      <c r="E5309" s="553"/>
      <c r="F5309" s="555">
        <f t="shared" si="1204"/>
        <v>0</v>
      </c>
      <c r="G5309" s="555">
        <f t="shared" si="1205"/>
        <v>0</v>
      </c>
    </row>
    <row r="5310" spans="1:7" ht="19.899999999999999" customHeight="1" x14ac:dyDescent="0.2">
      <c r="A5310" s="601">
        <f t="shared" si="1201"/>
        <v>0</v>
      </c>
      <c r="B5310" s="561">
        <f t="shared" si="1202"/>
        <v>0</v>
      </c>
      <c r="C5310" s="561"/>
      <c r="D5310" s="613">
        <f t="shared" si="1203"/>
        <v>0</v>
      </c>
      <c r="E5310" s="553"/>
      <c r="F5310" s="555">
        <f t="shared" si="1204"/>
        <v>0</v>
      </c>
      <c r="G5310" s="555">
        <f t="shared" si="1205"/>
        <v>0</v>
      </c>
    </row>
    <row r="5311" spans="1:7" ht="19.899999999999999" customHeight="1" x14ac:dyDescent="0.2">
      <c r="A5311" s="601">
        <f t="shared" si="1201"/>
        <v>0</v>
      </c>
      <c r="B5311" s="561">
        <f t="shared" si="1202"/>
        <v>0</v>
      </c>
      <c r="C5311" s="561"/>
      <c r="D5311" s="613">
        <f t="shared" si="1203"/>
        <v>0</v>
      </c>
      <c r="E5311" s="553"/>
      <c r="F5311" s="555">
        <f t="shared" si="1204"/>
        <v>0</v>
      </c>
      <c r="G5311" s="555">
        <f t="shared" si="1205"/>
        <v>0</v>
      </c>
    </row>
    <row r="5312" spans="1:7" ht="19.899999999999999" customHeight="1" x14ac:dyDescent="0.2">
      <c r="A5312" s="601">
        <f t="shared" si="1201"/>
        <v>0</v>
      </c>
      <c r="B5312" s="561">
        <f t="shared" si="1202"/>
        <v>0</v>
      </c>
      <c r="C5312" s="561"/>
      <c r="D5312" s="613">
        <f t="shared" si="1203"/>
        <v>0</v>
      </c>
      <c r="E5312" s="553"/>
      <c r="F5312" s="555">
        <f t="shared" si="1204"/>
        <v>0</v>
      </c>
      <c r="G5312" s="555">
        <f t="shared" si="1205"/>
        <v>0</v>
      </c>
    </row>
    <row r="5313" spans="1:7" ht="19.899999999999999" customHeight="1" x14ac:dyDescent="0.2">
      <c r="A5313" s="601">
        <f t="shared" si="1201"/>
        <v>0</v>
      </c>
      <c r="B5313" s="561">
        <f t="shared" si="1202"/>
        <v>0</v>
      </c>
      <c r="C5313" s="561"/>
      <c r="D5313" s="613">
        <f t="shared" si="1203"/>
        <v>0</v>
      </c>
      <c r="E5313" s="553"/>
      <c r="F5313" s="555">
        <f t="shared" si="1204"/>
        <v>0</v>
      </c>
      <c r="G5313" s="555">
        <f t="shared" si="1205"/>
        <v>0</v>
      </c>
    </row>
    <row r="5314" spans="1:7" ht="19.899999999999999" customHeight="1" x14ac:dyDescent="0.2">
      <c r="A5314" s="601">
        <f t="shared" si="1201"/>
        <v>0</v>
      </c>
      <c r="B5314" s="561">
        <f t="shared" si="1202"/>
        <v>0</v>
      </c>
      <c r="C5314" s="561"/>
      <c r="D5314" s="613">
        <f t="shared" si="1203"/>
        <v>0</v>
      </c>
      <c r="E5314" s="553"/>
      <c r="F5314" s="555">
        <f t="shared" si="1204"/>
        <v>0</v>
      </c>
      <c r="G5314" s="555">
        <f t="shared" si="1205"/>
        <v>0</v>
      </c>
    </row>
    <row r="5315" spans="1:7" ht="19.899999999999999" customHeight="1" x14ac:dyDescent="0.2">
      <c r="A5315" s="599"/>
      <c r="B5315" s="545"/>
      <c r="C5315" s="545"/>
      <c r="D5315" s="541"/>
      <c r="E5315" s="542"/>
      <c r="F5315" s="564" t="s">
        <v>29</v>
      </c>
      <c r="G5315" s="605">
        <f>SUBTOTAL(9,G5304:G5314)</f>
        <v>0</v>
      </c>
    </row>
    <row r="5316" spans="1:7" ht="19.899999999999999" customHeight="1" x14ac:dyDescent="0.2">
      <c r="A5316" s="599"/>
      <c r="B5316" s="545"/>
      <c r="C5316" s="537" t="s">
        <v>1015</v>
      </c>
      <c r="D5316" s="541"/>
      <c r="E5316" s="542"/>
      <c r="F5316" s="543"/>
      <c r="G5316" s="600"/>
    </row>
    <row r="5317" spans="1:7" ht="19.899999999999999" customHeight="1" x14ac:dyDescent="0.2">
      <c r="A5317" s="792" t="s">
        <v>576</v>
      </c>
      <c r="B5317" s="793"/>
      <c r="C5317" s="794" t="s">
        <v>0</v>
      </c>
      <c r="D5317" s="794" t="s">
        <v>1867</v>
      </c>
      <c r="E5317" s="796" t="s">
        <v>24</v>
      </c>
      <c r="F5317" s="798" t="s">
        <v>25</v>
      </c>
      <c r="G5317" s="800" t="s">
        <v>26</v>
      </c>
    </row>
    <row r="5318" spans="1:7" ht="19.899999999999999" customHeight="1" x14ac:dyDescent="0.2">
      <c r="A5318" s="560" t="s">
        <v>577</v>
      </c>
      <c r="B5318" s="560" t="s">
        <v>578</v>
      </c>
      <c r="C5318" s="795"/>
      <c r="D5318" s="795"/>
      <c r="E5318" s="797"/>
      <c r="F5318" s="799"/>
      <c r="G5318" s="801"/>
    </row>
    <row r="5319" spans="1:7" ht="19.899999999999999" customHeight="1" x14ac:dyDescent="0.2">
      <c r="A5319" s="601">
        <f>IFERROR(VLOOKUP(C5319,T_Insumos,4,FALSE),0)</f>
        <v>0</v>
      </c>
      <c r="B5319" s="561">
        <f>IFERROR(VLOOKUP(C5319,T_Insumos,5,FALSE),0)</f>
        <v>0</v>
      </c>
      <c r="C5319" s="552"/>
      <c r="D5319" s="613">
        <f>IF(C5319=0,0,"$/tnkm")</f>
        <v>0</v>
      </c>
      <c r="E5319" s="553"/>
      <c r="F5319" s="555">
        <f>IFERROR(VLOOKUP(C5319,T_Insumos,3,FALSE),0)</f>
        <v>0</v>
      </c>
      <c r="G5319" s="555">
        <f>ROUND(E5319*F5319,2)</f>
        <v>0</v>
      </c>
    </row>
    <row r="5320" spans="1:7" ht="19.899999999999999" customHeight="1" x14ac:dyDescent="0.2">
      <c r="A5320" s="601">
        <f>IFERROR(VLOOKUP(C5320,T_Insumos,4,FALSE),0)</f>
        <v>0</v>
      </c>
      <c r="B5320" s="561">
        <f>IFERROR(VLOOKUP(C5320,T_Insumos,5,FALSE),0)</f>
        <v>0</v>
      </c>
      <c r="C5320" s="552"/>
      <c r="D5320" s="613">
        <f>IF(C5320=0,0,"$/tnkm")</f>
        <v>0</v>
      </c>
      <c r="E5320" s="569"/>
      <c r="F5320" s="555">
        <f>IFERROR(VLOOKUP(C5320,T_Insumos,3,FALSE),0)</f>
        <v>0</v>
      </c>
      <c r="G5320" s="555">
        <f t="shared" ref="G5320" si="1206">ROUND(E5320*F5320,2)</f>
        <v>0</v>
      </c>
    </row>
    <row r="5321" spans="1:7" ht="19.899999999999999" customHeight="1" x14ac:dyDescent="0.2">
      <c r="A5321" s="599"/>
      <c r="B5321" s="545"/>
      <c r="C5321" s="545"/>
      <c r="D5321" s="541"/>
      <c r="E5321" s="542"/>
      <c r="F5321" s="564" t="s">
        <v>1016</v>
      </c>
      <c r="G5321" s="605">
        <f>SUBTOTAL(9,G5319:G5320)</f>
        <v>0</v>
      </c>
    </row>
    <row r="5322" spans="1:7" ht="19.899999999999999" customHeight="1" x14ac:dyDescent="0.2">
      <c r="A5322" s="602"/>
      <c r="B5322" s="541"/>
      <c r="C5322" s="545"/>
      <c r="D5322" s="541"/>
      <c r="E5322" s="542"/>
      <c r="F5322" s="543"/>
      <c r="G5322" s="600"/>
    </row>
    <row r="5323" spans="1:7" ht="19.899999999999999" customHeight="1" x14ac:dyDescent="0.2">
      <c r="A5323" s="664" t="str">
        <f>B5257</f>
        <v/>
      </c>
      <c r="B5323" s="661">
        <f ca="1">C5257</f>
        <v>0</v>
      </c>
      <c r="C5323" s="541"/>
      <c r="D5323" s="541" t="s">
        <v>1833</v>
      </c>
      <c r="E5323" s="662"/>
      <c r="F5323" s="663" t="str">
        <f ca="1">"$/"&amp;G5257</f>
        <v>$/0</v>
      </c>
      <c r="G5323" s="610">
        <f>SUBTOTAL(9,G5280:G5322)</f>
        <v>0</v>
      </c>
    </row>
    <row r="5324" spans="1:7" ht="19.899999999999999" customHeight="1" x14ac:dyDescent="0.2">
      <c r="A5324" s="606"/>
      <c r="B5324" s="607"/>
      <c r="C5324" s="608"/>
      <c r="D5324" s="608" t="s">
        <v>2043</v>
      </c>
      <c r="E5324" s="609"/>
      <c r="F5324" s="665" t="str">
        <f ca="1">"$/"&amp;G5257</f>
        <v>$/0</v>
      </c>
      <c r="G5324" s="610">
        <f>ROUND(G5323/Coeficiente_Paso,2)</f>
        <v>0</v>
      </c>
    </row>
    <row r="5325" spans="1:7" ht="19.899999999999999" customHeight="1" x14ac:dyDescent="0.2">
      <c r="A5325" s="191"/>
      <c r="B5325" s="191"/>
      <c r="C5325" s="191"/>
      <c r="D5325" s="191"/>
      <c r="E5325" s="191"/>
      <c r="F5325" s="191"/>
      <c r="G5325" s="191"/>
    </row>
    <row r="5326" spans="1:7" ht="19.899999999999999" customHeight="1" x14ac:dyDescent="0.2">
      <c r="A5326" s="802" t="s">
        <v>31</v>
      </c>
      <c r="B5326" s="803"/>
      <c r="C5326" s="803"/>
      <c r="D5326" s="803"/>
      <c r="E5326" s="803"/>
      <c r="F5326" s="803"/>
      <c r="G5326" s="804"/>
    </row>
    <row r="5327" spans="1:7" ht="19.899999999999999" customHeight="1" x14ac:dyDescent="0.2">
      <c r="A5327" s="587" t="s">
        <v>711</v>
      </c>
      <c r="B5327" s="535" t="str">
        <f>Comitente</f>
        <v>DIRECCIÓN PROVINCIAL DE VIALIDAD</v>
      </c>
      <c r="C5327" s="536"/>
      <c r="D5327" s="537"/>
      <c r="E5327" s="537"/>
      <c r="F5327" s="538"/>
      <c r="G5327" s="588"/>
    </row>
    <row r="5328" spans="1:7" ht="19.899999999999999" customHeight="1" x14ac:dyDescent="0.2">
      <c r="A5328" s="587" t="s">
        <v>712</v>
      </c>
      <c r="B5328" s="535">
        <f>Contratista</f>
        <v>0</v>
      </c>
      <c r="C5328" s="539"/>
      <c r="D5328" s="539"/>
      <c r="E5328" s="539"/>
      <c r="F5328" s="535"/>
      <c r="G5328" s="589"/>
    </row>
    <row r="5329" spans="1:7" ht="19.899999999999999" customHeight="1" x14ac:dyDescent="0.2">
      <c r="A5329" s="587" t="s">
        <v>21</v>
      </c>
      <c r="B5329" s="535" t="str">
        <f>Obra</f>
        <v>PAVIMENTACIÓN Y REPAVIMENTACION DE LA RED VIAL MUNICIPAL AFECTADAS POR OBRAS DE SANEAMIENTO 1era ETAPA SARMIENTO</v>
      </c>
      <c r="C5329" s="539"/>
      <c r="D5329" s="539"/>
      <c r="E5329" s="539"/>
      <c r="F5329" s="535" t="s">
        <v>32</v>
      </c>
      <c r="G5329" s="589">
        <f>Fecha_Base</f>
        <v>0</v>
      </c>
    </row>
    <row r="5330" spans="1:7" ht="19.899999999999999" customHeight="1" x14ac:dyDescent="0.2">
      <c r="A5330" s="590" t="s">
        <v>710</v>
      </c>
      <c r="B5330" s="540" t="str">
        <f>Ubicación</f>
        <v>DEPARTAMENTO SARMIENTO</v>
      </c>
      <c r="C5330" s="540"/>
      <c r="D5330" s="541"/>
      <c r="E5330" s="542"/>
      <c r="F5330" s="543"/>
      <c r="G5330" s="591"/>
    </row>
    <row r="5331" spans="1:7" ht="19.899999999999999" customHeight="1" x14ac:dyDescent="0.2">
      <c r="A5331" s="590" t="s">
        <v>33</v>
      </c>
      <c r="B5331" s="544" t="str">
        <f>IFERROR(VALUE(LEFT(B5332,FIND(".",B5332)-1)),"")</f>
        <v/>
      </c>
      <c r="C5331" s="545">
        <f ca="1">IFERROR(VLOOKUP(B5331,T_Computo_Presupuesto,2,FALSE),0)</f>
        <v>0</v>
      </c>
      <c r="D5331" s="545"/>
      <c r="E5331" s="542"/>
      <c r="F5331" s="543"/>
      <c r="G5331" s="591"/>
    </row>
    <row r="5332" spans="1:7" ht="19.899999999999999" customHeight="1" x14ac:dyDescent="0.2">
      <c r="A5332" s="590" t="s">
        <v>22</v>
      </c>
      <c r="B5332" s="546" t="str">
        <f>IFERROR(VLOOKUP(COUNTIF($A$1:A5332,"ANALISIS DE PRECIOS"),T_NumeroItem,2,FALSE),"")</f>
        <v/>
      </c>
      <c r="C5332" s="805">
        <f ca="1">IFERROR(VLOOKUP(B5332,T_Computo_Presupuesto,2,FALSE),0)</f>
        <v>0</v>
      </c>
      <c r="D5332" s="805"/>
      <c r="E5332" s="805"/>
      <c r="F5332" s="540" t="s">
        <v>23</v>
      </c>
      <c r="G5332" s="592">
        <f ca="1">IFERROR(VLOOKUP(B5332,T_Computo_Presupuesto,4,FALSE),0)</f>
        <v>0</v>
      </c>
    </row>
    <row r="5333" spans="1:7" ht="19.899999999999999" customHeight="1" x14ac:dyDescent="0.2">
      <c r="A5333" s="590"/>
      <c r="B5333" s="540"/>
      <c r="C5333" s="545"/>
      <c r="D5333" s="541"/>
      <c r="E5333" s="542"/>
      <c r="F5333" s="545"/>
      <c r="G5333" s="593"/>
    </row>
    <row r="5334" spans="1:7" ht="19.899999999999999" customHeight="1" x14ac:dyDescent="0.2">
      <c r="A5334" s="594"/>
      <c r="B5334" s="547"/>
      <c r="C5334" s="548" t="s">
        <v>999</v>
      </c>
      <c r="D5334" s="547"/>
      <c r="E5334" s="547"/>
      <c r="F5334" s="547"/>
      <c r="G5334" s="595"/>
    </row>
    <row r="5335" spans="1:7" ht="19.899999999999999" customHeight="1" x14ac:dyDescent="0.2">
      <c r="A5335" s="590"/>
      <c r="B5335" s="549"/>
      <c r="C5335" s="545"/>
      <c r="D5335" s="541"/>
      <c r="E5335" s="542"/>
      <c r="F5335" s="540"/>
      <c r="G5335" s="592"/>
    </row>
    <row r="5336" spans="1:7" ht="19.899999999999999" customHeight="1" x14ac:dyDescent="0.2">
      <c r="A5336" s="590"/>
      <c r="B5336" s="549"/>
      <c r="C5336" s="550" t="s">
        <v>1000</v>
      </c>
      <c r="D5336" s="551" t="s">
        <v>24</v>
      </c>
      <c r="E5336" s="551" t="s">
        <v>1001</v>
      </c>
      <c r="F5336" s="551" t="s">
        <v>1002</v>
      </c>
      <c r="G5336" s="550" t="s">
        <v>1003</v>
      </c>
    </row>
    <row r="5337" spans="1:7" ht="19.899999999999999" customHeight="1" x14ac:dyDescent="0.2">
      <c r="A5337" s="590"/>
      <c r="B5337" s="549"/>
      <c r="C5337" s="552"/>
      <c r="D5337" s="553"/>
      <c r="E5337" s="554">
        <f t="shared" ref="E5337:E5346" si="1207">IFERROR(VLOOKUP(C5337,T_Equipos,4,FALSE),0)</f>
        <v>0</v>
      </c>
      <c r="F5337" s="555">
        <f t="shared" ref="F5337:F5346" si="1208">IFERROR(VLOOKUP(C5337,T_Equipos,5,FALSE),0)</f>
        <v>0</v>
      </c>
      <c r="G5337" s="555">
        <f>ROUND(D5337*F5337,2)</f>
        <v>0</v>
      </c>
    </row>
    <row r="5338" spans="1:7" ht="19.899999999999999" customHeight="1" x14ac:dyDescent="0.2">
      <c r="A5338" s="590"/>
      <c r="B5338" s="549"/>
      <c r="C5338" s="552"/>
      <c r="D5338" s="553"/>
      <c r="E5338" s="554">
        <f t="shared" si="1207"/>
        <v>0</v>
      </c>
      <c r="F5338" s="555">
        <f t="shared" si="1208"/>
        <v>0</v>
      </c>
      <c r="G5338" s="555">
        <f>ROUND(D5338*F5338,2)</f>
        <v>0</v>
      </c>
    </row>
    <row r="5339" spans="1:7" ht="19.899999999999999" customHeight="1" x14ac:dyDescent="0.2">
      <c r="A5339" s="590"/>
      <c r="B5339" s="549"/>
      <c r="C5339" s="552"/>
      <c r="D5339" s="553"/>
      <c r="E5339" s="554">
        <f t="shared" si="1207"/>
        <v>0</v>
      </c>
      <c r="F5339" s="555">
        <f t="shared" si="1208"/>
        <v>0</v>
      </c>
      <c r="G5339" s="555">
        <f>ROUND(D5339*F5339,2)</f>
        <v>0</v>
      </c>
    </row>
    <row r="5340" spans="1:7" ht="19.899999999999999" customHeight="1" x14ac:dyDescent="0.2">
      <c r="A5340" s="590"/>
      <c r="B5340" s="549"/>
      <c r="C5340" s="552"/>
      <c r="D5340" s="553"/>
      <c r="E5340" s="554">
        <f t="shared" si="1207"/>
        <v>0</v>
      </c>
      <c r="F5340" s="555">
        <f t="shared" si="1208"/>
        <v>0</v>
      </c>
      <c r="G5340" s="555">
        <f>ROUND(D5340*F5340,2)</f>
        <v>0</v>
      </c>
    </row>
    <row r="5341" spans="1:7" ht="19.899999999999999" customHeight="1" x14ac:dyDescent="0.2">
      <c r="A5341" s="590"/>
      <c r="B5341" s="549"/>
      <c r="C5341" s="552"/>
      <c r="D5341" s="553"/>
      <c r="E5341" s="554">
        <f t="shared" si="1207"/>
        <v>0</v>
      </c>
      <c r="F5341" s="555">
        <f t="shared" si="1208"/>
        <v>0</v>
      </c>
      <c r="G5341" s="555">
        <f t="shared" ref="G5341:G5346" si="1209">ROUND(D5341*F5341,2)</f>
        <v>0</v>
      </c>
    </row>
    <row r="5342" spans="1:7" ht="19.899999999999999" customHeight="1" x14ac:dyDescent="0.2">
      <c r="A5342" s="590"/>
      <c r="B5342" s="549"/>
      <c r="C5342" s="552"/>
      <c r="D5342" s="553"/>
      <c r="E5342" s="554">
        <f t="shared" si="1207"/>
        <v>0</v>
      </c>
      <c r="F5342" s="555">
        <f t="shared" si="1208"/>
        <v>0</v>
      </c>
      <c r="G5342" s="555">
        <f t="shared" si="1209"/>
        <v>0</v>
      </c>
    </row>
    <row r="5343" spans="1:7" ht="19.899999999999999" customHeight="1" x14ac:dyDescent="0.2">
      <c r="A5343" s="590"/>
      <c r="B5343" s="549"/>
      <c r="C5343" s="552"/>
      <c r="D5343" s="553"/>
      <c r="E5343" s="554">
        <f t="shared" si="1207"/>
        <v>0</v>
      </c>
      <c r="F5343" s="555">
        <f t="shared" si="1208"/>
        <v>0</v>
      </c>
      <c r="G5343" s="555">
        <f t="shared" si="1209"/>
        <v>0</v>
      </c>
    </row>
    <row r="5344" spans="1:7" ht="19.899999999999999" customHeight="1" x14ac:dyDescent="0.2">
      <c r="A5344" s="590"/>
      <c r="B5344" s="549"/>
      <c r="C5344" s="552"/>
      <c r="D5344" s="553"/>
      <c r="E5344" s="554">
        <f t="shared" si="1207"/>
        <v>0</v>
      </c>
      <c r="F5344" s="555">
        <f t="shared" si="1208"/>
        <v>0</v>
      </c>
      <c r="G5344" s="555">
        <f t="shared" si="1209"/>
        <v>0</v>
      </c>
    </row>
    <row r="5345" spans="1:7" ht="19.899999999999999" customHeight="1" x14ac:dyDescent="0.2">
      <c r="A5345" s="590"/>
      <c r="B5345" s="549"/>
      <c r="C5345" s="552"/>
      <c r="D5345" s="553"/>
      <c r="E5345" s="554">
        <f t="shared" si="1207"/>
        <v>0</v>
      </c>
      <c r="F5345" s="555">
        <f t="shared" si="1208"/>
        <v>0</v>
      </c>
      <c r="G5345" s="555">
        <f t="shared" si="1209"/>
        <v>0</v>
      </c>
    </row>
    <row r="5346" spans="1:7" ht="19.899999999999999" customHeight="1" x14ac:dyDescent="0.2">
      <c r="A5346" s="590"/>
      <c r="B5346" s="549"/>
      <c r="C5346" s="552"/>
      <c r="D5346" s="553"/>
      <c r="E5346" s="554">
        <f t="shared" si="1207"/>
        <v>0</v>
      </c>
      <c r="F5346" s="555">
        <f t="shared" si="1208"/>
        <v>0</v>
      </c>
      <c r="G5346" s="555">
        <f t="shared" si="1209"/>
        <v>0</v>
      </c>
    </row>
    <row r="5347" spans="1:7" ht="19.899999999999999" customHeight="1" x14ac:dyDescent="0.2">
      <c r="A5347" s="590"/>
      <c r="B5347" s="549"/>
      <c r="C5347" s="545"/>
      <c r="D5347" s="545"/>
      <c r="E5347" s="556"/>
      <c r="F5347" s="540"/>
      <c r="G5347" s="592"/>
    </row>
    <row r="5348" spans="1:7" ht="19.899999999999999" customHeight="1" x14ac:dyDescent="0.2">
      <c r="A5348" s="590"/>
      <c r="B5348" s="545"/>
      <c r="C5348" s="537" t="s">
        <v>1004</v>
      </c>
      <c r="D5348" s="540" t="s">
        <v>1001</v>
      </c>
      <c r="E5348" s="611">
        <f>SUMPRODUCT(D5337:D5346,E5337:E5346)</f>
        <v>0</v>
      </c>
      <c r="F5348" s="540" t="s">
        <v>1005</v>
      </c>
      <c r="G5348" s="612">
        <f>SUM(G5337:G5346)</f>
        <v>0</v>
      </c>
    </row>
    <row r="5349" spans="1:7" ht="19.899999999999999" customHeight="1" x14ac:dyDescent="0.2">
      <c r="A5349" s="590"/>
      <c r="B5349" s="549"/>
      <c r="C5349" s="557"/>
      <c r="D5349" s="556"/>
      <c r="E5349" s="542"/>
      <c r="F5349" s="540"/>
      <c r="G5349" s="596"/>
    </row>
    <row r="5350" spans="1:7" ht="19.899999999999999" customHeight="1" x14ac:dyDescent="0.2">
      <c r="A5350" s="597"/>
      <c r="B5350" s="549"/>
      <c r="C5350" s="540" t="s">
        <v>1006</v>
      </c>
      <c r="D5350" s="558">
        <f>IFERROR(VLOOKUP(COUNTIF($A$1:A5350,"ANALISIS DE PRECIOS"),T_Rendimiento_Equipo,5,FALSE),0)</f>
        <v>0</v>
      </c>
      <c r="E5350" s="559" t="str">
        <f ca="1">G5332&amp;"/día"</f>
        <v>0/día</v>
      </c>
      <c r="F5350" s="598"/>
      <c r="G5350" s="592"/>
    </row>
    <row r="5351" spans="1:7" ht="19.899999999999999" customHeight="1" x14ac:dyDescent="0.2">
      <c r="A5351" s="590"/>
      <c r="B5351" s="549"/>
      <c r="C5351" s="545"/>
      <c r="D5351" s="541"/>
      <c r="E5351" s="542"/>
      <c r="F5351" s="540"/>
      <c r="G5351" s="592"/>
    </row>
    <row r="5352" spans="1:7" ht="19.899999999999999" customHeight="1" x14ac:dyDescent="0.2">
      <c r="A5352" s="792" t="s">
        <v>576</v>
      </c>
      <c r="B5352" s="793"/>
      <c r="C5352" s="794" t="s">
        <v>0</v>
      </c>
      <c r="D5352" s="806" t="s">
        <v>1866</v>
      </c>
      <c r="E5352" s="806" t="s">
        <v>1865</v>
      </c>
      <c r="F5352" s="798" t="s">
        <v>1007</v>
      </c>
      <c r="G5352" s="800" t="s">
        <v>26</v>
      </c>
    </row>
    <row r="5353" spans="1:7" ht="19.899999999999999" customHeight="1" x14ac:dyDescent="0.2">
      <c r="A5353" s="560" t="s">
        <v>577</v>
      </c>
      <c r="B5353" s="560" t="s">
        <v>578</v>
      </c>
      <c r="C5353" s="795"/>
      <c r="D5353" s="807"/>
      <c r="E5353" s="797"/>
      <c r="F5353" s="799"/>
      <c r="G5353" s="801"/>
    </row>
    <row r="5354" spans="1:7" ht="19.899999999999999" customHeight="1" x14ac:dyDescent="0.2">
      <c r="A5354" s="599"/>
      <c r="B5354" s="545"/>
      <c r="C5354" s="537" t="s">
        <v>1008</v>
      </c>
      <c r="D5354" s="542"/>
      <c r="E5354" s="542"/>
      <c r="F5354" s="545"/>
      <c r="G5354" s="600"/>
    </row>
    <row r="5355" spans="1:7" ht="19.899999999999999" customHeight="1" x14ac:dyDescent="0.2">
      <c r="A5355" s="601">
        <f t="shared" ref="A5355:A5363" si="1210">IFERROR(VLOOKUP(C5355,T_Insumos,4,FALSE),0)</f>
        <v>0</v>
      </c>
      <c r="B5355" s="561">
        <f t="shared" ref="B5355:B5363" si="1211">IFERROR(VLOOKUP(C5355,T_Insumos,5,FALSE),0)</f>
        <v>0</v>
      </c>
      <c r="C5355" s="552"/>
      <c r="D5355" s="562">
        <f t="shared" ref="D5355:D5363" si="1212">IFERROR(VLOOKUP(C5355,T_Insumos,3,FALSE),0)</f>
        <v>0</v>
      </c>
      <c r="E5355" s="555">
        <f>D5355*$G$23</f>
        <v>0</v>
      </c>
      <c r="F5355" s="558">
        <f>IF(C5355="",0,IFERROR(VLOOKUP(COUNTIF($A$1:A5355,"ANALISIS DE PRECIOS"),T_Rendimiento_Equipo,5,FALSE),0))</f>
        <v>0</v>
      </c>
      <c r="G5355" s="555">
        <f>IFERROR(ROUND(E5355/F5355,2),0)</f>
        <v>0</v>
      </c>
    </row>
    <row r="5356" spans="1:7" ht="19.899999999999999" customHeight="1" x14ac:dyDescent="0.2">
      <c r="A5356" s="601">
        <f t="shared" si="1210"/>
        <v>0</v>
      </c>
      <c r="B5356" s="561">
        <f t="shared" si="1211"/>
        <v>0</v>
      </c>
      <c r="C5356" s="552"/>
      <c r="D5356" s="562">
        <f t="shared" si="1212"/>
        <v>0</v>
      </c>
      <c r="E5356" s="555"/>
      <c r="F5356" s="558">
        <f>IF(C5356="",0,IFERROR(VLOOKUP(COUNTIF($A$1:A5356,"ANALISIS DE PRECIOS"),T_Rendimiento_Equipo,5,FALSE),0))</f>
        <v>0</v>
      </c>
      <c r="G5356" s="555">
        <f t="shared" ref="G5356:G5363" si="1213">IFERROR(ROUND(E5356/F5356,2),0)</f>
        <v>0</v>
      </c>
    </row>
    <row r="5357" spans="1:7" ht="19.899999999999999" customHeight="1" x14ac:dyDescent="0.2">
      <c r="A5357" s="601">
        <f t="shared" si="1210"/>
        <v>0</v>
      </c>
      <c r="B5357" s="561">
        <f t="shared" si="1211"/>
        <v>0</v>
      </c>
      <c r="C5357" s="563"/>
      <c r="D5357" s="562">
        <f t="shared" si="1212"/>
        <v>0</v>
      </c>
      <c r="E5357" s="555"/>
      <c r="F5357" s="558">
        <f>IF(C5357="",0,IFERROR(VLOOKUP(COUNTIF($A$1:A5357,"ANALISIS DE PRECIOS"),T_Rendimiento_Equipo,5,FALSE),0))</f>
        <v>0</v>
      </c>
      <c r="G5357" s="555">
        <f t="shared" si="1213"/>
        <v>0</v>
      </c>
    </row>
    <row r="5358" spans="1:7" ht="19.899999999999999" customHeight="1" x14ac:dyDescent="0.2">
      <c r="A5358" s="601">
        <f t="shared" si="1210"/>
        <v>0</v>
      </c>
      <c r="B5358" s="561">
        <f t="shared" si="1211"/>
        <v>0</v>
      </c>
      <c r="C5358" s="563"/>
      <c r="D5358" s="562">
        <f t="shared" si="1212"/>
        <v>0</v>
      </c>
      <c r="E5358" s="555"/>
      <c r="F5358" s="558">
        <f>IF(C5358="",0,IFERROR(VLOOKUP(COUNTIF($A$1:A5358,"ANALISIS DE PRECIOS"),T_Rendimiento_Equipo,5,FALSE),0))</f>
        <v>0</v>
      </c>
      <c r="G5358" s="555">
        <f t="shared" si="1213"/>
        <v>0</v>
      </c>
    </row>
    <row r="5359" spans="1:7" ht="19.899999999999999" customHeight="1" x14ac:dyDescent="0.2">
      <c r="A5359" s="601">
        <f t="shared" si="1210"/>
        <v>0</v>
      </c>
      <c r="B5359" s="561">
        <f t="shared" si="1211"/>
        <v>0</v>
      </c>
      <c r="C5359" s="563"/>
      <c r="D5359" s="562">
        <f t="shared" si="1212"/>
        <v>0</v>
      </c>
      <c r="E5359" s="555"/>
      <c r="F5359" s="558">
        <f>IF(C5359="",0,IFERROR(VLOOKUP(COUNTIF($A$1:A5359,"ANALISIS DE PRECIOS"),T_Rendimiento_Equipo,5,FALSE),0))</f>
        <v>0</v>
      </c>
      <c r="G5359" s="555">
        <f t="shared" si="1213"/>
        <v>0</v>
      </c>
    </row>
    <row r="5360" spans="1:7" ht="19.899999999999999" customHeight="1" x14ac:dyDescent="0.2">
      <c r="A5360" s="601">
        <f t="shared" si="1210"/>
        <v>0</v>
      </c>
      <c r="B5360" s="561">
        <f t="shared" si="1211"/>
        <v>0</v>
      </c>
      <c r="C5360" s="563"/>
      <c r="D5360" s="562">
        <f t="shared" si="1212"/>
        <v>0</v>
      </c>
      <c r="E5360" s="555"/>
      <c r="F5360" s="558">
        <f>IF(C5360="",0,IFERROR(VLOOKUP(COUNTIF($A$1:A5360,"ANALISIS DE PRECIOS"),T_Rendimiento_Equipo,5,FALSE),0))</f>
        <v>0</v>
      </c>
      <c r="G5360" s="555">
        <f t="shared" si="1213"/>
        <v>0</v>
      </c>
    </row>
    <row r="5361" spans="1:7" ht="19.899999999999999" customHeight="1" x14ac:dyDescent="0.2">
      <c r="A5361" s="601">
        <f t="shared" si="1210"/>
        <v>0</v>
      </c>
      <c r="B5361" s="561">
        <f t="shared" si="1211"/>
        <v>0</v>
      </c>
      <c r="C5361" s="563"/>
      <c r="D5361" s="562">
        <f t="shared" si="1212"/>
        <v>0</v>
      </c>
      <c r="E5361" s="555"/>
      <c r="F5361" s="558">
        <f>IF(C5361="",0,IFERROR(VLOOKUP(COUNTIF($A$1:A5361,"ANALISIS DE PRECIOS"),T_Rendimiento_Equipo,5,FALSE),0))</f>
        <v>0</v>
      </c>
      <c r="G5361" s="555">
        <f t="shared" si="1213"/>
        <v>0</v>
      </c>
    </row>
    <row r="5362" spans="1:7" ht="19.899999999999999" customHeight="1" x14ac:dyDescent="0.2">
      <c r="A5362" s="601">
        <f t="shared" si="1210"/>
        <v>0</v>
      </c>
      <c r="B5362" s="561">
        <f t="shared" si="1211"/>
        <v>0</v>
      </c>
      <c r="C5362" s="563"/>
      <c r="D5362" s="562">
        <f t="shared" si="1212"/>
        <v>0</v>
      </c>
      <c r="E5362" s="555"/>
      <c r="F5362" s="558">
        <f>IF(C5362="",0,IFERROR(VLOOKUP(COUNTIF($A$1:A5362,"ANALISIS DE PRECIOS"),T_Rendimiento_Equipo,5,FALSE),0))</f>
        <v>0</v>
      </c>
      <c r="G5362" s="555">
        <f t="shared" si="1213"/>
        <v>0</v>
      </c>
    </row>
    <row r="5363" spans="1:7" ht="19.899999999999999" customHeight="1" x14ac:dyDescent="0.2">
      <c r="A5363" s="601">
        <f t="shared" si="1210"/>
        <v>0</v>
      </c>
      <c r="B5363" s="561">
        <f t="shared" si="1211"/>
        <v>0</v>
      </c>
      <c r="C5363" s="552"/>
      <c r="D5363" s="562">
        <f t="shared" si="1212"/>
        <v>0</v>
      </c>
      <c r="E5363" s="555"/>
      <c r="F5363" s="558">
        <f>IF(C5363="",0,IFERROR(VLOOKUP(COUNTIF($A$1:A5363,"ANALISIS DE PRECIOS"),T_Rendimiento_Equipo,5,FALSE),0))</f>
        <v>0</v>
      </c>
      <c r="G5363" s="555">
        <f t="shared" si="1213"/>
        <v>0</v>
      </c>
    </row>
    <row r="5364" spans="1:7" ht="19.899999999999999" customHeight="1" x14ac:dyDescent="0.2">
      <c r="A5364" s="602"/>
      <c r="B5364" s="541"/>
      <c r="C5364" s="545"/>
      <c r="D5364" s="541"/>
      <c r="E5364" s="542"/>
      <c r="F5364" s="564" t="s">
        <v>27</v>
      </c>
      <c r="G5364" s="603">
        <f>SUBTOTAL(9,G5355:G5363)</f>
        <v>0</v>
      </c>
    </row>
    <row r="5365" spans="1:7" ht="19.899999999999999" customHeight="1" x14ac:dyDescent="0.2">
      <c r="A5365" s="599"/>
      <c r="B5365" s="545"/>
      <c r="C5365" s="537" t="s">
        <v>713</v>
      </c>
      <c r="D5365" s="541"/>
      <c r="E5365" s="542"/>
      <c r="F5365" s="543"/>
      <c r="G5365" s="600"/>
    </row>
    <row r="5366" spans="1:7" ht="19.899999999999999" customHeight="1" x14ac:dyDescent="0.2">
      <c r="A5366" s="792" t="s">
        <v>576</v>
      </c>
      <c r="B5366" s="793"/>
      <c r="C5366" s="794" t="s">
        <v>0</v>
      </c>
      <c r="D5366" s="796" t="s">
        <v>24</v>
      </c>
      <c r="E5366" s="796" t="s">
        <v>1832</v>
      </c>
      <c r="F5366" s="798" t="s">
        <v>1007</v>
      </c>
      <c r="G5366" s="800" t="s">
        <v>26</v>
      </c>
    </row>
    <row r="5367" spans="1:7" ht="19.899999999999999" customHeight="1" x14ac:dyDescent="0.2">
      <c r="A5367" s="560" t="s">
        <v>577</v>
      </c>
      <c r="B5367" s="560" t="s">
        <v>578</v>
      </c>
      <c r="C5367" s="795"/>
      <c r="D5367" s="797"/>
      <c r="E5367" s="797"/>
      <c r="F5367" s="799"/>
      <c r="G5367" s="801"/>
    </row>
    <row r="5368" spans="1:7" ht="19.899999999999999" customHeight="1" x14ac:dyDescent="0.2">
      <c r="A5368" s="601">
        <f t="shared" ref="A5368:A5374" si="1214">IFERROR(VLOOKUP(C5368,T_Insumos,4,FALSE),0)</f>
        <v>0</v>
      </c>
      <c r="B5368" s="561">
        <f t="shared" ref="B5368:B5374" si="1215">IFERROR(VLOOKUP(C5368,T_Insumos,5,FALSE),0)</f>
        <v>0</v>
      </c>
      <c r="C5368" s="565"/>
      <c r="D5368" s="558"/>
      <c r="E5368" s="555">
        <f t="shared" ref="E5368:E5374" si="1216">IFERROR(VLOOKUP(C5368,T_Insumos,3,FALSE),0)</f>
        <v>0</v>
      </c>
      <c r="F5368" s="558">
        <f>IF(C5368="",0,IFERROR(VLOOKUP(COUNTIF($A$1:A5368,"ANALISIS DE PRECIOS"),T_Rendimiento_Equipo,5,FALSE),0))</f>
        <v>0</v>
      </c>
      <c r="G5368" s="555">
        <f>IFERROR(ROUND(D5368*E5368/F5368,2),0)</f>
        <v>0</v>
      </c>
    </row>
    <row r="5369" spans="1:7" ht="19.899999999999999" customHeight="1" x14ac:dyDescent="0.2">
      <c r="A5369" s="601">
        <f t="shared" si="1214"/>
        <v>0</v>
      </c>
      <c r="B5369" s="561">
        <f t="shared" si="1215"/>
        <v>0</v>
      </c>
      <c r="C5369" s="552"/>
      <c r="D5369" s="558"/>
      <c r="E5369" s="555">
        <f t="shared" si="1216"/>
        <v>0</v>
      </c>
      <c r="F5369" s="558">
        <f>IF(C5369="",0,IFERROR(VLOOKUP(COUNTIF($A$1:A5369,"ANALISIS DE PRECIOS"),T_Rendimiento_Equipo,5,FALSE),0))</f>
        <v>0</v>
      </c>
      <c r="G5369" s="555">
        <f t="shared" ref="G5369:G5374" si="1217">IFERROR(ROUND(D5369*E5369/F5369,2),0)</f>
        <v>0</v>
      </c>
    </row>
    <row r="5370" spans="1:7" ht="19.899999999999999" customHeight="1" x14ac:dyDescent="0.2">
      <c r="A5370" s="601">
        <f t="shared" si="1214"/>
        <v>0</v>
      </c>
      <c r="B5370" s="561">
        <f t="shared" si="1215"/>
        <v>0</v>
      </c>
      <c r="C5370" s="552"/>
      <c r="D5370" s="558"/>
      <c r="E5370" s="555">
        <f t="shared" si="1216"/>
        <v>0</v>
      </c>
      <c r="F5370" s="558">
        <f>IF(C5370="",0,IFERROR(VLOOKUP(COUNTIF($A$1:A5370,"ANALISIS DE PRECIOS"),T_Rendimiento_Equipo,5,FALSE),0))</f>
        <v>0</v>
      </c>
      <c r="G5370" s="555">
        <f t="shared" si="1217"/>
        <v>0</v>
      </c>
    </row>
    <row r="5371" spans="1:7" ht="19.899999999999999" customHeight="1" x14ac:dyDescent="0.2">
      <c r="A5371" s="601">
        <f t="shared" si="1214"/>
        <v>0</v>
      </c>
      <c r="B5371" s="561">
        <f t="shared" si="1215"/>
        <v>0</v>
      </c>
      <c r="C5371" s="552"/>
      <c r="D5371" s="558"/>
      <c r="E5371" s="555">
        <f t="shared" si="1216"/>
        <v>0</v>
      </c>
      <c r="F5371" s="558">
        <f>IF(C5371="",0,IFERROR(VLOOKUP(COUNTIF($A$1:A5371,"ANALISIS DE PRECIOS"),T_Rendimiento_Equipo,5,FALSE),0))</f>
        <v>0</v>
      </c>
      <c r="G5371" s="555">
        <f t="shared" si="1217"/>
        <v>0</v>
      </c>
    </row>
    <row r="5372" spans="1:7" ht="19.899999999999999" customHeight="1" x14ac:dyDescent="0.2">
      <c r="A5372" s="601">
        <f t="shared" si="1214"/>
        <v>0</v>
      </c>
      <c r="B5372" s="561">
        <f t="shared" si="1215"/>
        <v>0</v>
      </c>
      <c r="C5372" s="552"/>
      <c r="D5372" s="558"/>
      <c r="E5372" s="555">
        <f t="shared" si="1216"/>
        <v>0</v>
      </c>
      <c r="F5372" s="558">
        <f>IF(C5372="",0,IFERROR(VLOOKUP(COUNTIF($A$1:A5372,"ANALISIS DE PRECIOS"),T_Rendimiento_Equipo,5,FALSE),0))</f>
        <v>0</v>
      </c>
      <c r="G5372" s="555">
        <f t="shared" si="1217"/>
        <v>0</v>
      </c>
    </row>
    <row r="5373" spans="1:7" ht="19.899999999999999" customHeight="1" x14ac:dyDescent="0.2">
      <c r="A5373" s="601">
        <f t="shared" si="1214"/>
        <v>0</v>
      </c>
      <c r="B5373" s="561">
        <f t="shared" si="1215"/>
        <v>0</v>
      </c>
      <c r="C5373" s="552"/>
      <c r="D5373" s="566"/>
      <c r="E5373" s="555">
        <f t="shared" si="1216"/>
        <v>0</v>
      </c>
      <c r="F5373" s="558">
        <f>IF(C5373="",0,IFERROR(VLOOKUP(COUNTIF($A$1:A5373,"ANALISIS DE PRECIOS"),T_Rendimiento_Equipo,5,FALSE),0))</f>
        <v>0</v>
      </c>
      <c r="G5373" s="555">
        <f t="shared" si="1217"/>
        <v>0</v>
      </c>
    </row>
    <row r="5374" spans="1:7" ht="19.899999999999999" customHeight="1" x14ac:dyDescent="0.2">
      <c r="A5374" s="601">
        <f t="shared" si="1214"/>
        <v>0</v>
      </c>
      <c r="B5374" s="561">
        <f t="shared" si="1215"/>
        <v>0</v>
      </c>
      <c r="C5374" s="561"/>
      <c r="D5374" s="567"/>
      <c r="E5374" s="555">
        <f t="shared" si="1216"/>
        <v>0</v>
      </c>
      <c r="F5374" s="558">
        <f>IF(C5374="",0,IFERROR(VLOOKUP(COUNTIF($A$1:A5374,"ANALISIS DE PRECIOS"),T_Rendimiento_Equipo,5,FALSE),0))</f>
        <v>0</v>
      </c>
      <c r="G5374" s="555">
        <f t="shared" si="1217"/>
        <v>0</v>
      </c>
    </row>
    <row r="5375" spans="1:7" ht="19.899999999999999" customHeight="1" x14ac:dyDescent="0.2">
      <c r="A5375" s="602"/>
      <c r="B5375" s="541"/>
      <c r="C5375" s="545"/>
      <c r="D5375" s="541"/>
      <c r="E5375" s="542"/>
      <c r="F5375" s="564" t="s">
        <v>28</v>
      </c>
      <c r="G5375" s="604">
        <f>SUBTOTAL(9,G5368:G5374)</f>
        <v>0</v>
      </c>
    </row>
    <row r="5376" spans="1:7" ht="19.899999999999999" customHeight="1" x14ac:dyDescent="0.2">
      <c r="A5376" s="599"/>
      <c r="B5376" s="545"/>
      <c r="C5376" s="537" t="s">
        <v>1014</v>
      </c>
      <c r="D5376" s="541"/>
      <c r="E5376" s="542"/>
      <c r="F5376" s="543"/>
      <c r="G5376" s="600"/>
    </row>
    <row r="5377" spans="1:7" ht="19.899999999999999" customHeight="1" x14ac:dyDescent="0.2">
      <c r="A5377" s="792" t="s">
        <v>576</v>
      </c>
      <c r="B5377" s="793"/>
      <c r="C5377" s="794" t="s">
        <v>0</v>
      </c>
      <c r="D5377" s="794" t="s">
        <v>1867</v>
      </c>
      <c r="E5377" s="796" t="s">
        <v>24</v>
      </c>
      <c r="F5377" s="798" t="s">
        <v>25</v>
      </c>
      <c r="G5377" s="800" t="s">
        <v>26</v>
      </c>
    </row>
    <row r="5378" spans="1:7" ht="19.899999999999999" customHeight="1" x14ac:dyDescent="0.2">
      <c r="A5378" s="560" t="s">
        <v>577</v>
      </c>
      <c r="B5378" s="560" t="s">
        <v>578</v>
      </c>
      <c r="C5378" s="795"/>
      <c r="D5378" s="795"/>
      <c r="E5378" s="797"/>
      <c r="F5378" s="799"/>
      <c r="G5378" s="801"/>
    </row>
    <row r="5379" spans="1:7" ht="19.899999999999999" customHeight="1" x14ac:dyDescent="0.2">
      <c r="A5379" s="601">
        <f t="shared" ref="A5379:A5389" si="1218">IFERROR(VLOOKUP(C5379,T_Insumos,4,FALSE),0)</f>
        <v>0</v>
      </c>
      <c r="B5379" s="561">
        <f t="shared" ref="B5379:B5389" si="1219">IFERROR(VLOOKUP(C5379,T_Insumos,5,FALSE),0)</f>
        <v>0</v>
      </c>
      <c r="C5379" s="561"/>
      <c r="D5379" s="613">
        <f t="shared" ref="D5379:D5389" si="1220">IFERROR(VLOOKUP(C5379,T_Insumos,2,FALSE),0)</f>
        <v>0</v>
      </c>
      <c r="E5379" s="553"/>
      <c r="F5379" s="555">
        <f t="shared" ref="F5379:F5389" si="1221">IFERROR(VLOOKUP(C5379,T_Insumos,3,FALSE),0)</f>
        <v>0</v>
      </c>
      <c r="G5379" s="555">
        <f>ROUND(E5379*F5379,2)</f>
        <v>0</v>
      </c>
    </row>
    <row r="5380" spans="1:7" ht="19.899999999999999" customHeight="1" x14ac:dyDescent="0.2">
      <c r="A5380" s="601">
        <f t="shared" si="1218"/>
        <v>0</v>
      </c>
      <c r="B5380" s="561">
        <f t="shared" si="1219"/>
        <v>0</v>
      </c>
      <c r="C5380" s="561"/>
      <c r="D5380" s="613">
        <f t="shared" si="1220"/>
        <v>0</v>
      </c>
      <c r="E5380" s="553"/>
      <c r="F5380" s="555">
        <f t="shared" si="1221"/>
        <v>0</v>
      </c>
      <c r="G5380" s="555">
        <f t="shared" ref="G5380:G5389" si="1222">ROUND(E5380*F5380,2)</f>
        <v>0</v>
      </c>
    </row>
    <row r="5381" spans="1:7" ht="19.899999999999999" customHeight="1" x14ac:dyDescent="0.2">
      <c r="A5381" s="601">
        <f t="shared" si="1218"/>
        <v>0</v>
      </c>
      <c r="B5381" s="561">
        <f t="shared" si="1219"/>
        <v>0</v>
      </c>
      <c r="C5381" s="561"/>
      <c r="D5381" s="613">
        <f t="shared" si="1220"/>
        <v>0</v>
      </c>
      <c r="E5381" s="553"/>
      <c r="F5381" s="555">
        <f t="shared" si="1221"/>
        <v>0</v>
      </c>
      <c r="G5381" s="555">
        <f t="shared" si="1222"/>
        <v>0</v>
      </c>
    </row>
    <row r="5382" spans="1:7" ht="19.899999999999999" customHeight="1" x14ac:dyDescent="0.2">
      <c r="A5382" s="601">
        <f t="shared" si="1218"/>
        <v>0</v>
      </c>
      <c r="B5382" s="561">
        <f t="shared" si="1219"/>
        <v>0</v>
      </c>
      <c r="C5382" s="561"/>
      <c r="D5382" s="613">
        <f t="shared" si="1220"/>
        <v>0</v>
      </c>
      <c r="E5382" s="553"/>
      <c r="F5382" s="555">
        <f t="shared" si="1221"/>
        <v>0</v>
      </c>
      <c r="G5382" s="555">
        <f t="shared" si="1222"/>
        <v>0</v>
      </c>
    </row>
    <row r="5383" spans="1:7" ht="19.899999999999999" customHeight="1" x14ac:dyDescent="0.2">
      <c r="A5383" s="601">
        <f t="shared" si="1218"/>
        <v>0</v>
      </c>
      <c r="B5383" s="561">
        <f t="shared" si="1219"/>
        <v>0</v>
      </c>
      <c r="C5383" s="561"/>
      <c r="D5383" s="613">
        <f t="shared" si="1220"/>
        <v>0</v>
      </c>
      <c r="E5383" s="553"/>
      <c r="F5383" s="555">
        <f t="shared" si="1221"/>
        <v>0</v>
      </c>
      <c r="G5383" s="555">
        <f t="shared" si="1222"/>
        <v>0</v>
      </c>
    </row>
    <row r="5384" spans="1:7" ht="19.899999999999999" customHeight="1" x14ac:dyDescent="0.2">
      <c r="A5384" s="601">
        <f t="shared" si="1218"/>
        <v>0</v>
      </c>
      <c r="B5384" s="561">
        <f t="shared" si="1219"/>
        <v>0</v>
      </c>
      <c r="C5384" s="561"/>
      <c r="D5384" s="613">
        <f t="shared" si="1220"/>
        <v>0</v>
      </c>
      <c r="E5384" s="553"/>
      <c r="F5384" s="555">
        <f t="shared" si="1221"/>
        <v>0</v>
      </c>
      <c r="G5384" s="555">
        <f t="shared" si="1222"/>
        <v>0</v>
      </c>
    </row>
    <row r="5385" spans="1:7" ht="19.899999999999999" customHeight="1" x14ac:dyDescent="0.2">
      <c r="A5385" s="601">
        <f t="shared" si="1218"/>
        <v>0</v>
      </c>
      <c r="B5385" s="561">
        <f t="shared" si="1219"/>
        <v>0</v>
      </c>
      <c r="C5385" s="561"/>
      <c r="D5385" s="613">
        <f t="shared" si="1220"/>
        <v>0</v>
      </c>
      <c r="E5385" s="553"/>
      <c r="F5385" s="555">
        <f t="shared" si="1221"/>
        <v>0</v>
      </c>
      <c r="G5385" s="555">
        <f t="shared" si="1222"/>
        <v>0</v>
      </c>
    </row>
    <row r="5386" spans="1:7" ht="19.899999999999999" customHeight="1" x14ac:dyDescent="0.2">
      <c r="A5386" s="601">
        <f t="shared" si="1218"/>
        <v>0</v>
      </c>
      <c r="B5386" s="561">
        <f t="shared" si="1219"/>
        <v>0</v>
      </c>
      <c r="C5386" s="561"/>
      <c r="D5386" s="613">
        <f t="shared" si="1220"/>
        <v>0</v>
      </c>
      <c r="E5386" s="553"/>
      <c r="F5386" s="555">
        <f t="shared" si="1221"/>
        <v>0</v>
      </c>
      <c r="G5386" s="555">
        <f t="shared" si="1222"/>
        <v>0</v>
      </c>
    </row>
    <row r="5387" spans="1:7" ht="19.899999999999999" customHeight="1" x14ac:dyDescent="0.2">
      <c r="A5387" s="601">
        <f t="shared" si="1218"/>
        <v>0</v>
      </c>
      <c r="B5387" s="561">
        <f t="shared" si="1219"/>
        <v>0</v>
      </c>
      <c r="C5387" s="561"/>
      <c r="D5387" s="613">
        <f t="shared" si="1220"/>
        <v>0</v>
      </c>
      <c r="E5387" s="553"/>
      <c r="F5387" s="555">
        <f t="shared" si="1221"/>
        <v>0</v>
      </c>
      <c r="G5387" s="555">
        <f t="shared" si="1222"/>
        <v>0</v>
      </c>
    </row>
    <row r="5388" spans="1:7" ht="19.899999999999999" customHeight="1" x14ac:dyDescent="0.2">
      <c r="A5388" s="601">
        <f t="shared" si="1218"/>
        <v>0</v>
      </c>
      <c r="B5388" s="561">
        <f t="shared" si="1219"/>
        <v>0</v>
      </c>
      <c r="C5388" s="561"/>
      <c r="D5388" s="613">
        <f t="shared" si="1220"/>
        <v>0</v>
      </c>
      <c r="E5388" s="553"/>
      <c r="F5388" s="555">
        <f t="shared" si="1221"/>
        <v>0</v>
      </c>
      <c r="G5388" s="555">
        <f t="shared" si="1222"/>
        <v>0</v>
      </c>
    </row>
    <row r="5389" spans="1:7" ht="19.899999999999999" customHeight="1" x14ac:dyDescent="0.2">
      <c r="A5389" s="601">
        <f t="shared" si="1218"/>
        <v>0</v>
      </c>
      <c r="B5389" s="561">
        <f t="shared" si="1219"/>
        <v>0</v>
      </c>
      <c r="C5389" s="561"/>
      <c r="D5389" s="613">
        <f t="shared" si="1220"/>
        <v>0</v>
      </c>
      <c r="E5389" s="553"/>
      <c r="F5389" s="555">
        <f t="shared" si="1221"/>
        <v>0</v>
      </c>
      <c r="G5389" s="555">
        <f t="shared" si="1222"/>
        <v>0</v>
      </c>
    </row>
    <row r="5390" spans="1:7" ht="19.899999999999999" customHeight="1" x14ac:dyDescent="0.2">
      <c r="A5390" s="599"/>
      <c r="B5390" s="545"/>
      <c r="C5390" s="545"/>
      <c r="D5390" s="541"/>
      <c r="E5390" s="542"/>
      <c r="F5390" s="564" t="s">
        <v>29</v>
      </c>
      <c r="G5390" s="605">
        <f>SUBTOTAL(9,G5379:G5389)</f>
        <v>0</v>
      </c>
    </row>
    <row r="5391" spans="1:7" ht="19.899999999999999" customHeight="1" x14ac:dyDescent="0.2">
      <c r="A5391" s="599"/>
      <c r="B5391" s="545"/>
      <c r="C5391" s="537" t="s">
        <v>1015</v>
      </c>
      <c r="D5391" s="541"/>
      <c r="E5391" s="542"/>
      <c r="F5391" s="543"/>
      <c r="G5391" s="600"/>
    </row>
    <row r="5392" spans="1:7" ht="19.899999999999999" customHeight="1" x14ac:dyDescent="0.2">
      <c r="A5392" s="792" t="s">
        <v>576</v>
      </c>
      <c r="B5392" s="793"/>
      <c r="C5392" s="794" t="s">
        <v>0</v>
      </c>
      <c r="D5392" s="794" t="s">
        <v>1867</v>
      </c>
      <c r="E5392" s="796" t="s">
        <v>24</v>
      </c>
      <c r="F5392" s="798" t="s">
        <v>25</v>
      </c>
      <c r="G5392" s="800" t="s">
        <v>26</v>
      </c>
    </row>
    <row r="5393" spans="1:7" ht="19.899999999999999" customHeight="1" x14ac:dyDescent="0.2">
      <c r="A5393" s="560" t="s">
        <v>577</v>
      </c>
      <c r="B5393" s="560" t="s">
        <v>578</v>
      </c>
      <c r="C5393" s="795"/>
      <c r="D5393" s="795"/>
      <c r="E5393" s="797"/>
      <c r="F5393" s="799"/>
      <c r="G5393" s="801"/>
    </row>
    <row r="5394" spans="1:7" ht="19.899999999999999" customHeight="1" x14ac:dyDescent="0.2">
      <c r="A5394" s="601">
        <f>IFERROR(VLOOKUP(C5394,T_Insumos,4,FALSE),0)</f>
        <v>0</v>
      </c>
      <c r="B5394" s="561">
        <f>IFERROR(VLOOKUP(C5394,T_Insumos,5,FALSE),0)</f>
        <v>0</v>
      </c>
      <c r="C5394" s="552"/>
      <c r="D5394" s="613">
        <f>IF(C5394=0,0,"$/tnkm")</f>
        <v>0</v>
      </c>
      <c r="E5394" s="553"/>
      <c r="F5394" s="555">
        <f>IFERROR(VLOOKUP(C5394,T_Insumos,3,FALSE),0)</f>
        <v>0</v>
      </c>
      <c r="G5394" s="555">
        <f>ROUND(E5394*F5394,2)</f>
        <v>0</v>
      </c>
    </row>
    <row r="5395" spans="1:7" ht="19.899999999999999" customHeight="1" x14ac:dyDescent="0.2">
      <c r="A5395" s="601">
        <f>IFERROR(VLOOKUP(C5395,T_Insumos,4,FALSE),0)</f>
        <v>0</v>
      </c>
      <c r="B5395" s="561">
        <f>IFERROR(VLOOKUP(C5395,T_Insumos,5,FALSE),0)</f>
        <v>0</v>
      </c>
      <c r="C5395" s="552"/>
      <c r="D5395" s="613">
        <f>IF(C5395=0,0,"$/tnkm")</f>
        <v>0</v>
      </c>
      <c r="E5395" s="569"/>
      <c r="F5395" s="555">
        <f>IFERROR(VLOOKUP(C5395,T_Insumos,3,FALSE),0)</f>
        <v>0</v>
      </c>
      <c r="G5395" s="555">
        <f t="shared" ref="G5395" si="1223">ROUND(E5395*F5395,2)</f>
        <v>0</v>
      </c>
    </row>
    <row r="5396" spans="1:7" ht="19.899999999999999" customHeight="1" x14ac:dyDescent="0.2">
      <c r="A5396" s="599"/>
      <c r="B5396" s="545"/>
      <c r="C5396" s="545"/>
      <c r="D5396" s="541"/>
      <c r="E5396" s="542"/>
      <c r="F5396" s="564" t="s">
        <v>1016</v>
      </c>
      <c r="G5396" s="605">
        <f>SUBTOTAL(9,G5394:G5395)</f>
        <v>0</v>
      </c>
    </row>
    <row r="5397" spans="1:7" ht="19.899999999999999" customHeight="1" x14ac:dyDescent="0.2">
      <c r="A5397" s="602"/>
      <c r="B5397" s="541"/>
      <c r="C5397" s="545"/>
      <c r="D5397" s="541"/>
      <c r="E5397" s="542"/>
      <c r="F5397" s="543"/>
      <c r="G5397" s="600"/>
    </row>
    <row r="5398" spans="1:7" ht="19.899999999999999" customHeight="1" x14ac:dyDescent="0.2">
      <c r="A5398" s="664" t="str">
        <f>B5332</f>
        <v/>
      </c>
      <c r="B5398" s="661">
        <f ca="1">C5332</f>
        <v>0</v>
      </c>
      <c r="C5398" s="541"/>
      <c r="D5398" s="541" t="s">
        <v>1833</v>
      </c>
      <c r="E5398" s="662"/>
      <c r="F5398" s="663" t="str">
        <f ca="1">"$/"&amp;G5332</f>
        <v>$/0</v>
      </c>
      <c r="G5398" s="610">
        <f>SUBTOTAL(9,G5355:G5397)</f>
        <v>0</v>
      </c>
    </row>
    <row r="5399" spans="1:7" ht="19.899999999999999" customHeight="1" x14ac:dyDescent="0.2">
      <c r="A5399" s="606"/>
      <c r="B5399" s="607"/>
      <c r="C5399" s="608"/>
      <c r="D5399" s="608" t="s">
        <v>2043</v>
      </c>
      <c r="E5399" s="609"/>
      <c r="F5399" s="665" t="str">
        <f ca="1">"$/"&amp;G5332</f>
        <v>$/0</v>
      </c>
      <c r="G5399" s="610">
        <f>ROUND(G5398/Coeficiente_Paso,2)</f>
        <v>0</v>
      </c>
    </row>
    <row r="5400" spans="1:7" ht="19.899999999999999" customHeight="1" x14ac:dyDescent="0.2">
      <c r="A5400" s="191"/>
      <c r="B5400" s="191"/>
      <c r="C5400" s="191"/>
      <c r="D5400" s="191"/>
      <c r="E5400" s="191"/>
      <c r="F5400" s="191"/>
      <c r="G5400" s="191"/>
    </row>
    <row r="5401" spans="1:7" ht="19.899999999999999" customHeight="1" x14ac:dyDescent="0.2">
      <c r="A5401" s="802" t="s">
        <v>31</v>
      </c>
      <c r="B5401" s="803"/>
      <c r="C5401" s="803"/>
      <c r="D5401" s="803"/>
      <c r="E5401" s="803"/>
      <c r="F5401" s="803"/>
      <c r="G5401" s="804"/>
    </row>
    <row r="5402" spans="1:7" ht="19.899999999999999" customHeight="1" x14ac:dyDescent="0.2">
      <c r="A5402" s="587" t="s">
        <v>711</v>
      </c>
      <c r="B5402" s="535" t="str">
        <f>Comitente</f>
        <v>DIRECCIÓN PROVINCIAL DE VIALIDAD</v>
      </c>
      <c r="C5402" s="536"/>
      <c r="D5402" s="537"/>
      <c r="E5402" s="537"/>
      <c r="F5402" s="538"/>
      <c r="G5402" s="588"/>
    </row>
    <row r="5403" spans="1:7" ht="19.899999999999999" customHeight="1" x14ac:dyDescent="0.2">
      <c r="A5403" s="587" t="s">
        <v>712</v>
      </c>
      <c r="B5403" s="535">
        <f>Contratista</f>
        <v>0</v>
      </c>
      <c r="C5403" s="539"/>
      <c r="D5403" s="539"/>
      <c r="E5403" s="539"/>
      <c r="F5403" s="535"/>
      <c r="G5403" s="589"/>
    </row>
    <row r="5404" spans="1:7" ht="19.899999999999999" customHeight="1" x14ac:dyDescent="0.2">
      <c r="A5404" s="587" t="s">
        <v>21</v>
      </c>
      <c r="B5404" s="535" t="str">
        <f>Obra</f>
        <v>PAVIMENTACIÓN Y REPAVIMENTACION DE LA RED VIAL MUNICIPAL AFECTADAS POR OBRAS DE SANEAMIENTO 1era ETAPA SARMIENTO</v>
      </c>
      <c r="C5404" s="539"/>
      <c r="D5404" s="539"/>
      <c r="E5404" s="539"/>
      <c r="F5404" s="535" t="s">
        <v>32</v>
      </c>
      <c r="G5404" s="589">
        <f>Fecha_Base</f>
        <v>0</v>
      </c>
    </row>
    <row r="5405" spans="1:7" ht="19.899999999999999" customHeight="1" x14ac:dyDescent="0.2">
      <c r="A5405" s="590" t="s">
        <v>710</v>
      </c>
      <c r="B5405" s="540" t="str">
        <f>Ubicación</f>
        <v>DEPARTAMENTO SARMIENTO</v>
      </c>
      <c r="C5405" s="540"/>
      <c r="D5405" s="541"/>
      <c r="E5405" s="542"/>
      <c r="F5405" s="543"/>
      <c r="G5405" s="591"/>
    </row>
    <row r="5406" spans="1:7" ht="19.899999999999999" customHeight="1" x14ac:dyDescent="0.2">
      <c r="A5406" s="590" t="s">
        <v>33</v>
      </c>
      <c r="B5406" s="544" t="str">
        <f>IFERROR(VALUE(LEFT(B5407,FIND(".",B5407)-1)),"")</f>
        <v/>
      </c>
      <c r="C5406" s="545">
        <f ca="1">IFERROR(VLOOKUP(B5406,T_Computo_Presupuesto,2,FALSE),0)</f>
        <v>0</v>
      </c>
      <c r="D5406" s="545"/>
      <c r="E5406" s="542"/>
      <c r="F5406" s="543"/>
      <c r="G5406" s="591"/>
    </row>
    <row r="5407" spans="1:7" ht="19.899999999999999" customHeight="1" x14ac:dyDescent="0.2">
      <c r="A5407" s="590" t="s">
        <v>22</v>
      </c>
      <c r="B5407" s="546" t="str">
        <f>IFERROR(VLOOKUP(COUNTIF($A$1:A5407,"ANALISIS DE PRECIOS"),T_NumeroItem,2,FALSE),"")</f>
        <v/>
      </c>
      <c r="C5407" s="805">
        <f ca="1">IFERROR(VLOOKUP(B5407,T_Computo_Presupuesto,2,FALSE),0)</f>
        <v>0</v>
      </c>
      <c r="D5407" s="805"/>
      <c r="E5407" s="805"/>
      <c r="F5407" s="540" t="s">
        <v>23</v>
      </c>
      <c r="G5407" s="592">
        <f ca="1">IFERROR(VLOOKUP(B5407,T_Computo_Presupuesto,4,FALSE),0)</f>
        <v>0</v>
      </c>
    </row>
    <row r="5408" spans="1:7" ht="19.899999999999999" customHeight="1" x14ac:dyDescent="0.2">
      <c r="A5408" s="590"/>
      <c r="B5408" s="540"/>
      <c r="C5408" s="545"/>
      <c r="D5408" s="541"/>
      <c r="E5408" s="542"/>
      <c r="F5408" s="545"/>
      <c r="G5408" s="593"/>
    </row>
    <row r="5409" spans="1:7" ht="19.899999999999999" customHeight="1" x14ac:dyDescent="0.2">
      <c r="A5409" s="594"/>
      <c r="B5409" s="547"/>
      <c r="C5409" s="548" t="s">
        <v>999</v>
      </c>
      <c r="D5409" s="547"/>
      <c r="E5409" s="547"/>
      <c r="F5409" s="547"/>
      <c r="G5409" s="595"/>
    </row>
    <row r="5410" spans="1:7" ht="19.899999999999999" customHeight="1" x14ac:dyDescent="0.2">
      <c r="A5410" s="590"/>
      <c r="B5410" s="549"/>
      <c r="C5410" s="545"/>
      <c r="D5410" s="541"/>
      <c r="E5410" s="542"/>
      <c r="F5410" s="540"/>
      <c r="G5410" s="592"/>
    </row>
    <row r="5411" spans="1:7" ht="19.899999999999999" customHeight="1" x14ac:dyDescent="0.2">
      <c r="A5411" s="590"/>
      <c r="B5411" s="549"/>
      <c r="C5411" s="550" t="s">
        <v>1000</v>
      </c>
      <c r="D5411" s="551" t="s">
        <v>24</v>
      </c>
      <c r="E5411" s="551" t="s">
        <v>1001</v>
      </c>
      <c r="F5411" s="551" t="s">
        <v>1002</v>
      </c>
      <c r="G5411" s="550" t="s">
        <v>1003</v>
      </c>
    </row>
    <row r="5412" spans="1:7" ht="19.899999999999999" customHeight="1" x14ac:dyDescent="0.2">
      <c r="A5412" s="590"/>
      <c r="B5412" s="549"/>
      <c r="C5412" s="552"/>
      <c r="D5412" s="553"/>
      <c r="E5412" s="554">
        <f t="shared" ref="E5412:E5421" si="1224">IFERROR(VLOOKUP(C5412,T_Equipos,4,FALSE),0)</f>
        <v>0</v>
      </c>
      <c r="F5412" s="555">
        <f t="shared" ref="F5412:F5421" si="1225">IFERROR(VLOOKUP(C5412,T_Equipos,5,FALSE),0)</f>
        <v>0</v>
      </c>
      <c r="G5412" s="555">
        <f>ROUND(D5412*F5412,2)</f>
        <v>0</v>
      </c>
    </row>
    <row r="5413" spans="1:7" ht="19.899999999999999" customHeight="1" x14ac:dyDescent="0.2">
      <c r="A5413" s="590"/>
      <c r="B5413" s="549"/>
      <c r="C5413" s="552"/>
      <c r="D5413" s="553"/>
      <c r="E5413" s="554">
        <f t="shared" si="1224"/>
        <v>0</v>
      </c>
      <c r="F5413" s="555">
        <f t="shared" si="1225"/>
        <v>0</v>
      </c>
      <c r="G5413" s="555">
        <f>ROUND(D5413*F5413,2)</f>
        <v>0</v>
      </c>
    </row>
    <row r="5414" spans="1:7" ht="19.899999999999999" customHeight="1" x14ac:dyDescent="0.2">
      <c r="A5414" s="590"/>
      <c r="B5414" s="549"/>
      <c r="C5414" s="552"/>
      <c r="D5414" s="553"/>
      <c r="E5414" s="554">
        <f t="shared" si="1224"/>
        <v>0</v>
      </c>
      <c r="F5414" s="555">
        <f t="shared" si="1225"/>
        <v>0</v>
      </c>
      <c r="G5414" s="555">
        <f>ROUND(D5414*F5414,2)</f>
        <v>0</v>
      </c>
    </row>
    <row r="5415" spans="1:7" ht="19.899999999999999" customHeight="1" x14ac:dyDescent="0.2">
      <c r="A5415" s="590"/>
      <c r="B5415" s="549"/>
      <c r="C5415" s="552"/>
      <c r="D5415" s="553"/>
      <c r="E5415" s="554">
        <f t="shared" si="1224"/>
        <v>0</v>
      </c>
      <c r="F5415" s="555">
        <f t="shared" si="1225"/>
        <v>0</v>
      </c>
      <c r="G5415" s="555">
        <f>ROUND(D5415*F5415,2)</f>
        <v>0</v>
      </c>
    </row>
    <row r="5416" spans="1:7" ht="19.899999999999999" customHeight="1" x14ac:dyDescent="0.2">
      <c r="A5416" s="590"/>
      <c r="B5416" s="549"/>
      <c r="C5416" s="552"/>
      <c r="D5416" s="553"/>
      <c r="E5416" s="554">
        <f t="shared" si="1224"/>
        <v>0</v>
      </c>
      <c r="F5416" s="555">
        <f t="shared" si="1225"/>
        <v>0</v>
      </c>
      <c r="G5416" s="555">
        <f t="shared" ref="G5416:G5421" si="1226">ROUND(D5416*F5416,2)</f>
        <v>0</v>
      </c>
    </row>
    <row r="5417" spans="1:7" ht="19.899999999999999" customHeight="1" x14ac:dyDescent="0.2">
      <c r="A5417" s="590"/>
      <c r="B5417" s="549"/>
      <c r="C5417" s="552"/>
      <c r="D5417" s="553"/>
      <c r="E5417" s="554">
        <f t="shared" si="1224"/>
        <v>0</v>
      </c>
      <c r="F5417" s="555">
        <f t="shared" si="1225"/>
        <v>0</v>
      </c>
      <c r="G5417" s="555">
        <f t="shared" si="1226"/>
        <v>0</v>
      </c>
    </row>
    <row r="5418" spans="1:7" ht="19.899999999999999" customHeight="1" x14ac:dyDescent="0.2">
      <c r="A5418" s="590"/>
      <c r="B5418" s="549"/>
      <c r="C5418" s="552"/>
      <c r="D5418" s="553"/>
      <c r="E5418" s="554">
        <f t="shared" si="1224"/>
        <v>0</v>
      </c>
      <c r="F5418" s="555">
        <f t="shared" si="1225"/>
        <v>0</v>
      </c>
      <c r="G5418" s="555">
        <f t="shared" si="1226"/>
        <v>0</v>
      </c>
    </row>
    <row r="5419" spans="1:7" ht="19.899999999999999" customHeight="1" x14ac:dyDescent="0.2">
      <c r="A5419" s="590"/>
      <c r="B5419" s="549"/>
      <c r="C5419" s="552"/>
      <c r="D5419" s="553"/>
      <c r="E5419" s="554">
        <f t="shared" si="1224"/>
        <v>0</v>
      </c>
      <c r="F5419" s="555">
        <f t="shared" si="1225"/>
        <v>0</v>
      </c>
      <c r="G5419" s="555">
        <f t="shared" si="1226"/>
        <v>0</v>
      </c>
    </row>
    <row r="5420" spans="1:7" ht="19.899999999999999" customHeight="1" x14ac:dyDescent="0.2">
      <c r="A5420" s="590"/>
      <c r="B5420" s="549"/>
      <c r="C5420" s="552"/>
      <c r="D5420" s="553"/>
      <c r="E5420" s="554">
        <f t="shared" si="1224"/>
        <v>0</v>
      </c>
      <c r="F5420" s="555">
        <f t="shared" si="1225"/>
        <v>0</v>
      </c>
      <c r="G5420" s="555">
        <f t="shared" si="1226"/>
        <v>0</v>
      </c>
    </row>
    <row r="5421" spans="1:7" ht="19.899999999999999" customHeight="1" x14ac:dyDescent="0.2">
      <c r="A5421" s="590"/>
      <c r="B5421" s="549"/>
      <c r="C5421" s="552"/>
      <c r="D5421" s="553"/>
      <c r="E5421" s="554">
        <f t="shared" si="1224"/>
        <v>0</v>
      </c>
      <c r="F5421" s="555">
        <f t="shared" si="1225"/>
        <v>0</v>
      </c>
      <c r="G5421" s="555">
        <f t="shared" si="1226"/>
        <v>0</v>
      </c>
    </row>
    <row r="5422" spans="1:7" ht="19.899999999999999" customHeight="1" x14ac:dyDescent="0.2">
      <c r="A5422" s="590"/>
      <c r="B5422" s="549"/>
      <c r="C5422" s="545"/>
      <c r="D5422" s="545"/>
      <c r="E5422" s="556"/>
      <c r="F5422" s="540"/>
      <c r="G5422" s="592"/>
    </row>
    <row r="5423" spans="1:7" ht="19.899999999999999" customHeight="1" x14ac:dyDescent="0.2">
      <c r="A5423" s="590"/>
      <c r="B5423" s="545"/>
      <c r="C5423" s="537" t="s">
        <v>1004</v>
      </c>
      <c r="D5423" s="540" t="s">
        <v>1001</v>
      </c>
      <c r="E5423" s="611">
        <f>SUMPRODUCT(D5412:D5421,E5412:E5421)</f>
        <v>0</v>
      </c>
      <c r="F5423" s="540" t="s">
        <v>1005</v>
      </c>
      <c r="G5423" s="612">
        <f>SUM(G5412:G5421)</f>
        <v>0</v>
      </c>
    </row>
    <row r="5424" spans="1:7" ht="19.899999999999999" customHeight="1" x14ac:dyDescent="0.2">
      <c r="A5424" s="590"/>
      <c r="B5424" s="549"/>
      <c r="C5424" s="557"/>
      <c r="D5424" s="556"/>
      <c r="E5424" s="542"/>
      <c r="F5424" s="540"/>
      <c r="G5424" s="596"/>
    </row>
    <row r="5425" spans="1:7" ht="19.899999999999999" customHeight="1" x14ac:dyDescent="0.2">
      <c r="A5425" s="597"/>
      <c r="B5425" s="549"/>
      <c r="C5425" s="540" t="s">
        <v>1006</v>
      </c>
      <c r="D5425" s="558">
        <f>IFERROR(VLOOKUP(COUNTIF($A$1:A5425,"ANALISIS DE PRECIOS"),T_Rendimiento_Equipo,5,FALSE),0)</f>
        <v>0</v>
      </c>
      <c r="E5425" s="559" t="str">
        <f ca="1">G5407&amp;"/día"</f>
        <v>0/día</v>
      </c>
      <c r="F5425" s="598"/>
      <c r="G5425" s="592"/>
    </row>
    <row r="5426" spans="1:7" ht="19.899999999999999" customHeight="1" x14ac:dyDescent="0.2">
      <c r="A5426" s="590"/>
      <c r="B5426" s="549"/>
      <c r="C5426" s="545"/>
      <c r="D5426" s="541"/>
      <c r="E5426" s="542"/>
      <c r="F5426" s="540"/>
      <c r="G5426" s="592"/>
    </row>
    <row r="5427" spans="1:7" ht="19.899999999999999" customHeight="1" x14ac:dyDescent="0.2">
      <c r="A5427" s="792" t="s">
        <v>576</v>
      </c>
      <c r="B5427" s="793"/>
      <c r="C5427" s="794" t="s">
        <v>0</v>
      </c>
      <c r="D5427" s="806" t="s">
        <v>1866</v>
      </c>
      <c r="E5427" s="806" t="s">
        <v>1865</v>
      </c>
      <c r="F5427" s="798" t="s">
        <v>1007</v>
      </c>
      <c r="G5427" s="800" t="s">
        <v>26</v>
      </c>
    </row>
    <row r="5428" spans="1:7" ht="19.899999999999999" customHeight="1" x14ac:dyDescent="0.2">
      <c r="A5428" s="560" t="s">
        <v>577</v>
      </c>
      <c r="B5428" s="560" t="s">
        <v>578</v>
      </c>
      <c r="C5428" s="795"/>
      <c r="D5428" s="807"/>
      <c r="E5428" s="797"/>
      <c r="F5428" s="799"/>
      <c r="G5428" s="801"/>
    </row>
    <row r="5429" spans="1:7" ht="19.899999999999999" customHeight="1" x14ac:dyDescent="0.2">
      <c r="A5429" s="599"/>
      <c r="B5429" s="545"/>
      <c r="C5429" s="537" t="s">
        <v>1008</v>
      </c>
      <c r="D5429" s="542"/>
      <c r="E5429" s="542"/>
      <c r="F5429" s="545"/>
      <c r="G5429" s="600"/>
    </row>
    <row r="5430" spans="1:7" ht="19.899999999999999" customHeight="1" x14ac:dyDescent="0.2">
      <c r="A5430" s="601">
        <f t="shared" ref="A5430:A5438" si="1227">IFERROR(VLOOKUP(C5430,T_Insumos,4,FALSE),0)</f>
        <v>0</v>
      </c>
      <c r="B5430" s="561">
        <f t="shared" ref="B5430:B5438" si="1228">IFERROR(VLOOKUP(C5430,T_Insumos,5,FALSE),0)</f>
        <v>0</v>
      </c>
      <c r="C5430" s="552"/>
      <c r="D5430" s="562">
        <f t="shared" ref="D5430:D5438" si="1229">IFERROR(VLOOKUP(C5430,T_Insumos,3,FALSE),0)</f>
        <v>0</v>
      </c>
      <c r="E5430" s="555">
        <f>D5430*$G$23</f>
        <v>0</v>
      </c>
      <c r="F5430" s="558">
        <f>IF(C5430="",0,IFERROR(VLOOKUP(COUNTIF($A$1:A5430,"ANALISIS DE PRECIOS"),T_Rendimiento_Equipo,5,FALSE),0))</f>
        <v>0</v>
      </c>
      <c r="G5430" s="555">
        <f>IFERROR(ROUND(E5430/F5430,2),0)</f>
        <v>0</v>
      </c>
    </row>
    <row r="5431" spans="1:7" ht="19.899999999999999" customHeight="1" x14ac:dyDescent="0.2">
      <c r="A5431" s="601">
        <f t="shared" si="1227"/>
        <v>0</v>
      </c>
      <c r="B5431" s="561">
        <f t="shared" si="1228"/>
        <v>0</v>
      </c>
      <c r="C5431" s="552"/>
      <c r="D5431" s="562">
        <f t="shared" si="1229"/>
        <v>0</v>
      </c>
      <c r="E5431" s="555"/>
      <c r="F5431" s="558">
        <f>IF(C5431="",0,IFERROR(VLOOKUP(COUNTIF($A$1:A5431,"ANALISIS DE PRECIOS"),T_Rendimiento_Equipo,5,FALSE),0))</f>
        <v>0</v>
      </c>
      <c r="G5431" s="555">
        <f t="shared" ref="G5431:G5438" si="1230">IFERROR(ROUND(E5431/F5431,2),0)</f>
        <v>0</v>
      </c>
    </row>
    <row r="5432" spans="1:7" ht="19.899999999999999" customHeight="1" x14ac:dyDescent="0.2">
      <c r="A5432" s="601">
        <f t="shared" si="1227"/>
        <v>0</v>
      </c>
      <c r="B5432" s="561">
        <f t="shared" si="1228"/>
        <v>0</v>
      </c>
      <c r="C5432" s="563"/>
      <c r="D5432" s="562">
        <f t="shared" si="1229"/>
        <v>0</v>
      </c>
      <c r="E5432" s="555"/>
      <c r="F5432" s="558">
        <f>IF(C5432="",0,IFERROR(VLOOKUP(COUNTIF($A$1:A5432,"ANALISIS DE PRECIOS"),T_Rendimiento_Equipo,5,FALSE),0))</f>
        <v>0</v>
      </c>
      <c r="G5432" s="555">
        <f t="shared" si="1230"/>
        <v>0</v>
      </c>
    </row>
    <row r="5433" spans="1:7" ht="19.899999999999999" customHeight="1" x14ac:dyDescent="0.2">
      <c r="A5433" s="601">
        <f t="shared" si="1227"/>
        <v>0</v>
      </c>
      <c r="B5433" s="561">
        <f t="shared" si="1228"/>
        <v>0</v>
      </c>
      <c r="C5433" s="563"/>
      <c r="D5433" s="562">
        <f t="shared" si="1229"/>
        <v>0</v>
      </c>
      <c r="E5433" s="555"/>
      <c r="F5433" s="558">
        <f>IF(C5433="",0,IFERROR(VLOOKUP(COUNTIF($A$1:A5433,"ANALISIS DE PRECIOS"),T_Rendimiento_Equipo,5,FALSE),0))</f>
        <v>0</v>
      </c>
      <c r="G5433" s="555">
        <f t="shared" si="1230"/>
        <v>0</v>
      </c>
    </row>
    <row r="5434" spans="1:7" ht="19.899999999999999" customHeight="1" x14ac:dyDescent="0.2">
      <c r="A5434" s="601">
        <f t="shared" si="1227"/>
        <v>0</v>
      </c>
      <c r="B5434" s="561">
        <f t="shared" si="1228"/>
        <v>0</v>
      </c>
      <c r="C5434" s="563"/>
      <c r="D5434" s="562">
        <f t="shared" si="1229"/>
        <v>0</v>
      </c>
      <c r="E5434" s="555"/>
      <c r="F5434" s="558">
        <f>IF(C5434="",0,IFERROR(VLOOKUP(COUNTIF($A$1:A5434,"ANALISIS DE PRECIOS"),T_Rendimiento_Equipo,5,FALSE),0))</f>
        <v>0</v>
      </c>
      <c r="G5434" s="555">
        <f t="shared" si="1230"/>
        <v>0</v>
      </c>
    </row>
    <row r="5435" spans="1:7" ht="19.899999999999999" customHeight="1" x14ac:dyDescent="0.2">
      <c r="A5435" s="601">
        <f t="shared" si="1227"/>
        <v>0</v>
      </c>
      <c r="B5435" s="561">
        <f t="shared" si="1228"/>
        <v>0</v>
      </c>
      <c r="C5435" s="563"/>
      <c r="D5435" s="562">
        <f t="shared" si="1229"/>
        <v>0</v>
      </c>
      <c r="E5435" s="555"/>
      <c r="F5435" s="558">
        <f>IF(C5435="",0,IFERROR(VLOOKUP(COUNTIF($A$1:A5435,"ANALISIS DE PRECIOS"),T_Rendimiento_Equipo,5,FALSE),0))</f>
        <v>0</v>
      </c>
      <c r="G5435" s="555">
        <f t="shared" si="1230"/>
        <v>0</v>
      </c>
    </row>
    <row r="5436" spans="1:7" ht="19.899999999999999" customHeight="1" x14ac:dyDescent="0.2">
      <c r="A5436" s="601">
        <f t="shared" si="1227"/>
        <v>0</v>
      </c>
      <c r="B5436" s="561">
        <f t="shared" si="1228"/>
        <v>0</v>
      </c>
      <c r="C5436" s="563"/>
      <c r="D5436" s="562">
        <f t="shared" si="1229"/>
        <v>0</v>
      </c>
      <c r="E5436" s="555"/>
      <c r="F5436" s="558">
        <f>IF(C5436="",0,IFERROR(VLOOKUP(COUNTIF($A$1:A5436,"ANALISIS DE PRECIOS"),T_Rendimiento_Equipo,5,FALSE),0))</f>
        <v>0</v>
      </c>
      <c r="G5436" s="555">
        <f t="shared" si="1230"/>
        <v>0</v>
      </c>
    </row>
    <row r="5437" spans="1:7" ht="19.899999999999999" customHeight="1" x14ac:dyDescent="0.2">
      <c r="A5437" s="601">
        <f t="shared" si="1227"/>
        <v>0</v>
      </c>
      <c r="B5437" s="561">
        <f t="shared" si="1228"/>
        <v>0</v>
      </c>
      <c r="C5437" s="563"/>
      <c r="D5437" s="562">
        <f t="shared" si="1229"/>
        <v>0</v>
      </c>
      <c r="E5437" s="555"/>
      <c r="F5437" s="558">
        <f>IF(C5437="",0,IFERROR(VLOOKUP(COUNTIF($A$1:A5437,"ANALISIS DE PRECIOS"),T_Rendimiento_Equipo,5,FALSE),0))</f>
        <v>0</v>
      </c>
      <c r="G5437" s="555">
        <f t="shared" si="1230"/>
        <v>0</v>
      </c>
    </row>
    <row r="5438" spans="1:7" ht="19.899999999999999" customHeight="1" x14ac:dyDescent="0.2">
      <c r="A5438" s="601">
        <f t="shared" si="1227"/>
        <v>0</v>
      </c>
      <c r="B5438" s="561">
        <f t="shared" si="1228"/>
        <v>0</v>
      </c>
      <c r="C5438" s="552"/>
      <c r="D5438" s="562">
        <f t="shared" si="1229"/>
        <v>0</v>
      </c>
      <c r="E5438" s="555"/>
      <c r="F5438" s="558">
        <f>IF(C5438="",0,IFERROR(VLOOKUP(COUNTIF($A$1:A5438,"ANALISIS DE PRECIOS"),T_Rendimiento_Equipo,5,FALSE),0))</f>
        <v>0</v>
      </c>
      <c r="G5438" s="555">
        <f t="shared" si="1230"/>
        <v>0</v>
      </c>
    </row>
    <row r="5439" spans="1:7" ht="19.899999999999999" customHeight="1" x14ac:dyDescent="0.2">
      <c r="A5439" s="602"/>
      <c r="B5439" s="541"/>
      <c r="C5439" s="545"/>
      <c r="D5439" s="541"/>
      <c r="E5439" s="542"/>
      <c r="F5439" s="564" t="s">
        <v>27</v>
      </c>
      <c r="G5439" s="603">
        <f>SUBTOTAL(9,G5430:G5438)</f>
        <v>0</v>
      </c>
    </row>
    <row r="5440" spans="1:7" ht="19.899999999999999" customHeight="1" x14ac:dyDescent="0.2">
      <c r="A5440" s="599"/>
      <c r="B5440" s="545"/>
      <c r="C5440" s="537" t="s">
        <v>713</v>
      </c>
      <c r="D5440" s="541"/>
      <c r="E5440" s="542"/>
      <c r="F5440" s="543"/>
      <c r="G5440" s="600"/>
    </row>
    <row r="5441" spans="1:7" ht="19.899999999999999" customHeight="1" x14ac:dyDescent="0.2">
      <c r="A5441" s="792" t="s">
        <v>576</v>
      </c>
      <c r="B5441" s="793"/>
      <c r="C5441" s="794" t="s">
        <v>0</v>
      </c>
      <c r="D5441" s="796" t="s">
        <v>24</v>
      </c>
      <c r="E5441" s="796" t="s">
        <v>1832</v>
      </c>
      <c r="F5441" s="798" t="s">
        <v>1007</v>
      </c>
      <c r="G5441" s="800" t="s">
        <v>26</v>
      </c>
    </row>
    <row r="5442" spans="1:7" ht="19.899999999999999" customHeight="1" x14ac:dyDescent="0.2">
      <c r="A5442" s="560" t="s">
        <v>577</v>
      </c>
      <c r="B5442" s="560" t="s">
        <v>578</v>
      </c>
      <c r="C5442" s="795"/>
      <c r="D5442" s="797"/>
      <c r="E5442" s="797"/>
      <c r="F5442" s="799"/>
      <c r="G5442" s="801"/>
    </row>
    <row r="5443" spans="1:7" ht="19.899999999999999" customHeight="1" x14ac:dyDescent="0.2">
      <c r="A5443" s="601">
        <f t="shared" ref="A5443:A5449" si="1231">IFERROR(VLOOKUP(C5443,T_Insumos,4,FALSE),0)</f>
        <v>0</v>
      </c>
      <c r="B5443" s="561">
        <f t="shared" ref="B5443:B5449" si="1232">IFERROR(VLOOKUP(C5443,T_Insumos,5,FALSE),0)</f>
        <v>0</v>
      </c>
      <c r="C5443" s="565"/>
      <c r="D5443" s="558"/>
      <c r="E5443" s="555">
        <f t="shared" ref="E5443:E5449" si="1233">IFERROR(VLOOKUP(C5443,T_Insumos,3,FALSE),0)</f>
        <v>0</v>
      </c>
      <c r="F5443" s="558">
        <f>IF(C5443="",0,IFERROR(VLOOKUP(COUNTIF($A$1:A5443,"ANALISIS DE PRECIOS"),T_Rendimiento_Equipo,5,FALSE),0))</f>
        <v>0</v>
      </c>
      <c r="G5443" s="555">
        <f>IFERROR(ROUND(D5443*E5443/F5443,2),0)</f>
        <v>0</v>
      </c>
    </row>
    <row r="5444" spans="1:7" ht="19.899999999999999" customHeight="1" x14ac:dyDescent="0.2">
      <c r="A5444" s="601">
        <f t="shared" si="1231"/>
        <v>0</v>
      </c>
      <c r="B5444" s="561">
        <f t="shared" si="1232"/>
        <v>0</v>
      </c>
      <c r="C5444" s="552"/>
      <c r="D5444" s="558"/>
      <c r="E5444" s="555">
        <f t="shared" si="1233"/>
        <v>0</v>
      </c>
      <c r="F5444" s="558">
        <f>IF(C5444="",0,IFERROR(VLOOKUP(COUNTIF($A$1:A5444,"ANALISIS DE PRECIOS"),T_Rendimiento_Equipo,5,FALSE),0))</f>
        <v>0</v>
      </c>
      <c r="G5444" s="555">
        <f t="shared" ref="G5444:G5449" si="1234">IFERROR(ROUND(D5444*E5444/F5444,2),0)</f>
        <v>0</v>
      </c>
    </row>
    <row r="5445" spans="1:7" ht="19.899999999999999" customHeight="1" x14ac:dyDescent="0.2">
      <c r="A5445" s="601">
        <f t="shared" si="1231"/>
        <v>0</v>
      </c>
      <c r="B5445" s="561">
        <f t="shared" si="1232"/>
        <v>0</v>
      </c>
      <c r="C5445" s="552"/>
      <c r="D5445" s="558"/>
      <c r="E5445" s="555">
        <f t="shared" si="1233"/>
        <v>0</v>
      </c>
      <c r="F5445" s="558">
        <f>IF(C5445="",0,IFERROR(VLOOKUP(COUNTIF($A$1:A5445,"ANALISIS DE PRECIOS"),T_Rendimiento_Equipo,5,FALSE),0))</f>
        <v>0</v>
      </c>
      <c r="G5445" s="555">
        <f t="shared" si="1234"/>
        <v>0</v>
      </c>
    </row>
    <row r="5446" spans="1:7" ht="19.899999999999999" customHeight="1" x14ac:dyDescent="0.2">
      <c r="A5446" s="601">
        <f t="shared" si="1231"/>
        <v>0</v>
      </c>
      <c r="B5446" s="561">
        <f t="shared" si="1232"/>
        <v>0</v>
      </c>
      <c r="C5446" s="552"/>
      <c r="D5446" s="558"/>
      <c r="E5446" s="555">
        <f t="shared" si="1233"/>
        <v>0</v>
      </c>
      <c r="F5446" s="558">
        <f>IF(C5446="",0,IFERROR(VLOOKUP(COUNTIF($A$1:A5446,"ANALISIS DE PRECIOS"),T_Rendimiento_Equipo,5,FALSE),0))</f>
        <v>0</v>
      </c>
      <c r="G5446" s="555">
        <f t="shared" si="1234"/>
        <v>0</v>
      </c>
    </row>
    <row r="5447" spans="1:7" ht="19.899999999999999" customHeight="1" x14ac:dyDescent="0.2">
      <c r="A5447" s="601">
        <f t="shared" si="1231"/>
        <v>0</v>
      </c>
      <c r="B5447" s="561">
        <f t="shared" si="1232"/>
        <v>0</v>
      </c>
      <c r="C5447" s="552"/>
      <c r="D5447" s="558"/>
      <c r="E5447" s="555">
        <f t="shared" si="1233"/>
        <v>0</v>
      </c>
      <c r="F5447" s="558">
        <f>IF(C5447="",0,IFERROR(VLOOKUP(COUNTIF($A$1:A5447,"ANALISIS DE PRECIOS"),T_Rendimiento_Equipo,5,FALSE),0))</f>
        <v>0</v>
      </c>
      <c r="G5447" s="555">
        <f t="shared" si="1234"/>
        <v>0</v>
      </c>
    </row>
    <row r="5448" spans="1:7" ht="19.899999999999999" customHeight="1" x14ac:dyDescent="0.2">
      <c r="A5448" s="601">
        <f t="shared" si="1231"/>
        <v>0</v>
      </c>
      <c r="B5448" s="561">
        <f t="shared" si="1232"/>
        <v>0</v>
      </c>
      <c r="C5448" s="552"/>
      <c r="D5448" s="566"/>
      <c r="E5448" s="555">
        <f t="shared" si="1233"/>
        <v>0</v>
      </c>
      <c r="F5448" s="558">
        <f>IF(C5448="",0,IFERROR(VLOOKUP(COUNTIF($A$1:A5448,"ANALISIS DE PRECIOS"),T_Rendimiento_Equipo,5,FALSE),0))</f>
        <v>0</v>
      </c>
      <c r="G5448" s="555">
        <f t="shared" si="1234"/>
        <v>0</v>
      </c>
    </row>
    <row r="5449" spans="1:7" ht="19.899999999999999" customHeight="1" x14ac:dyDescent="0.2">
      <c r="A5449" s="601">
        <f t="shared" si="1231"/>
        <v>0</v>
      </c>
      <c r="B5449" s="561">
        <f t="shared" si="1232"/>
        <v>0</v>
      </c>
      <c r="C5449" s="561"/>
      <c r="D5449" s="567"/>
      <c r="E5449" s="555">
        <f t="shared" si="1233"/>
        <v>0</v>
      </c>
      <c r="F5449" s="558">
        <f>IF(C5449="",0,IFERROR(VLOOKUP(COUNTIF($A$1:A5449,"ANALISIS DE PRECIOS"),T_Rendimiento_Equipo,5,FALSE),0))</f>
        <v>0</v>
      </c>
      <c r="G5449" s="555">
        <f t="shared" si="1234"/>
        <v>0</v>
      </c>
    </row>
    <row r="5450" spans="1:7" ht="19.899999999999999" customHeight="1" x14ac:dyDescent="0.2">
      <c r="A5450" s="602"/>
      <c r="B5450" s="541"/>
      <c r="C5450" s="545"/>
      <c r="D5450" s="541"/>
      <c r="E5450" s="542"/>
      <c r="F5450" s="564" t="s">
        <v>28</v>
      </c>
      <c r="G5450" s="604">
        <f>SUBTOTAL(9,G5443:G5449)</f>
        <v>0</v>
      </c>
    </row>
    <row r="5451" spans="1:7" ht="19.899999999999999" customHeight="1" x14ac:dyDescent="0.2">
      <c r="A5451" s="599"/>
      <c r="B5451" s="545"/>
      <c r="C5451" s="537" t="s">
        <v>1014</v>
      </c>
      <c r="D5451" s="541"/>
      <c r="E5451" s="542"/>
      <c r="F5451" s="543"/>
      <c r="G5451" s="600"/>
    </row>
    <row r="5452" spans="1:7" ht="19.899999999999999" customHeight="1" x14ac:dyDescent="0.2">
      <c r="A5452" s="792" t="s">
        <v>576</v>
      </c>
      <c r="B5452" s="793"/>
      <c r="C5452" s="794" t="s">
        <v>0</v>
      </c>
      <c r="D5452" s="794" t="s">
        <v>1867</v>
      </c>
      <c r="E5452" s="796" t="s">
        <v>24</v>
      </c>
      <c r="F5452" s="798" t="s">
        <v>25</v>
      </c>
      <c r="G5452" s="800" t="s">
        <v>26</v>
      </c>
    </row>
    <row r="5453" spans="1:7" ht="19.899999999999999" customHeight="1" x14ac:dyDescent="0.2">
      <c r="A5453" s="560" t="s">
        <v>577</v>
      </c>
      <c r="B5453" s="560" t="s">
        <v>578</v>
      </c>
      <c r="C5453" s="795"/>
      <c r="D5453" s="795"/>
      <c r="E5453" s="797"/>
      <c r="F5453" s="799"/>
      <c r="G5453" s="801"/>
    </row>
    <row r="5454" spans="1:7" ht="19.899999999999999" customHeight="1" x14ac:dyDescent="0.2">
      <c r="A5454" s="601">
        <f t="shared" ref="A5454:A5464" si="1235">IFERROR(VLOOKUP(C5454,T_Insumos,4,FALSE),0)</f>
        <v>0</v>
      </c>
      <c r="B5454" s="561">
        <f t="shared" ref="B5454:B5464" si="1236">IFERROR(VLOOKUP(C5454,T_Insumos,5,FALSE),0)</f>
        <v>0</v>
      </c>
      <c r="C5454" s="561"/>
      <c r="D5454" s="613">
        <f t="shared" ref="D5454:D5464" si="1237">IFERROR(VLOOKUP(C5454,T_Insumos,2,FALSE),0)</f>
        <v>0</v>
      </c>
      <c r="E5454" s="553"/>
      <c r="F5454" s="555">
        <f t="shared" ref="F5454:F5464" si="1238">IFERROR(VLOOKUP(C5454,T_Insumos,3,FALSE),0)</f>
        <v>0</v>
      </c>
      <c r="G5454" s="555">
        <f>ROUND(E5454*F5454,2)</f>
        <v>0</v>
      </c>
    </row>
    <row r="5455" spans="1:7" ht="19.899999999999999" customHeight="1" x14ac:dyDescent="0.2">
      <c r="A5455" s="601">
        <f t="shared" si="1235"/>
        <v>0</v>
      </c>
      <c r="B5455" s="561">
        <f t="shared" si="1236"/>
        <v>0</v>
      </c>
      <c r="C5455" s="561"/>
      <c r="D5455" s="613">
        <f t="shared" si="1237"/>
        <v>0</v>
      </c>
      <c r="E5455" s="553"/>
      <c r="F5455" s="555">
        <f t="shared" si="1238"/>
        <v>0</v>
      </c>
      <c r="G5455" s="555">
        <f t="shared" ref="G5455:G5464" si="1239">ROUND(E5455*F5455,2)</f>
        <v>0</v>
      </c>
    </row>
    <row r="5456" spans="1:7" ht="19.899999999999999" customHeight="1" x14ac:dyDescent="0.2">
      <c r="A5456" s="601">
        <f t="shared" si="1235"/>
        <v>0</v>
      </c>
      <c r="B5456" s="561">
        <f t="shared" si="1236"/>
        <v>0</v>
      </c>
      <c r="C5456" s="561"/>
      <c r="D5456" s="613">
        <f t="shared" si="1237"/>
        <v>0</v>
      </c>
      <c r="E5456" s="553"/>
      <c r="F5456" s="555">
        <f t="shared" si="1238"/>
        <v>0</v>
      </c>
      <c r="G5456" s="555">
        <f t="shared" si="1239"/>
        <v>0</v>
      </c>
    </row>
    <row r="5457" spans="1:7" ht="19.899999999999999" customHeight="1" x14ac:dyDescent="0.2">
      <c r="A5457" s="601">
        <f t="shared" si="1235"/>
        <v>0</v>
      </c>
      <c r="B5457" s="561">
        <f t="shared" si="1236"/>
        <v>0</v>
      </c>
      <c r="C5457" s="561"/>
      <c r="D5457" s="613">
        <f t="shared" si="1237"/>
        <v>0</v>
      </c>
      <c r="E5457" s="553"/>
      <c r="F5457" s="555">
        <f t="shared" si="1238"/>
        <v>0</v>
      </c>
      <c r="G5457" s="555">
        <f t="shared" si="1239"/>
        <v>0</v>
      </c>
    </row>
    <row r="5458" spans="1:7" ht="19.899999999999999" customHeight="1" x14ac:dyDescent="0.2">
      <c r="A5458" s="601">
        <f t="shared" si="1235"/>
        <v>0</v>
      </c>
      <c r="B5458" s="561">
        <f t="shared" si="1236"/>
        <v>0</v>
      </c>
      <c r="C5458" s="561"/>
      <c r="D5458" s="613">
        <f t="shared" si="1237"/>
        <v>0</v>
      </c>
      <c r="E5458" s="553"/>
      <c r="F5458" s="555">
        <f t="shared" si="1238"/>
        <v>0</v>
      </c>
      <c r="G5458" s="555">
        <f t="shared" si="1239"/>
        <v>0</v>
      </c>
    </row>
    <row r="5459" spans="1:7" ht="19.899999999999999" customHeight="1" x14ac:dyDescent="0.2">
      <c r="A5459" s="601">
        <f t="shared" si="1235"/>
        <v>0</v>
      </c>
      <c r="B5459" s="561">
        <f t="shared" si="1236"/>
        <v>0</v>
      </c>
      <c r="C5459" s="561"/>
      <c r="D5459" s="613">
        <f t="shared" si="1237"/>
        <v>0</v>
      </c>
      <c r="E5459" s="553"/>
      <c r="F5459" s="555">
        <f t="shared" si="1238"/>
        <v>0</v>
      </c>
      <c r="G5459" s="555">
        <f t="shared" si="1239"/>
        <v>0</v>
      </c>
    </row>
    <row r="5460" spans="1:7" ht="19.899999999999999" customHeight="1" x14ac:dyDescent="0.2">
      <c r="A5460" s="601">
        <f t="shared" si="1235"/>
        <v>0</v>
      </c>
      <c r="B5460" s="561">
        <f t="shared" si="1236"/>
        <v>0</v>
      </c>
      <c r="C5460" s="561"/>
      <c r="D5460" s="613">
        <f t="shared" si="1237"/>
        <v>0</v>
      </c>
      <c r="E5460" s="553"/>
      <c r="F5460" s="555">
        <f t="shared" si="1238"/>
        <v>0</v>
      </c>
      <c r="G5460" s="555">
        <f t="shared" si="1239"/>
        <v>0</v>
      </c>
    </row>
    <row r="5461" spans="1:7" ht="19.899999999999999" customHeight="1" x14ac:dyDescent="0.2">
      <c r="A5461" s="601">
        <f t="shared" si="1235"/>
        <v>0</v>
      </c>
      <c r="B5461" s="561">
        <f t="shared" si="1236"/>
        <v>0</v>
      </c>
      <c r="C5461" s="561"/>
      <c r="D5461" s="613">
        <f t="shared" si="1237"/>
        <v>0</v>
      </c>
      <c r="E5461" s="553"/>
      <c r="F5461" s="555">
        <f t="shared" si="1238"/>
        <v>0</v>
      </c>
      <c r="G5461" s="555">
        <f t="shared" si="1239"/>
        <v>0</v>
      </c>
    </row>
    <row r="5462" spans="1:7" ht="19.899999999999999" customHeight="1" x14ac:dyDescent="0.2">
      <c r="A5462" s="601">
        <f t="shared" si="1235"/>
        <v>0</v>
      </c>
      <c r="B5462" s="561">
        <f t="shared" si="1236"/>
        <v>0</v>
      </c>
      <c r="C5462" s="561"/>
      <c r="D5462" s="613">
        <f t="shared" si="1237"/>
        <v>0</v>
      </c>
      <c r="E5462" s="553"/>
      <c r="F5462" s="555">
        <f t="shared" si="1238"/>
        <v>0</v>
      </c>
      <c r="G5462" s="555">
        <f t="shared" si="1239"/>
        <v>0</v>
      </c>
    </row>
    <row r="5463" spans="1:7" ht="19.899999999999999" customHeight="1" x14ac:dyDescent="0.2">
      <c r="A5463" s="601">
        <f t="shared" si="1235"/>
        <v>0</v>
      </c>
      <c r="B5463" s="561">
        <f t="shared" si="1236"/>
        <v>0</v>
      </c>
      <c r="C5463" s="561"/>
      <c r="D5463" s="613">
        <f t="shared" si="1237"/>
        <v>0</v>
      </c>
      <c r="E5463" s="553"/>
      <c r="F5463" s="555">
        <f t="shared" si="1238"/>
        <v>0</v>
      </c>
      <c r="G5463" s="555">
        <f t="shared" si="1239"/>
        <v>0</v>
      </c>
    </row>
    <row r="5464" spans="1:7" ht="19.899999999999999" customHeight="1" x14ac:dyDescent="0.2">
      <c r="A5464" s="601">
        <f t="shared" si="1235"/>
        <v>0</v>
      </c>
      <c r="B5464" s="561">
        <f t="shared" si="1236"/>
        <v>0</v>
      </c>
      <c r="C5464" s="561"/>
      <c r="D5464" s="613">
        <f t="shared" si="1237"/>
        <v>0</v>
      </c>
      <c r="E5464" s="553"/>
      <c r="F5464" s="555">
        <f t="shared" si="1238"/>
        <v>0</v>
      </c>
      <c r="G5464" s="555">
        <f t="shared" si="1239"/>
        <v>0</v>
      </c>
    </row>
    <row r="5465" spans="1:7" ht="19.899999999999999" customHeight="1" x14ac:dyDescent="0.2">
      <c r="A5465" s="599"/>
      <c r="B5465" s="545"/>
      <c r="C5465" s="545"/>
      <c r="D5465" s="541"/>
      <c r="E5465" s="542"/>
      <c r="F5465" s="564" t="s">
        <v>29</v>
      </c>
      <c r="G5465" s="605">
        <f>SUBTOTAL(9,G5454:G5464)</f>
        <v>0</v>
      </c>
    </row>
    <row r="5466" spans="1:7" ht="19.899999999999999" customHeight="1" x14ac:dyDescent="0.2">
      <c r="A5466" s="599"/>
      <c r="B5466" s="545"/>
      <c r="C5466" s="537" t="s">
        <v>1015</v>
      </c>
      <c r="D5466" s="541"/>
      <c r="E5466" s="542"/>
      <c r="F5466" s="543"/>
      <c r="G5466" s="600"/>
    </row>
    <row r="5467" spans="1:7" ht="19.899999999999999" customHeight="1" x14ac:dyDescent="0.2">
      <c r="A5467" s="792" t="s">
        <v>576</v>
      </c>
      <c r="B5467" s="793"/>
      <c r="C5467" s="794" t="s">
        <v>0</v>
      </c>
      <c r="D5467" s="794" t="s">
        <v>1867</v>
      </c>
      <c r="E5467" s="796" t="s">
        <v>24</v>
      </c>
      <c r="F5467" s="798" t="s">
        <v>25</v>
      </c>
      <c r="G5467" s="800" t="s">
        <v>26</v>
      </c>
    </row>
    <row r="5468" spans="1:7" ht="19.899999999999999" customHeight="1" x14ac:dyDescent="0.2">
      <c r="A5468" s="560" t="s">
        <v>577</v>
      </c>
      <c r="B5468" s="560" t="s">
        <v>578</v>
      </c>
      <c r="C5468" s="795"/>
      <c r="D5468" s="795"/>
      <c r="E5468" s="797"/>
      <c r="F5468" s="799"/>
      <c r="G5468" s="801"/>
    </row>
    <row r="5469" spans="1:7" ht="19.899999999999999" customHeight="1" x14ac:dyDescent="0.2">
      <c r="A5469" s="601">
        <f>IFERROR(VLOOKUP(C5469,T_Insumos,4,FALSE),0)</f>
        <v>0</v>
      </c>
      <c r="B5469" s="561">
        <f>IFERROR(VLOOKUP(C5469,T_Insumos,5,FALSE),0)</f>
        <v>0</v>
      </c>
      <c r="C5469" s="552"/>
      <c r="D5469" s="613">
        <f>IF(C5469=0,0,"$/tnkm")</f>
        <v>0</v>
      </c>
      <c r="E5469" s="553"/>
      <c r="F5469" s="555">
        <f>IFERROR(VLOOKUP(C5469,T_Insumos,3,FALSE),0)</f>
        <v>0</v>
      </c>
      <c r="G5469" s="555">
        <f>ROUND(E5469*F5469,2)</f>
        <v>0</v>
      </c>
    </row>
    <row r="5470" spans="1:7" ht="19.899999999999999" customHeight="1" x14ac:dyDescent="0.2">
      <c r="A5470" s="601">
        <f>IFERROR(VLOOKUP(C5470,T_Insumos,4,FALSE),0)</f>
        <v>0</v>
      </c>
      <c r="B5470" s="561">
        <f>IFERROR(VLOOKUP(C5470,T_Insumos,5,FALSE),0)</f>
        <v>0</v>
      </c>
      <c r="C5470" s="552"/>
      <c r="D5470" s="613">
        <f>IF(C5470=0,0,"$/tnkm")</f>
        <v>0</v>
      </c>
      <c r="E5470" s="569"/>
      <c r="F5470" s="555">
        <f>IFERROR(VLOOKUP(C5470,T_Insumos,3,FALSE),0)</f>
        <v>0</v>
      </c>
      <c r="G5470" s="555">
        <f t="shared" ref="G5470" si="1240">ROUND(E5470*F5470,2)</f>
        <v>0</v>
      </c>
    </row>
    <row r="5471" spans="1:7" ht="19.899999999999999" customHeight="1" x14ac:dyDescent="0.2">
      <c r="A5471" s="599"/>
      <c r="B5471" s="545"/>
      <c r="C5471" s="545"/>
      <c r="D5471" s="541"/>
      <c r="E5471" s="542"/>
      <c r="F5471" s="564" t="s">
        <v>1016</v>
      </c>
      <c r="G5471" s="605">
        <f>SUBTOTAL(9,G5469:G5470)</f>
        <v>0</v>
      </c>
    </row>
    <row r="5472" spans="1:7" ht="19.899999999999999" customHeight="1" x14ac:dyDescent="0.2">
      <c r="A5472" s="602"/>
      <c r="B5472" s="541"/>
      <c r="C5472" s="545"/>
      <c r="D5472" s="541"/>
      <c r="E5472" s="542"/>
      <c r="F5472" s="543"/>
      <c r="G5472" s="600"/>
    </row>
    <row r="5473" spans="1:7" ht="19.899999999999999" customHeight="1" x14ac:dyDescent="0.2">
      <c r="A5473" s="664" t="str">
        <f>B5407</f>
        <v/>
      </c>
      <c r="B5473" s="661">
        <f ca="1">C5407</f>
        <v>0</v>
      </c>
      <c r="C5473" s="541"/>
      <c r="D5473" s="541" t="s">
        <v>1833</v>
      </c>
      <c r="E5473" s="662"/>
      <c r="F5473" s="663" t="str">
        <f ca="1">"$/"&amp;G5407</f>
        <v>$/0</v>
      </c>
      <c r="G5473" s="610">
        <f>SUBTOTAL(9,G5430:G5472)</f>
        <v>0</v>
      </c>
    </row>
    <row r="5474" spans="1:7" ht="19.899999999999999" customHeight="1" x14ac:dyDescent="0.2">
      <c r="A5474" s="606"/>
      <c r="B5474" s="607"/>
      <c r="C5474" s="608"/>
      <c r="D5474" s="608" t="s">
        <v>2043</v>
      </c>
      <c r="E5474" s="609"/>
      <c r="F5474" s="665" t="str">
        <f ca="1">"$/"&amp;G5407</f>
        <v>$/0</v>
      </c>
      <c r="G5474" s="610">
        <f>ROUND(G5473/Coeficiente_Paso,2)</f>
        <v>0</v>
      </c>
    </row>
    <row r="5475" spans="1:7" ht="19.899999999999999" customHeight="1" x14ac:dyDescent="0.2">
      <c r="A5475" s="191"/>
      <c r="B5475" s="191"/>
      <c r="C5475" s="191"/>
      <c r="D5475" s="191"/>
      <c r="E5475" s="191"/>
      <c r="F5475" s="191"/>
      <c r="G5475" s="191"/>
    </row>
    <row r="5476" spans="1:7" ht="19.899999999999999" customHeight="1" x14ac:dyDescent="0.2">
      <c r="A5476" s="802" t="s">
        <v>31</v>
      </c>
      <c r="B5476" s="803"/>
      <c r="C5476" s="803"/>
      <c r="D5476" s="803"/>
      <c r="E5476" s="803"/>
      <c r="F5476" s="803"/>
      <c r="G5476" s="804"/>
    </row>
    <row r="5477" spans="1:7" ht="19.899999999999999" customHeight="1" x14ac:dyDescent="0.2">
      <c r="A5477" s="587" t="s">
        <v>711</v>
      </c>
      <c r="B5477" s="535" t="str">
        <f>Comitente</f>
        <v>DIRECCIÓN PROVINCIAL DE VIALIDAD</v>
      </c>
      <c r="C5477" s="536"/>
      <c r="D5477" s="537"/>
      <c r="E5477" s="537"/>
      <c r="F5477" s="538"/>
      <c r="G5477" s="588"/>
    </row>
    <row r="5478" spans="1:7" ht="19.899999999999999" customHeight="1" x14ac:dyDescent="0.2">
      <c r="A5478" s="587" t="s">
        <v>712</v>
      </c>
      <c r="B5478" s="535">
        <f>Contratista</f>
        <v>0</v>
      </c>
      <c r="C5478" s="539"/>
      <c r="D5478" s="539"/>
      <c r="E5478" s="539"/>
      <c r="F5478" s="535"/>
      <c r="G5478" s="589"/>
    </row>
    <row r="5479" spans="1:7" ht="19.899999999999999" customHeight="1" x14ac:dyDescent="0.2">
      <c r="A5479" s="587" t="s">
        <v>21</v>
      </c>
      <c r="B5479" s="535" t="str">
        <f>Obra</f>
        <v>PAVIMENTACIÓN Y REPAVIMENTACION DE LA RED VIAL MUNICIPAL AFECTADAS POR OBRAS DE SANEAMIENTO 1era ETAPA SARMIENTO</v>
      </c>
      <c r="C5479" s="539"/>
      <c r="D5479" s="539"/>
      <c r="E5479" s="539"/>
      <c r="F5479" s="535" t="s">
        <v>32</v>
      </c>
      <c r="G5479" s="589">
        <f>Fecha_Base</f>
        <v>0</v>
      </c>
    </row>
    <row r="5480" spans="1:7" ht="19.899999999999999" customHeight="1" x14ac:dyDescent="0.2">
      <c r="A5480" s="590" t="s">
        <v>710</v>
      </c>
      <c r="B5480" s="540" t="str">
        <f>Ubicación</f>
        <v>DEPARTAMENTO SARMIENTO</v>
      </c>
      <c r="C5480" s="540"/>
      <c r="D5480" s="541"/>
      <c r="E5480" s="542"/>
      <c r="F5480" s="543"/>
      <c r="G5480" s="591"/>
    </row>
    <row r="5481" spans="1:7" ht="19.899999999999999" customHeight="1" x14ac:dyDescent="0.2">
      <c r="A5481" s="590" t="s">
        <v>33</v>
      </c>
      <c r="B5481" s="544" t="str">
        <f>IFERROR(VALUE(LEFT(B5482,FIND(".",B5482)-1)),"")</f>
        <v/>
      </c>
      <c r="C5481" s="545">
        <f ca="1">IFERROR(VLOOKUP(B5481,T_Computo_Presupuesto,2,FALSE),0)</f>
        <v>0</v>
      </c>
      <c r="D5481" s="545"/>
      <c r="E5481" s="542"/>
      <c r="F5481" s="543"/>
      <c r="G5481" s="591"/>
    </row>
    <row r="5482" spans="1:7" ht="19.899999999999999" customHeight="1" x14ac:dyDescent="0.2">
      <c r="A5482" s="590" t="s">
        <v>22</v>
      </c>
      <c r="B5482" s="546" t="str">
        <f>IFERROR(VLOOKUP(COUNTIF($A$1:A5482,"ANALISIS DE PRECIOS"),T_NumeroItem,2,FALSE),"")</f>
        <v/>
      </c>
      <c r="C5482" s="805">
        <f ca="1">IFERROR(VLOOKUP(B5482,T_Computo_Presupuesto,2,FALSE),0)</f>
        <v>0</v>
      </c>
      <c r="D5482" s="805"/>
      <c r="E5482" s="805"/>
      <c r="F5482" s="540" t="s">
        <v>23</v>
      </c>
      <c r="G5482" s="592">
        <f ca="1">IFERROR(VLOOKUP(B5482,T_Computo_Presupuesto,4,FALSE),0)</f>
        <v>0</v>
      </c>
    </row>
    <row r="5483" spans="1:7" ht="19.899999999999999" customHeight="1" x14ac:dyDescent="0.2">
      <c r="A5483" s="590"/>
      <c r="B5483" s="540"/>
      <c r="C5483" s="545"/>
      <c r="D5483" s="541"/>
      <c r="E5483" s="542"/>
      <c r="F5483" s="545"/>
      <c r="G5483" s="593"/>
    </row>
    <row r="5484" spans="1:7" ht="19.899999999999999" customHeight="1" x14ac:dyDescent="0.2">
      <c r="A5484" s="594"/>
      <c r="B5484" s="547"/>
      <c r="C5484" s="548" t="s">
        <v>999</v>
      </c>
      <c r="D5484" s="547"/>
      <c r="E5484" s="547"/>
      <c r="F5484" s="547"/>
      <c r="G5484" s="595"/>
    </row>
    <row r="5485" spans="1:7" ht="19.899999999999999" customHeight="1" x14ac:dyDescent="0.2">
      <c r="A5485" s="590"/>
      <c r="B5485" s="549"/>
      <c r="C5485" s="545"/>
      <c r="D5485" s="541"/>
      <c r="E5485" s="542"/>
      <c r="F5485" s="540"/>
      <c r="G5485" s="592"/>
    </row>
    <row r="5486" spans="1:7" ht="19.899999999999999" customHeight="1" x14ac:dyDescent="0.2">
      <c r="A5486" s="590"/>
      <c r="B5486" s="549"/>
      <c r="C5486" s="550" t="s">
        <v>1000</v>
      </c>
      <c r="D5486" s="551" t="s">
        <v>24</v>
      </c>
      <c r="E5486" s="551" t="s">
        <v>1001</v>
      </c>
      <c r="F5486" s="551" t="s">
        <v>1002</v>
      </c>
      <c r="G5486" s="550" t="s">
        <v>1003</v>
      </c>
    </row>
    <row r="5487" spans="1:7" ht="19.899999999999999" customHeight="1" x14ac:dyDescent="0.2">
      <c r="A5487" s="590"/>
      <c r="B5487" s="549"/>
      <c r="C5487" s="552"/>
      <c r="D5487" s="553"/>
      <c r="E5487" s="554">
        <f t="shared" ref="E5487:E5496" si="1241">IFERROR(VLOOKUP(C5487,T_Equipos,4,FALSE),0)</f>
        <v>0</v>
      </c>
      <c r="F5487" s="555">
        <f t="shared" ref="F5487:F5496" si="1242">IFERROR(VLOOKUP(C5487,T_Equipos,5,FALSE),0)</f>
        <v>0</v>
      </c>
      <c r="G5487" s="555">
        <f>ROUND(D5487*F5487,2)</f>
        <v>0</v>
      </c>
    </row>
    <row r="5488" spans="1:7" ht="19.899999999999999" customHeight="1" x14ac:dyDescent="0.2">
      <c r="A5488" s="590"/>
      <c r="B5488" s="549"/>
      <c r="C5488" s="552"/>
      <c r="D5488" s="553"/>
      <c r="E5488" s="554">
        <f t="shared" si="1241"/>
        <v>0</v>
      </c>
      <c r="F5488" s="555">
        <f t="shared" si="1242"/>
        <v>0</v>
      </c>
      <c r="G5488" s="555">
        <f>ROUND(D5488*F5488,2)</f>
        <v>0</v>
      </c>
    </row>
    <row r="5489" spans="1:7" ht="19.899999999999999" customHeight="1" x14ac:dyDescent="0.2">
      <c r="A5489" s="590"/>
      <c r="B5489" s="549"/>
      <c r="C5489" s="552"/>
      <c r="D5489" s="553"/>
      <c r="E5489" s="554">
        <f t="shared" si="1241"/>
        <v>0</v>
      </c>
      <c r="F5489" s="555">
        <f t="shared" si="1242"/>
        <v>0</v>
      </c>
      <c r="G5489" s="555">
        <f>ROUND(D5489*F5489,2)</f>
        <v>0</v>
      </c>
    </row>
    <row r="5490" spans="1:7" ht="19.899999999999999" customHeight="1" x14ac:dyDescent="0.2">
      <c r="A5490" s="590"/>
      <c r="B5490" s="549"/>
      <c r="C5490" s="552"/>
      <c r="D5490" s="553"/>
      <c r="E5490" s="554">
        <f t="shared" si="1241"/>
        <v>0</v>
      </c>
      <c r="F5490" s="555">
        <f t="shared" si="1242"/>
        <v>0</v>
      </c>
      <c r="G5490" s="555">
        <f>ROUND(D5490*F5490,2)</f>
        <v>0</v>
      </c>
    </row>
    <row r="5491" spans="1:7" ht="19.899999999999999" customHeight="1" x14ac:dyDescent="0.2">
      <c r="A5491" s="590"/>
      <c r="B5491" s="549"/>
      <c r="C5491" s="552"/>
      <c r="D5491" s="553"/>
      <c r="E5491" s="554">
        <f t="shared" si="1241"/>
        <v>0</v>
      </c>
      <c r="F5491" s="555">
        <f t="shared" si="1242"/>
        <v>0</v>
      </c>
      <c r="G5491" s="555">
        <f t="shared" ref="G5491:G5496" si="1243">ROUND(D5491*F5491,2)</f>
        <v>0</v>
      </c>
    </row>
    <row r="5492" spans="1:7" ht="19.899999999999999" customHeight="1" x14ac:dyDescent="0.2">
      <c r="A5492" s="590"/>
      <c r="B5492" s="549"/>
      <c r="C5492" s="552"/>
      <c r="D5492" s="553"/>
      <c r="E5492" s="554">
        <f t="shared" si="1241"/>
        <v>0</v>
      </c>
      <c r="F5492" s="555">
        <f t="shared" si="1242"/>
        <v>0</v>
      </c>
      <c r="G5492" s="555">
        <f t="shared" si="1243"/>
        <v>0</v>
      </c>
    </row>
    <row r="5493" spans="1:7" ht="19.899999999999999" customHeight="1" x14ac:dyDescent="0.2">
      <c r="A5493" s="590"/>
      <c r="B5493" s="549"/>
      <c r="C5493" s="552"/>
      <c r="D5493" s="553"/>
      <c r="E5493" s="554">
        <f t="shared" si="1241"/>
        <v>0</v>
      </c>
      <c r="F5493" s="555">
        <f t="shared" si="1242"/>
        <v>0</v>
      </c>
      <c r="G5493" s="555">
        <f t="shared" si="1243"/>
        <v>0</v>
      </c>
    </row>
    <row r="5494" spans="1:7" ht="19.899999999999999" customHeight="1" x14ac:dyDescent="0.2">
      <c r="A5494" s="590"/>
      <c r="B5494" s="549"/>
      <c r="C5494" s="552"/>
      <c r="D5494" s="553"/>
      <c r="E5494" s="554">
        <f t="shared" si="1241"/>
        <v>0</v>
      </c>
      <c r="F5494" s="555">
        <f t="shared" si="1242"/>
        <v>0</v>
      </c>
      <c r="G5494" s="555">
        <f t="shared" si="1243"/>
        <v>0</v>
      </c>
    </row>
    <row r="5495" spans="1:7" ht="19.899999999999999" customHeight="1" x14ac:dyDescent="0.2">
      <c r="A5495" s="590"/>
      <c r="B5495" s="549"/>
      <c r="C5495" s="552"/>
      <c r="D5495" s="553"/>
      <c r="E5495" s="554">
        <f t="shared" si="1241"/>
        <v>0</v>
      </c>
      <c r="F5495" s="555">
        <f t="shared" si="1242"/>
        <v>0</v>
      </c>
      <c r="G5495" s="555">
        <f t="shared" si="1243"/>
        <v>0</v>
      </c>
    </row>
    <row r="5496" spans="1:7" ht="19.899999999999999" customHeight="1" x14ac:dyDescent="0.2">
      <c r="A5496" s="590"/>
      <c r="B5496" s="549"/>
      <c r="C5496" s="552"/>
      <c r="D5496" s="553"/>
      <c r="E5496" s="554">
        <f t="shared" si="1241"/>
        <v>0</v>
      </c>
      <c r="F5496" s="555">
        <f t="shared" si="1242"/>
        <v>0</v>
      </c>
      <c r="G5496" s="555">
        <f t="shared" si="1243"/>
        <v>0</v>
      </c>
    </row>
    <row r="5497" spans="1:7" ht="19.899999999999999" customHeight="1" x14ac:dyDescent="0.2">
      <c r="A5497" s="590"/>
      <c r="B5497" s="549"/>
      <c r="C5497" s="545"/>
      <c r="D5497" s="545"/>
      <c r="E5497" s="556"/>
      <c r="F5497" s="540"/>
      <c r="G5497" s="592"/>
    </row>
    <row r="5498" spans="1:7" ht="19.899999999999999" customHeight="1" x14ac:dyDescent="0.2">
      <c r="A5498" s="590"/>
      <c r="B5498" s="545"/>
      <c r="C5498" s="537" t="s">
        <v>1004</v>
      </c>
      <c r="D5498" s="540" t="s">
        <v>1001</v>
      </c>
      <c r="E5498" s="611">
        <f>SUMPRODUCT(D5487:D5496,E5487:E5496)</f>
        <v>0</v>
      </c>
      <c r="F5498" s="540" t="s">
        <v>1005</v>
      </c>
      <c r="G5498" s="612">
        <f>SUM(G5487:G5496)</f>
        <v>0</v>
      </c>
    </row>
    <row r="5499" spans="1:7" ht="19.899999999999999" customHeight="1" x14ac:dyDescent="0.2">
      <c r="A5499" s="590"/>
      <c r="B5499" s="549"/>
      <c r="C5499" s="557"/>
      <c r="D5499" s="556"/>
      <c r="E5499" s="542"/>
      <c r="F5499" s="540"/>
      <c r="G5499" s="596"/>
    </row>
    <row r="5500" spans="1:7" ht="19.899999999999999" customHeight="1" x14ac:dyDescent="0.2">
      <c r="A5500" s="597"/>
      <c r="B5500" s="549"/>
      <c r="C5500" s="540" t="s">
        <v>1006</v>
      </c>
      <c r="D5500" s="558">
        <f>IFERROR(VLOOKUP(COUNTIF($A$1:A5500,"ANALISIS DE PRECIOS"),T_Rendimiento_Equipo,5,FALSE),0)</f>
        <v>0</v>
      </c>
      <c r="E5500" s="559" t="str">
        <f ca="1">G5482&amp;"/día"</f>
        <v>0/día</v>
      </c>
      <c r="F5500" s="598"/>
      <c r="G5500" s="592"/>
    </row>
    <row r="5501" spans="1:7" ht="19.899999999999999" customHeight="1" x14ac:dyDescent="0.2">
      <c r="A5501" s="590"/>
      <c r="B5501" s="549"/>
      <c r="C5501" s="545"/>
      <c r="D5501" s="541"/>
      <c r="E5501" s="542"/>
      <c r="F5501" s="540"/>
      <c r="G5501" s="592"/>
    </row>
    <row r="5502" spans="1:7" ht="19.899999999999999" customHeight="1" x14ac:dyDescent="0.2">
      <c r="A5502" s="792" t="s">
        <v>576</v>
      </c>
      <c r="B5502" s="793"/>
      <c r="C5502" s="794" t="s">
        <v>0</v>
      </c>
      <c r="D5502" s="806" t="s">
        <v>1866</v>
      </c>
      <c r="E5502" s="806" t="s">
        <v>1865</v>
      </c>
      <c r="F5502" s="798" t="s">
        <v>1007</v>
      </c>
      <c r="G5502" s="800" t="s">
        <v>26</v>
      </c>
    </row>
    <row r="5503" spans="1:7" ht="19.899999999999999" customHeight="1" x14ac:dyDescent="0.2">
      <c r="A5503" s="560" t="s">
        <v>577</v>
      </c>
      <c r="B5503" s="560" t="s">
        <v>578</v>
      </c>
      <c r="C5503" s="795"/>
      <c r="D5503" s="807"/>
      <c r="E5503" s="797"/>
      <c r="F5503" s="799"/>
      <c r="G5503" s="801"/>
    </row>
    <row r="5504" spans="1:7" ht="19.899999999999999" customHeight="1" x14ac:dyDescent="0.2">
      <c r="A5504" s="599"/>
      <c r="B5504" s="545"/>
      <c r="C5504" s="537" t="s">
        <v>1008</v>
      </c>
      <c r="D5504" s="542"/>
      <c r="E5504" s="542"/>
      <c r="F5504" s="545"/>
      <c r="G5504" s="600"/>
    </row>
    <row r="5505" spans="1:7" ht="19.899999999999999" customHeight="1" x14ac:dyDescent="0.2">
      <c r="A5505" s="601">
        <f t="shared" ref="A5505:A5513" si="1244">IFERROR(VLOOKUP(C5505,T_Insumos,4,FALSE),0)</f>
        <v>0</v>
      </c>
      <c r="B5505" s="561">
        <f t="shared" ref="B5505:B5513" si="1245">IFERROR(VLOOKUP(C5505,T_Insumos,5,FALSE),0)</f>
        <v>0</v>
      </c>
      <c r="C5505" s="552"/>
      <c r="D5505" s="562">
        <f t="shared" ref="D5505:D5513" si="1246">IFERROR(VLOOKUP(C5505,T_Insumos,3,FALSE),0)</f>
        <v>0</v>
      </c>
      <c r="E5505" s="555">
        <f>D5505*$G$23</f>
        <v>0</v>
      </c>
      <c r="F5505" s="558">
        <f>IF(C5505="",0,IFERROR(VLOOKUP(COUNTIF($A$1:A5505,"ANALISIS DE PRECIOS"),T_Rendimiento_Equipo,5,FALSE),0))</f>
        <v>0</v>
      </c>
      <c r="G5505" s="555">
        <f>IFERROR(ROUND(E5505/F5505,2),0)</f>
        <v>0</v>
      </c>
    </row>
    <row r="5506" spans="1:7" ht="19.899999999999999" customHeight="1" x14ac:dyDescent="0.2">
      <c r="A5506" s="601">
        <f t="shared" si="1244"/>
        <v>0</v>
      </c>
      <c r="B5506" s="561">
        <f t="shared" si="1245"/>
        <v>0</v>
      </c>
      <c r="C5506" s="552"/>
      <c r="D5506" s="562">
        <f t="shared" si="1246"/>
        <v>0</v>
      </c>
      <c r="E5506" s="555"/>
      <c r="F5506" s="558">
        <f>IF(C5506="",0,IFERROR(VLOOKUP(COUNTIF($A$1:A5506,"ANALISIS DE PRECIOS"),T_Rendimiento_Equipo,5,FALSE),0))</f>
        <v>0</v>
      </c>
      <c r="G5506" s="555">
        <f t="shared" ref="G5506:G5513" si="1247">IFERROR(ROUND(E5506/F5506,2),0)</f>
        <v>0</v>
      </c>
    </row>
    <row r="5507" spans="1:7" ht="19.899999999999999" customHeight="1" x14ac:dyDescent="0.2">
      <c r="A5507" s="601">
        <f t="shared" si="1244"/>
        <v>0</v>
      </c>
      <c r="B5507" s="561">
        <f t="shared" si="1245"/>
        <v>0</v>
      </c>
      <c r="C5507" s="563"/>
      <c r="D5507" s="562">
        <f t="shared" si="1246"/>
        <v>0</v>
      </c>
      <c r="E5507" s="555"/>
      <c r="F5507" s="558">
        <f>IF(C5507="",0,IFERROR(VLOOKUP(COUNTIF($A$1:A5507,"ANALISIS DE PRECIOS"),T_Rendimiento_Equipo,5,FALSE),0))</f>
        <v>0</v>
      </c>
      <c r="G5507" s="555">
        <f t="shared" si="1247"/>
        <v>0</v>
      </c>
    </row>
    <row r="5508" spans="1:7" ht="19.899999999999999" customHeight="1" x14ac:dyDescent="0.2">
      <c r="A5508" s="601">
        <f t="shared" si="1244"/>
        <v>0</v>
      </c>
      <c r="B5508" s="561">
        <f t="shared" si="1245"/>
        <v>0</v>
      </c>
      <c r="C5508" s="563"/>
      <c r="D5508" s="562">
        <f t="shared" si="1246"/>
        <v>0</v>
      </c>
      <c r="E5508" s="555"/>
      <c r="F5508" s="558">
        <f>IF(C5508="",0,IFERROR(VLOOKUP(COUNTIF($A$1:A5508,"ANALISIS DE PRECIOS"),T_Rendimiento_Equipo,5,FALSE),0))</f>
        <v>0</v>
      </c>
      <c r="G5508" s="555">
        <f t="shared" si="1247"/>
        <v>0</v>
      </c>
    </row>
    <row r="5509" spans="1:7" ht="19.899999999999999" customHeight="1" x14ac:dyDescent="0.2">
      <c r="A5509" s="601">
        <f t="shared" si="1244"/>
        <v>0</v>
      </c>
      <c r="B5509" s="561">
        <f t="shared" si="1245"/>
        <v>0</v>
      </c>
      <c r="C5509" s="563"/>
      <c r="D5509" s="562">
        <f t="shared" si="1246"/>
        <v>0</v>
      </c>
      <c r="E5509" s="555"/>
      <c r="F5509" s="558">
        <f>IF(C5509="",0,IFERROR(VLOOKUP(COUNTIF($A$1:A5509,"ANALISIS DE PRECIOS"),T_Rendimiento_Equipo,5,FALSE),0))</f>
        <v>0</v>
      </c>
      <c r="G5509" s="555">
        <f t="shared" si="1247"/>
        <v>0</v>
      </c>
    </row>
    <row r="5510" spans="1:7" ht="19.899999999999999" customHeight="1" x14ac:dyDescent="0.2">
      <c r="A5510" s="601">
        <f t="shared" si="1244"/>
        <v>0</v>
      </c>
      <c r="B5510" s="561">
        <f t="shared" si="1245"/>
        <v>0</v>
      </c>
      <c r="C5510" s="563"/>
      <c r="D5510" s="562">
        <f t="shared" si="1246"/>
        <v>0</v>
      </c>
      <c r="E5510" s="555"/>
      <c r="F5510" s="558">
        <f>IF(C5510="",0,IFERROR(VLOOKUP(COUNTIF($A$1:A5510,"ANALISIS DE PRECIOS"),T_Rendimiento_Equipo,5,FALSE),0))</f>
        <v>0</v>
      </c>
      <c r="G5510" s="555">
        <f t="shared" si="1247"/>
        <v>0</v>
      </c>
    </row>
    <row r="5511" spans="1:7" ht="19.899999999999999" customHeight="1" x14ac:dyDescent="0.2">
      <c r="A5511" s="601">
        <f t="shared" si="1244"/>
        <v>0</v>
      </c>
      <c r="B5511" s="561">
        <f t="shared" si="1245"/>
        <v>0</v>
      </c>
      <c r="C5511" s="563"/>
      <c r="D5511" s="562">
        <f t="shared" si="1246"/>
        <v>0</v>
      </c>
      <c r="E5511" s="555"/>
      <c r="F5511" s="558">
        <f>IF(C5511="",0,IFERROR(VLOOKUP(COUNTIF($A$1:A5511,"ANALISIS DE PRECIOS"),T_Rendimiento_Equipo,5,FALSE),0))</f>
        <v>0</v>
      </c>
      <c r="G5511" s="555">
        <f t="shared" si="1247"/>
        <v>0</v>
      </c>
    </row>
    <row r="5512" spans="1:7" ht="19.899999999999999" customHeight="1" x14ac:dyDescent="0.2">
      <c r="A5512" s="601">
        <f t="shared" si="1244"/>
        <v>0</v>
      </c>
      <c r="B5512" s="561">
        <f t="shared" si="1245"/>
        <v>0</v>
      </c>
      <c r="C5512" s="563"/>
      <c r="D5512" s="562">
        <f t="shared" si="1246"/>
        <v>0</v>
      </c>
      <c r="E5512" s="555"/>
      <c r="F5512" s="558">
        <f>IF(C5512="",0,IFERROR(VLOOKUP(COUNTIF($A$1:A5512,"ANALISIS DE PRECIOS"),T_Rendimiento_Equipo,5,FALSE),0))</f>
        <v>0</v>
      </c>
      <c r="G5512" s="555">
        <f t="shared" si="1247"/>
        <v>0</v>
      </c>
    </row>
    <row r="5513" spans="1:7" ht="19.899999999999999" customHeight="1" x14ac:dyDescent="0.2">
      <c r="A5513" s="601">
        <f t="shared" si="1244"/>
        <v>0</v>
      </c>
      <c r="B5513" s="561">
        <f t="shared" si="1245"/>
        <v>0</v>
      </c>
      <c r="C5513" s="552"/>
      <c r="D5513" s="562">
        <f t="shared" si="1246"/>
        <v>0</v>
      </c>
      <c r="E5513" s="555"/>
      <c r="F5513" s="558">
        <f>IF(C5513="",0,IFERROR(VLOOKUP(COUNTIF($A$1:A5513,"ANALISIS DE PRECIOS"),T_Rendimiento_Equipo,5,FALSE),0))</f>
        <v>0</v>
      </c>
      <c r="G5513" s="555">
        <f t="shared" si="1247"/>
        <v>0</v>
      </c>
    </row>
    <row r="5514" spans="1:7" ht="19.899999999999999" customHeight="1" x14ac:dyDescent="0.2">
      <c r="A5514" s="602"/>
      <c r="B5514" s="541"/>
      <c r="C5514" s="545"/>
      <c r="D5514" s="541"/>
      <c r="E5514" s="542"/>
      <c r="F5514" s="564" t="s">
        <v>27</v>
      </c>
      <c r="G5514" s="603">
        <f>SUBTOTAL(9,G5505:G5513)</f>
        <v>0</v>
      </c>
    </row>
    <row r="5515" spans="1:7" ht="19.899999999999999" customHeight="1" x14ac:dyDescent="0.2">
      <c r="A5515" s="599"/>
      <c r="B5515" s="545"/>
      <c r="C5515" s="537" t="s">
        <v>713</v>
      </c>
      <c r="D5515" s="541"/>
      <c r="E5515" s="542"/>
      <c r="F5515" s="543"/>
      <c r="G5515" s="600"/>
    </row>
    <row r="5516" spans="1:7" ht="19.899999999999999" customHeight="1" x14ac:dyDescent="0.2">
      <c r="A5516" s="792" t="s">
        <v>576</v>
      </c>
      <c r="B5516" s="793"/>
      <c r="C5516" s="794" t="s">
        <v>0</v>
      </c>
      <c r="D5516" s="796" t="s">
        <v>24</v>
      </c>
      <c r="E5516" s="796" t="s">
        <v>1832</v>
      </c>
      <c r="F5516" s="798" t="s">
        <v>1007</v>
      </c>
      <c r="G5516" s="800" t="s">
        <v>26</v>
      </c>
    </row>
    <row r="5517" spans="1:7" ht="19.899999999999999" customHeight="1" x14ac:dyDescent="0.2">
      <c r="A5517" s="560" t="s">
        <v>577</v>
      </c>
      <c r="B5517" s="560" t="s">
        <v>578</v>
      </c>
      <c r="C5517" s="795"/>
      <c r="D5517" s="797"/>
      <c r="E5517" s="797"/>
      <c r="F5517" s="799"/>
      <c r="G5517" s="801"/>
    </row>
    <row r="5518" spans="1:7" ht="19.899999999999999" customHeight="1" x14ac:dyDescent="0.2">
      <c r="A5518" s="601">
        <f t="shared" ref="A5518:A5524" si="1248">IFERROR(VLOOKUP(C5518,T_Insumos,4,FALSE),0)</f>
        <v>0</v>
      </c>
      <c r="B5518" s="561">
        <f t="shared" ref="B5518:B5524" si="1249">IFERROR(VLOOKUP(C5518,T_Insumos,5,FALSE),0)</f>
        <v>0</v>
      </c>
      <c r="C5518" s="565"/>
      <c r="D5518" s="558"/>
      <c r="E5518" s="555">
        <f t="shared" ref="E5518:E5524" si="1250">IFERROR(VLOOKUP(C5518,T_Insumos,3,FALSE),0)</f>
        <v>0</v>
      </c>
      <c r="F5518" s="558">
        <f>IF(C5518="",0,IFERROR(VLOOKUP(COUNTIF($A$1:A5518,"ANALISIS DE PRECIOS"),T_Rendimiento_Equipo,5,FALSE),0))</f>
        <v>0</v>
      </c>
      <c r="G5518" s="555">
        <f>IFERROR(ROUND(D5518*E5518/F5518,2),0)</f>
        <v>0</v>
      </c>
    </row>
    <row r="5519" spans="1:7" ht="19.899999999999999" customHeight="1" x14ac:dyDescent="0.2">
      <c r="A5519" s="601">
        <f t="shared" si="1248"/>
        <v>0</v>
      </c>
      <c r="B5519" s="561">
        <f t="shared" si="1249"/>
        <v>0</v>
      </c>
      <c r="C5519" s="552"/>
      <c r="D5519" s="558"/>
      <c r="E5519" s="555">
        <f t="shared" si="1250"/>
        <v>0</v>
      </c>
      <c r="F5519" s="558">
        <f>IF(C5519="",0,IFERROR(VLOOKUP(COUNTIF($A$1:A5519,"ANALISIS DE PRECIOS"),T_Rendimiento_Equipo,5,FALSE),0))</f>
        <v>0</v>
      </c>
      <c r="G5519" s="555">
        <f t="shared" ref="G5519:G5524" si="1251">IFERROR(ROUND(D5519*E5519/F5519,2),0)</f>
        <v>0</v>
      </c>
    </row>
    <row r="5520" spans="1:7" ht="19.899999999999999" customHeight="1" x14ac:dyDescent="0.2">
      <c r="A5520" s="601">
        <f t="shared" si="1248"/>
        <v>0</v>
      </c>
      <c r="B5520" s="561">
        <f t="shared" si="1249"/>
        <v>0</v>
      </c>
      <c r="C5520" s="552"/>
      <c r="D5520" s="558"/>
      <c r="E5520" s="555">
        <f t="shared" si="1250"/>
        <v>0</v>
      </c>
      <c r="F5520" s="558">
        <f>IF(C5520="",0,IFERROR(VLOOKUP(COUNTIF($A$1:A5520,"ANALISIS DE PRECIOS"),T_Rendimiento_Equipo,5,FALSE),0))</f>
        <v>0</v>
      </c>
      <c r="G5520" s="555">
        <f t="shared" si="1251"/>
        <v>0</v>
      </c>
    </row>
    <row r="5521" spans="1:7" ht="19.899999999999999" customHeight="1" x14ac:dyDescent="0.2">
      <c r="A5521" s="601">
        <f t="shared" si="1248"/>
        <v>0</v>
      </c>
      <c r="B5521" s="561">
        <f t="shared" si="1249"/>
        <v>0</v>
      </c>
      <c r="C5521" s="552"/>
      <c r="D5521" s="558"/>
      <c r="E5521" s="555">
        <f t="shared" si="1250"/>
        <v>0</v>
      </c>
      <c r="F5521" s="558">
        <f>IF(C5521="",0,IFERROR(VLOOKUP(COUNTIF($A$1:A5521,"ANALISIS DE PRECIOS"),T_Rendimiento_Equipo,5,FALSE),0))</f>
        <v>0</v>
      </c>
      <c r="G5521" s="555">
        <f t="shared" si="1251"/>
        <v>0</v>
      </c>
    </row>
    <row r="5522" spans="1:7" ht="19.899999999999999" customHeight="1" x14ac:dyDescent="0.2">
      <c r="A5522" s="601">
        <f t="shared" si="1248"/>
        <v>0</v>
      </c>
      <c r="B5522" s="561">
        <f t="shared" si="1249"/>
        <v>0</v>
      </c>
      <c r="C5522" s="552"/>
      <c r="D5522" s="558"/>
      <c r="E5522" s="555">
        <f t="shared" si="1250"/>
        <v>0</v>
      </c>
      <c r="F5522" s="558">
        <f>IF(C5522="",0,IFERROR(VLOOKUP(COUNTIF($A$1:A5522,"ANALISIS DE PRECIOS"),T_Rendimiento_Equipo,5,FALSE),0))</f>
        <v>0</v>
      </c>
      <c r="G5522" s="555">
        <f t="shared" si="1251"/>
        <v>0</v>
      </c>
    </row>
    <row r="5523" spans="1:7" ht="19.899999999999999" customHeight="1" x14ac:dyDescent="0.2">
      <c r="A5523" s="601">
        <f t="shared" si="1248"/>
        <v>0</v>
      </c>
      <c r="B5523" s="561">
        <f t="shared" si="1249"/>
        <v>0</v>
      </c>
      <c r="C5523" s="552"/>
      <c r="D5523" s="566"/>
      <c r="E5523" s="555">
        <f t="shared" si="1250"/>
        <v>0</v>
      </c>
      <c r="F5523" s="558">
        <f>IF(C5523="",0,IFERROR(VLOOKUP(COUNTIF($A$1:A5523,"ANALISIS DE PRECIOS"),T_Rendimiento_Equipo,5,FALSE),0))</f>
        <v>0</v>
      </c>
      <c r="G5523" s="555">
        <f t="shared" si="1251"/>
        <v>0</v>
      </c>
    </row>
    <row r="5524" spans="1:7" ht="19.899999999999999" customHeight="1" x14ac:dyDescent="0.2">
      <c r="A5524" s="601">
        <f t="shared" si="1248"/>
        <v>0</v>
      </c>
      <c r="B5524" s="561">
        <f t="shared" si="1249"/>
        <v>0</v>
      </c>
      <c r="C5524" s="561"/>
      <c r="D5524" s="567"/>
      <c r="E5524" s="555">
        <f t="shared" si="1250"/>
        <v>0</v>
      </c>
      <c r="F5524" s="558">
        <f>IF(C5524="",0,IFERROR(VLOOKUP(COUNTIF($A$1:A5524,"ANALISIS DE PRECIOS"),T_Rendimiento_Equipo,5,FALSE),0))</f>
        <v>0</v>
      </c>
      <c r="G5524" s="555">
        <f t="shared" si="1251"/>
        <v>0</v>
      </c>
    </row>
    <row r="5525" spans="1:7" ht="19.899999999999999" customHeight="1" x14ac:dyDescent="0.2">
      <c r="A5525" s="602"/>
      <c r="B5525" s="541"/>
      <c r="C5525" s="545"/>
      <c r="D5525" s="541"/>
      <c r="E5525" s="542"/>
      <c r="F5525" s="564" t="s">
        <v>28</v>
      </c>
      <c r="G5525" s="604">
        <f>SUBTOTAL(9,G5518:G5524)</f>
        <v>0</v>
      </c>
    </row>
    <row r="5526" spans="1:7" ht="19.899999999999999" customHeight="1" x14ac:dyDescent="0.2">
      <c r="A5526" s="599"/>
      <c r="B5526" s="545"/>
      <c r="C5526" s="537" t="s">
        <v>1014</v>
      </c>
      <c r="D5526" s="541"/>
      <c r="E5526" s="542"/>
      <c r="F5526" s="543"/>
      <c r="G5526" s="600"/>
    </row>
    <row r="5527" spans="1:7" ht="19.899999999999999" customHeight="1" x14ac:dyDescent="0.2">
      <c r="A5527" s="792" t="s">
        <v>576</v>
      </c>
      <c r="B5527" s="793"/>
      <c r="C5527" s="794" t="s">
        <v>0</v>
      </c>
      <c r="D5527" s="794" t="s">
        <v>1867</v>
      </c>
      <c r="E5527" s="796" t="s">
        <v>24</v>
      </c>
      <c r="F5527" s="798" t="s">
        <v>25</v>
      </c>
      <c r="G5527" s="800" t="s">
        <v>26</v>
      </c>
    </row>
    <row r="5528" spans="1:7" ht="19.899999999999999" customHeight="1" x14ac:dyDescent="0.2">
      <c r="A5528" s="560" t="s">
        <v>577</v>
      </c>
      <c r="B5528" s="560" t="s">
        <v>578</v>
      </c>
      <c r="C5528" s="795"/>
      <c r="D5528" s="795"/>
      <c r="E5528" s="797"/>
      <c r="F5528" s="799"/>
      <c r="G5528" s="801"/>
    </row>
    <row r="5529" spans="1:7" ht="19.899999999999999" customHeight="1" x14ac:dyDescent="0.2">
      <c r="A5529" s="601">
        <f t="shared" ref="A5529:A5539" si="1252">IFERROR(VLOOKUP(C5529,T_Insumos,4,FALSE),0)</f>
        <v>0</v>
      </c>
      <c r="B5529" s="561">
        <f t="shared" ref="B5529:B5539" si="1253">IFERROR(VLOOKUP(C5529,T_Insumos,5,FALSE),0)</f>
        <v>0</v>
      </c>
      <c r="C5529" s="561"/>
      <c r="D5529" s="613">
        <f t="shared" ref="D5529:D5539" si="1254">IFERROR(VLOOKUP(C5529,T_Insumos,2,FALSE),0)</f>
        <v>0</v>
      </c>
      <c r="E5529" s="553"/>
      <c r="F5529" s="555">
        <f t="shared" ref="F5529:F5539" si="1255">IFERROR(VLOOKUP(C5529,T_Insumos,3,FALSE),0)</f>
        <v>0</v>
      </c>
      <c r="G5529" s="555">
        <f>ROUND(E5529*F5529,2)</f>
        <v>0</v>
      </c>
    </row>
    <row r="5530" spans="1:7" ht="19.899999999999999" customHeight="1" x14ac:dyDescent="0.2">
      <c r="A5530" s="601">
        <f t="shared" si="1252"/>
        <v>0</v>
      </c>
      <c r="B5530" s="561">
        <f t="shared" si="1253"/>
        <v>0</v>
      </c>
      <c r="C5530" s="561"/>
      <c r="D5530" s="613">
        <f t="shared" si="1254"/>
        <v>0</v>
      </c>
      <c r="E5530" s="553"/>
      <c r="F5530" s="555">
        <f t="shared" si="1255"/>
        <v>0</v>
      </c>
      <c r="G5530" s="555">
        <f t="shared" ref="G5530:G5539" si="1256">ROUND(E5530*F5530,2)</f>
        <v>0</v>
      </c>
    </row>
    <row r="5531" spans="1:7" ht="19.899999999999999" customHeight="1" x14ac:dyDescent="0.2">
      <c r="A5531" s="601">
        <f t="shared" si="1252"/>
        <v>0</v>
      </c>
      <c r="B5531" s="561">
        <f t="shared" si="1253"/>
        <v>0</v>
      </c>
      <c r="C5531" s="561"/>
      <c r="D5531" s="613">
        <f t="shared" si="1254"/>
        <v>0</v>
      </c>
      <c r="E5531" s="553"/>
      <c r="F5531" s="555">
        <f t="shared" si="1255"/>
        <v>0</v>
      </c>
      <c r="G5531" s="555">
        <f t="shared" si="1256"/>
        <v>0</v>
      </c>
    </row>
    <row r="5532" spans="1:7" ht="19.899999999999999" customHeight="1" x14ac:dyDescent="0.2">
      <c r="A5532" s="601">
        <f t="shared" si="1252"/>
        <v>0</v>
      </c>
      <c r="B5532" s="561">
        <f t="shared" si="1253"/>
        <v>0</v>
      </c>
      <c r="C5532" s="561"/>
      <c r="D5532" s="613">
        <f t="shared" si="1254"/>
        <v>0</v>
      </c>
      <c r="E5532" s="553"/>
      <c r="F5532" s="555">
        <f t="shared" si="1255"/>
        <v>0</v>
      </c>
      <c r="G5532" s="555">
        <f t="shared" si="1256"/>
        <v>0</v>
      </c>
    </row>
    <row r="5533" spans="1:7" ht="19.899999999999999" customHeight="1" x14ac:dyDescent="0.2">
      <c r="A5533" s="601">
        <f t="shared" si="1252"/>
        <v>0</v>
      </c>
      <c r="B5533" s="561">
        <f t="shared" si="1253"/>
        <v>0</v>
      </c>
      <c r="C5533" s="561"/>
      <c r="D5533" s="613">
        <f t="shared" si="1254"/>
        <v>0</v>
      </c>
      <c r="E5533" s="553"/>
      <c r="F5533" s="555">
        <f t="shared" si="1255"/>
        <v>0</v>
      </c>
      <c r="G5533" s="555">
        <f t="shared" si="1256"/>
        <v>0</v>
      </c>
    </row>
    <row r="5534" spans="1:7" ht="19.899999999999999" customHeight="1" x14ac:dyDescent="0.2">
      <c r="A5534" s="601">
        <f t="shared" si="1252"/>
        <v>0</v>
      </c>
      <c r="B5534" s="561">
        <f t="shared" si="1253"/>
        <v>0</v>
      </c>
      <c r="C5534" s="561"/>
      <c r="D5534" s="613">
        <f t="shared" si="1254"/>
        <v>0</v>
      </c>
      <c r="E5534" s="553"/>
      <c r="F5534" s="555">
        <f t="shared" si="1255"/>
        <v>0</v>
      </c>
      <c r="G5534" s="555">
        <f t="shared" si="1256"/>
        <v>0</v>
      </c>
    </row>
    <row r="5535" spans="1:7" ht="19.899999999999999" customHeight="1" x14ac:dyDescent="0.2">
      <c r="A5535" s="601">
        <f t="shared" si="1252"/>
        <v>0</v>
      </c>
      <c r="B5535" s="561">
        <f t="shared" si="1253"/>
        <v>0</v>
      </c>
      <c r="C5535" s="561"/>
      <c r="D5535" s="613">
        <f t="shared" si="1254"/>
        <v>0</v>
      </c>
      <c r="E5535" s="553"/>
      <c r="F5535" s="555">
        <f t="shared" si="1255"/>
        <v>0</v>
      </c>
      <c r="G5535" s="555">
        <f t="shared" si="1256"/>
        <v>0</v>
      </c>
    </row>
    <row r="5536" spans="1:7" ht="19.899999999999999" customHeight="1" x14ac:dyDescent="0.2">
      <c r="A5536" s="601">
        <f t="shared" si="1252"/>
        <v>0</v>
      </c>
      <c r="B5536" s="561">
        <f t="shared" si="1253"/>
        <v>0</v>
      </c>
      <c r="C5536" s="561"/>
      <c r="D5536" s="613">
        <f t="shared" si="1254"/>
        <v>0</v>
      </c>
      <c r="E5536" s="553"/>
      <c r="F5536" s="555">
        <f t="shared" si="1255"/>
        <v>0</v>
      </c>
      <c r="G5536" s="555">
        <f t="shared" si="1256"/>
        <v>0</v>
      </c>
    </row>
    <row r="5537" spans="1:7" ht="19.899999999999999" customHeight="1" x14ac:dyDescent="0.2">
      <c r="A5537" s="601">
        <f t="shared" si="1252"/>
        <v>0</v>
      </c>
      <c r="B5537" s="561">
        <f t="shared" si="1253"/>
        <v>0</v>
      </c>
      <c r="C5537" s="561"/>
      <c r="D5537" s="613">
        <f t="shared" si="1254"/>
        <v>0</v>
      </c>
      <c r="E5537" s="553"/>
      <c r="F5537" s="555">
        <f t="shared" si="1255"/>
        <v>0</v>
      </c>
      <c r="G5537" s="555">
        <f t="shared" si="1256"/>
        <v>0</v>
      </c>
    </row>
    <row r="5538" spans="1:7" ht="19.899999999999999" customHeight="1" x14ac:dyDescent="0.2">
      <c r="A5538" s="601">
        <f t="shared" si="1252"/>
        <v>0</v>
      </c>
      <c r="B5538" s="561">
        <f t="shared" si="1253"/>
        <v>0</v>
      </c>
      <c r="C5538" s="561"/>
      <c r="D5538" s="613">
        <f t="shared" si="1254"/>
        <v>0</v>
      </c>
      <c r="E5538" s="553"/>
      <c r="F5538" s="555">
        <f t="shared" si="1255"/>
        <v>0</v>
      </c>
      <c r="G5538" s="555">
        <f t="shared" si="1256"/>
        <v>0</v>
      </c>
    </row>
    <row r="5539" spans="1:7" ht="19.899999999999999" customHeight="1" x14ac:dyDescent="0.2">
      <c r="A5539" s="601">
        <f t="shared" si="1252"/>
        <v>0</v>
      </c>
      <c r="B5539" s="561">
        <f t="shared" si="1253"/>
        <v>0</v>
      </c>
      <c r="C5539" s="561"/>
      <c r="D5539" s="613">
        <f t="shared" si="1254"/>
        <v>0</v>
      </c>
      <c r="E5539" s="553"/>
      <c r="F5539" s="555">
        <f t="shared" si="1255"/>
        <v>0</v>
      </c>
      <c r="G5539" s="555">
        <f t="shared" si="1256"/>
        <v>0</v>
      </c>
    </row>
    <row r="5540" spans="1:7" ht="19.899999999999999" customHeight="1" x14ac:dyDescent="0.2">
      <c r="A5540" s="599"/>
      <c r="B5540" s="545"/>
      <c r="C5540" s="545"/>
      <c r="D5540" s="541"/>
      <c r="E5540" s="542"/>
      <c r="F5540" s="564" t="s">
        <v>29</v>
      </c>
      <c r="G5540" s="605">
        <f>SUBTOTAL(9,G5529:G5539)</f>
        <v>0</v>
      </c>
    </row>
    <row r="5541" spans="1:7" ht="19.899999999999999" customHeight="1" x14ac:dyDescent="0.2">
      <c r="A5541" s="599"/>
      <c r="B5541" s="545"/>
      <c r="C5541" s="537" t="s">
        <v>1015</v>
      </c>
      <c r="D5541" s="541"/>
      <c r="E5541" s="542"/>
      <c r="F5541" s="543"/>
      <c r="G5541" s="600"/>
    </row>
    <row r="5542" spans="1:7" ht="19.899999999999999" customHeight="1" x14ac:dyDescent="0.2">
      <c r="A5542" s="792" t="s">
        <v>576</v>
      </c>
      <c r="B5542" s="793"/>
      <c r="C5542" s="794" t="s">
        <v>0</v>
      </c>
      <c r="D5542" s="794" t="s">
        <v>1867</v>
      </c>
      <c r="E5542" s="796" t="s">
        <v>24</v>
      </c>
      <c r="F5542" s="798" t="s">
        <v>25</v>
      </c>
      <c r="G5542" s="800" t="s">
        <v>26</v>
      </c>
    </row>
    <row r="5543" spans="1:7" ht="19.899999999999999" customHeight="1" x14ac:dyDescent="0.2">
      <c r="A5543" s="560" t="s">
        <v>577</v>
      </c>
      <c r="B5543" s="560" t="s">
        <v>578</v>
      </c>
      <c r="C5543" s="795"/>
      <c r="D5543" s="795"/>
      <c r="E5543" s="797"/>
      <c r="F5543" s="799"/>
      <c r="G5543" s="801"/>
    </row>
    <row r="5544" spans="1:7" ht="19.899999999999999" customHeight="1" x14ac:dyDescent="0.2">
      <c r="A5544" s="601">
        <f>IFERROR(VLOOKUP(C5544,T_Insumos,4,FALSE),0)</f>
        <v>0</v>
      </c>
      <c r="B5544" s="561">
        <f>IFERROR(VLOOKUP(C5544,T_Insumos,5,FALSE),0)</f>
        <v>0</v>
      </c>
      <c r="C5544" s="552"/>
      <c r="D5544" s="613">
        <f>IF(C5544=0,0,"$/tnkm")</f>
        <v>0</v>
      </c>
      <c r="E5544" s="553"/>
      <c r="F5544" s="555">
        <f>IFERROR(VLOOKUP(C5544,T_Insumos,3,FALSE),0)</f>
        <v>0</v>
      </c>
      <c r="G5544" s="555">
        <f>ROUND(E5544*F5544,2)</f>
        <v>0</v>
      </c>
    </row>
    <row r="5545" spans="1:7" ht="19.899999999999999" customHeight="1" x14ac:dyDescent="0.2">
      <c r="A5545" s="601">
        <f>IFERROR(VLOOKUP(C5545,T_Insumos,4,FALSE),0)</f>
        <v>0</v>
      </c>
      <c r="B5545" s="561">
        <f>IFERROR(VLOOKUP(C5545,T_Insumos,5,FALSE),0)</f>
        <v>0</v>
      </c>
      <c r="C5545" s="552"/>
      <c r="D5545" s="613">
        <f>IF(C5545=0,0,"$/tnkm")</f>
        <v>0</v>
      </c>
      <c r="E5545" s="569"/>
      <c r="F5545" s="555">
        <f>IFERROR(VLOOKUP(C5545,T_Insumos,3,FALSE),0)</f>
        <v>0</v>
      </c>
      <c r="G5545" s="555">
        <f t="shared" ref="G5545" si="1257">ROUND(E5545*F5545,2)</f>
        <v>0</v>
      </c>
    </row>
    <row r="5546" spans="1:7" ht="19.899999999999999" customHeight="1" x14ac:dyDescent="0.2">
      <c r="A5546" s="599"/>
      <c r="B5546" s="545"/>
      <c r="C5546" s="545"/>
      <c r="D5546" s="541"/>
      <c r="E5546" s="542"/>
      <c r="F5546" s="564" t="s">
        <v>1016</v>
      </c>
      <c r="G5546" s="605">
        <f>SUBTOTAL(9,G5544:G5545)</f>
        <v>0</v>
      </c>
    </row>
    <row r="5547" spans="1:7" ht="19.899999999999999" customHeight="1" x14ac:dyDescent="0.2">
      <c r="A5547" s="602"/>
      <c r="B5547" s="541"/>
      <c r="C5547" s="545"/>
      <c r="D5547" s="541"/>
      <c r="E5547" s="542"/>
      <c r="F5547" s="543"/>
      <c r="G5547" s="600"/>
    </row>
    <row r="5548" spans="1:7" ht="19.899999999999999" customHeight="1" x14ac:dyDescent="0.2">
      <c r="A5548" s="664" t="str">
        <f>B5482</f>
        <v/>
      </c>
      <c r="B5548" s="661">
        <f ca="1">C5482</f>
        <v>0</v>
      </c>
      <c r="C5548" s="541"/>
      <c r="D5548" s="541" t="s">
        <v>1833</v>
      </c>
      <c r="E5548" s="662"/>
      <c r="F5548" s="663" t="str">
        <f ca="1">"$/"&amp;G5482</f>
        <v>$/0</v>
      </c>
      <c r="G5548" s="610">
        <f>SUBTOTAL(9,G5505:G5547)</f>
        <v>0</v>
      </c>
    </row>
    <row r="5549" spans="1:7" ht="19.899999999999999" customHeight="1" x14ac:dyDescent="0.2">
      <c r="A5549" s="606"/>
      <c r="B5549" s="607"/>
      <c r="C5549" s="608"/>
      <c r="D5549" s="608" t="s">
        <v>2043</v>
      </c>
      <c r="E5549" s="609"/>
      <c r="F5549" s="665" t="str">
        <f ca="1">"$/"&amp;G5482</f>
        <v>$/0</v>
      </c>
      <c r="G5549" s="610">
        <f>ROUND(G5548/Coeficiente_Paso,2)</f>
        <v>0</v>
      </c>
    </row>
    <row r="5550" spans="1:7" ht="19.899999999999999" customHeight="1" x14ac:dyDescent="0.2">
      <c r="A5550" s="191"/>
      <c r="B5550" s="191"/>
      <c r="C5550" s="191"/>
      <c r="D5550" s="191"/>
      <c r="E5550" s="191"/>
      <c r="F5550" s="191"/>
      <c r="G5550" s="191"/>
    </row>
    <row r="5551" spans="1:7" ht="19.899999999999999" customHeight="1" x14ac:dyDescent="0.2">
      <c r="A5551" s="802" t="s">
        <v>31</v>
      </c>
      <c r="B5551" s="803"/>
      <c r="C5551" s="803"/>
      <c r="D5551" s="803"/>
      <c r="E5551" s="803"/>
      <c r="F5551" s="803"/>
      <c r="G5551" s="804"/>
    </row>
    <row r="5552" spans="1:7" ht="19.899999999999999" customHeight="1" x14ac:dyDescent="0.2">
      <c r="A5552" s="587" t="s">
        <v>711</v>
      </c>
      <c r="B5552" s="535" t="str">
        <f>Comitente</f>
        <v>DIRECCIÓN PROVINCIAL DE VIALIDAD</v>
      </c>
      <c r="C5552" s="536"/>
      <c r="D5552" s="537"/>
      <c r="E5552" s="537"/>
      <c r="F5552" s="538"/>
      <c r="G5552" s="588"/>
    </row>
    <row r="5553" spans="1:7" ht="19.899999999999999" customHeight="1" x14ac:dyDescent="0.2">
      <c r="A5553" s="587" t="s">
        <v>712</v>
      </c>
      <c r="B5553" s="535">
        <f>Contratista</f>
        <v>0</v>
      </c>
      <c r="C5553" s="539"/>
      <c r="D5553" s="539"/>
      <c r="E5553" s="539"/>
      <c r="F5553" s="535"/>
      <c r="G5553" s="589"/>
    </row>
    <row r="5554" spans="1:7" ht="19.899999999999999" customHeight="1" x14ac:dyDescent="0.2">
      <c r="A5554" s="587" t="s">
        <v>21</v>
      </c>
      <c r="B5554" s="535" t="str">
        <f>Obra</f>
        <v>PAVIMENTACIÓN Y REPAVIMENTACION DE LA RED VIAL MUNICIPAL AFECTADAS POR OBRAS DE SANEAMIENTO 1era ETAPA SARMIENTO</v>
      </c>
      <c r="C5554" s="539"/>
      <c r="D5554" s="539"/>
      <c r="E5554" s="539"/>
      <c r="F5554" s="535" t="s">
        <v>32</v>
      </c>
      <c r="G5554" s="589">
        <f>Fecha_Base</f>
        <v>0</v>
      </c>
    </row>
    <row r="5555" spans="1:7" ht="19.899999999999999" customHeight="1" x14ac:dyDescent="0.2">
      <c r="A5555" s="590" t="s">
        <v>710</v>
      </c>
      <c r="B5555" s="540" t="str">
        <f>Ubicación</f>
        <v>DEPARTAMENTO SARMIENTO</v>
      </c>
      <c r="C5555" s="540"/>
      <c r="D5555" s="541"/>
      <c r="E5555" s="542"/>
      <c r="F5555" s="543"/>
      <c r="G5555" s="591"/>
    </row>
    <row r="5556" spans="1:7" ht="19.899999999999999" customHeight="1" x14ac:dyDescent="0.2">
      <c r="A5556" s="590" t="s">
        <v>33</v>
      </c>
      <c r="B5556" s="544" t="str">
        <f>IFERROR(VALUE(LEFT(B5557,FIND(".",B5557)-1)),"")</f>
        <v/>
      </c>
      <c r="C5556" s="545">
        <f ca="1">IFERROR(VLOOKUP(B5556,T_Computo_Presupuesto,2,FALSE),0)</f>
        <v>0</v>
      </c>
      <c r="D5556" s="545"/>
      <c r="E5556" s="542"/>
      <c r="F5556" s="543"/>
      <c r="G5556" s="591"/>
    </row>
    <row r="5557" spans="1:7" ht="19.899999999999999" customHeight="1" x14ac:dyDescent="0.2">
      <c r="A5557" s="590" t="s">
        <v>22</v>
      </c>
      <c r="B5557" s="546" t="str">
        <f>IFERROR(VLOOKUP(COUNTIF($A$1:A5557,"ANALISIS DE PRECIOS"),T_NumeroItem,2,FALSE),"")</f>
        <v/>
      </c>
      <c r="C5557" s="805">
        <f ca="1">IFERROR(VLOOKUP(B5557,T_Computo_Presupuesto,2,FALSE),0)</f>
        <v>0</v>
      </c>
      <c r="D5557" s="805"/>
      <c r="E5557" s="805"/>
      <c r="F5557" s="540" t="s">
        <v>23</v>
      </c>
      <c r="G5557" s="592">
        <f ca="1">IFERROR(VLOOKUP(B5557,T_Computo_Presupuesto,4,FALSE),0)</f>
        <v>0</v>
      </c>
    </row>
    <row r="5558" spans="1:7" ht="19.899999999999999" customHeight="1" x14ac:dyDescent="0.2">
      <c r="A5558" s="590"/>
      <c r="B5558" s="540"/>
      <c r="C5558" s="545"/>
      <c r="D5558" s="541"/>
      <c r="E5558" s="542"/>
      <c r="F5558" s="545"/>
      <c r="G5558" s="593"/>
    </row>
    <row r="5559" spans="1:7" ht="19.899999999999999" customHeight="1" x14ac:dyDescent="0.2">
      <c r="A5559" s="594"/>
      <c r="B5559" s="547"/>
      <c r="C5559" s="548" t="s">
        <v>999</v>
      </c>
      <c r="D5559" s="547"/>
      <c r="E5559" s="547"/>
      <c r="F5559" s="547"/>
      <c r="G5559" s="595"/>
    </row>
    <row r="5560" spans="1:7" ht="19.899999999999999" customHeight="1" x14ac:dyDescent="0.2">
      <c r="A5560" s="590"/>
      <c r="B5560" s="549"/>
      <c r="C5560" s="545"/>
      <c r="D5560" s="541"/>
      <c r="E5560" s="542"/>
      <c r="F5560" s="540"/>
      <c r="G5560" s="592"/>
    </row>
    <row r="5561" spans="1:7" ht="19.899999999999999" customHeight="1" x14ac:dyDescent="0.2">
      <c r="A5561" s="590"/>
      <c r="B5561" s="549"/>
      <c r="C5561" s="550" t="s">
        <v>1000</v>
      </c>
      <c r="D5561" s="551" t="s">
        <v>24</v>
      </c>
      <c r="E5561" s="551" t="s">
        <v>1001</v>
      </c>
      <c r="F5561" s="551" t="s">
        <v>1002</v>
      </c>
      <c r="G5561" s="550" t="s">
        <v>1003</v>
      </c>
    </row>
    <row r="5562" spans="1:7" ht="19.899999999999999" customHeight="1" x14ac:dyDescent="0.2">
      <c r="A5562" s="590"/>
      <c r="B5562" s="549"/>
      <c r="C5562" s="552"/>
      <c r="D5562" s="553"/>
      <c r="E5562" s="554">
        <f t="shared" ref="E5562:E5571" si="1258">IFERROR(VLOOKUP(C5562,T_Equipos,4,FALSE),0)</f>
        <v>0</v>
      </c>
      <c r="F5562" s="555">
        <f t="shared" ref="F5562:F5571" si="1259">IFERROR(VLOOKUP(C5562,T_Equipos,5,FALSE),0)</f>
        <v>0</v>
      </c>
      <c r="G5562" s="555">
        <f>ROUND(D5562*F5562,2)</f>
        <v>0</v>
      </c>
    </row>
    <row r="5563" spans="1:7" ht="19.899999999999999" customHeight="1" x14ac:dyDescent="0.2">
      <c r="A5563" s="590"/>
      <c r="B5563" s="549"/>
      <c r="C5563" s="552"/>
      <c r="D5563" s="553"/>
      <c r="E5563" s="554">
        <f t="shared" si="1258"/>
        <v>0</v>
      </c>
      <c r="F5563" s="555">
        <f t="shared" si="1259"/>
        <v>0</v>
      </c>
      <c r="G5563" s="555">
        <f>ROUND(D5563*F5563,2)</f>
        <v>0</v>
      </c>
    </row>
    <row r="5564" spans="1:7" ht="19.899999999999999" customHeight="1" x14ac:dyDescent="0.2">
      <c r="A5564" s="590"/>
      <c r="B5564" s="549"/>
      <c r="C5564" s="552"/>
      <c r="D5564" s="553"/>
      <c r="E5564" s="554">
        <f t="shared" si="1258"/>
        <v>0</v>
      </c>
      <c r="F5564" s="555">
        <f t="shared" si="1259"/>
        <v>0</v>
      </c>
      <c r="G5564" s="555">
        <f>ROUND(D5564*F5564,2)</f>
        <v>0</v>
      </c>
    </row>
    <row r="5565" spans="1:7" ht="19.899999999999999" customHeight="1" x14ac:dyDescent="0.2">
      <c r="A5565" s="590"/>
      <c r="B5565" s="549"/>
      <c r="C5565" s="552"/>
      <c r="D5565" s="553"/>
      <c r="E5565" s="554">
        <f t="shared" si="1258"/>
        <v>0</v>
      </c>
      <c r="F5565" s="555">
        <f t="shared" si="1259"/>
        <v>0</v>
      </c>
      <c r="G5565" s="555">
        <f>ROUND(D5565*F5565,2)</f>
        <v>0</v>
      </c>
    </row>
    <row r="5566" spans="1:7" ht="19.899999999999999" customHeight="1" x14ac:dyDescent="0.2">
      <c r="A5566" s="590"/>
      <c r="B5566" s="549"/>
      <c r="C5566" s="552"/>
      <c r="D5566" s="553"/>
      <c r="E5566" s="554">
        <f t="shared" si="1258"/>
        <v>0</v>
      </c>
      <c r="F5566" s="555">
        <f t="shared" si="1259"/>
        <v>0</v>
      </c>
      <c r="G5566" s="555">
        <f t="shared" ref="G5566:G5571" si="1260">ROUND(D5566*F5566,2)</f>
        <v>0</v>
      </c>
    </row>
    <row r="5567" spans="1:7" ht="19.899999999999999" customHeight="1" x14ac:dyDescent="0.2">
      <c r="A5567" s="590"/>
      <c r="B5567" s="549"/>
      <c r="C5567" s="552"/>
      <c r="D5567" s="553"/>
      <c r="E5567" s="554">
        <f t="shared" si="1258"/>
        <v>0</v>
      </c>
      <c r="F5567" s="555">
        <f t="shared" si="1259"/>
        <v>0</v>
      </c>
      <c r="G5567" s="555">
        <f t="shared" si="1260"/>
        <v>0</v>
      </c>
    </row>
    <row r="5568" spans="1:7" ht="19.899999999999999" customHeight="1" x14ac:dyDescent="0.2">
      <c r="A5568" s="590"/>
      <c r="B5568" s="549"/>
      <c r="C5568" s="552"/>
      <c r="D5568" s="553"/>
      <c r="E5568" s="554">
        <f t="shared" si="1258"/>
        <v>0</v>
      </c>
      <c r="F5568" s="555">
        <f t="shared" si="1259"/>
        <v>0</v>
      </c>
      <c r="G5568" s="555">
        <f t="shared" si="1260"/>
        <v>0</v>
      </c>
    </row>
    <row r="5569" spans="1:7" ht="19.899999999999999" customHeight="1" x14ac:dyDescent="0.2">
      <c r="A5569" s="590"/>
      <c r="B5569" s="549"/>
      <c r="C5569" s="552"/>
      <c r="D5569" s="553"/>
      <c r="E5569" s="554">
        <f t="shared" si="1258"/>
        <v>0</v>
      </c>
      <c r="F5569" s="555">
        <f t="shared" si="1259"/>
        <v>0</v>
      </c>
      <c r="G5569" s="555">
        <f t="shared" si="1260"/>
        <v>0</v>
      </c>
    </row>
    <row r="5570" spans="1:7" ht="19.899999999999999" customHeight="1" x14ac:dyDescent="0.2">
      <c r="A5570" s="590"/>
      <c r="B5570" s="549"/>
      <c r="C5570" s="552"/>
      <c r="D5570" s="553"/>
      <c r="E5570" s="554">
        <f t="shared" si="1258"/>
        <v>0</v>
      </c>
      <c r="F5570" s="555">
        <f t="shared" si="1259"/>
        <v>0</v>
      </c>
      <c r="G5570" s="555">
        <f t="shared" si="1260"/>
        <v>0</v>
      </c>
    </row>
    <row r="5571" spans="1:7" ht="19.899999999999999" customHeight="1" x14ac:dyDescent="0.2">
      <c r="A5571" s="590"/>
      <c r="B5571" s="549"/>
      <c r="C5571" s="552"/>
      <c r="D5571" s="553"/>
      <c r="E5571" s="554">
        <f t="shared" si="1258"/>
        <v>0</v>
      </c>
      <c r="F5571" s="555">
        <f t="shared" si="1259"/>
        <v>0</v>
      </c>
      <c r="G5571" s="555">
        <f t="shared" si="1260"/>
        <v>0</v>
      </c>
    </row>
    <row r="5572" spans="1:7" ht="19.899999999999999" customHeight="1" x14ac:dyDescent="0.2">
      <c r="A5572" s="590"/>
      <c r="B5572" s="549"/>
      <c r="C5572" s="545"/>
      <c r="D5572" s="545"/>
      <c r="E5572" s="556"/>
      <c r="F5572" s="540"/>
      <c r="G5572" s="592"/>
    </row>
    <row r="5573" spans="1:7" ht="19.899999999999999" customHeight="1" x14ac:dyDescent="0.2">
      <c r="A5573" s="590"/>
      <c r="B5573" s="545"/>
      <c r="C5573" s="537" t="s">
        <v>1004</v>
      </c>
      <c r="D5573" s="540" t="s">
        <v>1001</v>
      </c>
      <c r="E5573" s="611">
        <f>SUMPRODUCT(D5562:D5571,E5562:E5571)</f>
        <v>0</v>
      </c>
      <c r="F5573" s="540" t="s">
        <v>1005</v>
      </c>
      <c r="G5573" s="612">
        <f>SUM(G5562:G5571)</f>
        <v>0</v>
      </c>
    </row>
    <row r="5574" spans="1:7" ht="19.899999999999999" customHeight="1" x14ac:dyDescent="0.2">
      <c r="A5574" s="590"/>
      <c r="B5574" s="549"/>
      <c r="C5574" s="557"/>
      <c r="D5574" s="556"/>
      <c r="E5574" s="542"/>
      <c r="F5574" s="540"/>
      <c r="G5574" s="596"/>
    </row>
    <row r="5575" spans="1:7" ht="19.899999999999999" customHeight="1" x14ac:dyDescent="0.2">
      <c r="A5575" s="597"/>
      <c r="B5575" s="549"/>
      <c r="C5575" s="540" t="s">
        <v>1006</v>
      </c>
      <c r="D5575" s="558">
        <f>IFERROR(VLOOKUP(COUNTIF($A$1:A5575,"ANALISIS DE PRECIOS"),T_Rendimiento_Equipo,5,FALSE),0)</f>
        <v>0</v>
      </c>
      <c r="E5575" s="559" t="str">
        <f ca="1">G5557&amp;"/día"</f>
        <v>0/día</v>
      </c>
      <c r="F5575" s="598"/>
      <c r="G5575" s="592"/>
    </row>
    <row r="5576" spans="1:7" ht="19.899999999999999" customHeight="1" x14ac:dyDescent="0.2">
      <c r="A5576" s="590"/>
      <c r="B5576" s="549"/>
      <c r="C5576" s="545"/>
      <c r="D5576" s="541"/>
      <c r="E5576" s="542"/>
      <c r="F5576" s="540"/>
      <c r="G5576" s="592"/>
    </row>
    <row r="5577" spans="1:7" ht="19.899999999999999" customHeight="1" x14ac:dyDescent="0.2">
      <c r="A5577" s="792" t="s">
        <v>576</v>
      </c>
      <c r="B5577" s="793"/>
      <c r="C5577" s="794" t="s">
        <v>0</v>
      </c>
      <c r="D5577" s="806" t="s">
        <v>1866</v>
      </c>
      <c r="E5577" s="806" t="s">
        <v>1865</v>
      </c>
      <c r="F5577" s="798" t="s">
        <v>1007</v>
      </c>
      <c r="G5577" s="800" t="s">
        <v>26</v>
      </c>
    </row>
    <row r="5578" spans="1:7" ht="19.899999999999999" customHeight="1" x14ac:dyDescent="0.2">
      <c r="A5578" s="560" t="s">
        <v>577</v>
      </c>
      <c r="B5578" s="560" t="s">
        <v>578</v>
      </c>
      <c r="C5578" s="795"/>
      <c r="D5578" s="807"/>
      <c r="E5578" s="797"/>
      <c r="F5578" s="799"/>
      <c r="G5578" s="801"/>
    </row>
    <row r="5579" spans="1:7" ht="19.899999999999999" customHeight="1" x14ac:dyDescent="0.2">
      <c r="A5579" s="599"/>
      <c r="B5579" s="545"/>
      <c r="C5579" s="537" t="s">
        <v>1008</v>
      </c>
      <c r="D5579" s="542"/>
      <c r="E5579" s="542"/>
      <c r="F5579" s="545"/>
      <c r="G5579" s="600"/>
    </row>
    <row r="5580" spans="1:7" ht="19.899999999999999" customHeight="1" x14ac:dyDescent="0.2">
      <c r="A5580" s="601">
        <f t="shared" ref="A5580:A5588" si="1261">IFERROR(VLOOKUP(C5580,T_Insumos,4,FALSE),0)</f>
        <v>0</v>
      </c>
      <c r="B5580" s="561">
        <f t="shared" ref="B5580:B5588" si="1262">IFERROR(VLOOKUP(C5580,T_Insumos,5,FALSE),0)</f>
        <v>0</v>
      </c>
      <c r="C5580" s="552"/>
      <c r="D5580" s="562">
        <f t="shared" ref="D5580:D5588" si="1263">IFERROR(VLOOKUP(C5580,T_Insumos,3,FALSE),0)</f>
        <v>0</v>
      </c>
      <c r="E5580" s="555">
        <f>D5580*$G$23</f>
        <v>0</v>
      </c>
      <c r="F5580" s="558">
        <f>IF(C5580="",0,IFERROR(VLOOKUP(COUNTIF($A$1:A5580,"ANALISIS DE PRECIOS"),T_Rendimiento_Equipo,5,FALSE),0))</f>
        <v>0</v>
      </c>
      <c r="G5580" s="555">
        <f>IFERROR(ROUND(E5580/F5580,2),0)</f>
        <v>0</v>
      </c>
    </row>
    <row r="5581" spans="1:7" ht="19.899999999999999" customHeight="1" x14ac:dyDescent="0.2">
      <c r="A5581" s="601">
        <f t="shared" si="1261"/>
        <v>0</v>
      </c>
      <c r="B5581" s="561">
        <f t="shared" si="1262"/>
        <v>0</v>
      </c>
      <c r="C5581" s="552"/>
      <c r="D5581" s="562">
        <f t="shared" si="1263"/>
        <v>0</v>
      </c>
      <c r="E5581" s="555"/>
      <c r="F5581" s="558">
        <f>IF(C5581="",0,IFERROR(VLOOKUP(COUNTIF($A$1:A5581,"ANALISIS DE PRECIOS"),T_Rendimiento_Equipo,5,FALSE),0))</f>
        <v>0</v>
      </c>
      <c r="G5581" s="555">
        <f t="shared" ref="G5581:G5588" si="1264">IFERROR(ROUND(E5581/F5581,2),0)</f>
        <v>0</v>
      </c>
    </row>
    <row r="5582" spans="1:7" ht="19.899999999999999" customHeight="1" x14ac:dyDescent="0.2">
      <c r="A5582" s="601">
        <f t="shared" si="1261"/>
        <v>0</v>
      </c>
      <c r="B5582" s="561">
        <f t="shared" si="1262"/>
        <v>0</v>
      </c>
      <c r="C5582" s="563"/>
      <c r="D5582" s="562">
        <f t="shared" si="1263"/>
        <v>0</v>
      </c>
      <c r="E5582" s="555"/>
      <c r="F5582" s="558">
        <f>IF(C5582="",0,IFERROR(VLOOKUP(COUNTIF($A$1:A5582,"ANALISIS DE PRECIOS"),T_Rendimiento_Equipo,5,FALSE),0))</f>
        <v>0</v>
      </c>
      <c r="G5582" s="555">
        <f t="shared" si="1264"/>
        <v>0</v>
      </c>
    </row>
    <row r="5583" spans="1:7" ht="19.899999999999999" customHeight="1" x14ac:dyDescent="0.2">
      <c r="A5583" s="601">
        <f t="shared" si="1261"/>
        <v>0</v>
      </c>
      <c r="B5583" s="561">
        <f t="shared" si="1262"/>
        <v>0</v>
      </c>
      <c r="C5583" s="563"/>
      <c r="D5583" s="562">
        <f t="shared" si="1263"/>
        <v>0</v>
      </c>
      <c r="E5583" s="555"/>
      <c r="F5583" s="558">
        <f>IF(C5583="",0,IFERROR(VLOOKUP(COUNTIF($A$1:A5583,"ANALISIS DE PRECIOS"),T_Rendimiento_Equipo,5,FALSE),0))</f>
        <v>0</v>
      </c>
      <c r="G5583" s="555">
        <f t="shared" si="1264"/>
        <v>0</v>
      </c>
    </row>
    <row r="5584" spans="1:7" ht="19.899999999999999" customHeight="1" x14ac:dyDescent="0.2">
      <c r="A5584" s="601">
        <f t="shared" si="1261"/>
        <v>0</v>
      </c>
      <c r="B5584" s="561">
        <f t="shared" si="1262"/>
        <v>0</v>
      </c>
      <c r="C5584" s="563"/>
      <c r="D5584" s="562">
        <f t="shared" si="1263"/>
        <v>0</v>
      </c>
      <c r="E5584" s="555"/>
      <c r="F5584" s="558">
        <f>IF(C5584="",0,IFERROR(VLOOKUP(COUNTIF($A$1:A5584,"ANALISIS DE PRECIOS"),T_Rendimiento_Equipo,5,FALSE),0))</f>
        <v>0</v>
      </c>
      <c r="G5584" s="555">
        <f t="shared" si="1264"/>
        <v>0</v>
      </c>
    </row>
    <row r="5585" spans="1:7" ht="19.899999999999999" customHeight="1" x14ac:dyDescent="0.2">
      <c r="A5585" s="601">
        <f t="shared" si="1261"/>
        <v>0</v>
      </c>
      <c r="B5585" s="561">
        <f t="shared" si="1262"/>
        <v>0</v>
      </c>
      <c r="C5585" s="563"/>
      <c r="D5585" s="562">
        <f t="shared" si="1263"/>
        <v>0</v>
      </c>
      <c r="E5585" s="555"/>
      <c r="F5585" s="558">
        <f>IF(C5585="",0,IFERROR(VLOOKUP(COUNTIF($A$1:A5585,"ANALISIS DE PRECIOS"),T_Rendimiento_Equipo,5,FALSE),0))</f>
        <v>0</v>
      </c>
      <c r="G5585" s="555">
        <f t="shared" si="1264"/>
        <v>0</v>
      </c>
    </row>
    <row r="5586" spans="1:7" ht="19.899999999999999" customHeight="1" x14ac:dyDescent="0.2">
      <c r="A5586" s="601">
        <f t="shared" si="1261"/>
        <v>0</v>
      </c>
      <c r="B5586" s="561">
        <f t="shared" si="1262"/>
        <v>0</v>
      </c>
      <c r="C5586" s="563"/>
      <c r="D5586" s="562">
        <f t="shared" si="1263"/>
        <v>0</v>
      </c>
      <c r="E5586" s="555"/>
      <c r="F5586" s="558">
        <f>IF(C5586="",0,IFERROR(VLOOKUP(COUNTIF($A$1:A5586,"ANALISIS DE PRECIOS"),T_Rendimiento_Equipo,5,FALSE),0))</f>
        <v>0</v>
      </c>
      <c r="G5586" s="555">
        <f t="shared" si="1264"/>
        <v>0</v>
      </c>
    </row>
    <row r="5587" spans="1:7" ht="19.899999999999999" customHeight="1" x14ac:dyDescent="0.2">
      <c r="A5587" s="601">
        <f t="shared" si="1261"/>
        <v>0</v>
      </c>
      <c r="B5587" s="561">
        <f t="shared" si="1262"/>
        <v>0</v>
      </c>
      <c r="C5587" s="563"/>
      <c r="D5587" s="562">
        <f t="shared" si="1263"/>
        <v>0</v>
      </c>
      <c r="E5587" s="555"/>
      <c r="F5587" s="558">
        <f>IF(C5587="",0,IFERROR(VLOOKUP(COUNTIF($A$1:A5587,"ANALISIS DE PRECIOS"),T_Rendimiento_Equipo,5,FALSE),0))</f>
        <v>0</v>
      </c>
      <c r="G5587" s="555">
        <f t="shared" si="1264"/>
        <v>0</v>
      </c>
    </row>
    <row r="5588" spans="1:7" ht="19.899999999999999" customHeight="1" x14ac:dyDescent="0.2">
      <c r="A5588" s="601">
        <f t="shared" si="1261"/>
        <v>0</v>
      </c>
      <c r="B5588" s="561">
        <f t="shared" si="1262"/>
        <v>0</v>
      </c>
      <c r="C5588" s="552"/>
      <c r="D5588" s="562">
        <f t="shared" si="1263"/>
        <v>0</v>
      </c>
      <c r="E5588" s="555"/>
      <c r="F5588" s="558">
        <f>IF(C5588="",0,IFERROR(VLOOKUP(COUNTIF($A$1:A5588,"ANALISIS DE PRECIOS"),T_Rendimiento_Equipo,5,FALSE),0))</f>
        <v>0</v>
      </c>
      <c r="G5588" s="555">
        <f t="shared" si="1264"/>
        <v>0</v>
      </c>
    </row>
    <row r="5589" spans="1:7" ht="19.899999999999999" customHeight="1" x14ac:dyDescent="0.2">
      <c r="A5589" s="602"/>
      <c r="B5589" s="541"/>
      <c r="C5589" s="545"/>
      <c r="D5589" s="541"/>
      <c r="E5589" s="542"/>
      <c r="F5589" s="564" t="s">
        <v>27</v>
      </c>
      <c r="G5589" s="603">
        <f>SUBTOTAL(9,G5580:G5588)</f>
        <v>0</v>
      </c>
    </row>
    <row r="5590" spans="1:7" ht="19.899999999999999" customHeight="1" x14ac:dyDescent="0.2">
      <c r="A5590" s="599"/>
      <c r="B5590" s="545"/>
      <c r="C5590" s="537" t="s">
        <v>713</v>
      </c>
      <c r="D5590" s="541"/>
      <c r="E5590" s="542"/>
      <c r="F5590" s="543"/>
      <c r="G5590" s="600"/>
    </row>
    <row r="5591" spans="1:7" ht="19.899999999999999" customHeight="1" x14ac:dyDescent="0.2">
      <c r="A5591" s="792" t="s">
        <v>576</v>
      </c>
      <c r="B5591" s="793"/>
      <c r="C5591" s="794" t="s">
        <v>0</v>
      </c>
      <c r="D5591" s="796" t="s">
        <v>24</v>
      </c>
      <c r="E5591" s="796" t="s">
        <v>1832</v>
      </c>
      <c r="F5591" s="798" t="s">
        <v>1007</v>
      </c>
      <c r="G5591" s="800" t="s">
        <v>26</v>
      </c>
    </row>
    <row r="5592" spans="1:7" ht="19.899999999999999" customHeight="1" x14ac:dyDescent="0.2">
      <c r="A5592" s="560" t="s">
        <v>577</v>
      </c>
      <c r="B5592" s="560" t="s">
        <v>578</v>
      </c>
      <c r="C5592" s="795"/>
      <c r="D5592" s="797"/>
      <c r="E5592" s="797"/>
      <c r="F5592" s="799"/>
      <c r="G5592" s="801"/>
    </row>
    <row r="5593" spans="1:7" ht="19.899999999999999" customHeight="1" x14ac:dyDescent="0.2">
      <c r="A5593" s="601">
        <f t="shared" ref="A5593:A5599" si="1265">IFERROR(VLOOKUP(C5593,T_Insumos,4,FALSE),0)</f>
        <v>0</v>
      </c>
      <c r="B5593" s="561">
        <f t="shared" ref="B5593:B5599" si="1266">IFERROR(VLOOKUP(C5593,T_Insumos,5,FALSE),0)</f>
        <v>0</v>
      </c>
      <c r="C5593" s="565"/>
      <c r="D5593" s="558"/>
      <c r="E5593" s="555">
        <f t="shared" ref="E5593:E5599" si="1267">IFERROR(VLOOKUP(C5593,T_Insumos,3,FALSE),0)</f>
        <v>0</v>
      </c>
      <c r="F5593" s="558">
        <f>IF(C5593="",0,IFERROR(VLOOKUP(COUNTIF($A$1:A5593,"ANALISIS DE PRECIOS"),T_Rendimiento_Equipo,5,FALSE),0))</f>
        <v>0</v>
      </c>
      <c r="G5593" s="555">
        <f>IFERROR(ROUND(D5593*E5593/F5593,2),0)</f>
        <v>0</v>
      </c>
    </row>
    <row r="5594" spans="1:7" ht="19.899999999999999" customHeight="1" x14ac:dyDescent="0.2">
      <c r="A5594" s="601">
        <f t="shared" si="1265"/>
        <v>0</v>
      </c>
      <c r="B5594" s="561">
        <f t="shared" si="1266"/>
        <v>0</v>
      </c>
      <c r="C5594" s="552"/>
      <c r="D5594" s="558"/>
      <c r="E5594" s="555">
        <f t="shared" si="1267"/>
        <v>0</v>
      </c>
      <c r="F5594" s="558">
        <f>IF(C5594="",0,IFERROR(VLOOKUP(COUNTIF($A$1:A5594,"ANALISIS DE PRECIOS"),T_Rendimiento_Equipo,5,FALSE),0))</f>
        <v>0</v>
      </c>
      <c r="G5594" s="555">
        <f t="shared" ref="G5594:G5599" si="1268">IFERROR(ROUND(D5594*E5594/F5594,2),0)</f>
        <v>0</v>
      </c>
    </row>
    <row r="5595" spans="1:7" ht="19.899999999999999" customHeight="1" x14ac:dyDescent="0.2">
      <c r="A5595" s="601">
        <f t="shared" si="1265"/>
        <v>0</v>
      </c>
      <c r="B5595" s="561">
        <f t="shared" si="1266"/>
        <v>0</v>
      </c>
      <c r="C5595" s="552"/>
      <c r="D5595" s="558"/>
      <c r="E5595" s="555">
        <f t="shared" si="1267"/>
        <v>0</v>
      </c>
      <c r="F5595" s="558">
        <f>IF(C5595="",0,IFERROR(VLOOKUP(COUNTIF($A$1:A5595,"ANALISIS DE PRECIOS"),T_Rendimiento_Equipo,5,FALSE),0))</f>
        <v>0</v>
      </c>
      <c r="G5595" s="555">
        <f t="shared" si="1268"/>
        <v>0</v>
      </c>
    </row>
    <row r="5596" spans="1:7" ht="19.899999999999999" customHeight="1" x14ac:dyDescent="0.2">
      <c r="A5596" s="601">
        <f t="shared" si="1265"/>
        <v>0</v>
      </c>
      <c r="B5596" s="561">
        <f t="shared" si="1266"/>
        <v>0</v>
      </c>
      <c r="C5596" s="552"/>
      <c r="D5596" s="558"/>
      <c r="E5596" s="555">
        <f t="shared" si="1267"/>
        <v>0</v>
      </c>
      <c r="F5596" s="558">
        <f>IF(C5596="",0,IFERROR(VLOOKUP(COUNTIF($A$1:A5596,"ANALISIS DE PRECIOS"),T_Rendimiento_Equipo,5,FALSE),0))</f>
        <v>0</v>
      </c>
      <c r="G5596" s="555">
        <f t="shared" si="1268"/>
        <v>0</v>
      </c>
    </row>
    <row r="5597" spans="1:7" ht="19.899999999999999" customHeight="1" x14ac:dyDescent="0.2">
      <c r="A5597" s="601">
        <f t="shared" si="1265"/>
        <v>0</v>
      </c>
      <c r="B5597" s="561">
        <f t="shared" si="1266"/>
        <v>0</v>
      </c>
      <c r="C5597" s="552"/>
      <c r="D5597" s="558"/>
      <c r="E5597" s="555">
        <f t="shared" si="1267"/>
        <v>0</v>
      </c>
      <c r="F5597" s="558">
        <f>IF(C5597="",0,IFERROR(VLOOKUP(COUNTIF($A$1:A5597,"ANALISIS DE PRECIOS"),T_Rendimiento_Equipo,5,FALSE),0))</f>
        <v>0</v>
      </c>
      <c r="G5597" s="555">
        <f t="shared" si="1268"/>
        <v>0</v>
      </c>
    </row>
    <row r="5598" spans="1:7" ht="19.899999999999999" customHeight="1" x14ac:dyDescent="0.2">
      <c r="A5598" s="601">
        <f t="shared" si="1265"/>
        <v>0</v>
      </c>
      <c r="B5598" s="561">
        <f t="shared" si="1266"/>
        <v>0</v>
      </c>
      <c r="C5598" s="552"/>
      <c r="D5598" s="566"/>
      <c r="E5598" s="555">
        <f t="shared" si="1267"/>
        <v>0</v>
      </c>
      <c r="F5598" s="558">
        <f>IF(C5598="",0,IFERROR(VLOOKUP(COUNTIF($A$1:A5598,"ANALISIS DE PRECIOS"),T_Rendimiento_Equipo,5,FALSE),0))</f>
        <v>0</v>
      </c>
      <c r="G5598" s="555">
        <f t="shared" si="1268"/>
        <v>0</v>
      </c>
    </row>
    <row r="5599" spans="1:7" ht="19.899999999999999" customHeight="1" x14ac:dyDescent="0.2">
      <c r="A5599" s="601">
        <f t="shared" si="1265"/>
        <v>0</v>
      </c>
      <c r="B5599" s="561">
        <f t="shared" si="1266"/>
        <v>0</v>
      </c>
      <c r="C5599" s="561"/>
      <c r="D5599" s="567"/>
      <c r="E5599" s="555">
        <f t="shared" si="1267"/>
        <v>0</v>
      </c>
      <c r="F5599" s="558">
        <f>IF(C5599="",0,IFERROR(VLOOKUP(COUNTIF($A$1:A5599,"ANALISIS DE PRECIOS"),T_Rendimiento_Equipo,5,FALSE),0))</f>
        <v>0</v>
      </c>
      <c r="G5599" s="555">
        <f t="shared" si="1268"/>
        <v>0</v>
      </c>
    </row>
    <row r="5600" spans="1:7" ht="19.899999999999999" customHeight="1" x14ac:dyDescent="0.2">
      <c r="A5600" s="602"/>
      <c r="B5600" s="541"/>
      <c r="C5600" s="545"/>
      <c r="D5600" s="541"/>
      <c r="E5600" s="542"/>
      <c r="F5600" s="564" t="s">
        <v>28</v>
      </c>
      <c r="G5600" s="604">
        <f>SUBTOTAL(9,G5593:G5599)</f>
        <v>0</v>
      </c>
    </row>
    <row r="5601" spans="1:7" ht="19.899999999999999" customHeight="1" x14ac:dyDescent="0.2">
      <c r="A5601" s="599"/>
      <c r="B5601" s="545"/>
      <c r="C5601" s="537" t="s">
        <v>1014</v>
      </c>
      <c r="D5601" s="541"/>
      <c r="E5601" s="542"/>
      <c r="F5601" s="543"/>
      <c r="G5601" s="600"/>
    </row>
    <row r="5602" spans="1:7" ht="19.899999999999999" customHeight="1" x14ac:dyDescent="0.2">
      <c r="A5602" s="792" t="s">
        <v>576</v>
      </c>
      <c r="B5602" s="793"/>
      <c r="C5602" s="794" t="s">
        <v>0</v>
      </c>
      <c r="D5602" s="794" t="s">
        <v>1867</v>
      </c>
      <c r="E5602" s="796" t="s">
        <v>24</v>
      </c>
      <c r="F5602" s="798" t="s">
        <v>25</v>
      </c>
      <c r="G5602" s="800" t="s">
        <v>26</v>
      </c>
    </row>
    <row r="5603" spans="1:7" ht="19.899999999999999" customHeight="1" x14ac:dyDescent="0.2">
      <c r="A5603" s="560" t="s">
        <v>577</v>
      </c>
      <c r="B5603" s="560" t="s">
        <v>578</v>
      </c>
      <c r="C5603" s="795"/>
      <c r="D5603" s="795"/>
      <c r="E5603" s="797"/>
      <c r="F5603" s="799"/>
      <c r="G5603" s="801"/>
    </row>
    <row r="5604" spans="1:7" ht="19.899999999999999" customHeight="1" x14ac:dyDescent="0.2">
      <c r="A5604" s="601">
        <f t="shared" ref="A5604:A5614" si="1269">IFERROR(VLOOKUP(C5604,T_Insumos,4,FALSE),0)</f>
        <v>0</v>
      </c>
      <c r="B5604" s="561">
        <f t="shared" ref="B5604:B5614" si="1270">IFERROR(VLOOKUP(C5604,T_Insumos,5,FALSE),0)</f>
        <v>0</v>
      </c>
      <c r="C5604" s="561"/>
      <c r="D5604" s="613">
        <f t="shared" ref="D5604:D5614" si="1271">IFERROR(VLOOKUP(C5604,T_Insumos,2,FALSE),0)</f>
        <v>0</v>
      </c>
      <c r="E5604" s="553"/>
      <c r="F5604" s="555">
        <f t="shared" ref="F5604:F5614" si="1272">IFERROR(VLOOKUP(C5604,T_Insumos,3,FALSE),0)</f>
        <v>0</v>
      </c>
      <c r="G5604" s="555">
        <f>ROUND(E5604*F5604,2)</f>
        <v>0</v>
      </c>
    </row>
    <row r="5605" spans="1:7" ht="19.899999999999999" customHeight="1" x14ac:dyDescent="0.2">
      <c r="A5605" s="601">
        <f t="shared" si="1269"/>
        <v>0</v>
      </c>
      <c r="B5605" s="561">
        <f t="shared" si="1270"/>
        <v>0</v>
      </c>
      <c r="C5605" s="561"/>
      <c r="D5605" s="613">
        <f t="shared" si="1271"/>
        <v>0</v>
      </c>
      <c r="E5605" s="553"/>
      <c r="F5605" s="555">
        <f t="shared" si="1272"/>
        <v>0</v>
      </c>
      <c r="G5605" s="555">
        <f t="shared" ref="G5605:G5614" si="1273">ROUND(E5605*F5605,2)</f>
        <v>0</v>
      </c>
    </row>
    <row r="5606" spans="1:7" ht="19.899999999999999" customHeight="1" x14ac:dyDescent="0.2">
      <c r="A5606" s="601">
        <f t="shared" si="1269"/>
        <v>0</v>
      </c>
      <c r="B5606" s="561">
        <f t="shared" si="1270"/>
        <v>0</v>
      </c>
      <c r="C5606" s="561"/>
      <c r="D5606" s="613">
        <f t="shared" si="1271"/>
        <v>0</v>
      </c>
      <c r="E5606" s="553"/>
      <c r="F5606" s="555">
        <f t="shared" si="1272"/>
        <v>0</v>
      </c>
      <c r="G5606" s="555">
        <f t="shared" si="1273"/>
        <v>0</v>
      </c>
    </row>
    <row r="5607" spans="1:7" ht="19.899999999999999" customHeight="1" x14ac:dyDescent="0.2">
      <c r="A5607" s="601">
        <f t="shared" si="1269"/>
        <v>0</v>
      </c>
      <c r="B5607" s="561">
        <f t="shared" si="1270"/>
        <v>0</v>
      </c>
      <c r="C5607" s="561"/>
      <c r="D5607" s="613">
        <f t="shared" si="1271"/>
        <v>0</v>
      </c>
      <c r="E5607" s="553"/>
      <c r="F5607" s="555">
        <f t="shared" si="1272"/>
        <v>0</v>
      </c>
      <c r="G5607" s="555">
        <f t="shared" si="1273"/>
        <v>0</v>
      </c>
    </row>
    <row r="5608" spans="1:7" ht="19.899999999999999" customHeight="1" x14ac:dyDescent="0.2">
      <c r="A5608" s="601">
        <f t="shared" si="1269"/>
        <v>0</v>
      </c>
      <c r="B5608" s="561">
        <f t="shared" si="1270"/>
        <v>0</v>
      </c>
      <c r="C5608" s="561"/>
      <c r="D5608" s="613">
        <f t="shared" si="1271"/>
        <v>0</v>
      </c>
      <c r="E5608" s="553"/>
      <c r="F5608" s="555">
        <f t="shared" si="1272"/>
        <v>0</v>
      </c>
      <c r="G5608" s="555">
        <f t="shared" si="1273"/>
        <v>0</v>
      </c>
    </row>
    <row r="5609" spans="1:7" ht="19.899999999999999" customHeight="1" x14ac:dyDescent="0.2">
      <c r="A5609" s="601">
        <f t="shared" si="1269"/>
        <v>0</v>
      </c>
      <c r="B5609" s="561">
        <f t="shared" si="1270"/>
        <v>0</v>
      </c>
      <c r="C5609" s="561"/>
      <c r="D5609" s="613">
        <f t="shared" si="1271"/>
        <v>0</v>
      </c>
      <c r="E5609" s="553"/>
      <c r="F5609" s="555">
        <f t="shared" si="1272"/>
        <v>0</v>
      </c>
      <c r="G5609" s="555">
        <f t="shared" si="1273"/>
        <v>0</v>
      </c>
    </row>
    <row r="5610" spans="1:7" ht="19.899999999999999" customHeight="1" x14ac:dyDescent="0.2">
      <c r="A5610" s="601">
        <f t="shared" si="1269"/>
        <v>0</v>
      </c>
      <c r="B5610" s="561">
        <f t="shared" si="1270"/>
        <v>0</v>
      </c>
      <c r="C5610" s="561"/>
      <c r="D5610" s="613">
        <f t="shared" si="1271"/>
        <v>0</v>
      </c>
      <c r="E5610" s="553"/>
      <c r="F5610" s="555">
        <f t="shared" si="1272"/>
        <v>0</v>
      </c>
      <c r="G5610" s="555">
        <f t="shared" si="1273"/>
        <v>0</v>
      </c>
    </row>
    <row r="5611" spans="1:7" ht="19.899999999999999" customHeight="1" x14ac:dyDescent="0.2">
      <c r="A5611" s="601">
        <f t="shared" si="1269"/>
        <v>0</v>
      </c>
      <c r="B5611" s="561">
        <f t="shared" si="1270"/>
        <v>0</v>
      </c>
      <c r="C5611" s="561"/>
      <c r="D5611" s="613">
        <f t="shared" si="1271"/>
        <v>0</v>
      </c>
      <c r="E5611" s="553"/>
      <c r="F5611" s="555">
        <f t="shared" si="1272"/>
        <v>0</v>
      </c>
      <c r="G5611" s="555">
        <f t="shared" si="1273"/>
        <v>0</v>
      </c>
    </row>
    <row r="5612" spans="1:7" ht="19.899999999999999" customHeight="1" x14ac:dyDescent="0.2">
      <c r="A5612" s="601">
        <f t="shared" si="1269"/>
        <v>0</v>
      </c>
      <c r="B5612" s="561">
        <f t="shared" si="1270"/>
        <v>0</v>
      </c>
      <c r="C5612" s="561"/>
      <c r="D5612" s="613">
        <f t="shared" si="1271"/>
        <v>0</v>
      </c>
      <c r="E5612" s="553"/>
      <c r="F5612" s="555">
        <f t="shared" si="1272"/>
        <v>0</v>
      </c>
      <c r="G5612" s="555">
        <f t="shared" si="1273"/>
        <v>0</v>
      </c>
    </row>
    <row r="5613" spans="1:7" ht="19.899999999999999" customHeight="1" x14ac:dyDescent="0.2">
      <c r="A5613" s="601">
        <f t="shared" si="1269"/>
        <v>0</v>
      </c>
      <c r="B5613" s="561">
        <f t="shared" si="1270"/>
        <v>0</v>
      </c>
      <c r="C5613" s="561"/>
      <c r="D5613" s="613">
        <f t="shared" si="1271"/>
        <v>0</v>
      </c>
      <c r="E5613" s="553"/>
      <c r="F5613" s="555">
        <f t="shared" si="1272"/>
        <v>0</v>
      </c>
      <c r="G5613" s="555">
        <f t="shared" si="1273"/>
        <v>0</v>
      </c>
    </row>
    <row r="5614" spans="1:7" ht="19.899999999999999" customHeight="1" x14ac:dyDescent="0.2">
      <c r="A5614" s="601">
        <f t="shared" si="1269"/>
        <v>0</v>
      </c>
      <c r="B5614" s="561">
        <f t="shared" si="1270"/>
        <v>0</v>
      </c>
      <c r="C5614" s="561"/>
      <c r="D5614" s="613">
        <f t="shared" si="1271"/>
        <v>0</v>
      </c>
      <c r="E5614" s="553"/>
      <c r="F5614" s="555">
        <f t="shared" si="1272"/>
        <v>0</v>
      </c>
      <c r="G5614" s="555">
        <f t="shared" si="1273"/>
        <v>0</v>
      </c>
    </row>
    <row r="5615" spans="1:7" ht="19.899999999999999" customHeight="1" x14ac:dyDescent="0.2">
      <c r="A5615" s="599"/>
      <c r="B5615" s="545"/>
      <c r="C5615" s="545"/>
      <c r="D5615" s="541"/>
      <c r="E5615" s="542"/>
      <c r="F5615" s="564" t="s">
        <v>29</v>
      </c>
      <c r="G5615" s="605">
        <f>SUBTOTAL(9,G5604:G5614)</f>
        <v>0</v>
      </c>
    </row>
    <row r="5616" spans="1:7" ht="19.899999999999999" customHeight="1" x14ac:dyDescent="0.2">
      <c r="A5616" s="599"/>
      <c r="B5616" s="545"/>
      <c r="C5616" s="537" t="s">
        <v>1015</v>
      </c>
      <c r="D5616" s="541"/>
      <c r="E5616" s="542"/>
      <c r="F5616" s="543"/>
      <c r="G5616" s="600"/>
    </row>
    <row r="5617" spans="1:7" ht="19.899999999999999" customHeight="1" x14ac:dyDescent="0.2">
      <c r="A5617" s="792" t="s">
        <v>576</v>
      </c>
      <c r="B5617" s="793"/>
      <c r="C5617" s="794" t="s">
        <v>0</v>
      </c>
      <c r="D5617" s="794" t="s">
        <v>1867</v>
      </c>
      <c r="E5617" s="796" t="s">
        <v>24</v>
      </c>
      <c r="F5617" s="798" t="s">
        <v>25</v>
      </c>
      <c r="G5617" s="800" t="s">
        <v>26</v>
      </c>
    </row>
    <row r="5618" spans="1:7" ht="19.899999999999999" customHeight="1" x14ac:dyDescent="0.2">
      <c r="A5618" s="560" t="s">
        <v>577</v>
      </c>
      <c r="B5618" s="560" t="s">
        <v>578</v>
      </c>
      <c r="C5618" s="795"/>
      <c r="D5618" s="795"/>
      <c r="E5618" s="797"/>
      <c r="F5618" s="799"/>
      <c r="G5618" s="801"/>
    </row>
    <row r="5619" spans="1:7" ht="19.899999999999999" customHeight="1" x14ac:dyDescent="0.2">
      <c r="A5619" s="601">
        <f>IFERROR(VLOOKUP(C5619,T_Insumos,4,FALSE),0)</f>
        <v>0</v>
      </c>
      <c r="B5619" s="561">
        <f>IFERROR(VLOOKUP(C5619,T_Insumos,5,FALSE),0)</f>
        <v>0</v>
      </c>
      <c r="C5619" s="552"/>
      <c r="D5619" s="613">
        <f>IF(C5619=0,0,"$/tnkm")</f>
        <v>0</v>
      </c>
      <c r="E5619" s="553"/>
      <c r="F5619" s="555">
        <f>IFERROR(VLOOKUP(C5619,T_Insumos,3,FALSE),0)</f>
        <v>0</v>
      </c>
      <c r="G5619" s="555">
        <f>ROUND(E5619*F5619,2)</f>
        <v>0</v>
      </c>
    </row>
    <row r="5620" spans="1:7" ht="19.899999999999999" customHeight="1" x14ac:dyDescent="0.2">
      <c r="A5620" s="601">
        <f>IFERROR(VLOOKUP(C5620,T_Insumos,4,FALSE),0)</f>
        <v>0</v>
      </c>
      <c r="B5620" s="561">
        <f>IFERROR(VLOOKUP(C5620,T_Insumos,5,FALSE),0)</f>
        <v>0</v>
      </c>
      <c r="C5620" s="552"/>
      <c r="D5620" s="613">
        <f>IF(C5620=0,0,"$/tnkm")</f>
        <v>0</v>
      </c>
      <c r="E5620" s="569"/>
      <c r="F5620" s="555">
        <f>IFERROR(VLOOKUP(C5620,T_Insumos,3,FALSE),0)</f>
        <v>0</v>
      </c>
      <c r="G5620" s="555">
        <f t="shared" ref="G5620" si="1274">ROUND(E5620*F5620,2)</f>
        <v>0</v>
      </c>
    </row>
    <row r="5621" spans="1:7" ht="19.899999999999999" customHeight="1" x14ac:dyDescent="0.2">
      <c r="A5621" s="599"/>
      <c r="B5621" s="545"/>
      <c r="C5621" s="545"/>
      <c r="D5621" s="541"/>
      <c r="E5621" s="542"/>
      <c r="F5621" s="564" t="s">
        <v>1016</v>
      </c>
      <c r="G5621" s="605">
        <f>SUBTOTAL(9,G5619:G5620)</f>
        <v>0</v>
      </c>
    </row>
    <row r="5622" spans="1:7" ht="19.899999999999999" customHeight="1" x14ac:dyDescent="0.2">
      <c r="A5622" s="602"/>
      <c r="B5622" s="541"/>
      <c r="C5622" s="545"/>
      <c r="D5622" s="541"/>
      <c r="E5622" s="542"/>
      <c r="F5622" s="543"/>
      <c r="G5622" s="600"/>
    </row>
    <row r="5623" spans="1:7" ht="19.899999999999999" customHeight="1" x14ac:dyDescent="0.2">
      <c r="A5623" s="664" t="str">
        <f>B5557</f>
        <v/>
      </c>
      <c r="B5623" s="661">
        <f ca="1">C5557</f>
        <v>0</v>
      </c>
      <c r="C5623" s="541"/>
      <c r="D5623" s="541" t="s">
        <v>1833</v>
      </c>
      <c r="E5623" s="662"/>
      <c r="F5623" s="663" t="str">
        <f ca="1">"$/"&amp;G5557</f>
        <v>$/0</v>
      </c>
      <c r="G5623" s="610">
        <f>SUBTOTAL(9,G5580:G5622)</f>
        <v>0</v>
      </c>
    </row>
    <row r="5624" spans="1:7" ht="19.899999999999999" customHeight="1" x14ac:dyDescent="0.2">
      <c r="A5624" s="606"/>
      <c r="B5624" s="607"/>
      <c r="C5624" s="608"/>
      <c r="D5624" s="608" t="s">
        <v>2043</v>
      </c>
      <c r="E5624" s="609"/>
      <c r="F5624" s="665" t="str">
        <f ca="1">"$/"&amp;G5557</f>
        <v>$/0</v>
      </c>
      <c r="G5624" s="610">
        <f>ROUND(G5623/Coeficiente_Paso,2)</f>
        <v>0</v>
      </c>
    </row>
    <row r="5625" spans="1:7" ht="19.899999999999999" customHeight="1" x14ac:dyDescent="0.2">
      <c r="A5625" s="191"/>
      <c r="B5625" s="191"/>
      <c r="C5625" s="191"/>
      <c r="D5625" s="191"/>
      <c r="E5625" s="191"/>
      <c r="F5625" s="191"/>
      <c r="G5625" s="191"/>
    </row>
    <row r="5626" spans="1:7" ht="19.899999999999999" customHeight="1" x14ac:dyDescent="0.2">
      <c r="A5626" s="802" t="s">
        <v>31</v>
      </c>
      <c r="B5626" s="803"/>
      <c r="C5626" s="803"/>
      <c r="D5626" s="803"/>
      <c r="E5626" s="803"/>
      <c r="F5626" s="803"/>
      <c r="G5626" s="804"/>
    </row>
    <row r="5627" spans="1:7" ht="19.899999999999999" customHeight="1" x14ac:dyDescent="0.2">
      <c r="A5627" s="587" t="s">
        <v>711</v>
      </c>
      <c r="B5627" s="535" t="str">
        <f>Comitente</f>
        <v>DIRECCIÓN PROVINCIAL DE VIALIDAD</v>
      </c>
      <c r="C5627" s="536"/>
      <c r="D5627" s="537"/>
      <c r="E5627" s="537"/>
      <c r="F5627" s="538"/>
      <c r="G5627" s="588"/>
    </row>
    <row r="5628" spans="1:7" ht="19.899999999999999" customHeight="1" x14ac:dyDescent="0.2">
      <c r="A5628" s="587" t="s">
        <v>712</v>
      </c>
      <c r="B5628" s="535">
        <f>Contratista</f>
        <v>0</v>
      </c>
      <c r="C5628" s="539"/>
      <c r="D5628" s="539"/>
      <c r="E5628" s="539"/>
      <c r="F5628" s="535"/>
      <c r="G5628" s="589"/>
    </row>
    <row r="5629" spans="1:7" ht="19.899999999999999" customHeight="1" x14ac:dyDescent="0.2">
      <c r="A5629" s="587" t="s">
        <v>21</v>
      </c>
      <c r="B5629" s="535" t="str">
        <f>Obra</f>
        <v>PAVIMENTACIÓN Y REPAVIMENTACION DE LA RED VIAL MUNICIPAL AFECTADAS POR OBRAS DE SANEAMIENTO 1era ETAPA SARMIENTO</v>
      </c>
      <c r="C5629" s="539"/>
      <c r="D5629" s="539"/>
      <c r="E5629" s="539"/>
      <c r="F5629" s="535" t="s">
        <v>32</v>
      </c>
      <c r="G5629" s="589">
        <f>Fecha_Base</f>
        <v>0</v>
      </c>
    </row>
    <row r="5630" spans="1:7" ht="19.899999999999999" customHeight="1" x14ac:dyDescent="0.2">
      <c r="A5630" s="590" t="s">
        <v>710</v>
      </c>
      <c r="B5630" s="540" t="str">
        <f>Ubicación</f>
        <v>DEPARTAMENTO SARMIENTO</v>
      </c>
      <c r="C5630" s="540"/>
      <c r="D5630" s="541"/>
      <c r="E5630" s="542"/>
      <c r="F5630" s="543"/>
      <c r="G5630" s="591"/>
    </row>
    <row r="5631" spans="1:7" ht="19.899999999999999" customHeight="1" x14ac:dyDescent="0.2">
      <c r="A5631" s="590" t="s">
        <v>33</v>
      </c>
      <c r="B5631" s="544" t="str">
        <f>IFERROR(VALUE(LEFT(B5632,FIND(".",B5632)-1)),"")</f>
        <v/>
      </c>
      <c r="C5631" s="545">
        <f ca="1">IFERROR(VLOOKUP(B5631,T_Computo_Presupuesto,2,FALSE),0)</f>
        <v>0</v>
      </c>
      <c r="D5631" s="545"/>
      <c r="E5631" s="542"/>
      <c r="F5631" s="543"/>
      <c r="G5631" s="591"/>
    </row>
    <row r="5632" spans="1:7" ht="19.899999999999999" customHeight="1" x14ac:dyDescent="0.2">
      <c r="A5632" s="590" t="s">
        <v>22</v>
      </c>
      <c r="B5632" s="546" t="str">
        <f>IFERROR(VLOOKUP(COUNTIF($A$1:A5632,"ANALISIS DE PRECIOS"),T_NumeroItem,2,FALSE),"")</f>
        <v/>
      </c>
      <c r="C5632" s="805">
        <f ca="1">IFERROR(VLOOKUP(B5632,T_Computo_Presupuesto,2,FALSE),0)</f>
        <v>0</v>
      </c>
      <c r="D5632" s="805"/>
      <c r="E5632" s="805"/>
      <c r="F5632" s="540" t="s">
        <v>23</v>
      </c>
      <c r="G5632" s="592">
        <f ca="1">IFERROR(VLOOKUP(B5632,T_Computo_Presupuesto,4,FALSE),0)</f>
        <v>0</v>
      </c>
    </row>
    <row r="5633" spans="1:7" ht="19.899999999999999" customHeight="1" x14ac:dyDescent="0.2">
      <c r="A5633" s="590"/>
      <c r="B5633" s="540"/>
      <c r="C5633" s="545"/>
      <c r="D5633" s="541"/>
      <c r="E5633" s="542"/>
      <c r="F5633" s="545"/>
      <c r="G5633" s="593"/>
    </row>
    <row r="5634" spans="1:7" ht="19.899999999999999" customHeight="1" x14ac:dyDescent="0.2">
      <c r="A5634" s="594"/>
      <c r="B5634" s="547"/>
      <c r="C5634" s="548" t="s">
        <v>999</v>
      </c>
      <c r="D5634" s="547"/>
      <c r="E5634" s="547"/>
      <c r="F5634" s="547"/>
      <c r="G5634" s="595"/>
    </row>
    <row r="5635" spans="1:7" ht="19.899999999999999" customHeight="1" x14ac:dyDescent="0.2">
      <c r="A5635" s="590"/>
      <c r="B5635" s="549"/>
      <c r="C5635" s="545"/>
      <c r="D5635" s="541"/>
      <c r="E5635" s="542"/>
      <c r="F5635" s="540"/>
      <c r="G5635" s="592"/>
    </row>
    <row r="5636" spans="1:7" ht="19.899999999999999" customHeight="1" x14ac:dyDescent="0.2">
      <c r="A5636" s="590"/>
      <c r="B5636" s="549"/>
      <c r="C5636" s="550" t="s">
        <v>1000</v>
      </c>
      <c r="D5636" s="551" t="s">
        <v>24</v>
      </c>
      <c r="E5636" s="551" t="s">
        <v>1001</v>
      </c>
      <c r="F5636" s="551" t="s">
        <v>1002</v>
      </c>
      <c r="G5636" s="550" t="s">
        <v>1003</v>
      </c>
    </row>
    <row r="5637" spans="1:7" ht="19.899999999999999" customHeight="1" x14ac:dyDescent="0.2">
      <c r="A5637" s="590"/>
      <c r="B5637" s="549"/>
      <c r="C5637" s="552"/>
      <c r="D5637" s="553"/>
      <c r="E5637" s="554">
        <f t="shared" ref="E5637:E5646" si="1275">IFERROR(VLOOKUP(C5637,T_Equipos,4,FALSE),0)</f>
        <v>0</v>
      </c>
      <c r="F5637" s="555">
        <f t="shared" ref="F5637:F5646" si="1276">IFERROR(VLOOKUP(C5637,T_Equipos,5,FALSE),0)</f>
        <v>0</v>
      </c>
      <c r="G5637" s="555">
        <f>ROUND(D5637*F5637,2)</f>
        <v>0</v>
      </c>
    </row>
    <row r="5638" spans="1:7" ht="19.899999999999999" customHeight="1" x14ac:dyDescent="0.2">
      <c r="A5638" s="590"/>
      <c r="B5638" s="549"/>
      <c r="C5638" s="552"/>
      <c r="D5638" s="553"/>
      <c r="E5638" s="554">
        <f t="shared" si="1275"/>
        <v>0</v>
      </c>
      <c r="F5638" s="555">
        <f t="shared" si="1276"/>
        <v>0</v>
      </c>
      <c r="G5638" s="555">
        <f>ROUND(D5638*F5638,2)</f>
        <v>0</v>
      </c>
    </row>
    <row r="5639" spans="1:7" ht="19.899999999999999" customHeight="1" x14ac:dyDescent="0.2">
      <c r="A5639" s="590"/>
      <c r="B5639" s="549"/>
      <c r="C5639" s="552"/>
      <c r="D5639" s="553"/>
      <c r="E5639" s="554">
        <f t="shared" si="1275"/>
        <v>0</v>
      </c>
      <c r="F5639" s="555">
        <f t="shared" si="1276"/>
        <v>0</v>
      </c>
      <c r="G5639" s="555">
        <f>ROUND(D5639*F5639,2)</f>
        <v>0</v>
      </c>
    </row>
    <row r="5640" spans="1:7" ht="19.899999999999999" customHeight="1" x14ac:dyDescent="0.2">
      <c r="A5640" s="590"/>
      <c r="B5640" s="549"/>
      <c r="C5640" s="552"/>
      <c r="D5640" s="553"/>
      <c r="E5640" s="554">
        <f t="shared" si="1275"/>
        <v>0</v>
      </c>
      <c r="F5640" s="555">
        <f t="shared" si="1276"/>
        <v>0</v>
      </c>
      <c r="G5640" s="555">
        <f>ROUND(D5640*F5640,2)</f>
        <v>0</v>
      </c>
    </row>
    <row r="5641" spans="1:7" ht="19.899999999999999" customHeight="1" x14ac:dyDescent="0.2">
      <c r="A5641" s="590"/>
      <c r="B5641" s="549"/>
      <c r="C5641" s="552"/>
      <c r="D5641" s="553"/>
      <c r="E5641" s="554">
        <f t="shared" si="1275"/>
        <v>0</v>
      </c>
      <c r="F5641" s="555">
        <f t="shared" si="1276"/>
        <v>0</v>
      </c>
      <c r="G5641" s="555">
        <f t="shared" ref="G5641:G5646" si="1277">ROUND(D5641*F5641,2)</f>
        <v>0</v>
      </c>
    </row>
    <row r="5642" spans="1:7" ht="19.899999999999999" customHeight="1" x14ac:dyDescent="0.2">
      <c r="A5642" s="590"/>
      <c r="B5642" s="549"/>
      <c r="C5642" s="552"/>
      <c r="D5642" s="553"/>
      <c r="E5642" s="554">
        <f t="shared" si="1275"/>
        <v>0</v>
      </c>
      <c r="F5642" s="555">
        <f t="shared" si="1276"/>
        <v>0</v>
      </c>
      <c r="G5642" s="555">
        <f t="shared" si="1277"/>
        <v>0</v>
      </c>
    </row>
    <row r="5643" spans="1:7" ht="19.899999999999999" customHeight="1" x14ac:dyDescent="0.2">
      <c r="A5643" s="590"/>
      <c r="B5643" s="549"/>
      <c r="C5643" s="552"/>
      <c r="D5643" s="553"/>
      <c r="E5643" s="554">
        <f t="shared" si="1275"/>
        <v>0</v>
      </c>
      <c r="F5643" s="555">
        <f t="shared" si="1276"/>
        <v>0</v>
      </c>
      <c r="G5643" s="555">
        <f t="shared" si="1277"/>
        <v>0</v>
      </c>
    </row>
    <row r="5644" spans="1:7" ht="19.899999999999999" customHeight="1" x14ac:dyDescent="0.2">
      <c r="A5644" s="590"/>
      <c r="B5644" s="549"/>
      <c r="C5644" s="552"/>
      <c r="D5644" s="553"/>
      <c r="E5644" s="554">
        <f t="shared" si="1275"/>
        <v>0</v>
      </c>
      <c r="F5644" s="555">
        <f t="shared" si="1276"/>
        <v>0</v>
      </c>
      <c r="G5644" s="555">
        <f t="shared" si="1277"/>
        <v>0</v>
      </c>
    </row>
    <row r="5645" spans="1:7" ht="19.899999999999999" customHeight="1" x14ac:dyDescent="0.2">
      <c r="A5645" s="590"/>
      <c r="B5645" s="549"/>
      <c r="C5645" s="552"/>
      <c r="D5645" s="553"/>
      <c r="E5645" s="554">
        <f t="shared" si="1275"/>
        <v>0</v>
      </c>
      <c r="F5645" s="555">
        <f t="shared" si="1276"/>
        <v>0</v>
      </c>
      <c r="G5645" s="555">
        <f t="shared" si="1277"/>
        <v>0</v>
      </c>
    </row>
    <row r="5646" spans="1:7" ht="19.899999999999999" customHeight="1" x14ac:dyDescent="0.2">
      <c r="A5646" s="590"/>
      <c r="B5646" s="549"/>
      <c r="C5646" s="552"/>
      <c r="D5646" s="553"/>
      <c r="E5646" s="554">
        <f t="shared" si="1275"/>
        <v>0</v>
      </c>
      <c r="F5646" s="555">
        <f t="shared" si="1276"/>
        <v>0</v>
      </c>
      <c r="G5646" s="555">
        <f t="shared" si="1277"/>
        <v>0</v>
      </c>
    </row>
    <row r="5647" spans="1:7" ht="19.899999999999999" customHeight="1" x14ac:dyDescent="0.2">
      <c r="A5647" s="590"/>
      <c r="B5647" s="549"/>
      <c r="C5647" s="545"/>
      <c r="D5647" s="545"/>
      <c r="E5647" s="556"/>
      <c r="F5647" s="540"/>
      <c r="G5647" s="592"/>
    </row>
    <row r="5648" spans="1:7" ht="19.899999999999999" customHeight="1" x14ac:dyDescent="0.2">
      <c r="A5648" s="590"/>
      <c r="B5648" s="545"/>
      <c r="C5648" s="537" t="s">
        <v>1004</v>
      </c>
      <c r="D5648" s="540" t="s">
        <v>1001</v>
      </c>
      <c r="E5648" s="611">
        <f>SUMPRODUCT(D5637:D5646,E5637:E5646)</f>
        <v>0</v>
      </c>
      <c r="F5648" s="540" t="s">
        <v>1005</v>
      </c>
      <c r="G5648" s="612">
        <f>SUM(G5637:G5646)</f>
        <v>0</v>
      </c>
    </row>
    <row r="5649" spans="1:7" ht="19.899999999999999" customHeight="1" x14ac:dyDescent="0.2">
      <c r="A5649" s="590"/>
      <c r="B5649" s="549"/>
      <c r="C5649" s="557"/>
      <c r="D5649" s="556"/>
      <c r="E5649" s="542"/>
      <c r="F5649" s="540"/>
      <c r="G5649" s="596"/>
    </row>
    <row r="5650" spans="1:7" ht="19.899999999999999" customHeight="1" x14ac:dyDescent="0.2">
      <c r="A5650" s="597"/>
      <c r="B5650" s="549"/>
      <c r="C5650" s="540" t="s">
        <v>1006</v>
      </c>
      <c r="D5650" s="558">
        <f>IFERROR(VLOOKUP(COUNTIF($A$1:A5650,"ANALISIS DE PRECIOS"),T_Rendimiento_Equipo,5,FALSE),0)</f>
        <v>0</v>
      </c>
      <c r="E5650" s="559" t="str">
        <f ca="1">G5632&amp;"/día"</f>
        <v>0/día</v>
      </c>
      <c r="F5650" s="598"/>
      <c r="G5650" s="592"/>
    </row>
    <row r="5651" spans="1:7" ht="19.899999999999999" customHeight="1" x14ac:dyDescent="0.2">
      <c r="A5651" s="590"/>
      <c r="B5651" s="549"/>
      <c r="C5651" s="545"/>
      <c r="D5651" s="541"/>
      <c r="E5651" s="542"/>
      <c r="F5651" s="540"/>
      <c r="G5651" s="592"/>
    </row>
    <row r="5652" spans="1:7" ht="19.899999999999999" customHeight="1" x14ac:dyDescent="0.2">
      <c r="A5652" s="792" t="s">
        <v>576</v>
      </c>
      <c r="B5652" s="793"/>
      <c r="C5652" s="794" t="s">
        <v>0</v>
      </c>
      <c r="D5652" s="806" t="s">
        <v>1866</v>
      </c>
      <c r="E5652" s="806" t="s">
        <v>1865</v>
      </c>
      <c r="F5652" s="798" t="s">
        <v>1007</v>
      </c>
      <c r="G5652" s="800" t="s">
        <v>26</v>
      </c>
    </row>
    <row r="5653" spans="1:7" ht="19.899999999999999" customHeight="1" x14ac:dyDescent="0.2">
      <c r="A5653" s="560" t="s">
        <v>577</v>
      </c>
      <c r="B5653" s="560" t="s">
        <v>578</v>
      </c>
      <c r="C5653" s="795"/>
      <c r="D5653" s="807"/>
      <c r="E5653" s="797"/>
      <c r="F5653" s="799"/>
      <c r="G5653" s="801"/>
    </row>
    <row r="5654" spans="1:7" ht="19.899999999999999" customHeight="1" x14ac:dyDescent="0.2">
      <c r="A5654" s="599"/>
      <c r="B5654" s="545"/>
      <c r="C5654" s="537" t="s">
        <v>1008</v>
      </c>
      <c r="D5654" s="542"/>
      <c r="E5654" s="542"/>
      <c r="F5654" s="545"/>
      <c r="G5654" s="600"/>
    </row>
    <row r="5655" spans="1:7" ht="19.899999999999999" customHeight="1" x14ac:dyDescent="0.2">
      <c r="A5655" s="601">
        <f t="shared" ref="A5655:A5663" si="1278">IFERROR(VLOOKUP(C5655,T_Insumos,4,FALSE),0)</f>
        <v>0</v>
      </c>
      <c r="B5655" s="561">
        <f t="shared" ref="B5655:B5663" si="1279">IFERROR(VLOOKUP(C5655,T_Insumos,5,FALSE),0)</f>
        <v>0</v>
      </c>
      <c r="C5655" s="552"/>
      <c r="D5655" s="562">
        <f t="shared" ref="D5655:D5663" si="1280">IFERROR(VLOOKUP(C5655,T_Insumos,3,FALSE),0)</f>
        <v>0</v>
      </c>
      <c r="E5655" s="555">
        <f>D5655*$G$23</f>
        <v>0</v>
      </c>
      <c r="F5655" s="558">
        <f>IF(C5655="",0,IFERROR(VLOOKUP(COUNTIF($A$1:A5655,"ANALISIS DE PRECIOS"),T_Rendimiento_Equipo,5,FALSE),0))</f>
        <v>0</v>
      </c>
      <c r="G5655" s="555">
        <f>IFERROR(ROUND(E5655/F5655,2),0)</f>
        <v>0</v>
      </c>
    </row>
    <row r="5656" spans="1:7" ht="19.899999999999999" customHeight="1" x14ac:dyDescent="0.2">
      <c r="A5656" s="601">
        <f t="shared" si="1278"/>
        <v>0</v>
      </c>
      <c r="B5656" s="561">
        <f t="shared" si="1279"/>
        <v>0</v>
      </c>
      <c r="C5656" s="552"/>
      <c r="D5656" s="562">
        <f t="shared" si="1280"/>
        <v>0</v>
      </c>
      <c r="E5656" s="555"/>
      <c r="F5656" s="558">
        <f>IF(C5656="",0,IFERROR(VLOOKUP(COUNTIF($A$1:A5656,"ANALISIS DE PRECIOS"),T_Rendimiento_Equipo,5,FALSE),0))</f>
        <v>0</v>
      </c>
      <c r="G5656" s="555">
        <f t="shared" ref="G5656:G5663" si="1281">IFERROR(ROUND(E5656/F5656,2),0)</f>
        <v>0</v>
      </c>
    </row>
    <row r="5657" spans="1:7" ht="19.899999999999999" customHeight="1" x14ac:dyDescent="0.2">
      <c r="A5657" s="601">
        <f t="shared" si="1278"/>
        <v>0</v>
      </c>
      <c r="B5657" s="561">
        <f t="shared" si="1279"/>
        <v>0</v>
      </c>
      <c r="C5657" s="563"/>
      <c r="D5657" s="562">
        <f t="shared" si="1280"/>
        <v>0</v>
      </c>
      <c r="E5657" s="555"/>
      <c r="F5657" s="558">
        <f>IF(C5657="",0,IFERROR(VLOOKUP(COUNTIF($A$1:A5657,"ANALISIS DE PRECIOS"),T_Rendimiento_Equipo,5,FALSE),0))</f>
        <v>0</v>
      </c>
      <c r="G5657" s="555">
        <f t="shared" si="1281"/>
        <v>0</v>
      </c>
    </row>
    <row r="5658" spans="1:7" ht="19.899999999999999" customHeight="1" x14ac:dyDescent="0.2">
      <c r="A5658" s="601">
        <f t="shared" si="1278"/>
        <v>0</v>
      </c>
      <c r="B5658" s="561">
        <f t="shared" si="1279"/>
        <v>0</v>
      </c>
      <c r="C5658" s="563"/>
      <c r="D5658" s="562">
        <f t="shared" si="1280"/>
        <v>0</v>
      </c>
      <c r="E5658" s="555"/>
      <c r="F5658" s="558">
        <f>IF(C5658="",0,IFERROR(VLOOKUP(COUNTIF($A$1:A5658,"ANALISIS DE PRECIOS"),T_Rendimiento_Equipo,5,FALSE),0))</f>
        <v>0</v>
      </c>
      <c r="G5658" s="555">
        <f t="shared" si="1281"/>
        <v>0</v>
      </c>
    </row>
    <row r="5659" spans="1:7" ht="19.899999999999999" customHeight="1" x14ac:dyDescent="0.2">
      <c r="A5659" s="601">
        <f t="shared" si="1278"/>
        <v>0</v>
      </c>
      <c r="B5659" s="561">
        <f t="shared" si="1279"/>
        <v>0</v>
      </c>
      <c r="C5659" s="563"/>
      <c r="D5659" s="562">
        <f t="shared" si="1280"/>
        <v>0</v>
      </c>
      <c r="E5659" s="555"/>
      <c r="F5659" s="558">
        <f>IF(C5659="",0,IFERROR(VLOOKUP(COUNTIF($A$1:A5659,"ANALISIS DE PRECIOS"),T_Rendimiento_Equipo,5,FALSE),0))</f>
        <v>0</v>
      </c>
      <c r="G5659" s="555">
        <f t="shared" si="1281"/>
        <v>0</v>
      </c>
    </row>
    <row r="5660" spans="1:7" ht="19.899999999999999" customHeight="1" x14ac:dyDescent="0.2">
      <c r="A5660" s="601">
        <f t="shared" si="1278"/>
        <v>0</v>
      </c>
      <c r="B5660" s="561">
        <f t="shared" si="1279"/>
        <v>0</v>
      </c>
      <c r="C5660" s="563"/>
      <c r="D5660" s="562">
        <f t="shared" si="1280"/>
        <v>0</v>
      </c>
      <c r="E5660" s="555"/>
      <c r="F5660" s="558">
        <f>IF(C5660="",0,IFERROR(VLOOKUP(COUNTIF($A$1:A5660,"ANALISIS DE PRECIOS"),T_Rendimiento_Equipo,5,FALSE),0))</f>
        <v>0</v>
      </c>
      <c r="G5660" s="555">
        <f t="shared" si="1281"/>
        <v>0</v>
      </c>
    </row>
    <row r="5661" spans="1:7" ht="19.899999999999999" customHeight="1" x14ac:dyDescent="0.2">
      <c r="A5661" s="601">
        <f t="shared" si="1278"/>
        <v>0</v>
      </c>
      <c r="B5661" s="561">
        <f t="shared" si="1279"/>
        <v>0</v>
      </c>
      <c r="C5661" s="563"/>
      <c r="D5661" s="562">
        <f t="shared" si="1280"/>
        <v>0</v>
      </c>
      <c r="E5661" s="555"/>
      <c r="F5661" s="558">
        <f>IF(C5661="",0,IFERROR(VLOOKUP(COUNTIF($A$1:A5661,"ANALISIS DE PRECIOS"),T_Rendimiento_Equipo,5,FALSE),0))</f>
        <v>0</v>
      </c>
      <c r="G5661" s="555">
        <f t="shared" si="1281"/>
        <v>0</v>
      </c>
    </row>
    <row r="5662" spans="1:7" ht="19.899999999999999" customHeight="1" x14ac:dyDescent="0.2">
      <c r="A5662" s="601">
        <f t="shared" si="1278"/>
        <v>0</v>
      </c>
      <c r="B5662" s="561">
        <f t="shared" si="1279"/>
        <v>0</v>
      </c>
      <c r="C5662" s="563"/>
      <c r="D5662" s="562">
        <f t="shared" si="1280"/>
        <v>0</v>
      </c>
      <c r="E5662" s="555"/>
      <c r="F5662" s="558">
        <f>IF(C5662="",0,IFERROR(VLOOKUP(COUNTIF($A$1:A5662,"ANALISIS DE PRECIOS"),T_Rendimiento_Equipo,5,FALSE),0))</f>
        <v>0</v>
      </c>
      <c r="G5662" s="555">
        <f t="shared" si="1281"/>
        <v>0</v>
      </c>
    </row>
    <row r="5663" spans="1:7" ht="19.899999999999999" customHeight="1" x14ac:dyDescent="0.2">
      <c r="A5663" s="601">
        <f t="shared" si="1278"/>
        <v>0</v>
      </c>
      <c r="B5663" s="561">
        <f t="shared" si="1279"/>
        <v>0</v>
      </c>
      <c r="C5663" s="552"/>
      <c r="D5663" s="562">
        <f t="shared" si="1280"/>
        <v>0</v>
      </c>
      <c r="E5663" s="555"/>
      <c r="F5663" s="558">
        <f>IF(C5663="",0,IFERROR(VLOOKUP(COUNTIF($A$1:A5663,"ANALISIS DE PRECIOS"),T_Rendimiento_Equipo,5,FALSE),0))</f>
        <v>0</v>
      </c>
      <c r="G5663" s="555">
        <f t="shared" si="1281"/>
        <v>0</v>
      </c>
    </row>
    <row r="5664" spans="1:7" ht="19.899999999999999" customHeight="1" x14ac:dyDescent="0.2">
      <c r="A5664" s="602"/>
      <c r="B5664" s="541"/>
      <c r="C5664" s="545"/>
      <c r="D5664" s="541"/>
      <c r="E5664" s="542"/>
      <c r="F5664" s="564" t="s">
        <v>27</v>
      </c>
      <c r="G5664" s="603">
        <f>SUBTOTAL(9,G5655:G5663)</f>
        <v>0</v>
      </c>
    </row>
    <row r="5665" spans="1:7" ht="19.899999999999999" customHeight="1" x14ac:dyDescent="0.2">
      <c r="A5665" s="599"/>
      <c r="B5665" s="545"/>
      <c r="C5665" s="537" t="s">
        <v>713</v>
      </c>
      <c r="D5665" s="541"/>
      <c r="E5665" s="542"/>
      <c r="F5665" s="543"/>
      <c r="G5665" s="600"/>
    </row>
    <row r="5666" spans="1:7" ht="19.899999999999999" customHeight="1" x14ac:dyDescent="0.2">
      <c r="A5666" s="792" t="s">
        <v>576</v>
      </c>
      <c r="B5666" s="793"/>
      <c r="C5666" s="794" t="s">
        <v>0</v>
      </c>
      <c r="D5666" s="796" t="s">
        <v>24</v>
      </c>
      <c r="E5666" s="796" t="s">
        <v>1832</v>
      </c>
      <c r="F5666" s="798" t="s">
        <v>1007</v>
      </c>
      <c r="G5666" s="800" t="s">
        <v>26</v>
      </c>
    </row>
    <row r="5667" spans="1:7" ht="19.899999999999999" customHeight="1" x14ac:dyDescent="0.2">
      <c r="A5667" s="560" t="s">
        <v>577</v>
      </c>
      <c r="B5667" s="560" t="s">
        <v>578</v>
      </c>
      <c r="C5667" s="795"/>
      <c r="D5667" s="797"/>
      <c r="E5667" s="797"/>
      <c r="F5667" s="799"/>
      <c r="G5667" s="801"/>
    </row>
    <row r="5668" spans="1:7" ht="19.899999999999999" customHeight="1" x14ac:dyDescent="0.2">
      <c r="A5668" s="601">
        <f t="shared" ref="A5668:A5674" si="1282">IFERROR(VLOOKUP(C5668,T_Insumos,4,FALSE),0)</f>
        <v>0</v>
      </c>
      <c r="B5668" s="561">
        <f t="shared" ref="B5668:B5674" si="1283">IFERROR(VLOOKUP(C5668,T_Insumos,5,FALSE),0)</f>
        <v>0</v>
      </c>
      <c r="C5668" s="565"/>
      <c r="D5668" s="558"/>
      <c r="E5668" s="555">
        <f t="shared" ref="E5668:E5674" si="1284">IFERROR(VLOOKUP(C5668,T_Insumos,3,FALSE),0)</f>
        <v>0</v>
      </c>
      <c r="F5668" s="558">
        <f>IF(C5668="",0,IFERROR(VLOOKUP(COUNTIF($A$1:A5668,"ANALISIS DE PRECIOS"),T_Rendimiento_Equipo,5,FALSE),0))</f>
        <v>0</v>
      </c>
      <c r="G5668" s="555">
        <f>IFERROR(ROUND(D5668*E5668/F5668,2),0)</f>
        <v>0</v>
      </c>
    </row>
    <row r="5669" spans="1:7" ht="19.899999999999999" customHeight="1" x14ac:dyDescent="0.2">
      <c r="A5669" s="601">
        <f t="shared" si="1282"/>
        <v>0</v>
      </c>
      <c r="B5669" s="561">
        <f t="shared" si="1283"/>
        <v>0</v>
      </c>
      <c r="C5669" s="552"/>
      <c r="D5669" s="558"/>
      <c r="E5669" s="555">
        <f t="shared" si="1284"/>
        <v>0</v>
      </c>
      <c r="F5669" s="558">
        <f>IF(C5669="",0,IFERROR(VLOOKUP(COUNTIF($A$1:A5669,"ANALISIS DE PRECIOS"),T_Rendimiento_Equipo,5,FALSE),0))</f>
        <v>0</v>
      </c>
      <c r="G5669" s="555">
        <f t="shared" ref="G5669:G5674" si="1285">IFERROR(ROUND(D5669*E5669/F5669,2),0)</f>
        <v>0</v>
      </c>
    </row>
    <row r="5670" spans="1:7" ht="19.899999999999999" customHeight="1" x14ac:dyDescent="0.2">
      <c r="A5670" s="601">
        <f t="shared" si="1282"/>
        <v>0</v>
      </c>
      <c r="B5670" s="561">
        <f t="shared" si="1283"/>
        <v>0</v>
      </c>
      <c r="C5670" s="552"/>
      <c r="D5670" s="558"/>
      <c r="E5670" s="555">
        <f t="shared" si="1284"/>
        <v>0</v>
      </c>
      <c r="F5670" s="558">
        <f>IF(C5670="",0,IFERROR(VLOOKUP(COUNTIF($A$1:A5670,"ANALISIS DE PRECIOS"),T_Rendimiento_Equipo,5,FALSE),0))</f>
        <v>0</v>
      </c>
      <c r="G5670" s="555">
        <f t="shared" si="1285"/>
        <v>0</v>
      </c>
    </row>
    <row r="5671" spans="1:7" ht="19.899999999999999" customHeight="1" x14ac:dyDescent="0.2">
      <c r="A5671" s="601">
        <f t="shared" si="1282"/>
        <v>0</v>
      </c>
      <c r="B5671" s="561">
        <f t="shared" si="1283"/>
        <v>0</v>
      </c>
      <c r="C5671" s="552"/>
      <c r="D5671" s="558"/>
      <c r="E5671" s="555">
        <f t="shared" si="1284"/>
        <v>0</v>
      </c>
      <c r="F5671" s="558">
        <f>IF(C5671="",0,IFERROR(VLOOKUP(COUNTIF($A$1:A5671,"ANALISIS DE PRECIOS"),T_Rendimiento_Equipo,5,FALSE),0))</f>
        <v>0</v>
      </c>
      <c r="G5671" s="555">
        <f t="shared" si="1285"/>
        <v>0</v>
      </c>
    </row>
    <row r="5672" spans="1:7" ht="19.899999999999999" customHeight="1" x14ac:dyDescent="0.2">
      <c r="A5672" s="601">
        <f t="shared" si="1282"/>
        <v>0</v>
      </c>
      <c r="B5672" s="561">
        <f t="shared" si="1283"/>
        <v>0</v>
      </c>
      <c r="C5672" s="552"/>
      <c r="D5672" s="558"/>
      <c r="E5672" s="555">
        <f t="shared" si="1284"/>
        <v>0</v>
      </c>
      <c r="F5672" s="558">
        <f>IF(C5672="",0,IFERROR(VLOOKUP(COUNTIF($A$1:A5672,"ANALISIS DE PRECIOS"),T_Rendimiento_Equipo,5,FALSE),0))</f>
        <v>0</v>
      </c>
      <c r="G5672" s="555">
        <f t="shared" si="1285"/>
        <v>0</v>
      </c>
    </row>
    <row r="5673" spans="1:7" ht="19.899999999999999" customHeight="1" x14ac:dyDescent="0.2">
      <c r="A5673" s="601">
        <f t="shared" si="1282"/>
        <v>0</v>
      </c>
      <c r="B5673" s="561">
        <f t="shared" si="1283"/>
        <v>0</v>
      </c>
      <c r="C5673" s="552"/>
      <c r="D5673" s="566"/>
      <c r="E5673" s="555">
        <f t="shared" si="1284"/>
        <v>0</v>
      </c>
      <c r="F5673" s="558">
        <f>IF(C5673="",0,IFERROR(VLOOKUP(COUNTIF($A$1:A5673,"ANALISIS DE PRECIOS"),T_Rendimiento_Equipo,5,FALSE),0))</f>
        <v>0</v>
      </c>
      <c r="G5673" s="555">
        <f t="shared" si="1285"/>
        <v>0</v>
      </c>
    </row>
    <row r="5674" spans="1:7" ht="19.899999999999999" customHeight="1" x14ac:dyDescent="0.2">
      <c r="A5674" s="601">
        <f t="shared" si="1282"/>
        <v>0</v>
      </c>
      <c r="B5674" s="561">
        <f t="shared" si="1283"/>
        <v>0</v>
      </c>
      <c r="C5674" s="561"/>
      <c r="D5674" s="567"/>
      <c r="E5674" s="555">
        <f t="shared" si="1284"/>
        <v>0</v>
      </c>
      <c r="F5674" s="558">
        <f>IF(C5674="",0,IFERROR(VLOOKUP(COUNTIF($A$1:A5674,"ANALISIS DE PRECIOS"),T_Rendimiento_Equipo,5,FALSE),0))</f>
        <v>0</v>
      </c>
      <c r="G5674" s="555">
        <f t="shared" si="1285"/>
        <v>0</v>
      </c>
    </row>
    <row r="5675" spans="1:7" ht="19.899999999999999" customHeight="1" x14ac:dyDescent="0.2">
      <c r="A5675" s="602"/>
      <c r="B5675" s="541"/>
      <c r="C5675" s="545"/>
      <c r="D5675" s="541"/>
      <c r="E5675" s="542"/>
      <c r="F5675" s="564" t="s">
        <v>28</v>
      </c>
      <c r="G5675" s="604">
        <f>SUBTOTAL(9,G5668:G5674)</f>
        <v>0</v>
      </c>
    </row>
    <row r="5676" spans="1:7" ht="19.899999999999999" customHeight="1" x14ac:dyDescent="0.2">
      <c r="A5676" s="599"/>
      <c r="B5676" s="545"/>
      <c r="C5676" s="537" t="s">
        <v>1014</v>
      </c>
      <c r="D5676" s="541"/>
      <c r="E5676" s="542"/>
      <c r="F5676" s="543"/>
      <c r="G5676" s="600"/>
    </row>
    <row r="5677" spans="1:7" ht="19.899999999999999" customHeight="1" x14ac:dyDescent="0.2">
      <c r="A5677" s="792" t="s">
        <v>576</v>
      </c>
      <c r="B5677" s="793"/>
      <c r="C5677" s="794" t="s">
        <v>0</v>
      </c>
      <c r="D5677" s="794" t="s">
        <v>1867</v>
      </c>
      <c r="E5677" s="796" t="s">
        <v>24</v>
      </c>
      <c r="F5677" s="798" t="s">
        <v>25</v>
      </c>
      <c r="G5677" s="800" t="s">
        <v>26</v>
      </c>
    </row>
    <row r="5678" spans="1:7" ht="19.899999999999999" customHeight="1" x14ac:dyDescent="0.2">
      <c r="A5678" s="560" t="s">
        <v>577</v>
      </c>
      <c r="B5678" s="560" t="s">
        <v>578</v>
      </c>
      <c r="C5678" s="795"/>
      <c r="D5678" s="795"/>
      <c r="E5678" s="797"/>
      <c r="F5678" s="799"/>
      <c r="G5678" s="801"/>
    </row>
    <row r="5679" spans="1:7" ht="19.899999999999999" customHeight="1" x14ac:dyDescent="0.2">
      <c r="A5679" s="601">
        <f t="shared" ref="A5679:A5689" si="1286">IFERROR(VLOOKUP(C5679,T_Insumos,4,FALSE),0)</f>
        <v>0</v>
      </c>
      <c r="B5679" s="561">
        <f t="shared" ref="B5679:B5689" si="1287">IFERROR(VLOOKUP(C5679,T_Insumos,5,FALSE),0)</f>
        <v>0</v>
      </c>
      <c r="C5679" s="561"/>
      <c r="D5679" s="613">
        <f t="shared" ref="D5679:D5689" si="1288">IFERROR(VLOOKUP(C5679,T_Insumos,2,FALSE),0)</f>
        <v>0</v>
      </c>
      <c r="E5679" s="553"/>
      <c r="F5679" s="555">
        <f t="shared" ref="F5679:F5689" si="1289">IFERROR(VLOOKUP(C5679,T_Insumos,3,FALSE),0)</f>
        <v>0</v>
      </c>
      <c r="G5679" s="555">
        <f>ROUND(E5679*F5679,2)</f>
        <v>0</v>
      </c>
    </row>
    <row r="5680" spans="1:7" ht="19.899999999999999" customHeight="1" x14ac:dyDescent="0.2">
      <c r="A5680" s="601">
        <f t="shared" si="1286"/>
        <v>0</v>
      </c>
      <c r="B5680" s="561">
        <f t="shared" si="1287"/>
        <v>0</v>
      </c>
      <c r="C5680" s="561"/>
      <c r="D5680" s="613">
        <f t="shared" si="1288"/>
        <v>0</v>
      </c>
      <c r="E5680" s="553"/>
      <c r="F5680" s="555">
        <f t="shared" si="1289"/>
        <v>0</v>
      </c>
      <c r="G5680" s="555">
        <f t="shared" ref="G5680:G5689" si="1290">ROUND(E5680*F5680,2)</f>
        <v>0</v>
      </c>
    </row>
    <row r="5681" spans="1:7" ht="19.899999999999999" customHeight="1" x14ac:dyDescent="0.2">
      <c r="A5681" s="601">
        <f t="shared" si="1286"/>
        <v>0</v>
      </c>
      <c r="B5681" s="561">
        <f t="shared" si="1287"/>
        <v>0</v>
      </c>
      <c r="C5681" s="561"/>
      <c r="D5681" s="613">
        <f t="shared" si="1288"/>
        <v>0</v>
      </c>
      <c r="E5681" s="553"/>
      <c r="F5681" s="555">
        <f t="shared" si="1289"/>
        <v>0</v>
      </c>
      <c r="G5681" s="555">
        <f t="shared" si="1290"/>
        <v>0</v>
      </c>
    </row>
    <row r="5682" spans="1:7" ht="19.899999999999999" customHeight="1" x14ac:dyDescent="0.2">
      <c r="A5682" s="601">
        <f t="shared" si="1286"/>
        <v>0</v>
      </c>
      <c r="B5682" s="561">
        <f t="shared" si="1287"/>
        <v>0</v>
      </c>
      <c r="C5682" s="561"/>
      <c r="D5682" s="613">
        <f t="shared" si="1288"/>
        <v>0</v>
      </c>
      <c r="E5682" s="553"/>
      <c r="F5682" s="555">
        <f t="shared" si="1289"/>
        <v>0</v>
      </c>
      <c r="G5682" s="555">
        <f t="shared" si="1290"/>
        <v>0</v>
      </c>
    </row>
    <row r="5683" spans="1:7" ht="19.899999999999999" customHeight="1" x14ac:dyDescent="0.2">
      <c r="A5683" s="601">
        <f t="shared" si="1286"/>
        <v>0</v>
      </c>
      <c r="B5683" s="561">
        <f t="shared" si="1287"/>
        <v>0</v>
      </c>
      <c r="C5683" s="561"/>
      <c r="D5683" s="613">
        <f t="shared" si="1288"/>
        <v>0</v>
      </c>
      <c r="E5683" s="553"/>
      <c r="F5683" s="555">
        <f t="shared" si="1289"/>
        <v>0</v>
      </c>
      <c r="G5683" s="555">
        <f t="shared" si="1290"/>
        <v>0</v>
      </c>
    </row>
    <row r="5684" spans="1:7" ht="19.899999999999999" customHeight="1" x14ac:dyDescent="0.2">
      <c r="A5684" s="601">
        <f t="shared" si="1286"/>
        <v>0</v>
      </c>
      <c r="B5684" s="561">
        <f t="shared" si="1287"/>
        <v>0</v>
      </c>
      <c r="C5684" s="561"/>
      <c r="D5684" s="613">
        <f t="shared" si="1288"/>
        <v>0</v>
      </c>
      <c r="E5684" s="553"/>
      <c r="F5684" s="555">
        <f t="shared" si="1289"/>
        <v>0</v>
      </c>
      <c r="G5684" s="555">
        <f t="shared" si="1290"/>
        <v>0</v>
      </c>
    </row>
    <row r="5685" spans="1:7" ht="19.899999999999999" customHeight="1" x14ac:dyDescent="0.2">
      <c r="A5685" s="601">
        <f t="shared" si="1286"/>
        <v>0</v>
      </c>
      <c r="B5685" s="561">
        <f t="shared" si="1287"/>
        <v>0</v>
      </c>
      <c r="C5685" s="561"/>
      <c r="D5685" s="613">
        <f t="shared" si="1288"/>
        <v>0</v>
      </c>
      <c r="E5685" s="553"/>
      <c r="F5685" s="555">
        <f t="shared" si="1289"/>
        <v>0</v>
      </c>
      <c r="G5685" s="555">
        <f t="shared" si="1290"/>
        <v>0</v>
      </c>
    </row>
    <row r="5686" spans="1:7" ht="19.899999999999999" customHeight="1" x14ac:dyDescent="0.2">
      <c r="A5686" s="601">
        <f t="shared" si="1286"/>
        <v>0</v>
      </c>
      <c r="B5686" s="561">
        <f t="shared" si="1287"/>
        <v>0</v>
      </c>
      <c r="C5686" s="561"/>
      <c r="D5686" s="613">
        <f t="shared" si="1288"/>
        <v>0</v>
      </c>
      <c r="E5686" s="553"/>
      <c r="F5686" s="555">
        <f t="shared" si="1289"/>
        <v>0</v>
      </c>
      <c r="G5686" s="555">
        <f t="shared" si="1290"/>
        <v>0</v>
      </c>
    </row>
    <row r="5687" spans="1:7" ht="19.899999999999999" customHeight="1" x14ac:dyDescent="0.2">
      <c r="A5687" s="601">
        <f t="shared" si="1286"/>
        <v>0</v>
      </c>
      <c r="B5687" s="561">
        <f t="shared" si="1287"/>
        <v>0</v>
      </c>
      <c r="C5687" s="561"/>
      <c r="D5687" s="613">
        <f t="shared" si="1288"/>
        <v>0</v>
      </c>
      <c r="E5687" s="553"/>
      <c r="F5687" s="555">
        <f t="shared" si="1289"/>
        <v>0</v>
      </c>
      <c r="G5687" s="555">
        <f t="shared" si="1290"/>
        <v>0</v>
      </c>
    </row>
    <row r="5688" spans="1:7" ht="19.899999999999999" customHeight="1" x14ac:dyDescent="0.2">
      <c r="A5688" s="601">
        <f t="shared" si="1286"/>
        <v>0</v>
      </c>
      <c r="B5688" s="561">
        <f t="shared" si="1287"/>
        <v>0</v>
      </c>
      <c r="C5688" s="561"/>
      <c r="D5688" s="613">
        <f t="shared" si="1288"/>
        <v>0</v>
      </c>
      <c r="E5688" s="553"/>
      <c r="F5688" s="555">
        <f t="shared" si="1289"/>
        <v>0</v>
      </c>
      <c r="G5688" s="555">
        <f t="shared" si="1290"/>
        <v>0</v>
      </c>
    </row>
    <row r="5689" spans="1:7" ht="19.899999999999999" customHeight="1" x14ac:dyDescent="0.2">
      <c r="A5689" s="601">
        <f t="shared" si="1286"/>
        <v>0</v>
      </c>
      <c r="B5689" s="561">
        <f t="shared" si="1287"/>
        <v>0</v>
      </c>
      <c r="C5689" s="561"/>
      <c r="D5689" s="613">
        <f t="shared" si="1288"/>
        <v>0</v>
      </c>
      <c r="E5689" s="553"/>
      <c r="F5689" s="555">
        <f t="shared" si="1289"/>
        <v>0</v>
      </c>
      <c r="G5689" s="555">
        <f t="shared" si="1290"/>
        <v>0</v>
      </c>
    </row>
    <row r="5690" spans="1:7" ht="19.899999999999999" customHeight="1" x14ac:dyDescent="0.2">
      <c r="A5690" s="599"/>
      <c r="B5690" s="545"/>
      <c r="C5690" s="545"/>
      <c r="D5690" s="541"/>
      <c r="E5690" s="542"/>
      <c r="F5690" s="564" t="s">
        <v>29</v>
      </c>
      <c r="G5690" s="605">
        <f>SUBTOTAL(9,G5679:G5689)</f>
        <v>0</v>
      </c>
    </row>
    <row r="5691" spans="1:7" ht="19.899999999999999" customHeight="1" x14ac:dyDescent="0.2">
      <c r="A5691" s="599"/>
      <c r="B5691" s="545"/>
      <c r="C5691" s="537" t="s">
        <v>1015</v>
      </c>
      <c r="D5691" s="541"/>
      <c r="E5691" s="542"/>
      <c r="F5691" s="543"/>
      <c r="G5691" s="600"/>
    </row>
    <row r="5692" spans="1:7" ht="19.899999999999999" customHeight="1" x14ac:dyDescent="0.2">
      <c r="A5692" s="792" t="s">
        <v>576</v>
      </c>
      <c r="B5692" s="793"/>
      <c r="C5692" s="794" t="s">
        <v>0</v>
      </c>
      <c r="D5692" s="794" t="s">
        <v>1867</v>
      </c>
      <c r="E5692" s="796" t="s">
        <v>24</v>
      </c>
      <c r="F5692" s="798" t="s">
        <v>25</v>
      </c>
      <c r="G5692" s="800" t="s">
        <v>26</v>
      </c>
    </row>
    <row r="5693" spans="1:7" ht="19.899999999999999" customHeight="1" x14ac:dyDescent="0.2">
      <c r="A5693" s="560" t="s">
        <v>577</v>
      </c>
      <c r="B5693" s="560" t="s">
        <v>578</v>
      </c>
      <c r="C5693" s="795"/>
      <c r="D5693" s="795"/>
      <c r="E5693" s="797"/>
      <c r="F5693" s="799"/>
      <c r="G5693" s="801"/>
    </row>
    <row r="5694" spans="1:7" ht="19.899999999999999" customHeight="1" x14ac:dyDescent="0.2">
      <c r="A5694" s="601">
        <f>IFERROR(VLOOKUP(C5694,T_Insumos,4,FALSE),0)</f>
        <v>0</v>
      </c>
      <c r="B5694" s="561">
        <f>IFERROR(VLOOKUP(C5694,T_Insumos,5,FALSE),0)</f>
        <v>0</v>
      </c>
      <c r="C5694" s="552"/>
      <c r="D5694" s="613">
        <f>IF(C5694=0,0,"$/tnkm")</f>
        <v>0</v>
      </c>
      <c r="E5694" s="553"/>
      <c r="F5694" s="555">
        <f>IFERROR(VLOOKUP(C5694,T_Insumos,3,FALSE),0)</f>
        <v>0</v>
      </c>
      <c r="G5694" s="555">
        <f>ROUND(E5694*F5694,2)</f>
        <v>0</v>
      </c>
    </row>
    <row r="5695" spans="1:7" ht="19.899999999999999" customHeight="1" x14ac:dyDescent="0.2">
      <c r="A5695" s="601">
        <f>IFERROR(VLOOKUP(C5695,T_Insumos,4,FALSE),0)</f>
        <v>0</v>
      </c>
      <c r="B5695" s="561">
        <f>IFERROR(VLOOKUP(C5695,T_Insumos,5,FALSE),0)</f>
        <v>0</v>
      </c>
      <c r="C5695" s="552"/>
      <c r="D5695" s="613">
        <f>IF(C5695=0,0,"$/tnkm")</f>
        <v>0</v>
      </c>
      <c r="E5695" s="569"/>
      <c r="F5695" s="555">
        <f>IFERROR(VLOOKUP(C5695,T_Insumos,3,FALSE),0)</f>
        <v>0</v>
      </c>
      <c r="G5695" s="555">
        <f t="shared" ref="G5695" si="1291">ROUND(E5695*F5695,2)</f>
        <v>0</v>
      </c>
    </row>
    <row r="5696" spans="1:7" ht="19.899999999999999" customHeight="1" x14ac:dyDescent="0.2">
      <c r="A5696" s="599"/>
      <c r="B5696" s="545"/>
      <c r="C5696" s="545"/>
      <c r="D5696" s="541"/>
      <c r="E5696" s="542"/>
      <c r="F5696" s="564" t="s">
        <v>1016</v>
      </c>
      <c r="G5696" s="605">
        <f>SUBTOTAL(9,G5694:G5695)</f>
        <v>0</v>
      </c>
    </row>
    <row r="5697" spans="1:7" ht="19.899999999999999" customHeight="1" x14ac:dyDescent="0.2">
      <c r="A5697" s="602"/>
      <c r="B5697" s="541"/>
      <c r="C5697" s="545"/>
      <c r="D5697" s="541"/>
      <c r="E5697" s="542"/>
      <c r="F5697" s="543"/>
      <c r="G5697" s="600"/>
    </row>
    <row r="5698" spans="1:7" ht="19.899999999999999" customHeight="1" x14ac:dyDescent="0.2">
      <c r="A5698" s="664" t="str">
        <f>B5632</f>
        <v/>
      </c>
      <c r="B5698" s="661">
        <f ca="1">C5632</f>
        <v>0</v>
      </c>
      <c r="C5698" s="541"/>
      <c r="D5698" s="541" t="s">
        <v>1833</v>
      </c>
      <c r="E5698" s="662"/>
      <c r="F5698" s="663" t="str">
        <f ca="1">"$/"&amp;G5632</f>
        <v>$/0</v>
      </c>
      <c r="G5698" s="610">
        <f>SUBTOTAL(9,G5655:G5697)</f>
        <v>0</v>
      </c>
    </row>
    <row r="5699" spans="1:7" ht="19.899999999999999" customHeight="1" x14ac:dyDescent="0.2">
      <c r="A5699" s="606"/>
      <c r="B5699" s="607"/>
      <c r="C5699" s="608"/>
      <c r="D5699" s="608" t="s">
        <v>2043</v>
      </c>
      <c r="E5699" s="609"/>
      <c r="F5699" s="665" t="str">
        <f ca="1">"$/"&amp;G5632</f>
        <v>$/0</v>
      </c>
      <c r="G5699" s="610">
        <f>ROUND(G5698/Coeficiente_Paso,2)</f>
        <v>0</v>
      </c>
    </row>
    <row r="5700" spans="1:7" ht="19.899999999999999" customHeight="1" x14ac:dyDescent="0.2">
      <c r="A5700" s="191"/>
      <c r="B5700" s="191"/>
      <c r="C5700" s="191"/>
      <c r="D5700" s="191"/>
      <c r="E5700" s="191"/>
      <c r="F5700" s="191"/>
      <c r="G5700" s="191"/>
    </row>
    <row r="5701" spans="1:7" ht="19.899999999999999" customHeight="1" x14ac:dyDescent="0.2">
      <c r="A5701" s="802" t="s">
        <v>31</v>
      </c>
      <c r="B5701" s="803"/>
      <c r="C5701" s="803"/>
      <c r="D5701" s="803"/>
      <c r="E5701" s="803"/>
      <c r="F5701" s="803"/>
      <c r="G5701" s="804"/>
    </row>
    <row r="5702" spans="1:7" ht="19.899999999999999" customHeight="1" x14ac:dyDescent="0.2">
      <c r="A5702" s="587" t="s">
        <v>711</v>
      </c>
      <c r="B5702" s="535" t="str">
        <f>Comitente</f>
        <v>DIRECCIÓN PROVINCIAL DE VIALIDAD</v>
      </c>
      <c r="C5702" s="536"/>
      <c r="D5702" s="537"/>
      <c r="E5702" s="537"/>
      <c r="F5702" s="538"/>
      <c r="G5702" s="588"/>
    </row>
    <row r="5703" spans="1:7" ht="19.899999999999999" customHeight="1" x14ac:dyDescent="0.2">
      <c r="A5703" s="587" t="s">
        <v>712</v>
      </c>
      <c r="B5703" s="535">
        <f>Contratista</f>
        <v>0</v>
      </c>
      <c r="C5703" s="539"/>
      <c r="D5703" s="539"/>
      <c r="E5703" s="539"/>
      <c r="F5703" s="535"/>
      <c r="G5703" s="589"/>
    </row>
    <row r="5704" spans="1:7" ht="19.899999999999999" customHeight="1" x14ac:dyDescent="0.2">
      <c r="A5704" s="587" t="s">
        <v>21</v>
      </c>
      <c r="B5704" s="535" t="str">
        <f>Obra</f>
        <v>PAVIMENTACIÓN Y REPAVIMENTACION DE LA RED VIAL MUNICIPAL AFECTADAS POR OBRAS DE SANEAMIENTO 1era ETAPA SARMIENTO</v>
      </c>
      <c r="C5704" s="539"/>
      <c r="D5704" s="539"/>
      <c r="E5704" s="539"/>
      <c r="F5704" s="535" t="s">
        <v>32</v>
      </c>
      <c r="G5704" s="589">
        <f>Fecha_Base</f>
        <v>0</v>
      </c>
    </row>
    <row r="5705" spans="1:7" ht="19.899999999999999" customHeight="1" x14ac:dyDescent="0.2">
      <c r="A5705" s="590" t="s">
        <v>710</v>
      </c>
      <c r="B5705" s="540" t="str">
        <f>Ubicación</f>
        <v>DEPARTAMENTO SARMIENTO</v>
      </c>
      <c r="C5705" s="540"/>
      <c r="D5705" s="541"/>
      <c r="E5705" s="542"/>
      <c r="F5705" s="543"/>
      <c r="G5705" s="591"/>
    </row>
    <row r="5706" spans="1:7" ht="19.899999999999999" customHeight="1" x14ac:dyDescent="0.2">
      <c r="A5706" s="590" t="s">
        <v>33</v>
      </c>
      <c r="B5706" s="544" t="str">
        <f>IFERROR(VALUE(LEFT(B5707,FIND(".",B5707)-1)),"")</f>
        <v/>
      </c>
      <c r="C5706" s="545">
        <f ca="1">IFERROR(VLOOKUP(B5706,T_Computo_Presupuesto,2,FALSE),0)</f>
        <v>0</v>
      </c>
      <c r="D5706" s="545"/>
      <c r="E5706" s="542"/>
      <c r="F5706" s="543"/>
      <c r="G5706" s="591"/>
    </row>
    <row r="5707" spans="1:7" ht="19.899999999999999" customHeight="1" x14ac:dyDescent="0.2">
      <c r="A5707" s="590" t="s">
        <v>22</v>
      </c>
      <c r="B5707" s="546" t="str">
        <f>IFERROR(VLOOKUP(COUNTIF($A$1:A5707,"ANALISIS DE PRECIOS"),T_NumeroItem,2,FALSE),"")</f>
        <v/>
      </c>
      <c r="C5707" s="805">
        <f ca="1">IFERROR(VLOOKUP(B5707,T_Computo_Presupuesto,2,FALSE),0)</f>
        <v>0</v>
      </c>
      <c r="D5707" s="805"/>
      <c r="E5707" s="805"/>
      <c r="F5707" s="540" t="s">
        <v>23</v>
      </c>
      <c r="G5707" s="592">
        <f ca="1">IFERROR(VLOOKUP(B5707,T_Computo_Presupuesto,4,FALSE),0)</f>
        <v>0</v>
      </c>
    </row>
    <row r="5708" spans="1:7" ht="19.899999999999999" customHeight="1" x14ac:dyDescent="0.2">
      <c r="A5708" s="590"/>
      <c r="B5708" s="540"/>
      <c r="C5708" s="545"/>
      <c r="D5708" s="541"/>
      <c r="E5708" s="542"/>
      <c r="F5708" s="545"/>
      <c r="G5708" s="593"/>
    </row>
    <row r="5709" spans="1:7" ht="19.899999999999999" customHeight="1" x14ac:dyDescent="0.2">
      <c r="A5709" s="594"/>
      <c r="B5709" s="547"/>
      <c r="C5709" s="548" t="s">
        <v>999</v>
      </c>
      <c r="D5709" s="547"/>
      <c r="E5709" s="547"/>
      <c r="F5709" s="547"/>
      <c r="G5709" s="595"/>
    </row>
    <row r="5710" spans="1:7" ht="19.899999999999999" customHeight="1" x14ac:dyDescent="0.2">
      <c r="A5710" s="590"/>
      <c r="B5710" s="549"/>
      <c r="C5710" s="545"/>
      <c r="D5710" s="541"/>
      <c r="E5710" s="542"/>
      <c r="F5710" s="540"/>
      <c r="G5710" s="592"/>
    </row>
    <row r="5711" spans="1:7" ht="19.899999999999999" customHeight="1" x14ac:dyDescent="0.2">
      <c r="A5711" s="590"/>
      <c r="B5711" s="549"/>
      <c r="C5711" s="550" t="s">
        <v>1000</v>
      </c>
      <c r="D5711" s="551" t="s">
        <v>24</v>
      </c>
      <c r="E5711" s="551" t="s">
        <v>1001</v>
      </c>
      <c r="F5711" s="551" t="s">
        <v>1002</v>
      </c>
      <c r="G5711" s="550" t="s">
        <v>1003</v>
      </c>
    </row>
    <row r="5712" spans="1:7" ht="19.899999999999999" customHeight="1" x14ac:dyDescent="0.2">
      <c r="A5712" s="590"/>
      <c r="B5712" s="549"/>
      <c r="C5712" s="552"/>
      <c r="D5712" s="553"/>
      <c r="E5712" s="554">
        <f t="shared" ref="E5712:E5721" si="1292">IFERROR(VLOOKUP(C5712,T_Equipos,4,FALSE),0)</f>
        <v>0</v>
      </c>
      <c r="F5712" s="555">
        <f t="shared" ref="F5712:F5721" si="1293">IFERROR(VLOOKUP(C5712,T_Equipos,5,FALSE),0)</f>
        <v>0</v>
      </c>
      <c r="G5712" s="555">
        <f>ROUND(D5712*F5712,2)</f>
        <v>0</v>
      </c>
    </row>
    <row r="5713" spans="1:7" ht="19.899999999999999" customHeight="1" x14ac:dyDescent="0.2">
      <c r="A5713" s="590"/>
      <c r="B5713" s="549"/>
      <c r="C5713" s="552"/>
      <c r="D5713" s="553"/>
      <c r="E5713" s="554">
        <f t="shared" si="1292"/>
        <v>0</v>
      </c>
      <c r="F5713" s="555">
        <f t="shared" si="1293"/>
        <v>0</v>
      </c>
      <c r="G5713" s="555">
        <f>ROUND(D5713*F5713,2)</f>
        <v>0</v>
      </c>
    </row>
    <row r="5714" spans="1:7" ht="19.899999999999999" customHeight="1" x14ac:dyDescent="0.2">
      <c r="A5714" s="590"/>
      <c r="B5714" s="549"/>
      <c r="C5714" s="552"/>
      <c r="D5714" s="553"/>
      <c r="E5714" s="554">
        <f t="shared" si="1292"/>
        <v>0</v>
      </c>
      <c r="F5714" s="555">
        <f t="shared" si="1293"/>
        <v>0</v>
      </c>
      <c r="G5714" s="555">
        <f>ROUND(D5714*F5714,2)</f>
        <v>0</v>
      </c>
    </row>
    <row r="5715" spans="1:7" ht="19.899999999999999" customHeight="1" x14ac:dyDescent="0.2">
      <c r="A5715" s="590"/>
      <c r="B5715" s="549"/>
      <c r="C5715" s="552"/>
      <c r="D5715" s="553"/>
      <c r="E5715" s="554">
        <f t="shared" si="1292"/>
        <v>0</v>
      </c>
      <c r="F5715" s="555">
        <f t="shared" si="1293"/>
        <v>0</v>
      </c>
      <c r="G5715" s="555">
        <f>ROUND(D5715*F5715,2)</f>
        <v>0</v>
      </c>
    </row>
    <row r="5716" spans="1:7" ht="19.899999999999999" customHeight="1" x14ac:dyDescent="0.2">
      <c r="A5716" s="590"/>
      <c r="B5716" s="549"/>
      <c r="C5716" s="552"/>
      <c r="D5716" s="553"/>
      <c r="E5716" s="554">
        <f t="shared" si="1292"/>
        <v>0</v>
      </c>
      <c r="F5716" s="555">
        <f t="shared" si="1293"/>
        <v>0</v>
      </c>
      <c r="G5716" s="555">
        <f t="shared" ref="G5716:G5721" si="1294">ROUND(D5716*F5716,2)</f>
        <v>0</v>
      </c>
    </row>
    <row r="5717" spans="1:7" ht="19.899999999999999" customHeight="1" x14ac:dyDescent="0.2">
      <c r="A5717" s="590"/>
      <c r="B5717" s="549"/>
      <c r="C5717" s="552"/>
      <c r="D5717" s="553"/>
      <c r="E5717" s="554">
        <f t="shared" si="1292"/>
        <v>0</v>
      </c>
      <c r="F5717" s="555">
        <f t="shared" si="1293"/>
        <v>0</v>
      </c>
      <c r="G5717" s="555">
        <f t="shared" si="1294"/>
        <v>0</v>
      </c>
    </row>
    <row r="5718" spans="1:7" ht="19.899999999999999" customHeight="1" x14ac:dyDescent="0.2">
      <c r="A5718" s="590"/>
      <c r="B5718" s="549"/>
      <c r="C5718" s="552"/>
      <c r="D5718" s="553"/>
      <c r="E5718" s="554">
        <f t="shared" si="1292"/>
        <v>0</v>
      </c>
      <c r="F5718" s="555">
        <f t="shared" si="1293"/>
        <v>0</v>
      </c>
      <c r="G5718" s="555">
        <f t="shared" si="1294"/>
        <v>0</v>
      </c>
    </row>
    <row r="5719" spans="1:7" ht="19.899999999999999" customHeight="1" x14ac:dyDescent="0.2">
      <c r="A5719" s="590"/>
      <c r="B5719" s="549"/>
      <c r="C5719" s="552"/>
      <c r="D5719" s="553"/>
      <c r="E5719" s="554">
        <f t="shared" si="1292"/>
        <v>0</v>
      </c>
      <c r="F5719" s="555">
        <f t="shared" si="1293"/>
        <v>0</v>
      </c>
      <c r="G5719" s="555">
        <f t="shared" si="1294"/>
        <v>0</v>
      </c>
    </row>
    <row r="5720" spans="1:7" ht="19.899999999999999" customHeight="1" x14ac:dyDescent="0.2">
      <c r="A5720" s="590"/>
      <c r="B5720" s="549"/>
      <c r="C5720" s="552"/>
      <c r="D5720" s="553"/>
      <c r="E5720" s="554">
        <f t="shared" si="1292"/>
        <v>0</v>
      </c>
      <c r="F5720" s="555">
        <f t="shared" si="1293"/>
        <v>0</v>
      </c>
      <c r="G5720" s="555">
        <f t="shared" si="1294"/>
        <v>0</v>
      </c>
    </row>
    <row r="5721" spans="1:7" ht="19.899999999999999" customHeight="1" x14ac:dyDescent="0.2">
      <c r="A5721" s="590"/>
      <c r="B5721" s="549"/>
      <c r="C5721" s="552"/>
      <c r="D5721" s="553"/>
      <c r="E5721" s="554">
        <f t="shared" si="1292"/>
        <v>0</v>
      </c>
      <c r="F5721" s="555">
        <f t="shared" si="1293"/>
        <v>0</v>
      </c>
      <c r="G5721" s="555">
        <f t="shared" si="1294"/>
        <v>0</v>
      </c>
    </row>
    <row r="5722" spans="1:7" ht="19.899999999999999" customHeight="1" x14ac:dyDescent="0.2">
      <c r="A5722" s="590"/>
      <c r="B5722" s="549"/>
      <c r="C5722" s="545"/>
      <c r="D5722" s="545"/>
      <c r="E5722" s="556"/>
      <c r="F5722" s="540"/>
      <c r="G5722" s="592"/>
    </row>
    <row r="5723" spans="1:7" ht="19.899999999999999" customHeight="1" x14ac:dyDescent="0.2">
      <c r="A5723" s="590"/>
      <c r="B5723" s="545"/>
      <c r="C5723" s="537" t="s">
        <v>1004</v>
      </c>
      <c r="D5723" s="540" t="s">
        <v>1001</v>
      </c>
      <c r="E5723" s="611">
        <f>SUMPRODUCT(D5712:D5721,E5712:E5721)</f>
        <v>0</v>
      </c>
      <c r="F5723" s="540" t="s">
        <v>1005</v>
      </c>
      <c r="G5723" s="612">
        <f>SUM(G5712:G5721)</f>
        <v>0</v>
      </c>
    </row>
    <row r="5724" spans="1:7" ht="19.899999999999999" customHeight="1" x14ac:dyDescent="0.2">
      <c r="A5724" s="590"/>
      <c r="B5724" s="549"/>
      <c r="C5724" s="557"/>
      <c r="D5724" s="556"/>
      <c r="E5724" s="542"/>
      <c r="F5724" s="540"/>
      <c r="G5724" s="596"/>
    </row>
    <row r="5725" spans="1:7" ht="19.899999999999999" customHeight="1" x14ac:dyDescent="0.2">
      <c r="A5725" s="597"/>
      <c r="B5725" s="549"/>
      <c r="C5725" s="540" t="s">
        <v>1006</v>
      </c>
      <c r="D5725" s="558">
        <f>IFERROR(VLOOKUP(COUNTIF($A$1:A5725,"ANALISIS DE PRECIOS"),T_Rendimiento_Equipo,5,FALSE),0)</f>
        <v>0</v>
      </c>
      <c r="E5725" s="559" t="str">
        <f ca="1">G5707&amp;"/día"</f>
        <v>0/día</v>
      </c>
      <c r="F5725" s="598"/>
      <c r="G5725" s="592"/>
    </row>
    <row r="5726" spans="1:7" ht="19.899999999999999" customHeight="1" x14ac:dyDescent="0.2">
      <c r="A5726" s="590"/>
      <c r="B5726" s="549"/>
      <c r="C5726" s="545"/>
      <c r="D5726" s="541"/>
      <c r="E5726" s="542"/>
      <c r="F5726" s="540"/>
      <c r="G5726" s="592"/>
    </row>
    <row r="5727" spans="1:7" ht="19.899999999999999" customHeight="1" x14ac:dyDescent="0.2">
      <c r="A5727" s="792" t="s">
        <v>576</v>
      </c>
      <c r="B5727" s="793"/>
      <c r="C5727" s="794" t="s">
        <v>0</v>
      </c>
      <c r="D5727" s="806" t="s">
        <v>1866</v>
      </c>
      <c r="E5727" s="806" t="s">
        <v>1865</v>
      </c>
      <c r="F5727" s="798" t="s">
        <v>1007</v>
      </c>
      <c r="G5727" s="800" t="s">
        <v>26</v>
      </c>
    </row>
    <row r="5728" spans="1:7" ht="19.899999999999999" customHeight="1" x14ac:dyDescent="0.2">
      <c r="A5728" s="560" t="s">
        <v>577</v>
      </c>
      <c r="B5728" s="560" t="s">
        <v>578</v>
      </c>
      <c r="C5728" s="795"/>
      <c r="D5728" s="807"/>
      <c r="E5728" s="797"/>
      <c r="F5728" s="799"/>
      <c r="G5728" s="801"/>
    </row>
    <row r="5729" spans="1:7" ht="19.899999999999999" customHeight="1" x14ac:dyDescent="0.2">
      <c r="A5729" s="599"/>
      <c r="B5729" s="545"/>
      <c r="C5729" s="537" t="s">
        <v>1008</v>
      </c>
      <c r="D5729" s="542"/>
      <c r="E5729" s="542"/>
      <c r="F5729" s="545"/>
      <c r="G5729" s="600"/>
    </row>
    <row r="5730" spans="1:7" ht="19.899999999999999" customHeight="1" x14ac:dyDescent="0.2">
      <c r="A5730" s="601">
        <f t="shared" ref="A5730:A5738" si="1295">IFERROR(VLOOKUP(C5730,T_Insumos,4,FALSE),0)</f>
        <v>0</v>
      </c>
      <c r="B5730" s="561">
        <f t="shared" ref="B5730:B5738" si="1296">IFERROR(VLOOKUP(C5730,T_Insumos,5,FALSE),0)</f>
        <v>0</v>
      </c>
      <c r="C5730" s="552"/>
      <c r="D5730" s="562">
        <f t="shared" ref="D5730:D5738" si="1297">IFERROR(VLOOKUP(C5730,T_Insumos,3,FALSE),0)</f>
        <v>0</v>
      </c>
      <c r="E5730" s="555">
        <f>D5730*$G$23</f>
        <v>0</v>
      </c>
      <c r="F5730" s="558">
        <f>IF(C5730="",0,IFERROR(VLOOKUP(COUNTIF($A$1:A5730,"ANALISIS DE PRECIOS"),T_Rendimiento_Equipo,5,FALSE),0))</f>
        <v>0</v>
      </c>
      <c r="G5730" s="555">
        <f>IFERROR(ROUND(E5730/F5730,2),0)</f>
        <v>0</v>
      </c>
    </row>
    <row r="5731" spans="1:7" ht="19.899999999999999" customHeight="1" x14ac:dyDescent="0.2">
      <c r="A5731" s="601">
        <f t="shared" si="1295"/>
        <v>0</v>
      </c>
      <c r="B5731" s="561">
        <f t="shared" si="1296"/>
        <v>0</v>
      </c>
      <c r="C5731" s="552"/>
      <c r="D5731" s="562">
        <f t="shared" si="1297"/>
        <v>0</v>
      </c>
      <c r="E5731" s="555"/>
      <c r="F5731" s="558">
        <f>IF(C5731="",0,IFERROR(VLOOKUP(COUNTIF($A$1:A5731,"ANALISIS DE PRECIOS"),T_Rendimiento_Equipo,5,FALSE),0))</f>
        <v>0</v>
      </c>
      <c r="G5731" s="555">
        <f t="shared" ref="G5731:G5738" si="1298">IFERROR(ROUND(E5731/F5731,2),0)</f>
        <v>0</v>
      </c>
    </row>
    <row r="5732" spans="1:7" ht="19.899999999999999" customHeight="1" x14ac:dyDescent="0.2">
      <c r="A5732" s="601">
        <f t="shared" si="1295"/>
        <v>0</v>
      </c>
      <c r="B5732" s="561">
        <f t="shared" si="1296"/>
        <v>0</v>
      </c>
      <c r="C5732" s="563"/>
      <c r="D5732" s="562">
        <f t="shared" si="1297"/>
        <v>0</v>
      </c>
      <c r="E5732" s="555"/>
      <c r="F5732" s="558">
        <f>IF(C5732="",0,IFERROR(VLOOKUP(COUNTIF($A$1:A5732,"ANALISIS DE PRECIOS"),T_Rendimiento_Equipo,5,FALSE),0))</f>
        <v>0</v>
      </c>
      <c r="G5732" s="555">
        <f t="shared" si="1298"/>
        <v>0</v>
      </c>
    </row>
    <row r="5733" spans="1:7" ht="19.899999999999999" customHeight="1" x14ac:dyDescent="0.2">
      <c r="A5733" s="601">
        <f t="shared" si="1295"/>
        <v>0</v>
      </c>
      <c r="B5733" s="561">
        <f t="shared" si="1296"/>
        <v>0</v>
      </c>
      <c r="C5733" s="563"/>
      <c r="D5733" s="562">
        <f t="shared" si="1297"/>
        <v>0</v>
      </c>
      <c r="E5733" s="555"/>
      <c r="F5733" s="558">
        <f>IF(C5733="",0,IFERROR(VLOOKUP(COUNTIF($A$1:A5733,"ANALISIS DE PRECIOS"),T_Rendimiento_Equipo,5,FALSE),0))</f>
        <v>0</v>
      </c>
      <c r="G5733" s="555">
        <f t="shared" si="1298"/>
        <v>0</v>
      </c>
    </row>
    <row r="5734" spans="1:7" ht="19.899999999999999" customHeight="1" x14ac:dyDescent="0.2">
      <c r="A5734" s="601">
        <f t="shared" si="1295"/>
        <v>0</v>
      </c>
      <c r="B5734" s="561">
        <f t="shared" si="1296"/>
        <v>0</v>
      </c>
      <c r="C5734" s="563"/>
      <c r="D5734" s="562">
        <f t="shared" si="1297"/>
        <v>0</v>
      </c>
      <c r="E5734" s="555"/>
      <c r="F5734" s="558">
        <f>IF(C5734="",0,IFERROR(VLOOKUP(COUNTIF($A$1:A5734,"ANALISIS DE PRECIOS"),T_Rendimiento_Equipo,5,FALSE),0))</f>
        <v>0</v>
      </c>
      <c r="G5734" s="555">
        <f t="shared" si="1298"/>
        <v>0</v>
      </c>
    </row>
    <row r="5735" spans="1:7" ht="19.899999999999999" customHeight="1" x14ac:dyDescent="0.2">
      <c r="A5735" s="601">
        <f t="shared" si="1295"/>
        <v>0</v>
      </c>
      <c r="B5735" s="561">
        <f t="shared" si="1296"/>
        <v>0</v>
      </c>
      <c r="C5735" s="563"/>
      <c r="D5735" s="562">
        <f t="shared" si="1297"/>
        <v>0</v>
      </c>
      <c r="E5735" s="555"/>
      <c r="F5735" s="558">
        <f>IF(C5735="",0,IFERROR(VLOOKUP(COUNTIF($A$1:A5735,"ANALISIS DE PRECIOS"),T_Rendimiento_Equipo,5,FALSE),0))</f>
        <v>0</v>
      </c>
      <c r="G5735" s="555">
        <f t="shared" si="1298"/>
        <v>0</v>
      </c>
    </row>
    <row r="5736" spans="1:7" ht="19.899999999999999" customHeight="1" x14ac:dyDescent="0.2">
      <c r="A5736" s="601">
        <f t="shared" si="1295"/>
        <v>0</v>
      </c>
      <c r="B5736" s="561">
        <f t="shared" si="1296"/>
        <v>0</v>
      </c>
      <c r="C5736" s="563"/>
      <c r="D5736" s="562">
        <f t="shared" si="1297"/>
        <v>0</v>
      </c>
      <c r="E5736" s="555"/>
      <c r="F5736" s="558">
        <f>IF(C5736="",0,IFERROR(VLOOKUP(COUNTIF($A$1:A5736,"ANALISIS DE PRECIOS"),T_Rendimiento_Equipo,5,FALSE),0))</f>
        <v>0</v>
      </c>
      <c r="G5736" s="555">
        <f t="shared" si="1298"/>
        <v>0</v>
      </c>
    </row>
    <row r="5737" spans="1:7" ht="19.899999999999999" customHeight="1" x14ac:dyDescent="0.2">
      <c r="A5737" s="601">
        <f t="shared" si="1295"/>
        <v>0</v>
      </c>
      <c r="B5737" s="561">
        <f t="shared" si="1296"/>
        <v>0</v>
      </c>
      <c r="C5737" s="563"/>
      <c r="D5737" s="562">
        <f t="shared" si="1297"/>
        <v>0</v>
      </c>
      <c r="E5737" s="555"/>
      <c r="F5737" s="558">
        <f>IF(C5737="",0,IFERROR(VLOOKUP(COUNTIF($A$1:A5737,"ANALISIS DE PRECIOS"),T_Rendimiento_Equipo,5,FALSE),0))</f>
        <v>0</v>
      </c>
      <c r="G5737" s="555">
        <f t="shared" si="1298"/>
        <v>0</v>
      </c>
    </row>
    <row r="5738" spans="1:7" ht="19.899999999999999" customHeight="1" x14ac:dyDescent="0.2">
      <c r="A5738" s="601">
        <f t="shared" si="1295"/>
        <v>0</v>
      </c>
      <c r="B5738" s="561">
        <f t="shared" si="1296"/>
        <v>0</v>
      </c>
      <c r="C5738" s="552"/>
      <c r="D5738" s="562">
        <f t="shared" si="1297"/>
        <v>0</v>
      </c>
      <c r="E5738" s="555"/>
      <c r="F5738" s="558">
        <f>IF(C5738="",0,IFERROR(VLOOKUP(COUNTIF($A$1:A5738,"ANALISIS DE PRECIOS"),T_Rendimiento_Equipo,5,FALSE),0))</f>
        <v>0</v>
      </c>
      <c r="G5738" s="555">
        <f t="shared" si="1298"/>
        <v>0</v>
      </c>
    </row>
    <row r="5739" spans="1:7" ht="19.899999999999999" customHeight="1" x14ac:dyDescent="0.2">
      <c r="A5739" s="602"/>
      <c r="B5739" s="541"/>
      <c r="C5739" s="545"/>
      <c r="D5739" s="541"/>
      <c r="E5739" s="542"/>
      <c r="F5739" s="564" t="s">
        <v>27</v>
      </c>
      <c r="G5739" s="603">
        <f>SUBTOTAL(9,G5730:G5738)</f>
        <v>0</v>
      </c>
    </row>
    <row r="5740" spans="1:7" ht="19.899999999999999" customHeight="1" x14ac:dyDescent="0.2">
      <c r="A5740" s="599"/>
      <c r="B5740" s="545"/>
      <c r="C5740" s="537" t="s">
        <v>713</v>
      </c>
      <c r="D5740" s="541"/>
      <c r="E5740" s="542"/>
      <c r="F5740" s="543"/>
      <c r="G5740" s="600"/>
    </row>
    <row r="5741" spans="1:7" ht="19.899999999999999" customHeight="1" x14ac:dyDescent="0.2">
      <c r="A5741" s="792" t="s">
        <v>576</v>
      </c>
      <c r="B5741" s="793"/>
      <c r="C5741" s="794" t="s">
        <v>0</v>
      </c>
      <c r="D5741" s="796" t="s">
        <v>24</v>
      </c>
      <c r="E5741" s="796" t="s">
        <v>1832</v>
      </c>
      <c r="F5741" s="798" t="s">
        <v>1007</v>
      </c>
      <c r="G5741" s="800" t="s">
        <v>26</v>
      </c>
    </row>
    <row r="5742" spans="1:7" ht="19.899999999999999" customHeight="1" x14ac:dyDescent="0.2">
      <c r="A5742" s="560" t="s">
        <v>577</v>
      </c>
      <c r="B5742" s="560" t="s">
        <v>578</v>
      </c>
      <c r="C5742" s="795"/>
      <c r="D5742" s="797"/>
      <c r="E5742" s="797"/>
      <c r="F5742" s="799"/>
      <c r="G5742" s="801"/>
    </row>
    <row r="5743" spans="1:7" ht="19.899999999999999" customHeight="1" x14ac:dyDescent="0.2">
      <c r="A5743" s="601">
        <f t="shared" ref="A5743:A5749" si="1299">IFERROR(VLOOKUP(C5743,T_Insumos,4,FALSE),0)</f>
        <v>0</v>
      </c>
      <c r="B5743" s="561">
        <f t="shared" ref="B5743:B5749" si="1300">IFERROR(VLOOKUP(C5743,T_Insumos,5,FALSE),0)</f>
        <v>0</v>
      </c>
      <c r="C5743" s="565"/>
      <c r="D5743" s="558"/>
      <c r="E5743" s="555">
        <f t="shared" ref="E5743:E5749" si="1301">IFERROR(VLOOKUP(C5743,T_Insumos,3,FALSE),0)</f>
        <v>0</v>
      </c>
      <c r="F5743" s="558">
        <f>IF(C5743="",0,IFERROR(VLOOKUP(COUNTIF($A$1:A5743,"ANALISIS DE PRECIOS"),T_Rendimiento_Equipo,5,FALSE),0))</f>
        <v>0</v>
      </c>
      <c r="G5743" s="555">
        <f>IFERROR(ROUND(D5743*E5743/F5743,2),0)</f>
        <v>0</v>
      </c>
    </row>
    <row r="5744" spans="1:7" ht="19.899999999999999" customHeight="1" x14ac:dyDescent="0.2">
      <c r="A5744" s="601">
        <f t="shared" si="1299"/>
        <v>0</v>
      </c>
      <c r="B5744" s="561">
        <f t="shared" si="1300"/>
        <v>0</v>
      </c>
      <c r="C5744" s="552"/>
      <c r="D5744" s="558"/>
      <c r="E5744" s="555">
        <f t="shared" si="1301"/>
        <v>0</v>
      </c>
      <c r="F5744" s="558">
        <f>IF(C5744="",0,IFERROR(VLOOKUP(COUNTIF($A$1:A5744,"ANALISIS DE PRECIOS"),T_Rendimiento_Equipo,5,FALSE),0))</f>
        <v>0</v>
      </c>
      <c r="G5744" s="555">
        <f t="shared" ref="G5744:G5749" si="1302">IFERROR(ROUND(D5744*E5744/F5744,2),0)</f>
        <v>0</v>
      </c>
    </row>
    <row r="5745" spans="1:7" ht="19.899999999999999" customHeight="1" x14ac:dyDescent="0.2">
      <c r="A5745" s="601">
        <f t="shared" si="1299"/>
        <v>0</v>
      </c>
      <c r="B5745" s="561">
        <f t="shared" si="1300"/>
        <v>0</v>
      </c>
      <c r="C5745" s="552"/>
      <c r="D5745" s="558"/>
      <c r="E5745" s="555">
        <f t="shared" si="1301"/>
        <v>0</v>
      </c>
      <c r="F5745" s="558">
        <f>IF(C5745="",0,IFERROR(VLOOKUP(COUNTIF($A$1:A5745,"ANALISIS DE PRECIOS"),T_Rendimiento_Equipo,5,FALSE),0))</f>
        <v>0</v>
      </c>
      <c r="G5745" s="555">
        <f t="shared" si="1302"/>
        <v>0</v>
      </c>
    </row>
    <row r="5746" spans="1:7" ht="19.899999999999999" customHeight="1" x14ac:dyDescent="0.2">
      <c r="A5746" s="601">
        <f t="shared" si="1299"/>
        <v>0</v>
      </c>
      <c r="B5746" s="561">
        <f t="shared" si="1300"/>
        <v>0</v>
      </c>
      <c r="C5746" s="552"/>
      <c r="D5746" s="558"/>
      <c r="E5746" s="555">
        <f t="shared" si="1301"/>
        <v>0</v>
      </c>
      <c r="F5746" s="558">
        <f>IF(C5746="",0,IFERROR(VLOOKUP(COUNTIF($A$1:A5746,"ANALISIS DE PRECIOS"),T_Rendimiento_Equipo,5,FALSE),0))</f>
        <v>0</v>
      </c>
      <c r="G5746" s="555">
        <f t="shared" si="1302"/>
        <v>0</v>
      </c>
    </row>
    <row r="5747" spans="1:7" ht="19.899999999999999" customHeight="1" x14ac:dyDescent="0.2">
      <c r="A5747" s="601">
        <f t="shared" si="1299"/>
        <v>0</v>
      </c>
      <c r="B5747" s="561">
        <f t="shared" si="1300"/>
        <v>0</v>
      </c>
      <c r="C5747" s="552"/>
      <c r="D5747" s="558"/>
      <c r="E5747" s="555">
        <f t="shared" si="1301"/>
        <v>0</v>
      </c>
      <c r="F5747" s="558">
        <f>IF(C5747="",0,IFERROR(VLOOKUP(COUNTIF($A$1:A5747,"ANALISIS DE PRECIOS"),T_Rendimiento_Equipo,5,FALSE),0))</f>
        <v>0</v>
      </c>
      <c r="G5747" s="555">
        <f t="shared" si="1302"/>
        <v>0</v>
      </c>
    </row>
    <row r="5748" spans="1:7" ht="19.899999999999999" customHeight="1" x14ac:dyDescent="0.2">
      <c r="A5748" s="601">
        <f t="shared" si="1299"/>
        <v>0</v>
      </c>
      <c r="B5748" s="561">
        <f t="shared" si="1300"/>
        <v>0</v>
      </c>
      <c r="C5748" s="552"/>
      <c r="D5748" s="566"/>
      <c r="E5748" s="555">
        <f t="shared" si="1301"/>
        <v>0</v>
      </c>
      <c r="F5748" s="558">
        <f>IF(C5748="",0,IFERROR(VLOOKUP(COUNTIF($A$1:A5748,"ANALISIS DE PRECIOS"),T_Rendimiento_Equipo,5,FALSE),0))</f>
        <v>0</v>
      </c>
      <c r="G5748" s="555">
        <f t="shared" si="1302"/>
        <v>0</v>
      </c>
    </row>
    <row r="5749" spans="1:7" ht="19.899999999999999" customHeight="1" x14ac:dyDescent="0.2">
      <c r="A5749" s="601">
        <f t="shared" si="1299"/>
        <v>0</v>
      </c>
      <c r="B5749" s="561">
        <f t="shared" si="1300"/>
        <v>0</v>
      </c>
      <c r="C5749" s="561"/>
      <c r="D5749" s="567"/>
      <c r="E5749" s="555">
        <f t="shared" si="1301"/>
        <v>0</v>
      </c>
      <c r="F5749" s="558">
        <f>IF(C5749="",0,IFERROR(VLOOKUP(COUNTIF($A$1:A5749,"ANALISIS DE PRECIOS"),T_Rendimiento_Equipo,5,FALSE),0))</f>
        <v>0</v>
      </c>
      <c r="G5749" s="555">
        <f t="shared" si="1302"/>
        <v>0</v>
      </c>
    </row>
    <row r="5750" spans="1:7" ht="19.899999999999999" customHeight="1" x14ac:dyDescent="0.2">
      <c r="A5750" s="602"/>
      <c r="B5750" s="541"/>
      <c r="C5750" s="545"/>
      <c r="D5750" s="541"/>
      <c r="E5750" s="542"/>
      <c r="F5750" s="564" t="s">
        <v>28</v>
      </c>
      <c r="G5750" s="604">
        <f>SUBTOTAL(9,G5743:G5749)</f>
        <v>0</v>
      </c>
    </row>
    <row r="5751" spans="1:7" ht="19.899999999999999" customHeight="1" x14ac:dyDescent="0.2">
      <c r="A5751" s="599"/>
      <c r="B5751" s="545"/>
      <c r="C5751" s="537" t="s">
        <v>1014</v>
      </c>
      <c r="D5751" s="541"/>
      <c r="E5751" s="542"/>
      <c r="F5751" s="543"/>
      <c r="G5751" s="600"/>
    </row>
    <row r="5752" spans="1:7" ht="19.899999999999999" customHeight="1" x14ac:dyDescent="0.2">
      <c r="A5752" s="792" t="s">
        <v>576</v>
      </c>
      <c r="B5752" s="793"/>
      <c r="C5752" s="794" t="s">
        <v>0</v>
      </c>
      <c r="D5752" s="794" t="s">
        <v>1867</v>
      </c>
      <c r="E5752" s="796" t="s">
        <v>24</v>
      </c>
      <c r="F5752" s="798" t="s">
        <v>25</v>
      </c>
      <c r="G5752" s="800" t="s">
        <v>26</v>
      </c>
    </row>
    <row r="5753" spans="1:7" ht="19.899999999999999" customHeight="1" x14ac:dyDescent="0.2">
      <c r="A5753" s="560" t="s">
        <v>577</v>
      </c>
      <c r="B5753" s="560" t="s">
        <v>578</v>
      </c>
      <c r="C5753" s="795"/>
      <c r="D5753" s="795"/>
      <c r="E5753" s="797"/>
      <c r="F5753" s="799"/>
      <c r="G5753" s="801"/>
    </row>
    <row r="5754" spans="1:7" ht="19.899999999999999" customHeight="1" x14ac:dyDescent="0.2">
      <c r="A5754" s="601">
        <f t="shared" ref="A5754:A5764" si="1303">IFERROR(VLOOKUP(C5754,T_Insumos,4,FALSE),0)</f>
        <v>0</v>
      </c>
      <c r="B5754" s="561">
        <f t="shared" ref="B5754:B5764" si="1304">IFERROR(VLOOKUP(C5754,T_Insumos,5,FALSE),0)</f>
        <v>0</v>
      </c>
      <c r="C5754" s="561"/>
      <c r="D5754" s="613">
        <f t="shared" ref="D5754:D5764" si="1305">IFERROR(VLOOKUP(C5754,T_Insumos,2,FALSE),0)</f>
        <v>0</v>
      </c>
      <c r="E5754" s="553"/>
      <c r="F5754" s="555">
        <f t="shared" ref="F5754:F5764" si="1306">IFERROR(VLOOKUP(C5754,T_Insumos,3,FALSE),0)</f>
        <v>0</v>
      </c>
      <c r="G5754" s="555">
        <f>ROUND(E5754*F5754,2)</f>
        <v>0</v>
      </c>
    </row>
    <row r="5755" spans="1:7" ht="19.899999999999999" customHeight="1" x14ac:dyDescent="0.2">
      <c r="A5755" s="601">
        <f t="shared" si="1303"/>
        <v>0</v>
      </c>
      <c r="B5755" s="561">
        <f t="shared" si="1304"/>
        <v>0</v>
      </c>
      <c r="C5755" s="561"/>
      <c r="D5755" s="613">
        <f t="shared" si="1305"/>
        <v>0</v>
      </c>
      <c r="E5755" s="553"/>
      <c r="F5755" s="555">
        <f t="shared" si="1306"/>
        <v>0</v>
      </c>
      <c r="G5755" s="555">
        <f t="shared" ref="G5755:G5764" si="1307">ROUND(E5755*F5755,2)</f>
        <v>0</v>
      </c>
    </row>
    <row r="5756" spans="1:7" ht="19.899999999999999" customHeight="1" x14ac:dyDescent="0.2">
      <c r="A5756" s="601">
        <f t="shared" si="1303"/>
        <v>0</v>
      </c>
      <c r="B5756" s="561">
        <f t="shared" si="1304"/>
        <v>0</v>
      </c>
      <c r="C5756" s="561"/>
      <c r="D5756" s="613">
        <f t="shared" si="1305"/>
        <v>0</v>
      </c>
      <c r="E5756" s="553"/>
      <c r="F5756" s="555">
        <f t="shared" si="1306"/>
        <v>0</v>
      </c>
      <c r="G5756" s="555">
        <f t="shared" si="1307"/>
        <v>0</v>
      </c>
    </row>
    <row r="5757" spans="1:7" ht="19.899999999999999" customHeight="1" x14ac:dyDescent="0.2">
      <c r="A5757" s="601">
        <f t="shared" si="1303"/>
        <v>0</v>
      </c>
      <c r="B5757" s="561">
        <f t="shared" si="1304"/>
        <v>0</v>
      </c>
      <c r="C5757" s="561"/>
      <c r="D5757" s="613">
        <f t="shared" si="1305"/>
        <v>0</v>
      </c>
      <c r="E5757" s="553"/>
      <c r="F5757" s="555">
        <f t="shared" si="1306"/>
        <v>0</v>
      </c>
      <c r="G5757" s="555">
        <f t="shared" si="1307"/>
        <v>0</v>
      </c>
    </row>
    <row r="5758" spans="1:7" ht="19.899999999999999" customHeight="1" x14ac:dyDescent="0.2">
      <c r="A5758" s="601">
        <f t="shared" si="1303"/>
        <v>0</v>
      </c>
      <c r="B5758" s="561">
        <f t="shared" si="1304"/>
        <v>0</v>
      </c>
      <c r="C5758" s="561"/>
      <c r="D5758" s="613">
        <f t="shared" si="1305"/>
        <v>0</v>
      </c>
      <c r="E5758" s="553"/>
      <c r="F5758" s="555">
        <f t="shared" si="1306"/>
        <v>0</v>
      </c>
      <c r="G5758" s="555">
        <f t="shared" si="1307"/>
        <v>0</v>
      </c>
    </row>
    <row r="5759" spans="1:7" ht="19.899999999999999" customHeight="1" x14ac:dyDescent="0.2">
      <c r="A5759" s="601">
        <f t="shared" si="1303"/>
        <v>0</v>
      </c>
      <c r="B5759" s="561">
        <f t="shared" si="1304"/>
        <v>0</v>
      </c>
      <c r="C5759" s="561"/>
      <c r="D5759" s="613">
        <f t="shared" si="1305"/>
        <v>0</v>
      </c>
      <c r="E5759" s="553"/>
      <c r="F5759" s="555">
        <f t="shared" si="1306"/>
        <v>0</v>
      </c>
      <c r="G5759" s="555">
        <f t="shared" si="1307"/>
        <v>0</v>
      </c>
    </row>
    <row r="5760" spans="1:7" ht="19.899999999999999" customHeight="1" x14ac:dyDescent="0.2">
      <c r="A5760" s="601">
        <f t="shared" si="1303"/>
        <v>0</v>
      </c>
      <c r="B5760" s="561">
        <f t="shared" si="1304"/>
        <v>0</v>
      </c>
      <c r="C5760" s="561"/>
      <c r="D5760" s="613">
        <f t="shared" si="1305"/>
        <v>0</v>
      </c>
      <c r="E5760" s="553"/>
      <c r="F5760" s="555">
        <f t="shared" si="1306"/>
        <v>0</v>
      </c>
      <c r="G5760" s="555">
        <f t="shared" si="1307"/>
        <v>0</v>
      </c>
    </row>
    <row r="5761" spans="1:7" ht="19.899999999999999" customHeight="1" x14ac:dyDescent="0.2">
      <c r="A5761" s="601">
        <f t="shared" si="1303"/>
        <v>0</v>
      </c>
      <c r="B5761" s="561">
        <f t="shared" si="1304"/>
        <v>0</v>
      </c>
      <c r="C5761" s="561"/>
      <c r="D5761" s="613">
        <f t="shared" si="1305"/>
        <v>0</v>
      </c>
      <c r="E5761" s="553"/>
      <c r="F5761" s="555">
        <f t="shared" si="1306"/>
        <v>0</v>
      </c>
      <c r="G5761" s="555">
        <f t="shared" si="1307"/>
        <v>0</v>
      </c>
    </row>
    <row r="5762" spans="1:7" ht="19.899999999999999" customHeight="1" x14ac:dyDescent="0.2">
      <c r="A5762" s="601">
        <f t="shared" si="1303"/>
        <v>0</v>
      </c>
      <c r="B5762" s="561">
        <f t="shared" si="1304"/>
        <v>0</v>
      </c>
      <c r="C5762" s="561"/>
      <c r="D5762" s="613">
        <f t="shared" si="1305"/>
        <v>0</v>
      </c>
      <c r="E5762" s="553"/>
      <c r="F5762" s="555">
        <f t="shared" si="1306"/>
        <v>0</v>
      </c>
      <c r="G5762" s="555">
        <f t="shared" si="1307"/>
        <v>0</v>
      </c>
    </row>
    <row r="5763" spans="1:7" ht="19.899999999999999" customHeight="1" x14ac:dyDescent="0.2">
      <c r="A5763" s="601">
        <f t="shared" si="1303"/>
        <v>0</v>
      </c>
      <c r="B5763" s="561">
        <f t="shared" si="1304"/>
        <v>0</v>
      </c>
      <c r="C5763" s="561"/>
      <c r="D5763" s="613">
        <f t="shared" si="1305"/>
        <v>0</v>
      </c>
      <c r="E5763" s="553"/>
      <c r="F5763" s="555">
        <f t="shared" si="1306"/>
        <v>0</v>
      </c>
      <c r="G5763" s="555">
        <f t="shared" si="1307"/>
        <v>0</v>
      </c>
    </row>
    <row r="5764" spans="1:7" ht="19.899999999999999" customHeight="1" x14ac:dyDescent="0.2">
      <c r="A5764" s="601">
        <f t="shared" si="1303"/>
        <v>0</v>
      </c>
      <c r="B5764" s="561">
        <f t="shared" si="1304"/>
        <v>0</v>
      </c>
      <c r="C5764" s="561"/>
      <c r="D5764" s="613">
        <f t="shared" si="1305"/>
        <v>0</v>
      </c>
      <c r="E5764" s="553"/>
      <c r="F5764" s="555">
        <f t="shared" si="1306"/>
        <v>0</v>
      </c>
      <c r="G5764" s="555">
        <f t="shared" si="1307"/>
        <v>0</v>
      </c>
    </row>
    <row r="5765" spans="1:7" ht="19.899999999999999" customHeight="1" x14ac:dyDescent="0.2">
      <c r="A5765" s="599"/>
      <c r="B5765" s="545"/>
      <c r="C5765" s="545"/>
      <c r="D5765" s="541"/>
      <c r="E5765" s="542"/>
      <c r="F5765" s="564" t="s">
        <v>29</v>
      </c>
      <c r="G5765" s="605">
        <f>SUBTOTAL(9,G5754:G5764)</f>
        <v>0</v>
      </c>
    </row>
    <row r="5766" spans="1:7" ht="19.899999999999999" customHeight="1" x14ac:dyDescent="0.2">
      <c r="A5766" s="599"/>
      <c r="B5766" s="545"/>
      <c r="C5766" s="537" t="s">
        <v>1015</v>
      </c>
      <c r="D5766" s="541"/>
      <c r="E5766" s="542"/>
      <c r="F5766" s="543"/>
      <c r="G5766" s="600"/>
    </row>
    <row r="5767" spans="1:7" ht="19.899999999999999" customHeight="1" x14ac:dyDescent="0.2">
      <c r="A5767" s="792" t="s">
        <v>576</v>
      </c>
      <c r="B5767" s="793"/>
      <c r="C5767" s="794" t="s">
        <v>0</v>
      </c>
      <c r="D5767" s="794" t="s">
        <v>1867</v>
      </c>
      <c r="E5767" s="796" t="s">
        <v>24</v>
      </c>
      <c r="F5767" s="798" t="s">
        <v>25</v>
      </c>
      <c r="G5767" s="800" t="s">
        <v>26</v>
      </c>
    </row>
    <row r="5768" spans="1:7" ht="19.899999999999999" customHeight="1" x14ac:dyDescent="0.2">
      <c r="A5768" s="560" t="s">
        <v>577</v>
      </c>
      <c r="B5768" s="560" t="s">
        <v>578</v>
      </c>
      <c r="C5768" s="795"/>
      <c r="D5768" s="795"/>
      <c r="E5768" s="797"/>
      <c r="F5768" s="799"/>
      <c r="G5768" s="801"/>
    </row>
    <row r="5769" spans="1:7" ht="19.899999999999999" customHeight="1" x14ac:dyDescent="0.2">
      <c r="A5769" s="601">
        <f>IFERROR(VLOOKUP(C5769,T_Insumos,4,FALSE),0)</f>
        <v>0</v>
      </c>
      <c r="B5769" s="561">
        <f>IFERROR(VLOOKUP(C5769,T_Insumos,5,FALSE),0)</f>
        <v>0</v>
      </c>
      <c r="C5769" s="552"/>
      <c r="D5769" s="613">
        <f>IF(C5769=0,0,"$/tnkm")</f>
        <v>0</v>
      </c>
      <c r="E5769" s="553"/>
      <c r="F5769" s="555">
        <f>IFERROR(VLOOKUP(C5769,T_Insumos,3,FALSE),0)</f>
        <v>0</v>
      </c>
      <c r="G5769" s="555">
        <f>ROUND(E5769*F5769,2)</f>
        <v>0</v>
      </c>
    </row>
    <row r="5770" spans="1:7" ht="19.899999999999999" customHeight="1" x14ac:dyDescent="0.2">
      <c r="A5770" s="601">
        <f>IFERROR(VLOOKUP(C5770,T_Insumos,4,FALSE),0)</f>
        <v>0</v>
      </c>
      <c r="B5770" s="561">
        <f>IFERROR(VLOOKUP(C5770,T_Insumos,5,FALSE),0)</f>
        <v>0</v>
      </c>
      <c r="C5770" s="552"/>
      <c r="D5770" s="613">
        <f>IF(C5770=0,0,"$/tnkm")</f>
        <v>0</v>
      </c>
      <c r="E5770" s="569"/>
      <c r="F5770" s="555">
        <f>IFERROR(VLOOKUP(C5770,T_Insumos,3,FALSE),0)</f>
        <v>0</v>
      </c>
      <c r="G5770" s="555">
        <f t="shared" ref="G5770" si="1308">ROUND(E5770*F5770,2)</f>
        <v>0</v>
      </c>
    </row>
    <row r="5771" spans="1:7" ht="19.899999999999999" customHeight="1" x14ac:dyDescent="0.2">
      <c r="A5771" s="599"/>
      <c r="B5771" s="545"/>
      <c r="C5771" s="545"/>
      <c r="D5771" s="541"/>
      <c r="E5771" s="542"/>
      <c r="F5771" s="564" t="s">
        <v>1016</v>
      </c>
      <c r="G5771" s="605">
        <f>SUBTOTAL(9,G5769:G5770)</f>
        <v>0</v>
      </c>
    </row>
    <row r="5772" spans="1:7" ht="19.899999999999999" customHeight="1" x14ac:dyDescent="0.2">
      <c r="A5772" s="602"/>
      <c r="B5772" s="541"/>
      <c r="C5772" s="545"/>
      <c r="D5772" s="541"/>
      <c r="E5772" s="542"/>
      <c r="F5772" s="543"/>
      <c r="G5772" s="600"/>
    </row>
    <row r="5773" spans="1:7" ht="19.899999999999999" customHeight="1" x14ac:dyDescent="0.2">
      <c r="A5773" s="664" t="str">
        <f>B5707</f>
        <v/>
      </c>
      <c r="B5773" s="661">
        <f ca="1">C5707</f>
        <v>0</v>
      </c>
      <c r="C5773" s="541"/>
      <c r="D5773" s="541" t="s">
        <v>1833</v>
      </c>
      <c r="E5773" s="662"/>
      <c r="F5773" s="663" t="str">
        <f ca="1">"$/"&amp;G5707</f>
        <v>$/0</v>
      </c>
      <c r="G5773" s="610">
        <f>SUBTOTAL(9,G5730:G5772)</f>
        <v>0</v>
      </c>
    </row>
    <row r="5774" spans="1:7" ht="19.899999999999999" customHeight="1" x14ac:dyDescent="0.2">
      <c r="A5774" s="606"/>
      <c r="B5774" s="607"/>
      <c r="C5774" s="608"/>
      <c r="D5774" s="608" t="s">
        <v>2043</v>
      </c>
      <c r="E5774" s="609"/>
      <c r="F5774" s="665" t="str">
        <f ca="1">"$/"&amp;G5707</f>
        <v>$/0</v>
      </c>
      <c r="G5774" s="610">
        <f>ROUND(G5773/Coeficiente_Paso,2)</f>
        <v>0</v>
      </c>
    </row>
    <row r="5775" spans="1:7" ht="19.899999999999999" customHeight="1" x14ac:dyDescent="0.2">
      <c r="A5775" s="191"/>
      <c r="B5775" s="191"/>
      <c r="C5775" s="191"/>
      <c r="D5775" s="191"/>
      <c r="E5775" s="191"/>
      <c r="F5775" s="191"/>
      <c r="G5775" s="191"/>
    </row>
    <row r="5776" spans="1:7" ht="19.899999999999999" customHeight="1" x14ac:dyDescent="0.2">
      <c r="A5776" s="802" t="s">
        <v>31</v>
      </c>
      <c r="B5776" s="803"/>
      <c r="C5776" s="803"/>
      <c r="D5776" s="803"/>
      <c r="E5776" s="803"/>
      <c r="F5776" s="803"/>
      <c r="G5776" s="804"/>
    </row>
    <row r="5777" spans="1:7" ht="19.899999999999999" customHeight="1" x14ac:dyDescent="0.2">
      <c r="A5777" s="587" t="s">
        <v>711</v>
      </c>
      <c r="B5777" s="535" t="str">
        <f>Comitente</f>
        <v>DIRECCIÓN PROVINCIAL DE VIALIDAD</v>
      </c>
      <c r="C5777" s="536"/>
      <c r="D5777" s="537"/>
      <c r="E5777" s="537"/>
      <c r="F5777" s="538"/>
      <c r="G5777" s="588"/>
    </row>
    <row r="5778" spans="1:7" ht="19.899999999999999" customHeight="1" x14ac:dyDescent="0.2">
      <c r="A5778" s="587" t="s">
        <v>712</v>
      </c>
      <c r="B5778" s="535">
        <f>Contratista</f>
        <v>0</v>
      </c>
      <c r="C5778" s="539"/>
      <c r="D5778" s="539"/>
      <c r="E5778" s="539"/>
      <c r="F5778" s="535"/>
      <c r="G5778" s="589"/>
    </row>
    <row r="5779" spans="1:7" ht="19.899999999999999" customHeight="1" x14ac:dyDescent="0.2">
      <c r="A5779" s="587" t="s">
        <v>21</v>
      </c>
      <c r="B5779" s="535" t="str">
        <f>Obra</f>
        <v>PAVIMENTACIÓN Y REPAVIMENTACION DE LA RED VIAL MUNICIPAL AFECTADAS POR OBRAS DE SANEAMIENTO 1era ETAPA SARMIENTO</v>
      </c>
      <c r="C5779" s="539"/>
      <c r="D5779" s="539"/>
      <c r="E5779" s="539"/>
      <c r="F5779" s="535" t="s">
        <v>32</v>
      </c>
      <c r="G5779" s="589">
        <f>Fecha_Base</f>
        <v>0</v>
      </c>
    </row>
    <row r="5780" spans="1:7" ht="19.899999999999999" customHeight="1" x14ac:dyDescent="0.2">
      <c r="A5780" s="590" t="s">
        <v>710</v>
      </c>
      <c r="B5780" s="540" t="str">
        <f>Ubicación</f>
        <v>DEPARTAMENTO SARMIENTO</v>
      </c>
      <c r="C5780" s="540"/>
      <c r="D5780" s="541"/>
      <c r="E5780" s="542"/>
      <c r="F5780" s="543"/>
      <c r="G5780" s="591"/>
    </row>
    <row r="5781" spans="1:7" ht="19.899999999999999" customHeight="1" x14ac:dyDescent="0.2">
      <c r="A5781" s="590" t="s">
        <v>33</v>
      </c>
      <c r="B5781" s="544" t="str">
        <f>IFERROR(VALUE(LEFT(B5782,FIND(".",B5782)-1)),"")</f>
        <v/>
      </c>
      <c r="C5781" s="545">
        <f ca="1">IFERROR(VLOOKUP(B5781,T_Computo_Presupuesto,2,FALSE),0)</f>
        <v>0</v>
      </c>
      <c r="D5781" s="545"/>
      <c r="E5781" s="542"/>
      <c r="F5781" s="543"/>
      <c r="G5781" s="591"/>
    </row>
    <row r="5782" spans="1:7" ht="19.899999999999999" customHeight="1" x14ac:dyDescent="0.2">
      <c r="A5782" s="590" t="s">
        <v>22</v>
      </c>
      <c r="B5782" s="546" t="str">
        <f>IFERROR(VLOOKUP(COUNTIF($A$1:A5782,"ANALISIS DE PRECIOS"),T_NumeroItem,2,FALSE),"")</f>
        <v/>
      </c>
      <c r="C5782" s="805">
        <f ca="1">IFERROR(VLOOKUP(B5782,T_Computo_Presupuesto,2,FALSE),0)</f>
        <v>0</v>
      </c>
      <c r="D5782" s="805"/>
      <c r="E5782" s="805"/>
      <c r="F5782" s="540" t="s">
        <v>23</v>
      </c>
      <c r="G5782" s="592">
        <f ca="1">IFERROR(VLOOKUP(B5782,T_Computo_Presupuesto,4,FALSE),0)</f>
        <v>0</v>
      </c>
    </row>
    <row r="5783" spans="1:7" ht="19.899999999999999" customHeight="1" x14ac:dyDescent="0.2">
      <c r="A5783" s="590"/>
      <c r="B5783" s="540"/>
      <c r="C5783" s="545"/>
      <c r="D5783" s="541"/>
      <c r="E5783" s="542"/>
      <c r="F5783" s="545"/>
      <c r="G5783" s="593"/>
    </row>
    <row r="5784" spans="1:7" ht="19.899999999999999" customHeight="1" x14ac:dyDescent="0.2">
      <c r="A5784" s="594"/>
      <c r="B5784" s="547"/>
      <c r="C5784" s="548" t="s">
        <v>999</v>
      </c>
      <c r="D5784" s="547"/>
      <c r="E5784" s="547"/>
      <c r="F5784" s="547"/>
      <c r="G5784" s="595"/>
    </row>
    <row r="5785" spans="1:7" ht="19.899999999999999" customHeight="1" x14ac:dyDescent="0.2">
      <c r="A5785" s="590"/>
      <c r="B5785" s="549"/>
      <c r="C5785" s="545"/>
      <c r="D5785" s="541"/>
      <c r="E5785" s="542"/>
      <c r="F5785" s="540"/>
      <c r="G5785" s="592"/>
    </row>
    <row r="5786" spans="1:7" ht="19.899999999999999" customHeight="1" x14ac:dyDescent="0.2">
      <c r="A5786" s="590"/>
      <c r="B5786" s="549"/>
      <c r="C5786" s="550" t="s">
        <v>1000</v>
      </c>
      <c r="D5786" s="551" t="s">
        <v>24</v>
      </c>
      <c r="E5786" s="551" t="s">
        <v>1001</v>
      </c>
      <c r="F5786" s="551" t="s">
        <v>1002</v>
      </c>
      <c r="G5786" s="550" t="s">
        <v>1003</v>
      </c>
    </row>
    <row r="5787" spans="1:7" ht="19.899999999999999" customHeight="1" x14ac:dyDescent="0.2">
      <c r="A5787" s="590"/>
      <c r="B5787" s="549"/>
      <c r="C5787" s="552"/>
      <c r="D5787" s="553"/>
      <c r="E5787" s="554">
        <f t="shared" ref="E5787:E5796" si="1309">IFERROR(VLOOKUP(C5787,T_Equipos,4,FALSE),0)</f>
        <v>0</v>
      </c>
      <c r="F5787" s="555">
        <f t="shared" ref="F5787:F5796" si="1310">IFERROR(VLOOKUP(C5787,T_Equipos,5,FALSE),0)</f>
        <v>0</v>
      </c>
      <c r="G5787" s="555">
        <f>ROUND(D5787*F5787,2)</f>
        <v>0</v>
      </c>
    </row>
    <row r="5788" spans="1:7" ht="19.899999999999999" customHeight="1" x14ac:dyDescent="0.2">
      <c r="A5788" s="590"/>
      <c r="B5788" s="549"/>
      <c r="C5788" s="552"/>
      <c r="D5788" s="553"/>
      <c r="E5788" s="554">
        <f t="shared" si="1309"/>
        <v>0</v>
      </c>
      <c r="F5788" s="555">
        <f t="shared" si="1310"/>
        <v>0</v>
      </c>
      <c r="G5788" s="555">
        <f>ROUND(D5788*F5788,2)</f>
        <v>0</v>
      </c>
    </row>
    <row r="5789" spans="1:7" ht="19.899999999999999" customHeight="1" x14ac:dyDescent="0.2">
      <c r="A5789" s="590"/>
      <c r="B5789" s="549"/>
      <c r="C5789" s="552"/>
      <c r="D5789" s="553"/>
      <c r="E5789" s="554">
        <f t="shared" si="1309"/>
        <v>0</v>
      </c>
      <c r="F5789" s="555">
        <f t="shared" si="1310"/>
        <v>0</v>
      </c>
      <c r="G5789" s="555">
        <f>ROUND(D5789*F5789,2)</f>
        <v>0</v>
      </c>
    </row>
    <row r="5790" spans="1:7" ht="19.899999999999999" customHeight="1" x14ac:dyDescent="0.2">
      <c r="A5790" s="590"/>
      <c r="B5790" s="549"/>
      <c r="C5790" s="552"/>
      <c r="D5790" s="553"/>
      <c r="E5790" s="554">
        <f t="shared" si="1309"/>
        <v>0</v>
      </c>
      <c r="F5790" s="555">
        <f t="shared" si="1310"/>
        <v>0</v>
      </c>
      <c r="G5790" s="555">
        <f>ROUND(D5790*F5790,2)</f>
        <v>0</v>
      </c>
    </row>
    <row r="5791" spans="1:7" ht="19.899999999999999" customHeight="1" x14ac:dyDescent="0.2">
      <c r="A5791" s="590"/>
      <c r="B5791" s="549"/>
      <c r="C5791" s="552"/>
      <c r="D5791" s="553"/>
      <c r="E5791" s="554">
        <f t="shared" si="1309"/>
        <v>0</v>
      </c>
      <c r="F5791" s="555">
        <f t="shared" si="1310"/>
        <v>0</v>
      </c>
      <c r="G5791" s="555">
        <f t="shared" ref="G5791:G5796" si="1311">ROUND(D5791*F5791,2)</f>
        <v>0</v>
      </c>
    </row>
    <row r="5792" spans="1:7" ht="19.899999999999999" customHeight="1" x14ac:dyDescent="0.2">
      <c r="A5792" s="590"/>
      <c r="B5792" s="549"/>
      <c r="C5792" s="552"/>
      <c r="D5792" s="553"/>
      <c r="E5792" s="554">
        <f t="shared" si="1309"/>
        <v>0</v>
      </c>
      <c r="F5792" s="555">
        <f t="shared" si="1310"/>
        <v>0</v>
      </c>
      <c r="G5792" s="555">
        <f t="shared" si="1311"/>
        <v>0</v>
      </c>
    </row>
    <row r="5793" spans="1:7" ht="19.899999999999999" customHeight="1" x14ac:dyDescent="0.2">
      <c r="A5793" s="590"/>
      <c r="B5793" s="549"/>
      <c r="C5793" s="552"/>
      <c r="D5793" s="553"/>
      <c r="E5793" s="554">
        <f t="shared" si="1309"/>
        <v>0</v>
      </c>
      <c r="F5793" s="555">
        <f t="shared" si="1310"/>
        <v>0</v>
      </c>
      <c r="G5793" s="555">
        <f t="shared" si="1311"/>
        <v>0</v>
      </c>
    </row>
    <row r="5794" spans="1:7" ht="19.899999999999999" customHeight="1" x14ac:dyDescent="0.2">
      <c r="A5794" s="590"/>
      <c r="B5794" s="549"/>
      <c r="C5794" s="552"/>
      <c r="D5794" s="553"/>
      <c r="E5794" s="554">
        <f t="shared" si="1309"/>
        <v>0</v>
      </c>
      <c r="F5794" s="555">
        <f t="shared" si="1310"/>
        <v>0</v>
      </c>
      <c r="G5794" s="555">
        <f t="shared" si="1311"/>
        <v>0</v>
      </c>
    </row>
    <row r="5795" spans="1:7" ht="19.899999999999999" customHeight="1" x14ac:dyDescent="0.2">
      <c r="A5795" s="590"/>
      <c r="B5795" s="549"/>
      <c r="C5795" s="552"/>
      <c r="D5795" s="553"/>
      <c r="E5795" s="554">
        <f t="shared" si="1309"/>
        <v>0</v>
      </c>
      <c r="F5795" s="555">
        <f t="shared" si="1310"/>
        <v>0</v>
      </c>
      <c r="G5795" s="555">
        <f t="shared" si="1311"/>
        <v>0</v>
      </c>
    </row>
    <row r="5796" spans="1:7" ht="19.899999999999999" customHeight="1" x14ac:dyDescent="0.2">
      <c r="A5796" s="590"/>
      <c r="B5796" s="549"/>
      <c r="C5796" s="552"/>
      <c r="D5796" s="553"/>
      <c r="E5796" s="554">
        <f t="shared" si="1309"/>
        <v>0</v>
      </c>
      <c r="F5796" s="555">
        <f t="shared" si="1310"/>
        <v>0</v>
      </c>
      <c r="G5796" s="555">
        <f t="shared" si="1311"/>
        <v>0</v>
      </c>
    </row>
    <row r="5797" spans="1:7" ht="19.899999999999999" customHeight="1" x14ac:dyDescent="0.2">
      <c r="A5797" s="590"/>
      <c r="B5797" s="549"/>
      <c r="C5797" s="545"/>
      <c r="D5797" s="545"/>
      <c r="E5797" s="556"/>
      <c r="F5797" s="540"/>
      <c r="G5797" s="592"/>
    </row>
    <row r="5798" spans="1:7" ht="19.899999999999999" customHeight="1" x14ac:dyDescent="0.2">
      <c r="A5798" s="590"/>
      <c r="B5798" s="545"/>
      <c r="C5798" s="537" t="s">
        <v>1004</v>
      </c>
      <c r="D5798" s="540" t="s">
        <v>1001</v>
      </c>
      <c r="E5798" s="611">
        <f>SUMPRODUCT(D5787:D5796,E5787:E5796)</f>
        <v>0</v>
      </c>
      <c r="F5798" s="540" t="s">
        <v>1005</v>
      </c>
      <c r="G5798" s="612">
        <f>SUM(G5787:G5796)</f>
        <v>0</v>
      </c>
    </row>
    <row r="5799" spans="1:7" ht="19.899999999999999" customHeight="1" x14ac:dyDescent="0.2">
      <c r="A5799" s="590"/>
      <c r="B5799" s="549"/>
      <c r="C5799" s="557"/>
      <c r="D5799" s="556"/>
      <c r="E5799" s="542"/>
      <c r="F5799" s="540"/>
      <c r="G5799" s="596"/>
    </row>
    <row r="5800" spans="1:7" ht="19.899999999999999" customHeight="1" x14ac:dyDescent="0.2">
      <c r="A5800" s="597"/>
      <c r="B5800" s="549"/>
      <c r="C5800" s="540" t="s">
        <v>1006</v>
      </c>
      <c r="D5800" s="558">
        <f>IFERROR(VLOOKUP(COUNTIF($A$1:A5800,"ANALISIS DE PRECIOS"),T_Rendimiento_Equipo,5,FALSE),0)</f>
        <v>0</v>
      </c>
      <c r="E5800" s="559" t="str">
        <f ca="1">G5782&amp;"/día"</f>
        <v>0/día</v>
      </c>
      <c r="F5800" s="598"/>
      <c r="G5800" s="592"/>
    </row>
    <row r="5801" spans="1:7" ht="19.899999999999999" customHeight="1" x14ac:dyDescent="0.2">
      <c r="A5801" s="590"/>
      <c r="B5801" s="549"/>
      <c r="C5801" s="545"/>
      <c r="D5801" s="541"/>
      <c r="E5801" s="542"/>
      <c r="F5801" s="540"/>
      <c r="G5801" s="592"/>
    </row>
    <row r="5802" spans="1:7" ht="19.899999999999999" customHeight="1" x14ac:dyDescent="0.2">
      <c r="A5802" s="792" t="s">
        <v>576</v>
      </c>
      <c r="B5802" s="793"/>
      <c r="C5802" s="794" t="s">
        <v>0</v>
      </c>
      <c r="D5802" s="806" t="s">
        <v>1866</v>
      </c>
      <c r="E5802" s="806" t="s">
        <v>1865</v>
      </c>
      <c r="F5802" s="798" t="s">
        <v>1007</v>
      </c>
      <c r="G5802" s="800" t="s">
        <v>26</v>
      </c>
    </row>
    <row r="5803" spans="1:7" ht="19.899999999999999" customHeight="1" x14ac:dyDescent="0.2">
      <c r="A5803" s="560" t="s">
        <v>577</v>
      </c>
      <c r="B5803" s="560" t="s">
        <v>578</v>
      </c>
      <c r="C5803" s="795"/>
      <c r="D5803" s="807"/>
      <c r="E5803" s="797"/>
      <c r="F5803" s="799"/>
      <c r="G5803" s="801"/>
    </row>
    <row r="5804" spans="1:7" ht="19.899999999999999" customHeight="1" x14ac:dyDescent="0.2">
      <c r="A5804" s="599"/>
      <c r="B5804" s="545"/>
      <c r="C5804" s="537" t="s">
        <v>1008</v>
      </c>
      <c r="D5804" s="542"/>
      <c r="E5804" s="542"/>
      <c r="F5804" s="545"/>
      <c r="G5804" s="600"/>
    </row>
    <row r="5805" spans="1:7" ht="19.899999999999999" customHeight="1" x14ac:dyDescent="0.2">
      <c r="A5805" s="601">
        <f t="shared" ref="A5805:A5813" si="1312">IFERROR(VLOOKUP(C5805,T_Insumos,4,FALSE),0)</f>
        <v>0</v>
      </c>
      <c r="B5805" s="561">
        <f t="shared" ref="B5805:B5813" si="1313">IFERROR(VLOOKUP(C5805,T_Insumos,5,FALSE),0)</f>
        <v>0</v>
      </c>
      <c r="C5805" s="552"/>
      <c r="D5805" s="562">
        <f t="shared" ref="D5805:D5813" si="1314">IFERROR(VLOOKUP(C5805,T_Insumos,3,FALSE),0)</f>
        <v>0</v>
      </c>
      <c r="E5805" s="555">
        <f>D5805*$G$23</f>
        <v>0</v>
      </c>
      <c r="F5805" s="558">
        <f>IF(C5805="",0,IFERROR(VLOOKUP(COUNTIF($A$1:A5805,"ANALISIS DE PRECIOS"),T_Rendimiento_Equipo,5,FALSE),0))</f>
        <v>0</v>
      </c>
      <c r="G5805" s="555">
        <f>IFERROR(ROUND(E5805/F5805,2),0)</f>
        <v>0</v>
      </c>
    </row>
    <row r="5806" spans="1:7" ht="19.899999999999999" customHeight="1" x14ac:dyDescent="0.2">
      <c r="A5806" s="601">
        <f t="shared" si="1312"/>
        <v>0</v>
      </c>
      <c r="B5806" s="561">
        <f t="shared" si="1313"/>
        <v>0</v>
      </c>
      <c r="C5806" s="552"/>
      <c r="D5806" s="562">
        <f t="shared" si="1314"/>
        <v>0</v>
      </c>
      <c r="E5806" s="555"/>
      <c r="F5806" s="558">
        <f>IF(C5806="",0,IFERROR(VLOOKUP(COUNTIF($A$1:A5806,"ANALISIS DE PRECIOS"),T_Rendimiento_Equipo,5,FALSE),0))</f>
        <v>0</v>
      </c>
      <c r="G5806" s="555">
        <f t="shared" ref="G5806:G5813" si="1315">IFERROR(ROUND(E5806/F5806,2),0)</f>
        <v>0</v>
      </c>
    </row>
    <row r="5807" spans="1:7" ht="19.899999999999999" customHeight="1" x14ac:dyDescent="0.2">
      <c r="A5807" s="601">
        <f t="shared" si="1312"/>
        <v>0</v>
      </c>
      <c r="B5807" s="561">
        <f t="shared" si="1313"/>
        <v>0</v>
      </c>
      <c r="C5807" s="563"/>
      <c r="D5807" s="562">
        <f t="shared" si="1314"/>
        <v>0</v>
      </c>
      <c r="E5807" s="555"/>
      <c r="F5807" s="558">
        <f>IF(C5807="",0,IFERROR(VLOOKUP(COUNTIF($A$1:A5807,"ANALISIS DE PRECIOS"),T_Rendimiento_Equipo,5,FALSE),0))</f>
        <v>0</v>
      </c>
      <c r="G5807" s="555">
        <f t="shared" si="1315"/>
        <v>0</v>
      </c>
    </row>
    <row r="5808" spans="1:7" ht="19.899999999999999" customHeight="1" x14ac:dyDescent="0.2">
      <c r="A5808" s="601">
        <f t="shared" si="1312"/>
        <v>0</v>
      </c>
      <c r="B5808" s="561">
        <f t="shared" si="1313"/>
        <v>0</v>
      </c>
      <c r="C5808" s="563"/>
      <c r="D5808" s="562">
        <f t="shared" si="1314"/>
        <v>0</v>
      </c>
      <c r="E5808" s="555"/>
      <c r="F5808" s="558">
        <f>IF(C5808="",0,IFERROR(VLOOKUP(COUNTIF($A$1:A5808,"ANALISIS DE PRECIOS"),T_Rendimiento_Equipo,5,FALSE),0))</f>
        <v>0</v>
      </c>
      <c r="G5808" s="555">
        <f t="shared" si="1315"/>
        <v>0</v>
      </c>
    </row>
    <row r="5809" spans="1:7" ht="19.899999999999999" customHeight="1" x14ac:dyDescent="0.2">
      <c r="A5809" s="601">
        <f t="shared" si="1312"/>
        <v>0</v>
      </c>
      <c r="B5809" s="561">
        <f t="shared" si="1313"/>
        <v>0</v>
      </c>
      <c r="C5809" s="563"/>
      <c r="D5809" s="562">
        <f t="shared" si="1314"/>
        <v>0</v>
      </c>
      <c r="E5809" s="555"/>
      <c r="F5809" s="558">
        <f>IF(C5809="",0,IFERROR(VLOOKUP(COUNTIF($A$1:A5809,"ANALISIS DE PRECIOS"),T_Rendimiento_Equipo,5,FALSE),0))</f>
        <v>0</v>
      </c>
      <c r="G5809" s="555">
        <f t="shared" si="1315"/>
        <v>0</v>
      </c>
    </row>
    <row r="5810" spans="1:7" ht="19.899999999999999" customHeight="1" x14ac:dyDescent="0.2">
      <c r="A5810" s="601">
        <f t="shared" si="1312"/>
        <v>0</v>
      </c>
      <c r="B5810" s="561">
        <f t="shared" si="1313"/>
        <v>0</v>
      </c>
      <c r="C5810" s="563"/>
      <c r="D5810" s="562">
        <f t="shared" si="1314"/>
        <v>0</v>
      </c>
      <c r="E5810" s="555"/>
      <c r="F5810" s="558">
        <f>IF(C5810="",0,IFERROR(VLOOKUP(COUNTIF($A$1:A5810,"ANALISIS DE PRECIOS"),T_Rendimiento_Equipo,5,FALSE),0))</f>
        <v>0</v>
      </c>
      <c r="G5810" s="555">
        <f t="shared" si="1315"/>
        <v>0</v>
      </c>
    </row>
    <row r="5811" spans="1:7" ht="19.899999999999999" customHeight="1" x14ac:dyDescent="0.2">
      <c r="A5811" s="601">
        <f t="shared" si="1312"/>
        <v>0</v>
      </c>
      <c r="B5811" s="561">
        <f t="shared" si="1313"/>
        <v>0</v>
      </c>
      <c r="C5811" s="563"/>
      <c r="D5811" s="562">
        <f t="shared" si="1314"/>
        <v>0</v>
      </c>
      <c r="E5811" s="555"/>
      <c r="F5811" s="558">
        <f>IF(C5811="",0,IFERROR(VLOOKUP(COUNTIF($A$1:A5811,"ANALISIS DE PRECIOS"),T_Rendimiento_Equipo,5,FALSE),0))</f>
        <v>0</v>
      </c>
      <c r="G5811" s="555">
        <f t="shared" si="1315"/>
        <v>0</v>
      </c>
    </row>
    <row r="5812" spans="1:7" ht="19.899999999999999" customHeight="1" x14ac:dyDescent="0.2">
      <c r="A5812" s="601">
        <f t="shared" si="1312"/>
        <v>0</v>
      </c>
      <c r="B5812" s="561">
        <f t="shared" si="1313"/>
        <v>0</v>
      </c>
      <c r="C5812" s="563"/>
      <c r="D5812" s="562">
        <f t="shared" si="1314"/>
        <v>0</v>
      </c>
      <c r="E5812" s="555"/>
      <c r="F5812" s="558">
        <f>IF(C5812="",0,IFERROR(VLOOKUP(COUNTIF($A$1:A5812,"ANALISIS DE PRECIOS"),T_Rendimiento_Equipo,5,FALSE),0))</f>
        <v>0</v>
      </c>
      <c r="G5812" s="555">
        <f t="shared" si="1315"/>
        <v>0</v>
      </c>
    </row>
    <row r="5813" spans="1:7" ht="19.899999999999999" customHeight="1" x14ac:dyDescent="0.2">
      <c r="A5813" s="601">
        <f t="shared" si="1312"/>
        <v>0</v>
      </c>
      <c r="B5813" s="561">
        <f t="shared" si="1313"/>
        <v>0</v>
      </c>
      <c r="C5813" s="552"/>
      <c r="D5813" s="562">
        <f t="shared" si="1314"/>
        <v>0</v>
      </c>
      <c r="E5813" s="555"/>
      <c r="F5813" s="558">
        <f>IF(C5813="",0,IFERROR(VLOOKUP(COUNTIF($A$1:A5813,"ANALISIS DE PRECIOS"),T_Rendimiento_Equipo,5,FALSE),0))</f>
        <v>0</v>
      </c>
      <c r="G5813" s="555">
        <f t="shared" si="1315"/>
        <v>0</v>
      </c>
    </row>
    <row r="5814" spans="1:7" ht="19.899999999999999" customHeight="1" x14ac:dyDescent="0.2">
      <c r="A5814" s="602"/>
      <c r="B5814" s="541"/>
      <c r="C5814" s="545"/>
      <c r="D5814" s="541"/>
      <c r="E5814" s="542"/>
      <c r="F5814" s="564" t="s">
        <v>27</v>
      </c>
      <c r="G5814" s="603">
        <f>SUBTOTAL(9,G5805:G5813)</f>
        <v>0</v>
      </c>
    </row>
    <row r="5815" spans="1:7" ht="19.899999999999999" customHeight="1" x14ac:dyDescent="0.2">
      <c r="A5815" s="599"/>
      <c r="B5815" s="545"/>
      <c r="C5815" s="537" t="s">
        <v>713</v>
      </c>
      <c r="D5815" s="541"/>
      <c r="E5815" s="542"/>
      <c r="F5815" s="543"/>
      <c r="G5815" s="600"/>
    </row>
    <row r="5816" spans="1:7" ht="19.899999999999999" customHeight="1" x14ac:dyDescent="0.2">
      <c r="A5816" s="792" t="s">
        <v>576</v>
      </c>
      <c r="B5816" s="793"/>
      <c r="C5816" s="794" t="s">
        <v>0</v>
      </c>
      <c r="D5816" s="796" t="s">
        <v>24</v>
      </c>
      <c r="E5816" s="796" t="s">
        <v>1832</v>
      </c>
      <c r="F5816" s="798" t="s">
        <v>1007</v>
      </c>
      <c r="G5816" s="800" t="s">
        <v>26</v>
      </c>
    </row>
    <row r="5817" spans="1:7" ht="19.899999999999999" customHeight="1" x14ac:dyDescent="0.2">
      <c r="A5817" s="560" t="s">
        <v>577</v>
      </c>
      <c r="B5817" s="560" t="s">
        <v>578</v>
      </c>
      <c r="C5817" s="795"/>
      <c r="D5817" s="797"/>
      <c r="E5817" s="797"/>
      <c r="F5817" s="799"/>
      <c r="G5817" s="801"/>
    </row>
    <row r="5818" spans="1:7" ht="19.899999999999999" customHeight="1" x14ac:dyDescent="0.2">
      <c r="A5818" s="601">
        <f t="shared" ref="A5818:A5824" si="1316">IFERROR(VLOOKUP(C5818,T_Insumos,4,FALSE),0)</f>
        <v>0</v>
      </c>
      <c r="B5818" s="561">
        <f t="shared" ref="B5818:B5824" si="1317">IFERROR(VLOOKUP(C5818,T_Insumos,5,FALSE),0)</f>
        <v>0</v>
      </c>
      <c r="C5818" s="565"/>
      <c r="D5818" s="558"/>
      <c r="E5818" s="555">
        <f t="shared" ref="E5818:E5824" si="1318">IFERROR(VLOOKUP(C5818,T_Insumos,3,FALSE),0)</f>
        <v>0</v>
      </c>
      <c r="F5818" s="558">
        <f>IF(C5818="",0,IFERROR(VLOOKUP(COUNTIF($A$1:A5818,"ANALISIS DE PRECIOS"),T_Rendimiento_Equipo,5,FALSE),0))</f>
        <v>0</v>
      </c>
      <c r="G5818" s="555">
        <f>IFERROR(ROUND(D5818*E5818/F5818,2),0)</f>
        <v>0</v>
      </c>
    </row>
    <row r="5819" spans="1:7" ht="19.899999999999999" customHeight="1" x14ac:dyDescent="0.2">
      <c r="A5819" s="601">
        <f t="shared" si="1316"/>
        <v>0</v>
      </c>
      <c r="B5819" s="561">
        <f t="shared" si="1317"/>
        <v>0</v>
      </c>
      <c r="C5819" s="552"/>
      <c r="D5819" s="558"/>
      <c r="E5819" s="555">
        <f t="shared" si="1318"/>
        <v>0</v>
      </c>
      <c r="F5819" s="558">
        <f>IF(C5819="",0,IFERROR(VLOOKUP(COUNTIF($A$1:A5819,"ANALISIS DE PRECIOS"),T_Rendimiento_Equipo,5,FALSE),0))</f>
        <v>0</v>
      </c>
      <c r="G5819" s="555">
        <f t="shared" ref="G5819:G5824" si="1319">IFERROR(ROUND(D5819*E5819/F5819,2),0)</f>
        <v>0</v>
      </c>
    </row>
    <row r="5820" spans="1:7" ht="19.899999999999999" customHeight="1" x14ac:dyDescent="0.2">
      <c r="A5820" s="601">
        <f t="shared" si="1316"/>
        <v>0</v>
      </c>
      <c r="B5820" s="561">
        <f t="shared" si="1317"/>
        <v>0</v>
      </c>
      <c r="C5820" s="552"/>
      <c r="D5820" s="558"/>
      <c r="E5820" s="555">
        <f t="shared" si="1318"/>
        <v>0</v>
      </c>
      <c r="F5820" s="558">
        <f>IF(C5820="",0,IFERROR(VLOOKUP(COUNTIF($A$1:A5820,"ANALISIS DE PRECIOS"),T_Rendimiento_Equipo,5,FALSE),0))</f>
        <v>0</v>
      </c>
      <c r="G5820" s="555">
        <f t="shared" si="1319"/>
        <v>0</v>
      </c>
    </row>
    <row r="5821" spans="1:7" ht="19.899999999999999" customHeight="1" x14ac:dyDescent="0.2">
      <c r="A5821" s="601">
        <f t="shared" si="1316"/>
        <v>0</v>
      </c>
      <c r="B5821" s="561">
        <f t="shared" si="1317"/>
        <v>0</v>
      </c>
      <c r="C5821" s="552"/>
      <c r="D5821" s="558"/>
      <c r="E5821" s="555">
        <f t="shared" si="1318"/>
        <v>0</v>
      </c>
      <c r="F5821" s="558">
        <f>IF(C5821="",0,IFERROR(VLOOKUP(COUNTIF($A$1:A5821,"ANALISIS DE PRECIOS"),T_Rendimiento_Equipo,5,FALSE),0))</f>
        <v>0</v>
      </c>
      <c r="G5821" s="555">
        <f t="shared" si="1319"/>
        <v>0</v>
      </c>
    </row>
    <row r="5822" spans="1:7" ht="19.899999999999999" customHeight="1" x14ac:dyDescent="0.2">
      <c r="A5822" s="601">
        <f t="shared" si="1316"/>
        <v>0</v>
      </c>
      <c r="B5822" s="561">
        <f t="shared" si="1317"/>
        <v>0</v>
      </c>
      <c r="C5822" s="552"/>
      <c r="D5822" s="558"/>
      <c r="E5822" s="555">
        <f t="shared" si="1318"/>
        <v>0</v>
      </c>
      <c r="F5822" s="558">
        <f>IF(C5822="",0,IFERROR(VLOOKUP(COUNTIF($A$1:A5822,"ANALISIS DE PRECIOS"),T_Rendimiento_Equipo,5,FALSE),0))</f>
        <v>0</v>
      </c>
      <c r="G5822" s="555">
        <f t="shared" si="1319"/>
        <v>0</v>
      </c>
    </row>
    <row r="5823" spans="1:7" ht="19.899999999999999" customHeight="1" x14ac:dyDescent="0.2">
      <c r="A5823" s="601">
        <f t="shared" si="1316"/>
        <v>0</v>
      </c>
      <c r="B5823" s="561">
        <f t="shared" si="1317"/>
        <v>0</v>
      </c>
      <c r="C5823" s="552"/>
      <c r="D5823" s="566"/>
      <c r="E5823" s="555">
        <f t="shared" si="1318"/>
        <v>0</v>
      </c>
      <c r="F5823" s="558">
        <f>IF(C5823="",0,IFERROR(VLOOKUP(COUNTIF($A$1:A5823,"ANALISIS DE PRECIOS"),T_Rendimiento_Equipo,5,FALSE),0))</f>
        <v>0</v>
      </c>
      <c r="G5823" s="555">
        <f t="shared" si="1319"/>
        <v>0</v>
      </c>
    </row>
    <row r="5824" spans="1:7" ht="19.899999999999999" customHeight="1" x14ac:dyDescent="0.2">
      <c r="A5824" s="601">
        <f t="shared" si="1316"/>
        <v>0</v>
      </c>
      <c r="B5824" s="561">
        <f t="shared" si="1317"/>
        <v>0</v>
      </c>
      <c r="C5824" s="561"/>
      <c r="D5824" s="567"/>
      <c r="E5824" s="555">
        <f t="shared" si="1318"/>
        <v>0</v>
      </c>
      <c r="F5824" s="558">
        <f>IF(C5824="",0,IFERROR(VLOOKUP(COUNTIF($A$1:A5824,"ANALISIS DE PRECIOS"),T_Rendimiento_Equipo,5,FALSE),0))</f>
        <v>0</v>
      </c>
      <c r="G5824" s="555">
        <f t="shared" si="1319"/>
        <v>0</v>
      </c>
    </row>
    <row r="5825" spans="1:7" ht="19.899999999999999" customHeight="1" x14ac:dyDescent="0.2">
      <c r="A5825" s="602"/>
      <c r="B5825" s="541"/>
      <c r="C5825" s="545"/>
      <c r="D5825" s="541"/>
      <c r="E5825" s="542"/>
      <c r="F5825" s="564" t="s">
        <v>28</v>
      </c>
      <c r="G5825" s="604">
        <f>SUBTOTAL(9,G5818:G5824)</f>
        <v>0</v>
      </c>
    </row>
    <row r="5826" spans="1:7" ht="19.899999999999999" customHeight="1" x14ac:dyDescent="0.2">
      <c r="A5826" s="599"/>
      <c r="B5826" s="545"/>
      <c r="C5826" s="537" t="s">
        <v>1014</v>
      </c>
      <c r="D5826" s="541"/>
      <c r="E5826" s="542"/>
      <c r="F5826" s="543"/>
      <c r="G5826" s="600"/>
    </row>
    <row r="5827" spans="1:7" ht="19.899999999999999" customHeight="1" x14ac:dyDescent="0.2">
      <c r="A5827" s="792" t="s">
        <v>576</v>
      </c>
      <c r="B5827" s="793"/>
      <c r="C5827" s="794" t="s">
        <v>0</v>
      </c>
      <c r="D5827" s="794" t="s">
        <v>1867</v>
      </c>
      <c r="E5827" s="796" t="s">
        <v>24</v>
      </c>
      <c r="F5827" s="798" t="s">
        <v>25</v>
      </c>
      <c r="G5827" s="800" t="s">
        <v>26</v>
      </c>
    </row>
    <row r="5828" spans="1:7" ht="19.899999999999999" customHeight="1" x14ac:dyDescent="0.2">
      <c r="A5828" s="560" t="s">
        <v>577</v>
      </c>
      <c r="B5828" s="560" t="s">
        <v>578</v>
      </c>
      <c r="C5828" s="795"/>
      <c r="D5828" s="795"/>
      <c r="E5828" s="797"/>
      <c r="F5828" s="799"/>
      <c r="G5828" s="801"/>
    </row>
    <row r="5829" spans="1:7" ht="19.899999999999999" customHeight="1" x14ac:dyDescent="0.2">
      <c r="A5829" s="601">
        <f t="shared" ref="A5829:A5839" si="1320">IFERROR(VLOOKUP(C5829,T_Insumos,4,FALSE),0)</f>
        <v>0</v>
      </c>
      <c r="B5829" s="561">
        <f t="shared" ref="B5829:B5839" si="1321">IFERROR(VLOOKUP(C5829,T_Insumos,5,FALSE),0)</f>
        <v>0</v>
      </c>
      <c r="C5829" s="561"/>
      <c r="D5829" s="613">
        <f t="shared" ref="D5829:D5839" si="1322">IFERROR(VLOOKUP(C5829,T_Insumos,2,FALSE),0)</f>
        <v>0</v>
      </c>
      <c r="E5829" s="553"/>
      <c r="F5829" s="555">
        <f t="shared" ref="F5829:F5839" si="1323">IFERROR(VLOOKUP(C5829,T_Insumos,3,FALSE),0)</f>
        <v>0</v>
      </c>
      <c r="G5829" s="555">
        <f>ROUND(E5829*F5829,2)</f>
        <v>0</v>
      </c>
    </row>
    <row r="5830" spans="1:7" ht="19.899999999999999" customHeight="1" x14ac:dyDescent="0.2">
      <c r="A5830" s="601">
        <f t="shared" si="1320"/>
        <v>0</v>
      </c>
      <c r="B5830" s="561">
        <f t="shared" si="1321"/>
        <v>0</v>
      </c>
      <c r="C5830" s="561"/>
      <c r="D5830" s="613">
        <f t="shared" si="1322"/>
        <v>0</v>
      </c>
      <c r="E5830" s="553"/>
      <c r="F5830" s="555">
        <f t="shared" si="1323"/>
        <v>0</v>
      </c>
      <c r="G5830" s="555">
        <f t="shared" ref="G5830:G5839" si="1324">ROUND(E5830*F5830,2)</f>
        <v>0</v>
      </c>
    </row>
    <row r="5831" spans="1:7" ht="19.899999999999999" customHeight="1" x14ac:dyDescent="0.2">
      <c r="A5831" s="601">
        <f t="shared" si="1320"/>
        <v>0</v>
      </c>
      <c r="B5831" s="561">
        <f t="shared" si="1321"/>
        <v>0</v>
      </c>
      <c r="C5831" s="561"/>
      <c r="D5831" s="613">
        <f t="shared" si="1322"/>
        <v>0</v>
      </c>
      <c r="E5831" s="553"/>
      <c r="F5831" s="555">
        <f t="shared" si="1323"/>
        <v>0</v>
      </c>
      <c r="G5831" s="555">
        <f t="shared" si="1324"/>
        <v>0</v>
      </c>
    </row>
    <row r="5832" spans="1:7" ht="19.899999999999999" customHeight="1" x14ac:dyDescent="0.2">
      <c r="A5832" s="601">
        <f t="shared" si="1320"/>
        <v>0</v>
      </c>
      <c r="B5832" s="561">
        <f t="shared" si="1321"/>
        <v>0</v>
      </c>
      <c r="C5832" s="561"/>
      <c r="D5832" s="613">
        <f t="shared" si="1322"/>
        <v>0</v>
      </c>
      <c r="E5832" s="553"/>
      <c r="F5832" s="555">
        <f t="shared" si="1323"/>
        <v>0</v>
      </c>
      <c r="G5832" s="555">
        <f t="shared" si="1324"/>
        <v>0</v>
      </c>
    </row>
    <row r="5833" spans="1:7" ht="19.899999999999999" customHeight="1" x14ac:dyDescent="0.2">
      <c r="A5833" s="601">
        <f t="shared" si="1320"/>
        <v>0</v>
      </c>
      <c r="B5833" s="561">
        <f t="shared" si="1321"/>
        <v>0</v>
      </c>
      <c r="C5833" s="561"/>
      <c r="D5833" s="613">
        <f t="shared" si="1322"/>
        <v>0</v>
      </c>
      <c r="E5833" s="553"/>
      <c r="F5833" s="555">
        <f t="shared" si="1323"/>
        <v>0</v>
      </c>
      <c r="G5833" s="555">
        <f t="shared" si="1324"/>
        <v>0</v>
      </c>
    </row>
    <row r="5834" spans="1:7" ht="19.899999999999999" customHeight="1" x14ac:dyDescent="0.2">
      <c r="A5834" s="601">
        <f t="shared" si="1320"/>
        <v>0</v>
      </c>
      <c r="B5834" s="561">
        <f t="shared" si="1321"/>
        <v>0</v>
      </c>
      <c r="C5834" s="561"/>
      <c r="D5834" s="613">
        <f t="shared" si="1322"/>
        <v>0</v>
      </c>
      <c r="E5834" s="553"/>
      <c r="F5834" s="555">
        <f t="shared" si="1323"/>
        <v>0</v>
      </c>
      <c r="G5834" s="555">
        <f t="shared" si="1324"/>
        <v>0</v>
      </c>
    </row>
    <row r="5835" spans="1:7" ht="19.899999999999999" customHeight="1" x14ac:dyDescent="0.2">
      <c r="A5835" s="601">
        <f t="shared" si="1320"/>
        <v>0</v>
      </c>
      <c r="B5835" s="561">
        <f t="shared" si="1321"/>
        <v>0</v>
      </c>
      <c r="C5835" s="561"/>
      <c r="D5835" s="613">
        <f t="shared" si="1322"/>
        <v>0</v>
      </c>
      <c r="E5835" s="553"/>
      <c r="F5835" s="555">
        <f t="shared" si="1323"/>
        <v>0</v>
      </c>
      <c r="G5835" s="555">
        <f t="shared" si="1324"/>
        <v>0</v>
      </c>
    </row>
    <row r="5836" spans="1:7" ht="19.899999999999999" customHeight="1" x14ac:dyDescent="0.2">
      <c r="A5836" s="601">
        <f t="shared" si="1320"/>
        <v>0</v>
      </c>
      <c r="B5836" s="561">
        <f t="shared" si="1321"/>
        <v>0</v>
      </c>
      <c r="C5836" s="561"/>
      <c r="D5836" s="613">
        <f t="shared" si="1322"/>
        <v>0</v>
      </c>
      <c r="E5836" s="553"/>
      <c r="F5836" s="555">
        <f t="shared" si="1323"/>
        <v>0</v>
      </c>
      <c r="G5836" s="555">
        <f t="shared" si="1324"/>
        <v>0</v>
      </c>
    </row>
    <row r="5837" spans="1:7" ht="19.899999999999999" customHeight="1" x14ac:dyDescent="0.2">
      <c r="A5837" s="601">
        <f t="shared" si="1320"/>
        <v>0</v>
      </c>
      <c r="B5837" s="561">
        <f t="shared" si="1321"/>
        <v>0</v>
      </c>
      <c r="C5837" s="561"/>
      <c r="D5837" s="613">
        <f t="shared" si="1322"/>
        <v>0</v>
      </c>
      <c r="E5837" s="553"/>
      <c r="F5837" s="555">
        <f t="shared" si="1323"/>
        <v>0</v>
      </c>
      <c r="G5837" s="555">
        <f t="shared" si="1324"/>
        <v>0</v>
      </c>
    </row>
    <row r="5838" spans="1:7" ht="19.899999999999999" customHeight="1" x14ac:dyDescent="0.2">
      <c r="A5838" s="601">
        <f t="shared" si="1320"/>
        <v>0</v>
      </c>
      <c r="B5838" s="561">
        <f t="shared" si="1321"/>
        <v>0</v>
      </c>
      <c r="C5838" s="561"/>
      <c r="D5838" s="613">
        <f t="shared" si="1322"/>
        <v>0</v>
      </c>
      <c r="E5838" s="553"/>
      <c r="F5838" s="555">
        <f t="shared" si="1323"/>
        <v>0</v>
      </c>
      <c r="G5838" s="555">
        <f t="shared" si="1324"/>
        <v>0</v>
      </c>
    </row>
    <row r="5839" spans="1:7" ht="19.899999999999999" customHeight="1" x14ac:dyDescent="0.2">
      <c r="A5839" s="601">
        <f t="shared" si="1320"/>
        <v>0</v>
      </c>
      <c r="B5839" s="561">
        <f t="shared" si="1321"/>
        <v>0</v>
      </c>
      <c r="C5839" s="561"/>
      <c r="D5839" s="613">
        <f t="shared" si="1322"/>
        <v>0</v>
      </c>
      <c r="E5839" s="553"/>
      <c r="F5839" s="555">
        <f t="shared" si="1323"/>
        <v>0</v>
      </c>
      <c r="G5839" s="555">
        <f t="shared" si="1324"/>
        <v>0</v>
      </c>
    </row>
    <row r="5840" spans="1:7" ht="19.899999999999999" customHeight="1" x14ac:dyDescent="0.2">
      <c r="A5840" s="599"/>
      <c r="B5840" s="545"/>
      <c r="C5840" s="545"/>
      <c r="D5840" s="541"/>
      <c r="E5840" s="542"/>
      <c r="F5840" s="564" t="s">
        <v>29</v>
      </c>
      <c r="G5840" s="605">
        <f>SUBTOTAL(9,G5829:G5839)</f>
        <v>0</v>
      </c>
    </row>
    <row r="5841" spans="1:7" ht="19.899999999999999" customHeight="1" x14ac:dyDescent="0.2">
      <c r="A5841" s="599"/>
      <c r="B5841" s="545"/>
      <c r="C5841" s="537" t="s">
        <v>1015</v>
      </c>
      <c r="D5841" s="541"/>
      <c r="E5841" s="542"/>
      <c r="F5841" s="543"/>
      <c r="G5841" s="600"/>
    </row>
    <row r="5842" spans="1:7" ht="19.899999999999999" customHeight="1" x14ac:dyDescent="0.2">
      <c r="A5842" s="792" t="s">
        <v>576</v>
      </c>
      <c r="B5842" s="793"/>
      <c r="C5842" s="794" t="s">
        <v>0</v>
      </c>
      <c r="D5842" s="794" t="s">
        <v>1867</v>
      </c>
      <c r="E5842" s="796" t="s">
        <v>24</v>
      </c>
      <c r="F5842" s="798" t="s">
        <v>25</v>
      </c>
      <c r="G5842" s="800" t="s">
        <v>26</v>
      </c>
    </row>
    <row r="5843" spans="1:7" ht="19.899999999999999" customHeight="1" x14ac:dyDescent="0.2">
      <c r="A5843" s="560" t="s">
        <v>577</v>
      </c>
      <c r="B5843" s="560" t="s">
        <v>578</v>
      </c>
      <c r="C5843" s="795"/>
      <c r="D5843" s="795"/>
      <c r="E5843" s="797"/>
      <c r="F5843" s="799"/>
      <c r="G5843" s="801"/>
    </row>
    <row r="5844" spans="1:7" ht="19.899999999999999" customHeight="1" x14ac:dyDescent="0.2">
      <c r="A5844" s="601">
        <f>IFERROR(VLOOKUP(C5844,T_Insumos,4,FALSE),0)</f>
        <v>0</v>
      </c>
      <c r="B5844" s="561">
        <f>IFERROR(VLOOKUP(C5844,T_Insumos,5,FALSE),0)</f>
        <v>0</v>
      </c>
      <c r="C5844" s="552"/>
      <c r="D5844" s="613">
        <f>IF(C5844=0,0,"$/tnkm")</f>
        <v>0</v>
      </c>
      <c r="E5844" s="553"/>
      <c r="F5844" s="555">
        <f>IFERROR(VLOOKUP(C5844,T_Insumos,3,FALSE),0)</f>
        <v>0</v>
      </c>
      <c r="G5844" s="555">
        <f>ROUND(E5844*F5844,2)</f>
        <v>0</v>
      </c>
    </row>
    <row r="5845" spans="1:7" ht="19.899999999999999" customHeight="1" x14ac:dyDescent="0.2">
      <c r="A5845" s="601">
        <f>IFERROR(VLOOKUP(C5845,T_Insumos,4,FALSE),0)</f>
        <v>0</v>
      </c>
      <c r="B5845" s="561">
        <f>IFERROR(VLOOKUP(C5845,T_Insumos,5,FALSE),0)</f>
        <v>0</v>
      </c>
      <c r="C5845" s="552"/>
      <c r="D5845" s="613">
        <f>IF(C5845=0,0,"$/tnkm")</f>
        <v>0</v>
      </c>
      <c r="E5845" s="569"/>
      <c r="F5845" s="555">
        <f>IFERROR(VLOOKUP(C5845,T_Insumos,3,FALSE),0)</f>
        <v>0</v>
      </c>
      <c r="G5845" s="555">
        <f t="shared" ref="G5845" si="1325">ROUND(E5845*F5845,2)</f>
        <v>0</v>
      </c>
    </row>
    <row r="5846" spans="1:7" ht="19.899999999999999" customHeight="1" x14ac:dyDescent="0.2">
      <c r="A5846" s="599"/>
      <c r="B5846" s="545"/>
      <c r="C5846" s="545"/>
      <c r="D5846" s="541"/>
      <c r="E5846" s="542"/>
      <c r="F5846" s="564" t="s">
        <v>1016</v>
      </c>
      <c r="G5846" s="605">
        <f>SUBTOTAL(9,G5844:G5845)</f>
        <v>0</v>
      </c>
    </row>
    <row r="5847" spans="1:7" ht="19.899999999999999" customHeight="1" x14ac:dyDescent="0.2">
      <c r="A5847" s="602"/>
      <c r="B5847" s="541"/>
      <c r="C5847" s="545"/>
      <c r="D5847" s="541"/>
      <c r="E5847" s="542"/>
      <c r="F5847" s="543"/>
      <c r="G5847" s="600"/>
    </row>
    <row r="5848" spans="1:7" ht="19.899999999999999" customHeight="1" x14ac:dyDescent="0.2">
      <c r="A5848" s="664" t="str">
        <f>B5782</f>
        <v/>
      </c>
      <c r="B5848" s="661">
        <f ca="1">C5782</f>
        <v>0</v>
      </c>
      <c r="C5848" s="541"/>
      <c r="D5848" s="541" t="s">
        <v>1833</v>
      </c>
      <c r="E5848" s="662"/>
      <c r="F5848" s="663" t="str">
        <f ca="1">"$/"&amp;G5782</f>
        <v>$/0</v>
      </c>
      <c r="G5848" s="610">
        <f>SUBTOTAL(9,G5805:G5847)</f>
        <v>0</v>
      </c>
    </row>
    <row r="5849" spans="1:7" ht="19.899999999999999" customHeight="1" x14ac:dyDescent="0.2">
      <c r="A5849" s="606"/>
      <c r="B5849" s="607"/>
      <c r="C5849" s="608"/>
      <c r="D5849" s="608" t="s">
        <v>2043</v>
      </c>
      <c r="E5849" s="609"/>
      <c r="F5849" s="665" t="str">
        <f ca="1">"$/"&amp;G5782</f>
        <v>$/0</v>
      </c>
      <c r="G5849" s="610">
        <f>ROUND(G5848/Coeficiente_Paso,2)</f>
        <v>0</v>
      </c>
    </row>
    <row r="5850" spans="1:7" ht="19.899999999999999" customHeight="1" x14ac:dyDescent="0.2">
      <c r="A5850" s="191"/>
      <c r="B5850" s="191"/>
      <c r="C5850" s="191"/>
      <c r="D5850" s="191"/>
      <c r="E5850" s="191"/>
      <c r="F5850" s="191"/>
      <c r="G5850" s="191"/>
    </row>
    <row r="5851" spans="1:7" ht="19.899999999999999" customHeight="1" x14ac:dyDescent="0.2">
      <c r="A5851" s="802" t="s">
        <v>31</v>
      </c>
      <c r="B5851" s="803"/>
      <c r="C5851" s="803"/>
      <c r="D5851" s="803"/>
      <c r="E5851" s="803"/>
      <c r="F5851" s="803"/>
      <c r="G5851" s="804"/>
    </row>
    <row r="5852" spans="1:7" ht="19.899999999999999" customHeight="1" x14ac:dyDescent="0.2">
      <c r="A5852" s="587" t="s">
        <v>711</v>
      </c>
      <c r="B5852" s="535" t="str">
        <f>Comitente</f>
        <v>DIRECCIÓN PROVINCIAL DE VIALIDAD</v>
      </c>
      <c r="C5852" s="536"/>
      <c r="D5852" s="537"/>
      <c r="E5852" s="537"/>
      <c r="F5852" s="538"/>
      <c r="G5852" s="588"/>
    </row>
    <row r="5853" spans="1:7" ht="19.899999999999999" customHeight="1" x14ac:dyDescent="0.2">
      <c r="A5853" s="587" t="s">
        <v>712</v>
      </c>
      <c r="B5853" s="535">
        <f>Contratista</f>
        <v>0</v>
      </c>
      <c r="C5853" s="539"/>
      <c r="D5853" s="539"/>
      <c r="E5853" s="539"/>
      <c r="F5853" s="535"/>
      <c r="G5853" s="589"/>
    </row>
    <row r="5854" spans="1:7" ht="19.899999999999999" customHeight="1" x14ac:dyDescent="0.2">
      <c r="A5854" s="587" t="s">
        <v>21</v>
      </c>
      <c r="B5854" s="535" t="str">
        <f>Obra</f>
        <v>PAVIMENTACIÓN Y REPAVIMENTACION DE LA RED VIAL MUNICIPAL AFECTADAS POR OBRAS DE SANEAMIENTO 1era ETAPA SARMIENTO</v>
      </c>
      <c r="C5854" s="539"/>
      <c r="D5854" s="539"/>
      <c r="E5854" s="539"/>
      <c r="F5854" s="535" t="s">
        <v>32</v>
      </c>
      <c r="G5854" s="589">
        <f>Fecha_Base</f>
        <v>0</v>
      </c>
    </row>
    <row r="5855" spans="1:7" ht="19.899999999999999" customHeight="1" x14ac:dyDescent="0.2">
      <c r="A5855" s="590" t="s">
        <v>710</v>
      </c>
      <c r="B5855" s="540" t="str">
        <f>Ubicación</f>
        <v>DEPARTAMENTO SARMIENTO</v>
      </c>
      <c r="C5855" s="540"/>
      <c r="D5855" s="541"/>
      <c r="E5855" s="542"/>
      <c r="F5855" s="543"/>
      <c r="G5855" s="591"/>
    </row>
    <row r="5856" spans="1:7" ht="19.899999999999999" customHeight="1" x14ac:dyDescent="0.2">
      <c r="A5856" s="590" t="s">
        <v>33</v>
      </c>
      <c r="B5856" s="544" t="str">
        <f>IFERROR(VALUE(LEFT(B5857,FIND(".",B5857)-1)),"")</f>
        <v/>
      </c>
      <c r="C5856" s="545">
        <f ca="1">IFERROR(VLOOKUP(B5856,T_Computo_Presupuesto,2,FALSE),0)</f>
        <v>0</v>
      </c>
      <c r="D5856" s="545"/>
      <c r="E5856" s="542"/>
      <c r="F5856" s="543"/>
      <c r="G5856" s="591"/>
    </row>
    <row r="5857" spans="1:7" ht="19.899999999999999" customHeight="1" x14ac:dyDescent="0.2">
      <c r="A5857" s="590" t="s">
        <v>22</v>
      </c>
      <c r="B5857" s="546" t="str">
        <f>IFERROR(VLOOKUP(COUNTIF($A$1:A5857,"ANALISIS DE PRECIOS"),T_NumeroItem,2,FALSE),"")</f>
        <v/>
      </c>
      <c r="C5857" s="805">
        <f ca="1">IFERROR(VLOOKUP(B5857,T_Computo_Presupuesto,2,FALSE),0)</f>
        <v>0</v>
      </c>
      <c r="D5857" s="805"/>
      <c r="E5857" s="805"/>
      <c r="F5857" s="540" t="s">
        <v>23</v>
      </c>
      <c r="G5857" s="592">
        <f ca="1">IFERROR(VLOOKUP(B5857,T_Computo_Presupuesto,4,FALSE),0)</f>
        <v>0</v>
      </c>
    </row>
    <row r="5858" spans="1:7" ht="19.899999999999999" customHeight="1" x14ac:dyDescent="0.2">
      <c r="A5858" s="590"/>
      <c r="B5858" s="540"/>
      <c r="C5858" s="545"/>
      <c r="D5858" s="541"/>
      <c r="E5858" s="542"/>
      <c r="F5858" s="545"/>
      <c r="G5858" s="593"/>
    </row>
    <row r="5859" spans="1:7" ht="19.899999999999999" customHeight="1" x14ac:dyDescent="0.2">
      <c r="A5859" s="594"/>
      <c r="B5859" s="547"/>
      <c r="C5859" s="548" t="s">
        <v>999</v>
      </c>
      <c r="D5859" s="547"/>
      <c r="E5859" s="547"/>
      <c r="F5859" s="547"/>
      <c r="G5859" s="595"/>
    </row>
    <row r="5860" spans="1:7" ht="19.899999999999999" customHeight="1" x14ac:dyDescent="0.2">
      <c r="A5860" s="590"/>
      <c r="B5860" s="549"/>
      <c r="C5860" s="545"/>
      <c r="D5860" s="541"/>
      <c r="E5860" s="542"/>
      <c r="F5860" s="540"/>
      <c r="G5860" s="592"/>
    </row>
    <row r="5861" spans="1:7" ht="19.899999999999999" customHeight="1" x14ac:dyDescent="0.2">
      <c r="A5861" s="590"/>
      <c r="B5861" s="549"/>
      <c r="C5861" s="550" t="s">
        <v>1000</v>
      </c>
      <c r="D5861" s="551" t="s">
        <v>24</v>
      </c>
      <c r="E5861" s="551" t="s">
        <v>1001</v>
      </c>
      <c r="F5861" s="551" t="s">
        <v>1002</v>
      </c>
      <c r="G5861" s="550" t="s">
        <v>1003</v>
      </c>
    </row>
    <row r="5862" spans="1:7" ht="19.899999999999999" customHeight="1" x14ac:dyDescent="0.2">
      <c r="A5862" s="590"/>
      <c r="B5862" s="549"/>
      <c r="C5862" s="552"/>
      <c r="D5862" s="553"/>
      <c r="E5862" s="554">
        <f t="shared" ref="E5862:E5871" si="1326">IFERROR(VLOOKUP(C5862,T_Equipos,4,FALSE),0)</f>
        <v>0</v>
      </c>
      <c r="F5862" s="555">
        <f t="shared" ref="F5862:F5871" si="1327">IFERROR(VLOOKUP(C5862,T_Equipos,5,FALSE),0)</f>
        <v>0</v>
      </c>
      <c r="G5862" s="555">
        <f>ROUND(D5862*F5862,2)</f>
        <v>0</v>
      </c>
    </row>
    <row r="5863" spans="1:7" ht="19.899999999999999" customHeight="1" x14ac:dyDescent="0.2">
      <c r="A5863" s="590"/>
      <c r="B5863" s="549"/>
      <c r="C5863" s="552"/>
      <c r="D5863" s="553"/>
      <c r="E5863" s="554">
        <f t="shared" si="1326"/>
        <v>0</v>
      </c>
      <c r="F5863" s="555">
        <f t="shared" si="1327"/>
        <v>0</v>
      </c>
      <c r="G5863" s="555">
        <f>ROUND(D5863*F5863,2)</f>
        <v>0</v>
      </c>
    </row>
    <row r="5864" spans="1:7" ht="19.899999999999999" customHeight="1" x14ac:dyDescent="0.2">
      <c r="A5864" s="590"/>
      <c r="B5864" s="549"/>
      <c r="C5864" s="552"/>
      <c r="D5864" s="553"/>
      <c r="E5864" s="554">
        <f t="shared" si="1326"/>
        <v>0</v>
      </c>
      <c r="F5864" s="555">
        <f t="shared" si="1327"/>
        <v>0</v>
      </c>
      <c r="G5864" s="555">
        <f>ROUND(D5864*F5864,2)</f>
        <v>0</v>
      </c>
    </row>
    <row r="5865" spans="1:7" ht="19.899999999999999" customHeight="1" x14ac:dyDescent="0.2">
      <c r="A5865" s="590"/>
      <c r="B5865" s="549"/>
      <c r="C5865" s="552"/>
      <c r="D5865" s="553"/>
      <c r="E5865" s="554">
        <f t="shared" si="1326"/>
        <v>0</v>
      </c>
      <c r="F5865" s="555">
        <f t="shared" si="1327"/>
        <v>0</v>
      </c>
      <c r="G5865" s="555">
        <f>ROUND(D5865*F5865,2)</f>
        <v>0</v>
      </c>
    </row>
    <row r="5866" spans="1:7" ht="19.899999999999999" customHeight="1" x14ac:dyDescent="0.2">
      <c r="A5866" s="590"/>
      <c r="B5866" s="549"/>
      <c r="C5866" s="552"/>
      <c r="D5866" s="553"/>
      <c r="E5866" s="554">
        <f t="shared" si="1326"/>
        <v>0</v>
      </c>
      <c r="F5866" s="555">
        <f t="shared" si="1327"/>
        <v>0</v>
      </c>
      <c r="G5866" s="555">
        <f t="shared" ref="G5866:G5871" si="1328">ROUND(D5866*F5866,2)</f>
        <v>0</v>
      </c>
    </row>
    <row r="5867" spans="1:7" ht="19.899999999999999" customHeight="1" x14ac:dyDescent="0.2">
      <c r="A5867" s="590"/>
      <c r="B5867" s="549"/>
      <c r="C5867" s="552"/>
      <c r="D5867" s="553"/>
      <c r="E5867" s="554">
        <f t="shared" si="1326"/>
        <v>0</v>
      </c>
      <c r="F5867" s="555">
        <f t="shared" si="1327"/>
        <v>0</v>
      </c>
      <c r="G5867" s="555">
        <f t="shared" si="1328"/>
        <v>0</v>
      </c>
    </row>
    <row r="5868" spans="1:7" ht="19.899999999999999" customHeight="1" x14ac:dyDescent="0.2">
      <c r="A5868" s="590"/>
      <c r="B5868" s="549"/>
      <c r="C5868" s="552"/>
      <c r="D5868" s="553"/>
      <c r="E5868" s="554">
        <f t="shared" si="1326"/>
        <v>0</v>
      </c>
      <c r="F5868" s="555">
        <f t="shared" si="1327"/>
        <v>0</v>
      </c>
      <c r="G5868" s="555">
        <f t="shared" si="1328"/>
        <v>0</v>
      </c>
    </row>
    <row r="5869" spans="1:7" ht="19.899999999999999" customHeight="1" x14ac:dyDescent="0.2">
      <c r="A5869" s="590"/>
      <c r="B5869" s="549"/>
      <c r="C5869" s="552"/>
      <c r="D5869" s="553"/>
      <c r="E5869" s="554">
        <f t="shared" si="1326"/>
        <v>0</v>
      </c>
      <c r="F5869" s="555">
        <f t="shared" si="1327"/>
        <v>0</v>
      </c>
      <c r="G5869" s="555">
        <f t="shared" si="1328"/>
        <v>0</v>
      </c>
    </row>
    <row r="5870" spans="1:7" ht="19.899999999999999" customHeight="1" x14ac:dyDescent="0.2">
      <c r="A5870" s="590"/>
      <c r="B5870" s="549"/>
      <c r="C5870" s="552"/>
      <c r="D5870" s="553"/>
      <c r="E5870" s="554">
        <f t="shared" si="1326"/>
        <v>0</v>
      </c>
      <c r="F5870" s="555">
        <f t="shared" si="1327"/>
        <v>0</v>
      </c>
      <c r="G5870" s="555">
        <f t="shared" si="1328"/>
        <v>0</v>
      </c>
    </row>
    <row r="5871" spans="1:7" ht="19.899999999999999" customHeight="1" x14ac:dyDescent="0.2">
      <c r="A5871" s="590"/>
      <c r="B5871" s="549"/>
      <c r="C5871" s="552"/>
      <c r="D5871" s="553"/>
      <c r="E5871" s="554">
        <f t="shared" si="1326"/>
        <v>0</v>
      </c>
      <c r="F5871" s="555">
        <f t="shared" si="1327"/>
        <v>0</v>
      </c>
      <c r="G5871" s="555">
        <f t="shared" si="1328"/>
        <v>0</v>
      </c>
    </row>
    <row r="5872" spans="1:7" ht="19.899999999999999" customHeight="1" x14ac:dyDescent="0.2">
      <c r="A5872" s="590"/>
      <c r="B5872" s="549"/>
      <c r="C5872" s="545"/>
      <c r="D5872" s="545"/>
      <c r="E5872" s="556"/>
      <c r="F5872" s="540"/>
      <c r="G5872" s="592"/>
    </row>
    <row r="5873" spans="1:7" ht="19.899999999999999" customHeight="1" x14ac:dyDescent="0.2">
      <c r="A5873" s="590"/>
      <c r="B5873" s="545"/>
      <c r="C5873" s="537" t="s">
        <v>1004</v>
      </c>
      <c r="D5873" s="540" t="s">
        <v>1001</v>
      </c>
      <c r="E5873" s="611">
        <f>SUMPRODUCT(D5862:D5871,E5862:E5871)</f>
        <v>0</v>
      </c>
      <c r="F5873" s="540" t="s">
        <v>1005</v>
      </c>
      <c r="G5873" s="612">
        <f>SUM(G5862:G5871)</f>
        <v>0</v>
      </c>
    </row>
    <row r="5874" spans="1:7" ht="19.899999999999999" customHeight="1" x14ac:dyDescent="0.2">
      <c r="A5874" s="590"/>
      <c r="B5874" s="549"/>
      <c r="C5874" s="557"/>
      <c r="D5874" s="556"/>
      <c r="E5874" s="542"/>
      <c r="F5874" s="540"/>
      <c r="G5874" s="596"/>
    </row>
    <row r="5875" spans="1:7" ht="19.899999999999999" customHeight="1" x14ac:dyDescent="0.2">
      <c r="A5875" s="597"/>
      <c r="B5875" s="549"/>
      <c r="C5875" s="540" t="s">
        <v>1006</v>
      </c>
      <c r="D5875" s="558">
        <f>IFERROR(VLOOKUP(COUNTIF($A$1:A5875,"ANALISIS DE PRECIOS"),T_Rendimiento_Equipo,5,FALSE),0)</f>
        <v>0</v>
      </c>
      <c r="E5875" s="559" t="str">
        <f ca="1">G5857&amp;"/día"</f>
        <v>0/día</v>
      </c>
      <c r="F5875" s="598"/>
      <c r="G5875" s="592"/>
    </row>
    <row r="5876" spans="1:7" ht="19.899999999999999" customHeight="1" x14ac:dyDescent="0.2">
      <c r="A5876" s="590"/>
      <c r="B5876" s="549"/>
      <c r="C5876" s="545"/>
      <c r="D5876" s="541"/>
      <c r="E5876" s="542"/>
      <c r="F5876" s="540"/>
      <c r="G5876" s="592"/>
    </row>
    <row r="5877" spans="1:7" ht="19.899999999999999" customHeight="1" x14ac:dyDescent="0.2">
      <c r="A5877" s="792" t="s">
        <v>576</v>
      </c>
      <c r="B5877" s="793"/>
      <c r="C5877" s="794" t="s">
        <v>0</v>
      </c>
      <c r="D5877" s="806" t="s">
        <v>1866</v>
      </c>
      <c r="E5877" s="806" t="s">
        <v>1865</v>
      </c>
      <c r="F5877" s="798" t="s">
        <v>1007</v>
      </c>
      <c r="G5877" s="800" t="s">
        <v>26</v>
      </c>
    </row>
    <row r="5878" spans="1:7" ht="19.899999999999999" customHeight="1" x14ac:dyDescent="0.2">
      <c r="A5878" s="560" t="s">
        <v>577</v>
      </c>
      <c r="B5878" s="560" t="s">
        <v>578</v>
      </c>
      <c r="C5878" s="795"/>
      <c r="D5878" s="807"/>
      <c r="E5878" s="797"/>
      <c r="F5878" s="799"/>
      <c r="G5878" s="801"/>
    </row>
    <row r="5879" spans="1:7" ht="19.899999999999999" customHeight="1" x14ac:dyDescent="0.2">
      <c r="A5879" s="599"/>
      <c r="B5879" s="545"/>
      <c r="C5879" s="537" t="s">
        <v>1008</v>
      </c>
      <c r="D5879" s="542"/>
      <c r="E5879" s="542"/>
      <c r="F5879" s="545"/>
      <c r="G5879" s="600"/>
    </row>
    <row r="5880" spans="1:7" ht="19.899999999999999" customHeight="1" x14ac:dyDescent="0.2">
      <c r="A5880" s="601">
        <f t="shared" ref="A5880:A5888" si="1329">IFERROR(VLOOKUP(C5880,T_Insumos,4,FALSE),0)</f>
        <v>0</v>
      </c>
      <c r="B5880" s="561">
        <f t="shared" ref="B5880:B5888" si="1330">IFERROR(VLOOKUP(C5880,T_Insumos,5,FALSE),0)</f>
        <v>0</v>
      </c>
      <c r="C5880" s="552"/>
      <c r="D5880" s="562">
        <f t="shared" ref="D5880:D5888" si="1331">IFERROR(VLOOKUP(C5880,T_Insumos,3,FALSE),0)</f>
        <v>0</v>
      </c>
      <c r="E5880" s="555">
        <f>D5880*$G$23</f>
        <v>0</v>
      </c>
      <c r="F5880" s="558">
        <f>IF(C5880="",0,IFERROR(VLOOKUP(COUNTIF($A$1:A5880,"ANALISIS DE PRECIOS"),T_Rendimiento_Equipo,5,FALSE),0))</f>
        <v>0</v>
      </c>
      <c r="G5880" s="555">
        <f>IFERROR(ROUND(E5880/F5880,2),0)</f>
        <v>0</v>
      </c>
    </row>
    <row r="5881" spans="1:7" ht="19.899999999999999" customHeight="1" x14ac:dyDescent="0.2">
      <c r="A5881" s="601">
        <f t="shared" si="1329"/>
        <v>0</v>
      </c>
      <c r="B5881" s="561">
        <f t="shared" si="1330"/>
        <v>0</v>
      </c>
      <c r="C5881" s="552"/>
      <c r="D5881" s="562">
        <f t="shared" si="1331"/>
        <v>0</v>
      </c>
      <c r="E5881" s="555"/>
      <c r="F5881" s="558">
        <f>IF(C5881="",0,IFERROR(VLOOKUP(COUNTIF($A$1:A5881,"ANALISIS DE PRECIOS"),T_Rendimiento_Equipo,5,FALSE),0))</f>
        <v>0</v>
      </c>
      <c r="G5881" s="555">
        <f t="shared" ref="G5881:G5888" si="1332">IFERROR(ROUND(E5881/F5881,2),0)</f>
        <v>0</v>
      </c>
    </row>
    <row r="5882" spans="1:7" ht="19.899999999999999" customHeight="1" x14ac:dyDescent="0.2">
      <c r="A5882" s="601">
        <f t="shared" si="1329"/>
        <v>0</v>
      </c>
      <c r="B5882" s="561">
        <f t="shared" si="1330"/>
        <v>0</v>
      </c>
      <c r="C5882" s="563"/>
      <c r="D5882" s="562">
        <f t="shared" si="1331"/>
        <v>0</v>
      </c>
      <c r="E5882" s="555"/>
      <c r="F5882" s="558">
        <f>IF(C5882="",0,IFERROR(VLOOKUP(COUNTIF($A$1:A5882,"ANALISIS DE PRECIOS"),T_Rendimiento_Equipo,5,FALSE),0))</f>
        <v>0</v>
      </c>
      <c r="G5882" s="555">
        <f t="shared" si="1332"/>
        <v>0</v>
      </c>
    </row>
    <row r="5883" spans="1:7" ht="19.899999999999999" customHeight="1" x14ac:dyDescent="0.2">
      <c r="A5883" s="601">
        <f t="shared" si="1329"/>
        <v>0</v>
      </c>
      <c r="B5883" s="561">
        <f t="shared" si="1330"/>
        <v>0</v>
      </c>
      <c r="C5883" s="563"/>
      <c r="D5883" s="562">
        <f t="shared" si="1331"/>
        <v>0</v>
      </c>
      <c r="E5883" s="555"/>
      <c r="F5883" s="558">
        <f>IF(C5883="",0,IFERROR(VLOOKUP(COUNTIF($A$1:A5883,"ANALISIS DE PRECIOS"),T_Rendimiento_Equipo,5,FALSE),0))</f>
        <v>0</v>
      </c>
      <c r="G5883" s="555">
        <f t="shared" si="1332"/>
        <v>0</v>
      </c>
    </row>
    <row r="5884" spans="1:7" ht="19.899999999999999" customHeight="1" x14ac:dyDescent="0.2">
      <c r="A5884" s="601">
        <f t="shared" si="1329"/>
        <v>0</v>
      </c>
      <c r="B5884" s="561">
        <f t="shared" si="1330"/>
        <v>0</v>
      </c>
      <c r="C5884" s="563"/>
      <c r="D5884" s="562">
        <f t="shared" si="1331"/>
        <v>0</v>
      </c>
      <c r="E5884" s="555"/>
      <c r="F5884" s="558">
        <f>IF(C5884="",0,IFERROR(VLOOKUP(COUNTIF($A$1:A5884,"ANALISIS DE PRECIOS"),T_Rendimiento_Equipo,5,FALSE),0))</f>
        <v>0</v>
      </c>
      <c r="G5884" s="555">
        <f t="shared" si="1332"/>
        <v>0</v>
      </c>
    </row>
    <row r="5885" spans="1:7" ht="19.899999999999999" customHeight="1" x14ac:dyDescent="0.2">
      <c r="A5885" s="601">
        <f t="shared" si="1329"/>
        <v>0</v>
      </c>
      <c r="B5885" s="561">
        <f t="shared" si="1330"/>
        <v>0</v>
      </c>
      <c r="C5885" s="563"/>
      <c r="D5885" s="562">
        <f t="shared" si="1331"/>
        <v>0</v>
      </c>
      <c r="E5885" s="555"/>
      <c r="F5885" s="558">
        <f>IF(C5885="",0,IFERROR(VLOOKUP(COUNTIF($A$1:A5885,"ANALISIS DE PRECIOS"),T_Rendimiento_Equipo,5,FALSE),0))</f>
        <v>0</v>
      </c>
      <c r="G5885" s="555">
        <f t="shared" si="1332"/>
        <v>0</v>
      </c>
    </row>
    <row r="5886" spans="1:7" ht="19.899999999999999" customHeight="1" x14ac:dyDescent="0.2">
      <c r="A5886" s="601">
        <f t="shared" si="1329"/>
        <v>0</v>
      </c>
      <c r="B5886" s="561">
        <f t="shared" si="1330"/>
        <v>0</v>
      </c>
      <c r="C5886" s="563"/>
      <c r="D5886" s="562">
        <f t="shared" si="1331"/>
        <v>0</v>
      </c>
      <c r="E5886" s="555"/>
      <c r="F5886" s="558">
        <f>IF(C5886="",0,IFERROR(VLOOKUP(COUNTIF($A$1:A5886,"ANALISIS DE PRECIOS"),T_Rendimiento_Equipo,5,FALSE),0))</f>
        <v>0</v>
      </c>
      <c r="G5886" s="555">
        <f t="shared" si="1332"/>
        <v>0</v>
      </c>
    </row>
    <row r="5887" spans="1:7" ht="19.899999999999999" customHeight="1" x14ac:dyDescent="0.2">
      <c r="A5887" s="601">
        <f t="shared" si="1329"/>
        <v>0</v>
      </c>
      <c r="B5887" s="561">
        <f t="shared" si="1330"/>
        <v>0</v>
      </c>
      <c r="C5887" s="563"/>
      <c r="D5887" s="562">
        <f t="shared" si="1331"/>
        <v>0</v>
      </c>
      <c r="E5887" s="555"/>
      <c r="F5887" s="558">
        <f>IF(C5887="",0,IFERROR(VLOOKUP(COUNTIF($A$1:A5887,"ANALISIS DE PRECIOS"),T_Rendimiento_Equipo,5,FALSE),0))</f>
        <v>0</v>
      </c>
      <c r="G5887" s="555">
        <f t="shared" si="1332"/>
        <v>0</v>
      </c>
    </row>
    <row r="5888" spans="1:7" ht="19.899999999999999" customHeight="1" x14ac:dyDescent="0.2">
      <c r="A5888" s="601">
        <f t="shared" si="1329"/>
        <v>0</v>
      </c>
      <c r="B5888" s="561">
        <f t="shared" si="1330"/>
        <v>0</v>
      </c>
      <c r="C5888" s="552"/>
      <c r="D5888" s="562">
        <f t="shared" si="1331"/>
        <v>0</v>
      </c>
      <c r="E5888" s="555"/>
      <c r="F5888" s="558">
        <f>IF(C5888="",0,IFERROR(VLOOKUP(COUNTIF($A$1:A5888,"ANALISIS DE PRECIOS"),T_Rendimiento_Equipo,5,FALSE),0))</f>
        <v>0</v>
      </c>
      <c r="G5888" s="555">
        <f t="shared" si="1332"/>
        <v>0</v>
      </c>
    </row>
    <row r="5889" spans="1:7" ht="19.899999999999999" customHeight="1" x14ac:dyDescent="0.2">
      <c r="A5889" s="602"/>
      <c r="B5889" s="541"/>
      <c r="C5889" s="545"/>
      <c r="D5889" s="541"/>
      <c r="E5889" s="542"/>
      <c r="F5889" s="564" t="s">
        <v>27</v>
      </c>
      <c r="G5889" s="603">
        <f>SUBTOTAL(9,G5880:G5888)</f>
        <v>0</v>
      </c>
    </row>
    <row r="5890" spans="1:7" ht="19.899999999999999" customHeight="1" x14ac:dyDescent="0.2">
      <c r="A5890" s="599"/>
      <c r="B5890" s="545"/>
      <c r="C5890" s="537" t="s">
        <v>713</v>
      </c>
      <c r="D5890" s="541"/>
      <c r="E5890" s="542"/>
      <c r="F5890" s="543"/>
      <c r="G5890" s="600"/>
    </row>
    <row r="5891" spans="1:7" ht="19.899999999999999" customHeight="1" x14ac:dyDescent="0.2">
      <c r="A5891" s="792" t="s">
        <v>576</v>
      </c>
      <c r="B5891" s="793"/>
      <c r="C5891" s="794" t="s">
        <v>0</v>
      </c>
      <c r="D5891" s="796" t="s">
        <v>24</v>
      </c>
      <c r="E5891" s="796" t="s">
        <v>1832</v>
      </c>
      <c r="F5891" s="798" t="s">
        <v>1007</v>
      </c>
      <c r="G5891" s="800" t="s">
        <v>26</v>
      </c>
    </row>
    <row r="5892" spans="1:7" ht="19.899999999999999" customHeight="1" x14ac:dyDescent="0.2">
      <c r="A5892" s="560" t="s">
        <v>577</v>
      </c>
      <c r="B5892" s="560" t="s">
        <v>578</v>
      </c>
      <c r="C5892" s="795"/>
      <c r="D5892" s="797"/>
      <c r="E5892" s="797"/>
      <c r="F5892" s="799"/>
      <c r="G5892" s="801"/>
    </row>
    <row r="5893" spans="1:7" ht="19.899999999999999" customHeight="1" x14ac:dyDescent="0.2">
      <c r="A5893" s="601">
        <f t="shared" ref="A5893:A5899" si="1333">IFERROR(VLOOKUP(C5893,T_Insumos,4,FALSE),0)</f>
        <v>0</v>
      </c>
      <c r="B5893" s="561">
        <f t="shared" ref="B5893:B5899" si="1334">IFERROR(VLOOKUP(C5893,T_Insumos,5,FALSE),0)</f>
        <v>0</v>
      </c>
      <c r="C5893" s="565"/>
      <c r="D5893" s="558"/>
      <c r="E5893" s="555">
        <f t="shared" ref="E5893:E5899" si="1335">IFERROR(VLOOKUP(C5893,T_Insumos,3,FALSE),0)</f>
        <v>0</v>
      </c>
      <c r="F5893" s="558">
        <f>IF(C5893="",0,IFERROR(VLOOKUP(COUNTIF($A$1:A5893,"ANALISIS DE PRECIOS"),T_Rendimiento_Equipo,5,FALSE),0))</f>
        <v>0</v>
      </c>
      <c r="G5893" s="555">
        <f>IFERROR(ROUND(D5893*E5893/F5893,2),0)</f>
        <v>0</v>
      </c>
    </row>
    <row r="5894" spans="1:7" ht="19.899999999999999" customHeight="1" x14ac:dyDescent="0.2">
      <c r="A5894" s="601">
        <f t="shared" si="1333"/>
        <v>0</v>
      </c>
      <c r="B5894" s="561">
        <f t="shared" si="1334"/>
        <v>0</v>
      </c>
      <c r="C5894" s="552"/>
      <c r="D5894" s="558"/>
      <c r="E5894" s="555">
        <f t="shared" si="1335"/>
        <v>0</v>
      </c>
      <c r="F5894" s="558">
        <f>IF(C5894="",0,IFERROR(VLOOKUP(COUNTIF($A$1:A5894,"ANALISIS DE PRECIOS"),T_Rendimiento_Equipo,5,FALSE),0))</f>
        <v>0</v>
      </c>
      <c r="G5894" s="555">
        <f t="shared" ref="G5894:G5899" si="1336">IFERROR(ROUND(D5894*E5894/F5894,2),0)</f>
        <v>0</v>
      </c>
    </row>
    <row r="5895" spans="1:7" ht="19.899999999999999" customHeight="1" x14ac:dyDescent="0.2">
      <c r="A5895" s="601">
        <f t="shared" si="1333"/>
        <v>0</v>
      </c>
      <c r="B5895" s="561">
        <f t="shared" si="1334"/>
        <v>0</v>
      </c>
      <c r="C5895" s="552"/>
      <c r="D5895" s="558"/>
      <c r="E5895" s="555">
        <f t="shared" si="1335"/>
        <v>0</v>
      </c>
      <c r="F5895" s="558">
        <f>IF(C5895="",0,IFERROR(VLOOKUP(COUNTIF($A$1:A5895,"ANALISIS DE PRECIOS"),T_Rendimiento_Equipo,5,FALSE),0))</f>
        <v>0</v>
      </c>
      <c r="G5895" s="555">
        <f t="shared" si="1336"/>
        <v>0</v>
      </c>
    </row>
    <row r="5896" spans="1:7" ht="19.899999999999999" customHeight="1" x14ac:dyDescent="0.2">
      <c r="A5896" s="601">
        <f t="shared" si="1333"/>
        <v>0</v>
      </c>
      <c r="B5896" s="561">
        <f t="shared" si="1334"/>
        <v>0</v>
      </c>
      <c r="C5896" s="552"/>
      <c r="D5896" s="558"/>
      <c r="E5896" s="555">
        <f t="shared" si="1335"/>
        <v>0</v>
      </c>
      <c r="F5896" s="558">
        <f>IF(C5896="",0,IFERROR(VLOOKUP(COUNTIF($A$1:A5896,"ANALISIS DE PRECIOS"),T_Rendimiento_Equipo,5,FALSE),0))</f>
        <v>0</v>
      </c>
      <c r="G5896" s="555">
        <f t="shared" si="1336"/>
        <v>0</v>
      </c>
    </row>
    <row r="5897" spans="1:7" ht="19.899999999999999" customHeight="1" x14ac:dyDescent="0.2">
      <c r="A5897" s="601">
        <f t="shared" si="1333"/>
        <v>0</v>
      </c>
      <c r="B5897" s="561">
        <f t="shared" si="1334"/>
        <v>0</v>
      </c>
      <c r="C5897" s="552"/>
      <c r="D5897" s="558"/>
      <c r="E5897" s="555">
        <f t="shared" si="1335"/>
        <v>0</v>
      </c>
      <c r="F5897" s="558">
        <f>IF(C5897="",0,IFERROR(VLOOKUP(COUNTIF($A$1:A5897,"ANALISIS DE PRECIOS"),T_Rendimiento_Equipo,5,FALSE),0))</f>
        <v>0</v>
      </c>
      <c r="G5897" s="555">
        <f t="shared" si="1336"/>
        <v>0</v>
      </c>
    </row>
    <row r="5898" spans="1:7" ht="19.899999999999999" customHeight="1" x14ac:dyDescent="0.2">
      <c r="A5898" s="601">
        <f t="shared" si="1333"/>
        <v>0</v>
      </c>
      <c r="B5898" s="561">
        <f t="shared" si="1334"/>
        <v>0</v>
      </c>
      <c r="C5898" s="552"/>
      <c r="D5898" s="566"/>
      <c r="E5898" s="555">
        <f t="shared" si="1335"/>
        <v>0</v>
      </c>
      <c r="F5898" s="558">
        <f>IF(C5898="",0,IFERROR(VLOOKUP(COUNTIF($A$1:A5898,"ANALISIS DE PRECIOS"),T_Rendimiento_Equipo,5,FALSE),0))</f>
        <v>0</v>
      </c>
      <c r="G5898" s="555">
        <f t="shared" si="1336"/>
        <v>0</v>
      </c>
    </row>
    <row r="5899" spans="1:7" ht="19.899999999999999" customHeight="1" x14ac:dyDescent="0.2">
      <c r="A5899" s="601">
        <f t="shared" si="1333"/>
        <v>0</v>
      </c>
      <c r="B5899" s="561">
        <f t="shared" si="1334"/>
        <v>0</v>
      </c>
      <c r="C5899" s="561"/>
      <c r="D5899" s="567"/>
      <c r="E5899" s="555">
        <f t="shared" si="1335"/>
        <v>0</v>
      </c>
      <c r="F5899" s="558">
        <f>IF(C5899="",0,IFERROR(VLOOKUP(COUNTIF($A$1:A5899,"ANALISIS DE PRECIOS"),T_Rendimiento_Equipo,5,FALSE),0))</f>
        <v>0</v>
      </c>
      <c r="G5899" s="555">
        <f t="shared" si="1336"/>
        <v>0</v>
      </c>
    </row>
    <row r="5900" spans="1:7" ht="19.899999999999999" customHeight="1" x14ac:dyDescent="0.2">
      <c r="A5900" s="602"/>
      <c r="B5900" s="541"/>
      <c r="C5900" s="545"/>
      <c r="D5900" s="541"/>
      <c r="E5900" s="542"/>
      <c r="F5900" s="564" t="s">
        <v>28</v>
      </c>
      <c r="G5900" s="604">
        <f>SUBTOTAL(9,G5893:G5899)</f>
        <v>0</v>
      </c>
    </row>
    <row r="5901" spans="1:7" ht="19.899999999999999" customHeight="1" x14ac:dyDescent="0.2">
      <c r="A5901" s="599"/>
      <c r="B5901" s="545"/>
      <c r="C5901" s="537" t="s">
        <v>1014</v>
      </c>
      <c r="D5901" s="541"/>
      <c r="E5901" s="542"/>
      <c r="F5901" s="543"/>
      <c r="G5901" s="600"/>
    </row>
    <row r="5902" spans="1:7" ht="19.899999999999999" customHeight="1" x14ac:dyDescent="0.2">
      <c r="A5902" s="792" t="s">
        <v>576</v>
      </c>
      <c r="B5902" s="793"/>
      <c r="C5902" s="794" t="s">
        <v>0</v>
      </c>
      <c r="D5902" s="794" t="s">
        <v>1867</v>
      </c>
      <c r="E5902" s="796" t="s">
        <v>24</v>
      </c>
      <c r="F5902" s="798" t="s">
        <v>25</v>
      </c>
      <c r="G5902" s="800" t="s">
        <v>26</v>
      </c>
    </row>
    <row r="5903" spans="1:7" ht="19.899999999999999" customHeight="1" x14ac:dyDescent="0.2">
      <c r="A5903" s="560" t="s">
        <v>577</v>
      </c>
      <c r="B5903" s="560" t="s">
        <v>578</v>
      </c>
      <c r="C5903" s="795"/>
      <c r="D5903" s="795"/>
      <c r="E5903" s="797"/>
      <c r="F5903" s="799"/>
      <c r="G5903" s="801"/>
    </row>
    <row r="5904" spans="1:7" ht="19.899999999999999" customHeight="1" x14ac:dyDescent="0.2">
      <c r="A5904" s="601">
        <f t="shared" ref="A5904:A5914" si="1337">IFERROR(VLOOKUP(C5904,T_Insumos,4,FALSE),0)</f>
        <v>0</v>
      </c>
      <c r="B5904" s="561">
        <f t="shared" ref="B5904:B5914" si="1338">IFERROR(VLOOKUP(C5904,T_Insumos,5,FALSE),0)</f>
        <v>0</v>
      </c>
      <c r="C5904" s="561"/>
      <c r="D5904" s="613">
        <f t="shared" ref="D5904:D5914" si="1339">IFERROR(VLOOKUP(C5904,T_Insumos,2,FALSE),0)</f>
        <v>0</v>
      </c>
      <c r="E5904" s="553"/>
      <c r="F5904" s="555">
        <f t="shared" ref="F5904:F5914" si="1340">IFERROR(VLOOKUP(C5904,T_Insumos,3,FALSE),0)</f>
        <v>0</v>
      </c>
      <c r="G5904" s="555">
        <f>ROUND(E5904*F5904,2)</f>
        <v>0</v>
      </c>
    </row>
    <row r="5905" spans="1:7" ht="19.899999999999999" customHeight="1" x14ac:dyDescent="0.2">
      <c r="A5905" s="601">
        <f t="shared" si="1337"/>
        <v>0</v>
      </c>
      <c r="B5905" s="561">
        <f t="shared" si="1338"/>
        <v>0</v>
      </c>
      <c r="C5905" s="561"/>
      <c r="D5905" s="613">
        <f t="shared" si="1339"/>
        <v>0</v>
      </c>
      <c r="E5905" s="553"/>
      <c r="F5905" s="555">
        <f t="shared" si="1340"/>
        <v>0</v>
      </c>
      <c r="G5905" s="555">
        <f t="shared" ref="G5905:G5914" si="1341">ROUND(E5905*F5905,2)</f>
        <v>0</v>
      </c>
    </row>
    <row r="5906" spans="1:7" ht="19.899999999999999" customHeight="1" x14ac:dyDescent="0.2">
      <c r="A5906" s="601">
        <f t="shared" si="1337"/>
        <v>0</v>
      </c>
      <c r="B5906" s="561">
        <f t="shared" si="1338"/>
        <v>0</v>
      </c>
      <c r="C5906" s="561"/>
      <c r="D5906" s="613">
        <f t="shared" si="1339"/>
        <v>0</v>
      </c>
      <c r="E5906" s="553"/>
      <c r="F5906" s="555">
        <f t="shared" si="1340"/>
        <v>0</v>
      </c>
      <c r="G5906" s="555">
        <f t="shared" si="1341"/>
        <v>0</v>
      </c>
    </row>
    <row r="5907" spans="1:7" ht="19.899999999999999" customHeight="1" x14ac:dyDescent="0.2">
      <c r="A5907" s="601">
        <f t="shared" si="1337"/>
        <v>0</v>
      </c>
      <c r="B5907" s="561">
        <f t="shared" si="1338"/>
        <v>0</v>
      </c>
      <c r="C5907" s="561"/>
      <c r="D5907" s="613">
        <f t="shared" si="1339"/>
        <v>0</v>
      </c>
      <c r="E5907" s="553"/>
      <c r="F5907" s="555">
        <f t="shared" si="1340"/>
        <v>0</v>
      </c>
      <c r="G5907" s="555">
        <f t="shared" si="1341"/>
        <v>0</v>
      </c>
    </row>
    <row r="5908" spans="1:7" ht="19.899999999999999" customHeight="1" x14ac:dyDescent="0.2">
      <c r="A5908" s="601">
        <f t="shared" si="1337"/>
        <v>0</v>
      </c>
      <c r="B5908" s="561">
        <f t="shared" si="1338"/>
        <v>0</v>
      </c>
      <c r="C5908" s="561"/>
      <c r="D5908" s="613">
        <f t="shared" si="1339"/>
        <v>0</v>
      </c>
      <c r="E5908" s="553"/>
      <c r="F5908" s="555">
        <f t="shared" si="1340"/>
        <v>0</v>
      </c>
      <c r="G5908" s="555">
        <f t="shared" si="1341"/>
        <v>0</v>
      </c>
    </row>
    <row r="5909" spans="1:7" ht="19.899999999999999" customHeight="1" x14ac:dyDescent="0.2">
      <c r="A5909" s="601">
        <f t="shared" si="1337"/>
        <v>0</v>
      </c>
      <c r="B5909" s="561">
        <f t="shared" si="1338"/>
        <v>0</v>
      </c>
      <c r="C5909" s="561"/>
      <c r="D5909" s="613">
        <f t="shared" si="1339"/>
        <v>0</v>
      </c>
      <c r="E5909" s="553"/>
      <c r="F5909" s="555">
        <f t="shared" si="1340"/>
        <v>0</v>
      </c>
      <c r="G5909" s="555">
        <f t="shared" si="1341"/>
        <v>0</v>
      </c>
    </row>
    <row r="5910" spans="1:7" ht="19.899999999999999" customHeight="1" x14ac:dyDescent="0.2">
      <c r="A5910" s="601">
        <f t="shared" si="1337"/>
        <v>0</v>
      </c>
      <c r="B5910" s="561">
        <f t="shared" si="1338"/>
        <v>0</v>
      </c>
      <c r="C5910" s="561"/>
      <c r="D5910" s="613">
        <f t="shared" si="1339"/>
        <v>0</v>
      </c>
      <c r="E5910" s="553"/>
      <c r="F5910" s="555">
        <f t="shared" si="1340"/>
        <v>0</v>
      </c>
      <c r="G5910" s="555">
        <f t="shared" si="1341"/>
        <v>0</v>
      </c>
    </row>
    <row r="5911" spans="1:7" ht="19.899999999999999" customHeight="1" x14ac:dyDescent="0.2">
      <c r="A5911" s="601">
        <f t="shared" si="1337"/>
        <v>0</v>
      </c>
      <c r="B5911" s="561">
        <f t="shared" si="1338"/>
        <v>0</v>
      </c>
      <c r="C5911" s="561"/>
      <c r="D5911" s="613">
        <f t="shared" si="1339"/>
        <v>0</v>
      </c>
      <c r="E5911" s="553"/>
      <c r="F5911" s="555">
        <f t="shared" si="1340"/>
        <v>0</v>
      </c>
      <c r="G5911" s="555">
        <f t="shared" si="1341"/>
        <v>0</v>
      </c>
    </row>
    <row r="5912" spans="1:7" ht="19.899999999999999" customHeight="1" x14ac:dyDescent="0.2">
      <c r="A5912" s="601">
        <f t="shared" si="1337"/>
        <v>0</v>
      </c>
      <c r="B5912" s="561">
        <f t="shared" si="1338"/>
        <v>0</v>
      </c>
      <c r="C5912" s="561"/>
      <c r="D5912" s="613">
        <f t="shared" si="1339"/>
        <v>0</v>
      </c>
      <c r="E5912" s="553"/>
      <c r="F5912" s="555">
        <f t="shared" si="1340"/>
        <v>0</v>
      </c>
      <c r="G5912" s="555">
        <f t="shared" si="1341"/>
        <v>0</v>
      </c>
    </row>
    <row r="5913" spans="1:7" ht="19.899999999999999" customHeight="1" x14ac:dyDescent="0.2">
      <c r="A5913" s="601">
        <f t="shared" si="1337"/>
        <v>0</v>
      </c>
      <c r="B5913" s="561">
        <f t="shared" si="1338"/>
        <v>0</v>
      </c>
      <c r="C5913" s="561"/>
      <c r="D5913" s="613">
        <f t="shared" si="1339"/>
        <v>0</v>
      </c>
      <c r="E5913" s="553"/>
      <c r="F5913" s="555">
        <f t="shared" si="1340"/>
        <v>0</v>
      </c>
      <c r="G5913" s="555">
        <f t="shared" si="1341"/>
        <v>0</v>
      </c>
    </row>
    <row r="5914" spans="1:7" ht="19.899999999999999" customHeight="1" x14ac:dyDescent="0.2">
      <c r="A5914" s="601">
        <f t="shared" si="1337"/>
        <v>0</v>
      </c>
      <c r="B5914" s="561">
        <f t="shared" si="1338"/>
        <v>0</v>
      </c>
      <c r="C5914" s="561"/>
      <c r="D5914" s="613">
        <f t="shared" si="1339"/>
        <v>0</v>
      </c>
      <c r="E5914" s="553"/>
      <c r="F5914" s="555">
        <f t="shared" si="1340"/>
        <v>0</v>
      </c>
      <c r="G5914" s="555">
        <f t="shared" si="1341"/>
        <v>0</v>
      </c>
    </row>
    <row r="5915" spans="1:7" ht="19.899999999999999" customHeight="1" x14ac:dyDescent="0.2">
      <c r="A5915" s="599"/>
      <c r="B5915" s="545"/>
      <c r="C5915" s="545"/>
      <c r="D5915" s="541"/>
      <c r="E5915" s="542"/>
      <c r="F5915" s="564" t="s">
        <v>29</v>
      </c>
      <c r="G5915" s="605">
        <f>SUBTOTAL(9,G5904:G5914)</f>
        <v>0</v>
      </c>
    </row>
    <row r="5916" spans="1:7" ht="19.899999999999999" customHeight="1" x14ac:dyDescent="0.2">
      <c r="A5916" s="599"/>
      <c r="B5916" s="545"/>
      <c r="C5916" s="537" t="s">
        <v>1015</v>
      </c>
      <c r="D5916" s="541"/>
      <c r="E5916" s="542"/>
      <c r="F5916" s="543"/>
      <c r="G5916" s="600"/>
    </row>
    <row r="5917" spans="1:7" ht="19.899999999999999" customHeight="1" x14ac:dyDescent="0.2">
      <c r="A5917" s="792" t="s">
        <v>576</v>
      </c>
      <c r="B5917" s="793"/>
      <c r="C5917" s="794" t="s">
        <v>0</v>
      </c>
      <c r="D5917" s="794" t="s">
        <v>1867</v>
      </c>
      <c r="E5917" s="796" t="s">
        <v>24</v>
      </c>
      <c r="F5917" s="798" t="s">
        <v>25</v>
      </c>
      <c r="G5917" s="800" t="s">
        <v>26</v>
      </c>
    </row>
    <row r="5918" spans="1:7" ht="19.899999999999999" customHeight="1" x14ac:dyDescent="0.2">
      <c r="A5918" s="560" t="s">
        <v>577</v>
      </c>
      <c r="B5918" s="560" t="s">
        <v>578</v>
      </c>
      <c r="C5918" s="795"/>
      <c r="D5918" s="795"/>
      <c r="E5918" s="797"/>
      <c r="F5918" s="799"/>
      <c r="G5918" s="801"/>
    </row>
    <row r="5919" spans="1:7" ht="19.899999999999999" customHeight="1" x14ac:dyDescent="0.2">
      <c r="A5919" s="601">
        <f>IFERROR(VLOOKUP(C5919,T_Insumos,4,FALSE),0)</f>
        <v>0</v>
      </c>
      <c r="B5919" s="561">
        <f>IFERROR(VLOOKUP(C5919,T_Insumos,5,FALSE),0)</f>
        <v>0</v>
      </c>
      <c r="C5919" s="552"/>
      <c r="D5919" s="613">
        <f>IF(C5919=0,0,"$/tnkm")</f>
        <v>0</v>
      </c>
      <c r="E5919" s="553"/>
      <c r="F5919" s="555">
        <f>IFERROR(VLOOKUP(C5919,T_Insumos,3,FALSE),0)</f>
        <v>0</v>
      </c>
      <c r="G5919" s="555">
        <f>ROUND(E5919*F5919,2)</f>
        <v>0</v>
      </c>
    </row>
    <row r="5920" spans="1:7" ht="19.899999999999999" customHeight="1" x14ac:dyDescent="0.2">
      <c r="A5920" s="601">
        <f>IFERROR(VLOOKUP(C5920,T_Insumos,4,FALSE),0)</f>
        <v>0</v>
      </c>
      <c r="B5920" s="561">
        <f>IFERROR(VLOOKUP(C5920,T_Insumos,5,FALSE),0)</f>
        <v>0</v>
      </c>
      <c r="C5920" s="552"/>
      <c r="D5920" s="613">
        <f>IF(C5920=0,0,"$/tnkm")</f>
        <v>0</v>
      </c>
      <c r="E5920" s="569"/>
      <c r="F5920" s="555">
        <f>IFERROR(VLOOKUP(C5920,T_Insumos,3,FALSE),0)</f>
        <v>0</v>
      </c>
      <c r="G5920" s="555">
        <f t="shared" ref="G5920" si="1342">ROUND(E5920*F5920,2)</f>
        <v>0</v>
      </c>
    </row>
    <row r="5921" spans="1:7" ht="19.899999999999999" customHeight="1" x14ac:dyDescent="0.2">
      <c r="A5921" s="599"/>
      <c r="B5921" s="545"/>
      <c r="C5921" s="545"/>
      <c r="D5921" s="541"/>
      <c r="E5921" s="542"/>
      <c r="F5921" s="564" t="s">
        <v>1016</v>
      </c>
      <c r="G5921" s="605">
        <f>SUBTOTAL(9,G5919:G5920)</f>
        <v>0</v>
      </c>
    </row>
    <row r="5922" spans="1:7" ht="19.899999999999999" customHeight="1" x14ac:dyDescent="0.2">
      <c r="A5922" s="602"/>
      <c r="B5922" s="541"/>
      <c r="C5922" s="545"/>
      <c r="D5922" s="541"/>
      <c r="E5922" s="542"/>
      <c r="F5922" s="543"/>
      <c r="G5922" s="600"/>
    </row>
    <row r="5923" spans="1:7" ht="19.899999999999999" customHeight="1" x14ac:dyDescent="0.2">
      <c r="A5923" s="664" t="str">
        <f>B5857</f>
        <v/>
      </c>
      <c r="B5923" s="661">
        <f ca="1">C5857</f>
        <v>0</v>
      </c>
      <c r="C5923" s="541"/>
      <c r="D5923" s="541" t="s">
        <v>1833</v>
      </c>
      <c r="E5923" s="662"/>
      <c r="F5923" s="663" t="str">
        <f ca="1">"$/"&amp;G5857</f>
        <v>$/0</v>
      </c>
      <c r="G5923" s="610">
        <f>SUBTOTAL(9,G5880:G5922)</f>
        <v>0</v>
      </c>
    </row>
    <row r="5924" spans="1:7" ht="19.899999999999999" customHeight="1" x14ac:dyDescent="0.2">
      <c r="A5924" s="606"/>
      <c r="B5924" s="607"/>
      <c r="C5924" s="608"/>
      <c r="D5924" s="608" t="s">
        <v>2043</v>
      </c>
      <c r="E5924" s="609"/>
      <c r="F5924" s="665" t="str">
        <f ca="1">"$/"&amp;G5857</f>
        <v>$/0</v>
      </c>
      <c r="G5924" s="610">
        <f>ROUND(G5923/Coeficiente_Paso,2)</f>
        <v>0</v>
      </c>
    </row>
    <row r="5925" spans="1:7" ht="19.899999999999999" customHeight="1" x14ac:dyDescent="0.2">
      <c r="A5925" s="191"/>
      <c r="B5925" s="191"/>
      <c r="C5925" s="191"/>
      <c r="D5925" s="191"/>
      <c r="E5925" s="191"/>
      <c r="F5925" s="191"/>
      <c r="G5925" s="191"/>
    </row>
    <row r="5926" spans="1:7" ht="19.899999999999999" customHeight="1" x14ac:dyDescent="0.2">
      <c r="A5926" s="802" t="s">
        <v>31</v>
      </c>
      <c r="B5926" s="803"/>
      <c r="C5926" s="803"/>
      <c r="D5926" s="803"/>
      <c r="E5926" s="803"/>
      <c r="F5926" s="803"/>
      <c r="G5926" s="804"/>
    </row>
    <row r="5927" spans="1:7" ht="19.899999999999999" customHeight="1" x14ac:dyDescent="0.2">
      <c r="A5927" s="587" t="s">
        <v>711</v>
      </c>
      <c r="B5927" s="535" t="str">
        <f>Comitente</f>
        <v>DIRECCIÓN PROVINCIAL DE VIALIDAD</v>
      </c>
      <c r="C5927" s="536"/>
      <c r="D5927" s="537"/>
      <c r="E5927" s="537"/>
      <c r="F5927" s="538"/>
      <c r="G5927" s="588"/>
    </row>
    <row r="5928" spans="1:7" ht="19.899999999999999" customHeight="1" x14ac:dyDescent="0.2">
      <c r="A5928" s="587" t="s">
        <v>712</v>
      </c>
      <c r="B5928" s="535">
        <f>Contratista</f>
        <v>0</v>
      </c>
      <c r="C5928" s="539"/>
      <c r="D5928" s="539"/>
      <c r="E5928" s="539"/>
      <c r="F5928" s="535"/>
      <c r="G5928" s="589"/>
    </row>
    <row r="5929" spans="1:7" ht="19.899999999999999" customHeight="1" x14ac:dyDescent="0.2">
      <c r="A5929" s="587" t="s">
        <v>21</v>
      </c>
      <c r="B5929" s="535" t="str">
        <f>Obra</f>
        <v>PAVIMENTACIÓN Y REPAVIMENTACION DE LA RED VIAL MUNICIPAL AFECTADAS POR OBRAS DE SANEAMIENTO 1era ETAPA SARMIENTO</v>
      </c>
      <c r="C5929" s="539"/>
      <c r="D5929" s="539"/>
      <c r="E5929" s="539"/>
      <c r="F5929" s="535" t="s">
        <v>32</v>
      </c>
      <c r="G5929" s="589">
        <f>Fecha_Base</f>
        <v>0</v>
      </c>
    </row>
    <row r="5930" spans="1:7" ht="19.899999999999999" customHeight="1" x14ac:dyDescent="0.2">
      <c r="A5930" s="590" t="s">
        <v>710</v>
      </c>
      <c r="B5930" s="540" t="str">
        <f>Ubicación</f>
        <v>DEPARTAMENTO SARMIENTO</v>
      </c>
      <c r="C5930" s="540"/>
      <c r="D5930" s="541"/>
      <c r="E5930" s="542"/>
      <c r="F5930" s="543"/>
      <c r="G5930" s="591"/>
    </row>
    <row r="5931" spans="1:7" ht="19.899999999999999" customHeight="1" x14ac:dyDescent="0.2">
      <c r="A5931" s="590" t="s">
        <v>33</v>
      </c>
      <c r="B5931" s="544" t="str">
        <f>IFERROR(VALUE(LEFT(B5932,FIND(".",B5932)-1)),"")</f>
        <v/>
      </c>
      <c r="C5931" s="545">
        <f ca="1">IFERROR(VLOOKUP(B5931,T_Computo_Presupuesto,2,FALSE),0)</f>
        <v>0</v>
      </c>
      <c r="D5931" s="545"/>
      <c r="E5931" s="542"/>
      <c r="F5931" s="543"/>
      <c r="G5931" s="591"/>
    </row>
    <row r="5932" spans="1:7" ht="19.899999999999999" customHeight="1" x14ac:dyDescent="0.2">
      <c r="A5932" s="590" t="s">
        <v>22</v>
      </c>
      <c r="B5932" s="546" t="str">
        <f>IFERROR(VLOOKUP(COUNTIF($A$1:A5932,"ANALISIS DE PRECIOS"),T_NumeroItem,2,FALSE),"")</f>
        <v/>
      </c>
      <c r="C5932" s="805">
        <f ca="1">IFERROR(VLOOKUP(B5932,T_Computo_Presupuesto,2,FALSE),0)</f>
        <v>0</v>
      </c>
      <c r="D5932" s="805"/>
      <c r="E5932" s="805"/>
      <c r="F5932" s="540" t="s">
        <v>23</v>
      </c>
      <c r="G5932" s="592">
        <f ca="1">IFERROR(VLOOKUP(B5932,T_Computo_Presupuesto,4,FALSE),0)</f>
        <v>0</v>
      </c>
    </row>
    <row r="5933" spans="1:7" ht="19.899999999999999" customHeight="1" x14ac:dyDescent="0.2">
      <c r="A5933" s="590"/>
      <c r="B5933" s="540"/>
      <c r="C5933" s="545"/>
      <c r="D5933" s="541"/>
      <c r="E5933" s="542"/>
      <c r="F5933" s="545"/>
      <c r="G5933" s="593"/>
    </row>
    <row r="5934" spans="1:7" ht="19.899999999999999" customHeight="1" x14ac:dyDescent="0.2">
      <c r="A5934" s="594"/>
      <c r="B5934" s="547"/>
      <c r="C5934" s="548" t="s">
        <v>999</v>
      </c>
      <c r="D5934" s="547"/>
      <c r="E5934" s="547"/>
      <c r="F5934" s="547"/>
      <c r="G5934" s="595"/>
    </row>
    <row r="5935" spans="1:7" ht="19.899999999999999" customHeight="1" x14ac:dyDescent="0.2">
      <c r="A5935" s="590"/>
      <c r="B5935" s="549"/>
      <c r="C5935" s="545"/>
      <c r="D5935" s="541"/>
      <c r="E5935" s="542"/>
      <c r="F5935" s="540"/>
      <c r="G5935" s="592"/>
    </row>
    <row r="5936" spans="1:7" ht="19.899999999999999" customHeight="1" x14ac:dyDescent="0.2">
      <c r="A5936" s="590"/>
      <c r="B5936" s="549"/>
      <c r="C5936" s="550" t="s">
        <v>1000</v>
      </c>
      <c r="D5936" s="551" t="s">
        <v>24</v>
      </c>
      <c r="E5936" s="551" t="s">
        <v>1001</v>
      </c>
      <c r="F5936" s="551" t="s">
        <v>1002</v>
      </c>
      <c r="G5936" s="550" t="s">
        <v>1003</v>
      </c>
    </row>
    <row r="5937" spans="1:7" ht="19.899999999999999" customHeight="1" x14ac:dyDescent="0.2">
      <c r="A5937" s="590"/>
      <c r="B5937" s="549"/>
      <c r="C5937" s="552"/>
      <c r="D5937" s="553"/>
      <c r="E5937" s="554">
        <f t="shared" ref="E5937:E5946" si="1343">IFERROR(VLOOKUP(C5937,T_Equipos,4,FALSE),0)</f>
        <v>0</v>
      </c>
      <c r="F5937" s="555">
        <f t="shared" ref="F5937:F5946" si="1344">IFERROR(VLOOKUP(C5937,T_Equipos,5,FALSE),0)</f>
        <v>0</v>
      </c>
      <c r="G5937" s="555">
        <f>ROUND(D5937*F5937,2)</f>
        <v>0</v>
      </c>
    </row>
    <row r="5938" spans="1:7" ht="19.899999999999999" customHeight="1" x14ac:dyDescent="0.2">
      <c r="A5938" s="590"/>
      <c r="B5938" s="549"/>
      <c r="C5938" s="552"/>
      <c r="D5938" s="553"/>
      <c r="E5938" s="554">
        <f t="shared" si="1343"/>
        <v>0</v>
      </c>
      <c r="F5938" s="555">
        <f t="shared" si="1344"/>
        <v>0</v>
      </c>
      <c r="G5938" s="555">
        <f>ROUND(D5938*F5938,2)</f>
        <v>0</v>
      </c>
    </row>
    <row r="5939" spans="1:7" ht="19.899999999999999" customHeight="1" x14ac:dyDescent="0.2">
      <c r="A5939" s="590"/>
      <c r="B5939" s="549"/>
      <c r="C5939" s="552"/>
      <c r="D5939" s="553"/>
      <c r="E5939" s="554">
        <f t="shared" si="1343"/>
        <v>0</v>
      </c>
      <c r="F5939" s="555">
        <f t="shared" si="1344"/>
        <v>0</v>
      </c>
      <c r="G5939" s="555">
        <f>ROUND(D5939*F5939,2)</f>
        <v>0</v>
      </c>
    </row>
    <row r="5940" spans="1:7" ht="19.899999999999999" customHeight="1" x14ac:dyDescent="0.2">
      <c r="A5940" s="590"/>
      <c r="B5940" s="549"/>
      <c r="C5940" s="552"/>
      <c r="D5940" s="553"/>
      <c r="E5940" s="554">
        <f t="shared" si="1343"/>
        <v>0</v>
      </c>
      <c r="F5940" s="555">
        <f t="shared" si="1344"/>
        <v>0</v>
      </c>
      <c r="G5940" s="555">
        <f>ROUND(D5940*F5940,2)</f>
        <v>0</v>
      </c>
    </row>
    <row r="5941" spans="1:7" ht="19.899999999999999" customHeight="1" x14ac:dyDescent="0.2">
      <c r="A5941" s="590"/>
      <c r="B5941" s="549"/>
      <c r="C5941" s="552"/>
      <c r="D5941" s="553"/>
      <c r="E5941" s="554">
        <f t="shared" si="1343"/>
        <v>0</v>
      </c>
      <c r="F5941" s="555">
        <f t="shared" si="1344"/>
        <v>0</v>
      </c>
      <c r="G5941" s="555">
        <f t="shared" ref="G5941:G5946" si="1345">ROUND(D5941*F5941,2)</f>
        <v>0</v>
      </c>
    </row>
    <row r="5942" spans="1:7" ht="19.899999999999999" customHeight="1" x14ac:dyDescent="0.2">
      <c r="A5942" s="590"/>
      <c r="B5942" s="549"/>
      <c r="C5942" s="552"/>
      <c r="D5942" s="553"/>
      <c r="E5942" s="554">
        <f t="shared" si="1343"/>
        <v>0</v>
      </c>
      <c r="F5942" s="555">
        <f t="shared" si="1344"/>
        <v>0</v>
      </c>
      <c r="G5942" s="555">
        <f t="shared" si="1345"/>
        <v>0</v>
      </c>
    </row>
    <row r="5943" spans="1:7" ht="19.899999999999999" customHeight="1" x14ac:dyDescent="0.2">
      <c r="A5943" s="590"/>
      <c r="B5943" s="549"/>
      <c r="C5943" s="552"/>
      <c r="D5943" s="553"/>
      <c r="E5943" s="554">
        <f t="shared" si="1343"/>
        <v>0</v>
      </c>
      <c r="F5943" s="555">
        <f t="shared" si="1344"/>
        <v>0</v>
      </c>
      <c r="G5943" s="555">
        <f t="shared" si="1345"/>
        <v>0</v>
      </c>
    </row>
    <row r="5944" spans="1:7" ht="19.899999999999999" customHeight="1" x14ac:dyDescent="0.2">
      <c r="A5944" s="590"/>
      <c r="B5944" s="549"/>
      <c r="C5944" s="552"/>
      <c r="D5944" s="553"/>
      <c r="E5944" s="554">
        <f t="shared" si="1343"/>
        <v>0</v>
      </c>
      <c r="F5944" s="555">
        <f t="shared" si="1344"/>
        <v>0</v>
      </c>
      <c r="G5944" s="555">
        <f t="shared" si="1345"/>
        <v>0</v>
      </c>
    </row>
    <row r="5945" spans="1:7" ht="19.899999999999999" customHeight="1" x14ac:dyDescent="0.2">
      <c r="A5945" s="590"/>
      <c r="B5945" s="549"/>
      <c r="C5945" s="552"/>
      <c r="D5945" s="553"/>
      <c r="E5945" s="554">
        <f t="shared" si="1343"/>
        <v>0</v>
      </c>
      <c r="F5945" s="555">
        <f t="shared" si="1344"/>
        <v>0</v>
      </c>
      <c r="G5945" s="555">
        <f t="shared" si="1345"/>
        <v>0</v>
      </c>
    </row>
    <row r="5946" spans="1:7" ht="19.899999999999999" customHeight="1" x14ac:dyDescent="0.2">
      <c r="A5946" s="590"/>
      <c r="B5946" s="549"/>
      <c r="C5946" s="552"/>
      <c r="D5946" s="553"/>
      <c r="E5946" s="554">
        <f t="shared" si="1343"/>
        <v>0</v>
      </c>
      <c r="F5946" s="555">
        <f t="shared" si="1344"/>
        <v>0</v>
      </c>
      <c r="G5946" s="555">
        <f t="shared" si="1345"/>
        <v>0</v>
      </c>
    </row>
    <row r="5947" spans="1:7" ht="19.899999999999999" customHeight="1" x14ac:dyDescent="0.2">
      <c r="A5947" s="590"/>
      <c r="B5947" s="549"/>
      <c r="C5947" s="545"/>
      <c r="D5947" s="545"/>
      <c r="E5947" s="556"/>
      <c r="F5947" s="540"/>
      <c r="G5947" s="592"/>
    </row>
    <row r="5948" spans="1:7" ht="19.899999999999999" customHeight="1" x14ac:dyDescent="0.2">
      <c r="A5948" s="590"/>
      <c r="B5948" s="545"/>
      <c r="C5948" s="537" t="s">
        <v>1004</v>
      </c>
      <c r="D5948" s="540" t="s">
        <v>1001</v>
      </c>
      <c r="E5948" s="611">
        <f>SUMPRODUCT(D5937:D5946,E5937:E5946)</f>
        <v>0</v>
      </c>
      <c r="F5948" s="540" t="s">
        <v>1005</v>
      </c>
      <c r="G5948" s="612">
        <f>SUM(G5937:G5946)</f>
        <v>0</v>
      </c>
    </row>
    <row r="5949" spans="1:7" ht="19.899999999999999" customHeight="1" x14ac:dyDescent="0.2">
      <c r="A5949" s="590"/>
      <c r="B5949" s="549"/>
      <c r="C5949" s="557"/>
      <c r="D5949" s="556"/>
      <c r="E5949" s="542"/>
      <c r="F5949" s="540"/>
      <c r="G5949" s="596"/>
    </row>
    <row r="5950" spans="1:7" ht="19.899999999999999" customHeight="1" x14ac:dyDescent="0.2">
      <c r="A5950" s="597"/>
      <c r="B5950" s="549"/>
      <c r="C5950" s="540" t="s">
        <v>1006</v>
      </c>
      <c r="D5950" s="558">
        <f>IFERROR(VLOOKUP(COUNTIF($A$1:A5950,"ANALISIS DE PRECIOS"),T_Rendimiento_Equipo,5,FALSE),0)</f>
        <v>0</v>
      </c>
      <c r="E5950" s="559" t="str">
        <f ca="1">G5932&amp;"/día"</f>
        <v>0/día</v>
      </c>
      <c r="F5950" s="598"/>
      <c r="G5950" s="592"/>
    </row>
    <row r="5951" spans="1:7" ht="19.899999999999999" customHeight="1" x14ac:dyDescent="0.2">
      <c r="A5951" s="590"/>
      <c r="B5951" s="549"/>
      <c r="C5951" s="545"/>
      <c r="D5951" s="541"/>
      <c r="E5951" s="542"/>
      <c r="F5951" s="540"/>
      <c r="G5951" s="592"/>
    </row>
    <row r="5952" spans="1:7" ht="19.899999999999999" customHeight="1" x14ac:dyDescent="0.2">
      <c r="A5952" s="792" t="s">
        <v>576</v>
      </c>
      <c r="B5952" s="793"/>
      <c r="C5952" s="794" t="s">
        <v>0</v>
      </c>
      <c r="D5952" s="806" t="s">
        <v>1866</v>
      </c>
      <c r="E5952" s="806" t="s">
        <v>1865</v>
      </c>
      <c r="F5952" s="798" t="s">
        <v>1007</v>
      </c>
      <c r="G5952" s="800" t="s">
        <v>26</v>
      </c>
    </row>
    <row r="5953" spans="1:7" ht="19.899999999999999" customHeight="1" x14ac:dyDescent="0.2">
      <c r="A5953" s="560" t="s">
        <v>577</v>
      </c>
      <c r="B5953" s="560" t="s">
        <v>578</v>
      </c>
      <c r="C5953" s="795"/>
      <c r="D5953" s="807"/>
      <c r="E5953" s="797"/>
      <c r="F5953" s="799"/>
      <c r="G5953" s="801"/>
    </row>
    <row r="5954" spans="1:7" ht="19.899999999999999" customHeight="1" x14ac:dyDescent="0.2">
      <c r="A5954" s="599"/>
      <c r="B5954" s="545"/>
      <c r="C5954" s="537" t="s">
        <v>1008</v>
      </c>
      <c r="D5954" s="542"/>
      <c r="E5954" s="542"/>
      <c r="F5954" s="545"/>
      <c r="G5954" s="600"/>
    </row>
    <row r="5955" spans="1:7" ht="19.899999999999999" customHeight="1" x14ac:dyDescent="0.2">
      <c r="A5955" s="601">
        <f t="shared" ref="A5955:A5963" si="1346">IFERROR(VLOOKUP(C5955,T_Insumos,4,FALSE),0)</f>
        <v>0</v>
      </c>
      <c r="B5955" s="561">
        <f t="shared" ref="B5955:B5963" si="1347">IFERROR(VLOOKUP(C5955,T_Insumos,5,FALSE),0)</f>
        <v>0</v>
      </c>
      <c r="C5955" s="552"/>
      <c r="D5955" s="562">
        <f t="shared" ref="D5955:D5963" si="1348">IFERROR(VLOOKUP(C5955,T_Insumos,3,FALSE),0)</f>
        <v>0</v>
      </c>
      <c r="E5955" s="555">
        <f>D5955*$G$23</f>
        <v>0</v>
      </c>
      <c r="F5955" s="558">
        <f>IF(C5955="",0,IFERROR(VLOOKUP(COUNTIF($A$1:A5955,"ANALISIS DE PRECIOS"),T_Rendimiento_Equipo,5,FALSE),0))</f>
        <v>0</v>
      </c>
      <c r="G5955" s="555">
        <f>IFERROR(ROUND(E5955/F5955,2),0)</f>
        <v>0</v>
      </c>
    </row>
    <row r="5956" spans="1:7" ht="19.899999999999999" customHeight="1" x14ac:dyDescent="0.2">
      <c r="A5956" s="601">
        <f t="shared" si="1346"/>
        <v>0</v>
      </c>
      <c r="B5956" s="561">
        <f t="shared" si="1347"/>
        <v>0</v>
      </c>
      <c r="C5956" s="552"/>
      <c r="D5956" s="562">
        <f t="shared" si="1348"/>
        <v>0</v>
      </c>
      <c r="E5956" s="555"/>
      <c r="F5956" s="558">
        <f>IF(C5956="",0,IFERROR(VLOOKUP(COUNTIF($A$1:A5956,"ANALISIS DE PRECIOS"),T_Rendimiento_Equipo,5,FALSE),0))</f>
        <v>0</v>
      </c>
      <c r="G5956" s="555">
        <f t="shared" ref="G5956:G5963" si="1349">IFERROR(ROUND(E5956/F5956,2),0)</f>
        <v>0</v>
      </c>
    </row>
    <row r="5957" spans="1:7" ht="19.899999999999999" customHeight="1" x14ac:dyDescent="0.2">
      <c r="A5957" s="601">
        <f t="shared" si="1346"/>
        <v>0</v>
      </c>
      <c r="B5957" s="561">
        <f t="shared" si="1347"/>
        <v>0</v>
      </c>
      <c r="C5957" s="563"/>
      <c r="D5957" s="562">
        <f t="shared" si="1348"/>
        <v>0</v>
      </c>
      <c r="E5957" s="555"/>
      <c r="F5957" s="558">
        <f>IF(C5957="",0,IFERROR(VLOOKUP(COUNTIF($A$1:A5957,"ANALISIS DE PRECIOS"),T_Rendimiento_Equipo,5,FALSE),0))</f>
        <v>0</v>
      </c>
      <c r="G5957" s="555">
        <f t="shared" si="1349"/>
        <v>0</v>
      </c>
    </row>
    <row r="5958" spans="1:7" ht="19.899999999999999" customHeight="1" x14ac:dyDescent="0.2">
      <c r="A5958" s="601">
        <f t="shared" si="1346"/>
        <v>0</v>
      </c>
      <c r="B5958" s="561">
        <f t="shared" si="1347"/>
        <v>0</v>
      </c>
      <c r="C5958" s="563"/>
      <c r="D5958" s="562">
        <f t="shared" si="1348"/>
        <v>0</v>
      </c>
      <c r="E5958" s="555"/>
      <c r="F5958" s="558">
        <f>IF(C5958="",0,IFERROR(VLOOKUP(COUNTIF($A$1:A5958,"ANALISIS DE PRECIOS"),T_Rendimiento_Equipo,5,FALSE),0))</f>
        <v>0</v>
      </c>
      <c r="G5958" s="555">
        <f t="shared" si="1349"/>
        <v>0</v>
      </c>
    </row>
    <row r="5959" spans="1:7" ht="19.899999999999999" customHeight="1" x14ac:dyDescent="0.2">
      <c r="A5959" s="601">
        <f t="shared" si="1346"/>
        <v>0</v>
      </c>
      <c r="B5959" s="561">
        <f t="shared" si="1347"/>
        <v>0</v>
      </c>
      <c r="C5959" s="563"/>
      <c r="D5959" s="562">
        <f t="shared" si="1348"/>
        <v>0</v>
      </c>
      <c r="E5959" s="555"/>
      <c r="F5959" s="558">
        <f>IF(C5959="",0,IFERROR(VLOOKUP(COUNTIF($A$1:A5959,"ANALISIS DE PRECIOS"),T_Rendimiento_Equipo,5,FALSE),0))</f>
        <v>0</v>
      </c>
      <c r="G5959" s="555">
        <f t="shared" si="1349"/>
        <v>0</v>
      </c>
    </row>
    <row r="5960" spans="1:7" ht="19.899999999999999" customHeight="1" x14ac:dyDescent="0.2">
      <c r="A5960" s="601">
        <f t="shared" si="1346"/>
        <v>0</v>
      </c>
      <c r="B5960" s="561">
        <f t="shared" si="1347"/>
        <v>0</v>
      </c>
      <c r="C5960" s="563"/>
      <c r="D5960" s="562">
        <f t="shared" si="1348"/>
        <v>0</v>
      </c>
      <c r="E5960" s="555"/>
      <c r="F5960" s="558">
        <f>IF(C5960="",0,IFERROR(VLOOKUP(COUNTIF($A$1:A5960,"ANALISIS DE PRECIOS"),T_Rendimiento_Equipo,5,FALSE),0))</f>
        <v>0</v>
      </c>
      <c r="G5960" s="555">
        <f t="shared" si="1349"/>
        <v>0</v>
      </c>
    </row>
    <row r="5961" spans="1:7" ht="19.899999999999999" customHeight="1" x14ac:dyDescent="0.2">
      <c r="A5961" s="601">
        <f t="shared" si="1346"/>
        <v>0</v>
      </c>
      <c r="B5961" s="561">
        <f t="shared" si="1347"/>
        <v>0</v>
      </c>
      <c r="C5961" s="563"/>
      <c r="D5961" s="562">
        <f t="shared" si="1348"/>
        <v>0</v>
      </c>
      <c r="E5961" s="555"/>
      <c r="F5961" s="558">
        <f>IF(C5961="",0,IFERROR(VLOOKUP(COUNTIF($A$1:A5961,"ANALISIS DE PRECIOS"),T_Rendimiento_Equipo,5,FALSE),0))</f>
        <v>0</v>
      </c>
      <c r="G5961" s="555">
        <f t="shared" si="1349"/>
        <v>0</v>
      </c>
    </row>
    <row r="5962" spans="1:7" ht="19.899999999999999" customHeight="1" x14ac:dyDescent="0.2">
      <c r="A5962" s="601">
        <f t="shared" si="1346"/>
        <v>0</v>
      </c>
      <c r="B5962" s="561">
        <f t="shared" si="1347"/>
        <v>0</v>
      </c>
      <c r="C5962" s="563"/>
      <c r="D5962" s="562">
        <f t="shared" si="1348"/>
        <v>0</v>
      </c>
      <c r="E5962" s="555"/>
      <c r="F5962" s="558">
        <f>IF(C5962="",0,IFERROR(VLOOKUP(COUNTIF($A$1:A5962,"ANALISIS DE PRECIOS"),T_Rendimiento_Equipo,5,FALSE),0))</f>
        <v>0</v>
      </c>
      <c r="G5962" s="555">
        <f t="shared" si="1349"/>
        <v>0</v>
      </c>
    </row>
    <row r="5963" spans="1:7" ht="19.899999999999999" customHeight="1" x14ac:dyDescent="0.2">
      <c r="A5963" s="601">
        <f t="shared" si="1346"/>
        <v>0</v>
      </c>
      <c r="B5963" s="561">
        <f t="shared" si="1347"/>
        <v>0</v>
      </c>
      <c r="C5963" s="552"/>
      <c r="D5963" s="562">
        <f t="shared" si="1348"/>
        <v>0</v>
      </c>
      <c r="E5963" s="555"/>
      <c r="F5963" s="558">
        <f>IF(C5963="",0,IFERROR(VLOOKUP(COUNTIF($A$1:A5963,"ANALISIS DE PRECIOS"),T_Rendimiento_Equipo,5,FALSE),0))</f>
        <v>0</v>
      </c>
      <c r="G5963" s="555">
        <f t="shared" si="1349"/>
        <v>0</v>
      </c>
    </row>
    <row r="5964" spans="1:7" ht="19.899999999999999" customHeight="1" x14ac:dyDescent="0.2">
      <c r="A5964" s="602"/>
      <c r="B5964" s="541"/>
      <c r="C5964" s="545"/>
      <c r="D5964" s="541"/>
      <c r="E5964" s="542"/>
      <c r="F5964" s="564" t="s">
        <v>27</v>
      </c>
      <c r="G5964" s="603">
        <f>SUBTOTAL(9,G5955:G5963)</f>
        <v>0</v>
      </c>
    </row>
    <row r="5965" spans="1:7" ht="19.899999999999999" customHeight="1" x14ac:dyDescent="0.2">
      <c r="A5965" s="599"/>
      <c r="B5965" s="545"/>
      <c r="C5965" s="537" t="s">
        <v>713</v>
      </c>
      <c r="D5965" s="541"/>
      <c r="E5965" s="542"/>
      <c r="F5965" s="543"/>
      <c r="G5965" s="600"/>
    </row>
    <row r="5966" spans="1:7" ht="19.899999999999999" customHeight="1" x14ac:dyDescent="0.2">
      <c r="A5966" s="792" t="s">
        <v>576</v>
      </c>
      <c r="B5966" s="793"/>
      <c r="C5966" s="794" t="s">
        <v>0</v>
      </c>
      <c r="D5966" s="796" t="s">
        <v>24</v>
      </c>
      <c r="E5966" s="796" t="s">
        <v>1832</v>
      </c>
      <c r="F5966" s="798" t="s">
        <v>1007</v>
      </c>
      <c r="G5966" s="800" t="s">
        <v>26</v>
      </c>
    </row>
    <row r="5967" spans="1:7" ht="19.899999999999999" customHeight="1" x14ac:dyDescent="0.2">
      <c r="A5967" s="560" t="s">
        <v>577</v>
      </c>
      <c r="B5967" s="560" t="s">
        <v>578</v>
      </c>
      <c r="C5967" s="795"/>
      <c r="D5967" s="797"/>
      <c r="E5967" s="797"/>
      <c r="F5967" s="799"/>
      <c r="G5967" s="801"/>
    </row>
    <row r="5968" spans="1:7" ht="19.899999999999999" customHeight="1" x14ac:dyDescent="0.2">
      <c r="A5968" s="601">
        <f t="shared" ref="A5968:A5974" si="1350">IFERROR(VLOOKUP(C5968,T_Insumos,4,FALSE),0)</f>
        <v>0</v>
      </c>
      <c r="B5968" s="561">
        <f t="shared" ref="B5968:B5974" si="1351">IFERROR(VLOOKUP(C5968,T_Insumos,5,FALSE),0)</f>
        <v>0</v>
      </c>
      <c r="C5968" s="565"/>
      <c r="D5968" s="558"/>
      <c r="E5968" s="555">
        <f t="shared" ref="E5968:E5974" si="1352">IFERROR(VLOOKUP(C5968,T_Insumos,3,FALSE),0)</f>
        <v>0</v>
      </c>
      <c r="F5968" s="558">
        <f>IF(C5968="",0,IFERROR(VLOOKUP(COUNTIF($A$1:A5968,"ANALISIS DE PRECIOS"),T_Rendimiento_Equipo,5,FALSE),0))</f>
        <v>0</v>
      </c>
      <c r="G5968" s="555">
        <f>IFERROR(ROUND(D5968*E5968/F5968,2),0)</f>
        <v>0</v>
      </c>
    </row>
    <row r="5969" spans="1:7" ht="19.899999999999999" customHeight="1" x14ac:dyDescent="0.2">
      <c r="A5969" s="601">
        <f t="shared" si="1350"/>
        <v>0</v>
      </c>
      <c r="B5969" s="561">
        <f t="shared" si="1351"/>
        <v>0</v>
      </c>
      <c r="C5969" s="552"/>
      <c r="D5969" s="558"/>
      <c r="E5969" s="555">
        <f t="shared" si="1352"/>
        <v>0</v>
      </c>
      <c r="F5969" s="558">
        <f>IF(C5969="",0,IFERROR(VLOOKUP(COUNTIF($A$1:A5969,"ANALISIS DE PRECIOS"),T_Rendimiento_Equipo,5,FALSE),0))</f>
        <v>0</v>
      </c>
      <c r="G5969" s="555">
        <f t="shared" ref="G5969:G5974" si="1353">IFERROR(ROUND(D5969*E5969/F5969,2),0)</f>
        <v>0</v>
      </c>
    </row>
    <row r="5970" spans="1:7" ht="19.899999999999999" customHeight="1" x14ac:dyDescent="0.2">
      <c r="A5970" s="601">
        <f t="shared" si="1350"/>
        <v>0</v>
      </c>
      <c r="B5970" s="561">
        <f t="shared" si="1351"/>
        <v>0</v>
      </c>
      <c r="C5970" s="552"/>
      <c r="D5970" s="558"/>
      <c r="E5970" s="555">
        <f t="shared" si="1352"/>
        <v>0</v>
      </c>
      <c r="F5970" s="558">
        <f>IF(C5970="",0,IFERROR(VLOOKUP(COUNTIF($A$1:A5970,"ANALISIS DE PRECIOS"),T_Rendimiento_Equipo,5,FALSE),0))</f>
        <v>0</v>
      </c>
      <c r="G5970" s="555">
        <f t="shared" si="1353"/>
        <v>0</v>
      </c>
    </row>
    <row r="5971" spans="1:7" ht="19.899999999999999" customHeight="1" x14ac:dyDescent="0.2">
      <c r="A5971" s="601">
        <f t="shared" si="1350"/>
        <v>0</v>
      </c>
      <c r="B5971" s="561">
        <f t="shared" si="1351"/>
        <v>0</v>
      </c>
      <c r="C5971" s="552"/>
      <c r="D5971" s="558"/>
      <c r="E5971" s="555">
        <f t="shared" si="1352"/>
        <v>0</v>
      </c>
      <c r="F5971" s="558">
        <f>IF(C5971="",0,IFERROR(VLOOKUP(COUNTIF($A$1:A5971,"ANALISIS DE PRECIOS"),T_Rendimiento_Equipo,5,FALSE),0))</f>
        <v>0</v>
      </c>
      <c r="G5971" s="555">
        <f t="shared" si="1353"/>
        <v>0</v>
      </c>
    </row>
    <row r="5972" spans="1:7" ht="19.899999999999999" customHeight="1" x14ac:dyDescent="0.2">
      <c r="A5972" s="601">
        <f t="shared" si="1350"/>
        <v>0</v>
      </c>
      <c r="B5972" s="561">
        <f t="shared" si="1351"/>
        <v>0</v>
      </c>
      <c r="C5972" s="552"/>
      <c r="D5972" s="558"/>
      <c r="E5972" s="555">
        <f t="shared" si="1352"/>
        <v>0</v>
      </c>
      <c r="F5972" s="558">
        <f>IF(C5972="",0,IFERROR(VLOOKUP(COUNTIF($A$1:A5972,"ANALISIS DE PRECIOS"),T_Rendimiento_Equipo,5,FALSE),0))</f>
        <v>0</v>
      </c>
      <c r="G5972" s="555">
        <f t="shared" si="1353"/>
        <v>0</v>
      </c>
    </row>
    <row r="5973" spans="1:7" ht="19.899999999999999" customHeight="1" x14ac:dyDescent="0.2">
      <c r="A5973" s="601">
        <f t="shared" si="1350"/>
        <v>0</v>
      </c>
      <c r="B5973" s="561">
        <f t="shared" si="1351"/>
        <v>0</v>
      </c>
      <c r="C5973" s="552"/>
      <c r="D5973" s="566"/>
      <c r="E5973" s="555">
        <f t="shared" si="1352"/>
        <v>0</v>
      </c>
      <c r="F5973" s="558">
        <f>IF(C5973="",0,IFERROR(VLOOKUP(COUNTIF($A$1:A5973,"ANALISIS DE PRECIOS"),T_Rendimiento_Equipo,5,FALSE),0))</f>
        <v>0</v>
      </c>
      <c r="G5973" s="555">
        <f t="shared" si="1353"/>
        <v>0</v>
      </c>
    </row>
    <row r="5974" spans="1:7" ht="19.899999999999999" customHeight="1" x14ac:dyDescent="0.2">
      <c r="A5974" s="601">
        <f t="shared" si="1350"/>
        <v>0</v>
      </c>
      <c r="B5974" s="561">
        <f t="shared" si="1351"/>
        <v>0</v>
      </c>
      <c r="C5974" s="561"/>
      <c r="D5974" s="567"/>
      <c r="E5974" s="555">
        <f t="shared" si="1352"/>
        <v>0</v>
      </c>
      <c r="F5974" s="558">
        <f>IF(C5974="",0,IFERROR(VLOOKUP(COUNTIF($A$1:A5974,"ANALISIS DE PRECIOS"),T_Rendimiento_Equipo,5,FALSE),0))</f>
        <v>0</v>
      </c>
      <c r="G5974" s="555">
        <f t="shared" si="1353"/>
        <v>0</v>
      </c>
    </row>
    <row r="5975" spans="1:7" ht="19.899999999999999" customHeight="1" x14ac:dyDescent="0.2">
      <c r="A5975" s="602"/>
      <c r="B5975" s="541"/>
      <c r="C5975" s="545"/>
      <c r="D5975" s="541"/>
      <c r="E5975" s="542"/>
      <c r="F5975" s="564" t="s">
        <v>28</v>
      </c>
      <c r="G5975" s="604">
        <f>SUBTOTAL(9,G5968:G5974)</f>
        <v>0</v>
      </c>
    </row>
    <row r="5976" spans="1:7" ht="19.899999999999999" customHeight="1" x14ac:dyDescent="0.2">
      <c r="A5976" s="599"/>
      <c r="B5976" s="545"/>
      <c r="C5976" s="537" t="s">
        <v>1014</v>
      </c>
      <c r="D5976" s="541"/>
      <c r="E5976" s="542"/>
      <c r="F5976" s="543"/>
      <c r="G5976" s="600"/>
    </row>
    <row r="5977" spans="1:7" ht="19.899999999999999" customHeight="1" x14ac:dyDescent="0.2">
      <c r="A5977" s="792" t="s">
        <v>576</v>
      </c>
      <c r="B5977" s="793"/>
      <c r="C5977" s="794" t="s">
        <v>0</v>
      </c>
      <c r="D5977" s="794" t="s">
        <v>1867</v>
      </c>
      <c r="E5977" s="796" t="s">
        <v>24</v>
      </c>
      <c r="F5977" s="798" t="s">
        <v>25</v>
      </c>
      <c r="G5977" s="800" t="s">
        <v>26</v>
      </c>
    </row>
    <row r="5978" spans="1:7" ht="19.899999999999999" customHeight="1" x14ac:dyDescent="0.2">
      <c r="A5978" s="560" t="s">
        <v>577</v>
      </c>
      <c r="B5978" s="560" t="s">
        <v>578</v>
      </c>
      <c r="C5978" s="795"/>
      <c r="D5978" s="795"/>
      <c r="E5978" s="797"/>
      <c r="F5978" s="799"/>
      <c r="G5978" s="801"/>
    </row>
    <row r="5979" spans="1:7" ht="19.899999999999999" customHeight="1" x14ac:dyDescent="0.2">
      <c r="A5979" s="601">
        <f t="shared" ref="A5979:A5989" si="1354">IFERROR(VLOOKUP(C5979,T_Insumos,4,FALSE),0)</f>
        <v>0</v>
      </c>
      <c r="B5979" s="561">
        <f t="shared" ref="B5979:B5989" si="1355">IFERROR(VLOOKUP(C5979,T_Insumos,5,FALSE),0)</f>
        <v>0</v>
      </c>
      <c r="C5979" s="561"/>
      <c r="D5979" s="613">
        <f t="shared" ref="D5979:D5989" si="1356">IFERROR(VLOOKUP(C5979,T_Insumos,2,FALSE),0)</f>
        <v>0</v>
      </c>
      <c r="E5979" s="553"/>
      <c r="F5979" s="555">
        <f t="shared" ref="F5979:F5989" si="1357">IFERROR(VLOOKUP(C5979,T_Insumos,3,FALSE),0)</f>
        <v>0</v>
      </c>
      <c r="G5979" s="555">
        <f>ROUND(E5979*F5979,2)</f>
        <v>0</v>
      </c>
    </row>
    <row r="5980" spans="1:7" ht="19.899999999999999" customHeight="1" x14ac:dyDescent="0.2">
      <c r="A5980" s="601">
        <f t="shared" si="1354"/>
        <v>0</v>
      </c>
      <c r="B5980" s="561">
        <f t="shared" si="1355"/>
        <v>0</v>
      </c>
      <c r="C5980" s="561"/>
      <c r="D5980" s="613">
        <f t="shared" si="1356"/>
        <v>0</v>
      </c>
      <c r="E5980" s="553"/>
      <c r="F5980" s="555">
        <f t="shared" si="1357"/>
        <v>0</v>
      </c>
      <c r="G5980" s="555">
        <f t="shared" ref="G5980:G5989" si="1358">ROUND(E5980*F5980,2)</f>
        <v>0</v>
      </c>
    </row>
    <row r="5981" spans="1:7" ht="19.899999999999999" customHeight="1" x14ac:dyDescent="0.2">
      <c r="A5981" s="601">
        <f t="shared" si="1354"/>
        <v>0</v>
      </c>
      <c r="B5981" s="561">
        <f t="shared" si="1355"/>
        <v>0</v>
      </c>
      <c r="C5981" s="561"/>
      <c r="D5981" s="613">
        <f t="shared" si="1356"/>
        <v>0</v>
      </c>
      <c r="E5981" s="553"/>
      <c r="F5981" s="555">
        <f t="shared" si="1357"/>
        <v>0</v>
      </c>
      <c r="G5981" s="555">
        <f t="shared" si="1358"/>
        <v>0</v>
      </c>
    </row>
    <row r="5982" spans="1:7" ht="19.899999999999999" customHeight="1" x14ac:dyDescent="0.2">
      <c r="A5982" s="601">
        <f t="shared" si="1354"/>
        <v>0</v>
      </c>
      <c r="B5982" s="561">
        <f t="shared" si="1355"/>
        <v>0</v>
      </c>
      <c r="C5982" s="561"/>
      <c r="D5982" s="613">
        <f t="shared" si="1356"/>
        <v>0</v>
      </c>
      <c r="E5982" s="553"/>
      <c r="F5982" s="555">
        <f t="shared" si="1357"/>
        <v>0</v>
      </c>
      <c r="G5982" s="555">
        <f t="shared" si="1358"/>
        <v>0</v>
      </c>
    </row>
    <row r="5983" spans="1:7" ht="19.899999999999999" customHeight="1" x14ac:dyDescent="0.2">
      <c r="A5983" s="601">
        <f t="shared" si="1354"/>
        <v>0</v>
      </c>
      <c r="B5983" s="561">
        <f t="shared" si="1355"/>
        <v>0</v>
      </c>
      <c r="C5983" s="561"/>
      <c r="D5983" s="613">
        <f t="shared" si="1356"/>
        <v>0</v>
      </c>
      <c r="E5983" s="553"/>
      <c r="F5983" s="555">
        <f t="shared" si="1357"/>
        <v>0</v>
      </c>
      <c r="G5983" s="555">
        <f t="shared" si="1358"/>
        <v>0</v>
      </c>
    </row>
    <row r="5984" spans="1:7" ht="19.899999999999999" customHeight="1" x14ac:dyDescent="0.2">
      <c r="A5984" s="601">
        <f t="shared" si="1354"/>
        <v>0</v>
      </c>
      <c r="B5984" s="561">
        <f t="shared" si="1355"/>
        <v>0</v>
      </c>
      <c r="C5984" s="561"/>
      <c r="D5984" s="613">
        <f t="shared" si="1356"/>
        <v>0</v>
      </c>
      <c r="E5984" s="553"/>
      <c r="F5984" s="555">
        <f t="shared" si="1357"/>
        <v>0</v>
      </c>
      <c r="G5984" s="555">
        <f t="shared" si="1358"/>
        <v>0</v>
      </c>
    </row>
    <row r="5985" spans="1:7" ht="19.899999999999999" customHeight="1" x14ac:dyDescent="0.2">
      <c r="A5985" s="601">
        <f t="shared" si="1354"/>
        <v>0</v>
      </c>
      <c r="B5985" s="561">
        <f t="shared" si="1355"/>
        <v>0</v>
      </c>
      <c r="C5985" s="561"/>
      <c r="D5985" s="613">
        <f t="shared" si="1356"/>
        <v>0</v>
      </c>
      <c r="E5985" s="553"/>
      <c r="F5985" s="555">
        <f t="shared" si="1357"/>
        <v>0</v>
      </c>
      <c r="G5985" s="555">
        <f t="shared" si="1358"/>
        <v>0</v>
      </c>
    </row>
    <row r="5986" spans="1:7" ht="19.899999999999999" customHeight="1" x14ac:dyDescent="0.2">
      <c r="A5986" s="601">
        <f t="shared" si="1354"/>
        <v>0</v>
      </c>
      <c r="B5986" s="561">
        <f t="shared" si="1355"/>
        <v>0</v>
      </c>
      <c r="C5986" s="561"/>
      <c r="D5986" s="613">
        <f t="shared" si="1356"/>
        <v>0</v>
      </c>
      <c r="E5986" s="553"/>
      <c r="F5986" s="555">
        <f t="shared" si="1357"/>
        <v>0</v>
      </c>
      <c r="G5986" s="555">
        <f t="shared" si="1358"/>
        <v>0</v>
      </c>
    </row>
    <row r="5987" spans="1:7" ht="19.899999999999999" customHeight="1" x14ac:dyDescent="0.2">
      <c r="A5987" s="601">
        <f t="shared" si="1354"/>
        <v>0</v>
      </c>
      <c r="B5987" s="561">
        <f t="shared" si="1355"/>
        <v>0</v>
      </c>
      <c r="C5987" s="561"/>
      <c r="D5987" s="613">
        <f t="shared" si="1356"/>
        <v>0</v>
      </c>
      <c r="E5987" s="553"/>
      <c r="F5987" s="555">
        <f t="shared" si="1357"/>
        <v>0</v>
      </c>
      <c r="G5987" s="555">
        <f t="shared" si="1358"/>
        <v>0</v>
      </c>
    </row>
    <row r="5988" spans="1:7" ht="19.899999999999999" customHeight="1" x14ac:dyDescent="0.2">
      <c r="A5988" s="601">
        <f t="shared" si="1354"/>
        <v>0</v>
      </c>
      <c r="B5988" s="561">
        <f t="shared" si="1355"/>
        <v>0</v>
      </c>
      <c r="C5988" s="561"/>
      <c r="D5988" s="613">
        <f t="shared" si="1356"/>
        <v>0</v>
      </c>
      <c r="E5988" s="553"/>
      <c r="F5988" s="555">
        <f t="shared" si="1357"/>
        <v>0</v>
      </c>
      <c r="G5988" s="555">
        <f t="shared" si="1358"/>
        <v>0</v>
      </c>
    </row>
    <row r="5989" spans="1:7" ht="19.899999999999999" customHeight="1" x14ac:dyDescent="0.2">
      <c r="A5989" s="601">
        <f t="shared" si="1354"/>
        <v>0</v>
      </c>
      <c r="B5989" s="561">
        <f t="shared" si="1355"/>
        <v>0</v>
      </c>
      <c r="C5989" s="561"/>
      <c r="D5989" s="613">
        <f t="shared" si="1356"/>
        <v>0</v>
      </c>
      <c r="E5989" s="553"/>
      <c r="F5989" s="555">
        <f t="shared" si="1357"/>
        <v>0</v>
      </c>
      <c r="G5989" s="555">
        <f t="shared" si="1358"/>
        <v>0</v>
      </c>
    </row>
    <row r="5990" spans="1:7" ht="19.899999999999999" customHeight="1" x14ac:dyDescent="0.2">
      <c r="A5990" s="599"/>
      <c r="B5990" s="545"/>
      <c r="C5990" s="545"/>
      <c r="D5990" s="541"/>
      <c r="E5990" s="542"/>
      <c r="F5990" s="564" t="s">
        <v>29</v>
      </c>
      <c r="G5990" s="605">
        <f>SUBTOTAL(9,G5979:G5989)</f>
        <v>0</v>
      </c>
    </row>
    <row r="5991" spans="1:7" ht="19.899999999999999" customHeight="1" x14ac:dyDescent="0.2">
      <c r="A5991" s="599"/>
      <c r="B5991" s="545"/>
      <c r="C5991" s="537" t="s">
        <v>1015</v>
      </c>
      <c r="D5991" s="541"/>
      <c r="E5991" s="542"/>
      <c r="F5991" s="543"/>
      <c r="G5991" s="600"/>
    </row>
    <row r="5992" spans="1:7" ht="19.899999999999999" customHeight="1" x14ac:dyDescent="0.2">
      <c r="A5992" s="792" t="s">
        <v>576</v>
      </c>
      <c r="B5992" s="793"/>
      <c r="C5992" s="794" t="s">
        <v>0</v>
      </c>
      <c r="D5992" s="794" t="s">
        <v>1867</v>
      </c>
      <c r="E5992" s="796" t="s">
        <v>24</v>
      </c>
      <c r="F5992" s="798" t="s">
        <v>25</v>
      </c>
      <c r="G5992" s="800" t="s">
        <v>26</v>
      </c>
    </row>
    <row r="5993" spans="1:7" ht="19.899999999999999" customHeight="1" x14ac:dyDescent="0.2">
      <c r="A5993" s="560" t="s">
        <v>577</v>
      </c>
      <c r="B5993" s="560" t="s">
        <v>578</v>
      </c>
      <c r="C5993" s="795"/>
      <c r="D5993" s="795"/>
      <c r="E5993" s="797"/>
      <c r="F5993" s="799"/>
      <c r="G5993" s="801"/>
    </row>
    <row r="5994" spans="1:7" ht="19.899999999999999" customHeight="1" x14ac:dyDescent="0.2">
      <c r="A5994" s="601">
        <f>IFERROR(VLOOKUP(C5994,T_Insumos,4,FALSE),0)</f>
        <v>0</v>
      </c>
      <c r="B5994" s="561">
        <f>IFERROR(VLOOKUP(C5994,T_Insumos,5,FALSE),0)</f>
        <v>0</v>
      </c>
      <c r="C5994" s="552"/>
      <c r="D5994" s="613">
        <f>IF(C5994=0,0,"$/tnkm")</f>
        <v>0</v>
      </c>
      <c r="E5994" s="553"/>
      <c r="F5994" s="555">
        <f>IFERROR(VLOOKUP(C5994,T_Insumos,3,FALSE),0)</f>
        <v>0</v>
      </c>
      <c r="G5994" s="555">
        <f>ROUND(E5994*F5994,2)</f>
        <v>0</v>
      </c>
    </row>
    <row r="5995" spans="1:7" ht="19.899999999999999" customHeight="1" x14ac:dyDescent="0.2">
      <c r="A5995" s="601">
        <f>IFERROR(VLOOKUP(C5995,T_Insumos,4,FALSE),0)</f>
        <v>0</v>
      </c>
      <c r="B5995" s="561">
        <f>IFERROR(VLOOKUP(C5995,T_Insumos,5,FALSE),0)</f>
        <v>0</v>
      </c>
      <c r="C5995" s="552"/>
      <c r="D5995" s="613">
        <f>IF(C5995=0,0,"$/tnkm")</f>
        <v>0</v>
      </c>
      <c r="E5995" s="569"/>
      <c r="F5995" s="555">
        <f>IFERROR(VLOOKUP(C5995,T_Insumos,3,FALSE),0)</f>
        <v>0</v>
      </c>
      <c r="G5995" s="555">
        <f t="shared" ref="G5995" si="1359">ROUND(E5995*F5995,2)</f>
        <v>0</v>
      </c>
    </row>
    <row r="5996" spans="1:7" ht="19.899999999999999" customHeight="1" x14ac:dyDescent="0.2">
      <c r="A5996" s="599"/>
      <c r="B5996" s="545"/>
      <c r="C5996" s="545"/>
      <c r="D5996" s="541"/>
      <c r="E5996" s="542"/>
      <c r="F5996" s="564" t="s">
        <v>1016</v>
      </c>
      <c r="G5996" s="605">
        <f>SUBTOTAL(9,G5994:G5995)</f>
        <v>0</v>
      </c>
    </row>
    <row r="5997" spans="1:7" ht="19.899999999999999" customHeight="1" x14ac:dyDescent="0.2">
      <c r="A5997" s="602"/>
      <c r="B5997" s="541"/>
      <c r="C5997" s="545"/>
      <c r="D5997" s="541"/>
      <c r="E5997" s="542"/>
      <c r="F5997" s="543"/>
      <c r="G5997" s="600"/>
    </row>
    <row r="5998" spans="1:7" ht="19.899999999999999" customHeight="1" x14ac:dyDescent="0.2">
      <c r="A5998" s="664" t="str">
        <f>B5932</f>
        <v/>
      </c>
      <c r="B5998" s="661">
        <f ca="1">C5932</f>
        <v>0</v>
      </c>
      <c r="C5998" s="541"/>
      <c r="D5998" s="541" t="s">
        <v>1833</v>
      </c>
      <c r="E5998" s="662"/>
      <c r="F5998" s="663" t="str">
        <f ca="1">"$/"&amp;G5932</f>
        <v>$/0</v>
      </c>
      <c r="G5998" s="610">
        <f>SUBTOTAL(9,G5955:G5997)</f>
        <v>0</v>
      </c>
    </row>
    <row r="5999" spans="1:7" ht="19.899999999999999" customHeight="1" x14ac:dyDescent="0.2">
      <c r="A5999" s="606"/>
      <c r="B5999" s="607"/>
      <c r="C5999" s="608"/>
      <c r="D5999" s="608" t="s">
        <v>2043</v>
      </c>
      <c r="E5999" s="609"/>
      <c r="F5999" s="665" t="str">
        <f ca="1">"$/"&amp;G5932</f>
        <v>$/0</v>
      </c>
      <c r="G5999" s="610">
        <f>ROUND(G5998/Coeficiente_Paso,2)</f>
        <v>0</v>
      </c>
    </row>
    <row r="6000" spans="1:7" ht="19.899999999999999" customHeight="1" x14ac:dyDescent="0.2">
      <c r="A6000" s="191"/>
      <c r="B6000" s="191"/>
      <c r="C6000" s="191"/>
      <c r="D6000" s="191"/>
      <c r="E6000" s="191"/>
      <c r="F6000" s="191"/>
      <c r="G6000" s="191"/>
    </row>
    <row r="6001" spans="1:7" ht="19.899999999999999" customHeight="1" x14ac:dyDescent="0.2">
      <c r="A6001" s="802" t="s">
        <v>31</v>
      </c>
      <c r="B6001" s="803"/>
      <c r="C6001" s="803"/>
      <c r="D6001" s="803"/>
      <c r="E6001" s="803"/>
      <c r="F6001" s="803"/>
      <c r="G6001" s="804"/>
    </row>
    <row r="6002" spans="1:7" ht="19.899999999999999" customHeight="1" x14ac:dyDescent="0.2">
      <c r="A6002" s="587" t="s">
        <v>711</v>
      </c>
      <c r="B6002" s="535" t="str">
        <f>Comitente</f>
        <v>DIRECCIÓN PROVINCIAL DE VIALIDAD</v>
      </c>
      <c r="C6002" s="536"/>
      <c r="D6002" s="537"/>
      <c r="E6002" s="537"/>
      <c r="F6002" s="538"/>
      <c r="G6002" s="588"/>
    </row>
    <row r="6003" spans="1:7" ht="19.899999999999999" customHeight="1" x14ac:dyDescent="0.2">
      <c r="A6003" s="587" t="s">
        <v>712</v>
      </c>
      <c r="B6003" s="535">
        <f>Contratista</f>
        <v>0</v>
      </c>
      <c r="C6003" s="539"/>
      <c r="D6003" s="539"/>
      <c r="E6003" s="539"/>
      <c r="F6003" s="535"/>
      <c r="G6003" s="589"/>
    </row>
    <row r="6004" spans="1:7" ht="19.899999999999999" customHeight="1" x14ac:dyDescent="0.2">
      <c r="A6004" s="587" t="s">
        <v>21</v>
      </c>
      <c r="B6004" s="535" t="str">
        <f>Obra</f>
        <v>PAVIMENTACIÓN Y REPAVIMENTACION DE LA RED VIAL MUNICIPAL AFECTADAS POR OBRAS DE SANEAMIENTO 1era ETAPA SARMIENTO</v>
      </c>
      <c r="C6004" s="539"/>
      <c r="D6004" s="539"/>
      <c r="E6004" s="539"/>
      <c r="F6004" s="535" t="s">
        <v>32</v>
      </c>
      <c r="G6004" s="589">
        <f>Fecha_Base</f>
        <v>0</v>
      </c>
    </row>
    <row r="6005" spans="1:7" ht="19.899999999999999" customHeight="1" x14ac:dyDescent="0.2">
      <c r="A6005" s="590" t="s">
        <v>710</v>
      </c>
      <c r="B6005" s="540" t="str">
        <f>Ubicación</f>
        <v>DEPARTAMENTO SARMIENTO</v>
      </c>
      <c r="C6005" s="540"/>
      <c r="D6005" s="541"/>
      <c r="E6005" s="542"/>
      <c r="F6005" s="543"/>
      <c r="G6005" s="591"/>
    </row>
    <row r="6006" spans="1:7" ht="19.899999999999999" customHeight="1" x14ac:dyDescent="0.2">
      <c r="A6006" s="590" t="s">
        <v>33</v>
      </c>
      <c r="B6006" s="544" t="str">
        <f>IFERROR(VALUE(LEFT(B6007,FIND(".",B6007)-1)),"")</f>
        <v/>
      </c>
      <c r="C6006" s="545">
        <f ca="1">IFERROR(VLOOKUP(B6006,T_Computo_Presupuesto,2,FALSE),0)</f>
        <v>0</v>
      </c>
      <c r="D6006" s="545"/>
      <c r="E6006" s="542"/>
      <c r="F6006" s="543"/>
      <c r="G6006" s="591"/>
    </row>
    <row r="6007" spans="1:7" ht="19.899999999999999" customHeight="1" x14ac:dyDescent="0.2">
      <c r="A6007" s="590" t="s">
        <v>22</v>
      </c>
      <c r="B6007" s="546" t="str">
        <f>IFERROR(VLOOKUP(COUNTIF($A$1:A6007,"ANALISIS DE PRECIOS"),T_NumeroItem,2,FALSE),"")</f>
        <v/>
      </c>
      <c r="C6007" s="805">
        <f ca="1">IFERROR(VLOOKUP(B6007,T_Computo_Presupuesto,2,FALSE),0)</f>
        <v>0</v>
      </c>
      <c r="D6007" s="805"/>
      <c r="E6007" s="805"/>
      <c r="F6007" s="540" t="s">
        <v>23</v>
      </c>
      <c r="G6007" s="592">
        <f ca="1">IFERROR(VLOOKUP(B6007,T_Computo_Presupuesto,4,FALSE),0)</f>
        <v>0</v>
      </c>
    </row>
    <row r="6008" spans="1:7" ht="19.899999999999999" customHeight="1" x14ac:dyDescent="0.2">
      <c r="A6008" s="590"/>
      <c r="B6008" s="540"/>
      <c r="C6008" s="545"/>
      <c r="D6008" s="541"/>
      <c r="E6008" s="542"/>
      <c r="F6008" s="545"/>
      <c r="G6008" s="593"/>
    </row>
    <row r="6009" spans="1:7" ht="19.899999999999999" customHeight="1" x14ac:dyDescent="0.2">
      <c r="A6009" s="594"/>
      <c r="B6009" s="547"/>
      <c r="C6009" s="548" t="s">
        <v>999</v>
      </c>
      <c r="D6009" s="547"/>
      <c r="E6009" s="547"/>
      <c r="F6009" s="547"/>
      <c r="G6009" s="595"/>
    </row>
    <row r="6010" spans="1:7" ht="19.899999999999999" customHeight="1" x14ac:dyDescent="0.2">
      <c r="A6010" s="590"/>
      <c r="B6010" s="549"/>
      <c r="C6010" s="545"/>
      <c r="D6010" s="541"/>
      <c r="E6010" s="542"/>
      <c r="F6010" s="540"/>
      <c r="G6010" s="592"/>
    </row>
    <row r="6011" spans="1:7" ht="19.899999999999999" customHeight="1" x14ac:dyDescent="0.2">
      <c r="A6011" s="590"/>
      <c r="B6011" s="549"/>
      <c r="C6011" s="550" t="s">
        <v>1000</v>
      </c>
      <c r="D6011" s="551" t="s">
        <v>24</v>
      </c>
      <c r="E6011" s="551" t="s">
        <v>1001</v>
      </c>
      <c r="F6011" s="551" t="s">
        <v>1002</v>
      </c>
      <c r="G6011" s="550" t="s">
        <v>1003</v>
      </c>
    </row>
    <row r="6012" spans="1:7" ht="19.899999999999999" customHeight="1" x14ac:dyDescent="0.2">
      <c r="A6012" s="590"/>
      <c r="B6012" s="549"/>
      <c r="C6012" s="552"/>
      <c r="D6012" s="553"/>
      <c r="E6012" s="554">
        <f t="shared" ref="E6012:E6021" si="1360">IFERROR(VLOOKUP(C6012,T_Equipos,4,FALSE),0)</f>
        <v>0</v>
      </c>
      <c r="F6012" s="555">
        <f t="shared" ref="F6012:F6021" si="1361">IFERROR(VLOOKUP(C6012,T_Equipos,5,FALSE),0)</f>
        <v>0</v>
      </c>
      <c r="G6012" s="555">
        <f>ROUND(D6012*F6012,2)</f>
        <v>0</v>
      </c>
    </row>
    <row r="6013" spans="1:7" ht="19.899999999999999" customHeight="1" x14ac:dyDescent="0.2">
      <c r="A6013" s="590"/>
      <c r="B6013" s="549"/>
      <c r="C6013" s="552"/>
      <c r="D6013" s="553"/>
      <c r="E6013" s="554">
        <f t="shared" si="1360"/>
        <v>0</v>
      </c>
      <c r="F6013" s="555">
        <f t="shared" si="1361"/>
        <v>0</v>
      </c>
      <c r="G6013" s="555">
        <f>ROUND(D6013*F6013,2)</f>
        <v>0</v>
      </c>
    </row>
    <row r="6014" spans="1:7" ht="19.899999999999999" customHeight="1" x14ac:dyDescent="0.2">
      <c r="A6014" s="590"/>
      <c r="B6014" s="549"/>
      <c r="C6014" s="552"/>
      <c r="D6014" s="553"/>
      <c r="E6014" s="554">
        <f t="shared" si="1360"/>
        <v>0</v>
      </c>
      <c r="F6014" s="555">
        <f t="shared" si="1361"/>
        <v>0</v>
      </c>
      <c r="G6014" s="555">
        <f>ROUND(D6014*F6014,2)</f>
        <v>0</v>
      </c>
    </row>
    <row r="6015" spans="1:7" ht="19.899999999999999" customHeight="1" x14ac:dyDescent="0.2">
      <c r="A6015" s="590"/>
      <c r="B6015" s="549"/>
      <c r="C6015" s="552"/>
      <c r="D6015" s="553"/>
      <c r="E6015" s="554">
        <f t="shared" si="1360"/>
        <v>0</v>
      </c>
      <c r="F6015" s="555">
        <f t="shared" si="1361"/>
        <v>0</v>
      </c>
      <c r="G6015" s="555">
        <f>ROUND(D6015*F6015,2)</f>
        <v>0</v>
      </c>
    </row>
    <row r="6016" spans="1:7" ht="19.899999999999999" customHeight="1" x14ac:dyDescent="0.2">
      <c r="A6016" s="590"/>
      <c r="B6016" s="549"/>
      <c r="C6016" s="552"/>
      <c r="D6016" s="553"/>
      <c r="E6016" s="554">
        <f t="shared" si="1360"/>
        <v>0</v>
      </c>
      <c r="F6016" s="555">
        <f t="shared" si="1361"/>
        <v>0</v>
      </c>
      <c r="G6016" s="555">
        <f t="shared" ref="G6016:G6021" si="1362">ROUND(D6016*F6016,2)</f>
        <v>0</v>
      </c>
    </row>
    <row r="6017" spans="1:7" ht="19.899999999999999" customHeight="1" x14ac:dyDescent="0.2">
      <c r="A6017" s="590"/>
      <c r="B6017" s="549"/>
      <c r="C6017" s="552"/>
      <c r="D6017" s="553"/>
      <c r="E6017" s="554">
        <f t="shared" si="1360"/>
        <v>0</v>
      </c>
      <c r="F6017" s="555">
        <f t="shared" si="1361"/>
        <v>0</v>
      </c>
      <c r="G6017" s="555">
        <f t="shared" si="1362"/>
        <v>0</v>
      </c>
    </row>
    <row r="6018" spans="1:7" ht="19.899999999999999" customHeight="1" x14ac:dyDescent="0.2">
      <c r="A6018" s="590"/>
      <c r="B6018" s="549"/>
      <c r="C6018" s="552"/>
      <c r="D6018" s="553"/>
      <c r="E6018" s="554">
        <f t="shared" si="1360"/>
        <v>0</v>
      </c>
      <c r="F6018" s="555">
        <f t="shared" si="1361"/>
        <v>0</v>
      </c>
      <c r="G6018" s="555">
        <f t="shared" si="1362"/>
        <v>0</v>
      </c>
    </row>
    <row r="6019" spans="1:7" ht="19.899999999999999" customHeight="1" x14ac:dyDescent="0.2">
      <c r="A6019" s="590"/>
      <c r="B6019" s="549"/>
      <c r="C6019" s="552"/>
      <c r="D6019" s="553"/>
      <c r="E6019" s="554">
        <f t="shared" si="1360"/>
        <v>0</v>
      </c>
      <c r="F6019" s="555">
        <f t="shared" si="1361"/>
        <v>0</v>
      </c>
      <c r="G6019" s="555">
        <f t="shared" si="1362"/>
        <v>0</v>
      </c>
    </row>
    <row r="6020" spans="1:7" ht="19.899999999999999" customHeight="1" x14ac:dyDescent="0.2">
      <c r="A6020" s="590"/>
      <c r="B6020" s="549"/>
      <c r="C6020" s="552"/>
      <c r="D6020" s="553"/>
      <c r="E6020" s="554">
        <f t="shared" si="1360"/>
        <v>0</v>
      </c>
      <c r="F6020" s="555">
        <f t="shared" si="1361"/>
        <v>0</v>
      </c>
      <c r="G6020" s="555">
        <f t="shared" si="1362"/>
        <v>0</v>
      </c>
    </row>
    <row r="6021" spans="1:7" ht="19.899999999999999" customHeight="1" x14ac:dyDescent="0.2">
      <c r="A6021" s="590"/>
      <c r="B6021" s="549"/>
      <c r="C6021" s="552"/>
      <c r="D6021" s="553"/>
      <c r="E6021" s="554">
        <f t="shared" si="1360"/>
        <v>0</v>
      </c>
      <c r="F6021" s="555">
        <f t="shared" si="1361"/>
        <v>0</v>
      </c>
      <c r="G6021" s="555">
        <f t="shared" si="1362"/>
        <v>0</v>
      </c>
    </row>
    <row r="6022" spans="1:7" ht="19.899999999999999" customHeight="1" x14ac:dyDescent="0.2">
      <c r="A6022" s="590"/>
      <c r="B6022" s="549"/>
      <c r="C6022" s="545"/>
      <c r="D6022" s="545"/>
      <c r="E6022" s="556"/>
      <c r="F6022" s="540"/>
      <c r="G6022" s="592"/>
    </row>
    <row r="6023" spans="1:7" ht="19.899999999999999" customHeight="1" x14ac:dyDescent="0.2">
      <c r="A6023" s="590"/>
      <c r="B6023" s="545"/>
      <c r="C6023" s="537" t="s">
        <v>1004</v>
      </c>
      <c r="D6023" s="540" t="s">
        <v>1001</v>
      </c>
      <c r="E6023" s="611">
        <f>SUMPRODUCT(D6012:D6021,E6012:E6021)</f>
        <v>0</v>
      </c>
      <c r="F6023" s="540" t="s">
        <v>1005</v>
      </c>
      <c r="G6023" s="612">
        <f>SUM(G6012:G6021)</f>
        <v>0</v>
      </c>
    </row>
    <row r="6024" spans="1:7" ht="19.899999999999999" customHeight="1" x14ac:dyDescent="0.2">
      <c r="A6024" s="590"/>
      <c r="B6024" s="549"/>
      <c r="C6024" s="557"/>
      <c r="D6024" s="556"/>
      <c r="E6024" s="542"/>
      <c r="F6024" s="540"/>
      <c r="G6024" s="596"/>
    </row>
    <row r="6025" spans="1:7" ht="19.899999999999999" customHeight="1" x14ac:dyDescent="0.2">
      <c r="A6025" s="597"/>
      <c r="B6025" s="549"/>
      <c r="C6025" s="540" t="s">
        <v>1006</v>
      </c>
      <c r="D6025" s="558">
        <f>IFERROR(VLOOKUP(COUNTIF($A$1:A6025,"ANALISIS DE PRECIOS"),T_Rendimiento_Equipo,5,FALSE),0)</f>
        <v>0</v>
      </c>
      <c r="E6025" s="559" t="str">
        <f ca="1">G6007&amp;"/día"</f>
        <v>0/día</v>
      </c>
      <c r="F6025" s="598"/>
      <c r="G6025" s="592"/>
    </row>
    <row r="6026" spans="1:7" ht="19.899999999999999" customHeight="1" x14ac:dyDescent="0.2">
      <c r="A6026" s="590"/>
      <c r="B6026" s="549"/>
      <c r="C6026" s="545"/>
      <c r="D6026" s="541"/>
      <c r="E6026" s="542"/>
      <c r="F6026" s="540"/>
      <c r="G6026" s="592"/>
    </row>
    <row r="6027" spans="1:7" ht="19.899999999999999" customHeight="1" x14ac:dyDescent="0.2">
      <c r="A6027" s="792" t="s">
        <v>576</v>
      </c>
      <c r="B6027" s="793"/>
      <c r="C6027" s="794" t="s">
        <v>0</v>
      </c>
      <c r="D6027" s="806" t="s">
        <v>1866</v>
      </c>
      <c r="E6027" s="806" t="s">
        <v>1865</v>
      </c>
      <c r="F6027" s="798" t="s">
        <v>1007</v>
      </c>
      <c r="G6027" s="800" t="s">
        <v>26</v>
      </c>
    </row>
    <row r="6028" spans="1:7" ht="19.899999999999999" customHeight="1" x14ac:dyDescent="0.2">
      <c r="A6028" s="560" t="s">
        <v>577</v>
      </c>
      <c r="B6028" s="560" t="s">
        <v>578</v>
      </c>
      <c r="C6028" s="795"/>
      <c r="D6028" s="807"/>
      <c r="E6028" s="797"/>
      <c r="F6028" s="799"/>
      <c r="G6028" s="801"/>
    </row>
    <row r="6029" spans="1:7" ht="19.899999999999999" customHeight="1" x14ac:dyDescent="0.2">
      <c r="A6029" s="599"/>
      <c r="B6029" s="545"/>
      <c r="C6029" s="537" t="s">
        <v>1008</v>
      </c>
      <c r="D6029" s="542"/>
      <c r="E6029" s="542"/>
      <c r="F6029" s="545"/>
      <c r="G6029" s="600"/>
    </row>
    <row r="6030" spans="1:7" ht="19.899999999999999" customHeight="1" x14ac:dyDescent="0.2">
      <c r="A6030" s="601">
        <f t="shared" ref="A6030:A6038" si="1363">IFERROR(VLOOKUP(C6030,T_Insumos,4,FALSE),0)</f>
        <v>0</v>
      </c>
      <c r="B6030" s="561">
        <f t="shared" ref="B6030:B6038" si="1364">IFERROR(VLOOKUP(C6030,T_Insumos,5,FALSE),0)</f>
        <v>0</v>
      </c>
      <c r="C6030" s="552"/>
      <c r="D6030" s="562">
        <f t="shared" ref="D6030:D6038" si="1365">IFERROR(VLOOKUP(C6030,T_Insumos,3,FALSE),0)</f>
        <v>0</v>
      </c>
      <c r="E6030" s="555">
        <f>D6030*$G$23</f>
        <v>0</v>
      </c>
      <c r="F6030" s="558">
        <f>IF(C6030="",0,IFERROR(VLOOKUP(COUNTIF($A$1:A6030,"ANALISIS DE PRECIOS"),T_Rendimiento_Equipo,5,FALSE),0))</f>
        <v>0</v>
      </c>
      <c r="G6030" s="555">
        <f>IFERROR(ROUND(E6030/F6030,2),0)</f>
        <v>0</v>
      </c>
    </row>
    <row r="6031" spans="1:7" ht="19.899999999999999" customHeight="1" x14ac:dyDescent="0.2">
      <c r="A6031" s="601">
        <f t="shared" si="1363"/>
        <v>0</v>
      </c>
      <c r="B6031" s="561">
        <f t="shared" si="1364"/>
        <v>0</v>
      </c>
      <c r="C6031" s="552"/>
      <c r="D6031" s="562">
        <f t="shared" si="1365"/>
        <v>0</v>
      </c>
      <c r="E6031" s="555"/>
      <c r="F6031" s="558">
        <f>IF(C6031="",0,IFERROR(VLOOKUP(COUNTIF($A$1:A6031,"ANALISIS DE PRECIOS"),T_Rendimiento_Equipo,5,FALSE),0))</f>
        <v>0</v>
      </c>
      <c r="G6031" s="555">
        <f t="shared" ref="G6031:G6038" si="1366">IFERROR(ROUND(E6031/F6031,2),0)</f>
        <v>0</v>
      </c>
    </row>
    <row r="6032" spans="1:7" ht="19.899999999999999" customHeight="1" x14ac:dyDescent="0.2">
      <c r="A6032" s="601">
        <f t="shared" si="1363"/>
        <v>0</v>
      </c>
      <c r="B6032" s="561">
        <f t="shared" si="1364"/>
        <v>0</v>
      </c>
      <c r="C6032" s="563"/>
      <c r="D6032" s="562">
        <f t="shared" si="1365"/>
        <v>0</v>
      </c>
      <c r="E6032" s="555"/>
      <c r="F6032" s="558">
        <f>IF(C6032="",0,IFERROR(VLOOKUP(COUNTIF($A$1:A6032,"ANALISIS DE PRECIOS"),T_Rendimiento_Equipo,5,FALSE),0))</f>
        <v>0</v>
      </c>
      <c r="G6032" s="555">
        <f t="shared" si="1366"/>
        <v>0</v>
      </c>
    </row>
    <row r="6033" spans="1:7" ht="19.899999999999999" customHeight="1" x14ac:dyDescent="0.2">
      <c r="A6033" s="601">
        <f t="shared" si="1363"/>
        <v>0</v>
      </c>
      <c r="B6033" s="561">
        <f t="shared" si="1364"/>
        <v>0</v>
      </c>
      <c r="C6033" s="563"/>
      <c r="D6033" s="562">
        <f t="shared" si="1365"/>
        <v>0</v>
      </c>
      <c r="E6033" s="555"/>
      <c r="F6033" s="558">
        <f>IF(C6033="",0,IFERROR(VLOOKUP(COUNTIF($A$1:A6033,"ANALISIS DE PRECIOS"),T_Rendimiento_Equipo,5,FALSE),0))</f>
        <v>0</v>
      </c>
      <c r="G6033" s="555">
        <f t="shared" si="1366"/>
        <v>0</v>
      </c>
    </row>
    <row r="6034" spans="1:7" ht="19.899999999999999" customHeight="1" x14ac:dyDescent="0.2">
      <c r="A6034" s="601">
        <f t="shared" si="1363"/>
        <v>0</v>
      </c>
      <c r="B6034" s="561">
        <f t="shared" si="1364"/>
        <v>0</v>
      </c>
      <c r="C6034" s="563"/>
      <c r="D6034" s="562">
        <f t="shared" si="1365"/>
        <v>0</v>
      </c>
      <c r="E6034" s="555"/>
      <c r="F6034" s="558">
        <f>IF(C6034="",0,IFERROR(VLOOKUP(COUNTIF($A$1:A6034,"ANALISIS DE PRECIOS"),T_Rendimiento_Equipo,5,FALSE),0))</f>
        <v>0</v>
      </c>
      <c r="G6034" s="555">
        <f t="shared" si="1366"/>
        <v>0</v>
      </c>
    </row>
    <row r="6035" spans="1:7" ht="19.899999999999999" customHeight="1" x14ac:dyDescent="0.2">
      <c r="A6035" s="601">
        <f t="shared" si="1363"/>
        <v>0</v>
      </c>
      <c r="B6035" s="561">
        <f t="shared" si="1364"/>
        <v>0</v>
      </c>
      <c r="C6035" s="563"/>
      <c r="D6035" s="562">
        <f t="shared" si="1365"/>
        <v>0</v>
      </c>
      <c r="E6035" s="555"/>
      <c r="F6035" s="558">
        <f>IF(C6035="",0,IFERROR(VLOOKUP(COUNTIF($A$1:A6035,"ANALISIS DE PRECIOS"),T_Rendimiento_Equipo,5,FALSE),0))</f>
        <v>0</v>
      </c>
      <c r="G6035" s="555">
        <f t="shared" si="1366"/>
        <v>0</v>
      </c>
    </row>
    <row r="6036" spans="1:7" ht="19.899999999999999" customHeight="1" x14ac:dyDescent="0.2">
      <c r="A6036" s="601">
        <f t="shared" si="1363"/>
        <v>0</v>
      </c>
      <c r="B6036" s="561">
        <f t="shared" si="1364"/>
        <v>0</v>
      </c>
      <c r="C6036" s="563"/>
      <c r="D6036" s="562">
        <f t="shared" si="1365"/>
        <v>0</v>
      </c>
      <c r="E6036" s="555"/>
      <c r="F6036" s="558">
        <f>IF(C6036="",0,IFERROR(VLOOKUP(COUNTIF($A$1:A6036,"ANALISIS DE PRECIOS"),T_Rendimiento_Equipo,5,FALSE),0))</f>
        <v>0</v>
      </c>
      <c r="G6036" s="555">
        <f t="shared" si="1366"/>
        <v>0</v>
      </c>
    </row>
    <row r="6037" spans="1:7" ht="19.899999999999999" customHeight="1" x14ac:dyDescent="0.2">
      <c r="A6037" s="601">
        <f t="shared" si="1363"/>
        <v>0</v>
      </c>
      <c r="B6037" s="561">
        <f t="shared" si="1364"/>
        <v>0</v>
      </c>
      <c r="C6037" s="563"/>
      <c r="D6037" s="562">
        <f t="shared" si="1365"/>
        <v>0</v>
      </c>
      <c r="E6037" s="555"/>
      <c r="F6037" s="558">
        <f>IF(C6037="",0,IFERROR(VLOOKUP(COUNTIF($A$1:A6037,"ANALISIS DE PRECIOS"),T_Rendimiento_Equipo,5,FALSE),0))</f>
        <v>0</v>
      </c>
      <c r="G6037" s="555">
        <f t="shared" si="1366"/>
        <v>0</v>
      </c>
    </row>
    <row r="6038" spans="1:7" ht="19.899999999999999" customHeight="1" x14ac:dyDescent="0.2">
      <c r="A6038" s="601">
        <f t="shared" si="1363"/>
        <v>0</v>
      </c>
      <c r="B6038" s="561">
        <f t="shared" si="1364"/>
        <v>0</v>
      </c>
      <c r="C6038" s="552"/>
      <c r="D6038" s="562">
        <f t="shared" si="1365"/>
        <v>0</v>
      </c>
      <c r="E6038" s="555"/>
      <c r="F6038" s="558">
        <f>IF(C6038="",0,IFERROR(VLOOKUP(COUNTIF($A$1:A6038,"ANALISIS DE PRECIOS"),T_Rendimiento_Equipo,5,FALSE),0))</f>
        <v>0</v>
      </c>
      <c r="G6038" s="555">
        <f t="shared" si="1366"/>
        <v>0</v>
      </c>
    </row>
    <row r="6039" spans="1:7" ht="19.899999999999999" customHeight="1" x14ac:dyDescent="0.2">
      <c r="A6039" s="602"/>
      <c r="B6039" s="541"/>
      <c r="C6039" s="545"/>
      <c r="D6039" s="541"/>
      <c r="E6039" s="542"/>
      <c r="F6039" s="564" t="s">
        <v>27</v>
      </c>
      <c r="G6039" s="603">
        <f>SUBTOTAL(9,G6030:G6038)</f>
        <v>0</v>
      </c>
    </row>
    <row r="6040" spans="1:7" ht="19.899999999999999" customHeight="1" x14ac:dyDescent="0.2">
      <c r="A6040" s="599"/>
      <c r="B6040" s="545"/>
      <c r="C6040" s="537" t="s">
        <v>713</v>
      </c>
      <c r="D6040" s="541"/>
      <c r="E6040" s="542"/>
      <c r="F6040" s="543"/>
      <c r="G6040" s="600"/>
    </row>
    <row r="6041" spans="1:7" ht="19.899999999999999" customHeight="1" x14ac:dyDescent="0.2">
      <c r="A6041" s="792" t="s">
        <v>576</v>
      </c>
      <c r="B6041" s="793"/>
      <c r="C6041" s="794" t="s">
        <v>0</v>
      </c>
      <c r="D6041" s="796" t="s">
        <v>24</v>
      </c>
      <c r="E6041" s="796" t="s">
        <v>1832</v>
      </c>
      <c r="F6041" s="798" t="s">
        <v>1007</v>
      </c>
      <c r="G6041" s="800" t="s">
        <v>26</v>
      </c>
    </row>
    <row r="6042" spans="1:7" ht="19.899999999999999" customHeight="1" x14ac:dyDescent="0.2">
      <c r="A6042" s="560" t="s">
        <v>577</v>
      </c>
      <c r="B6042" s="560" t="s">
        <v>578</v>
      </c>
      <c r="C6042" s="795"/>
      <c r="D6042" s="797"/>
      <c r="E6042" s="797"/>
      <c r="F6042" s="799"/>
      <c r="G6042" s="801"/>
    </row>
    <row r="6043" spans="1:7" ht="19.899999999999999" customHeight="1" x14ac:dyDescent="0.2">
      <c r="A6043" s="601">
        <f t="shared" ref="A6043:A6049" si="1367">IFERROR(VLOOKUP(C6043,T_Insumos,4,FALSE),0)</f>
        <v>0</v>
      </c>
      <c r="B6043" s="561">
        <f t="shared" ref="B6043:B6049" si="1368">IFERROR(VLOOKUP(C6043,T_Insumos,5,FALSE),0)</f>
        <v>0</v>
      </c>
      <c r="C6043" s="565"/>
      <c r="D6043" s="558"/>
      <c r="E6043" s="555">
        <f t="shared" ref="E6043:E6049" si="1369">IFERROR(VLOOKUP(C6043,T_Insumos,3,FALSE),0)</f>
        <v>0</v>
      </c>
      <c r="F6043" s="558">
        <f>IF(C6043="",0,IFERROR(VLOOKUP(COUNTIF($A$1:A6043,"ANALISIS DE PRECIOS"),T_Rendimiento_Equipo,5,FALSE),0))</f>
        <v>0</v>
      </c>
      <c r="G6043" s="555">
        <f>IFERROR(ROUND(D6043*E6043/F6043,2),0)</f>
        <v>0</v>
      </c>
    </row>
    <row r="6044" spans="1:7" ht="19.899999999999999" customHeight="1" x14ac:dyDescent="0.2">
      <c r="A6044" s="601">
        <f t="shared" si="1367"/>
        <v>0</v>
      </c>
      <c r="B6044" s="561">
        <f t="shared" si="1368"/>
        <v>0</v>
      </c>
      <c r="C6044" s="552"/>
      <c r="D6044" s="558"/>
      <c r="E6044" s="555">
        <f t="shared" si="1369"/>
        <v>0</v>
      </c>
      <c r="F6044" s="558">
        <f>IF(C6044="",0,IFERROR(VLOOKUP(COUNTIF($A$1:A6044,"ANALISIS DE PRECIOS"),T_Rendimiento_Equipo,5,FALSE),0))</f>
        <v>0</v>
      </c>
      <c r="G6044" s="555">
        <f t="shared" ref="G6044:G6049" si="1370">IFERROR(ROUND(D6044*E6044/F6044,2),0)</f>
        <v>0</v>
      </c>
    </row>
    <row r="6045" spans="1:7" ht="19.899999999999999" customHeight="1" x14ac:dyDescent="0.2">
      <c r="A6045" s="601">
        <f t="shared" si="1367"/>
        <v>0</v>
      </c>
      <c r="B6045" s="561">
        <f t="shared" si="1368"/>
        <v>0</v>
      </c>
      <c r="C6045" s="552"/>
      <c r="D6045" s="558"/>
      <c r="E6045" s="555">
        <f t="shared" si="1369"/>
        <v>0</v>
      </c>
      <c r="F6045" s="558">
        <f>IF(C6045="",0,IFERROR(VLOOKUP(COUNTIF($A$1:A6045,"ANALISIS DE PRECIOS"),T_Rendimiento_Equipo,5,FALSE),0))</f>
        <v>0</v>
      </c>
      <c r="G6045" s="555">
        <f t="shared" si="1370"/>
        <v>0</v>
      </c>
    </row>
    <row r="6046" spans="1:7" ht="19.899999999999999" customHeight="1" x14ac:dyDescent="0.2">
      <c r="A6046" s="601">
        <f t="shared" si="1367"/>
        <v>0</v>
      </c>
      <c r="B6046" s="561">
        <f t="shared" si="1368"/>
        <v>0</v>
      </c>
      <c r="C6046" s="552"/>
      <c r="D6046" s="558"/>
      <c r="E6046" s="555">
        <f t="shared" si="1369"/>
        <v>0</v>
      </c>
      <c r="F6046" s="558">
        <f>IF(C6046="",0,IFERROR(VLOOKUP(COUNTIF($A$1:A6046,"ANALISIS DE PRECIOS"),T_Rendimiento_Equipo,5,FALSE),0))</f>
        <v>0</v>
      </c>
      <c r="G6046" s="555">
        <f t="shared" si="1370"/>
        <v>0</v>
      </c>
    </row>
    <row r="6047" spans="1:7" ht="19.899999999999999" customHeight="1" x14ac:dyDescent="0.2">
      <c r="A6047" s="601">
        <f t="shared" si="1367"/>
        <v>0</v>
      </c>
      <c r="B6047" s="561">
        <f t="shared" si="1368"/>
        <v>0</v>
      </c>
      <c r="C6047" s="552"/>
      <c r="D6047" s="558"/>
      <c r="E6047" s="555">
        <f t="shared" si="1369"/>
        <v>0</v>
      </c>
      <c r="F6047" s="558">
        <f>IF(C6047="",0,IFERROR(VLOOKUP(COUNTIF($A$1:A6047,"ANALISIS DE PRECIOS"),T_Rendimiento_Equipo,5,FALSE),0))</f>
        <v>0</v>
      </c>
      <c r="G6047" s="555">
        <f t="shared" si="1370"/>
        <v>0</v>
      </c>
    </row>
    <row r="6048" spans="1:7" ht="19.899999999999999" customHeight="1" x14ac:dyDescent="0.2">
      <c r="A6048" s="601">
        <f t="shared" si="1367"/>
        <v>0</v>
      </c>
      <c r="B6048" s="561">
        <f t="shared" si="1368"/>
        <v>0</v>
      </c>
      <c r="C6048" s="552"/>
      <c r="D6048" s="566"/>
      <c r="E6048" s="555">
        <f t="shared" si="1369"/>
        <v>0</v>
      </c>
      <c r="F6048" s="558">
        <f>IF(C6048="",0,IFERROR(VLOOKUP(COUNTIF($A$1:A6048,"ANALISIS DE PRECIOS"),T_Rendimiento_Equipo,5,FALSE),0))</f>
        <v>0</v>
      </c>
      <c r="G6048" s="555">
        <f t="shared" si="1370"/>
        <v>0</v>
      </c>
    </row>
    <row r="6049" spans="1:7" ht="19.899999999999999" customHeight="1" x14ac:dyDescent="0.2">
      <c r="A6049" s="601">
        <f t="shared" si="1367"/>
        <v>0</v>
      </c>
      <c r="B6049" s="561">
        <f t="shared" si="1368"/>
        <v>0</v>
      </c>
      <c r="C6049" s="561"/>
      <c r="D6049" s="567"/>
      <c r="E6049" s="555">
        <f t="shared" si="1369"/>
        <v>0</v>
      </c>
      <c r="F6049" s="558">
        <f>IF(C6049="",0,IFERROR(VLOOKUP(COUNTIF($A$1:A6049,"ANALISIS DE PRECIOS"),T_Rendimiento_Equipo,5,FALSE),0))</f>
        <v>0</v>
      </c>
      <c r="G6049" s="555">
        <f t="shared" si="1370"/>
        <v>0</v>
      </c>
    </row>
    <row r="6050" spans="1:7" ht="19.899999999999999" customHeight="1" x14ac:dyDescent="0.2">
      <c r="A6050" s="602"/>
      <c r="B6050" s="541"/>
      <c r="C6050" s="545"/>
      <c r="D6050" s="541"/>
      <c r="E6050" s="542"/>
      <c r="F6050" s="564" t="s">
        <v>28</v>
      </c>
      <c r="G6050" s="604">
        <f>SUBTOTAL(9,G6043:G6049)</f>
        <v>0</v>
      </c>
    </row>
    <row r="6051" spans="1:7" ht="19.899999999999999" customHeight="1" x14ac:dyDescent="0.2">
      <c r="A6051" s="599"/>
      <c r="B6051" s="545"/>
      <c r="C6051" s="537" t="s">
        <v>1014</v>
      </c>
      <c r="D6051" s="541"/>
      <c r="E6051" s="542"/>
      <c r="F6051" s="543"/>
      <c r="G6051" s="600"/>
    </row>
    <row r="6052" spans="1:7" ht="19.899999999999999" customHeight="1" x14ac:dyDescent="0.2">
      <c r="A6052" s="792" t="s">
        <v>576</v>
      </c>
      <c r="B6052" s="793"/>
      <c r="C6052" s="794" t="s">
        <v>0</v>
      </c>
      <c r="D6052" s="794" t="s">
        <v>1867</v>
      </c>
      <c r="E6052" s="796" t="s">
        <v>24</v>
      </c>
      <c r="F6052" s="798" t="s">
        <v>25</v>
      </c>
      <c r="G6052" s="800" t="s">
        <v>26</v>
      </c>
    </row>
    <row r="6053" spans="1:7" ht="19.899999999999999" customHeight="1" x14ac:dyDescent="0.2">
      <c r="A6053" s="560" t="s">
        <v>577</v>
      </c>
      <c r="B6053" s="560" t="s">
        <v>578</v>
      </c>
      <c r="C6053" s="795"/>
      <c r="D6053" s="795"/>
      <c r="E6053" s="797"/>
      <c r="F6053" s="799"/>
      <c r="G6053" s="801"/>
    </row>
    <row r="6054" spans="1:7" ht="19.899999999999999" customHeight="1" x14ac:dyDescent="0.2">
      <c r="A6054" s="601">
        <f t="shared" ref="A6054:A6064" si="1371">IFERROR(VLOOKUP(C6054,T_Insumos,4,FALSE),0)</f>
        <v>0</v>
      </c>
      <c r="B6054" s="561">
        <f t="shared" ref="B6054:B6064" si="1372">IFERROR(VLOOKUP(C6054,T_Insumos,5,FALSE),0)</f>
        <v>0</v>
      </c>
      <c r="C6054" s="561"/>
      <c r="D6054" s="613">
        <f t="shared" ref="D6054:D6064" si="1373">IFERROR(VLOOKUP(C6054,T_Insumos,2,FALSE),0)</f>
        <v>0</v>
      </c>
      <c r="E6054" s="553"/>
      <c r="F6054" s="555">
        <f t="shared" ref="F6054:F6064" si="1374">IFERROR(VLOOKUP(C6054,T_Insumos,3,FALSE),0)</f>
        <v>0</v>
      </c>
      <c r="G6054" s="555">
        <f>ROUND(E6054*F6054,2)</f>
        <v>0</v>
      </c>
    </row>
    <row r="6055" spans="1:7" ht="19.899999999999999" customHeight="1" x14ac:dyDescent="0.2">
      <c r="A6055" s="601">
        <f t="shared" si="1371"/>
        <v>0</v>
      </c>
      <c r="B6055" s="561">
        <f t="shared" si="1372"/>
        <v>0</v>
      </c>
      <c r="C6055" s="561"/>
      <c r="D6055" s="613">
        <f t="shared" si="1373"/>
        <v>0</v>
      </c>
      <c r="E6055" s="553"/>
      <c r="F6055" s="555">
        <f t="shared" si="1374"/>
        <v>0</v>
      </c>
      <c r="G6055" s="555">
        <f t="shared" ref="G6055:G6064" si="1375">ROUND(E6055*F6055,2)</f>
        <v>0</v>
      </c>
    </row>
    <row r="6056" spans="1:7" ht="19.899999999999999" customHeight="1" x14ac:dyDescent="0.2">
      <c r="A6056" s="601">
        <f t="shared" si="1371"/>
        <v>0</v>
      </c>
      <c r="B6056" s="561">
        <f t="shared" si="1372"/>
        <v>0</v>
      </c>
      <c r="C6056" s="561"/>
      <c r="D6056" s="613">
        <f t="shared" si="1373"/>
        <v>0</v>
      </c>
      <c r="E6056" s="553"/>
      <c r="F6056" s="555">
        <f t="shared" si="1374"/>
        <v>0</v>
      </c>
      <c r="G6056" s="555">
        <f t="shared" si="1375"/>
        <v>0</v>
      </c>
    </row>
    <row r="6057" spans="1:7" ht="19.899999999999999" customHeight="1" x14ac:dyDescent="0.2">
      <c r="A6057" s="601">
        <f t="shared" si="1371"/>
        <v>0</v>
      </c>
      <c r="B6057" s="561">
        <f t="shared" si="1372"/>
        <v>0</v>
      </c>
      <c r="C6057" s="561"/>
      <c r="D6057" s="613">
        <f t="shared" si="1373"/>
        <v>0</v>
      </c>
      <c r="E6057" s="553"/>
      <c r="F6057" s="555">
        <f t="shared" si="1374"/>
        <v>0</v>
      </c>
      <c r="G6057" s="555">
        <f t="shared" si="1375"/>
        <v>0</v>
      </c>
    </row>
    <row r="6058" spans="1:7" ht="19.899999999999999" customHeight="1" x14ac:dyDescent="0.2">
      <c r="A6058" s="601">
        <f t="shared" si="1371"/>
        <v>0</v>
      </c>
      <c r="B6058" s="561">
        <f t="shared" si="1372"/>
        <v>0</v>
      </c>
      <c r="C6058" s="561"/>
      <c r="D6058" s="613">
        <f t="shared" si="1373"/>
        <v>0</v>
      </c>
      <c r="E6058" s="553"/>
      <c r="F6058" s="555">
        <f t="shared" si="1374"/>
        <v>0</v>
      </c>
      <c r="G6058" s="555">
        <f t="shared" si="1375"/>
        <v>0</v>
      </c>
    </row>
    <row r="6059" spans="1:7" ht="19.899999999999999" customHeight="1" x14ac:dyDescent="0.2">
      <c r="A6059" s="601">
        <f t="shared" si="1371"/>
        <v>0</v>
      </c>
      <c r="B6059" s="561">
        <f t="shared" si="1372"/>
        <v>0</v>
      </c>
      <c r="C6059" s="561"/>
      <c r="D6059" s="613">
        <f t="shared" si="1373"/>
        <v>0</v>
      </c>
      <c r="E6059" s="553"/>
      <c r="F6059" s="555">
        <f t="shared" si="1374"/>
        <v>0</v>
      </c>
      <c r="G6059" s="555">
        <f t="shared" si="1375"/>
        <v>0</v>
      </c>
    </row>
    <row r="6060" spans="1:7" ht="19.899999999999999" customHeight="1" x14ac:dyDescent="0.2">
      <c r="A6060" s="601">
        <f t="shared" si="1371"/>
        <v>0</v>
      </c>
      <c r="B6060" s="561">
        <f t="shared" si="1372"/>
        <v>0</v>
      </c>
      <c r="C6060" s="561"/>
      <c r="D6060" s="613">
        <f t="shared" si="1373"/>
        <v>0</v>
      </c>
      <c r="E6060" s="553"/>
      <c r="F6060" s="555">
        <f t="shared" si="1374"/>
        <v>0</v>
      </c>
      <c r="G6060" s="555">
        <f t="shared" si="1375"/>
        <v>0</v>
      </c>
    </row>
    <row r="6061" spans="1:7" ht="19.899999999999999" customHeight="1" x14ac:dyDescent="0.2">
      <c r="A6061" s="601">
        <f t="shared" si="1371"/>
        <v>0</v>
      </c>
      <c r="B6061" s="561">
        <f t="shared" si="1372"/>
        <v>0</v>
      </c>
      <c r="C6061" s="561"/>
      <c r="D6061" s="613">
        <f t="shared" si="1373"/>
        <v>0</v>
      </c>
      <c r="E6061" s="553"/>
      <c r="F6061" s="555">
        <f t="shared" si="1374"/>
        <v>0</v>
      </c>
      <c r="G6061" s="555">
        <f t="shared" si="1375"/>
        <v>0</v>
      </c>
    </row>
    <row r="6062" spans="1:7" ht="19.899999999999999" customHeight="1" x14ac:dyDescent="0.2">
      <c r="A6062" s="601">
        <f t="shared" si="1371"/>
        <v>0</v>
      </c>
      <c r="B6062" s="561">
        <f t="shared" si="1372"/>
        <v>0</v>
      </c>
      <c r="C6062" s="561"/>
      <c r="D6062" s="613">
        <f t="shared" si="1373"/>
        <v>0</v>
      </c>
      <c r="E6062" s="553"/>
      <c r="F6062" s="555">
        <f t="shared" si="1374"/>
        <v>0</v>
      </c>
      <c r="G6062" s="555">
        <f t="shared" si="1375"/>
        <v>0</v>
      </c>
    </row>
    <row r="6063" spans="1:7" ht="19.899999999999999" customHeight="1" x14ac:dyDescent="0.2">
      <c r="A6063" s="601">
        <f t="shared" si="1371"/>
        <v>0</v>
      </c>
      <c r="B6063" s="561">
        <f t="shared" si="1372"/>
        <v>0</v>
      </c>
      <c r="C6063" s="561"/>
      <c r="D6063" s="613">
        <f t="shared" si="1373"/>
        <v>0</v>
      </c>
      <c r="E6063" s="553"/>
      <c r="F6063" s="555">
        <f t="shared" si="1374"/>
        <v>0</v>
      </c>
      <c r="G6063" s="555">
        <f t="shared" si="1375"/>
        <v>0</v>
      </c>
    </row>
    <row r="6064" spans="1:7" ht="19.899999999999999" customHeight="1" x14ac:dyDescent="0.2">
      <c r="A6064" s="601">
        <f t="shared" si="1371"/>
        <v>0</v>
      </c>
      <c r="B6064" s="561">
        <f t="shared" si="1372"/>
        <v>0</v>
      </c>
      <c r="C6064" s="561"/>
      <c r="D6064" s="613">
        <f t="shared" si="1373"/>
        <v>0</v>
      </c>
      <c r="E6064" s="553"/>
      <c r="F6064" s="555">
        <f t="shared" si="1374"/>
        <v>0</v>
      </c>
      <c r="G6064" s="555">
        <f t="shared" si="1375"/>
        <v>0</v>
      </c>
    </row>
    <row r="6065" spans="1:7" ht="19.899999999999999" customHeight="1" x14ac:dyDescent="0.2">
      <c r="A6065" s="599"/>
      <c r="B6065" s="545"/>
      <c r="C6065" s="545"/>
      <c r="D6065" s="541"/>
      <c r="E6065" s="542"/>
      <c r="F6065" s="564" t="s">
        <v>29</v>
      </c>
      <c r="G6065" s="605">
        <f>SUBTOTAL(9,G6054:G6064)</f>
        <v>0</v>
      </c>
    </row>
    <row r="6066" spans="1:7" ht="19.899999999999999" customHeight="1" x14ac:dyDescent="0.2">
      <c r="A6066" s="599"/>
      <c r="B6066" s="545"/>
      <c r="C6066" s="537" t="s">
        <v>1015</v>
      </c>
      <c r="D6066" s="541"/>
      <c r="E6066" s="542"/>
      <c r="F6066" s="543"/>
      <c r="G6066" s="600"/>
    </row>
    <row r="6067" spans="1:7" ht="19.899999999999999" customHeight="1" x14ac:dyDescent="0.2">
      <c r="A6067" s="792" t="s">
        <v>576</v>
      </c>
      <c r="B6067" s="793"/>
      <c r="C6067" s="794" t="s">
        <v>0</v>
      </c>
      <c r="D6067" s="794" t="s">
        <v>1867</v>
      </c>
      <c r="E6067" s="796" t="s">
        <v>24</v>
      </c>
      <c r="F6067" s="798" t="s">
        <v>25</v>
      </c>
      <c r="G6067" s="800" t="s">
        <v>26</v>
      </c>
    </row>
    <row r="6068" spans="1:7" ht="19.899999999999999" customHeight="1" x14ac:dyDescent="0.2">
      <c r="A6068" s="560" t="s">
        <v>577</v>
      </c>
      <c r="B6068" s="560" t="s">
        <v>578</v>
      </c>
      <c r="C6068" s="795"/>
      <c r="D6068" s="795"/>
      <c r="E6068" s="797"/>
      <c r="F6068" s="799"/>
      <c r="G6068" s="801"/>
    </row>
    <row r="6069" spans="1:7" ht="19.899999999999999" customHeight="1" x14ac:dyDescent="0.2">
      <c r="A6069" s="601">
        <f>IFERROR(VLOOKUP(C6069,T_Insumos,4,FALSE),0)</f>
        <v>0</v>
      </c>
      <c r="B6069" s="561">
        <f>IFERROR(VLOOKUP(C6069,T_Insumos,5,FALSE),0)</f>
        <v>0</v>
      </c>
      <c r="C6069" s="552"/>
      <c r="D6069" s="613">
        <f>IF(C6069=0,0,"$/tnkm")</f>
        <v>0</v>
      </c>
      <c r="E6069" s="553"/>
      <c r="F6069" s="555">
        <f>IFERROR(VLOOKUP(C6069,T_Insumos,3,FALSE),0)</f>
        <v>0</v>
      </c>
      <c r="G6069" s="555">
        <f>ROUND(E6069*F6069,2)</f>
        <v>0</v>
      </c>
    </row>
    <row r="6070" spans="1:7" ht="19.899999999999999" customHeight="1" x14ac:dyDescent="0.2">
      <c r="A6070" s="601">
        <f>IFERROR(VLOOKUP(C6070,T_Insumos,4,FALSE),0)</f>
        <v>0</v>
      </c>
      <c r="B6070" s="561">
        <f>IFERROR(VLOOKUP(C6070,T_Insumos,5,FALSE),0)</f>
        <v>0</v>
      </c>
      <c r="C6070" s="552"/>
      <c r="D6070" s="613">
        <f>IF(C6070=0,0,"$/tnkm")</f>
        <v>0</v>
      </c>
      <c r="E6070" s="569"/>
      <c r="F6070" s="555">
        <f>IFERROR(VLOOKUP(C6070,T_Insumos,3,FALSE),0)</f>
        <v>0</v>
      </c>
      <c r="G6070" s="555">
        <f t="shared" ref="G6070" si="1376">ROUND(E6070*F6070,2)</f>
        <v>0</v>
      </c>
    </row>
    <row r="6071" spans="1:7" ht="19.899999999999999" customHeight="1" x14ac:dyDescent="0.2">
      <c r="A6071" s="599"/>
      <c r="B6071" s="545"/>
      <c r="C6071" s="545"/>
      <c r="D6071" s="541"/>
      <c r="E6071" s="542"/>
      <c r="F6071" s="564" t="s">
        <v>1016</v>
      </c>
      <c r="G6071" s="605">
        <f>SUBTOTAL(9,G6069:G6070)</f>
        <v>0</v>
      </c>
    </row>
    <row r="6072" spans="1:7" ht="19.899999999999999" customHeight="1" x14ac:dyDescent="0.2">
      <c r="A6072" s="602"/>
      <c r="B6072" s="541"/>
      <c r="C6072" s="545"/>
      <c r="D6072" s="541"/>
      <c r="E6072" s="542"/>
      <c r="F6072" s="543"/>
      <c r="G6072" s="600"/>
    </row>
    <row r="6073" spans="1:7" ht="19.899999999999999" customHeight="1" x14ac:dyDescent="0.2">
      <c r="A6073" s="664" t="str">
        <f>B6007</f>
        <v/>
      </c>
      <c r="B6073" s="661">
        <f ca="1">C6007</f>
        <v>0</v>
      </c>
      <c r="C6073" s="541"/>
      <c r="D6073" s="541" t="s">
        <v>1833</v>
      </c>
      <c r="E6073" s="662"/>
      <c r="F6073" s="663" t="str">
        <f ca="1">"$/"&amp;G6007</f>
        <v>$/0</v>
      </c>
      <c r="G6073" s="610">
        <f>SUBTOTAL(9,G6030:G6072)</f>
        <v>0</v>
      </c>
    </row>
    <row r="6074" spans="1:7" ht="19.899999999999999" customHeight="1" x14ac:dyDescent="0.2">
      <c r="A6074" s="606"/>
      <c r="B6074" s="607"/>
      <c r="C6074" s="608"/>
      <c r="D6074" s="608" t="s">
        <v>2043</v>
      </c>
      <c r="E6074" s="609"/>
      <c r="F6074" s="665" t="str">
        <f ca="1">"$/"&amp;G6007</f>
        <v>$/0</v>
      </c>
      <c r="G6074" s="610">
        <f>ROUND(G6073/Coeficiente_Paso,2)</f>
        <v>0</v>
      </c>
    </row>
    <row r="6075" spans="1:7" ht="19.899999999999999" customHeight="1" x14ac:dyDescent="0.2">
      <c r="A6075" s="191"/>
      <c r="B6075" s="191"/>
      <c r="C6075" s="191"/>
      <c r="D6075" s="191"/>
      <c r="E6075" s="191"/>
      <c r="F6075" s="191"/>
      <c r="G6075" s="191"/>
    </row>
    <row r="6076" spans="1:7" ht="19.899999999999999" customHeight="1" x14ac:dyDescent="0.2">
      <c r="A6076" s="802" t="s">
        <v>31</v>
      </c>
      <c r="B6076" s="803"/>
      <c r="C6076" s="803"/>
      <c r="D6076" s="803"/>
      <c r="E6076" s="803"/>
      <c r="F6076" s="803"/>
      <c r="G6076" s="804"/>
    </row>
    <row r="6077" spans="1:7" ht="19.899999999999999" customHeight="1" x14ac:dyDescent="0.2">
      <c r="A6077" s="587" t="s">
        <v>711</v>
      </c>
      <c r="B6077" s="535" t="str">
        <f>Comitente</f>
        <v>DIRECCIÓN PROVINCIAL DE VIALIDAD</v>
      </c>
      <c r="C6077" s="536"/>
      <c r="D6077" s="537"/>
      <c r="E6077" s="537"/>
      <c r="F6077" s="538"/>
      <c r="G6077" s="588"/>
    </row>
    <row r="6078" spans="1:7" ht="19.899999999999999" customHeight="1" x14ac:dyDescent="0.2">
      <c r="A6078" s="587" t="s">
        <v>712</v>
      </c>
      <c r="B6078" s="535">
        <f>Contratista</f>
        <v>0</v>
      </c>
      <c r="C6078" s="539"/>
      <c r="D6078" s="539"/>
      <c r="E6078" s="539"/>
      <c r="F6078" s="535"/>
      <c r="G6078" s="589"/>
    </row>
    <row r="6079" spans="1:7" ht="19.899999999999999" customHeight="1" x14ac:dyDescent="0.2">
      <c r="A6079" s="587" t="s">
        <v>21</v>
      </c>
      <c r="B6079" s="535" t="str">
        <f>Obra</f>
        <v>PAVIMENTACIÓN Y REPAVIMENTACION DE LA RED VIAL MUNICIPAL AFECTADAS POR OBRAS DE SANEAMIENTO 1era ETAPA SARMIENTO</v>
      </c>
      <c r="C6079" s="539"/>
      <c r="D6079" s="539"/>
      <c r="E6079" s="539"/>
      <c r="F6079" s="535" t="s">
        <v>32</v>
      </c>
      <c r="G6079" s="589">
        <f>Fecha_Base</f>
        <v>0</v>
      </c>
    </row>
    <row r="6080" spans="1:7" ht="19.899999999999999" customHeight="1" x14ac:dyDescent="0.2">
      <c r="A6080" s="590" t="s">
        <v>710</v>
      </c>
      <c r="B6080" s="540" t="str">
        <f>Ubicación</f>
        <v>DEPARTAMENTO SARMIENTO</v>
      </c>
      <c r="C6080" s="540"/>
      <c r="D6080" s="541"/>
      <c r="E6080" s="542"/>
      <c r="F6080" s="543"/>
      <c r="G6080" s="591"/>
    </row>
    <row r="6081" spans="1:7" ht="19.899999999999999" customHeight="1" x14ac:dyDescent="0.2">
      <c r="A6081" s="590" t="s">
        <v>33</v>
      </c>
      <c r="B6081" s="544" t="str">
        <f>IFERROR(VALUE(LEFT(B6082,FIND(".",B6082)-1)),"")</f>
        <v/>
      </c>
      <c r="C6081" s="545">
        <f ca="1">IFERROR(VLOOKUP(B6081,T_Computo_Presupuesto,2,FALSE),0)</f>
        <v>0</v>
      </c>
      <c r="D6081" s="545"/>
      <c r="E6081" s="542"/>
      <c r="F6081" s="543"/>
      <c r="G6081" s="591"/>
    </row>
    <row r="6082" spans="1:7" ht="19.899999999999999" customHeight="1" x14ac:dyDescent="0.2">
      <c r="A6082" s="590" t="s">
        <v>22</v>
      </c>
      <c r="B6082" s="546" t="str">
        <f>IFERROR(VLOOKUP(COUNTIF($A$1:A6082,"ANALISIS DE PRECIOS"),T_NumeroItem,2,FALSE),"")</f>
        <v/>
      </c>
      <c r="C6082" s="805">
        <f ca="1">IFERROR(VLOOKUP(B6082,T_Computo_Presupuesto,2,FALSE),0)</f>
        <v>0</v>
      </c>
      <c r="D6082" s="805"/>
      <c r="E6082" s="805"/>
      <c r="F6082" s="540" t="s">
        <v>23</v>
      </c>
      <c r="G6082" s="592">
        <f ca="1">IFERROR(VLOOKUP(B6082,T_Computo_Presupuesto,4,FALSE),0)</f>
        <v>0</v>
      </c>
    </row>
    <row r="6083" spans="1:7" ht="19.899999999999999" customHeight="1" x14ac:dyDescent="0.2">
      <c r="A6083" s="590"/>
      <c r="B6083" s="540"/>
      <c r="C6083" s="545"/>
      <c r="D6083" s="541"/>
      <c r="E6083" s="542"/>
      <c r="F6083" s="545"/>
      <c r="G6083" s="593"/>
    </row>
    <row r="6084" spans="1:7" ht="19.899999999999999" customHeight="1" x14ac:dyDescent="0.2">
      <c r="A6084" s="594"/>
      <c r="B6084" s="547"/>
      <c r="C6084" s="548" t="s">
        <v>999</v>
      </c>
      <c r="D6084" s="547"/>
      <c r="E6084" s="547"/>
      <c r="F6084" s="547"/>
      <c r="G6084" s="595"/>
    </row>
    <row r="6085" spans="1:7" ht="19.899999999999999" customHeight="1" x14ac:dyDescent="0.2">
      <c r="A6085" s="590"/>
      <c r="B6085" s="549"/>
      <c r="C6085" s="545"/>
      <c r="D6085" s="541"/>
      <c r="E6085" s="542"/>
      <c r="F6085" s="540"/>
      <c r="G6085" s="592"/>
    </row>
    <row r="6086" spans="1:7" ht="19.899999999999999" customHeight="1" x14ac:dyDescent="0.2">
      <c r="A6086" s="590"/>
      <c r="B6086" s="549"/>
      <c r="C6086" s="550" t="s">
        <v>1000</v>
      </c>
      <c r="D6086" s="551" t="s">
        <v>24</v>
      </c>
      <c r="E6086" s="551" t="s">
        <v>1001</v>
      </c>
      <c r="F6086" s="551" t="s">
        <v>1002</v>
      </c>
      <c r="G6086" s="550" t="s">
        <v>1003</v>
      </c>
    </row>
    <row r="6087" spans="1:7" ht="19.899999999999999" customHeight="1" x14ac:dyDescent="0.2">
      <c r="A6087" s="590"/>
      <c r="B6087" s="549"/>
      <c r="C6087" s="552"/>
      <c r="D6087" s="553"/>
      <c r="E6087" s="554">
        <f t="shared" ref="E6087:E6096" si="1377">IFERROR(VLOOKUP(C6087,T_Equipos,4,FALSE),0)</f>
        <v>0</v>
      </c>
      <c r="F6087" s="555">
        <f t="shared" ref="F6087:F6096" si="1378">IFERROR(VLOOKUP(C6087,T_Equipos,5,FALSE),0)</f>
        <v>0</v>
      </c>
      <c r="G6087" s="555">
        <f>ROUND(D6087*F6087,2)</f>
        <v>0</v>
      </c>
    </row>
    <row r="6088" spans="1:7" ht="19.899999999999999" customHeight="1" x14ac:dyDescent="0.2">
      <c r="A6088" s="590"/>
      <c r="B6088" s="549"/>
      <c r="C6088" s="552"/>
      <c r="D6088" s="553"/>
      <c r="E6088" s="554">
        <f t="shared" si="1377"/>
        <v>0</v>
      </c>
      <c r="F6088" s="555">
        <f t="shared" si="1378"/>
        <v>0</v>
      </c>
      <c r="G6088" s="555">
        <f>ROUND(D6088*F6088,2)</f>
        <v>0</v>
      </c>
    </row>
    <row r="6089" spans="1:7" ht="19.899999999999999" customHeight="1" x14ac:dyDescent="0.2">
      <c r="A6089" s="590"/>
      <c r="B6089" s="549"/>
      <c r="C6089" s="552"/>
      <c r="D6089" s="553"/>
      <c r="E6089" s="554">
        <f t="shared" si="1377"/>
        <v>0</v>
      </c>
      <c r="F6089" s="555">
        <f t="shared" si="1378"/>
        <v>0</v>
      </c>
      <c r="G6089" s="555">
        <f>ROUND(D6089*F6089,2)</f>
        <v>0</v>
      </c>
    </row>
    <row r="6090" spans="1:7" ht="19.899999999999999" customHeight="1" x14ac:dyDescent="0.2">
      <c r="A6090" s="590"/>
      <c r="B6090" s="549"/>
      <c r="C6090" s="552"/>
      <c r="D6090" s="553"/>
      <c r="E6090" s="554">
        <f t="shared" si="1377"/>
        <v>0</v>
      </c>
      <c r="F6090" s="555">
        <f t="shared" si="1378"/>
        <v>0</v>
      </c>
      <c r="G6090" s="555">
        <f>ROUND(D6090*F6090,2)</f>
        <v>0</v>
      </c>
    </row>
    <row r="6091" spans="1:7" ht="19.899999999999999" customHeight="1" x14ac:dyDescent="0.2">
      <c r="A6091" s="590"/>
      <c r="B6091" s="549"/>
      <c r="C6091" s="552"/>
      <c r="D6091" s="553"/>
      <c r="E6091" s="554">
        <f t="shared" si="1377"/>
        <v>0</v>
      </c>
      <c r="F6091" s="555">
        <f t="shared" si="1378"/>
        <v>0</v>
      </c>
      <c r="G6091" s="555">
        <f t="shared" ref="G6091:G6096" si="1379">ROUND(D6091*F6091,2)</f>
        <v>0</v>
      </c>
    </row>
    <row r="6092" spans="1:7" ht="19.899999999999999" customHeight="1" x14ac:dyDescent="0.2">
      <c r="A6092" s="590"/>
      <c r="B6092" s="549"/>
      <c r="C6092" s="552"/>
      <c r="D6092" s="553"/>
      <c r="E6092" s="554">
        <f t="shared" si="1377"/>
        <v>0</v>
      </c>
      <c r="F6092" s="555">
        <f t="shared" si="1378"/>
        <v>0</v>
      </c>
      <c r="G6092" s="555">
        <f t="shared" si="1379"/>
        <v>0</v>
      </c>
    </row>
    <row r="6093" spans="1:7" ht="19.899999999999999" customHeight="1" x14ac:dyDescent="0.2">
      <c r="A6093" s="590"/>
      <c r="B6093" s="549"/>
      <c r="C6093" s="552"/>
      <c r="D6093" s="553"/>
      <c r="E6093" s="554">
        <f t="shared" si="1377"/>
        <v>0</v>
      </c>
      <c r="F6093" s="555">
        <f t="shared" si="1378"/>
        <v>0</v>
      </c>
      <c r="G6093" s="555">
        <f t="shared" si="1379"/>
        <v>0</v>
      </c>
    </row>
    <row r="6094" spans="1:7" ht="19.899999999999999" customHeight="1" x14ac:dyDescent="0.2">
      <c r="A6094" s="590"/>
      <c r="B6094" s="549"/>
      <c r="C6094" s="552"/>
      <c r="D6094" s="553"/>
      <c r="E6094" s="554">
        <f t="shared" si="1377"/>
        <v>0</v>
      </c>
      <c r="F6094" s="555">
        <f t="shared" si="1378"/>
        <v>0</v>
      </c>
      <c r="G6094" s="555">
        <f t="shared" si="1379"/>
        <v>0</v>
      </c>
    </row>
    <row r="6095" spans="1:7" ht="19.899999999999999" customHeight="1" x14ac:dyDescent="0.2">
      <c r="A6095" s="590"/>
      <c r="B6095" s="549"/>
      <c r="C6095" s="552"/>
      <c r="D6095" s="553"/>
      <c r="E6095" s="554">
        <f t="shared" si="1377"/>
        <v>0</v>
      </c>
      <c r="F6095" s="555">
        <f t="shared" si="1378"/>
        <v>0</v>
      </c>
      <c r="G6095" s="555">
        <f t="shared" si="1379"/>
        <v>0</v>
      </c>
    </row>
    <row r="6096" spans="1:7" ht="19.899999999999999" customHeight="1" x14ac:dyDescent="0.2">
      <c r="A6096" s="590"/>
      <c r="B6096" s="549"/>
      <c r="C6096" s="552"/>
      <c r="D6096" s="553"/>
      <c r="E6096" s="554">
        <f t="shared" si="1377"/>
        <v>0</v>
      </c>
      <c r="F6096" s="555">
        <f t="shared" si="1378"/>
        <v>0</v>
      </c>
      <c r="G6096" s="555">
        <f t="shared" si="1379"/>
        <v>0</v>
      </c>
    </row>
    <row r="6097" spans="1:7" ht="19.899999999999999" customHeight="1" x14ac:dyDescent="0.2">
      <c r="A6097" s="590"/>
      <c r="B6097" s="549"/>
      <c r="C6097" s="545"/>
      <c r="D6097" s="545"/>
      <c r="E6097" s="556"/>
      <c r="F6097" s="540"/>
      <c r="G6097" s="592"/>
    </row>
    <row r="6098" spans="1:7" ht="19.899999999999999" customHeight="1" x14ac:dyDescent="0.2">
      <c r="A6098" s="590"/>
      <c r="B6098" s="545"/>
      <c r="C6098" s="537" t="s">
        <v>1004</v>
      </c>
      <c r="D6098" s="540" t="s">
        <v>1001</v>
      </c>
      <c r="E6098" s="611">
        <f>SUMPRODUCT(D6087:D6096,E6087:E6096)</f>
        <v>0</v>
      </c>
      <c r="F6098" s="540" t="s">
        <v>1005</v>
      </c>
      <c r="G6098" s="612">
        <f>SUM(G6087:G6096)</f>
        <v>0</v>
      </c>
    </row>
    <row r="6099" spans="1:7" ht="19.899999999999999" customHeight="1" x14ac:dyDescent="0.2">
      <c r="A6099" s="590"/>
      <c r="B6099" s="549"/>
      <c r="C6099" s="557"/>
      <c r="D6099" s="556"/>
      <c r="E6099" s="542"/>
      <c r="F6099" s="540"/>
      <c r="G6099" s="596"/>
    </row>
    <row r="6100" spans="1:7" ht="19.899999999999999" customHeight="1" x14ac:dyDescent="0.2">
      <c r="A6100" s="597"/>
      <c r="B6100" s="549"/>
      <c r="C6100" s="540" t="s">
        <v>1006</v>
      </c>
      <c r="D6100" s="558">
        <f>IFERROR(VLOOKUP(COUNTIF($A$1:A6100,"ANALISIS DE PRECIOS"),T_Rendimiento_Equipo,5,FALSE),0)</f>
        <v>0</v>
      </c>
      <c r="E6100" s="559" t="str">
        <f ca="1">G6082&amp;"/día"</f>
        <v>0/día</v>
      </c>
      <c r="F6100" s="598"/>
      <c r="G6100" s="592"/>
    </row>
    <row r="6101" spans="1:7" ht="19.899999999999999" customHeight="1" x14ac:dyDescent="0.2">
      <c r="A6101" s="590"/>
      <c r="B6101" s="549"/>
      <c r="C6101" s="545"/>
      <c r="D6101" s="541"/>
      <c r="E6101" s="542"/>
      <c r="F6101" s="540"/>
      <c r="G6101" s="592"/>
    </row>
    <row r="6102" spans="1:7" ht="19.899999999999999" customHeight="1" x14ac:dyDescent="0.2">
      <c r="A6102" s="792" t="s">
        <v>576</v>
      </c>
      <c r="B6102" s="793"/>
      <c r="C6102" s="794" t="s">
        <v>0</v>
      </c>
      <c r="D6102" s="806" t="s">
        <v>1866</v>
      </c>
      <c r="E6102" s="806" t="s">
        <v>1865</v>
      </c>
      <c r="F6102" s="798" t="s">
        <v>1007</v>
      </c>
      <c r="G6102" s="800" t="s">
        <v>26</v>
      </c>
    </row>
    <row r="6103" spans="1:7" ht="19.899999999999999" customHeight="1" x14ac:dyDescent="0.2">
      <c r="A6103" s="560" t="s">
        <v>577</v>
      </c>
      <c r="B6103" s="560" t="s">
        <v>578</v>
      </c>
      <c r="C6103" s="795"/>
      <c r="D6103" s="807"/>
      <c r="E6103" s="797"/>
      <c r="F6103" s="799"/>
      <c r="G6103" s="801"/>
    </row>
    <row r="6104" spans="1:7" ht="19.899999999999999" customHeight="1" x14ac:dyDescent="0.2">
      <c r="A6104" s="599"/>
      <c r="B6104" s="545"/>
      <c r="C6104" s="537" t="s">
        <v>1008</v>
      </c>
      <c r="D6104" s="542"/>
      <c r="E6104" s="542"/>
      <c r="F6104" s="545"/>
      <c r="G6104" s="600"/>
    </row>
    <row r="6105" spans="1:7" ht="19.899999999999999" customHeight="1" x14ac:dyDescent="0.2">
      <c r="A6105" s="601">
        <f t="shared" ref="A6105:A6113" si="1380">IFERROR(VLOOKUP(C6105,T_Insumos,4,FALSE),0)</f>
        <v>0</v>
      </c>
      <c r="B6105" s="561">
        <f t="shared" ref="B6105:B6113" si="1381">IFERROR(VLOOKUP(C6105,T_Insumos,5,FALSE),0)</f>
        <v>0</v>
      </c>
      <c r="C6105" s="552"/>
      <c r="D6105" s="562">
        <f t="shared" ref="D6105:D6113" si="1382">IFERROR(VLOOKUP(C6105,T_Insumos,3,FALSE),0)</f>
        <v>0</v>
      </c>
      <c r="E6105" s="555">
        <f>D6105*$G$23</f>
        <v>0</v>
      </c>
      <c r="F6105" s="558">
        <f>IF(C6105="",0,IFERROR(VLOOKUP(COUNTIF($A$1:A6105,"ANALISIS DE PRECIOS"),T_Rendimiento_Equipo,5,FALSE),0))</f>
        <v>0</v>
      </c>
      <c r="G6105" s="555">
        <f>IFERROR(ROUND(E6105/F6105,2),0)</f>
        <v>0</v>
      </c>
    </row>
    <row r="6106" spans="1:7" ht="19.899999999999999" customHeight="1" x14ac:dyDescent="0.2">
      <c r="A6106" s="601">
        <f t="shared" si="1380"/>
        <v>0</v>
      </c>
      <c r="B6106" s="561">
        <f t="shared" si="1381"/>
        <v>0</v>
      </c>
      <c r="C6106" s="552"/>
      <c r="D6106" s="562">
        <f t="shared" si="1382"/>
        <v>0</v>
      </c>
      <c r="E6106" s="555"/>
      <c r="F6106" s="558">
        <f>IF(C6106="",0,IFERROR(VLOOKUP(COUNTIF($A$1:A6106,"ANALISIS DE PRECIOS"),T_Rendimiento_Equipo,5,FALSE),0))</f>
        <v>0</v>
      </c>
      <c r="G6106" s="555">
        <f t="shared" ref="G6106:G6113" si="1383">IFERROR(ROUND(E6106/F6106,2),0)</f>
        <v>0</v>
      </c>
    </row>
    <row r="6107" spans="1:7" ht="19.899999999999999" customHeight="1" x14ac:dyDescent="0.2">
      <c r="A6107" s="601">
        <f t="shared" si="1380"/>
        <v>0</v>
      </c>
      <c r="B6107" s="561">
        <f t="shared" si="1381"/>
        <v>0</v>
      </c>
      <c r="C6107" s="563"/>
      <c r="D6107" s="562">
        <f t="shared" si="1382"/>
        <v>0</v>
      </c>
      <c r="E6107" s="555"/>
      <c r="F6107" s="558">
        <f>IF(C6107="",0,IFERROR(VLOOKUP(COUNTIF($A$1:A6107,"ANALISIS DE PRECIOS"),T_Rendimiento_Equipo,5,FALSE),0))</f>
        <v>0</v>
      </c>
      <c r="G6107" s="555">
        <f t="shared" si="1383"/>
        <v>0</v>
      </c>
    </row>
    <row r="6108" spans="1:7" ht="19.899999999999999" customHeight="1" x14ac:dyDescent="0.2">
      <c r="A6108" s="601">
        <f t="shared" si="1380"/>
        <v>0</v>
      </c>
      <c r="B6108" s="561">
        <f t="shared" si="1381"/>
        <v>0</v>
      </c>
      <c r="C6108" s="563"/>
      <c r="D6108" s="562">
        <f t="shared" si="1382"/>
        <v>0</v>
      </c>
      <c r="E6108" s="555"/>
      <c r="F6108" s="558">
        <f>IF(C6108="",0,IFERROR(VLOOKUP(COUNTIF($A$1:A6108,"ANALISIS DE PRECIOS"),T_Rendimiento_Equipo,5,FALSE),0))</f>
        <v>0</v>
      </c>
      <c r="G6108" s="555">
        <f t="shared" si="1383"/>
        <v>0</v>
      </c>
    </row>
    <row r="6109" spans="1:7" ht="19.899999999999999" customHeight="1" x14ac:dyDescent="0.2">
      <c r="A6109" s="601">
        <f t="shared" si="1380"/>
        <v>0</v>
      </c>
      <c r="B6109" s="561">
        <f t="shared" si="1381"/>
        <v>0</v>
      </c>
      <c r="C6109" s="563"/>
      <c r="D6109" s="562">
        <f t="shared" si="1382"/>
        <v>0</v>
      </c>
      <c r="E6109" s="555"/>
      <c r="F6109" s="558">
        <f>IF(C6109="",0,IFERROR(VLOOKUP(COUNTIF($A$1:A6109,"ANALISIS DE PRECIOS"),T_Rendimiento_Equipo,5,FALSE),0))</f>
        <v>0</v>
      </c>
      <c r="G6109" s="555">
        <f t="shared" si="1383"/>
        <v>0</v>
      </c>
    </row>
    <row r="6110" spans="1:7" ht="19.899999999999999" customHeight="1" x14ac:dyDescent="0.2">
      <c r="A6110" s="601">
        <f t="shared" si="1380"/>
        <v>0</v>
      </c>
      <c r="B6110" s="561">
        <f t="shared" si="1381"/>
        <v>0</v>
      </c>
      <c r="C6110" s="563"/>
      <c r="D6110" s="562">
        <f t="shared" si="1382"/>
        <v>0</v>
      </c>
      <c r="E6110" s="555"/>
      <c r="F6110" s="558">
        <f>IF(C6110="",0,IFERROR(VLOOKUP(COUNTIF($A$1:A6110,"ANALISIS DE PRECIOS"),T_Rendimiento_Equipo,5,FALSE),0))</f>
        <v>0</v>
      </c>
      <c r="G6110" s="555">
        <f t="shared" si="1383"/>
        <v>0</v>
      </c>
    </row>
    <row r="6111" spans="1:7" ht="19.899999999999999" customHeight="1" x14ac:dyDescent="0.2">
      <c r="A6111" s="601">
        <f t="shared" si="1380"/>
        <v>0</v>
      </c>
      <c r="B6111" s="561">
        <f t="shared" si="1381"/>
        <v>0</v>
      </c>
      <c r="C6111" s="563"/>
      <c r="D6111" s="562">
        <f t="shared" si="1382"/>
        <v>0</v>
      </c>
      <c r="E6111" s="555"/>
      <c r="F6111" s="558">
        <f>IF(C6111="",0,IFERROR(VLOOKUP(COUNTIF($A$1:A6111,"ANALISIS DE PRECIOS"),T_Rendimiento_Equipo,5,FALSE),0))</f>
        <v>0</v>
      </c>
      <c r="G6111" s="555">
        <f t="shared" si="1383"/>
        <v>0</v>
      </c>
    </row>
    <row r="6112" spans="1:7" ht="19.899999999999999" customHeight="1" x14ac:dyDescent="0.2">
      <c r="A6112" s="601">
        <f t="shared" si="1380"/>
        <v>0</v>
      </c>
      <c r="B6112" s="561">
        <f t="shared" si="1381"/>
        <v>0</v>
      </c>
      <c r="C6112" s="563"/>
      <c r="D6112" s="562">
        <f t="shared" si="1382"/>
        <v>0</v>
      </c>
      <c r="E6112" s="555"/>
      <c r="F6112" s="558">
        <f>IF(C6112="",0,IFERROR(VLOOKUP(COUNTIF($A$1:A6112,"ANALISIS DE PRECIOS"),T_Rendimiento_Equipo,5,FALSE),0))</f>
        <v>0</v>
      </c>
      <c r="G6112" s="555">
        <f t="shared" si="1383"/>
        <v>0</v>
      </c>
    </row>
    <row r="6113" spans="1:7" ht="19.899999999999999" customHeight="1" x14ac:dyDescent="0.2">
      <c r="A6113" s="601">
        <f t="shared" si="1380"/>
        <v>0</v>
      </c>
      <c r="B6113" s="561">
        <f t="shared" si="1381"/>
        <v>0</v>
      </c>
      <c r="C6113" s="552"/>
      <c r="D6113" s="562">
        <f t="shared" si="1382"/>
        <v>0</v>
      </c>
      <c r="E6113" s="555"/>
      <c r="F6113" s="558">
        <f>IF(C6113="",0,IFERROR(VLOOKUP(COUNTIF($A$1:A6113,"ANALISIS DE PRECIOS"),T_Rendimiento_Equipo,5,FALSE),0))</f>
        <v>0</v>
      </c>
      <c r="G6113" s="555">
        <f t="shared" si="1383"/>
        <v>0</v>
      </c>
    </row>
    <row r="6114" spans="1:7" ht="19.899999999999999" customHeight="1" x14ac:dyDescent="0.2">
      <c r="A6114" s="602"/>
      <c r="B6114" s="541"/>
      <c r="C6114" s="545"/>
      <c r="D6114" s="541"/>
      <c r="E6114" s="542"/>
      <c r="F6114" s="564" t="s">
        <v>27</v>
      </c>
      <c r="G6114" s="603">
        <f>SUBTOTAL(9,G6105:G6113)</f>
        <v>0</v>
      </c>
    </row>
    <row r="6115" spans="1:7" ht="19.899999999999999" customHeight="1" x14ac:dyDescent="0.2">
      <c r="A6115" s="599"/>
      <c r="B6115" s="545"/>
      <c r="C6115" s="537" t="s">
        <v>713</v>
      </c>
      <c r="D6115" s="541"/>
      <c r="E6115" s="542"/>
      <c r="F6115" s="543"/>
      <c r="G6115" s="600"/>
    </row>
    <row r="6116" spans="1:7" ht="19.899999999999999" customHeight="1" x14ac:dyDescent="0.2">
      <c r="A6116" s="792" t="s">
        <v>576</v>
      </c>
      <c r="B6116" s="793"/>
      <c r="C6116" s="794" t="s">
        <v>0</v>
      </c>
      <c r="D6116" s="796" t="s">
        <v>24</v>
      </c>
      <c r="E6116" s="796" t="s">
        <v>1832</v>
      </c>
      <c r="F6116" s="798" t="s">
        <v>1007</v>
      </c>
      <c r="G6116" s="800" t="s">
        <v>26</v>
      </c>
    </row>
    <row r="6117" spans="1:7" ht="19.899999999999999" customHeight="1" x14ac:dyDescent="0.2">
      <c r="A6117" s="560" t="s">
        <v>577</v>
      </c>
      <c r="B6117" s="560" t="s">
        <v>578</v>
      </c>
      <c r="C6117" s="795"/>
      <c r="D6117" s="797"/>
      <c r="E6117" s="797"/>
      <c r="F6117" s="799"/>
      <c r="G6117" s="801"/>
    </row>
    <row r="6118" spans="1:7" ht="19.899999999999999" customHeight="1" x14ac:dyDescent="0.2">
      <c r="A6118" s="601">
        <f t="shared" ref="A6118:A6124" si="1384">IFERROR(VLOOKUP(C6118,T_Insumos,4,FALSE),0)</f>
        <v>0</v>
      </c>
      <c r="B6118" s="561">
        <f t="shared" ref="B6118:B6124" si="1385">IFERROR(VLOOKUP(C6118,T_Insumos,5,FALSE),0)</f>
        <v>0</v>
      </c>
      <c r="C6118" s="565"/>
      <c r="D6118" s="558"/>
      <c r="E6118" s="555">
        <f t="shared" ref="E6118:E6124" si="1386">IFERROR(VLOOKUP(C6118,T_Insumos,3,FALSE),0)</f>
        <v>0</v>
      </c>
      <c r="F6118" s="558">
        <f>IF(C6118="",0,IFERROR(VLOOKUP(COUNTIF($A$1:A6118,"ANALISIS DE PRECIOS"),T_Rendimiento_Equipo,5,FALSE),0))</f>
        <v>0</v>
      </c>
      <c r="G6118" s="555">
        <f>IFERROR(ROUND(D6118*E6118/F6118,2),0)</f>
        <v>0</v>
      </c>
    </row>
    <row r="6119" spans="1:7" ht="19.899999999999999" customHeight="1" x14ac:dyDescent="0.2">
      <c r="A6119" s="601">
        <f t="shared" si="1384"/>
        <v>0</v>
      </c>
      <c r="B6119" s="561">
        <f t="shared" si="1385"/>
        <v>0</v>
      </c>
      <c r="C6119" s="552"/>
      <c r="D6119" s="558"/>
      <c r="E6119" s="555">
        <f t="shared" si="1386"/>
        <v>0</v>
      </c>
      <c r="F6119" s="558">
        <f>IF(C6119="",0,IFERROR(VLOOKUP(COUNTIF($A$1:A6119,"ANALISIS DE PRECIOS"),T_Rendimiento_Equipo,5,FALSE),0))</f>
        <v>0</v>
      </c>
      <c r="G6119" s="555">
        <f t="shared" ref="G6119:G6124" si="1387">IFERROR(ROUND(D6119*E6119/F6119,2),0)</f>
        <v>0</v>
      </c>
    </row>
    <row r="6120" spans="1:7" ht="19.899999999999999" customHeight="1" x14ac:dyDescent="0.2">
      <c r="A6120" s="601">
        <f t="shared" si="1384"/>
        <v>0</v>
      </c>
      <c r="B6120" s="561">
        <f t="shared" si="1385"/>
        <v>0</v>
      </c>
      <c r="C6120" s="552"/>
      <c r="D6120" s="558"/>
      <c r="E6120" s="555">
        <f t="shared" si="1386"/>
        <v>0</v>
      </c>
      <c r="F6120" s="558">
        <f>IF(C6120="",0,IFERROR(VLOOKUP(COUNTIF($A$1:A6120,"ANALISIS DE PRECIOS"),T_Rendimiento_Equipo,5,FALSE),0))</f>
        <v>0</v>
      </c>
      <c r="G6120" s="555">
        <f t="shared" si="1387"/>
        <v>0</v>
      </c>
    </row>
    <row r="6121" spans="1:7" ht="19.899999999999999" customHeight="1" x14ac:dyDescent="0.2">
      <c r="A6121" s="601">
        <f t="shared" si="1384"/>
        <v>0</v>
      </c>
      <c r="B6121" s="561">
        <f t="shared" si="1385"/>
        <v>0</v>
      </c>
      <c r="C6121" s="552"/>
      <c r="D6121" s="558"/>
      <c r="E6121" s="555">
        <f t="shared" si="1386"/>
        <v>0</v>
      </c>
      <c r="F6121" s="558">
        <f>IF(C6121="",0,IFERROR(VLOOKUP(COUNTIF($A$1:A6121,"ANALISIS DE PRECIOS"),T_Rendimiento_Equipo,5,FALSE),0))</f>
        <v>0</v>
      </c>
      <c r="G6121" s="555">
        <f t="shared" si="1387"/>
        <v>0</v>
      </c>
    </row>
    <row r="6122" spans="1:7" ht="19.899999999999999" customHeight="1" x14ac:dyDescent="0.2">
      <c r="A6122" s="601">
        <f t="shared" si="1384"/>
        <v>0</v>
      </c>
      <c r="B6122" s="561">
        <f t="shared" si="1385"/>
        <v>0</v>
      </c>
      <c r="C6122" s="552"/>
      <c r="D6122" s="558"/>
      <c r="E6122" s="555">
        <f t="shared" si="1386"/>
        <v>0</v>
      </c>
      <c r="F6122" s="558">
        <f>IF(C6122="",0,IFERROR(VLOOKUP(COUNTIF($A$1:A6122,"ANALISIS DE PRECIOS"),T_Rendimiento_Equipo,5,FALSE),0))</f>
        <v>0</v>
      </c>
      <c r="G6122" s="555">
        <f t="shared" si="1387"/>
        <v>0</v>
      </c>
    </row>
    <row r="6123" spans="1:7" ht="19.899999999999999" customHeight="1" x14ac:dyDescent="0.2">
      <c r="A6123" s="601">
        <f t="shared" si="1384"/>
        <v>0</v>
      </c>
      <c r="B6123" s="561">
        <f t="shared" si="1385"/>
        <v>0</v>
      </c>
      <c r="C6123" s="552"/>
      <c r="D6123" s="566"/>
      <c r="E6123" s="555">
        <f t="shared" si="1386"/>
        <v>0</v>
      </c>
      <c r="F6123" s="558">
        <f>IF(C6123="",0,IFERROR(VLOOKUP(COUNTIF($A$1:A6123,"ANALISIS DE PRECIOS"),T_Rendimiento_Equipo,5,FALSE),0))</f>
        <v>0</v>
      </c>
      <c r="G6123" s="555">
        <f t="shared" si="1387"/>
        <v>0</v>
      </c>
    </row>
    <row r="6124" spans="1:7" ht="19.899999999999999" customHeight="1" x14ac:dyDescent="0.2">
      <c r="A6124" s="601">
        <f t="shared" si="1384"/>
        <v>0</v>
      </c>
      <c r="B6124" s="561">
        <f t="shared" si="1385"/>
        <v>0</v>
      </c>
      <c r="C6124" s="561"/>
      <c r="D6124" s="567"/>
      <c r="E6124" s="555">
        <f t="shared" si="1386"/>
        <v>0</v>
      </c>
      <c r="F6124" s="558">
        <f>IF(C6124="",0,IFERROR(VLOOKUP(COUNTIF($A$1:A6124,"ANALISIS DE PRECIOS"),T_Rendimiento_Equipo,5,FALSE),0))</f>
        <v>0</v>
      </c>
      <c r="G6124" s="555">
        <f t="shared" si="1387"/>
        <v>0</v>
      </c>
    </row>
    <row r="6125" spans="1:7" ht="19.899999999999999" customHeight="1" x14ac:dyDescent="0.2">
      <c r="A6125" s="602"/>
      <c r="B6125" s="541"/>
      <c r="C6125" s="545"/>
      <c r="D6125" s="541"/>
      <c r="E6125" s="542"/>
      <c r="F6125" s="564" t="s">
        <v>28</v>
      </c>
      <c r="G6125" s="604">
        <f>SUBTOTAL(9,G6118:G6124)</f>
        <v>0</v>
      </c>
    </row>
    <row r="6126" spans="1:7" ht="19.899999999999999" customHeight="1" x14ac:dyDescent="0.2">
      <c r="A6126" s="599"/>
      <c r="B6126" s="545"/>
      <c r="C6126" s="537" t="s">
        <v>1014</v>
      </c>
      <c r="D6126" s="541"/>
      <c r="E6126" s="542"/>
      <c r="F6126" s="543"/>
      <c r="G6126" s="600"/>
    </row>
    <row r="6127" spans="1:7" ht="19.899999999999999" customHeight="1" x14ac:dyDescent="0.2">
      <c r="A6127" s="792" t="s">
        <v>576</v>
      </c>
      <c r="B6127" s="793"/>
      <c r="C6127" s="794" t="s">
        <v>0</v>
      </c>
      <c r="D6127" s="794" t="s">
        <v>1867</v>
      </c>
      <c r="E6127" s="796" t="s">
        <v>24</v>
      </c>
      <c r="F6127" s="798" t="s">
        <v>25</v>
      </c>
      <c r="G6127" s="800" t="s">
        <v>26</v>
      </c>
    </row>
    <row r="6128" spans="1:7" ht="19.899999999999999" customHeight="1" x14ac:dyDescent="0.2">
      <c r="A6128" s="560" t="s">
        <v>577</v>
      </c>
      <c r="B6128" s="560" t="s">
        <v>578</v>
      </c>
      <c r="C6128" s="795"/>
      <c r="D6128" s="795"/>
      <c r="E6128" s="797"/>
      <c r="F6128" s="799"/>
      <c r="G6128" s="801"/>
    </row>
    <row r="6129" spans="1:7" ht="19.899999999999999" customHeight="1" x14ac:dyDescent="0.2">
      <c r="A6129" s="601">
        <f t="shared" ref="A6129:A6139" si="1388">IFERROR(VLOOKUP(C6129,T_Insumos,4,FALSE),0)</f>
        <v>0</v>
      </c>
      <c r="B6129" s="561">
        <f t="shared" ref="B6129:B6139" si="1389">IFERROR(VLOOKUP(C6129,T_Insumos,5,FALSE),0)</f>
        <v>0</v>
      </c>
      <c r="C6129" s="561"/>
      <c r="D6129" s="613">
        <f t="shared" ref="D6129:D6139" si="1390">IFERROR(VLOOKUP(C6129,T_Insumos,2,FALSE),0)</f>
        <v>0</v>
      </c>
      <c r="E6129" s="553"/>
      <c r="F6129" s="555">
        <f t="shared" ref="F6129:F6139" si="1391">IFERROR(VLOOKUP(C6129,T_Insumos,3,FALSE),0)</f>
        <v>0</v>
      </c>
      <c r="G6129" s="555">
        <f>ROUND(E6129*F6129,2)</f>
        <v>0</v>
      </c>
    </row>
    <row r="6130" spans="1:7" ht="19.899999999999999" customHeight="1" x14ac:dyDescent="0.2">
      <c r="A6130" s="601">
        <f t="shared" si="1388"/>
        <v>0</v>
      </c>
      <c r="B6130" s="561">
        <f t="shared" si="1389"/>
        <v>0</v>
      </c>
      <c r="C6130" s="561"/>
      <c r="D6130" s="613">
        <f t="shared" si="1390"/>
        <v>0</v>
      </c>
      <c r="E6130" s="553"/>
      <c r="F6130" s="555">
        <f t="shared" si="1391"/>
        <v>0</v>
      </c>
      <c r="G6130" s="555">
        <f t="shared" ref="G6130:G6139" si="1392">ROUND(E6130*F6130,2)</f>
        <v>0</v>
      </c>
    </row>
    <row r="6131" spans="1:7" ht="19.899999999999999" customHeight="1" x14ac:dyDescent="0.2">
      <c r="A6131" s="601">
        <f t="shared" si="1388"/>
        <v>0</v>
      </c>
      <c r="B6131" s="561">
        <f t="shared" si="1389"/>
        <v>0</v>
      </c>
      <c r="C6131" s="561"/>
      <c r="D6131" s="613">
        <f t="shared" si="1390"/>
        <v>0</v>
      </c>
      <c r="E6131" s="553"/>
      <c r="F6131" s="555">
        <f t="shared" si="1391"/>
        <v>0</v>
      </c>
      <c r="G6131" s="555">
        <f t="shared" si="1392"/>
        <v>0</v>
      </c>
    </row>
    <row r="6132" spans="1:7" ht="19.899999999999999" customHeight="1" x14ac:dyDescent="0.2">
      <c r="A6132" s="601">
        <f t="shared" si="1388"/>
        <v>0</v>
      </c>
      <c r="B6132" s="561">
        <f t="shared" si="1389"/>
        <v>0</v>
      </c>
      <c r="C6132" s="561"/>
      <c r="D6132" s="613">
        <f t="shared" si="1390"/>
        <v>0</v>
      </c>
      <c r="E6132" s="553"/>
      <c r="F6132" s="555">
        <f t="shared" si="1391"/>
        <v>0</v>
      </c>
      <c r="G6132" s="555">
        <f t="shared" si="1392"/>
        <v>0</v>
      </c>
    </row>
    <row r="6133" spans="1:7" ht="19.899999999999999" customHeight="1" x14ac:dyDescent="0.2">
      <c r="A6133" s="601">
        <f t="shared" si="1388"/>
        <v>0</v>
      </c>
      <c r="B6133" s="561">
        <f t="shared" si="1389"/>
        <v>0</v>
      </c>
      <c r="C6133" s="561"/>
      <c r="D6133" s="613">
        <f t="shared" si="1390"/>
        <v>0</v>
      </c>
      <c r="E6133" s="553"/>
      <c r="F6133" s="555">
        <f t="shared" si="1391"/>
        <v>0</v>
      </c>
      <c r="G6133" s="555">
        <f t="shared" si="1392"/>
        <v>0</v>
      </c>
    </row>
    <row r="6134" spans="1:7" ht="19.899999999999999" customHeight="1" x14ac:dyDescent="0.2">
      <c r="A6134" s="601">
        <f t="shared" si="1388"/>
        <v>0</v>
      </c>
      <c r="B6134" s="561">
        <f t="shared" si="1389"/>
        <v>0</v>
      </c>
      <c r="C6134" s="561"/>
      <c r="D6134" s="613">
        <f t="shared" si="1390"/>
        <v>0</v>
      </c>
      <c r="E6134" s="553"/>
      <c r="F6134" s="555">
        <f t="shared" si="1391"/>
        <v>0</v>
      </c>
      <c r="G6134" s="555">
        <f t="shared" si="1392"/>
        <v>0</v>
      </c>
    </row>
    <row r="6135" spans="1:7" ht="19.899999999999999" customHeight="1" x14ac:dyDescent="0.2">
      <c r="A6135" s="601">
        <f t="shared" si="1388"/>
        <v>0</v>
      </c>
      <c r="B6135" s="561">
        <f t="shared" si="1389"/>
        <v>0</v>
      </c>
      <c r="C6135" s="561"/>
      <c r="D6135" s="613">
        <f t="shared" si="1390"/>
        <v>0</v>
      </c>
      <c r="E6135" s="553"/>
      <c r="F6135" s="555">
        <f t="shared" si="1391"/>
        <v>0</v>
      </c>
      <c r="G6135" s="555">
        <f t="shared" si="1392"/>
        <v>0</v>
      </c>
    </row>
    <row r="6136" spans="1:7" ht="19.899999999999999" customHeight="1" x14ac:dyDescent="0.2">
      <c r="A6136" s="601">
        <f t="shared" si="1388"/>
        <v>0</v>
      </c>
      <c r="B6136" s="561">
        <f t="shared" si="1389"/>
        <v>0</v>
      </c>
      <c r="C6136" s="561"/>
      <c r="D6136" s="613">
        <f t="shared" si="1390"/>
        <v>0</v>
      </c>
      <c r="E6136" s="553"/>
      <c r="F6136" s="555">
        <f t="shared" si="1391"/>
        <v>0</v>
      </c>
      <c r="G6136" s="555">
        <f t="shared" si="1392"/>
        <v>0</v>
      </c>
    </row>
    <row r="6137" spans="1:7" ht="19.899999999999999" customHeight="1" x14ac:dyDescent="0.2">
      <c r="A6137" s="601">
        <f t="shared" si="1388"/>
        <v>0</v>
      </c>
      <c r="B6137" s="561">
        <f t="shared" si="1389"/>
        <v>0</v>
      </c>
      <c r="C6137" s="561"/>
      <c r="D6137" s="613">
        <f t="shared" si="1390"/>
        <v>0</v>
      </c>
      <c r="E6137" s="553"/>
      <c r="F6137" s="555">
        <f t="shared" si="1391"/>
        <v>0</v>
      </c>
      <c r="G6137" s="555">
        <f t="shared" si="1392"/>
        <v>0</v>
      </c>
    </row>
    <row r="6138" spans="1:7" ht="19.899999999999999" customHeight="1" x14ac:dyDescent="0.2">
      <c r="A6138" s="601">
        <f t="shared" si="1388"/>
        <v>0</v>
      </c>
      <c r="B6138" s="561">
        <f t="shared" si="1389"/>
        <v>0</v>
      </c>
      <c r="C6138" s="561"/>
      <c r="D6138" s="613">
        <f t="shared" si="1390"/>
        <v>0</v>
      </c>
      <c r="E6138" s="553"/>
      <c r="F6138" s="555">
        <f t="shared" si="1391"/>
        <v>0</v>
      </c>
      <c r="G6138" s="555">
        <f t="shared" si="1392"/>
        <v>0</v>
      </c>
    </row>
    <row r="6139" spans="1:7" ht="19.899999999999999" customHeight="1" x14ac:dyDescent="0.2">
      <c r="A6139" s="601">
        <f t="shared" si="1388"/>
        <v>0</v>
      </c>
      <c r="B6139" s="561">
        <f t="shared" si="1389"/>
        <v>0</v>
      </c>
      <c r="C6139" s="561"/>
      <c r="D6139" s="613">
        <f t="shared" si="1390"/>
        <v>0</v>
      </c>
      <c r="E6139" s="553"/>
      <c r="F6139" s="555">
        <f t="shared" si="1391"/>
        <v>0</v>
      </c>
      <c r="G6139" s="555">
        <f t="shared" si="1392"/>
        <v>0</v>
      </c>
    </row>
    <row r="6140" spans="1:7" ht="19.899999999999999" customHeight="1" x14ac:dyDescent="0.2">
      <c r="A6140" s="599"/>
      <c r="B6140" s="545"/>
      <c r="C6140" s="545"/>
      <c r="D6140" s="541"/>
      <c r="E6140" s="542"/>
      <c r="F6140" s="564" t="s">
        <v>29</v>
      </c>
      <c r="G6140" s="605">
        <f>SUBTOTAL(9,G6129:G6139)</f>
        <v>0</v>
      </c>
    </row>
    <row r="6141" spans="1:7" ht="19.899999999999999" customHeight="1" x14ac:dyDescent="0.2">
      <c r="A6141" s="599"/>
      <c r="B6141" s="545"/>
      <c r="C6141" s="537" t="s">
        <v>1015</v>
      </c>
      <c r="D6141" s="541"/>
      <c r="E6141" s="542"/>
      <c r="F6141" s="543"/>
      <c r="G6141" s="600"/>
    </row>
    <row r="6142" spans="1:7" ht="19.899999999999999" customHeight="1" x14ac:dyDescent="0.2">
      <c r="A6142" s="792" t="s">
        <v>576</v>
      </c>
      <c r="B6142" s="793"/>
      <c r="C6142" s="794" t="s">
        <v>0</v>
      </c>
      <c r="D6142" s="794" t="s">
        <v>1867</v>
      </c>
      <c r="E6142" s="796" t="s">
        <v>24</v>
      </c>
      <c r="F6142" s="798" t="s">
        <v>25</v>
      </c>
      <c r="G6142" s="800" t="s">
        <v>26</v>
      </c>
    </row>
    <row r="6143" spans="1:7" ht="19.899999999999999" customHeight="1" x14ac:dyDescent="0.2">
      <c r="A6143" s="560" t="s">
        <v>577</v>
      </c>
      <c r="B6143" s="560" t="s">
        <v>578</v>
      </c>
      <c r="C6143" s="795"/>
      <c r="D6143" s="795"/>
      <c r="E6143" s="797"/>
      <c r="F6143" s="799"/>
      <c r="G6143" s="801"/>
    </row>
    <row r="6144" spans="1:7" ht="19.899999999999999" customHeight="1" x14ac:dyDescent="0.2">
      <c r="A6144" s="601">
        <f>IFERROR(VLOOKUP(C6144,T_Insumos,4,FALSE),0)</f>
        <v>0</v>
      </c>
      <c r="B6144" s="561">
        <f>IFERROR(VLOOKUP(C6144,T_Insumos,5,FALSE),0)</f>
        <v>0</v>
      </c>
      <c r="C6144" s="552"/>
      <c r="D6144" s="613">
        <f>IF(C6144=0,0,"$/tnkm")</f>
        <v>0</v>
      </c>
      <c r="E6144" s="553"/>
      <c r="F6144" s="555">
        <f>IFERROR(VLOOKUP(C6144,T_Insumos,3,FALSE),0)</f>
        <v>0</v>
      </c>
      <c r="G6144" s="555">
        <f>ROUND(E6144*F6144,2)</f>
        <v>0</v>
      </c>
    </row>
    <row r="6145" spans="1:7" ht="19.899999999999999" customHeight="1" x14ac:dyDescent="0.2">
      <c r="A6145" s="601">
        <f>IFERROR(VLOOKUP(C6145,T_Insumos,4,FALSE),0)</f>
        <v>0</v>
      </c>
      <c r="B6145" s="561">
        <f>IFERROR(VLOOKUP(C6145,T_Insumos,5,FALSE),0)</f>
        <v>0</v>
      </c>
      <c r="C6145" s="552"/>
      <c r="D6145" s="613">
        <f>IF(C6145=0,0,"$/tnkm")</f>
        <v>0</v>
      </c>
      <c r="E6145" s="569"/>
      <c r="F6145" s="555">
        <f>IFERROR(VLOOKUP(C6145,T_Insumos,3,FALSE),0)</f>
        <v>0</v>
      </c>
      <c r="G6145" s="555">
        <f t="shared" ref="G6145" si="1393">ROUND(E6145*F6145,2)</f>
        <v>0</v>
      </c>
    </row>
    <row r="6146" spans="1:7" ht="19.899999999999999" customHeight="1" x14ac:dyDescent="0.2">
      <c r="A6146" s="599"/>
      <c r="B6146" s="545"/>
      <c r="C6146" s="545"/>
      <c r="D6146" s="541"/>
      <c r="E6146" s="542"/>
      <c r="F6146" s="564" t="s">
        <v>1016</v>
      </c>
      <c r="G6146" s="605">
        <f>SUBTOTAL(9,G6144:G6145)</f>
        <v>0</v>
      </c>
    </row>
    <row r="6147" spans="1:7" ht="19.899999999999999" customHeight="1" x14ac:dyDescent="0.2">
      <c r="A6147" s="602"/>
      <c r="B6147" s="541"/>
      <c r="C6147" s="545"/>
      <c r="D6147" s="541"/>
      <c r="E6147" s="542"/>
      <c r="F6147" s="543"/>
      <c r="G6147" s="600"/>
    </row>
    <row r="6148" spans="1:7" ht="19.899999999999999" customHeight="1" x14ac:dyDescent="0.2">
      <c r="A6148" s="664" t="str">
        <f>B6082</f>
        <v/>
      </c>
      <c r="B6148" s="661">
        <f ca="1">C6082</f>
        <v>0</v>
      </c>
      <c r="C6148" s="541"/>
      <c r="D6148" s="541" t="s">
        <v>1833</v>
      </c>
      <c r="E6148" s="662"/>
      <c r="F6148" s="663" t="str">
        <f ca="1">"$/"&amp;G6082</f>
        <v>$/0</v>
      </c>
      <c r="G6148" s="610">
        <f>SUBTOTAL(9,G6105:G6147)</f>
        <v>0</v>
      </c>
    </row>
    <row r="6149" spans="1:7" ht="19.899999999999999" customHeight="1" x14ac:dyDescent="0.2">
      <c r="A6149" s="606"/>
      <c r="B6149" s="607"/>
      <c r="C6149" s="608"/>
      <c r="D6149" s="608" t="s">
        <v>2043</v>
      </c>
      <c r="E6149" s="609"/>
      <c r="F6149" s="665" t="str">
        <f ca="1">"$/"&amp;G6082</f>
        <v>$/0</v>
      </c>
      <c r="G6149" s="610">
        <f>ROUND(G6148/Coeficiente_Paso,2)</f>
        <v>0</v>
      </c>
    </row>
    <row r="6150" spans="1:7" ht="19.899999999999999" customHeight="1" x14ac:dyDescent="0.2">
      <c r="A6150" s="191"/>
      <c r="B6150" s="191"/>
      <c r="C6150" s="191"/>
      <c r="D6150" s="191"/>
      <c r="E6150" s="191"/>
      <c r="F6150" s="191"/>
      <c r="G6150" s="191"/>
    </row>
    <row r="6151" spans="1:7" ht="19.899999999999999" customHeight="1" x14ac:dyDescent="0.2">
      <c r="A6151" s="802" t="s">
        <v>31</v>
      </c>
      <c r="B6151" s="803"/>
      <c r="C6151" s="803"/>
      <c r="D6151" s="803"/>
      <c r="E6151" s="803"/>
      <c r="F6151" s="803"/>
      <c r="G6151" s="804"/>
    </row>
    <row r="6152" spans="1:7" ht="19.899999999999999" customHeight="1" x14ac:dyDescent="0.2">
      <c r="A6152" s="587" t="s">
        <v>711</v>
      </c>
      <c r="B6152" s="535" t="str">
        <f>Comitente</f>
        <v>DIRECCIÓN PROVINCIAL DE VIALIDAD</v>
      </c>
      <c r="C6152" s="536"/>
      <c r="D6152" s="537"/>
      <c r="E6152" s="537"/>
      <c r="F6152" s="538"/>
      <c r="G6152" s="588"/>
    </row>
    <row r="6153" spans="1:7" ht="19.899999999999999" customHeight="1" x14ac:dyDescent="0.2">
      <c r="A6153" s="587" t="s">
        <v>712</v>
      </c>
      <c r="B6153" s="535">
        <f>Contratista</f>
        <v>0</v>
      </c>
      <c r="C6153" s="539"/>
      <c r="D6153" s="539"/>
      <c r="E6153" s="539"/>
      <c r="F6153" s="535"/>
      <c r="G6153" s="589"/>
    </row>
    <row r="6154" spans="1:7" ht="19.899999999999999" customHeight="1" x14ac:dyDescent="0.2">
      <c r="A6154" s="587" t="s">
        <v>21</v>
      </c>
      <c r="B6154" s="535" t="str">
        <f>Obra</f>
        <v>PAVIMENTACIÓN Y REPAVIMENTACION DE LA RED VIAL MUNICIPAL AFECTADAS POR OBRAS DE SANEAMIENTO 1era ETAPA SARMIENTO</v>
      </c>
      <c r="C6154" s="539"/>
      <c r="D6154" s="539"/>
      <c r="E6154" s="539"/>
      <c r="F6154" s="535" t="s">
        <v>32</v>
      </c>
      <c r="G6154" s="589">
        <f>Fecha_Base</f>
        <v>0</v>
      </c>
    </row>
    <row r="6155" spans="1:7" ht="19.899999999999999" customHeight="1" x14ac:dyDescent="0.2">
      <c r="A6155" s="590" t="s">
        <v>710</v>
      </c>
      <c r="B6155" s="540" t="str">
        <f>Ubicación</f>
        <v>DEPARTAMENTO SARMIENTO</v>
      </c>
      <c r="C6155" s="540"/>
      <c r="D6155" s="541"/>
      <c r="E6155" s="542"/>
      <c r="F6155" s="543"/>
      <c r="G6155" s="591"/>
    </row>
    <row r="6156" spans="1:7" ht="19.899999999999999" customHeight="1" x14ac:dyDescent="0.2">
      <c r="A6156" s="590" t="s">
        <v>33</v>
      </c>
      <c r="B6156" s="544" t="str">
        <f>IFERROR(VALUE(LEFT(B6157,FIND(".",B6157)-1)),"")</f>
        <v/>
      </c>
      <c r="C6156" s="545">
        <f ca="1">IFERROR(VLOOKUP(B6156,T_Computo_Presupuesto,2,FALSE),0)</f>
        <v>0</v>
      </c>
      <c r="D6156" s="545"/>
      <c r="E6156" s="542"/>
      <c r="F6156" s="543"/>
      <c r="G6156" s="591"/>
    </row>
    <row r="6157" spans="1:7" ht="19.899999999999999" customHeight="1" x14ac:dyDescent="0.2">
      <c r="A6157" s="590" t="s">
        <v>22</v>
      </c>
      <c r="B6157" s="546" t="str">
        <f>IFERROR(VLOOKUP(COUNTIF($A$1:A6157,"ANALISIS DE PRECIOS"),T_NumeroItem,2,FALSE),"")</f>
        <v/>
      </c>
      <c r="C6157" s="805">
        <f ca="1">IFERROR(VLOOKUP(B6157,T_Computo_Presupuesto,2,FALSE),0)</f>
        <v>0</v>
      </c>
      <c r="D6157" s="805"/>
      <c r="E6157" s="805"/>
      <c r="F6157" s="540" t="s">
        <v>23</v>
      </c>
      <c r="G6157" s="592">
        <f ca="1">IFERROR(VLOOKUP(B6157,T_Computo_Presupuesto,4,FALSE),0)</f>
        <v>0</v>
      </c>
    </row>
    <row r="6158" spans="1:7" ht="19.899999999999999" customHeight="1" x14ac:dyDescent="0.2">
      <c r="A6158" s="590"/>
      <c r="B6158" s="540"/>
      <c r="C6158" s="545"/>
      <c r="D6158" s="541"/>
      <c r="E6158" s="542"/>
      <c r="F6158" s="545"/>
      <c r="G6158" s="593"/>
    </row>
    <row r="6159" spans="1:7" ht="19.899999999999999" customHeight="1" x14ac:dyDescent="0.2">
      <c r="A6159" s="594"/>
      <c r="B6159" s="547"/>
      <c r="C6159" s="548" t="s">
        <v>999</v>
      </c>
      <c r="D6159" s="547"/>
      <c r="E6159" s="547"/>
      <c r="F6159" s="547"/>
      <c r="G6159" s="595"/>
    </row>
    <row r="6160" spans="1:7" ht="19.899999999999999" customHeight="1" x14ac:dyDescent="0.2">
      <c r="A6160" s="590"/>
      <c r="B6160" s="549"/>
      <c r="C6160" s="545"/>
      <c r="D6160" s="541"/>
      <c r="E6160" s="542"/>
      <c r="F6160" s="540"/>
      <c r="G6160" s="592"/>
    </row>
    <row r="6161" spans="1:7" ht="19.899999999999999" customHeight="1" x14ac:dyDescent="0.2">
      <c r="A6161" s="590"/>
      <c r="B6161" s="549"/>
      <c r="C6161" s="550" t="s">
        <v>1000</v>
      </c>
      <c r="D6161" s="551" t="s">
        <v>24</v>
      </c>
      <c r="E6161" s="551" t="s">
        <v>1001</v>
      </c>
      <c r="F6161" s="551" t="s">
        <v>1002</v>
      </c>
      <c r="G6161" s="550" t="s">
        <v>1003</v>
      </c>
    </row>
    <row r="6162" spans="1:7" ht="19.899999999999999" customHeight="1" x14ac:dyDescent="0.2">
      <c r="A6162" s="590"/>
      <c r="B6162" s="549"/>
      <c r="C6162" s="552"/>
      <c r="D6162" s="553"/>
      <c r="E6162" s="554">
        <f t="shared" ref="E6162:E6171" si="1394">IFERROR(VLOOKUP(C6162,T_Equipos,4,FALSE),0)</f>
        <v>0</v>
      </c>
      <c r="F6162" s="555">
        <f t="shared" ref="F6162:F6171" si="1395">IFERROR(VLOOKUP(C6162,T_Equipos,5,FALSE),0)</f>
        <v>0</v>
      </c>
      <c r="G6162" s="555">
        <f>ROUND(D6162*F6162,2)</f>
        <v>0</v>
      </c>
    </row>
    <row r="6163" spans="1:7" ht="19.899999999999999" customHeight="1" x14ac:dyDescent="0.2">
      <c r="A6163" s="590"/>
      <c r="B6163" s="549"/>
      <c r="C6163" s="552"/>
      <c r="D6163" s="553"/>
      <c r="E6163" s="554">
        <f t="shared" si="1394"/>
        <v>0</v>
      </c>
      <c r="F6163" s="555">
        <f t="shared" si="1395"/>
        <v>0</v>
      </c>
      <c r="G6163" s="555">
        <f>ROUND(D6163*F6163,2)</f>
        <v>0</v>
      </c>
    </row>
    <row r="6164" spans="1:7" ht="19.899999999999999" customHeight="1" x14ac:dyDescent="0.2">
      <c r="A6164" s="590"/>
      <c r="B6164" s="549"/>
      <c r="C6164" s="552"/>
      <c r="D6164" s="553"/>
      <c r="E6164" s="554">
        <f t="shared" si="1394"/>
        <v>0</v>
      </c>
      <c r="F6164" s="555">
        <f t="shared" si="1395"/>
        <v>0</v>
      </c>
      <c r="G6164" s="555">
        <f>ROUND(D6164*F6164,2)</f>
        <v>0</v>
      </c>
    </row>
    <row r="6165" spans="1:7" ht="19.899999999999999" customHeight="1" x14ac:dyDescent="0.2">
      <c r="A6165" s="590"/>
      <c r="B6165" s="549"/>
      <c r="C6165" s="552"/>
      <c r="D6165" s="553"/>
      <c r="E6165" s="554">
        <f t="shared" si="1394"/>
        <v>0</v>
      </c>
      <c r="F6165" s="555">
        <f t="shared" si="1395"/>
        <v>0</v>
      </c>
      <c r="G6165" s="555">
        <f>ROUND(D6165*F6165,2)</f>
        <v>0</v>
      </c>
    </row>
    <row r="6166" spans="1:7" ht="19.899999999999999" customHeight="1" x14ac:dyDescent="0.2">
      <c r="A6166" s="590"/>
      <c r="B6166" s="549"/>
      <c r="C6166" s="552"/>
      <c r="D6166" s="553"/>
      <c r="E6166" s="554">
        <f t="shared" si="1394"/>
        <v>0</v>
      </c>
      <c r="F6166" s="555">
        <f t="shared" si="1395"/>
        <v>0</v>
      </c>
      <c r="G6166" s="555">
        <f t="shared" ref="G6166:G6171" si="1396">ROUND(D6166*F6166,2)</f>
        <v>0</v>
      </c>
    </row>
    <row r="6167" spans="1:7" ht="19.899999999999999" customHeight="1" x14ac:dyDescent="0.2">
      <c r="A6167" s="590"/>
      <c r="B6167" s="549"/>
      <c r="C6167" s="552"/>
      <c r="D6167" s="553"/>
      <c r="E6167" s="554">
        <f t="shared" si="1394"/>
        <v>0</v>
      </c>
      <c r="F6167" s="555">
        <f t="shared" si="1395"/>
        <v>0</v>
      </c>
      <c r="G6167" s="555">
        <f t="shared" si="1396"/>
        <v>0</v>
      </c>
    </row>
    <row r="6168" spans="1:7" ht="19.899999999999999" customHeight="1" x14ac:dyDescent="0.2">
      <c r="A6168" s="590"/>
      <c r="B6168" s="549"/>
      <c r="C6168" s="552"/>
      <c r="D6168" s="553"/>
      <c r="E6168" s="554">
        <f t="shared" si="1394"/>
        <v>0</v>
      </c>
      <c r="F6168" s="555">
        <f t="shared" si="1395"/>
        <v>0</v>
      </c>
      <c r="G6168" s="555">
        <f t="shared" si="1396"/>
        <v>0</v>
      </c>
    </row>
    <row r="6169" spans="1:7" ht="19.899999999999999" customHeight="1" x14ac:dyDescent="0.2">
      <c r="A6169" s="590"/>
      <c r="B6169" s="549"/>
      <c r="C6169" s="552"/>
      <c r="D6169" s="553"/>
      <c r="E6169" s="554">
        <f t="shared" si="1394"/>
        <v>0</v>
      </c>
      <c r="F6169" s="555">
        <f t="shared" si="1395"/>
        <v>0</v>
      </c>
      <c r="G6169" s="555">
        <f t="shared" si="1396"/>
        <v>0</v>
      </c>
    </row>
    <row r="6170" spans="1:7" ht="19.899999999999999" customHeight="1" x14ac:dyDescent="0.2">
      <c r="A6170" s="590"/>
      <c r="B6170" s="549"/>
      <c r="C6170" s="552"/>
      <c r="D6170" s="553"/>
      <c r="E6170" s="554">
        <f t="shared" si="1394"/>
        <v>0</v>
      </c>
      <c r="F6170" s="555">
        <f t="shared" si="1395"/>
        <v>0</v>
      </c>
      <c r="G6170" s="555">
        <f t="shared" si="1396"/>
        <v>0</v>
      </c>
    </row>
    <row r="6171" spans="1:7" ht="19.899999999999999" customHeight="1" x14ac:dyDescent="0.2">
      <c r="A6171" s="590"/>
      <c r="B6171" s="549"/>
      <c r="C6171" s="552"/>
      <c r="D6171" s="553"/>
      <c r="E6171" s="554">
        <f t="shared" si="1394"/>
        <v>0</v>
      </c>
      <c r="F6171" s="555">
        <f t="shared" si="1395"/>
        <v>0</v>
      </c>
      <c r="G6171" s="555">
        <f t="shared" si="1396"/>
        <v>0</v>
      </c>
    </row>
    <row r="6172" spans="1:7" ht="19.899999999999999" customHeight="1" x14ac:dyDescent="0.2">
      <c r="A6172" s="590"/>
      <c r="B6172" s="549"/>
      <c r="C6172" s="545"/>
      <c r="D6172" s="545"/>
      <c r="E6172" s="556"/>
      <c r="F6172" s="540"/>
      <c r="G6172" s="592"/>
    </row>
    <row r="6173" spans="1:7" ht="19.899999999999999" customHeight="1" x14ac:dyDescent="0.2">
      <c r="A6173" s="590"/>
      <c r="B6173" s="545"/>
      <c r="C6173" s="537" t="s">
        <v>1004</v>
      </c>
      <c r="D6173" s="540" t="s">
        <v>1001</v>
      </c>
      <c r="E6173" s="611">
        <f>SUMPRODUCT(D6162:D6171,E6162:E6171)</f>
        <v>0</v>
      </c>
      <c r="F6173" s="540" t="s">
        <v>1005</v>
      </c>
      <c r="G6173" s="612">
        <f>SUM(G6162:G6171)</f>
        <v>0</v>
      </c>
    </row>
    <row r="6174" spans="1:7" ht="19.899999999999999" customHeight="1" x14ac:dyDescent="0.2">
      <c r="A6174" s="590"/>
      <c r="B6174" s="549"/>
      <c r="C6174" s="557"/>
      <c r="D6174" s="556"/>
      <c r="E6174" s="542"/>
      <c r="F6174" s="540"/>
      <c r="G6174" s="596"/>
    </row>
    <row r="6175" spans="1:7" ht="19.899999999999999" customHeight="1" x14ac:dyDescent="0.2">
      <c r="A6175" s="597"/>
      <c r="B6175" s="549"/>
      <c r="C6175" s="540" t="s">
        <v>1006</v>
      </c>
      <c r="D6175" s="558">
        <f>IFERROR(VLOOKUP(COUNTIF($A$1:A6175,"ANALISIS DE PRECIOS"),T_Rendimiento_Equipo,5,FALSE),0)</f>
        <v>0</v>
      </c>
      <c r="E6175" s="559" t="str">
        <f ca="1">G6157&amp;"/día"</f>
        <v>0/día</v>
      </c>
      <c r="F6175" s="598"/>
      <c r="G6175" s="592"/>
    </row>
    <row r="6176" spans="1:7" ht="19.899999999999999" customHeight="1" x14ac:dyDescent="0.2">
      <c r="A6176" s="590"/>
      <c r="B6176" s="549"/>
      <c r="C6176" s="545"/>
      <c r="D6176" s="541"/>
      <c r="E6176" s="542"/>
      <c r="F6176" s="540"/>
      <c r="G6176" s="592"/>
    </row>
    <row r="6177" spans="1:7" ht="19.899999999999999" customHeight="1" x14ac:dyDescent="0.2">
      <c r="A6177" s="792" t="s">
        <v>576</v>
      </c>
      <c r="B6177" s="793"/>
      <c r="C6177" s="794" t="s">
        <v>0</v>
      </c>
      <c r="D6177" s="806" t="s">
        <v>1866</v>
      </c>
      <c r="E6177" s="806" t="s">
        <v>1865</v>
      </c>
      <c r="F6177" s="798" t="s">
        <v>1007</v>
      </c>
      <c r="G6177" s="800" t="s">
        <v>26</v>
      </c>
    </row>
    <row r="6178" spans="1:7" ht="19.899999999999999" customHeight="1" x14ac:dyDescent="0.2">
      <c r="A6178" s="560" t="s">
        <v>577</v>
      </c>
      <c r="B6178" s="560" t="s">
        <v>578</v>
      </c>
      <c r="C6178" s="795"/>
      <c r="D6178" s="807"/>
      <c r="E6178" s="797"/>
      <c r="F6178" s="799"/>
      <c r="G6178" s="801"/>
    </row>
    <row r="6179" spans="1:7" ht="19.899999999999999" customHeight="1" x14ac:dyDescent="0.2">
      <c r="A6179" s="599"/>
      <c r="B6179" s="545"/>
      <c r="C6179" s="537" t="s">
        <v>1008</v>
      </c>
      <c r="D6179" s="542"/>
      <c r="E6179" s="542"/>
      <c r="F6179" s="545"/>
      <c r="G6179" s="600"/>
    </row>
    <row r="6180" spans="1:7" ht="19.899999999999999" customHeight="1" x14ac:dyDescent="0.2">
      <c r="A6180" s="601">
        <f t="shared" ref="A6180:A6188" si="1397">IFERROR(VLOOKUP(C6180,T_Insumos,4,FALSE),0)</f>
        <v>0</v>
      </c>
      <c r="B6180" s="561">
        <f t="shared" ref="B6180:B6188" si="1398">IFERROR(VLOOKUP(C6180,T_Insumos,5,FALSE),0)</f>
        <v>0</v>
      </c>
      <c r="C6180" s="552"/>
      <c r="D6180" s="562">
        <f t="shared" ref="D6180:D6188" si="1399">IFERROR(VLOOKUP(C6180,T_Insumos,3,FALSE),0)</f>
        <v>0</v>
      </c>
      <c r="E6180" s="555">
        <f>D6180*$G$23</f>
        <v>0</v>
      </c>
      <c r="F6180" s="558">
        <f>IF(C6180="",0,IFERROR(VLOOKUP(COUNTIF($A$1:A6180,"ANALISIS DE PRECIOS"),T_Rendimiento_Equipo,5,FALSE),0))</f>
        <v>0</v>
      </c>
      <c r="G6180" s="555">
        <f>IFERROR(ROUND(E6180/F6180,2),0)</f>
        <v>0</v>
      </c>
    </row>
    <row r="6181" spans="1:7" ht="19.899999999999999" customHeight="1" x14ac:dyDescent="0.2">
      <c r="A6181" s="601">
        <f t="shared" si="1397"/>
        <v>0</v>
      </c>
      <c r="B6181" s="561">
        <f t="shared" si="1398"/>
        <v>0</v>
      </c>
      <c r="C6181" s="552"/>
      <c r="D6181" s="562">
        <f t="shared" si="1399"/>
        <v>0</v>
      </c>
      <c r="E6181" s="555"/>
      <c r="F6181" s="558">
        <f>IF(C6181="",0,IFERROR(VLOOKUP(COUNTIF($A$1:A6181,"ANALISIS DE PRECIOS"),T_Rendimiento_Equipo,5,FALSE),0))</f>
        <v>0</v>
      </c>
      <c r="G6181" s="555">
        <f t="shared" ref="G6181:G6188" si="1400">IFERROR(ROUND(E6181/F6181,2),0)</f>
        <v>0</v>
      </c>
    </row>
    <row r="6182" spans="1:7" ht="19.899999999999999" customHeight="1" x14ac:dyDescent="0.2">
      <c r="A6182" s="601">
        <f t="shared" si="1397"/>
        <v>0</v>
      </c>
      <c r="B6182" s="561">
        <f t="shared" si="1398"/>
        <v>0</v>
      </c>
      <c r="C6182" s="563"/>
      <c r="D6182" s="562">
        <f t="shared" si="1399"/>
        <v>0</v>
      </c>
      <c r="E6182" s="555"/>
      <c r="F6182" s="558">
        <f>IF(C6182="",0,IFERROR(VLOOKUP(COUNTIF($A$1:A6182,"ANALISIS DE PRECIOS"),T_Rendimiento_Equipo,5,FALSE),0))</f>
        <v>0</v>
      </c>
      <c r="G6182" s="555">
        <f t="shared" si="1400"/>
        <v>0</v>
      </c>
    </row>
    <row r="6183" spans="1:7" ht="19.899999999999999" customHeight="1" x14ac:dyDescent="0.2">
      <c r="A6183" s="601">
        <f t="shared" si="1397"/>
        <v>0</v>
      </c>
      <c r="B6183" s="561">
        <f t="shared" si="1398"/>
        <v>0</v>
      </c>
      <c r="C6183" s="563"/>
      <c r="D6183" s="562">
        <f t="shared" si="1399"/>
        <v>0</v>
      </c>
      <c r="E6183" s="555"/>
      <c r="F6183" s="558">
        <f>IF(C6183="",0,IFERROR(VLOOKUP(COUNTIF($A$1:A6183,"ANALISIS DE PRECIOS"),T_Rendimiento_Equipo,5,FALSE),0))</f>
        <v>0</v>
      </c>
      <c r="G6183" s="555">
        <f t="shared" si="1400"/>
        <v>0</v>
      </c>
    </row>
    <row r="6184" spans="1:7" ht="19.899999999999999" customHeight="1" x14ac:dyDescent="0.2">
      <c r="A6184" s="601">
        <f t="shared" si="1397"/>
        <v>0</v>
      </c>
      <c r="B6184" s="561">
        <f t="shared" si="1398"/>
        <v>0</v>
      </c>
      <c r="C6184" s="563"/>
      <c r="D6184" s="562">
        <f t="shared" si="1399"/>
        <v>0</v>
      </c>
      <c r="E6184" s="555"/>
      <c r="F6184" s="558">
        <f>IF(C6184="",0,IFERROR(VLOOKUP(COUNTIF($A$1:A6184,"ANALISIS DE PRECIOS"),T_Rendimiento_Equipo,5,FALSE),0))</f>
        <v>0</v>
      </c>
      <c r="G6184" s="555">
        <f t="shared" si="1400"/>
        <v>0</v>
      </c>
    </row>
    <row r="6185" spans="1:7" ht="19.899999999999999" customHeight="1" x14ac:dyDescent="0.2">
      <c r="A6185" s="601">
        <f t="shared" si="1397"/>
        <v>0</v>
      </c>
      <c r="B6185" s="561">
        <f t="shared" si="1398"/>
        <v>0</v>
      </c>
      <c r="C6185" s="563"/>
      <c r="D6185" s="562">
        <f t="shared" si="1399"/>
        <v>0</v>
      </c>
      <c r="E6185" s="555"/>
      <c r="F6185" s="558">
        <f>IF(C6185="",0,IFERROR(VLOOKUP(COUNTIF($A$1:A6185,"ANALISIS DE PRECIOS"),T_Rendimiento_Equipo,5,FALSE),0))</f>
        <v>0</v>
      </c>
      <c r="G6185" s="555">
        <f t="shared" si="1400"/>
        <v>0</v>
      </c>
    </row>
    <row r="6186" spans="1:7" ht="19.899999999999999" customHeight="1" x14ac:dyDescent="0.2">
      <c r="A6186" s="601">
        <f t="shared" si="1397"/>
        <v>0</v>
      </c>
      <c r="B6186" s="561">
        <f t="shared" si="1398"/>
        <v>0</v>
      </c>
      <c r="C6186" s="563"/>
      <c r="D6186" s="562">
        <f t="shared" si="1399"/>
        <v>0</v>
      </c>
      <c r="E6186" s="555"/>
      <c r="F6186" s="558">
        <f>IF(C6186="",0,IFERROR(VLOOKUP(COUNTIF($A$1:A6186,"ANALISIS DE PRECIOS"),T_Rendimiento_Equipo,5,FALSE),0))</f>
        <v>0</v>
      </c>
      <c r="G6186" s="555">
        <f t="shared" si="1400"/>
        <v>0</v>
      </c>
    </row>
    <row r="6187" spans="1:7" ht="19.899999999999999" customHeight="1" x14ac:dyDescent="0.2">
      <c r="A6187" s="601">
        <f t="shared" si="1397"/>
        <v>0</v>
      </c>
      <c r="B6187" s="561">
        <f t="shared" si="1398"/>
        <v>0</v>
      </c>
      <c r="C6187" s="563"/>
      <c r="D6187" s="562">
        <f t="shared" si="1399"/>
        <v>0</v>
      </c>
      <c r="E6187" s="555"/>
      <c r="F6187" s="558">
        <f>IF(C6187="",0,IFERROR(VLOOKUP(COUNTIF($A$1:A6187,"ANALISIS DE PRECIOS"),T_Rendimiento_Equipo,5,FALSE),0))</f>
        <v>0</v>
      </c>
      <c r="G6187" s="555">
        <f t="shared" si="1400"/>
        <v>0</v>
      </c>
    </row>
    <row r="6188" spans="1:7" ht="19.899999999999999" customHeight="1" x14ac:dyDescent="0.2">
      <c r="A6188" s="601">
        <f t="shared" si="1397"/>
        <v>0</v>
      </c>
      <c r="B6188" s="561">
        <f t="shared" si="1398"/>
        <v>0</v>
      </c>
      <c r="C6188" s="552"/>
      <c r="D6188" s="562">
        <f t="shared" si="1399"/>
        <v>0</v>
      </c>
      <c r="E6188" s="555"/>
      <c r="F6188" s="558">
        <f>IF(C6188="",0,IFERROR(VLOOKUP(COUNTIF($A$1:A6188,"ANALISIS DE PRECIOS"),T_Rendimiento_Equipo,5,FALSE),0))</f>
        <v>0</v>
      </c>
      <c r="G6188" s="555">
        <f t="shared" si="1400"/>
        <v>0</v>
      </c>
    </row>
    <row r="6189" spans="1:7" ht="19.899999999999999" customHeight="1" x14ac:dyDescent="0.2">
      <c r="A6189" s="602"/>
      <c r="B6189" s="541"/>
      <c r="C6189" s="545"/>
      <c r="D6189" s="541"/>
      <c r="E6189" s="542"/>
      <c r="F6189" s="564" t="s">
        <v>27</v>
      </c>
      <c r="G6189" s="603">
        <f>SUBTOTAL(9,G6180:G6188)</f>
        <v>0</v>
      </c>
    </row>
    <row r="6190" spans="1:7" ht="19.899999999999999" customHeight="1" x14ac:dyDescent="0.2">
      <c r="A6190" s="599"/>
      <c r="B6190" s="545"/>
      <c r="C6190" s="537" t="s">
        <v>713</v>
      </c>
      <c r="D6190" s="541"/>
      <c r="E6190" s="542"/>
      <c r="F6190" s="543"/>
      <c r="G6190" s="600"/>
    </row>
    <row r="6191" spans="1:7" ht="19.899999999999999" customHeight="1" x14ac:dyDescent="0.2">
      <c r="A6191" s="792" t="s">
        <v>576</v>
      </c>
      <c r="B6191" s="793"/>
      <c r="C6191" s="794" t="s">
        <v>0</v>
      </c>
      <c r="D6191" s="796" t="s">
        <v>24</v>
      </c>
      <c r="E6191" s="796" t="s">
        <v>1832</v>
      </c>
      <c r="F6191" s="798" t="s">
        <v>1007</v>
      </c>
      <c r="G6191" s="800" t="s">
        <v>26</v>
      </c>
    </row>
    <row r="6192" spans="1:7" ht="19.899999999999999" customHeight="1" x14ac:dyDescent="0.2">
      <c r="A6192" s="560" t="s">
        <v>577</v>
      </c>
      <c r="B6192" s="560" t="s">
        <v>578</v>
      </c>
      <c r="C6192" s="795"/>
      <c r="D6192" s="797"/>
      <c r="E6192" s="797"/>
      <c r="F6192" s="799"/>
      <c r="G6192" s="801"/>
    </row>
    <row r="6193" spans="1:7" ht="19.899999999999999" customHeight="1" x14ac:dyDescent="0.2">
      <c r="A6193" s="601">
        <f t="shared" ref="A6193:A6199" si="1401">IFERROR(VLOOKUP(C6193,T_Insumos,4,FALSE),0)</f>
        <v>0</v>
      </c>
      <c r="B6193" s="561">
        <f t="shared" ref="B6193:B6199" si="1402">IFERROR(VLOOKUP(C6193,T_Insumos,5,FALSE),0)</f>
        <v>0</v>
      </c>
      <c r="C6193" s="565"/>
      <c r="D6193" s="558"/>
      <c r="E6193" s="555">
        <f t="shared" ref="E6193:E6199" si="1403">IFERROR(VLOOKUP(C6193,T_Insumos,3,FALSE),0)</f>
        <v>0</v>
      </c>
      <c r="F6193" s="558">
        <f>IF(C6193="",0,IFERROR(VLOOKUP(COUNTIF($A$1:A6193,"ANALISIS DE PRECIOS"),T_Rendimiento_Equipo,5,FALSE),0))</f>
        <v>0</v>
      </c>
      <c r="G6193" s="555">
        <f>IFERROR(ROUND(D6193*E6193/F6193,2),0)</f>
        <v>0</v>
      </c>
    </row>
    <row r="6194" spans="1:7" ht="19.899999999999999" customHeight="1" x14ac:dyDescent="0.2">
      <c r="A6194" s="601">
        <f t="shared" si="1401"/>
        <v>0</v>
      </c>
      <c r="B6194" s="561">
        <f t="shared" si="1402"/>
        <v>0</v>
      </c>
      <c r="C6194" s="552"/>
      <c r="D6194" s="558"/>
      <c r="E6194" s="555">
        <f t="shared" si="1403"/>
        <v>0</v>
      </c>
      <c r="F6194" s="558">
        <f>IF(C6194="",0,IFERROR(VLOOKUP(COUNTIF($A$1:A6194,"ANALISIS DE PRECIOS"),T_Rendimiento_Equipo,5,FALSE),0))</f>
        <v>0</v>
      </c>
      <c r="G6194" s="555">
        <f t="shared" ref="G6194:G6199" si="1404">IFERROR(ROUND(D6194*E6194/F6194,2),0)</f>
        <v>0</v>
      </c>
    </row>
    <row r="6195" spans="1:7" ht="19.899999999999999" customHeight="1" x14ac:dyDescent="0.2">
      <c r="A6195" s="601">
        <f t="shared" si="1401"/>
        <v>0</v>
      </c>
      <c r="B6195" s="561">
        <f t="shared" si="1402"/>
        <v>0</v>
      </c>
      <c r="C6195" s="552"/>
      <c r="D6195" s="558"/>
      <c r="E6195" s="555">
        <f t="shared" si="1403"/>
        <v>0</v>
      </c>
      <c r="F6195" s="558">
        <f>IF(C6195="",0,IFERROR(VLOOKUP(COUNTIF($A$1:A6195,"ANALISIS DE PRECIOS"),T_Rendimiento_Equipo,5,FALSE),0))</f>
        <v>0</v>
      </c>
      <c r="G6195" s="555">
        <f t="shared" si="1404"/>
        <v>0</v>
      </c>
    </row>
    <row r="6196" spans="1:7" ht="19.899999999999999" customHeight="1" x14ac:dyDescent="0.2">
      <c r="A6196" s="601">
        <f t="shared" si="1401"/>
        <v>0</v>
      </c>
      <c r="B6196" s="561">
        <f t="shared" si="1402"/>
        <v>0</v>
      </c>
      <c r="C6196" s="552"/>
      <c r="D6196" s="558"/>
      <c r="E6196" s="555">
        <f t="shared" si="1403"/>
        <v>0</v>
      </c>
      <c r="F6196" s="558">
        <f>IF(C6196="",0,IFERROR(VLOOKUP(COUNTIF($A$1:A6196,"ANALISIS DE PRECIOS"),T_Rendimiento_Equipo,5,FALSE),0))</f>
        <v>0</v>
      </c>
      <c r="G6196" s="555">
        <f t="shared" si="1404"/>
        <v>0</v>
      </c>
    </row>
    <row r="6197" spans="1:7" ht="19.899999999999999" customHeight="1" x14ac:dyDescent="0.2">
      <c r="A6197" s="601">
        <f t="shared" si="1401"/>
        <v>0</v>
      </c>
      <c r="B6197" s="561">
        <f t="shared" si="1402"/>
        <v>0</v>
      </c>
      <c r="C6197" s="552"/>
      <c r="D6197" s="558"/>
      <c r="E6197" s="555">
        <f t="shared" si="1403"/>
        <v>0</v>
      </c>
      <c r="F6197" s="558">
        <f>IF(C6197="",0,IFERROR(VLOOKUP(COUNTIF($A$1:A6197,"ANALISIS DE PRECIOS"),T_Rendimiento_Equipo,5,FALSE),0))</f>
        <v>0</v>
      </c>
      <c r="G6197" s="555">
        <f t="shared" si="1404"/>
        <v>0</v>
      </c>
    </row>
    <row r="6198" spans="1:7" ht="19.899999999999999" customHeight="1" x14ac:dyDescent="0.2">
      <c r="A6198" s="601">
        <f t="shared" si="1401"/>
        <v>0</v>
      </c>
      <c r="B6198" s="561">
        <f t="shared" si="1402"/>
        <v>0</v>
      </c>
      <c r="C6198" s="552"/>
      <c r="D6198" s="566"/>
      <c r="E6198" s="555">
        <f t="shared" si="1403"/>
        <v>0</v>
      </c>
      <c r="F6198" s="558">
        <f>IF(C6198="",0,IFERROR(VLOOKUP(COUNTIF($A$1:A6198,"ANALISIS DE PRECIOS"),T_Rendimiento_Equipo,5,FALSE),0))</f>
        <v>0</v>
      </c>
      <c r="G6198" s="555">
        <f t="shared" si="1404"/>
        <v>0</v>
      </c>
    </row>
    <row r="6199" spans="1:7" ht="19.899999999999999" customHeight="1" x14ac:dyDescent="0.2">
      <c r="A6199" s="601">
        <f t="shared" si="1401"/>
        <v>0</v>
      </c>
      <c r="B6199" s="561">
        <f t="shared" si="1402"/>
        <v>0</v>
      </c>
      <c r="C6199" s="561"/>
      <c r="D6199" s="567"/>
      <c r="E6199" s="555">
        <f t="shared" si="1403"/>
        <v>0</v>
      </c>
      <c r="F6199" s="558">
        <f>IF(C6199="",0,IFERROR(VLOOKUP(COUNTIF($A$1:A6199,"ANALISIS DE PRECIOS"),T_Rendimiento_Equipo,5,FALSE),0))</f>
        <v>0</v>
      </c>
      <c r="G6199" s="555">
        <f t="shared" si="1404"/>
        <v>0</v>
      </c>
    </row>
    <row r="6200" spans="1:7" ht="19.899999999999999" customHeight="1" x14ac:dyDescent="0.2">
      <c r="A6200" s="602"/>
      <c r="B6200" s="541"/>
      <c r="C6200" s="545"/>
      <c r="D6200" s="541"/>
      <c r="E6200" s="542"/>
      <c r="F6200" s="564" t="s">
        <v>28</v>
      </c>
      <c r="G6200" s="604">
        <f>SUBTOTAL(9,G6193:G6199)</f>
        <v>0</v>
      </c>
    </row>
    <row r="6201" spans="1:7" ht="19.899999999999999" customHeight="1" x14ac:dyDescent="0.2">
      <c r="A6201" s="599"/>
      <c r="B6201" s="545"/>
      <c r="C6201" s="537" t="s">
        <v>1014</v>
      </c>
      <c r="D6201" s="541"/>
      <c r="E6201" s="542"/>
      <c r="F6201" s="543"/>
      <c r="G6201" s="600"/>
    </row>
    <row r="6202" spans="1:7" ht="19.899999999999999" customHeight="1" x14ac:dyDescent="0.2">
      <c r="A6202" s="792" t="s">
        <v>576</v>
      </c>
      <c r="B6202" s="793"/>
      <c r="C6202" s="794" t="s">
        <v>0</v>
      </c>
      <c r="D6202" s="794" t="s">
        <v>1867</v>
      </c>
      <c r="E6202" s="796" t="s">
        <v>24</v>
      </c>
      <c r="F6202" s="798" t="s">
        <v>25</v>
      </c>
      <c r="G6202" s="800" t="s">
        <v>26</v>
      </c>
    </row>
    <row r="6203" spans="1:7" ht="19.899999999999999" customHeight="1" x14ac:dyDescent="0.2">
      <c r="A6203" s="560" t="s">
        <v>577</v>
      </c>
      <c r="B6203" s="560" t="s">
        <v>578</v>
      </c>
      <c r="C6203" s="795"/>
      <c r="D6203" s="795"/>
      <c r="E6203" s="797"/>
      <c r="F6203" s="799"/>
      <c r="G6203" s="801"/>
    </row>
    <row r="6204" spans="1:7" ht="19.899999999999999" customHeight="1" x14ac:dyDescent="0.2">
      <c r="A6204" s="601">
        <f t="shared" ref="A6204:A6214" si="1405">IFERROR(VLOOKUP(C6204,T_Insumos,4,FALSE),0)</f>
        <v>0</v>
      </c>
      <c r="B6204" s="561">
        <f t="shared" ref="B6204:B6214" si="1406">IFERROR(VLOOKUP(C6204,T_Insumos,5,FALSE),0)</f>
        <v>0</v>
      </c>
      <c r="C6204" s="561"/>
      <c r="D6204" s="613">
        <f t="shared" ref="D6204:D6214" si="1407">IFERROR(VLOOKUP(C6204,T_Insumos,2,FALSE),0)</f>
        <v>0</v>
      </c>
      <c r="E6204" s="553"/>
      <c r="F6204" s="555">
        <f t="shared" ref="F6204:F6214" si="1408">IFERROR(VLOOKUP(C6204,T_Insumos,3,FALSE),0)</f>
        <v>0</v>
      </c>
      <c r="G6204" s="555">
        <f>ROUND(E6204*F6204,2)</f>
        <v>0</v>
      </c>
    </row>
    <row r="6205" spans="1:7" ht="19.899999999999999" customHeight="1" x14ac:dyDescent="0.2">
      <c r="A6205" s="601">
        <f t="shared" si="1405"/>
        <v>0</v>
      </c>
      <c r="B6205" s="561">
        <f t="shared" si="1406"/>
        <v>0</v>
      </c>
      <c r="C6205" s="561"/>
      <c r="D6205" s="613">
        <f t="shared" si="1407"/>
        <v>0</v>
      </c>
      <c r="E6205" s="553"/>
      <c r="F6205" s="555">
        <f t="shared" si="1408"/>
        <v>0</v>
      </c>
      <c r="G6205" s="555">
        <f t="shared" ref="G6205:G6214" si="1409">ROUND(E6205*F6205,2)</f>
        <v>0</v>
      </c>
    </row>
    <row r="6206" spans="1:7" ht="19.899999999999999" customHeight="1" x14ac:dyDescent="0.2">
      <c r="A6206" s="601">
        <f t="shared" si="1405"/>
        <v>0</v>
      </c>
      <c r="B6206" s="561">
        <f t="shared" si="1406"/>
        <v>0</v>
      </c>
      <c r="C6206" s="561"/>
      <c r="D6206" s="613">
        <f t="shared" si="1407"/>
        <v>0</v>
      </c>
      <c r="E6206" s="553"/>
      <c r="F6206" s="555">
        <f t="shared" si="1408"/>
        <v>0</v>
      </c>
      <c r="G6206" s="555">
        <f t="shared" si="1409"/>
        <v>0</v>
      </c>
    </row>
    <row r="6207" spans="1:7" ht="19.899999999999999" customHeight="1" x14ac:dyDescent="0.2">
      <c r="A6207" s="601">
        <f t="shared" si="1405"/>
        <v>0</v>
      </c>
      <c r="B6207" s="561">
        <f t="shared" si="1406"/>
        <v>0</v>
      </c>
      <c r="C6207" s="561"/>
      <c r="D6207" s="613">
        <f t="shared" si="1407"/>
        <v>0</v>
      </c>
      <c r="E6207" s="553"/>
      <c r="F6207" s="555">
        <f t="shared" si="1408"/>
        <v>0</v>
      </c>
      <c r="G6207" s="555">
        <f t="shared" si="1409"/>
        <v>0</v>
      </c>
    </row>
    <row r="6208" spans="1:7" ht="19.899999999999999" customHeight="1" x14ac:dyDescent="0.2">
      <c r="A6208" s="601">
        <f t="shared" si="1405"/>
        <v>0</v>
      </c>
      <c r="B6208" s="561">
        <f t="shared" si="1406"/>
        <v>0</v>
      </c>
      <c r="C6208" s="561"/>
      <c r="D6208" s="613">
        <f t="shared" si="1407"/>
        <v>0</v>
      </c>
      <c r="E6208" s="553"/>
      <c r="F6208" s="555">
        <f t="shared" si="1408"/>
        <v>0</v>
      </c>
      <c r="G6208" s="555">
        <f t="shared" si="1409"/>
        <v>0</v>
      </c>
    </row>
    <row r="6209" spans="1:7" ht="19.899999999999999" customHeight="1" x14ac:dyDescent="0.2">
      <c r="A6209" s="601">
        <f t="shared" si="1405"/>
        <v>0</v>
      </c>
      <c r="B6209" s="561">
        <f t="shared" si="1406"/>
        <v>0</v>
      </c>
      <c r="C6209" s="561"/>
      <c r="D6209" s="613">
        <f t="shared" si="1407"/>
        <v>0</v>
      </c>
      <c r="E6209" s="553"/>
      <c r="F6209" s="555">
        <f t="shared" si="1408"/>
        <v>0</v>
      </c>
      <c r="G6209" s="555">
        <f t="shared" si="1409"/>
        <v>0</v>
      </c>
    </row>
    <row r="6210" spans="1:7" ht="19.899999999999999" customHeight="1" x14ac:dyDescent="0.2">
      <c r="A6210" s="601">
        <f t="shared" si="1405"/>
        <v>0</v>
      </c>
      <c r="B6210" s="561">
        <f t="shared" si="1406"/>
        <v>0</v>
      </c>
      <c r="C6210" s="561"/>
      <c r="D6210" s="613">
        <f t="shared" si="1407"/>
        <v>0</v>
      </c>
      <c r="E6210" s="553"/>
      <c r="F6210" s="555">
        <f t="shared" si="1408"/>
        <v>0</v>
      </c>
      <c r="G6210" s="555">
        <f t="shared" si="1409"/>
        <v>0</v>
      </c>
    </row>
    <row r="6211" spans="1:7" ht="19.899999999999999" customHeight="1" x14ac:dyDescent="0.2">
      <c r="A6211" s="601">
        <f t="shared" si="1405"/>
        <v>0</v>
      </c>
      <c r="B6211" s="561">
        <f t="shared" si="1406"/>
        <v>0</v>
      </c>
      <c r="C6211" s="561"/>
      <c r="D6211" s="613">
        <f t="shared" si="1407"/>
        <v>0</v>
      </c>
      <c r="E6211" s="553"/>
      <c r="F6211" s="555">
        <f t="shared" si="1408"/>
        <v>0</v>
      </c>
      <c r="G6211" s="555">
        <f t="shared" si="1409"/>
        <v>0</v>
      </c>
    </row>
    <row r="6212" spans="1:7" ht="19.899999999999999" customHeight="1" x14ac:dyDescent="0.2">
      <c r="A6212" s="601">
        <f t="shared" si="1405"/>
        <v>0</v>
      </c>
      <c r="B6212" s="561">
        <f t="shared" si="1406"/>
        <v>0</v>
      </c>
      <c r="C6212" s="561"/>
      <c r="D6212" s="613">
        <f t="shared" si="1407"/>
        <v>0</v>
      </c>
      <c r="E6212" s="553"/>
      <c r="F6212" s="555">
        <f t="shared" si="1408"/>
        <v>0</v>
      </c>
      <c r="G6212" s="555">
        <f t="shared" si="1409"/>
        <v>0</v>
      </c>
    </row>
    <row r="6213" spans="1:7" ht="19.899999999999999" customHeight="1" x14ac:dyDescent="0.2">
      <c r="A6213" s="601">
        <f t="shared" si="1405"/>
        <v>0</v>
      </c>
      <c r="B6213" s="561">
        <f t="shared" si="1406"/>
        <v>0</v>
      </c>
      <c r="C6213" s="561"/>
      <c r="D6213" s="613">
        <f t="shared" si="1407"/>
        <v>0</v>
      </c>
      <c r="E6213" s="553"/>
      <c r="F6213" s="555">
        <f t="shared" si="1408"/>
        <v>0</v>
      </c>
      <c r="G6213" s="555">
        <f t="shared" si="1409"/>
        <v>0</v>
      </c>
    </row>
    <row r="6214" spans="1:7" ht="19.899999999999999" customHeight="1" x14ac:dyDescent="0.2">
      <c r="A6214" s="601">
        <f t="shared" si="1405"/>
        <v>0</v>
      </c>
      <c r="B6214" s="561">
        <f t="shared" si="1406"/>
        <v>0</v>
      </c>
      <c r="C6214" s="561"/>
      <c r="D6214" s="613">
        <f t="shared" si="1407"/>
        <v>0</v>
      </c>
      <c r="E6214" s="553"/>
      <c r="F6214" s="555">
        <f t="shared" si="1408"/>
        <v>0</v>
      </c>
      <c r="G6214" s="555">
        <f t="shared" si="1409"/>
        <v>0</v>
      </c>
    </row>
    <row r="6215" spans="1:7" ht="19.899999999999999" customHeight="1" x14ac:dyDescent="0.2">
      <c r="A6215" s="599"/>
      <c r="B6215" s="545"/>
      <c r="C6215" s="545"/>
      <c r="D6215" s="541"/>
      <c r="E6215" s="542"/>
      <c r="F6215" s="564" t="s">
        <v>29</v>
      </c>
      <c r="G6215" s="605">
        <f>SUBTOTAL(9,G6204:G6214)</f>
        <v>0</v>
      </c>
    </row>
    <row r="6216" spans="1:7" ht="19.899999999999999" customHeight="1" x14ac:dyDescent="0.2">
      <c r="A6216" s="599"/>
      <c r="B6216" s="545"/>
      <c r="C6216" s="537" t="s">
        <v>1015</v>
      </c>
      <c r="D6216" s="541"/>
      <c r="E6216" s="542"/>
      <c r="F6216" s="543"/>
      <c r="G6216" s="600"/>
    </row>
    <row r="6217" spans="1:7" ht="19.899999999999999" customHeight="1" x14ac:dyDescent="0.2">
      <c r="A6217" s="792" t="s">
        <v>576</v>
      </c>
      <c r="B6217" s="793"/>
      <c r="C6217" s="794" t="s">
        <v>0</v>
      </c>
      <c r="D6217" s="794" t="s">
        <v>1867</v>
      </c>
      <c r="E6217" s="796" t="s">
        <v>24</v>
      </c>
      <c r="F6217" s="798" t="s">
        <v>25</v>
      </c>
      <c r="G6217" s="800" t="s">
        <v>26</v>
      </c>
    </row>
    <row r="6218" spans="1:7" ht="19.899999999999999" customHeight="1" x14ac:dyDescent="0.2">
      <c r="A6218" s="560" t="s">
        <v>577</v>
      </c>
      <c r="B6218" s="560" t="s">
        <v>578</v>
      </c>
      <c r="C6218" s="795"/>
      <c r="D6218" s="795"/>
      <c r="E6218" s="797"/>
      <c r="F6218" s="799"/>
      <c r="G6218" s="801"/>
    </row>
    <row r="6219" spans="1:7" ht="19.899999999999999" customHeight="1" x14ac:dyDescent="0.2">
      <c r="A6219" s="601">
        <f>IFERROR(VLOOKUP(C6219,T_Insumos,4,FALSE),0)</f>
        <v>0</v>
      </c>
      <c r="B6219" s="561">
        <f>IFERROR(VLOOKUP(C6219,T_Insumos,5,FALSE),0)</f>
        <v>0</v>
      </c>
      <c r="C6219" s="552"/>
      <c r="D6219" s="613">
        <f>IF(C6219=0,0,"$/tnkm")</f>
        <v>0</v>
      </c>
      <c r="E6219" s="553"/>
      <c r="F6219" s="555">
        <f>IFERROR(VLOOKUP(C6219,T_Insumos,3,FALSE),0)</f>
        <v>0</v>
      </c>
      <c r="G6219" s="555">
        <f>ROUND(E6219*F6219,2)</f>
        <v>0</v>
      </c>
    </row>
    <row r="6220" spans="1:7" ht="19.899999999999999" customHeight="1" x14ac:dyDescent="0.2">
      <c r="A6220" s="601">
        <f>IFERROR(VLOOKUP(C6220,T_Insumos,4,FALSE),0)</f>
        <v>0</v>
      </c>
      <c r="B6220" s="561">
        <f>IFERROR(VLOOKUP(C6220,T_Insumos,5,FALSE),0)</f>
        <v>0</v>
      </c>
      <c r="C6220" s="552"/>
      <c r="D6220" s="613">
        <f>IF(C6220=0,0,"$/tnkm")</f>
        <v>0</v>
      </c>
      <c r="E6220" s="569"/>
      <c r="F6220" s="555">
        <f>IFERROR(VLOOKUP(C6220,T_Insumos,3,FALSE),0)</f>
        <v>0</v>
      </c>
      <c r="G6220" s="555">
        <f t="shared" ref="G6220" si="1410">ROUND(E6220*F6220,2)</f>
        <v>0</v>
      </c>
    </row>
    <row r="6221" spans="1:7" ht="19.899999999999999" customHeight="1" x14ac:dyDescent="0.2">
      <c r="A6221" s="599"/>
      <c r="B6221" s="545"/>
      <c r="C6221" s="545"/>
      <c r="D6221" s="541"/>
      <c r="E6221" s="542"/>
      <c r="F6221" s="564" t="s">
        <v>1016</v>
      </c>
      <c r="G6221" s="605">
        <f>SUBTOTAL(9,G6219:G6220)</f>
        <v>0</v>
      </c>
    </row>
    <row r="6222" spans="1:7" ht="19.899999999999999" customHeight="1" x14ac:dyDescent="0.2">
      <c r="A6222" s="602"/>
      <c r="B6222" s="541"/>
      <c r="C6222" s="545"/>
      <c r="D6222" s="541"/>
      <c r="E6222" s="542"/>
      <c r="F6222" s="543"/>
      <c r="G6222" s="600"/>
    </row>
    <row r="6223" spans="1:7" ht="19.899999999999999" customHeight="1" x14ac:dyDescent="0.2">
      <c r="A6223" s="664" t="str">
        <f>B6157</f>
        <v/>
      </c>
      <c r="B6223" s="661">
        <f ca="1">C6157</f>
        <v>0</v>
      </c>
      <c r="C6223" s="541"/>
      <c r="D6223" s="541" t="s">
        <v>1833</v>
      </c>
      <c r="E6223" s="662"/>
      <c r="F6223" s="663" t="str">
        <f ca="1">"$/"&amp;G6157</f>
        <v>$/0</v>
      </c>
      <c r="G6223" s="610">
        <f>SUBTOTAL(9,G6180:G6222)</f>
        <v>0</v>
      </c>
    </row>
    <row r="6224" spans="1:7" ht="19.899999999999999" customHeight="1" x14ac:dyDescent="0.2">
      <c r="A6224" s="606"/>
      <c r="B6224" s="607"/>
      <c r="C6224" s="608"/>
      <c r="D6224" s="608" t="s">
        <v>2043</v>
      </c>
      <c r="E6224" s="609"/>
      <c r="F6224" s="665" t="str">
        <f ca="1">"$/"&amp;G6157</f>
        <v>$/0</v>
      </c>
      <c r="G6224" s="610">
        <f>ROUND(G6223/Coeficiente_Paso,2)</f>
        <v>0</v>
      </c>
    </row>
    <row r="6225" spans="1:7" ht="19.899999999999999" customHeight="1" x14ac:dyDescent="0.2">
      <c r="A6225" s="191"/>
      <c r="B6225" s="191"/>
      <c r="C6225" s="191"/>
      <c r="D6225" s="191"/>
      <c r="E6225" s="191"/>
      <c r="F6225" s="191"/>
      <c r="G6225" s="191"/>
    </row>
    <row r="6226" spans="1:7" ht="19.899999999999999" customHeight="1" x14ac:dyDescent="0.2">
      <c r="A6226" s="802" t="s">
        <v>31</v>
      </c>
      <c r="B6226" s="803"/>
      <c r="C6226" s="803"/>
      <c r="D6226" s="803"/>
      <c r="E6226" s="803"/>
      <c r="F6226" s="803"/>
      <c r="G6226" s="804"/>
    </row>
    <row r="6227" spans="1:7" ht="19.899999999999999" customHeight="1" x14ac:dyDescent="0.2">
      <c r="A6227" s="587" t="s">
        <v>711</v>
      </c>
      <c r="B6227" s="535" t="str">
        <f>Comitente</f>
        <v>DIRECCIÓN PROVINCIAL DE VIALIDAD</v>
      </c>
      <c r="C6227" s="536"/>
      <c r="D6227" s="537"/>
      <c r="E6227" s="537"/>
      <c r="F6227" s="538"/>
      <c r="G6227" s="588"/>
    </row>
    <row r="6228" spans="1:7" ht="19.899999999999999" customHeight="1" x14ac:dyDescent="0.2">
      <c r="A6228" s="587" t="s">
        <v>712</v>
      </c>
      <c r="B6228" s="535">
        <f>Contratista</f>
        <v>0</v>
      </c>
      <c r="C6228" s="539"/>
      <c r="D6228" s="539"/>
      <c r="E6228" s="539"/>
      <c r="F6228" s="535"/>
      <c r="G6228" s="589"/>
    </row>
    <row r="6229" spans="1:7" ht="19.899999999999999" customHeight="1" x14ac:dyDescent="0.2">
      <c r="A6229" s="587" t="s">
        <v>21</v>
      </c>
      <c r="B6229" s="535" t="str">
        <f>Obra</f>
        <v>PAVIMENTACIÓN Y REPAVIMENTACION DE LA RED VIAL MUNICIPAL AFECTADAS POR OBRAS DE SANEAMIENTO 1era ETAPA SARMIENTO</v>
      </c>
      <c r="C6229" s="539"/>
      <c r="D6229" s="539"/>
      <c r="E6229" s="539"/>
      <c r="F6229" s="535" t="s">
        <v>32</v>
      </c>
      <c r="G6229" s="589">
        <f>Fecha_Base</f>
        <v>0</v>
      </c>
    </row>
    <row r="6230" spans="1:7" ht="19.899999999999999" customHeight="1" x14ac:dyDescent="0.2">
      <c r="A6230" s="590" t="s">
        <v>710</v>
      </c>
      <c r="B6230" s="540" t="str">
        <f>Ubicación</f>
        <v>DEPARTAMENTO SARMIENTO</v>
      </c>
      <c r="C6230" s="540"/>
      <c r="D6230" s="541"/>
      <c r="E6230" s="542"/>
      <c r="F6230" s="543"/>
      <c r="G6230" s="591"/>
    </row>
    <row r="6231" spans="1:7" ht="19.899999999999999" customHeight="1" x14ac:dyDescent="0.2">
      <c r="A6231" s="590" t="s">
        <v>33</v>
      </c>
      <c r="B6231" s="544" t="str">
        <f>IFERROR(VALUE(LEFT(B6232,FIND(".",B6232)-1)),"")</f>
        <v/>
      </c>
      <c r="C6231" s="545">
        <f ca="1">IFERROR(VLOOKUP(B6231,T_Computo_Presupuesto,2,FALSE),0)</f>
        <v>0</v>
      </c>
      <c r="D6231" s="545"/>
      <c r="E6231" s="542"/>
      <c r="F6231" s="543"/>
      <c r="G6231" s="591"/>
    </row>
    <row r="6232" spans="1:7" ht="19.899999999999999" customHeight="1" x14ac:dyDescent="0.2">
      <c r="A6232" s="590" t="s">
        <v>22</v>
      </c>
      <c r="B6232" s="546" t="str">
        <f>IFERROR(VLOOKUP(COUNTIF($A$1:A6232,"ANALISIS DE PRECIOS"),T_NumeroItem,2,FALSE),"")</f>
        <v/>
      </c>
      <c r="C6232" s="805">
        <f ca="1">IFERROR(VLOOKUP(B6232,T_Computo_Presupuesto,2,FALSE),0)</f>
        <v>0</v>
      </c>
      <c r="D6232" s="805"/>
      <c r="E6232" s="805"/>
      <c r="F6232" s="540" t="s">
        <v>23</v>
      </c>
      <c r="G6232" s="592">
        <f ca="1">IFERROR(VLOOKUP(B6232,T_Computo_Presupuesto,4,FALSE),0)</f>
        <v>0</v>
      </c>
    </row>
    <row r="6233" spans="1:7" ht="19.899999999999999" customHeight="1" x14ac:dyDescent="0.2">
      <c r="A6233" s="590"/>
      <c r="B6233" s="540"/>
      <c r="C6233" s="545"/>
      <c r="D6233" s="541"/>
      <c r="E6233" s="542"/>
      <c r="F6233" s="545"/>
      <c r="G6233" s="593"/>
    </row>
    <row r="6234" spans="1:7" ht="19.899999999999999" customHeight="1" x14ac:dyDescent="0.2">
      <c r="A6234" s="594"/>
      <c r="B6234" s="547"/>
      <c r="C6234" s="548" t="s">
        <v>999</v>
      </c>
      <c r="D6234" s="547"/>
      <c r="E6234" s="547"/>
      <c r="F6234" s="547"/>
      <c r="G6234" s="595"/>
    </row>
    <row r="6235" spans="1:7" ht="19.899999999999999" customHeight="1" x14ac:dyDescent="0.2">
      <c r="A6235" s="590"/>
      <c r="B6235" s="549"/>
      <c r="C6235" s="545"/>
      <c r="D6235" s="541"/>
      <c r="E6235" s="542"/>
      <c r="F6235" s="540"/>
      <c r="G6235" s="592"/>
    </row>
    <row r="6236" spans="1:7" ht="19.899999999999999" customHeight="1" x14ac:dyDescent="0.2">
      <c r="A6236" s="590"/>
      <c r="B6236" s="549"/>
      <c r="C6236" s="550" t="s">
        <v>1000</v>
      </c>
      <c r="D6236" s="551" t="s">
        <v>24</v>
      </c>
      <c r="E6236" s="551" t="s">
        <v>1001</v>
      </c>
      <c r="F6236" s="551" t="s">
        <v>1002</v>
      </c>
      <c r="G6236" s="550" t="s">
        <v>1003</v>
      </c>
    </row>
    <row r="6237" spans="1:7" ht="19.899999999999999" customHeight="1" x14ac:dyDescent="0.2">
      <c r="A6237" s="590"/>
      <c r="B6237" s="549"/>
      <c r="C6237" s="552"/>
      <c r="D6237" s="553"/>
      <c r="E6237" s="554">
        <f t="shared" ref="E6237:E6246" si="1411">IFERROR(VLOOKUP(C6237,T_Equipos,4,FALSE),0)</f>
        <v>0</v>
      </c>
      <c r="F6237" s="555">
        <f t="shared" ref="F6237:F6246" si="1412">IFERROR(VLOOKUP(C6237,T_Equipos,5,FALSE),0)</f>
        <v>0</v>
      </c>
      <c r="G6237" s="555">
        <f>ROUND(D6237*F6237,2)</f>
        <v>0</v>
      </c>
    </row>
    <row r="6238" spans="1:7" ht="19.899999999999999" customHeight="1" x14ac:dyDescent="0.2">
      <c r="A6238" s="590"/>
      <c r="B6238" s="549"/>
      <c r="C6238" s="552"/>
      <c r="D6238" s="553"/>
      <c r="E6238" s="554">
        <f t="shared" si="1411"/>
        <v>0</v>
      </c>
      <c r="F6238" s="555">
        <f t="shared" si="1412"/>
        <v>0</v>
      </c>
      <c r="G6238" s="555">
        <f>ROUND(D6238*F6238,2)</f>
        <v>0</v>
      </c>
    </row>
    <row r="6239" spans="1:7" ht="19.899999999999999" customHeight="1" x14ac:dyDescent="0.2">
      <c r="A6239" s="590"/>
      <c r="B6239" s="549"/>
      <c r="C6239" s="552"/>
      <c r="D6239" s="553"/>
      <c r="E6239" s="554">
        <f t="shared" si="1411"/>
        <v>0</v>
      </c>
      <c r="F6239" s="555">
        <f t="shared" si="1412"/>
        <v>0</v>
      </c>
      <c r="G6239" s="555">
        <f>ROUND(D6239*F6239,2)</f>
        <v>0</v>
      </c>
    </row>
    <row r="6240" spans="1:7" ht="19.899999999999999" customHeight="1" x14ac:dyDescent="0.2">
      <c r="A6240" s="590"/>
      <c r="B6240" s="549"/>
      <c r="C6240" s="552"/>
      <c r="D6240" s="553"/>
      <c r="E6240" s="554">
        <f t="shared" si="1411"/>
        <v>0</v>
      </c>
      <c r="F6240" s="555">
        <f t="shared" si="1412"/>
        <v>0</v>
      </c>
      <c r="G6240" s="555">
        <f>ROUND(D6240*F6240,2)</f>
        <v>0</v>
      </c>
    </row>
    <row r="6241" spans="1:7" ht="19.899999999999999" customHeight="1" x14ac:dyDescent="0.2">
      <c r="A6241" s="590"/>
      <c r="B6241" s="549"/>
      <c r="C6241" s="552"/>
      <c r="D6241" s="553"/>
      <c r="E6241" s="554">
        <f t="shared" si="1411"/>
        <v>0</v>
      </c>
      <c r="F6241" s="555">
        <f t="shared" si="1412"/>
        <v>0</v>
      </c>
      <c r="G6241" s="555">
        <f t="shared" ref="G6241:G6246" si="1413">ROUND(D6241*F6241,2)</f>
        <v>0</v>
      </c>
    </row>
    <row r="6242" spans="1:7" ht="19.899999999999999" customHeight="1" x14ac:dyDescent="0.2">
      <c r="A6242" s="590"/>
      <c r="B6242" s="549"/>
      <c r="C6242" s="552"/>
      <c r="D6242" s="553"/>
      <c r="E6242" s="554">
        <f t="shared" si="1411"/>
        <v>0</v>
      </c>
      <c r="F6242" s="555">
        <f t="shared" si="1412"/>
        <v>0</v>
      </c>
      <c r="G6242" s="555">
        <f t="shared" si="1413"/>
        <v>0</v>
      </c>
    </row>
    <row r="6243" spans="1:7" ht="19.899999999999999" customHeight="1" x14ac:dyDescent="0.2">
      <c r="A6243" s="590"/>
      <c r="B6243" s="549"/>
      <c r="C6243" s="552"/>
      <c r="D6243" s="553"/>
      <c r="E6243" s="554">
        <f t="shared" si="1411"/>
        <v>0</v>
      </c>
      <c r="F6243" s="555">
        <f t="shared" si="1412"/>
        <v>0</v>
      </c>
      <c r="G6243" s="555">
        <f t="shared" si="1413"/>
        <v>0</v>
      </c>
    </row>
    <row r="6244" spans="1:7" ht="19.899999999999999" customHeight="1" x14ac:dyDescent="0.2">
      <c r="A6244" s="590"/>
      <c r="B6244" s="549"/>
      <c r="C6244" s="552"/>
      <c r="D6244" s="553"/>
      <c r="E6244" s="554">
        <f t="shared" si="1411"/>
        <v>0</v>
      </c>
      <c r="F6244" s="555">
        <f t="shared" si="1412"/>
        <v>0</v>
      </c>
      <c r="G6244" s="555">
        <f t="shared" si="1413"/>
        <v>0</v>
      </c>
    </row>
    <row r="6245" spans="1:7" ht="19.899999999999999" customHeight="1" x14ac:dyDescent="0.2">
      <c r="A6245" s="590"/>
      <c r="B6245" s="549"/>
      <c r="C6245" s="552"/>
      <c r="D6245" s="553"/>
      <c r="E6245" s="554">
        <f t="shared" si="1411"/>
        <v>0</v>
      </c>
      <c r="F6245" s="555">
        <f t="shared" si="1412"/>
        <v>0</v>
      </c>
      <c r="G6245" s="555">
        <f t="shared" si="1413"/>
        <v>0</v>
      </c>
    </row>
    <row r="6246" spans="1:7" ht="19.899999999999999" customHeight="1" x14ac:dyDescent="0.2">
      <c r="A6246" s="590"/>
      <c r="B6246" s="549"/>
      <c r="C6246" s="552"/>
      <c r="D6246" s="553"/>
      <c r="E6246" s="554">
        <f t="shared" si="1411"/>
        <v>0</v>
      </c>
      <c r="F6246" s="555">
        <f t="shared" si="1412"/>
        <v>0</v>
      </c>
      <c r="G6246" s="555">
        <f t="shared" si="1413"/>
        <v>0</v>
      </c>
    </row>
    <row r="6247" spans="1:7" ht="19.899999999999999" customHeight="1" x14ac:dyDescent="0.2">
      <c r="A6247" s="590"/>
      <c r="B6247" s="549"/>
      <c r="C6247" s="545"/>
      <c r="D6247" s="545"/>
      <c r="E6247" s="556"/>
      <c r="F6247" s="540"/>
      <c r="G6247" s="592"/>
    </row>
    <row r="6248" spans="1:7" ht="19.899999999999999" customHeight="1" x14ac:dyDescent="0.2">
      <c r="A6248" s="590"/>
      <c r="B6248" s="545"/>
      <c r="C6248" s="537" t="s">
        <v>1004</v>
      </c>
      <c r="D6248" s="540" t="s">
        <v>1001</v>
      </c>
      <c r="E6248" s="611">
        <f>SUMPRODUCT(D6237:D6246,E6237:E6246)</f>
        <v>0</v>
      </c>
      <c r="F6248" s="540" t="s">
        <v>1005</v>
      </c>
      <c r="G6248" s="612">
        <f>SUM(G6237:G6246)</f>
        <v>0</v>
      </c>
    </row>
    <row r="6249" spans="1:7" ht="19.899999999999999" customHeight="1" x14ac:dyDescent="0.2">
      <c r="A6249" s="590"/>
      <c r="B6249" s="549"/>
      <c r="C6249" s="557"/>
      <c r="D6249" s="556"/>
      <c r="E6249" s="542"/>
      <c r="F6249" s="540"/>
      <c r="G6249" s="596"/>
    </row>
    <row r="6250" spans="1:7" ht="19.899999999999999" customHeight="1" x14ac:dyDescent="0.2">
      <c r="A6250" s="597"/>
      <c r="B6250" s="549"/>
      <c r="C6250" s="540" t="s">
        <v>1006</v>
      </c>
      <c r="D6250" s="558">
        <f>IFERROR(VLOOKUP(COUNTIF($A$1:A6250,"ANALISIS DE PRECIOS"),T_Rendimiento_Equipo,5,FALSE),0)</f>
        <v>0</v>
      </c>
      <c r="E6250" s="559" t="str">
        <f ca="1">G6232&amp;"/día"</f>
        <v>0/día</v>
      </c>
      <c r="F6250" s="598"/>
      <c r="G6250" s="592"/>
    </row>
    <row r="6251" spans="1:7" ht="19.899999999999999" customHeight="1" x14ac:dyDescent="0.2">
      <c r="A6251" s="590"/>
      <c r="B6251" s="549"/>
      <c r="C6251" s="545"/>
      <c r="D6251" s="541"/>
      <c r="E6251" s="542"/>
      <c r="F6251" s="540"/>
      <c r="G6251" s="592"/>
    </row>
    <row r="6252" spans="1:7" ht="19.899999999999999" customHeight="1" x14ac:dyDescent="0.2">
      <c r="A6252" s="792" t="s">
        <v>576</v>
      </c>
      <c r="B6252" s="793"/>
      <c r="C6252" s="794" t="s">
        <v>0</v>
      </c>
      <c r="D6252" s="806" t="s">
        <v>1866</v>
      </c>
      <c r="E6252" s="806" t="s">
        <v>1865</v>
      </c>
      <c r="F6252" s="798" t="s">
        <v>1007</v>
      </c>
      <c r="G6252" s="800" t="s">
        <v>26</v>
      </c>
    </row>
    <row r="6253" spans="1:7" ht="19.899999999999999" customHeight="1" x14ac:dyDescent="0.2">
      <c r="A6253" s="560" t="s">
        <v>577</v>
      </c>
      <c r="B6253" s="560" t="s">
        <v>578</v>
      </c>
      <c r="C6253" s="795"/>
      <c r="D6253" s="807"/>
      <c r="E6253" s="797"/>
      <c r="F6253" s="799"/>
      <c r="G6253" s="801"/>
    </row>
    <row r="6254" spans="1:7" ht="19.899999999999999" customHeight="1" x14ac:dyDescent="0.2">
      <c r="A6254" s="599"/>
      <c r="B6254" s="545"/>
      <c r="C6254" s="537" t="s">
        <v>1008</v>
      </c>
      <c r="D6254" s="542"/>
      <c r="E6254" s="542"/>
      <c r="F6254" s="545"/>
      <c r="G6254" s="600"/>
    </row>
    <row r="6255" spans="1:7" ht="19.899999999999999" customHeight="1" x14ac:dyDescent="0.2">
      <c r="A6255" s="601">
        <f t="shared" ref="A6255:A6263" si="1414">IFERROR(VLOOKUP(C6255,T_Insumos,4,FALSE),0)</f>
        <v>0</v>
      </c>
      <c r="B6255" s="561">
        <f t="shared" ref="B6255:B6263" si="1415">IFERROR(VLOOKUP(C6255,T_Insumos,5,FALSE),0)</f>
        <v>0</v>
      </c>
      <c r="C6255" s="552"/>
      <c r="D6255" s="562">
        <f t="shared" ref="D6255:D6263" si="1416">IFERROR(VLOOKUP(C6255,T_Insumos,3,FALSE),0)</f>
        <v>0</v>
      </c>
      <c r="E6255" s="555">
        <f>D6255*$G$23</f>
        <v>0</v>
      </c>
      <c r="F6255" s="558">
        <f>IF(C6255="",0,IFERROR(VLOOKUP(COUNTIF($A$1:A6255,"ANALISIS DE PRECIOS"),T_Rendimiento_Equipo,5,FALSE),0))</f>
        <v>0</v>
      </c>
      <c r="G6255" s="555">
        <f>IFERROR(ROUND(E6255/F6255,2),0)</f>
        <v>0</v>
      </c>
    </row>
    <row r="6256" spans="1:7" ht="19.899999999999999" customHeight="1" x14ac:dyDescent="0.2">
      <c r="A6256" s="601">
        <f t="shared" si="1414"/>
        <v>0</v>
      </c>
      <c r="B6256" s="561">
        <f t="shared" si="1415"/>
        <v>0</v>
      </c>
      <c r="C6256" s="552"/>
      <c r="D6256" s="562">
        <f t="shared" si="1416"/>
        <v>0</v>
      </c>
      <c r="E6256" s="555"/>
      <c r="F6256" s="558">
        <f>IF(C6256="",0,IFERROR(VLOOKUP(COUNTIF($A$1:A6256,"ANALISIS DE PRECIOS"),T_Rendimiento_Equipo,5,FALSE),0))</f>
        <v>0</v>
      </c>
      <c r="G6256" s="555">
        <f t="shared" ref="G6256:G6263" si="1417">IFERROR(ROUND(E6256/F6256,2),0)</f>
        <v>0</v>
      </c>
    </row>
    <row r="6257" spans="1:7" ht="19.899999999999999" customHeight="1" x14ac:dyDescent="0.2">
      <c r="A6257" s="601">
        <f t="shared" si="1414"/>
        <v>0</v>
      </c>
      <c r="B6257" s="561">
        <f t="shared" si="1415"/>
        <v>0</v>
      </c>
      <c r="C6257" s="563"/>
      <c r="D6257" s="562">
        <f t="shared" si="1416"/>
        <v>0</v>
      </c>
      <c r="E6257" s="555"/>
      <c r="F6257" s="558">
        <f>IF(C6257="",0,IFERROR(VLOOKUP(COUNTIF($A$1:A6257,"ANALISIS DE PRECIOS"),T_Rendimiento_Equipo,5,FALSE),0))</f>
        <v>0</v>
      </c>
      <c r="G6257" s="555">
        <f t="shared" si="1417"/>
        <v>0</v>
      </c>
    </row>
    <row r="6258" spans="1:7" ht="19.899999999999999" customHeight="1" x14ac:dyDescent="0.2">
      <c r="A6258" s="601">
        <f t="shared" si="1414"/>
        <v>0</v>
      </c>
      <c r="B6258" s="561">
        <f t="shared" si="1415"/>
        <v>0</v>
      </c>
      <c r="C6258" s="563"/>
      <c r="D6258" s="562">
        <f t="shared" si="1416"/>
        <v>0</v>
      </c>
      <c r="E6258" s="555"/>
      <c r="F6258" s="558">
        <f>IF(C6258="",0,IFERROR(VLOOKUP(COUNTIF($A$1:A6258,"ANALISIS DE PRECIOS"),T_Rendimiento_Equipo,5,FALSE),0))</f>
        <v>0</v>
      </c>
      <c r="G6258" s="555">
        <f t="shared" si="1417"/>
        <v>0</v>
      </c>
    </row>
    <row r="6259" spans="1:7" ht="19.899999999999999" customHeight="1" x14ac:dyDescent="0.2">
      <c r="A6259" s="601">
        <f t="shared" si="1414"/>
        <v>0</v>
      </c>
      <c r="B6259" s="561">
        <f t="shared" si="1415"/>
        <v>0</v>
      </c>
      <c r="C6259" s="563"/>
      <c r="D6259" s="562">
        <f t="shared" si="1416"/>
        <v>0</v>
      </c>
      <c r="E6259" s="555"/>
      <c r="F6259" s="558">
        <f>IF(C6259="",0,IFERROR(VLOOKUP(COUNTIF($A$1:A6259,"ANALISIS DE PRECIOS"),T_Rendimiento_Equipo,5,FALSE),0))</f>
        <v>0</v>
      </c>
      <c r="G6259" s="555">
        <f t="shared" si="1417"/>
        <v>0</v>
      </c>
    </row>
    <row r="6260" spans="1:7" ht="19.899999999999999" customHeight="1" x14ac:dyDescent="0.2">
      <c r="A6260" s="601">
        <f t="shared" si="1414"/>
        <v>0</v>
      </c>
      <c r="B6260" s="561">
        <f t="shared" si="1415"/>
        <v>0</v>
      </c>
      <c r="C6260" s="563"/>
      <c r="D6260" s="562">
        <f t="shared" si="1416"/>
        <v>0</v>
      </c>
      <c r="E6260" s="555"/>
      <c r="F6260" s="558">
        <f>IF(C6260="",0,IFERROR(VLOOKUP(COUNTIF($A$1:A6260,"ANALISIS DE PRECIOS"),T_Rendimiento_Equipo,5,FALSE),0))</f>
        <v>0</v>
      </c>
      <c r="G6260" s="555">
        <f t="shared" si="1417"/>
        <v>0</v>
      </c>
    </row>
    <row r="6261" spans="1:7" ht="19.899999999999999" customHeight="1" x14ac:dyDescent="0.2">
      <c r="A6261" s="601">
        <f t="shared" si="1414"/>
        <v>0</v>
      </c>
      <c r="B6261" s="561">
        <f t="shared" si="1415"/>
        <v>0</v>
      </c>
      <c r="C6261" s="563"/>
      <c r="D6261" s="562">
        <f t="shared" si="1416"/>
        <v>0</v>
      </c>
      <c r="E6261" s="555"/>
      <c r="F6261" s="558">
        <f>IF(C6261="",0,IFERROR(VLOOKUP(COUNTIF($A$1:A6261,"ANALISIS DE PRECIOS"),T_Rendimiento_Equipo,5,FALSE),0))</f>
        <v>0</v>
      </c>
      <c r="G6261" s="555">
        <f t="shared" si="1417"/>
        <v>0</v>
      </c>
    </row>
    <row r="6262" spans="1:7" ht="19.899999999999999" customHeight="1" x14ac:dyDescent="0.2">
      <c r="A6262" s="601">
        <f t="shared" si="1414"/>
        <v>0</v>
      </c>
      <c r="B6262" s="561">
        <f t="shared" si="1415"/>
        <v>0</v>
      </c>
      <c r="C6262" s="563"/>
      <c r="D6262" s="562">
        <f t="shared" si="1416"/>
        <v>0</v>
      </c>
      <c r="E6262" s="555"/>
      <c r="F6262" s="558">
        <f>IF(C6262="",0,IFERROR(VLOOKUP(COUNTIF($A$1:A6262,"ANALISIS DE PRECIOS"),T_Rendimiento_Equipo,5,FALSE),0))</f>
        <v>0</v>
      </c>
      <c r="G6262" s="555">
        <f t="shared" si="1417"/>
        <v>0</v>
      </c>
    </row>
    <row r="6263" spans="1:7" ht="19.899999999999999" customHeight="1" x14ac:dyDescent="0.2">
      <c r="A6263" s="601">
        <f t="shared" si="1414"/>
        <v>0</v>
      </c>
      <c r="B6263" s="561">
        <f t="shared" si="1415"/>
        <v>0</v>
      </c>
      <c r="C6263" s="552"/>
      <c r="D6263" s="562">
        <f t="shared" si="1416"/>
        <v>0</v>
      </c>
      <c r="E6263" s="555"/>
      <c r="F6263" s="558">
        <f>IF(C6263="",0,IFERROR(VLOOKUP(COUNTIF($A$1:A6263,"ANALISIS DE PRECIOS"),T_Rendimiento_Equipo,5,FALSE),0))</f>
        <v>0</v>
      </c>
      <c r="G6263" s="555">
        <f t="shared" si="1417"/>
        <v>0</v>
      </c>
    </row>
    <row r="6264" spans="1:7" ht="19.899999999999999" customHeight="1" x14ac:dyDescent="0.2">
      <c r="A6264" s="602"/>
      <c r="B6264" s="541"/>
      <c r="C6264" s="545"/>
      <c r="D6264" s="541"/>
      <c r="E6264" s="542"/>
      <c r="F6264" s="564" t="s">
        <v>27</v>
      </c>
      <c r="G6264" s="603">
        <f>SUBTOTAL(9,G6255:G6263)</f>
        <v>0</v>
      </c>
    </row>
    <row r="6265" spans="1:7" ht="19.899999999999999" customHeight="1" x14ac:dyDescent="0.2">
      <c r="A6265" s="599"/>
      <c r="B6265" s="545"/>
      <c r="C6265" s="537" t="s">
        <v>713</v>
      </c>
      <c r="D6265" s="541"/>
      <c r="E6265" s="542"/>
      <c r="F6265" s="543"/>
      <c r="G6265" s="600"/>
    </row>
    <row r="6266" spans="1:7" ht="19.899999999999999" customHeight="1" x14ac:dyDescent="0.2">
      <c r="A6266" s="792" t="s">
        <v>576</v>
      </c>
      <c r="B6266" s="793"/>
      <c r="C6266" s="794" t="s">
        <v>0</v>
      </c>
      <c r="D6266" s="796" t="s">
        <v>24</v>
      </c>
      <c r="E6266" s="796" t="s">
        <v>1832</v>
      </c>
      <c r="F6266" s="798" t="s">
        <v>1007</v>
      </c>
      <c r="G6266" s="800" t="s">
        <v>26</v>
      </c>
    </row>
    <row r="6267" spans="1:7" ht="19.899999999999999" customHeight="1" x14ac:dyDescent="0.2">
      <c r="A6267" s="560" t="s">
        <v>577</v>
      </c>
      <c r="B6267" s="560" t="s">
        <v>578</v>
      </c>
      <c r="C6267" s="795"/>
      <c r="D6267" s="797"/>
      <c r="E6267" s="797"/>
      <c r="F6267" s="799"/>
      <c r="G6267" s="801"/>
    </row>
    <row r="6268" spans="1:7" ht="19.899999999999999" customHeight="1" x14ac:dyDescent="0.2">
      <c r="A6268" s="601">
        <f t="shared" ref="A6268:A6274" si="1418">IFERROR(VLOOKUP(C6268,T_Insumos,4,FALSE),0)</f>
        <v>0</v>
      </c>
      <c r="B6268" s="561">
        <f t="shared" ref="B6268:B6274" si="1419">IFERROR(VLOOKUP(C6268,T_Insumos,5,FALSE),0)</f>
        <v>0</v>
      </c>
      <c r="C6268" s="565"/>
      <c r="D6268" s="558"/>
      <c r="E6268" s="555">
        <f t="shared" ref="E6268:E6274" si="1420">IFERROR(VLOOKUP(C6268,T_Insumos,3,FALSE),0)</f>
        <v>0</v>
      </c>
      <c r="F6268" s="558">
        <f>IF(C6268="",0,IFERROR(VLOOKUP(COUNTIF($A$1:A6268,"ANALISIS DE PRECIOS"),T_Rendimiento_Equipo,5,FALSE),0))</f>
        <v>0</v>
      </c>
      <c r="G6268" s="555">
        <f>IFERROR(ROUND(D6268*E6268/F6268,2),0)</f>
        <v>0</v>
      </c>
    </row>
    <row r="6269" spans="1:7" ht="19.899999999999999" customHeight="1" x14ac:dyDescent="0.2">
      <c r="A6269" s="601">
        <f t="shared" si="1418"/>
        <v>0</v>
      </c>
      <c r="B6269" s="561">
        <f t="shared" si="1419"/>
        <v>0</v>
      </c>
      <c r="C6269" s="552"/>
      <c r="D6269" s="558"/>
      <c r="E6269" s="555">
        <f t="shared" si="1420"/>
        <v>0</v>
      </c>
      <c r="F6269" s="558">
        <f>IF(C6269="",0,IFERROR(VLOOKUP(COUNTIF($A$1:A6269,"ANALISIS DE PRECIOS"),T_Rendimiento_Equipo,5,FALSE),0))</f>
        <v>0</v>
      </c>
      <c r="G6269" s="555">
        <f t="shared" ref="G6269:G6274" si="1421">IFERROR(ROUND(D6269*E6269/F6269,2),0)</f>
        <v>0</v>
      </c>
    </row>
    <row r="6270" spans="1:7" ht="19.899999999999999" customHeight="1" x14ac:dyDescent="0.2">
      <c r="A6270" s="601">
        <f t="shared" si="1418"/>
        <v>0</v>
      </c>
      <c r="B6270" s="561">
        <f t="shared" si="1419"/>
        <v>0</v>
      </c>
      <c r="C6270" s="552"/>
      <c r="D6270" s="558"/>
      <c r="E6270" s="555">
        <f t="shared" si="1420"/>
        <v>0</v>
      </c>
      <c r="F6270" s="558">
        <f>IF(C6270="",0,IFERROR(VLOOKUP(COUNTIF($A$1:A6270,"ANALISIS DE PRECIOS"),T_Rendimiento_Equipo,5,FALSE),0))</f>
        <v>0</v>
      </c>
      <c r="G6270" s="555">
        <f t="shared" si="1421"/>
        <v>0</v>
      </c>
    </row>
    <row r="6271" spans="1:7" ht="19.899999999999999" customHeight="1" x14ac:dyDescent="0.2">
      <c r="A6271" s="601">
        <f t="shared" si="1418"/>
        <v>0</v>
      </c>
      <c r="B6271" s="561">
        <f t="shared" si="1419"/>
        <v>0</v>
      </c>
      <c r="C6271" s="552"/>
      <c r="D6271" s="558"/>
      <c r="E6271" s="555">
        <f t="shared" si="1420"/>
        <v>0</v>
      </c>
      <c r="F6271" s="558">
        <f>IF(C6271="",0,IFERROR(VLOOKUP(COUNTIF($A$1:A6271,"ANALISIS DE PRECIOS"),T_Rendimiento_Equipo,5,FALSE),0))</f>
        <v>0</v>
      </c>
      <c r="G6271" s="555">
        <f t="shared" si="1421"/>
        <v>0</v>
      </c>
    </row>
    <row r="6272" spans="1:7" ht="19.899999999999999" customHeight="1" x14ac:dyDescent="0.2">
      <c r="A6272" s="601">
        <f t="shared" si="1418"/>
        <v>0</v>
      </c>
      <c r="B6272" s="561">
        <f t="shared" si="1419"/>
        <v>0</v>
      </c>
      <c r="C6272" s="552"/>
      <c r="D6272" s="558"/>
      <c r="E6272" s="555">
        <f t="shared" si="1420"/>
        <v>0</v>
      </c>
      <c r="F6272" s="558">
        <f>IF(C6272="",0,IFERROR(VLOOKUP(COUNTIF($A$1:A6272,"ANALISIS DE PRECIOS"),T_Rendimiento_Equipo,5,FALSE),0))</f>
        <v>0</v>
      </c>
      <c r="G6272" s="555">
        <f t="shared" si="1421"/>
        <v>0</v>
      </c>
    </row>
    <row r="6273" spans="1:7" ht="19.899999999999999" customHeight="1" x14ac:dyDescent="0.2">
      <c r="A6273" s="601">
        <f t="shared" si="1418"/>
        <v>0</v>
      </c>
      <c r="B6273" s="561">
        <f t="shared" si="1419"/>
        <v>0</v>
      </c>
      <c r="C6273" s="552"/>
      <c r="D6273" s="566"/>
      <c r="E6273" s="555">
        <f t="shared" si="1420"/>
        <v>0</v>
      </c>
      <c r="F6273" s="558">
        <f>IF(C6273="",0,IFERROR(VLOOKUP(COUNTIF($A$1:A6273,"ANALISIS DE PRECIOS"),T_Rendimiento_Equipo,5,FALSE),0))</f>
        <v>0</v>
      </c>
      <c r="G6273" s="555">
        <f t="shared" si="1421"/>
        <v>0</v>
      </c>
    </row>
    <row r="6274" spans="1:7" ht="19.899999999999999" customHeight="1" x14ac:dyDescent="0.2">
      <c r="A6274" s="601">
        <f t="shared" si="1418"/>
        <v>0</v>
      </c>
      <c r="B6274" s="561">
        <f t="shared" si="1419"/>
        <v>0</v>
      </c>
      <c r="C6274" s="561"/>
      <c r="D6274" s="567"/>
      <c r="E6274" s="555">
        <f t="shared" si="1420"/>
        <v>0</v>
      </c>
      <c r="F6274" s="558">
        <f>IF(C6274="",0,IFERROR(VLOOKUP(COUNTIF($A$1:A6274,"ANALISIS DE PRECIOS"),T_Rendimiento_Equipo,5,FALSE),0))</f>
        <v>0</v>
      </c>
      <c r="G6274" s="555">
        <f t="shared" si="1421"/>
        <v>0</v>
      </c>
    </row>
    <row r="6275" spans="1:7" ht="19.899999999999999" customHeight="1" x14ac:dyDescent="0.2">
      <c r="A6275" s="602"/>
      <c r="B6275" s="541"/>
      <c r="C6275" s="545"/>
      <c r="D6275" s="541"/>
      <c r="E6275" s="542"/>
      <c r="F6275" s="564" t="s">
        <v>28</v>
      </c>
      <c r="G6275" s="604">
        <f>SUBTOTAL(9,G6268:G6274)</f>
        <v>0</v>
      </c>
    </row>
    <row r="6276" spans="1:7" ht="19.899999999999999" customHeight="1" x14ac:dyDescent="0.2">
      <c r="A6276" s="599"/>
      <c r="B6276" s="545"/>
      <c r="C6276" s="537" t="s">
        <v>1014</v>
      </c>
      <c r="D6276" s="541"/>
      <c r="E6276" s="542"/>
      <c r="F6276" s="543"/>
      <c r="G6276" s="600"/>
    </row>
    <row r="6277" spans="1:7" ht="19.899999999999999" customHeight="1" x14ac:dyDescent="0.2">
      <c r="A6277" s="792" t="s">
        <v>576</v>
      </c>
      <c r="B6277" s="793"/>
      <c r="C6277" s="794" t="s">
        <v>0</v>
      </c>
      <c r="D6277" s="794" t="s">
        <v>1867</v>
      </c>
      <c r="E6277" s="796" t="s">
        <v>24</v>
      </c>
      <c r="F6277" s="798" t="s">
        <v>25</v>
      </c>
      <c r="G6277" s="800" t="s">
        <v>26</v>
      </c>
    </row>
    <row r="6278" spans="1:7" ht="19.899999999999999" customHeight="1" x14ac:dyDescent="0.2">
      <c r="A6278" s="560" t="s">
        <v>577</v>
      </c>
      <c r="B6278" s="560" t="s">
        <v>578</v>
      </c>
      <c r="C6278" s="795"/>
      <c r="D6278" s="795"/>
      <c r="E6278" s="797"/>
      <c r="F6278" s="799"/>
      <c r="G6278" s="801"/>
    </row>
    <row r="6279" spans="1:7" ht="19.899999999999999" customHeight="1" x14ac:dyDescent="0.2">
      <c r="A6279" s="601">
        <f t="shared" ref="A6279:A6289" si="1422">IFERROR(VLOOKUP(C6279,T_Insumos,4,FALSE),0)</f>
        <v>0</v>
      </c>
      <c r="B6279" s="561">
        <f t="shared" ref="B6279:B6289" si="1423">IFERROR(VLOOKUP(C6279,T_Insumos,5,FALSE),0)</f>
        <v>0</v>
      </c>
      <c r="C6279" s="561"/>
      <c r="D6279" s="613">
        <f t="shared" ref="D6279:D6289" si="1424">IFERROR(VLOOKUP(C6279,T_Insumos,2,FALSE),0)</f>
        <v>0</v>
      </c>
      <c r="E6279" s="553"/>
      <c r="F6279" s="555">
        <f t="shared" ref="F6279:F6289" si="1425">IFERROR(VLOOKUP(C6279,T_Insumos,3,FALSE),0)</f>
        <v>0</v>
      </c>
      <c r="G6279" s="555">
        <f>ROUND(E6279*F6279,2)</f>
        <v>0</v>
      </c>
    </row>
    <row r="6280" spans="1:7" ht="19.899999999999999" customHeight="1" x14ac:dyDescent="0.2">
      <c r="A6280" s="601">
        <f t="shared" si="1422"/>
        <v>0</v>
      </c>
      <c r="B6280" s="561">
        <f t="shared" si="1423"/>
        <v>0</v>
      </c>
      <c r="C6280" s="561"/>
      <c r="D6280" s="613">
        <f t="shared" si="1424"/>
        <v>0</v>
      </c>
      <c r="E6280" s="553"/>
      <c r="F6280" s="555">
        <f t="shared" si="1425"/>
        <v>0</v>
      </c>
      <c r="G6280" s="555">
        <f t="shared" ref="G6280:G6289" si="1426">ROUND(E6280*F6280,2)</f>
        <v>0</v>
      </c>
    </row>
    <row r="6281" spans="1:7" ht="19.899999999999999" customHeight="1" x14ac:dyDescent="0.2">
      <c r="A6281" s="601">
        <f t="shared" si="1422"/>
        <v>0</v>
      </c>
      <c r="B6281" s="561">
        <f t="shared" si="1423"/>
        <v>0</v>
      </c>
      <c r="C6281" s="561"/>
      <c r="D6281" s="613">
        <f t="shared" si="1424"/>
        <v>0</v>
      </c>
      <c r="E6281" s="553"/>
      <c r="F6281" s="555">
        <f t="shared" si="1425"/>
        <v>0</v>
      </c>
      <c r="G6281" s="555">
        <f t="shared" si="1426"/>
        <v>0</v>
      </c>
    </row>
    <row r="6282" spans="1:7" ht="19.899999999999999" customHeight="1" x14ac:dyDescent="0.2">
      <c r="A6282" s="601">
        <f t="shared" si="1422"/>
        <v>0</v>
      </c>
      <c r="B6282" s="561">
        <f t="shared" si="1423"/>
        <v>0</v>
      </c>
      <c r="C6282" s="561"/>
      <c r="D6282" s="613">
        <f t="shared" si="1424"/>
        <v>0</v>
      </c>
      <c r="E6282" s="553"/>
      <c r="F6282" s="555">
        <f t="shared" si="1425"/>
        <v>0</v>
      </c>
      <c r="G6282" s="555">
        <f t="shared" si="1426"/>
        <v>0</v>
      </c>
    </row>
    <row r="6283" spans="1:7" ht="19.899999999999999" customHeight="1" x14ac:dyDescent="0.2">
      <c r="A6283" s="601">
        <f t="shared" si="1422"/>
        <v>0</v>
      </c>
      <c r="B6283" s="561">
        <f t="shared" si="1423"/>
        <v>0</v>
      </c>
      <c r="C6283" s="561"/>
      <c r="D6283" s="613">
        <f t="shared" si="1424"/>
        <v>0</v>
      </c>
      <c r="E6283" s="553"/>
      <c r="F6283" s="555">
        <f t="shared" si="1425"/>
        <v>0</v>
      </c>
      <c r="G6283" s="555">
        <f t="shared" si="1426"/>
        <v>0</v>
      </c>
    </row>
    <row r="6284" spans="1:7" ht="19.899999999999999" customHeight="1" x14ac:dyDescent="0.2">
      <c r="A6284" s="601">
        <f t="shared" si="1422"/>
        <v>0</v>
      </c>
      <c r="B6284" s="561">
        <f t="shared" si="1423"/>
        <v>0</v>
      </c>
      <c r="C6284" s="561"/>
      <c r="D6284" s="613">
        <f t="shared" si="1424"/>
        <v>0</v>
      </c>
      <c r="E6284" s="553"/>
      <c r="F6284" s="555">
        <f t="shared" si="1425"/>
        <v>0</v>
      </c>
      <c r="G6284" s="555">
        <f t="shared" si="1426"/>
        <v>0</v>
      </c>
    </row>
    <row r="6285" spans="1:7" ht="19.899999999999999" customHeight="1" x14ac:dyDescent="0.2">
      <c r="A6285" s="601">
        <f t="shared" si="1422"/>
        <v>0</v>
      </c>
      <c r="B6285" s="561">
        <f t="shared" si="1423"/>
        <v>0</v>
      </c>
      <c r="C6285" s="561"/>
      <c r="D6285" s="613">
        <f t="shared" si="1424"/>
        <v>0</v>
      </c>
      <c r="E6285" s="553"/>
      <c r="F6285" s="555">
        <f t="shared" si="1425"/>
        <v>0</v>
      </c>
      <c r="G6285" s="555">
        <f t="shared" si="1426"/>
        <v>0</v>
      </c>
    </row>
    <row r="6286" spans="1:7" ht="19.899999999999999" customHeight="1" x14ac:dyDescent="0.2">
      <c r="A6286" s="601">
        <f t="shared" si="1422"/>
        <v>0</v>
      </c>
      <c r="B6286" s="561">
        <f t="shared" si="1423"/>
        <v>0</v>
      </c>
      <c r="C6286" s="561"/>
      <c r="D6286" s="613">
        <f t="shared" si="1424"/>
        <v>0</v>
      </c>
      <c r="E6286" s="553"/>
      <c r="F6286" s="555">
        <f t="shared" si="1425"/>
        <v>0</v>
      </c>
      <c r="G6286" s="555">
        <f t="shared" si="1426"/>
        <v>0</v>
      </c>
    </row>
    <row r="6287" spans="1:7" ht="19.899999999999999" customHeight="1" x14ac:dyDescent="0.2">
      <c r="A6287" s="601">
        <f t="shared" si="1422"/>
        <v>0</v>
      </c>
      <c r="B6287" s="561">
        <f t="shared" si="1423"/>
        <v>0</v>
      </c>
      <c r="C6287" s="561"/>
      <c r="D6287" s="613">
        <f t="shared" si="1424"/>
        <v>0</v>
      </c>
      <c r="E6287" s="553"/>
      <c r="F6287" s="555">
        <f t="shared" si="1425"/>
        <v>0</v>
      </c>
      <c r="G6287" s="555">
        <f t="shared" si="1426"/>
        <v>0</v>
      </c>
    </row>
    <row r="6288" spans="1:7" ht="19.899999999999999" customHeight="1" x14ac:dyDescent="0.2">
      <c r="A6288" s="601">
        <f t="shared" si="1422"/>
        <v>0</v>
      </c>
      <c r="B6288" s="561">
        <f t="shared" si="1423"/>
        <v>0</v>
      </c>
      <c r="C6288" s="561"/>
      <c r="D6288" s="613">
        <f t="shared" si="1424"/>
        <v>0</v>
      </c>
      <c r="E6288" s="553"/>
      <c r="F6288" s="555">
        <f t="shared" si="1425"/>
        <v>0</v>
      </c>
      <c r="G6288" s="555">
        <f t="shared" si="1426"/>
        <v>0</v>
      </c>
    </row>
    <row r="6289" spans="1:7" ht="19.899999999999999" customHeight="1" x14ac:dyDescent="0.2">
      <c r="A6289" s="601">
        <f t="shared" si="1422"/>
        <v>0</v>
      </c>
      <c r="B6289" s="561">
        <f t="shared" si="1423"/>
        <v>0</v>
      </c>
      <c r="C6289" s="561"/>
      <c r="D6289" s="613">
        <f t="shared" si="1424"/>
        <v>0</v>
      </c>
      <c r="E6289" s="553"/>
      <c r="F6289" s="555">
        <f t="shared" si="1425"/>
        <v>0</v>
      </c>
      <c r="G6289" s="555">
        <f t="shared" si="1426"/>
        <v>0</v>
      </c>
    </row>
    <row r="6290" spans="1:7" ht="19.899999999999999" customHeight="1" x14ac:dyDescent="0.2">
      <c r="A6290" s="599"/>
      <c r="B6290" s="545"/>
      <c r="C6290" s="545"/>
      <c r="D6290" s="541"/>
      <c r="E6290" s="542"/>
      <c r="F6290" s="564" t="s">
        <v>29</v>
      </c>
      <c r="G6290" s="605">
        <f>SUBTOTAL(9,G6279:G6289)</f>
        <v>0</v>
      </c>
    </row>
    <row r="6291" spans="1:7" ht="19.899999999999999" customHeight="1" x14ac:dyDescent="0.2">
      <c r="A6291" s="599"/>
      <c r="B6291" s="545"/>
      <c r="C6291" s="537" t="s">
        <v>1015</v>
      </c>
      <c r="D6291" s="541"/>
      <c r="E6291" s="542"/>
      <c r="F6291" s="543"/>
      <c r="G6291" s="600"/>
    </row>
    <row r="6292" spans="1:7" ht="19.899999999999999" customHeight="1" x14ac:dyDescent="0.2">
      <c r="A6292" s="792" t="s">
        <v>576</v>
      </c>
      <c r="B6292" s="793"/>
      <c r="C6292" s="794" t="s">
        <v>0</v>
      </c>
      <c r="D6292" s="794" t="s">
        <v>1867</v>
      </c>
      <c r="E6292" s="796" t="s">
        <v>24</v>
      </c>
      <c r="F6292" s="798" t="s">
        <v>25</v>
      </c>
      <c r="G6292" s="800" t="s">
        <v>26</v>
      </c>
    </row>
    <row r="6293" spans="1:7" ht="19.899999999999999" customHeight="1" x14ac:dyDescent="0.2">
      <c r="A6293" s="560" t="s">
        <v>577</v>
      </c>
      <c r="B6293" s="560" t="s">
        <v>578</v>
      </c>
      <c r="C6293" s="795"/>
      <c r="D6293" s="795"/>
      <c r="E6293" s="797"/>
      <c r="F6293" s="799"/>
      <c r="G6293" s="801"/>
    </row>
    <row r="6294" spans="1:7" ht="19.899999999999999" customHeight="1" x14ac:dyDescent="0.2">
      <c r="A6294" s="601">
        <f>IFERROR(VLOOKUP(C6294,T_Insumos,4,FALSE),0)</f>
        <v>0</v>
      </c>
      <c r="B6294" s="561">
        <f>IFERROR(VLOOKUP(C6294,T_Insumos,5,FALSE),0)</f>
        <v>0</v>
      </c>
      <c r="C6294" s="552"/>
      <c r="D6294" s="613">
        <f>IF(C6294=0,0,"$/tnkm")</f>
        <v>0</v>
      </c>
      <c r="E6294" s="553"/>
      <c r="F6294" s="555">
        <f>IFERROR(VLOOKUP(C6294,T_Insumos,3,FALSE),0)</f>
        <v>0</v>
      </c>
      <c r="G6294" s="555">
        <f>ROUND(E6294*F6294,2)</f>
        <v>0</v>
      </c>
    </row>
    <row r="6295" spans="1:7" ht="19.899999999999999" customHeight="1" x14ac:dyDescent="0.2">
      <c r="A6295" s="601">
        <f>IFERROR(VLOOKUP(C6295,T_Insumos,4,FALSE),0)</f>
        <v>0</v>
      </c>
      <c r="B6295" s="561">
        <f>IFERROR(VLOOKUP(C6295,T_Insumos,5,FALSE),0)</f>
        <v>0</v>
      </c>
      <c r="C6295" s="552"/>
      <c r="D6295" s="613">
        <f>IF(C6295=0,0,"$/tnkm")</f>
        <v>0</v>
      </c>
      <c r="E6295" s="569"/>
      <c r="F6295" s="555">
        <f>IFERROR(VLOOKUP(C6295,T_Insumos,3,FALSE),0)</f>
        <v>0</v>
      </c>
      <c r="G6295" s="555">
        <f t="shared" ref="G6295" si="1427">ROUND(E6295*F6295,2)</f>
        <v>0</v>
      </c>
    </row>
    <row r="6296" spans="1:7" ht="19.899999999999999" customHeight="1" x14ac:dyDescent="0.2">
      <c r="A6296" s="599"/>
      <c r="B6296" s="545"/>
      <c r="C6296" s="545"/>
      <c r="D6296" s="541"/>
      <c r="E6296" s="542"/>
      <c r="F6296" s="564" t="s">
        <v>1016</v>
      </c>
      <c r="G6296" s="605">
        <f>SUBTOTAL(9,G6294:G6295)</f>
        <v>0</v>
      </c>
    </row>
    <row r="6297" spans="1:7" ht="19.899999999999999" customHeight="1" x14ac:dyDescent="0.2">
      <c r="A6297" s="602"/>
      <c r="B6297" s="541"/>
      <c r="C6297" s="545"/>
      <c r="D6297" s="541"/>
      <c r="E6297" s="542"/>
      <c r="F6297" s="543"/>
      <c r="G6297" s="600"/>
    </row>
    <row r="6298" spans="1:7" ht="19.899999999999999" customHeight="1" x14ac:dyDescent="0.2">
      <c r="A6298" s="664" t="str">
        <f>B6232</f>
        <v/>
      </c>
      <c r="B6298" s="661">
        <f ca="1">C6232</f>
        <v>0</v>
      </c>
      <c r="C6298" s="541"/>
      <c r="D6298" s="541" t="s">
        <v>1833</v>
      </c>
      <c r="E6298" s="662"/>
      <c r="F6298" s="663" t="str">
        <f ca="1">"$/"&amp;G6232</f>
        <v>$/0</v>
      </c>
      <c r="G6298" s="610">
        <f>SUBTOTAL(9,G6255:G6297)</f>
        <v>0</v>
      </c>
    </row>
    <row r="6299" spans="1:7" ht="19.899999999999999" customHeight="1" x14ac:dyDescent="0.2">
      <c r="A6299" s="606"/>
      <c r="B6299" s="607"/>
      <c r="C6299" s="608"/>
      <c r="D6299" s="608" t="s">
        <v>2043</v>
      </c>
      <c r="E6299" s="609"/>
      <c r="F6299" s="665" t="str">
        <f ca="1">"$/"&amp;G6232</f>
        <v>$/0</v>
      </c>
      <c r="G6299" s="610">
        <f>ROUND(G6298/Coeficiente_Paso,2)</f>
        <v>0</v>
      </c>
    </row>
    <row r="6300" spans="1:7" ht="19.899999999999999" customHeight="1" x14ac:dyDescent="0.2">
      <c r="A6300" s="191"/>
      <c r="B6300" s="191"/>
      <c r="C6300" s="191"/>
      <c r="D6300" s="191"/>
      <c r="E6300" s="191"/>
      <c r="F6300" s="191"/>
      <c r="G6300" s="191"/>
    </row>
    <row r="6301" spans="1:7" ht="19.899999999999999" customHeight="1" x14ac:dyDescent="0.2">
      <c r="A6301" s="802" t="s">
        <v>31</v>
      </c>
      <c r="B6301" s="803"/>
      <c r="C6301" s="803"/>
      <c r="D6301" s="803"/>
      <c r="E6301" s="803"/>
      <c r="F6301" s="803"/>
      <c r="G6301" s="804"/>
    </row>
    <row r="6302" spans="1:7" ht="19.899999999999999" customHeight="1" x14ac:dyDescent="0.2">
      <c r="A6302" s="587" t="s">
        <v>711</v>
      </c>
      <c r="B6302" s="535" t="str">
        <f>Comitente</f>
        <v>DIRECCIÓN PROVINCIAL DE VIALIDAD</v>
      </c>
      <c r="C6302" s="536"/>
      <c r="D6302" s="537"/>
      <c r="E6302" s="537"/>
      <c r="F6302" s="538"/>
      <c r="G6302" s="588"/>
    </row>
    <row r="6303" spans="1:7" ht="19.899999999999999" customHeight="1" x14ac:dyDescent="0.2">
      <c r="A6303" s="587" t="s">
        <v>712</v>
      </c>
      <c r="B6303" s="535">
        <f>Contratista</f>
        <v>0</v>
      </c>
      <c r="C6303" s="539"/>
      <c r="D6303" s="539"/>
      <c r="E6303" s="539"/>
      <c r="F6303" s="535"/>
      <c r="G6303" s="589"/>
    </row>
    <row r="6304" spans="1:7" ht="19.899999999999999" customHeight="1" x14ac:dyDescent="0.2">
      <c r="A6304" s="587" t="s">
        <v>21</v>
      </c>
      <c r="B6304" s="535" t="str">
        <f>Obra</f>
        <v>PAVIMENTACIÓN Y REPAVIMENTACION DE LA RED VIAL MUNICIPAL AFECTADAS POR OBRAS DE SANEAMIENTO 1era ETAPA SARMIENTO</v>
      </c>
      <c r="C6304" s="539"/>
      <c r="D6304" s="539"/>
      <c r="E6304" s="539"/>
      <c r="F6304" s="535" t="s">
        <v>32</v>
      </c>
      <c r="G6304" s="589">
        <f>Fecha_Base</f>
        <v>0</v>
      </c>
    </row>
    <row r="6305" spans="1:7" ht="19.899999999999999" customHeight="1" x14ac:dyDescent="0.2">
      <c r="A6305" s="590" t="s">
        <v>710</v>
      </c>
      <c r="B6305" s="540" t="str">
        <f>Ubicación</f>
        <v>DEPARTAMENTO SARMIENTO</v>
      </c>
      <c r="C6305" s="540"/>
      <c r="D6305" s="541"/>
      <c r="E6305" s="542"/>
      <c r="F6305" s="543"/>
      <c r="G6305" s="591"/>
    </row>
    <row r="6306" spans="1:7" ht="19.899999999999999" customHeight="1" x14ac:dyDescent="0.2">
      <c r="A6306" s="590" t="s">
        <v>33</v>
      </c>
      <c r="B6306" s="544" t="str">
        <f>IFERROR(VALUE(LEFT(B6307,FIND(".",B6307)-1)),"")</f>
        <v/>
      </c>
      <c r="C6306" s="545">
        <f ca="1">IFERROR(VLOOKUP(B6306,T_Computo_Presupuesto,2,FALSE),0)</f>
        <v>0</v>
      </c>
      <c r="D6306" s="545"/>
      <c r="E6306" s="542"/>
      <c r="F6306" s="543"/>
      <c r="G6306" s="591"/>
    </row>
    <row r="6307" spans="1:7" ht="19.899999999999999" customHeight="1" x14ac:dyDescent="0.2">
      <c r="A6307" s="590" t="s">
        <v>22</v>
      </c>
      <c r="B6307" s="546" t="str">
        <f>IFERROR(VLOOKUP(COUNTIF($A$1:A6307,"ANALISIS DE PRECIOS"),T_NumeroItem,2,FALSE),"")</f>
        <v/>
      </c>
      <c r="C6307" s="805">
        <f ca="1">IFERROR(VLOOKUP(B6307,T_Computo_Presupuesto,2,FALSE),0)</f>
        <v>0</v>
      </c>
      <c r="D6307" s="805"/>
      <c r="E6307" s="805"/>
      <c r="F6307" s="540" t="s">
        <v>23</v>
      </c>
      <c r="G6307" s="592">
        <f ca="1">IFERROR(VLOOKUP(B6307,T_Computo_Presupuesto,4,FALSE),0)</f>
        <v>0</v>
      </c>
    </row>
    <row r="6308" spans="1:7" ht="19.899999999999999" customHeight="1" x14ac:dyDescent="0.2">
      <c r="A6308" s="590"/>
      <c r="B6308" s="540"/>
      <c r="C6308" s="545"/>
      <c r="D6308" s="541"/>
      <c r="E6308" s="542"/>
      <c r="F6308" s="545"/>
      <c r="G6308" s="593"/>
    </row>
    <row r="6309" spans="1:7" ht="19.899999999999999" customHeight="1" x14ac:dyDescent="0.2">
      <c r="A6309" s="594"/>
      <c r="B6309" s="547"/>
      <c r="C6309" s="548" t="s">
        <v>999</v>
      </c>
      <c r="D6309" s="547"/>
      <c r="E6309" s="547"/>
      <c r="F6309" s="547"/>
      <c r="G6309" s="595"/>
    </row>
    <row r="6310" spans="1:7" ht="19.899999999999999" customHeight="1" x14ac:dyDescent="0.2">
      <c r="A6310" s="590"/>
      <c r="B6310" s="549"/>
      <c r="C6310" s="545"/>
      <c r="D6310" s="541"/>
      <c r="E6310" s="542"/>
      <c r="F6310" s="540"/>
      <c r="G6310" s="592"/>
    </row>
    <row r="6311" spans="1:7" ht="19.899999999999999" customHeight="1" x14ac:dyDescent="0.2">
      <c r="A6311" s="590"/>
      <c r="B6311" s="549"/>
      <c r="C6311" s="550" t="s">
        <v>1000</v>
      </c>
      <c r="D6311" s="551" t="s">
        <v>24</v>
      </c>
      <c r="E6311" s="551" t="s">
        <v>1001</v>
      </c>
      <c r="F6311" s="551" t="s">
        <v>1002</v>
      </c>
      <c r="G6311" s="550" t="s">
        <v>1003</v>
      </c>
    </row>
    <row r="6312" spans="1:7" ht="19.899999999999999" customHeight="1" x14ac:dyDescent="0.2">
      <c r="A6312" s="590"/>
      <c r="B6312" s="549"/>
      <c r="C6312" s="552"/>
      <c r="D6312" s="553"/>
      <c r="E6312" s="554">
        <f t="shared" ref="E6312:E6321" si="1428">IFERROR(VLOOKUP(C6312,T_Equipos,4,FALSE),0)</f>
        <v>0</v>
      </c>
      <c r="F6312" s="555">
        <f t="shared" ref="F6312:F6321" si="1429">IFERROR(VLOOKUP(C6312,T_Equipos,5,FALSE),0)</f>
        <v>0</v>
      </c>
      <c r="G6312" s="555">
        <f>ROUND(D6312*F6312,2)</f>
        <v>0</v>
      </c>
    </row>
    <row r="6313" spans="1:7" ht="19.899999999999999" customHeight="1" x14ac:dyDescent="0.2">
      <c r="A6313" s="590"/>
      <c r="B6313" s="549"/>
      <c r="C6313" s="552"/>
      <c r="D6313" s="553"/>
      <c r="E6313" s="554">
        <f t="shared" si="1428"/>
        <v>0</v>
      </c>
      <c r="F6313" s="555">
        <f t="shared" si="1429"/>
        <v>0</v>
      </c>
      <c r="G6313" s="555">
        <f>ROUND(D6313*F6313,2)</f>
        <v>0</v>
      </c>
    </row>
    <row r="6314" spans="1:7" ht="19.899999999999999" customHeight="1" x14ac:dyDescent="0.2">
      <c r="A6314" s="590"/>
      <c r="B6314" s="549"/>
      <c r="C6314" s="552"/>
      <c r="D6314" s="553"/>
      <c r="E6314" s="554">
        <f t="shared" si="1428"/>
        <v>0</v>
      </c>
      <c r="F6314" s="555">
        <f t="shared" si="1429"/>
        <v>0</v>
      </c>
      <c r="G6314" s="555">
        <f>ROUND(D6314*F6314,2)</f>
        <v>0</v>
      </c>
    </row>
    <row r="6315" spans="1:7" ht="19.899999999999999" customHeight="1" x14ac:dyDescent="0.2">
      <c r="A6315" s="590"/>
      <c r="B6315" s="549"/>
      <c r="C6315" s="552"/>
      <c r="D6315" s="553"/>
      <c r="E6315" s="554">
        <f t="shared" si="1428"/>
        <v>0</v>
      </c>
      <c r="F6315" s="555">
        <f t="shared" si="1429"/>
        <v>0</v>
      </c>
      <c r="G6315" s="555">
        <f>ROUND(D6315*F6315,2)</f>
        <v>0</v>
      </c>
    </row>
    <row r="6316" spans="1:7" ht="19.899999999999999" customHeight="1" x14ac:dyDescent="0.2">
      <c r="A6316" s="590"/>
      <c r="B6316" s="549"/>
      <c r="C6316" s="552"/>
      <c r="D6316" s="553"/>
      <c r="E6316" s="554">
        <f t="shared" si="1428"/>
        <v>0</v>
      </c>
      <c r="F6316" s="555">
        <f t="shared" si="1429"/>
        <v>0</v>
      </c>
      <c r="G6316" s="555">
        <f t="shared" ref="G6316:G6321" si="1430">ROUND(D6316*F6316,2)</f>
        <v>0</v>
      </c>
    </row>
    <row r="6317" spans="1:7" ht="19.899999999999999" customHeight="1" x14ac:dyDescent="0.2">
      <c r="A6317" s="590"/>
      <c r="B6317" s="549"/>
      <c r="C6317" s="552"/>
      <c r="D6317" s="553"/>
      <c r="E6317" s="554">
        <f t="shared" si="1428"/>
        <v>0</v>
      </c>
      <c r="F6317" s="555">
        <f t="shared" si="1429"/>
        <v>0</v>
      </c>
      <c r="G6317" s="555">
        <f t="shared" si="1430"/>
        <v>0</v>
      </c>
    </row>
    <row r="6318" spans="1:7" ht="19.899999999999999" customHeight="1" x14ac:dyDescent="0.2">
      <c r="A6318" s="590"/>
      <c r="B6318" s="549"/>
      <c r="C6318" s="552"/>
      <c r="D6318" s="553"/>
      <c r="E6318" s="554">
        <f t="shared" si="1428"/>
        <v>0</v>
      </c>
      <c r="F6318" s="555">
        <f t="shared" si="1429"/>
        <v>0</v>
      </c>
      <c r="G6318" s="555">
        <f t="shared" si="1430"/>
        <v>0</v>
      </c>
    </row>
    <row r="6319" spans="1:7" ht="19.899999999999999" customHeight="1" x14ac:dyDescent="0.2">
      <c r="A6319" s="590"/>
      <c r="B6319" s="549"/>
      <c r="C6319" s="552"/>
      <c r="D6319" s="553"/>
      <c r="E6319" s="554">
        <f t="shared" si="1428"/>
        <v>0</v>
      </c>
      <c r="F6319" s="555">
        <f t="shared" si="1429"/>
        <v>0</v>
      </c>
      <c r="G6319" s="555">
        <f t="shared" si="1430"/>
        <v>0</v>
      </c>
    </row>
    <row r="6320" spans="1:7" ht="19.899999999999999" customHeight="1" x14ac:dyDescent="0.2">
      <c r="A6320" s="590"/>
      <c r="B6320" s="549"/>
      <c r="C6320" s="552"/>
      <c r="D6320" s="553"/>
      <c r="E6320" s="554">
        <f t="shared" si="1428"/>
        <v>0</v>
      </c>
      <c r="F6320" s="555">
        <f t="shared" si="1429"/>
        <v>0</v>
      </c>
      <c r="G6320" s="555">
        <f t="shared" si="1430"/>
        <v>0</v>
      </c>
    </row>
    <row r="6321" spans="1:7" ht="19.899999999999999" customHeight="1" x14ac:dyDescent="0.2">
      <c r="A6321" s="590"/>
      <c r="B6321" s="549"/>
      <c r="C6321" s="552"/>
      <c r="D6321" s="553"/>
      <c r="E6321" s="554">
        <f t="shared" si="1428"/>
        <v>0</v>
      </c>
      <c r="F6321" s="555">
        <f t="shared" si="1429"/>
        <v>0</v>
      </c>
      <c r="G6321" s="555">
        <f t="shared" si="1430"/>
        <v>0</v>
      </c>
    </row>
    <row r="6322" spans="1:7" ht="19.899999999999999" customHeight="1" x14ac:dyDescent="0.2">
      <c r="A6322" s="590"/>
      <c r="B6322" s="549"/>
      <c r="C6322" s="545"/>
      <c r="D6322" s="545"/>
      <c r="E6322" s="556"/>
      <c r="F6322" s="540"/>
      <c r="G6322" s="592"/>
    </row>
    <row r="6323" spans="1:7" ht="19.899999999999999" customHeight="1" x14ac:dyDescent="0.2">
      <c r="A6323" s="590"/>
      <c r="B6323" s="545"/>
      <c r="C6323" s="537" t="s">
        <v>1004</v>
      </c>
      <c r="D6323" s="540" t="s">
        <v>1001</v>
      </c>
      <c r="E6323" s="611">
        <f>SUMPRODUCT(D6312:D6321,E6312:E6321)</f>
        <v>0</v>
      </c>
      <c r="F6323" s="540" t="s">
        <v>1005</v>
      </c>
      <c r="G6323" s="612">
        <f>SUM(G6312:G6321)</f>
        <v>0</v>
      </c>
    </row>
    <row r="6324" spans="1:7" ht="19.899999999999999" customHeight="1" x14ac:dyDescent="0.2">
      <c r="A6324" s="590"/>
      <c r="B6324" s="549"/>
      <c r="C6324" s="557"/>
      <c r="D6324" s="556"/>
      <c r="E6324" s="542"/>
      <c r="F6324" s="540"/>
      <c r="G6324" s="596"/>
    </row>
    <row r="6325" spans="1:7" ht="19.899999999999999" customHeight="1" x14ac:dyDescent="0.2">
      <c r="A6325" s="597"/>
      <c r="B6325" s="549"/>
      <c r="C6325" s="540" t="s">
        <v>1006</v>
      </c>
      <c r="D6325" s="558">
        <f>IFERROR(VLOOKUP(COUNTIF($A$1:A6325,"ANALISIS DE PRECIOS"),T_Rendimiento_Equipo,5,FALSE),0)</f>
        <v>0</v>
      </c>
      <c r="E6325" s="559" t="str">
        <f ca="1">G6307&amp;"/día"</f>
        <v>0/día</v>
      </c>
      <c r="F6325" s="598"/>
      <c r="G6325" s="592"/>
    </row>
    <row r="6326" spans="1:7" ht="19.899999999999999" customHeight="1" x14ac:dyDescent="0.2">
      <c r="A6326" s="590"/>
      <c r="B6326" s="549"/>
      <c r="C6326" s="545"/>
      <c r="D6326" s="541"/>
      <c r="E6326" s="542"/>
      <c r="F6326" s="540"/>
      <c r="G6326" s="592"/>
    </row>
    <row r="6327" spans="1:7" ht="19.899999999999999" customHeight="1" x14ac:dyDescent="0.2">
      <c r="A6327" s="792" t="s">
        <v>576</v>
      </c>
      <c r="B6327" s="793"/>
      <c r="C6327" s="794" t="s">
        <v>0</v>
      </c>
      <c r="D6327" s="806" t="s">
        <v>1866</v>
      </c>
      <c r="E6327" s="806" t="s">
        <v>1865</v>
      </c>
      <c r="F6327" s="798" t="s">
        <v>1007</v>
      </c>
      <c r="G6327" s="800" t="s">
        <v>26</v>
      </c>
    </row>
    <row r="6328" spans="1:7" ht="19.899999999999999" customHeight="1" x14ac:dyDescent="0.2">
      <c r="A6328" s="560" t="s">
        <v>577</v>
      </c>
      <c r="B6328" s="560" t="s">
        <v>578</v>
      </c>
      <c r="C6328" s="795"/>
      <c r="D6328" s="807"/>
      <c r="E6328" s="797"/>
      <c r="F6328" s="799"/>
      <c r="G6328" s="801"/>
    </row>
    <row r="6329" spans="1:7" ht="19.899999999999999" customHeight="1" x14ac:dyDescent="0.2">
      <c r="A6329" s="599"/>
      <c r="B6329" s="545"/>
      <c r="C6329" s="537" t="s">
        <v>1008</v>
      </c>
      <c r="D6329" s="542"/>
      <c r="E6329" s="542"/>
      <c r="F6329" s="545"/>
      <c r="G6329" s="600"/>
    </row>
    <row r="6330" spans="1:7" ht="19.899999999999999" customHeight="1" x14ac:dyDescent="0.2">
      <c r="A6330" s="601">
        <f t="shared" ref="A6330:A6338" si="1431">IFERROR(VLOOKUP(C6330,T_Insumos,4,FALSE),0)</f>
        <v>0</v>
      </c>
      <c r="B6330" s="561">
        <f t="shared" ref="B6330:B6338" si="1432">IFERROR(VLOOKUP(C6330,T_Insumos,5,FALSE),0)</f>
        <v>0</v>
      </c>
      <c r="C6330" s="552"/>
      <c r="D6330" s="562">
        <f t="shared" ref="D6330:D6338" si="1433">IFERROR(VLOOKUP(C6330,T_Insumos,3,FALSE),0)</f>
        <v>0</v>
      </c>
      <c r="E6330" s="555">
        <f>D6330*$G$23</f>
        <v>0</v>
      </c>
      <c r="F6330" s="558">
        <f>IF(C6330="",0,IFERROR(VLOOKUP(COUNTIF($A$1:A6330,"ANALISIS DE PRECIOS"),T_Rendimiento_Equipo,5,FALSE),0))</f>
        <v>0</v>
      </c>
      <c r="G6330" s="555">
        <f>IFERROR(ROUND(E6330/F6330,2),0)</f>
        <v>0</v>
      </c>
    </row>
    <row r="6331" spans="1:7" ht="19.899999999999999" customHeight="1" x14ac:dyDescent="0.2">
      <c r="A6331" s="601">
        <f t="shared" si="1431"/>
        <v>0</v>
      </c>
      <c r="B6331" s="561">
        <f t="shared" si="1432"/>
        <v>0</v>
      </c>
      <c r="C6331" s="552"/>
      <c r="D6331" s="562">
        <f t="shared" si="1433"/>
        <v>0</v>
      </c>
      <c r="E6331" s="555"/>
      <c r="F6331" s="558">
        <f>IF(C6331="",0,IFERROR(VLOOKUP(COUNTIF($A$1:A6331,"ANALISIS DE PRECIOS"),T_Rendimiento_Equipo,5,FALSE),0))</f>
        <v>0</v>
      </c>
      <c r="G6331" s="555">
        <f t="shared" ref="G6331:G6338" si="1434">IFERROR(ROUND(E6331/F6331,2),0)</f>
        <v>0</v>
      </c>
    </row>
    <row r="6332" spans="1:7" ht="19.899999999999999" customHeight="1" x14ac:dyDescent="0.2">
      <c r="A6332" s="601">
        <f t="shared" si="1431"/>
        <v>0</v>
      </c>
      <c r="B6332" s="561">
        <f t="shared" si="1432"/>
        <v>0</v>
      </c>
      <c r="C6332" s="563"/>
      <c r="D6332" s="562">
        <f t="shared" si="1433"/>
        <v>0</v>
      </c>
      <c r="E6332" s="555"/>
      <c r="F6332" s="558">
        <f>IF(C6332="",0,IFERROR(VLOOKUP(COUNTIF($A$1:A6332,"ANALISIS DE PRECIOS"),T_Rendimiento_Equipo,5,FALSE),0))</f>
        <v>0</v>
      </c>
      <c r="G6332" s="555">
        <f t="shared" si="1434"/>
        <v>0</v>
      </c>
    </row>
    <row r="6333" spans="1:7" ht="19.899999999999999" customHeight="1" x14ac:dyDescent="0.2">
      <c r="A6333" s="601">
        <f t="shared" si="1431"/>
        <v>0</v>
      </c>
      <c r="B6333" s="561">
        <f t="shared" si="1432"/>
        <v>0</v>
      </c>
      <c r="C6333" s="563"/>
      <c r="D6333" s="562">
        <f t="shared" si="1433"/>
        <v>0</v>
      </c>
      <c r="E6333" s="555"/>
      <c r="F6333" s="558">
        <f>IF(C6333="",0,IFERROR(VLOOKUP(COUNTIF($A$1:A6333,"ANALISIS DE PRECIOS"),T_Rendimiento_Equipo,5,FALSE),0))</f>
        <v>0</v>
      </c>
      <c r="G6333" s="555">
        <f t="shared" si="1434"/>
        <v>0</v>
      </c>
    </row>
    <row r="6334" spans="1:7" ht="19.899999999999999" customHeight="1" x14ac:dyDescent="0.2">
      <c r="A6334" s="601">
        <f t="shared" si="1431"/>
        <v>0</v>
      </c>
      <c r="B6334" s="561">
        <f t="shared" si="1432"/>
        <v>0</v>
      </c>
      <c r="C6334" s="563"/>
      <c r="D6334" s="562">
        <f t="shared" si="1433"/>
        <v>0</v>
      </c>
      <c r="E6334" s="555"/>
      <c r="F6334" s="558">
        <f>IF(C6334="",0,IFERROR(VLOOKUP(COUNTIF($A$1:A6334,"ANALISIS DE PRECIOS"),T_Rendimiento_Equipo,5,FALSE),0))</f>
        <v>0</v>
      </c>
      <c r="G6334" s="555">
        <f t="shared" si="1434"/>
        <v>0</v>
      </c>
    </row>
    <row r="6335" spans="1:7" ht="19.899999999999999" customHeight="1" x14ac:dyDescent="0.2">
      <c r="A6335" s="601">
        <f t="shared" si="1431"/>
        <v>0</v>
      </c>
      <c r="B6335" s="561">
        <f t="shared" si="1432"/>
        <v>0</v>
      </c>
      <c r="C6335" s="563"/>
      <c r="D6335" s="562">
        <f t="shared" si="1433"/>
        <v>0</v>
      </c>
      <c r="E6335" s="555"/>
      <c r="F6335" s="558">
        <f>IF(C6335="",0,IFERROR(VLOOKUP(COUNTIF($A$1:A6335,"ANALISIS DE PRECIOS"),T_Rendimiento_Equipo,5,FALSE),0))</f>
        <v>0</v>
      </c>
      <c r="G6335" s="555">
        <f t="shared" si="1434"/>
        <v>0</v>
      </c>
    </row>
    <row r="6336" spans="1:7" ht="19.899999999999999" customHeight="1" x14ac:dyDescent="0.2">
      <c r="A6336" s="601">
        <f t="shared" si="1431"/>
        <v>0</v>
      </c>
      <c r="B6336" s="561">
        <f t="shared" si="1432"/>
        <v>0</v>
      </c>
      <c r="C6336" s="563"/>
      <c r="D6336" s="562">
        <f t="shared" si="1433"/>
        <v>0</v>
      </c>
      <c r="E6336" s="555"/>
      <c r="F6336" s="558">
        <f>IF(C6336="",0,IFERROR(VLOOKUP(COUNTIF($A$1:A6336,"ANALISIS DE PRECIOS"),T_Rendimiento_Equipo,5,FALSE),0))</f>
        <v>0</v>
      </c>
      <c r="G6336" s="555">
        <f t="shared" si="1434"/>
        <v>0</v>
      </c>
    </row>
    <row r="6337" spans="1:7" ht="19.899999999999999" customHeight="1" x14ac:dyDescent="0.2">
      <c r="A6337" s="601">
        <f t="shared" si="1431"/>
        <v>0</v>
      </c>
      <c r="B6337" s="561">
        <f t="shared" si="1432"/>
        <v>0</v>
      </c>
      <c r="C6337" s="563"/>
      <c r="D6337" s="562">
        <f t="shared" si="1433"/>
        <v>0</v>
      </c>
      <c r="E6337" s="555"/>
      <c r="F6337" s="558">
        <f>IF(C6337="",0,IFERROR(VLOOKUP(COUNTIF($A$1:A6337,"ANALISIS DE PRECIOS"),T_Rendimiento_Equipo,5,FALSE),0))</f>
        <v>0</v>
      </c>
      <c r="G6337" s="555">
        <f t="shared" si="1434"/>
        <v>0</v>
      </c>
    </row>
    <row r="6338" spans="1:7" ht="19.899999999999999" customHeight="1" x14ac:dyDescent="0.2">
      <c r="A6338" s="601">
        <f t="shared" si="1431"/>
        <v>0</v>
      </c>
      <c r="B6338" s="561">
        <f t="shared" si="1432"/>
        <v>0</v>
      </c>
      <c r="C6338" s="552"/>
      <c r="D6338" s="562">
        <f t="shared" si="1433"/>
        <v>0</v>
      </c>
      <c r="E6338" s="555"/>
      <c r="F6338" s="558">
        <f>IF(C6338="",0,IFERROR(VLOOKUP(COUNTIF($A$1:A6338,"ANALISIS DE PRECIOS"),T_Rendimiento_Equipo,5,FALSE),0))</f>
        <v>0</v>
      </c>
      <c r="G6338" s="555">
        <f t="shared" si="1434"/>
        <v>0</v>
      </c>
    </row>
    <row r="6339" spans="1:7" ht="19.899999999999999" customHeight="1" x14ac:dyDescent="0.2">
      <c r="A6339" s="602"/>
      <c r="B6339" s="541"/>
      <c r="C6339" s="545"/>
      <c r="D6339" s="541"/>
      <c r="E6339" s="542"/>
      <c r="F6339" s="564" t="s">
        <v>27</v>
      </c>
      <c r="G6339" s="603">
        <f>SUBTOTAL(9,G6330:G6338)</f>
        <v>0</v>
      </c>
    </row>
    <row r="6340" spans="1:7" ht="19.899999999999999" customHeight="1" x14ac:dyDescent="0.2">
      <c r="A6340" s="599"/>
      <c r="B6340" s="545"/>
      <c r="C6340" s="537" t="s">
        <v>713</v>
      </c>
      <c r="D6340" s="541"/>
      <c r="E6340" s="542"/>
      <c r="F6340" s="543"/>
      <c r="G6340" s="600"/>
    </row>
    <row r="6341" spans="1:7" ht="19.899999999999999" customHeight="1" x14ac:dyDescent="0.2">
      <c r="A6341" s="792" t="s">
        <v>576</v>
      </c>
      <c r="B6341" s="793"/>
      <c r="C6341" s="794" t="s">
        <v>0</v>
      </c>
      <c r="D6341" s="796" t="s">
        <v>24</v>
      </c>
      <c r="E6341" s="796" t="s">
        <v>1832</v>
      </c>
      <c r="F6341" s="798" t="s">
        <v>1007</v>
      </c>
      <c r="G6341" s="800" t="s">
        <v>26</v>
      </c>
    </row>
    <row r="6342" spans="1:7" ht="19.899999999999999" customHeight="1" x14ac:dyDescent="0.2">
      <c r="A6342" s="560" t="s">
        <v>577</v>
      </c>
      <c r="B6342" s="560" t="s">
        <v>578</v>
      </c>
      <c r="C6342" s="795"/>
      <c r="D6342" s="797"/>
      <c r="E6342" s="797"/>
      <c r="F6342" s="799"/>
      <c r="G6342" s="801"/>
    </row>
    <row r="6343" spans="1:7" ht="19.899999999999999" customHeight="1" x14ac:dyDescent="0.2">
      <c r="A6343" s="601">
        <f t="shared" ref="A6343:A6349" si="1435">IFERROR(VLOOKUP(C6343,T_Insumos,4,FALSE),0)</f>
        <v>0</v>
      </c>
      <c r="B6343" s="561">
        <f t="shared" ref="B6343:B6349" si="1436">IFERROR(VLOOKUP(C6343,T_Insumos,5,FALSE),0)</f>
        <v>0</v>
      </c>
      <c r="C6343" s="565"/>
      <c r="D6343" s="558"/>
      <c r="E6343" s="555">
        <f t="shared" ref="E6343:E6349" si="1437">IFERROR(VLOOKUP(C6343,T_Insumos,3,FALSE),0)</f>
        <v>0</v>
      </c>
      <c r="F6343" s="558">
        <f>IF(C6343="",0,IFERROR(VLOOKUP(COUNTIF($A$1:A6343,"ANALISIS DE PRECIOS"),T_Rendimiento_Equipo,5,FALSE),0))</f>
        <v>0</v>
      </c>
      <c r="G6343" s="555">
        <f>IFERROR(ROUND(D6343*E6343/F6343,2),0)</f>
        <v>0</v>
      </c>
    </row>
    <row r="6344" spans="1:7" ht="19.899999999999999" customHeight="1" x14ac:dyDescent="0.2">
      <c r="A6344" s="601">
        <f t="shared" si="1435"/>
        <v>0</v>
      </c>
      <c r="B6344" s="561">
        <f t="shared" si="1436"/>
        <v>0</v>
      </c>
      <c r="C6344" s="552"/>
      <c r="D6344" s="558"/>
      <c r="E6344" s="555">
        <f t="shared" si="1437"/>
        <v>0</v>
      </c>
      <c r="F6344" s="558">
        <f>IF(C6344="",0,IFERROR(VLOOKUP(COUNTIF($A$1:A6344,"ANALISIS DE PRECIOS"),T_Rendimiento_Equipo,5,FALSE),0))</f>
        <v>0</v>
      </c>
      <c r="G6344" s="555">
        <f t="shared" ref="G6344:G6349" si="1438">IFERROR(ROUND(D6344*E6344/F6344,2),0)</f>
        <v>0</v>
      </c>
    </row>
    <row r="6345" spans="1:7" ht="19.899999999999999" customHeight="1" x14ac:dyDescent="0.2">
      <c r="A6345" s="601">
        <f t="shared" si="1435"/>
        <v>0</v>
      </c>
      <c r="B6345" s="561">
        <f t="shared" si="1436"/>
        <v>0</v>
      </c>
      <c r="C6345" s="552"/>
      <c r="D6345" s="558"/>
      <c r="E6345" s="555">
        <f t="shared" si="1437"/>
        <v>0</v>
      </c>
      <c r="F6345" s="558">
        <f>IF(C6345="",0,IFERROR(VLOOKUP(COUNTIF($A$1:A6345,"ANALISIS DE PRECIOS"),T_Rendimiento_Equipo,5,FALSE),0))</f>
        <v>0</v>
      </c>
      <c r="G6345" s="555">
        <f t="shared" si="1438"/>
        <v>0</v>
      </c>
    </row>
    <row r="6346" spans="1:7" ht="19.899999999999999" customHeight="1" x14ac:dyDescent="0.2">
      <c r="A6346" s="601">
        <f t="shared" si="1435"/>
        <v>0</v>
      </c>
      <c r="B6346" s="561">
        <f t="shared" si="1436"/>
        <v>0</v>
      </c>
      <c r="C6346" s="552"/>
      <c r="D6346" s="558"/>
      <c r="E6346" s="555">
        <f t="shared" si="1437"/>
        <v>0</v>
      </c>
      <c r="F6346" s="558">
        <f>IF(C6346="",0,IFERROR(VLOOKUP(COUNTIF($A$1:A6346,"ANALISIS DE PRECIOS"),T_Rendimiento_Equipo,5,FALSE),0))</f>
        <v>0</v>
      </c>
      <c r="G6346" s="555">
        <f t="shared" si="1438"/>
        <v>0</v>
      </c>
    </row>
    <row r="6347" spans="1:7" ht="19.899999999999999" customHeight="1" x14ac:dyDescent="0.2">
      <c r="A6347" s="601">
        <f t="shared" si="1435"/>
        <v>0</v>
      </c>
      <c r="B6347" s="561">
        <f t="shared" si="1436"/>
        <v>0</v>
      </c>
      <c r="C6347" s="552"/>
      <c r="D6347" s="558"/>
      <c r="E6347" s="555">
        <f t="shared" si="1437"/>
        <v>0</v>
      </c>
      <c r="F6347" s="558">
        <f>IF(C6347="",0,IFERROR(VLOOKUP(COUNTIF($A$1:A6347,"ANALISIS DE PRECIOS"),T_Rendimiento_Equipo,5,FALSE),0))</f>
        <v>0</v>
      </c>
      <c r="G6347" s="555">
        <f t="shared" si="1438"/>
        <v>0</v>
      </c>
    </row>
    <row r="6348" spans="1:7" ht="19.899999999999999" customHeight="1" x14ac:dyDescent="0.2">
      <c r="A6348" s="601">
        <f t="shared" si="1435"/>
        <v>0</v>
      </c>
      <c r="B6348" s="561">
        <f t="shared" si="1436"/>
        <v>0</v>
      </c>
      <c r="C6348" s="552"/>
      <c r="D6348" s="566"/>
      <c r="E6348" s="555">
        <f t="shared" si="1437"/>
        <v>0</v>
      </c>
      <c r="F6348" s="558">
        <f>IF(C6348="",0,IFERROR(VLOOKUP(COUNTIF($A$1:A6348,"ANALISIS DE PRECIOS"),T_Rendimiento_Equipo,5,FALSE),0))</f>
        <v>0</v>
      </c>
      <c r="G6348" s="555">
        <f t="shared" si="1438"/>
        <v>0</v>
      </c>
    </row>
    <row r="6349" spans="1:7" ht="19.899999999999999" customHeight="1" x14ac:dyDescent="0.2">
      <c r="A6349" s="601">
        <f t="shared" si="1435"/>
        <v>0</v>
      </c>
      <c r="B6349" s="561">
        <f t="shared" si="1436"/>
        <v>0</v>
      </c>
      <c r="C6349" s="561"/>
      <c r="D6349" s="567"/>
      <c r="E6349" s="555">
        <f t="shared" si="1437"/>
        <v>0</v>
      </c>
      <c r="F6349" s="558">
        <f>IF(C6349="",0,IFERROR(VLOOKUP(COUNTIF($A$1:A6349,"ANALISIS DE PRECIOS"),T_Rendimiento_Equipo,5,FALSE),0))</f>
        <v>0</v>
      </c>
      <c r="G6349" s="555">
        <f t="shared" si="1438"/>
        <v>0</v>
      </c>
    </row>
    <row r="6350" spans="1:7" ht="19.899999999999999" customHeight="1" x14ac:dyDescent="0.2">
      <c r="A6350" s="602"/>
      <c r="B6350" s="541"/>
      <c r="C6350" s="545"/>
      <c r="D6350" s="541"/>
      <c r="E6350" s="542"/>
      <c r="F6350" s="564" t="s">
        <v>28</v>
      </c>
      <c r="G6350" s="604">
        <f>SUBTOTAL(9,G6343:G6349)</f>
        <v>0</v>
      </c>
    </row>
    <row r="6351" spans="1:7" ht="19.899999999999999" customHeight="1" x14ac:dyDescent="0.2">
      <c r="A6351" s="599"/>
      <c r="B6351" s="545"/>
      <c r="C6351" s="537" t="s">
        <v>1014</v>
      </c>
      <c r="D6351" s="541"/>
      <c r="E6351" s="542"/>
      <c r="F6351" s="543"/>
      <c r="G6351" s="600"/>
    </row>
    <row r="6352" spans="1:7" ht="19.899999999999999" customHeight="1" x14ac:dyDescent="0.2">
      <c r="A6352" s="792" t="s">
        <v>576</v>
      </c>
      <c r="B6352" s="793"/>
      <c r="C6352" s="794" t="s">
        <v>0</v>
      </c>
      <c r="D6352" s="794" t="s">
        <v>1867</v>
      </c>
      <c r="E6352" s="796" t="s">
        <v>24</v>
      </c>
      <c r="F6352" s="798" t="s">
        <v>25</v>
      </c>
      <c r="G6352" s="800" t="s">
        <v>26</v>
      </c>
    </row>
    <row r="6353" spans="1:7" ht="19.899999999999999" customHeight="1" x14ac:dyDescent="0.2">
      <c r="A6353" s="560" t="s">
        <v>577</v>
      </c>
      <c r="B6353" s="560" t="s">
        <v>578</v>
      </c>
      <c r="C6353" s="795"/>
      <c r="D6353" s="795"/>
      <c r="E6353" s="797"/>
      <c r="F6353" s="799"/>
      <c r="G6353" s="801"/>
    </row>
    <row r="6354" spans="1:7" ht="19.899999999999999" customHeight="1" x14ac:dyDescent="0.2">
      <c r="A6354" s="601">
        <f t="shared" ref="A6354:A6364" si="1439">IFERROR(VLOOKUP(C6354,T_Insumos,4,FALSE),0)</f>
        <v>0</v>
      </c>
      <c r="B6354" s="561">
        <f t="shared" ref="B6354:B6364" si="1440">IFERROR(VLOOKUP(C6354,T_Insumos,5,FALSE),0)</f>
        <v>0</v>
      </c>
      <c r="C6354" s="561"/>
      <c r="D6354" s="613">
        <f t="shared" ref="D6354:D6364" si="1441">IFERROR(VLOOKUP(C6354,T_Insumos,2,FALSE),0)</f>
        <v>0</v>
      </c>
      <c r="E6354" s="553"/>
      <c r="F6354" s="555">
        <f t="shared" ref="F6354:F6364" si="1442">IFERROR(VLOOKUP(C6354,T_Insumos,3,FALSE),0)</f>
        <v>0</v>
      </c>
      <c r="G6354" s="555">
        <f>ROUND(E6354*F6354,2)</f>
        <v>0</v>
      </c>
    </row>
    <row r="6355" spans="1:7" ht="19.899999999999999" customHeight="1" x14ac:dyDescent="0.2">
      <c r="A6355" s="601">
        <f t="shared" si="1439"/>
        <v>0</v>
      </c>
      <c r="B6355" s="561">
        <f t="shared" si="1440"/>
        <v>0</v>
      </c>
      <c r="C6355" s="561"/>
      <c r="D6355" s="613">
        <f t="shared" si="1441"/>
        <v>0</v>
      </c>
      <c r="E6355" s="553"/>
      <c r="F6355" s="555">
        <f t="shared" si="1442"/>
        <v>0</v>
      </c>
      <c r="G6355" s="555">
        <f t="shared" ref="G6355:G6364" si="1443">ROUND(E6355*F6355,2)</f>
        <v>0</v>
      </c>
    </row>
    <row r="6356" spans="1:7" ht="19.899999999999999" customHeight="1" x14ac:dyDescent="0.2">
      <c r="A6356" s="601">
        <f t="shared" si="1439"/>
        <v>0</v>
      </c>
      <c r="B6356" s="561">
        <f t="shared" si="1440"/>
        <v>0</v>
      </c>
      <c r="C6356" s="561"/>
      <c r="D6356" s="613">
        <f t="shared" si="1441"/>
        <v>0</v>
      </c>
      <c r="E6356" s="553"/>
      <c r="F6356" s="555">
        <f t="shared" si="1442"/>
        <v>0</v>
      </c>
      <c r="G6356" s="555">
        <f t="shared" si="1443"/>
        <v>0</v>
      </c>
    </row>
    <row r="6357" spans="1:7" ht="19.899999999999999" customHeight="1" x14ac:dyDescent="0.2">
      <c r="A6357" s="601">
        <f t="shared" si="1439"/>
        <v>0</v>
      </c>
      <c r="B6357" s="561">
        <f t="shared" si="1440"/>
        <v>0</v>
      </c>
      <c r="C6357" s="561"/>
      <c r="D6357" s="613">
        <f t="shared" si="1441"/>
        <v>0</v>
      </c>
      <c r="E6357" s="553"/>
      <c r="F6357" s="555">
        <f t="shared" si="1442"/>
        <v>0</v>
      </c>
      <c r="G6357" s="555">
        <f t="shared" si="1443"/>
        <v>0</v>
      </c>
    </row>
    <row r="6358" spans="1:7" ht="19.899999999999999" customHeight="1" x14ac:dyDescent="0.2">
      <c r="A6358" s="601">
        <f t="shared" si="1439"/>
        <v>0</v>
      </c>
      <c r="B6358" s="561">
        <f t="shared" si="1440"/>
        <v>0</v>
      </c>
      <c r="C6358" s="561"/>
      <c r="D6358" s="613">
        <f t="shared" si="1441"/>
        <v>0</v>
      </c>
      <c r="E6358" s="553"/>
      <c r="F6358" s="555">
        <f t="shared" si="1442"/>
        <v>0</v>
      </c>
      <c r="G6358" s="555">
        <f t="shared" si="1443"/>
        <v>0</v>
      </c>
    </row>
    <row r="6359" spans="1:7" ht="19.899999999999999" customHeight="1" x14ac:dyDescent="0.2">
      <c r="A6359" s="601">
        <f t="shared" si="1439"/>
        <v>0</v>
      </c>
      <c r="B6359" s="561">
        <f t="shared" si="1440"/>
        <v>0</v>
      </c>
      <c r="C6359" s="561"/>
      <c r="D6359" s="613">
        <f t="shared" si="1441"/>
        <v>0</v>
      </c>
      <c r="E6359" s="553"/>
      <c r="F6359" s="555">
        <f t="shared" si="1442"/>
        <v>0</v>
      </c>
      <c r="G6359" s="555">
        <f t="shared" si="1443"/>
        <v>0</v>
      </c>
    </row>
    <row r="6360" spans="1:7" ht="19.899999999999999" customHeight="1" x14ac:dyDescent="0.2">
      <c r="A6360" s="601">
        <f t="shared" si="1439"/>
        <v>0</v>
      </c>
      <c r="B6360" s="561">
        <f t="shared" si="1440"/>
        <v>0</v>
      </c>
      <c r="C6360" s="561"/>
      <c r="D6360" s="613">
        <f t="shared" si="1441"/>
        <v>0</v>
      </c>
      <c r="E6360" s="553"/>
      <c r="F6360" s="555">
        <f t="shared" si="1442"/>
        <v>0</v>
      </c>
      <c r="G6360" s="555">
        <f t="shared" si="1443"/>
        <v>0</v>
      </c>
    </row>
    <row r="6361" spans="1:7" ht="19.899999999999999" customHeight="1" x14ac:dyDescent="0.2">
      <c r="A6361" s="601">
        <f t="shared" si="1439"/>
        <v>0</v>
      </c>
      <c r="B6361" s="561">
        <f t="shared" si="1440"/>
        <v>0</v>
      </c>
      <c r="C6361" s="561"/>
      <c r="D6361" s="613">
        <f t="shared" si="1441"/>
        <v>0</v>
      </c>
      <c r="E6361" s="553"/>
      <c r="F6361" s="555">
        <f t="shared" si="1442"/>
        <v>0</v>
      </c>
      <c r="G6361" s="555">
        <f t="shared" si="1443"/>
        <v>0</v>
      </c>
    </row>
    <row r="6362" spans="1:7" ht="19.899999999999999" customHeight="1" x14ac:dyDescent="0.2">
      <c r="A6362" s="601">
        <f t="shared" si="1439"/>
        <v>0</v>
      </c>
      <c r="B6362" s="561">
        <f t="shared" si="1440"/>
        <v>0</v>
      </c>
      <c r="C6362" s="561"/>
      <c r="D6362" s="613">
        <f t="shared" si="1441"/>
        <v>0</v>
      </c>
      <c r="E6362" s="553"/>
      <c r="F6362" s="555">
        <f t="shared" si="1442"/>
        <v>0</v>
      </c>
      <c r="G6362" s="555">
        <f t="shared" si="1443"/>
        <v>0</v>
      </c>
    </row>
    <row r="6363" spans="1:7" ht="19.899999999999999" customHeight="1" x14ac:dyDescent="0.2">
      <c r="A6363" s="601">
        <f t="shared" si="1439"/>
        <v>0</v>
      </c>
      <c r="B6363" s="561">
        <f t="shared" si="1440"/>
        <v>0</v>
      </c>
      <c r="C6363" s="561"/>
      <c r="D6363" s="613">
        <f t="shared" si="1441"/>
        <v>0</v>
      </c>
      <c r="E6363" s="553"/>
      <c r="F6363" s="555">
        <f t="shared" si="1442"/>
        <v>0</v>
      </c>
      <c r="G6363" s="555">
        <f t="shared" si="1443"/>
        <v>0</v>
      </c>
    </row>
    <row r="6364" spans="1:7" ht="19.899999999999999" customHeight="1" x14ac:dyDescent="0.2">
      <c r="A6364" s="601">
        <f t="shared" si="1439"/>
        <v>0</v>
      </c>
      <c r="B6364" s="561">
        <f t="shared" si="1440"/>
        <v>0</v>
      </c>
      <c r="C6364" s="561"/>
      <c r="D6364" s="613">
        <f t="shared" si="1441"/>
        <v>0</v>
      </c>
      <c r="E6364" s="553"/>
      <c r="F6364" s="555">
        <f t="shared" si="1442"/>
        <v>0</v>
      </c>
      <c r="G6364" s="555">
        <f t="shared" si="1443"/>
        <v>0</v>
      </c>
    </row>
    <row r="6365" spans="1:7" ht="19.899999999999999" customHeight="1" x14ac:dyDescent="0.2">
      <c r="A6365" s="599"/>
      <c r="B6365" s="545"/>
      <c r="C6365" s="545"/>
      <c r="D6365" s="541"/>
      <c r="E6365" s="542"/>
      <c r="F6365" s="564" t="s">
        <v>29</v>
      </c>
      <c r="G6365" s="605">
        <f>SUBTOTAL(9,G6354:G6364)</f>
        <v>0</v>
      </c>
    </row>
    <row r="6366" spans="1:7" ht="19.899999999999999" customHeight="1" x14ac:dyDescent="0.2">
      <c r="A6366" s="599"/>
      <c r="B6366" s="545"/>
      <c r="C6366" s="537" t="s">
        <v>1015</v>
      </c>
      <c r="D6366" s="541"/>
      <c r="E6366" s="542"/>
      <c r="F6366" s="543"/>
      <c r="G6366" s="600"/>
    </row>
    <row r="6367" spans="1:7" ht="19.899999999999999" customHeight="1" x14ac:dyDescent="0.2">
      <c r="A6367" s="792" t="s">
        <v>576</v>
      </c>
      <c r="B6367" s="793"/>
      <c r="C6367" s="794" t="s">
        <v>0</v>
      </c>
      <c r="D6367" s="794" t="s">
        <v>1867</v>
      </c>
      <c r="E6367" s="796" t="s">
        <v>24</v>
      </c>
      <c r="F6367" s="798" t="s">
        <v>25</v>
      </c>
      <c r="G6367" s="800" t="s">
        <v>26</v>
      </c>
    </row>
    <row r="6368" spans="1:7" ht="19.899999999999999" customHeight="1" x14ac:dyDescent="0.2">
      <c r="A6368" s="560" t="s">
        <v>577</v>
      </c>
      <c r="B6368" s="560" t="s">
        <v>578</v>
      </c>
      <c r="C6368" s="795"/>
      <c r="D6368" s="795"/>
      <c r="E6368" s="797"/>
      <c r="F6368" s="799"/>
      <c r="G6368" s="801"/>
    </row>
    <row r="6369" spans="1:7" ht="19.899999999999999" customHeight="1" x14ac:dyDescent="0.2">
      <c r="A6369" s="601">
        <f>IFERROR(VLOOKUP(C6369,T_Insumos,4,FALSE),0)</f>
        <v>0</v>
      </c>
      <c r="B6369" s="561">
        <f>IFERROR(VLOOKUP(C6369,T_Insumos,5,FALSE),0)</f>
        <v>0</v>
      </c>
      <c r="C6369" s="552"/>
      <c r="D6369" s="613">
        <f>IF(C6369=0,0,"$/tnkm")</f>
        <v>0</v>
      </c>
      <c r="E6369" s="553"/>
      <c r="F6369" s="555">
        <f>IFERROR(VLOOKUP(C6369,T_Insumos,3,FALSE),0)</f>
        <v>0</v>
      </c>
      <c r="G6369" s="555">
        <f>ROUND(E6369*F6369,2)</f>
        <v>0</v>
      </c>
    </row>
    <row r="6370" spans="1:7" ht="19.899999999999999" customHeight="1" x14ac:dyDescent="0.2">
      <c r="A6370" s="601">
        <f>IFERROR(VLOOKUP(C6370,T_Insumos,4,FALSE),0)</f>
        <v>0</v>
      </c>
      <c r="B6370" s="561">
        <f>IFERROR(VLOOKUP(C6370,T_Insumos,5,FALSE),0)</f>
        <v>0</v>
      </c>
      <c r="C6370" s="552"/>
      <c r="D6370" s="613">
        <f>IF(C6370=0,0,"$/tnkm")</f>
        <v>0</v>
      </c>
      <c r="E6370" s="569"/>
      <c r="F6370" s="555">
        <f>IFERROR(VLOOKUP(C6370,T_Insumos,3,FALSE),0)</f>
        <v>0</v>
      </c>
      <c r="G6370" s="555">
        <f t="shared" ref="G6370" si="1444">ROUND(E6370*F6370,2)</f>
        <v>0</v>
      </c>
    </row>
    <row r="6371" spans="1:7" ht="19.899999999999999" customHeight="1" x14ac:dyDescent="0.2">
      <c r="A6371" s="599"/>
      <c r="B6371" s="545"/>
      <c r="C6371" s="545"/>
      <c r="D6371" s="541"/>
      <c r="E6371" s="542"/>
      <c r="F6371" s="564" t="s">
        <v>1016</v>
      </c>
      <c r="G6371" s="605">
        <f>SUBTOTAL(9,G6369:G6370)</f>
        <v>0</v>
      </c>
    </row>
    <row r="6372" spans="1:7" ht="19.899999999999999" customHeight="1" x14ac:dyDescent="0.2">
      <c r="A6372" s="602"/>
      <c r="B6372" s="541"/>
      <c r="C6372" s="545"/>
      <c r="D6372" s="541"/>
      <c r="E6372" s="542"/>
      <c r="F6372" s="543"/>
      <c r="G6372" s="600"/>
    </row>
    <row r="6373" spans="1:7" ht="19.899999999999999" customHeight="1" x14ac:dyDescent="0.2">
      <c r="A6373" s="664" t="str">
        <f>B6307</f>
        <v/>
      </c>
      <c r="B6373" s="661">
        <f ca="1">C6307</f>
        <v>0</v>
      </c>
      <c r="C6373" s="541"/>
      <c r="D6373" s="541" t="s">
        <v>1833</v>
      </c>
      <c r="E6373" s="662"/>
      <c r="F6373" s="663" t="str">
        <f ca="1">"$/"&amp;G6307</f>
        <v>$/0</v>
      </c>
      <c r="G6373" s="610">
        <f>SUBTOTAL(9,G6330:G6372)</f>
        <v>0</v>
      </c>
    </row>
    <row r="6374" spans="1:7" ht="19.899999999999999" customHeight="1" x14ac:dyDescent="0.2">
      <c r="A6374" s="606"/>
      <c r="B6374" s="607"/>
      <c r="C6374" s="608"/>
      <c r="D6374" s="608" t="s">
        <v>2043</v>
      </c>
      <c r="E6374" s="609"/>
      <c r="F6374" s="665" t="str">
        <f ca="1">"$/"&amp;G6307</f>
        <v>$/0</v>
      </c>
      <c r="G6374" s="610">
        <f>ROUND(G6373/Coeficiente_Paso,2)</f>
        <v>0</v>
      </c>
    </row>
    <row r="6375" spans="1:7" ht="19.899999999999999" customHeight="1" x14ac:dyDescent="0.2">
      <c r="A6375" s="191"/>
      <c r="B6375" s="191"/>
      <c r="C6375" s="191"/>
      <c r="D6375" s="191"/>
      <c r="E6375" s="191"/>
      <c r="F6375" s="191"/>
      <c r="G6375" s="191"/>
    </row>
    <row r="6376" spans="1:7" ht="19.899999999999999" customHeight="1" x14ac:dyDescent="0.2">
      <c r="A6376" s="802" t="s">
        <v>31</v>
      </c>
      <c r="B6376" s="803"/>
      <c r="C6376" s="803"/>
      <c r="D6376" s="803"/>
      <c r="E6376" s="803"/>
      <c r="F6376" s="803"/>
      <c r="G6376" s="804"/>
    </row>
    <row r="6377" spans="1:7" ht="19.899999999999999" customHeight="1" x14ac:dyDescent="0.2">
      <c r="A6377" s="587" t="s">
        <v>711</v>
      </c>
      <c r="B6377" s="535" t="str">
        <f>Comitente</f>
        <v>DIRECCIÓN PROVINCIAL DE VIALIDAD</v>
      </c>
      <c r="C6377" s="536"/>
      <c r="D6377" s="537"/>
      <c r="E6377" s="537"/>
      <c r="F6377" s="538"/>
      <c r="G6377" s="588"/>
    </row>
    <row r="6378" spans="1:7" ht="19.899999999999999" customHeight="1" x14ac:dyDescent="0.2">
      <c r="A6378" s="587" t="s">
        <v>712</v>
      </c>
      <c r="B6378" s="535">
        <f>Contratista</f>
        <v>0</v>
      </c>
      <c r="C6378" s="539"/>
      <c r="D6378" s="539"/>
      <c r="E6378" s="539"/>
      <c r="F6378" s="535"/>
      <c r="G6378" s="589"/>
    </row>
    <row r="6379" spans="1:7" ht="19.899999999999999" customHeight="1" x14ac:dyDescent="0.2">
      <c r="A6379" s="587" t="s">
        <v>21</v>
      </c>
      <c r="B6379" s="535" t="str">
        <f>Obra</f>
        <v>PAVIMENTACIÓN Y REPAVIMENTACION DE LA RED VIAL MUNICIPAL AFECTADAS POR OBRAS DE SANEAMIENTO 1era ETAPA SARMIENTO</v>
      </c>
      <c r="C6379" s="539"/>
      <c r="D6379" s="539"/>
      <c r="E6379" s="539"/>
      <c r="F6379" s="535" t="s">
        <v>32</v>
      </c>
      <c r="G6379" s="589">
        <f>Fecha_Base</f>
        <v>0</v>
      </c>
    </row>
    <row r="6380" spans="1:7" ht="19.899999999999999" customHeight="1" x14ac:dyDescent="0.2">
      <c r="A6380" s="590" t="s">
        <v>710</v>
      </c>
      <c r="B6380" s="540" t="str">
        <f>Ubicación</f>
        <v>DEPARTAMENTO SARMIENTO</v>
      </c>
      <c r="C6380" s="540"/>
      <c r="D6380" s="541"/>
      <c r="E6380" s="542"/>
      <c r="F6380" s="543"/>
      <c r="G6380" s="591"/>
    </row>
    <row r="6381" spans="1:7" ht="19.899999999999999" customHeight="1" x14ac:dyDescent="0.2">
      <c r="A6381" s="590" t="s">
        <v>33</v>
      </c>
      <c r="B6381" s="544" t="str">
        <f>IFERROR(VALUE(LEFT(B6382,FIND(".",B6382)-1)),"")</f>
        <v/>
      </c>
      <c r="C6381" s="545">
        <f ca="1">IFERROR(VLOOKUP(B6381,T_Computo_Presupuesto,2,FALSE),0)</f>
        <v>0</v>
      </c>
      <c r="D6381" s="545"/>
      <c r="E6381" s="542"/>
      <c r="F6381" s="543"/>
      <c r="G6381" s="591"/>
    </row>
    <row r="6382" spans="1:7" ht="19.899999999999999" customHeight="1" x14ac:dyDescent="0.2">
      <c r="A6382" s="590" t="s">
        <v>22</v>
      </c>
      <c r="B6382" s="546" t="str">
        <f>IFERROR(VLOOKUP(COUNTIF($A$1:A6382,"ANALISIS DE PRECIOS"),T_NumeroItem,2,FALSE),"")</f>
        <v/>
      </c>
      <c r="C6382" s="805">
        <f ca="1">IFERROR(VLOOKUP(B6382,T_Computo_Presupuesto,2,FALSE),0)</f>
        <v>0</v>
      </c>
      <c r="D6382" s="805"/>
      <c r="E6382" s="805"/>
      <c r="F6382" s="540" t="s">
        <v>23</v>
      </c>
      <c r="G6382" s="592">
        <f ca="1">IFERROR(VLOOKUP(B6382,T_Computo_Presupuesto,4,FALSE),0)</f>
        <v>0</v>
      </c>
    </row>
    <row r="6383" spans="1:7" ht="19.899999999999999" customHeight="1" x14ac:dyDescent="0.2">
      <c r="A6383" s="590"/>
      <c r="B6383" s="540"/>
      <c r="C6383" s="545"/>
      <c r="D6383" s="541"/>
      <c r="E6383" s="542"/>
      <c r="F6383" s="545"/>
      <c r="G6383" s="593"/>
    </row>
    <row r="6384" spans="1:7" ht="19.899999999999999" customHeight="1" x14ac:dyDescent="0.2">
      <c r="A6384" s="594"/>
      <c r="B6384" s="547"/>
      <c r="C6384" s="548" t="s">
        <v>999</v>
      </c>
      <c r="D6384" s="547"/>
      <c r="E6384" s="547"/>
      <c r="F6384" s="547"/>
      <c r="G6384" s="595"/>
    </row>
    <row r="6385" spans="1:7" ht="19.899999999999999" customHeight="1" x14ac:dyDescent="0.2">
      <c r="A6385" s="590"/>
      <c r="B6385" s="549"/>
      <c r="C6385" s="545"/>
      <c r="D6385" s="541"/>
      <c r="E6385" s="542"/>
      <c r="F6385" s="540"/>
      <c r="G6385" s="592"/>
    </row>
    <row r="6386" spans="1:7" ht="19.899999999999999" customHeight="1" x14ac:dyDescent="0.2">
      <c r="A6386" s="590"/>
      <c r="B6386" s="549"/>
      <c r="C6386" s="550" t="s">
        <v>1000</v>
      </c>
      <c r="D6386" s="551" t="s">
        <v>24</v>
      </c>
      <c r="E6386" s="551" t="s">
        <v>1001</v>
      </c>
      <c r="F6386" s="551" t="s">
        <v>1002</v>
      </c>
      <c r="G6386" s="550" t="s">
        <v>1003</v>
      </c>
    </row>
    <row r="6387" spans="1:7" ht="19.899999999999999" customHeight="1" x14ac:dyDescent="0.2">
      <c r="A6387" s="590"/>
      <c r="B6387" s="549"/>
      <c r="C6387" s="552"/>
      <c r="D6387" s="553"/>
      <c r="E6387" s="554">
        <f t="shared" ref="E6387:E6396" si="1445">IFERROR(VLOOKUP(C6387,T_Equipos,4,FALSE),0)</f>
        <v>0</v>
      </c>
      <c r="F6387" s="555">
        <f t="shared" ref="F6387:F6396" si="1446">IFERROR(VLOOKUP(C6387,T_Equipos,5,FALSE),0)</f>
        <v>0</v>
      </c>
      <c r="G6387" s="555">
        <f>ROUND(D6387*F6387,2)</f>
        <v>0</v>
      </c>
    </row>
    <row r="6388" spans="1:7" ht="19.899999999999999" customHeight="1" x14ac:dyDescent="0.2">
      <c r="A6388" s="590"/>
      <c r="B6388" s="549"/>
      <c r="C6388" s="552"/>
      <c r="D6388" s="553"/>
      <c r="E6388" s="554">
        <f t="shared" si="1445"/>
        <v>0</v>
      </c>
      <c r="F6388" s="555">
        <f t="shared" si="1446"/>
        <v>0</v>
      </c>
      <c r="G6388" s="555">
        <f>ROUND(D6388*F6388,2)</f>
        <v>0</v>
      </c>
    </row>
    <row r="6389" spans="1:7" ht="19.899999999999999" customHeight="1" x14ac:dyDescent="0.2">
      <c r="A6389" s="590"/>
      <c r="B6389" s="549"/>
      <c r="C6389" s="552"/>
      <c r="D6389" s="553"/>
      <c r="E6389" s="554">
        <f t="shared" si="1445"/>
        <v>0</v>
      </c>
      <c r="F6389" s="555">
        <f t="shared" si="1446"/>
        <v>0</v>
      </c>
      <c r="G6389" s="555">
        <f>ROUND(D6389*F6389,2)</f>
        <v>0</v>
      </c>
    </row>
    <row r="6390" spans="1:7" ht="19.899999999999999" customHeight="1" x14ac:dyDescent="0.2">
      <c r="A6390" s="590"/>
      <c r="B6390" s="549"/>
      <c r="C6390" s="552"/>
      <c r="D6390" s="553"/>
      <c r="E6390" s="554">
        <f t="shared" si="1445"/>
        <v>0</v>
      </c>
      <c r="F6390" s="555">
        <f t="shared" si="1446"/>
        <v>0</v>
      </c>
      <c r="G6390" s="555">
        <f>ROUND(D6390*F6390,2)</f>
        <v>0</v>
      </c>
    </row>
    <row r="6391" spans="1:7" ht="19.899999999999999" customHeight="1" x14ac:dyDescent="0.2">
      <c r="A6391" s="590"/>
      <c r="B6391" s="549"/>
      <c r="C6391" s="552"/>
      <c r="D6391" s="553"/>
      <c r="E6391" s="554">
        <f t="shared" si="1445"/>
        <v>0</v>
      </c>
      <c r="F6391" s="555">
        <f t="shared" si="1446"/>
        <v>0</v>
      </c>
      <c r="G6391" s="555">
        <f t="shared" ref="G6391:G6396" si="1447">ROUND(D6391*F6391,2)</f>
        <v>0</v>
      </c>
    </row>
    <row r="6392" spans="1:7" ht="19.899999999999999" customHeight="1" x14ac:dyDescent="0.2">
      <c r="A6392" s="590"/>
      <c r="B6392" s="549"/>
      <c r="C6392" s="552"/>
      <c r="D6392" s="553"/>
      <c r="E6392" s="554">
        <f t="shared" si="1445"/>
        <v>0</v>
      </c>
      <c r="F6392" s="555">
        <f t="shared" si="1446"/>
        <v>0</v>
      </c>
      <c r="G6392" s="555">
        <f t="shared" si="1447"/>
        <v>0</v>
      </c>
    </row>
    <row r="6393" spans="1:7" ht="19.899999999999999" customHeight="1" x14ac:dyDescent="0.2">
      <c r="A6393" s="590"/>
      <c r="B6393" s="549"/>
      <c r="C6393" s="552"/>
      <c r="D6393" s="553"/>
      <c r="E6393" s="554">
        <f t="shared" si="1445"/>
        <v>0</v>
      </c>
      <c r="F6393" s="555">
        <f t="shared" si="1446"/>
        <v>0</v>
      </c>
      <c r="G6393" s="555">
        <f t="shared" si="1447"/>
        <v>0</v>
      </c>
    </row>
    <row r="6394" spans="1:7" ht="19.899999999999999" customHeight="1" x14ac:dyDescent="0.2">
      <c r="A6394" s="590"/>
      <c r="B6394" s="549"/>
      <c r="C6394" s="552"/>
      <c r="D6394" s="553"/>
      <c r="E6394" s="554">
        <f t="shared" si="1445"/>
        <v>0</v>
      </c>
      <c r="F6394" s="555">
        <f t="shared" si="1446"/>
        <v>0</v>
      </c>
      <c r="G6394" s="555">
        <f t="shared" si="1447"/>
        <v>0</v>
      </c>
    </row>
    <row r="6395" spans="1:7" ht="19.899999999999999" customHeight="1" x14ac:dyDescent="0.2">
      <c r="A6395" s="590"/>
      <c r="B6395" s="549"/>
      <c r="C6395" s="552"/>
      <c r="D6395" s="553"/>
      <c r="E6395" s="554">
        <f t="shared" si="1445"/>
        <v>0</v>
      </c>
      <c r="F6395" s="555">
        <f t="shared" si="1446"/>
        <v>0</v>
      </c>
      <c r="G6395" s="555">
        <f t="shared" si="1447"/>
        <v>0</v>
      </c>
    </row>
    <row r="6396" spans="1:7" ht="19.899999999999999" customHeight="1" x14ac:dyDescent="0.2">
      <c r="A6396" s="590"/>
      <c r="B6396" s="549"/>
      <c r="C6396" s="552"/>
      <c r="D6396" s="553"/>
      <c r="E6396" s="554">
        <f t="shared" si="1445"/>
        <v>0</v>
      </c>
      <c r="F6396" s="555">
        <f t="shared" si="1446"/>
        <v>0</v>
      </c>
      <c r="G6396" s="555">
        <f t="shared" si="1447"/>
        <v>0</v>
      </c>
    </row>
    <row r="6397" spans="1:7" ht="19.899999999999999" customHeight="1" x14ac:dyDescent="0.2">
      <c r="A6397" s="590"/>
      <c r="B6397" s="549"/>
      <c r="C6397" s="545"/>
      <c r="D6397" s="545"/>
      <c r="E6397" s="556"/>
      <c r="F6397" s="540"/>
      <c r="G6397" s="592"/>
    </row>
    <row r="6398" spans="1:7" ht="19.899999999999999" customHeight="1" x14ac:dyDescent="0.2">
      <c r="A6398" s="590"/>
      <c r="B6398" s="545"/>
      <c r="C6398" s="537" t="s">
        <v>1004</v>
      </c>
      <c r="D6398" s="540" t="s">
        <v>1001</v>
      </c>
      <c r="E6398" s="611">
        <f>SUMPRODUCT(D6387:D6396,E6387:E6396)</f>
        <v>0</v>
      </c>
      <c r="F6398" s="540" t="s">
        <v>1005</v>
      </c>
      <c r="G6398" s="612">
        <f>SUM(G6387:G6396)</f>
        <v>0</v>
      </c>
    </row>
    <row r="6399" spans="1:7" ht="19.899999999999999" customHeight="1" x14ac:dyDescent="0.2">
      <c r="A6399" s="590"/>
      <c r="B6399" s="549"/>
      <c r="C6399" s="557"/>
      <c r="D6399" s="556"/>
      <c r="E6399" s="542"/>
      <c r="F6399" s="540"/>
      <c r="G6399" s="596"/>
    </row>
    <row r="6400" spans="1:7" ht="19.899999999999999" customHeight="1" x14ac:dyDescent="0.2">
      <c r="A6400" s="597"/>
      <c r="B6400" s="549"/>
      <c r="C6400" s="540" t="s">
        <v>1006</v>
      </c>
      <c r="D6400" s="558">
        <f>IFERROR(VLOOKUP(COUNTIF($A$1:A6400,"ANALISIS DE PRECIOS"),T_Rendimiento_Equipo,5,FALSE),0)</f>
        <v>0</v>
      </c>
      <c r="E6400" s="559" t="str">
        <f ca="1">G6382&amp;"/día"</f>
        <v>0/día</v>
      </c>
      <c r="F6400" s="598"/>
      <c r="G6400" s="592"/>
    </row>
    <row r="6401" spans="1:7" ht="19.899999999999999" customHeight="1" x14ac:dyDescent="0.2">
      <c r="A6401" s="590"/>
      <c r="B6401" s="549"/>
      <c r="C6401" s="545"/>
      <c r="D6401" s="541"/>
      <c r="E6401" s="542"/>
      <c r="F6401" s="540"/>
      <c r="G6401" s="592"/>
    </row>
    <row r="6402" spans="1:7" ht="19.899999999999999" customHeight="1" x14ac:dyDescent="0.2">
      <c r="A6402" s="792" t="s">
        <v>576</v>
      </c>
      <c r="B6402" s="793"/>
      <c r="C6402" s="794" t="s">
        <v>0</v>
      </c>
      <c r="D6402" s="806" t="s">
        <v>1866</v>
      </c>
      <c r="E6402" s="806" t="s">
        <v>1865</v>
      </c>
      <c r="F6402" s="798" t="s">
        <v>1007</v>
      </c>
      <c r="G6402" s="800" t="s">
        <v>26</v>
      </c>
    </row>
    <row r="6403" spans="1:7" ht="19.899999999999999" customHeight="1" x14ac:dyDescent="0.2">
      <c r="A6403" s="560" t="s">
        <v>577</v>
      </c>
      <c r="B6403" s="560" t="s">
        <v>578</v>
      </c>
      <c r="C6403" s="795"/>
      <c r="D6403" s="807"/>
      <c r="E6403" s="797"/>
      <c r="F6403" s="799"/>
      <c r="G6403" s="801"/>
    </row>
    <row r="6404" spans="1:7" ht="19.899999999999999" customHeight="1" x14ac:dyDescent="0.2">
      <c r="A6404" s="599"/>
      <c r="B6404" s="545"/>
      <c r="C6404" s="537" t="s">
        <v>1008</v>
      </c>
      <c r="D6404" s="542"/>
      <c r="E6404" s="542"/>
      <c r="F6404" s="545"/>
      <c r="G6404" s="600"/>
    </row>
    <row r="6405" spans="1:7" ht="19.899999999999999" customHeight="1" x14ac:dyDescent="0.2">
      <c r="A6405" s="601">
        <f t="shared" ref="A6405:A6413" si="1448">IFERROR(VLOOKUP(C6405,T_Insumos,4,FALSE),0)</f>
        <v>0</v>
      </c>
      <c r="B6405" s="561">
        <f t="shared" ref="B6405:B6413" si="1449">IFERROR(VLOOKUP(C6405,T_Insumos,5,FALSE),0)</f>
        <v>0</v>
      </c>
      <c r="C6405" s="552"/>
      <c r="D6405" s="562">
        <f t="shared" ref="D6405:D6413" si="1450">IFERROR(VLOOKUP(C6405,T_Insumos,3,FALSE),0)</f>
        <v>0</v>
      </c>
      <c r="E6405" s="555">
        <f>D6405*$G$23</f>
        <v>0</v>
      </c>
      <c r="F6405" s="558">
        <f>IF(C6405="",0,IFERROR(VLOOKUP(COUNTIF($A$1:A6405,"ANALISIS DE PRECIOS"),T_Rendimiento_Equipo,5,FALSE),0))</f>
        <v>0</v>
      </c>
      <c r="G6405" s="555">
        <f>IFERROR(ROUND(E6405/F6405,2),0)</f>
        <v>0</v>
      </c>
    </row>
    <row r="6406" spans="1:7" ht="19.899999999999999" customHeight="1" x14ac:dyDescent="0.2">
      <c r="A6406" s="601">
        <f t="shared" si="1448"/>
        <v>0</v>
      </c>
      <c r="B6406" s="561">
        <f t="shared" si="1449"/>
        <v>0</v>
      </c>
      <c r="C6406" s="552"/>
      <c r="D6406" s="562">
        <f t="shared" si="1450"/>
        <v>0</v>
      </c>
      <c r="E6406" s="555"/>
      <c r="F6406" s="558">
        <f>IF(C6406="",0,IFERROR(VLOOKUP(COUNTIF($A$1:A6406,"ANALISIS DE PRECIOS"),T_Rendimiento_Equipo,5,FALSE),0))</f>
        <v>0</v>
      </c>
      <c r="G6406" s="555">
        <f t="shared" ref="G6406:G6413" si="1451">IFERROR(ROUND(E6406/F6406,2),0)</f>
        <v>0</v>
      </c>
    </row>
    <row r="6407" spans="1:7" ht="19.899999999999999" customHeight="1" x14ac:dyDescent="0.2">
      <c r="A6407" s="601">
        <f t="shared" si="1448"/>
        <v>0</v>
      </c>
      <c r="B6407" s="561">
        <f t="shared" si="1449"/>
        <v>0</v>
      </c>
      <c r="C6407" s="563"/>
      <c r="D6407" s="562">
        <f t="shared" si="1450"/>
        <v>0</v>
      </c>
      <c r="E6407" s="555"/>
      <c r="F6407" s="558">
        <f>IF(C6407="",0,IFERROR(VLOOKUP(COUNTIF($A$1:A6407,"ANALISIS DE PRECIOS"),T_Rendimiento_Equipo,5,FALSE),0))</f>
        <v>0</v>
      </c>
      <c r="G6407" s="555">
        <f t="shared" si="1451"/>
        <v>0</v>
      </c>
    </row>
    <row r="6408" spans="1:7" ht="19.899999999999999" customHeight="1" x14ac:dyDescent="0.2">
      <c r="A6408" s="601">
        <f t="shared" si="1448"/>
        <v>0</v>
      </c>
      <c r="B6408" s="561">
        <f t="shared" si="1449"/>
        <v>0</v>
      </c>
      <c r="C6408" s="563"/>
      <c r="D6408" s="562">
        <f t="shared" si="1450"/>
        <v>0</v>
      </c>
      <c r="E6408" s="555"/>
      <c r="F6408" s="558">
        <f>IF(C6408="",0,IFERROR(VLOOKUP(COUNTIF($A$1:A6408,"ANALISIS DE PRECIOS"),T_Rendimiento_Equipo,5,FALSE),0))</f>
        <v>0</v>
      </c>
      <c r="G6408" s="555">
        <f t="shared" si="1451"/>
        <v>0</v>
      </c>
    </row>
    <row r="6409" spans="1:7" ht="19.899999999999999" customHeight="1" x14ac:dyDescent="0.2">
      <c r="A6409" s="601">
        <f t="shared" si="1448"/>
        <v>0</v>
      </c>
      <c r="B6409" s="561">
        <f t="shared" si="1449"/>
        <v>0</v>
      </c>
      <c r="C6409" s="563"/>
      <c r="D6409" s="562">
        <f t="shared" si="1450"/>
        <v>0</v>
      </c>
      <c r="E6409" s="555"/>
      <c r="F6409" s="558">
        <f>IF(C6409="",0,IFERROR(VLOOKUP(COUNTIF($A$1:A6409,"ANALISIS DE PRECIOS"),T_Rendimiento_Equipo,5,FALSE),0))</f>
        <v>0</v>
      </c>
      <c r="G6409" s="555">
        <f t="shared" si="1451"/>
        <v>0</v>
      </c>
    </row>
    <row r="6410" spans="1:7" ht="19.899999999999999" customHeight="1" x14ac:dyDescent="0.2">
      <c r="A6410" s="601">
        <f t="shared" si="1448"/>
        <v>0</v>
      </c>
      <c r="B6410" s="561">
        <f t="shared" si="1449"/>
        <v>0</v>
      </c>
      <c r="C6410" s="563"/>
      <c r="D6410" s="562">
        <f t="shared" si="1450"/>
        <v>0</v>
      </c>
      <c r="E6410" s="555"/>
      <c r="F6410" s="558">
        <f>IF(C6410="",0,IFERROR(VLOOKUP(COUNTIF($A$1:A6410,"ANALISIS DE PRECIOS"),T_Rendimiento_Equipo,5,FALSE),0))</f>
        <v>0</v>
      </c>
      <c r="G6410" s="555">
        <f t="shared" si="1451"/>
        <v>0</v>
      </c>
    </row>
    <row r="6411" spans="1:7" ht="19.899999999999999" customHeight="1" x14ac:dyDescent="0.2">
      <c r="A6411" s="601">
        <f t="shared" si="1448"/>
        <v>0</v>
      </c>
      <c r="B6411" s="561">
        <f t="shared" si="1449"/>
        <v>0</v>
      </c>
      <c r="C6411" s="563"/>
      <c r="D6411" s="562">
        <f t="shared" si="1450"/>
        <v>0</v>
      </c>
      <c r="E6411" s="555"/>
      <c r="F6411" s="558">
        <f>IF(C6411="",0,IFERROR(VLOOKUP(COUNTIF($A$1:A6411,"ANALISIS DE PRECIOS"),T_Rendimiento_Equipo,5,FALSE),0))</f>
        <v>0</v>
      </c>
      <c r="G6411" s="555">
        <f t="shared" si="1451"/>
        <v>0</v>
      </c>
    </row>
    <row r="6412" spans="1:7" ht="19.899999999999999" customHeight="1" x14ac:dyDescent="0.2">
      <c r="A6412" s="601">
        <f t="shared" si="1448"/>
        <v>0</v>
      </c>
      <c r="B6412" s="561">
        <f t="shared" si="1449"/>
        <v>0</v>
      </c>
      <c r="C6412" s="563"/>
      <c r="D6412" s="562">
        <f t="shared" si="1450"/>
        <v>0</v>
      </c>
      <c r="E6412" s="555"/>
      <c r="F6412" s="558">
        <f>IF(C6412="",0,IFERROR(VLOOKUP(COUNTIF($A$1:A6412,"ANALISIS DE PRECIOS"),T_Rendimiento_Equipo,5,FALSE),0))</f>
        <v>0</v>
      </c>
      <c r="G6412" s="555">
        <f t="shared" si="1451"/>
        <v>0</v>
      </c>
    </row>
    <row r="6413" spans="1:7" ht="19.899999999999999" customHeight="1" x14ac:dyDescent="0.2">
      <c r="A6413" s="601">
        <f t="shared" si="1448"/>
        <v>0</v>
      </c>
      <c r="B6413" s="561">
        <f t="shared" si="1449"/>
        <v>0</v>
      </c>
      <c r="C6413" s="552"/>
      <c r="D6413" s="562">
        <f t="shared" si="1450"/>
        <v>0</v>
      </c>
      <c r="E6413" s="555"/>
      <c r="F6413" s="558">
        <f>IF(C6413="",0,IFERROR(VLOOKUP(COUNTIF($A$1:A6413,"ANALISIS DE PRECIOS"),T_Rendimiento_Equipo,5,FALSE),0))</f>
        <v>0</v>
      </c>
      <c r="G6413" s="555">
        <f t="shared" si="1451"/>
        <v>0</v>
      </c>
    </row>
    <row r="6414" spans="1:7" ht="19.899999999999999" customHeight="1" x14ac:dyDescent="0.2">
      <c r="A6414" s="602"/>
      <c r="B6414" s="541"/>
      <c r="C6414" s="545"/>
      <c r="D6414" s="541"/>
      <c r="E6414" s="542"/>
      <c r="F6414" s="564" t="s">
        <v>27</v>
      </c>
      <c r="G6414" s="603">
        <f>SUBTOTAL(9,G6405:G6413)</f>
        <v>0</v>
      </c>
    </row>
    <row r="6415" spans="1:7" ht="19.899999999999999" customHeight="1" x14ac:dyDescent="0.2">
      <c r="A6415" s="599"/>
      <c r="B6415" s="545"/>
      <c r="C6415" s="537" t="s">
        <v>713</v>
      </c>
      <c r="D6415" s="541"/>
      <c r="E6415" s="542"/>
      <c r="F6415" s="543"/>
      <c r="G6415" s="600"/>
    </row>
    <row r="6416" spans="1:7" ht="19.899999999999999" customHeight="1" x14ac:dyDescent="0.2">
      <c r="A6416" s="792" t="s">
        <v>576</v>
      </c>
      <c r="B6416" s="793"/>
      <c r="C6416" s="794" t="s">
        <v>0</v>
      </c>
      <c r="D6416" s="796" t="s">
        <v>24</v>
      </c>
      <c r="E6416" s="796" t="s">
        <v>1832</v>
      </c>
      <c r="F6416" s="798" t="s">
        <v>1007</v>
      </c>
      <c r="G6416" s="800" t="s">
        <v>26</v>
      </c>
    </row>
    <row r="6417" spans="1:7" ht="19.899999999999999" customHeight="1" x14ac:dyDescent="0.2">
      <c r="A6417" s="560" t="s">
        <v>577</v>
      </c>
      <c r="B6417" s="560" t="s">
        <v>578</v>
      </c>
      <c r="C6417" s="795"/>
      <c r="D6417" s="797"/>
      <c r="E6417" s="797"/>
      <c r="F6417" s="799"/>
      <c r="G6417" s="801"/>
    </row>
    <row r="6418" spans="1:7" ht="19.899999999999999" customHeight="1" x14ac:dyDescent="0.2">
      <c r="A6418" s="601">
        <f t="shared" ref="A6418:A6424" si="1452">IFERROR(VLOOKUP(C6418,T_Insumos,4,FALSE),0)</f>
        <v>0</v>
      </c>
      <c r="B6418" s="561">
        <f t="shared" ref="B6418:B6424" si="1453">IFERROR(VLOOKUP(C6418,T_Insumos,5,FALSE),0)</f>
        <v>0</v>
      </c>
      <c r="C6418" s="565"/>
      <c r="D6418" s="558"/>
      <c r="E6418" s="555">
        <f t="shared" ref="E6418:E6424" si="1454">IFERROR(VLOOKUP(C6418,T_Insumos,3,FALSE),0)</f>
        <v>0</v>
      </c>
      <c r="F6418" s="558">
        <f>IF(C6418="",0,IFERROR(VLOOKUP(COUNTIF($A$1:A6418,"ANALISIS DE PRECIOS"),T_Rendimiento_Equipo,5,FALSE),0))</f>
        <v>0</v>
      </c>
      <c r="G6418" s="555">
        <f>IFERROR(ROUND(D6418*E6418/F6418,2),0)</f>
        <v>0</v>
      </c>
    </row>
    <row r="6419" spans="1:7" ht="19.899999999999999" customHeight="1" x14ac:dyDescent="0.2">
      <c r="A6419" s="601">
        <f t="shared" si="1452"/>
        <v>0</v>
      </c>
      <c r="B6419" s="561">
        <f t="shared" si="1453"/>
        <v>0</v>
      </c>
      <c r="C6419" s="552"/>
      <c r="D6419" s="558"/>
      <c r="E6419" s="555">
        <f t="shared" si="1454"/>
        <v>0</v>
      </c>
      <c r="F6419" s="558">
        <f>IF(C6419="",0,IFERROR(VLOOKUP(COUNTIF($A$1:A6419,"ANALISIS DE PRECIOS"),T_Rendimiento_Equipo,5,FALSE),0))</f>
        <v>0</v>
      </c>
      <c r="G6419" s="555">
        <f t="shared" ref="G6419:G6424" si="1455">IFERROR(ROUND(D6419*E6419/F6419,2),0)</f>
        <v>0</v>
      </c>
    </row>
    <row r="6420" spans="1:7" ht="19.899999999999999" customHeight="1" x14ac:dyDescent="0.2">
      <c r="A6420" s="601">
        <f t="shared" si="1452"/>
        <v>0</v>
      </c>
      <c r="B6420" s="561">
        <f t="shared" si="1453"/>
        <v>0</v>
      </c>
      <c r="C6420" s="552"/>
      <c r="D6420" s="558"/>
      <c r="E6420" s="555">
        <f t="shared" si="1454"/>
        <v>0</v>
      </c>
      <c r="F6420" s="558">
        <f>IF(C6420="",0,IFERROR(VLOOKUP(COUNTIF($A$1:A6420,"ANALISIS DE PRECIOS"),T_Rendimiento_Equipo,5,FALSE),0))</f>
        <v>0</v>
      </c>
      <c r="G6420" s="555">
        <f t="shared" si="1455"/>
        <v>0</v>
      </c>
    </row>
    <row r="6421" spans="1:7" ht="19.899999999999999" customHeight="1" x14ac:dyDescent="0.2">
      <c r="A6421" s="601">
        <f t="shared" si="1452"/>
        <v>0</v>
      </c>
      <c r="B6421" s="561">
        <f t="shared" si="1453"/>
        <v>0</v>
      </c>
      <c r="C6421" s="552"/>
      <c r="D6421" s="558"/>
      <c r="E6421" s="555">
        <f t="shared" si="1454"/>
        <v>0</v>
      </c>
      <c r="F6421" s="558">
        <f>IF(C6421="",0,IFERROR(VLOOKUP(COUNTIF($A$1:A6421,"ANALISIS DE PRECIOS"),T_Rendimiento_Equipo,5,FALSE),0))</f>
        <v>0</v>
      </c>
      <c r="G6421" s="555">
        <f t="shared" si="1455"/>
        <v>0</v>
      </c>
    </row>
    <row r="6422" spans="1:7" ht="19.899999999999999" customHeight="1" x14ac:dyDescent="0.2">
      <c r="A6422" s="601">
        <f t="shared" si="1452"/>
        <v>0</v>
      </c>
      <c r="B6422" s="561">
        <f t="shared" si="1453"/>
        <v>0</v>
      </c>
      <c r="C6422" s="552"/>
      <c r="D6422" s="558"/>
      <c r="E6422" s="555">
        <f t="shared" si="1454"/>
        <v>0</v>
      </c>
      <c r="F6422" s="558">
        <f>IF(C6422="",0,IFERROR(VLOOKUP(COUNTIF($A$1:A6422,"ANALISIS DE PRECIOS"),T_Rendimiento_Equipo,5,FALSE),0))</f>
        <v>0</v>
      </c>
      <c r="G6422" s="555">
        <f t="shared" si="1455"/>
        <v>0</v>
      </c>
    </row>
    <row r="6423" spans="1:7" ht="19.899999999999999" customHeight="1" x14ac:dyDescent="0.2">
      <c r="A6423" s="601">
        <f t="shared" si="1452"/>
        <v>0</v>
      </c>
      <c r="B6423" s="561">
        <f t="shared" si="1453"/>
        <v>0</v>
      </c>
      <c r="C6423" s="552"/>
      <c r="D6423" s="566"/>
      <c r="E6423" s="555">
        <f t="shared" si="1454"/>
        <v>0</v>
      </c>
      <c r="F6423" s="558">
        <f>IF(C6423="",0,IFERROR(VLOOKUP(COUNTIF($A$1:A6423,"ANALISIS DE PRECIOS"),T_Rendimiento_Equipo,5,FALSE),0))</f>
        <v>0</v>
      </c>
      <c r="G6423" s="555">
        <f t="shared" si="1455"/>
        <v>0</v>
      </c>
    </row>
    <row r="6424" spans="1:7" ht="19.899999999999999" customHeight="1" x14ac:dyDescent="0.2">
      <c r="A6424" s="601">
        <f t="shared" si="1452"/>
        <v>0</v>
      </c>
      <c r="B6424" s="561">
        <f t="shared" si="1453"/>
        <v>0</v>
      </c>
      <c r="C6424" s="561"/>
      <c r="D6424" s="567"/>
      <c r="E6424" s="555">
        <f t="shared" si="1454"/>
        <v>0</v>
      </c>
      <c r="F6424" s="558">
        <f>IF(C6424="",0,IFERROR(VLOOKUP(COUNTIF($A$1:A6424,"ANALISIS DE PRECIOS"),T_Rendimiento_Equipo,5,FALSE),0))</f>
        <v>0</v>
      </c>
      <c r="G6424" s="555">
        <f t="shared" si="1455"/>
        <v>0</v>
      </c>
    </row>
    <row r="6425" spans="1:7" ht="19.899999999999999" customHeight="1" x14ac:dyDescent="0.2">
      <c r="A6425" s="602"/>
      <c r="B6425" s="541"/>
      <c r="C6425" s="545"/>
      <c r="D6425" s="541"/>
      <c r="E6425" s="542"/>
      <c r="F6425" s="564" t="s">
        <v>28</v>
      </c>
      <c r="G6425" s="604">
        <f>SUBTOTAL(9,G6418:G6424)</f>
        <v>0</v>
      </c>
    </row>
    <row r="6426" spans="1:7" ht="19.899999999999999" customHeight="1" x14ac:dyDescent="0.2">
      <c r="A6426" s="599"/>
      <c r="B6426" s="545"/>
      <c r="C6426" s="537" t="s">
        <v>1014</v>
      </c>
      <c r="D6426" s="541"/>
      <c r="E6426" s="542"/>
      <c r="F6426" s="543"/>
      <c r="G6426" s="600"/>
    </row>
    <row r="6427" spans="1:7" ht="19.899999999999999" customHeight="1" x14ac:dyDescent="0.2">
      <c r="A6427" s="792" t="s">
        <v>576</v>
      </c>
      <c r="B6427" s="793"/>
      <c r="C6427" s="794" t="s">
        <v>0</v>
      </c>
      <c r="D6427" s="794" t="s">
        <v>1867</v>
      </c>
      <c r="E6427" s="796" t="s">
        <v>24</v>
      </c>
      <c r="F6427" s="798" t="s">
        <v>25</v>
      </c>
      <c r="G6427" s="800" t="s">
        <v>26</v>
      </c>
    </row>
    <row r="6428" spans="1:7" ht="19.899999999999999" customHeight="1" x14ac:dyDescent="0.2">
      <c r="A6428" s="560" t="s">
        <v>577</v>
      </c>
      <c r="B6428" s="560" t="s">
        <v>578</v>
      </c>
      <c r="C6428" s="795"/>
      <c r="D6428" s="795"/>
      <c r="E6428" s="797"/>
      <c r="F6428" s="799"/>
      <c r="G6428" s="801"/>
    </row>
    <row r="6429" spans="1:7" ht="19.899999999999999" customHeight="1" x14ac:dyDescent="0.2">
      <c r="A6429" s="601">
        <f t="shared" ref="A6429:A6439" si="1456">IFERROR(VLOOKUP(C6429,T_Insumos,4,FALSE),0)</f>
        <v>0</v>
      </c>
      <c r="B6429" s="561">
        <f t="shared" ref="B6429:B6439" si="1457">IFERROR(VLOOKUP(C6429,T_Insumos,5,FALSE),0)</f>
        <v>0</v>
      </c>
      <c r="C6429" s="561"/>
      <c r="D6429" s="613">
        <f t="shared" ref="D6429:D6439" si="1458">IFERROR(VLOOKUP(C6429,T_Insumos,2,FALSE),0)</f>
        <v>0</v>
      </c>
      <c r="E6429" s="553"/>
      <c r="F6429" s="555">
        <f t="shared" ref="F6429:F6439" si="1459">IFERROR(VLOOKUP(C6429,T_Insumos,3,FALSE),0)</f>
        <v>0</v>
      </c>
      <c r="G6429" s="555">
        <f>ROUND(E6429*F6429,2)</f>
        <v>0</v>
      </c>
    </row>
    <row r="6430" spans="1:7" ht="19.899999999999999" customHeight="1" x14ac:dyDescent="0.2">
      <c r="A6430" s="601">
        <f t="shared" si="1456"/>
        <v>0</v>
      </c>
      <c r="B6430" s="561">
        <f t="shared" si="1457"/>
        <v>0</v>
      </c>
      <c r="C6430" s="561"/>
      <c r="D6430" s="613">
        <f t="shared" si="1458"/>
        <v>0</v>
      </c>
      <c r="E6430" s="553"/>
      <c r="F6430" s="555">
        <f t="shared" si="1459"/>
        <v>0</v>
      </c>
      <c r="G6430" s="555">
        <f t="shared" ref="G6430:G6439" si="1460">ROUND(E6430*F6430,2)</f>
        <v>0</v>
      </c>
    </row>
    <row r="6431" spans="1:7" ht="19.899999999999999" customHeight="1" x14ac:dyDescent="0.2">
      <c r="A6431" s="601">
        <f t="shared" si="1456"/>
        <v>0</v>
      </c>
      <c r="B6431" s="561">
        <f t="shared" si="1457"/>
        <v>0</v>
      </c>
      <c r="C6431" s="561"/>
      <c r="D6431" s="613">
        <f t="shared" si="1458"/>
        <v>0</v>
      </c>
      <c r="E6431" s="553"/>
      <c r="F6431" s="555">
        <f t="shared" si="1459"/>
        <v>0</v>
      </c>
      <c r="G6431" s="555">
        <f t="shared" si="1460"/>
        <v>0</v>
      </c>
    </row>
    <row r="6432" spans="1:7" ht="19.899999999999999" customHeight="1" x14ac:dyDescent="0.2">
      <c r="A6432" s="601">
        <f t="shared" si="1456"/>
        <v>0</v>
      </c>
      <c r="B6432" s="561">
        <f t="shared" si="1457"/>
        <v>0</v>
      </c>
      <c r="C6432" s="561"/>
      <c r="D6432" s="613">
        <f t="shared" si="1458"/>
        <v>0</v>
      </c>
      <c r="E6432" s="553"/>
      <c r="F6432" s="555">
        <f t="shared" si="1459"/>
        <v>0</v>
      </c>
      <c r="G6432" s="555">
        <f t="shared" si="1460"/>
        <v>0</v>
      </c>
    </row>
    <row r="6433" spans="1:7" ht="19.899999999999999" customHeight="1" x14ac:dyDescent="0.2">
      <c r="A6433" s="601">
        <f t="shared" si="1456"/>
        <v>0</v>
      </c>
      <c r="B6433" s="561">
        <f t="shared" si="1457"/>
        <v>0</v>
      </c>
      <c r="C6433" s="561"/>
      <c r="D6433" s="613">
        <f t="shared" si="1458"/>
        <v>0</v>
      </c>
      <c r="E6433" s="553"/>
      <c r="F6433" s="555">
        <f t="shared" si="1459"/>
        <v>0</v>
      </c>
      <c r="G6433" s="555">
        <f t="shared" si="1460"/>
        <v>0</v>
      </c>
    </row>
    <row r="6434" spans="1:7" ht="19.899999999999999" customHeight="1" x14ac:dyDescent="0.2">
      <c r="A6434" s="601">
        <f t="shared" si="1456"/>
        <v>0</v>
      </c>
      <c r="B6434" s="561">
        <f t="shared" si="1457"/>
        <v>0</v>
      </c>
      <c r="C6434" s="561"/>
      <c r="D6434" s="613">
        <f t="shared" si="1458"/>
        <v>0</v>
      </c>
      <c r="E6434" s="553"/>
      <c r="F6434" s="555">
        <f t="shared" si="1459"/>
        <v>0</v>
      </c>
      <c r="G6434" s="555">
        <f t="shared" si="1460"/>
        <v>0</v>
      </c>
    </row>
    <row r="6435" spans="1:7" ht="19.899999999999999" customHeight="1" x14ac:dyDescent="0.2">
      <c r="A6435" s="601">
        <f t="shared" si="1456"/>
        <v>0</v>
      </c>
      <c r="B6435" s="561">
        <f t="shared" si="1457"/>
        <v>0</v>
      </c>
      <c r="C6435" s="561"/>
      <c r="D6435" s="613">
        <f t="shared" si="1458"/>
        <v>0</v>
      </c>
      <c r="E6435" s="553"/>
      <c r="F6435" s="555">
        <f t="shared" si="1459"/>
        <v>0</v>
      </c>
      <c r="G6435" s="555">
        <f t="shared" si="1460"/>
        <v>0</v>
      </c>
    </row>
    <row r="6436" spans="1:7" ht="19.899999999999999" customHeight="1" x14ac:dyDescent="0.2">
      <c r="A6436" s="601">
        <f t="shared" si="1456"/>
        <v>0</v>
      </c>
      <c r="B6436" s="561">
        <f t="shared" si="1457"/>
        <v>0</v>
      </c>
      <c r="C6436" s="561"/>
      <c r="D6436" s="613">
        <f t="shared" si="1458"/>
        <v>0</v>
      </c>
      <c r="E6436" s="553"/>
      <c r="F6436" s="555">
        <f t="shared" si="1459"/>
        <v>0</v>
      </c>
      <c r="G6436" s="555">
        <f t="shared" si="1460"/>
        <v>0</v>
      </c>
    </row>
    <row r="6437" spans="1:7" ht="19.899999999999999" customHeight="1" x14ac:dyDescent="0.2">
      <c r="A6437" s="601">
        <f t="shared" si="1456"/>
        <v>0</v>
      </c>
      <c r="B6437" s="561">
        <f t="shared" si="1457"/>
        <v>0</v>
      </c>
      <c r="C6437" s="561"/>
      <c r="D6437" s="613">
        <f t="shared" si="1458"/>
        <v>0</v>
      </c>
      <c r="E6437" s="553"/>
      <c r="F6437" s="555">
        <f t="shared" si="1459"/>
        <v>0</v>
      </c>
      <c r="G6437" s="555">
        <f t="shared" si="1460"/>
        <v>0</v>
      </c>
    </row>
    <row r="6438" spans="1:7" ht="19.899999999999999" customHeight="1" x14ac:dyDescent="0.2">
      <c r="A6438" s="601">
        <f t="shared" si="1456"/>
        <v>0</v>
      </c>
      <c r="B6438" s="561">
        <f t="shared" si="1457"/>
        <v>0</v>
      </c>
      <c r="C6438" s="561"/>
      <c r="D6438" s="613">
        <f t="shared" si="1458"/>
        <v>0</v>
      </c>
      <c r="E6438" s="553"/>
      <c r="F6438" s="555">
        <f t="shared" si="1459"/>
        <v>0</v>
      </c>
      <c r="G6438" s="555">
        <f t="shared" si="1460"/>
        <v>0</v>
      </c>
    </row>
    <row r="6439" spans="1:7" ht="19.899999999999999" customHeight="1" x14ac:dyDescent="0.2">
      <c r="A6439" s="601">
        <f t="shared" si="1456"/>
        <v>0</v>
      </c>
      <c r="B6439" s="561">
        <f t="shared" si="1457"/>
        <v>0</v>
      </c>
      <c r="C6439" s="561"/>
      <c r="D6439" s="613">
        <f t="shared" si="1458"/>
        <v>0</v>
      </c>
      <c r="E6439" s="553"/>
      <c r="F6439" s="555">
        <f t="shared" si="1459"/>
        <v>0</v>
      </c>
      <c r="G6439" s="555">
        <f t="shared" si="1460"/>
        <v>0</v>
      </c>
    </row>
    <row r="6440" spans="1:7" ht="19.899999999999999" customHeight="1" x14ac:dyDescent="0.2">
      <c r="A6440" s="599"/>
      <c r="B6440" s="545"/>
      <c r="C6440" s="545"/>
      <c r="D6440" s="541"/>
      <c r="E6440" s="542"/>
      <c r="F6440" s="564" t="s">
        <v>29</v>
      </c>
      <c r="G6440" s="605">
        <f>SUBTOTAL(9,G6429:G6439)</f>
        <v>0</v>
      </c>
    </row>
    <row r="6441" spans="1:7" ht="19.899999999999999" customHeight="1" x14ac:dyDescent="0.2">
      <c r="A6441" s="599"/>
      <c r="B6441" s="545"/>
      <c r="C6441" s="537" t="s">
        <v>1015</v>
      </c>
      <c r="D6441" s="541"/>
      <c r="E6441" s="542"/>
      <c r="F6441" s="543"/>
      <c r="G6441" s="600"/>
    </row>
    <row r="6442" spans="1:7" ht="19.899999999999999" customHeight="1" x14ac:dyDescent="0.2">
      <c r="A6442" s="792" t="s">
        <v>576</v>
      </c>
      <c r="B6442" s="793"/>
      <c r="C6442" s="794" t="s">
        <v>0</v>
      </c>
      <c r="D6442" s="794" t="s">
        <v>1867</v>
      </c>
      <c r="E6442" s="796" t="s">
        <v>24</v>
      </c>
      <c r="F6442" s="798" t="s">
        <v>25</v>
      </c>
      <c r="G6442" s="800" t="s">
        <v>26</v>
      </c>
    </row>
    <row r="6443" spans="1:7" ht="19.899999999999999" customHeight="1" x14ac:dyDescent="0.2">
      <c r="A6443" s="560" t="s">
        <v>577</v>
      </c>
      <c r="B6443" s="560" t="s">
        <v>578</v>
      </c>
      <c r="C6443" s="795"/>
      <c r="D6443" s="795"/>
      <c r="E6443" s="797"/>
      <c r="F6443" s="799"/>
      <c r="G6443" s="801"/>
    </row>
    <row r="6444" spans="1:7" ht="19.899999999999999" customHeight="1" x14ac:dyDescent="0.2">
      <c r="A6444" s="601">
        <f>IFERROR(VLOOKUP(C6444,T_Insumos,4,FALSE),0)</f>
        <v>0</v>
      </c>
      <c r="B6444" s="561">
        <f>IFERROR(VLOOKUP(C6444,T_Insumos,5,FALSE),0)</f>
        <v>0</v>
      </c>
      <c r="C6444" s="552"/>
      <c r="D6444" s="613">
        <f>IF(C6444=0,0,"$/tnkm")</f>
        <v>0</v>
      </c>
      <c r="E6444" s="553"/>
      <c r="F6444" s="555">
        <f>IFERROR(VLOOKUP(C6444,T_Insumos,3,FALSE),0)</f>
        <v>0</v>
      </c>
      <c r="G6444" s="555">
        <f>ROUND(E6444*F6444,2)</f>
        <v>0</v>
      </c>
    </row>
    <row r="6445" spans="1:7" ht="19.899999999999999" customHeight="1" x14ac:dyDescent="0.2">
      <c r="A6445" s="601">
        <f>IFERROR(VLOOKUP(C6445,T_Insumos,4,FALSE),0)</f>
        <v>0</v>
      </c>
      <c r="B6445" s="561">
        <f>IFERROR(VLOOKUP(C6445,T_Insumos,5,FALSE),0)</f>
        <v>0</v>
      </c>
      <c r="C6445" s="552"/>
      <c r="D6445" s="613">
        <f>IF(C6445=0,0,"$/tnkm")</f>
        <v>0</v>
      </c>
      <c r="E6445" s="569"/>
      <c r="F6445" s="555">
        <f>IFERROR(VLOOKUP(C6445,T_Insumos,3,FALSE),0)</f>
        <v>0</v>
      </c>
      <c r="G6445" s="555">
        <f t="shared" ref="G6445" si="1461">ROUND(E6445*F6445,2)</f>
        <v>0</v>
      </c>
    </row>
    <row r="6446" spans="1:7" ht="19.899999999999999" customHeight="1" x14ac:dyDescent="0.2">
      <c r="A6446" s="599"/>
      <c r="B6446" s="545"/>
      <c r="C6446" s="545"/>
      <c r="D6446" s="541"/>
      <c r="E6446" s="542"/>
      <c r="F6446" s="564" t="s">
        <v>1016</v>
      </c>
      <c r="G6446" s="605">
        <f>SUBTOTAL(9,G6444:G6445)</f>
        <v>0</v>
      </c>
    </row>
    <row r="6447" spans="1:7" ht="19.899999999999999" customHeight="1" x14ac:dyDescent="0.2">
      <c r="A6447" s="602"/>
      <c r="B6447" s="541"/>
      <c r="C6447" s="545"/>
      <c r="D6447" s="541"/>
      <c r="E6447" s="542"/>
      <c r="F6447" s="543"/>
      <c r="G6447" s="600"/>
    </row>
    <row r="6448" spans="1:7" ht="19.899999999999999" customHeight="1" x14ac:dyDescent="0.2">
      <c r="A6448" s="664" t="str">
        <f>B6382</f>
        <v/>
      </c>
      <c r="B6448" s="661">
        <f ca="1">C6382</f>
        <v>0</v>
      </c>
      <c r="C6448" s="541"/>
      <c r="D6448" s="541" t="s">
        <v>1833</v>
      </c>
      <c r="E6448" s="662"/>
      <c r="F6448" s="663" t="str">
        <f ca="1">"$/"&amp;G6382</f>
        <v>$/0</v>
      </c>
      <c r="G6448" s="610">
        <f>SUBTOTAL(9,G6405:G6447)</f>
        <v>0</v>
      </c>
    </row>
    <row r="6449" spans="1:7" ht="19.899999999999999" customHeight="1" x14ac:dyDescent="0.2">
      <c r="A6449" s="606"/>
      <c r="B6449" s="607"/>
      <c r="C6449" s="608"/>
      <c r="D6449" s="608" t="s">
        <v>2043</v>
      </c>
      <c r="E6449" s="609"/>
      <c r="F6449" s="665" t="str">
        <f ca="1">"$/"&amp;G6382</f>
        <v>$/0</v>
      </c>
      <c r="G6449" s="610">
        <f>ROUND(G6448/Coeficiente_Paso,2)</f>
        <v>0</v>
      </c>
    </row>
    <row r="6450" spans="1:7" ht="19.899999999999999" customHeight="1" x14ac:dyDescent="0.2">
      <c r="A6450" s="191"/>
      <c r="B6450" s="191"/>
      <c r="C6450" s="191"/>
      <c r="D6450" s="191"/>
      <c r="E6450" s="191"/>
      <c r="F6450" s="191"/>
      <c r="G6450" s="191"/>
    </row>
    <row r="6451" spans="1:7" ht="19.899999999999999" customHeight="1" x14ac:dyDescent="0.2">
      <c r="A6451" s="802" t="s">
        <v>31</v>
      </c>
      <c r="B6451" s="803"/>
      <c r="C6451" s="803"/>
      <c r="D6451" s="803"/>
      <c r="E6451" s="803"/>
      <c r="F6451" s="803"/>
      <c r="G6451" s="804"/>
    </row>
    <row r="6452" spans="1:7" ht="19.899999999999999" customHeight="1" x14ac:dyDescent="0.2">
      <c r="A6452" s="587" t="s">
        <v>711</v>
      </c>
      <c r="B6452" s="535" t="str">
        <f>Comitente</f>
        <v>DIRECCIÓN PROVINCIAL DE VIALIDAD</v>
      </c>
      <c r="C6452" s="536"/>
      <c r="D6452" s="537"/>
      <c r="E6452" s="537"/>
      <c r="F6452" s="538"/>
      <c r="G6452" s="588"/>
    </row>
    <row r="6453" spans="1:7" ht="19.899999999999999" customHeight="1" x14ac:dyDescent="0.2">
      <c r="A6453" s="587" t="s">
        <v>712</v>
      </c>
      <c r="B6453" s="535">
        <f>Contratista</f>
        <v>0</v>
      </c>
      <c r="C6453" s="539"/>
      <c r="D6453" s="539"/>
      <c r="E6453" s="539"/>
      <c r="F6453" s="535"/>
      <c r="G6453" s="589"/>
    </row>
    <row r="6454" spans="1:7" ht="19.899999999999999" customHeight="1" x14ac:dyDescent="0.2">
      <c r="A6454" s="587" t="s">
        <v>21</v>
      </c>
      <c r="B6454" s="535" t="str">
        <f>Obra</f>
        <v>PAVIMENTACIÓN Y REPAVIMENTACION DE LA RED VIAL MUNICIPAL AFECTADAS POR OBRAS DE SANEAMIENTO 1era ETAPA SARMIENTO</v>
      </c>
      <c r="C6454" s="539"/>
      <c r="D6454" s="539"/>
      <c r="E6454" s="539"/>
      <c r="F6454" s="535" t="s">
        <v>32</v>
      </c>
      <c r="G6454" s="589">
        <f>Fecha_Base</f>
        <v>0</v>
      </c>
    </row>
    <row r="6455" spans="1:7" ht="19.899999999999999" customHeight="1" x14ac:dyDescent="0.2">
      <c r="A6455" s="590" t="s">
        <v>710</v>
      </c>
      <c r="B6455" s="540" t="str">
        <f>Ubicación</f>
        <v>DEPARTAMENTO SARMIENTO</v>
      </c>
      <c r="C6455" s="540"/>
      <c r="D6455" s="541"/>
      <c r="E6455" s="542"/>
      <c r="F6455" s="543"/>
      <c r="G6455" s="591"/>
    </row>
    <row r="6456" spans="1:7" ht="19.899999999999999" customHeight="1" x14ac:dyDescent="0.2">
      <c r="A6456" s="590" t="s">
        <v>33</v>
      </c>
      <c r="B6456" s="544" t="str">
        <f>IFERROR(VALUE(LEFT(B6457,FIND(".",B6457)-1)),"")</f>
        <v/>
      </c>
      <c r="C6456" s="545">
        <f ca="1">IFERROR(VLOOKUP(B6456,T_Computo_Presupuesto,2,FALSE),0)</f>
        <v>0</v>
      </c>
      <c r="D6456" s="545"/>
      <c r="E6456" s="542"/>
      <c r="F6456" s="543"/>
      <c r="G6456" s="591"/>
    </row>
    <row r="6457" spans="1:7" ht="19.899999999999999" customHeight="1" x14ac:dyDescent="0.2">
      <c r="A6457" s="590" t="s">
        <v>22</v>
      </c>
      <c r="B6457" s="546" t="str">
        <f>IFERROR(VLOOKUP(COUNTIF($A$1:A6457,"ANALISIS DE PRECIOS"),T_NumeroItem,2,FALSE),"")</f>
        <v/>
      </c>
      <c r="C6457" s="805">
        <f ca="1">IFERROR(VLOOKUP(B6457,T_Computo_Presupuesto,2,FALSE),0)</f>
        <v>0</v>
      </c>
      <c r="D6457" s="805"/>
      <c r="E6457" s="805"/>
      <c r="F6457" s="540" t="s">
        <v>23</v>
      </c>
      <c r="G6457" s="592">
        <f ca="1">IFERROR(VLOOKUP(B6457,T_Computo_Presupuesto,4,FALSE),0)</f>
        <v>0</v>
      </c>
    </row>
    <row r="6458" spans="1:7" ht="19.899999999999999" customHeight="1" x14ac:dyDescent="0.2">
      <c r="A6458" s="590"/>
      <c r="B6458" s="540"/>
      <c r="C6458" s="545"/>
      <c r="D6458" s="541"/>
      <c r="E6458" s="542"/>
      <c r="F6458" s="545"/>
      <c r="G6458" s="593"/>
    </row>
    <row r="6459" spans="1:7" ht="19.899999999999999" customHeight="1" x14ac:dyDescent="0.2">
      <c r="A6459" s="594"/>
      <c r="B6459" s="547"/>
      <c r="C6459" s="548" t="s">
        <v>999</v>
      </c>
      <c r="D6459" s="547"/>
      <c r="E6459" s="547"/>
      <c r="F6459" s="547"/>
      <c r="G6459" s="595"/>
    </row>
    <row r="6460" spans="1:7" ht="19.899999999999999" customHeight="1" x14ac:dyDescent="0.2">
      <c r="A6460" s="590"/>
      <c r="B6460" s="549"/>
      <c r="C6460" s="545"/>
      <c r="D6460" s="541"/>
      <c r="E6460" s="542"/>
      <c r="F6460" s="540"/>
      <c r="G6460" s="592"/>
    </row>
    <row r="6461" spans="1:7" ht="19.899999999999999" customHeight="1" x14ac:dyDescent="0.2">
      <c r="A6461" s="590"/>
      <c r="B6461" s="549"/>
      <c r="C6461" s="550" t="s">
        <v>1000</v>
      </c>
      <c r="D6461" s="551" t="s">
        <v>24</v>
      </c>
      <c r="E6461" s="551" t="s">
        <v>1001</v>
      </c>
      <c r="F6461" s="551" t="s">
        <v>1002</v>
      </c>
      <c r="G6461" s="550" t="s">
        <v>1003</v>
      </c>
    </row>
    <row r="6462" spans="1:7" ht="19.899999999999999" customHeight="1" x14ac:dyDescent="0.2">
      <c r="A6462" s="590"/>
      <c r="B6462" s="549"/>
      <c r="C6462" s="552"/>
      <c r="D6462" s="553"/>
      <c r="E6462" s="554">
        <f t="shared" ref="E6462:E6471" si="1462">IFERROR(VLOOKUP(C6462,T_Equipos,4,FALSE),0)</f>
        <v>0</v>
      </c>
      <c r="F6462" s="555">
        <f t="shared" ref="F6462:F6471" si="1463">IFERROR(VLOOKUP(C6462,T_Equipos,5,FALSE),0)</f>
        <v>0</v>
      </c>
      <c r="G6462" s="555">
        <f>ROUND(D6462*F6462,2)</f>
        <v>0</v>
      </c>
    </row>
    <row r="6463" spans="1:7" ht="19.899999999999999" customHeight="1" x14ac:dyDescent="0.2">
      <c r="A6463" s="590"/>
      <c r="B6463" s="549"/>
      <c r="C6463" s="552"/>
      <c r="D6463" s="553"/>
      <c r="E6463" s="554">
        <f t="shared" si="1462"/>
        <v>0</v>
      </c>
      <c r="F6463" s="555">
        <f t="shared" si="1463"/>
        <v>0</v>
      </c>
      <c r="G6463" s="555">
        <f>ROUND(D6463*F6463,2)</f>
        <v>0</v>
      </c>
    </row>
    <row r="6464" spans="1:7" ht="19.899999999999999" customHeight="1" x14ac:dyDescent="0.2">
      <c r="A6464" s="590"/>
      <c r="B6464" s="549"/>
      <c r="C6464" s="552"/>
      <c r="D6464" s="553"/>
      <c r="E6464" s="554">
        <f t="shared" si="1462"/>
        <v>0</v>
      </c>
      <c r="F6464" s="555">
        <f t="shared" si="1463"/>
        <v>0</v>
      </c>
      <c r="G6464" s="555">
        <f>ROUND(D6464*F6464,2)</f>
        <v>0</v>
      </c>
    </row>
    <row r="6465" spans="1:7" ht="19.899999999999999" customHeight="1" x14ac:dyDescent="0.2">
      <c r="A6465" s="590"/>
      <c r="B6465" s="549"/>
      <c r="C6465" s="552"/>
      <c r="D6465" s="553"/>
      <c r="E6465" s="554">
        <f t="shared" si="1462"/>
        <v>0</v>
      </c>
      <c r="F6465" s="555">
        <f t="shared" si="1463"/>
        <v>0</v>
      </c>
      <c r="G6465" s="555">
        <f>ROUND(D6465*F6465,2)</f>
        <v>0</v>
      </c>
    </row>
    <row r="6466" spans="1:7" ht="19.899999999999999" customHeight="1" x14ac:dyDescent="0.2">
      <c r="A6466" s="590"/>
      <c r="B6466" s="549"/>
      <c r="C6466" s="552"/>
      <c r="D6466" s="553"/>
      <c r="E6466" s="554">
        <f t="shared" si="1462"/>
        <v>0</v>
      </c>
      <c r="F6466" s="555">
        <f t="shared" si="1463"/>
        <v>0</v>
      </c>
      <c r="G6466" s="555">
        <f t="shared" ref="G6466:G6471" si="1464">ROUND(D6466*F6466,2)</f>
        <v>0</v>
      </c>
    </row>
    <row r="6467" spans="1:7" ht="19.899999999999999" customHeight="1" x14ac:dyDescent="0.2">
      <c r="A6467" s="590"/>
      <c r="B6467" s="549"/>
      <c r="C6467" s="552"/>
      <c r="D6467" s="553"/>
      <c r="E6467" s="554">
        <f t="shared" si="1462"/>
        <v>0</v>
      </c>
      <c r="F6467" s="555">
        <f t="shared" si="1463"/>
        <v>0</v>
      </c>
      <c r="G6467" s="555">
        <f t="shared" si="1464"/>
        <v>0</v>
      </c>
    </row>
    <row r="6468" spans="1:7" ht="19.899999999999999" customHeight="1" x14ac:dyDescent="0.2">
      <c r="A6468" s="590"/>
      <c r="B6468" s="549"/>
      <c r="C6468" s="552"/>
      <c r="D6468" s="553"/>
      <c r="E6468" s="554">
        <f t="shared" si="1462"/>
        <v>0</v>
      </c>
      <c r="F6468" s="555">
        <f t="shared" si="1463"/>
        <v>0</v>
      </c>
      <c r="G6468" s="555">
        <f t="shared" si="1464"/>
        <v>0</v>
      </c>
    </row>
    <row r="6469" spans="1:7" ht="19.899999999999999" customHeight="1" x14ac:dyDescent="0.2">
      <c r="A6469" s="590"/>
      <c r="B6469" s="549"/>
      <c r="C6469" s="552"/>
      <c r="D6469" s="553"/>
      <c r="E6469" s="554">
        <f t="shared" si="1462"/>
        <v>0</v>
      </c>
      <c r="F6469" s="555">
        <f t="shared" si="1463"/>
        <v>0</v>
      </c>
      <c r="G6469" s="555">
        <f t="shared" si="1464"/>
        <v>0</v>
      </c>
    </row>
    <row r="6470" spans="1:7" ht="19.899999999999999" customHeight="1" x14ac:dyDescent="0.2">
      <c r="A6470" s="590"/>
      <c r="B6470" s="549"/>
      <c r="C6470" s="552"/>
      <c r="D6470" s="553"/>
      <c r="E6470" s="554">
        <f t="shared" si="1462"/>
        <v>0</v>
      </c>
      <c r="F6470" s="555">
        <f t="shared" si="1463"/>
        <v>0</v>
      </c>
      <c r="G6470" s="555">
        <f t="shared" si="1464"/>
        <v>0</v>
      </c>
    </row>
    <row r="6471" spans="1:7" ht="19.899999999999999" customHeight="1" x14ac:dyDescent="0.2">
      <c r="A6471" s="590"/>
      <c r="B6471" s="549"/>
      <c r="C6471" s="552"/>
      <c r="D6471" s="553"/>
      <c r="E6471" s="554">
        <f t="shared" si="1462"/>
        <v>0</v>
      </c>
      <c r="F6471" s="555">
        <f t="shared" si="1463"/>
        <v>0</v>
      </c>
      <c r="G6471" s="555">
        <f t="shared" si="1464"/>
        <v>0</v>
      </c>
    </row>
    <row r="6472" spans="1:7" ht="19.899999999999999" customHeight="1" x14ac:dyDescent="0.2">
      <c r="A6472" s="590"/>
      <c r="B6472" s="549"/>
      <c r="C6472" s="545"/>
      <c r="D6472" s="545"/>
      <c r="E6472" s="556"/>
      <c r="F6472" s="540"/>
      <c r="G6472" s="592"/>
    </row>
    <row r="6473" spans="1:7" ht="19.899999999999999" customHeight="1" x14ac:dyDescent="0.2">
      <c r="A6473" s="590"/>
      <c r="B6473" s="545"/>
      <c r="C6473" s="537" t="s">
        <v>1004</v>
      </c>
      <c r="D6473" s="540" t="s">
        <v>1001</v>
      </c>
      <c r="E6473" s="611">
        <f>SUMPRODUCT(D6462:D6471,E6462:E6471)</f>
        <v>0</v>
      </c>
      <c r="F6473" s="540" t="s">
        <v>1005</v>
      </c>
      <c r="G6473" s="612">
        <f>SUM(G6462:G6471)</f>
        <v>0</v>
      </c>
    </row>
    <row r="6474" spans="1:7" ht="19.899999999999999" customHeight="1" x14ac:dyDescent="0.2">
      <c r="A6474" s="590"/>
      <c r="B6474" s="549"/>
      <c r="C6474" s="557"/>
      <c r="D6474" s="556"/>
      <c r="E6474" s="542"/>
      <c r="F6474" s="540"/>
      <c r="G6474" s="596"/>
    </row>
    <row r="6475" spans="1:7" ht="19.899999999999999" customHeight="1" x14ac:dyDescent="0.2">
      <c r="A6475" s="597"/>
      <c r="B6475" s="549"/>
      <c r="C6475" s="540" t="s">
        <v>1006</v>
      </c>
      <c r="D6475" s="558">
        <f>IFERROR(VLOOKUP(COUNTIF($A$1:A6475,"ANALISIS DE PRECIOS"),T_Rendimiento_Equipo,5,FALSE),0)</f>
        <v>0</v>
      </c>
      <c r="E6475" s="559" t="str">
        <f ca="1">G6457&amp;"/día"</f>
        <v>0/día</v>
      </c>
      <c r="F6475" s="598"/>
      <c r="G6475" s="592"/>
    </row>
    <row r="6476" spans="1:7" ht="19.899999999999999" customHeight="1" x14ac:dyDescent="0.2">
      <c r="A6476" s="590"/>
      <c r="B6476" s="549"/>
      <c r="C6476" s="545"/>
      <c r="D6476" s="541"/>
      <c r="E6476" s="542"/>
      <c r="F6476" s="540"/>
      <c r="G6476" s="592"/>
    </row>
    <row r="6477" spans="1:7" ht="19.899999999999999" customHeight="1" x14ac:dyDescent="0.2">
      <c r="A6477" s="792" t="s">
        <v>576</v>
      </c>
      <c r="B6477" s="793"/>
      <c r="C6477" s="794" t="s">
        <v>0</v>
      </c>
      <c r="D6477" s="806" t="s">
        <v>1866</v>
      </c>
      <c r="E6477" s="806" t="s">
        <v>1865</v>
      </c>
      <c r="F6477" s="798" t="s">
        <v>1007</v>
      </c>
      <c r="G6477" s="800" t="s">
        <v>26</v>
      </c>
    </row>
    <row r="6478" spans="1:7" ht="19.899999999999999" customHeight="1" x14ac:dyDescent="0.2">
      <c r="A6478" s="560" t="s">
        <v>577</v>
      </c>
      <c r="B6478" s="560" t="s">
        <v>578</v>
      </c>
      <c r="C6478" s="795"/>
      <c r="D6478" s="807"/>
      <c r="E6478" s="797"/>
      <c r="F6478" s="799"/>
      <c r="G6478" s="801"/>
    </row>
    <row r="6479" spans="1:7" ht="19.899999999999999" customHeight="1" x14ac:dyDescent="0.2">
      <c r="A6479" s="599"/>
      <c r="B6479" s="545"/>
      <c r="C6479" s="537" t="s">
        <v>1008</v>
      </c>
      <c r="D6479" s="542"/>
      <c r="E6479" s="542"/>
      <c r="F6479" s="545"/>
      <c r="G6479" s="600"/>
    </row>
    <row r="6480" spans="1:7" ht="19.899999999999999" customHeight="1" x14ac:dyDescent="0.2">
      <c r="A6480" s="601">
        <f t="shared" ref="A6480:A6488" si="1465">IFERROR(VLOOKUP(C6480,T_Insumos,4,FALSE),0)</f>
        <v>0</v>
      </c>
      <c r="B6480" s="561">
        <f t="shared" ref="B6480:B6488" si="1466">IFERROR(VLOOKUP(C6480,T_Insumos,5,FALSE),0)</f>
        <v>0</v>
      </c>
      <c r="C6480" s="552"/>
      <c r="D6480" s="562">
        <f t="shared" ref="D6480:D6488" si="1467">IFERROR(VLOOKUP(C6480,T_Insumos,3,FALSE),0)</f>
        <v>0</v>
      </c>
      <c r="E6480" s="555">
        <f>D6480*$G$23</f>
        <v>0</v>
      </c>
      <c r="F6480" s="558">
        <f>IF(C6480="",0,IFERROR(VLOOKUP(COUNTIF($A$1:A6480,"ANALISIS DE PRECIOS"),T_Rendimiento_Equipo,5,FALSE),0))</f>
        <v>0</v>
      </c>
      <c r="G6480" s="555">
        <f>IFERROR(ROUND(E6480/F6480,2),0)</f>
        <v>0</v>
      </c>
    </row>
    <row r="6481" spans="1:7" ht="19.899999999999999" customHeight="1" x14ac:dyDescent="0.2">
      <c r="A6481" s="601">
        <f t="shared" si="1465"/>
        <v>0</v>
      </c>
      <c r="B6481" s="561">
        <f t="shared" si="1466"/>
        <v>0</v>
      </c>
      <c r="C6481" s="552"/>
      <c r="D6481" s="562">
        <f t="shared" si="1467"/>
        <v>0</v>
      </c>
      <c r="E6481" s="555"/>
      <c r="F6481" s="558">
        <f>IF(C6481="",0,IFERROR(VLOOKUP(COUNTIF($A$1:A6481,"ANALISIS DE PRECIOS"),T_Rendimiento_Equipo,5,FALSE),0))</f>
        <v>0</v>
      </c>
      <c r="G6481" s="555">
        <f t="shared" ref="G6481:G6488" si="1468">IFERROR(ROUND(E6481/F6481,2),0)</f>
        <v>0</v>
      </c>
    </row>
    <row r="6482" spans="1:7" ht="19.899999999999999" customHeight="1" x14ac:dyDescent="0.2">
      <c r="A6482" s="601">
        <f t="shared" si="1465"/>
        <v>0</v>
      </c>
      <c r="B6482" s="561">
        <f t="shared" si="1466"/>
        <v>0</v>
      </c>
      <c r="C6482" s="563"/>
      <c r="D6482" s="562">
        <f t="shared" si="1467"/>
        <v>0</v>
      </c>
      <c r="E6482" s="555"/>
      <c r="F6482" s="558">
        <f>IF(C6482="",0,IFERROR(VLOOKUP(COUNTIF($A$1:A6482,"ANALISIS DE PRECIOS"),T_Rendimiento_Equipo,5,FALSE),0))</f>
        <v>0</v>
      </c>
      <c r="G6482" s="555">
        <f t="shared" si="1468"/>
        <v>0</v>
      </c>
    </row>
    <row r="6483" spans="1:7" ht="19.899999999999999" customHeight="1" x14ac:dyDescent="0.2">
      <c r="A6483" s="601">
        <f t="shared" si="1465"/>
        <v>0</v>
      </c>
      <c r="B6483" s="561">
        <f t="shared" si="1466"/>
        <v>0</v>
      </c>
      <c r="C6483" s="563"/>
      <c r="D6483" s="562">
        <f t="shared" si="1467"/>
        <v>0</v>
      </c>
      <c r="E6483" s="555"/>
      <c r="F6483" s="558">
        <f>IF(C6483="",0,IFERROR(VLOOKUP(COUNTIF($A$1:A6483,"ANALISIS DE PRECIOS"),T_Rendimiento_Equipo,5,FALSE),0))</f>
        <v>0</v>
      </c>
      <c r="G6483" s="555">
        <f t="shared" si="1468"/>
        <v>0</v>
      </c>
    </row>
    <row r="6484" spans="1:7" ht="19.899999999999999" customHeight="1" x14ac:dyDescent="0.2">
      <c r="A6484" s="601">
        <f t="shared" si="1465"/>
        <v>0</v>
      </c>
      <c r="B6484" s="561">
        <f t="shared" si="1466"/>
        <v>0</v>
      </c>
      <c r="C6484" s="563"/>
      <c r="D6484" s="562">
        <f t="shared" si="1467"/>
        <v>0</v>
      </c>
      <c r="E6484" s="555"/>
      <c r="F6484" s="558">
        <f>IF(C6484="",0,IFERROR(VLOOKUP(COUNTIF($A$1:A6484,"ANALISIS DE PRECIOS"),T_Rendimiento_Equipo,5,FALSE),0))</f>
        <v>0</v>
      </c>
      <c r="G6484" s="555">
        <f t="shared" si="1468"/>
        <v>0</v>
      </c>
    </row>
    <row r="6485" spans="1:7" ht="19.899999999999999" customHeight="1" x14ac:dyDescent="0.2">
      <c r="A6485" s="601">
        <f t="shared" si="1465"/>
        <v>0</v>
      </c>
      <c r="B6485" s="561">
        <f t="shared" si="1466"/>
        <v>0</v>
      </c>
      <c r="C6485" s="563"/>
      <c r="D6485" s="562">
        <f t="shared" si="1467"/>
        <v>0</v>
      </c>
      <c r="E6485" s="555"/>
      <c r="F6485" s="558">
        <f>IF(C6485="",0,IFERROR(VLOOKUP(COUNTIF($A$1:A6485,"ANALISIS DE PRECIOS"),T_Rendimiento_Equipo,5,FALSE),0))</f>
        <v>0</v>
      </c>
      <c r="G6485" s="555">
        <f t="shared" si="1468"/>
        <v>0</v>
      </c>
    </row>
    <row r="6486" spans="1:7" ht="19.899999999999999" customHeight="1" x14ac:dyDescent="0.2">
      <c r="A6486" s="601">
        <f t="shared" si="1465"/>
        <v>0</v>
      </c>
      <c r="B6486" s="561">
        <f t="shared" si="1466"/>
        <v>0</v>
      </c>
      <c r="C6486" s="563"/>
      <c r="D6486" s="562">
        <f t="shared" si="1467"/>
        <v>0</v>
      </c>
      <c r="E6486" s="555"/>
      <c r="F6486" s="558">
        <f>IF(C6486="",0,IFERROR(VLOOKUP(COUNTIF($A$1:A6486,"ANALISIS DE PRECIOS"),T_Rendimiento_Equipo,5,FALSE),0))</f>
        <v>0</v>
      </c>
      <c r="G6486" s="555">
        <f t="shared" si="1468"/>
        <v>0</v>
      </c>
    </row>
    <row r="6487" spans="1:7" ht="19.899999999999999" customHeight="1" x14ac:dyDescent="0.2">
      <c r="A6487" s="601">
        <f t="shared" si="1465"/>
        <v>0</v>
      </c>
      <c r="B6487" s="561">
        <f t="shared" si="1466"/>
        <v>0</v>
      </c>
      <c r="C6487" s="563"/>
      <c r="D6487" s="562">
        <f t="shared" si="1467"/>
        <v>0</v>
      </c>
      <c r="E6487" s="555"/>
      <c r="F6487" s="558">
        <f>IF(C6487="",0,IFERROR(VLOOKUP(COUNTIF($A$1:A6487,"ANALISIS DE PRECIOS"),T_Rendimiento_Equipo,5,FALSE),0))</f>
        <v>0</v>
      </c>
      <c r="G6487" s="555">
        <f t="shared" si="1468"/>
        <v>0</v>
      </c>
    </row>
    <row r="6488" spans="1:7" ht="19.899999999999999" customHeight="1" x14ac:dyDescent="0.2">
      <c r="A6488" s="601">
        <f t="shared" si="1465"/>
        <v>0</v>
      </c>
      <c r="B6488" s="561">
        <f t="shared" si="1466"/>
        <v>0</v>
      </c>
      <c r="C6488" s="552"/>
      <c r="D6488" s="562">
        <f t="shared" si="1467"/>
        <v>0</v>
      </c>
      <c r="E6488" s="555"/>
      <c r="F6488" s="558">
        <f>IF(C6488="",0,IFERROR(VLOOKUP(COUNTIF($A$1:A6488,"ANALISIS DE PRECIOS"),T_Rendimiento_Equipo,5,FALSE),0))</f>
        <v>0</v>
      </c>
      <c r="G6488" s="555">
        <f t="shared" si="1468"/>
        <v>0</v>
      </c>
    </row>
    <row r="6489" spans="1:7" ht="19.899999999999999" customHeight="1" x14ac:dyDescent="0.2">
      <c r="A6489" s="602"/>
      <c r="B6489" s="541"/>
      <c r="C6489" s="545"/>
      <c r="D6489" s="541"/>
      <c r="E6489" s="542"/>
      <c r="F6489" s="564" t="s">
        <v>27</v>
      </c>
      <c r="G6489" s="603">
        <f>SUBTOTAL(9,G6480:G6488)</f>
        <v>0</v>
      </c>
    </row>
    <row r="6490" spans="1:7" ht="19.899999999999999" customHeight="1" x14ac:dyDescent="0.2">
      <c r="A6490" s="599"/>
      <c r="B6490" s="545"/>
      <c r="C6490" s="537" t="s">
        <v>713</v>
      </c>
      <c r="D6490" s="541"/>
      <c r="E6490" s="542"/>
      <c r="F6490" s="543"/>
      <c r="G6490" s="600"/>
    </row>
    <row r="6491" spans="1:7" ht="19.899999999999999" customHeight="1" x14ac:dyDescent="0.2">
      <c r="A6491" s="792" t="s">
        <v>576</v>
      </c>
      <c r="B6491" s="793"/>
      <c r="C6491" s="794" t="s">
        <v>0</v>
      </c>
      <c r="D6491" s="796" t="s">
        <v>24</v>
      </c>
      <c r="E6491" s="796" t="s">
        <v>1832</v>
      </c>
      <c r="F6491" s="798" t="s">
        <v>1007</v>
      </c>
      <c r="G6491" s="800" t="s">
        <v>26</v>
      </c>
    </row>
    <row r="6492" spans="1:7" ht="19.899999999999999" customHeight="1" x14ac:dyDescent="0.2">
      <c r="A6492" s="560" t="s">
        <v>577</v>
      </c>
      <c r="B6492" s="560" t="s">
        <v>578</v>
      </c>
      <c r="C6492" s="795"/>
      <c r="D6492" s="797"/>
      <c r="E6492" s="797"/>
      <c r="F6492" s="799"/>
      <c r="G6492" s="801"/>
    </row>
    <row r="6493" spans="1:7" ht="19.899999999999999" customHeight="1" x14ac:dyDescent="0.2">
      <c r="A6493" s="601">
        <f t="shared" ref="A6493:A6499" si="1469">IFERROR(VLOOKUP(C6493,T_Insumos,4,FALSE),0)</f>
        <v>0</v>
      </c>
      <c r="B6493" s="561">
        <f t="shared" ref="B6493:B6499" si="1470">IFERROR(VLOOKUP(C6493,T_Insumos,5,FALSE),0)</f>
        <v>0</v>
      </c>
      <c r="C6493" s="565"/>
      <c r="D6493" s="558"/>
      <c r="E6493" s="555">
        <f t="shared" ref="E6493:E6499" si="1471">IFERROR(VLOOKUP(C6493,T_Insumos,3,FALSE),0)</f>
        <v>0</v>
      </c>
      <c r="F6493" s="558">
        <f>IF(C6493="",0,IFERROR(VLOOKUP(COUNTIF($A$1:A6493,"ANALISIS DE PRECIOS"),T_Rendimiento_Equipo,5,FALSE),0))</f>
        <v>0</v>
      </c>
      <c r="G6493" s="555">
        <f>IFERROR(ROUND(D6493*E6493/F6493,2),0)</f>
        <v>0</v>
      </c>
    </row>
    <row r="6494" spans="1:7" ht="19.899999999999999" customHeight="1" x14ac:dyDescent="0.2">
      <c r="A6494" s="601">
        <f t="shared" si="1469"/>
        <v>0</v>
      </c>
      <c r="B6494" s="561">
        <f t="shared" si="1470"/>
        <v>0</v>
      </c>
      <c r="C6494" s="552"/>
      <c r="D6494" s="558"/>
      <c r="E6494" s="555">
        <f t="shared" si="1471"/>
        <v>0</v>
      </c>
      <c r="F6494" s="558">
        <f>IF(C6494="",0,IFERROR(VLOOKUP(COUNTIF($A$1:A6494,"ANALISIS DE PRECIOS"),T_Rendimiento_Equipo,5,FALSE),0))</f>
        <v>0</v>
      </c>
      <c r="G6494" s="555">
        <f t="shared" ref="G6494:G6499" si="1472">IFERROR(ROUND(D6494*E6494/F6494,2),0)</f>
        <v>0</v>
      </c>
    </row>
    <row r="6495" spans="1:7" ht="19.899999999999999" customHeight="1" x14ac:dyDescent="0.2">
      <c r="A6495" s="601">
        <f t="shared" si="1469"/>
        <v>0</v>
      </c>
      <c r="B6495" s="561">
        <f t="shared" si="1470"/>
        <v>0</v>
      </c>
      <c r="C6495" s="552"/>
      <c r="D6495" s="558"/>
      <c r="E6495" s="555">
        <f t="shared" si="1471"/>
        <v>0</v>
      </c>
      <c r="F6495" s="558">
        <f>IF(C6495="",0,IFERROR(VLOOKUP(COUNTIF($A$1:A6495,"ANALISIS DE PRECIOS"),T_Rendimiento_Equipo,5,FALSE),0))</f>
        <v>0</v>
      </c>
      <c r="G6495" s="555">
        <f t="shared" si="1472"/>
        <v>0</v>
      </c>
    </row>
    <row r="6496" spans="1:7" ht="19.899999999999999" customHeight="1" x14ac:dyDescent="0.2">
      <c r="A6496" s="601">
        <f t="shared" si="1469"/>
        <v>0</v>
      </c>
      <c r="B6496" s="561">
        <f t="shared" si="1470"/>
        <v>0</v>
      </c>
      <c r="C6496" s="552"/>
      <c r="D6496" s="558"/>
      <c r="E6496" s="555">
        <f t="shared" si="1471"/>
        <v>0</v>
      </c>
      <c r="F6496" s="558">
        <f>IF(C6496="",0,IFERROR(VLOOKUP(COUNTIF($A$1:A6496,"ANALISIS DE PRECIOS"),T_Rendimiento_Equipo,5,FALSE),0))</f>
        <v>0</v>
      </c>
      <c r="G6496" s="555">
        <f t="shared" si="1472"/>
        <v>0</v>
      </c>
    </row>
    <row r="6497" spans="1:7" ht="19.899999999999999" customHeight="1" x14ac:dyDescent="0.2">
      <c r="A6497" s="601">
        <f t="shared" si="1469"/>
        <v>0</v>
      </c>
      <c r="B6497" s="561">
        <f t="shared" si="1470"/>
        <v>0</v>
      </c>
      <c r="C6497" s="552"/>
      <c r="D6497" s="558"/>
      <c r="E6497" s="555">
        <f t="shared" si="1471"/>
        <v>0</v>
      </c>
      <c r="F6497" s="558">
        <f>IF(C6497="",0,IFERROR(VLOOKUP(COUNTIF($A$1:A6497,"ANALISIS DE PRECIOS"),T_Rendimiento_Equipo,5,FALSE),0))</f>
        <v>0</v>
      </c>
      <c r="G6497" s="555">
        <f t="shared" si="1472"/>
        <v>0</v>
      </c>
    </row>
    <row r="6498" spans="1:7" ht="19.899999999999999" customHeight="1" x14ac:dyDescent="0.2">
      <c r="A6498" s="601">
        <f t="shared" si="1469"/>
        <v>0</v>
      </c>
      <c r="B6498" s="561">
        <f t="shared" si="1470"/>
        <v>0</v>
      </c>
      <c r="C6498" s="552"/>
      <c r="D6498" s="566"/>
      <c r="E6498" s="555">
        <f t="shared" si="1471"/>
        <v>0</v>
      </c>
      <c r="F6498" s="558">
        <f>IF(C6498="",0,IFERROR(VLOOKUP(COUNTIF($A$1:A6498,"ANALISIS DE PRECIOS"),T_Rendimiento_Equipo,5,FALSE),0))</f>
        <v>0</v>
      </c>
      <c r="G6498" s="555">
        <f t="shared" si="1472"/>
        <v>0</v>
      </c>
    </row>
    <row r="6499" spans="1:7" ht="19.899999999999999" customHeight="1" x14ac:dyDescent="0.2">
      <c r="A6499" s="601">
        <f t="shared" si="1469"/>
        <v>0</v>
      </c>
      <c r="B6499" s="561">
        <f t="shared" si="1470"/>
        <v>0</v>
      </c>
      <c r="C6499" s="561"/>
      <c r="D6499" s="567"/>
      <c r="E6499" s="555">
        <f t="shared" si="1471"/>
        <v>0</v>
      </c>
      <c r="F6499" s="558">
        <f>IF(C6499="",0,IFERROR(VLOOKUP(COUNTIF($A$1:A6499,"ANALISIS DE PRECIOS"),T_Rendimiento_Equipo,5,FALSE),0))</f>
        <v>0</v>
      </c>
      <c r="G6499" s="555">
        <f t="shared" si="1472"/>
        <v>0</v>
      </c>
    </row>
    <row r="6500" spans="1:7" ht="19.899999999999999" customHeight="1" x14ac:dyDescent="0.2">
      <c r="A6500" s="602"/>
      <c r="B6500" s="541"/>
      <c r="C6500" s="545"/>
      <c r="D6500" s="541"/>
      <c r="E6500" s="542"/>
      <c r="F6500" s="564" t="s">
        <v>28</v>
      </c>
      <c r="G6500" s="604">
        <f>SUBTOTAL(9,G6493:G6499)</f>
        <v>0</v>
      </c>
    </row>
    <row r="6501" spans="1:7" ht="19.899999999999999" customHeight="1" x14ac:dyDescent="0.2">
      <c r="A6501" s="599"/>
      <c r="B6501" s="545"/>
      <c r="C6501" s="537" t="s">
        <v>1014</v>
      </c>
      <c r="D6501" s="541"/>
      <c r="E6501" s="542"/>
      <c r="F6501" s="543"/>
      <c r="G6501" s="600"/>
    </row>
    <row r="6502" spans="1:7" ht="19.899999999999999" customHeight="1" x14ac:dyDescent="0.2">
      <c r="A6502" s="792" t="s">
        <v>576</v>
      </c>
      <c r="B6502" s="793"/>
      <c r="C6502" s="794" t="s">
        <v>0</v>
      </c>
      <c r="D6502" s="794" t="s">
        <v>1867</v>
      </c>
      <c r="E6502" s="796" t="s">
        <v>24</v>
      </c>
      <c r="F6502" s="798" t="s">
        <v>25</v>
      </c>
      <c r="G6502" s="800" t="s">
        <v>26</v>
      </c>
    </row>
    <row r="6503" spans="1:7" ht="19.899999999999999" customHeight="1" x14ac:dyDescent="0.2">
      <c r="A6503" s="560" t="s">
        <v>577</v>
      </c>
      <c r="B6503" s="560" t="s">
        <v>578</v>
      </c>
      <c r="C6503" s="795"/>
      <c r="D6503" s="795"/>
      <c r="E6503" s="797"/>
      <c r="F6503" s="799"/>
      <c r="G6503" s="801"/>
    </row>
    <row r="6504" spans="1:7" ht="19.899999999999999" customHeight="1" x14ac:dyDescent="0.2">
      <c r="A6504" s="601">
        <f t="shared" ref="A6504:A6514" si="1473">IFERROR(VLOOKUP(C6504,T_Insumos,4,FALSE),0)</f>
        <v>0</v>
      </c>
      <c r="B6504" s="561">
        <f t="shared" ref="B6504:B6514" si="1474">IFERROR(VLOOKUP(C6504,T_Insumos,5,FALSE),0)</f>
        <v>0</v>
      </c>
      <c r="C6504" s="561"/>
      <c r="D6504" s="613">
        <f t="shared" ref="D6504:D6514" si="1475">IFERROR(VLOOKUP(C6504,T_Insumos,2,FALSE),0)</f>
        <v>0</v>
      </c>
      <c r="E6504" s="553"/>
      <c r="F6504" s="555">
        <f t="shared" ref="F6504:F6514" si="1476">IFERROR(VLOOKUP(C6504,T_Insumos,3,FALSE),0)</f>
        <v>0</v>
      </c>
      <c r="G6504" s="555">
        <f>ROUND(E6504*F6504,2)</f>
        <v>0</v>
      </c>
    </row>
    <row r="6505" spans="1:7" ht="19.899999999999999" customHeight="1" x14ac:dyDescent="0.2">
      <c r="A6505" s="601">
        <f t="shared" si="1473"/>
        <v>0</v>
      </c>
      <c r="B6505" s="561">
        <f t="shared" si="1474"/>
        <v>0</v>
      </c>
      <c r="C6505" s="561"/>
      <c r="D6505" s="613">
        <f t="shared" si="1475"/>
        <v>0</v>
      </c>
      <c r="E6505" s="553"/>
      <c r="F6505" s="555">
        <f t="shared" si="1476"/>
        <v>0</v>
      </c>
      <c r="G6505" s="555">
        <f t="shared" ref="G6505:G6514" si="1477">ROUND(E6505*F6505,2)</f>
        <v>0</v>
      </c>
    </row>
    <row r="6506" spans="1:7" ht="19.899999999999999" customHeight="1" x14ac:dyDescent="0.2">
      <c r="A6506" s="601">
        <f t="shared" si="1473"/>
        <v>0</v>
      </c>
      <c r="B6506" s="561">
        <f t="shared" si="1474"/>
        <v>0</v>
      </c>
      <c r="C6506" s="561"/>
      <c r="D6506" s="613">
        <f t="shared" si="1475"/>
        <v>0</v>
      </c>
      <c r="E6506" s="553"/>
      <c r="F6506" s="555">
        <f t="shared" si="1476"/>
        <v>0</v>
      </c>
      <c r="G6506" s="555">
        <f t="shared" si="1477"/>
        <v>0</v>
      </c>
    </row>
    <row r="6507" spans="1:7" ht="19.899999999999999" customHeight="1" x14ac:dyDescent="0.2">
      <c r="A6507" s="601">
        <f t="shared" si="1473"/>
        <v>0</v>
      </c>
      <c r="B6507" s="561">
        <f t="shared" si="1474"/>
        <v>0</v>
      </c>
      <c r="C6507" s="561"/>
      <c r="D6507" s="613">
        <f t="shared" si="1475"/>
        <v>0</v>
      </c>
      <c r="E6507" s="553"/>
      <c r="F6507" s="555">
        <f t="shared" si="1476"/>
        <v>0</v>
      </c>
      <c r="G6507" s="555">
        <f t="shared" si="1477"/>
        <v>0</v>
      </c>
    </row>
    <row r="6508" spans="1:7" ht="19.899999999999999" customHeight="1" x14ac:dyDescent="0.2">
      <c r="A6508" s="601">
        <f t="shared" si="1473"/>
        <v>0</v>
      </c>
      <c r="B6508" s="561">
        <f t="shared" si="1474"/>
        <v>0</v>
      </c>
      <c r="C6508" s="561"/>
      <c r="D6508" s="613">
        <f t="shared" si="1475"/>
        <v>0</v>
      </c>
      <c r="E6508" s="553"/>
      <c r="F6508" s="555">
        <f t="shared" si="1476"/>
        <v>0</v>
      </c>
      <c r="G6508" s="555">
        <f t="shared" si="1477"/>
        <v>0</v>
      </c>
    </row>
    <row r="6509" spans="1:7" ht="19.899999999999999" customHeight="1" x14ac:dyDescent="0.2">
      <c r="A6509" s="601">
        <f t="shared" si="1473"/>
        <v>0</v>
      </c>
      <c r="B6509" s="561">
        <f t="shared" si="1474"/>
        <v>0</v>
      </c>
      <c r="C6509" s="561"/>
      <c r="D6509" s="613">
        <f t="shared" si="1475"/>
        <v>0</v>
      </c>
      <c r="E6509" s="553"/>
      <c r="F6509" s="555">
        <f t="shared" si="1476"/>
        <v>0</v>
      </c>
      <c r="G6509" s="555">
        <f t="shared" si="1477"/>
        <v>0</v>
      </c>
    </row>
    <row r="6510" spans="1:7" ht="19.899999999999999" customHeight="1" x14ac:dyDescent="0.2">
      <c r="A6510" s="601">
        <f t="shared" si="1473"/>
        <v>0</v>
      </c>
      <c r="B6510" s="561">
        <f t="shared" si="1474"/>
        <v>0</v>
      </c>
      <c r="C6510" s="561"/>
      <c r="D6510" s="613">
        <f t="shared" si="1475"/>
        <v>0</v>
      </c>
      <c r="E6510" s="553"/>
      <c r="F6510" s="555">
        <f t="shared" si="1476"/>
        <v>0</v>
      </c>
      <c r="G6510" s="555">
        <f t="shared" si="1477"/>
        <v>0</v>
      </c>
    </row>
    <row r="6511" spans="1:7" ht="19.899999999999999" customHeight="1" x14ac:dyDescent="0.2">
      <c r="A6511" s="601">
        <f t="shared" si="1473"/>
        <v>0</v>
      </c>
      <c r="B6511" s="561">
        <f t="shared" si="1474"/>
        <v>0</v>
      </c>
      <c r="C6511" s="561"/>
      <c r="D6511" s="613">
        <f t="shared" si="1475"/>
        <v>0</v>
      </c>
      <c r="E6511" s="553"/>
      <c r="F6511" s="555">
        <f t="shared" si="1476"/>
        <v>0</v>
      </c>
      <c r="G6511" s="555">
        <f t="shared" si="1477"/>
        <v>0</v>
      </c>
    </row>
    <row r="6512" spans="1:7" ht="19.899999999999999" customHeight="1" x14ac:dyDescent="0.2">
      <c r="A6512" s="601">
        <f t="shared" si="1473"/>
        <v>0</v>
      </c>
      <c r="B6512" s="561">
        <f t="shared" si="1474"/>
        <v>0</v>
      </c>
      <c r="C6512" s="561"/>
      <c r="D6512" s="613">
        <f t="shared" si="1475"/>
        <v>0</v>
      </c>
      <c r="E6512" s="553"/>
      <c r="F6512" s="555">
        <f t="shared" si="1476"/>
        <v>0</v>
      </c>
      <c r="G6512" s="555">
        <f t="shared" si="1477"/>
        <v>0</v>
      </c>
    </row>
    <row r="6513" spans="1:7" ht="19.899999999999999" customHeight="1" x14ac:dyDescent="0.2">
      <c r="A6513" s="601">
        <f t="shared" si="1473"/>
        <v>0</v>
      </c>
      <c r="B6513" s="561">
        <f t="shared" si="1474"/>
        <v>0</v>
      </c>
      <c r="C6513" s="561"/>
      <c r="D6513" s="613">
        <f t="shared" si="1475"/>
        <v>0</v>
      </c>
      <c r="E6513" s="553"/>
      <c r="F6513" s="555">
        <f t="shared" si="1476"/>
        <v>0</v>
      </c>
      <c r="G6513" s="555">
        <f t="shared" si="1477"/>
        <v>0</v>
      </c>
    </row>
    <row r="6514" spans="1:7" ht="19.899999999999999" customHeight="1" x14ac:dyDescent="0.2">
      <c r="A6514" s="601">
        <f t="shared" si="1473"/>
        <v>0</v>
      </c>
      <c r="B6514" s="561">
        <f t="shared" si="1474"/>
        <v>0</v>
      </c>
      <c r="C6514" s="561"/>
      <c r="D6514" s="613">
        <f t="shared" si="1475"/>
        <v>0</v>
      </c>
      <c r="E6514" s="553"/>
      <c r="F6514" s="555">
        <f t="shared" si="1476"/>
        <v>0</v>
      </c>
      <c r="G6514" s="555">
        <f t="shared" si="1477"/>
        <v>0</v>
      </c>
    </row>
    <row r="6515" spans="1:7" ht="19.899999999999999" customHeight="1" x14ac:dyDescent="0.2">
      <c r="A6515" s="599"/>
      <c r="B6515" s="545"/>
      <c r="C6515" s="545"/>
      <c r="D6515" s="541"/>
      <c r="E6515" s="542"/>
      <c r="F6515" s="564" t="s">
        <v>29</v>
      </c>
      <c r="G6515" s="605">
        <f>SUBTOTAL(9,G6504:G6514)</f>
        <v>0</v>
      </c>
    </row>
    <row r="6516" spans="1:7" ht="19.899999999999999" customHeight="1" x14ac:dyDescent="0.2">
      <c r="A6516" s="599"/>
      <c r="B6516" s="545"/>
      <c r="C6516" s="537" t="s">
        <v>1015</v>
      </c>
      <c r="D6516" s="541"/>
      <c r="E6516" s="542"/>
      <c r="F6516" s="543"/>
      <c r="G6516" s="600"/>
    </row>
    <row r="6517" spans="1:7" ht="19.899999999999999" customHeight="1" x14ac:dyDescent="0.2">
      <c r="A6517" s="792" t="s">
        <v>576</v>
      </c>
      <c r="B6517" s="793"/>
      <c r="C6517" s="794" t="s">
        <v>0</v>
      </c>
      <c r="D6517" s="794" t="s">
        <v>1867</v>
      </c>
      <c r="E6517" s="796" t="s">
        <v>24</v>
      </c>
      <c r="F6517" s="798" t="s">
        <v>25</v>
      </c>
      <c r="G6517" s="800" t="s">
        <v>26</v>
      </c>
    </row>
    <row r="6518" spans="1:7" ht="19.899999999999999" customHeight="1" x14ac:dyDescent="0.2">
      <c r="A6518" s="560" t="s">
        <v>577</v>
      </c>
      <c r="B6518" s="560" t="s">
        <v>578</v>
      </c>
      <c r="C6518" s="795"/>
      <c r="D6518" s="795"/>
      <c r="E6518" s="797"/>
      <c r="F6518" s="799"/>
      <c r="G6518" s="801"/>
    </row>
    <row r="6519" spans="1:7" ht="19.899999999999999" customHeight="1" x14ac:dyDescent="0.2">
      <c r="A6519" s="601">
        <f>IFERROR(VLOOKUP(C6519,T_Insumos,4,FALSE),0)</f>
        <v>0</v>
      </c>
      <c r="B6519" s="561">
        <f>IFERROR(VLOOKUP(C6519,T_Insumos,5,FALSE),0)</f>
        <v>0</v>
      </c>
      <c r="C6519" s="552"/>
      <c r="D6519" s="613">
        <f>IF(C6519=0,0,"$/tnkm")</f>
        <v>0</v>
      </c>
      <c r="E6519" s="553"/>
      <c r="F6519" s="555">
        <f>IFERROR(VLOOKUP(C6519,T_Insumos,3,FALSE),0)</f>
        <v>0</v>
      </c>
      <c r="G6519" s="555">
        <f>ROUND(E6519*F6519,2)</f>
        <v>0</v>
      </c>
    </row>
    <row r="6520" spans="1:7" ht="19.899999999999999" customHeight="1" x14ac:dyDescent="0.2">
      <c r="A6520" s="601">
        <f>IFERROR(VLOOKUP(C6520,T_Insumos,4,FALSE),0)</f>
        <v>0</v>
      </c>
      <c r="B6520" s="561">
        <f>IFERROR(VLOOKUP(C6520,T_Insumos,5,FALSE),0)</f>
        <v>0</v>
      </c>
      <c r="C6520" s="552"/>
      <c r="D6520" s="613">
        <f>IF(C6520=0,0,"$/tnkm")</f>
        <v>0</v>
      </c>
      <c r="E6520" s="569"/>
      <c r="F6520" s="555">
        <f>IFERROR(VLOOKUP(C6520,T_Insumos,3,FALSE),0)</f>
        <v>0</v>
      </c>
      <c r="G6520" s="555">
        <f t="shared" ref="G6520" si="1478">ROUND(E6520*F6520,2)</f>
        <v>0</v>
      </c>
    </row>
    <row r="6521" spans="1:7" ht="19.899999999999999" customHeight="1" x14ac:dyDescent="0.2">
      <c r="A6521" s="599"/>
      <c r="B6521" s="545"/>
      <c r="C6521" s="545"/>
      <c r="D6521" s="541"/>
      <c r="E6521" s="542"/>
      <c r="F6521" s="564" t="s">
        <v>1016</v>
      </c>
      <c r="G6521" s="605">
        <f>SUBTOTAL(9,G6519:G6520)</f>
        <v>0</v>
      </c>
    </row>
    <row r="6522" spans="1:7" ht="19.899999999999999" customHeight="1" x14ac:dyDescent="0.2">
      <c r="A6522" s="602"/>
      <c r="B6522" s="541"/>
      <c r="C6522" s="545"/>
      <c r="D6522" s="541"/>
      <c r="E6522" s="542"/>
      <c r="F6522" s="543"/>
      <c r="G6522" s="600"/>
    </row>
    <row r="6523" spans="1:7" ht="19.899999999999999" customHeight="1" x14ac:dyDescent="0.2">
      <c r="A6523" s="664" t="str">
        <f>B6457</f>
        <v/>
      </c>
      <c r="B6523" s="661">
        <f ca="1">C6457</f>
        <v>0</v>
      </c>
      <c r="C6523" s="541"/>
      <c r="D6523" s="541" t="s">
        <v>1833</v>
      </c>
      <c r="E6523" s="662"/>
      <c r="F6523" s="663" t="str">
        <f ca="1">"$/"&amp;G6457</f>
        <v>$/0</v>
      </c>
      <c r="G6523" s="610">
        <f>SUBTOTAL(9,G6480:G6522)</f>
        <v>0</v>
      </c>
    </row>
    <row r="6524" spans="1:7" ht="19.899999999999999" customHeight="1" x14ac:dyDescent="0.2">
      <c r="A6524" s="606"/>
      <c r="B6524" s="607"/>
      <c r="C6524" s="608"/>
      <c r="D6524" s="608" t="s">
        <v>2043</v>
      </c>
      <c r="E6524" s="609"/>
      <c r="F6524" s="665" t="str">
        <f ca="1">"$/"&amp;G6457</f>
        <v>$/0</v>
      </c>
      <c r="G6524" s="610">
        <f>ROUND(G6523/Coeficiente_Paso,2)</f>
        <v>0</v>
      </c>
    </row>
    <row r="6525" spans="1:7" ht="19.899999999999999" customHeight="1" x14ac:dyDescent="0.2">
      <c r="A6525" s="191"/>
      <c r="B6525" s="191"/>
      <c r="C6525" s="191"/>
      <c r="D6525" s="191"/>
      <c r="E6525" s="191"/>
      <c r="F6525" s="191"/>
      <c r="G6525" s="191"/>
    </row>
    <row r="6526" spans="1:7" ht="19.899999999999999" customHeight="1" x14ac:dyDescent="0.2">
      <c r="A6526" s="802" t="s">
        <v>31</v>
      </c>
      <c r="B6526" s="803"/>
      <c r="C6526" s="803"/>
      <c r="D6526" s="803"/>
      <c r="E6526" s="803"/>
      <c r="F6526" s="803"/>
      <c r="G6526" s="804"/>
    </row>
    <row r="6527" spans="1:7" ht="19.899999999999999" customHeight="1" x14ac:dyDescent="0.2">
      <c r="A6527" s="587" t="s">
        <v>711</v>
      </c>
      <c r="B6527" s="535" t="str">
        <f>Comitente</f>
        <v>DIRECCIÓN PROVINCIAL DE VIALIDAD</v>
      </c>
      <c r="C6527" s="536"/>
      <c r="D6527" s="537"/>
      <c r="E6527" s="537"/>
      <c r="F6527" s="538"/>
      <c r="G6527" s="588"/>
    </row>
    <row r="6528" spans="1:7" ht="19.899999999999999" customHeight="1" x14ac:dyDescent="0.2">
      <c r="A6528" s="587" t="s">
        <v>712</v>
      </c>
      <c r="B6528" s="535">
        <f>Contratista</f>
        <v>0</v>
      </c>
      <c r="C6528" s="539"/>
      <c r="D6528" s="539"/>
      <c r="E6528" s="539"/>
      <c r="F6528" s="535"/>
      <c r="G6528" s="589"/>
    </row>
    <row r="6529" spans="1:7" ht="19.899999999999999" customHeight="1" x14ac:dyDescent="0.2">
      <c r="A6529" s="587" t="s">
        <v>21</v>
      </c>
      <c r="B6529" s="535" t="str">
        <f>Obra</f>
        <v>PAVIMENTACIÓN Y REPAVIMENTACION DE LA RED VIAL MUNICIPAL AFECTADAS POR OBRAS DE SANEAMIENTO 1era ETAPA SARMIENTO</v>
      </c>
      <c r="C6529" s="539"/>
      <c r="D6529" s="539"/>
      <c r="E6529" s="539"/>
      <c r="F6529" s="535" t="s">
        <v>32</v>
      </c>
      <c r="G6529" s="589">
        <f>Fecha_Base</f>
        <v>0</v>
      </c>
    </row>
    <row r="6530" spans="1:7" ht="19.899999999999999" customHeight="1" x14ac:dyDescent="0.2">
      <c r="A6530" s="590" t="s">
        <v>710</v>
      </c>
      <c r="B6530" s="540" t="str">
        <f>Ubicación</f>
        <v>DEPARTAMENTO SARMIENTO</v>
      </c>
      <c r="C6530" s="540"/>
      <c r="D6530" s="541"/>
      <c r="E6530" s="542"/>
      <c r="F6530" s="543"/>
      <c r="G6530" s="591"/>
    </row>
    <row r="6531" spans="1:7" ht="19.899999999999999" customHeight="1" x14ac:dyDescent="0.2">
      <c r="A6531" s="590" t="s">
        <v>33</v>
      </c>
      <c r="B6531" s="544" t="str">
        <f>IFERROR(VALUE(LEFT(B6532,FIND(".",B6532)-1)),"")</f>
        <v/>
      </c>
      <c r="C6531" s="545">
        <f ca="1">IFERROR(VLOOKUP(B6531,T_Computo_Presupuesto,2,FALSE),0)</f>
        <v>0</v>
      </c>
      <c r="D6531" s="545"/>
      <c r="E6531" s="542"/>
      <c r="F6531" s="543"/>
      <c r="G6531" s="591"/>
    </row>
    <row r="6532" spans="1:7" ht="19.899999999999999" customHeight="1" x14ac:dyDescent="0.2">
      <c r="A6532" s="590" t="s">
        <v>22</v>
      </c>
      <c r="B6532" s="546" t="str">
        <f>IFERROR(VLOOKUP(COUNTIF($A$1:A6532,"ANALISIS DE PRECIOS"),T_NumeroItem,2,FALSE),"")</f>
        <v/>
      </c>
      <c r="C6532" s="805">
        <f ca="1">IFERROR(VLOOKUP(B6532,T_Computo_Presupuesto,2,FALSE),0)</f>
        <v>0</v>
      </c>
      <c r="D6532" s="805"/>
      <c r="E6532" s="805"/>
      <c r="F6532" s="540" t="s">
        <v>23</v>
      </c>
      <c r="G6532" s="592">
        <f ca="1">IFERROR(VLOOKUP(B6532,T_Computo_Presupuesto,4,FALSE),0)</f>
        <v>0</v>
      </c>
    </row>
    <row r="6533" spans="1:7" ht="19.899999999999999" customHeight="1" x14ac:dyDescent="0.2">
      <c r="A6533" s="590"/>
      <c r="B6533" s="540"/>
      <c r="C6533" s="545"/>
      <c r="D6533" s="541"/>
      <c r="E6533" s="542"/>
      <c r="F6533" s="545"/>
      <c r="G6533" s="593"/>
    </row>
    <row r="6534" spans="1:7" ht="19.899999999999999" customHeight="1" x14ac:dyDescent="0.2">
      <c r="A6534" s="594"/>
      <c r="B6534" s="547"/>
      <c r="C6534" s="548" t="s">
        <v>999</v>
      </c>
      <c r="D6534" s="547"/>
      <c r="E6534" s="547"/>
      <c r="F6534" s="547"/>
      <c r="G6534" s="595"/>
    </row>
    <row r="6535" spans="1:7" ht="19.899999999999999" customHeight="1" x14ac:dyDescent="0.2">
      <c r="A6535" s="590"/>
      <c r="B6535" s="549"/>
      <c r="C6535" s="545"/>
      <c r="D6535" s="541"/>
      <c r="E6535" s="542"/>
      <c r="F6535" s="540"/>
      <c r="G6535" s="592"/>
    </row>
    <row r="6536" spans="1:7" ht="19.899999999999999" customHeight="1" x14ac:dyDescent="0.2">
      <c r="A6536" s="590"/>
      <c r="B6536" s="549"/>
      <c r="C6536" s="550" t="s">
        <v>1000</v>
      </c>
      <c r="D6536" s="551" t="s">
        <v>24</v>
      </c>
      <c r="E6536" s="551" t="s">
        <v>1001</v>
      </c>
      <c r="F6536" s="551" t="s">
        <v>1002</v>
      </c>
      <c r="G6536" s="550" t="s">
        <v>1003</v>
      </c>
    </row>
    <row r="6537" spans="1:7" ht="19.899999999999999" customHeight="1" x14ac:dyDescent="0.2">
      <c r="A6537" s="590"/>
      <c r="B6537" s="549"/>
      <c r="C6537" s="552"/>
      <c r="D6537" s="553"/>
      <c r="E6537" s="554">
        <f t="shared" ref="E6537:E6546" si="1479">IFERROR(VLOOKUP(C6537,T_Equipos,4,FALSE),0)</f>
        <v>0</v>
      </c>
      <c r="F6537" s="555">
        <f t="shared" ref="F6537:F6546" si="1480">IFERROR(VLOOKUP(C6537,T_Equipos,5,FALSE),0)</f>
        <v>0</v>
      </c>
      <c r="G6537" s="555">
        <f>ROUND(D6537*F6537,2)</f>
        <v>0</v>
      </c>
    </row>
    <row r="6538" spans="1:7" ht="19.899999999999999" customHeight="1" x14ac:dyDescent="0.2">
      <c r="A6538" s="590"/>
      <c r="B6538" s="549"/>
      <c r="C6538" s="552"/>
      <c r="D6538" s="553"/>
      <c r="E6538" s="554">
        <f t="shared" si="1479"/>
        <v>0</v>
      </c>
      <c r="F6538" s="555">
        <f t="shared" si="1480"/>
        <v>0</v>
      </c>
      <c r="G6538" s="555">
        <f>ROUND(D6538*F6538,2)</f>
        <v>0</v>
      </c>
    </row>
    <row r="6539" spans="1:7" ht="19.899999999999999" customHeight="1" x14ac:dyDescent="0.2">
      <c r="A6539" s="590"/>
      <c r="B6539" s="549"/>
      <c r="C6539" s="552"/>
      <c r="D6539" s="553"/>
      <c r="E6539" s="554">
        <f t="shared" si="1479"/>
        <v>0</v>
      </c>
      <c r="F6539" s="555">
        <f t="shared" si="1480"/>
        <v>0</v>
      </c>
      <c r="G6539" s="555">
        <f>ROUND(D6539*F6539,2)</f>
        <v>0</v>
      </c>
    </row>
    <row r="6540" spans="1:7" ht="19.899999999999999" customHeight="1" x14ac:dyDescent="0.2">
      <c r="A6540" s="590"/>
      <c r="B6540" s="549"/>
      <c r="C6540" s="552"/>
      <c r="D6540" s="553"/>
      <c r="E6540" s="554">
        <f t="shared" si="1479"/>
        <v>0</v>
      </c>
      <c r="F6540" s="555">
        <f t="shared" si="1480"/>
        <v>0</v>
      </c>
      <c r="G6540" s="555">
        <f>ROUND(D6540*F6540,2)</f>
        <v>0</v>
      </c>
    </row>
    <row r="6541" spans="1:7" ht="19.899999999999999" customHeight="1" x14ac:dyDescent="0.2">
      <c r="A6541" s="590"/>
      <c r="B6541" s="549"/>
      <c r="C6541" s="552"/>
      <c r="D6541" s="553"/>
      <c r="E6541" s="554">
        <f t="shared" si="1479"/>
        <v>0</v>
      </c>
      <c r="F6541" s="555">
        <f t="shared" si="1480"/>
        <v>0</v>
      </c>
      <c r="G6541" s="555">
        <f t="shared" ref="G6541:G6546" si="1481">ROUND(D6541*F6541,2)</f>
        <v>0</v>
      </c>
    </row>
    <row r="6542" spans="1:7" ht="19.899999999999999" customHeight="1" x14ac:dyDescent="0.2">
      <c r="A6542" s="590"/>
      <c r="B6542" s="549"/>
      <c r="C6542" s="552"/>
      <c r="D6542" s="553"/>
      <c r="E6542" s="554">
        <f t="shared" si="1479"/>
        <v>0</v>
      </c>
      <c r="F6542" s="555">
        <f t="shared" si="1480"/>
        <v>0</v>
      </c>
      <c r="G6542" s="555">
        <f t="shared" si="1481"/>
        <v>0</v>
      </c>
    </row>
    <row r="6543" spans="1:7" ht="19.899999999999999" customHeight="1" x14ac:dyDescent="0.2">
      <c r="A6543" s="590"/>
      <c r="B6543" s="549"/>
      <c r="C6543" s="552"/>
      <c r="D6543" s="553"/>
      <c r="E6543" s="554">
        <f t="shared" si="1479"/>
        <v>0</v>
      </c>
      <c r="F6543" s="555">
        <f t="shared" si="1480"/>
        <v>0</v>
      </c>
      <c r="G6543" s="555">
        <f t="shared" si="1481"/>
        <v>0</v>
      </c>
    </row>
    <row r="6544" spans="1:7" ht="19.899999999999999" customHeight="1" x14ac:dyDescent="0.2">
      <c r="A6544" s="590"/>
      <c r="B6544" s="549"/>
      <c r="C6544" s="552"/>
      <c r="D6544" s="553"/>
      <c r="E6544" s="554">
        <f t="shared" si="1479"/>
        <v>0</v>
      </c>
      <c r="F6544" s="555">
        <f t="shared" si="1480"/>
        <v>0</v>
      </c>
      <c r="G6544" s="555">
        <f t="shared" si="1481"/>
        <v>0</v>
      </c>
    </row>
    <row r="6545" spans="1:7" ht="19.899999999999999" customHeight="1" x14ac:dyDescent="0.2">
      <c r="A6545" s="590"/>
      <c r="B6545" s="549"/>
      <c r="C6545" s="552"/>
      <c r="D6545" s="553"/>
      <c r="E6545" s="554">
        <f t="shared" si="1479"/>
        <v>0</v>
      </c>
      <c r="F6545" s="555">
        <f t="shared" si="1480"/>
        <v>0</v>
      </c>
      <c r="G6545" s="555">
        <f t="shared" si="1481"/>
        <v>0</v>
      </c>
    </row>
    <row r="6546" spans="1:7" ht="19.899999999999999" customHeight="1" x14ac:dyDescent="0.2">
      <c r="A6546" s="590"/>
      <c r="B6546" s="549"/>
      <c r="C6546" s="552"/>
      <c r="D6546" s="553"/>
      <c r="E6546" s="554">
        <f t="shared" si="1479"/>
        <v>0</v>
      </c>
      <c r="F6546" s="555">
        <f t="shared" si="1480"/>
        <v>0</v>
      </c>
      <c r="G6546" s="555">
        <f t="shared" si="1481"/>
        <v>0</v>
      </c>
    </row>
    <row r="6547" spans="1:7" ht="19.899999999999999" customHeight="1" x14ac:dyDescent="0.2">
      <c r="A6547" s="590"/>
      <c r="B6547" s="549"/>
      <c r="C6547" s="545"/>
      <c r="D6547" s="545"/>
      <c r="E6547" s="556"/>
      <c r="F6547" s="540"/>
      <c r="G6547" s="592"/>
    </row>
    <row r="6548" spans="1:7" ht="19.899999999999999" customHeight="1" x14ac:dyDescent="0.2">
      <c r="A6548" s="590"/>
      <c r="B6548" s="545"/>
      <c r="C6548" s="537" t="s">
        <v>1004</v>
      </c>
      <c r="D6548" s="540" t="s">
        <v>1001</v>
      </c>
      <c r="E6548" s="611">
        <f>SUMPRODUCT(D6537:D6546,E6537:E6546)</f>
        <v>0</v>
      </c>
      <c r="F6548" s="540" t="s">
        <v>1005</v>
      </c>
      <c r="G6548" s="612">
        <f>SUM(G6537:G6546)</f>
        <v>0</v>
      </c>
    </row>
    <row r="6549" spans="1:7" ht="19.899999999999999" customHeight="1" x14ac:dyDescent="0.2">
      <c r="A6549" s="590"/>
      <c r="B6549" s="549"/>
      <c r="C6549" s="557"/>
      <c r="D6549" s="556"/>
      <c r="E6549" s="542"/>
      <c r="F6549" s="540"/>
      <c r="G6549" s="596"/>
    </row>
    <row r="6550" spans="1:7" ht="19.899999999999999" customHeight="1" x14ac:dyDescent="0.2">
      <c r="A6550" s="597"/>
      <c r="B6550" s="549"/>
      <c r="C6550" s="540" t="s">
        <v>1006</v>
      </c>
      <c r="D6550" s="558">
        <f>IFERROR(VLOOKUP(COUNTIF($A$1:A6550,"ANALISIS DE PRECIOS"),T_Rendimiento_Equipo,5,FALSE),0)</f>
        <v>0</v>
      </c>
      <c r="E6550" s="559" t="str">
        <f ca="1">G6532&amp;"/día"</f>
        <v>0/día</v>
      </c>
      <c r="F6550" s="598"/>
      <c r="G6550" s="592"/>
    </row>
    <row r="6551" spans="1:7" ht="19.899999999999999" customHeight="1" x14ac:dyDescent="0.2">
      <c r="A6551" s="590"/>
      <c r="B6551" s="549"/>
      <c r="C6551" s="545"/>
      <c r="D6551" s="541"/>
      <c r="E6551" s="542"/>
      <c r="F6551" s="540"/>
      <c r="G6551" s="592"/>
    </row>
    <row r="6552" spans="1:7" ht="19.899999999999999" customHeight="1" x14ac:dyDescent="0.2">
      <c r="A6552" s="792" t="s">
        <v>576</v>
      </c>
      <c r="B6552" s="793"/>
      <c r="C6552" s="794" t="s">
        <v>0</v>
      </c>
      <c r="D6552" s="806" t="s">
        <v>1866</v>
      </c>
      <c r="E6552" s="806" t="s">
        <v>1865</v>
      </c>
      <c r="F6552" s="798" t="s">
        <v>1007</v>
      </c>
      <c r="G6552" s="800" t="s">
        <v>26</v>
      </c>
    </row>
    <row r="6553" spans="1:7" ht="19.899999999999999" customHeight="1" x14ac:dyDescent="0.2">
      <c r="A6553" s="560" t="s">
        <v>577</v>
      </c>
      <c r="B6553" s="560" t="s">
        <v>578</v>
      </c>
      <c r="C6553" s="795"/>
      <c r="D6553" s="807"/>
      <c r="E6553" s="797"/>
      <c r="F6553" s="799"/>
      <c r="G6553" s="801"/>
    </row>
    <row r="6554" spans="1:7" ht="19.899999999999999" customHeight="1" x14ac:dyDescent="0.2">
      <c r="A6554" s="599"/>
      <c r="B6554" s="545"/>
      <c r="C6554" s="537" t="s">
        <v>1008</v>
      </c>
      <c r="D6554" s="542"/>
      <c r="E6554" s="542"/>
      <c r="F6554" s="545"/>
      <c r="G6554" s="600"/>
    </row>
    <row r="6555" spans="1:7" ht="19.899999999999999" customHeight="1" x14ac:dyDescent="0.2">
      <c r="A6555" s="601">
        <f t="shared" ref="A6555:A6563" si="1482">IFERROR(VLOOKUP(C6555,T_Insumos,4,FALSE),0)</f>
        <v>0</v>
      </c>
      <c r="B6555" s="561">
        <f t="shared" ref="B6555:B6563" si="1483">IFERROR(VLOOKUP(C6555,T_Insumos,5,FALSE),0)</f>
        <v>0</v>
      </c>
      <c r="C6555" s="552"/>
      <c r="D6555" s="562">
        <f t="shared" ref="D6555:D6563" si="1484">IFERROR(VLOOKUP(C6555,T_Insumos,3,FALSE),0)</f>
        <v>0</v>
      </c>
      <c r="E6555" s="555">
        <f>D6555*$G$23</f>
        <v>0</v>
      </c>
      <c r="F6555" s="558">
        <f>IF(C6555="",0,IFERROR(VLOOKUP(COUNTIF($A$1:A6555,"ANALISIS DE PRECIOS"),T_Rendimiento_Equipo,5,FALSE),0))</f>
        <v>0</v>
      </c>
      <c r="G6555" s="555">
        <f>IFERROR(ROUND(E6555/F6555,2),0)</f>
        <v>0</v>
      </c>
    </row>
    <row r="6556" spans="1:7" ht="19.899999999999999" customHeight="1" x14ac:dyDescent="0.2">
      <c r="A6556" s="601">
        <f t="shared" si="1482"/>
        <v>0</v>
      </c>
      <c r="B6556" s="561">
        <f t="shared" si="1483"/>
        <v>0</v>
      </c>
      <c r="C6556" s="552"/>
      <c r="D6556" s="562">
        <f t="shared" si="1484"/>
        <v>0</v>
      </c>
      <c r="E6556" s="555"/>
      <c r="F6556" s="558">
        <f>IF(C6556="",0,IFERROR(VLOOKUP(COUNTIF($A$1:A6556,"ANALISIS DE PRECIOS"),T_Rendimiento_Equipo,5,FALSE),0))</f>
        <v>0</v>
      </c>
      <c r="G6556" s="555">
        <f t="shared" ref="G6556:G6563" si="1485">IFERROR(ROUND(E6556/F6556,2),0)</f>
        <v>0</v>
      </c>
    </row>
    <row r="6557" spans="1:7" ht="19.899999999999999" customHeight="1" x14ac:dyDescent="0.2">
      <c r="A6557" s="601">
        <f t="shared" si="1482"/>
        <v>0</v>
      </c>
      <c r="B6557" s="561">
        <f t="shared" si="1483"/>
        <v>0</v>
      </c>
      <c r="C6557" s="563"/>
      <c r="D6557" s="562">
        <f t="shared" si="1484"/>
        <v>0</v>
      </c>
      <c r="E6557" s="555"/>
      <c r="F6557" s="558">
        <f>IF(C6557="",0,IFERROR(VLOOKUP(COUNTIF($A$1:A6557,"ANALISIS DE PRECIOS"),T_Rendimiento_Equipo,5,FALSE),0))</f>
        <v>0</v>
      </c>
      <c r="G6557" s="555">
        <f t="shared" si="1485"/>
        <v>0</v>
      </c>
    </row>
    <row r="6558" spans="1:7" ht="19.899999999999999" customHeight="1" x14ac:dyDescent="0.2">
      <c r="A6558" s="601">
        <f t="shared" si="1482"/>
        <v>0</v>
      </c>
      <c r="B6558" s="561">
        <f t="shared" si="1483"/>
        <v>0</v>
      </c>
      <c r="C6558" s="563"/>
      <c r="D6558" s="562">
        <f t="shared" si="1484"/>
        <v>0</v>
      </c>
      <c r="E6558" s="555"/>
      <c r="F6558" s="558">
        <f>IF(C6558="",0,IFERROR(VLOOKUP(COUNTIF($A$1:A6558,"ANALISIS DE PRECIOS"),T_Rendimiento_Equipo,5,FALSE),0))</f>
        <v>0</v>
      </c>
      <c r="G6558" s="555">
        <f t="shared" si="1485"/>
        <v>0</v>
      </c>
    </row>
    <row r="6559" spans="1:7" ht="19.899999999999999" customHeight="1" x14ac:dyDescent="0.2">
      <c r="A6559" s="601">
        <f t="shared" si="1482"/>
        <v>0</v>
      </c>
      <c r="B6559" s="561">
        <f t="shared" si="1483"/>
        <v>0</v>
      </c>
      <c r="C6559" s="563"/>
      <c r="D6559" s="562">
        <f t="shared" si="1484"/>
        <v>0</v>
      </c>
      <c r="E6559" s="555"/>
      <c r="F6559" s="558">
        <f>IF(C6559="",0,IFERROR(VLOOKUP(COUNTIF($A$1:A6559,"ANALISIS DE PRECIOS"),T_Rendimiento_Equipo,5,FALSE),0))</f>
        <v>0</v>
      </c>
      <c r="G6559" s="555">
        <f t="shared" si="1485"/>
        <v>0</v>
      </c>
    </row>
    <row r="6560" spans="1:7" ht="19.899999999999999" customHeight="1" x14ac:dyDescent="0.2">
      <c r="A6560" s="601">
        <f t="shared" si="1482"/>
        <v>0</v>
      </c>
      <c r="B6560" s="561">
        <f t="shared" si="1483"/>
        <v>0</v>
      </c>
      <c r="C6560" s="563"/>
      <c r="D6560" s="562">
        <f t="shared" si="1484"/>
        <v>0</v>
      </c>
      <c r="E6560" s="555"/>
      <c r="F6560" s="558">
        <f>IF(C6560="",0,IFERROR(VLOOKUP(COUNTIF($A$1:A6560,"ANALISIS DE PRECIOS"),T_Rendimiento_Equipo,5,FALSE),0))</f>
        <v>0</v>
      </c>
      <c r="G6560" s="555">
        <f t="shared" si="1485"/>
        <v>0</v>
      </c>
    </row>
    <row r="6561" spans="1:7" ht="19.899999999999999" customHeight="1" x14ac:dyDescent="0.2">
      <c r="A6561" s="601">
        <f t="shared" si="1482"/>
        <v>0</v>
      </c>
      <c r="B6561" s="561">
        <f t="shared" si="1483"/>
        <v>0</v>
      </c>
      <c r="C6561" s="563"/>
      <c r="D6561" s="562">
        <f t="shared" si="1484"/>
        <v>0</v>
      </c>
      <c r="E6561" s="555"/>
      <c r="F6561" s="558">
        <f>IF(C6561="",0,IFERROR(VLOOKUP(COUNTIF($A$1:A6561,"ANALISIS DE PRECIOS"),T_Rendimiento_Equipo,5,FALSE),0))</f>
        <v>0</v>
      </c>
      <c r="G6561" s="555">
        <f t="shared" si="1485"/>
        <v>0</v>
      </c>
    </row>
    <row r="6562" spans="1:7" ht="19.899999999999999" customHeight="1" x14ac:dyDescent="0.2">
      <c r="A6562" s="601">
        <f t="shared" si="1482"/>
        <v>0</v>
      </c>
      <c r="B6562" s="561">
        <f t="shared" si="1483"/>
        <v>0</v>
      </c>
      <c r="C6562" s="563"/>
      <c r="D6562" s="562">
        <f t="shared" si="1484"/>
        <v>0</v>
      </c>
      <c r="E6562" s="555"/>
      <c r="F6562" s="558">
        <f>IF(C6562="",0,IFERROR(VLOOKUP(COUNTIF($A$1:A6562,"ANALISIS DE PRECIOS"),T_Rendimiento_Equipo,5,FALSE),0))</f>
        <v>0</v>
      </c>
      <c r="G6562" s="555">
        <f t="shared" si="1485"/>
        <v>0</v>
      </c>
    </row>
    <row r="6563" spans="1:7" ht="19.899999999999999" customHeight="1" x14ac:dyDescent="0.2">
      <c r="A6563" s="601">
        <f t="shared" si="1482"/>
        <v>0</v>
      </c>
      <c r="B6563" s="561">
        <f t="shared" si="1483"/>
        <v>0</v>
      </c>
      <c r="C6563" s="552"/>
      <c r="D6563" s="562">
        <f t="shared" si="1484"/>
        <v>0</v>
      </c>
      <c r="E6563" s="555"/>
      <c r="F6563" s="558">
        <f>IF(C6563="",0,IFERROR(VLOOKUP(COUNTIF($A$1:A6563,"ANALISIS DE PRECIOS"),T_Rendimiento_Equipo,5,FALSE),0))</f>
        <v>0</v>
      </c>
      <c r="G6563" s="555">
        <f t="shared" si="1485"/>
        <v>0</v>
      </c>
    </row>
    <row r="6564" spans="1:7" ht="19.899999999999999" customHeight="1" x14ac:dyDescent="0.2">
      <c r="A6564" s="602"/>
      <c r="B6564" s="541"/>
      <c r="C6564" s="545"/>
      <c r="D6564" s="541"/>
      <c r="E6564" s="542"/>
      <c r="F6564" s="564" t="s">
        <v>27</v>
      </c>
      <c r="G6564" s="603">
        <f>SUBTOTAL(9,G6555:G6563)</f>
        <v>0</v>
      </c>
    </row>
    <row r="6565" spans="1:7" ht="19.899999999999999" customHeight="1" x14ac:dyDescent="0.2">
      <c r="A6565" s="599"/>
      <c r="B6565" s="545"/>
      <c r="C6565" s="537" t="s">
        <v>713</v>
      </c>
      <c r="D6565" s="541"/>
      <c r="E6565" s="542"/>
      <c r="F6565" s="543"/>
      <c r="G6565" s="600"/>
    </row>
    <row r="6566" spans="1:7" ht="19.899999999999999" customHeight="1" x14ac:dyDescent="0.2">
      <c r="A6566" s="792" t="s">
        <v>576</v>
      </c>
      <c r="B6566" s="793"/>
      <c r="C6566" s="794" t="s">
        <v>0</v>
      </c>
      <c r="D6566" s="796" t="s">
        <v>24</v>
      </c>
      <c r="E6566" s="796" t="s">
        <v>1832</v>
      </c>
      <c r="F6566" s="798" t="s">
        <v>1007</v>
      </c>
      <c r="G6566" s="800" t="s">
        <v>26</v>
      </c>
    </row>
    <row r="6567" spans="1:7" ht="19.899999999999999" customHeight="1" x14ac:dyDescent="0.2">
      <c r="A6567" s="560" t="s">
        <v>577</v>
      </c>
      <c r="B6567" s="560" t="s">
        <v>578</v>
      </c>
      <c r="C6567" s="795"/>
      <c r="D6567" s="797"/>
      <c r="E6567" s="797"/>
      <c r="F6567" s="799"/>
      <c r="G6567" s="801"/>
    </row>
    <row r="6568" spans="1:7" ht="19.899999999999999" customHeight="1" x14ac:dyDescent="0.2">
      <c r="A6568" s="601">
        <f t="shared" ref="A6568:A6574" si="1486">IFERROR(VLOOKUP(C6568,T_Insumos,4,FALSE),0)</f>
        <v>0</v>
      </c>
      <c r="B6568" s="561">
        <f t="shared" ref="B6568:B6574" si="1487">IFERROR(VLOOKUP(C6568,T_Insumos,5,FALSE),0)</f>
        <v>0</v>
      </c>
      <c r="C6568" s="565"/>
      <c r="D6568" s="558"/>
      <c r="E6568" s="555">
        <f t="shared" ref="E6568:E6574" si="1488">IFERROR(VLOOKUP(C6568,T_Insumos,3,FALSE),0)</f>
        <v>0</v>
      </c>
      <c r="F6568" s="558">
        <f>IF(C6568="",0,IFERROR(VLOOKUP(COUNTIF($A$1:A6568,"ANALISIS DE PRECIOS"),T_Rendimiento_Equipo,5,FALSE),0))</f>
        <v>0</v>
      </c>
      <c r="G6568" s="555">
        <f>IFERROR(ROUND(D6568*E6568/F6568,2),0)</f>
        <v>0</v>
      </c>
    </row>
    <row r="6569" spans="1:7" ht="19.899999999999999" customHeight="1" x14ac:dyDescent="0.2">
      <c r="A6569" s="601">
        <f t="shared" si="1486"/>
        <v>0</v>
      </c>
      <c r="B6569" s="561">
        <f t="shared" si="1487"/>
        <v>0</v>
      </c>
      <c r="C6569" s="552"/>
      <c r="D6569" s="558"/>
      <c r="E6569" s="555">
        <f t="shared" si="1488"/>
        <v>0</v>
      </c>
      <c r="F6569" s="558">
        <f>IF(C6569="",0,IFERROR(VLOOKUP(COUNTIF($A$1:A6569,"ANALISIS DE PRECIOS"),T_Rendimiento_Equipo,5,FALSE),0))</f>
        <v>0</v>
      </c>
      <c r="G6569" s="555">
        <f t="shared" ref="G6569:G6574" si="1489">IFERROR(ROUND(D6569*E6569/F6569,2),0)</f>
        <v>0</v>
      </c>
    </row>
    <row r="6570" spans="1:7" ht="19.899999999999999" customHeight="1" x14ac:dyDescent="0.2">
      <c r="A6570" s="601">
        <f t="shared" si="1486"/>
        <v>0</v>
      </c>
      <c r="B6570" s="561">
        <f t="shared" si="1487"/>
        <v>0</v>
      </c>
      <c r="C6570" s="552"/>
      <c r="D6570" s="558"/>
      <c r="E6570" s="555">
        <f t="shared" si="1488"/>
        <v>0</v>
      </c>
      <c r="F6570" s="558">
        <f>IF(C6570="",0,IFERROR(VLOOKUP(COUNTIF($A$1:A6570,"ANALISIS DE PRECIOS"),T_Rendimiento_Equipo,5,FALSE),0))</f>
        <v>0</v>
      </c>
      <c r="G6570" s="555">
        <f t="shared" si="1489"/>
        <v>0</v>
      </c>
    </row>
    <row r="6571" spans="1:7" ht="19.899999999999999" customHeight="1" x14ac:dyDescent="0.2">
      <c r="A6571" s="601">
        <f t="shared" si="1486"/>
        <v>0</v>
      </c>
      <c r="B6571" s="561">
        <f t="shared" si="1487"/>
        <v>0</v>
      </c>
      <c r="C6571" s="552"/>
      <c r="D6571" s="558"/>
      <c r="E6571" s="555">
        <f t="shared" si="1488"/>
        <v>0</v>
      </c>
      <c r="F6571" s="558">
        <f>IF(C6571="",0,IFERROR(VLOOKUP(COUNTIF($A$1:A6571,"ANALISIS DE PRECIOS"),T_Rendimiento_Equipo,5,FALSE),0))</f>
        <v>0</v>
      </c>
      <c r="G6571" s="555">
        <f t="shared" si="1489"/>
        <v>0</v>
      </c>
    </row>
    <row r="6572" spans="1:7" ht="19.899999999999999" customHeight="1" x14ac:dyDescent="0.2">
      <c r="A6572" s="601">
        <f t="shared" si="1486"/>
        <v>0</v>
      </c>
      <c r="B6572" s="561">
        <f t="shared" si="1487"/>
        <v>0</v>
      </c>
      <c r="C6572" s="552"/>
      <c r="D6572" s="558"/>
      <c r="E6572" s="555">
        <f t="shared" si="1488"/>
        <v>0</v>
      </c>
      <c r="F6572" s="558">
        <f>IF(C6572="",0,IFERROR(VLOOKUP(COUNTIF($A$1:A6572,"ANALISIS DE PRECIOS"),T_Rendimiento_Equipo,5,FALSE),0))</f>
        <v>0</v>
      </c>
      <c r="G6572" s="555">
        <f t="shared" si="1489"/>
        <v>0</v>
      </c>
    </row>
    <row r="6573" spans="1:7" ht="19.899999999999999" customHeight="1" x14ac:dyDescent="0.2">
      <c r="A6573" s="601">
        <f t="shared" si="1486"/>
        <v>0</v>
      </c>
      <c r="B6573" s="561">
        <f t="shared" si="1487"/>
        <v>0</v>
      </c>
      <c r="C6573" s="552"/>
      <c r="D6573" s="566"/>
      <c r="E6573" s="555">
        <f t="shared" si="1488"/>
        <v>0</v>
      </c>
      <c r="F6573" s="558">
        <f>IF(C6573="",0,IFERROR(VLOOKUP(COUNTIF($A$1:A6573,"ANALISIS DE PRECIOS"),T_Rendimiento_Equipo,5,FALSE),0))</f>
        <v>0</v>
      </c>
      <c r="G6573" s="555">
        <f t="shared" si="1489"/>
        <v>0</v>
      </c>
    </row>
    <row r="6574" spans="1:7" ht="19.899999999999999" customHeight="1" x14ac:dyDescent="0.2">
      <c r="A6574" s="601">
        <f t="shared" si="1486"/>
        <v>0</v>
      </c>
      <c r="B6574" s="561">
        <f t="shared" si="1487"/>
        <v>0</v>
      </c>
      <c r="C6574" s="561"/>
      <c r="D6574" s="567"/>
      <c r="E6574" s="555">
        <f t="shared" si="1488"/>
        <v>0</v>
      </c>
      <c r="F6574" s="558">
        <f>IF(C6574="",0,IFERROR(VLOOKUP(COUNTIF($A$1:A6574,"ANALISIS DE PRECIOS"),T_Rendimiento_Equipo,5,FALSE),0))</f>
        <v>0</v>
      </c>
      <c r="G6574" s="555">
        <f t="shared" si="1489"/>
        <v>0</v>
      </c>
    </row>
    <row r="6575" spans="1:7" ht="19.899999999999999" customHeight="1" x14ac:dyDescent="0.2">
      <c r="A6575" s="602"/>
      <c r="B6575" s="541"/>
      <c r="C6575" s="545"/>
      <c r="D6575" s="541"/>
      <c r="E6575" s="542"/>
      <c r="F6575" s="564" t="s">
        <v>28</v>
      </c>
      <c r="G6575" s="604">
        <f>SUBTOTAL(9,G6568:G6574)</f>
        <v>0</v>
      </c>
    </row>
    <row r="6576" spans="1:7" ht="19.899999999999999" customHeight="1" x14ac:dyDescent="0.2">
      <c r="A6576" s="599"/>
      <c r="B6576" s="545"/>
      <c r="C6576" s="537" t="s">
        <v>1014</v>
      </c>
      <c r="D6576" s="541"/>
      <c r="E6576" s="542"/>
      <c r="F6576" s="543"/>
      <c r="G6576" s="600"/>
    </row>
    <row r="6577" spans="1:7" ht="19.899999999999999" customHeight="1" x14ac:dyDescent="0.2">
      <c r="A6577" s="792" t="s">
        <v>576</v>
      </c>
      <c r="B6577" s="793"/>
      <c r="C6577" s="794" t="s">
        <v>0</v>
      </c>
      <c r="D6577" s="794" t="s">
        <v>1867</v>
      </c>
      <c r="E6577" s="796" t="s">
        <v>24</v>
      </c>
      <c r="F6577" s="798" t="s">
        <v>25</v>
      </c>
      <c r="G6577" s="800" t="s">
        <v>26</v>
      </c>
    </row>
    <row r="6578" spans="1:7" ht="19.899999999999999" customHeight="1" x14ac:dyDescent="0.2">
      <c r="A6578" s="560" t="s">
        <v>577</v>
      </c>
      <c r="B6578" s="560" t="s">
        <v>578</v>
      </c>
      <c r="C6578" s="795"/>
      <c r="D6578" s="795"/>
      <c r="E6578" s="797"/>
      <c r="F6578" s="799"/>
      <c r="G6578" s="801"/>
    </row>
    <row r="6579" spans="1:7" ht="19.899999999999999" customHeight="1" x14ac:dyDescent="0.2">
      <c r="A6579" s="601">
        <f t="shared" ref="A6579:A6589" si="1490">IFERROR(VLOOKUP(C6579,T_Insumos,4,FALSE),0)</f>
        <v>0</v>
      </c>
      <c r="B6579" s="561">
        <f t="shared" ref="B6579:B6589" si="1491">IFERROR(VLOOKUP(C6579,T_Insumos,5,FALSE),0)</f>
        <v>0</v>
      </c>
      <c r="C6579" s="561"/>
      <c r="D6579" s="613">
        <f t="shared" ref="D6579:D6589" si="1492">IFERROR(VLOOKUP(C6579,T_Insumos,2,FALSE),0)</f>
        <v>0</v>
      </c>
      <c r="E6579" s="553"/>
      <c r="F6579" s="555">
        <f t="shared" ref="F6579:F6589" si="1493">IFERROR(VLOOKUP(C6579,T_Insumos,3,FALSE),0)</f>
        <v>0</v>
      </c>
      <c r="G6579" s="555">
        <f>ROUND(E6579*F6579,2)</f>
        <v>0</v>
      </c>
    </row>
    <row r="6580" spans="1:7" ht="19.899999999999999" customHeight="1" x14ac:dyDescent="0.2">
      <c r="A6580" s="601">
        <f t="shared" si="1490"/>
        <v>0</v>
      </c>
      <c r="B6580" s="561">
        <f t="shared" si="1491"/>
        <v>0</v>
      </c>
      <c r="C6580" s="561"/>
      <c r="D6580" s="613">
        <f t="shared" si="1492"/>
        <v>0</v>
      </c>
      <c r="E6580" s="553"/>
      <c r="F6580" s="555">
        <f t="shared" si="1493"/>
        <v>0</v>
      </c>
      <c r="G6580" s="555">
        <f t="shared" ref="G6580:G6589" si="1494">ROUND(E6580*F6580,2)</f>
        <v>0</v>
      </c>
    </row>
    <row r="6581" spans="1:7" ht="19.899999999999999" customHeight="1" x14ac:dyDescent="0.2">
      <c r="A6581" s="601">
        <f t="shared" si="1490"/>
        <v>0</v>
      </c>
      <c r="B6581" s="561">
        <f t="shared" si="1491"/>
        <v>0</v>
      </c>
      <c r="C6581" s="561"/>
      <c r="D6581" s="613">
        <f t="shared" si="1492"/>
        <v>0</v>
      </c>
      <c r="E6581" s="553"/>
      <c r="F6581" s="555">
        <f t="shared" si="1493"/>
        <v>0</v>
      </c>
      <c r="G6581" s="555">
        <f t="shared" si="1494"/>
        <v>0</v>
      </c>
    </row>
    <row r="6582" spans="1:7" ht="19.899999999999999" customHeight="1" x14ac:dyDescent="0.2">
      <c r="A6582" s="601">
        <f t="shared" si="1490"/>
        <v>0</v>
      </c>
      <c r="B6582" s="561">
        <f t="shared" si="1491"/>
        <v>0</v>
      </c>
      <c r="C6582" s="561"/>
      <c r="D6582" s="613">
        <f t="shared" si="1492"/>
        <v>0</v>
      </c>
      <c r="E6582" s="553"/>
      <c r="F6582" s="555">
        <f t="shared" si="1493"/>
        <v>0</v>
      </c>
      <c r="G6582" s="555">
        <f t="shared" si="1494"/>
        <v>0</v>
      </c>
    </row>
    <row r="6583" spans="1:7" ht="19.899999999999999" customHeight="1" x14ac:dyDescent="0.2">
      <c r="A6583" s="601">
        <f t="shared" si="1490"/>
        <v>0</v>
      </c>
      <c r="B6583" s="561">
        <f t="shared" si="1491"/>
        <v>0</v>
      </c>
      <c r="C6583" s="561"/>
      <c r="D6583" s="613">
        <f t="shared" si="1492"/>
        <v>0</v>
      </c>
      <c r="E6583" s="553"/>
      <c r="F6583" s="555">
        <f t="shared" si="1493"/>
        <v>0</v>
      </c>
      <c r="G6583" s="555">
        <f t="shared" si="1494"/>
        <v>0</v>
      </c>
    </row>
    <row r="6584" spans="1:7" ht="19.899999999999999" customHeight="1" x14ac:dyDescent="0.2">
      <c r="A6584" s="601">
        <f t="shared" si="1490"/>
        <v>0</v>
      </c>
      <c r="B6584" s="561">
        <f t="shared" si="1491"/>
        <v>0</v>
      </c>
      <c r="C6584" s="561"/>
      <c r="D6584" s="613">
        <f t="shared" si="1492"/>
        <v>0</v>
      </c>
      <c r="E6584" s="553"/>
      <c r="F6584" s="555">
        <f t="shared" si="1493"/>
        <v>0</v>
      </c>
      <c r="G6584" s="555">
        <f t="shared" si="1494"/>
        <v>0</v>
      </c>
    </row>
    <row r="6585" spans="1:7" ht="19.899999999999999" customHeight="1" x14ac:dyDescent="0.2">
      <c r="A6585" s="601">
        <f t="shared" si="1490"/>
        <v>0</v>
      </c>
      <c r="B6585" s="561">
        <f t="shared" si="1491"/>
        <v>0</v>
      </c>
      <c r="C6585" s="561"/>
      <c r="D6585" s="613">
        <f t="shared" si="1492"/>
        <v>0</v>
      </c>
      <c r="E6585" s="553"/>
      <c r="F6585" s="555">
        <f t="shared" si="1493"/>
        <v>0</v>
      </c>
      <c r="G6585" s="555">
        <f t="shared" si="1494"/>
        <v>0</v>
      </c>
    </row>
    <row r="6586" spans="1:7" ht="19.899999999999999" customHeight="1" x14ac:dyDescent="0.2">
      <c r="A6586" s="601">
        <f t="shared" si="1490"/>
        <v>0</v>
      </c>
      <c r="B6586" s="561">
        <f t="shared" si="1491"/>
        <v>0</v>
      </c>
      <c r="C6586" s="561"/>
      <c r="D6586" s="613">
        <f t="shared" si="1492"/>
        <v>0</v>
      </c>
      <c r="E6586" s="553"/>
      <c r="F6586" s="555">
        <f t="shared" si="1493"/>
        <v>0</v>
      </c>
      <c r="G6586" s="555">
        <f t="shared" si="1494"/>
        <v>0</v>
      </c>
    </row>
    <row r="6587" spans="1:7" ht="19.899999999999999" customHeight="1" x14ac:dyDescent="0.2">
      <c r="A6587" s="601">
        <f t="shared" si="1490"/>
        <v>0</v>
      </c>
      <c r="B6587" s="561">
        <f t="shared" si="1491"/>
        <v>0</v>
      </c>
      <c r="C6587" s="561"/>
      <c r="D6587" s="613">
        <f t="shared" si="1492"/>
        <v>0</v>
      </c>
      <c r="E6587" s="553"/>
      <c r="F6587" s="555">
        <f t="shared" si="1493"/>
        <v>0</v>
      </c>
      <c r="G6587" s="555">
        <f t="shared" si="1494"/>
        <v>0</v>
      </c>
    </row>
    <row r="6588" spans="1:7" ht="19.899999999999999" customHeight="1" x14ac:dyDescent="0.2">
      <c r="A6588" s="601">
        <f t="shared" si="1490"/>
        <v>0</v>
      </c>
      <c r="B6588" s="561">
        <f t="shared" si="1491"/>
        <v>0</v>
      </c>
      <c r="C6588" s="561"/>
      <c r="D6588" s="613">
        <f t="shared" si="1492"/>
        <v>0</v>
      </c>
      <c r="E6588" s="553"/>
      <c r="F6588" s="555">
        <f t="shared" si="1493"/>
        <v>0</v>
      </c>
      <c r="G6588" s="555">
        <f t="shared" si="1494"/>
        <v>0</v>
      </c>
    </row>
    <row r="6589" spans="1:7" ht="19.899999999999999" customHeight="1" x14ac:dyDescent="0.2">
      <c r="A6589" s="601">
        <f t="shared" si="1490"/>
        <v>0</v>
      </c>
      <c r="B6589" s="561">
        <f t="shared" si="1491"/>
        <v>0</v>
      </c>
      <c r="C6589" s="561"/>
      <c r="D6589" s="613">
        <f t="shared" si="1492"/>
        <v>0</v>
      </c>
      <c r="E6589" s="553"/>
      <c r="F6589" s="555">
        <f t="shared" si="1493"/>
        <v>0</v>
      </c>
      <c r="G6589" s="555">
        <f t="shared" si="1494"/>
        <v>0</v>
      </c>
    </row>
    <row r="6590" spans="1:7" ht="19.899999999999999" customHeight="1" x14ac:dyDescent="0.2">
      <c r="A6590" s="599"/>
      <c r="B6590" s="545"/>
      <c r="C6590" s="545"/>
      <c r="D6590" s="541"/>
      <c r="E6590" s="542"/>
      <c r="F6590" s="564" t="s">
        <v>29</v>
      </c>
      <c r="G6590" s="605">
        <f>SUBTOTAL(9,G6579:G6589)</f>
        <v>0</v>
      </c>
    </row>
    <row r="6591" spans="1:7" ht="19.899999999999999" customHeight="1" x14ac:dyDescent="0.2">
      <c r="A6591" s="599"/>
      <c r="B6591" s="545"/>
      <c r="C6591" s="537" t="s">
        <v>1015</v>
      </c>
      <c r="D6591" s="541"/>
      <c r="E6591" s="542"/>
      <c r="F6591" s="543"/>
      <c r="G6591" s="600"/>
    </row>
    <row r="6592" spans="1:7" ht="19.899999999999999" customHeight="1" x14ac:dyDescent="0.2">
      <c r="A6592" s="792" t="s">
        <v>576</v>
      </c>
      <c r="B6592" s="793"/>
      <c r="C6592" s="794" t="s">
        <v>0</v>
      </c>
      <c r="D6592" s="794" t="s">
        <v>1867</v>
      </c>
      <c r="E6592" s="796" t="s">
        <v>24</v>
      </c>
      <c r="F6592" s="798" t="s">
        <v>25</v>
      </c>
      <c r="G6592" s="800" t="s">
        <v>26</v>
      </c>
    </row>
    <row r="6593" spans="1:7" ht="19.899999999999999" customHeight="1" x14ac:dyDescent="0.2">
      <c r="A6593" s="560" t="s">
        <v>577</v>
      </c>
      <c r="B6593" s="560" t="s">
        <v>578</v>
      </c>
      <c r="C6593" s="795"/>
      <c r="D6593" s="795"/>
      <c r="E6593" s="797"/>
      <c r="F6593" s="799"/>
      <c r="G6593" s="801"/>
    </row>
    <row r="6594" spans="1:7" ht="19.899999999999999" customHeight="1" x14ac:dyDescent="0.2">
      <c r="A6594" s="601">
        <f>IFERROR(VLOOKUP(C6594,T_Insumos,4,FALSE),0)</f>
        <v>0</v>
      </c>
      <c r="B6594" s="561">
        <f>IFERROR(VLOOKUP(C6594,T_Insumos,5,FALSE),0)</f>
        <v>0</v>
      </c>
      <c r="C6594" s="552"/>
      <c r="D6594" s="613">
        <f>IF(C6594=0,0,"$/tnkm")</f>
        <v>0</v>
      </c>
      <c r="E6594" s="553"/>
      <c r="F6594" s="555">
        <f>IFERROR(VLOOKUP(C6594,T_Insumos,3,FALSE),0)</f>
        <v>0</v>
      </c>
      <c r="G6594" s="555">
        <f>ROUND(E6594*F6594,2)</f>
        <v>0</v>
      </c>
    </row>
    <row r="6595" spans="1:7" ht="19.899999999999999" customHeight="1" x14ac:dyDescent="0.2">
      <c r="A6595" s="601">
        <f>IFERROR(VLOOKUP(C6595,T_Insumos,4,FALSE),0)</f>
        <v>0</v>
      </c>
      <c r="B6595" s="561">
        <f>IFERROR(VLOOKUP(C6595,T_Insumos,5,FALSE),0)</f>
        <v>0</v>
      </c>
      <c r="C6595" s="552"/>
      <c r="D6595" s="613">
        <f>IF(C6595=0,0,"$/tnkm")</f>
        <v>0</v>
      </c>
      <c r="E6595" s="569"/>
      <c r="F6595" s="555">
        <f>IFERROR(VLOOKUP(C6595,T_Insumos,3,FALSE),0)</f>
        <v>0</v>
      </c>
      <c r="G6595" s="555">
        <f t="shared" ref="G6595" si="1495">ROUND(E6595*F6595,2)</f>
        <v>0</v>
      </c>
    </row>
    <row r="6596" spans="1:7" ht="19.899999999999999" customHeight="1" x14ac:dyDescent="0.2">
      <c r="A6596" s="599"/>
      <c r="B6596" s="545"/>
      <c r="C6596" s="545"/>
      <c r="D6596" s="541"/>
      <c r="E6596" s="542"/>
      <c r="F6596" s="564" t="s">
        <v>1016</v>
      </c>
      <c r="G6596" s="605">
        <f>SUBTOTAL(9,G6594:G6595)</f>
        <v>0</v>
      </c>
    </row>
    <row r="6597" spans="1:7" ht="19.899999999999999" customHeight="1" x14ac:dyDescent="0.2">
      <c r="A6597" s="602"/>
      <c r="B6597" s="541"/>
      <c r="C6597" s="545"/>
      <c r="D6597" s="541"/>
      <c r="E6597" s="542"/>
      <c r="F6597" s="543"/>
      <c r="G6597" s="600"/>
    </row>
    <row r="6598" spans="1:7" ht="19.899999999999999" customHeight="1" x14ac:dyDescent="0.2">
      <c r="A6598" s="664" t="str">
        <f>B6532</f>
        <v/>
      </c>
      <c r="B6598" s="661">
        <f ca="1">C6532</f>
        <v>0</v>
      </c>
      <c r="C6598" s="541"/>
      <c r="D6598" s="541" t="s">
        <v>1833</v>
      </c>
      <c r="E6598" s="662"/>
      <c r="F6598" s="663" t="str">
        <f ca="1">"$/"&amp;G6532</f>
        <v>$/0</v>
      </c>
      <c r="G6598" s="610">
        <f>SUBTOTAL(9,G6555:G6597)</f>
        <v>0</v>
      </c>
    </row>
    <row r="6599" spans="1:7" ht="19.899999999999999" customHeight="1" x14ac:dyDescent="0.2">
      <c r="A6599" s="606"/>
      <c r="B6599" s="607"/>
      <c r="C6599" s="608"/>
      <c r="D6599" s="608" t="s">
        <v>2043</v>
      </c>
      <c r="E6599" s="609"/>
      <c r="F6599" s="665" t="str">
        <f ca="1">"$/"&amp;G6532</f>
        <v>$/0</v>
      </c>
      <c r="G6599" s="610">
        <f>ROUND(G6598/Coeficiente_Paso,2)</f>
        <v>0</v>
      </c>
    </row>
    <row r="6600" spans="1:7" ht="19.899999999999999" customHeight="1" x14ac:dyDescent="0.2">
      <c r="A6600" s="191"/>
      <c r="B6600" s="191"/>
      <c r="C6600" s="191"/>
      <c r="D6600" s="191"/>
      <c r="E6600" s="191"/>
      <c r="F6600" s="191"/>
      <c r="G6600" s="191"/>
    </row>
    <row r="6601" spans="1:7" ht="19.899999999999999" customHeight="1" x14ac:dyDescent="0.2">
      <c r="A6601" s="802" t="s">
        <v>31</v>
      </c>
      <c r="B6601" s="803"/>
      <c r="C6601" s="803"/>
      <c r="D6601" s="803"/>
      <c r="E6601" s="803"/>
      <c r="F6601" s="803"/>
      <c r="G6601" s="804"/>
    </row>
    <row r="6602" spans="1:7" ht="19.899999999999999" customHeight="1" x14ac:dyDescent="0.2">
      <c r="A6602" s="587" t="s">
        <v>711</v>
      </c>
      <c r="B6602" s="535" t="str">
        <f>Comitente</f>
        <v>DIRECCIÓN PROVINCIAL DE VIALIDAD</v>
      </c>
      <c r="C6602" s="536"/>
      <c r="D6602" s="537"/>
      <c r="E6602" s="537"/>
      <c r="F6602" s="538"/>
      <c r="G6602" s="588"/>
    </row>
    <row r="6603" spans="1:7" ht="19.899999999999999" customHeight="1" x14ac:dyDescent="0.2">
      <c r="A6603" s="587" t="s">
        <v>712</v>
      </c>
      <c r="B6603" s="535">
        <f>Contratista</f>
        <v>0</v>
      </c>
      <c r="C6603" s="539"/>
      <c r="D6603" s="539"/>
      <c r="E6603" s="539"/>
      <c r="F6603" s="535"/>
      <c r="G6603" s="589"/>
    </row>
    <row r="6604" spans="1:7" ht="19.899999999999999" customHeight="1" x14ac:dyDescent="0.2">
      <c r="A6604" s="587" t="s">
        <v>21</v>
      </c>
      <c r="B6604" s="535" t="str">
        <f>Obra</f>
        <v>PAVIMENTACIÓN Y REPAVIMENTACION DE LA RED VIAL MUNICIPAL AFECTADAS POR OBRAS DE SANEAMIENTO 1era ETAPA SARMIENTO</v>
      </c>
      <c r="C6604" s="539"/>
      <c r="D6604" s="539"/>
      <c r="E6604" s="539"/>
      <c r="F6604" s="535" t="s">
        <v>32</v>
      </c>
      <c r="G6604" s="589">
        <f>Fecha_Base</f>
        <v>0</v>
      </c>
    </row>
    <row r="6605" spans="1:7" ht="19.899999999999999" customHeight="1" x14ac:dyDescent="0.2">
      <c r="A6605" s="590" t="s">
        <v>710</v>
      </c>
      <c r="B6605" s="540" t="str">
        <f>Ubicación</f>
        <v>DEPARTAMENTO SARMIENTO</v>
      </c>
      <c r="C6605" s="540"/>
      <c r="D6605" s="541"/>
      <c r="E6605" s="542"/>
      <c r="F6605" s="543"/>
      <c r="G6605" s="591"/>
    </row>
    <row r="6606" spans="1:7" ht="19.899999999999999" customHeight="1" x14ac:dyDescent="0.2">
      <c r="A6606" s="590" t="s">
        <v>33</v>
      </c>
      <c r="B6606" s="544" t="str">
        <f>IFERROR(VALUE(LEFT(B6607,FIND(".",B6607)-1)),"")</f>
        <v/>
      </c>
      <c r="C6606" s="545">
        <f ca="1">IFERROR(VLOOKUP(B6606,T_Computo_Presupuesto,2,FALSE),0)</f>
        <v>0</v>
      </c>
      <c r="D6606" s="545"/>
      <c r="E6606" s="542"/>
      <c r="F6606" s="543"/>
      <c r="G6606" s="591"/>
    </row>
    <row r="6607" spans="1:7" ht="19.899999999999999" customHeight="1" x14ac:dyDescent="0.2">
      <c r="A6607" s="590" t="s">
        <v>22</v>
      </c>
      <c r="B6607" s="546" t="str">
        <f>IFERROR(VLOOKUP(COUNTIF($A$1:A6607,"ANALISIS DE PRECIOS"),T_NumeroItem,2,FALSE),"")</f>
        <v/>
      </c>
      <c r="C6607" s="805">
        <f ca="1">IFERROR(VLOOKUP(B6607,T_Computo_Presupuesto,2,FALSE),0)</f>
        <v>0</v>
      </c>
      <c r="D6607" s="805"/>
      <c r="E6607" s="805"/>
      <c r="F6607" s="540" t="s">
        <v>23</v>
      </c>
      <c r="G6607" s="592">
        <f ca="1">IFERROR(VLOOKUP(B6607,T_Computo_Presupuesto,4,FALSE),0)</f>
        <v>0</v>
      </c>
    </row>
    <row r="6608" spans="1:7" ht="19.899999999999999" customHeight="1" x14ac:dyDescent="0.2">
      <c r="A6608" s="590"/>
      <c r="B6608" s="540"/>
      <c r="C6608" s="545"/>
      <c r="D6608" s="541"/>
      <c r="E6608" s="542"/>
      <c r="F6608" s="545"/>
      <c r="G6608" s="593"/>
    </row>
    <row r="6609" spans="1:7" ht="19.899999999999999" customHeight="1" x14ac:dyDescent="0.2">
      <c r="A6609" s="594"/>
      <c r="B6609" s="547"/>
      <c r="C6609" s="548" t="s">
        <v>999</v>
      </c>
      <c r="D6609" s="547"/>
      <c r="E6609" s="547"/>
      <c r="F6609" s="547"/>
      <c r="G6609" s="595"/>
    </row>
    <row r="6610" spans="1:7" ht="19.899999999999999" customHeight="1" x14ac:dyDescent="0.2">
      <c r="A6610" s="590"/>
      <c r="B6610" s="549"/>
      <c r="C6610" s="545"/>
      <c r="D6610" s="541"/>
      <c r="E6610" s="542"/>
      <c r="F6610" s="540"/>
      <c r="G6610" s="592"/>
    </row>
    <row r="6611" spans="1:7" ht="19.899999999999999" customHeight="1" x14ac:dyDescent="0.2">
      <c r="A6611" s="590"/>
      <c r="B6611" s="549"/>
      <c r="C6611" s="550" t="s">
        <v>1000</v>
      </c>
      <c r="D6611" s="551" t="s">
        <v>24</v>
      </c>
      <c r="E6611" s="551" t="s">
        <v>1001</v>
      </c>
      <c r="F6611" s="551" t="s">
        <v>1002</v>
      </c>
      <c r="G6611" s="550" t="s">
        <v>1003</v>
      </c>
    </row>
    <row r="6612" spans="1:7" ht="19.899999999999999" customHeight="1" x14ac:dyDescent="0.2">
      <c r="A6612" s="590"/>
      <c r="B6612" s="549"/>
      <c r="C6612" s="552"/>
      <c r="D6612" s="553"/>
      <c r="E6612" s="554">
        <f t="shared" ref="E6612:E6621" si="1496">IFERROR(VLOOKUP(C6612,T_Equipos,4,FALSE),0)</f>
        <v>0</v>
      </c>
      <c r="F6612" s="555">
        <f t="shared" ref="F6612:F6621" si="1497">IFERROR(VLOOKUP(C6612,T_Equipos,5,FALSE),0)</f>
        <v>0</v>
      </c>
      <c r="G6612" s="555">
        <f>ROUND(D6612*F6612,2)</f>
        <v>0</v>
      </c>
    </row>
    <row r="6613" spans="1:7" ht="19.899999999999999" customHeight="1" x14ac:dyDescent="0.2">
      <c r="A6613" s="590"/>
      <c r="B6613" s="549"/>
      <c r="C6613" s="552"/>
      <c r="D6613" s="553"/>
      <c r="E6613" s="554">
        <f t="shared" si="1496"/>
        <v>0</v>
      </c>
      <c r="F6613" s="555">
        <f t="shared" si="1497"/>
        <v>0</v>
      </c>
      <c r="G6613" s="555">
        <f>ROUND(D6613*F6613,2)</f>
        <v>0</v>
      </c>
    </row>
    <row r="6614" spans="1:7" ht="19.899999999999999" customHeight="1" x14ac:dyDescent="0.2">
      <c r="A6614" s="590"/>
      <c r="B6614" s="549"/>
      <c r="C6614" s="552"/>
      <c r="D6614" s="553"/>
      <c r="E6614" s="554">
        <f t="shared" si="1496"/>
        <v>0</v>
      </c>
      <c r="F6614" s="555">
        <f t="shared" si="1497"/>
        <v>0</v>
      </c>
      <c r="G6614" s="555">
        <f>ROUND(D6614*F6614,2)</f>
        <v>0</v>
      </c>
    </row>
    <row r="6615" spans="1:7" ht="19.899999999999999" customHeight="1" x14ac:dyDescent="0.2">
      <c r="A6615" s="590"/>
      <c r="B6615" s="549"/>
      <c r="C6615" s="552"/>
      <c r="D6615" s="553"/>
      <c r="E6615" s="554">
        <f t="shared" si="1496"/>
        <v>0</v>
      </c>
      <c r="F6615" s="555">
        <f t="shared" si="1497"/>
        <v>0</v>
      </c>
      <c r="G6615" s="555">
        <f>ROUND(D6615*F6615,2)</f>
        <v>0</v>
      </c>
    </row>
    <row r="6616" spans="1:7" ht="19.899999999999999" customHeight="1" x14ac:dyDescent="0.2">
      <c r="A6616" s="590"/>
      <c r="B6616" s="549"/>
      <c r="C6616" s="552"/>
      <c r="D6616" s="553"/>
      <c r="E6616" s="554">
        <f t="shared" si="1496"/>
        <v>0</v>
      </c>
      <c r="F6616" s="555">
        <f t="shared" si="1497"/>
        <v>0</v>
      </c>
      <c r="G6616" s="555">
        <f t="shared" ref="G6616:G6621" si="1498">ROUND(D6616*F6616,2)</f>
        <v>0</v>
      </c>
    </row>
    <row r="6617" spans="1:7" ht="19.899999999999999" customHeight="1" x14ac:dyDescent="0.2">
      <c r="A6617" s="590"/>
      <c r="B6617" s="549"/>
      <c r="C6617" s="552"/>
      <c r="D6617" s="553"/>
      <c r="E6617" s="554">
        <f t="shared" si="1496"/>
        <v>0</v>
      </c>
      <c r="F6617" s="555">
        <f t="shared" si="1497"/>
        <v>0</v>
      </c>
      <c r="G6617" s="555">
        <f t="shared" si="1498"/>
        <v>0</v>
      </c>
    </row>
    <row r="6618" spans="1:7" ht="19.899999999999999" customHeight="1" x14ac:dyDescent="0.2">
      <c r="A6618" s="590"/>
      <c r="B6618" s="549"/>
      <c r="C6618" s="552"/>
      <c r="D6618" s="553"/>
      <c r="E6618" s="554">
        <f t="shared" si="1496"/>
        <v>0</v>
      </c>
      <c r="F6618" s="555">
        <f t="shared" si="1497"/>
        <v>0</v>
      </c>
      <c r="G6618" s="555">
        <f t="shared" si="1498"/>
        <v>0</v>
      </c>
    </row>
    <row r="6619" spans="1:7" ht="19.899999999999999" customHeight="1" x14ac:dyDescent="0.2">
      <c r="A6619" s="590"/>
      <c r="B6619" s="549"/>
      <c r="C6619" s="552"/>
      <c r="D6619" s="553"/>
      <c r="E6619" s="554">
        <f t="shared" si="1496"/>
        <v>0</v>
      </c>
      <c r="F6619" s="555">
        <f t="shared" si="1497"/>
        <v>0</v>
      </c>
      <c r="G6619" s="555">
        <f t="shared" si="1498"/>
        <v>0</v>
      </c>
    </row>
    <row r="6620" spans="1:7" ht="19.899999999999999" customHeight="1" x14ac:dyDescent="0.2">
      <c r="A6620" s="590"/>
      <c r="B6620" s="549"/>
      <c r="C6620" s="552"/>
      <c r="D6620" s="553"/>
      <c r="E6620" s="554">
        <f t="shared" si="1496"/>
        <v>0</v>
      </c>
      <c r="F6620" s="555">
        <f t="shared" si="1497"/>
        <v>0</v>
      </c>
      <c r="G6620" s="555">
        <f t="shared" si="1498"/>
        <v>0</v>
      </c>
    </row>
    <row r="6621" spans="1:7" ht="19.899999999999999" customHeight="1" x14ac:dyDescent="0.2">
      <c r="A6621" s="590"/>
      <c r="B6621" s="549"/>
      <c r="C6621" s="552"/>
      <c r="D6621" s="553"/>
      <c r="E6621" s="554">
        <f t="shared" si="1496"/>
        <v>0</v>
      </c>
      <c r="F6621" s="555">
        <f t="shared" si="1497"/>
        <v>0</v>
      </c>
      <c r="G6621" s="555">
        <f t="shared" si="1498"/>
        <v>0</v>
      </c>
    </row>
    <row r="6622" spans="1:7" ht="19.899999999999999" customHeight="1" x14ac:dyDescent="0.2">
      <c r="A6622" s="590"/>
      <c r="B6622" s="549"/>
      <c r="C6622" s="545"/>
      <c r="D6622" s="545"/>
      <c r="E6622" s="556"/>
      <c r="F6622" s="540"/>
      <c r="G6622" s="592"/>
    </row>
    <row r="6623" spans="1:7" ht="19.899999999999999" customHeight="1" x14ac:dyDescent="0.2">
      <c r="A6623" s="590"/>
      <c r="B6623" s="545"/>
      <c r="C6623" s="537" t="s">
        <v>1004</v>
      </c>
      <c r="D6623" s="540" t="s">
        <v>1001</v>
      </c>
      <c r="E6623" s="611">
        <f>SUMPRODUCT(D6612:D6621,E6612:E6621)</f>
        <v>0</v>
      </c>
      <c r="F6623" s="540" t="s">
        <v>1005</v>
      </c>
      <c r="G6623" s="612">
        <f>SUM(G6612:G6621)</f>
        <v>0</v>
      </c>
    </row>
    <row r="6624" spans="1:7" ht="19.899999999999999" customHeight="1" x14ac:dyDescent="0.2">
      <c r="A6624" s="590"/>
      <c r="B6624" s="549"/>
      <c r="C6624" s="557"/>
      <c r="D6624" s="556"/>
      <c r="E6624" s="542"/>
      <c r="F6624" s="540"/>
      <c r="G6624" s="596"/>
    </row>
    <row r="6625" spans="1:7" ht="19.899999999999999" customHeight="1" x14ac:dyDescent="0.2">
      <c r="A6625" s="597"/>
      <c r="B6625" s="549"/>
      <c r="C6625" s="540" t="s">
        <v>1006</v>
      </c>
      <c r="D6625" s="558">
        <f>IFERROR(VLOOKUP(COUNTIF($A$1:A6625,"ANALISIS DE PRECIOS"),T_Rendimiento_Equipo,5,FALSE),0)</f>
        <v>0</v>
      </c>
      <c r="E6625" s="559" t="str">
        <f ca="1">G6607&amp;"/día"</f>
        <v>0/día</v>
      </c>
      <c r="F6625" s="598"/>
      <c r="G6625" s="592"/>
    </row>
    <row r="6626" spans="1:7" ht="19.899999999999999" customHeight="1" x14ac:dyDescent="0.2">
      <c r="A6626" s="590"/>
      <c r="B6626" s="549"/>
      <c r="C6626" s="545"/>
      <c r="D6626" s="541"/>
      <c r="E6626" s="542"/>
      <c r="F6626" s="540"/>
      <c r="G6626" s="592"/>
    </row>
    <row r="6627" spans="1:7" ht="19.899999999999999" customHeight="1" x14ac:dyDescent="0.2">
      <c r="A6627" s="792" t="s">
        <v>576</v>
      </c>
      <c r="B6627" s="793"/>
      <c r="C6627" s="794" t="s">
        <v>0</v>
      </c>
      <c r="D6627" s="806" t="s">
        <v>1866</v>
      </c>
      <c r="E6627" s="806" t="s">
        <v>1865</v>
      </c>
      <c r="F6627" s="798" t="s">
        <v>1007</v>
      </c>
      <c r="G6627" s="800" t="s">
        <v>26</v>
      </c>
    </row>
    <row r="6628" spans="1:7" ht="19.899999999999999" customHeight="1" x14ac:dyDescent="0.2">
      <c r="A6628" s="560" t="s">
        <v>577</v>
      </c>
      <c r="B6628" s="560" t="s">
        <v>578</v>
      </c>
      <c r="C6628" s="795"/>
      <c r="D6628" s="807"/>
      <c r="E6628" s="797"/>
      <c r="F6628" s="799"/>
      <c r="G6628" s="801"/>
    </row>
    <row r="6629" spans="1:7" ht="19.899999999999999" customHeight="1" x14ac:dyDescent="0.2">
      <c r="A6629" s="599"/>
      <c r="B6629" s="545"/>
      <c r="C6629" s="537" t="s">
        <v>1008</v>
      </c>
      <c r="D6629" s="542"/>
      <c r="E6629" s="542"/>
      <c r="F6629" s="545"/>
      <c r="G6629" s="600"/>
    </row>
    <row r="6630" spans="1:7" ht="19.899999999999999" customHeight="1" x14ac:dyDescent="0.2">
      <c r="A6630" s="601">
        <f t="shared" ref="A6630:A6638" si="1499">IFERROR(VLOOKUP(C6630,T_Insumos,4,FALSE),0)</f>
        <v>0</v>
      </c>
      <c r="B6630" s="561">
        <f t="shared" ref="B6630:B6638" si="1500">IFERROR(VLOOKUP(C6630,T_Insumos,5,FALSE),0)</f>
        <v>0</v>
      </c>
      <c r="C6630" s="552"/>
      <c r="D6630" s="562">
        <f t="shared" ref="D6630:D6638" si="1501">IFERROR(VLOOKUP(C6630,T_Insumos,3,FALSE),0)</f>
        <v>0</v>
      </c>
      <c r="E6630" s="555">
        <f>D6630*$G$23</f>
        <v>0</v>
      </c>
      <c r="F6630" s="558">
        <f>IF(C6630="",0,IFERROR(VLOOKUP(COUNTIF($A$1:A6630,"ANALISIS DE PRECIOS"),T_Rendimiento_Equipo,5,FALSE),0))</f>
        <v>0</v>
      </c>
      <c r="G6630" s="555">
        <f>IFERROR(ROUND(E6630/F6630,2),0)</f>
        <v>0</v>
      </c>
    </row>
    <row r="6631" spans="1:7" ht="19.899999999999999" customHeight="1" x14ac:dyDescent="0.2">
      <c r="A6631" s="601">
        <f t="shared" si="1499"/>
        <v>0</v>
      </c>
      <c r="B6631" s="561">
        <f t="shared" si="1500"/>
        <v>0</v>
      </c>
      <c r="C6631" s="552"/>
      <c r="D6631" s="562">
        <f t="shared" si="1501"/>
        <v>0</v>
      </c>
      <c r="E6631" s="555"/>
      <c r="F6631" s="558">
        <f>IF(C6631="",0,IFERROR(VLOOKUP(COUNTIF($A$1:A6631,"ANALISIS DE PRECIOS"),T_Rendimiento_Equipo,5,FALSE),0))</f>
        <v>0</v>
      </c>
      <c r="G6631" s="555">
        <f t="shared" ref="G6631:G6638" si="1502">IFERROR(ROUND(E6631/F6631,2),0)</f>
        <v>0</v>
      </c>
    </row>
    <row r="6632" spans="1:7" ht="19.899999999999999" customHeight="1" x14ac:dyDescent="0.2">
      <c r="A6632" s="601">
        <f t="shared" si="1499"/>
        <v>0</v>
      </c>
      <c r="B6632" s="561">
        <f t="shared" si="1500"/>
        <v>0</v>
      </c>
      <c r="C6632" s="563"/>
      <c r="D6632" s="562">
        <f t="shared" si="1501"/>
        <v>0</v>
      </c>
      <c r="E6632" s="555"/>
      <c r="F6632" s="558">
        <f>IF(C6632="",0,IFERROR(VLOOKUP(COUNTIF($A$1:A6632,"ANALISIS DE PRECIOS"),T_Rendimiento_Equipo,5,FALSE),0))</f>
        <v>0</v>
      </c>
      <c r="G6632" s="555">
        <f t="shared" si="1502"/>
        <v>0</v>
      </c>
    </row>
    <row r="6633" spans="1:7" ht="19.899999999999999" customHeight="1" x14ac:dyDescent="0.2">
      <c r="A6633" s="601">
        <f t="shared" si="1499"/>
        <v>0</v>
      </c>
      <c r="B6633" s="561">
        <f t="shared" si="1500"/>
        <v>0</v>
      </c>
      <c r="C6633" s="563"/>
      <c r="D6633" s="562">
        <f t="shared" si="1501"/>
        <v>0</v>
      </c>
      <c r="E6633" s="555"/>
      <c r="F6633" s="558">
        <f>IF(C6633="",0,IFERROR(VLOOKUP(COUNTIF($A$1:A6633,"ANALISIS DE PRECIOS"),T_Rendimiento_Equipo,5,FALSE),0))</f>
        <v>0</v>
      </c>
      <c r="G6633" s="555">
        <f t="shared" si="1502"/>
        <v>0</v>
      </c>
    </row>
    <row r="6634" spans="1:7" ht="19.899999999999999" customHeight="1" x14ac:dyDescent="0.2">
      <c r="A6634" s="601">
        <f t="shared" si="1499"/>
        <v>0</v>
      </c>
      <c r="B6634" s="561">
        <f t="shared" si="1500"/>
        <v>0</v>
      </c>
      <c r="C6634" s="563"/>
      <c r="D6634" s="562">
        <f t="shared" si="1501"/>
        <v>0</v>
      </c>
      <c r="E6634" s="555"/>
      <c r="F6634" s="558">
        <f>IF(C6634="",0,IFERROR(VLOOKUP(COUNTIF($A$1:A6634,"ANALISIS DE PRECIOS"),T_Rendimiento_Equipo,5,FALSE),0))</f>
        <v>0</v>
      </c>
      <c r="G6634" s="555">
        <f t="shared" si="1502"/>
        <v>0</v>
      </c>
    </row>
    <row r="6635" spans="1:7" ht="19.899999999999999" customHeight="1" x14ac:dyDescent="0.2">
      <c r="A6635" s="601">
        <f t="shared" si="1499"/>
        <v>0</v>
      </c>
      <c r="B6635" s="561">
        <f t="shared" si="1500"/>
        <v>0</v>
      </c>
      <c r="C6635" s="563"/>
      <c r="D6635" s="562">
        <f t="shared" si="1501"/>
        <v>0</v>
      </c>
      <c r="E6635" s="555"/>
      <c r="F6635" s="558">
        <f>IF(C6635="",0,IFERROR(VLOOKUP(COUNTIF($A$1:A6635,"ANALISIS DE PRECIOS"),T_Rendimiento_Equipo,5,FALSE),0))</f>
        <v>0</v>
      </c>
      <c r="G6635" s="555">
        <f t="shared" si="1502"/>
        <v>0</v>
      </c>
    </row>
    <row r="6636" spans="1:7" ht="19.899999999999999" customHeight="1" x14ac:dyDescent="0.2">
      <c r="A6636" s="601">
        <f t="shared" si="1499"/>
        <v>0</v>
      </c>
      <c r="B6636" s="561">
        <f t="shared" si="1500"/>
        <v>0</v>
      </c>
      <c r="C6636" s="563"/>
      <c r="D6636" s="562">
        <f t="shared" si="1501"/>
        <v>0</v>
      </c>
      <c r="E6636" s="555"/>
      <c r="F6636" s="558">
        <f>IF(C6636="",0,IFERROR(VLOOKUP(COUNTIF($A$1:A6636,"ANALISIS DE PRECIOS"),T_Rendimiento_Equipo,5,FALSE),0))</f>
        <v>0</v>
      </c>
      <c r="G6636" s="555">
        <f t="shared" si="1502"/>
        <v>0</v>
      </c>
    </row>
    <row r="6637" spans="1:7" ht="19.899999999999999" customHeight="1" x14ac:dyDescent="0.2">
      <c r="A6637" s="601">
        <f t="shared" si="1499"/>
        <v>0</v>
      </c>
      <c r="B6637" s="561">
        <f t="shared" si="1500"/>
        <v>0</v>
      </c>
      <c r="C6637" s="563"/>
      <c r="D6637" s="562">
        <f t="shared" si="1501"/>
        <v>0</v>
      </c>
      <c r="E6637" s="555"/>
      <c r="F6637" s="558">
        <f>IF(C6637="",0,IFERROR(VLOOKUP(COUNTIF($A$1:A6637,"ANALISIS DE PRECIOS"),T_Rendimiento_Equipo,5,FALSE),0))</f>
        <v>0</v>
      </c>
      <c r="G6637" s="555">
        <f t="shared" si="1502"/>
        <v>0</v>
      </c>
    </row>
    <row r="6638" spans="1:7" ht="19.899999999999999" customHeight="1" x14ac:dyDescent="0.2">
      <c r="A6638" s="601">
        <f t="shared" si="1499"/>
        <v>0</v>
      </c>
      <c r="B6638" s="561">
        <f t="shared" si="1500"/>
        <v>0</v>
      </c>
      <c r="C6638" s="552"/>
      <c r="D6638" s="562">
        <f t="shared" si="1501"/>
        <v>0</v>
      </c>
      <c r="E6638" s="555"/>
      <c r="F6638" s="558">
        <f>IF(C6638="",0,IFERROR(VLOOKUP(COUNTIF($A$1:A6638,"ANALISIS DE PRECIOS"),T_Rendimiento_Equipo,5,FALSE),0))</f>
        <v>0</v>
      </c>
      <c r="G6638" s="555">
        <f t="shared" si="1502"/>
        <v>0</v>
      </c>
    </row>
    <row r="6639" spans="1:7" ht="19.899999999999999" customHeight="1" x14ac:dyDescent="0.2">
      <c r="A6639" s="602"/>
      <c r="B6639" s="541"/>
      <c r="C6639" s="545"/>
      <c r="D6639" s="541"/>
      <c r="E6639" s="542"/>
      <c r="F6639" s="564" t="s">
        <v>27</v>
      </c>
      <c r="G6639" s="603">
        <f>SUBTOTAL(9,G6630:G6638)</f>
        <v>0</v>
      </c>
    </row>
    <row r="6640" spans="1:7" ht="19.899999999999999" customHeight="1" x14ac:dyDescent="0.2">
      <c r="A6640" s="599"/>
      <c r="B6640" s="545"/>
      <c r="C6640" s="537" t="s">
        <v>713</v>
      </c>
      <c r="D6640" s="541"/>
      <c r="E6640" s="542"/>
      <c r="F6640" s="543"/>
      <c r="G6640" s="600"/>
    </row>
    <row r="6641" spans="1:7" ht="19.899999999999999" customHeight="1" x14ac:dyDescent="0.2">
      <c r="A6641" s="792" t="s">
        <v>576</v>
      </c>
      <c r="B6641" s="793"/>
      <c r="C6641" s="794" t="s">
        <v>0</v>
      </c>
      <c r="D6641" s="796" t="s">
        <v>24</v>
      </c>
      <c r="E6641" s="796" t="s">
        <v>1832</v>
      </c>
      <c r="F6641" s="798" t="s">
        <v>1007</v>
      </c>
      <c r="G6641" s="800" t="s">
        <v>26</v>
      </c>
    </row>
    <row r="6642" spans="1:7" ht="19.899999999999999" customHeight="1" x14ac:dyDescent="0.2">
      <c r="A6642" s="560" t="s">
        <v>577</v>
      </c>
      <c r="B6642" s="560" t="s">
        <v>578</v>
      </c>
      <c r="C6642" s="795"/>
      <c r="D6642" s="797"/>
      <c r="E6642" s="797"/>
      <c r="F6642" s="799"/>
      <c r="G6642" s="801"/>
    </row>
    <row r="6643" spans="1:7" ht="19.899999999999999" customHeight="1" x14ac:dyDescent="0.2">
      <c r="A6643" s="601">
        <f t="shared" ref="A6643:A6649" si="1503">IFERROR(VLOOKUP(C6643,T_Insumos,4,FALSE),0)</f>
        <v>0</v>
      </c>
      <c r="B6643" s="561">
        <f t="shared" ref="B6643:B6649" si="1504">IFERROR(VLOOKUP(C6643,T_Insumos,5,FALSE),0)</f>
        <v>0</v>
      </c>
      <c r="C6643" s="565"/>
      <c r="D6643" s="558"/>
      <c r="E6643" s="555">
        <f t="shared" ref="E6643:E6649" si="1505">IFERROR(VLOOKUP(C6643,T_Insumos,3,FALSE),0)</f>
        <v>0</v>
      </c>
      <c r="F6643" s="558">
        <f>IF(C6643="",0,IFERROR(VLOOKUP(COUNTIF($A$1:A6643,"ANALISIS DE PRECIOS"),T_Rendimiento_Equipo,5,FALSE),0))</f>
        <v>0</v>
      </c>
      <c r="G6643" s="555">
        <f>IFERROR(ROUND(D6643*E6643/F6643,2),0)</f>
        <v>0</v>
      </c>
    </row>
    <row r="6644" spans="1:7" ht="19.899999999999999" customHeight="1" x14ac:dyDescent="0.2">
      <c r="A6644" s="601">
        <f t="shared" si="1503"/>
        <v>0</v>
      </c>
      <c r="B6644" s="561">
        <f t="shared" si="1504"/>
        <v>0</v>
      </c>
      <c r="C6644" s="552"/>
      <c r="D6644" s="558"/>
      <c r="E6644" s="555">
        <f t="shared" si="1505"/>
        <v>0</v>
      </c>
      <c r="F6644" s="558">
        <f>IF(C6644="",0,IFERROR(VLOOKUP(COUNTIF($A$1:A6644,"ANALISIS DE PRECIOS"),T_Rendimiento_Equipo,5,FALSE),0))</f>
        <v>0</v>
      </c>
      <c r="G6644" s="555">
        <f t="shared" ref="G6644:G6649" si="1506">IFERROR(ROUND(D6644*E6644/F6644,2),0)</f>
        <v>0</v>
      </c>
    </row>
    <row r="6645" spans="1:7" ht="19.899999999999999" customHeight="1" x14ac:dyDescent="0.2">
      <c r="A6645" s="601">
        <f t="shared" si="1503"/>
        <v>0</v>
      </c>
      <c r="B6645" s="561">
        <f t="shared" si="1504"/>
        <v>0</v>
      </c>
      <c r="C6645" s="552"/>
      <c r="D6645" s="558"/>
      <c r="E6645" s="555">
        <f t="shared" si="1505"/>
        <v>0</v>
      </c>
      <c r="F6645" s="558">
        <f>IF(C6645="",0,IFERROR(VLOOKUP(COUNTIF($A$1:A6645,"ANALISIS DE PRECIOS"),T_Rendimiento_Equipo,5,FALSE),0))</f>
        <v>0</v>
      </c>
      <c r="G6645" s="555">
        <f t="shared" si="1506"/>
        <v>0</v>
      </c>
    </row>
    <row r="6646" spans="1:7" ht="19.899999999999999" customHeight="1" x14ac:dyDescent="0.2">
      <c r="A6646" s="601">
        <f t="shared" si="1503"/>
        <v>0</v>
      </c>
      <c r="B6646" s="561">
        <f t="shared" si="1504"/>
        <v>0</v>
      </c>
      <c r="C6646" s="552"/>
      <c r="D6646" s="558"/>
      <c r="E6646" s="555">
        <f t="shared" si="1505"/>
        <v>0</v>
      </c>
      <c r="F6646" s="558">
        <f>IF(C6646="",0,IFERROR(VLOOKUP(COUNTIF($A$1:A6646,"ANALISIS DE PRECIOS"),T_Rendimiento_Equipo,5,FALSE),0))</f>
        <v>0</v>
      </c>
      <c r="G6646" s="555">
        <f t="shared" si="1506"/>
        <v>0</v>
      </c>
    </row>
    <row r="6647" spans="1:7" ht="19.899999999999999" customHeight="1" x14ac:dyDescent="0.2">
      <c r="A6647" s="601">
        <f t="shared" si="1503"/>
        <v>0</v>
      </c>
      <c r="B6647" s="561">
        <f t="shared" si="1504"/>
        <v>0</v>
      </c>
      <c r="C6647" s="552"/>
      <c r="D6647" s="558"/>
      <c r="E6647" s="555">
        <f t="shared" si="1505"/>
        <v>0</v>
      </c>
      <c r="F6647" s="558">
        <f>IF(C6647="",0,IFERROR(VLOOKUP(COUNTIF($A$1:A6647,"ANALISIS DE PRECIOS"),T_Rendimiento_Equipo,5,FALSE),0))</f>
        <v>0</v>
      </c>
      <c r="G6647" s="555">
        <f t="shared" si="1506"/>
        <v>0</v>
      </c>
    </row>
    <row r="6648" spans="1:7" ht="19.899999999999999" customHeight="1" x14ac:dyDescent="0.2">
      <c r="A6648" s="601">
        <f t="shared" si="1503"/>
        <v>0</v>
      </c>
      <c r="B6648" s="561">
        <f t="shared" si="1504"/>
        <v>0</v>
      </c>
      <c r="C6648" s="552"/>
      <c r="D6648" s="566"/>
      <c r="E6648" s="555">
        <f t="shared" si="1505"/>
        <v>0</v>
      </c>
      <c r="F6648" s="558">
        <f>IF(C6648="",0,IFERROR(VLOOKUP(COUNTIF($A$1:A6648,"ANALISIS DE PRECIOS"),T_Rendimiento_Equipo,5,FALSE),0))</f>
        <v>0</v>
      </c>
      <c r="G6648" s="555">
        <f t="shared" si="1506"/>
        <v>0</v>
      </c>
    </row>
    <row r="6649" spans="1:7" ht="19.899999999999999" customHeight="1" x14ac:dyDescent="0.2">
      <c r="A6649" s="601">
        <f t="shared" si="1503"/>
        <v>0</v>
      </c>
      <c r="B6649" s="561">
        <f t="shared" si="1504"/>
        <v>0</v>
      </c>
      <c r="C6649" s="561"/>
      <c r="D6649" s="567"/>
      <c r="E6649" s="555">
        <f t="shared" si="1505"/>
        <v>0</v>
      </c>
      <c r="F6649" s="558">
        <f>IF(C6649="",0,IFERROR(VLOOKUP(COUNTIF($A$1:A6649,"ANALISIS DE PRECIOS"),T_Rendimiento_Equipo,5,FALSE),0))</f>
        <v>0</v>
      </c>
      <c r="G6649" s="555">
        <f t="shared" si="1506"/>
        <v>0</v>
      </c>
    </row>
    <row r="6650" spans="1:7" ht="19.899999999999999" customHeight="1" x14ac:dyDescent="0.2">
      <c r="A6650" s="602"/>
      <c r="B6650" s="541"/>
      <c r="C6650" s="545"/>
      <c r="D6650" s="541"/>
      <c r="E6650" s="542"/>
      <c r="F6650" s="564" t="s">
        <v>28</v>
      </c>
      <c r="G6650" s="604">
        <f>SUBTOTAL(9,G6643:G6649)</f>
        <v>0</v>
      </c>
    </row>
    <row r="6651" spans="1:7" ht="19.899999999999999" customHeight="1" x14ac:dyDescent="0.2">
      <c r="A6651" s="599"/>
      <c r="B6651" s="545"/>
      <c r="C6651" s="537" t="s">
        <v>1014</v>
      </c>
      <c r="D6651" s="541"/>
      <c r="E6651" s="542"/>
      <c r="F6651" s="543"/>
      <c r="G6651" s="600"/>
    </row>
    <row r="6652" spans="1:7" ht="19.899999999999999" customHeight="1" x14ac:dyDescent="0.2">
      <c r="A6652" s="792" t="s">
        <v>576</v>
      </c>
      <c r="B6652" s="793"/>
      <c r="C6652" s="794" t="s">
        <v>0</v>
      </c>
      <c r="D6652" s="794" t="s">
        <v>1867</v>
      </c>
      <c r="E6652" s="796" t="s">
        <v>24</v>
      </c>
      <c r="F6652" s="798" t="s">
        <v>25</v>
      </c>
      <c r="G6652" s="800" t="s">
        <v>26</v>
      </c>
    </row>
    <row r="6653" spans="1:7" ht="19.899999999999999" customHeight="1" x14ac:dyDescent="0.2">
      <c r="A6653" s="560" t="s">
        <v>577</v>
      </c>
      <c r="B6653" s="560" t="s">
        <v>578</v>
      </c>
      <c r="C6653" s="795"/>
      <c r="D6653" s="795"/>
      <c r="E6653" s="797"/>
      <c r="F6653" s="799"/>
      <c r="G6653" s="801"/>
    </row>
    <row r="6654" spans="1:7" ht="19.899999999999999" customHeight="1" x14ac:dyDescent="0.2">
      <c r="A6654" s="601">
        <f t="shared" ref="A6654:A6664" si="1507">IFERROR(VLOOKUP(C6654,T_Insumos,4,FALSE),0)</f>
        <v>0</v>
      </c>
      <c r="B6654" s="561">
        <f t="shared" ref="B6654:B6664" si="1508">IFERROR(VLOOKUP(C6654,T_Insumos,5,FALSE),0)</f>
        <v>0</v>
      </c>
      <c r="C6654" s="561"/>
      <c r="D6654" s="613">
        <f t="shared" ref="D6654:D6664" si="1509">IFERROR(VLOOKUP(C6654,T_Insumos,2,FALSE),0)</f>
        <v>0</v>
      </c>
      <c r="E6654" s="553"/>
      <c r="F6654" s="555">
        <f t="shared" ref="F6654:F6664" si="1510">IFERROR(VLOOKUP(C6654,T_Insumos,3,FALSE),0)</f>
        <v>0</v>
      </c>
      <c r="G6654" s="555">
        <f>ROUND(E6654*F6654,2)</f>
        <v>0</v>
      </c>
    </row>
    <row r="6655" spans="1:7" ht="19.899999999999999" customHeight="1" x14ac:dyDescent="0.2">
      <c r="A6655" s="601">
        <f t="shared" si="1507"/>
        <v>0</v>
      </c>
      <c r="B6655" s="561">
        <f t="shared" si="1508"/>
        <v>0</v>
      </c>
      <c r="C6655" s="561"/>
      <c r="D6655" s="613">
        <f t="shared" si="1509"/>
        <v>0</v>
      </c>
      <c r="E6655" s="553"/>
      <c r="F6655" s="555">
        <f t="shared" si="1510"/>
        <v>0</v>
      </c>
      <c r="G6655" s="555">
        <f t="shared" ref="G6655:G6664" si="1511">ROUND(E6655*F6655,2)</f>
        <v>0</v>
      </c>
    </row>
    <row r="6656" spans="1:7" ht="19.899999999999999" customHeight="1" x14ac:dyDescent="0.2">
      <c r="A6656" s="601">
        <f t="shared" si="1507"/>
        <v>0</v>
      </c>
      <c r="B6656" s="561">
        <f t="shared" si="1508"/>
        <v>0</v>
      </c>
      <c r="C6656" s="561"/>
      <c r="D6656" s="613">
        <f t="shared" si="1509"/>
        <v>0</v>
      </c>
      <c r="E6656" s="553"/>
      <c r="F6656" s="555">
        <f t="shared" si="1510"/>
        <v>0</v>
      </c>
      <c r="G6656" s="555">
        <f t="shared" si="1511"/>
        <v>0</v>
      </c>
    </row>
    <row r="6657" spans="1:7" ht="19.899999999999999" customHeight="1" x14ac:dyDescent="0.2">
      <c r="A6657" s="601">
        <f t="shared" si="1507"/>
        <v>0</v>
      </c>
      <c r="B6657" s="561">
        <f t="shared" si="1508"/>
        <v>0</v>
      </c>
      <c r="C6657" s="561"/>
      <c r="D6657" s="613">
        <f t="shared" si="1509"/>
        <v>0</v>
      </c>
      <c r="E6657" s="553"/>
      <c r="F6657" s="555">
        <f t="shared" si="1510"/>
        <v>0</v>
      </c>
      <c r="G6657" s="555">
        <f t="shared" si="1511"/>
        <v>0</v>
      </c>
    </row>
    <row r="6658" spans="1:7" ht="19.899999999999999" customHeight="1" x14ac:dyDescent="0.2">
      <c r="A6658" s="601">
        <f t="shared" si="1507"/>
        <v>0</v>
      </c>
      <c r="B6658" s="561">
        <f t="shared" si="1508"/>
        <v>0</v>
      </c>
      <c r="C6658" s="561"/>
      <c r="D6658" s="613">
        <f t="shared" si="1509"/>
        <v>0</v>
      </c>
      <c r="E6658" s="553"/>
      <c r="F6658" s="555">
        <f t="shared" si="1510"/>
        <v>0</v>
      </c>
      <c r="G6658" s="555">
        <f t="shared" si="1511"/>
        <v>0</v>
      </c>
    </row>
    <row r="6659" spans="1:7" ht="19.899999999999999" customHeight="1" x14ac:dyDescent="0.2">
      <c r="A6659" s="601">
        <f t="shared" si="1507"/>
        <v>0</v>
      </c>
      <c r="B6659" s="561">
        <f t="shared" si="1508"/>
        <v>0</v>
      </c>
      <c r="C6659" s="561"/>
      <c r="D6659" s="613">
        <f t="shared" si="1509"/>
        <v>0</v>
      </c>
      <c r="E6659" s="553"/>
      <c r="F6659" s="555">
        <f t="shared" si="1510"/>
        <v>0</v>
      </c>
      <c r="G6659" s="555">
        <f t="shared" si="1511"/>
        <v>0</v>
      </c>
    </row>
    <row r="6660" spans="1:7" ht="19.899999999999999" customHeight="1" x14ac:dyDescent="0.2">
      <c r="A6660" s="601">
        <f t="shared" si="1507"/>
        <v>0</v>
      </c>
      <c r="B6660" s="561">
        <f t="shared" si="1508"/>
        <v>0</v>
      </c>
      <c r="C6660" s="561"/>
      <c r="D6660" s="613">
        <f t="shared" si="1509"/>
        <v>0</v>
      </c>
      <c r="E6660" s="553"/>
      <c r="F6660" s="555">
        <f t="shared" si="1510"/>
        <v>0</v>
      </c>
      <c r="G6660" s="555">
        <f t="shared" si="1511"/>
        <v>0</v>
      </c>
    </row>
    <row r="6661" spans="1:7" ht="19.899999999999999" customHeight="1" x14ac:dyDescent="0.2">
      <c r="A6661" s="601">
        <f t="shared" si="1507"/>
        <v>0</v>
      </c>
      <c r="B6661" s="561">
        <f t="shared" si="1508"/>
        <v>0</v>
      </c>
      <c r="C6661" s="561"/>
      <c r="D6661" s="613">
        <f t="shared" si="1509"/>
        <v>0</v>
      </c>
      <c r="E6661" s="553"/>
      <c r="F6661" s="555">
        <f t="shared" si="1510"/>
        <v>0</v>
      </c>
      <c r="G6661" s="555">
        <f t="shared" si="1511"/>
        <v>0</v>
      </c>
    </row>
    <row r="6662" spans="1:7" ht="19.899999999999999" customHeight="1" x14ac:dyDescent="0.2">
      <c r="A6662" s="601">
        <f t="shared" si="1507"/>
        <v>0</v>
      </c>
      <c r="B6662" s="561">
        <f t="shared" si="1508"/>
        <v>0</v>
      </c>
      <c r="C6662" s="561"/>
      <c r="D6662" s="613">
        <f t="shared" si="1509"/>
        <v>0</v>
      </c>
      <c r="E6662" s="553"/>
      <c r="F6662" s="555">
        <f t="shared" si="1510"/>
        <v>0</v>
      </c>
      <c r="G6662" s="555">
        <f t="shared" si="1511"/>
        <v>0</v>
      </c>
    </row>
    <row r="6663" spans="1:7" ht="19.899999999999999" customHeight="1" x14ac:dyDescent="0.2">
      <c r="A6663" s="601">
        <f t="shared" si="1507"/>
        <v>0</v>
      </c>
      <c r="B6663" s="561">
        <f t="shared" si="1508"/>
        <v>0</v>
      </c>
      <c r="C6663" s="561"/>
      <c r="D6663" s="613">
        <f t="shared" si="1509"/>
        <v>0</v>
      </c>
      <c r="E6663" s="553"/>
      <c r="F6663" s="555">
        <f t="shared" si="1510"/>
        <v>0</v>
      </c>
      <c r="G6663" s="555">
        <f t="shared" si="1511"/>
        <v>0</v>
      </c>
    </row>
    <row r="6664" spans="1:7" ht="19.899999999999999" customHeight="1" x14ac:dyDescent="0.2">
      <c r="A6664" s="601">
        <f t="shared" si="1507"/>
        <v>0</v>
      </c>
      <c r="B6664" s="561">
        <f t="shared" si="1508"/>
        <v>0</v>
      </c>
      <c r="C6664" s="561"/>
      <c r="D6664" s="613">
        <f t="shared" si="1509"/>
        <v>0</v>
      </c>
      <c r="E6664" s="553"/>
      <c r="F6664" s="555">
        <f t="shared" si="1510"/>
        <v>0</v>
      </c>
      <c r="G6664" s="555">
        <f t="shared" si="1511"/>
        <v>0</v>
      </c>
    </row>
    <row r="6665" spans="1:7" ht="19.899999999999999" customHeight="1" x14ac:dyDescent="0.2">
      <c r="A6665" s="599"/>
      <c r="B6665" s="545"/>
      <c r="C6665" s="545"/>
      <c r="D6665" s="541"/>
      <c r="E6665" s="542"/>
      <c r="F6665" s="564" t="s">
        <v>29</v>
      </c>
      <c r="G6665" s="605">
        <f>SUBTOTAL(9,G6654:G6664)</f>
        <v>0</v>
      </c>
    </row>
    <row r="6666" spans="1:7" ht="19.899999999999999" customHeight="1" x14ac:dyDescent="0.2">
      <c r="A6666" s="599"/>
      <c r="B6666" s="545"/>
      <c r="C6666" s="537" t="s">
        <v>1015</v>
      </c>
      <c r="D6666" s="541"/>
      <c r="E6666" s="542"/>
      <c r="F6666" s="543"/>
      <c r="G6666" s="600"/>
    </row>
    <row r="6667" spans="1:7" ht="19.899999999999999" customHeight="1" x14ac:dyDescent="0.2">
      <c r="A6667" s="792" t="s">
        <v>576</v>
      </c>
      <c r="B6667" s="793"/>
      <c r="C6667" s="794" t="s">
        <v>0</v>
      </c>
      <c r="D6667" s="794" t="s">
        <v>1867</v>
      </c>
      <c r="E6667" s="796" t="s">
        <v>24</v>
      </c>
      <c r="F6667" s="798" t="s">
        <v>25</v>
      </c>
      <c r="G6667" s="800" t="s">
        <v>26</v>
      </c>
    </row>
    <row r="6668" spans="1:7" ht="19.899999999999999" customHeight="1" x14ac:dyDescent="0.2">
      <c r="A6668" s="560" t="s">
        <v>577</v>
      </c>
      <c r="B6668" s="560" t="s">
        <v>578</v>
      </c>
      <c r="C6668" s="795"/>
      <c r="D6668" s="795"/>
      <c r="E6668" s="797"/>
      <c r="F6668" s="799"/>
      <c r="G6668" s="801"/>
    </row>
    <row r="6669" spans="1:7" ht="19.899999999999999" customHeight="1" x14ac:dyDescent="0.2">
      <c r="A6669" s="601">
        <f>IFERROR(VLOOKUP(C6669,T_Insumos,4,FALSE),0)</f>
        <v>0</v>
      </c>
      <c r="B6669" s="561">
        <f>IFERROR(VLOOKUP(C6669,T_Insumos,5,FALSE),0)</f>
        <v>0</v>
      </c>
      <c r="C6669" s="552"/>
      <c r="D6669" s="613">
        <f>IF(C6669=0,0,"$/tnkm")</f>
        <v>0</v>
      </c>
      <c r="E6669" s="553"/>
      <c r="F6669" s="555">
        <f>IFERROR(VLOOKUP(C6669,T_Insumos,3,FALSE),0)</f>
        <v>0</v>
      </c>
      <c r="G6669" s="555">
        <f>ROUND(E6669*F6669,2)</f>
        <v>0</v>
      </c>
    </row>
    <row r="6670" spans="1:7" ht="19.899999999999999" customHeight="1" x14ac:dyDescent="0.2">
      <c r="A6670" s="601">
        <f>IFERROR(VLOOKUP(C6670,T_Insumos,4,FALSE),0)</f>
        <v>0</v>
      </c>
      <c r="B6670" s="561">
        <f>IFERROR(VLOOKUP(C6670,T_Insumos,5,FALSE),0)</f>
        <v>0</v>
      </c>
      <c r="C6670" s="552"/>
      <c r="D6670" s="613">
        <f>IF(C6670=0,0,"$/tnkm")</f>
        <v>0</v>
      </c>
      <c r="E6670" s="569"/>
      <c r="F6670" s="555">
        <f>IFERROR(VLOOKUP(C6670,T_Insumos,3,FALSE),0)</f>
        <v>0</v>
      </c>
      <c r="G6670" s="555">
        <f t="shared" ref="G6670" si="1512">ROUND(E6670*F6670,2)</f>
        <v>0</v>
      </c>
    </row>
    <row r="6671" spans="1:7" ht="19.899999999999999" customHeight="1" x14ac:dyDescent="0.2">
      <c r="A6671" s="599"/>
      <c r="B6671" s="545"/>
      <c r="C6671" s="545"/>
      <c r="D6671" s="541"/>
      <c r="E6671" s="542"/>
      <c r="F6671" s="564" t="s">
        <v>1016</v>
      </c>
      <c r="G6671" s="605">
        <f>SUBTOTAL(9,G6669:G6670)</f>
        <v>0</v>
      </c>
    </row>
    <row r="6672" spans="1:7" ht="19.899999999999999" customHeight="1" x14ac:dyDescent="0.2">
      <c r="A6672" s="602"/>
      <c r="B6672" s="541"/>
      <c r="C6672" s="545"/>
      <c r="D6672" s="541"/>
      <c r="E6672" s="542"/>
      <c r="F6672" s="543"/>
      <c r="G6672" s="600"/>
    </row>
    <row r="6673" spans="1:7" ht="19.899999999999999" customHeight="1" x14ac:dyDescent="0.2">
      <c r="A6673" s="664" t="str">
        <f>B6607</f>
        <v/>
      </c>
      <c r="B6673" s="661">
        <f ca="1">C6607</f>
        <v>0</v>
      </c>
      <c r="C6673" s="541"/>
      <c r="D6673" s="541" t="s">
        <v>1833</v>
      </c>
      <c r="E6673" s="662"/>
      <c r="F6673" s="663" t="str">
        <f ca="1">"$/"&amp;G6607</f>
        <v>$/0</v>
      </c>
      <c r="G6673" s="610">
        <f>SUBTOTAL(9,G6630:G6672)</f>
        <v>0</v>
      </c>
    </row>
    <row r="6674" spans="1:7" ht="19.899999999999999" customHeight="1" x14ac:dyDescent="0.2">
      <c r="A6674" s="606"/>
      <c r="B6674" s="607"/>
      <c r="C6674" s="608"/>
      <c r="D6674" s="608" t="s">
        <v>2043</v>
      </c>
      <c r="E6674" s="609"/>
      <c r="F6674" s="665" t="str">
        <f ca="1">"$/"&amp;G6607</f>
        <v>$/0</v>
      </c>
      <c r="G6674" s="610">
        <f>ROUND(G6673/Coeficiente_Paso,2)</f>
        <v>0</v>
      </c>
    </row>
    <row r="6675" spans="1:7" ht="19.899999999999999" customHeight="1" x14ac:dyDescent="0.2">
      <c r="A6675" s="191"/>
      <c r="B6675" s="191"/>
      <c r="C6675" s="191"/>
      <c r="D6675" s="191"/>
      <c r="E6675" s="191"/>
      <c r="F6675" s="191"/>
      <c r="G6675" s="191"/>
    </row>
    <row r="6676" spans="1:7" ht="19.899999999999999" customHeight="1" x14ac:dyDescent="0.2">
      <c r="A6676" s="802" t="s">
        <v>31</v>
      </c>
      <c r="B6676" s="803"/>
      <c r="C6676" s="803"/>
      <c r="D6676" s="803"/>
      <c r="E6676" s="803"/>
      <c r="F6676" s="803"/>
      <c r="G6676" s="804"/>
    </row>
    <row r="6677" spans="1:7" ht="19.899999999999999" customHeight="1" x14ac:dyDescent="0.2">
      <c r="A6677" s="587" t="s">
        <v>711</v>
      </c>
      <c r="B6677" s="535" t="str">
        <f>Comitente</f>
        <v>DIRECCIÓN PROVINCIAL DE VIALIDAD</v>
      </c>
      <c r="C6677" s="536"/>
      <c r="D6677" s="537"/>
      <c r="E6677" s="537"/>
      <c r="F6677" s="538"/>
      <c r="G6677" s="588"/>
    </row>
    <row r="6678" spans="1:7" ht="19.899999999999999" customHeight="1" x14ac:dyDescent="0.2">
      <c r="A6678" s="587" t="s">
        <v>712</v>
      </c>
      <c r="B6678" s="535">
        <f>Contratista</f>
        <v>0</v>
      </c>
      <c r="C6678" s="539"/>
      <c r="D6678" s="539"/>
      <c r="E6678" s="539"/>
      <c r="F6678" s="535"/>
      <c r="G6678" s="589"/>
    </row>
    <row r="6679" spans="1:7" ht="19.899999999999999" customHeight="1" x14ac:dyDescent="0.2">
      <c r="A6679" s="587" t="s">
        <v>21</v>
      </c>
      <c r="B6679" s="535" t="str">
        <f>Obra</f>
        <v>PAVIMENTACIÓN Y REPAVIMENTACION DE LA RED VIAL MUNICIPAL AFECTADAS POR OBRAS DE SANEAMIENTO 1era ETAPA SARMIENTO</v>
      </c>
      <c r="C6679" s="539"/>
      <c r="D6679" s="539"/>
      <c r="E6679" s="539"/>
      <c r="F6679" s="535" t="s">
        <v>32</v>
      </c>
      <c r="G6679" s="589">
        <f>Fecha_Base</f>
        <v>0</v>
      </c>
    </row>
    <row r="6680" spans="1:7" ht="19.899999999999999" customHeight="1" x14ac:dyDescent="0.2">
      <c r="A6680" s="590" t="s">
        <v>710</v>
      </c>
      <c r="B6680" s="540" t="str">
        <f>Ubicación</f>
        <v>DEPARTAMENTO SARMIENTO</v>
      </c>
      <c r="C6680" s="540"/>
      <c r="D6680" s="541"/>
      <c r="E6680" s="542"/>
      <c r="F6680" s="543"/>
      <c r="G6680" s="591"/>
    </row>
    <row r="6681" spans="1:7" ht="19.899999999999999" customHeight="1" x14ac:dyDescent="0.2">
      <c r="A6681" s="590" t="s">
        <v>33</v>
      </c>
      <c r="B6681" s="544" t="str">
        <f>IFERROR(VALUE(LEFT(B6682,FIND(".",B6682)-1)),"")</f>
        <v/>
      </c>
      <c r="C6681" s="545">
        <f ca="1">IFERROR(VLOOKUP(B6681,T_Computo_Presupuesto,2,FALSE),0)</f>
        <v>0</v>
      </c>
      <c r="D6681" s="545"/>
      <c r="E6681" s="542"/>
      <c r="F6681" s="543"/>
      <c r="G6681" s="591"/>
    </row>
    <row r="6682" spans="1:7" ht="19.899999999999999" customHeight="1" x14ac:dyDescent="0.2">
      <c r="A6682" s="590" t="s">
        <v>22</v>
      </c>
      <c r="B6682" s="546" t="str">
        <f>IFERROR(VLOOKUP(COUNTIF($A$1:A6682,"ANALISIS DE PRECIOS"),T_NumeroItem,2,FALSE),"")</f>
        <v/>
      </c>
      <c r="C6682" s="805">
        <f ca="1">IFERROR(VLOOKUP(B6682,T_Computo_Presupuesto,2,FALSE),0)</f>
        <v>0</v>
      </c>
      <c r="D6682" s="805"/>
      <c r="E6682" s="805"/>
      <c r="F6682" s="540" t="s">
        <v>23</v>
      </c>
      <c r="G6682" s="592">
        <f ca="1">IFERROR(VLOOKUP(B6682,T_Computo_Presupuesto,4,FALSE),0)</f>
        <v>0</v>
      </c>
    </row>
    <row r="6683" spans="1:7" ht="19.899999999999999" customHeight="1" x14ac:dyDescent="0.2">
      <c r="A6683" s="590"/>
      <c r="B6683" s="540"/>
      <c r="C6683" s="545"/>
      <c r="D6683" s="541"/>
      <c r="E6683" s="542"/>
      <c r="F6683" s="545"/>
      <c r="G6683" s="593"/>
    </row>
    <row r="6684" spans="1:7" ht="19.899999999999999" customHeight="1" x14ac:dyDescent="0.2">
      <c r="A6684" s="594"/>
      <c r="B6684" s="547"/>
      <c r="C6684" s="548" t="s">
        <v>999</v>
      </c>
      <c r="D6684" s="547"/>
      <c r="E6684" s="547"/>
      <c r="F6684" s="547"/>
      <c r="G6684" s="595"/>
    </row>
    <row r="6685" spans="1:7" ht="19.899999999999999" customHeight="1" x14ac:dyDescent="0.2">
      <c r="A6685" s="590"/>
      <c r="B6685" s="549"/>
      <c r="C6685" s="545"/>
      <c r="D6685" s="541"/>
      <c r="E6685" s="542"/>
      <c r="F6685" s="540"/>
      <c r="G6685" s="592"/>
    </row>
    <row r="6686" spans="1:7" ht="19.899999999999999" customHeight="1" x14ac:dyDescent="0.2">
      <c r="A6686" s="590"/>
      <c r="B6686" s="549"/>
      <c r="C6686" s="550" t="s">
        <v>1000</v>
      </c>
      <c r="D6686" s="551" t="s">
        <v>24</v>
      </c>
      <c r="E6686" s="551" t="s">
        <v>1001</v>
      </c>
      <c r="F6686" s="551" t="s">
        <v>1002</v>
      </c>
      <c r="G6686" s="550" t="s">
        <v>1003</v>
      </c>
    </row>
    <row r="6687" spans="1:7" ht="19.899999999999999" customHeight="1" x14ac:dyDescent="0.2">
      <c r="A6687" s="590"/>
      <c r="B6687" s="549"/>
      <c r="C6687" s="552"/>
      <c r="D6687" s="553"/>
      <c r="E6687" s="554">
        <f t="shared" ref="E6687:E6696" si="1513">IFERROR(VLOOKUP(C6687,T_Equipos,4,FALSE),0)</f>
        <v>0</v>
      </c>
      <c r="F6687" s="555">
        <f t="shared" ref="F6687:F6696" si="1514">IFERROR(VLOOKUP(C6687,T_Equipos,5,FALSE),0)</f>
        <v>0</v>
      </c>
      <c r="G6687" s="555">
        <f>ROUND(D6687*F6687,2)</f>
        <v>0</v>
      </c>
    </row>
    <row r="6688" spans="1:7" ht="19.899999999999999" customHeight="1" x14ac:dyDescent="0.2">
      <c r="A6688" s="590"/>
      <c r="B6688" s="549"/>
      <c r="C6688" s="552"/>
      <c r="D6688" s="553"/>
      <c r="E6688" s="554">
        <f t="shared" si="1513"/>
        <v>0</v>
      </c>
      <c r="F6688" s="555">
        <f t="shared" si="1514"/>
        <v>0</v>
      </c>
      <c r="G6688" s="555">
        <f>ROUND(D6688*F6688,2)</f>
        <v>0</v>
      </c>
    </row>
    <row r="6689" spans="1:7" ht="19.899999999999999" customHeight="1" x14ac:dyDescent="0.2">
      <c r="A6689" s="590"/>
      <c r="B6689" s="549"/>
      <c r="C6689" s="552"/>
      <c r="D6689" s="553"/>
      <c r="E6689" s="554">
        <f t="shared" si="1513"/>
        <v>0</v>
      </c>
      <c r="F6689" s="555">
        <f t="shared" si="1514"/>
        <v>0</v>
      </c>
      <c r="G6689" s="555">
        <f>ROUND(D6689*F6689,2)</f>
        <v>0</v>
      </c>
    </row>
    <row r="6690" spans="1:7" ht="19.899999999999999" customHeight="1" x14ac:dyDescent="0.2">
      <c r="A6690" s="590"/>
      <c r="B6690" s="549"/>
      <c r="C6690" s="552"/>
      <c r="D6690" s="553"/>
      <c r="E6690" s="554">
        <f t="shared" si="1513"/>
        <v>0</v>
      </c>
      <c r="F6690" s="555">
        <f t="shared" si="1514"/>
        <v>0</v>
      </c>
      <c r="G6690" s="555">
        <f>ROUND(D6690*F6690,2)</f>
        <v>0</v>
      </c>
    </row>
    <row r="6691" spans="1:7" ht="19.899999999999999" customHeight="1" x14ac:dyDescent="0.2">
      <c r="A6691" s="590"/>
      <c r="B6691" s="549"/>
      <c r="C6691" s="552"/>
      <c r="D6691" s="553"/>
      <c r="E6691" s="554">
        <f t="shared" si="1513"/>
        <v>0</v>
      </c>
      <c r="F6691" s="555">
        <f t="shared" si="1514"/>
        <v>0</v>
      </c>
      <c r="G6691" s="555">
        <f t="shared" ref="G6691:G6696" si="1515">ROUND(D6691*F6691,2)</f>
        <v>0</v>
      </c>
    </row>
    <row r="6692" spans="1:7" ht="19.899999999999999" customHeight="1" x14ac:dyDescent="0.2">
      <c r="A6692" s="590"/>
      <c r="B6692" s="549"/>
      <c r="C6692" s="552"/>
      <c r="D6692" s="553"/>
      <c r="E6692" s="554">
        <f t="shared" si="1513"/>
        <v>0</v>
      </c>
      <c r="F6692" s="555">
        <f t="shared" si="1514"/>
        <v>0</v>
      </c>
      <c r="G6692" s="555">
        <f t="shared" si="1515"/>
        <v>0</v>
      </c>
    </row>
    <row r="6693" spans="1:7" ht="19.899999999999999" customHeight="1" x14ac:dyDescent="0.2">
      <c r="A6693" s="590"/>
      <c r="B6693" s="549"/>
      <c r="C6693" s="552"/>
      <c r="D6693" s="553"/>
      <c r="E6693" s="554">
        <f t="shared" si="1513"/>
        <v>0</v>
      </c>
      <c r="F6693" s="555">
        <f t="shared" si="1514"/>
        <v>0</v>
      </c>
      <c r="G6693" s="555">
        <f t="shared" si="1515"/>
        <v>0</v>
      </c>
    </row>
    <row r="6694" spans="1:7" ht="19.899999999999999" customHeight="1" x14ac:dyDescent="0.2">
      <c r="A6694" s="590"/>
      <c r="B6694" s="549"/>
      <c r="C6694" s="552"/>
      <c r="D6694" s="553"/>
      <c r="E6694" s="554">
        <f t="shared" si="1513"/>
        <v>0</v>
      </c>
      <c r="F6694" s="555">
        <f t="shared" si="1514"/>
        <v>0</v>
      </c>
      <c r="G6694" s="555">
        <f t="shared" si="1515"/>
        <v>0</v>
      </c>
    </row>
    <row r="6695" spans="1:7" ht="19.899999999999999" customHeight="1" x14ac:dyDescent="0.2">
      <c r="A6695" s="590"/>
      <c r="B6695" s="549"/>
      <c r="C6695" s="552"/>
      <c r="D6695" s="553"/>
      <c r="E6695" s="554">
        <f t="shared" si="1513"/>
        <v>0</v>
      </c>
      <c r="F6695" s="555">
        <f t="shared" si="1514"/>
        <v>0</v>
      </c>
      <c r="G6695" s="555">
        <f t="shared" si="1515"/>
        <v>0</v>
      </c>
    </row>
    <row r="6696" spans="1:7" ht="19.899999999999999" customHeight="1" x14ac:dyDescent="0.2">
      <c r="A6696" s="590"/>
      <c r="B6696" s="549"/>
      <c r="C6696" s="552"/>
      <c r="D6696" s="553"/>
      <c r="E6696" s="554">
        <f t="shared" si="1513"/>
        <v>0</v>
      </c>
      <c r="F6696" s="555">
        <f t="shared" si="1514"/>
        <v>0</v>
      </c>
      <c r="G6696" s="555">
        <f t="shared" si="1515"/>
        <v>0</v>
      </c>
    </row>
    <row r="6697" spans="1:7" ht="19.899999999999999" customHeight="1" x14ac:dyDescent="0.2">
      <c r="A6697" s="590"/>
      <c r="B6697" s="549"/>
      <c r="C6697" s="545"/>
      <c r="D6697" s="545"/>
      <c r="E6697" s="556"/>
      <c r="F6697" s="540"/>
      <c r="G6697" s="592"/>
    </row>
    <row r="6698" spans="1:7" ht="19.899999999999999" customHeight="1" x14ac:dyDescent="0.2">
      <c r="A6698" s="590"/>
      <c r="B6698" s="545"/>
      <c r="C6698" s="537" t="s">
        <v>1004</v>
      </c>
      <c r="D6698" s="540" t="s">
        <v>1001</v>
      </c>
      <c r="E6698" s="611">
        <f>SUMPRODUCT(D6687:D6696,E6687:E6696)</f>
        <v>0</v>
      </c>
      <c r="F6698" s="540" t="s">
        <v>1005</v>
      </c>
      <c r="G6698" s="612">
        <f>SUM(G6687:G6696)</f>
        <v>0</v>
      </c>
    </row>
    <row r="6699" spans="1:7" ht="19.899999999999999" customHeight="1" x14ac:dyDescent="0.2">
      <c r="A6699" s="590"/>
      <c r="B6699" s="549"/>
      <c r="C6699" s="557"/>
      <c r="D6699" s="556"/>
      <c r="E6699" s="542"/>
      <c r="F6699" s="540"/>
      <c r="G6699" s="596"/>
    </row>
    <row r="6700" spans="1:7" ht="19.899999999999999" customHeight="1" x14ac:dyDescent="0.2">
      <c r="A6700" s="597"/>
      <c r="B6700" s="549"/>
      <c r="C6700" s="540" t="s">
        <v>1006</v>
      </c>
      <c r="D6700" s="558">
        <f>IFERROR(VLOOKUP(COUNTIF($A$1:A6700,"ANALISIS DE PRECIOS"),T_Rendimiento_Equipo,5,FALSE),0)</f>
        <v>0</v>
      </c>
      <c r="E6700" s="559" t="str">
        <f ca="1">G6682&amp;"/día"</f>
        <v>0/día</v>
      </c>
      <c r="F6700" s="598"/>
      <c r="G6700" s="592"/>
    </row>
    <row r="6701" spans="1:7" ht="19.899999999999999" customHeight="1" x14ac:dyDescent="0.2">
      <c r="A6701" s="590"/>
      <c r="B6701" s="549"/>
      <c r="C6701" s="545"/>
      <c r="D6701" s="541"/>
      <c r="E6701" s="542"/>
      <c r="F6701" s="540"/>
      <c r="G6701" s="592"/>
    </row>
    <row r="6702" spans="1:7" ht="19.899999999999999" customHeight="1" x14ac:dyDescent="0.2">
      <c r="A6702" s="792" t="s">
        <v>576</v>
      </c>
      <c r="B6702" s="793"/>
      <c r="C6702" s="794" t="s">
        <v>0</v>
      </c>
      <c r="D6702" s="806" t="s">
        <v>1866</v>
      </c>
      <c r="E6702" s="806" t="s">
        <v>1865</v>
      </c>
      <c r="F6702" s="798" t="s">
        <v>1007</v>
      </c>
      <c r="G6702" s="800" t="s">
        <v>26</v>
      </c>
    </row>
    <row r="6703" spans="1:7" ht="19.899999999999999" customHeight="1" x14ac:dyDescent="0.2">
      <c r="A6703" s="560" t="s">
        <v>577</v>
      </c>
      <c r="B6703" s="560" t="s">
        <v>578</v>
      </c>
      <c r="C6703" s="795"/>
      <c r="D6703" s="807"/>
      <c r="E6703" s="797"/>
      <c r="F6703" s="799"/>
      <c r="G6703" s="801"/>
    </row>
    <row r="6704" spans="1:7" ht="19.899999999999999" customHeight="1" x14ac:dyDescent="0.2">
      <c r="A6704" s="599"/>
      <c r="B6704" s="545"/>
      <c r="C6704" s="537" t="s">
        <v>1008</v>
      </c>
      <c r="D6704" s="542"/>
      <c r="E6704" s="542"/>
      <c r="F6704" s="545"/>
      <c r="G6704" s="600"/>
    </row>
    <row r="6705" spans="1:7" ht="19.899999999999999" customHeight="1" x14ac:dyDescent="0.2">
      <c r="A6705" s="601">
        <f t="shared" ref="A6705:A6713" si="1516">IFERROR(VLOOKUP(C6705,T_Insumos,4,FALSE),0)</f>
        <v>0</v>
      </c>
      <c r="B6705" s="561">
        <f t="shared" ref="B6705:B6713" si="1517">IFERROR(VLOOKUP(C6705,T_Insumos,5,FALSE),0)</f>
        <v>0</v>
      </c>
      <c r="C6705" s="552"/>
      <c r="D6705" s="562">
        <f t="shared" ref="D6705:D6713" si="1518">IFERROR(VLOOKUP(C6705,T_Insumos,3,FALSE),0)</f>
        <v>0</v>
      </c>
      <c r="E6705" s="555">
        <f>D6705*$G$23</f>
        <v>0</v>
      </c>
      <c r="F6705" s="558">
        <f>IF(C6705="",0,IFERROR(VLOOKUP(COUNTIF($A$1:A6705,"ANALISIS DE PRECIOS"),T_Rendimiento_Equipo,5,FALSE),0))</f>
        <v>0</v>
      </c>
      <c r="G6705" s="555">
        <f>IFERROR(ROUND(E6705/F6705,2),0)</f>
        <v>0</v>
      </c>
    </row>
    <row r="6706" spans="1:7" ht="19.899999999999999" customHeight="1" x14ac:dyDescent="0.2">
      <c r="A6706" s="601">
        <f t="shared" si="1516"/>
        <v>0</v>
      </c>
      <c r="B6706" s="561">
        <f t="shared" si="1517"/>
        <v>0</v>
      </c>
      <c r="C6706" s="552"/>
      <c r="D6706" s="562">
        <f t="shared" si="1518"/>
        <v>0</v>
      </c>
      <c r="E6706" s="555"/>
      <c r="F6706" s="558">
        <f>IF(C6706="",0,IFERROR(VLOOKUP(COUNTIF($A$1:A6706,"ANALISIS DE PRECIOS"),T_Rendimiento_Equipo,5,FALSE),0))</f>
        <v>0</v>
      </c>
      <c r="G6706" s="555">
        <f t="shared" ref="G6706:G6713" si="1519">IFERROR(ROUND(E6706/F6706,2),0)</f>
        <v>0</v>
      </c>
    </row>
    <row r="6707" spans="1:7" ht="19.899999999999999" customHeight="1" x14ac:dyDescent="0.2">
      <c r="A6707" s="601">
        <f t="shared" si="1516"/>
        <v>0</v>
      </c>
      <c r="B6707" s="561">
        <f t="shared" si="1517"/>
        <v>0</v>
      </c>
      <c r="C6707" s="563"/>
      <c r="D6707" s="562">
        <f t="shared" si="1518"/>
        <v>0</v>
      </c>
      <c r="E6707" s="555"/>
      <c r="F6707" s="558">
        <f>IF(C6707="",0,IFERROR(VLOOKUP(COUNTIF($A$1:A6707,"ANALISIS DE PRECIOS"),T_Rendimiento_Equipo,5,FALSE),0))</f>
        <v>0</v>
      </c>
      <c r="G6707" s="555">
        <f t="shared" si="1519"/>
        <v>0</v>
      </c>
    </row>
    <row r="6708" spans="1:7" ht="19.899999999999999" customHeight="1" x14ac:dyDescent="0.2">
      <c r="A6708" s="601">
        <f t="shared" si="1516"/>
        <v>0</v>
      </c>
      <c r="B6708" s="561">
        <f t="shared" si="1517"/>
        <v>0</v>
      </c>
      <c r="C6708" s="563"/>
      <c r="D6708" s="562">
        <f t="shared" si="1518"/>
        <v>0</v>
      </c>
      <c r="E6708" s="555"/>
      <c r="F6708" s="558">
        <f>IF(C6708="",0,IFERROR(VLOOKUP(COUNTIF($A$1:A6708,"ANALISIS DE PRECIOS"),T_Rendimiento_Equipo,5,FALSE),0))</f>
        <v>0</v>
      </c>
      <c r="G6708" s="555">
        <f t="shared" si="1519"/>
        <v>0</v>
      </c>
    </row>
    <row r="6709" spans="1:7" ht="19.899999999999999" customHeight="1" x14ac:dyDescent="0.2">
      <c r="A6709" s="601">
        <f t="shared" si="1516"/>
        <v>0</v>
      </c>
      <c r="B6709" s="561">
        <f t="shared" si="1517"/>
        <v>0</v>
      </c>
      <c r="C6709" s="563"/>
      <c r="D6709" s="562">
        <f t="shared" si="1518"/>
        <v>0</v>
      </c>
      <c r="E6709" s="555"/>
      <c r="F6709" s="558">
        <f>IF(C6709="",0,IFERROR(VLOOKUP(COUNTIF($A$1:A6709,"ANALISIS DE PRECIOS"),T_Rendimiento_Equipo,5,FALSE),0))</f>
        <v>0</v>
      </c>
      <c r="G6709" s="555">
        <f t="shared" si="1519"/>
        <v>0</v>
      </c>
    </row>
    <row r="6710" spans="1:7" ht="19.899999999999999" customHeight="1" x14ac:dyDescent="0.2">
      <c r="A6710" s="601">
        <f t="shared" si="1516"/>
        <v>0</v>
      </c>
      <c r="B6710" s="561">
        <f t="shared" si="1517"/>
        <v>0</v>
      </c>
      <c r="C6710" s="563"/>
      <c r="D6710" s="562">
        <f t="shared" si="1518"/>
        <v>0</v>
      </c>
      <c r="E6710" s="555"/>
      <c r="F6710" s="558">
        <f>IF(C6710="",0,IFERROR(VLOOKUP(COUNTIF($A$1:A6710,"ANALISIS DE PRECIOS"),T_Rendimiento_Equipo,5,FALSE),0))</f>
        <v>0</v>
      </c>
      <c r="G6710" s="555">
        <f t="shared" si="1519"/>
        <v>0</v>
      </c>
    </row>
    <row r="6711" spans="1:7" ht="19.899999999999999" customHeight="1" x14ac:dyDescent="0.2">
      <c r="A6711" s="601">
        <f t="shared" si="1516"/>
        <v>0</v>
      </c>
      <c r="B6711" s="561">
        <f t="shared" si="1517"/>
        <v>0</v>
      </c>
      <c r="C6711" s="563"/>
      <c r="D6711" s="562">
        <f t="shared" si="1518"/>
        <v>0</v>
      </c>
      <c r="E6711" s="555"/>
      <c r="F6711" s="558">
        <f>IF(C6711="",0,IFERROR(VLOOKUP(COUNTIF($A$1:A6711,"ANALISIS DE PRECIOS"),T_Rendimiento_Equipo,5,FALSE),0))</f>
        <v>0</v>
      </c>
      <c r="G6711" s="555">
        <f t="shared" si="1519"/>
        <v>0</v>
      </c>
    </row>
    <row r="6712" spans="1:7" ht="19.899999999999999" customHeight="1" x14ac:dyDescent="0.2">
      <c r="A6712" s="601">
        <f t="shared" si="1516"/>
        <v>0</v>
      </c>
      <c r="B6712" s="561">
        <f t="shared" si="1517"/>
        <v>0</v>
      </c>
      <c r="C6712" s="563"/>
      <c r="D6712" s="562">
        <f t="shared" si="1518"/>
        <v>0</v>
      </c>
      <c r="E6712" s="555"/>
      <c r="F6712" s="558">
        <f>IF(C6712="",0,IFERROR(VLOOKUP(COUNTIF($A$1:A6712,"ANALISIS DE PRECIOS"),T_Rendimiento_Equipo,5,FALSE),0))</f>
        <v>0</v>
      </c>
      <c r="G6712" s="555">
        <f t="shared" si="1519"/>
        <v>0</v>
      </c>
    </row>
    <row r="6713" spans="1:7" ht="19.899999999999999" customHeight="1" x14ac:dyDescent="0.2">
      <c r="A6713" s="601">
        <f t="shared" si="1516"/>
        <v>0</v>
      </c>
      <c r="B6713" s="561">
        <f t="shared" si="1517"/>
        <v>0</v>
      </c>
      <c r="C6713" s="552"/>
      <c r="D6713" s="562">
        <f t="shared" si="1518"/>
        <v>0</v>
      </c>
      <c r="E6713" s="555"/>
      <c r="F6713" s="558">
        <f>IF(C6713="",0,IFERROR(VLOOKUP(COUNTIF($A$1:A6713,"ANALISIS DE PRECIOS"),T_Rendimiento_Equipo,5,FALSE),0))</f>
        <v>0</v>
      </c>
      <c r="G6713" s="555">
        <f t="shared" si="1519"/>
        <v>0</v>
      </c>
    </row>
    <row r="6714" spans="1:7" ht="19.899999999999999" customHeight="1" x14ac:dyDescent="0.2">
      <c r="A6714" s="602"/>
      <c r="B6714" s="541"/>
      <c r="C6714" s="545"/>
      <c r="D6714" s="541"/>
      <c r="E6714" s="542"/>
      <c r="F6714" s="564" t="s">
        <v>27</v>
      </c>
      <c r="G6714" s="603">
        <f>SUBTOTAL(9,G6705:G6713)</f>
        <v>0</v>
      </c>
    </row>
    <row r="6715" spans="1:7" ht="19.899999999999999" customHeight="1" x14ac:dyDescent="0.2">
      <c r="A6715" s="599"/>
      <c r="B6715" s="545"/>
      <c r="C6715" s="537" t="s">
        <v>713</v>
      </c>
      <c r="D6715" s="541"/>
      <c r="E6715" s="542"/>
      <c r="F6715" s="543"/>
      <c r="G6715" s="600"/>
    </row>
    <row r="6716" spans="1:7" ht="19.899999999999999" customHeight="1" x14ac:dyDescent="0.2">
      <c r="A6716" s="792" t="s">
        <v>576</v>
      </c>
      <c r="B6716" s="793"/>
      <c r="C6716" s="794" t="s">
        <v>0</v>
      </c>
      <c r="D6716" s="796" t="s">
        <v>24</v>
      </c>
      <c r="E6716" s="796" t="s">
        <v>1832</v>
      </c>
      <c r="F6716" s="798" t="s">
        <v>1007</v>
      </c>
      <c r="G6716" s="800" t="s">
        <v>26</v>
      </c>
    </row>
    <row r="6717" spans="1:7" ht="19.899999999999999" customHeight="1" x14ac:dyDescent="0.2">
      <c r="A6717" s="560" t="s">
        <v>577</v>
      </c>
      <c r="B6717" s="560" t="s">
        <v>578</v>
      </c>
      <c r="C6717" s="795"/>
      <c r="D6717" s="797"/>
      <c r="E6717" s="797"/>
      <c r="F6717" s="799"/>
      <c r="G6717" s="801"/>
    </row>
    <row r="6718" spans="1:7" ht="19.899999999999999" customHeight="1" x14ac:dyDescent="0.2">
      <c r="A6718" s="601">
        <f t="shared" ref="A6718:A6724" si="1520">IFERROR(VLOOKUP(C6718,T_Insumos,4,FALSE),0)</f>
        <v>0</v>
      </c>
      <c r="B6718" s="561">
        <f t="shared" ref="B6718:B6724" si="1521">IFERROR(VLOOKUP(C6718,T_Insumos,5,FALSE),0)</f>
        <v>0</v>
      </c>
      <c r="C6718" s="565"/>
      <c r="D6718" s="558"/>
      <c r="E6718" s="555">
        <f t="shared" ref="E6718:E6724" si="1522">IFERROR(VLOOKUP(C6718,T_Insumos,3,FALSE),0)</f>
        <v>0</v>
      </c>
      <c r="F6718" s="558">
        <f>IF(C6718="",0,IFERROR(VLOOKUP(COUNTIF($A$1:A6718,"ANALISIS DE PRECIOS"),T_Rendimiento_Equipo,5,FALSE),0))</f>
        <v>0</v>
      </c>
      <c r="G6718" s="555">
        <f>IFERROR(ROUND(D6718*E6718/F6718,2),0)</f>
        <v>0</v>
      </c>
    </row>
    <row r="6719" spans="1:7" ht="19.899999999999999" customHeight="1" x14ac:dyDescent="0.2">
      <c r="A6719" s="601">
        <f t="shared" si="1520"/>
        <v>0</v>
      </c>
      <c r="B6719" s="561">
        <f t="shared" si="1521"/>
        <v>0</v>
      </c>
      <c r="C6719" s="552"/>
      <c r="D6719" s="558"/>
      <c r="E6719" s="555">
        <f t="shared" si="1522"/>
        <v>0</v>
      </c>
      <c r="F6719" s="558">
        <f>IF(C6719="",0,IFERROR(VLOOKUP(COUNTIF($A$1:A6719,"ANALISIS DE PRECIOS"),T_Rendimiento_Equipo,5,FALSE),0))</f>
        <v>0</v>
      </c>
      <c r="G6719" s="555">
        <f t="shared" ref="G6719:G6724" si="1523">IFERROR(ROUND(D6719*E6719/F6719,2),0)</f>
        <v>0</v>
      </c>
    </row>
    <row r="6720" spans="1:7" ht="19.899999999999999" customHeight="1" x14ac:dyDescent="0.2">
      <c r="A6720" s="601">
        <f t="shared" si="1520"/>
        <v>0</v>
      </c>
      <c r="B6720" s="561">
        <f t="shared" si="1521"/>
        <v>0</v>
      </c>
      <c r="C6720" s="552"/>
      <c r="D6720" s="558"/>
      <c r="E6720" s="555">
        <f t="shared" si="1522"/>
        <v>0</v>
      </c>
      <c r="F6720" s="558">
        <f>IF(C6720="",0,IFERROR(VLOOKUP(COUNTIF($A$1:A6720,"ANALISIS DE PRECIOS"),T_Rendimiento_Equipo,5,FALSE),0))</f>
        <v>0</v>
      </c>
      <c r="G6720" s="555">
        <f t="shared" si="1523"/>
        <v>0</v>
      </c>
    </row>
    <row r="6721" spans="1:7" ht="19.899999999999999" customHeight="1" x14ac:dyDescent="0.2">
      <c r="A6721" s="601">
        <f t="shared" si="1520"/>
        <v>0</v>
      </c>
      <c r="B6721" s="561">
        <f t="shared" si="1521"/>
        <v>0</v>
      </c>
      <c r="C6721" s="552"/>
      <c r="D6721" s="558"/>
      <c r="E6721" s="555">
        <f t="shared" si="1522"/>
        <v>0</v>
      </c>
      <c r="F6721" s="558">
        <f>IF(C6721="",0,IFERROR(VLOOKUP(COUNTIF($A$1:A6721,"ANALISIS DE PRECIOS"),T_Rendimiento_Equipo,5,FALSE),0))</f>
        <v>0</v>
      </c>
      <c r="G6721" s="555">
        <f t="shared" si="1523"/>
        <v>0</v>
      </c>
    </row>
    <row r="6722" spans="1:7" ht="19.899999999999999" customHeight="1" x14ac:dyDescent="0.2">
      <c r="A6722" s="601">
        <f t="shared" si="1520"/>
        <v>0</v>
      </c>
      <c r="B6722" s="561">
        <f t="shared" si="1521"/>
        <v>0</v>
      </c>
      <c r="C6722" s="552"/>
      <c r="D6722" s="558"/>
      <c r="E6722" s="555">
        <f t="shared" si="1522"/>
        <v>0</v>
      </c>
      <c r="F6722" s="558">
        <f>IF(C6722="",0,IFERROR(VLOOKUP(COUNTIF($A$1:A6722,"ANALISIS DE PRECIOS"),T_Rendimiento_Equipo,5,FALSE),0))</f>
        <v>0</v>
      </c>
      <c r="G6722" s="555">
        <f t="shared" si="1523"/>
        <v>0</v>
      </c>
    </row>
    <row r="6723" spans="1:7" ht="19.899999999999999" customHeight="1" x14ac:dyDescent="0.2">
      <c r="A6723" s="601">
        <f t="shared" si="1520"/>
        <v>0</v>
      </c>
      <c r="B6723" s="561">
        <f t="shared" si="1521"/>
        <v>0</v>
      </c>
      <c r="C6723" s="552"/>
      <c r="D6723" s="566"/>
      <c r="E6723" s="555">
        <f t="shared" si="1522"/>
        <v>0</v>
      </c>
      <c r="F6723" s="558">
        <f>IF(C6723="",0,IFERROR(VLOOKUP(COUNTIF($A$1:A6723,"ANALISIS DE PRECIOS"),T_Rendimiento_Equipo,5,FALSE),0))</f>
        <v>0</v>
      </c>
      <c r="G6723" s="555">
        <f t="shared" si="1523"/>
        <v>0</v>
      </c>
    </row>
    <row r="6724" spans="1:7" ht="19.899999999999999" customHeight="1" x14ac:dyDescent="0.2">
      <c r="A6724" s="601">
        <f t="shared" si="1520"/>
        <v>0</v>
      </c>
      <c r="B6724" s="561">
        <f t="shared" si="1521"/>
        <v>0</v>
      </c>
      <c r="C6724" s="561"/>
      <c r="D6724" s="567"/>
      <c r="E6724" s="555">
        <f t="shared" si="1522"/>
        <v>0</v>
      </c>
      <c r="F6724" s="558">
        <f>IF(C6724="",0,IFERROR(VLOOKUP(COUNTIF($A$1:A6724,"ANALISIS DE PRECIOS"),T_Rendimiento_Equipo,5,FALSE),0))</f>
        <v>0</v>
      </c>
      <c r="G6724" s="555">
        <f t="shared" si="1523"/>
        <v>0</v>
      </c>
    </row>
    <row r="6725" spans="1:7" ht="19.899999999999999" customHeight="1" x14ac:dyDescent="0.2">
      <c r="A6725" s="602"/>
      <c r="B6725" s="541"/>
      <c r="C6725" s="545"/>
      <c r="D6725" s="541"/>
      <c r="E6725" s="542"/>
      <c r="F6725" s="564" t="s">
        <v>28</v>
      </c>
      <c r="G6725" s="604">
        <f>SUBTOTAL(9,G6718:G6724)</f>
        <v>0</v>
      </c>
    </row>
    <row r="6726" spans="1:7" ht="19.899999999999999" customHeight="1" x14ac:dyDescent="0.2">
      <c r="A6726" s="599"/>
      <c r="B6726" s="545"/>
      <c r="C6726" s="537" t="s">
        <v>1014</v>
      </c>
      <c r="D6726" s="541"/>
      <c r="E6726" s="542"/>
      <c r="F6726" s="543"/>
      <c r="G6726" s="600"/>
    </row>
    <row r="6727" spans="1:7" ht="19.899999999999999" customHeight="1" x14ac:dyDescent="0.2">
      <c r="A6727" s="792" t="s">
        <v>576</v>
      </c>
      <c r="B6727" s="793"/>
      <c r="C6727" s="794" t="s">
        <v>0</v>
      </c>
      <c r="D6727" s="794" t="s">
        <v>1867</v>
      </c>
      <c r="E6727" s="796" t="s">
        <v>24</v>
      </c>
      <c r="F6727" s="798" t="s">
        <v>25</v>
      </c>
      <c r="G6727" s="800" t="s">
        <v>26</v>
      </c>
    </row>
    <row r="6728" spans="1:7" ht="19.899999999999999" customHeight="1" x14ac:dyDescent="0.2">
      <c r="A6728" s="560" t="s">
        <v>577</v>
      </c>
      <c r="B6728" s="560" t="s">
        <v>578</v>
      </c>
      <c r="C6728" s="795"/>
      <c r="D6728" s="795"/>
      <c r="E6728" s="797"/>
      <c r="F6728" s="799"/>
      <c r="G6728" s="801"/>
    </row>
    <row r="6729" spans="1:7" ht="19.899999999999999" customHeight="1" x14ac:dyDescent="0.2">
      <c r="A6729" s="601">
        <f t="shared" ref="A6729:A6739" si="1524">IFERROR(VLOOKUP(C6729,T_Insumos,4,FALSE),0)</f>
        <v>0</v>
      </c>
      <c r="B6729" s="561">
        <f t="shared" ref="B6729:B6739" si="1525">IFERROR(VLOOKUP(C6729,T_Insumos,5,FALSE),0)</f>
        <v>0</v>
      </c>
      <c r="C6729" s="561"/>
      <c r="D6729" s="613">
        <f t="shared" ref="D6729:D6739" si="1526">IFERROR(VLOOKUP(C6729,T_Insumos,2,FALSE),0)</f>
        <v>0</v>
      </c>
      <c r="E6729" s="553"/>
      <c r="F6729" s="555">
        <f t="shared" ref="F6729:F6739" si="1527">IFERROR(VLOOKUP(C6729,T_Insumos,3,FALSE),0)</f>
        <v>0</v>
      </c>
      <c r="G6729" s="555">
        <f>ROUND(E6729*F6729,2)</f>
        <v>0</v>
      </c>
    </row>
    <row r="6730" spans="1:7" ht="19.899999999999999" customHeight="1" x14ac:dyDescent="0.2">
      <c r="A6730" s="601">
        <f t="shared" si="1524"/>
        <v>0</v>
      </c>
      <c r="B6730" s="561">
        <f t="shared" si="1525"/>
        <v>0</v>
      </c>
      <c r="C6730" s="561"/>
      <c r="D6730" s="613">
        <f t="shared" si="1526"/>
        <v>0</v>
      </c>
      <c r="E6730" s="553"/>
      <c r="F6730" s="555">
        <f t="shared" si="1527"/>
        <v>0</v>
      </c>
      <c r="G6730" s="555">
        <f t="shared" ref="G6730:G6739" si="1528">ROUND(E6730*F6730,2)</f>
        <v>0</v>
      </c>
    </row>
    <row r="6731" spans="1:7" ht="19.899999999999999" customHeight="1" x14ac:dyDescent="0.2">
      <c r="A6731" s="601">
        <f t="shared" si="1524"/>
        <v>0</v>
      </c>
      <c r="B6731" s="561">
        <f t="shared" si="1525"/>
        <v>0</v>
      </c>
      <c r="C6731" s="561"/>
      <c r="D6731" s="613">
        <f t="shared" si="1526"/>
        <v>0</v>
      </c>
      <c r="E6731" s="553"/>
      <c r="F6731" s="555">
        <f t="shared" si="1527"/>
        <v>0</v>
      </c>
      <c r="G6731" s="555">
        <f t="shared" si="1528"/>
        <v>0</v>
      </c>
    </row>
    <row r="6732" spans="1:7" ht="19.899999999999999" customHeight="1" x14ac:dyDescent="0.2">
      <c r="A6732" s="601">
        <f t="shared" si="1524"/>
        <v>0</v>
      </c>
      <c r="B6732" s="561">
        <f t="shared" si="1525"/>
        <v>0</v>
      </c>
      <c r="C6732" s="561"/>
      <c r="D6732" s="613">
        <f t="shared" si="1526"/>
        <v>0</v>
      </c>
      <c r="E6732" s="553"/>
      <c r="F6732" s="555">
        <f t="shared" si="1527"/>
        <v>0</v>
      </c>
      <c r="G6732" s="555">
        <f t="shared" si="1528"/>
        <v>0</v>
      </c>
    </row>
    <row r="6733" spans="1:7" ht="19.899999999999999" customHeight="1" x14ac:dyDescent="0.2">
      <c r="A6733" s="601">
        <f t="shared" si="1524"/>
        <v>0</v>
      </c>
      <c r="B6733" s="561">
        <f t="shared" si="1525"/>
        <v>0</v>
      </c>
      <c r="C6733" s="561"/>
      <c r="D6733" s="613">
        <f t="shared" si="1526"/>
        <v>0</v>
      </c>
      <c r="E6733" s="553"/>
      <c r="F6733" s="555">
        <f t="shared" si="1527"/>
        <v>0</v>
      </c>
      <c r="G6733" s="555">
        <f t="shared" si="1528"/>
        <v>0</v>
      </c>
    </row>
    <row r="6734" spans="1:7" ht="19.899999999999999" customHeight="1" x14ac:dyDescent="0.2">
      <c r="A6734" s="601">
        <f t="shared" si="1524"/>
        <v>0</v>
      </c>
      <c r="B6734" s="561">
        <f t="shared" si="1525"/>
        <v>0</v>
      </c>
      <c r="C6734" s="561"/>
      <c r="D6734" s="613">
        <f t="shared" si="1526"/>
        <v>0</v>
      </c>
      <c r="E6734" s="553"/>
      <c r="F6734" s="555">
        <f t="shared" si="1527"/>
        <v>0</v>
      </c>
      <c r="G6734" s="555">
        <f t="shared" si="1528"/>
        <v>0</v>
      </c>
    </row>
    <row r="6735" spans="1:7" ht="19.899999999999999" customHeight="1" x14ac:dyDescent="0.2">
      <c r="A6735" s="601">
        <f t="shared" si="1524"/>
        <v>0</v>
      </c>
      <c r="B6735" s="561">
        <f t="shared" si="1525"/>
        <v>0</v>
      </c>
      <c r="C6735" s="561"/>
      <c r="D6735" s="613">
        <f t="shared" si="1526"/>
        <v>0</v>
      </c>
      <c r="E6735" s="553"/>
      <c r="F6735" s="555">
        <f t="shared" si="1527"/>
        <v>0</v>
      </c>
      <c r="G6735" s="555">
        <f t="shared" si="1528"/>
        <v>0</v>
      </c>
    </row>
    <row r="6736" spans="1:7" ht="19.899999999999999" customHeight="1" x14ac:dyDescent="0.2">
      <c r="A6736" s="601">
        <f t="shared" si="1524"/>
        <v>0</v>
      </c>
      <c r="B6736" s="561">
        <f t="shared" si="1525"/>
        <v>0</v>
      </c>
      <c r="C6736" s="561"/>
      <c r="D6736" s="613">
        <f t="shared" si="1526"/>
        <v>0</v>
      </c>
      <c r="E6736" s="553"/>
      <c r="F6736" s="555">
        <f t="shared" si="1527"/>
        <v>0</v>
      </c>
      <c r="G6736" s="555">
        <f t="shared" si="1528"/>
        <v>0</v>
      </c>
    </row>
    <row r="6737" spans="1:7" ht="19.899999999999999" customHeight="1" x14ac:dyDescent="0.2">
      <c r="A6737" s="601">
        <f t="shared" si="1524"/>
        <v>0</v>
      </c>
      <c r="B6737" s="561">
        <f t="shared" si="1525"/>
        <v>0</v>
      </c>
      <c r="C6737" s="561"/>
      <c r="D6737" s="613">
        <f t="shared" si="1526"/>
        <v>0</v>
      </c>
      <c r="E6737" s="553"/>
      <c r="F6737" s="555">
        <f t="shared" si="1527"/>
        <v>0</v>
      </c>
      <c r="G6737" s="555">
        <f t="shared" si="1528"/>
        <v>0</v>
      </c>
    </row>
    <row r="6738" spans="1:7" ht="19.899999999999999" customHeight="1" x14ac:dyDescent="0.2">
      <c r="A6738" s="601">
        <f t="shared" si="1524"/>
        <v>0</v>
      </c>
      <c r="B6738" s="561">
        <f t="shared" si="1525"/>
        <v>0</v>
      </c>
      <c r="C6738" s="561"/>
      <c r="D6738" s="613">
        <f t="shared" si="1526"/>
        <v>0</v>
      </c>
      <c r="E6738" s="553"/>
      <c r="F6738" s="555">
        <f t="shared" si="1527"/>
        <v>0</v>
      </c>
      <c r="G6738" s="555">
        <f t="shared" si="1528"/>
        <v>0</v>
      </c>
    </row>
    <row r="6739" spans="1:7" ht="19.899999999999999" customHeight="1" x14ac:dyDescent="0.2">
      <c r="A6739" s="601">
        <f t="shared" si="1524"/>
        <v>0</v>
      </c>
      <c r="B6739" s="561">
        <f t="shared" si="1525"/>
        <v>0</v>
      </c>
      <c r="C6739" s="561"/>
      <c r="D6739" s="613">
        <f t="shared" si="1526"/>
        <v>0</v>
      </c>
      <c r="E6739" s="553"/>
      <c r="F6739" s="555">
        <f t="shared" si="1527"/>
        <v>0</v>
      </c>
      <c r="G6739" s="555">
        <f t="shared" si="1528"/>
        <v>0</v>
      </c>
    </row>
    <row r="6740" spans="1:7" ht="19.899999999999999" customHeight="1" x14ac:dyDescent="0.2">
      <c r="A6740" s="599"/>
      <c r="B6740" s="545"/>
      <c r="C6740" s="545"/>
      <c r="D6740" s="541"/>
      <c r="E6740" s="542"/>
      <c r="F6740" s="564" t="s">
        <v>29</v>
      </c>
      <c r="G6740" s="605">
        <f>SUBTOTAL(9,G6729:G6739)</f>
        <v>0</v>
      </c>
    </row>
    <row r="6741" spans="1:7" ht="19.899999999999999" customHeight="1" x14ac:dyDescent="0.2">
      <c r="A6741" s="599"/>
      <c r="B6741" s="545"/>
      <c r="C6741" s="537" t="s">
        <v>1015</v>
      </c>
      <c r="D6741" s="541"/>
      <c r="E6741" s="542"/>
      <c r="F6741" s="543"/>
      <c r="G6741" s="600"/>
    </row>
    <row r="6742" spans="1:7" ht="19.899999999999999" customHeight="1" x14ac:dyDescent="0.2">
      <c r="A6742" s="792" t="s">
        <v>576</v>
      </c>
      <c r="B6742" s="793"/>
      <c r="C6742" s="794" t="s">
        <v>0</v>
      </c>
      <c r="D6742" s="794" t="s">
        <v>1867</v>
      </c>
      <c r="E6742" s="796" t="s">
        <v>24</v>
      </c>
      <c r="F6742" s="798" t="s">
        <v>25</v>
      </c>
      <c r="G6742" s="800" t="s">
        <v>26</v>
      </c>
    </row>
    <row r="6743" spans="1:7" ht="19.899999999999999" customHeight="1" x14ac:dyDescent="0.2">
      <c r="A6743" s="560" t="s">
        <v>577</v>
      </c>
      <c r="B6743" s="560" t="s">
        <v>578</v>
      </c>
      <c r="C6743" s="795"/>
      <c r="D6743" s="795"/>
      <c r="E6743" s="797"/>
      <c r="F6743" s="799"/>
      <c r="G6743" s="801"/>
    </row>
    <row r="6744" spans="1:7" ht="19.899999999999999" customHeight="1" x14ac:dyDescent="0.2">
      <c r="A6744" s="601">
        <f>IFERROR(VLOOKUP(C6744,T_Insumos,4,FALSE),0)</f>
        <v>0</v>
      </c>
      <c r="B6744" s="561">
        <f>IFERROR(VLOOKUP(C6744,T_Insumos,5,FALSE),0)</f>
        <v>0</v>
      </c>
      <c r="C6744" s="552"/>
      <c r="D6744" s="613">
        <f>IF(C6744=0,0,"$/tnkm")</f>
        <v>0</v>
      </c>
      <c r="E6744" s="553"/>
      <c r="F6744" s="555">
        <f>IFERROR(VLOOKUP(C6744,T_Insumos,3,FALSE),0)</f>
        <v>0</v>
      </c>
      <c r="G6744" s="555">
        <f>ROUND(E6744*F6744,2)</f>
        <v>0</v>
      </c>
    </row>
    <row r="6745" spans="1:7" ht="19.899999999999999" customHeight="1" x14ac:dyDescent="0.2">
      <c r="A6745" s="601">
        <f>IFERROR(VLOOKUP(C6745,T_Insumos,4,FALSE),0)</f>
        <v>0</v>
      </c>
      <c r="B6745" s="561">
        <f>IFERROR(VLOOKUP(C6745,T_Insumos,5,FALSE),0)</f>
        <v>0</v>
      </c>
      <c r="C6745" s="552"/>
      <c r="D6745" s="613">
        <f>IF(C6745=0,0,"$/tnkm")</f>
        <v>0</v>
      </c>
      <c r="E6745" s="569"/>
      <c r="F6745" s="555">
        <f>IFERROR(VLOOKUP(C6745,T_Insumos,3,FALSE),0)</f>
        <v>0</v>
      </c>
      <c r="G6745" s="555">
        <f t="shared" ref="G6745" si="1529">ROUND(E6745*F6745,2)</f>
        <v>0</v>
      </c>
    </row>
    <row r="6746" spans="1:7" ht="19.899999999999999" customHeight="1" x14ac:dyDescent="0.2">
      <c r="A6746" s="599"/>
      <c r="B6746" s="545"/>
      <c r="C6746" s="545"/>
      <c r="D6746" s="541"/>
      <c r="E6746" s="542"/>
      <c r="F6746" s="564" t="s">
        <v>1016</v>
      </c>
      <c r="G6746" s="605">
        <f>SUBTOTAL(9,G6744:G6745)</f>
        <v>0</v>
      </c>
    </row>
    <row r="6747" spans="1:7" ht="19.899999999999999" customHeight="1" x14ac:dyDescent="0.2">
      <c r="A6747" s="602"/>
      <c r="B6747" s="541"/>
      <c r="C6747" s="545"/>
      <c r="D6747" s="541"/>
      <c r="E6747" s="542"/>
      <c r="F6747" s="543"/>
      <c r="G6747" s="600"/>
    </row>
    <row r="6748" spans="1:7" ht="19.899999999999999" customHeight="1" x14ac:dyDescent="0.2">
      <c r="A6748" s="664" t="str">
        <f>B6682</f>
        <v/>
      </c>
      <c r="B6748" s="661">
        <f ca="1">C6682</f>
        <v>0</v>
      </c>
      <c r="C6748" s="541"/>
      <c r="D6748" s="541" t="s">
        <v>1833</v>
      </c>
      <c r="E6748" s="662"/>
      <c r="F6748" s="663" t="str">
        <f ca="1">"$/"&amp;G6682</f>
        <v>$/0</v>
      </c>
      <c r="G6748" s="610">
        <f>SUBTOTAL(9,G6705:G6747)</f>
        <v>0</v>
      </c>
    </row>
    <row r="6749" spans="1:7" ht="19.899999999999999" customHeight="1" x14ac:dyDescent="0.2">
      <c r="A6749" s="606"/>
      <c r="B6749" s="607"/>
      <c r="C6749" s="608"/>
      <c r="D6749" s="608" t="s">
        <v>2043</v>
      </c>
      <c r="E6749" s="609"/>
      <c r="F6749" s="665" t="str">
        <f ca="1">"$/"&amp;G6682</f>
        <v>$/0</v>
      </c>
      <c r="G6749" s="610">
        <f>ROUND(G6748/Coeficiente_Paso,2)</f>
        <v>0</v>
      </c>
    </row>
    <row r="6750" spans="1:7" ht="19.899999999999999" customHeight="1" x14ac:dyDescent="0.2">
      <c r="A6750" s="191"/>
      <c r="B6750" s="191"/>
      <c r="C6750" s="191"/>
      <c r="D6750" s="191"/>
      <c r="E6750" s="191"/>
      <c r="F6750" s="191"/>
      <c r="G6750" s="191"/>
    </row>
    <row r="6751" spans="1:7" ht="19.899999999999999" customHeight="1" x14ac:dyDescent="0.2">
      <c r="A6751" s="802" t="s">
        <v>31</v>
      </c>
      <c r="B6751" s="803"/>
      <c r="C6751" s="803"/>
      <c r="D6751" s="803"/>
      <c r="E6751" s="803"/>
      <c r="F6751" s="803"/>
      <c r="G6751" s="804"/>
    </row>
    <row r="6752" spans="1:7" ht="19.899999999999999" customHeight="1" x14ac:dyDescent="0.2">
      <c r="A6752" s="587" t="s">
        <v>711</v>
      </c>
      <c r="B6752" s="535" t="str">
        <f>Comitente</f>
        <v>DIRECCIÓN PROVINCIAL DE VIALIDAD</v>
      </c>
      <c r="C6752" s="536"/>
      <c r="D6752" s="537"/>
      <c r="E6752" s="537"/>
      <c r="F6752" s="538"/>
      <c r="G6752" s="588"/>
    </row>
    <row r="6753" spans="1:7" ht="19.899999999999999" customHeight="1" x14ac:dyDescent="0.2">
      <c r="A6753" s="587" t="s">
        <v>712</v>
      </c>
      <c r="B6753" s="535">
        <f>Contratista</f>
        <v>0</v>
      </c>
      <c r="C6753" s="539"/>
      <c r="D6753" s="539"/>
      <c r="E6753" s="539"/>
      <c r="F6753" s="535"/>
      <c r="G6753" s="589"/>
    </row>
    <row r="6754" spans="1:7" ht="19.899999999999999" customHeight="1" x14ac:dyDescent="0.2">
      <c r="A6754" s="587" t="s">
        <v>21</v>
      </c>
      <c r="B6754" s="535" t="str">
        <f>Obra</f>
        <v>PAVIMENTACIÓN Y REPAVIMENTACION DE LA RED VIAL MUNICIPAL AFECTADAS POR OBRAS DE SANEAMIENTO 1era ETAPA SARMIENTO</v>
      </c>
      <c r="C6754" s="539"/>
      <c r="D6754" s="539"/>
      <c r="E6754" s="539"/>
      <c r="F6754" s="535" t="s">
        <v>32</v>
      </c>
      <c r="G6754" s="589">
        <f>Fecha_Base</f>
        <v>0</v>
      </c>
    </row>
    <row r="6755" spans="1:7" ht="19.899999999999999" customHeight="1" x14ac:dyDescent="0.2">
      <c r="A6755" s="590" t="s">
        <v>710</v>
      </c>
      <c r="B6755" s="540" t="str">
        <f>Ubicación</f>
        <v>DEPARTAMENTO SARMIENTO</v>
      </c>
      <c r="C6755" s="540"/>
      <c r="D6755" s="541"/>
      <c r="E6755" s="542"/>
      <c r="F6755" s="543"/>
      <c r="G6755" s="591"/>
    </row>
    <row r="6756" spans="1:7" ht="19.899999999999999" customHeight="1" x14ac:dyDescent="0.2">
      <c r="A6756" s="590" t="s">
        <v>33</v>
      </c>
      <c r="B6756" s="544" t="str">
        <f>IFERROR(VALUE(LEFT(B6757,FIND(".",B6757)-1)),"")</f>
        <v/>
      </c>
      <c r="C6756" s="545">
        <f ca="1">IFERROR(VLOOKUP(B6756,T_Computo_Presupuesto,2,FALSE),0)</f>
        <v>0</v>
      </c>
      <c r="D6756" s="545"/>
      <c r="E6756" s="542"/>
      <c r="F6756" s="543"/>
      <c r="G6756" s="591"/>
    </row>
    <row r="6757" spans="1:7" ht="19.899999999999999" customHeight="1" x14ac:dyDescent="0.2">
      <c r="A6757" s="590" t="s">
        <v>22</v>
      </c>
      <c r="B6757" s="546" t="str">
        <f>IFERROR(VLOOKUP(COUNTIF($A$1:A6757,"ANALISIS DE PRECIOS"),T_NumeroItem,2,FALSE),"")</f>
        <v/>
      </c>
      <c r="C6757" s="805">
        <f ca="1">IFERROR(VLOOKUP(B6757,T_Computo_Presupuesto,2,FALSE),0)</f>
        <v>0</v>
      </c>
      <c r="D6757" s="805"/>
      <c r="E6757" s="805"/>
      <c r="F6757" s="540" t="s">
        <v>23</v>
      </c>
      <c r="G6757" s="592">
        <f ca="1">IFERROR(VLOOKUP(B6757,T_Computo_Presupuesto,4,FALSE),0)</f>
        <v>0</v>
      </c>
    </row>
    <row r="6758" spans="1:7" ht="19.899999999999999" customHeight="1" x14ac:dyDescent="0.2">
      <c r="A6758" s="590"/>
      <c r="B6758" s="540"/>
      <c r="C6758" s="545"/>
      <c r="D6758" s="541"/>
      <c r="E6758" s="542"/>
      <c r="F6758" s="545"/>
      <c r="G6758" s="593"/>
    </row>
    <row r="6759" spans="1:7" ht="19.899999999999999" customHeight="1" x14ac:dyDescent="0.2">
      <c r="A6759" s="594"/>
      <c r="B6759" s="547"/>
      <c r="C6759" s="548" t="s">
        <v>999</v>
      </c>
      <c r="D6759" s="547"/>
      <c r="E6759" s="547"/>
      <c r="F6759" s="547"/>
      <c r="G6759" s="595"/>
    </row>
    <row r="6760" spans="1:7" ht="19.899999999999999" customHeight="1" x14ac:dyDescent="0.2">
      <c r="A6760" s="590"/>
      <c r="B6760" s="549"/>
      <c r="C6760" s="545"/>
      <c r="D6760" s="541"/>
      <c r="E6760" s="542"/>
      <c r="F6760" s="540"/>
      <c r="G6760" s="592"/>
    </row>
    <row r="6761" spans="1:7" ht="19.899999999999999" customHeight="1" x14ac:dyDescent="0.2">
      <c r="A6761" s="590"/>
      <c r="B6761" s="549"/>
      <c r="C6761" s="550" t="s">
        <v>1000</v>
      </c>
      <c r="D6761" s="551" t="s">
        <v>24</v>
      </c>
      <c r="E6761" s="551" t="s">
        <v>1001</v>
      </c>
      <c r="F6761" s="551" t="s">
        <v>1002</v>
      </c>
      <c r="G6761" s="550" t="s">
        <v>1003</v>
      </c>
    </row>
    <row r="6762" spans="1:7" ht="19.899999999999999" customHeight="1" x14ac:dyDescent="0.2">
      <c r="A6762" s="590"/>
      <c r="B6762" s="549"/>
      <c r="C6762" s="552"/>
      <c r="D6762" s="553"/>
      <c r="E6762" s="554">
        <f t="shared" ref="E6762:E6771" si="1530">IFERROR(VLOOKUP(C6762,T_Equipos,4,FALSE),0)</f>
        <v>0</v>
      </c>
      <c r="F6762" s="555">
        <f t="shared" ref="F6762:F6771" si="1531">IFERROR(VLOOKUP(C6762,T_Equipos,5,FALSE),0)</f>
        <v>0</v>
      </c>
      <c r="G6762" s="555">
        <f>ROUND(D6762*F6762,2)</f>
        <v>0</v>
      </c>
    </row>
    <row r="6763" spans="1:7" ht="19.899999999999999" customHeight="1" x14ac:dyDescent="0.2">
      <c r="A6763" s="590"/>
      <c r="B6763" s="549"/>
      <c r="C6763" s="552"/>
      <c r="D6763" s="553"/>
      <c r="E6763" s="554">
        <f t="shared" si="1530"/>
        <v>0</v>
      </c>
      <c r="F6763" s="555">
        <f t="shared" si="1531"/>
        <v>0</v>
      </c>
      <c r="G6763" s="555">
        <f>ROUND(D6763*F6763,2)</f>
        <v>0</v>
      </c>
    </row>
    <row r="6764" spans="1:7" ht="19.899999999999999" customHeight="1" x14ac:dyDescent="0.2">
      <c r="A6764" s="590"/>
      <c r="B6764" s="549"/>
      <c r="C6764" s="552"/>
      <c r="D6764" s="553"/>
      <c r="E6764" s="554">
        <f t="shared" si="1530"/>
        <v>0</v>
      </c>
      <c r="F6764" s="555">
        <f t="shared" si="1531"/>
        <v>0</v>
      </c>
      <c r="G6764" s="555">
        <f>ROUND(D6764*F6764,2)</f>
        <v>0</v>
      </c>
    </row>
    <row r="6765" spans="1:7" ht="19.899999999999999" customHeight="1" x14ac:dyDescent="0.2">
      <c r="A6765" s="590"/>
      <c r="B6765" s="549"/>
      <c r="C6765" s="552"/>
      <c r="D6765" s="553"/>
      <c r="E6765" s="554">
        <f t="shared" si="1530"/>
        <v>0</v>
      </c>
      <c r="F6765" s="555">
        <f t="shared" si="1531"/>
        <v>0</v>
      </c>
      <c r="G6765" s="555">
        <f>ROUND(D6765*F6765,2)</f>
        <v>0</v>
      </c>
    </row>
    <row r="6766" spans="1:7" ht="19.899999999999999" customHeight="1" x14ac:dyDescent="0.2">
      <c r="A6766" s="590"/>
      <c r="B6766" s="549"/>
      <c r="C6766" s="552"/>
      <c r="D6766" s="553"/>
      <c r="E6766" s="554">
        <f t="shared" si="1530"/>
        <v>0</v>
      </c>
      <c r="F6766" s="555">
        <f t="shared" si="1531"/>
        <v>0</v>
      </c>
      <c r="G6766" s="555">
        <f t="shared" ref="G6766:G6771" si="1532">ROUND(D6766*F6766,2)</f>
        <v>0</v>
      </c>
    </row>
    <row r="6767" spans="1:7" ht="19.899999999999999" customHeight="1" x14ac:dyDescent="0.2">
      <c r="A6767" s="590"/>
      <c r="B6767" s="549"/>
      <c r="C6767" s="552"/>
      <c r="D6767" s="553"/>
      <c r="E6767" s="554">
        <f t="shared" si="1530"/>
        <v>0</v>
      </c>
      <c r="F6767" s="555">
        <f t="shared" si="1531"/>
        <v>0</v>
      </c>
      <c r="G6767" s="555">
        <f t="shared" si="1532"/>
        <v>0</v>
      </c>
    </row>
    <row r="6768" spans="1:7" ht="19.899999999999999" customHeight="1" x14ac:dyDescent="0.2">
      <c r="A6768" s="590"/>
      <c r="B6768" s="549"/>
      <c r="C6768" s="552"/>
      <c r="D6768" s="553"/>
      <c r="E6768" s="554">
        <f t="shared" si="1530"/>
        <v>0</v>
      </c>
      <c r="F6768" s="555">
        <f t="shared" si="1531"/>
        <v>0</v>
      </c>
      <c r="G6768" s="555">
        <f t="shared" si="1532"/>
        <v>0</v>
      </c>
    </row>
    <row r="6769" spans="1:7" ht="19.899999999999999" customHeight="1" x14ac:dyDescent="0.2">
      <c r="A6769" s="590"/>
      <c r="B6769" s="549"/>
      <c r="C6769" s="552"/>
      <c r="D6769" s="553"/>
      <c r="E6769" s="554">
        <f t="shared" si="1530"/>
        <v>0</v>
      </c>
      <c r="F6769" s="555">
        <f t="shared" si="1531"/>
        <v>0</v>
      </c>
      <c r="G6769" s="555">
        <f t="shared" si="1532"/>
        <v>0</v>
      </c>
    </row>
    <row r="6770" spans="1:7" ht="19.899999999999999" customHeight="1" x14ac:dyDescent="0.2">
      <c r="A6770" s="590"/>
      <c r="B6770" s="549"/>
      <c r="C6770" s="552"/>
      <c r="D6770" s="553"/>
      <c r="E6770" s="554">
        <f t="shared" si="1530"/>
        <v>0</v>
      </c>
      <c r="F6770" s="555">
        <f t="shared" si="1531"/>
        <v>0</v>
      </c>
      <c r="G6770" s="555">
        <f t="shared" si="1532"/>
        <v>0</v>
      </c>
    </row>
    <row r="6771" spans="1:7" ht="19.899999999999999" customHeight="1" x14ac:dyDescent="0.2">
      <c r="A6771" s="590"/>
      <c r="B6771" s="549"/>
      <c r="C6771" s="552"/>
      <c r="D6771" s="553"/>
      <c r="E6771" s="554">
        <f t="shared" si="1530"/>
        <v>0</v>
      </c>
      <c r="F6771" s="555">
        <f t="shared" si="1531"/>
        <v>0</v>
      </c>
      <c r="G6771" s="555">
        <f t="shared" si="1532"/>
        <v>0</v>
      </c>
    </row>
    <row r="6772" spans="1:7" ht="19.899999999999999" customHeight="1" x14ac:dyDescent="0.2">
      <c r="A6772" s="590"/>
      <c r="B6772" s="549"/>
      <c r="C6772" s="545"/>
      <c r="D6772" s="545"/>
      <c r="E6772" s="556"/>
      <c r="F6772" s="540"/>
      <c r="G6772" s="592"/>
    </row>
    <row r="6773" spans="1:7" ht="19.899999999999999" customHeight="1" x14ac:dyDescent="0.2">
      <c r="A6773" s="590"/>
      <c r="B6773" s="545"/>
      <c r="C6773" s="537" t="s">
        <v>1004</v>
      </c>
      <c r="D6773" s="540" t="s">
        <v>1001</v>
      </c>
      <c r="E6773" s="611">
        <f>SUMPRODUCT(D6762:D6771,E6762:E6771)</f>
        <v>0</v>
      </c>
      <c r="F6773" s="540" t="s">
        <v>1005</v>
      </c>
      <c r="G6773" s="612">
        <f>SUM(G6762:G6771)</f>
        <v>0</v>
      </c>
    </row>
    <row r="6774" spans="1:7" ht="19.899999999999999" customHeight="1" x14ac:dyDescent="0.2">
      <c r="A6774" s="590"/>
      <c r="B6774" s="549"/>
      <c r="C6774" s="557"/>
      <c r="D6774" s="556"/>
      <c r="E6774" s="542"/>
      <c r="F6774" s="540"/>
      <c r="G6774" s="596"/>
    </row>
    <row r="6775" spans="1:7" ht="19.899999999999999" customHeight="1" x14ac:dyDescent="0.2">
      <c r="A6775" s="597"/>
      <c r="B6775" s="549"/>
      <c r="C6775" s="540" t="s">
        <v>1006</v>
      </c>
      <c r="D6775" s="558">
        <f>IFERROR(VLOOKUP(COUNTIF($A$1:A6775,"ANALISIS DE PRECIOS"),T_Rendimiento_Equipo,5,FALSE),0)</f>
        <v>0</v>
      </c>
      <c r="E6775" s="559" t="str">
        <f ca="1">G6757&amp;"/día"</f>
        <v>0/día</v>
      </c>
      <c r="F6775" s="598"/>
      <c r="G6775" s="592"/>
    </row>
    <row r="6776" spans="1:7" ht="19.899999999999999" customHeight="1" x14ac:dyDescent="0.2">
      <c r="A6776" s="590"/>
      <c r="B6776" s="549"/>
      <c r="C6776" s="545"/>
      <c r="D6776" s="541"/>
      <c r="E6776" s="542"/>
      <c r="F6776" s="540"/>
      <c r="G6776" s="592"/>
    </row>
    <row r="6777" spans="1:7" ht="19.899999999999999" customHeight="1" x14ac:dyDescent="0.2">
      <c r="A6777" s="792" t="s">
        <v>576</v>
      </c>
      <c r="B6777" s="793"/>
      <c r="C6777" s="794" t="s">
        <v>0</v>
      </c>
      <c r="D6777" s="806" t="s">
        <v>1866</v>
      </c>
      <c r="E6777" s="806" t="s">
        <v>1865</v>
      </c>
      <c r="F6777" s="798" t="s">
        <v>1007</v>
      </c>
      <c r="G6777" s="800" t="s">
        <v>26</v>
      </c>
    </row>
    <row r="6778" spans="1:7" ht="19.899999999999999" customHeight="1" x14ac:dyDescent="0.2">
      <c r="A6778" s="560" t="s">
        <v>577</v>
      </c>
      <c r="B6778" s="560" t="s">
        <v>578</v>
      </c>
      <c r="C6778" s="795"/>
      <c r="D6778" s="807"/>
      <c r="E6778" s="797"/>
      <c r="F6778" s="799"/>
      <c r="G6778" s="801"/>
    </row>
    <row r="6779" spans="1:7" ht="19.899999999999999" customHeight="1" x14ac:dyDescent="0.2">
      <c r="A6779" s="599"/>
      <c r="B6779" s="545"/>
      <c r="C6779" s="537" t="s">
        <v>1008</v>
      </c>
      <c r="D6779" s="542"/>
      <c r="E6779" s="542"/>
      <c r="F6779" s="545"/>
      <c r="G6779" s="600"/>
    </row>
    <row r="6780" spans="1:7" ht="19.899999999999999" customHeight="1" x14ac:dyDescent="0.2">
      <c r="A6780" s="601">
        <f t="shared" ref="A6780:A6788" si="1533">IFERROR(VLOOKUP(C6780,T_Insumos,4,FALSE),0)</f>
        <v>0</v>
      </c>
      <c r="B6780" s="561">
        <f t="shared" ref="B6780:B6788" si="1534">IFERROR(VLOOKUP(C6780,T_Insumos,5,FALSE),0)</f>
        <v>0</v>
      </c>
      <c r="C6780" s="552"/>
      <c r="D6780" s="562">
        <f t="shared" ref="D6780:D6788" si="1535">IFERROR(VLOOKUP(C6780,T_Insumos,3,FALSE),0)</f>
        <v>0</v>
      </c>
      <c r="E6780" s="555">
        <f>D6780*$G$23</f>
        <v>0</v>
      </c>
      <c r="F6780" s="558">
        <f>IF(C6780="",0,IFERROR(VLOOKUP(COUNTIF($A$1:A6780,"ANALISIS DE PRECIOS"),T_Rendimiento_Equipo,5,FALSE),0))</f>
        <v>0</v>
      </c>
      <c r="G6780" s="555">
        <f>IFERROR(ROUND(E6780/F6780,2),0)</f>
        <v>0</v>
      </c>
    </row>
    <row r="6781" spans="1:7" ht="19.899999999999999" customHeight="1" x14ac:dyDescent="0.2">
      <c r="A6781" s="601">
        <f t="shared" si="1533"/>
        <v>0</v>
      </c>
      <c r="B6781" s="561">
        <f t="shared" si="1534"/>
        <v>0</v>
      </c>
      <c r="C6781" s="552"/>
      <c r="D6781" s="562">
        <f t="shared" si="1535"/>
        <v>0</v>
      </c>
      <c r="E6781" s="555"/>
      <c r="F6781" s="558">
        <f>IF(C6781="",0,IFERROR(VLOOKUP(COUNTIF($A$1:A6781,"ANALISIS DE PRECIOS"),T_Rendimiento_Equipo,5,FALSE),0))</f>
        <v>0</v>
      </c>
      <c r="G6781" s="555">
        <f t="shared" ref="G6781:G6788" si="1536">IFERROR(ROUND(E6781/F6781,2),0)</f>
        <v>0</v>
      </c>
    </row>
    <row r="6782" spans="1:7" ht="19.899999999999999" customHeight="1" x14ac:dyDescent="0.2">
      <c r="A6782" s="601">
        <f t="shared" si="1533"/>
        <v>0</v>
      </c>
      <c r="B6782" s="561">
        <f t="shared" si="1534"/>
        <v>0</v>
      </c>
      <c r="C6782" s="563"/>
      <c r="D6782" s="562">
        <f t="shared" si="1535"/>
        <v>0</v>
      </c>
      <c r="E6782" s="555"/>
      <c r="F6782" s="558">
        <f>IF(C6782="",0,IFERROR(VLOOKUP(COUNTIF($A$1:A6782,"ANALISIS DE PRECIOS"),T_Rendimiento_Equipo,5,FALSE),0))</f>
        <v>0</v>
      </c>
      <c r="G6782" s="555">
        <f t="shared" si="1536"/>
        <v>0</v>
      </c>
    </row>
    <row r="6783" spans="1:7" ht="19.899999999999999" customHeight="1" x14ac:dyDescent="0.2">
      <c r="A6783" s="601">
        <f t="shared" si="1533"/>
        <v>0</v>
      </c>
      <c r="B6783" s="561">
        <f t="shared" si="1534"/>
        <v>0</v>
      </c>
      <c r="C6783" s="563"/>
      <c r="D6783" s="562">
        <f t="shared" si="1535"/>
        <v>0</v>
      </c>
      <c r="E6783" s="555"/>
      <c r="F6783" s="558">
        <f>IF(C6783="",0,IFERROR(VLOOKUP(COUNTIF($A$1:A6783,"ANALISIS DE PRECIOS"),T_Rendimiento_Equipo,5,FALSE),0))</f>
        <v>0</v>
      </c>
      <c r="G6783" s="555">
        <f t="shared" si="1536"/>
        <v>0</v>
      </c>
    </row>
    <row r="6784" spans="1:7" ht="19.899999999999999" customHeight="1" x14ac:dyDescent="0.2">
      <c r="A6784" s="601">
        <f t="shared" si="1533"/>
        <v>0</v>
      </c>
      <c r="B6784" s="561">
        <f t="shared" si="1534"/>
        <v>0</v>
      </c>
      <c r="C6784" s="563"/>
      <c r="D6784" s="562">
        <f t="shared" si="1535"/>
        <v>0</v>
      </c>
      <c r="E6784" s="555"/>
      <c r="F6784" s="558">
        <f>IF(C6784="",0,IFERROR(VLOOKUP(COUNTIF($A$1:A6784,"ANALISIS DE PRECIOS"),T_Rendimiento_Equipo,5,FALSE),0))</f>
        <v>0</v>
      </c>
      <c r="G6784" s="555">
        <f t="shared" si="1536"/>
        <v>0</v>
      </c>
    </row>
    <row r="6785" spans="1:7" ht="19.899999999999999" customHeight="1" x14ac:dyDescent="0.2">
      <c r="A6785" s="601">
        <f t="shared" si="1533"/>
        <v>0</v>
      </c>
      <c r="B6785" s="561">
        <f t="shared" si="1534"/>
        <v>0</v>
      </c>
      <c r="C6785" s="563"/>
      <c r="D6785" s="562">
        <f t="shared" si="1535"/>
        <v>0</v>
      </c>
      <c r="E6785" s="555"/>
      <c r="F6785" s="558">
        <f>IF(C6785="",0,IFERROR(VLOOKUP(COUNTIF($A$1:A6785,"ANALISIS DE PRECIOS"),T_Rendimiento_Equipo,5,FALSE),0))</f>
        <v>0</v>
      </c>
      <c r="G6785" s="555">
        <f t="shared" si="1536"/>
        <v>0</v>
      </c>
    </row>
    <row r="6786" spans="1:7" ht="19.899999999999999" customHeight="1" x14ac:dyDescent="0.2">
      <c r="A6786" s="601">
        <f t="shared" si="1533"/>
        <v>0</v>
      </c>
      <c r="B6786" s="561">
        <f t="shared" si="1534"/>
        <v>0</v>
      </c>
      <c r="C6786" s="563"/>
      <c r="D6786" s="562">
        <f t="shared" si="1535"/>
        <v>0</v>
      </c>
      <c r="E6786" s="555"/>
      <c r="F6786" s="558">
        <f>IF(C6786="",0,IFERROR(VLOOKUP(COUNTIF($A$1:A6786,"ANALISIS DE PRECIOS"),T_Rendimiento_Equipo,5,FALSE),0))</f>
        <v>0</v>
      </c>
      <c r="G6786" s="555">
        <f t="shared" si="1536"/>
        <v>0</v>
      </c>
    </row>
    <row r="6787" spans="1:7" ht="19.899999999999999" customHeight="1" x14ac:dyDescent="0.2">
      <c r="A6787" s="601">
        <f t="shared" si="1533"/>
        <v>0</v>
      </c>
      <c r="B6787" s="561">
        <f t="shared" si="1534"/>
        <v>0</v>
      </c>
      <c r="C6787" s="563"/>
      <c r="D6787" s="562">
        <f t="shared" si="1535"/>
        <v>0</v>
      </c>
      <c r="E6787" s="555"/>
      <c r="F6787" s="558">
        <f>IF(C6787="",0,IFERROR(VLOOKUP(COUNTIF($A$1:A6787,"ANALISIS DE PRECIOS"),T_Rendimiento_Equipo,5,FALSE),0))</f>
        <v>0</v>
      </c>
      <c r="G6787" s="555">
        <f t="shared" si="1536"/>
        <v>0</v>
      </c>
    </row>
    <row r="6788" spans="1:7" ht="19.899999999999999" customHeight="1" x14ac:dyDescent="0.2">
      <c r="A6788" s="601">
        <f t="shared" si="1533"/>
        <v>0</v>
      </c>
      <c r="B6788" s="561">
        <f t="shared" si="1534"/>
        <v>0</v>
      </c>
      <c r="C6788" s="552"/>
      <c r="D6788" s="562">
        <f t="shared" si="1535"/>
        <v>0</v>
      </c>
      <c r="E6788" s="555"/>
      <c r="F6788" s="558">
        <f>IF(C6788="",0,IFERROR(VLOOKUP(COUNTIF($A$1:A6788,"ANALISIS DE PRECIOS"),T_Rendimiento_Equipo,5,FALSE),0))</f>
        <v>0</v>
      </c>
      <c r="G6788" s="555">
        <f t="shared" si="1536"/>
        <v>0</v>
      </c>
    </row>
    <row r="6789" spans="1:7" ht="19.899999999999999" customHeight="1" x14ac:dyDescent="0.2">
      <c r="A6789" s="602"/>
      <c r="B6789" s="541"/>
      <c r="C6789" s="545"/>
      <c r="D6789" s="541"/>
      <c r="E6789" s="542"/>
      <c r="F6789" s="564" t="s">
        <v>27</v>
      </c>
      <c r="G6789" s="603">
        <f>SUBTOTAL(9,G6780:G6788)</f>
        <v>0</v>
      </c>
    </row>
    <row r="6790" spans="1:7" ht="19.899999999999999" customHeight="1" x14ac:dyDescent="0.2">
      <c r="A6790" s="599"/>
      <c r="B6790" s="545"/>
      <c r="C6790" s="537" t="s">
        <v>713</v>
      </c>
      <c r="D6790" s="541"/>
      <c r="E6790" s="542"/>
      <c r="F6790" s="543"/>
      <c r="G6790" s="600"/>
    </row>
    <row r="6791" spans="1:7" ht="19.899999999999999" customHeight="1" x14ac:dyDescent="0.2">
      <c r="A6791" s="792" t="s">
        <v>576</v>
      </c>
      <c r="B6791" s="793"/>
      <c r="C6791" s="794" t="s">
        <v>0</v>
      </c>
      <c r="D6791" s="796" t="s">
        <v>24</v>
      </c>
      <c r="E6791" s="796" t="s">
        <v>1832</v>
      </c>
      <c r="F6791" s="798" t="s">
        <v>1007</v>
      </c>
      <c r="G6791" s="800" t="s">
        <v>26</v>
      </c>
    </row>
    <row r="6792" spans="1:7" ht="19.899999999999999" customHeight="1" x14ac:dyDescent="0.2">
      <c r="A6792" s="560" t="s">
        <v>577</v>
      </c>
      <c r="B6792" s="560" t="s">
        <v>578</v>
      </c>
      <c r="C6792" s="795"/>
      <c r="D6792" s="797"/>
      <c r="E6792" s="797"/>
      <c r="F6792" s="799"/>
      <c r="G6792" s="801"/>
    </row>
    <row r="6793" spans="1:7" ht="19.899999999999999" customHeight="1" x14ac:dyDescent="0.2">
      <c r="A6793" s="601">
        <f t="shared" ref="A6793:A6799" si="1537">IFERROR(VLOOKUP(C6793,T_Insumos,4,FALSE),0)</f>
        <v>0</v>
      </c>
      <c r="B6793" s="561">
        <f t="shared" ref="B6793:B6799" si="1538">IFERROR(VLOOKUP(C6793,T_Insumos,5,FALSE),0)</f>
        <v>0</v>
      </c>
      <c r="C6793" s="565"/>
      <c r="D6793" s="558"/>
      <c r="E6793" s="555">
        <f t="shared" ref="E6793:E6799" si="1539">IFERROR(VLOOKUP(C6793,T_Insumos,3,FALSE),0)</f>
        <v>0</v>
      </c>
      <c r="F6793" s="558">
        <f>IF(C6793="",0,IFERROR(VLOOKUP(COUNTIF($A$1:A6793,"ANALISIS DE PRECIOS"),T_Rendimiento_Equipo,5,FALSE),0))</f>
        <v>0</v>
      </c>
      <c r="G6793" s="555">
        <f>IFERROR(ROUND(D6793*E6793/F6793,2),0)</f>
        <v>0</v>
      </c>
    </row>
    <row r="6794" spans="1:7" ht="19.899999999999999" customHeight="1" x14ac:dyDescent="0.2">
      <c r="A6794" s="601">
        <f t="shared" si="1537"/>
        <v>0</v>
      </c>
      <c r="B6794" s="561">
        <f t="shared" si="1538"/>
        <v>0</v>
      </c>
      <c r="C6794" s="552"/>
      <c r="D6794" s="558"/>
      <c r="E6794" s="555">
        <f t="shared" si="1539"/>
        <v>0</v>
      </c>
      <c r="F6794" s="558">
        <f>IF(C6794="",0,IFERROR(VLOOKUP(COUNTIF($A$1:A6794,"ANALISIS DE PRECIOS"),T_Rendimiento_Equipo,5,FALSE),0))</f>
        <v>0</v>
      </c>
      <c r="G6794" s="555">
        <f t="shared" ref="G6794:G6799" si="1540">IFERROR(ROUND(D6794*E6794/F6794,2),0)</f>
        <v>0</v>
      </c>
    </row>
    <row r="6795" spans="1:7" ht="19.899999999999999" customHeight="1" x14ac:dyDescent="0.2">
      <c r="A6795" s="601">
        <f t="shared" si="1537"/>
        <v>0</v>
      </c>
      <c r="B6795" s="561">
        <f t="shared" si="1538"/>
        <v>0</v>
      </c>
      <c r="C6795" s="552"/>
      <c r="D6795" s="558"/>
      <c r="E6795" s="555">
        <f t="shared" si="1539"/>
        <v>0</v>
      </c>
      <c r="F6795" s="558">
        <f>IF(C6795="",0,IFERROR(VLOOKUP(COUNTIF($A$1:A6795,"ANALISIS DE PRECIOS"),T_Rendimiento_Equipo,5,FALSE),0))</f>
        <v>0</v>
      </c>
      <c r="G6795" s="555">
        <f t="shared" si="1540"/>
        <v>0</v>
      </c>
    </row>
    <row r="6796" spans="1:7" ht="19.899999999999999" customHeight="1" x14ac:dyDescent="0.2">
      <c r="A6796" s="601">
        <f t="shared" si="1537"/>
        <v>0</v>
      </c>
      <c r="B6796" s="561">
        <f t="shared" si="1538"/>
        <v>0</v>
      </c>
      <c r="C6796" s="552"/>
      <c r="D6796" s="558"/>
      <c r="E6796" s="555">
        <f t="shared" si="1539"/>
        <v>0</v>
      </c>
      <c r="F6796" s="558">
        <f>IF(C6796="",0,IFERROR(VLOOKUP(COUNTIF($A$1:A6796,"ANALISIS DE PRECIOS"),T_Rendimiento_Equipo,5,FALSE),0))</f>
        <v>0</v>
      </c>
      <c r="G6796" s="555">
        <f t="shared" si="1540"/>
        <v>0</v>
      </c>
    </row>
    <row r="6797" spans="1:7" ht="19.899999999999999" customHeight="1" x14ac:dyDescent="0.2">
      <c r="A6797" s="601">
        <f t="shared" si="1537"/>
        <v>0</v>
      </c>
      <c r="B6797" s="561">
        <f t="shared" si="1538"/>
        <v>0</v>
      </c>
      <c r="C6797" s="552"/>
      <c r="D6797" s="558"/>
      <c r="E6797" s="555">
        <f t="shared" si="1539"/>
        <v>0</v>
      </c>
      <c r="F6797" s="558">
        <f>IF(C6797="",0,IFERROR(VLOOKUP(COUNTIF($A$1:A6797,"ANALISIS DE PRECIOS"),T_Rendimiento_Equipo,5,FALSE),0))</f>
        <v>0</v>
      </c>
      <c r="G6797" s="555">
        <f t="shared" si="1540"/>
        <v>0</v>
      </c>
    </row>
    <row r="6798" spans="1:7" ht="19.899999999999999" customHeight="1" x14ac:dyDescent="0.2">
      <c r="A6798" s="601">
        <f t="shared" si="1537"/>
        <v>0</v>
      </c>
      <c r="B6798" s="561">
        <f t="shared" si="1538"/>
        <v>0</v>
      </c>
      <c r="C6798" s="552"/>
      <c r="D6798" s="566"/>
      <c r="E6798" s="555">
        <f t="shared" si="1539"/>
        <v>0</v>
      </c>
      <c r="F6798" s="558">
        <f>IF(C6798="",0,IFERROR(VLOOKUP(COUNTIF($A$1:A6798,"ANALISIS DE PRECIOS"),T_Rendimiento_Equipo,5,FALSE),0))</f>
        <v>0</v>
      </c>
      <c r="G6798" s="555">
        <f t="shared" si="1540"/>
        <v>0</v>
      </c>
    </row>
    <row r="6799" spans="1:7" ht="19.899999999999999" customHeight="1" x14ac:dyDescent="0.2">
      <c r="A6799" s="601">
        <f t="shared" si="1537"/>
        <v>0</v>
      </c>
      <c r="B6799" s="561">
        <f t="shared" si="1538"/>
        <v>0</v>
      </c>
      <c r="C6799" s="561"/>
      <c r="D6799" s="567"/>
      <c r="E6799" s="555">
        <f t="shared" si="1539"/>
        <v>0</v>
      </c>
      <c r="F6799" s="558">
        <f>IF(C6799="",0,IFERROR(VLOOKUP(COUNTIF($A$1:A6799,"ANALISIS DE PRECIOS"),T_Rendimiento_Equipo,5,FALSE),0))</f>
        <v>0</v>
      </c>
      <c r="G6799" s="555">
        <f t="shared" si="1540"/>
        <v>0</v>
      </c>
    </row>
    <row r="6800" spans="1:7" ht="19.899999999999999" customHeight="1" x14ac:dyDescent="0.2">
      <c r="A6800" s="602"/>
      <c r="B6800" s="541"/>
      <c r="C6800" s="545"/>
      <c r="D6800" s="541"/>
      <c r="E6800" s="542"/>
      <c r="F6800" s="564" t="s">
        <v>28</v>
      </c>
      <c r="G6800" s="604">
        <f>SUBTOTAL(9,G6793:G6799)</f>
        <v>0</v>
      </c>
    </row>
    <row r="6801" spans="1:7" ht="19.899999999999999" customHeight="1" x14ac:dyDescent="0.2">
      <c r="A6801" s="599"/>
      <c r="B6801" s="545"/>
      <c r="C6801" s="537" t="s">
        <v>1014</v>
      </c>
      <c r="D6801" s="541"/>
      <c r="E6801" s="542"/>
      <c r="F6801" s="543"/>
      <c r="G6801" s="600"/>
    </row>
    <row r="6802" spans="1:7" ht="19.899999999999999" customHeight="1" x14ac:dyDescent="0.2">
      <c r="A6802" s="792" t="s">
        <v>576</v>
      </c>
      <c r="B6802" s="793"/>
      <c r="C6802" s="794" t="s">
        <v>0</v>
      </c>
      <c r="D6802" s="794" t="s">
        <v>1867</v>
      </c>
      <c r="E6802" s="796" t="s">
        <v>24</v>
      </c>
      <c r="F6802" s="798" t="s">
        <v>25</v>
      </c>
      <c r="G6802" s="800" t="s">
        <v>26</v>
      </c>
    </row>
    <row r="6803" spans="1:7" ht="19.899999999999999" customHeight="1" x14ac:dyDescent="0.2">
      <c r="A6803" s="560" t="s">
        <v>577</v>
      </c>
      <c r="B6803" s="560" t="s">
        <v>578</v>
      </c>
      <c r="C6803" s="795"/>
      <c r="D6803" s="795"/>
      <c r="E6803" s="797"/>
      <c r="F6803" s="799"/>
      <c r="G6803" s="801"/>
    </row>
    <row r="6804" spans="1:7" ht="19.899999999999999" customHeight="1" x14ac:dyDescent="0.2">
      <c r="A6804" s="601">
        <f t="shared" ref="A6804:A6814" si="1541">IFERROR(VLOOKUP(C6804,T_Insumos,4,FALSE),0)</f>
        <v>0</v>
      </c>
      <c r="B6804" s="561">
        <f t="shared" ref="B6804:B6814" si="1542">IFERROR(VLOOKUP(C6804,T_Insumos,5,FALSE),0)</f>
        <v>0</v>
      </c>
      <c r="C6804" s="561"/>
      <c r="D6804" s="613">
        <f t="shared" ref="D6804:D6814" si="1543">IFERROR(VLOOKUP(C6804,T_Insumos,2,FALSE),0)</f>
        <v>0</v>
      </c>
      <c r="E6804" s="553"/>
      <c r="F6804" s="555">
        <f t="shared" ref="F6804:F6814" si="1544">IFERROR(VLOOKUP(C6804,T_Insumos,3,FALSE),0)</f>
        <v>0</v>
      </c>
      <c r="G6804" s="555">
        <f>ROUND(E6804*F6804,2)</f>
        <v>0</v>
      </c>
    </row>
    <row r="6805" spans="1:7" ht="19.899999999999999" customHeight="1" x14ac:dyDescent="0.2">
      <c r="A6805" s="601">
        <f t="shared" si="1541"/>
        <v>0</v>
      </c>
      <c r="B6805" s="561">
        <f t="shared" si="1542"/>
        <v>0</v>
      </c>
      <c r="C6805" s="561"/>
      <c r="D6805" s="613">
        <f t="shared" si="1543"/>
        <v>0</v>
      </c>
      <c r="E6805" s="553"/>
      <c r="F6805" s="555">
        <f t="shared" si="1544"/>
        <v>0</v>
      </c>
      <c r="G6805" s="555">
        <f t="shared" ref="G6805:G6814" si="1545">ROUND(E6805*F6805,2)</f>
        <v>0</v>
      </c>
    </row>
    <row r="6806" spans="1:7" ht="19.899999999999999" customHeight="1" x14ac:dyDescent="0.2">
      <c r="A6806" s="601">
        <f t="shared" si="1541"/>
        <v>0</v>
      </c>
      <c r="B6806" s="561">
        <f t="shared" si="1542"/>
        <v>0</v>
      </c>
      <c r="C6806" s="561"/>
      <c r="D6806" s="613">
        <f t="shared" si="1543"/>
        <v>0</v>
      </c>
      <c r="E6806" s="553"/>
      <c r="F6806" s="555">
        <f t="shared" si="1544"/>
        <v>0</v>
      </c>
      <c r="G6806" s="555">
        <f t="shared" si="1545"/>
        <v>0</v>
      </c>
    </row>
    <row r="6807" spans="1:7" ht="19.899999999999999" customHeight="1" x14ac:dyDescent="0.2">
      <c r="A6807" s="601">
        <f t="shared" si="1541"/>
        <v>0</v>
      </c>
      <c r="B6807" s="561">
        <f t="shared" si="1542"/>
        <v>0</v>
      </c>
      <c r="C6807" s="561"/>
      <c r="D6807" s="613">
        <f t="shared" si="1543"/>
        <v>0</v>
      </c>
      <c r="E6807" s="553"/>
      <c r="F6807" s="555">
        <f t="shared" si="1544"/>
        <v>0</v>
      </c>
      <c r="G6807" s="555">
        <f t="shared" si="1545"/>
        <v>0</v>
      </c>
    </row>
    <row r="6808" spans="1:7" ht="19.899999999999999" customHeight="1" x14ac:dyDescent="0.2">
      <c r="A6808" s="601">
        <f t="shared" si="1541"/>
        <v>0</v>
      </c>
      <c r="B6808" s="561">
        <f t="shared" si="1542"/>
        <v>0</v>
      </c>
      <c r="C6808" s="561"/>
      <c r="D6808" s="613">
        <f t="shared" si="1543"/>
        <v>0</v>
      </c>
      <c r="E6808" s="553"/>
      <c r="F6808" s="555">
        <f t="shared" si="1544"/>
        <v>0</v>
      </c>
      <c r="G6808" s="555">
        <f t="shared" si="1545"/>
        <v>0</v>
      </c>
    </row>
    <row r="6809" spans="1:7" ht="19.899999999999999" customHeight="1" x14ac:dyDescent="0.2">
      <c r="A6809" s="601">
        <f t="shared" si="1541"/>
        <v>0</v>
      </c>
      <c r="B6809" s="561">
        <f t="shared" si="1542"/>
        <v>0</v>
      </c>
      <c r="C6809" s="561"/>
      <c r="D6809" s="613">
        <f t="shared" si="1543"/>
        <v>0</v>
      </c>
      <c r="E6809" s="553"/>
      <c r="F6809" s="555">
        <f t="shared" si="1544"/>
        <v>0</v>
      </c>
      <c r="G6809" s="555">
        <f t="shared" si="1545"/>
        <v>0</v>
      </c>
    </row>
    <row r="6810" spans="1:7" ht="19.899999999999999" customHeight="1" x14ac:dyDescent="0.2">
      <c r="A6810" s="601">
        <f t="shared" si="1541"/>
        <v>0</v>
      </c>
      <c r="B6810" s="561">
        <f t="shared" si="1542"/>
        <v>0</v>
      </c>
      <c r="C6810" s="561"/>
      <c r="D6810" s="613">
        <f t="shared" si="1543"/>
        <v>0</v>
      </c>
      <c r="E6810" s="553"/>
      <c r="F6810" s="555">
        <f t="shared" si="1544"/>
        <v>0</v>
      </c>
      <c r="G6810" s="555">
        <f t="shared" si="1545"/>
        <v>0</v>
      </c>
    </row>
    <row r="6811" spans="1:7" ht="19.899999999999999" customHeight="1" x14ac:dyDescent="0.2">
      <c r="A6811" s="601">
        <f t="shared" si="1541"/>
        <v>0</v>
      </c>
      <c r="B6811" s="561">
        <f t="shared" si="1542"/>
        <v>0</v>
      </c>
      <c r="C6811" s="561"/>
      <c r="D6811" s="613">
        <f t="shared" si="1543"/>
        <v>0</v>
      </c>
      <c r="E6811" s="553"/>
      <c r="F6811" s="555">
        <f t="shared" si="1544"/>
        <v>0</v>
      </c>
      <c r="G6811" s="555">
        <f t="shared" si="1545"/>
        <v>0</v>
      </c>
    </row>
    <row r="6812" spans="1:7" ht="19.899999999999999" customHeight="1" x14ac:dyDescent="0.2">
      <c r="A6812" s="601">
        <f t="shared" si="1541"/>
        <v>0</v>
      </c>
      <c r="B6812" s="561">
        <f t="shared" si="1542"/>
        <v>0</v>
      </c>
      <c r="C6812" s="561"/>
      <c r="D6812" s="613">
        <f t="shared" si="1543"/>
        <v>0</v>
      </c>
      <c r="E6812" s="553"/>
      <c r="F6812" s="555">
        <f t="shared" si="1544"/>
        <v>0</v>
      </c>
      <c r="G6812" s="555">
        <f t="shared" si="1545"/>
        <v>0</v>
      </c>
    </row>
    <row r="6813" spans="1:7" ht="19.899999999999999" customHeight="1" x14ac:dyDescent="0.2">
      <c r="A6813" s="601">
        <f t="shared" si="1541"/>
        <v>0</v>
      </c>
      <c r="B6813" s="561">
        <f t="shared" si="1542"/>
        <v>0</v>
      </c>
      <c r="C6813" s="561"/>
      <c r="D6813" s="613">
        <f t="shared" si="1543"/>
        <v>0</v>
      </c>
      <c r="E6813" s="553"/>
      <c r="F6813" s="555">
        <f t="shared" si="1544"/>
        <v>0</v>
      </c>
      <c r="G6813" s="555">
        <f t="shared" si="1545"/>
        <v>0</v>
      </c>
    </row>
    <row r="6814" spans="1:7" ht="19.899999999999999" customHeight="1" x14ac:dyDescent="0.2">
      <c r="A6814" s="601">
        <f t="shared" si="1541"/>
        <v>0</v>
      </c>
      <c r="B6814" s="561">
        <f t="shared" si="1542"/>
        <v>0</v>
      </c>
      <c r="C6814" s="561"/>
      <c r="D6814" s="613">
        <f t="shared" si="1543"/>
        <v>0</v>
      </c>
      <c r="E6814" s="553"/>
      <c r="F6814" s="555">
        <f t="shared" si="1544"/>
        <v>0</v>
      </c>
      <c r="G6814" s="555">
        <f t="shared" si="1545"/>
        <v>0</v>
      </c>
    </row>
    <row r="6815" spans="1:7" ht="19.899999999999999" customHeight="1" x14ac:dyDescent="0.2">
      <c r="A6815" s="599"/>
      <c r="B6815" s="545"/>
      <c r="C6815" s="545"/>
      <c r="D6815" s="541"/>
      <c r="E6815" s="542"/>
      <c r="F6815" s="564" t="s">
        <v>29</v>
      </c>
      <c r="G6815" s="605">
        <f>SUBTOTAL(9,G6804:G6814)</f>
        <v>0</v>
      </c>
    </row>
    <row r="6816" spans="1:7" ht="19.899999999999999" customHeight="1" x14ac:dyDescent="0.2">
      <c r="A6816" s="599"/>
      <c r="B6816" s="545"/>
      <c r="C6816" s="537" t="s">
        <v>1015</v>
      </c>
      <c r="D6816" s="541"/>
      <c r="E6816" s="542"/>
      <c r="F6816" s="543"/>
      <c r="G6816" s="600"/>
    </row>
    <row r="6817" spans="1:7" ht="19.899999999999999" customHeight="1" x14ac:dyDescent="0.2">
      <c r="A6817" s="792" t="s">
        <v>576</v>
      </c>
      <c r="B6817" s="793"/>
      <c r="C6817" s="794" t="s">
        <v>0</v>
      </c>
      <c r="D6817" s="794" t="s">
        <v>1867</v>
      </c>
      <c r="E6817" s="796" t="s">
        <v>24</v>
      </c>
      <c r="F6817" s="798" t="s">
        <v>25</v>
      </c>
      <c r="G6817" s="800" t="s">
        <v>26</v>
      </c>
    </row>
    <row r="6818" spans="1:7" ht="19.899999999999999" customHeight="1" x14ac:dyDescent="0.2">
      <c r="A6818" s="560" t="s">
        <v>577</v>
      </c>
      <c r="B6818" s="560" t="s">
        <v>578</v>
      </c>
      <c r="C6818" s="795"/>
      <c r="D6818" s="795"/>
      <c r="E6818" s="797"/>
      <c r="F6818" s="799"/>
      <c r="G6818" s="801"/>
    </row>
    <row r="6819" spans="1:7" ht="19.899999999999999" customHeight="1" x14ac:dyDescent="0.2">
      <c r="A6819" s="601">
        <f>IFERROR(VLOOKUP(C6819,T_Insumos,4,FALSE),0)</f>
        <v>0</v>
      </c>
      <c r="B6819" s="561">
        <f>IFERROR(VLOOKUP(C6819,T_Insumos,5,FALSE),0)</f>
        <v>0</v>
      </c>
      <c r="C6819" s="552"/>
      <c r="D6819" s="613">
        <f>IF(C6819=0,0,"$/tnkm")</f>
        <v>0</v>
      </c>
      <c r="E6819" s="553"/>
      <c r="F6819" s="555">
        <f>IFERROR(VLOOKUP(C6819,T_Insumos,3,FALSE),0)</f>
        <v>0</v>
      </c>
      <c r="G6819" s="555">
        <f>ROUND(E6819*F6819,2)</f>
        <v>0</v>
      </c>
    </row>
    <row r="6820" spans="1:7" ht="19.899999999999999" customHeight="1" x14ac:dyDescent="0.2">
      <c r="A6820" s="601">
        <f>IFERROR(VLOOKUP(C6820,T_Insumos,4,FALSE),0)</f>
        <v>0</v>
      </c>
      <c r="B6820" s="561">
        <f>IFERROR(VLOOKUP(C6820,T_Insumos,5,FALSE),0)</f>
        <v>0</v>
      </c>
      <c r="C6820" s="552"/>
      <c r="D6820" s="613">
        <f>IF(C6820=0,0,"$/tnkm")</f>
        <v>0</v>
      </c>
      <c r="E6820" s="569"/>
      <c r="F6820" s="555">
        <f>IFERROR(VLOOKUP(C6820,T_Insumos,3,FALSE),0)</f>
        <v>0</v>
      </c>
      <c r="G6820" s="555">
        <f t="shared" ref="G6820" si="1546">ROUND(E6820*F6820,2)</f>
        <v>0</v>
      </c>
    </row>
    <row r="6821" spans="1:7" ht="19.899999999999999" customHeight="1" x14ac:dyDescent="0.2">
      <c r="A6821" s="599"/>
      <c r="B6821" s="545"/>
      <c r="C6821" s="545"/>
      <c r="D6821" s="541"/>
      <c r="E6821" s="542"/>
      <c r="F6821" s="564" t="s">
        <v>1016</v>
      </c>
      <c r="G6821" s="605">
        <f>SUBTOTAL(9,G6819:G6820)</f>
        <v>0</v>
      </c>
    </row>
    <row r="6822" spans="1:7" ht="19.899999999999999" customHeight="1" x14ac:dyDescent="0.2">
      <c r="A6822" s="602"/>
      <c r="B6822" s="541"/>
      <c r="C6822" s="545"/>
      <c r="D6822" s="541"/>
      <c r="E6822" s="542"/>
      <c r="F6822" s="543"/>
      <c r="G6822" s="600"/>
    </row>
    <row r="6823" spans="1:7" ht="19.899999999999999" customHeight="1" x14ac:dyDescent="0.2">
      <c r="A6823" s="664" t="str">
        <f>B6757</f>
        <v/>
      </c>
      <c r="B6823" s="661">
        <f ca="1">C6757</f>
        <v>0</v>
      </c>
      <c r="C6823" s="541"/>
      <c r="D6823" s="541" t="s">
        <v>1833</v>
      </c>
      <c r="E6823" s="662"/>
      <c r="F6823" s="663" t="str">
        <f ca="1">"$/"&amp;G6757</f>
        <v>$/0</v>
      </c>
      <c r="G6823" s="610">
        <f>SUBTOTAL(9,G6780:G6822)</f>
        <v>0</v>
      </c>
    </row>
    <row r="6824" spans="1:7" ht="19.899999999999999" customHeight="1" x14ac:dyDescent="0.2">
      <c r="A6824" s="606"/>
      <c r="B6824" s="607"/>
      <c r="C6824" s="608"/>
      <c r="D6824" s="608" t="s">
        <v>2043</v>
      </c>
      <c r="E6824" s="609"/>
      <c r="F6824" s="665" t="str">
        <f ca="1">"$/"&amp;G6757</f>
        <v>$/0</v>
      </c>
      <c r="G6824" s="610">
        <f>ROUND(G6823/Coeficiente_Paso,2)</f>
        <v>0</v>
      </c>
    </row>
    <row r="6825" spans="1:7" ht="19.899999999999999" customHeight="1" x14ac:dyDescent="0.2">
      <c r="A6825" s="191"/>
      <c r="B6825" s="191"/>
      <c r="C6825" s="191"/>
      <c r="D6825" s="191"/>
      <c r="E6825" s="191"/>
      <c r="F6825" s="191"/>
      <c r="G6825" s="191"/>
    </row>
    <row r="6826" spans="1:7" ht="19.899999999999999" customHeight="1" x14ac:dyDescent="0.2">
      <c r="A6826" s="802" t="s">
        <v>31</v>
      </c>
      <c r="B6826" s="803"/>
      <c r="C6826" s="803"/>
      <c r="D6826" s="803"/>
      <c r="E6826" s="803"/>
      <c r="F6826" s="803"/>
      <c r="G6826" s="804"/>
    </row>
    <row r="6827" spans="1:7" ht="19.899999999999999" customHeight="1" x14ac:dyDescent="0.2">
      <c r="A6827" s="587" t="s">
        <v>711</v>
      </c>
      <c r="B6827" s="535" t="str">
        <f>Comitente</f>
        <v>DIRECCIÓN PROVINCIAL DE VIALIDAD</v>
      </c>
      <c r="C6827" s="536"/>
      <c r="D6827" s="537"/>
      <c r="E6827" s="537"/>
      <c r="F6827" s="538"/>
      <c r="G6827" s="588"/>
    </row>
    <row r="6828" spans="1:7" ht="19.899999999999999" customHeight="1" x14ac:dyDescent="0.2">
      <c r="A6828" s="587" t="s">
        <v>712</v>
      </c>
      <c r="B6828" s="535">
        <f>Contratista</f>
        <v>0</v>
      </c>
      <c r="C6828" s="539"/>
      <c r="D6828" s="539"/>
      <c r="E6828" s="539"/>
      <c r="F6828" s="535"/>
      <c r="G6828" s="589"/>
    </row>
    <row r="6829" spans="1:7" ht="19.899999999999999" customHeight="1" x14ac:dyDescent="0.2">
      <c r="A6829" s="587" t="s">
        <v>21</v>
      </c>
      <c r="B6829" s="535" t="str">
        <f>Obra</f>
        <v>PAVIMENTACIÓN Y REPAVIMENTACION DE LA RED VIAL MUNICIPAL AFECTADAS POR OBRAS DE SANEAMIENTO 1era ETAPA SARMIENTO</v>
      </c>
      <c r="C6829" s="539"/>
      <c r="D6829" s="539"/>
      <c r="E6829" s="539"/>
      <c r="F6829" s="535" t="s">
        <v>32</v>
      </c>
      <c r="G6829" s="589">
        <f>Fecha_Base</f>
        <v>0</v>
      </c>
    </row>
    <row r="6830" spans="1:7" ht="19.899999999999999" customHeight="1" x14ac:dyDescent="0.2">
      <c r="A6830" s="590" t="s">
        <v>710</v>
      </c>
      <c r="B6830" s="540" t="str">
        <f>Ubicación</f>
        <v>DEPARTAMENTO SARMIENTO</v>
      </c>
      <c r="C6830" s="540"/>
      <c r="D6830" s="541"/>
      <c r="E6830" s="542"/>
      <c r="F6830" s="543"/>
      <c r="G6830" s="591"/>
    </row>
    <row r="6831" spans="1:7" ht="19.899999999999999" customHeight="1" x14ac:dyDescent="0.2">
      <c r="A6831" s="590" t="s">
        <v>33</v>
      </c>
      <c r="B6831" s="544" t="str">
        <f>IFERROR(VALUE(LEFT(B6832,FIND(".",B6832)-1)),"")</f>
        <v/>
      </c>
      <c r="C6831" s="545">
        <f ca="1">IFERROR(VLOOKUP(B6831,T_Computo_Presupuesto,2,FALSE),0)</f>
        <v>0</v>
      </c>
      <c r="D6831" s="545"/>
      <c r="E6831" s="542"/>
      <c r="F6831" s="543"/>
      <c r="G6831" s="591"/>
    </row>
    <row r="6832" spans="1:7" ht="19.899999999999999" customHeight="1" x14ac:dyDescent="0.2">
      <c r="A6832" s="590" t="s">
        <v>22</v>
      </c>
      <c r="B6832" s="546" t="str">
        <f>IFERROR(VLOOKUP(COUNTIF($A$1:A6832,"ANALISIS DE PRECIOS"),T_NumeroItem,2,FALSE),"")</f>
        <v/>
      </c>
      <c r="C6832" s="805">
        <f ca="1">IFERROR(VLOOKUP(B6832,T_Computo_Presupuesto,2,FALSE),0)</f>
        <v>0</v>
      </c>
      <c r="D6832" s="805"/>
      <c r="E6832" s="805"/>
      <c r="F6832" s="540" t="s">
        <v>23</v>
      </c>
      <c r="G6832" s="592">
        <f ca="1">IFERROR(VLOOKUP(B6832,T_Computo_Presupuesto,4,FALSE),0)</f>
        <v>0</v>
      </c>
    </row>
    <row r="6833" spans="1:7" ht="19.899999999999999" customHeight="1" x14ac:dyDescent="0.2">
      <c r="A6833" s="590"/>
      <c r="B6833" s="540"/>
      <c r="C6833" s="545"/>
      <c r="D6833" s="541"/>
      <c r="E6833" s="542"/>
      <c r="F6833" s="545"/>
      <c r="G6833" s="593"/>
    </row>
    <row r="6834" spans="1:7" ht="19.899999999999999" customHeight="1" x14ac:dyDescent="0.2">
      <c r="A6834" s="594"/>
      <c r="B6834" s="547"/>
      <c r="C6834" s="548" t="s">
        <v>999</v>
      </c>
      <c r="D6834" s="547"/>
      <c r="E6834" s="547"/>
      <c r="F6834" s="547"/>
      <c r="G6834" s="595"/>
    </row>
    <row r="6835" spans="1:7" ht="19.899999999999999" customHeight="1" x14ac:dyDescent="0.2">
      <c r="A6835" s="590"/>
      <c r="B6835" s="549"/>
      <c r="C6835" s="545"/>
      <c r="D6835" s="541"/>
      <c r="E6835" s="542"/>
      <c r="F6835" s="540"/>
      <c r="G6835" s="592"/>
    </row>
    <row r="6836" spans="1:7" ht="19.899999999999999" customHeight="1" x14ac:dyDescent="0.2">
      <c r="A6836" s="590"/>
      <c r="B6836" s="549"/>
      <c r="C6836" s="550" t="s">
        <v>1000</v>
      </c>
      <c r="D6836" s="551" t="s">
        <v>24</v>
      </c>
      <c r="E6836" s="551" t="s">
        <v>1001</v>
      </c>
      <c r="F6836" s="551" t="s">
        <v>1002</v>
      </c>
      <c r="G6836" s="550" t="s">
        <v>1003</v>
      </c>
    </row>
    <row r="6837" spans="1:7" ht="19.899999999999999" customHeight="1" x14ac:dyDescent="0.2">
      <c r="A6837" s="590"/>
      <c r="B6837" s="549"/>
      <c r="C6837" s="552"/>
      <c r="D6837" s="553"/>
      <c r="E6837" s="554">
        <f t="shared" ref="E6837:E6846" si="1547">IFERROR(VLOOKUP(C6837,T_Equipos,4,FALSE),0)</f>
        <v>0</v>
      </c>
      <c r="F6837" s="555">
        <f t="shared" ref="F6837:F6846" si="1548">IFERROR(VLOOKUP(C6837,T_Equipos,5,FALSE),0)</f>
        <v>0</v>
      </c>
      <c r="G6837" s="555">
        <f>ROUND(D6837*F6837,2)</f>
        <v>0</v>
      </c>
    </row>
    <row r="6838" spans="1:7" ht="19.899999999999999" customHeight="1" x14ac:dyDescent="0.2">
      <c r="A6838" s="590"/>
      <c r="B6838" s="549"/>
      <c r="C6838" s="552"/>
      <c r="D6838" s="553"/>
      <c r="E6838" s="554">
        <f t="shared" si="1547"/>
        <v>0</v>
      </c>
      <c r="F6838" s="555">
        <f t="shared" si="1548"/>
        <v>0</v>
      </c>
      <c r="G6838" s="555">
        <f>ROUND(D6838*F6838,2)</f>
        <v>0</v>
      </c>
    </row>
    <row r="6839" spans="1:7" ht="19.899999999999999" customHeight="1" x14ac:dyDescent="0.2">
      <c r="A6839" s="590"/>
      <c r="B6839" s="549"/>
      <c r="C6839" s="552"/>
      <c r="D6839" s="553"/>
      <c r="E6839" s="554">
        <f t="shared" si="1547"/>
        <v>0</v>
      </c>
      <c r="F6839" s="555">
        <f t="shared" si="1548"/>
        <v>0</v>
      </c>
      <c r="G6839" s="555">
        <f>ROUND(D6839*F6839,2)</f>
        <v>0</v>
      </c>
    </row>
    <row r="6840" spans="1:7" ht="19.899999999999999" customHeight="1" x14ac:dyDescent="0.2">
      <c r="A6840" s="590"/>
      <c r="B6840" s="549"/>
      <c r="C6840" s="552"/>
      <c r="D6840" s="553"/>
      <c r="E6840" s="554">
        <f t="shared" si="1547"/>
        <v>0</v>
      </c>
      <c r="F6840" s="555">
        <f t="shared" si="1548"/>
        <v>0</v>
      </c>
      <c r="G6840" s="555">
        <f>ROUND(D6840*F6840,2)</f>
        <v>0</v>
      </c>
    </row>
    <row r="6841" spans="1:7" ht="19.899999999999999" customHeight="1" x14ac:dyDescent="0.2">
      <c r="A6841" s="590"/>
      <c r="B6841" s="549"/>
      <c r="C6841" s="552"/>
      <c r="D6841" s="553"/>
      <c r="E6841" s="554">
        <f t="shared" si="1547"/>
        <v>0</v>
      </c>
      <c r="F6841" s="555">
        <f t="shared" si="1548"/>
        <v>0</v>
      </c>
      <c r="G6841" s="555">
        <f t="shared" ref="G6841:G6846" si="1549">ROUND(D6841*F6841,2)</f>
        <v>0</v>
      </c>
    </row>
    <row r="6842" spans="1:7" ht="19.899999999999999" customHeight="1" x14ac:dyDescent="0.2">
      <c r="A6842" s="590"/>
      <c r="B6842" s="549"/>
      <c r="C6842" s="552"/>
      <c r="D6842" s="553"/>
      <c r="E6842" s="554">
        <f t="shared" si="1547"/>
        <v>0</v>
      </c>
      <c r="F6842" s="555">
        <f t="shared" si="1548"/>
        <v>0</v>
      </c>
      <c r="G6842" s="555">
        <f t="shared" si="1549"/>
        <v>0</v>
      </c>
    </row>
    <row r="6843" spans="1:7" ht="19.899999999999999" customHeight="1" x14ac:dyDescent="0.2">
      <c r="A6843" s="590"/>
      <c r="B6843" s="549"/>
      <c r="C6843" s="552"/>
      <c r="D6843" s="553"/>
      <c r="E6843" s="554">
        <f t="shared" si="1547"/>
        <v>0</v>
      </c>
      <c r="F6843" s="555">
        <f t="shared" si="1548"/>
        <v>0</v>
      </c>
      <c r="G6843" s="555">
        <f t="shared" si="1549"/>
        <v>0</v>
      </c>
    </row>
    <row r="6844" spans="1:7" ht="19.899999999999999" customHeight="1" x14ac:dyDescent="0.2">
      <c r="A6844" s="590"/>
      <c r="B6844" s="549"/>
      <c r="C6844" s="552"/>
      <c r="D6844" s="553"/>
      <c r="E6844" s="554">
        <f t="shared" si="1547"/>
        <v>0</v>
      </c>
      <c r="F6844" s="555">
        <f t="shared" si="1548"/>
        <v>0</v>
      </c>
      <c r="G6844" s="555">
        <f t="shared" si="1549"/>
        <v>0</v>
      </c>
    </row>
    <row r="6845" spans="1:7" ht="19.899999999999999" customHeight="1" x14ac:dyDescent="0.2">
      <c r="A6845" s="590"/>
      <c r="B6845" s="549"/>
      <c r="C6845" s="552"/>
      <c r="D6845" s="553"/>
      <c r="E6845" s="554">
        <f t="shared" si="1547"/>
        <v>0</v>
      </c>
      <c r="F6845" s="555">
        <f t="shared" si="1548"/>
        <v>0</v>
      </c>
      <c r="G6845" s="555">
        <f t="shared" si="1549"/>
        <v>0</v>
      </c>
    </row>
    <row r="6846" spans="1:7" ht="19.899999999999999" customHeight="1" x14ac:dyDescent="0.2">
      <c r="A6846" s="590"/>
      <c r="B6846" s="549"/>
      <c r="C6846" s="552"/>
      <c r="D6846" s="553"/>
      <c r="E6846" s="554">
        <f t="shared" si="1547"/>
        <v>0</v>
      </c>
      <c r="F6846" s="555">
        <f t="shared" si="1548"/>
        <v>0</v>
      </c>
      <c r="G6846" s="555">
        <f t="shared" si="1549"/>
        <v>0</v>
      </c>
    </row>
    <row r="6847" spans="1:7" ht="19.899999999999999" customHeight="1" x14ac:dyDescent="0.2">
      <c r="A6847" s="590"/>
      <c r="B6847" s="549"/>
      <c r="C6847" s="545"/>
      <c r="D6847" s="545"/>
      <c r="E6847" s="556"/>
      <c r="F6847" s="540"/>
      <c r="G6847" s="592"/>
    </row>
    <row r="6848" spans="1:7" ht="19.899999999999999" customHeight="1" x14ac:dyDescent="0.2">
      <c r="A6848" s="590"/>
      <c r="B6848" s="545"/>
      <c r="C6848" s="537" t="s">
        <v>1004</v>
      </c>
      <c r="D6848" s="540" t="s">
        <v>1001</v>
      </c>
      <c r="E6848" s="611">
        <f>SUMPRODUCT(D6837:D6846,E6837:E6846)</f>
        <v>0</v>
      </c>
      <c r="F6848" s="540" t="s">
        <v>1005</v>
      </c>
      <c r="G6848" s="612">
        <f>SUM(G6837:G6846)</f>
        <v>0</v>
      </c>
    </row>
    <row r="6849" spans="1:7" ht="19.899999999999999" customHeight="1" x14ac:dyDescent="0.2">
      <c r="A6849" s="590"/>
      <c r="B6849" s="549"/>
      <c r="C6849" s="557"/>
      <c r="D6849" s="556"/>
      <c r="E6849" s="542"/>
      <c r="F6849" s="540"/>
      <c r="G6849" s="596"/>
    </row>
    <row r="6850" spans="1:7" ht="19.899999999999999" customHeight="1" x14ac:dyDescent="0.2">
      <c r="A6850" s="597"/>
      <c r="B6850" s="549"/>
      <c r="C6850" s="540" t="s">
        <v>1006</v>
      </c>
      <c r="D6850" s="558">
        <f>IFERROR(VLOOKUP(COUNTIF($A$1:A6850,"ANALISIS DE PRECIOS"),T_Rendimiento_Equipo,5,FALSE),0)</f>
        <v>0</v>
      </c>
      <c r="E6850" s="559" t="str">
        <f ca="1">G6832&amp;"/día"</f>
        <v>0/día</v>
      </c>
      <c r="F6850" s="598"/>
      <c r="G6850" s="592"/>
    </row>
    <row r="6851" spans="1:7" ht="19.899999999999999" customHeight="1" x14ac:dyDescent="0.2">
      <c r="A6851" s="590"/>
      <c r="B6851" s="549"/>
      <c r="C6851" s="545"/>
      <c r="D6851" s="541"/>
      <c r="E6851" s="542"/>
      <c r="F6851" s="540"/>
      <c r="G6851" s="592"/>
    </row>
    <row r="6852" spans="1:7" ht="19.899999999999999" customHeight="1" x14ac:dyDescent="0.2">
      <c r="A6852" s="792" t="s">
        <v>576</v>
      </c>
      <c r="B6852" s="793"/>
      <c r="C6852" s="794" t="s">
        <v>0</v>
      </c>
      <c r="D6852" s="806" t="s">
        <v>1866</v>
      </c>
      <c r="E6852" s="806" t="s">
        <v>1865</v>
      </c>
      <c r="F6852" s="798" t="s">
        <v>1007</v>
      </c>
      <c r="G6852" s="800" t="s">
        <v>26</v>
      </c>
    </row>
    <row r="6853" spans="1:7" ht="19.899999999999999" customHeight="1" x14ac:dyDescent="0.2">
      <c r="A6853" s="560" t="s">
        <v>577</v>
      </c>
      <c r="B6853" s="560" t="s">
        <v>578</v>
      </c>
      <c r="C6853" s="795"/>
      <c r="D6853" s="807"/>
      <c r="E6853" s="797"/>
      <c r="F6853" s="799"/>
      <c r="G6853" s="801"/>
    </row>
    <row r="6854" spans="1:7" ht="19.899999999999999" customHeight="1" x14ac:dyDescent="0.2">
      <c r="A6854" s="599"/>
      <c r="B6854" s="545"/>
      <c r="C6854" s="537" t="s">
        <v>1008</v>
      </c>
      <c r="D6854" s="542"/>
      <c r="E6854" s="542"/>
      <c r="F6854" s="545"/>
      <c r="G6854" s="600"/>
    </row>
    <row r="6855" spans="1:7" ht="19.899999999999999" customHeight="1" x14ac:dyDescent="0.2">
      <c r="A6855" s="601">
        <f t="shared" ref="A6855:A6863" si="1550">IFERROR(VLOOKUP(C6855,T_Insumos,4,FALSE),0)</f>
        <v>0</v>
      </c>
      <c r="B6855" s="561">
        <f t="shared" ref="B6855:B6863" si="1551">IFERROR(VLOOKUP(C6855,T_Insumos,5,FALSE),0)</f>
        <v>0</v>
      </c>
      <c r="C6855" s="552"/>
      <c r="D6855" s="562">
        <f t="shared" ref="D6855:D6863" si="1552">IFERROR(VLOOKUP(C6855,T_Insumos,3,FALSE),0)</f>
        <v>0</v>
      </c>
      <c r="E6855" s="555">
        <f>D6855*$G$23</f>
        <v>0</v>
      </c>
      <c r="F6855" s="558">
        <f>IF(C6855="",0,IFERROR(VLOOKUP(COUNTIF($A$1:A6855,"ANALISIS DE PRECIOS"),T_Rendimiento_Equipo,5,FALSE),0))</f>
        <v>0</v>
      </c>
      <c r="G6855" s="555">
        <f>IFERROR(ROUND(E6855/F6855,2),0)</f>
        <v>0</v>
      </c>
    </row>
    <row r="6856" spans="1:7" ht="19.899999999999999" customHeight="1" x14ac:dyDescent="0.2">
      <c r="A6856" s="601">
        <f t="shared" si="1550"/>
        <v>0</v>
      </c>
      <c r="B6856" s="561">
        <f t="shared" si="1551"/>
        <v>0</v>
      </c>
      <c r="C6856" s="552"/>
      <c r="D6856" s="562">
        <f t="shared" si="1552"/>
        <v>0</v>
      </c>
      <c r="E6856" s="555"/>
      <c r="F6856" s="558">
        <f>IF(C6856="",0,IFERROR(VLOOKUP(COUNTIF($A$1:A6856,"ANALISIS DE PRECIOS"),T_Rendimiento_Equipo,5,FALSE),0))</f>
        <v>0</v>
      </c>
      <c r="G6856" s="555">
        <f t="shared" ref="G6856:G6863" si="1553">IFERROR(ROUND(E6856/F6856,2),0)</f>
        <v>0</v>
      </c>
    </row>
    <row r="6857" spans="1:7" ht="19.899999999999999" customHeight="1" x14ac:dyDescent="0.2">
      <c r="A6857" s="601">
        <f t="shared" si="1550"/>
        <v>0</v>
      </c>
      <c r="B6857" s="561">
        <f t="shared" si="1551"/>
        <v>0</v>
      </c>
      <c r="C6857" s="563"/>
      <c r="D6857" s="562">
        <f t="shared" si="1552"/>
        <v>0</v>
      </c>
      <c r="E6857" s="555"/>
      <c r="F6857" s="558">
        <f>IF(C6857="",0,IFERROR(VLOOKUP(COUNTIF($A$1:A6857,"ANALISIS DE PRECIOS"),T_Rendimiento_Equipo,5,FALSE),0))</f>
        <v>0</v>
      </c>
      <c r="G6857" s="555">
        <f t="shared" si="1553"/>
        <v>0</v>
      </c>
    </row>
    <row r="6858" spans="1:7" ht="19.899999999999999" customHeight="1" x14ac:dyDescent="0.2">
      <c r="A6858" s="601">
        <f t="shared" si="1550"/>
        <v>0</v>
      </c>
      <c r="B6858" s="561">
        <f t="shared" si="1551"/>
        <v>0</v>
      </c>
      <c r="C6858" s="563"/>
      <c r="D6858" s="562">
        <f t="shared" si="1552"/>
        <v>0</v>
      </c>
      <c r="E6858" s="555"/>
      <c r="F6858" s="558">
        <f>IF(C6858="",0,IFERROR(VLOOKUP(COUNTIF($A$1:A6858,"ANALISIS DE PRECIOS"),T_Rendimiento_Equipo,5,FALSE),0))</f>
        <v>0</v>
      </c>
      <c r="G6858" s="555">
        <f t="shared" si="1553"/>
        <v>0</v>
      </c>
    </row>
    <row r="6859" spans="1:7" ht="19.899999999999999" customHeight="1" x14ac:dyDescent="0.2">
      <c r="A6859" s="601">
        <f t="shared" si="1550"/>
        <v>0</v>
      </c>
      <c r="B6859" s="561">
        <f t="shared" si="1551"/>
        <v>0</v>
      </c>
      <c r="C6859" s="563"/>
      <c r="D6859" s="562">
        <f t="shared" si="1552"/>
        <v>0</v>
      </c>
      <c r="E6859" s="555"/>
      <c r="F6859" s="558">
        <f>IF(C6859="",0,IFERROR(VLOOKUP(COUNTIF($A$1:A6859,"ANALISIS DE PRECIOS"),T_Rendimiento_Equipo,5,FALSE),0))</f>
        <v>0</v>
      </c>
      <c r="G6859" s="555">
        <f t="shared" si="1553"/>
        <v>0</v>
      </c>
    </row>
    <row r="6860" spans="1:7" ht="19.899999999999999" customHeight="1" x14ac:dyDescent="0.2">
      <c r="A6860" s="601">
        <f t="shared" si="1550"/>
        <v>0</v>
      </c>
      <c r="B6860" s="561">
        <f t="shared" si="1551"/>
        <v>0</v>
      </c>
      <c r="C6860" s="563"/>
      <c r="D6860" s="562">
        <f t="shared" si="1552"/>
        <v>0</v>
      </c>
      <c r="E6860" s="555"/>
      <c r="F6860" s="558">
        <f>IF(C6860="",0,IFERROR(VLOOKUP(COUNTIF($A$1:A6860,"ANALISIS DE PRECIOS"),T_Rendimiento_Equipo,5,FALSE),0))</f>
        <v>0</v>
      </c>
      <c r="G6860" s="555">
        <f t="shared" si="1553"/>
        <v>0</v>
      </c>
    </row>
    <row r="6861" spans="1:7" ht="19.899999999999999" customHeight="1" x14ac:dyDescent="0.2">
      <c r="A6861" s="601">
        <f t="shared" si="1550"/>
        <v>0</v>
      </c>
      <c r="B6861" s="561">
        <f t="shared" si="1551"/>
        <v>0</v>
      </c>
      <c r="C6861" s="563"/>
      <c r="D6861" s="562">
        <f t="shared" si="1552"/>
        <v>0</v>
      </c>
      <c r="E6861" s="555"/>
      <c r="F6861" s="558">
        <f>IF(C6861="",0,IFERROR(VLOOKUP(COUNTIF($A$1:A6861,"ANALISIS DE PRECIOS"),T_Rendimiento_Equipo,5,FALSE),0))</f>
        <v>0</v>
      </c>
      <c r="G6861" s="555">
        <f t="shared" si="1553"/>
        <v>0</v>
      </c>
    </row>
    <row r="6862" spans="1:7" ht="19.899999999999999" customHeight="1" x14ac:dyDescent="0.2">
      <c r="A6862" s="601">
        <f t="shared" si="1550"/>
        <v>0</v>
      </c>
      <c r="B6862" s="561">
        <f t="shared" si="1551"/>
        <v>0</v>
      </c>
      <c r="C6862" s="563"/>
      <c r="D6862" s="562">
        <f t="shared" si="1552"/>
        <v>0</v>
      </c>
      <c r="E6862" s="555"/>
      <c r="F6862" s="558">
        <f>IF(C6862="",0,IFERROR(VLOOKUP(COUNTIF($A$1:A6862,"ANALISIS DE PRECIOS"),T_Rendimiento_Equipo,5,FALSE),0))</f>
        <v>0</v>
      </c>
      <c r="G6862" s="555">
        <f t="shared" si="1553"/>
        <v>0</v>
      </c>
    </row>
    <row r="6863" spans="1:7" ht="19.899999999999999" customHeight="1" x14ac:dyDescent="0.2">
      <c r="A6863" s="601">
        <f t="shared" si="1550"/>
        <v>0</v>
      </c>
      <c r="B6863" s="561">
        <f t="shared" si="1551"/>
        <v>0</v>
      </c>
      <c r="C6863" s="552"/>
      <c r="D6863" s="562">
        <f t="shared" si="1552"/>
        <v>0</v>
      </c>
      <c r="E6863" s="555"/>
      <c r="F6863" s="558">
        <f>IF(C6863="",0,IFERROR(VLOOKUP(COUNTIF($A$1:A6863,"ANALISIS DE PRECIOS"),T_Rendimiento_Equipo,5,FALSE),0))</f>
        <v>0</v>
      </c>
      <c r="G6863" s="555">
        <f t="shared" si="1553"/>
        <v>0</v>
      </c>
    </row>
    <row r="6864" spans="1:7" ht="19.899999999999999" customHeight="1" x14ac:dyDescent="0.2">
      <c r="A6864" s="602"/>
      <c r="B6864" s="541"/>
      <c r="C6864" s="545"/>
      <c r="D6864" s="541"/>
      <c r="E6864" s="542"/>
      <c r="F6864" s="564" t="s">
        <v>27</v>
      </c>
      <c r="G6864" s="603">
        <f>SUBTOTAL(9,G6855:G6863)</f>
        <v>0</v>
      </c>
    </row>
    <row r="6865" spans="1:7" ht="19.899999999999999" customHeight="1" x14ac:dyDescent="0.2">
      <c r="A6865" s="599"/>
      <c r="B6865" s="545"/>
      <c r="C6865" s="537" t="s">
        <v>713</v>
      </c>
      <c r="D6865" s="541"/>
      <c r="E6865" s="542"/>
      <c r="F6865" s="543"/>
      <c r="G6865" s="600"/>
    </row>
    <row r="6866" spans="1:7" ht="19.899999999999999" customHeight="1" x14ac:dyDescent="0.2">
      <c r="A6866" s="792" t="s">
        <v>576</v>
      </c>
      <c r="B6866" s="793"/>
      <c r="C6866" s="794" t="s">
        <v>0</v>
      </c>
      <c r="D6866" s="796" t="s">
        <v>24</v>
      </c>
      <c r="E6866" s="796" t="s">
        <v>1832</v>
      </c>
      <c r="F6866" s="798" t="s">
        <v>1007</v>
      </c>
      <c r="G6866" s="800" t="s">
        <v>26</v>
      </c>
    </row>
    <row r="6867" spans="1:7" ht="19.899999999999999" customHeight="1" x14ac:dyDescent="0.2">
      <c r="A6867" s="560" t="s">
        <v>577</v>
      </c>
      <c r="B6867" s="560" t="s">
        <v>578</v>
      </c>
      <c r="C6867" s="795"/>
      <c r="D6867" s="797"/>
      <c r="E6867" s="797"/>
      <c r="F6867" s="799"/>
      <c r="G6867" s="801"/>
    </row>
    <row r="6868" spans="1:7" ht="19.899999999999999" customHeight="1" x14ac:dyDescent="0.2">
      <c r="A6868" s="601">
        <f t="shared" ref="A6868:A6874" si="1554">IFERROR(VLOOKUP(C6868,T_Insumos,4,FALSE),0)</f>
        <v>0</v>
      </c>
      <c r="B6868" s="561">
        <f t="shared" ref="B6868:B6874" si="1555">IFERROR(VLOOKUP(C6868,T_Insumos,5,FALSE),0)</f>
        <v>0</v>
      </c>
      <c r="C6868" s="565"/>
      <c r="D6868" s="558"/>
      <c r="E6868" s="555">
        <f t="shared" ref="E6868:E6874" si="1556">IFERROR(VLOOKUP(C6868,T_Insumos,3,FALSE),0)</f>
        <v>0</v>
      </c>
      <c r="F6868" s="558">
        <f>IF(C6868="",0,IFERROR(VLOOKUP(COUNTIF($A$1:A6868,"ANALISIS DE PRECIOS"),T_Rendimiento_Equipo,5,FALSE),0))</f>
        <v>0</v>
      </c>
      <c r="G6868" s="555">
        <f>IFERROR(ROUND(D6868*E6868/F6868,2),0)</f>
        <v>0</v>
      </c>
    </row>
    <row r="6869" spans="1:7" ht="19.899999999999999" customHeight="1" x14ac:dyDescent="0.2">
      <c r="A6869" s="601">
        <f t="shared" si="1554"/>
        <v>0</v>
      </c>
      <c r="B6869" s="561">
        <f t="shared" si="1555"/>
        <v>0</v>
      </c>
      <c r="C6869" s="552"/>
      <c r="D6869" s="558"/>
      <c r="E6869" s="555">
        <f t="shared" si="1556"/>
        <v>0</v>
      </c>
      <c r="F6869" s="558">
        <f>IF(C6869="",0,IFERROR(VLOOKUP(COUNTIF($A$1:A6869,"ANALISIS DE PRECIOS"),T_Rendimiento_Equipo,5,FALSE),0))</f>
        <v>0</v>
      </c>
      <c r="G6869" s="555">
        <f t="shared" ref="G6869:G6874" si="1557">IFERROR(ROUND(D6869*E6869/F6869,2),0)</f>
        <v>0</v>
      </c>
    </row>
    <row r="6870" spans="1:7" ht="19.899999999999999" customHeight="1" x14ac:dyDescent="0.2">
      <c r="A6870" s="601">
        <f t="shared" si="1554"/>
        <v>0</v>
      </c>
      <c r="B6870" s="561">
        <f t="shared" si="1555"/>
        <v>0</v>
      </c>
      <c r="C6870" s="552"/>
      <c r="D6870" s="558"/>
      <c r="E6870" s="555">
        <f t="shared" si="1556"/>
        <v>0</v>
      </c>
      <c r="F6870" s="558">
        <f>IF(C6870="",0,IFERROR(VLOOKUP(COUNTIF($A$1:A6870,"ANALISIS DE PRECIOS"),T_Rendimiento_Equipo,5,FALSE),0))</f>
        <v>0</v>
      </c>
      <c r="G6870" s="555">
        <f t="shared" si="1557"/>
        <v>0</v>
      </c>
    </row>
    <row r="6871" spans="1:7" ht="19.899999999999999" customHeight="1" x14ac:dyDescent="0.2">
      <c r="A6871" s="601">
        <f t="shared" si="1554"/>
        <v>0</v>
      </c>
      <c r="B6871" s="561">
        <f t="shared" si="1555"/>
        <v>0</v>
      </c>
      <c r="C6871" s="552"/>
      <c r="D6871" s="558"/>
      <c r="E6871" s="555">
        <f t="shared" si="1556"/>
        <v>0</v>
      </c>
      <c r="F6871" s="558">
        <f>IF(C6871="",0,IFERROR(VLOOKUP(COUNTIF($A$1:A6871,"ANALISIS DE PRECIOS"),T_Rendimiento_Equipo,5,FALSE),0))</f>
        <v>0</v>
      </c>
      <c r="G6871" s="555">
        <f t="shared" si="1557"/>
        <v>0</v>
      </c>
    </row>
    <row r="6872" spans="1:7" ht="19.899999999999999" customHeight="1" x14ac:dyDescent="0.2">
      <c r="A6872" s="601">
        <f t="shared" si="1554"/>
        <v>0</v>
      </c>
      <c r="B6872" s="561">
        <f t="shared" si="1555"/>
        <v>0</v>
      </c>
      <c r="C6872" s="552"/>
      <c r="D6872" s="558"/>
      <c r="E6872" s="555">
        <f t="shared" si="1556"/>
        <v>0</v>
      </c>
      <c r="F6872" s="558">
        <f>IF(C6872="",0,IFERROR(VLOOKUP(COUNTIF($A$1:A6872,"ANALISIS DE PRECIOS"),T_Rendimiento_Equipo,5,FALSE),0))</f>
        <v>0</v>
      </c>
      <c r="G6872" s="555">
        <f t="shared" si="1557"/>
        <v>0</v>
      </c>
    </row>
    <row r="6873" spans="1:7" ht="19.899999999999999" customHeight="1" x14ac:dyDescent="0.2">
      <c r="A6873" s="601">
        <f t="shared" si="1554"/>
        <v>0</v>
      </c>
      <c r="B6873" s="561">
        <f t="shared" si="1555"/>
        <v>0</v>
      </c>
      <c r="C6873" s="552"/>
      <c r="D6873" s="566"/>
      <c r="E6873" s="555">
        <f t="shared" si="1556"/>
        <v>0</v>
      </c>
      <c r="F6873" s="558">
        <f>IF(C6873="",0,IFERROR(VLOOKUP(COUNTIF($A$1:A6873,"ANALISIS DE PRECIOS"),T_Rendimiento_Equipo,5,FALSE),0))</f>
        <v>0</v>
      </c>
      <c r="G6873" s="555">
        <f t="shared" si="1557"/>
        <v>0</v>
      </c>
    </row>
    <row r="6874" spans="1:7" ht="19.899999999999999" customHeight="1" x14ac:dyDescent="0.2">
      <c r="A6874" s="601">
        <f t="shared" si="1554"/>
        <v>0</v>
      </c>
      <c r="B6874" s="561">
        <f t="shared" si="1555"/>
        <v>0</v>
      </c>
      <c r="C6874" s="561"/>
      <c r="D6874" s="567"/>
      <c r="E6874" s="555">
        <f t="shared" si="1556"/>
        <v>0</v>
      </c>
      <c r="F6874" s="558">
        <f>IF(C6874="",0,IFERROR(VLOOKUP(COUNTIF($A$1:A6874,"ANALISIS DE PRECIOS"),T_Rendimiento_Equipo,5,FALSE),0))</f>
        <v>0</v>
      </c>
      <c r="G6874" s="555">
        <f t="shared" si="1557"/>
        <v>0</v>
      </c>
    </row>
    <row r="6875" spans="1:7" ht="19.899999999999999" customHeight="1" x14ac:dyDescent="0.2">
      <c r="A6875" s="602"/>
      <c r="B6875" s="541"/>
      <c r="C6875" s="545"/>
      <c r="D6875" s="541"/>
      <c r="E6875" s="542"/>
      <c r="F6875" s="564" t="s">
        <v>28</v>
      </c>
      <c r="G6875" s="604">
        <f>SUBTOTAL(9,G6868:G6874)</f>
        <v>0</v>
      </c>
    </row>
    <row r="6876" spans="1:7" ht="19.899999999999999" customHeight="1" x14ac:dyDescent="0.2">
      <c r="A6876" s="599"/>
      <c r="B6876" s="545"/>
      <c r="C6876" s="537" t="s">
        <v>1014</v>
      </c>
      <c r="D6876" s="541"/>
      <c r="E6876" s="542"/>
      <c r="F6876" s="543"/>
      <c r="G6876" s="600"/>
    </row>
    <row r="6877" spans="1:7" ht="19.899999999999999" customHeight="1" x14ac:dyDescent="0.2">
      <c r="A6877" s="792" t="s">
        <v>576</v>
      </c>
      <c r="B6877" s="793"/>
      <c r="C6877" s="794" t="s">
        <v>0</v>
      </c>
      <c r="D6877" s="794" t="s">
        <v>1867</v>
      </c>
      <c r="E6877" s="796" t="s">
        <v>24</v>
      </c>
      <c r="F6877" s="798" t="s">
        <v>25</v>
      </c>
      <c r="G6877" s="800" t="s">
        <v>26</v>
      </c>
    </row>
    <row r="6878" spans="1:7" ht="19.899999999999999" customHeight="1" x14ac:dyDescent="0.2">
      <c r="A6878" s="560" t="s">
        <v>577</v>
      </c>
      <c r="B6878" s="560" t="s">
        <v>578</v>
      </c>
      <c r="C6878" s="795"/>
      <c r="D6878" s="795"/>
      <c r="E6878" s="797"/>
      <c r="F6878" s="799"/>
      <c r="G6878" s="801"/>
    </row>
    <row r="6879" spans="1:7" ht="19.899999999999999" customHeight="1" x14ac:dyDescent="0.2">
      <c r="A6879" s="601">
        <f t="shared" ref="A6879:A6889" si="1558">IFERROR(VLOOKUP(C6879,T_Insumos,4,FALSE),0)</f>
        <v>0</v>
      </c>
      <c r="B6879" s="561">
        <f t="shared" ref="B6879:B6889" si="1559">IFERROR(VLOOKUP(C6879,T_Insumos,5,FALSE),0)</f>
        <v>0</v>
      </c>
      <c r="C6879" s="561"/>
      <c r="D6879" s="613">
        <f t="shared" ref="D6879:D6889" si="1560">IFERROR(VLOOKUP(C6879,T_Insumos,2,FALSE),0)</f>
        <v>0</v>
      </c>
      <c r="E6879" s="553"/>
      <c r="F6879" s="555">
        <f t="shared" ref="F6879:F6889" si="1561">IFERROR(VLOOKUP(C6879,T_Insumos,3,FALSE),0)</f>
        <v>0</v>
      </c>
      <c r="G6879" s="555">
        <f>ROUND(E6879*F6879,2)</f>
        <v>0</v>
      </c>
    </row>
    <row r="6880" spans="1:7" ht="19.899999999999999" customHeight="1" x14ac:dyDescent="0.2">
      <c r="A6880" s="601">
        <f t="shared" si="1558"/>
        <v>0</v>
      </c>
      <c r="B6880" s="561">
        <f t="shared" si="1559"/>
        <v>0</v>
      </c>
      <c r="C6880" s="561"/>
      <c r="D6880" s="613">
        <f t="shared" si="1560"/>
        <v>0</v>
      </c>
      <c r="E6880" s="553"/>
      <c r="F6880" s="555">
        <f t="shared" si="1561"/>
        <v>0</v>
      </c>
      <c r="G6880" s="555">
        <f t="shared" ref="G6880:G6889" si="1562">ROUND(E6880*F6880,2)</f>
        <v>0</v>
      </c>
    </row>
    <row r="6881" spans="1:7" ht="19.899999999999999" customHeight="1" x14ac:dyDescent="0.2">
      <c r="A6881" s="601">
        <f t="shared" si="1558"/>
        <v>0</v>
      </c>
      <c r="B6881" s="561">
        <f t="shared" si="1559"/>
        <v>0</v>
      </c>
      <c r="C6881" s="561"/>
      <c r="D6881" s="613">
        <f t="shared" si="1560"/>
        <v>0</v>
      </c>
      <c r="E6881" s="553"/>
      <c r="F6881" s="555">
        <f t="shared" si="1561"/>
        <v>0</v>
      </c>
      <c r="G6881" s="555">
        <f t="shared" si="1562"/>
        <v>0</v>
      </c>
    </row>
    <row r="6882" spans="1:7" ht="19.899999999999999" customHeight="1" x14ac:dyDescent="0.2">
      <c r="A6882" s="601">
        <f t="shared" si="1558"/>
        <v>0</v>
      </c>
      <c r="B6882" s="561">
        <f t="shared" si="1559"/>
        <v>0</v>
      </c>
      <c r="C6882" s="561"/>
      <c r="D6882" s="613">
        <f t="shared" si="1560"/>
        <v>0</v>
      </c>
      <c r="E6882" s="553"/>
      <c r="F6882" s="555">
        <f t="shared" si="1561"/>
        <v>0</v>
      </c>
      <c r="G6882" s="555">
        <f t="shared" si="1562"/>
        <v>0</v>
      </c>
    </row>
    <row r="6883" spans="1:7" ht="19.899999999999999" customHeight="1" x14ac:dyDescent="0.2">
      <c r="A6883" s="601">
        <f t="shared" si="1558"/>
        <v>0</v>
      </c>
      <c r="B6883" s="561">
        <f t="shared" si="1559"/>
        <v>0</v>
      </c>
      <c r="C6883" s="561"/>
      <c r="D6883" s="613">
        <f t="shared" si="1560"/>
        <v>0</v>
      </c>
      <c r="E6883" s="553"/>
      <c r="F6883" s="555">
        <f t="shared" si="1561"/>
        <v>0</v>
      </c>
      <c r="G6883" s="555">
        <f t="shared" si="1562"/>
        <v>0</v>
      </c>
    </row>
    <row r="6884" spans="1:7" ht="19.899999999999999" customHeight="1" x14ac:dyDescent="0.2">
      <c r="A6884" s="601">
        <f t="shared" si="1558"/>
        <v>0</v>
      </c>
      <c r="B6884" s="561">
        <f t="shared" si="1559"/>
        <v>0</v>
      </c>
      <c r="C6884" s="561"/>
      <c r="D6884" s="613">
        <f t="shared" si="1560"/>
        <v>0</v>
      </c>
      <c r="E6884" s="553"/>
      <c r="F6884" s="555">
        <f t="shared" si="1561"/>
        <v>0</v>
      </c>
      <c r="G6884" s="555">
        <f t="shared" si="1562"/>
        <v>0</v>
      </c>
    </row>
    <row r="6885" spans="1:7" ht="19.899999999999999" customHeight="1" x14ac:dyDescent="0.2">
      <c r="A6885" s="601">
        <f t="shared" si="1558"/>
        <v>0</v>
      </c>
      <c r="B6885" s="561">
        <f t="shared" si="1559"/>
        <v>0</v>
      </c>
      <c r="C6885" s="561"/>
      <c r="D6885" s="613">
        <f t="shared" si="1560"/>
        <v>0</v>
      </c>
      <c r="E6885" s="553"/>
      <c r="F6885" s="555">
        <f t="shared" si="1561"/>
        <v>0</v>
      </c>
      <c r="G6885" s="555">
        <f t="shared" si="1562"/>
        <v>0</v>
      </c>
    </row>
    <row r="6886" spans="1:7" ht="19.899999999999999" customHeight="1" x14ac:dyDescent="0.2">
      <c r="A6886" s="601">
        <f t="shared" si="1558"/>
        <v>0</v>
      </c>
      <c r="B6886" s="561">
        <f t="shared" si="1559"/>
        <v>0</v>
      </c>
      <c r="C6886" s="561"/>
      <c r="D6886" s="613">
        <f t="shared" si="1560"/>
        <v>0</v>
      </c>
      <c r="E6886" s="553"/>
      <c r="F6886" s="555">
        <f t="shared" si="1561"/>
        <v>0</v>
      </c>
      <c r="G6886" s="555">
        <f t="shared" si="1562"/>
        <v>0</v>
      </c>
    </row>
    <row r="6887" spans="1:7" ht="19.899999999999999" customHeight="1" x14ac:dyDescent="0.2">
      <c r="A6887" s="601">
        <f t="shared" si="1558"/>
        <v>0</v>
      </c>
      <c r="B6887" s="561">
        <f t="shared" si="1559"/>
        <v>0</v>
      </c>
      <c r="C6887" s="561"/>
      <c r="D6887" s="613">
        <f t="shared" si="1560"/>
        <v>0</v>
      </c>
      <c r="E6887" s="553"/>
      <c r="F6887" s="555">
        <f t="shared" si="1561"/>
        <v>0</v>
      </c>
      <c r="G6887" s="555">
        <f t="shared" si="1562"/>
        <v>0</v>
      </c>
    </row>
    <row r="6888" spans="1:7" ht="19.899999999999999" customHeight="1" x14ac:dyDescent="0.2">
      <c r="A6888" s="601">
        <f t="shared" si="1558"/>
        <v>0</v>
      </c>
      <c r="B6888" s="561">
        <f t="shared" si="1559"/>
        <v>0</v>
      </c>
      <c r="C6888" s="561"/>
      <c r="D6888" s="613">
        <f t="shared" si="1560"/>
        <v>0</v>
      </c>
      <c r="E6888" s="553"/>
      <c r="F6888" s="555">
        <f t="shared" si="1561"/>
        <v>0</v>
      </c>
      <c r="G6888" s="555">
        <f t="shared" si="1562"/>
        <v>0</v>
      </c>
    </row>
    <row r="6889" spans="1:7" ht="19.899999999999999" customHeight="1" x14ac:dyDescent="0.2">
      <c r="A6889" s="601">
        <f t="shared" si="1558"/>
        <v>0</v>
      </c>
      <c r="B6889" s="561">
        <f t="shared" si="1559"/>
        <v>0</v>
      </c>
      <c r="C6889" s="561"/>
      <c r="D6889" s="613">
        <f t="shared" si="1560"/>
        <v>0</v>
      </c>
      <c r="E6889" s="553"/>
      <c r="F6889" s="555">
        <f t="shared" si="1561"/>
        <v>0</v>
      </c>
      <c r="G6889" s="555">
        <f t="shared" si="1562"/>
        <v>0</v>
      </c>
    </row>
    <row r="6890" spans="1:7" ht="19.899999999999999" customHeight="1" x14ac:dyDescent="0.2">
      <c r="A6890" s="599"/>
      <c r="B6890" s="545"/>
      <c r="C6890" s="545"/>
      <c r="D6890" s="541"/>
      <c r="E6890" s="542"/>
      <c r="F6890" s="564" t="s">
        <v>29</v>
      </c>
      <c r="G6890" s="605">
        <f>SUBTOTAL(9,G6879:G6889)</f>
        <v>0</v>
      </c>
    </row>
    <row r="6891" spans="1:7" ht="19.899999999999999" customHeight="1" x14ac:dyDescent="0.2">
      <c r="A6891" s="599"/>
      <c r="B6891" s="545"/>
      <c r="C6891" s="537" t="s">
        <v>1015</v>
      </c>
      <c r="D6891" s="541"/>
      <c r="E6891" s="542"/>
      <c r="F6891" s="543"/>
      <c r="G6891" s="600"/>
    </row>
    <row r="6892" spans="1:7" ht="19.899999999999999" customHeight="1" x14ac:dyDescent="0.2">
      <c r="A6892" s="792" t="s">
        <v>576</v>
      </c>
      <c r="B6892" s="793"/>
      <c r="C6892" s="794" t="s">
        <v>0</v>
      </c>
      <c r="D6892" s="794" t="s">
        <v>1867</v>
      </c>
      <c r="E6892" s="796" t="s">
        <v>24</v>
      </c>
      <c r="F6892" s="798" t="s">
        <v>25</v>
      </c>
      <c r="G6892" s="800" t="s">
        <v>26</v>
      </c>
    </row>
    <row r="6893" spans="1:7" ht="19.899999999999999" customHeight="1" x14ac:dyDescent="0.2">
      <c r="A6893" s="560" t="s">
        <v>577</v>
      </c>
      <c r="B6893" s="560" t="s">
        <v>578</v>
      </c>
      <c r="C6893" s="795"/>
      <c r="D6893" s="795"/>
      <c r="E6893" s="797"/>
      <c r="F6893" s="799"/>
      <c r="G6893" s="801"/>
    </row>
    <row r="6894" spans="1:7" ht="19.899999999999999" customHeight="1" x14ac:dyDescent="0.2">
      <c r="A6894" s="601">
        <f>IFERROR(VLOOKUP(C6894,T_Insumos,4,FALSE),0)</f>
        <v>0</v>
      </c>
      <c r="B6894" s="561">
        <f>IFERROR(VLOOKUP(C6894,T_Insumos,5,FALSE),0)</f>
        <v>0</v>
      </c>
      <c r="C6894" s="552"/>
      <c r="D6894" s="613">
        <f>IF(C6894=0,0,"$/tnkm")</f>
        <v>0</v>
      </c>
      <c r="E6894" s="553"/>
      <c r="F6894" s="555">
        <f>IFERROR(VLOOKUP(C6894,T_Insumos,3,FALSE),0)</f>
        <v>0</v>
      </c>
      <c r="G6894" s="555">
        <f>ROUND(E6894*F6894,2)</f>
        <v>0</v>
      </c>
    </row>
    <row r="6895" spans="1:7" ht="19.899999999999999" customHeight="1" x14ac:dyDescent="0.2">
      <c r="A6895" s="601">
        <f>IFERROR(VLOOKUP(C6895,T_Insumos,4,FALSE),0)</f>
        <v>0</v>
      </c>
      <c r="B6895" s="561">
        <f>IFERROR(VLOOKUP(C6895,T_Insumos,5,FALSE),0)</f>
        <v>0</v>
      </c>
      <c r="C6895" s="552"/>
      <c r="D6895" s="613">
        <f>IF(C6895=0,0,"$/tnkm")</f>
        <v>0</v>
      </c>
      <c r="E6895" s="569"/>
      <c r="F6895" s="555">
        <f>IFERROR(VLOOKUP(C6895,T_Insumos,3,FALSE),0)</f>
        <v>0</v>
      </c>
      <c r="G6895" s="555">
        <f t="shared" ref="G6895" si="1563">ROUND(E6895*F6895,2)</f>
        <v>0</v>
      </c>
    </row>
    <row r="6896" spans="1:7" ht="19.899999999999999" customHeight="1" x14ac:dyDescent="0.2">
      <c r="A6896" s="599"/>
      <c r="B6896" s="545"/>
      <c r="C6896" s="545"/>
      <c r="D6896" s="541"/>
      <c r="E6896" s="542"/>
      <c r="F6896" s="564" t="s">
        <v>1016</v>
      </c>
      <c r="G6896" s="605">
        <f>SUBTOTAL(9,G6894:G6895)</f>
        <v>0</v>
      </c>
    </row>
    <row r="6897" spans="1:7" ht="19.899999999999999" customHeight="1" x14ac:dyDescent="0.2">
      <c r="A6897" s="602"/>
      <c r="B6897" s="541"/>
      <c r="C6897" s="545"/>
      <c r="D6897" s="541"/>
      <c r="E6897" s="542"/>
      <c r="F6897" s="543"/>
      <c r="G6897" s="600"/>
    </row>
    <row r="6898" spans="1:7" ht="19.899999999999999" customHeight="1" x14ac:dyDescent="0.2">
      <c r="A6898" s="664" t="str">
        <f>B6832</f>
        <v/>
      </c>
      <c r="B6898" s="661">
        <f ca="1">C6832</f>
        <v>0</v>
      </c>
      <c r="C6898" s="541"/>
      <c r="D6898" s="541" t="s">
        <v>1833</v>
      </c>
      <c r="E6898" s="662"/>
      <c r="F6898" s="663" t="str">
        <f ca="1">"$/"&amp;G6832</f>
        <v>$/0</v>
      </c>
      <c r="G6898" s="610">
        <f>SUBTOTAL(9,G6855:G6897)</f>
        <v>0</v>
      </c>
    </row>
    <row r="6899" spans="1:7" ht="19.899999999999999" customHeight="1" x14ac:dyDescent="0.2">
      <c r="A6899" s="606"/>
      <c r="B6899" s="607"/>
      <c r="C6899" s="608"/>
      <c r="D6899" s="608" t="s">
        <v>2043</v>
      </c>
      <c r="E6899" s="609"/>
      <c r="F6899" s="665" t="str">
        <f ca="1">"$/"&amp;G6832</f>
        <v>$/0</v>
      </c>
      <c r="G6899" s="610">
        <f>ROUND(G6898/Coeficiente_Paso,2)</f>
        <v>0</v>
      </c>
    </row>
    <row r="6900" spans="1:7" ht="19.899999999999999" customHeight="1" x14ac:dyDescent="0.2">
      <c r="A6900" s="191"/>
      <c r="B6900" s="191"/>
      <c r="C6900" s="191"/>
      <c r="D6900" s="191"/>
      <c r="E6900" s="191"/>
      <c r="F6900" s="191"/>
      <c r="G6900" s="191"/>
    </row>
    <row r="6901" spans="1:7" ht="19.899999999999999" customHeight="1" x14ac:dyDescent="0.2">
      <c r="A6901" s="802" t="s">
        <v>31</v>
      </c>
      <c r="B6901" s="803"/>
      <c r="C6901" s="803"/>
      <c r="D6901" s="803"/>
      <c r="E6901" s="803"/>
      <c r="F6901" s="803"/>
      <c r="G6901" s="804"/>
    </row>
    <row r="6902" spans="1:7" ht="19.899999999999999" customHeight="1" x14ac:dyDescent="0.2">
      <c r="A6902" s="587" t="s">
        <v>711</v>
      </c>
      <c r="B6902" s="535" t="str">
        <f>Comitente</f>
        <v>DIRECCIÓN PROVINCIAL DE VIALIDAD</v>
      </c>
      <c r="C6902" s="536"/>
      <c r="D6902" s="537"/>
      <c r="E6902" s="537"/>
      <c r="F6902" s="538"/>
      <c r="G6902" s="588"/>
    </row>
    <row r="6903" spans="1:7" ht="19.899999999999999" customHeight="1" x14ac:dyDescent="0.2">
      <c r="A6903" s="587" t="s">
        <v>712</v>
      </c>
      <c r="B6903" s="535">
        <f>Contratista</f>
        <v>0</v>
      </c>
      <c r="C6903" s="539"/>
      <c r="D6903" s="539"/>
      <c r="E6903" s="539"/>
      <c r="F6903" s="535"/>
      <c r="G6903" s="589"/>
    </row>
    <row r="6904" spans="1:7" ht="19.899999999999999" customHeight="1" x14ac:dyDescent="0.2">
      <c r="A6904" s="587" t="s">
        <v>21</v>
      </c>
      <c r="B6904" s="535" t="str">
        <f>Obra</f>
        <v>PAVIMENTACIÓN Y REPAVIMENTACION DE LA RED VIAL MUNICIPAL AFECTADAS POR OBRAS DE SANEAMIENTO 1era ETAPA SARMIENTO</v>
      </c>
      <c r="C6904" s="539"/>
      <c r="D6904" s="539"/>
      <c r="E6904" s="539"/>
      <c r="F6904" s="535" t="s">
        <v>32</v>
      </c>
      <c r="G6904" s="589">
        <f>Fecha_Base</f>
        <v>0</v>
      </c>
    </row>
    <row r="6905" spans="1:7" ht="19.899999999999999" customHeight="1" x14ac:dyDescent="0.2">
      <c r="A6905" s="590" t="s">
        <v>710</v>
      </c>
      <c r="B6905" s="540" t="str">
        <f>Ubicación</f>
        <v>DEPARTAMENTO SARMIENTO</v>
      </c>
      <c r="C6905" s="540"/>
      <c r="D6905" s="541"/>
      <c r="E6905" s="542"/>
      <c r="F6905" s="543"/>
      <c r="G6905" s="591"/>
    </row>
    <row r="6906" spans="1:7" ht="19.899999999999999" customHeight="1" x14ac:dyDescent="0.2">
      <c r="A6906" s="590" t="s">
        <v>33</v>
      </c>
      <c r="B6906" s="544" t="str">
        <f>IFERROR(VALUE(LEFT(B6907,FIND(".",B6907)-1)),"")</f>
        <v/>
      </c>
      <c r="C6906" s="545">
        <f ca="1">IFERROR(VLOOKUP(B6906,T_Computo_Presupuesto,2,FALSE),0)</f>
        <v>0</v>
      </c>
      <c r="D6906" s="545"/>
      <c r="E6906" s="542"/>
      <c r="F6906" s="543"/>
      <c r="G6906" s="591"/>
    </row>
    <row r="6907" spans="1:7" ht="19.899999999999999" customHeight="1" x14ac:dyDescent="0.2">
      <c r="A6907" s="590" t="s">
        <v>22</v>
      </c>
      <c r="B6907" s="546" t="str">
        <f>IFERROR(VLOOKUP(COUNTIF($A$1:A6907,"ANALISIS DE PRECIOS"),T_NumeroItem,2,FALSE),"")</f>
        <v/>
      </c>
      <c r="C6907" s="805">
        <f ca="1">IFERROR(VLOOKUP(B6907,T_Computo_Presupuesto,2,FALSE),0)</f>
        <v>0</v>
      </c>
      <c r="D6907" s="805"/>
      <c r="E6907" s="805"/>
      <c r="F6907" s="540" t="s">
        <v>23</v>
      </c>
      <c r="G6907" s="592">
        <f ca="1">IFERROR(VLOOKUP(B6907,T_Computo_Presupuesto,4,FALSE),0)</f>
        <v>0</v>
      </c>
    </row>
    <row r="6908" spans="1:7" ht="19.899999999999999" customHeight="1" x14ac:dyDescent="0.2">
      <c r="A6908" s="590"/>
      <c r="B6908" s="540"/>
      <c r="C6908" s="545"/>
      <c r="D6908" s="541"/>
      <c r="E6908" s="542"/>
      <c r="F6908" s="545"/>
      <c r="G6908" s="593"/>
    </row>
    <row r="6909" spans="1:7" ht="19.899999999999999" customHeight="1" x14ac:dyDescent="0.2">
      <c r="A6909" s="594"/>
      <c r="B6909" s="547"/>
      <c r="C6909" s="548" t="s">
        <v>999</v>
      </c>
      <c r="D6909" s="547"/>
      <c r="E6909" s="547"/>
      <c r="F6909" s="547"/>
      <c r="G6909" s="595"/>
    </row>
    <row r="6910" spans="1:7" ht="19.899999999999999" customHeight="1" x14ac:dyDescent="0.2">
      <c r="A6910" s="590"/>
      <c r="B6910" s="549"/>
      <c r="C6910" s="545"/>
      <c r="D6910" s="541"/>
      <c r="E6910" s="542"/>
      <c r="F6910" s="540"/>
      <c r="G6910" s="592"/>
    </row>
    <row r="6911" spans="1:7" ht="19.899999999999999" customHeight="1" x14ac:dyDescent="0.2">
      <c r="A6911" s="590"/>
      <c r="B6911" s="549"/>
      <c r="C6911" s="550" t="s">
        <v>1000</v>
      </c>
      <c r="D6911" s="551" t="s">
        <v>24</v>
      </c>
      <c r="E6911" s="551" t="s">
        <v>1001</v>
      </c>
      <c r="F6911" s="551" t="s">
        <v>1002</v>
      </c>
      <c r="G6911" s="550" t="s">
        <v>1003</v>
      </c>
    </row>
    <row r="6912" spans="1:7" ht="19.899999999999999" customHeight="1" x14ac:dyDescent="0.2">
      <c r="A6912" s="590"/>
      <c r="B6912" s="549"/>
      <c r="C6912" s="552"/>
      <c r="D6912" s="553"/>
      <c r="E6912" s="554">
        <f t="shared" ref="E6912:E6921" si="1564">IFERROR(VLOOKUP(C6912,T_Equipos,4,FALSE),0)</f>
        <v>0</v>
      </c>
      <c r="F6912" s="555">
        <f t="shared" ref="F6912:F6921" si="1565">IFERROR(VLOOKUP(C6912,T_Equipos,5,FALSE),0)</f>
        <v>0</v>
      </c>
      <c r="G6912" s="555">
        <f>ROUND(D6912*F6912,2)</f>
        <v>0</v>
      </c>
    </row>
    <row r="6913" spans="1:7" ht="19.899999999999999" customHeight="1" x14ac:dyDescent="0.2">
      <c r="A6913" s="590"/>
      <c r="B6913" s="549"/>
      <c r="C6913" s="552"/>
      <c r="D6913" s="553"/>
      <c r="E6913" s="554">
        <f t="shared" si="1564"/>
        <v>0</v>
      </c>
      <c r="F6913" s="555">
        <f t="shared" si="1565"/>
        <v>0</v>
      </c>
      <c r="G6913" s="555">
        <f>ROUND(D6913*F6913,2)</f>
        <v>0</v>
      </c>
    </row>
    <row r="6914" spans="1:7" ht="19.899999999999999" customHeight="1" x14ac:dyDescent="0.2">
      <c r="A6914" s="590"/>
      <c r="B6914" s="549"/>
      <c r="C6914" s="552"/>
      <c r="D6914" s="553"/>
      <c r="E6914" s="554">
        <f t="shared" si="1564"/>
        <v>0</v>
      </c>
      <c r="F6914" s="555">
        <f t="shared" si="1565"/>
        <v>0</v>
      </c>
      <c r="G6914" s="555">
        <f>ROUND(D6914*F6914,2)</f>
        <v>0</v>
      </c>
    </row>
    <row r="6915" spans="1:7" ht="19.899999999999999" customHeight="1" x14ac:dyDescent="0.2">
      <c r="A6915" s="590"/>
      <c r="B6915" s="549"/>
      <c r="C6915" s="552"/>
      <c r="D6915" s="553"/>
      <c r="E6915" s="554">
        <f t="shared" si="1564"/>
        <v>0</v>
      </c>
      <c r="F6915" s="555">
        <f t="shared" si="1565"/>
        <v>0</v>
      </c>
      <c r="G6915" s="555">
        <f>ROUND(D6915*F6915,2)</f>
        <v>0</v>
      </c>
    </row>
    <row r="6916" spans="1:7" ht="19.899999999999999" customHeight="1" x14ac:dyDescent="0.2">
      <c r="A6916" s="590"/>
      <c r="B6916" s="549"/>
      <c r="C6916" s="552"/>
      <c r="D6916" s="553"/>
      <c r="E6916" s="554">
        <f t="shared" si="1564"/>
        <v>0</v>
      </c>
      <c r="F6916" s="555">
        <f t="shared" si="1565"/>
        <v>0</v>
      </c>
      <c r="G6916" s="555">
        <f t="shared" ref="G6916:G6921" si="1566">ROUND(D6916*F6916,2)</f>
        <v>0</v>
      </c>
    </row>
    <row r="6917" spans="1:7" ht="19.899999999999999" customHeight="1" x14ac:dyDescent="0.2">
      <c r="A6917" s="590"/>
      <c r="B6917" s="549"/>
      <c r="C6917" s="552"/>
      <c r="D6917" s="553"/>
      <c r="E6917" s="554">
        <f t="shared" si="1564"/>
        <v>0</v>
      </c>
      <c r="F6917" s="555">
        <f t="shared" si="1565"/>
        <v>0</v>
      </c>
      <c r="G6917" s="555">
        <f t="shared" si="1566"/>
        <v>0</v>
      </c>
    </row>
    <row r="6918" spans="1:7" ht="19.899999999999999" customHeight="1" x14ac:dyDescent="0.2">
      <c r="A6918" s="590"/>
      <c r="B6918" s="549"/>
      <c r="C6918" s="552"/>
      <c r="D6918" s="553"/>
      <c r="E6918" s="554">
        <f t="shared" si="1564"/>
        <v>0</v>
      </c>
      <c r="F6918" s="555">
        <f t="shared" si="1565"/>
        <v>0</v>
      </c>
      <c r="G6918" s="555">
        <f t="shared" si="1566"/>
        <v>0</v>
      </c>
    </row>
    <row r="6919" spans="1:7" ht="19.899999999999999" customHeight="1" x14ac:dyDescent="0.2">
      <c r="A6919" s="590"/>
      <c r="B6919" s="549"/>
      <c r="C6919" s="552"/>
      <c r="D6919" s="553"/>
      <c r="E6919" s="554">
        <f t="shared" si="1564"/>
        <v>0</v>
      </c>
      <c r="F6919" s="555">
        <f t="shared" si="1565"/>
        <v>0</v>
      </c>
      <c r="G6919" s="555">
        <f t="shared" si="1566"/>
        <v>0</v>
      </c>
    </row>
    <row r="6920" spans="1:7" ht="19.899999999999999" customHeight="1" x14ac:dyDescent="0.2">
      <c r="A6920" s="590"/>
      <c r="B6920" s="549"/>
      <c r="C6920" s="552"/>
      <c r="D6920" s="553"/>
      <c r="E6920" s="554">
        <f t="shared" si="1564"/>
        <v>0</v>
      </c>
      <c r="F6920" s="555">
        <f t="shared" si="1565"/>
        <v>0</v>
      </c>
      <c r="G6920" s="555">
        <f t="shared" si="1566"/>
        <v>0</v>
      </c>
    </row>
    <row r="6921" spans="1:7" ht="19.899999999999999" customHeight="1" x14ac:dyDescent="0.2">
      <c r="A6921" s="590"/>
      <c r="B6921" s="549"/>
      <c r="C6921" s="552"/>
      <c r="D6921" s="553"/>
      <c r="E6921" s="554">
        <f t="shared" si="1564"/>
        <v>0</v>
      </c>
      <c r="F6921" s="555">
        <f t="shared" si="1565"/>
        <v>0</v>
      </c>
      <c r="G6921" s="555">
        <f t="shared" si="1566"/>
        <v>0</v>
      </c>
    </row>
    <row r="6922" spans="1:7" ht="19.899999999999999" customHeight="1" x14ac:dyDescent="0.2">
      <c r="A6922" s="590"/>
      <c r="B6922" s="549"/>
      <c r="C6922" s="545"/>
      <c r="D6922" s="545"/>
      <c r="E6922" s="556"/>
      <c r="F6922" s="540"/>
      <c r="G6922" s="592"/>
    </row>
    <row r="6923" spans="1:7" ht="19.899999999999999" customHeight="1" x14ac:dyDescent="0.2">
      <c r="A6923" s="590"/>
      <c r="B6923" s="545"/>
      <c r="C6923" s="537" t="s">
        <v>1004</v>
      </c>
      <c r="D6923" s="540" t="s">
        <v>1001</v>
      </c>
      <c r="E6923" s="611">
        <f>SUMPRODUCT(D6912:D6921,E6912:E6921)</f>
        <v>0</v>
      </c>
      <c r="F6923" s="540" t="s">
        <v>1005</v>
      </c>
      <c r="G6923" s="612">
        <f>SUM(G6912:G6921)</f>
        <v>0</v>
      </c>
    </row>
    <row r="6924" spans="1:7" ht="19.899999999999999" customHeight="1" x14ac:dyDescent="0.2">
      <c r="A6924" s="590"/>
      <c r="B6924" s="549"/>
      <c r="C6924" s="557"/>
      <c r="D6924" s="556"/>
      <c r="E6924" s="542"/>
      <c r="F6924" s="540"/>
      <c r="G6924" s="596"/>
    </row>
    <row r="6925" spans="1:7" ht="19.899999999999999" customHeight="1" x14ac:dyDescent="0.2">
      <c r="A6925" s="597"/>
      <c r="B6925" s="549"/>
      <c r="C6925" s="540" t="s">
        <v>1006</v>
      </c>
      <c r="D6925" s="558">
        <f>IFERROR(VLOOKUP(COUNTIF($A$1:A6925,"ANALISIS DE PRECIOS"),T_Rendimiento_Equipo,5,FALSE),0)</f>
        <v>0</v>
      </c>
      <c r="E6925" s="559" t="str">
        <f ca="1">G6907&amp;"/día"</f>
        <v>0/día</v>
      </c>
      <c r="F6925" s="598"/>
      <c r="G6925" s="592"/>
    </row>
    <row r="6926" spans="1:7" ht="19.899999999999999" customHeight="1" x14ac:dyDescent="0.2">
      <c r="A6926" s="590"/>
      <c r="B6926" s="549"/>
      <c r="C6926" s="545"/>
      <c r="D6926" s="541"/>
      <c r="E6926" s="542"/>
      <c r="F6926" s="540"/>
      <c r="G6926" s="592"/>
    </row>
    <row r="6927" spans="1:7" ht="19.899999999999999" customHeight="1" x14ac:dyDescent="0.2">
      <c r="A6927" s="792" t="s">
        <v>576</v>
      </c>
      <c r="B6927" s="793"/>
      <c r="C6927" s="794" t="s">
        <v>0</v>
      </c>
      <c r="D6927" s="806" t="s">
        <v>1866</v>
      </c>
      <c r="E6927" s="806" t="s">
        <v>1865</v>
      </c>
      <c r="F6927" s="798" t="s">
        <v>1007</v>
      </c>
      <c r="G6927" s="800" t="s">
        <v>26</v>
      </c>
    </row>
    <row r="6928" spans="1:7" ht="19.899999999999999" customHeight="1" x14ac:dyDescent="0.2">
      <c r="A6928" s="560" t="s">
        <v>577</v>
      </c>
      <c r="B6928" s="560" t="s">
        <v>578</v>
      </c>
      <c r="C6928" s="795"/>
      <c r="D6928" s="807"/>
      <c r="E6928" s="797"/>
      <c r="F6928" s="799"/>
      <c r="G6928" s="801"/>
    </row>
    <row r="6929" spans="1:7" ht="19.899999999999999" customHeight="1" x14ac:dyDescent="0.2">
      <c r="A6929" s="599"/>
      <c r="B6929" s="545"/>
      <c r="C6929" s="537" t="s">
        <v>1008</v>
      </c>
      <c r="D6929" s="542"/>
      <c r="E6929" s="542"/>
      <c r="F6929" s="545"/>
      <c r="G6929" s="600"/>
    </row>
    <row r="6930" spans="1:7" ht="19.899999999999999" customHeight="1" x14ac:dyDescent="0.2">
      <c r="A6930" s="601">
        <f t="shared" ref="A6930:A6938" si="1567">IFERROR(VLOOKUP(C6930,T_Insumos,4,FALSE),0)</f>
        <v>0</v>
      </c>
      <c r="B6930" s="561">
        <f t="shared" ref="B6930:B6938" si="1568">IFERROR(VLOOKUP(C6930,T_Insumos,5,FALSE),0)</f>
        <v>0</v>
      </c>
      <c r="C6930" s="552"/>
      <c r="D6930" s="562">
        <f t="shared" ref="D6930:D6938" si="1569">IFERROR(VLOOKUP(C6930,T_Insumos,3,FALSE),0)</f>
        <v>0</v>
      </c>
      <c r="E6930" s="555">
        <f>D6930*$G$23</f>
        <v>0</v>
      </c>
      <c r="F6930" s="558">
        <f>IF(C6930="",0,IFERROR(VLOOKUP(COUNTIF($A$1:A6930,"ANALISIS DE PRECIOS"),T_Rendimiento_Equipo,5,FALSE),0))</f>
        <v>0</v>
      </c>
      <c r="G6930" s="555">
        <f>IFERROR(ROUND(E6930/F6930,2),0)</f>
        <v>0</v>
      </c>
    </row>
    <row r="6931" spans="1:7" ht="19.899999999999999" customHeight="1" x14ac:dyDescent="0.2">
      <c r="A6931" s="601">
        <f t="shared" si="1567"/>
        <v>0</v>
      </c>
      <c r="B6931" s="561">
        <f t="shared" si="1568"/>
        <v>0</v>
      </c>
      <c r="C6931" s="552"/>
      <c r="D6931" s="562">
        <f t="shared" si="1569"/>
        <v>0</v>
      </c>
      <c r="E6931" s="555"/>
      <c r="F6931" s="558">
        <f>IF(C6931="",0,IFERROR(VLOOKUP(COUNTIF($A$1:A6931,"ANALISIS DE PRECIOS"),T_Rendimiento_Equipo,5,FALSE),0))</f>
        <v>0</v>
      </c>
      <c r="G6931" s="555">
        <f t="shared" ref="G6931:G6938" si="1570">IFERROR(ROUND(E6931/F6931,2),0)</f>
        <v>0</v>
      </c>
    </row>
    <row r="6932" spans="1:7" ht="19.899999999999999" customHeight="1" x14ac:dyDescent="0.2">
      <c r="A6932" s="601">
        <f t="shared" si="1567"/>
        <v>0</v>
      </c>
      <c r="B6932" s="561">
        <f t="shared" si="1568"/>
        <v>0</v>
      </c>
      <c r="C6932" s="563"/>
      <c r="D6932" s="562">
        <f t="shared" si="1569"/>
        <v>0</v>
      </c>
      <c r="E6932" s="555"/>
      <c r="F6932" s="558">
        <f>IF(C6932="",0,IFERROR(VLOOKUP(COUNTIF($A$1:A6932,"ANALISIS DE PRECIOS"),T_Rendimiento_Equipo,5,FALSE),0))</f>
        <v>0</v>
      </c>
      <c r="G6932" s="555">
        <f t="shared" si="1570"/>
        <v>0</v>
      </c>
    </row>
    <row r="6933" spans="1:7" ht="19.899999999999999" customHeight="1" x14ac:dyDescent="0.2">
      <c r="A6933" s="601">
        <f t="shared" si="1567"/>
        <v>0</v>
      </c>
      <c r="B6933" s="561">
        <f t="shared" si="1568"/>
        <v>0</v>
      </c>
      <c r="C6933" s="563"/>
      <c r="D6933" s="562">
        <f t="shared" si="1569"/>
        <v>0</v>
      </c>
      <c r="E6933" s="555"/>
      <c r="F6933" s="558">
        <f>IF(C6933="",0,IFERROR(VLOOKUP(COUNTIF($A$1:A6933,"ANALISIS DE PRECIOS"),T_Rendimiento_Equipo,5,FALSE),0))</f>
        <v>0</v>
      </c>
      <c r="G6933" s="555">
        <f t="shared" si="1570"/>
        <v>0</v>
      </c>
    </row>
    <row r="6934" spans="1:7" ht="19.899999999999999" customHeight="1" x14ac:dyDescent="0.2">
      <c r="A6934" s="601">
        <f t="shared" si="1567"/>
        <v>0</v>
      </c>
      <c r="B6934" s="561">
        <f t="shared" si="1568"/>
        <v>0</v>
      </c>
      <c r="C6934" s="563"/>
      <c r="D6934" s="562">
        <f t="shared" si="1569"/>
        <v>0</v>
      </c>
      <c r="E6934" s="555"/>
      <c r="F6934" s="558">
        <f>IF(C6934="",0,IFERROR(VLOOKUP(COUNTIF($A$1:A6934,"ANALISIS DE PRECIOS"),T_Rendimiento_Equipo,5,FALSE),0))</f>
        <v>0</v>
      </c>
      <c r="G6934" s="555">
        <f t="shared" si="1570"/>
        <v>0</v>
      </c>
    </row>
    <row r="6935" spans="1:7" ht="19.899999999999999" customHeight="1" x14ac:dyDescent="0.2">
      <c r="A6935" s="601">
        <f t="shared" si="1567"/>
        <v>0</v>
      </c>
      <c r="B6935" s="561">
        <f t="shared" si="1568"/>
        <v>0</v>
      </c>
      <c r="C6935" s="563"/>
      <c r="D6935" s="562">
        <f t="shared" si="1569"/>
        <v>0</v>
      </c>
      <c r="E6935" s="555"/>
      <c r="F6935" s="558">
        <f>IF(C6935="",0,IFERROR(VLOOKUP(COUNTIF($A$1:A6935,"ANALISIS DE PRECIOS"),T_Rendimiento_Equipo,5,FALSE),0))</f>
        <v>0</v>
      </c>
      <c r="G6935" s="555">
        <f t="shared" si="1570"/>
        <v>0</v>
      </c>
    </row>
    <row r="6936" spans="1:7" ht="19.899999999999999" customHeight="1" x14ac:dyDescent="0.2">
      <c r="A6936" s="601">
        <f t="shared" si="1567"/>
        <v>0</v>
      </c>
      <c r="B6936" s="561">
        <f t="shared" si="1568"/>
        <v>0</v>
      </c>
      <c r="C6936" s="563"/>
      <c r="D6936" s="562">
        <f t="shared" si="1569"/>
        <v>0</v>
      </c>
      <c r="E6936" s="555"/>
      <c r="F6936" s="558">
        <f>IF(C6936="",0,IFERROR(VLOOKUP(COUNTIF($A$1:A6936,"ANALISIS DE PRECIOS"),T_Rendimiento_Equipo,5,FALSE),0))</f>
        <v>0</v>
      </c>
      <c r="G6936" s="555">
        <f t="shared" si="1570"/>
        <v>0</v>
      </c>
    </row>
    <row r="6937" spans="1:7" ht="19.899999999999999" customHeight="1" x14ac:dyDescent="0.2">
      <c r="A6937" s="601">
        <f t="shared" si="1567"/>
        <v>0</v>
      </c>
      <c r="B6937" s="561">
        <f t="shared" si="1568"/>
        <v>0</v>
      </c>
      <c r="C6937" s="563"/>
      <c r="D6937" s="562">
        <f t="shared" si="1569"/>
        <v>0</v>
      </c>
      <c r="E6937" s="555"/>
      <c r="F6937" s="558">
        <f>IF(C6937="",0,IFERROR(VLOOKUP(COUNTIF($A$1:A6937,"ANALISIS DE PRECIOS"),T_Rendimiento_Equipo,5,FALSE),0))</f>
        <v>0</v>
      </c>
      <c r="G6937" s="555">
        <f t="shared" si="1570"/>
        <v>0</v>
      </c>
    </row>
    <row r="6938" spans="1:7" ht="19.899999999999999" customHeight="1" x14ac:dyDescent="0.2">
      <c r="A6938" s="601">
        <f t="shared" si="1567"/>
        <v>0</v>
      </c>
      <c r="B6938" s="561">
        <f t="shared" si="1568"/>
        <v>0</v>
      </c>
      <c r="C6938" s="552"/>
      <c r="D6938" s="562">
        <f t="shared" si="1569"/>
        <v>0</v>
      </c>
      <c r="E6938" s="555"/>
      <c r="F6938" s="558">
        <f>IF(C6938="",0,IFERROR(VLOOKUP(COUNTIF($A$1:A6938,"ANALISIS DE PRECIOS"),T_Rendimiento_Equipo,5,FALSE),0))</f>
        <v>0</v>
      </c>
      <c r="G6938" s="555">
        <f t="shared" si="1570"/>
        <v>0</v>
      </c>
    </row>
    <row r="6939" spans="1:7" ht="19.899999999999999" customHeight="1" x14ac:dyDescent="0.2">
      <c r="A6939" s="602"/>
      <c r="B6939" s="541"/>
      <c r="C6939" s="545"/>
      <c r="D6939" s="541"/>
      <c r="E6939" s="542"/>
      <c r="F6939" s="564" t="s">
        <v>27</v>
      </c>
      <c r="G6939" s="603">
        <f>SUBTOTAL(9,G6930:G6938)</f>
        <v>0</v>
      </c>
    </row>
    <row r="6940" spans="1:7" ht="19.899999999999999" customHeight="1" x14ac:dyDescent="0.2">
      <c r="A6940" s="599"/>
      <c r="B6940" s="545"/>
      <c r="C6940" s="537" t="s">
        <v>713</v>
      </c>
      <c r="D6940" s="541"/>
      <c r="E6940" s="542"/>
      <c r="F6940" s="543"/>
      <c r="G6940" s="600"/>
    </row>
    <row r="6941" spans="1:7" ht="19.899999999999999" customHeight="1" x14ac:dyDescent="0.2">
      <c r="A6941" s="792" t="s">
        <v>576</v>
      </c>
      <c r="B6941" s="793"/>
      <c r="C6941" s="794" t="s">
        <v>0</v>
      </c>
      <c r="D6941" s="796" t="s">
        <v>24</v>
      </c>
      <c r="E6941" s="796" t="s">
        <v>1832</v>
      </c>
      <c r="F6941" s="798" t="s">
        <v>1007</v>
      </c>
      <c r="G6941" s="800" t="s">
        <v>26</v>
      </c>
    </row>
    <row r="6942" spans="1:7" ht="19.899999999999999" customHeight="1" x14ac:dyDescent="0.2">
      <c r="A6942" s="560" t="s">
        <v>577</v>
      </c>
      <c r="B6942" s="560" t="s">
        <v>578</v>
      </c>
      <c r="C6942" s="795"/>
      <c r="D6942" s="797"/>
      <c r="E6942" s="797"/>
      <c r="F6942" s="799"/>
      <c r="G6942" s="801"/>
    </row>
    <row r="6943" spans="1:7" ht="19.899999999999999" customHeight="1" x14ac:dyDescent="0.2">
      <c r="A6943" s="601">
        <f t="shared" ref="A6943:A6949" si="1571">IFERROR(VLOOKUP(C6943,T_Insumos,4,FALSE),0)</f>
        <v>0</v>
      </c>
      <c r="B6943" s="561">
        <f t="shared" ref="B6943:B6949" si="1572">IFERROR(VLOOKUP(C6943,T_Insumos,5,FALSE),0)</f>
        <v>0</v>
      </c>
      <c r="C6943" s="565"/>
      <c r="D6943" s="558"/>
      <c r="E6943" s="555">
        <f t="shared" ref="E6943:E6949" si="1573">IFERROR(VLOOKUP(C6943,T_Insumos,3,FALSE),0)</f>
        <v>0</v>
      </c>
      <c r="F6943" s="558">
        <f>IF(C6943="",0,IFERROR(VLOOKUP(COUNTIF($A$1:A6943,"ANALISIS DE PRECIOS"),T_Rendimiento_Equipo,5,FALSE),0))</f>
        <v>0</v>
      </c>
      <c r="G6943" s="555">
        <f>IFERROR(ROUND(D6943*E6943/F6943,2),0)</f>
        <v>0</v>
      </c>
    </row>
    <row r="6944" spans="1:7" ht="19.899999999999999" customHeight="1" x14ac:dyDescent="0.2">
      <c r="A6944" s="601">
        <f t="shared" si="1571"/>
        <v>0</v>
      </c>
      <c r="B6944" s="561">
        <f t="shared" si="1572"/>
        <v>0</v>
      </c>
      <c r="C6944" s="552"/>
      <c r="D6944" s="558"/>
      <c r="E6944" s="555">
        <f t="shared" si="1573"/>
        <v>0</v>
      </c>
      <c r="F6944" s="558">
        <f>IF(C6944="",0,IFERROR(VLOOKUP(COUNTIF($A$1:A6944,"ANALISIS DE PRECIOS"),T_Rendimiento_Equipo,5,FALSE),0))</f>
        <v>0</v>
      </c>
      <c r="G6944" s="555">
        <f t="shared" ref="G6944:G6949" si="1574">IFERROR(ROUND(D6944*E6944/F6944,2),0)</f>
        <v>0</v>
      </c>
    </row>
    <row r="6945" spans="1:7" ht="19.899999999999999" customHeight="1" x14ac:dyDescent="0.2">
      <c r="A6945" s="601">
        <f t="shared" si="1571"/>
        <v>0</v>
      </c>
      <c r="B6945" s="561">
        <f t="shared" si="1572"/>
        <v>0</v>
      </c>
      <c r="C6945" s="552"/>
      <c r="D6945" s="558"/>
      <c r="E6945" s="555">
        <f t="shared" si="1573"/>
        <v>0</v>
      </c>
      <c r="F6945" s="558">
        <f>IF(C6945="",0,IFERROR(VLOOKUP(COUNTIF($A$1:A6945,"ANALISIS DE PRECIOS"),T_Rendimiento_Equipo,5,FALSE),0))</f>
        <v>0</v>
      </c>
      <c r="G6945" s="555">
        <f t="shared" si="1574"/>
        <v>0</v>
      </c>
    </row>
    <row r="6946" spans="1:7" ht="19.899999999999999" customHeight="1" x14ac:dyDescent="0.2">
      <c r="A6946" s="601">
        <f t="shared" si="1571"/>
        <v>0</v>
      </c>
      <c r="B6946" s="561">
        <f t="shared" si="1572"/>
        <v>0</v>
      </c>
      <c r="C6946" s="552"/>
      <c r="D6946" s="558"/>
      <c r="E6946" s="555">
        <f t="shared" si="1573"/>
        <v>0</v>
      </c>
      <c r="F6946" s="558">
        <f>IF(C6946="",0,IFERROR(VLOOKUP(COUNTIF($A$1:A6946,"ANALISIS DE PRECIOS"),T_Rendimiento_Equipo,5,FALSE),0))</f>
        <v>0</v>
      </c>
      <c r="G6946" s="555">
        <f t="shared" si="1574"/>
        <v>0</v>
      </c>
    </row>
    <row r="6947" spans="1:7" ht="19.899999999999999" customHeight="1" x14ac:dyDescent="0.2">
      <c r="A6947" s="601">
        <f t="shared" si="1571"/>
        <v>0</v>
      </c>
      <c r="B6947" s="561">
        <f t="shared" si="1572"/>
        <v>0</v>
      </c>
      <c r="C6947" s="552"/>
      <c r="D6947" s="558"/>
      <c r="E6947" s="555">
        <f t="shared" si="1573"/>
        <v>0</v>
      </c>
      <c r="F6947" s="558">
        <f>IF(C6947="",0,IFERROR(VLOOKUP(COUNTIF($A$1:A6947,"ANALISIS DE PRECIOS"),T_Rendimiento_Equipo,5,FALSE),0))</f>
        <v>0</v>
      </c>
      <c r="G6947" s="555">
        <f t="shared" si="1574"/>
        <v>0</v>
      </c>
    </row>
    <row r="6948" spans="1:7" ht="19.899999999999999" customHeight="1" x14ac:dyDescent="0.2">
      <c r="A6948" s="601">
        <f t="shared" si="1571"/>
        <v>0</v>
      </c>
      <c r="B6948" s="561">
        <f t="shared" si="1572"/>
        <v>0</v>
      </c>
      <c r="C6948" s="552"/>
      <c r="D6948" s="566"/>
      <c r="E6948" s="555">
        <f t="shared" si="1573"/>
        <v>0</v>
      </c>
      <c r="F6948" s="558">
        <f>IF(C6948="",0,IFERROR(VLOOKUP(COUNTIF($A$1:A6948,"ANALISIS DE PRECIOS"),T_Rendimiento_Equipo,5,FALSE),0))</f>
        <v>0</v>
      </c>
      <c r="G6948" s="555">
        <f t="shared" si="1574"/>
        <v>0</v>
      </c>
    </row>
    <row r="6949" spans="1:7" ht="19.899999999999999" customHeight="1" x14ac:dyDescent="0.2">
      <c r="A6949" s="601">
        <f t="shared" si="1571"/>
        <v>0</v>
      </c>
      <c r="B6949" s="561">
        <f t="shared" si="1572"/>
        <v>0</v>
      </c>
      <c r="C6949" s="561"/>
      <c r="D6949" s="567"/>
      <c r="E6949" s="555">
        <f t="shared" si="1573"/>
        <v>0</v>
      </c>
      <c r="F6949" s="558">
        <f>IF(C6949="",0,IFERROR(VLOOKUP(COUNTIF($A$1:A6949,"ANALISIS DE PRECIOS"),T_Rendimiento_Equipo,5,FALSE),0))</f>
        <v>0</v>
      </c>
      <c r="G6949" s="555">
        <f t="shared" si="1574"/>
        <v>0</v>
      </c>
    </row>
    <row r="6950" spans="1:7" ht="19.899999999999999" customHeight="1" x14ac:dyDescent="0.2">
      <c r="A6950" s="602"/>
      <c r="B6950" s="541"/>
      <c r="C6950" s="545"/>
      <c r="D6950" s="541"/>
      <c r="E6950" s="542"/>
      <c r="F6950" s="564" t="s">
        <v>28</v>
      </c>
      <c r="G6950" s="604">
        <f>SUBTOTAL(9,G6943:G6949)</f>
        <v>0</v>
      </c>
    </row>
    <row r="6951" spans="1:7" ht="19.899999999999999" customHeight="1" x14ac:dyDescent="0.2">
      <c r="A6951" s="599"/>
      <c r="B6951" s="545"/>
      <c r="C6951" s="537" t="s">
        <v>1014</v>
      </c>
      <c r="D6951" s="541"/>
      <c r="E6951" s="542"/>
      <c r="F6951" s="543"/>
      <c r="G6951" s="600"/>
    </row>
    <row r="6952" spans="1:7" ht="19.899999999999999" customHeight="1" x14ac:dyDescent="0.2">
      <c r="A6952" s="792" t="s">
        <v>576</v>
      </c>
      <c r="B6952" s="793"/>
      <c r="C6952" s="794" t="s">
        <v>0</v>
      </c>
      <c r="D6952" s="794" t="s">
        <v>1867</v>
      </c>
      <c r="E6952" s="796" t="s">
        <v>24</v>
      </c>
      <c r="F6952" s="798" t="s">
        <v>25</v>
      </c>
      <c r="G6952" s="800" t="s">
        <v>26</v>
      </c>
    </row>
    <row r="6953" spans="1:7" ht="19.899999999999999" customHeight="1" x14ac:dyDescent="0.2">
      <c r="A6953" s="560" t="s">
        <v>577</v>
      </c>
      <c r="B6953" s="560" t="s">
        <v>578</v>
      </c>
      <c r="C6953" s="795"/>
      <c r="D6953" s="795"/>
      <c r="E6953" s="797"/>
      <c r="F6953" s="799"/>
      <c r="G6953" s="801"/>
    </row>
    <row r="6954" spans="1:7" ht="19.899999999999999" customHeight="1" x14ac:dyDescent="0.2">
      <c r="A6954" s="601">
        <f t="shared" ref="A6954:A6964" si="1575">IFERROR(VLOOKUP(C6954,T_Insumos,4,FALSE),0)</f>
        <v>0</v>
      </c>
      <c r="B6954" s="561">
        <f t="shared" ref="B6954:B6964" si="1576">IFERROR(VLOOKUP(C6954,T_Insumos,5,FALSE),0)</f>
        <v>0</v>
      </c>
      <c r="C6954" s="561"/>
      <c r="D6954" s="613">
        <f t="shared" ref="D6954:D6964" si="1577">IFERROR(VLOOKUP(C6954,T_Insumos,2,FALSE),0)</f>
        <v>0</v>
      </c>
      <c r="E6954" s="553"/>
      <c r="F6954" s="555">
        <f t="shared" ref="F6954:F6964" si="1578">IFERROR(VLOOKUP(C6954,T_Insumos,3,FALSE),0)</f>
        <v>0</v>
      </c>
      <c r="G6954" s="555">
        <f>ROUND(E6954*F6954,2)</f>
        <v>0</v>
      </c>
    </row>
    <row r="6955" spans="1:7" ht="19.899999999999999" customHeight="1" x14ac:dyDescent="0.2">
      <c r="A6955" s="601">
        <f t="shared" si="1575"/>
        <v>0</v>
      </c>
      <c r="B6955" s="561">
        <f t="shared" si="1576"/>
        <v>0</v>
      </c>
      <c r="C6955" s="561"/>
      <c r="D6955" s="613">
        <f t="shared" si="1577"/>
        <v>0</v>
      </c>
      <c r="E6955" s="553"/>
      <c r="F6955" s="555">
        <f t="shared" si="1578"/>
        <v>0</v>
      </c>
      <c r="G6955" s="555">
        <f t="shared" ref="G6955:G6964" si="1579">ROUND(E6955*F6955,2)</f>
        <v>0</v>
      </c>
    </row>
    <row r="6956" spans="1:7" ht="19.899999999999999" customHeight="1" x14ac:dyDescent="0.2">
      <c r="A6956" s="601">
        <f t="shared" si="1575"/>
        <v>0</v>
      </c>
      <c r="B6956" s="561">
        <f t="shared" si="1576"/>
        <v>0</v>
      </c>
      <c r="C6956" s="561"/>
      <c r="D6956" s="613">
        <f t="shared" si="1577"/>
        <v>0</v>
      </c>
      <c r="E6956" s="553"/>
      <c r="F6956" s="555">
        <f t="shared" si="1578"/>
        <v>0</v>
      </c>
      <c r="G6956" s="555">
        <f t="shared" si="1579"/>
        <v>0</v>
      </c>
    </row>
    <row r="6957" spans="1:7" ht="19.899999999999999" customHeight="1" x14ac:dyDescent="0.2">
      <c r="A6957" s="601">
        <f t="shared" si="1575"/>
        <v>0</v>
      </c>
      <c r="B6957" s="561">
        <f t="shared" si="1576"/>
        <v>0</v>
      </c>
      <c r="C6957" s="561"/>
      <c r="D6957" s="613">
        <f t="shared" si="1577"/>
        <v>0</v>
      </c>
      <c r="E6957" s="553"/>
      <c r="F6957" s="555">
        <f t="shared" si="1578"/>
        <v>0</v>
      </c>
      <c r="G6957" s="555">
        <f t="shared" si="1579"/>
        <v>0</v>
      </c>
    </row>
    <row r="6958" spans="1:7" ht="19.899999999999999" customHeight="1" x14ac:dyDescent="0.2">
      <c r="A6958" s="601">
        <f t="shared" si="1575"/>
        <v>0</v>
      </c>
      <c r="B6958" s="561">
        <f t="shared" si="1576"/>
        <v>0</v>
      </c>
      <c r="C6958" s="561"/>
      <c r="D6958" s="613">
        <f t="shared" si="1577"/>
        <v>0</v>
      </c>
      <c r="E6958" s="553"/>
      <c r="F6958" s="555">
        <f t="shared" si="1578"/>
        <v>0</v>
      </c>
      <c r="G6958" s="555">
        <f t="shared" si="1579"/>
        <v>0</v>
      </c>
    </row>
    <row r="6959" spans="1:7" ht="19.899999999999999" customHeight="1" x14ac:dyDescent="0.2">
      <c r="A6959" s="601">
        <f t="shared" si="1575"/>
        <v>0</v>
      </c>
      <c r="B6959" s="561">
        <f t="shared" si="1576"/>
        <v>0</v>
      </c>
      <c r="C6959" s="561"/>
      <c r="D6959" s="613">
        <f t="shared" si="1577"/>
        <v>0</v>
      </c>
      <c r="E6959" s="553"/>
      <c r="F6959" s="555">
        <f t="shared" si="1578"/>
        <v>0</v>
      </c>
      <c r="G6959" s="555">
        <f t="shared" si="1579"/>
        <v>0</v>
      </c>
    </row>
    <row r="6960" spans="1:7" ht="19.899999999999999" customHeight="1" x14ac:dyDescent="0.2">
      <c r="A6960" s="601">
        <f t="shared" si="1575"/>
        <v>0</v>
      </c>
      <c r="B6960" s="561">
        <f t="shared" si="1576"/>
        <v>0</v>
      </c>
      <c r="C6960" s="561"/>
      <c r="D6960" s="613">
        <f t="shared" si="1577"/>
        <v>0</v>
      </c>
      <c r="E6960" s="553"/>
      <c r="F6960" s="555">
        <f t="shared" si="1578"/>
        <v>0</v>
      </c>
      <c r="G6960" s="555">
        <f t="shared" si="1579"/>
        <v>0</v>
      </c>
    </row>
    <row r="6961" spans="1:7" ht="19.899999999999999" customHeight="1" x14ac:dyDescent="0.2">
      <c r="A6961" s="601">
        <f t="shared" si="1575"/>
        <v>0</v>
      </c>
      <c r="B6961" s="561">
        <f t="shared" si="1576"/>
        <v>0</v>
      </c>
      <c r="C6961" s="561"/>
      <c r="D6961" s="613">
        <f t="shared" si="1577"/>
        <v>0</v>
      </c>
      <c r="E6961" s="553"/>
      <c r="F6961" s="555">
        <f t="shared" si="1578"/>
        <v>0</v>
      </c>
      <c r="G6961" s="555">
        <f t="shared" si="1579"/>
        <v>0</v>
      </c>
    </row>
    <row r="6962" spans="1:7" ht="19.899999999999999" customHeight="1" x14ac:dyDescent="0.2">
      <c r="A6962" s="601">
        <f t="shared" si="1575"/>
        <v>0</v>
      </c>
      <c r="B6962" s="561">
        <f t="shared" si="1576"/>
        <v>0</v>
      </c>
      <c r="C6962" s="561"/>
      <c r="D6962" s="613">
        <f t="shared" si="1577"/>
        <v>0</v>
      </c>
      <c r="E6962" s="553"/>
      <c r="F6962" s="555">
        <f t="shared" si="1578"/>
        <v>0</v>
      </c>
      <c r="G6962" s="555">
        <f t="shared" si="1579"/>
        <v>0</v>
      </c>
    </row>
    <row r="6963" spans="1:7" ht="19.899999999999999" customHeight="1" x14ac:dyDescent="0.2">
      <c r="A6963" s="601">
        <f t="shared" si="1575"/>
        <v>0</v>
      </c>
      <c r="B6963" s="561">
        <f t="shared" si="1576"/>
        <v>0</v>
      </c>
      <c r="C6963" s="561"/>
      <c r="D6963" s="613">
        <f t="shared" si="1577"/>
        <v>0</v>
      </c>
      <c r="E6963" s="553"/>
      <c r="F6963" s="555">
        <f t="shared" si="1578"/>
        <v>0</v>
      </c>
      <c r="G6963" s="555">
        <f t="shared" si="1579"/>
        <v>0</v>
      </c>
    </row>
    <row r="6964" spans="1:7" ht="19.899999999999999" customHeight="1" x14ac:dyDescent="0.2">
      <c r="A6964" s="601">
        <f t="shared" si="1575"/>
        <v>0</v>
      </c>
      <c r="B6964" s="561">
        <f t="shared" si="1576"/>
        <v>0</v>
      </c>
      <c r="C6964" s="561"/>
      <c r="D6964" s="613">
        <f t="shared" si="1577"/>
        <v>0</v>
      </c>
      <c r="E6964" s="553"/>
      <c r="F6964" s="555">
        <f t="shared" si="1578"/>
        <v>0</v>
      </c>
      <c r="G6964" s="555">
        <f t="shared" si="1579"/>
        <v>0</v>
      </c>
    </row>
    <row r="6965" spans="1:7" ht="19.899999999999999" customHeight="1" x14ac:dyDescent="0.2">
      <c r="A6965" s="599"/>
      <c r="B6965" s="545"/>
      <c r="C6965" s="545"/>
      <c r="D6965" s="541"/>
      <c r="E6965" s="542"/>
      <c r="F6965" s="564" t="s">
        <v>29</v>
      </c>
      <c r="G6965" s="605">
        <f>SUBTOTAL(9,G6954:G6964)</f>
        <v>0</v>
      </c>
    </row>
    <row r="6966" spans="1:7" ht="19.899999999999999" customHeight="1" x14ac:dyDescent="0.2">
      <c r="A6966" s="599"/>
      <c r="B6966" s="545"/>
      <c r="C6966" s="537" t="s">
        <v>1015</v>
      </c>
      <c r="D6966" s="541"/>
      <c r="E6966" s="542"/>
      <c r="F6966" s="543"/>
      <c r="G6966" s="600"/>
    </row>
    <row r="6967" spans="1:7" ht="19.899999999999999" customHeight="1" x14ac:dyDescent="0.2">
      <c r="A6967" s="792" t="s">
        <v>576</v>
      </c>
      <c r="B6967" s="793"/>
      <c r="C6967" s="794" t="s">
        <v>0</v>
      </c>
      <c r="D6967" s="794" t="s">
        <v>1867</v>
      </c>
      <c r="E6967" s="796" t="s">
        <v>24</v>
      </c>
      <c r="F6967" s="798" t="s">
        <v>25</v>
      </c>
      <c r="G6967" s="800" t="s">
        <v>26</v>
      </c>
    </row>
    <row r="6968" spans="1:7" ht="19.899999999999999" customHeight="1" x14ac:dyDescent="0.2">
      <c r="A6968" s="560" t="s">
        <v>577</v>
      </c>
      <c r="B6968" s="560" t="s">
        <v>578</v>
      </c>
      <c r="C6968" s="795"/>
      <c r="D6968" s="795"/>
      <c r="E6968" s="797"/>
      <c r="F6968" s="799"/>
      <c r="G6968" s="801"/>
    </row>
    <row r="6969" spans="1:7" ht="19.899999999999999" customHeight="1" x14ac:dyDescent="0.2">
      <c r="A6969" s="601">
        <f>IFERROR(VLOOKUP(C6969,T_Insumos,4,FALSE),0)</f>
        <v>0</v>
      </c>
      <c r="B6969" s="561">
        <f>IFERROR(VLOOKUP(C6969,T_Insumos,5,FALSE),0)</f>
        <v>0</v>
      </c>
      <c r="C6969" s="552"/>
      <c r="D6969" s="613">
        <f>IF(C6969=0,0,"$/tnkm")</f>
        <v>0</v>
      </c>
      <c r="E6969" s="553"/>
      <c r="F6969" s="555">
        <f>IFERROR(VLOOKUP(C6969,T_Insumos,3,FALSE),0)</f>
        <v>0</v>
      </c>
      <c r="G6969" s="555">
        <f>ROUND(E6969*F6969,2)</f>
        <v>0</v>
      </c>
    </row>
    <row r="6970" spans="1:7" ht="19.899999999999999" customHeight="1" x14ac:dyDescent="0.2">
      <c r="A6970" s="601">
        <f>IFERROR(VLOOKUP(C6970,T_Insumos,4,FALSE),0)</f>
        <v>0</v>
      </c>
      <c r="B6970" s="561">
        <f>IFERROR(VLOOKUP(C6970,T_Insumos,5,FALSE),0)</f>
        <v>0</v>
      </c>
      <c r="C6970" s="552"/>
      <c r="D6970" s="613">
        <f>IF(C6970=0,0,"$/tnkm")</f>
        <v>0</v>
      </c>
      <c r="E6970" s="569"/>
      <c r="F6970" s="555">
        <f>IFERROR(VLOOKUP(C6970,T_Insumos,3,FALSE),0)</f>
        <v>0</v>
      </c>
      <c r="G6970" s="555">
        <f t="shared" ref="G6970" si="1580">ROUND(E6970*F6970,2)</f>
        <v>0</v>
      </c>
    </row>
    <row r="6971" spans="1:7" ht="19.899999999999999" customHeight="1" x14ac:dyDescent="0.2">
      <c r="A6971" s="599"/>
      <c r="B6971" s="545"/>
      <c r="C6971" s="545"/>
      <c r="D6971" s="541"/>
      <c r="E6971" s="542"/>
      <c r="F6971" s="564" t="s">
        <v>1016</v>
      </c>
      <c r="G6971" s="605">
        <f>SUBTOTAL(9,G6969:G6970)</f>
        <v>0</v>
      </c>
    </row>
    <row r="6972" spans="1:7" ht="19.899999999999999" customHeight="1" x14ac:dyDescent="0.2">
      <c r="A6972" s="602"/>
      <c r="B6972" s="541"/>
      <c r="C6972" s="545"/>
      <c r="D6972" s="541"/>
      <c r="E6972" s="542"/>
      <c r="F6972" s="543"/>
      <c r="G6972" s="600"/>
    </row>
    <row r="6973" spans="1:7" ht="19.899999999999999" customHeight="1" x14ac:dyDescent="0.2">
      <c r="A6973" s="664" t="str">
        <f>B6907</f>
        <v/>
      </c>
      <c r="B6973" s="661">
        <f ca="1">C6907</f>
        <v>0</v>
      </c>
      <c r="C6973" s="541"/>
      <c r="D6973" s="541" t="s">
        <v>1833</v>
      </c>
      <c r="E6973" s="662"/>
      <c r="F6973" s="663" t="str">
        <f ca="1">"$/"&amp;G6907</f>
        <v>$/0</v>
      </c>
      <c r="G6973" s="610">
        <f>SUBTOTAL(9,G6930:G6972)</f>
        <v>0</v>
      </c>
    </row>
    <row r="6974" spans="1:7" ht="19.899999999999999" customHeight="1" x14ac:dyDescent="0.2">
      <c r="A6974" s="606"/>
      <c r="B6974" s="607"/>
      <c r="C6974" s="608"/>
      <c r="D6974" s="608" t="s">
        <v>2043</v>
      </c>
      <c r="E6974" s="609"/>
      <c r="F6974" s="665" t="str">
        <f ca="1">"$/"&amp;G6907</f>
        <v>$/0</v>
      </c>
      <c r="G6974" s="610">
        <f>ROUND(G6973/Coeficiente_Paso,2)</f>
        <v>0</v>
      </c>
    </row>
    <row r="6975" spans="1:7" ht="19.899999999999999" customHeight="1" x14ac:dyDescent="0.2">
      <c r="A6975" s="191"/>
      <c r="B6975" s="191"/>
      <c r="C6975" s="191"/>
      <c r="D6975" s="191"/>
      <c r="E6975" s="191"/>
      <c r="F6975" s="191"/>
      <c r="G6975" s="191"/>
    </row>
    <row r="6976" spans="1:7" ht="19.899999999999999" customHeight="1" x14ac:dyDescent="0.2">
      <c r="A6976" s="802" t="s">
        <v>31</v>
      </c>
      <c r="B6976" s="803"/>
      <c r="C6976" s="803"/>
      <c r="D6976" s="803"/>
      <c r="E6976" s="803"/>
      <c r="F6976" s="803"/>
      <c r="G6976" s="804"/>
    </row>
    <row r="6977" spans="1:7" ht="19.899999999999999" customHeight="1" x14ac:dyDescent="0.2">
      <c r="A6977" s="587" t="s">
        <v>711</v>
      </c>
      <c r="B6977" s="535" t="str">
        <f>Comitente</f>
        <v>DIRECCIÓN PROVINCIAL DE VIALIDAD</v>
      </c>
      <c r="C6977" s="536"/>
      <c r="D6977" s="537"/>
      <c r="E6977" s="537"/>
      <c r="F6977" s="538"/>
      <c r="G6977" s="588"/>
    </row>
    <row r="6978" spans="1:7" ht="19.899999999999999" customHeight="1" x14ac:dyDescent="0.2">
      <c r="A6978" s="587" t="s">
        <v>712</v>
      </c>
      <c r="B6978" s="535">
        <f>Contratista</f>
        <v>0</v>
      </c>
      <c r="C6978" s="539"/>
      <c r="D6978" s="539"/>
      <c r="E6978" s="539"/>
      <c r="F6978" s="535"/>
      <c r="G6978" s="589"/>
    </row>
    <row r="6979" spans="1:7" ht="19.899999999999999" customHeight="1" x14ac:dyDescent="0.2">
      <c r="A6979" s="587" t="s">
        <v>21</v>
      </c>
      <c r="B6979" s="535" t="str">
        <f>Obra</f>
        <v>PAVIMENTACIÓN Y REPAVIMENTACION DE LA RED VIAL MUNICIPAL AFECTADAS POR OBRAS DE SANEAMIENTO 1era ETAPA SARMIENTO</v>
      </c>
      <c r="C6979" s="539"/>
      <c r="D6979" s="539"/>
      <c r="E6979" s="539"/>
      <c r="F6979" s="535" t="s">
        <v>32</v>
      </c>
      <c r="G6979" s="589">
        <f>Fecha_Base</f>
        <v>0</v>
      </c>
    </row>
    <row r="6980" spans="1:7" ht="19.899999999999999" customHeight="1" x14ac:dyDescent="0.2">
      <c r="A6980" s="590" t="s">
        <v>710</v>
      </c>
      <c r="B6980" s="540" t="str">
        <f>Ubicación</f>
        <v>DEPARTAMENTO SARMIENTO</v>
      </c>
      <c r="C6980" s="540"/>
      <c r="D6980" s="541"/>
      <c r="E6980" s="542"/>
      <c r="F6980" s="543"/>
      <c r="G6980" s="591"/>
    </row>
    <row r="6981" spans="1:7" ht="19.899999999999999" customHeight="1" x14ac:dyDescent="0.2">
      <c r="A6981" s="590" t="s">
        <v>33</v>
      </c>
      <c r="B6981" s="544" t="str">
        <f>IFERROR(VALUE(LEFT(B6982,FIND(".",B6982)-1)),"")</f>
        <v/>
      </c>
      <c r="C6981" s="545">
        <f ca="1">IFERROR(VLOOKUP(B6981,T_Computo_Presupuesto,2,FALSE),0)</f>
        <v>0</v>
      </c>
      <c r="D6981" s="545"/>
      <c r="E6981" s="542"/>
      <c r="F6981" s="543"/>
      <c r="G6981" s="591"/>
    </row>
    <row r="6982" spans="1:7" ht="19.899999999999999" customHeight="1" x14ac:dyDescent="0.2">
      <c r="A6982" s="590" t="s">
        <v>22</v>
      </c>
      <c r="B6982" s="546" t="str">
        <f>IFERROR(VLOOKUP(COUNTIF($A$1:A6982,"ANALISIS DE PRECIOS"),T_NumeroItem,2,FALSE),"")</f>
        <v/>
      </c>
      <c r="C6982" s="805">
        <f ca="1">IFERROR(VLOOKUP(B6982,T_Computo_Presupuesto,2,FALSE),0)</f>
        <v>0</v>
      </c>
      <c r="D6982" s="805"/>
      <c r="E6982" s="805"/>
      <c r="F6982" s="540" t="s">
        <v>23</v>
      </c>
      <c r="G6982" s="592">
        <f ca="1">IFERROR(VLOOKUP(B6982,T_Computo_Presupuesto,4,FALSE),0)</f>
        <v>0</v>
      </c>
    </row>
    <row r="6983" spans="1:7" ht="19.899999999999999" customHeight="1" x14ac:dyDescent="0.2">
      <c r="A6983" s="590"/>
      <c r="B6983" s="540"/>
      <c r="C6983" s="545"/>
      <c r="D6983" s="541"/>
      <c r="E6983" s="542"/>
      <c r="F6983" s="545"/>
      <c r="G6983" s="593"/>
    </row>
    <row r="6984" spans="1:7" ht="19.899999999999999" customHeight="1" x14ac:dyDescent="0.2">
      <c r="A6984" s="594"/>
      <c r="B6984" s="547"/>
      <c r="C6984" s="548" t="s">
        <v>999</v>
      </c>
      <c r="D6984" s="547"/>
      <c r="E6984" s="547"/>
      <c r="F6984" s="547"/>
      <c r="G6984" s="595"/>
    </row>
    <row r="6985" spans="1:7" ht="19.899999999999999" customHeight="1" x14ac:dyDescent="0.2">
      <c r="A6985" s="590"/>
      <c r="B6985" s="549"/>
      <c r="C6985" s="545"/>
      <c r="D6985" s="541"/>
      <c r="E6985" s="542"/>
      <c r="F6985" s="540"/>
      <c r="G6985" s="592"/>
    </row>
    <row r="6986" spans="1:7" ht="19.899999999999999" customHeight="1" x14ac:dyDescent="0.2">
      <c r="A6986" s="590"/>
      <c r="B6986" s="549"/>
      <c r="C6986" s="550" t="s">
        <v>1000</v>
      </c>
      <c r="D6986" s="551" t="s">
        <v>24</v>
      </c>
      <c r="E6986" s="551" t="s">
        <v>1001</v>
      </c>
      <c r="F6986" s="551" t="s">
        <v>1002</v>
      </c>
      <c r="G6986" s="550" t="s">
        <v>1003</v>
      </c>
    </row>
    <row r="6987" spans="1:7" ht="19.899999999999999" customHeight="1" x14ac:dyDescent="0.2">
      <c r="A6987" s="590"/>
      <c r="B6987" s="549"/>
      <c r="C6987" s="552"/>
      <c r="D6987" s="553"/>
      <c r="E6987" s="554">
        <f t="shared" ref="E6987:E6996" si="1581">IFERROR(VLOOKUP(C6987,T_Equipos,4,FALSE),0)</f>
        <v>0</v>
      </c>
      <c r="F6987" s="555">
        <f t="shared" ref="F6987:F6996" si="1582">IFERROR(VLOOKUP(C6987,T_Equipos,5,FALSE),0)</f>
        <v>0</v>
      </c>
      <c r="G6987" s="555">
        <f>ROUND(D6987*F6987,2)</f>
        <v>0</v>
      </c>
    </row>
    <row r="6988" spans="1:7" ht="19.899999999999999" customHeight="1" x14ac:dyDescent="0.2">
      <c r="A6988" s="590"/>
      <c r="B6988" s="549"/>
      <c r="C6988" s="552"/>
      <c r="D6988" s="553"/>
      <c r="E6988" s="554">
        <f t="shared" si="1581"/>
        <v>0</v>
      </c>
      <c r="F6988" s="555">
        <f t="shared" si="1582"/>
        <v>0</v>
      </c>
      <c r="G6988" s="555">
        <f>ROUND(D6988*F6988,2)</f>
        <v>0</v>
      </c>
    </row>
    <row r="6989" spans="1:7" ht="19.899999999999999" customHeight="1" x14ac:dyDescent="0.2">
      <c r="A6989" s="590"/>
      <c r="B6989" s="549"/>
      <c r="C6989" s="552"/>
      <c r="D6989" s="553"/>
      <c r="E6989" s="554">
        <f t="shared" si="1581"/>
        <v>0</v>
      </c>
      <c r="F6989" s="555">
        <f t="shared" si="1582"/>
        <v>0</v>
      </c>
      <c r="G6989" s="555">
        <f>ROUND(D6989*F6989,2)</f>
        <v>0</v>
      </c>
    </row>
    <row r="6990" spans="1:7" ht="19.899999999999999" customHeight="1" x14ac:dyDescent="0.2">
      <c r="A6990" s="590"/>
      <c r="B6990" s="549"/>
      <c r="C6990" s="552"/>
      <c r="D6990" s="553"/>
      <c r="E6990" s="554">
        <f t="shared" si="1581"/>
        <v>0</v>
      </c>
      <c r="F6990" s="555">
        <f t="shared" si="1582"/>
        <v>0</v>
      </c>
      <c r="G6990" s="555">
        <f>ROUND(D6990*F6990,2)</f>
        <v>0</v>
      </c>
    </row>
    <row r="6991" spans="1:7" ht="19.899999999999999" customHeight="1" x14ac:dyDescent="0.2">
      <c r="A6991" s="590"/>
      <c r="B6991" s="549"/>
      <c r="C6991" s="552"/>
      <c r="D6991" s="553"/>
      <c r="E6991" s="554">
        <f t="shared" si="1581"/>
        <v>0</v>
      </c>
      <c r="F6991" s="555">
        <f t="shared" si="1582"/>
        <v>0</v>
      </c>
      <c r="G6991" s="555">
        <f t="shared" ref="G6991:G6996" si="1583">ROUND(D6991*F6991,2)</f>
        <v>0</v>
      </c>
    </row>
    <row r="6992" spans="1:7" ht="19.899999999999999" customHeight="1" x14ac:dyDescent="0.2">
      <c r="A6992" s="590"/>
      <c r="B6992" s="549"/>
      <c r="C6992" s="552"/>
      <c r="D6992" s="553"/>
      <c r="E6992" s="554">
        <f t="shared" si="1581"/>
        <v>0</v>
      </c>
      <c r="F6992" s="555">
        <f t="shared" si="1582"/>
        <v>0</v>
      </c>
      <c r="G6992" s="555">
        <f t="shared" si="1583"/>
        <v>0</v>
      </c>
    </row>
    <row r="6993" spans="1:7" ht="19.899999999999999" customHeight="1" x14ac:dyDescent="0.2">
      <c r="A6993" s="590"/>
      <c r="B6993" s="549"/>
      <c r="C6993" s="552"/>
      <c r="D6993" s="553"/>
      <c r="E6993" s="554">
        <f t="shared" si="1581"/>
        <v>0</v>
      </c>
      <c r="F6993" s="555">
        <f t="shared" si="1582"/>
        <v>0</v>
      </c>
      <c r="G6993" s="555">
        <f t="shared" si="1583"/>
        <v>0</v>
      </c>
    </row>
    <row r="6994" spans="1:7" ht="19.899999999999999" customHeight="1" x14ac:dyDescent="0.2">
      <c r="A6994" s="590"/>
      <c r="B6994" s="549"/>
      <c r="C6994" s="552"/>
      <c r="D6994" s="553"/>
      <c r="E6994" s="554">
        <f t="shared" si="1581"/>
        <v>0</v>
      </c>
      <c r="F6994" s="555">
        <f t="shared" si="1582"/>
        <v>0</v>
      </c>
      <c r="G6994" s="555">
        <f t="shared" si="1583"/>
        <v>0</v>
      </c>
    </row>
    <row r="6995" spans="1:7" ht="19.899999999999999" customHeight="1" x14ac:dyDescent="0.2">
      <c r="A6995" s="590"/>
      <c r="B6995" s="549"/>
      <c r="C6995" s="552"/>
      <c r="D6995" s="553"/>
      <c r="E6995" s="554">
        <f t="shared" si="1581"/>
        <v>0</v>
      </c>
      <c r="F6995" s="555">
        <f t="shared" si="1582"/>
        <v>0</v>
      </c>
      <c r="G6995" s="555">
        <f t="shared" si="1583"/>
        <v>0</v>
      </c>
    </row>
    <row r="6996" spans="1:7" ht="19.899999999999999" customHeight="1" x14ac:dyDescent="0.2">
      <c r="A6996" s="590"/>
      <c r="B6996" s="549"/>
      <c r="C6996" s="552"/>
      <c r="D6996" s="553"/>
      <c r="E6996" s="554">
        <f t="shared" si="1581"/>
        <v>0</v>
      </c>
      <c r="F6996" s="555">
        <f t="shared" si="1582"/>
        <v>0</v>
      </c>
      <c r="G6996" s="555">
        <f t="shared" si="1583"/>
        <v>0</v>
      </c>
    </row>
    <row r="6997" spans="1:7" ht="19.899999999999999" customHeight="1" x14ac:dyDescent="0.2">
      <c r="A6997" s="590"/>
      <c r="B6997" s="549"/>
      <c r="C6997" s="545"/>
      <c r="D6997" s="545"/>
      <c r="E6997" s="556"/>
      <c r="F6997" s="540"/>
      <c r="G6997" s="592"/>
    </row>
    <row r="6998" spans="1:7" ht="19.899999999999999" customHeight="1" x14ac:dyDescent="0.2">
      <c r="A6998" s="590"/>
      <c r="B6998" s="545"/>
      <c r="C6998" s="537" t="s">
        <v>1004</v>
      </c>
      <c r="D6998" s="540" t="s">
        <v>1001</v>
      </c>
      <c r="E6998" s="611">
        <f>SUMPRODUCT(D6987:D6996,E6987:E6996)</f>
        <v>0</v>
      </c>
      <c r="F6998" s="540" t="s">
        <v>1005</v>
      </c>
      <c r="G6998" s="612">
        <f>SUM(G6987:G6996)</f>
        <v>0</v>
      </c>
    </row>
    <row r="6999" spans="1:7" ht="19.899999999999999" customHeight="1" x14ac:dyDescent="0.2">
      <c r="A6999" s="590"/>
      <c r="B6999" s="549"/>
      <c r="C6999" s="557"/>
      <c r="D6999" s="556"/>
      <c r="E6999" s="542"/>
      <c r="F6999" s="540"/>
      <c r="G6999" s="596"/>
    </row>
    <row r="7000" spans="1:7" ht="19.899999999999999" customHeight="1" x14ac:dyDescent="0.2">
      <c r="A7000" s="597"/>
      <c r="B7000" s="549"/>
      <c r="C7000" s="540" t="s">
        <v>1006</v>
      </c>
      <c r="D7000" s="558">
        <f>IFERROR(VLOOKUP(COUNTIF($A$1:A7000,"ANALISIS DE PRECIOS"),T_Rendimiento_Equipo,5,FALSE),0)</f>
        <v>0</v>
      </c>
      <c r="E7000" s="559" t="str">
        <f ca="1">G6982&amp;"/día"</f>
        <v>0/día</v>
      </c>
      <c r="F7000" s="598"/>
      <c r="G7000" s="592"/>
    </row>
    <row r="7001" spans="1:7" ht="19.899999999999999" customHeight="1" x14ac:dyDescent="0.2">
      <c r="A7001" s="590"/>
      <c r="B7001" s="549"/>
      <c r="C7001" s="545"/>
      <c r="D7001" s="541"/>
      <c r="E7001" s="542"/>
      <c r="F7001" s="540"/>
      <c r="G7001" s="592"/>
    </row>
    <row r="7002" spans="1:7" ht="19.899999999999999" customHeight="1" x14ac:dyDescent="0.2">
      <c r="A7002" s="792" t="s">
        <v>576</v>
      </c>
      <c r="B7002" s="793"/>
      <c r="C7002" s="794" t="s">
        <v>0</v>
      </c>
      <c r="D7002" s="806" t="s">
        <v>1866</v>
      </c>
      <c r="E7002" s="806" t="s">
        <v>1865</v>
      </c>
      <c r="F7002" s="798" t="s">
        <v>1007</v>
      </c>
      <c r="G7002" s="800" t="s">
        <v>26</v>
      </c>
    </row>
    <row r="7003" spans="1:7" ht="19.899999999999999" customHeight="1" x14ac:dyDescent="0.2">
      <c r="A7003" s="560" t="s">
        <v>577</v>
      </c>
      <c r="B7003" s="560" t="s">
        <v>578</v>
      </c>
      <c r="C7003" s="795"/>
      <c r="D7003" s="807"/>
      <c r="E7003" s="797"/>
      <c r="F7003" s="799"/>
      <c r="G7003" s="801"/>
    </row>
    <row r="7004" spans="1:7" ht="19.899999999999999" customHeight="1" x14ac:dyDescent="0.2">
      <c r="A7004" s="599"/>
      <c r="B7004" s="545"/>
      <c r="C7004" s="537" t="s">
        <v>1008</v>
      </c>
      <c r="D7004" s="542"/>
      <c r="E7004" s="542"/>
      <c r="F7004" s="545"/>
      <c r="G7004" s="600"/>
    </row>
    <row r="7005" spans="1:7" ht="19.899999999999999" customHeight="1" x14ac:dyDescent="0.2">
      <c r="A7005" s="601">
        <f t="shared" ref="A7005:A7013" si="1584">IFERROR(VLOOKUP(C7005,T_Insumos,4,FALSE),0)</f>
        <v>0</v>
      </c>
      <c r="B7005" s="561">
        <f t="shared" ref="B7005:B7013" si="1585">IFERROR(VLOOKUP(C7005,T_Insumos,5,FALSE),0)</f>
        <v>0</v>
      </c>
      <c r="C7005" s="552"/>
      <c r="D7005" s="562">
        <f t="shared" ref="D7005:D7013" si="1586">IFERROR(VLOOKUP(C7005,T_Insumos,3,FALSE),0)</f>
        <v>0</v>
      </c>
      <c r="E7005" s="555">
        <f>D7005*$G$23</f>
        <v>0</v>
      </c>
      <c r="F7005" s="558">
        <f>IF(C7005="",0,IFERROR(VLOOKUP(COUNTIF($A$1:A7005,"ANALISIS DE PRECIOS"),T_Rendimiento_Equipo,5,FALSE),0))</f>
        <v>0</v>
      </c>
      <c r="G7005" s="555">
        <f>IFERROR(ROUND(E7005/F7005,2),0)</f>
        <v>0</v>
      </c>
    </row>
    <row r="7006" spans="1:7" ht="19.899999999999999" customHeight="1" x14ac:dyDescent="0.2">
      <c r="A7006" s="601">
        <f t="shared" si="1584"/>
        <v>0</v>
      </c>
      <c r="B7006" s="561">
        <f t="shared" si="1585"/>
        <v>0</v>
      </c>
      <c r="C7006" s="552"/>
      <c r="D7006" s="562">
        <f t="shared" si="1586"/>
        <v>0</v>
      </c>
      <c r="E7006" s="555"/>
      <c r="F7006" s="558">
        <f>IF(C7006="",0,IFERROR(VLOOKUP(COUNTIF($A$1:A7006,"ANALISIS DE PRECIOS"),T_Rendimiento_Equipo,5,FALSE),0))</f>
        <v>0</v>
      </c>
      <c r="G7006" s="555">
        <f t="shared" ref="G7006:G7013" si="1587">IFERROR(ROUND(E7006/F7006,2),0)</f>
        <v>0</v>
      </c>
    </row>
    <row r="7007" spans="1:7" ht="19.899999999999999" customHeight="1" x14ac:dyDescent="0.2">
      <c r="A7007" s="601">
        <f t="shared" si="1584"/>
        <v>0</v>
      </c>
      <c r="B7007" s="561">
        <f t="shared" si="1585"/>
        <v>0</v>
      </c>
      <c r="C7007" s="563"/>
      <c r="D7007" s="562">
        <f t="shared" si="1586"/>
        <v>0</v>
      </c>
      <c r="E7007" s="555"/>
      <c r="F7007" s="558">
        <f>IF(C7007="",0,IFERROR(VLOOKUP(COUNTIF($A$1:A7007,"ANALISIS DE PRECIOS"),T_Rendimiento_Equipo,5,FALSE),0))</f>
        <v>0</v>
      </c>
      <c r="G7007" s="555">
        <f t="shared" si="1587"/>
        <v>0</v>
      </c>
    </row>
    <row r="7008" spans="1:7" ht="19.899999999999999" customHeight="1" x14ac:dyDescent="0.2">
      <c r="A7008" s="601">
        <f t="shared" si="1584"/>
        <v>0</v>
      </c>
      <c r="B7008" s="561">
        <f t="shared" si="1585"/>
        <v>0</v>
      </c>
      <c r="C7008" s="563"/>
      <c r="D7008" s="562">
        <f t="shared" si="1586"/>
        <v>0</v>
      </c>
      <c r="E7008" s="555"/>
      <c r="F7008" s="558">
        <f>IF(C7008="",0,IFERROR(VLOOKUP(COUNTIF($A$1:A7008,"ANALISIS DE PRECIOS"),T_Rendimiento_Equipo,5,FALSE),0))</f>
        <v>0</v>
      </c>
      <c r="G7008" s="555">
        <f t="shared" si="1587"/>
        <v>0</v>
      </c>
    </row>
    <row r="7009" spans="1:7" ht="19.899999999999999" customHeight="1" x14ac:dyDescent="0.2">
      <c r="A7009" s="601">
        <f t="shared" si="1584"/>
        <v>0</v>
      </c>
      <c r="B7009" s="561">
        <f t="shared" si="1585"/>
        <v>0</v>
      </c>
      <c r="C7009" s="563"/>
      <c r="D7009" s="562">
        <f t="shared" si="1586"/>
        <v>0</v>
      </c>
      <c r="E7009" s="555"/>
      <c r="F7009" s="558">
        <f>IF(C7009="",0,IFERROR(VLOOKUP(COUNTIF($A$1:A7009,"ANALISIS DE PRECIOS"),T_Rendimiento_Equipo,5,FALSE),0))</f>
        <v>0</v>
      </c>
      <c r="G7009" s="555">
        <f t="shared" si="1587"/>
        <v>0</v>
      </c>
    </row>
    <row r="7010" spans="1:7" ht="19.899999999999999" customHeight="1" x14ac:dyDescent="0.2">
      <c r="A7010" s="601">
        <f t="shared" si="1584"/>
        <v>0</v>
      </c>
      <c r="B7010" s="561">
        <f t="shared" si="1585"/>
        <v>0</v>
      </c>
      <c r="C7010" s="563"/>
      <c r="D7010" s="562">
        <f t="shared" si="1586"/>
        <v>0</v>
      </c>
      <c r="E7010" s="555"/>
      <c r="F7010" s="558">
        <f>IF(C7010="",0,IFERROR(VLOOKUP(COUNTIF($A$1:A7010,"ANALISIS DE PRECIOS"),T_Rendimiento_Equipo,5,FALSE),0))</f>
        <v>0</v>
      </c>
      <c r="G7010" s="555">
        <f t="shared" si="1587"/>
        <v>0</v>
      </c>
    </row>
    <row r="7011" spans="1:7" ht="19.899999999999999" customHeight="1" x14ac:dyDescent="0.2">
      <c r="A7011" s="601">
        <f t="shared" si="1584"/>
        <v>0</v>
      </c>
      <c r="B7011" s="561">
        <f t="shared" si="1585"/>
        <v>0</v>
      </c>
      <c r="C7011" s="563"/>
      <c r="D7011" s="562">
        <f t="shared" si="1586"/>
        <v>0</v>
      </c>
      <c r="E7011" s="555"/>
      <c r="F7011" s="558">
        <f>IF(C7011="",0,IFERROR(VLOOKUP(COUNTIF($A$1:A7011,"ANALISIS DE PRECIOS"),T_Rendimiento_Equipo,5,FALSE),0))</f>
        <v>0</v>
      </c>
      <c r="G7011" s="555">
        <f t="shared" si="1587"/>
        <v>0</v>
      </c>
    </row>
    <row r="7012" spans="1:7" ht="19.899999999999999" customHeight="1" x14ac:dyDescent="0.2">
      <c r="A7012" s="601">
        <f t="shared" si="1584"/>
        <v>0</v>
      </c>
      <c r="B7012" s="561">
        <f t="shared" si="1585"/>
        <v>0</v>
      </c>
      <c r="C7012" s="563"/>
      <c r="D7012" s="562">
        <f t="shared" si="1586"/>
        <v>0</v>
      </c>
      <c r="E7012" s="555"/>
      <c r="F7012" s="558">
        <f>IF(C7012="",0,IFERROR(VLOOKUP(COUNTIF($A$1:A7012,"ANALISIS DE PRECIOS"),T_Rendimiento_Equipo,5,FALSE),0))</f>
        <v>0</v>
      </c>
      <c r="G7012" s="555">
        <f t="shared" si="1587"/>
        <v>0</v>
      </c>
    </row>
    <row r="7013" spans="1:7" ht="19.899999999999999" customHeight="1" x14ac:dyDescent="0.2">
      <c r="A7013" s="601">
        <f t="shared" si="1584"/>
        <v>0</v>
      </c>
      <c r="B7013" s="561">
        <f t="shared" si="1585"/>
        <v>0</v>
      </c>
      <c r="C7013" s="552"/>
      <c r="D7013" s="562">
        <f t="shared" si="1586"/>
        <v>0</v>
      </c>
      <c r="E7013" s="555"/>
      <c r="F7013" s="558">
        <f>IF(C7013="",0,IFERROR(VLOOKUP(COUNTIF($A$1:A7013,"ANALISIS DE PRECIOS"),T_Rendimiento_Equipo,5,FALSE),0))</f>
        <v>0</v>
      </c>
      <c r="G7013" s="555">
        <f t="shared" si="1587"/>
        <v>0</v>
      </c>
    </row>
    <row r="7014" spans="1:7" ht="19.899999999999999" customHeight="1" x14ac:dyDescent="0.2">
      <c r="A7014" s="602"/>
      <c r="B7014" s="541"/>
      <c r="C7014" s="545"/>
      <c r="D7014" s="541"/>
      <c r="E7014" s="542"/>
      <c r="F7014" s="564" t="s">
        <v>27</v>
      </c>
      <c r="G7014" s="603">
        <f>SUBTOTAL(9,G7005:G7013)</f>
        <v>0</v>
      </c>
    </row>
    <row r="7015" spans="1:7" ht="19.899999999999999" customHeight="1" x14ac:dyDescent="0.2">
      <c r="A7015" s="599"/>
      <c r="B7015" s="545"/>
      <c r="C7015" s="537" t="s">
        <v>713</v>
      </c>
      <c r="D7015" s="541"/>
      <c r="E7015" s="542"/>
      <c r="F7015" s="543"/>
      <c r="G7015" s="600"/>
    </row>
    <row r="7016" spans="1:7" ht="19.899999999999999" customHeight="1" x14ac:dyDescent="0.2">
      <c r="A7016" s="792" t="s">
        <v>576</v>
      </c>
      <c r="B7016" s="793"/>
      <c r="C7016" s="794" t="s">
        <v>0</v>
      </c>
      <c r="D7016" s="796" t="s">
        <v>24</v>
      </c>
      <c r="E7016" s="796" t="s">
        <v>1832</v>
      </c>
      <c r="F7016" s="798" t="s">
        <v>1007</v>
      </c>
      <c r="G7016" s="800" t="s">
        <v>26</v>
      </c>
    </row>
    <row r="7017" spans="1:7" ht="19.899999999999999" customHeight="1" x14ac:dyDescent="0.2">
      <c r="A7017" s="560" t="s">
        <v>577</v>
      </c>
      <c r="B7017" s="560" t="s">
        <v>578</v>
      </c>
      <c r="C7017" s="795"/>
      <c r="D7017" s="797"/>
      <c r="E7017" s="797"/>
      <c r="F7017" s="799"/>
      <c r="G7017" s="801"/>
    </row>
    <row r="7018" spans="1:7" ht="19.899999999999999" customHeight="1" x14ac:dyDescent="0.2">
      <c r="A7018" s="601">
        <f t="shared" ref="A7018:A7024" si="1588">IFERROR(VLOOKUP(C7018,T_Insumos,4,FALSE),0)</f>
        <v>0</v>
      </c>
      <c r="B7018" s="561">
        <f t="shared" ref="B7018:B7024" si="1589">IFERROR(VLOOKUP(C7018,T_Insumos,5,FALSE),0)</f>
        <v>0</v>
      </c>
      <c r="C7018" s="565"/>
      <c r="D7018" s="558"/>
      <c r="E7018" s="555">
        <f t="shared" ref="E7018:E7024" si="1590">IFERROR(VLOOKUP(C7018,T_Insumos,3,FALSE),0)</f>
        <v>0</v>
      </c>
      <c r="F7018" s="558">
        <f>IF(C7018="",0,IFERROR(VLOOKUP(COUNTIF($A$1:A7018,"ANALISIS DE PRECIOS"),T_Rendimiento_Equipo,5,FALSE),0))</f>
        <v>0</v>
      </c>
      <c r="G7018" s="555">
        <f>IFERROR(ROUND(D7018*E7018/F7018,2),0)</f>
        <v>0</v>
      </c>
    </row>
    <row r="7019" spans="1:7" ht="19.899999999999999" customHeight="1" x14ac:dyDescent="0.2">
      <c r="A7019" s="601">
        <f t="shared" si="1588"/>
        <v>0</v>
      </c>
      <c r="B7019" s="561">
        <f t="shared" si="1589"/>
        <v>0</v>
      </c>
      <c r="C7019" s="552"/>
      <c r="D7019" s="558"/>
      <c r="E7019" s="555">
        <f t="shared" si="1590"/>
        <v>0</v>
      </c>
      <c r="F7019" s="558">
        <f>IF(C7019="",0,IFERROR(VLOOKUP(COUNTIF($A$1:A7019,"ANALISIS DE PRECIOS"),T_Rendimiento_Equipo,5,FALSE),0))</f>
        <v>0</v>
      </c>
      <c r="G7019" s="555">
        <f t="shared" ref="G7019:G7024" si="1591">IFERROR(ROUND(D7019*E7019/F7019,2),0)</f>
        <v>0</v>
      </c>
    </row>
    <row r="7020" spans="1:7" ht="19.899999999999999" customHeight="1" x14ac:dyDescent="0.2">
      <c r="A7020" s="601">
        <f t="shared" si="1588"/>
        <v>0</v>
      </c>
      <c r="B7020" s="561">
        <f t="shared" si="1589"/>
        <v>0</v>
      </c>
      <c r="C7020" s="552"/>
      <c r="D7020" s="558"/>
      <c r="E7020" s="555">
        <f t="shared" si="1590"/>
        <v>0</v>
      </c>
      <c r="F7020" s="558">
        <f>IF(C7020="",0,IFERROR(VLOOKUP(COUNTIF($A$1:A7020,"ANALISIS DE PRECIOS"),T_Rendimiento_Equipo,5,FALSE),0))</f>
        <v>0</v>
      </c>
      <c r="G7020" s="555">
        <f t="shared" si="1591"/>
        <v>0</v>
      </c>
    </row>
    <row r="7021" spans="1:7" ht="19.899999999999999" customHeight="1" x14ac:dyDescent="0.2">
      <c r="A7021" s="601">
        <f t="shared" si="1588"/>
        <v>0</v>
      </c>
      <c r="B7021" s="561">
        <f t="shared" si="1589"/>
        <v>0</v>
      </c>
      <c r="C7021" s="552"/>
      <c r="D7021" s="558"/>
      <c r="E7021" s="555">
        <f t="shared" si="1590"/>
        <v>0</v>
      </c>
      <c r="F7021" s="558">
        <f>IF(C7021="",0,IFERROR(VLOOKUP(COUNTIF($A$1:A7021,"ANALISIS DE PRECIOS"),T_Rendimiento_Equipo,5,FALSE),0))</f>
        <v>0</v>
      </c>
      <c r="G7021" s="555">
        <f t="shared" si="1591"/>
        <v>0</v>
      </c>
    </row>
    <row r="7022" spans="1:7" ht="19.899999999999999" customHeight="1" x14ac:dyDescent="0.2">
      <c r="A7022" s="601">
        <f t="shared" si="1588"/>
        <v>0</v>
      </c>
      <c r="B7022" s="561">
        <f t="shared" si="1589"/>
        <v>0</v>
      </c>
      <c r="C7022" s="552"/>
      <c r="D7022" s="558"/>
      <c r="E7022" s="555">
        <f t="shared" si="1590"/>
        <v>0</v>
      </c>
      <c r="F7022" s="558">
        <f>IF(C7022="",0,IFERROR(VLOOKUP(COUNTIF($A$1:A7022,"ANALISIS DE PRECIOS"),T_Rendimiento_Equipo,5,FALSE),0))</f>
        <v>0</v>
      </c>
      <c r="G7022" s="555">
        <f t="shared" si="1591"/>
        <v>0</v>
      </c>
    </row>
    <row r="7023" spans="1:7" ht="19.899999999999999" customHeight="1" x14ac:dyDescent="0.2">
      <c r="A7023" s="601">
        <f t="shared" si="1588"/>
        <v>0</v>
      </c>
      <c r="B7023" s="561">
        <f t="shared" si="1589"/>
        <v>0</v>
      </c>
      <c r="C7023" s="552"/>
      <c r="D7023" s="566"/>
      <c r="E7023" s="555">
        <f t="shared" si="1590"/>
        <v>0</v>
      </c>
      <c r="F7023" s="558">
        <f>IF(C7023="",0,IFERROR(VLOOKUP(COUNTIF($A$1:A7023,"ANALISIS DE PRECIOS"),T_Rendimiento_Equipo,5,FALSE),0))</f>
        <v>0</v>
      </c>
      <c r="G7023" s="555">
        <f t="shared" si="1591"/>
        <v>0</v>
      </c>
    </row>
    <row r="7024" spans="1:7" ht="19.899999999999999" customHeight="1" x14ac:dyDescent="0.2">
      <c r="A7024" s="601">
        <f t="shared" si="1588"/>
        <v>0</v>
      </c>
      <c r="B7024" s="561">
        <f t="shared" si="1589"/>
        <v>0</v>
      </c>
      <c r="C7024" s="561"/>
      <c r="D7024" s="567"/>
      <c r="E7024" s="555">
        <f t="shared" si="1590"/>
        <v>0</v>
      </c>
      <c r="F7024" s="558">
        <f>IF(C7024="",0,IFERROR(VLOOKUP(COUNTIF($A$1:A7024,"ANALISIS DE PRECIOS"),T_Rendimiento_Equipo,5,FALSE),0))</f>
        <v>0</v>
      </c>
      <c r="G7024" s="555">
        <f t="shared" si="1591"/>
        <v>0</v>
      </c>
    </row>
    <row r="7025" spans="1:7" ht="19.899999999999999" customHeight="1" x14ac:dyDescent="0.2">
      <c r="A7025" s="602"/>
      <c r="B7025" s="541"/>
      <c r="C7025" s="545"/>
      <c r="D7025" s="541"/>
      <c r="E7025" s="542"/>
      <c r="F7025" s="564" t="s">
        <v>28</v>
      </c>
      <c r="G7025" s="604">
        <f>SUBTOTAL(9,G7018:G7024)</f>
        <v>0</v>
      </c>
    </row>
    <row r="7026" spans="1:7" ht="19.899999999999999" customHeight="1" x14ac:dyDescent="0.2">
      <c r="A7026" s="599"/>
      <c r="B7026" s="545"/>
      <c r="C7026" s="537" t="s">
        <v>1014</v>
      </c>
      <c r="D7026" s="541"/>
      <c r="E7026" s="542"/>
      <c r="F7026" s="543"/>
      <c r="G7026" s="600"/>
    </row>
    <row r="7027" spans="1:7" ht="19.899999999999999" customHeight="1" x14ac:dyDescent="0.2">
      <c r="A7027" s="792" t="s">
        <v>576</v>
      </c>
      <c r="B7027" s="793"/>
      <c r="C7027" s="794" t="s">
        <v>0</v>
      </c>
      <c r="D7027" s="794" t="s">
        <v>1867</v>
      </c>
      <c r="E7027" s="796" t="s">
        <v>24</v>
      </c>
      <c r="F7027" s="798" t="s">
        <v>25</v>
      </c>
      <c r="G7027" s="800" t="s">
        <v>26</v>
      </c>
    </row>
    <row r="7028" spans="1:7" ht="19.899999999999999" customHeight="1" x14ac:dyDescent="0.2">
      <c r="A7028" s="560" t="s">
        <v>577</v>
      </c>
      <c r="B7028" s="560" t="s">
        <v>578</v>
      </c>
      <c r="C7028" s="795"/>
      <c r="D7028" s="795"/>
      <c r="E7028" s="797"/>
      <c r="F7028" s="799"/>
      <c r="G7028" s="801"/>
    </row>
    <row r="7029" spans="1:7" ht="19.899999999999999" customHeight="1" x14ac:dyDescent="0.2">
      <c r="A7029" s="601">
        <f t="shared" ref="A7029:A7039" si="1592">IFERROR(VLOOKUP(C7029,T_Insumos,4,FALSE),0)</f>
        <v>0</v>
      </c>
      <c r="B7029" s="561">
        <f t="shared" ref="B7029:B7039" si="1593">IFERROR(VLOOKUP(C7029,T_Insumos,5,FALSE),0)</f>
        <v>0</v>
      </c>
      <c r="C7029" s="561"/>
      <c r="D7029" s="613">
        <f t="shared" ref="D7029:D7039" si="1594">IFERROR(VLOOKUP(C7029,T_Insumos,2,FALSE),0)</f>
        <v>0</v>
      </c>
      <c r="E7029" s="553"/>
      <c r="F7029" s="555">
        <f t="shared" ref="F7029:F7039" si="1595">IFERROR(VLOOKUP(C7029,T_Insumos,3,FALSE),0)</f>
        <v>0</v>
      </c>
      <c r="G7029" s="555">
        <f>ROUND(E7029*F7029,2)</f>
        <v>0</v>
      </c>
    </row>
    <row r="7030" spans="1:7" ht="19.899999999999999" customHeight="1" x14ac:dyDescent="0.2">
      <c r="A7030" s="601">
        <f t="shared" si="1592"/>
        <v>0</v>
      </c>
      <c r="B7030" s="561">
        <f t="shared" si="1593"/>
        <v>0</v>
      </c>
      <c r="C7030" s="561"/>
      <c r="D7030" s="613">
        <f t="shared" si="1594"/>
        <v>0</v>
      </c>
      <c r="E7030" s="553"/>
      <c r="F7030" s="555">
        <f t="shared" si="1595"/>
        <v>0</v>
      </c>
      <c r="G7030" s="555">
        <f t="shared" ref="G7030:G7039" si="1596">ROUND(E7030*F7030,2)</f>
        <v>0</v>
      </c>
    </row>
    <row r="7031" spans="1:7" ht="19.899999999999999" customHeight="1" x14ac:dyDescent="0.2">
      <c r="A7031" s="601">
        <f t="shared" si="1592"/>
        <v>0</v>
      </c>
      <c r="B7031" s="561">
        <f t="shared" si="1593"/>
        <v>0</v>
      </c>
      <c r="C7031" s="561"/>
      <c r="D7031" s="613">
        <f t="shared" si="1594"/>
        <v>0</v>
      </c>
      <c r="E7031" s="553"/>
      <c r="F7031" s="555">
        <f t="shared" si="1595"/>
        <v>0</v>
      </c>
      <c r="G7031" s="555">
        <f t="shared" si="1596"/>
        <v>0</v>
      </c>
    </row>
    <row r="7032" spans="1:7" ht="19.899999999999999" customHeight="1" x14ac:dyDescent="0.2">
      <c r="A7032" s="601">
        <f t="shared" si="1592"/>
        <v>0</v>
      </c>
      <c r="B7032" s="561">
        <f t="shared" si="1593"/>
        <v>0</v>
      </c>
      <c r="C7032" s="561"/>
      <c r="D7032" s="613">
        <f t="shared" si="1594"/>
        <v>0</v>
      </c>
      <c r="E7032" s="553"/>
      <c r="F7032" s="555">
        <f t="shared" si="1595"/>
        <v>0</v>
      </c>
      <c r="G7032" s="555">
        <f t="shared" si="1596"/>
        <v>0</v>
      </c>
    </row>
    <row r="7033" spans="1:7" ht="19.899999999999999" customHeight="1" x14ac:dyDescent="0.2">
      <c r="A7033" s="601">
        <f t="shared" si="1592"/>
        <v>0</v>
      </c>
      <c r="B7033" s="561">
        <f t="shared" si="1593"/>
        <v>0</v>
      </c>
      <c r="C7033" s="561"/>
      <c r="D7033" s="613">
        <f t="shared" si="1594"/>
        <v>0</v>
      </c>
      <c r="E7033" s="553"/>
      <c r="F7033" s="555">
        <f t="shared" si="1595"/>
        <v>0</v>
      </c>
      <c r="G7033" s="555">
        <f t="shared" si="1596"/>
        <v>0</v>
      </c>
    </row>
    <row r="7034" spans="1:7" ht="19.899999999999999" customHeight="1" x14ac:dyDescent="0.2">
      <c r="A7034" s="601">
        <f t="shared" si="1592"/>
        <v>0</v>
      </c>
      <c r="B7034" s="561">
        <f t="shared" si="1593"/>
        <v>0</v>
      </c>
      <c r="C7034" s="561"/>
      <c r="D7034" s="613">
        <f t="shared" si="1594"/>
        <v>0</v>
      </c>
      <c r="E7034" s="553"/>
      <c r="F7034" s="555">
        <f t="shared" si="1595"/>
        <v>0</v>
      </c>
      <c r="G7034" s="555">
        <f t="shared" si="1596"/>
        <v>0</v>
      </c>
    </row>
    <row r="7035" spans="1:7" ht="19.899999999999999" customHeight="1" x14ac:dyDescent="0.2">
      <c r="A7035" s="601">
        <f t="shared" si="1592"/>
        <v>0</v>
      </c>
      <c r="B7035" s="561">
        <f t="shared" si="1593"/>
        <v>0</v>
      </c>
      <c r="C7035" s="561"/>
      <c r="D7035" s="613">
        <f t="shared" si="1594"/>
        <v>0</v>
      </c>
      <c r="E7035" s="553"/>
      <c r="F7035" s="555">
        <f t="shared" si="1595"/>
        <v>0</v>
      </c>
      <c r="G7035" s="555">
        <f t="shared" si="1596"/>
        <v>0</v>
      </c>
    </row>
    <row r="7036" spans="1:7" ht="19.899999999999999" customHeight="1" x14ac:dyDescent="0.2">
      <c r="A7036" s="601">
        <f t="shared" si="1592"/>
        <v>0</v>
      </c>
      <c r="B7036" s="561">
        <f t="shared" si="1593"/>
        <v>0</v>
      </c>
      <c r="C7036" s="561"/>
      <c r="D7036" s="613">
        <f t="shared" si="1594"/>
        <v>0</v>
      </c>
      <c r="E7036" s="553"/>
      <c r="F7036" s="555">
        <f t="shared" si="1595"/>
        <v>0</v>
      </c>
      <c r="G7036" s="555">
        <f t="shared" si="1596"/>
        <v>0</v>
      </c>
    </row>
    <row r="7037" spans="1:7" ht="19.899999999999999" customHeight="1" x14ac:dyDescent="0.2">
      <c r="A7037" s="601">
        <f t="shared" si="1592"/>
        <v>0</v>
      </c>
      <c r="B7037" s="561">
        <f t="shared" si="1593"/>
        <v>0</v>
      </c>
      <c r="C7037" s="561"/>
      <c r="D7037" s="613">
        <f t="shared" si="1594"/>
        <v>0</v>
      </c>
      <c r="E7037" s="553"/>
      <c r="F7037" s="555">
        <f t="shared" si="1595"/>
        <v>0</v>
      </c>
      <c r="G7037" s="555">
        <f t="shared" si="1596"/>
        <v>0</v>
      </c>
    </row>
    <row r="7038" spans="1:7" ht="19.899999999999999" customHeight="1" x14ac:dyDescent="0.2">
      <c r="A7038" s="601">
        <f t="shared" si="1592"/>
        <v>0</v>
      </c>
      <c r="B7038" s="561">
        <f t="shared" si="1593"/>
        <v>0</v>
      </c>
      <c r="C7038" s="561"/>
      <c r="D7038" s="613">
        <f t="shared" si="1594"/>
        <v>0</v>
      </c>
      <c r="E7038" s="553"/>
      <c r="F7038" s="555">
        <f t="shared" si="1595"/>
        <v>0</v>
      </c>
      <c r="G7038" s="555">
        <f t="shared" si="1596"/>
        <v>0</v>
      </c>
    </row>
    <row r="7039" spans="1:7" ht="19.899999999999999" customHeight="1" x14ac:dyDescent="0.2">
      <c r="A7039" s="601">
        <f t="shared" si="1592"/>
        <v>0</v>
      </c>
      <c r="B7039" s="561">
        <f t="shared" si="1593"/>
        <v>0</v>
      </c>
      <c r="C7039" s="561"/>
      <c r="D7039" s="613">
        <f t="shared" si="1594"/>
        <v>0</v>
      </c>
      <c r="E7039" s="553"/>
      <c r="F7039" s="555">
        <f t="shared" si="1595"/>
        <v>0</v>
      </c>
      <c r="G7039" s="555">
        <f t="shared" si="1596"/>
        <v>0</v>
      </c>
    </row>
    <row r="7040" spans="1:7" ht="19.899999999999999" customHeight="1" x14ac:dyDescent="0.2">
      <c r="A7040" s="599"/>
      <c r="B7040" s="545"/>
      <c r="C7040" s="545"/>
      <c r="D7040" s="541"/>
      <c r="E7040" s="542"/>
      <c r="F7040" s="564" t="s">
        <v>29</v>
      </c>
      <c r="G7040" s="605">
        <f>SUBTOTAL(9,G7029:G7039)</f>
        <v>0</v>
      </c>
    </row>
    <row r="7041" spans="1:7" ht="19.899999999999999" customHeight="1" x14ac:dyDescent="0.2">
      <c r="A7041" s="599"/>
      <c r="B7041" s="545"/>
      <c r="C7041" s="537" t="s">
        <v>1015</v>
      </c>
      <c r="D7041" s="541"/>
      <c r="E7041" s="542"/>
      <c r="F7041" s="543"/>
      <c r="G7041" s="600"/>
    </row>
    <row r="7042" spans="1:7" ht="19.899999999999999" customHeight="1" x14ac:dyDescent="0.2">
      <c r="A7042" s="792" t="s">
        <v>576</v>
      </c>
      <c r="B7042" s="793"/>
      <c r="C7042" s="794" t="s">
        <v>0</v>
      </c>
      <c r="D7042" s="794" t="s">
        <v>1867</v>
      </c>
      <c r="E7042" s="796" t="s">
        <v>24</v>
      </c>
      <c r="F7042" s="798" t="s">
        <v>25</v>
      </c>
      <c r="G7042" s="800" t="s">
        <v>26</v>
      </c>
    </row>
    <row r="7043" spans="1:7" ht="19.899999999999999" customHeight="1" x14ac:dyDescent="0.2">
      <c r="A7043" s="560" t="s">
        <v>577</v>
      </c>
      <c r="B7043" s="560" t="s">
        <v>578</v>
      </c>
      <c r="C7043" s="795"/>
      <c r="D7043" s="795"/>
      <c r="E7043" s="797"/>
      <c r="F7043" s="799"/>
      <c r="G7043" s="801"/>
    </row>
    <row r="7044" spans="1:7" ht="19.899999999999999" customHeight="1" x14ac:dyDescent="0.2">
      <c r="A7044" s="601">
        <f>IFERROR(VLOOKUP(C7044,T_Insumos,4,FALSE),0)</f>
        <v>0</v>
      </c>
      <c r="B7044" s="561">
        <f>IFERROR(VLOOKUP(C7044,T_Insumos,5,FALSE),0)</f>
        <v>0</v>
      </c>
      <c r="C7044" s="552"/>
      <c r="D7044" s="613">
        <f>IF(C7044=0,0,"$/tnkm")</f>
        <v>0</v>
      </c>
      <c r="E7044" s="553"/>
      <c r="F7044" s="555">
        <f>IFERROR(VLOOKUP(C7044,T_Insumos,3,FALSE),0)</f>
        <v>0</v>
      </c>
      <c r="G7044" s="555">
        <f>ROUND(E7044*F7044,2)</f>
        <v>0</v>
      </c>
    </row>
    <row r="7045" spans="1:7" ht="19.899999999999999" customHeight="1" x14ac:dyDescent="0.2">
      <c r="A7045" s="601">
        <f>IFERROR(VLOOKUP(C7045,T_Insumos,4,FALSE),0)</f>
        <v>0</v>
      </c>
      <c r="B7045" s="561">
        <f>IFERROR(VLOOKUP(C7045,T_Insumos,5,FALSE),0)</f>
        <v>0</v>
      </c>
      <c r="C7045" s="552"/>
      <c r="D7045" s="613">
        <f>IF(C7045=0,0,"$/tnkm")</f>
        <v>0</v>
      </c>
      <c r="E7045" s="569"/>
      <c r="F7045" s="555">
        <f>IFERROR(VLOOKUP(C7045,T_Insumos,3,FALSE),0)</f>
        <v>0</v>
      </c>
      <c r="G7045" s="555">
        <f t="shared" ref="G7045" si="1597">ROUND(E7045*F7045,2)</f>
        <v>0</v>
      </c>
    </row>
    <row r="7046" spans="1:7" ht="19.899999999999999" customHeight="1" x14ac:dyDescent="0.2">
      <c r="A7046" s="599"/>
      <c r="B7046" s="545"/>
      <c r="C7046" s="545"/>
      <c r="D7046" s="541"/>
      <c r="E7046" s="542"/>
      <c r="F7046" s="564" t="s">
        <v>1016</v>
      </c>
      <c r="G7046" s="605">
        <f>SUBTOTAL(9,G7044:G7045)</f>
        <v>0</v>
      </c>
    </row>
    <row r="7047" spans="1:7" ht="19.899999999999999" customHeight="1" x14ac:dyDescent="0.2">
      <c r="A7047" s="602"/>
      <c r="B7047" s="541"/>
      <c r="C7047" s="545"/>
      <c r="D7047" s="541"/>
      <c r="E7047" s="542"/>
      <c r="F7047" s="543"/>
      <c r="G7047" s="600"/>
    </row>
    <row r="7048" spans="1:7" ht="19.899999999999999" customHeight="1" x14ac:dyDescent="0.2">
      <c r="A7048" s="664" t="str">
        <f>B6982</f>
        <v/>
      </c>
      <c r="B7048" s="661">
        <f ca="1">C6982</f>
        <v>0</v>
      </c>
      <c r="C7048" s="541"/>
      <c r="D7048" s="541" t="s">
        <v>1833</v>
      </c>
      <c r="E7048" s="662"/>
      <c r="F7048" s="663" t="str">
        <f ca="1">"$/"&amp;G6982</f>
        <v>$/0</v>
      </c>
      <c r="G7048" s="610">
        <f>SUBTOTAL(9,G7005:G7047)</f>
        <v>0</v>
      </c>
    </row>
    <row r="7049" spans="1:7" ht="19.899999999999999" customHeight="1" x14ac:dyDescent="0.2">
      <c r="A7049" s="606"/>
      <c r="B7049" s="607"/>
      <c r="C7049" s="608"/>
      <c r="D7049" s="608" t="s">
        <v>2043</v>
      </c>
      <c r="E7049" s="609"/>
      <c r="F7049" s="665" t="str">
        <f ca="1">"$/"&amp;G6982</f>
        <v>$/0</v>
      </c>
      <c r="G7049" s="610">
        <f>ROUND(G7048/Coeficiente_Paso,2)</f>
        <v>0</v>
      </c>
    </row>
    <row r="7050" spans="1:7" ht="19.899999999999999" customHeight="1" x14ac:dyDescent="0.2">
      <c r="A7050" s="191"/>
      <c r="B7050" s="191"/>
      <c r="C7050" s="191"/>
      <c r="D7050" s="191"/>
      <c r="E7050" s="191"/>
      <c r="F7050" s="191"/>
      <c r="G7050" s="191"/>
    </row>
    <row r="7051" spans="1:7" ht="19.899999999999999" customHeight="1" x14ac:dyDescent="0.2">
      <c r="A7051" s="802" t="s">
        <v>31</v>
      </c>
      <c r="B7051" s="803"/>
      <c r="C7051" s="803"/>
      <c r="D7051" s="803"/>
      <c r="E7051" s="803"/>
      <c r="F7051" s="803"/>
      <c r="G7051" s="804"/>
    </row>
    <row r="7052" spans="1:7" ht="19.899999999999999" customHeight="1" x14ac:dyDescent="0.2">
      <c r="A7052" s="587" t="s">
        <v>711</v>
      </c>
      <c r="B7052" s="535" t="str">
        <f>Comitente</f>
        <v>DIRECCIÓN PROVINCIAL DE VIALIDAD</v>
      </c>
      <c r="C7052" s="536"/>
      <c r="D7052" s="537"/>
      <c r="E7052" s="537"/>
      <c r="F7052" s="538"/>
      <c r="G7052" s="588"/>
    </row>
    <row r="7053" spans="1:7" ht="19.899999999999999" customHeight="1" x14ac:dyDescent="0.2">
      <c r="A7053" s="587" t="s">
        <v>712</v>
      </c>
      <c r="B7053" s="535">
        <f>Contratista</f>
        <v>0</v>
      </c>
      <c r="C7053" s="539"/>
      <c r="D7053" s="539"/>
      <c r="E7053" s="539"/>
      <c r="F7053" s="535"/>
      <c r="G7053" s="589"/>
    </row>
    <row r="7054" spans="1:7" ht="19.899999999999999" customHeight="1" x14ac:dyDescent="0.2">
      <c r="A7054" s="587" t="s">
        <v>21</v>
      </c>
      <c r="B7054" s="535" t="str">
        <f>Obra</f>
        <v>PAVIMENTACIÓN Y REPAVIMENTACION DE LA RED VIAL MUNICIPAL AFECTADAS POR OBRAS DE SANEAMIENTO 1era ETAPA SARMIENTO</v>
      </c>
      <c r="C7054" s="539"/>
      <c r="D7054" s="539"/>
      <c r="E7054" s="539"/>
      <c r="F7054" s="535" t="s">
        <v>32</v>
      </c>
      <c r="G7054" s="589">
        <f>Fecha_Base</f>
        <v>0</v>
      </c>
    </row>
    <row r="7055" spans="1:7" ht="19.899999999999999" customHeight="1" x14ac:dyDescent="0.2">
      <c r="A7055" s="590" t="s">
        <v>710</v>
      </c>
      <c r="B7055" s="540" t="str">
        <f>Ubicación</f>
        <v>DEPARTAMENTO SARMIENTO</v>
      </c>
      <c r="C7055" s="540"/>
      <c r="D7055" s="541"/>
      <c r="E7055" s="542"/>
      <c r="F7055" s="543"/>
      <c r="G7055" s="591"/>
    </row>
    <row r="7056" spans="1:7" ht="19.899999999999999" customHeight="1" x14ac:dyDescent="0.2">
      <c r="A7056" s="590" t="s">
        <v>33</v>
      </c>
      <c r="B7056" s="544" t="str">
        <f>IFERROR(VALUE(LEFT(B7057,FIND(".",B7057)-1)),"")</f>
        <v/>
      </c>
      <c r="C7056" s="545">
        <f ca="1">IFERROR(VLOOKUP(B7056,T_Computo_Presupuesto,2,FALSE),0)</f>
        <v>0</v>
      </c>
      <c r="D7056" s="545"/>
      <c r="E7056" s="542"/>
      <c r="F7056" s="543"/>
      <c r="G7056" s="591"/>
    </row>
    <row r="7057" spans="1:7" ht="19.899999999999999" customHeight="1" x14ac:dyDescent="0.2">
      <c r="A7057" s="590" t="s">
        <v>22</v>
      </c>
      <c r="B7057" s="546" t="str">
        <f>IFERROR(VLOOKUP(COUNTIF($A$1:A7057,"ANALISIS DE PRECIOS"),T_NumeroItem,2,FALSE),"")</f>
        <v/>
      </c>
      <c r="C7057" s="805">
        <f ca="1">IFERROR(VLOOKUP(B7057,T_Computo_Presupuesto,2,FALSE),0)</f>
        <v>0</v>
      </c>
      <c r="D7057" s="805"/>
      <c r="E7057" s="805"/>
      <c r="F7057" s="540" t="s">
        <v>23</v>
      </c>
      <c r="G7057" s="592">
        <f ca="1">IFERROR(VLOOKUP(B7057,T_Computo_Presupuesto,4,FALSE),0)</f>
        <v>0</v>
      </c>
    </row>
    <row r="7058" spans="1:7" ht="19.899999999999999" customHeight="1" x14ac:dyDescent="0.2">
      <c r="A7058" s="590"/>
      <c r="B7058" s="540"/>
      <c r="C7058" s="545"/>
      <c r="D7058" s="541"/>
      <c r="E7058" s="542"/>
      <c r="F7058" s="545"/>
      <c r="G7058" s="593"/>
    </row>
    <row r="7059" spans="1:7" ht="19.899999999999999" customHeight="1" x14ac:dyDescent="0.2">
      <c r="A7059" s="594"/>
      <c r="B7059" s="547"/>
      <c r="C7059" s="548" t="s">
        <v>999</v>
      </c>
      <c r="D7059" s="547"/>
      <c r="E7059" s="547"/>
      <c r="F7059" s="547"/>
      <c r="G7059" s="595"/>
    </row>
    <row r="7060" spans="1:7" ht="19.899999999999999" customHeight="1" x14ac:dyDescent="0.2">
      <c r="A7060" s="590"/>
      <c r="B7060" s="549"/>
      <c r="C7060" s="545"/>
      <c r="D7060" s="541"/>
      <c r="E7060" s="542"/>
      <c r="F7060" s="540"/>
      <c r="G7060" s="592"/>
    </row>
    <row r="7061" spans="1:7" ht="19.899999999999999" customHeight="1" x14ac:dyDescent="0.2">
      <c r="A7061" s="590"/>
      <c r="B7061" s="549"/>
      <c r="C7061" s="550" t="s">
        <v>1000</v>
      </c>
      <c r="D7061" s="551" t="s">
        <v>24</v>
      </c>
      <c r="E7061" s="551" t="s">
        <v>1001</v>
      </c>
      <c r="F7061" s="551" t="s">
        <v>1002</v>
      </c>
      <c r="G7061" s="550" t="s">
        <v>1003</v>
      </c>
    </row>
    <row r="7062" spans="1:7" ht="19.899999999999999" customHeight="1" x14ac:dyDescent="0.2">
      <c r="A7062" s="590"/>
      <c r="B7062" s="549"/>
      <c r="C7062" s="552"/>
      <c r="D7062" s="553"/>
      <c r="E7062" s="554">
        <f t="shared" ref="E7062:E7071" si="1598">IFERROR(VLOOKUP(C7062,T_Equipos,4,FALSE),0)</f>
        <v>0</v>
      </c>
      <c r="F7062" s="555">
        <f t="shared" ref="F7062:F7071" si="1599">IFERROR(VLOOKUP(C7062,T_Equipos,5,FALSE),0)</f>
        <v>0</v>
      </c>
      <c r="G7062" s="555">
        <f>ROUND(D7062*F7062,2)</f>
        <v>0</v>
      </c>
    </row>
    <row r="7063" spans="1:7" ht="19.899999999999999" customHeight="1" x14ac:dyDescent="0.2">
      <c r="A7063" s="590"/>
      <c r="B7063" s="549"/>
      <c r="C7063" s="552"/>
      <c r="D7063" s="553"/>
      <c r="E7063" s="554">
        <f t="shared" si="1598"/>
        <v>0</v>
      </c>
      <c r="F7063" s="555">
        <f t="shared" si="1599"/>
        <v>0</v>
      </c>
      <c r="G7063" s="555">
        <f>ROUND(D7063*F7063,2)</f>
        <v>0</v>
      </c>
    </row>
    <row r="7064" spans="1:7" ht="19.899999999999999" customHeight="1" x14ac:dyDescent="0.2">
      <c r="A7064" s="590"/>
      <c r="B7064" s="549"/>
      <c r="C7064" s="552"/>
      <c r="D7064" s="553"/>
      <c r="E7064" s="554">
        <f t="shared" si="1598"/>
        <v>0</v>
      </c>
      <c r="F7064" s="555">
        <f t="shared" si="1599"/>
        <v>0</v>
      </c>
      <c r="G7064" s="555">
        <f>ROUND(D7064*F7064,2)</f>
        <v>0</v>
      </c>
    </row>
    <row r="7065" spans="1:7" ht="19.899999999999999" customHeight="1" x14ac:dyDescent="0.2">
      <c r="A7065" s="590"/>
      <c r="B7065" s="549"/>
      <c r="C7065" s="552"/>
      <c r="D7065" s="553"/>
      <c r="E7065" s="554">
        <f t="shared" si="1598"/>
        <v>0</v>
      </c>
      <c r="F7065" s="555">
        <f t="shared" si="1599"/>
        <v>0</v>
      </c>
      <c r="G7065" s="555">
        <f>ROUND(D7065*F7065,2)</f>
        <v>0</v>
      </c>
    </row>
    <row r="7066" spans="1:7" ht="19.899999999999999" customHeight="1" x14ac:dyDescent="0.2">
      <c r="A7066" s="590"/>
      <c r="B7066" s="549"/>
      <c r="C7066" s="552"/>
      <c r="D7066" s="553"/>
      <c r="E7066" s="554">
        <f t="shared" si="1598"/>
        <v>0</v>
      </c>
      <c r="F7066" s="555">
        <f t="shared" si="1599"/>
        <v>0</v>
      </c>
      <c r="G7066" s="555">
        <f t="shared" ref="G7066:G7071" si="1600">ROUND(D7066*F7066,2)</f>
        <v>0</v>
      </c>
    </row>
    <row r="7067" spans="1:7" ht="19.899999999999999" customHeight="1" x14ac:dyDescent="0.2">
      <c r="A7067" s="590"/>
      <c r="B7067" s="549"/>
      <c r="C7067" s="552"/>
      <c r="D7067" s="553"/>
      <c r="E7067" s="554">
        <f t="shared" si="1598"/>
        <v>0</v>
      </c>
      <c r="F7067" s="555">
        <f t="shared" si="1599"/>
        <v>0</v>
      </c>
      <c r="G7067" s="555">
        <f t="shared" si="1600"/>
        <v>0</v>
      </c>
    </row>
    <row r="7068" spans="1:7" ht="19.899999999999999" customHeight="1" x14ac:dyDescent="0.2">
      <c r="A7068" s="590"/>
      <c r="B7068" s="549"/>
      <c r="C7068" s="552"/>
      <c r="D7068" s="553"/>
      <c r="E7068" s="554">
        <f t="shared" si="1598"/>
        <v>0</v>
      </c>
      <c r="F7068" s="555">
        <f t="shared" si="1599"/>
        <v>0</v>
      </c>
      <c r="G7068" s="555">
        <f t="shared" si="1600"/>
        <v>0</v>
      </c>
    </row>
    <row r="7069" spans="1:7" ht="19.899999999999999" customHeight="1" x14ac:dyDescent="0.2">
      <c r="A7069" s="590"/>
      <c r="B7069" s="549"/>
      <c r="C7069" s="552"/>
      <c r="D7069" s="553"/>
      <c r="E7069" s="554">
        <f t="shared" si="1598"/>
        <v>0</v>
      </c>
      <c r="F7069" s="555">
        <f t="shared" si="1599"/>
        <v>0</v>
      </c>
      <c r="G7069" s="555">
        <f t="shared" si="1600"/>
        <v>0</v>
      </c>
    </row>
    <row r="7070" spans="1:7" ht="19.899999999999999" customHeight="1" x14ac:dyDescent="0.2">
      <c r="A7070" s="590"/>
      <c r="B7070" s="549"/>
      <c r="C7070" s="552"/>
      <c r="D7070" s="553"/>
      <c r="E7070" s="554">
        <f t="shared" si="1598"/>
        <v>0</v>
      </c>
      <c r="F7070" s="555">
        <f t="shared" si="1599"/>
        <v>0</v>
      </c>
      <c r="G7070" s="555">
        <f t="shared" si="1600"/>
        <v>0</v>
      </c>
    </row>
    <row r="7071" spans="1:7" ht="19.899999999999999" customHeight="1" x14ac:dyDescent="0.2">
      <c r="A7071" s="590"/>
      <c r="B7071" s="549"/>
      <c r="C7071" s="552"/>
      <c r="D7071" s="553"/>
      <c r="E7071" s="554">
        <f t="shared" si="1598"/>
        <v>0</v>
      </c>
      <c r="F7071" s="555">
        <f t="shared" si="1599"/>
        <v>0</v>
      </c>
      <c r="G7071" s="555">
        <f t="shared" si="1600"/>
        <v>0</v>
      </c>
    </row>
    <row r="7072" spans="1:7" ht="19.899999999999999" customHeight="1" x14ac:dyDescent="0.2">
      <c r="A7072" s="590"/>
      <c r="B7072" s="549"/>
      <c r="C7072" s="545"/>
      <c r="D7072" s="545"/>
      <c r="E7072" s="556"/>
      <c r="F7072" s="540"/>
      <c r="G7072" s="592"/>
    </row>
    <row r="7073" spans="1:7" ht="19.899999999999999" customHeight="1" x14ac:dyDescent="0.2">
      <c r="A7073" s="590"/>
      <c r="B7073" s="545"/>
      <c r="C7073" s="537" t="s">
        <v>1004</v>
      </c>
      <c r="D7073" s="540" t="s">
        <v>1001</v>
      </c>
      <c r="E7073" s="611">
        <f>SUMPRODUCT(D7062:D7071,E7062:E7071)</f>
        <v>0</v>
      </c>
      <c r="F7073" s="540" t="s">
        <v>1005</v>
      </c>
      <c r="G7073" s="612">
        <f>SUM(G7062:G7071)</f>
        <v>0</v>
      </c>
    </row>
    <row r="7074" spans="1:7" ht="19.899999999999999" customHeight="1" x14ac:dyDescent="0.2">
      <c r="A7074" s="590"/>
      <c r="B7074" s="549"/>
      <c r="C7074" s="557"/>
      <c r="D7074" s="556"/>
      <c r="E7074" s="542"/>
      <c r="F7074" s="540"/>
      <c r="G7074" s="596"/>
    </row>
    <row r="7075" spans="1:7" ht="19.899999999999999" customHeight="1" x14ac:dyDescent="0.2">
      <c r="A7075" s="597"/>
      <c r="B7075" s="549"/>
      <c r="C7075" s="540" t="s">
        <v>1006</v>
      </c>
      <c r="D7075" s="558">
        <f>IFERROR(VLOOKUP(COUNTIF($A$1:A7075,"ANALISIS DE PRECIOS"),T_Rendimiento_Equipo,5,FALSE),0)</f>
        <v>0</v>
      </c>
      <c r="E7075" s="559" t="str">
        <f ca="1">G7057&amp;"/día"</f>
        <v>0/día</v>
      </c>
      <c r="F7075" s="598"/>
      <c r="G7075" s="592"/>
    </row>
    <row r="7076" spans="1:7" ht="19.899999999999999" customHeight="1" x14ac:dyDescent="0.2">
      <c r="A7076" s="590"/>
      <c r="B7076" s="549"/>
      <c r="C7076" s="545"/>
      <c r="D7076" s="541"/>
      <c r="E7076" s="542"/>
      <c r="F7076" s="540"/>
      <c r="G7076" s="592"/>
    </row>
    <row r="7077" spans="1:7" ht="19.899999999999999" customHeight="1" x14ac:dyDescent="0.2">
      <c r="A7077" s="792" t="s">
        <v>576</v>
      </c>
      <c r="B7077" s="793"/>
      <c r="C7077" s="794" t="s">
        <v>0</v>
      </c>
      <c r="D7077" s="806" t="s">
        <v>1866</v>
      </c>
      <c r="E7077" s="806" t="s">
        <v>1865</v>
      </c>
      <c r="F7077" s="798" t="s">
        <v>1007</v>
      </c>
      <c r="G7077" s="800" t="s">
        <v>26</v>
      </c>
    </row>
    <row r="7078" spans="1:7" ht="19.899999999999999" customHeight="1" x14ac:dyDescent="0.2">
      <c r="A7078" s="560" t="s">
        <v>577</v>
      </c>
      <c r="B7078" s="560" t="s">
        <v>578</v>
      </c>
      <c r="C7078" s="795"/>
      <c r="D7078" s="807"/>
      <c r="E7078" s="797"/>
      <c r="F7078" s="799"/>
      <c r="G7078" s="801"/>
    </row>
    <row r="7079" spans="1:7" ht="19.899999999999999" customHeight="1" x14ac:dyDescent="0.2">
      <c r="A7079" s="599"/>
      <c r="B7079" s="545"/>
      <c r="C7079" s="537" t="s">
        <v>1008</v>
      </c>
      <c r="D7079" s="542"/>
      <c r="E7079" s="542"/>
      <c r="F7079" s="545"/>
      <c r="G7079" s="600"/>
    </row>
    <row r="7080" spans="1:7" ht="19.899999999999999" customHeight="1" x14ac:dyDescent="0.2">
      <c r="A7080" s="601">
        <f t="shared" ref="A7080:A7088" si="1601">IFERROR(VLOOKUP(C7080,T_Insumos,4,FALSE),0)</f>
        <v>0</v>
      </c>
      <c r="B7080" s="561">
        <f t="shared" ref="B7080:B7088" si="1602">IFERROR(VLOOKUP(C7080,T_Insumos,5,FALSE),0)</f>
        <v>0</v>
      </c>
      <c r="C7080" s="552"/>
      <c r="D7080" s="562">
        <f t="shared" ref="D7080:D7088" si="1603">IFERROR(VLOOKUP(C7080,T_Insumos,3,FALSE),0)</f>
        <v>0</v>
      </c>
      <c r="E7080" s="555">
        <f>D7080*$G$23</f>
        <v>0</v>
      </c>
      <c r="F7080" s="558">
        <f>IF(C7080="",0,IFERROR(VLOOKUP(COUNTIF($A$1:A7080,"ANALISIS DE PRECIOS"),T_Rendimiento_Equipo,5,FALSE),0))</f>
        <v>0</v>
      </c>
      <c r="G7080" s="555">
        <f>IFERROR(ROUND(E7080/F7080,2),0)</f>
        <v>0</v>
      </c>
    </row>
    <row r="7081" spans="1:7" ht="19.899999999999999" customHeight="1" x14ac:dyDescent="0.2">
      <c r="A7081" s="601">
        <f t="shared" si="1601"/>
        <v>0</v>
      </c>
      <c r="B7081" s="561">
        <f t="shared" si="1602"/>
        <v>0</v>
      </c>
      <c r="C7081" s="552"/>
      <c r="D7081" s="562">
        <f t="shared" si="1603"/>
        <v>0</v>
      </c>
      <c r="E7081" s="555"/>
      <c r="F7081" s="558">
        <f>IF(C7081="",0,IFERROR(VLOOKUP(COUNTIF($A$1:A7081,"ANALISIS DE PRECIOS"),T_Rendimiento_Equipo,5,FALSE),0))</f>
        <v>0</v>
      </c>
      <c r="G7081" s="555">
        <f t="shared" ref="G7081:G7088" si="1604">IFERROR(ROUND(E7081/F7081,2),0)</f>
        <v>0</v>
      </c>
    </row>
    <row r="7082" spans="1:7" ht="19.899999999999999" customHeight="1" x14ac:dyDescent="0.2">
      <c r="A7082" s="601">
        <f t="shared" si="1601"/>
        <v>0</v>
      </c>
      <c r="B7082" s="561">
        <f t="shared" si="1602"/>
        <v>0</v>
      </c>
      <c r="C7082" s="563"/>
      <c r="D7082" s="562">
        <f t="shared" si="1603"/>
        <v>0</v>
      </c>
      <c r="E7082" s="555"/>
      <c r="F7082" s="558">
        <f>IF(C7082="",0,IFERROR(VLOOKUP(COUNTIF($A$1:A7082,"ANALISIS DE PRECIOS"),T_Rendimiento_Equipo,5,FALSE),0))</f>
        <v>0</v>
      </c>
      <c r="G7082" s="555">
        <f t="shared" si="1604"/>
        <v>0</v>
      </c>
    </row>
    <row r="7083" spans="1:7" ht="19.899999999999999" customHeight="1" x14ac:dyDescent="0.2">
      <c r="A7083" s="601">
        <f t="shared" si="1601"/>
        <v>0</v>
      </c>
      <c r="B7083" s="561">
        <f t="shared" si="1602"/>
        <v>0</v>
      </c>
      <c r="C7083" s="563"/>
      <c r="D7083" s="562">
        <f t="shared" si="1603"/>
        <v>0</v>
      </c>
      <c r="E7083" s="555"/>
      <c r="F7083" s="558">
        <f>IF(C7083="",0,IFERROR(VLOOKUP(COUNTIF($A$1:A7083,"ANALISIS DE PRECIOS"),T_Rendimiento_Equipo,5,FALSE),0))</f>
        <v>0</v>
      </c>
      <c r="G7083" s="555">
        <f t="shared" si="1604"/>
        <v>0</v>
      </c>
    </row>
    <row r="7084" spans="1:7" ht="19.899999999999999" customHeight="1" x14ac:dyDescent="0.2">
      <c r="A7084" s="601">
        <f t="shared" si="1601"/>
        <v>0</v>
      </c>
      <c r="B7084" s="561">
        <f t="shared" si="1602"/>
        <v>0</v>
      </c>
      <c r="C7084" s="563"/>
      <c r="D7084" s="562">
        <f t="shared" si="1603"/>
        <v>0</v>
      </c>
      <c r="E7084" s="555"/>
      <c r="F7084" s="558">
        <f>IF(C7084="",0,IFERROR(VLOOKUP(COUNTIF($A$1:A7084,"ANALISIS DE PRECIOS"),T_Rendimiento_Equipo,5,FALSE),0))</f>
        <v>0</v>
      </c>
      <c r="G7084" s="555">
        <f t="shared" si="1604"/>
        <v>0</v>
      </c>
    </row>
    <row r="7085" spans="1:7" ht="19.899999999999999" customHeight="1" x14ac:dyDescent="0.2">
      <c r="A7085" s="601">
        <f t="shared" si="1601"/>
        <v>0</v>
      </c>
      <c r="B7085" s="561">
        <f t="shared" si="1602"/>
        <v>0</v>
      </c>
      <c r="C7085" s="563"/>
      <c r="D7085" s="562">
        <f t="shared" si="1603"/>
        <v>0</v>
      </c>
      <c r="E7085" s="555"/>
      <c r="F7085" s="558">
        <f>IF(C7085="",0,IFERROR(VLOOKUP(COUNTIF($A$1:A7085,"ANALISIS DE PRECIOS"),T_Rendimiento_Equipo,5,FALSE),0))</f>
        <v>0</v>
      </c>
      <c r="G7085" s="555">
        <f t="shared" si="1604"/>
        <v>0</v>
      </c>
    </row>
    <row r="7086" spans="1:7" ht="19.899999999999999" customHeight="1" x14ac:dyDescent="0.2">
      <c r="A7086" s="601">
        <f t="shared" si="1601"/>
        <v>0</v>
      </c>
      <c r="B7086" s="561">
        <f t="shared" si="1602"/>
        <v>0</v>
      </c>
      <c r="C7086" s="563"/>
      <c r="D7086" s="562">
        <f t="shared" si="1603"/>
        <v>0</v>
      </c>
      <c r="E7086" s="555"/>
      <c r="F7086" s="558">
        <f>IF(C7086="",0,IFERROR(VLOOKUP(COUNTIF($A$1:A7086,"ANALISIS DE PRECIOS"),T_Rendimiento_Equipo,5,FALSE),0))</f>
        <v>0</v>
      </c>
      <c r="G7086" s="555">
        <f t="shared" si="1604"/>
        <v>0</v>
      </c>
    </row>
    <row r="7087" spans="1:7" ht="19.899999999999999" customHeight="1" x14ac:dyDescent="0.2">
      <c r="A7087" s="601">
        <f t="shared" si="1601"/>
        <v>0</v>
      </c>
      <c r="B7087" s="561">
        <f t="shared" si="1602"/>
        <v>0</v>
      </c>
      <c r="C7087" s="563"/>
      <c r="D7087" s="562">
        <f t="shared" si="1603"/>
        <v>0</v>
      </c>
      <c r="E7087" s="555"/>
      <c r="F7087" s="558">
        <f>IF(C7087="",0,IFERROR(VLOOKUP(COUNTIF($A$1:A7087,"ANALISIS DE PRECIOS"),T_Rendimiento_Equipo,5,FALSE),0))</f>
        <v>0</v>
      </c>
      <c r="G7087" s="555">
        <f t="shared" si="1604"/>
        <v>0</v>
      </c>
    </row>
    <row r="7088" spans="1:7" ht="19.899999999999999" customHeight="1" x14ac:dyDescent="0.2">
      <c r="A7088" s="601">
        <f t="shared" si="1601"/>
        <v>0</v>
      </c>
      <c r="B7088" s="561">
        <f t="shared" si="1602"/>
        <v>0</v>
      </c>
      <c r="C7088" s="552"/>
      <c r="D7088" s="562">
        <f t="shared" si="1603"/>
        <v>0</v>
      </c>
      <c r="E7088" s="555"/>
      <c r="F7088" s="558">
        <f>IF(C7088="",0,IFERROR(VLOOKUP(COUNTIF($A$1:A7088,"ANALISIS DE PRECIOS"),T_Rendimiento_Equipo,5,FALSE),0))</f>
        <v>0</v>
      </c>
      <c r="G7088" s="555">
        <f t="shared" si="1604"/>
        <v>0</v>
      </c>
    </row>
    <row r="7089" spans="1:7" ht="19.899999999999999" customHeight="1" x14ac:dyDescent="0.2">
      <c r="A7089" s="602"/>
      <c r="B7089" s="541"/>
      <c r="C7089" s="545"/>
      <c r="D7089" s="541"/>
      <c r="E7089" s="542"/>
      <c r="F7089" s="564" t="s">
        <v>27</v>
      </c>
      <c r="G7089" s="603">
        <f>SUBTOTAL(9,G7080:G7088)</f>
        <v>0</v>
      </c>
    </row>
    <row r="7090" spans="1:7" ht="19.899999999999999" customHeight="1" x14ac:dyDescent="0.2">
      <c r="A7090" s="599"/>
      <c r="B7090" s="545"/>
      <c r="C7090" s="537" t="s">
        <v>713</v>
      </c>
      <c r="D7090" s="541"/>
      <c r="E7090" s="542"/>
      <c r="F7090" s="543"/>
      <c r="G7090" s="600"/>
    </row>
    <row r="7091" spans="1:7" ht="19.899999999999999" customHeight="1" x14ac:dyDescent="0.2">
      <c r="A7091" s="792" t="s">
        <v>576</v>
      </c>
      <c r="B7091" s="793"/>
      <c r="C7091" s="794" t="s">
        <v>0</v>
      </c>
      <c r="D7091" s="796" t="s">
        <v>24</v>
      </c>
      <c r="E7091" s="796" t="s">
        <v>1832</v>
      </c>
      <c r="F7091" s="798" t="s">
        <v>1007</v>
      </c>
      <c r="G7091" s="800" t="s">
        <v>26</v>
      </c>
    </row>
    <row r="7092" spans="1:7" ht="19.899999999999999" customHeight="1" x14ac:dyDescent="0.2">
      <c r="A7092" s="560" t="s">
        <v>577</v>
      </c>
      <c r="B7092" s="560" t="s">
        <v>578</v>
      </c>
      <c r="C7092" s="795"/>
      <c r="D7092" s="797"/>
      <c r="E7092" s="797"/>
      <c r="F7092" s="799"/>
      <c r="G7092" s="801"/>
    </row>
    <row r="7093" spans="1:7" ht="19.899999999999999" customHeight="1" x14ac:dyDescent="0.2">
      <c r="A7093" s="601">
        <f t="shared" ref="A7093:A7099" si="1605">IFERROR(VLOOKUP(C7093,T_Insumos,4,FALSE),0)</f>
        <v>0</v>
      </c>
      <c r="B7093" s="561">
        <f t="shared" ref="B7093:B7099" si="1606">IFERROR(VLOOKUP(C7093,T_Insumos,5,FALSE),0)</f>
        <v>0</v>
      </c>
      <c r="C7093" s="565"/>
      <c r="D7093" s="558"/>
      <c r="E7093" s="555">
        <f t="shared" ref="E7093:E7099" si="1607">IFERROR(VLOOKUP(C7093,T_Insumos,3,FALSE),0)</f>
        <v>0</v>
      </c>
      <c r="F7093" s="558">
        <f>IF(C7093="",0,IFERROR(VLOOKUP(COUNTIF($A$1:A7093,"ANALISIS DE PRECIOS"),T_Rendimiento_Equipo,5,FALSE),0))</f>
        <v>0</v>
      </c>
      <c r="G7093" s="555">
        <f>IFERROR(ROUND(D7093*E7093/F7093,2),0)</f>
        <v>0</v>
      </c>
    </row>
    <row r="7094" spans="1:7" ht="19.899999999999999" customHeight="1" x14ac:dyDescent="0.2">
      <c r="A7094" s="601">
        <f t="shared" si="1605"/>
        <v>0</v>
      </c>
      <c r="B7094" s="561">
        <f t="shared" si="1606"/>
        <v>0</v>
      </c>
      <c r="C7094" s="552"/>
      <c r="D7094" s="558"/>
      <c r="E7094" s="555">
        <f t="shared" si="1607"/>
        <v>0</v>
      </c>
      <c r="F7094" s="558">
        <f>IF(C7094="",0,IFERROR(VLOOKUP(COUNTIF($A$1:A7094,"ANALISIS DE PRECIOS"),T_Rendimiento_Equipo,5,FALSE),0))</f>
        <v>0</v>
      </c>
      <c r="G7094" s="555">
        <f t="shared" ref="G7094:G7099" si="1608">IFERROR(ROUND(D7094*E7094/F7094,2),0)</f>
        <v>0</v>
      </c>
    </row>
    <row r="7095" spans="1:7" ht="19.899999999999999" customHeight="1" x14ac:dyDescent="0.2">
      <c r="A7095" s="601">
        <f t="shared" si="1605"/>
        <v>0</v>
      </c>
      <c r="B7095" s="561">
        <f t="shared" si="1606"/>
        <v>0</v>
      </c>
      <c r="C7095" s="552"/>
      <c r="D7095" s="558"/>
      <c r="E7095" s="555">
        <f t="shared" si="1607"/>
        <v>0</v>
      </c>
      <c r="F7095" s="558">
        <f>IF(C7095="",0,IFERROR(VLOOKUP(COUNTIF($A$1:A7095,"ANALISIS DE PRECIOS"),T_Rendimiento_Equipo,5,FALSE),0))</f>
        <v>0</v>
      </c>
      <c r="G7095" s="555">
        <f t="shared" si="1608"/>
        <v>0</v>
      </c>
    </row>
    <row r="7096" spans="1:7" ht="19.899999999999999" customHeight="1" x14ac:dyDescent="0.2">
      <c r="A7096" s="601">
        <f t="shared" si="1605"/>
        <v>0</v>
      </c>
      <c r="B7096" s="561">
        <f t="shared" si="1606"/>
        <v>0</v>
      </c>
      <c r="C7096" s="552"/>
      <c r="D7096" s="558"/>
      <c r="E7096" s="555">
        <f t="shared" si="1607"/>
        <v>0</v>
      </c>
      <c r="F7096" s="558">
        <f>IF(C7096="",0,IFERROR(VLOOKUP(COUNTIF($A$1:A7096,"ANALISIS DE PRECIOS"),T_Rendimiento_Equipo,5,FALSE),0))</f>
        <v>0</v>
      </c>
      <c r="G7096" s="555">
        <f t="shared" si="1608"/>
        <v>0</v>
      </c>
    </row>
    <row r="7097" spans="1:7" ht="19.899999999999999" customHeight="1" x14ac:dyDescent="0.2">
      <c r="A7097" s="601">
        <f t="shared" si="1605"/>
        <v>0</v>
      </c>
      <c r="B7097" s="561">
        <f t="shared" si="1606"/>
        <v>0</v>
      </c>
      <c r="C7097" s="552"/>
      <c r="D7097" s="558"/>
      <c r="E7097" s="555">
        <f t="shared" si="1607"/>
        <v>0</v>
      </c>
      <c r="F7097" s="558">
        <f>IF(C7097="",0,IFERROR(VLOOKUP(COUNTIF($A$1:A7097,"ANALISIS DE PRECIOS"),T_Rendimiento_Equipo,5,FALSE),0))</f>
        <v>0</v>
      </c>
      <c r="G7097" s="555">
        <f t="shared" si="1608"/>
        <v>0</v>
      </c>
    </row>
    <row r="7098" spans="1:7" ht="19.899999999999999" customHeight="1" x14ac:dyDescent="0.2">
      <c r="A7098" s="601">
        <f t="shared" si="1605"/>
        <v>0</v>
      </c>
      <c r="B7098" s="561">
        <f t="shared" si="1606"/>
        <v>0</v>
      </c>
      <c r="C7098" s="552"/>
      <c r="D7098" s="566"/>
      <c r="E7098" s="555">
        <f t="shared" si="1607"/>
        <v>0</v>
      </c>
      <c r="F7098" s="558">
        <f>IF(C7098="",0,IFERROR(VLOOKUP(COUNTIF($A$1:A7098,"ANALISIS DE PRECIOS"),T_Rendimiento_Equipo,5,FALSE),0))</f>
        <v>0</v>
      </c>
      <c r="G7098" s="555">
        <f t="shared" si="1608"/>
        <v>0</v>
      </c>
    </row>
    <row r="7099" spans="1:7" ht="19.899999999999999" customHeight="1" x14ac:dyDescent="0.2">
      <c r="A7099" s="601">
        <f t="shared" si="1605"/>
        <v>0</v>
      </c>
      <c r="B7099" s="561">
        <f t="shared" si="1606"/>
        <v>0</v>
      </c>
      <c r="C7099" s="561"/>
      <c r="D7099" s="567"/>
      <c r="E7099" s="555">
        <f t="shared" si="1607"/>
        <v>0</v>
      </c>
      <c r="F7099" s="558">
        <f>IF(C7099="",0,IFERROR(VLOOKUP(COUNTIF($A$1:A7099,"ANALISIS DE PRECIOS"),T_Rendimiento_Equipo,5,FALSE),0))</f>
        <v>0</v>
      </c>
      <c r="G7099" s="555">
        <f t="shared" si="1608"/>
        <v>0</v>
      </c>
    </row>
    <row r="7100" spans="1:7" ht="19.899999999999999" customHeight="1" x14ac:dyDescent="0.2">
      <c r="A7100" s="602"/>
      <c r="B7100" s="541"/>
      <c r="C7100" s="545"/>
      <c r="D7100" s="541"/>
      <c r="E7100" s="542"/>
      <c r="F7100" s="564" t="s">
        <v>28</v>
      </c>
      <c r="G7100" s="604">
        <f>SUBTOTAL(9,G7093:G7099)</f>
        <v>0</v>
      </c>
    </row>
    <row r="7101" spans="1:7" ht="19.899999999999999" customHeight="1" x14ac:dyDescent="0.2">
      <c r="A7101" s="599"/>
      <c r="B7101" s="545"/>
      <c r="C7101" s="537" t="s">
        <v>1014</v>
      </c>
      <c r="D7101" s="541"/>
      <c r="E7101" s="542"/>
      <c r="F7101" s="543"/>
      <c r="G7101" s="600"/>
    </row>
    <row r="7102" spans="1:7" ht="19.899999999999999" customHeight="1" x14ac:dyDescent="0.2">
      <c r="A7102" s="792" t="s">
        <v>576</v>
      </c>
      <c r="B7102" s="793"/>
      <c r="C7102" s="794" t="s">
        <v>0</v>
      </c>
      <c r="D7102" s="794" t="s">
        <v>1867</v>
      </c>
      <c r="E7102" s="796" t="s">
        <v>24</v>
      </c>
      <c r="F7102" s="798" t="s">
        <v>25</v>
      </c>
      <c r="G7102" s="800" t="s">
        <v>26</v>
      </c>
    </row>
    <row r="7103" spans="1:7" ht="19.899999999999999" customHeight="1" x14ac:dyDescent="0.2">
      <c r="A7103" s="560" t="s">
        <v>577</v>
      </c>
      <c r="B7103" s="560" t="s">
        <v>578</v>
      </c>
      <c r="C7103" s="795"/>
      <c r="D7103" s="795"/>
      <c r="E7103" s="797"/>
      <c r="F7103" s="799"/>
      <c r="G7103" s="801"/>
    </row>
    <row r="7104" spans="1:7" ht="19.899999999999999" customHeight="1" x14ac:dyDescent="0.2">
      <c r="A7104" s="601">
        <f t="shared" ref="A7104:A7114" si="1609">IFERROR(VLOOKUP(C7104,T_Insumos,4,FALSE),0)</f>
        <v>0</v>
      </c>
      <c r="B7104" s="561">
        <f t="shared" ref="B7104:B7114" si="1610">IFERROR(VLOOKUP(C7104,T_Insumos,5,FALSE),0)</f>
        <v>0</v>
      </c>
      <c r="C7104" s="561"/>
      <c r="D7104" s="613">
        <f t="shared" ref="D7104:D7114" si="1611">IFERROR(VLOOKUP(C7104,T_Insumos,2,FALSE),0)</f>
        <v>0</v>
      </c>
      <c r="E7104" s="553"/>
      <c r="F7104" s="555">
        <f t="shared" ref="F7104:F7114" si="1612">IFERROR(VLOOKUP(C7104,T_Insumos,3,FALSE),0)</f>
        <v>0</v>
      </c>
      <c r="G7104" s="555">
        <f>ROUND(E7104*F7104,2)</f>
        <v>0</v>
      </c>
    </row>
    <row r="7105" spans="1:7" ht="19.899999999999999" customHeight="1" x14ac:dyDescent="0.2">
      <c r="A7105" s="601">
        <f t="shared" si="1609"/>
        <v>0</v>
      </c>
      <c r="B7105" s="561">
        <f t="shared" si="1610"/>
        <v>0</v>
      </c>
      <c r="C7105" s="561"/>
      <c r="D7105" s="613">
        <f t="shared" si="1611"/>
        <v>0</v>
      </c>
      <c r="E7105" s="553"/>
      <c r="F7105" s="555">
        <f t="shared" si="1612"/>
        <v>0</v>
      </c>
      <c r="G7105" s="555">
        <f t="shared" ref="G7105:G7114" si="1613">ROUND(E7105*F7105,2)</f>
        <v>0</v>
      </c>
    </row>
    <row r="7106" spans="1:7" ht="19.899999999999999" customHeight="1" x14ac:dyDescent="0.2">
      <c r="A7106" s="601">
        <f t="shared" si="1609"/>
        <v>0</v>
      </c>
      <c r="B7106" s="561">
        <f t="shared" si="1610"/>
        <v>0</v>
      </c>
      <c r="C7106" s="561"/>
      <c r="D7106" s="613">
        <f t="shared" si="1611"/>
        <v>0</v>
      </c>
      <c r="E7106" s="553"/>
      <c r="F7106" s="555">
        <f t="shared" si="1612"/>
        <v>0</v>
      </c>
      <c r="G7106" s="555">
        <f t="shared" si="1613"/>
        <v>0</v>
      </c>
    </row>
    <row r="7107" spans="1:7" ht="19.899999999999999" customHeight="1" x14ac:dyDescent="0.2">
      <c r="A7107" s="601">
        <f t="shared" si="1609"/>
        <v>0</v>
      </c>
      <c r="B7107" s="561">
        <f t="shared" si="1610"/>
        <v>0</v>
      </c>
      <c r="C7107" s="561"/>
      <c r="D7107" s="613">
        <f t="shared" si="1611"/>
        <v>0</v>
      </c>
      <c r="E7107" s="553"/>
      <c r="F7107" s="555">
        <f t="shared" si="1612"/>
        <v>0</v>
      </c>
      <c r="G7107" s="555">
        <f t="shared" si="1613"/>
        <v>0</v>
      </c>
    </row>
    <row r="7108" spans="1:7" ht="19.899999999999999" customHeight="1" x14ac:dyDescent="0.2">
      <c r="A7108" s="601">
        <f t="shared" si="1609"/>
        <v>0</v>
      </c>
      <c r="B7108" s="561">
        <f t="shared" si="1610"/>
        <v>0</v>
      </c>
      <c r="C7108" s="561"/>
      <c r="D7108" s="613">
        <f t="shared" si="1611"/>
        <v>0</v>
      </c>
      <c r="E7108" s="553"/>
      <c r="F7108" s="555">
        <f t="shared" si="1612"/>
        <v>0</v>
      </c>
      <c r="G7108" s="555">
        <f t="shared" si="1613"/>
        <v>0</v>
      </c>
    </row>
    <row r="7109" spans="1:7" ht="19.899999999999999" customHeight="1" x14ac:dyDescent="0.2">
      <c r="A7109" s="601">
        <f t="shared" si="1609"/>
        <v>0</v>
      </c>
      <c r="B7109" s="561">
        <f t="shared" si="1610"/>
        <v>0</v>
      </c>
      <c r="C7109" s="561"/>
      <c r="D7109" s="613">
        <f t="shared" si="1611"/>
        <v>0</v>
      </c>
      <c r="E7109" s="553"/>
      <c r="F7109" s="555">
        <f t="shared" si="1612"/>
        <v>0</v>
      </c>
      <c r="G7109" s="555">
        <f t="shared" si="1613"/>
        <v>0</v>
      </c>
    </row>
    <row r="7110" spans="1:7" ht="19.899999999999999" customHeight="1" x14ac:dyDescent="0.2">
      <c r="A7110" s="601">
        <f t="shared" si="1609"/>
        <v>0</v>
      </c>
      <c r="B7110" s="561">
        <f t="shared" si="1610"/>
        <v>0</v>
      </c>
      <c r="C7110" s="561"/>
      <c r="D7110" s="613">
        <f t="shared" si="1611"/>
        <v>0</v>
      </c>
      <c r="E7110" s="553"/>
      <c r="F7110" s="555">
        <f t="shared" si="1612"/>
        <v>0</v>
      </c>
      <c r="G7110" s="555">
        <f t="shared" si="1613"/>
        <v>0</v>
      </c>
    </row>
    <row r="7111" spans="1:7" ht="19.899999999999999" customHeight="1" x14ac:dyDescent="0.2">
      <c r="A7111" s="601">
        <f t="shared" si="1609"/>
        <v>0</v>
      </c>
      <c r="B7111" s="561">
        <f t="shared" si="1610"/>
        <v>0</v>
      </c>
      <c r="C7111" s="561"/>
      <c r="D7111" s="613">
        <f t="shared" si="1611"/>
        <v>0</v>
      </c>
      <c r="E7111" s="553"/>
      <c r="F7111" s="555">
        <f t="shared" si="1612"/>
        <v>0</v>
      </c>
      <c r="G7111" s="555">
        <f t="shared" si="1613"/>
        <v>0</v>
      </c>
    </row>
    <row r="7112" spans="1:7" ht="19.899999999999999" customHeight="1" x14ac:dyDescent="0.2">
      <c r="A7112" s="601">
        <f t="shared" si="1609"/>
        <v>0</v>
      </c>
      <c r="B7112" s="561">
        <f t="shared" si="1610"/>
        <v>0</v>
      </c>
      <c r="C7112" s="561"/>
      <c r="D7112" s="613">
        <f t="shared" si="1611"/>
        <v>0</v>
      </c>
      <c r="E7112" s="553"/>
      <c r="F7112" s="555">
        <f t="shared" si="1612"/>
        <v>0</v>
      </c>
      <c r="G7112" s="555">
        <f t="shared" si="1613"/>
        <v>0</v>
      </c>
    </row>
    <row r="7113" spans="1:7" ht="19.899999999999999" customHeight="1" x14ac:dyDescent="0.2">
      <c r="A7113" s="601">
        <f t="shared" si="1609"/>
        <v>0</v>
      </c>
      <c r="B7113" s="561">
        <f t="shared" si="1610"/>
        <v>0</v>
      </c>
      <c r="C7113" s="561"/>
      <c r="D7113" s="613">
        <f t="shared" si="1611"/>
        <v>0</v>
      </c>
      <c r="E7113" s="553"/>
      <c r="F7113" s="555">
        <f t="shared" si="1612"/>
        <v>0</v>
      </c>
      <c r="G7113" s="555">
        <f t="shared" si="1613"/>
        <v>0</v>
      </c>
    </row>
    <row r="7114" spans="1:7" ht="19.899999999999999" customHeight="1" x14ac:dyDescent="0.2">
      <c r="A7114" s="601">
        <f t="shared" si="1609"/>
        <v>0</v>
      </c>
      <c r="B7114" s="561">
        <f t="shared" si="1610"/>
        <v>0</v>
      </c>
      <c r="C7114" s="561"/>
      <c r="D7114" s="613">
        <f t="shared" si="1611"/>
        <v>0</v>
      </c>
      <c r="E7114" s="553"/>
      <c r="F7114" s="555">
        <f t="shared" si="1612"/>
        <v>0</v>
      </c>
      <c r="G7114" s="555">
        <f t="shared" si="1613"/>
        <v>0</v>
      </c>
    </row>
    <row r="7115" spans="1:7" ht="19.899999999999999" customHeight="1" x14ac:dyDescent="0.2">
      <c r="A7115" s="599"/>
      <c r="B7115" s="545"/>
      <c r="C7115" s="545"/>
      <c r="D7115" s="541"/>
      <c r="E7115" s="542"/>
      <c r="F7115" s="564" t="s">
        <v>29</v>
      </c>
      <c r="G7115" s="605">
        <f>SUBTOTAL(9,G7104:G7114)</f>
        <v>0</v>
      </c>
    </row>
    <row r="7116" spans="1:7" ht="19.899999999999999" customHeight="1" x14ac:dyDescent="0.2">
      <c r="A7116" s="599"/>
      <c r="B7116" s="545"/>
      <c r="C7116" s="537" t="s">
        <v>1015</v>
      </c>
      <c r="D7116" s="541"/>
      <c r="E7116" s="542"/>
      <c r="F7116" s="543"/>
      <c r="G7116" s="600"/>
    </row>
    <row r="7117" spans="1:7" ht="19.899999999999999" customHeight="1" x14ac:dyDescent="0.2">
      <c r="A7117" s="792" t="s">
        <v>576</v>
      </c>
      <c r="B7117" s="793"/>
      <c r="C7117" s="794" t="s">
        <v>0</v>
      </c>
      <c r="D7117" s="794" t="s">
        <v>1867</v>
      </c>
      <c r="E7117" s="796" t="s">
        <v>24</v>
      </c>
      <c r="F7117" s="798" t="s">
        <v>25</v>
      </c>
      <c r="G7117" s="800" t="s">
        <v>26</v>
      </c>
    </row>
    <row r="7118" spans="1:7" ht="19.899999999999999" customHeight="1" x14ac:dyDescent="0.2">
      <c r="A7118" s="560" t="s">
        <v>577</v>
      </c>
      <c r="B7118" s="560" t="s">
        <v>578</v>
      </c>
      <c r="C7118" s="795"/>
      <c r="D7118" s="795"/>
      <c r="E7118" s="797"/>
      <c r="F7118" s="799"/>
      <c r="G7118" s="801"/>
    </row>
    <row r="7119" spans="1:7" ht="19.899999999999999" customHeight="1" x14ac:dyDescent="0.2">
      <c r="A7119" s="601">
        <f>IFERROR(VLOOKUP(C7119,T_Insumos,4,FALSE),0)</f>
        <v>0</v>
      </c>
      <c r="B7119" s="561">
        <f>IFERROR(VLOOKUP(C7119,T_Insumos,5,FALSE),0)</f>
        <v>0</v>
      </c>
      <c r="C7119" s="552"/>
      <c r="D7119" s="613">
        <f>IF(C7119=0,0,"$/tnkm")</f>
        <v>0</v>
      </c>
      <c r="E7119" s="553"/>
      <c r="F7119" s="555">
        <f>IFERROR(VLOOKUP(C7119,T_Insumos,3,FALSE),0)</f>
        <v>0</v>
      </c>
      <c r="G7119" s="555">
        <f>ROUND(E7119*F7119,2)</f>
        <v>0</v>
      </c>
    </row>
    <row r="7120" spans="1:7" ht="19.899999999999999" customHeight="1" x14ac:dyDescent="0.2">
      <c r="A7120" s="601">
        <f>IFERROR(VLOOKUP(C7120,T_Insumos,4,FALSE),0)</f>
        <v>0</v>
      </c>
      <c r="B7120" s="561">
        <f>IFERROR(VLOOKUP(C7120,T_Insumos,5,FALSE),0)</f>
        <v>0</v>
      </c>
      <c r="C7120" s="552"/>
      <c r="D7120" s="613">
        <f>IF(C7120=0,0,"$/tnkm")</f>
        <v>0</v>
      </c>
      <c r="E7120" s="569"/>
      <c r="F7120" s="555">
        <f>IFERROR(VLOOKUP(C7120,T_Insumos,3,FALSE),0)</f>
        <v>0</v>
      </c>
      <c r="G7120" s="555">
        <f t="shared" ref="G7120" si="1614">ROUND(E7120*F7120,2)</f>
        <v>0</v>
      </c>
    </row>
    <row r="7121" spans="1:7" ht="19.899999999999999" customHeight="1" x14ac:dyDescent="0.2">
      <c r="A7121" s="599"/>
      <c r="B7121" s="545"/>
      <c r="C7121" s="545"/>
      <c r="D7121" s="541"/>
      <c r="E7121" s="542"/>
      <c r="F7121" s="564" t="s">
        <v>1016</v>
      </c>
      <c r="G7121" s="605">
        <f>SUBTOTAL(9,G7119:G7120)</f>
        <v>0</v>
      </c>
    </row>
    <row r="7122" spans="1:7" ht="19.899999999999999" customHeight="1" x14ac:dyDescent="0.2">
      <c r="A7122" s="602"/>
      <c r="B7122" s="541"/>
      <c r="C7122" s="545"/>
      <c r="D7122" s="541"/>
      <c r="E7122" s="542"/>
      <c r="F7122" s="543"/>
      <c r="G7122" s="600"/>
    </row>
    <row r="7123" spans="1:7" ht="19.899999999999999" customHeight="1" x14ac:dyDescent="0.2">
      <c r="A7123" s="664" t="str">
        <f>B7057</f>
        <v/>
      </c>
      <c r="B7123" s="661">
        <f ca="1">C7057</f>
        <v>0</v>
      </c>
      <c r="C7123" s="541"/>
      <c r="D7123" s="541" t="s">
        <v>1833</v>
      </c>
      <c r="E7123" s="662"/>
      <c r="F7123" s="663" t="str">
        <f ca="1">"$/"&amp;G7057</f>
        <v>$/0</v>
      </c>
      <c r="G7123" s="610">
        <f>SUBTOTAL(9,G7080:G7122)</f>
        <v>0</v>
      </c>
    </row>
    <row r="7124" spans="1:7" ht="19.899999999999999" customHeight="1" x14ac:dyDescent="0.2">
      <c r="A7124" s="606"/>
      <c r="B7124" s="607"/>
      <c r="C7124" s="608"/>
      <c r="D7124" s="608" t="s">
        <v>2043</v>
      </c>
      <c r="E7124" s="609"/>
      <c r="F7124" s="665" t="str">
        <f ca="1">"$/"&amp;G7057</f>
        <v>$/0</v>
      </c>
      <c r="G7124" s="610">
        <f>ROUND(G7123/Coeficiente_Paso,2)</f>
        <v>0</v>
      </c>
    </row>
    <row r="7125" spans="1:7" ht="19.899999999999999" customHeight="1" x14ac:dyDescent="0.2">
      <c r="A7125" s="191"/>
      <c r="B7125" s="191"/>
      <c r="C7125" s="191"/>
      <c r="D7125" s="191"/>
      <c r="E7125" s="191"/>
      <c r="F7125" s="191"/>
      <c r="G7125" s="191"/>
    </row>
    <row r="7126" spans="1:7" ht="19.899999999999999" customHeight="1" x14ac:dyDescent="0.2">
      <c r="A7126" s="802" t="s">
        <v>31</v>
      </c>
      <c r="B7126" s="803"/>
      <c r="C7126" s="803"/>
      <c r="D7126" s="803"/>
      <c r="E7126" s="803"/>
      <c r="F7126" s="803"/>
      <c r="G7126" s="804"/>
    </row>
    <row r="7127" spans="1:7" ht="19.899999999999999" customHeight="1" x14ac:dyDescent="0.2">
      <c r="A7127" s="587" t="s">
        <v>711</v>
      </c>
      <c r="B7127" s="535" t="str">
        <f>Comitente</f>
        <v>DIRECCIÓN PROVINCIAL DE VIALIDAD</v>
      </c>
      <c r="C7127" s="536"/>
      <c r="D7127" s="537"/>
      <c r="E7127" s="537"/>
      <c r="F7127" s="538"/>
      <c r="G7127" s="588"/>
    </row>
    <row r="7128" spans="1:7" ht="19.899999999999999" customHeight="1" x14ac:dyDescent="0.2">
      <c r="A7128" s="587" t="s">
        <v>712</v>
      </c>
      <c r="B7128" s="535">
        <f>Contratista</f>
        <v>0</v>
      </c>
      <c r="C7128" s="539"/>
      <c r="D7128" s="539"/>
      <c r="E7128" s="539"/>
      <c r="F7128" s="535"/>
      <c r="G7128" s="589"/>
    </row>
    <row r="7129" spans="1:7" ht="19.899999999999999" customHeight="1" x14ac:dyDescent="0.2">
      <c r="A7129" s="587" t="s">
        <v>21</v>
      </c>
      <c r="B7129" s="535" t="str">
        <f>Obra</f>
        <v>PAVIMENTACIÓN Y REPAVIMENTACION DE LA RED VIAL MUNICIPAL AFECTADAS POR OBRAS DE SANEAMIENTO 1era ETAPA SARMIENTO</v>
      </c>
      <c r="C7129" s="539"/>
      <c r="D7129" s="539"/>
      <c r="E7129" s="539"/>
      <c r="F7129" s="535" t="s">
        <v>32</v>
      </c>
      <c r="G7129" s="589">
        <f>Fecha_Base</f>
        <v>0</v>
      </c>
    </row>
    <row r="7130" spans="1:7" ht="19.899999999999999" customHeight="1" x14ac:dyDescent="0.2">
      <c r="A7130" s="590" t="s">
        <v>710</v>
      </c>
      <c r="B7130" s="540" t="str">
        <f>Ubicación</f>
        <v>DEPARTAMENTO SARMIENTO</v>
      </c>
      <c r="C7130" s="540"/>
      <c r="D7130" s="541"/>
      <c r="E7130" s="542"/>
      <c r="F7130" s="543"/>
      <c r="G7130" s="591"/>
    </row>
    <row r="7131" spans="1:7" ht="19.899999999999999" customHeight="1" x14ac:dyDescent="0.2">
      <c r="A7131" s="590" t="s">
        <v>33</v>
      </c>
      <c r="B7131" s="544" t="str">
        <f>IFERROR(VALUE(LEFT(B7132,FIND(".",B7132)-1)),"")</f>
        <v/>
      </c>
      <c r="C7131" s="545">
        <f ca="1">IFERROR(VLOOKUP(B7131,T_Computo_Presupuesto,2,FALSE),0)</f>
        <v>0</v>
      </c>
      <c r="D7131" s="545"/>
      <c r="E7131" s="542"/>
      <c r="F7131" s="543"/>
      <c r="G7131" s="591"/>
    </row>
    <row r="7132" spans="1:7" ht="19.899999999999999" customHeight="1" x14ac:dyDescent="0.2">
      <c r="A7132" s="590" t="s">
        <v>22</v>
      </c>
      <c r="B7132" s="546" t="str">
        <f>IFERROR(VLOOKUP(COUNTIF($A$1:A7132,"ANALISIS DE PRECIOS"),T_NumeroItem,2,FALSE),"")</f>
        <v/>
      </c>
      <c r="C7132" s="805">
        <f ca="1">IFERROR(VLOOKUP(B7132,T_Computo_Presupuesto,2,FALSE),0)</f>
        <v>0</v>
      </c>
      <c r="D7132" s="805"/>
      <c r="E7132" s="805"/>
      <c r="F7132" s="540" t="s">
        <v>23</v>
      </c>
      <c r="G7132" s="592">
        <f ca="1">IFERROR(VLOOKUP(B7132,T_Computo_Presupuesto,4,FALSE),0)</f>
        <v>0</v>
      </c>
    </row>
    <row r="7133" spans="1:7" ht="19.899999999999999" customHeight="1" x14ac:dyDescent="0.2">
      <c r="A7133" s="590"/>
      <c r="B7133" s="540"/>
      <c r="C7133" s="545"/>
      <c r="D7133" s="541"/>
      <c r="E7133" s="542"/>
      <c r="F7133" s="545"/>
      <c r="G7133" s="593"/>
    </row>
    <row r="7134" spans="1:7" ht="19.899999999999999" customHeight="1" x14ac:dyDescent="0.2">
      <c r="A7134" s="594"/>
      <c r="B7134" s="547"/>
      <c r="C7134" s="548" t="s">
        <v>999</v>
      </c>
      <c r="D7134" s="547"/>
      <c r="E7134" s="547"/>
      <c r="F7134" s="547"/>
      <c r="G7134" s="595"/>
    </row>
    <row r="7135" spans="1:7" ht="19.899999999999999" customHeight="1" x14ac:dyDescent="0.2">
      <c r="A7135" s="590"/>
      <c r="B7135" s="549"/>
      <c r="C7135" s="545"/>
      <c r="D7135" s="541"/>
      <c r="E7135" s="542"/>
      <c r="F7135" s="540"/>
      <c r="G7135" s="592"/>
    </row>
    <row r="7136" spans="1:7" ht="19.899999999999999" customHeight="1" x14ac:dyDescent="0.2">
      <c r="A7136" s="590"/>
      <c r="B7136" s="549"/>
      <c r="C7136" s="550" t="s">
        <v>1000</v>
      </c>
      <c r="D7136" s="551" t="s">
        <v>24</v>
      </c>
      <c r="E7136" s="551" t="s">
        <v>1001</v>
      </c>
      <c r="F7136" s="551" t="s">
        <v>1002</v>
      </c>
      <c r="G7136" s="550" t="s">
        <v>1003</v>
      </c>
    </row>
    <row r="7137" spans="1:7" ht="19.899999999999999" customHeight="1" x14ac:dyDescent="0.2">
      <c r="A7137" s="590"/>
      <c r="B7137" s="549"/>
      <c r="C7137" s="552"/>
      <c r="D7137" s="553"/>
      <c r="E7137" s="554">
        <f t="shared" ref="E7137:E7146" si="1615">IFERROR(VLOOKUP(C7137,T_Equipos,4,FALSE),0)</f>
        <v>0</v>
      </c>
      <c r="F7137" s="555">
        <f t="shared" ref="F7137:F7146" si="1616">IFERROR(VLOOKUP(C7137,T_Equipos,5,FALSE),0)</f>
        <v>0</v>
      </c>
      <c r="G7137" s="555">
        <f>ROUND(D7137*F7137,2)</f>
        <v>0</v>
      </c>
    </row>
    <row r="7138" spans="1:7" ht="19.899999999999999" customHeight="1" x14ac:dyDescent="0.2">
      <c r="A7138" s="590"/>
      <c r="B7138" s="549"/>
      <c r="C7138" s="552"/>
      <c r="D7138" s="553"/>
      <c r="E7138" s="554">
        <f t="shared" si="1615"/>
        <v>0</v>
      </c>
      <c r="F7138" s="555">
        <f t="shared" si="1616"/>
        <v>0</v>
      </c>
      <c r="G7138" s="555">
        <f>ROUND(D7138*F7138,2)</f>
        <v>0</v>
      </c>
    </row>
    <row r="7139" spans="1:7" ht="19.899999999999999" customHeight="1" x14ac:dyDescent="0.2">
      <c r="A7139" s="590"/>
      <c r="B7139" s="549"/>
      <c r="C7139" s="552"/>
      <c r="D7139" s="553"/>
      <c r="E7139" s="554">
        <f t="shared" si="1615"/>
        <v>0</v>
      </c>
      <c r="F7139" s="555">
        <f t="shared" si="1616"/>
        <v>0</v>
      </c>
      <c r="G7139" s="555">
        <f>ROUND(D7139*F7139,2)</f>
        <v>0</v>
      </c>
    </row>
    <row r="7140" spans="1:7" ht="19.899999999999999" customHeight="1" x14ac:dyDescent="0.2">
      <c r="A7140" s="590"/>
      <c r="B7140" s="549"/>
      <c r="C7140" s="552"/>
      <c r="D7140" s="553"/>
      <c r="E7140" s="554">
        <f t="shared" si="1615"/>
        <v>0</v>
      </c>
      <c r="F7140" s="555">
        <f t="shared" si="1616"/>
        <v>0</v>
      </c>
      <c r="G7140" s="555">
        <f>ROUND(D7140*F7140,2)</f>
        <v>0</v>
      </c>
    </row>
    <row r="7141" spans="1:7" ht="19.899999999999999" customHeight="1" x14ac:dyDescent="0.2">
      <c r="A7141" s="590"/>
      <c r="B7141" s="549"/>
      <c r="C7141" s="552"/>
      <c r="D7141" s="553"/>
      <c r="E7141" s="554">
        <f t="shared" si="1615"/>
        <v>0</v>
      </c>
      <c r="F7141" s="555">
        <f t="shared" si="1616"/>
        <v>0</v>
      </c>
      <c r="G7141" s="555">
        <f t="shared" ref="G7141:G7146" si="1617">ROUND(D7141*F7141,2)</f>
        <v>0</v>
      </c>
    </row>
    <row r="7142" spans="1:7" ht="19.899999999999999" customHeight="1" x14ac:dyDescent="0.2">
      <c r="A7142" s="590"/>
      <c r="B7142" s="549"/>
      <c r="C7142" s="552"/>
      <c r="D7142" s="553"/>
      <c r="E7142" s="554">
        <f t="shared" si="1615"/>
        <v>0</v>
      </c>
      <c r="F7142" s="555">
        <f t="shared" si="1616"/>
        <v>0</v>
      </c>
      <c r="G7142" s="555">
        <f t="shared" si="1617"/>
        <v>0</v>
      </c>
    </row>
    <row r="7143" spans="1:7" ht="19.899999999999999" customHeight="1" x14ac:dyDescent="0.2">
      <c r="A7143" s="590"/>
      <c r="B7143" s="549"/>
      <c r="C7143" s="552"/>
      <c r="D7143" s="553"/>
      <c r="E7143" s="554">
        <f t="shared" si="1615"/>
        <v>0</v>
      </c>
      <c r="F7143" s="555">
        <f t="shared" si="1616"/>
        <v>0</v>
      </c>
      <c r="G7143" s="555">
        <f t="shared" si="1617"/>
        <v>0</v>
      </c>
    </row>
    <row r="7144" spans="1:7" ht="19.899999999999999" customHeight="1" x14ac:dyDescent="0.2">
      <c r="A7144" s="590"/>
      <c r="B7144" s="549"/>
      <c r="C7144" s="552"/>
      <c r="D7144" s="553"/>
      <c r="E7144" s="554">
        <f t="shared" si="1615"/>
        <v>0</v>
      </c>
      <c r="F7144" s="555">
        <f t="shared" si="1616"/>
        <v>0</v>
      </c>
      <c r="G7144" s="555">
        <f t="shared" si="1617"/>
        <v>0</v>
      </c>
    </row>
    <row r="7145" spans="1:7" ht="19.899999999999999" customHeight="1" x14ac:dyDescent="0.2">
      <c r="A7145" s="590"/>
      <c r="B7145" s="549"/>
      <c r="C7145" s="552"/>
      <c r="D7145" s="553"/>
      <c r="E7145" s="554">
        <f t="shared" si="1615"/>
        <v>0</v>
      </c>
      <c r="F7145" s="555">
        <f t="shared" si="1616"/>
        <v>0</v>
      </c>
      <c r="G7145" s="555">
        <f t="shared" si="1617"/>
        <v>0</v>
      </c>
    </row>
    <row r="7146" spans="1:7" ht="19.899999999999999" customHeight="1" x14ac:dyDescent="0.2">
      <c r="A7146" s="590"/>
      <c r="B7146" s="549"/>
      <c r="C7146" s="552"/>
      <c r="D7146" s="553"/>
      <c r="E7146" s="554">
        <f t="shared" si="1615"/>
        <v>0</v>
      </c>
      <c r="F7146" s="555">
        <f t="shared" si="1616"/>
        <v>0</v>
      </c>
      <c r="G7146" s="555">
        <f t="shared" si="1617"/>
        <v>0</v>
      </c>
    </row>
    <row r="7147" spans="1:7" ht="19.899999999999999" customHeight="1" x14ac:dyDescent="0.2">
      <c r="A7147" s="590"/>
      <c r="B7147" s="549"/>
      <c r="C7147" s="545"/>
      <c r="D7147" s="545"/>
      <c r="E7147" s="556"/>
      <c r="F7147" s="540"/>
      <c r="G7147" s="592"/>
    </row>
    <row r="7148" spans="1:7" ht="19.899999999999999" customHeight="1" x14ac:dyDescent="0.2">
      <c r="A7148" s="590"/>
      <c r="B7148" s="545"/>
      <c r="C7148" s="537" t="s">
        <v>1004</v>
      </c>
      <c r="D7148" s="540" t="s">
        <v>1001</v>
      </c>
      <c r="E7148" s="611">
        <f>SUMPRODUCT(D7137:D7146,E7137:E7146)</f>
        <v>0</v>
      </c>
      <c r="F7148" s="540" t="s">
        <v>1005</v>
      </c>
      <c r="G7148" s="612">
        <f>SUM(G7137:G7146)</f>
        <v>0</v>
      </c>
    </row>
    <row r="7149" spans="1:7" ht="19.899999999999999" customHeight="1" x14ac:dyDescent="0.2">
      <c r="A7149" s="590"/>
      <c r="B7149" s="549"/>
      <c r="C7149" s="557"/>
      <c r="D7149" s="556"/>
      <c r="E7149" s="542"/>
      <c r="F7149" s="540"/>
      <c r="G7149" s="596"/>
    </row>
    <row r="7150" spans="1:7" ht="19.899999999999999" customHeight="1" x14ac:dyDescent="0.2">
      <c r="A7150" s="597"/>
      <c r="B7150" s="549"/>
      <c r="C7150" s="540" t="s">
        <v>1006</v>
      </c>
      <c r="D7150" s="558">
        <f>IFERROR(VLOOKUP(COUNTIF($A$1:A7150,"ANALISIS DE PRECIOS"),T_Rendimiento_Equipo,5,FALSE),0)</f>
        <v>0</v>
      </c>
      <c r="E7150" s="559" t="str">
        <f ca="1">G7132&amp;"/día"</f>
        <v>0/día</v>
      </c>
      <c r="F7150" s="598"/>
      <c r="G7150" s="592"/>
    </row>
    <row r="7151" spans="1:7" ht="19.899999999999999" customHeight="1" x14ac:dyDescent="0.2">
      <c r="A7151" s="590"/>
      <c r="B7151" s="549"/>
      <c r="C7151" s="545"/>
      <c r="D7151" s="541"/>
      <c r="E7151" s="542"/>
      <c r="F7151" s="540"/>
      <c r="G7151" s="592"/>
    </row>
    <row r="7152" spans="1:7" ht="19.899999999999999" customHeight="1" x14ac:dyDescent="0.2">
      <c r="A7152" s="792" t="s">
        <v>576</v>
      </c>
      <c r="B7152" s="793"/>
      <c r="C7152" s="794" t="s">
        <v>0</v>
      </c>
      <c r="D7152" s="806" t="s">
        <v>1866</v>
      </c>
      <c r="E7152" s="806" t="s">
        <v>1865</v>
      </c>
      <c r="F7152" s="798" t="s">
        <v>1007</v>
      </c>
      <c r="G7152" s="800" t="s">
        <v>26</v>
      </c>
    </row>
    <row r="7153" spans="1:7" ht="19.899999999999999" customHeight="1" x14ac:dyDescent="0.2">
      <c r="A7153" s="560" t="s">
        <v>577</v>
      </c>
      <c r="B7153" s="560" t="s">
        <v>578</v>
      </c>
      <c r="C7153" s="795"/>
      <c r="D7153" s="807"/>
      <c r="E7153" s="797"/>
      <c r="F7153" s="799"/>
      <c r="G7153" s="801"/>
    </row>
    <row r="7154" spans="1:7" ht="19.899999999999999" customHeight="1" x14ac:dyDescent="0.2">
      <c r="A7154" s="599"/>
      <c r="B7154" s="545"/>
      <c r="C7154" s="537" t="s">
        <v>1008</v>
      </c>
      <c r="D7154" s="542"/>
      <c r="E7154" s="542"/>
      <c r="F7154" s="545"/>
      <c r="G7154" s="600"/>
    </row>
    <row r="7155" spans="1:7" ht="19.899999999999999" customHeight="1" x14ac:dyDescent="0.2">
      <c r="A7155" s="601">
        <f t="shared" ref="A7155:A7163" si="1618">IFERROR(VLOOKUP(C7155,T_Insumos,4,FALSE),0)</f>
        <v>0</v>
      </c>
      <c r="B7155" s="561">
        <f t="shared" ref="B7155:B7163" si="1619">IFERROR(VLOOKUP(C7155,T_Insumos,5,FALSE),0)</f>
        <v>0</v>
      </c>
      <c r="C7155" s="552"/>
      <c r="D7155" s="562">
        <f t="shared" ref="D7155:D7163" si="1620">IFERROR(VLOOKUP(C7155,T_Insumos,3,FALSE),0)</f>
        <v>0</v>
      </c>
      <c r="E7155" s="555">
        <f>D7155*$G$23</f>
        <v>0</v>
      </c>
      <c r="F7155" s="558">
        <f>IF(C7155="",0,IFERROR(VLOOKUP(COUNTIF($A$1:A7155,"ANALISIS DE PRECIOS"),T_Rendimiento_Equipo,5,FALSE),0))</f>
        <v>0</v>
      </c>
      <c r="G7155" s="555">
        <f>IFERROR(ROUND(E7155/F7155,2),0)</f>
        <v>0</v>
      </c>
    </row>
    <row r="7156" spans="1:7" ht="19.899999999999999" customHeight="1" x14ac:dyDescent="0.2">
      <c r="A7156" s="601">
        <f t="shared" si="1618"/>
        <v>0</v>
      </c>
      <c r="B7156" s="561">
        <f t="shared" si="1619"/>
        <v>0</v>
      </c>
      <c r="C7156" s="552"/>
      <c r="D7156" s="562">
        <f t="shared" si="1620"/>
        <v>0</v>
      </c>
      <c r="E7156" s="555"/>
      <c r="F7156" s="558">
        <f>IF(C7156="",0,IFERROR(VLOOKUP(COUNTIF($A$1:A7156,"ANALISIS DE PRECIOS"),T_Rendimiento_Equipo,5,FALSE),0))</f>
        <v>0</v>
      </c>
      <c r="G7156" s="555">
        <f t="shared" ref="G7156:G7163" si="1621">IFERROR(ROUND(E7156/F7156,2),0)</f>
        <v>0</v>
      </c>
    </row>
    <row r="7157" spans="1:7" ht="19.899999999999999" customHeight="1" x14ac:dyDescent="0.2">
      <c r="A7157" s="601">
        <f t="shared" si="1618"/>
        <v>0</v>
      </c>
      <c r="B7157" s="561">
        <f t="shared" si="1619"/>
        <v>0</v>
      </c>
      <c r="C7157" s="563"/>
      <c r="D7157" s="562">
        <f t="shared" si="1620"/>
        <v>0</v>
      </c>
      <c r="E7157" s="555"/>
      <c r="F7157" s="558">
        <f>IF(C7157="",0,IFERROR(VLOOKUP(COUNTIF($A$1:A7157,"ANALISIS DE PRECIOS"),T_Rendimiento_Equipo,5,FALSE),0))</f>
        <v>0</v>
      </c>
      <c r="G7157" s="555">
        <f t="shared" si="1621"/>
        <v>0</v>
      </c>
    </row>
    <row r="7158" spans="1:7" ht="19.899999999999999" customHeight="1" x14ac:dyDescent="0.2">
      <c r="A7158" s="601">
        <f t="shared" si="1618"/>
        <v>0</v>
      </c>
      <c r="B7158" s="561">
        <f t="shared" si="1619"/>
        <v>0</v>
      </c>
      <c r="C7158" s="563"/>
      <c r="D7158" s="562">
        <f t="shared" si="1620"/>
        <v>0</v>
      </c>
      <c r="E7158" s="555"/>
      <c r="F7158" s="558">
        <f>IF(C7158="",0,IFERROR(VLOOKUP(COUNTIF($A$1:A7158,"ANALISIS DE PRECIOS"),T_Rendimiento_Equipo,5,FALSE),0))</f>
        <v>0</v>
      </c>
      <c r="G7158" s="555">
        <f t="shared" si="1621"/>
        <v>0</v>
      </c>
    </row>
    <row r="7159" spans="1:7" ht="19.899999999999999" customHeight="1" x14ac:dyDescent="0.2">
      <c r="A7159" s="601">
        <f t="shared" si="1618"/>
        <v>0</v>
      </c>
      <c r="B7159" s="561">
        <f t="shared" si="1619"/>
        <v>0</v>
      </c>
      <c r="C7159" s="563"/>
      <c r="D7159" s="562">
        <f t="shared" si="1620"/>
        <v>0</v>
      </c>
      <c r="E7159" s="555"/>
      <c r="F7159" s="558">
        <f>IF(C7159="",0,IFERROR(VLOOKUP(COUNTIF($A$1:A7159,"ANALISIS DE PRECIOS"),T_Rendimiento_Equipo,5,FALSE),0))</f>
        <v>0</v>
      </c>
      <c r="G7159" s="555">
        <f t="shared" si="1621"/>
        <v>0</v>
      </c>
    </row>
    <row r="7160" spans="1:7" ht="19.899999999999999" customHeight="1" x14ac:dyDescent="0.2">
      <c r="A7160" s="601">
        <f t="shared" si="1618"/>
        <v>0</v>
      </c>
      <c r="B7160" s="561">
        <f t="shared" si="1619"/>
        <v>0</v>
      </c>
      <c r="C7160" s="563"/>
      <c r="D7160" s="562">
        <f t="shared" si="1620"/>
        <v>0</v>
      </c>
      <c r="E7160" s="555"/>
      <c r="F7160" s="558">
        <f>IF(C7160="",0,IFERROR(VLOOKUP(COUNTIF($A$1:A7160,"ANALISIS DE PRECIOS"),T_Rendimiento_Equipo,5,FALSE),0))</f>
        <v>0</v>
      </c>
      <c r="G7160" s="555">
        <f t="shared" si="1621"/>
        <v>0</v>
      </c>
    </row>
    <row r="7161" spans="1:7" ht="19.899999999999999" customHeight="1" x14ac:dyDescent="0.2">
      <c r="A7161" s="601">
        <f t="shared" si="1618"/>
        <v>0</v>
      </c>
      <c r="B7161" s="561">
        <f t="shared" si="1619"/>
        <v>0</v>
      </c>
      <c r="C7161" s="563"/>
      <c r="D7161" s="562">
        <f t="shared" si="1620"/>
        <v>0</v>
      </c>
      <c r="E7161" s="555"/>
      <c r="F7161" s="558">
        <f>IF(C7161="",0,IFERROR(VLOOKUP(COUNTIF($A$1:A7161,"ANALISIS DE PRECIOS"),T_Rendimiento_Equipo,5,FALSE),0))</f>
        <v>0</v>
      </c>
      <c r="G7161" s="555">
        <f t="shared" si="1621"/>
        <v>0</v>
      </c>
    </row>
    <row r="7162" spans="1:7" ht="19.899999999999999" customHeight="1" x14ac:dyDescent="0.2">
      <c r="A7162" s="601">
        <f t="shared" si="1618"/>
        <v>0</v>
      </c>
      <c r="B7162" s="561">
        <f t="shared" si="1619"/>
        <v>0</v>
      </c>
      <c r="C7162" s="563"/>
      <c r="D7162" s="562">
        <f t="shared" si="1620"/>
        <v>0</v>
      </c>
      <c r="E7162" s="555"/>
      <c r="F7162" s="558">
        <f>IF(C7162="",0,IFERROR(VLOOKUP(COUNTIF($A$1:A7162,"ANALISIS DE PRECIOS"),T_Rendimiento_Equipo,5,FALSE),0))</f>
        <v>0</v>
      </c>
      <c r="G7162" s="555">
        <f t="shared" si="1621"/>
        <v>0</v>
      </c>
    </row>
    <row r="7163" spans="1:7" ht="19.899999999999999" customHeight="1" x14ac:dyDescent="0.2">
      <c r="A7163" s="601">
        <f t="shared" si="1618"/>
        <v>0</v>
      </c>
      <c r="B7163" s="561">
        <f t="shared" si="1619"/>
        <v>0</v>
      </c>
      <c r="C7163" s="552"/>
      <c r="D7163" s="562">
        <f t="shared" si="1620"/>
        <v>0</v>
      </c>
      <c r="E7163" s="555"/>
      <c r="F7163" s="558">
        <f>IF(C7163="",0,IFERROR(VLOOKUP(COUNTIF($A$1:A7163,"ANALISIS DE PRECIOS"),T_Rendimiento_Equipo,5,FALSE),0))</f>
        <v>0</v>
      </c>
      <c r="G7163" s="555">
        <f t="shared" si="1621"/>
        <v>0</v>
      </c>
    </row>
    <row r="7164" spans="1:7" ht="19.899999999999999" customHeight="1" x14ac:dyDescent="0.2">
      <c r="A7164" s="602"/>
      <c r="B7164" s="541"/>
      <c r="C7164" s="545"/>
      <c r="D7164" s="541"/>
      <c r="E7164" s="542"/>
      <c r="F7164" s="564" t="s">
        <v>27</v>
      </c>
      <c r="G7164" s="603">
        <f>SUBTOTAL(9,G7155:G7163)</f>
        <v>0</v>
      </c>
    </row>
    <row r="7165" spans="1:7" ht="19.899999999999999" customHeight="1" x14ac:dyDescent="0.2">
      <c r="A7165" s="599"/>
      <c r="B7165" s="545"/>
      <c r="C7165" s="537" t="s">
        <v>713</v>
      </c>
      <c r="D7165" s="541"/>
      <c r="E7165" s="542"/>
      <c r="F7165" s="543"/>
      <c r="G7165" s="600"/>
    </row>
    <row r="7166" spans="1:7" ht="19.899999999999999" customHeight="1" x14ac:dyDescent="0.2">
      <c r="A7166" s="792" t="s">
        <v>576</v>
      </c>
      <c r="B7166" s="793"/>
      <c r="C7166" s="794" t="s">
        <v>0</v>
      </c>
      <c r="D7166" s="796" t="s">
        <v>24</v>
      </c>
      <c r="E7166" s="796" t="s">
        <v>1832</v>
      </c>
      <c r="F7166" s="798" t="s">
        <v>1007</v>
      </c>
      <c r="G7166" s="800" t="s">
        <v>26</v>
      </c>
    </row>
    <row r="7167" spans="1:7" ht="19.899999999999999" customHeight="1" x14ac:dyDescent="0.2">
      <c r="A7167" s="560" t="s">
        <v>577</v>
      </c>
      <c r="B7167" s="560" t="s">
        <v>578</v>
      </c>
      <c r="C7167" s="795"/>
      <c r="D7167" s="797"/>
      <c r="E7167" s="797"/>
      <c r="F7167" s="799"/>
      <c r="G7167" s="801"/>
    </row>
    <row r="7168" spans="1:7" ht="19.899999999999999" customHeight="1" x14ac:dyDescent="0.2">
      <c r="A7168" s="601">
        <f t="shared" ref="A7168:A7174" si="1622">IFERROR(VLOOKUP(C7168,T_Insumos,4,FALSE),0)</f>
        <v>0</v>
      </c>
      <c r="B7168" s="561">
        <f t="shared" ref="B7168:B7174" si="1623">IFERROR(VLOOKUP(C7168,T_Insumos,5,FALSE),0)</f>
        <v>0</v>
      </c>
      <c r="C7168" s="565"/>
      <c r="D7168" s="558"/>
      <c r="E7168" s="555">
        <f t="shared" ref="E7168:E7174" si="1624">IFERROR(VLOOKUP(C7168,T_Insumos,3,FALSE),0)</f>
        <v>0</v>
      </c>
      <c r="F7168" s="558">
        <f>IF(C7168="",0,IFERROR(VLOOKUP(COUNTIF($A$1:A7168,"ANALISIS DE PRECIOS"),T_Rendimiento_Equipo,5,FALSE),0))</f>
        <v>0</v>
      </c>
      <c r="G7168" s="555">
        <f>IFERROR(ROUND(D7168*E7168/F7168,2),0)</f>
        <v>0</v>
      </c>
    </row>
    <row r="7169" spans="1:7" ht="19.899999999999999" customHeight="1" x14ac:dyDescent="0.2">
      <c r="A7169" s="601">
        <f t="shared" si="1622"/>
        <v>0</v>
      </c>
      <c r="B7169" s="561">
        <f t="shared" si="1623"/>
        <v>0</v>
      </c>
      <c r="C7169" s="552"/>
      <c r="D7169" s="558"/>
      <c r="E7169" s="555">
        <f t="shared" si="1624"/>
        <v>0</v>
      </c>
      <c r="F7169" s="558">
        <f>IF(C7169="",0,IFERROR(VLOOKUP(COUNTIF($A$1:A7169,"ANALISIS DE PRECIOS"),T_Rendimiento_Equipo,5,FALSE),0))</f>
        <v>0</v>
      </c>
      <c r="G7169" s="555">
        <f t="shared" ref="G7169:G7174" si="1625">IFERROR(ROUND(D7169*E7169/F7169,2),0)</f>
        <v>0</v>
      </c>
    </row>
    <row r="7170" spans="1:7" ht="19.899999999999999" customHeight="1" x14ac:dyDescent="0.2">
      <c r="A7170" s="601">
        <f t="shared" si="1622"/>
        <v>0</v>
      </c>
      <c r="B7170" s="561">
        <f t="shared" si="1623"/>
        <v>0</v>
      </c>
      <c r="C7170" s="552"/>
      <c r="D7170" s="558"/>
      <c r="E7170" s="555">
        <f t="shared" si="1624"/>
        <v>0</v>
      </c>
      <c r="F7170" s="558">
        <f>IF(C7170="",0,IFERROR(VLOOKUP(COUNTIF($A$1:A7170,"ANALISIS DE PRECIOS"),T_Rendimiento_Equipo,5,FALSE),0))</f>
        <v>0</v>
      </c>
      <c r="G7170" s="555">
        <f t="shared" si="1625"/>
        <v>0</v>
      </c>
    </row>
    <row r="7171" spans="1:7" ht="19.899999999999999" customHeight="1" x14ac:dyDescent="0.2">
      <c r="A7171" s="601">
        <f t="shared" si="1622"/>
        <v>0</v>
      </c>
      <c r="B7171" s="561">
        <f t="shared" si="1623"/>
        <v>0</v>
      </c>
      <c r="C7171" s="552"/>
      <c r="D7171" s="558"/>
      <c r="E7171" s="555">
        <f t="shared" si="1624"/>
        <v>0</v>
      </c>
      <c r="F7171" s="558">
        <f>IF(C7171="",0,IFERROR(VLOOKUP(COUNTIF($A$1:A7171,"ANALISIS DE PRECIOS"),T_Rendimiento_Equipo,5,FALSE),0))</f>
        <v>0</v>
      </c>
      <c r="G7171" s="555">
        <f t="shared" si="1625"/>
        <v>0</v>
      </c>
    </row>
    <row r="7172" spans="1:7" ht="19.899999999999999" customHeight="1" x14ac:dyDescent="0.2">
      <c r="A7172" s="601">
        <f t="shared" si="1622"/>
        <v>0</v>
      </c>
      <c r="B7172" s="561">
        <f t="shared" si="1623"/>
        <v>0</v>
      </c>
      <c r="C7172" s="552"/>
      <c r="D7172" s="558"/>
      <c r="E7172" s="555">
        <f t="shared" si="1624"/>
        <v>0</v>
      </c>
      <c r="F7172" s="558">
        <f>IF(C7172="",0,IFERROR(VLOOKUP(COUNTIF($A$1:A7172,"ANALISIS DE PRECIOS"),T_Rendimiento_Equipo,5,FALSE),0))</f>
        <v>0</v>
      </c>
      <c r="G7172" s="555">
        <f t="shared" si="1625"/>
        <v>0</v>
      </c>
    </row>
    <row r="7173" spans="1:7" ht="19.899999999999999" customHeight="1" x14ac:dyDescent="0.2">
      <c r="A7173" s="601">
        <f t="shared" si="1622"/>
        <v>0</v>
      </c>
      <c r="B7173" s="561">
        <f t="shared" si="1623"/>
        <v>0</v>
      </c>
      <c r="C7173" s="552"/>
      <c r="D7173" s="566"/>
      <c r="E7173" s="555">
        <f t="shared" si="1624"/>
        <v>0</v>
      </c>
      <c r="F7173" s="558">
        <f>IF(C7173="",0,IFERROR(VLOOKUP(COUNTIF($A$1:A7173,"ANALISIS DE PRECIOS"),T_Rendimiento_Equipo,5,FALSE),0))</f>
        <v>0</v>
      </c>
      <c r="G7173" s="555">
        <f t="shared" si="1625"/>
        <v>0</v>
      </c>
    </row>
    <row r="7174" spans="1:7" ht="19.899999999999999" customHeight="1" x14ac:dyDescent="0.2">
      <c r="A7174" s="601">
        <f t="shared" si="1622"/>
        <v>0</v>
      </c>
      <c r="B7174" s="561">
        <f t="shared" si="1623"/>
        <v>0</v>
      </c>
      <c r="C7174" s="561"/>
      <c r="D7174" s="567"/>
      <c r="E7174" s="555">
        <f t="shared" si="1624"/>
        <v>0</v>
      </c>
      <c r="F7174" s="558">
        <f>IF(C7174="",0,IFERROR(VLOOKUP(COUNTIF($A$1:A7174,"ANALISIS DE PRECIOS"),T_Rendimiento_Equipo,5,FALSE),0))</f>
        <v>0</v>
      </c>
      <c r="G7174" s="555">
        <f t="shared" si="1625"/>
        <v>0</v>
      </c>
    </row>
    <row r="7175" spans="1:7" ht="19.899999999999999" customHeight="1" x14ac:dyDescent="0.2">
      <c r="A7175" s="602"/>
      <c r="B7175" s="541"/>
      <c r="C7175" s="545"/>
      <c r="D7175" s="541"/>
      <c r="E7175" s="542"/>
      <c r="F7175" s="564" t="s">
        <v>28</v>
      </c>
      <c r="G7175" s="604">
        <f>SUBTOTAL(9,G7168:G7174)</f>
        <v>0</v>
      </c>
    </row>
    <row r="7176" spans="1:7" ht="19.899999999999999" customHeight="1" x14ac:dyDescent="0.2">
      <c r="A7176" s="599"/>
      <c r="B7176" s="545"/>
      <c r="C7176" s="537" t="s">
        <v>1014</v>
      </c>
      <c r="D7176" s="541"/>
      <c r="E7176" s="542"/>
      <c r="F7176" s="543"/>
      <c r="G7176" s="600"/>
    </row>
    <row r="7177" spans="1:7" ht="19.899999999999999" customHeight="1" x14ac:dyDescent="0.2">
      <c r="A7177" s="792" t="s">
        <v>576</v>
      </c>
      <c r="B7177" s="793"/>
      <c r="C7177" s="794" t="s">
        <v>0</v>
      </c>
      <c r="D7177" s="794" t="s">
        <v>1867</v>
      </c>
      <c r="E7177" s="796" t="s">
        <v>24</v>
      </c>
      <c r="F7177" s="798" t="s">
        <v>25</v>
      </c>
      <c r="G7177" s="800" t="s">
        <v>26</v>
      </c>
    </row>
    <row r="7178" spans="1:7" ht="19.899999999999999" customHeight="1" x14ac:dyDescent="0.2">
      <c r="A7178" s="560" t="s">
        <v>577</v>
      </c>
      <c r="B7178" s="560" t="s">
        <v>578</v>
      </c>
      <c r="C7178" s="795"/>
      <c r="D7178" s="795"/>
      <c r="E7178" s="797"/>
      <c r="F7178" s="799"/>
      <c r="G7178" s="801"/>
    </row>
    <row r="7179" spans="1:7" ht="19.899999999999999" customHeight="1" x14ac:dyDescent="0.2">
      <c r="A7179" s="601">
        <f t="shared" ref="A7179:A7189" si="1626">IFERROR(VLOOKUP(C7179,T_Insumos,4,FALSE),0)</f>
        <v>0</v>
      </c>
      <c r="B7179" s="561">
        <f t="shared" ref="B7179:B7189" si="1627">IFERROR(VLOOKUP(C7179,T_Insumos,5,FALSE),0)</f>
        <v>0</v>
      </c>
      <c r="C7179" s="561"/>
      <c r="D7179" s="613">
        <f t="shared" ref="D7179:D7189" si="1628">IFERROR(VLOOKUP(C7179,T_Insumos,2,FALSE),0)</f>
        <v>0</v>
      </c>
      <c r="E7179" s="553"/>
      <c r="F7179" s="555">
        <f t="shared" ref="F7179:F7189" si="1629">IFERROR(VLOOKUP(C7179,T_Insumos,3,FALSE),0)</f>
        <v>0</v>
      </c>
      <c r="G7179" s="555">
        <f>ROUND(E7179*F7179,2)</f>
        <v>0</v>
      </c>
    </row>
    <row r="7180" spans="1:7" ht="19.899999999999999" customHeight="1" x14ac:dyDescent="0.2">
      <c r="A7180" s="601">
        <f t="shared" si="1626"/>
        <v>0</v>
      </c>
      <c r="B7180" s="561">
        <f t="shared" si="1627"/>
        <v>0</v>
      </c>
      <c r="C7180" s="561"/>
      <c r="D7180" s="613">
        <f t="shared" si="1628"/>
        <v>0</v>
      </c>
      <c r="E7180" s="553"/>
      <c r="F7180" s="555">
        <f t="shared" si="1629"/>
        <v>0</v>
      </c>
      <c r="G7180" s="555">
        <f t="shared" ref="G7180:G7189" si="1630">ROUND(E7180*F7180,2)</f>
        <v>0</v>
      </c>
    </row>
    <row r="7181" spans="1:7" ht="19.899999999999999" customHeight="1" x14ac:dyDescent="0.2">
      <c r="A7181" s="601">
        <f t="shared" si="1626"/>
        <v>0</v>
      </c>
      <c r="B7181" s="561">
        <f t="shared" si="1627"/>
        <v>0</v>
      </c>
      <c r="C7181" s="561"/>
      <c r="D7181" s="613">
        <f t="shared" si="1628"/>
        <v>0</v>
      </c>
      <c r="E7181" s="553"/>
      <c r="F7181" s="555">
        <f t="shared" si="1629"/>
        <v>0</v>
      </c>
      <c r="G7181" s="555">
        <f t="shared" si="1630"/>
        <v>0</v>
      </c>
    </row>
    <row r="7182" spans="1:7" ht="19.899999999999999" customHeight="1" x14ac:dyDescent="0.2">
      <c r="A7182" s="601">
        <f t="shared" si="1626"/>
        <v>0</v>
      </c>
      <c r="B7182" s="561">
        <f t="shared" si="1627"/>
        <v>0</v>
      </c>
      <c r="C7182" s="561"/>
      <c r="D7182" s="613">
        <f t="shared" si="1628"/>
        <v>0</v>
      </c>
      <c r="E7182" s="553"/>
      <c r="F7182" s="555">
        <f t="shared" si="1629"/>
        <v>0</v>
      </c>
      <c r="G7182" s="555">
        <f t="shared" si="1630"/>
        <v>0</v>
      </c>
    </row>
    <row r="7183" spans="1:7" ht="19.899999999999999" customHeight="1" x14ac:dyDescent="0.2">
      <c r="A7183" s="601">
        <f t="shared" si="1626"/>
        <v>0</v>
      </c>
      <c r="B7183" s="561">
        <f t="shared" si="1627"/>
        <v>0</v>
      </c>
      <c r="C7183" s="561"/>
      <c r="D7183" s="613">
        <f t="shared" si="1628"/>
        <v>0</v>
      </c>
      <c r="E7183" s="553"/>
      <c r="F7183" s="555">
        <f t="shared" si="1629"/>
        <v>0</v>
      </c>
      <c r="G7183" s="555">
        <f t="shared" si="1630"/>
        <v>0</v>
      </c>
    </row>
    <row r="7184" spans="1:7" ht="19.899999999999999" customHeight="1" x14ac:dyDescent="0.2">
      <c r="A7184" s="601">
        <f t="shared" si="1626"/>
        <v>0</v>
      </c>
      <c r="B7184" s="561">
        <f t="shared" si="1627"/>
        <v>0</v>
      </c>
      <c r="C7184" s="561"/>
      <c r="D7184" s="613">
        <f t="shared" si="1628"/>
        <v>0</v>
      </c>
      <c r="E7184" s="553"/>
      <c r="F7184" s="555">
        <f t="shared" si="1629"/>
        <v>0</v>
      </c>
      <c r="G7184" s="555">
        <f t="shared" si="1630"/>
        <v>0</v>
      </c>
    </row>
    <row r="7185" spans="1:7" ht="19.899999999999999" customHeight="1" x14ac:dyDescent="0.2">
      <c r="A7185" s="601">
        <f t="shared" si="1626"/>
        <v>0</v>
      </c>
      <c r="B7185" s="561">
        <f t="shared" si="1627"/>
        <v>0</v>
      </c>
      <c r="C7185" s="561"/>
      <c r="D7185" s="613">
        <f t="shared" si="1628"/>
        <v>0</v>
      </c>
      <c r="E7185" s="553"/>
      <c r="F7185" s="555">
        <f t="shared" si="1629"/>
        <v>0</v>
      </c>
      <c r="G7185" s="555">
        <f t="shared" si="1630"/>
        <v>0</v>
      </c>
    </row>
    <row r="7186" spans="1:7" ht="19.899999999999999" customHeight="1" x14ac:dyDescent="0.2">
      <c r="A7186" s="601">
        <f t="shared" si="1626"/>
        <v>0</v>
      </c>
      <c r="B7186" s="561">
        <f t="shared" si="1627"/>
        <v>0</v>
      </c>
      <c r="C7186" s="561"/>
      <c r="D7186" s="613">
        <f t="shared" si="1628"/>
        <v>0</v>
      </c>
      <c r="E7186" s="553"/>
      <c r="F7186" s="555">
        <f t="shared" si="1629"/>
        <v>0</v>
      </c>
      <c r="G7186" s="555">
        <f t="shared" si="1630"/>
        <v>0</v>
      </c>
    </row>
    <row r="7187" spans="1:7" ht="19.899999999999999" customHeight="1" x14ac:dyDescent="0.2">
      <c r="A7187" s="601">
        <f t="shared" si="1626"/>
        <v>0</v>
      </c>
      <c r="B7187" s="561">
        <f t="shared" si="1627"/>
        <v>0</v>
      </c>
      <c r="C7187" s="561"/>
      <c r="D7187" s="613">
        <f t="shared" si="1628"/>
        <v>0</v>
      </c>
      <c r="E7187" s="553"/>
      <c r="F7187" s="555">
        <f t="shared" si="1629"/>
        <v>0</v>
      </c>
      <c r="G7187" s="555">
        <f t="shared" si="1630"/>
        <v>0</v>
      </c>
    </row>
    <row r="7188" spans="1:7" ht="19.899999999999999" customHeight="1" x14ac:dyDescent="0.2">
      <c r="A7188" s="601">
        <f t="shared" si="1626"/>
        <v>0</v>
      </c>
      <c r="B7188" s="561">
        <f t="shared" si="1627"/>
        <v>0</v>
      </c>
      <c r="C7188" s="561"/>
      <c r="D7188" s="613">
        <f t="shared" si="1628"/>
        <v>0</v>
      </c>
      <c r="E7188" s="553"/>
      <c r="F7188" s="555">
        <f t="shared" si="1629"/>
        <v>0</v>
      </c>
      <c r="G7188" s="555">
        <f t="shared" si="1630"/>
        <v>0</v>
      </c>
    </row>
    <row r="7189" spans="1:7" ht="19.899999999999999" customHeight="1" x14ac:dyDescent="0.2">
      <c r="A7189" s="601">
        <f t="shared" si="1626"/>
        <v>0</v>
      </c>
      <c r="B7189" s="561">
        <f t="shared" si="1627"/>
        <v>0</v>
      </c>
      <c r="C7189" s="561"/>
      <c r="D7189" s="613">
        <f t="shared" si="1628"/>
        <v>0</v>
      </c>
      <c r="E7189" s="553"/>
      <c r="F7189" s="555">
        <f t="shared" si="1629"/>
        <v>0</v>
      </c>
      <c r="G7189" s="555">
        <f t="shared" si="1630"/>
        <v>0</v>
      </c>
    </row>
    <row r="7190" spans="1:7" ht="19.899999999999999" customHeight="1" x14ac:dyDescent="0.2">
      <c r="A7190" s="599"/>
      <c r="B7190" s="545"/>
      <c r="C7190" s="545"/>
      <c r="D7190" s="541"/>
      <c r="E7190" s="542"/>
      <c r="F7190" s="564" t="s">
        <v>29</v>
      </c>
      <c r="G7190" s="605">
        <f>SUBTOTAL(9,G7179:G7189)</f>
        <v>0</v>
      </c>
    </row>
    <row r="7191" spans="1:7" ht="19.899999999999999" customHeight="1" x14ac:dyDescent="0.2">
      <c r="A7191" s="599"/>
      <c r="B7191" s="545"/>
      <c r="C7191" s="537" t="s">
        <v>1015</v>
      </c>
      <c r="D7191" s="541"/>
      <c r="E7191" s="542"/>
      <c r="F7191" s="543"/>
      <c r="G7191" s="600"/>
    </row>
    <row r="7192" spans="1:7" ht="19.899999999999999" customHeight="1" x14ac:dyDescent="0.2">
      <c r="A7192" s="792" t="s">
        <v>576</v>
      </c>
      <c r="B7192" s="793"/>
      <c r="C7192" s="794" t="s">
        <v>0</v>
      </c>
      <c r="D7192" s="794" t="s">
        <v>1867</v>
      </c>
      <c r="E7192" s="796" t="s">
        <v>24</v>
      </c>
      <c r="F7192" s="798" t="s">
        <v>25</v>
      </c>
      <c r="G7192" s="800" t="s">
        <v>26</v>
      </c>
    </row>
    <row r="7193" spans="1:7" ht="19.899999999999999" customHeight="1" x14ac:dyDescent="0.2">
      <c r="A7193" s="560" t="s">
        <v>577</v>
      </c>
      <c r="B7193" s="560" t="s">
        <v>578</v>
      </c>
      <c r="C7193" s="795"/>
      <c r="D7193" s="795"/>
      <c r="E7193" s="797"/>
      <c r="F7193" s="799"/>
      <c r="G7193" s="801"/>
    </row>
    <row r="7194" spans="1:7" ht="19.899999999999999" customHeight="1" x14ac:dyDescent="0.2">
      <c r="A7194" s="601">
        <f>IFERROR(VLOOKUP(C7194,T_Insumos,4,FALSE),0)</f>
        <v>0</v>
      </c>
      <c r="B7194" s="561">
        <f>IFERROR(VLOOKUP(C7194,T_Insumos,5,FALSE),0)</f>
        <v>0</v>
      </c>
      <c r="C7194" s="552"/>
      <c r="D7194" s="613">
        <f>IF(C7194=0,0,"$/tnkm")</f>
        <v>0</v>
      </c>
      <c r="E7194" s="553"/>
      <c r="F7194" s="555">
        <f>IFERROR(VLOOKUP(C7194,T_Insumos,3,FALSE),0)</f>
        <v>0</v>
      </c>
      <c r="G7194" s="555">
        <f>ROUND(E7194*F7194,2)</f>
        <v>0</v>
      </c>
    </row>
    <row r="7195" spans="1:7" ht="19.899999999999999" customHeight="1" x14ac:dyDescent="0.2">
      <c r="A7195" s="601">
        <f>IFERROR(VLOOKUP(C7195,T_Insumos,4,FALSE),0)</f>
        <v>0</v>
      </c>
      <c r="B7195" s="561">
        <f>IFERROR(VLOOKUP(C7195,T_Insumos,5,FALSE),0)</f>
        <v>0</v>
      </c>
      <c r="C7195" s="552"/>
      <c r="D7195" s="613">
        <f>IF(C7195=0,0,"$/tnkm")</f>
        <v>0</v>
      </c>
      <c r="E7195" s="569"/>
      <c r="F7195" s="555">
        <f>IFERROR(VLOOKUP(C7195,T_Insumos,3,FALSE),0)</f>
        <v>0</v>
      </c>
      <c r="G7195" s="555">
        <f t="shared" ref="G7195" si="1631">ROUND(E7195*F7195,2)</f>
        <v>0</v>
      </c>
    </row>
    <row r="7196" spans="1:7" ht="19.899999999999999" customHeight="1" x14ac:dyDescent="0.2">
      <c r="A7196" s="599"/>
      <c r="B7196" s="545"/>
      <c r="C7196" s="545"/>
      <c r="D7196" s="541"/>
      <c r="E7196" s="542"/>
      <c r="F7196" s="564" t="s">
        <v>1016</v>
      </c>
      <c r="G7196" s="605">
        <f>SUBTOTAL(9,G7194:G7195)</f>
        <v>0</v>
      </c>
    </row>
    <row r="7197" spans="1:7" ht="19.899999999999999" customHeight="1" x14ac:dyDescent="0.2">
      <c r="A7197" s="602"/>
      <c r="B7197" s="541"/>
      <c r="C7197" s="545"/>
      <c r="D7197" s="541"/>
      <c r="E7197" s="542"/>
      <c r="F7197" s="543"/>
      <c r="G7197" s="600"/>
    </row>
    <row r="7198" spans="1:7" ht="19.899999999999999" customHeight="1" x14ac:dyDescent="0.2">
      <c r="A7198" s="664" t="str">
        <f>B7132</f>
        <v/>
      </c>
      <c r="B7198" s="661">
        <f ca="1">C7132</f>
        <v>0</v>
      </c>
      <c r="C7198" s="541"/>
      <c r="D7198" s="541" t="s">
        <v>1833</v>
      </c>
      <c r="E7198" s="662"/>
      <c r="F7198" s="663" t="str">
        <f ca="1">"$/"&amp;G7132</f>
        <v>$/0</v>
      </c>
      <c r="G7198" s="610">
        <f>SUBTOTAL(9,G7155:G7197)</f>
        <v>0</v>
      </c>
    </row>
    <row r="7199" spans="1:7" ht="19.899999999999999" customHeight="1" x14ac:dyDescent="0.2">
      <c r="A7199" s="606"/>
      <c r="B7199" s="607"/>
      <c r="C7199" s="608"/>
      <c r="D7199" s="608" t="s">
        <v>2043</v>
      </c>
      <c r="E7199" s="609"/>
      <c r="F7199" s="665" t="str">
        <f ca="1">"$/"&amp;G7132</f>
        <v>$/0</v>
      </c>
      <c r="G7199" s="610">
        <f>ROUND(G7198/Coeficiente_Paso,2)</f>
        <v>0</v>
      </c>
    </row>
    <row r="7200" spans="1:7" ht="19.899999999999999" customHeight="1" x14ac:dyDescent="0.2">
      <c r="A7200" s="191"/>
      <c r="B7200" s="191"/>
      <c r="C7200" s="191"/>
      <c r="D7200" s="191"/>
      <c r="E7200" s="191"/>
      <c r="F7200" s="191"/>
      <c r="G7200" s="191"/>
    </row>
    <row r="7201" spans="1:7" ht="19.899999999999999" customHeight="1" x14ac:dyDescent="0.2">
      <c r="A7201" s="802" t="s">
        <v>31</v>
      </c>
      <c r="B7201" s="803"/>
      <c r="C7201" s="803"/>
      <c r="D7201" s="803"/>
      <c r="E7201" s="803"/>
      <c r="F7201" s="803"/>
      <c r="G7201" s="804"/>
    </row>
    <row r="7202" spans="1:7" ht="19.899999999999999" customHeight="1" x14ac:dyDescent="0.2">
      <c r="A7202" s="587" t="s">
        <v>711</v>
      </c>
      <c r="B7202" s="535" t="str">
        <f>Comitente</f>
        <v>DIRECCIÓN PROVINCIAL DE VIALIDAD</v>
      </c>
      <c r="C7202" s="536"/>
      <c r="D7202" s="537"/>
      <c r="E7202" s="537"/>
      <c r="F7202" s="538"/>
      <c r="G7202" s="588"/>
    </row>
    <row r="7203" spans="1:7" ht="19.899999999999999" customHeight="1" x14ac:dyDescent="0.2">
      <c r="A7203" s="587" t="s">
        <v>712</v>
      </c>
      <c r="B7203" s="535">
        <f>Contratista</f>
        <v>0</v>
      </c>
      <c r="C7203" s="539"/>
      <c r="D7203" s="539"/>
      <c r="E7203" s="539"/>
      <c r="F7203" s="535"/>
      <c r="G7203" s="589"/>
    </row>
    <row r="7204" spans="1:7" ht="19.899999999999999" customHeight="1" x14ac:dyDescent="0.2">
      <c r="A7204" s="587" t="s">
        <v>21</v>
      </c>
      <c r="B7204" s="535" t="str">
        <f>Obra</f>
        <v>PAVIMENTACIÓN Y REPAVIMENTACION DE LA RED VIAL MUNICIPAL AFECTADAS POR OBRAS DE SANEAMIENTO 1era ETAPA SARMIENTO</v>
      </c>
      <c r="C7204" s="539"/>
      <c r="D7204" s="539"/>
      <c r="E7204" s="539"/>
      <c r="F7204" s="535" t="s">
        <v>32</v>
      </c>
      <c r="G7204" s="589">
        <f>Fecha_Base</f>
        <v>0</v>
      </c>
    </row>
    <row r="7205" spans="1:7" ht="19.899999999999999" customHeight="1" x14ac:dyDescent="0.2">
      <c r="A7205" s="590" t="s">
        <v>710</v>
      </c>
      <c r="B7205" s="540" t="str">
        <f>Ubicación</f>
        <v>DEPARTAMENTO SARMIENTO</v>
      </c>
      <c r="C7205" s="540"/>
      <c r="D7205" s="541"/>
      <c r="E7205" s="542"/>
      <c r="F7205" s="543"/>
      <c r="G7205" s="591"/>
    </row>
    <row r="7206" spans="1:7" ht="19.899999999999999" customHeight="1" x14ac:dyDescent="0.2">
      <c r="A7206" s="590" t="s">
        <v>33</v>
      </c>
      <c r="B7206" s="544" t="str">
        <f>IFERROR(VALUE(LEFT(B7207,FIND(".",B7207)-1)),"")</f>
        <v/>
      </c>
      <c r="C7206" s="545">
        <f ca="1">IFERROR(VLOOKUP(B7206,T_Computo_Presupuesto,2,FALSE),0)</f>
        <v>0</v>
      </c>
      <c r="D7206" s="545"/>
      <c r="E7206" s="542"/>
      <c r="F7206" s="543"/>
      <c r="G7206" s="591"/>
    </row>
    <row r="7207" spans="1:7" ht="19.899999999999999" customHeight="1" x14ac:dyDescent="0.2">
      <c r="A7207" s="590" t="s">
        <v>22</v>
      </c>
      <c r="B7207" s="546" t="str">
        <f>IFERROR(VLOOKUP(COUNTIF($A$1:A7207,"ANALISIS DE PRECIOS"),T_NumeroItem,2,FALSE),"")</f>
        <v/>
      </c>
      <c r="C7207" s="805">
        <f ca="1">IFERROR(VLOOKUP(B7207,T_Computo_Presupuesto,2,FALSE),0)</f>
        <v>0</v>
      </c>
      <c r="D7207" s="805"/>
      <c r="E7207" s="805"/>
      <c r="F7207" s="540" t="s">
        <v>23</v>
      </c>
      <c r="G7207" s="592">
        <f ca="1">IFERROR(VLOOKUP(B7207,T_Computo_Presupuesto,4,FALSE),0)</f>
        <v>0</v>
      </c>
    </row>
    <row r="7208" spans="1:7" ht="19.899999999999999" customHeight="1" x14ac:dyDescent="0.2">
      <c r="A7208" s="590"/>
      <c r="B7208" s="540"/>
      <c r="C7208" s="545"/>
      <c r="D7208" s="541"/>
      <c r="E7208" s="542"/>
      <c r="F7208" s="545"/>
      <c r="G7208" s="593"/>
    </row>
    <row r="7209" spans="1:7" ht="19.899999999999999" customHeight="1" x14ac:dyDescent="0.2">
      <c r="A7209" s="594"/>
      <c r="B7209" s="547"/>
      <c r="C7209" s="548" t="s">
        <v>999</v>
      </c>
      <c r="D7209" s="547"/>
      <c r="E7209" s="547"/>
      <c r="F7209" s="547"/>
      <c r="G7209" s="595"/>
    </row>
    <row r="7210" spans="1:7" ht="19.899999999999999" customHeight="1" x14ac:dyDescent="0.2">
      <c r="A7210" s="590"/>
      <c r="B7210" s="549"/>
      <c r="C7210" s="545"/>
      <c r="D7210" s="541"/>
      <c r="E7210" s="542"/>
      <c r="F7210" s="540"/>
      <c r="G7210" s="592"/>
    </row>
    <row r="7211" spans="1:7" ht="19.899999999999999" customHeight="1" x14ac:dyDescent="0.2">
      <c r="A7211" s="590"/>
      <c r="B7211" s="549"/>
      <c r="C7211" s="550" t="s">
        <v>1000</v>
      </c>
      <c r="D7211" s="551" t="s">
        <v>24</v>
      </c>
      <c r="E7211" s="551" t="s">
        <v>1001</v>
      </c>
      <c r="F7211" s="551" t="s">
        <v>1002</v>
      </c>
      <c r="G7211" s="550" t="s">
        <v>1003</v>
      </c>
    </row>
    <row r="7212" spans="1:7" ht="19.899999999999999" customHeight="1" x14ac:dyDescent="0.2">
      <c r="A7212" s="590"/>
      <c r="B7212" s="549"/>
      <c r="C7212" s="552"/>
      <c r="D7212" s="553"/>
      <c r="E7212" s="554">
        <f t="shared" ref="E7212:E7221" si="1632">IFERROR(VLOOKUP(C7212,T_Equipos,4,FALSE),0)</f>
        <v>0</v>
      </c>
      <c r="F7212" s="555">
        <f t="shared" ref="F7212:F7221" si="1633">IFERROR(VLOOKUP(C7212,T_Equipos,5,FALSE),0)</f>
        <v>0</v>
      </c>
      <c r="G7212" s="555">
        <f>ROUND(D7212*F7212,2)</f>
        <v>0</v>
      </c>
    </row>
    <row r="7213" spans="1:7" ht="19.899999999999999" customHeight="1" x14ac:dyDescent="0.2">
      <c r="A7213" s="590"/>
      <c r="B7213" s="549"/>
      <c r="C7213" s="552"/>
      <c r="D7213" s="553"/>
      <c r="E7213" s="554">
        <f t="shared" si="1632"/>
        <v>0</v>
      </c>
      <c r="F7213" s="555">
        <f t="shared" si="1633"/>
        <v>0</v>
      </c>
      <c r="G7213" s="555">
        <f>ROUND(D7213*F7213,2)</f>
        <v>0</v>
      </c>
    </row>
    <row r="7214" spans="1:7" ht="19.899999999999999" customHeight="1" x14ac:dyDescent="0.2">
      <c r="A7214" s="590"/>
      <c r="B7214" s="549"/>
      <c r="C7214" s="552"/>
      <c r="D7214" s="553"/>
      <c r="E7214" s="554">
        <f t="shared" si="1632"/>
        <v>0</v>
      </c>
      <c r="F7214" s="555">
        <f t="shared" si="1633"/>
        <v>0</v>
      </c>
      <c r="G7214" s="555">
        <f>ROUND(D7214*F7214,2)</f>
        <v>0</v>
      </c>
    </row>
    <row r="7215" spans="1:7" ht="19.899999999999999" customHeight="1" x14ac:dyDescent="0.2">
      <c r="A7215" s="590"/>
      <c r="B7215" s="549"/>
      <c r="C7215" s="552"/>
      <c r="D7215" s="553"/>
      <c r="E7215" s="554">
        <f t="shared" si="1632"/>
        <v>0</v>
      </c>
      <c r="F7215" s="555">
        <f t="shared" si="1633"/>
        <v>0</v>
      </c>
      <c r="G7215" s="555">
        <f>ROUND(D7215*F7215,2)</f>
        <v>0</v>
      </c>
    </row>
    <row r="7216" spans="1:7" ht="19.899999999999999" customHeight="1" x14ac:dyDescent="0.2">
      <c r="A7216" s="590"/>
      <c r="B7216" s="549"/>
      <c r="C7216" s="552"/>
      <c r="D7216" s="553"/>
      <c r="E7216" s="554">
        <f t="shared" si="1632"/>
        <v>0</v>
      </c>
      <c r="F7216" s="555">
        <f t="shared" si="1633"/>
        <v>0</v>
      </c>
      <c r="G7216" s="555">
        <f t="shared" ref="G7216:G7221" si="1634">ROUND(D7216*F7216,2)</f>
        <v>0</v>
      </c>
    </row>
    <row r="7217" spans="1:7" ht="19.899999999999999" customHeight="1" x14ac:dyDescent="0.2">
      <c r="A7217" s="590"/>
      <c r="B7217" s="549"/>
      <c r="C7217" s="552"/>
      <c r="D7217" s="553"/>
      <c r="E7217" s="554">
        <f t="shared" si="1632"/>
        <v>0</v>
      </c>
      <c r="F7217" s="555">
        <f t="shared" si="1633"/>
        <v>0</v>
      </c>
      <c r="G7217" s="555">
        <f t="shared" si="1634"/>
        <v>0</v>
      </c>
    </row>
    <row r="7218" spans="1:7" ht="19.899999999999999" customHeight="1" x14ac:dyDescent="0.2">
      <c r="A7218" s="590"/>
      <c r="B7218" s="549"/>
      <c r="C7218" s="552"/>
      <c r="D7218" s="553"/>
      <c r="E7218" s="554">
        <f t="shared" si="1632"/>
        <v>0</v>
      </c>
      <c r="F7218" s="555">
        <f t="shared" si="1633"/>
        <v>0</v>
      </c>
      <c r="G7218" s="555">
        <f t="shared" si="1634"/>
        <v>0</v>
      </c>
    </row>
    <row r="7219" spans="1:7" ht="19.899999999999999" customHeight="1" x14ac:dyDescent="0.2">
      <c r="A7219" s="590"/>
      <c r="B7219" s="549"/>
      <c r="C7219" s="552"/>
      <c r="D7219" s="553"/>
      <c r="E7219" s="554">
        <f t="shared" si="1632"/>
        <v>0</v>
      </c>
      <c r="F7219" s="555">
        <f t="shared" si="1633"/>
        <v>0</v>
      </c>
      <c r="G7219" s="555">
        <f t="shared" si="1634"/>
        <v>0</v>
      </c>
    </row>
    <row r="7220" spans="1:7" ht="19.899999999999999" customHeight="1" x14ac:dyDescent="0.2">
      <c r="A7220" s="590"/>
      <c r="B7220" s="549"/>
      <c r="C7220" s="552"/>
      <c r="D7220" s="553"/>
      <c r="E7220" s="554">
        <f t="shared" si="1632"/>
        <v>0</v>
      </c>
      <c r="F7220" s="555">
        <f t="shared" si="1633"/>
        <v>0</v>
      </c>
      <c r="G7220" s="555">
        <f t="shared" si="1634"/>
        <v>0</v>
      </c>
    </row>
    <row r="7221" spans="1:7" ht="19.899999999999999" customHeight="1" x14ac:dyDescent="0.2">
      <c r="A7221" s="590"/>
      <c r="B7221" s="549"/>
      <c r="C7221" s="552"/>
      <c r="D7221" s="553"/>
      <c r="E7221" s="554">
        <f t="shared" si="1632"/>
        <v>0</v>
      </c>
      <c r="F7221" s="555">
        <f t="shared" si="1633"/>
        <v>0</v>
      </c>
      <c r="G7221" s="555">
        <f t="shared" si="1634"/>
        <v>0</v>
      </c>
    </row>
    <row r="7222" spans="1:7" ht="19.899999999999999" customHeight="1" x14ac:dyDescent="0.2">
      <c r="A7222" s="590"/>
      <c r="B7222" s="549"/>
      <c r="C7222" s="545"/>
      <c r="D7222" s="545"/>
      <c r="E7222" s="556"/>
      <c r="F7222" s="540"/>
      <c r="G7222" s="592"/>
    </row>
    <row r="7223" spans="1:7" ht="19.899999999999999" customHeight="1" x14ac:dyDescent="0.2">
      <c r="A7223" s="590"/>
      <c r="B7223" s="545"/>
      <c r="C7223" s="537" t="s">
        <v>1004</v>
      </c>
      <c r="D7223" s="540" t="s">
        <v>1001</v>
      </c>
      <c r="E7223" s="611">
        <f>SUMPRODUCT(D7212:D7221,E7212:E7221)</f>
        <v>0</v>
      </c>
      <c r="F7223" s="540" t="s">
        <v>1005</v>
      </c>
      <c r="G7223" s="612">
        <f>SUM(G7212:G7221)</f>
        <v>0</v>
      </c>
    </row>
    <row r="7224" spans="1:7" ht="19.899999999999999" customHeight="1" x14ac:dyDescent="0.2">
      <c r="A7224" s="590"/>
      <c r="B7224" s="549"/>
      <c r="C7224" s="557"/>
      <c r="D7224" s="556"/>
      <c r="E7224" s="542"/>
      <c r="F7224" s="540"/>
      <c r="G7224" s="596"/>
    </row>
    <row r="7225" spans="1:7" ht="19.899999999999999" customHeight="1" x14ac:dyDescent="0.2">
      <c r="A7225" s="597"/>
      <c r="B7225" s="549"/>
      <c r="C7225" s="540" t="s">
        <v>1006</v>
      </c>
      <c r="D7225" s="558">
        <f>IFERROR(VLOOKUP(COUNTIF($A$1:A7225,"ANALISIS DE PRECIOS"),T_Rendimiento_Equipo,5,FALSE),0)</f>
        <v>0</v>
      </c>
      <c r="E7225" s="559" t="str">
        <f ca="1">G7207&amp;"/día"</f>
        <v>0/día</v>
      </c>
      <c r="F7225" s="598"/>
      <c r="G7225" s="592"/>
    </row>
    <row r="7226" spans="1:7" ht="19.899999999999999" customHeight="1" x14ac:dyDescent="0.2">
      <c r="A7226" s="590"/>
      <c r="B7226" s="549"/>
      <c r="C7226" s="545"/>
      <c r="D7226" s="541"/>
      <c r="E7226" s="542"/>
      <c r="F7226" s="540"/>
      <c r="G7226" s="592"/>
    </row>
    <row r="7227" spans="1:7" ht="19.899999999999999" customHeight="1" x14ac:dyDescent="0.2">
      <c r="A7227" s="792" t="s">
        <v>576</v>
      </c>
      <c r="B7227" s="793"/>
      <c r="C7227" s="794" t="s">
        <v>0</v>
      </c>
      <c r="D7227" s="806" t="s">
        <v>1866</v>
      </c>
      <c r="E7227" s="806" t="s">
        <v>1865</v>
      </c>
      <c r="F7227" s="798" t="s">
        <v>1007</v>
      </c>
      <c r="G7227" s="800" t="s">
        <v>26</v>
      </c>
    </row>
    <row r="7228" spans="1:7" ht="19.899999999999999" customHeight="1" x14ac:dyDescent="0.2">
      <c r="A7228" s="560" t="s">
        <v>577</v>
      </c>
      <c r="B7228" s="560" t="s">
        <v>578</v>
      </c>
      <c r="C7228" s="795"/>
      <c r="D7228" s="807"/>
      <c r="E7228" s="797"/>
      <c r="F7228" s="799"/>
      <c r="G7228" s="801"/>
    </row>
    <row r="7229" spans="1:7" ht="19.899999999999999" customHeight="1" x14ac:dyDescent="0.2">
      <c r="A7229" s="599"/>
      <c r="B7229" s="545"/>
      <c r="C7229" s="537" t="s">
        <v>1008</v>
      </c>
      <c r="D7229" s="542"/>
      <c r="E7229" s="542"/>
      <c r="F7229" s="545"/>
      <c r="G7229" s="600"/>
    </row>
    <row r="7230" spans="1:7" ht="19.899999999999999" customHeight="1" x14ac:dyDescent="0.2">
      <c r="A7230" s="601">
        <f t="shared" ref="A7230:A7238" si="1635">IFERROR(VLOOKUP(C7230,T_Insumos,4,FALSE),0)</f>
        <v>0</v>
      </c>
      <c r="B7230" s="561">
        <f t="shared" ref="B7230:B7238" si="1636">IFERROR(VLOOKUP(C7230,T_Insumos,5,FALSE),0)</f>
        <v>0</v>
      </c>
      <c r="C7230" s="552"/>
      <c r="D7230" s="562">
        <f t="shared" ref="D7230:D7238" si="1637">IFERROR(VLOOKUP(C7230,T_Insumos,3,FALSE),0)</f>
        <v>0</v>
      </c>
      <c r="E7230" s="555">
        <f>D7230*$G$23</f>
        <v>0</v>
      </c>
      <c r="F7230" s="558">
        <f>IF(C7230="",0,IFERROR(VLOOKUP(COUNTIF($A$1:A7230,"ANALISIS DE PRECIOS"),T_Rendimiento_Equipo,5,FALSE),0))</f>
        <v>0</v>
      </c>
      <c r="G7230" s="555">
        <f>IFERROR(ROUND(E7230/F7230,2),0)</f>
        <v>0</v>
      </c>
    </row>
    <row r="7231" spans="1:7" ht="19.899999999999999" customHeight="1" x14ac:dyDescent="0.2">
      <c r="A7231" s="601">
        <f t="shared" si="1635"/>
        <v>0</v>
      </c>
      <c r="B7231" s="561">
        <f t="shared" si="1636"/>
        <v>0</v>
      </c>
      <c r="C7231" s="552"/>
      <c r="D7231" s="562">
        <f t="shared" si="1637"/>
        <v>0</v>
      </c>
      <c r="E7231" s="555"/>
      <c r="F7231" s="558">
        <f>IF(C7231="",0,IFERROR(VLOOKUP(COUNTIF($A$1:A7231,"ANALISIS DE PRECIOS"),T_Rendimiento_Equipo,5,FALSE),0))</f>
        <v>0</v>
      </c>
      <c r="G7231" s="555">
        <f t="shared" ref="G7231:G7238" si="1638">IFERROR(ROUND(E7231/F7231,2),0)</f>
        <v>0</v>
      </c>
    </row>
    <row r="7232" spans="1:7" ht="19.899999999999999" customHeight="1" x14ac:dyDescent="0.2">
      <c r="A7232" s="601">
        <f t="shared" si="1635"/>
        <v>0</v>
      </c>
      <c r="B7232" s="561">
        <f t="shared" si="1636"/>
        <v>0</v>
      </c>
      <c r="C7232" s="563"/>
      <c r="D7232" s="562">
        <f t="shared" si="1637"/>
        <v>0</v>
      </c>
      <c r="E7232" s="555"/>
      <c r="F7232" s="558">
        <f>IF(C7232="",0,IFERROR(VLOOKUP(COUNTIF($A$1:A7232,"ANALISIS DE PRECIOS"),T_Rendimiento_Equipo,5,FALSE),0))</f>
        <v>0</v>
      </c>
      <c r="G7232" s="555">
        <f t="shared" si="1638"/>
        <v>0</v>
      </c>
    </row>
    <row r="7233" spans="1:7" ht="19.899999999999999" customHeight="1" x14ac:dyDescent="0.2">
      <c r="A7233" s="601">
        <f t="shared" si="1635"/>
        <v>0</v>
      </c>
      <c r="B7233" s="561">
        <f t="shared" si="1636"/>
        <v>0</v>
      </c>
      <c r="C7233" s="563"/>
      <c r="D7233" s="562">
        <f t="shared" si="1637"/>
        <v>0</v>
      </c>
      <c r="E7233" s="555"/>
      <c r="F7233" s="558">
        <f>IF(C7233="",0,IFERROR(VLOOKUP(COUNTIF($A$1:A7233,"ANALISIS DE PRECIOS"),T_Rendimiento_Equipo,5,FALSE),0))</f>
        <v>0</v>
      </c>
      <c r="G7233" s="555">
        <f t="shared" si="1638"/>
        <v>0</v>
      </c>
    </row>
    <row r="7234" spans="1:7" ht="19.899999999999999" customHeight="1" x14ac:dyDescent="0.2">
      <c r="A7234" s="601">
        <f t="shared" si="1635"/>
        <v>0</v>
      </c>
      <c r="B7234" s="561">
        <f t="shared" si="1636"/>
        <v>0</v>
      </c>
      <c r="C7234" s="563"/>
      <c r="D7234" s="562">
        <f t="shared" si="1637"/>
        <v>0</v>
      </c>
      <c r="E7234" s="555"/>
      <c r="F7234" s="558">
        <f>IF(C7234="",0,IFERROR(VLOOKUP(COUNTIF($A$1:A7234,"ANALISIS DE PRECIOS"),T_Rendimiento_Equipo,5,FALSE),0))</f>
        <v>0</v>
      </c>
      <c r="G7234" s="555">
        <f t="shared" si="1638"/>
        <v>0</v>
      </c>
    </row>
    <row r="7235" spans="1:7" ht="19.899999999999999" customHeight="1" x14ac:dyDescent="0.2">
      <c r="A7235" s="601">
        <f t="shared" si="1635"/>
        <v>0</v>
      </c>
      <c r="B7235" s="561">
        <f t="shared" si="1636"/>
        <v>0</v>
      </c>
      <c r="C7235" s="563"/>
      <c r="D7235" s="562">
        <f t="shared" si="1637"/>
        <v>0</v>
      </c>
      <c r="E7235" s="555"/>
      <c r="F7235" s="558">
        <f>IF(C7235="",0,IFERROR(VLOOKUP(COUNTIF($A$1:A7235,"ANALISIS DE PRECIOS"),T_Rendimiento_Equipo,5,FALSE),0))</f>
        <v>0</v>
      </c>
      <c r="G7235" s="555">
        <f t="shared" si="1638"/>
        <v>0</v>
      </c>
    </row>
    <row r="7236" spans="1:7" ht="19.899999999999999" customHeight="1" x14ac:dyDescent="0.2">
      <c r="A7236" s="601">
        <f t="shared" si="1635"/>
        <v>0</v>
      </c>
      <c r="B7236" s="561">
        <f t="shared" si="1636"/>
        <v>0</v>
      </c>
      <c r="C7236" s="563"/>
      <c r="D7236" s="562">
        <f t="shared" si="1637"/>
        <v>0</v>
      </c>
      <c r="E7236" s="555"/>
      <c r="F7236" s="558">
        <f>IF(C7236="",0,IFERROR(VLOOKUP(COUNTIF($A$1:A7236,"ANALISIS DE PRECIOS"),T_Rendimiento_Equipo,5,FALSE),0))</f>
        <v>0</v>
      </c>
      <c r="G7236" s="555">
        <f t="shared" si="1638"/>
        <v>0</v>
      </c>
    </row>
    <row r="7237" spans="1:7" ht="19.899999999999999" customHeight="1" x14ac:dyDescent="0.2">
      <c r="A7237" s="601">
        <f t="shared" si="1635"/>
        <v>0</v>
      </c>
      <c r="B7237" s="561">
        <f t="shared" si="1636"/>
        <v>0</v>
      </c>
      <c r="C7237" s="563"/>
      <c r="D7237" s="562">
        <f t="shared" si="1637"/>
        <v>0</v>
      </c>
      <c r="E7237" s="555"/>
      <c r="F7237" s="558">
        <f>IF(C7237="",0,IFERROR(VLOOKUP(COUNTIF($A$1:A7237,"ANALISIS DE PRECIOS"),T_Rendimiento_Equipo,5,FALSE),0))</f>
        <v>0</v>
      </c>
      <c r="G7237" s="555">
        <f t="shared" si="1638"/>
        <v>0</v>
      </c>
    </row>
    <row r="7238" spans="1:7" ht="19.899999999999999" customHeight="1" x14ac:dyDescent="0.2">
      <c r="A7238" s="601">
        <f t="shared" si="1635"/>
        <v>0</v>
      </c>
      <c r="B7238" s="561">
        <f t="shared" si="1636"/>
        <v>0</v>
      </c>
      <c r="C7238" s="552"/>
      <c r="D7238" s="562">
        <f t="shared" si="1637"/>
        <v>0</v>
      </c>
      <c r="E7238" s="555"/>
      <c r="F7238" s="558">
        <f>IF(C7238="",0,IFERROR(VLOOKUP(COUNTIF($A$1:A7238,"ANALISIS DE PRECIOS"),T_Rendimiento_Equipo,5,FALSE),0))</f>
        <v>0</v>
      </c>
      <c r="G7238" s="555">
        <f t="shared" si="1638"/>
        <v>0</v>
      </c>
    </row>
    <row r="7239" spans="1:7" ht="19.899999999999999" customHeight="1" x14ac:dyDescent="0.2">
      <c r="A7239" s="602"/>
      <c r="B7239" s="541"/>
      <c r="C7239" s="545"/>
      <c r="D7239" s="541"/>
      <c r="E7239" s="542"/>
      <c r="F7239" s="564" t="s">
        <v>27</v>
      </c>
      <c r="G7239" s="603">
        <f>SUBTOTAL(9,G7230:G7238)</f>
        <v>0</v>
      </c>
    </row>
    <row r="7240" spans="1:7" ht="19.899999999999999" customHeight="1" x14ac:dyDescent="0.2">
      <c r="A7240" s="599"/>
      <c r="B7240" s="545"/>
      <c r="C7240" s="537" t="s">
        <v>713</v>
      </c>
      <c r="D7240" s="541"/>
      <c r="E7240" s="542"/>
      <c r="F7240" s="543"/>
      <c r="G7240" s="600"/>
    </row>
    <row r="7241" spans="1:7" ht="19.899999999999999" customHeight="1" x14ac:dyDescent="0.2">
      <c r="A7241" s="792" t="s">
        <v>576</v>
      </c>
      <c r="B7241" s="793"/>
      <c r="C7241" s="794" t="s">
        <v>0</v>
      </c>
      <c r="D7241" s="796" t="s">
        <v>24</v>
      </c>
      <c r="E7241" s="796" t="s">
        <v>1832</v>
      </c>
      <c r="F7241" s="798" t="s">
        <v>1007</v>
      </c>
      <c r="G7241" s="800" t="s">
        <v>26</v>
      </c>
    </row>
    <row r="7242" spans="1:7" ht="19.899999999999999" customHeight="1" x14ac:dyDescent="0.2">
      <c r="A7242" s="560" t="s">
        <v>577</v>
      </c>
      <c r="B7242" s="560" t="s">
        <v>578</v>
      </c>
      <c r="C7242" s="795"/>
      <c r="D7242" s="797"/>
      <c r="E7242" s="797"/>
      <c r="F7242" s="799"/>
      <c r="G7242" s="801"/>
    </row>
    <row r="7243" spans="1:7" ht="19.899999999999999" customHeight="1" x14ac:dyDescent="0.2">
      <c r="A7243" s="601">
        <f t="shared" ref="A7243:A7249" si="1639">IFERROR(VLOOKUP(C7243,T_Insumos,4,FALSE),0)</f>
        <v>0</v>
      </c>
      <c r="B7243" s="561">
        <f t="shared" ref="B7243:B7249" si="1640">IFERROR(VLOOKUP(C7243,T_Insumos,5,FALSE),0)</f>
        <v>0</v>
      </c>
      <c r="C7243" s="565"/>
      <c r="D7243" s="558"/>
      <c r="E7243" s="555">
        <f t="shared" ref="E7243:E7249" si="1641">IFERROR(VLOOKUP(C7243,T_Insumos,3,FALSE),0)</f>
        <v>0</v>
      </c>
      <c r="F7243" s="558">
        <f>IF(C7243="",0,IFERROR(VLOOKUP(COUNTIF($A$1:A7243,"ANALISIS DE PRECIOS"),T_Rendimiento_Equipo,5,FALSE),0))</f>
        <v>0</v>
      </c>
      <c r="G7243" s="555">
        <f>IFERROR(ROUND(D7243*E7243/F7243,2),0)</f>
        <v>0</v>
      </c>
    </row>
    <row r="7244" spans="1:7" ht="19.899999999999999" customHeight="1" x14ac:dyDescent="0.2">
      <c r="A7244" s="601">
        <f t="shared" si="1639"/>
        <v>0</v>
      </c>
      <c r="B7244" s="561">
        <f t="shared" si="1640"/>
        <v>0</v>
      </c>
      <c r="C7244" s="552"/>
      <c r="D7244" s="558"/>
      <c r="E7244" s="555">
        <f t="shared" si="1641"/>
        <v>0</v>
      </c>
      <c r="F7244" s="558">
        <f>IF(C7244="",0,IFERROR(VLOOKUP(COUNTIF($A$1:A7244,"ANALISIS DE PRECIOS"),T_Rendimiento_Equipo,5,FALSE),0))</f>
        <v>0</v>
      </c>
      <c r="G7244" s="555">
        <f t="shared" ref="G7244:G7249" si="1642">IFERROR(ROUND(D7244*E7244/F7244,2),0)</f>
        <v>0</v>
      </c>
    </row>
    <row r="7245" spans="1:7" ht="19.899999999999999" customHeight="1" x14ac:dyDescent="0.2">
      <c r="A7245" s="601">
        <f t="shared" si="1639"/>
        <v>0</v>
      </c>
      <c r="B7245" s="561">
        <f t="shared" si="1640"/>
        <v>0</v>
      </c>
      <c r="C7245" s="552"/>
      <c r="D7245" s="558"/>
      <c r="E7245" s="555">
        <f t="shared" si="1641"/>
        <v>0</v>
      </c>
      <c r="F7245" s="558">
        <f>IF(C7245="",0,IFERROR(VLOOKUP(COUNTIF($A$1:A7245,"ANALISIS DE PRECIOS"),T_Rendimiento_Equipo,5,FALSE),0))</f>
        <v>0</v>
      </c>
      <c r="G7245" s="555">
        <f t="shared" si="1642"/>
        <v>0</v>
      </c>
    </row>
    <row r="7246" spans="1:7" ht="19.899999999999999" customHeight="1" x14ac:dyDescent="0.2">
      <c r="A7246" s="601">
        <f t="shared" si="1639"/>
        <v>0</v>
      </c>
      <c r="B7246" s="561">
        <f t="shared" si="1640"/>
        <v>0</v>
      </c>
      <c r="C7246" s="552"/>
      <c r="D7246" s="558"/>
      <c r="E7246" s="555">
        <f t="shared" si="1641"/>
        <v>0</v>
      </c>
      <c r="F7246" s="558">
        <f>IF(C7246="",0,IFERROR(VLOOKUP(COUNTIF($A$1:A7246,"ANALISIS DE PRECIOS"),T_Rendimiento_Equipo,5,FALSE),0))</f>
        <v>0</v>
      </c>
      <c r="G7246" s="555">
        <f t="shared" si="1642"/>
        <v>0</v>
      </c>
    </row>
    <row r="7247" spans="1:7" ht="19.899999999999999" customHeight="1" x14ac:dyDescent="0.2">
      <c r="A7247" s="601">
        <f t="shared" si="1639"/>
        <v>0</v>
      </c>
      <c r="B7247" s="561">
        <f t="shared" si="1640"/>
        <v>0</v>
      </c>
      <c r="C7247" s="552"/>
      <c r="D7247" s="558"/>
      <c r="E7247" s="555">
        <f t="shared" si="1641"/>
        <v>0</v>
      </c>
      <c r="F7247" s="558">
        <f>IF(C7247="",0,IFERROR(VLOOKUP(COUNTIF($A$1:A7247,"ANALISIS DE PRECIOS"),T_Rendimiento_Equipo,5,FALSE),0))</f>
        <v>0</v>
      </c>
      <c r="G7247" s="555">
        <f t="shared" si="1642"/>
        <v>0</v>
      </c>
    </row>
    <row r="7248" spans="1:7" ht="19.899999999999999" customHeight="1" x14ac:dyDescent="0.2">
      <c r="A7248" s="601">
        <f t="shared" si="1639"/>
        <v>0</v>
      </c>
      <c r="B7248" s="561">
        <f t="shared" si="1640"/>
        <v>0</v>
      </c>
      <c r="C7248" s="552"/>
      <c r="D7248" s="566"/>
      <c r="E7248" s="555">
        <f t="shared" si="1641"/>
        <v>0</v>
      </c>
      <c r="F7248" s="558">
        <f>IF(C7248="",0,IFERROR(VLOOKUP(COUNTIF($A$1:A7248,"ANALISIS DE PRECIOS"),T_Rendimiento_Equipo,5,FALSE),0))</f>
        <v>0</v>
      </c>
      <c r="G7248" s="555">
        <f t="shared" si="1642"/>
        <v>0</v>
      </c>
    </row>
    <row r="7249" spans="1:7" ht="19.899999999999999" customHeight="1" x14ac:dyDescent="0.2">
      <c r="A7249" s="601">
        <f t="shared" si="1639"/>
        <v>0</v>
      </c>
      <c r="B7249" s="561">
        <f t="shared" si="1640"/>
        <v>0</v>
      </c>
      <c r="C7249" s="561"/>
      <c r="D7249" s="567"/>
      <c r="E7249" s="555">
        <f t="shared" si="1641"/>
        <v>0</v>
      </c>
      <c r="F7249" s="558">
        <f>IF(C7249="",0,IFERROR(VLOOKUP(COUNTIF($A$1:A7249,"ANALISIS DE PRECIOS"),T_Rendimiento_Equipo,5,FALSE),0))</f>
        <v>0</v>
      </c>
      <c r="G7249" s="555">
        <f t="shared" si="1642"/>
        <v>0</v>
      </c>
    </row>
    <row r="7250" spans="1:7" ht="19.899999999999999" customHeight="1" x14ac:dyDescent="0.2">
      <c r="A7250" s="602"/>
      <c r="B7250" s="541"/>
      <c r="C7250" s="545"/>
      <c r="D7250" s="541"/>
      <c r="E7250" s="542"/>
      <c r="F7250" s="564" t="s">
        <v>28</v>
      </c>
      <c r="G7250" s="604">
        <f>SUBTOTAL(9,G7243:G7249)</f>
        <v>0</v>
      </c>
    </row>
    <row r="7251" spans="1:7" ht="19.899999999999999" customHeight="1" x14ac:dyDescent="0.2">
      <c r="A7251" s="599"/>
      <c r="B7251" s="545"/>
      <c r="C7251" s="537" t="s">
        <v>1014</v>
      </c>
      <c r="D7251" s="541"/>
      <c r="E7251" s="542"/>
      <c r="F7251" s="543"/>
      <c r="G7251" s="600"/>
    </row>
    <row r="7252" spans="1:7" ht="19.899999999999999" customHeight="1" x14ac:dyDescent="0.2">
      <c r="A7252" s="792" t="s">
        <v>576</v>
      </c>
      <c r="B7252" s="793"/>
      <c r="C7252" s="794" t="s">
        <v>0</v>
      </c>
      <c r="D7252" s="794" t="s">
        <v>1867</v>
      </c>
      <c r="E7252" s="796" t="s">
        <v>24</v>
      </c>
      <c r="F7252" s="798" t="s">
        <v>25</v>
      </c>
      <c r="G7252" s="800" t="s">
        <v>26</v>
      </c>
    </row>
    <row r="7253" spans="1:7" ht="19.899999999999999" customHeight="1" x14ac:dyDescent="0.2">
      <c r="A7253" s="560" t="s">
        <v>577</v>
      </c>
      <c r="B7253" s="560" t="s">
        <v>578</v>
      </c>
      <c r="C7253" s="795"/>
      <c r="D7253" s="795"/>
      <c r="E7253" s="797"/>
      <c r="F7253" s="799"/>
      <c r="G7253" s="801"/>
    </row>
    <row r="7254" spans="1:7" ht="19.899999999999999" customHeight="1" x14ac:dyDescent="0.2">
      <c r="A7254" s="601">
        <f t="shared" ref="A7254:A7264" si="1643">IFERROR(VLOOKUP(C7254,T_Insumos,4,FALSE),0)</f>
        <v>0</v>
      </c>
      <c r="B7254" s="561">
        <f t="shared" ref="B7254:B7264" si="1644">IFERROR(VLOOKUP(C7254,T_Insumos,5,FALSE),0)</f>
        <v>0</v>
      </c>
      <c r="C7254" s="561"/>
      <c r="D7254" s="613">
        <f t="shared" ref="D7254:D7264" si="1645">IFERROR(VLOOKUP(C7254,T_Insumos,2,FALSE),0)</f>
        <v>0</v>
      </c>
      <c r="E7254" s="553"/>
      <c r="F7254" s="555">
        <f t="shared" ref="F7254:F7264" si="1646">IFERROR(VLOOKUP(C7254,T_Insumos,3,FALSE),0)</f>
        <v>0</v>
      </c>
      <c r="G7254" s="555">
        <f>ROUND(E7254*F7254,2)</f>
        <v>0</v>
      </c>
    </row>
    <row r="7255" spans="1:7" ht="19.899999999999999" customHeight="1" x14ac:dyDescent="0.2">
      <c r="A7255" s="601">
        <f t="shared" si="1643"/>
        <v>0</v>
      </c>
      <c r="B7255" s="561">
        <f t="shared" si="1644"/>
        <v>0</v>
      </c>
      <c r="C7255" s="561"/>
      <c r="D7255" s="613">
        <f t="shared" si="1645"/>
        <v>0</v>
      </c>
      <c r="E7255" s="553"/>
      <c r="F7255" s="555">
        <f t="shared" si="1646"/>
        <v>0</v>
      </c>
      <c r="G7255" s="555">
        <f t="shared" ref="G7255:G7264" si="1647">ROUND(E7255*F7255,2)</f>
        <v>0</v>
      </c>
    </row>
    <row r="7256" spans="1:7" ht="19.899999999999999" customHeight="1" x14ac:dyDescent="0.2">
      <c r="A7256" s="601">
        <f t="shared" si="1643"/>
        <v>0</v>
      </c>
      <c r="B7256" s="561">
        <f t="shared" si="1644"/>
        <v>0</v>
      </c>
      <c r="C7256" s="561"/>
      <c r="D7256" s="613">
        <f t="shared" si="1645"/>
        <v>0</v>
      </c>
      <c r="E7256" s="553"/>
      <c r="F7256" s="555">
        <f t="shared" si="1646"/>
        <v>0</v>
      </c>
      <c r="G7256" s="555">
        <f t="shared" si="1647"/>
        <v>0</v>
      </c>
    </row>
    <row r="7257" spans="1:7" ht="19.899999999999999" customHeight="1" x14ac:dyDescent="0.2">
      <c r="A7257" s="601">
        <f t="shared" si="1643"/>
        <v>0</v>
      </c>
      <c r="B7257" s="561">
        <f t="shared" si="1644"/>
        <v>0</v>
      </c>
      <c r="C7257" s="561"/>
      <c r="D7257" s="613">
        <f t="shared" si="1645"/>
        <v>0</v>
      </c>
      <c r="E7257" s="553"/>
      <c r="F7257" s="555">
        <f t="shared" si="1646"/>
        <v>0</v>
      </c>
      <c r="G7257" s="555">
        <f t="shared" si="1647"/>
        <v>0</v>
      </c>
    </row>
    <row r="7258" spans="1:7" ht="19.899999999999999" customHeight="1" x14ac:dyDescent="0.2">
      <c r="A7258" s="601">
        <f t="shared" si="1643"/>
        <v>0</v>
      </c>
      <c r="B7258" s="561">
        <f t="shared" si="1644"/>
        <v>0</v>
      </c>
      <c r="C7258" s="561"/>
      <c r="D7258" s="613">
        <f t="shared" si="1645"/>
        <v>0</v>
      </c>
      <c r="E7258" s="553"/>
      <c r="F7258" s="555">
        <f t="shared" si="1646"/>
        <v>0</v>
      </c>
      <c r="G7258" s="555">
        <f t="shared" si="1647"/>
        <v>0</v>
      </c>
    </row>
    <row r="7259" spans="1:7" ht="19.899999999999999" customHeight="1" x14ac:dyDescent="0.2">
      <c r="A7259" s="601">
        <f t="shared" si="1643"/>
        <v>0</v>
      </c>
      <c r="B7259" s="561">
        <f t="shared" si="1644"/>
        <v>0</v>
      </c>
      <c r="C7259" s="561"/>
      <c r="D7259" s="613">
        <f t="shared" si="1645"/>
        <v>0</v>
      </c>
      <c r="E7259" s="553"/>
      <c r="F7259" s="555">
        <f t="shared" si="1646"/>
        <v>0</v>
      </c>
      <c r="G7259" s="555">
        <f t="shared" si="1647"/>
        <v>0</v>
      </c>
    </row>
    <row r="7260" spans="1:7" ht="19.899999999999999" customHeight="1" x14ac:dyDescent="0.2">
      <c r="A7260" s="601">
        <f t="shared" si="1643"/>
        <v>0</v>
      </c>
      <c r="B7260" s="561">
        <f t="shared" si="1644"/>
        <v>0</v>
      </c>
      <c r="C7260" s="561"/>
      <c r="D7260" s="613">
        <f t="shared" si="1645"/>
        <v>0</v>
      </c>
      <c r="E7260" s="553"/>
      <c r="F7260" s="555">
        <f t="shared" si="1646"/>
        <v>0</v>
      </c>
      <c r="G7260" s="555">
        <f t="shared" si="1647"/>
        <v>0</v>
      </c>
    </row>
    <row r="7261" spans="1:7" ht="19.899999999999999" customHeight="1" x14ac:dyDescent="0.2">
      <c r="A7261" s="601">
        <f t="shared" si="1643"/>
        <v>0</v>
      </c>
      <c r="B7261" s="561">
        <f t="shared" si="1644"/>
        <v>0</v>
      </c>
      <c r="C7261" s="561"/>
      <c r="D7261" s="613">
        <f t="shared" si="1645"/>
        <v>0</v>
      </c>
      <c r="E7261" s="553"/>
      <c r="F7261" s="555">
        <f t="shared" si="1646"/>
        <v>0</v>
      </c>
      <c r="G7261" s="555">
        <f t="shared" si="1647"/>
        <v>0</v>
      </c>
    </row>
    <row r="7262" spans="1:7" ht="19.899999999999999" customHeight="1" x14ac:dyDescent="0.2">
      <c r="A7262" s="601">
        <f t="shared" si="1643"/>
        <v>0</v>
      </c>
      <c r="B7262" s="561">
        <f t="shared" si="1644"/>
        <v>0</v>
      </c>
      <c r="C7262" s="561"/>
      <c r="D7262" s="613">
        <f t="shared" si="1645"/>
        <v>0</v>
      </c>
      <c r="E7262" s="553"/>
      <c r="F7262" s="555">
        <f t="shared" si="1646"/>
        <v>0</v>
      </c>
      <c r="G7262" s="555">
        <f t="shared" si="1647"/>
        <v>0</v>
      </c>
    </row>
    <row r="7263" spans="1:7" ht="19.899999999999999" customHeight="1" x14ac:dyDescent="0.2">
      <c r="A7263" s="601">
        <f t="shared" si="1643"/>
        <v>0</v>
      </c>
      <c r="B7263" s="561">
        <f t="shared" si="1644"/>
        <v>0</v>
      </c>
      <c r="C7263" s="561"/>
      <c r="D7263" s="613">
        <f t="shared" si="1645"/>
        <v>0</v>
      </c>
      <c r="E7263" s="553"/>
      <c r="F7263" s="555">
        <f t="shared" si="1646"/>
        <v>0</v>
      </c>
      <c r="G7263" s="555">
        <f t="shared" si="1647"/>
        <v>0</v>
      </c>
    </row>
    <row r="7264" spans="1:7" ht="19.899999999999999" customHeight="1" x14ac:dyDescent="0.2">
      <c r="A7264" s="601">
        <f t="shared" si="1643"/>
        <v>0</v>
      </c>
      <c r="B7264" s="561">
        <f t="shared" si="1644"/>
        <v>0</v>
      </c>
      <c r="C7264" s="561"/>
      <c r="D7264" s="613">
        <f t="shared" si="1645"/>
        <v>0</v>
      </c>
      <c r="E7264" s="553"/>
      <c r="F7264" s="555">
        <f t="shared" si="1646"/>
        <v>0</v>
      </c>
      <c r="G7264" s="555">
        <f t="shared" si="1647"/>
        <v>0</v>
      </c>
    </row>
    <row r="7265" spans="1:7" ht="19.899999999999999" customHeight="1" x14ac:dyDescent="0.2">
      <c r="A7265" s="599"/>
      <c r="B7265" s="545"/>
      <c r="C7265" s="545"/>
      <c r="D7265" s="541"/>
      <c r="E7265" s="542"/>
      <c r="F7265" s="564" t="s">
        <v>29</v>
      </c>
      <c r="G7265" s="605">
        <f>SUBTOTAL(9,G7254:G7264)</f>
        <v>0</v>
      </c>
    </row>
    <row r="7266" spans="1:7" ht="19.899999999999999" customHeight="1" x14ac:dyDescent="0.2">
      <c r="A7266" s="599"/>
      <c r="B7266" s="545"/>
      <c r="C7266" s="537" t="s">
        <v>1015</v>
      </c>
      <c r="D7266" s="541"/>
      <c r="E7266" s="542"/>
      <c r="F7266" s="543"/>
      <c r="G7266" s="600"/>
    </row>
    <row r="7267" spans="1:7" ht="19.899999999999999" customHeight="1" x14ac:dyDescent="0.2">
      <c r="A7267" s="792" t="s">
        <v>576</v>
      </c>
      <c r="B7267" s="793"/>
      <c r="C7267" s="794" t="s">
        <v>0</v>
      </c>
      <c r="D7267" s="794" t="s">
        <v>1867</v>
      </c>
      <c r="E7267" s="796" t="s">
        <v>24</v>
      </c>
      <c r="F7267" s="798" t="s">
        <v>25</v>
      </c>
      <c r="G7267" s="800" t="s">
        <v>26</v>
      </c>
    </row>
    <row r="7268" spans="1:7" ht="19.899999999999999" customHeight="1" x14ac:dyDescent="0.2">
      <c r="A7268" s="560" t="s">
        <v>577</v>
      </c>
      <c r="B7268" s="560" t="s">
        <v>578</v>
      </c>
      <c r="C7268" s="795"/>
      <c r="D7268" s="795"/>
      <c r="E7268" s="797"/>
      <c r="F7268" s="799"/>
      <c r="G7268" s="801"/>
    </row>
    <row r="7269" spans="1:7" ht="19.899999999999999" customHeight="1" x14ac:dyDescent="0.2">
      <c r="A7269" s="601">
        <f>IFERROR(VLOOKUP(C7269,T_Insumos,4,FALSE),0)</f>
        <v>0</v>
      </c>
      <c r="B7269" s="561">
        <f>IFERROR(VLOOKUP(C7269,T_Insumos,5,FALSE),0)</f>
        <v>0</v>
      </c>
      <c r="C7269" s="552"/>
      <c r="D7269" s="613">
        <f>IF(C7269=0,0,"$/tnkm")</f>
        <v>0</v>
      </c>
      <c r="E7269" s="553"/>
      <c r="F7269" s="555">
        <f>IFERROR(VLOOKUP(C7269,T_Insumos,3,FALSE),0)</f>
        <v>0</v>
      </c>
      <c r="G7269" s="555">
        <f>ROUND(E7269*F7269,2)</f>
        <v>0</v>
      </c>
    </row>
    <row r="7270" spans="1:7" ht="19.899999999999999" customHeight="1" x14ac:dyDescent="0.2">
      <c r="A7270" s="601">
        <f>IFERROR(VLOOKUP(C7270,T_Insumos,4,FALSE),0)</f>
        <v>0</v>
      </c>
      <c r="B7270" s="561">
        <f>IFERROR(VLOOKUP(C7270,T_Insumos,5,FALSE),0)</f>
        <v>0</v>
      </c>
      <c r="C7270" s="552"/>
      <c r="D7270" s="613">
        <f>IF(C7270=0,0,"$/tnkm")</f>
        <v>0</v>
      </c>
      <c r="E7270" s="569"/>
      <c r="F7270" s="555">
        <f>IFERROR(VLOOKUP(C7270,T_Insumos,3,FALSE),0)</f>
        <v>0</v>
      </c>
      <c r="G7270" s="555">
        <f t="shared" ref="G7270" si="1648">ROUND(E7270*F7270,2)</f>
        <v>0</v>
      </c>
    </row>
    <row r="7271" spans="1:7" ht="19.899999999999999" customHeight="1" x14ac:dyDescent="0.2">
      <c r="A7271" s="599"/>
      <c r="B7271" s="545"/>
      <c r="C7271" s="545"/>
      <c r="D7271" s="541"/>
      <c r="E7271" s="542"/>
      <c r="F7271" s="564" t="s">
        <v>1016</v>
      </c>
      <c r="G7271" s="605">
        <f>SUBTOTAL(9,G7269:G7270)</f>
        <v>0</v>
      </c>
    </row>
    <row r="7272" spans="1:7" ht="19.899999999999999" customHeight="1" x14ac:dyDescent="0.2">
      <c r="A7272" s="602"/>
      <c r="B7272" s="541"/>
      <c r="C7272" s="545"/>
      <c r="D7272" s="541"/>
      <c r="E7272" s="542"/>
      <c r="F7272" s="543"/>
      <c r="G7272" s="600"/>
    </row>
    <row r="7273" spans="1:7" ht="19.899999999999999" customHeight="1" x14ac:dyDescent="0.2">
      <c r="A7273" s="664" t="str">
        <f>B7207</f>
        <v/>
      </c>
      <c r="B7273" s="661">
        <f ca="1">C7207</f>
        <v>0</v>
      </c>
      <c r="C7273" s="541"/>
      <c r="D7273" s="541" t="s">
        <v>1833</v>
      </c>
      <c r="E7273" s="662"/>
      <c r="F7273" s="663" t="str">
        <f ca="1">"$/"&amp;G7207</f>
        <v>$/0</v>
      </c>
      <c r="G7273" s="610">
        <f>SUBTOTAL(9,G7230:G7272)</f>
        <v>0</v>
      </c>
    </row>
    <row r="7274" spans="1:7" ht="19.899999999999999" customHeight="1" x14ac:dyDescent="0.2">
      <c r="A7274" s="606"/>
      <c r="B7274" s="607"/>
      <c r="C7274" s="608"/>
      <c r="D7274" s="608" t="s">
        <v>2043</v>
      </c>
      <c r="E7274" s="609"/>
      <c r="F7274" s="665" t="str">
        <f ca="1">"$/"&amp;G7207</f>
        <v>$/0</v>
      </c>
      <c r="G7274" s="610">
        <f>ROUND(G7273/Coeficiente_Paso,2)</f>
        <v>0</v>
      </c>
    </row>
    <row r="7275" spans="1:7" ht="19.899999999999999" customHeight="1" x14ac:dyDescent="0.2">
      <c r="A7275" s="191"/>
      <c r="B7275" s="191"/>
      <c r="C7275" s="191"/>
      <c r="D7275" s="191"/>
      <c r="E7275" s="191"/>
      <c r="F7275" s="191"/>
      <c r="G7275" s="191"/>
    </row>
    <row r="7276" spans="1:7" ht="19.899999999999999" customHeight="1" x14ac:dyDescent="0.2">
      <c r="A7276" s="802" t="s">
        <v>31</v>
      </c>
      <c r="B7276" s="803"/>
      <c r="C7276" s="803"/>
      <c r="D7276" s="803"/>
      <c r="E7276" s="803"/>
      <c r="F7276" s="803"/>
      <c r="G7276" s="804"/>
    </row>
    <row r="7277" spans="1:7" ht="19.899999999999999" customHeight="1" x14ac:dyDescent="0.2">
      <c r="A7277" s="587" t="s">
        <v>711</v>
      </c>
      <c r="B7277" s="535" t="str">
        <f>Comitente</f>
        <v>DIRECCIÓN PROVINCIAL DE VIALIDAD</v>
      </c>
      <c r="C7277" s="536"/>
      <c r="D7277" s="537"/>
      <c r="E7277" s="537"/>
      <c r="F7277" s="538"/>
      <c r="G7277" s="588"/>
    </row>
    <row r="7278" spans="1:7" ht="19.899999999999999" customHeight="1" x14ac:dyDescent="0.2">
      <c r="A7278" s="587" t="s">
        <v>712</v>
      </c>
      <c r="B7278" s="535">
        <f>Contratista</f>
        <v>0</v>
      </c>
      <c r="C7278" s="539"/>
      <c r="D7278" s="539"/>
      <c r="E7278" s="539"/>
      <c r="F7278" s="535"/>
      <c r="G7278" s="589"/>
    </row>
    <row r="7279" spans="1:7" ht="19.899999999999999" customHeight="1" x14ac:dyDescent="0.2">
      <c r="A7279" s="587" t="s">
        <v>21</v>
      </c>
      <c r="B7279" s="535" t="str">
        <f>Obra</f>
        <v>PAVIMENTACIÓN Y REPAVIMENTACION DE LA RED VIAL MUNICIPAL AFECTADAS POR OBRAS DE SANEAMIENTO 1era ETAPA SARMIENTO</v>
      </c>
      <c r="C7279" s="539"/>
      <c r="D7279" s="539"/>
      <c r="E7279" s="539"/>
      <c r="F7279" s="535" t="s">
        <v>32</v>
      </c>
      <c r="G7279" s="589">
        <f>Fecha_Base</f>
        <v>0</v>
      </c>
    </row>
    <row r="7280" spans="1:7" ht="19.899999999999999" customHeight="1" x14ac:dyDescent="0.2">
      <c r="A7280" s="590" t="s">
        <v>710</v>
      </c>
      <c r="B7280" s="540" t="str">
        <f>Ubicación</f>
        <v>DEPARTAMENTO SARMIENTO</v>
      </c>
      <c r="C7280" s="540"/>
      <c r="D7280" s="541"/>
      <c r="E7280" s="542"/>
      <c r="F7280" s="543"/>
      <c r="G7280" s="591"/>
    </row>
    <row r="7281" spans="1:7" ht="19.899999999999999" customHeight="1" x14ac:dyDescent="0.2">
      <c r="A7281" s="590" t="s">
        <v>33</v>
      </c>
      <c r="B7281" s="544" t="str">
        <f>IFERROR(VALUE(LEFT(B7282,FIND(".",B7282)-1)),"")</f>
        <v/>
      </c>
      <c r="C7281" s="545">
        <f ca="1">IFERROR(VLOOKUP(B7281,T_Computo_Presupuesto,2,FALSE),0)</f>
        <v>0</v>
      </c>
      <c r="D7281" s="545"/>
      <c r="E7281" s="542"/>
      <c r="F7281" s="543"/>
      <c r="G7281" s="591"/>
    </row>
    <row r="7282" spans="1:7" ht="19.899999999999999" customHeight="1" x14ac:dyDescent="0.2">
      <c r="A7282" s="590" t="s">
        <v>22</v>
      </c>
      <c r="B7282" s="546" t="str">
        <f>IFERROR(VLOOKUP(COUNTIF($A$1:A7282,"ANALISIS DE PRECIOS"),T_NumeroItem,2,FALSE),"")</f>
        <v/>
      </c>
      <c r="C7282" s="805">
        <f ca="1">IFERROR(VLOOKUP(B7282,T_Computo_Presupuesto,2,FALSE),0)</f>
        <v>0</v>
      </c>
      <c r="D7282" s="805"/>
      <c r="E7282" s="805"/>
      <c r="F7282" s="540" t="s">
        <v>23</v>
      </c>
      <c r="G7282" s="592">
        <f ca="1">IFERROR(VLOOKUP(B7282,T_Computo_Presupuesto,4,FALSE),0)</f>
        <v>0</v>
      </c>
    </row>
    <row r="7283" spans="1:7" ht="19.899999999999999" customHeight="1" x14ac:dyDescent="0.2">
      <c r="A7283" s="590"/>
      <c r="B7283" s="540"/>
      <c r="C7283" s="545"/>
      <c r="D7283" s="541"/>
      <c r="E7283" s="542"/>
      <c r="F7283" s="545"/>
      <c r="G7283" s="593"/>
    </row>
    <row r="7284" spans="1:7" ht="19.899999999999999" customHeight="1" x14ac:dyDescent="0.2">
      <c r="A7284" s="594"/>
      <c r="B7284" s="547"/>
      <c r="C7284" s="548" t="s">
        <v>999</v>
      </c>
      <c r="D7284" s="547"/>
      <c r="E7284" s="547"/>
      <c r="F7284" s="547"/>
      <c r="G7284" s="595"/>
    </row>
    <row r="7285" spans="1:7" ht="19.899999999999999" customHeight="1" x14ac:dyDescent="0.2">
      <c r="A7285" s="590"/>
      <c r="B7285" s="549"/>
      <c r="C7285" s="545"/>
      <c r="D7285" s="541"/>
      <c r="E7285" s="542"/>
      <c r="F7285" s="540"/>
      <c r="G7285" s="592"/>
    </row>
    <row r="7286" spans="1:7" ht="19.899999999999999" customHeight="1" x14ac:dyDescent="0.2">
      <c r="A7286" s="590"/>
      <c r="B7286" s="549"/>
      <c r="C7286" s="550" t="s">
        <v>1000</v>
      </c>
      <c r="D7286" s="551" t="s">
        <v>24</v>
      </c>
      <c r="E7286" s="551" t="s">
        <v>1001</v>
      </c>
      <c r="F7286" s="551" t="s">
        <v>1002</v>
      </c>
      <c r="G7286" s="550" t="s">
        <v>1003</v>
      </c>
    </row>
    <row r="7287" spans="1:7" ht="19.899999999999999" customHeight="1" x14ac:dyDescent="0.2">
      <c r="A7287" s="590"/>
      <c r="B7287" s="549"/>
      <c r="C7287" s="552"/>
      <c r="D7287" s="553"/>
      <c r="E7287" s="554">
        <f t="shared" ref="E7287:E7296" si="1649">IFERROR(VLOOKUP(C7287,T_Equipos,4,FALSE),0)</f>
        <v>0</v>
      </c>
      <c r="F7287" s="555">
        <f t="shared" ref="F7287:F7296" si="1650">IFERROR(VLOOKUP(C7287,T_Equipos,5,FALSE),0)</f>
        <v>0</v>
      </c>
      <c r="G7287" s="555">
        <f>ROUND(D7287*F7287,2)</f>
        <v>0</v>
      </c>
    </row>
    <row r="7288" spans="1:7" ht="19.899999999999999" customHeight="1" x14ac:dyDescent="0.2">
      <c r="A7288" s="590"/>
      <c r="B7288" s="549"/>
      <c r="C7288" s="552"/>
      <c r="D7288" s="553"/>
      <c r="E7288" s="554">
        <f t="shared" si="1649"/>
        <v>0</v>
      </c>
      <c r="F7288" s="555">
        <f t="shared" si="1650"/>
        <v>0</v>
      </c>
      <c r="G7288" s="555">
        <f>ROUND(D7288*F7288,2)</f>
        <v>0</v>
      </c>
    </row>
    <row r="7289" spans="1:7" ht="19.899999999999999" customHeight="1" x14ac:dyDescent="0.2">
      <c r="A7289" s="590"/>
      <c r="B7289" s="549"/>
      <c r="C7289" s="552"/>
      <c r="D7289" s="553"/>
      <c r="E7289" s="554">
        <f t="shared" si="1649"/>
        <v>0</v>
      </c>
      <c r="F7289" s="555">
        <f t="shared" si="1650"/>
        <v>0</v>
      </c>
      <c r="G7289" s="555">
        <f>ROUND(D7289*F7289,2)</f>
        <v>0</v>
      </c>
    </row>
    <row r="7290" spans="1:7" ht="19.899999999999999" customHeight="1" x14ac:dyDescent="0.2">
      <c r="A7290" s="590"/>
      <c r="B7290" s="549"/>
      <c r="C7290" s="552"/>
      <c r="D7290" s="553"/>
      <c r="E7290" s="554">
        <f t="shared" si="1649"/>
        <v>0</v>
      </c>
      <c r="F7290" s="555">
        <f t="shared" si="1650"/>
        <v>0</v>
      </c>
      <c r="G7290" s="555">
        <f>ROUND(D7290*F7290,2)</f>
        <v>0</v>
      </c>
    </row>
    <row r="7291" spans="1:7" ht="19.899999999999999" customHeight="1" x14ac:dyDescent="0.2">
      <c r="A7291" s="590"/>
      <c r="B7291" s="549"/>
      <c r="C7291" s="552"/>
      <c r="D7291" s="553"/>
      <c r="E7291" s="554">
        <f t="shared" si="1649"/>
        <v>0</v>
      </c>
      <c r="F7291" s="555">
        <f t="shared" si="1650"/>
        <v>0</v>
      </c>
      <c r="G7291" s="555">
        <f t="shared" ref="G7291:G7296" si="1651">ROUND(D7291*F7291,2)</f>
        <v>0</v>
      </c>
    </row>
    <row r="7292" spans="1:7" ht="19.899999999999999" customHeight="1" x14ac:dyDescent="0.2">
      <c r="A7292" s="590"/>
      <c r="B7292" s="549"/>
      <c r="C7292" s="552"/>
      <c r="D7292" s="553"/>
      <c r="E7292" s="554">
        <f t="shared" si="1649"/>
        <v>0</v>
      </c>
      <c r="F7292" s="555">
        <f t="shared" si="1650"/>
        <v>0</v>
      </c>
      <c r="G7292" s="555">
        <f t="shared" si="1651"/>
        <v>0</v>
      </c>
    </row>
    <row r="7293" spans="1:7" ht="19.899999999999999" customHeight="1" x14ac:dyDescent="0.2">
      <c r="A7293" s="590"/>
      <c r="B7293" s="549"/>
      <c r="C7293" s="552"/>
      <c r="D7293" s="553"/>
      <c r="E7293" s="554">
        <f t="shared" si="1649"/>
        <v>0</v>
      </c>
      <c r="F7293" s="555">
        <f t="shared" si="1650"/>
        <v>0</v>
      </c>
      <c r="G7293" s="555">
        <f t="shared" si="1651"/>
        <v>0</v>
      </c>
    </row>
    <row r="7294" spans="1:7" ht="19.899999999999999" customHeight="1" x14ac:dyDescent="0.2">
      <c r="A7294" s="590"/>
      <c r="B7294" s="549"/>
      <c r="C7294" s="552"/>
      <c r="D7294" s="553"/>
      <c r="E7294" s="554">
        <f t="shared" si="1649"/>
        <v>0</v>
      </c>
      <c r="F7294" s="555">
        <f t="shared" si="1650"/>
        <v>0</v>
      </c>
      <c r="G7294" s="555">
        <f t="shared" si="1651"/>
        <v>0</v>
      </c>
    </row>
    <row r="7295" spans="1:7" ht="19.899999999999999" customHeight="1" x14ac:dyDescent="0.2">
      <c r="A7295" s="590"/>
      <c r="B7295" s="549"/>
      <c r="C7295" s="552"/>
      <c r="D7295" s="553"/>
      <c r="E7295" s="554">
        <f t="shared" si="1649"/>
        <v>0</v>
      </c>
      <c r="F7295" s="555">
        <f t="shared" si="1650"/>
        <v>0</v>
      </c>
      <c r="G7295" s="555">
        <f t="shared" si="1651"/>
        <v>0</v>
      </c>
    </row>
    <row r="7296" spans="1:7" ht="19.899999999999999" customHeight="1" x14ac:dyDescent="0.2">
      <c r="A7296" s="590"/>
      <c r="B7296" s="549"/>
      <c r="C7296" s="552"/>
      <c r="D7296" s="553"/>
      <c r="E7296" s="554">
        <f t="shared" si="1649"/>
        <v>0</v>
      </c>
      <c r="F7296" s="555">
        <f t="shared" si="1650"/>
        <v>0</v>
      </c>
      <c r="G7296" s="555">
        <f t="shared" si="1651"/>
        <v>0</v>
      </c>
    </row>
    <row r="7297" spans="1:7" ht="19.899999999999999" customHeight="1" x14ac:dyDescent="0.2">
      <c r="A7297" s="590"/>
      <c r="B7297" s="549"/>
      <c r="C7297" s="545"/>
      <c r="D7297" s="545"/>
      <c r="E7297" s="556"/>
      <c r="F7297" s="540"/>
      <c r="G7297" s="592"/>
    </row>
    <row r="7298" spans="1:7" ht="19.899999999999999" customHeight="1" x14ac:dyDescent="0.2">
      <c r="A7298" s="590"/>
      <c r="B7298" s="545"/>
      <c r="C7298" s="537" t="s">
        <v>1004</v>
      </c>
      <c r="D7298" s="540" t="s">
        <v>1001</v>
      </c>
      <c r="E7298" s="611">
        <f>SUMPRODUCT(D7287:D7296,E7287:E7296)</f>
        <v>0</v>
      </c>
      <c r="F7298" s="540" t="s">
        <v>1005</v>
      </c>
      <c r="G7298" s="612">
        <f>SUM(G7287:G7296)</f>
        <v>0</v>
      </c>
    </row>
    <row r="7299" spans="1:7" ht="19.899999999999999" customHeight="1" x14ac:dyDescent="0.2">
      <c r="A7299" s="590"/>
      <c r="B7299" s="549"/>
      <c r="C7299" s="557"/>
      <c r="D7299" s="556"/>
      <c r="E7299" s="542"/>
      <c r="F7299" s="540"/>
      <c r="G7299" s="596"/>
    </row>
    <row r="7300" spans="1:7" ht="19.899999999999999" customHeight="1" x14ac:dyDescent="0.2">
      <c r="A7300" s="597"/>
      <c r="B7300" s="549"/>
      <c r="C7300" s="540" t="s">
        <v>1006</v>
      </c>
      <c r="D7300" s="558">
        <f>IFERROR(VLOOKUP(COUNTIF($A$1:A7300,"ANALISIS DE PRECIOS"),T_Rendimiento_Equipo,5,FALSE),0)</f>
        <v>0</v>
      </c>
      <c r="E7300" s="559" t="str">
        <f ca="1">G7282&amp;"/día"</f>
        <v>0/día</v>
      </c>
      <c r="F7300" s="598"/>
      <c r="G7300" s="592"/>
    </row>
    <row r="7301" spans="1:7" ht="19.899999999999999" customHeight="1" x14ac:dyDescent="0.2">
      <c r="A7301" s="590"/>
      <c r="B7301" s="549"/>
      <c r="C7301" s="545"/>
      <c r="D7301" s="541"/>
      <c r="E7301" s="542"/>
      <c r="F7301" s="540"/>
      <c r="G7301" s="592"/>
    </row>
    <row r="7302" spans="1:7" ht="19.899999999999999" customHeight="1" x14ac:dyDescent="0.2">
      <c r="A7302" s="792" t="s">
        <v>576</v>
      </c>
      <c r="B7302" s="793"/>
      <c r="C7302" s="794" t="s">
        <v>0</v>
      </c>
      <c r="D7302" s="806" t="s">
        <v>1866</v>
      </c>
      <c r="E7302" s="806" t="s">
        <v>1865</v>
      </c>
      <c r="F7302" s="798" t="s">
        <v>1007</v>
      </c>
      <c r="G7302" s="800" t="s">
        <v>26</v>
      </c>
    </row>
    <row r="7303" spans="1:7" ht="19.899999999999999" customHeight="1" x14ac:dyDescent="0.2">
      <c r="A7303" s="560" t="s">
        <v>577</v>
      </c>
      <c r="B7303" s="560" t="s">
        <v>578</v>
      </c>
      <c r="C7303" s="795"/>
      <c r="D7303" s="807"/>
      <c r="E7303" s="797"/>
      <c r="F7303" s="799"/>
      <c r="G7303" s="801"/>
    </row>
    <row r="7304" spans="1:7" ht="19.899999999999999" customHeight="1" x14ac:dyDescent="0.2">
      <c r="A7304" s="599"/>
      <c r="B7304" s="545"/>
      <c r="C7304" s="537" t="s">
        <v>1008</v>
      </c>
      <c r="D7304" s="542"/>
      <c r="E7304" s="542"/>
      <c r="F7304" s="545"/>
      <c r="G7304" s="600"/>
    </row>
    <row r="7305" spans="1:7" ht="19.899999999999999" customHeight="1" x14ac:dyDescent="0.2">
      <c r="A7305" s="601">
        <f t="shared" ref="A7305:A7313" si="1652">IFERROR(VLOOKUP(C7305,T_Insumos,4,FALSE),0)</f>
        <v>0</v>
      </c>
      <c r="B7305" s="561">
        <f t="shared" ref="B7305:B7313" si="1653">IFERROR(VLOOKUP(C7305,T_Insumos,5,FALSE),0)</f>
        <v>0</v>
      </c>
      <c r="C7305" s="552"/>
      <c r="D7305" s="562">
        <f t="shared" ref="D7305:D7313" si="1654">IFERROR(VLOOKUP(C7305,T_Insumos,3,FALSE),0)</f>
        <v>0</v>
      </c>
      <c r="E7305" s="555">
        <f>D7305*$G$23</f>
        <v>0</v>
      </c>
      <c r="F7305" s="558">
        <f>IF(C7305="",0,IFERROR(VLOOKUP(COUNTIF($A$1:A7305,"ANALISIS DE PRECIOS"),T_Rendimiento_Equipo,5,FALSE),0))</f>
        <v>0</v>
      </c>
      <c r="G7305" s="555">
        <f>IFERROR(ROUND(E7305/F7305,2),0)</f>
        <v>0</v>
      </c>
    </row>
    <row r="7306" spans="1:7" ht="19.899999999999999" customHeight="1" x14ac:dyDescent="0.2">
      <c r="A7306" s="601">
        <f t="shared" si="1652"/>
        <v>0</v>
      </c>
      <c r="B7306" s="561">
        <f t="shared" si="1653"/>
        <v>0</v>
      </c>
      <c r="C7306" s="552"/>
      <c r="D7306" s="562">
        <f t="shared" si="1654"/>
        <v>0</v>
      </c>
      <c r="E7306" s="555"/>
      <c r="F7306" s="558">
        <f>IF(C7306="",0,IFERROR(VLOOKUP(COUNTIF($A$1:A7306,"ANALISIS DE PRECIOS"),T_Rendimiento_Equipo,5,FALSE),0))</f>
        <v>0</v>
      </c>
      <c r="G7306" s="555">
        <f t="shared" ref="G7306:G7313" si="1655">IFERROR(ROUND(E7306/F7306,2),0)</f>
        <v>0</v>
      </c>
    </row>
    <row r="7307" spans="1:7" ht="19.899999999999999" customHeight="1" x14ac:dyDescent="0.2">
      <c r="A7307" s="601">
        <f t="shared" si="1652"/>
        <v>0</v>
      </c>
      <c r="B7307" s="561">
        <f t="shared" si="1653"/>
        <v>0</v>
      </c>
      <c r="C7307" s="563"/>
      <c r="D7307" s="562">
        <f t="shared" si="1654"/>
        <v>0</v>
      </c>
      <c r="E7307" s="555"/>
      <c r="F7307" s="558">
        <f>IF(C7307="",0,IFERROR(VLOOKUP(COUNTIF($A$1:A7307,"ANALISIS DE PRECIOS"),T_Rendimiento_Equipo,5,FALSE),0))</f>
        <v>0</v>
      </c>
      <c r="G7307" s="555">
        <f t="shared" si="1655"/>
        <v>0</v>
      </c>
    </row>
    <row r="7308" spans="1:7" ht="19.899999999999999" customHeight="1" x14ac:dyDescent="0.2">
      <c r="A7308" s="601">
        <f t="shared" si="1652"/>
        <v>0</v>
      </c>
      <c r="B7308" s="561">
        <f t="shared" si="1653"/>
        <v>0</v>
      </c>
      <c r="C7308" s="563"/>
      <c r="D7308" s="562">
        <f t="shared" si="1654"/>
        <v>0</v>
      </c>
      <c r="E7308" s="555"/>
      <c r="F7308" s="558">
        <f>IF(C7308="",0,IFERROR(VLOOKUP(COUNTIF($A$1:A7308,"ANALISIS DE PRECIOS"),T_Rendimiento_Equipo,5,FALSE),0))</f>
        <v>0</v>
      </c>
      <c r="G7308" s="555">
        <f t="shared" si="1655"/>
        <v>0</v>
      </c>
    </row>
    <row r="7309" spans="1:7" ht="19.899999999999999" customHeight="1" x14ac:dyDescent="0.2">
      <c r="A7309" s="601">
        <f t="shared" si="1652"/>
        <v>0</v>
      </c>
      <c r="B7309" s="561">
        <f t="shared" si="1653"/>
        <v>0</v>
      </c>
      <c r="C7309" s="563"/>
      <c r="D7309" s="562">
        <f t="shared" si="1654"/>
        <v>0</v>
      </c>
      <c r="E7309" s="555"/>
      <c r="F7309" s="558">
        <f>IF(C7309="",0,IFERROR(VLOOKUP(COUNTIF($A$1:A7309,"ANALISIS DE PRECIOS"),T_Rendimiento_Equipo,5,FALSE),0))</f>
        <v>0</v>
      </c>
      <c r="G7309" s="555">
        <f t="shared" si="1655"/>
        <v>0</v>
      </c>
    </row>
    <row r="7310" spans="1:7" ht="19.899999999999999" customHeight="1" x14ac:dyDescent="0.2">
      <c r="A7310" s="601">
        <f t="shared" si="1652"/>
        <v>0</v>
      </c>
      <c r="B7310" s="561">
        <f t="shared" si="1653"/>
        <v>0</v>
      </c>
      <c r="C7310" s="563"/>
      <c r="D7310" s="562">
        <f t="shared" si="1654"/>
        <v>0</v>
      </c>
      <c r="E7310" s="555"/>
      <c r="F7310" s="558">
        <f>IF(C7310="",0,IFERROR(VLOOKUP(COUNTIF($A$1:A7310,"ANALISIS DE PRECIOS"),T_Rendimiento_Equipo,5,FALSE),0))</f>
        <v>0</v>
      </c>
      <c r="G7310" s="555">
        <f t="shared" si="1655"/>
        <v>0</v>
      </c>
    </row>
    <row r="7311" spans="1:7" ht="19.899999999999999" customHeight="1" x14ac:dyDescent="0.2">
      <c r="A7311" s="601">
        <f t="shared" si="1652"/>
        <v>0</v>
      </c>
      <c r="B7311" s="561">
        <f t="shared" si="1653"/>
        <v>0</v>
      </c>
      <c r="C7311" s="563"/>
      <c r="D7311" s="562">
        <f t="shared" si="1654"/>
        <v>0</v>
      </c>
      <c r="E7311" s="555"/>
      <c r="F7311" s="558">
        <f>IF(C7311="",0,IFERROR(VLOOKUP(COUNTIF($A$1:A7311,"ANALISIS DE PRECIOS"),T_Rendimiento_Equipo,5,FALSE),0))</f>
        <v>0</v>
      </c>
      <c r="G7311" s="555">
        <f t="shared" si="1655"/>
        <v>0</v>
      </c>
    </row>
    <row r="7312" spans="1:7" ht="19.899999999999999" customHeight="1" x14ac:dyDescent="0.2">
      <c r="A7312" s="601">
        <f t="shared" si="1652"/>
        <v>0</v>
      </c>
      <c r="B7312" s="561">
        <f t="shared" si="1653"/>
        <v>0</v>
      </c>
      <c r="C7312" s="563"/>
      <c r="D7312" s="562">
        <f t="shared" si="1654"/>
        <v>0</v>
      </c>
      <c r="E7312" s="555"/>
      <c r="F7312" s="558">
        <f>IF(C7312="",0,IFERROR(VLOOKUP(COUNTIF($A$1:A7312,"ANALISIS DE PRECIOS"),T_Rendimiento_Equipo,5,FALSE),0))</f>
        <v>0</v>
      </c>
      <c r="G7312" s="555">
        <f t="shared" si="1655"/>
        <v>0</v>
      </c>
    </row>
    <row r="7313" spans="1:7" ht="19.899999999999999" customHeight="1" x14ac:dyDescent="0.2">
      <c r="A7313" s="601">
        <f t="shared" si="1652"/>
        <v>0</v>
      </c>
      <c r="B7313" s="561">
        <f t="shared" si="1653"/>
        <v>0</v>
      </c>
      <c r="C7313" s="552"/>
      <c r="D7313" s="562">
        <f t="shared" si="1654"/>
        <v>0</v>
      </c>
      <c r="E7313" s="555"/>
      <c r="F7313" s="558">
        <f>IF(C7313="",0,IFERROR(VLOOKUP(COUNTIF($A$1:A7313,"ANALISIS DE PRECIOS"),T_Rendimiento_Equipo,5,FALSE),0))</f>
        <v>0</v>
      </c>
      <c r="G7313" s="555">
        <f t="shared" si="1655"/>
        <v>0</v>
      </c>
    </row>
    <row r="7314" spans="1:7" ht="19.899999999999999" customHeight="1" x14ac:dyDescent="0.2">
      <c r="A7314" s="602"/>
      <c r="B7314" s="541"/>
      <c r="C7314" s="545"/>
      <c r="D7314" s="541"/>
      <c r="E7314" s="542"/>
      <c r="F7314" s="564" t="s">
        <v>27</v>
      </c>
      <c r="G7314" s="603">
        <f>SUBTOTAL(9,G7305:G7313)</f>
        <v>0</v>
      </c>
    </row>
    <row r="7315" spans="1:7" ht="19.899999999999999" customHeight="1" x14ac:dyDescent="0.2">
      <c r="A7315" s="599"/>
      <c r="B7315" s="545"/>
      <c r="C7315" s="537" t="s">
        <v>713</v>
      </c>
      <c r="D7315" s="541"/>
      <c r="E7315" s="542"/>
      <c r="F7315" s="543"/>
      <c r="G7315" s="600"/>
    </row>
    <row r="7316" spans="1:7" ht="19.899999999999999" customHeight="1" x14ac:dyDescent="0.2">
      <c r="A7316" s="792" t="s">
        <v>576</v>
      </c>
      <c r="B7316" s="793"/>
      <c r="C7316" s="794" t="s">
        <v>0</v>
      </c>
      <c r="D7316" s="796" t="s">
        <v>24</v>
      </c>
      <c r="E7316" s="796" t="s">
        <v>1832</v>
      </c>
      <c r="F7316" s="798" t="s">
        <v>1007</v>
      </c>
      <c r="G7316" s="800" t="s">
        <v>26</v>
      </c>
    </row>
    <row r="7317" spans="1:7" ht="19.899999999999999" customHeight="1" x14ac:dyDescent="0.2">
      <c r="A7317" s="560" t="s">
        <v>577</v>
      </c>
      <c r="B7317" s="560" t="s">
        <v>578</v>
      </c>
      <c r="C7317" s="795"/>
      <c r="D7317" s="797"/>
      <c r="E7317" s="797"/>
      <c r="F7317" s="799"/>
      <c r="G7317" s="801"/>
    </row>
    <row r="7318" spans="1:7" ht="19.899999999999999" customHeight="1" x14ac:dyDescent="0.2">
      <c r="A7318" s="601">
        <f t="shared" ref="A7318:A7324" si="1656">IFERROR(VLOOKUP(C7318,T_Insumos,4,FALSE),0)</f>
        <v>0</v>
      </c>
      <c r="B7318" s="561">
        <f t="shared" ref="B7318:B7324" si="1657">IFERROR(VLOOKUP(C7318,T_Insumos,5,FALSE),0)</f>
        <v>0</v>
      </c>
      <c r="C7318" s="565"/>
      <c r="D7318" s="558"/>
      <c r="E7318" s="555">
        <f t="shared" ref="E7318:E7324" si="1658">IFERROR(VLOOKUP(C7318,T_Insumos,3,FALSE),0)</f>
        <v>0</v>
      </c>
      <c r="F7318" s="558">
        <f>IF(C7318="",0,IFERROR(VLOOKUP(COUNTIF($A$1:A7318,"ANALISIS DE PRECIOS"),T_Rendimiento_Equipo,5,FALSE),0))</f>
        <v>0</v>
      </c>
      <c r="G7318" s="555">
        <f>IFERROR(ROUND(D7318*E7318/F7318,2),0)</f>
        <v>0</v>
      </c>
    </row>
    <row r="7319" spans="1:7" ht="19.899999999999999" customHeight="1" x14ac:dyDescent="0.2">
      <c r="A7319" s="601">
        <f t="shared" si="1656"/>
        <v>0</v>
      </c>
      <c r="B7319" s="561">
        <f t="shared" si="1657"/>
        <v>0</v>
      </c>
      <c r="C7319" s="552"/>
      <c r="D7319" s="558"/>
      <c r="E7319" s="555">
        <f t="shared" si="1658"/>
        <v>0</v>
      </c>
      <c r="F7319" s="558">
        <f>IF(C7319="",0,IFERROR(VLOOKUP(COUNTIF($A$1:A7319,"ANALISIS DE PRECIOS"),T_Rendimiento_Equipo,5,FALSE),0))</f>
        <v>0</v>
      </c>
      <c r="G7319" s="555">
        <f t="shared" ref="G7319:G7324" si="1659">IFERROR(ROUND(D7319*E7319/F7319,2),0)</f>
        <v>0</v>
      </c>
    </row>
    <row r="7320" spans="1:7" ht="19.899999999999999" customHeight="1" x14ac:dyDescent="0.2">
      <c r="A7320" s="601">
        <f t="shared" si="1656"/>
        <v>0</v>
      </c>
      <c r="B7320" s="561">
        <f t="shared" si="1657"/>
        <v>0</v>
      </c>
      <c r="C7320" s="552"/>
      <c r="D7320" s="558"/>
      <c r="E7320" s="555">
        <f t="shared" si="1658"/>
        <v>0</v>
      </c>
      <c r="F7320" s="558">
        <f>IF(C7320="",0,IFERROR(VLOOKUP(COUNTIF($A$1:A7320,"ANALISIS DE PRECIOS"),T_Rendimiento_Equipo,5,FALSE),0))</f>
        <v>0</v>
      </c>
      <c r="G7320" s="555">
        <f t="shared" si="1659"/>
        <v>0</v>
      </c>
    </row>
    <row r="7321" spans="1:7" ht="19.899999999999999" customHeight="1" x14ac:dyDescent="0.2">
      <c r="A7321" s="601">
        <f t="shared" si="1656"/>
        <v>0</v>
      </c>
      <c r="B7321" s="561">
        <f t="shared" si="1657"/>
        <v>0</v>
      </c>
      <c r="C7321" s="552"/>
      <c r="D7321" s="558"/>
      <c r="E7321" s="555">
        <f t="shared" si="1658"/>
        <v>0</v>
      </c>
      <c r="F7321" s="558">
        <f>IF(C7321="",0,IFERROR(VLOOKUP(COUNTIF($A$1:A7321,"ANALISIS DE PRECIOS"),T_Rendimiento_Equipo,5,FALSE),0))</f>
        <v>0</v>
      </c>
      <c r="G7321" s="555">
        <f t="shared" si="1659"/>
        <v>0</v>
      </c>
    </row>
    <row r="7322" spans="1:7" ht="19.899999999999999" customHeight="1" x14ac:dyDescent="0.2">
      <c r="A7322" s="601">
        <f t="shared" si="1656"/>
        <v>0</v>
      </c>
      <c r="B7322" s="561">
        <f t="shared" si="1657"/>
        <v>0</v>
      </c>
      <c r="C7322" s="552"/>
      <c r="D7322" s="558"/>
      <c r="E7322" s="555">
        <f t="shared" si="1658"/>
        <v>0</v>
      </c>
      <c r="F7322" s="558">
        <f>IF(C7322="",0,IFERROR(VLOOKUP(COUNTIF($A$1:A7322,"ANALISIS DE PRECIOS"),T_Rendimiento_Equipo,5,FALSE),0))</f>
        <v>0</v>
      </c>
      <c r="G7322" s="555">
        <f t="shared" si="1659"/>
        <v>0</v>
      </c>
    </row>
    <row r="7323" spans="1:7" ht="19.899999999999999" customHeight="1" x14ac:dyDescent="0.2">
      <c r="A7323" s="601">
        <f t="shared" si="1656"/>
        <v>0</v>
      </c>
      <c r="B7323" s="561">
        <f t="shared" si="1657"/>
        <v>0</v>
      </c>
      <c r="C7323" s="552"/>
      <c r="D7323" s="566"/>
      <c r="E7323" s="555">
        <f t="shared" si="1658"/>
        <v>0</v>
      </c>
      <c r="F7323" s="558">
        <f>IF(C7323="",0,IFERROR(VLOOKUP(COUNTIF($A$1:A7323,"ANALISIS DE PRECIOS"),T_Rendimiento_Equipo,5,FALSE),0))</f>
        <v>0</v>
      </c>
      <c r="G7323" s="555">
        <f t="shared" si="1659"/>
        <v>0</v>
      </c>
    </row>
    <row r="7324" spans="1:7" ht="19.899999999999999" customHeight="1" x14ac:dyDescent="0.2">
      <c r="A7324" s="601">
        <f t="shared" si="1656"/>
        <v>0</v>
      </c>
      <c r="B7324" s="561">
        <f t="shared" si="1657"/>
        <v>0</v>
      </c>
      <c r="C7324" s="561"/>
      <c r="D7324" s="567"/>
      <c r="E7324" s="555">
        <f t="shared" si="1658"/>
        <v>0</v>
      </c>
      <c r="F7324" s="558">
        <f>IF(C7324="",0,IFERROR(VLOOKUP(COUNTIF($A$1:A7324,"ANALISIS DE PRECIOS"),T_Rendimiento_Equipo,5,FALSE),0))</f>
        <v>0</v>
      </c>
      <c r="G7324" s="555">
        <f t="shared" si="1659"/>
        <v>0</v>
      </c>
    </row>
    <row r="7325" spans="1:7" ht="19.899999999999999" customHeight="1" x14ac:dyDescent="0.2">
      <c r="A7325" s="602"/>
      <c r="B7325" s="541"/>
      <c r="C7325" s="545"/>
      <c r="D7325" s="541"/>
      <c r="E7325" s="542"/>
      <c r="F7325" s="564" t="s">
        <v>28</v>
      </c>
      <c r="G7325" s="604">
        <f>SUBTOTAL(9,G7318:G7324)</f>
        <v>0</v>
      </c>
    </row>
    <row r="7326" spans="1:7" ht="19.899999999999999" customHeight="1" x14ac:dyDescent="0.2">
      <c r="A7326" s="599"/>
      <c r="B7326" s="545"/>
      <c r="C7326" s="537" t="s">
        <v>1014</v>
      </c>
      <c r="D7326" s="541"/>
      <c r="E7326" s="542"/>
      <c r="F7326" s="543"/>
      <c r="G7326" s="600"/>
    </row>
    <row r="7327" spans="1:7" ht="19.899999999999999" customHeight="1" x14ac:dyDescent="0.2">
      <c r="A7327" s="792" t="s">
        <v>576</v>
      </c>
      <c r="B7327" s="793"/>
      <c r="C7327" s="794" t="s">
        <v>0</v>
      </c>
      <c r="D7327" s="794" t="s">
        <v>1867</v>
      </c>
      <c r="E7327" s="796" t="s">
        <v>24</v>
      </c>
      <c r="F7327" s="798" t="s">
        <v>25</v>
      </c>
      <c r="G7327" s="800" t="s">
        <v>26</v>
      </c>
    </row>
    <row r="7328" spans="1:7" ht="19.899999999999999" customHeight="1" x14ac:dyDescent="0.2">
      <c r="A7328" s="560" t="s">
        <v>577</v>
      </c>
      <c r="B7328" s="560" t="s">
        <v>578</v>
      </c>
      <c r="C7328" s="795"/>
      <c r="D7328" s="795"/>
      <c r="E7328" s="797"/>
      <c r="F7328" s="799"/>
      <c r="G7328" s="801"/>
    </row>
    <row r="7329" spans="1:7" ht="19.899999999999999" customHeight="1" x14ac:dyDescent="0.2">
      <c r="A7329" s="601">
        <f t="shared" ref="A7329:A7339" si="1660">IFERROR(VLOOKUP(C7329,T_Insumos,4,FALSE),0)</f>
        <v>0</v>
      </c>
      <c r="B7329" s="561">
        <f t="shared" ref="B7329:B7339" si="1661">IFERROR(VLOOKUP(C7329,T_Insumos,5,FALSE),0)</f>
        <v>0</v>
      </c>
      <c r="C7329" s="561"/>
      <c r="D7329" s="613">
        <f t="shared" ref="D7329:D7339" si="1662">IFERROR(VLOOKUP(C7329,T_Insumos,2,FALSE),0)</f>
        <v>0</v>
      </c>
      <c r="E7329" s="553"/>
      <c r="F7329" s="555">
        <f t="shared" ref="F7329:F7339" si="1663">IFERROR(VLOOKUP(C7329,T_Insumos,3,FALSE),0)</f>
        <v>0</v>
      </c>
      <c r="G7329" s="555">
        <f>ROUND(E7329*F7329,2)</f>
        <v>0</v>
      </c>
    </row>
    <row r="7330" spans="1:7" ht="19.899999999999999" customHeight="1" x14ac:dyDescent="0.2">
      <c r="A7330" s="601">
        <f t="shared" si="1660"/>
        <v>0</v>
      </c>
      <c r="B7330" s="561">
        <f t="shared" si="1661"/>
        <v>0</v>
      </c>
      <c r="C7330" s="561"/>
      <c r="D7330" s="613">
        <f t="shared" si="1662"/>
        <v>0</v>
      </c>
      <c r="E7330" s="553"/>
      <c r="F7330" s="555">
        <f t="shared" si="1663"/>
        <v>0</v>
      </c>
      <c r="G7330" s="555">
        <f t="shared" ref="G7330:G7339" si="1664">ROUND(E7330*F7330,2)</f>
        <v>0</v>
      </c>
    </row>
    <row r="7331" spans="1:7" ht="19.899999999999999" customHeight="1" x14ac:dyDescent="0.2">
      <c r="A7331" s="601">
        <f t="shared" si="1660"/>
        <v>0</v>
      </c>
      <c r="B7331" s="561">
        <f t="shared" si="1661"/>
        <v>0</v>
      </c>
      <c r="C7331" s="561"/>
      <c r="D7331" s="613">
        <f t="shared" si="1662"/>
        <v>0</v>
      </c>
      <c r="E7331" s="553"/>
      <c r="F7331" s="555">
        <f t="shared" si="1663"/>
        <v>0</v>
      </c>
      <c r="G7331" s="555">
        <f t="shared" si="1664"/>
        <v>0</v>
      </c>
    </row>
    <row r="7332" spans="1:7" ht="19.899999999999999" customHeight="1" x14ac:dyDescent="0.2">
      <c r="A7332" s="601">
        <f t="shared" si="1660"/>
        <v>0</v>
      </c>
      <c r="B7332" s="561">
        <f t="shared" si="1661"/>
        <v>0</v>
      </c>
      <c r="C7332" s="561"/>
      <c r="D7332" s="613">
        <f t="shared" si="1662"/>
        <v>0</v>
      </c>
      <c r="E7332" s="553"/>
      <c r="F7332" s="555">
        <f t="shared" si="1663"/>
        <v>0</v>
      </c>
      <c r="G7332" s="555">
        <f t="shared" si="1664"/>
        <v>0</v>
      </c>
    </row>
    <row r="7333" spans="1:7" ht="19.899999999999999" customHeight="1" x14ac:dyDescent="0.2">
      <c r="A7333" s="601">
        <f t="shared" si="1660"/>
        <v>0</v>
      </c>
      <c r="B7333" s="561">
        <f t="shared" si="1661"/>
        <v>0</v>
      </c>
      <c r="C7333" s="561"/>
      <c r="D7333" s="613">
        <f t="shared" si="1662"/>
        <v>0</v>
      </c>
      <c r="E7333" s="553"/>
      <c r="F7333" s="555">
        <f t="shared" si="1663"/>
        <v>0</v>
      </c>
      <c r="G7333" s="555">
        <f t="shared" si="1664"/>
        <v>0</v>
      </c>
    </row>
    <row r="7334" spans="1:7" ht="19.899999999999999" customHeight="1" x14ac:dyDescent="0.2">
      <c r="A7334" s="601">
        <f t="shared" si="1660"/>
        <v>0</v>
      </c>
      <c r="B7334" s="561">
        <f t="shared" si="1661"/>
        <v>0</v>
      </c>
      <c r="C7334" s="561"/>
      <c r="D7334" s="613">
        <f t="shared" si="1662"/>
        <v>0</v>
      </c>
      <c r="E7334" s="553"/>
      <c r="F7334" s="555">
        <f t="shared" si="1663"/>
        <v>0</v>
      </c>
      <c r="G7334" s="555">
        <f t="shared" si="1664"/>
        <v>0</v>
      </c>
    </row>
    <row r="7335" spans="1:7" ht="19.899999999999999" customHeight="1" x14ac:dyDescent="0.2">
      <c r="A7335" s="601">
        <f t="shared" si="1660"/>
        <v>0</v>
      </c>
      <c r="B7335" s="561">
        <f t="shared" si="1661"/>
        <v>0</v>
      </c>
      <c r="C7335" s="561"/>
      <c r="D7335" s="613">
        <f t="shared" si="1662"/>
        <v>0</v>
      </c>
      <c r="E7335" s="553"/>
      <c r="F7335" s="555">
        <f t="shared" si="1663"/>
        <v>0</v>
      </c>
      <c r="G7335" s="555">
        <f t="shared" si="1664"/>
        <v>0</v>
      </c>
    </row>
    <row r="7336" spans="1:7" ht="19.899999999999999" customHeight="1" x14ac:dyDescent="0.2">
      <c r="A7336" s="601">
        <f t="shared" si="1660"/>
        <v>0</v>
      </c>
      <c r="B7336" s="561">
        <f t="shared" si="1661"/>
        <v>0</v>
      </c>
      <c r="C7336" s="561"/>
      <c r="D7336" s="613">
        <f t="shared" si="1662"/>
        <v>0</v>
      </c>
      <c r="E7336" s="553"/>
      <c r="F7336" s="555">
        <f t="shared" si="1663"/>
        <v>0</v>
      </c>
      <c r="G7336" s="555">
        <f t="shared" si="1664"/>
        <v>0</v>
      </c>
    </row>
    <row r="7337" spans="1:7" ht="19.899999999999999" customHeight="1" x14ac:dyDescent="0.2">
      <c r="A7337" s="601">
        <f t="shared" si="1660"/>
        <v>0</v>
      </c>
      <c r="B7337" s="561">
        <f t="shared" si="1661"/>
        <v>0</v>
      </c>
      <c r="C7337" s="561"/>
      <c r="D7337" s="613">
        <f t="shared" si="1662"/>
        <v>0</v>
      </c>
      <c r="E7337" s="553"/>
      <c r="F7337" s="555">
        <f t="shared" si="1663"/>
        <v>0</v>
      </c>
      <c r="G7337" s="555">
        <f t="shared" si="1664"/>
        <v>0</v>
      </c>
    </row>
    <row r="7338" spans="1:7" ht="19.899999999999999" customHeight="1" x14ac:dyDescent="0.2">
      <c r="A7338" s="601">
        <f t="shared" si="1660"/>
        <v>0</v>
      </c>
      <c r="B7338" s="561">
        <f t="shared" si="1661"/>
        <v>0</v>
      </c>
      <c r="C7338" s="561"/>
      <c r="D7338" s="613">
        <f t="shared" si="1662"/>
        <v>0</v>
      </c>
      <c r="E7338" s="553"/>
      <c r="F7338" s="555">
        <f t="shared" si="1663"/>
        <v>0</v>
      </c>
      <c r="G7338" s="555">
        <f t="shared" si="1664"/>
        <v>0</v>
      </c>
    </row>
    <row r="7339" spans="1:7" ht="19.899999999999999" customHeight="1" x14ac:dyDescent="0.2">
      <c r="A7339" s="601">
        <f t="shared" si="1660"/>
        <v>0</v>
      </c>
      <c r="B7339" s="561">
        <f t="shared" si="1661"/>
        <v>0</v>
      </c>
      <c r="C7339" s="561"/>
      <c r="D7339" s="613">
        <f t="shared" si="1662"/>
        <v>0</v>
      </c>
      <c r="E7339" s="553"/>
      <c r="F7339" s="555">
        <f t="shared" si="1663"/>
        <v>0</v>
      </c>
      <c r="G7339" s="555">
        <f t="shared" si="1664"/>
        <v>0</v>
      </c>
    </row>
    <row r="7340" spans="1:7" ht="19.899999999999999" customHeight="1" x14ac:dyDescent="0.2">
      <c r="A7340" s="599"/>
      <c r="B7340" s="545"/>
      <c r="C7340" s="545"/>
      <c r="D7340" s="541"/>
      <c r="E7340" s="542"/>
      <c r="F7340" s="564" t="s">
        <v>29</v>
      </c>
      <c r="G7340" s="605">
        <f>SUBTOTAL(9,G7329:G7339)</f>
        <v>0</v>
      </c>
    </row>
    <row r="7341" spans="1:7" ht="19.899999999999999" customHeight="1" x14ac:dyDescent="0.2">
      <c r="A7341" s="599"/>
      <c r="B7341" s="545"/>
      <c r="C7341" s="537" t="s">
        <v>1015</v>
      </c>
      <c r="D7341" s="541"/>
      <c r="E7341" s="542"/>
      <c r="F7341" s="543"/>
      <c r="G7341" s="600"/>
    </row>
    <row r="7342" spans="1:7" ht="19.899999999999999" customHeight="1" x14ac:dyDescent="0.2">
      <c r="A7342" s="792" t="s">
        <v>576</v>
      </c>
      <c r="B7342" s="793"/>
      <c r="C7342" s="794" t="s">
        <v>0</v>
      </c>
      <c r="D7342" s="794" t="s">
        <v>1867</v>
      </c>
      <c r="E7342" s="796" t="s">
        <v>24</v>
      </c>
      <c r="F7342" s="798" t="s">
        <v>25</v>
      </c>
      <c r="G7342" s="800" t="s">
        <v>26</v>
      </c>
    </row>
    <row r="7343" spans="1:7" ht="19.899999999999999" customHeight="1" x14ac:dyDescent="0.2">
      <c r="A7343" s="560" t="s">
        <v>577</v>
      </c>
      <c r="B7343" s="560" t="s">
        <v>578</v>
      </c>
      <c r="C7343" s="795"/>
      <c r="D7343" s="795"/>
      <c r="E7343" s="797"/>
      <c r="F7343" s="799"/>
      <c r="G7343" s="801"/>
    </row>
    <row r="7344" spans="1:7" ht="19.899999999999999" customHeight="1" x14ac:dyDescent="0.2">
      <c r="A7344" s="601">
        <f>IFERROR(VLOOKUP(C7344,T_Insumos,4,FALSE),0)</f>
        <v>0</v>
      </c>
      <c r="B7344" s="561">
        <f>IFERROR(VLOOKUP(C7344,T_Insumos,5,FALSE),0)</f>
        <v>0</v>
      </c>
      <c r="C7344" s="552"/>
      <c r="D7344" s="613">
        <f>IF(C7344=0,0,"$/tnkm")</f>
        <v>0</v>
      </c>
      <c r="E7344" s="553"/>
      <c r="F7344" s="555">
        <f>IFERROR(VLOOKUP(C7344,T_Insumos,3,FALSE),0)</f>
        <v>0</v>
      </c>
      <c r="G7344" s="555">
        <f>ROUND(E7344*F7344,2)</f>
        <v>0</v>
      </c>
    </row>
    <row r="7345" spans="1:7" ht="19.899999999999999" customHeight="1" x14ac:dyDescent="0.2">
      <c r="A7345" s="601">
        <f>IFERROR(VLOOKUP(C7345,T_Insumos,4,FALSE),0)</f>
        <v>0</v>
      </c>
      <c r="B7345" s="561">
        <f>IFERROR(VLOOKUP(C7345,T_Insumos,5,FALSE),0)</f>
        <v>0</v>
      </c>
      <c r="C7345" s="552"/>
      <c r="D7345" s="613">
        <f>IF(C7345=0,0,"$/tnkm")</f>
        <v>0</v>
      </c>
      <c r="E7345" s="569"/>
      <c r="F7345" s="555">
        <f>IFERROR(VLOOKUP(C7345,T_Insumos,3,FALSE),0)</f>
        <v>0</v>
      </c>
      <c r="G7345" s="555">
        <f t="shared" ref="G7345" si="1665">ROUND(E7345*F7345,2)</f>
        <v>0</v>
      </c>
    </row>
    <row r="7346" spans="1:7" ht="19.899999999999999" customHeight="1" x14ac:dyDescent="0.2">
      <c r="A7346" s="599"/>
      <c r="B7346" s="545"/>
      <c r="C7346" s="545"/>
      <c r="D7346" s="541"/>
      <c r="E7346" s="542"/>
      <c r="F7346" s="564" t="s">
        <v>1016</v>
      </c>
      <c r="G7346" s="605">
        <f>SUBTOTAL(9,G7344:G7345)</f>
        <v>0</v>
      </c>
    </row>
    <row r="7347" spans="1:7" ht="19.899999999999999" customHeight="1" x14ac:dyDescent="0.2">
      <c r="A7347" s="602"/>
      <c r="B7347" s="541"/>
      <c r="C7347" s="545"/>
      <c r="D7347" s="541"/>
      <c r="E7347" s="542"/>
      <c r="F7347" s="543"/>
      <c r="G7347" s="600"/>
    </row>
    <row r="7348" spans="1:7" ht="19.899999999999999" customHeight="1" x14ac:dyDescent="0.2">
      <c r="A7348" s="664" t="str">
        <f>B7282</f>
        <v/>
      </c>
      <c r="B7348" s="661">
        <f ca="1">C7282</f>
        <v>0</v>
      </c>
      <c r="C7348" s="541"/>
      <c r="D7348" s="541" t="s">
        <v>1833</v>
      </c>
      <c r="E7348" s="662"/>
      <c r="F7348" s="663" t="str">
        <f ca="1">"$/"&amp;G7282</f>
        <v>$/0</v>
      </c>
      <c r="G7348" s="610">
        <f>SUBTOTAL(9,G7305:G7347)</f>
        <v>0</v>
      </c>
    </row>
    <row r="7349" spans="1:7" ht="19.899999999999999" customHeight="1" x14ac:dyDescent="0.2">
      <c r="A7349" s="606"/>
      <c r="B7349" s="607"/>
      <c r="C7349" s="608"/>
      <c r="D7349" s="608" t="s">
        <v>2043</v>
      </c>
      <c r="E7349" s="609"/>
      <c r="F7349" s="665" t="str">
        <f ca="1">"$/"&amp;G7282</f>
        <v>$/0</v>
      </c>
      <c r="G7349" s="610">
        <f>ROUND(G7348/Coeficiente_Paso,2)</f>
        <v>0</v>
      </c>
    </row>
    <row r="7350" spans="1:7" ht="19.899999999999999" customHeight="1" x14ac:dyDescent="0.2">
      <c r="A7350" s="191"/>
      <c r="B7350" s="191"/>
      <c r="C7350" s="191"/>
      <c r="D7350" s="191"/>
      <c r="E7350" s="191"/>
      <c r="F7350" s="191"/>
      <c r="G7350" s="191"/>
    </row>
    <row r="7351" spans="1:7" ht="19.899999999999999" customHeight="1" x14ac:dyDescent="0.2">
      <c r="A7351" s="802" t="s">
        <v>31</v>
      </c>
      <c r="B7351" s="803"/>
      <c r="C7351" s="803"/>
      <c r="D7351" s="803"/>
      <c r="E7351" s="803"/>
      <c r="F7351" s="803"/>
      <c r="G7351" s="804"/>
    </row>
    <row r="7352" spans="1:7" ht="19.899999999999999" customHeight="1" x14ac:dyDescent="0.2">
      <c r="A7352" s="587" t="s">
        <v>711</v>
      </c>
      <c r="B7352" s="535" t="str">
        <f>Comitente</f>
        <v>DIRECCIÓN PROVINCIAL DE VIALIDAD</v>
      </c>
      <c r="C7352" s="536"/>
      <c r="D7352" s="537"/>
      <c r="E7352" s="537"/>
      <c r="F7352" s="538"/>
      <c r="G7352" s="588"/>
    </row>
    <row r="7353" spans="1:7" ht="19.899999999999999" customHeight="1" x14ac:dyDescent="0.2">
      <c r="A7353" s="587" t="s">
        <v>712</v>
      </c>
      <c r="B7353" s="535">
        <f>Contratista</f>
        <v>0</v>
      </c>
      <c r="C7353" s="539"/>
      <c r="D7353" s="539"/>
      <c r="E7353" s="539"/>
      <c r="F7353" s="535"/>
      <c r="G7353" s="589"/>
    </row>
    <row r="7354" spans="1:7" ht="19.899999999999999" customHeight="1" x14ac:dyDescent="0.2">
      <c r="A7354" s="587" t="s">
        <v>21</v>
      </c>
      <c r="B7354" s="535" t="str">
        <f>Obra</f>
        <v>PAVIMENTACIÓN Y REPAVIMENTACION DE LA RED VIAL MUNICIPAL AFECTADAS POR OBRAS DE SANEAMIENTO 1era ETAPA SARMIENTO</v>
      </c>
      <c r="C7354" s="539"/>
      <c r="D7354" s="539"/>
      <c r="E7354" s="539"/>
      <c r="F7354" s="535" t="s">
        <v>32</v>
      </c>
      <c r="G7354" s="589">
        <f>Fecha_Base</f>
        <v>0</v>
      </c>
    </row>
    <row r="7355" spans="1:7" ht="19.899999999999999" customHeight="1" x14ac:dyDescent="0.2">
      <c r="A7355" s="590" t="s">
        <v>710</v>
      </c>
      <c r="B7355" s="540" t="str">
        <f>Ubicación</f>
        <v>DEPARTAMENTO SARMIENTO</v>
      </c>
      <c r="C7355" s="540"/>
      <c r="D7355" s="541"/>
      <c r="E7355" s="542"/>
      <c r="F7355" s="543"/>
      <c r="G7355" s="591"/>
    </row>
    <row r="7356" spans="1:7" ht="19.899999999999999" customHeight="1" x14ac:dyDescent="0.2">
      <c r="A7356" s="590" t="s">
        <v>33</v>
      </c>
      <c r="B7356" s="544" t="str">
        <f>IFERROR(VALUE(LEFT(B7357,FIND(".",B7357)-1)),"")</f>
        <v/>
      </c>
      <c r="C7356" s="545">
        <f ca="1">IFERROR(VLOOKUP(B7356,T_Computo_Presupuesto,2,FALSE),0)</f>
        <v>0</v>
      </c>
      <c r="D7356" s="545"/>
      <c r="E7356" s="542"/>
      <c r="F7356" s="543"/>
      <c r="G7356" s="591"/>
    </row>
    <row r="7357" spans="1:7" ht="19.899999999999999" customHeight="1" x14ac:dyDescent="0.2">
      <c r="A7357" s="590" t="s">
        <v>22</v>
      </c>
      <c r="B7357" s="546" t="str">
        <f>IFERROR(VLOOKUP(COUNTIF($A$1:A7357,"ANALISIS DE PRECIOS"),T_NumeroItem,2,FALSE),"")</f>
        <v/>
      </c>
      <c r="C7357" s="805">
        <f ca="1">IFERROR(VLOOKUP(B7357,T_Computo_Presupuesto,2,FALSE),0)</f>
        <v>0</v>
      </c>
      <c r="D7357" s="805"/>
      <c r="E7357" s="805"/>
      <c r="F7357" s="540" t="s">
        <v>23</v>
      </c>
      <c r="G7357" s="592">
        <f ca="1">IFERROR(VLOOKUP(B7357,T_Computo_Presupuesto,4,FALSE),0)</f>
        <v>0</v>
      </c>
    </row>
    <row r="7358" spans="1:7" ht="19.899999999999999" customHeight="1" x14ac:dyDescent="0.2">
      <c r="A7358" s="590"/>
      <c r="B7358" s="540"/>
      <c r="C7358" s="545"/>
      <c r="D7358" s="541"/>
      <c r="E7358" s="542"/>
      <c r="F7358" s="545"/>
      <c r="G7358" s="593"/>
    </row>
    <row r="7359" spans="1:7" ht="19.899999999999999" customHeight="1" x14ac:dyDescent="0.2">
      <c r="A7359" s="594"/>
      <c r="B7359" s="547"/>
      <c r="C7359" s="548" t="s">
        <v>999</v>
      </c>
      <c r="D7359" s="547"/>
      <c r="E7359" s="547"/>
      <c r="F7359" s="547"/>
      <c r="G7359" s="595"/>
    </row>
    <row r="7360" spans="1:7" ht="19.899999999999999" customHeight="1" x14ac:dyDescent="0.2">
      <c r="A7360" s="590"/>
      <c r="B7360" s="549"/>
      <c r="C7360" s="545"/>
      <c r="D7360" s="541"/>
      <c r="E7360" s="542"/>
      <c r="F7360" s="540"/>
      <c r="G7360" s="592"/>
    </row>
    <row r="7361" spans="1:7" ht="19.899999999999999" customHeight="1" x14ac:dyDescent="0.2">
      <c r="A7361" s="590"/>
      <c r="B7361" s="549"/>
      <c r="C7361" s="550" t="s">
        <v>1000</v>
      </c>
      <c r="D7361" s="551" t="s">
        <v>24</v>
      </c>
      <c r="E7361" s="551" t="s">
        <v>1001</v>
      </c>
      <c r="F7361" s="551" t="s">
        <v>1002</v>
      </c>
      <c r="G7361" s="550" t="s">
        <v>1003</v>
      </c>
    </row>
    <row r="7362" spans="1:7" ht="19.899999999999999" customHeight="1" x14ac:dyDescent="0.2">
      <c r="A7362" s="590"/>
      <c r="B7362" s="549"/>
      <c r="C7362" s="552"/>
      <c r="D7362" s="553"/>
      <c r="E7362" s="554">
        <f t="shared" ref="E7362:E7371" si="1666">IFERROR(VLOOKUP(C7362,T_Equipos,4,FALSE),0)</f>
        <v>0</v>
      </c>
      <c r="F7362" s="555">
        <f t="shared" ref="F7362:F7371" si="1667">IFERROR(VLOOKUP(C7362,T_Equipos,5,FALSE),0)</f>
        <v>0</v>
      </c>
      <c r="G7362" s="555">
        <f>ROUND(D7362*F7362,2)</f>
        <v>0</v>
      </c>
    </row>
    <row r="7363" spans="1:7" ht="19.899999999999999" customHeight="1" x14ac:dyDescent="0.2">
      <c r="A7363" s="590"/>
      <c r="B7363" s="549"/>
      <c r="C7363" s="552"/>
      <c r="D7363" s="553"/>
      <c r="E7363" s="554">
        <f t="shared" si="1666"/>
        <v>0</v>
      </c>
      <c r="F7363" s="555">
        <f t="shared" si="1667"/>
        <v>0</v>
      </c>
      <c r="G7363" s="555">
        <f>ROUND(D7363*F7363,2)</f>
        <v>0</v>
      </c>
    </row>
    <row r="7364" spans="1:7" ht="19.899999999999999" customHeight="1" x14ac:dyDescent="0.2">
      <c r="A7364" s="590"/>
      <c r="B7364" s="549"/>
      <c r="C7364" s="552"/>
      <c r="D7364" s="553"/>
      <c r="E7364" s="554">
        <f t="shared" si="1666"/>
        <v>0</v>
      </c>
      <c r="F7364" s="555">
        <f t="shared" si="1667"/>
        <v>0</v>
      </c>
      <c r="G7364" s="555">
        <f>ROUND(D7364*F7364,2)</f>
        <v>0</v>
      </c>
    </row>
    <row r="7365" spans="1:7" ht="19.899999999999999" customHeight="1" x14ac:dyDescent="0.2">
      <c r="A7365" s="590"/>
      <c r="B7365" s="549"/>
      <c r="C7365" s="552"/>
      <c r="D7365" s="553"/>
      <c r="E7365" s="554">
        <f t="shared" si="1666"/>
        <v>0</v>
      </c>
      <c r="F7365" s="555">
        <f t="shared" si="1667"/>
        <v>0</v>
      </c>
      <c r="G7365" s="555">
        <f>ROUND(D7365*F7365,2)</f>
        <v>0</v>
      </c>
    </row>
    <row r="7366" spans="1:7" ht="19.899999999999999" customHeight="1" x14ac:dyDescent="0.2">
      <c r="A7366" s="590"/>
      <c r="B7366" s="549"/>
      <c r="C7366" s="552"/>
      <c r="D7366" s="553"/>
      <c r="E7366" s="554">
        <f t="shared" si="1666"/>
        <v>0</v>
      </c>
      <c r="F7366" s="555">
        <f t="shared" si="1667"/>
        <v>0</v>
      </c>
      <c r="G7366" s="555">
        <f t="shared" ref="G7366:G7371" si="1668">ROUND(D7366*F7366,2)</f>
        <v>0</v>
      </c>
    </row>
    <row r="7367" spans="1:7" ht="19.899999999999999" customHeight="1" x14ac:dyDescent="0.2">
      <c r="A7367" s="590"/>
      <c r="B7367" s="549"/>
      <c r="C7367" s="552"/>
      <c r="D7367" s="553"/>
      <c r="E7367" s="554">
        <f t="shared" si="1666"/>
        <v>0</v>
      </c>
      <c r="F7367" s="555">
        <f t="shared" si="1667"/>
        <v>0</v>
      </c>
      <c r="G7367" s="555">
        <f t="shared" si="1668"/>
        <v>0</v>
      </c>
    </row>
    <row r="7368" spans="1:7" ht="19.899999999999999" customHeight="1" x14ac:dyDescent="0.2">
      <c r="A7368" s="590"/>
      <c r="B7368" s="549"/>
      <c r="C7368" s="552"/>
      <c r="D7368" s="553"/>
      <c r="E7368" s="554">
        <f t="shared" si="1666"/>
        <v>0</v>
      </c>
      <c r="F7368" s="555">
        <f t="shared" si="1667"/>
        <v>0</v>
      </c>
      <c r="G7368" s="555">
        <f t="shared" si="1668"/>
        <v>0</v>
      </c>
    </row>
    <row r="7369" spans="1:7" ht="19.899999999999999" customHeight="1" x14ac:dyDescent="0.2">
      <c r="A7369" s="590"/>
      <c r="B7369" s="549"/>
      <c r="C7369" s="552"/>
      <c r="D7369" s="553"/>
      <c r="E7369" s="554">
        <f t="shared" si="1666"/>
        <v>0</v>
      </c>
      <c r="F7369" s="555">
        <f t="shared" si="1667"/>
        <v>0</v>
      </c>
      <c r="G7369" s="555">
        <f t="shared" si="1668"/>
        <v>0</v>
      </c>
    </row>
    <row r="7370" spans="1:7" ht="19.899999999999999" customHeight="1" x14ac:dyDescent="0.2">
      <c r="A7370" s="590"/>
      <c r="B7370" s="549"/>
      <c r="C7370" s="552"/>
      <c r="D7370" s="553"/>
      <c r="E7370" s="554">
        <f t="shared" si="1666"/>
        <v>0</v>
      </c>
      <c r="F7370" s="555">
        <f t="shared" si="1667"/>
        <v>0</v>
      </c>
      <c r="G7370" s="555">
        <f t="shared" si="1668"/>
        <v>0</v>
      </c>
    </row>
    <row r="7371" spans="1:7" ht="19.899999999999999" customHeight="1" x14ac:dyDescent="0.2">
      <c r="A7371" s="590"/>
      <c r="B7371" s="549"/>
      <c r="C7371" s="552"/>
      <c r="D7371" s="553"/>
      <c r="E7371" s="554">
        <f t="shared" si="1666"/>
        <v>0</v>
      </c>
      <c r="F7371" s="555">
        <f t="shared" si="1667"/>
        <v>0</v>
      </c>
      <c r="G7371" s="555">
        <f t="shared" si="1668"/>
        <v>0</v>
      </c>
    </row>
    <row r="7372" spans="1:7" ht="19.899999999999999" customHeight="1" x14ac:dyDescent="0.2">
      <c r="A7372" s="590"/>
      <c r="B7372" s="549"/>
      <c r="C7372" s="545"/>
      <c r="D7372" s="545"/>
      <c r="E7372" s="556"/>
      <c r="F7372" s="540"/>
      <c r="G7372" s="592"/>
    </row>
    <row r="7373" spans="1:7" ht="19.899999999999999" customHeight="1" x14ac:dyDescent="0.2">
      <c r="A7373" s="590"/>
      <c r="B7373" s="545"/>
      <c r="C7373" s="537" t="s">
        <v>1004</v>
      </c>
      <c r="D7373" s="540" t="s">
        <v>1001</v>
      </c>
      <c r="E7373" s="611">
        <f>SUMPRODUCT(D7362:D7371,E7362:E7371)</f>
        <v>0</v>
      </c>
      <c r="F7373" s="540" t="s">
        <v>1005</v>
      </c>
      <c r="G7373" s="612">
        <f>SUM(G7362:G7371)</f>
        <v>0</v>
      </c>
    </row>
    <row r="7374" spans="1:7" ht="19.899999999999999" customHeight="1" x14ac:dyDescent="0.2">
      <c r="A7374" s="590"/>
      <c r="B7374" s="549"/>
      <c r="C7374" s="557"/>
      <c r="D7374" s="556"/>
      <c r="E7374" s="542"/>
      <c r="F7374" s="540"/>
      <c r="G7374" s="596"/>
    </row>
    <row r="7375" spans="1:7" ht="19.899999999999999" customHeight="1" x14ac:dyDescent="0.2">
      <c r="A7375" s="597"/>
      <c r="B7375" s="549"/>
      <c r="C7375" s="540" t="s">
        <v>1006</v>
      </c>
      <c r="D7375" s="558">
        <f>IFERROR(VLOOKUP(COUNTIF($A$1:A7375,"ANALISIS DE PRECIOS"),T_Rendimiento_Equipo,5,FALSE),0)</f>
        <v>0</v>
      </c>
      <c r="E7375" s="559" t="str">
        <f ca="1">G7357&amp;"/día"</f>
        <v>0/día</v>
      </c>
      <c r="F7375" s="598"/>
      <c r="G7375" s="592"/>
    </row>
    <row r="7376" spans="1:7" ht="19.899999999999999" customHeight="1" x14ac:dyDescent="0.2">
      <c r="A7376" s="590"/>
      <c r="B7376" s="549"/>
      <c r="C7376" s="545"/>
      <c r="D7376" s="541"/>
      <c r="E7376" s="542"/>
      <c r="F7376" s="540"/>
      <c r="G7376" s="592"/>
    </row>
    <row r="7377" spans="1:7" ht="19.899999999999999" customHeight="1" x14ac:dyDescent="0.2">
      <c r="A7377" s="792" t="s">
        <v>576</v>
      </c>
      <c r="B7377" s="793"/>
      <c r="C7377" s="794" t="s">
        <v>0</v>
      </c>
      <c r="D7377" s="806" t="s">
        <v>1866</v>
      </c>
      <c r="E7377" s="806" t="s">
        <v>1865</v>
      </c>
      <c r="F7377" s="798" t="s">
        <v>1007</v>
      </c>
      <c r="G7377" s="800" t="s">
        <v>26</v>
      </c>
    </row>
    <row r="7378" spans="1:7" ht="19.899999999999999" customHeight="1" x14ac:dyDescent="0.2">
      <c r="A7378" s="560" t="s">
        <v>577</v>
      </c>
      <c r="B7378" s="560" t="s">
        <v>578</v>
      </c>
      <c r="C7378" s="795"/>
      <c r="D7378" s="807"/>
      <c r="E7378" s="797"/>
      <c r="F7378" s="799"/>
      <c r="G7378" s="801"/>
    </row>
    <row r="7379" spans="1:7" ht="19.899999999999999" customHeight="1" x14ac:dyDescent="0.2">
      <c r="A7379" s="599"/>
      <c r="B7379" s="545"/>
      <c r="C7379" s="537" t="s">
        <v>1008</v>
      </c>
      <c r="D7379" s="542"/>
      <c r="E7379" s="542"/>
      <c r="F7379" s="545"/>
      <c r="G7379" s="600"/>
    </row>
    <row r="7380" spans="1:7" ht="19.899999999999999" customHeight="1" x14ac:dyDescent="0.2">
      <c r="A7380" s="601">
        <f t="shared" ref="A7380:A7388" si="1669">IFERROR(VLOOKUP(C7380,T_Insumos,4,FALSE),0)</f>
        <v>0</v>
      </c>
      <c r="B7380" s="561">
        <f t="shared" ref="B7380:B7388" si="1670">IFERROR(VLOOKUP(C7380,T_Insumos,5,FALSE),0)</f>
        <v>0</v>
      </c>
      <c r="C7380" s="552"/>
      <c r="D7380" s="562">
        <f t="shared" ref="D7380:D7388" si="1671">IFERROR(VLOOKUP(C7380,T_Insumos,3,FALSE),0)</f>
        <v>0</v>
      </c>
      <c r="E7380" s="555">
        <f>D7380*$G$23</f>
        <v>0</v>
      </c>
      <c r="F7380" s="558">
        <f>IF(C7380="",0,IFERROR(VLOOKUP(COUNTIF($A$1:A7380,"ANALISIS DE PRECIOS"),T_Rendimiento_Equipo,5,FALSE),0))</f>
        <v>0</v>
      </c>
      <c r="G7380" s="555">
        <f>IFERROR(ROUND(E7380/F7380,2),0)</f>
        <v>0</v>
      </c>
    </row>
    <row r="7381" spans="1:7" ht="19.899999999999999" customHeight="1" x14ac:dyDescent="0.2">
      <c r="A7381" s="601">
        <f t="shared" si="1669"/>
        <v>0</v>
      </c>
      <c r="B7381" s="561">
        <f t="shared" si="1670"/>
        <v>0</v>
      </c>
      <c r="C7381" s="552"/>
      <c r="D7381" s="562">
        <f t="shared" si="1671"/>
        <v>0</v>
      </c>
      <c r="E7381" s="555"/>
      <c r="F7381" s="558">
        <f>IF(C7381="",0,IFERROR(VLOOKUP(COUNTIF($A$1:A7381,"ANALISIS DE PRECIOS"),T_Rendimiento_Equipo,5,FALSE),0))</f>
        <v>0</v>
      </c>
      <c r="G7381" s="555">
        <f t="shared" ref="G7381:G7388" si="1672">IFERROR(ROUND(E7381/F7381,2),0)</f>
        <v>0</v>
      </c>
    </row>
    <row r="7382" spans="1:7" ht="19.899999999999999" customHeight="1" x14ac:dyDescent="0.2">
      <c r="A7382" s="601">
        <f t="shared" si="1669"/>
        <v>0</v>
      </c>
      <c r="B7382" s="561">
        <f t="shared" si="1670"/>
        <v>0</v>
      </c>
      <c r="C7382" s="563"/>
      <c r="D7382" s="562">
        <f t="shared" si="1671"/>
        <v>0</v>
      </c>
      <c r="E7382" s="555"/>
      <c r="F7382" s="558">
        <f>IF(C7382="",0,IFERROR(VLOOKUP(COUNTIF($A$1:A7382,"ANALISIS DE PRECIOS"),T_Rendimiento_Equipo,5,FALSE),0))</f>
        <v>0</v>
      </c>
      <c r="G7382" s="555">
        <f t="shared" si="1672"/>
        <v>0</v>
      </c>
    </row>
    <row r="7383" spans="1:7" ht="19.899999999999999" customHeight="1" x14ac:dyDescent="0.2">
      <c r="A7383" s="601">
        <f t="shared" si="1669"/>
        <v>0</v>
      </c>
      <c r="B7383" s="561">
        <f t="shared" si="1670"/>
        <v>0</v>
      </c>
      <c r="C7383" s="563"/>
      <c r="D7383" s="562">
        <f t="shared" si="1671"/>
        <v>0</v>
      </c>
      <c r="E7383" s="555"/>
      <c r="F7383" s="558">
        <f>IF(C7383="",0,IFERROR(VLOOKUP(COUNTIF($A$1:A7383,"ANALISIS DE PRECIOS"),T_Rendimiento_Equipo,5,FALSE),0))</f>
        <v>0</v>
      </c>
      <c r="G7383" s="555">
        <f t="shared" si="1672"/>
        <v>0</v>
      </c>
    </row>
    <row r="7384" spans="1:7" ht="19.899999999999999" customHeight="1" x14ac:dyDescent="0.2">
      <c r="A7384" s="601">
        <f t="shared" si="1669"/>
        <v>0</v>
      </c>
      <c r="B7384" s="561">
        <f t="shared" si="1670"/>
        <v>0</v>
      </c>
      <c r="C7384" s="563"/>
      <c r="D7384" s="562">
        <f t="shared" si="1671"/>
        <v>0</v>
      </c>
      <c r="E7384" s="555"/>
      <c r="F7384" s="558">
        <f>IF(C7384="",0,IFERROR(VLOOKUP(COUNTIF($A$1:A7384,"ANALISIS DE PRECIOS"),T_Rendimiento_Equipo,5,FALSE),0))</f>
        <v>0</v>
      </c>
      <c r="G7384" s="555">
        <f t="shared" si="1672"/>
        <v>0</v>
      </c>
    </row>
    <row r="7385" spans="1:7" ht="19.899999999999999" customHeight="1" x14ac:dyDescent="0.2">
      <c r="A7385" s="601">
        <f t="shared" si="1669"/>
        <v>0</v>
      </c>
      <c r="B7385" s="561">
        <f t="shared" si="1670"/>
        <v>0</v>
      </c>
      <c r="C7385" s="563"/>
      <c r="D7385" s="562">
        <f t="shared" si="1671"/>
        <v>0</v>
      </c>
      <c r="E7385" s="555"/>
      <c r="F7385" s="558">
        <f>IF(C7385="",0,IFERROR(VLOOKUP(COUNTIF($A$1:A7385,"ANALISIS DE PRECIOS"),T_Rendimiento_Equipo,5,FALSE),0))</f>
        <v>0</v>
      </c>
      <c r="G7385" s="555">
        <f t="shared" si="1672"/>
        <v>0</v>
      </c>
    </row>
    <row r="7386" spans="1:7" ht="19.899999999999999" customHeight="1" x14ac:dyDescent="0.2">
      <c r="A7386" s="601">
        <f t="shared" si="1669"/>
        <v>0</v>
      </c>
      <c r="B7386" s="561">
        <f t="shared" si="1670"/>
        <v>0</v>
      </c>
      <c r="C7386" s="563"/>
      <c r="D7386" s="562">
        <f t="shared" si="1671"/>
        <v>0</v>
      </c>
      <c r="E7386" s="555"/>
      <c r="F7386" s="558">
        <f>IF(C7386="",0,IFERROR(VLOOKUP(COUNTIF($A$1:A7386,"ANALISIS DE PRECIOS"),T_Rendimiento_Equipo,5,FALSE),0))</f>
        <v>0</v>
      </c>
      <c r="G7386" s="555">
        <f t="shared" si="1672"/>
        <v>0</v>
      </c>
    </row>
    <row r="7387" spans="1:7" ht="19.899999999999999" customHeight="1" x14ac:dyDescent="0.2">
      <c r="A7387" s="601">
        <f t="shared" si="1669"/>
        <v>0</v>
      </c>
      <c r="B7387" s="561">
        <f t="shared" si="1670"/>
        <v>0</v>
      </c>
      <c r="C7387" s="563"/>
      <c r="D7387" s="562">
        <f t="shared" si="1671"/>
        <v>0</v>
      </c>
      <c r="E7387" s="555"/>
      <c r="F7387" s="558">
        <f>IF(C7387="",0,IFERROR(VLOOKUP(COUNTIF($A$1:A7387,"ANALISIS DE PRECIOS"),T_Rendimiento_Equipo,5,FALSE),0))</f>
        <v>0</v>
      </c>
      <c r="G7387" s="555">
        <f t="shared" si="1672"/>
        <v>0</v>
      </c>
    </row>
    <row r="7388" spans="1:7" ht="19.899999999999999" customHeight="1" x14ac:dyDescent="0.2">
      <c r="A7388" s="601">
        <f t="shared" si="1669"/>
        <v>0</v>
      </c>
      <c r="B7388" s="561">
        <f t="shared" si="1670"/>
        <v>0</v>
      </c>
      <c r="C7388" s="552"/>
      <c r="D7388" s="562">
        <f t="shared" si="1671"/>
        <v>0</v>
      </c>
      <c r="E7388" s="555"/>
      <c r="F7388" s="558">
        <f>IF(C7388="",0,IFERROR(VLOOKUP(COUNTIF($A$1:A7388,"ANALISIS DE PRECIOS"),T_Rendimiento_Equipo,5,FALSE),0))</f>
        <v>0</v>
      </c>
      <c r="G7388" s="555">
        <f t="shared" si="1672"/>
        <v>0</v>
      </c>
    </row>
    <row r="7389" spans="1:7" ht="19.899999999999999" customHeight="1" x14ac:dyDescent="0.2">
      <c r="A7389" s="602"/>
      <c r="B7389" s="541"/>
      <c r="C7389" s="545"/>
      <c r="D7389" s="541"/>
      <c r="E7389" s="542"/>
      <c r="F7389" s="564" t="s">
        <v>27</v>
      </c>
      <c r="G7389" s="603">
        <f>SUBTOTAL(9,G7380:G7388)</f>
        <v>0</v>
      </c>
    </row>
    <row r="7390" spans="1:7" ht="19.899999999999999" customHeight="1" x14ac:dyDescent="0.2">
      <c r="A7390" s="599"/>
      <c r="B7390" s="545"/>
      <c r="C7390" s="537" t="s">
        <v>713</v>
      </c>
      <c r="D7390" s="541"/>
      <c r="E7390" s="542"/>
      <c r="F7390" s="543"/>
      <c r="G7390" s="600"/>
    </row>
    <row r="7391" spans="1:7" ht="19.899999999999999" customHeight="1" x14ac:dyDescent="0.2">
      <c r="A7391" s="792" t="s">
        <v>576</v>
      </c>
      <c r="B7391" s="793"/>
      <c r="C7391" s="794" t="s">
        <v>0</v>
      </c>
      <c r="D7391" s="796" t="s">
        <v>24</v>
      </c>
      <c r="E7391" s="796" t="s">
        <v>1832</v>
      </c>
      <c r="F7391" s="798" t="s">
        <v>1007</v>
      </c>
      <c r="G7391" s="800" t="s">
        <v>26</v>
      </c>
    </row>
    <row r="7392" spans="1:7" ht="19.899999999999999" customHeight="1" x14ac:dyDescent="0.2">
      <c r="A7392" s="560" t="s">
        <v>577</v>
      </c>
      <c r="B7392" s="560" t="s">
        <v>578</v>
      </c>
      <c r="C7392" s="795"/>
      <c r="D7392" s="797"/>
      <c r="E7392" s="797"/>
      <c r="F7392" s="799"/>
      <c r="G7392" s="801"/>
    </row>
    <row r="7393" spans="1:7" ht="19.899999999999999" customHeight="1" x14ac:dyDescent="0.2">
      <c r="A7393" s="601">
        <f t="shared" ref="A7393:A7399" si="1673">IFERROR(VLOOKUP(C7393,T_Insumos,4,FALSE),0)</f>
        <v>0</v>
      </c>
      <c r="B7393" s="561">
        <f t="shared" ref="B7393:B7399" si="1674">IFERROR(VLOOKUP(C7393,T_Insumos,5,FALSE),0)</f>
        <v>0</v>
      </c>
      <c r="C7393" s="565"/>
      <c r="D7393" s="558"/>
      <c r="E7393" s="555">
        <f t="shared" ref="E7393:E7399" si="1675">IFERROR(VLOOKUP(C7393,T_Insumos,3,FALSE),0)</f>
        <v>0</v>
      </c>
      <c r="F7393" s="558">
        <f>IF(C7393="",0,IFERROR(VLOOKUP(COUNTIF($A$1:A7393,"ANALISIS DE PRECIOS"),T_Rendimiento_Equipo,5,FALSE),0))</f>
        <v>0</v>
      </c>
      <c r="G7393" s="555">
        <f>IFERROR(ROUND(D7393*E7393/F7393,2),0)</f>
        <v>0</v>
      </c>
    </row>
    <row r="7394" spans="1:7" ht="19.899999999999999" customHeight="1" x14ac:dyDescent="0.2">
      <c r="A7394" s="601">
        <f t="shared" si="1673"/>
        <v>0</v>
      </c>
      <c r="B7394" s="561">
        <f t="shared" si="1674"/>
        <v>0</v>
      </c>
      <c r="C7394" s="552"/>
      <c r="D7394" s="558"/>
      <c r="E7394" s="555">
        <f t="shared" si="1675"/>
        <v>0</v>
      </c>
      <c r="F7394" s="558">
        <f>IF(C7394="",0,IFERROR(VLOOKUP(COUNTIF($A$1:A7394,"ANALISIS DE PRECIOS"),T_Rendimiento_Equipo,5,FALSE),0))</f>
        <v>0</v>
      </c>
      <c r="G7394" s="555">
        <f t="shared" ref="G7394:G7399" si="1676">IFERROR(ROUND(D7394*E7394/F7394,2),0)</f>
        <v>0</v>
      </c>
    </row>
    <row r="7395" spans="1:7" ht="19.899999999999999" customHeight="1" x14ac:dyDescent="0.2">
      <c r="A7395" s="601">
        <f t="shared" si="1673"/>
        <v>0</v>
      </c>
      <c r="B7395" s="561">
        <f t="shared" si="1674"/>
        <v>0</v>
      </c>
      <c r="C7395" s="552"/>
      <c r="D7395" s="558"/>
      <c r="E7395" s="555">
        <f t="shared" si="1675"/>
        <v>0</v>
      </c>
      <c r="F7395" s="558">
        <f>IF(C7395="",0,IFERROR(VLOOKUP(COUNTIF($A$1:A7395,"ANALISIS DE PRECIOS"),T_Rendimiento_Equipo,5,FALSE),0))</f>
        <v>0</v>
      </c>
      <c r="G7395" s="555">
        <f t="shared" si="1676"/>
        <v>0</v>
      </c>
    </row>
    <row r="7396" spans="1:7" ht="19.899999999999999" customHeight="1" x14ac:dyDescent="0.2">
      <c r="A7396" s="601">
        <f t="shared" si="1673"/>
        <v>0</v>
      </c>
      <c r="B7396" s="561">
        <f t="shared" si="1674"/>
        <v>0</v>
      </c>
      <c r="C7396" s="552"/>
      <c r="D7396" s="558"/>
      <c r="E7396" s="555">
        <f t="shared" si="1675"/>
        <v>0</v>
      </c>
      <c r="F7396" s="558">
        <f>IF(C7396="",0,IFERROR(VLOOKUP(COUNTIF($A$1:A7396,"ANALISIS DE PRECIOS"),T_Rendimiento_Equipo,5,FALSE),0))</f>
        <v>0</v>
      </c>
      <c r="G7396" s="555">
        <f t="shared" si="1676"/>
        <v>0</v>
      </c>
    </row>
    <row r="7397" spans="1:7" ht="19.899999999999999" customHeight="1" x14ac:dyDescent="0.2">
      <c r="A7397" s="601">
        <f t="shared" si="1673"/>
        <v>0</v>
      </c>
      <c r="B7397" s="561">
        <f t="shared" si="1674"/>
        <v>0</v>
      </c>
      <c r="C7397" s="552"/>
      <c r="D7397" s="558"/>
      <c r="E7397" s="555">
        <f t="shared" si="1675"/>
        <v>0</v>
      </c>
      <c r="F7397" s="558">
        <f>IF(C7397="",0,IFERROR(VLOOKUP(COUNTIF($A$1:A7397,"ANALISIS DE PRECIOS"),T_Rendimiento_Equipo,5,FALSE),0))</f>
        <v>0</v>
      </c>
      <c r="G7397" s="555">
        <f t="shared" si="1676"/>
        <v>0</v>
      </c>
    </row>
    <row r="7398" spans="1:7" ht="19.899999999999999" customHeight="1" x14ac:dyDescent="0.2">
      <c r="A7398" s="601">
        <f t="shared" si="1673"/>
        <v>0</v>
      </c>
      <c r="B7398" s="561">
        <f t="shared" si="1674"/>
        <v>0</v>
      </c>
      <c r="C7398" s="552"/>
      <c r="D7398" s="566"/>
      <c r="E7398" s="555">
        <f t="shared" si="1675"/>
        <v>0</v>
      </c>
      <c r="F7398" s="558">
        <f>IF(C7398="",0,IFERROR(VLOOKUP(COUNTIF($A$1:A7398,"ANALISIS DE PRECIOS"),T_Rendimiento_Equipo,5,FALSE),0))</f>
        <v>0</v>
      </c>
      <c r="G7398" s="555">
        <f t="shared" si="1676"/>
        <v>0</v>
      </c>
    </row>
    <row r="7399" spans="1:7" ht="19.899999999999999" customHeight="1" x14ac:dyDescent="0.2">
      <c r="A7399" s="601">
        <f t="shared" si="1673"/>
        <v>0</v>
      </c>
      <c r="B7399" s="561">
        <f t="shared" si="1674"/>
        <v>0</v>
      </c>
      <c r="C7399" s="561"/>
      <c r="D7399" s="567"/>
      <c r="E7399" s="555">
        <f t="shared" si="1675"/>
        <v>0</v>
      </c>
      <c r="F7399" s="558">
        <f>IF(C7399="",0,IFERROR(VLOOKUP(COUNTIF($A$1:A7399,"ANALISIS DE PRECIOS"),T_Rendimiento_Equipo,5,FALSE),0))</f>
        <v>0</v>
      </c>
      <c r="G7399" s="555">
        <f t="shared" si="1676"/>
        <v>0</v>
      </c>
    </row>
    <row r="7400" spans="1:7" ht="19.899999999999999" customHeight="1" x14ac:dyDescent="0.2">
      <c r="A7400" s="602"/>
      <c r="B7400" s="541"/>
      <c r="C7400" s="545"/>
      <c r="D7400" s="541"/>
      <c r="E7400" s="542"/>
      <c r="F7400" s="564" t="s">
        <v>28</v>
      </c>
      <c r="G7400" s="604">
        <f>SUBTOTAL(9,G7393:G7399)</f>
        <v>0</v>
      </c>
    </row>
    <row r="7401" spans="1:7" ht="19.899999999999999" customHeight="1" x14ac:dyDescent="0.2">
      <c r="A7401" s="599"/>
      <c r="B7401" s="545"/>
      <c r="C7401" s="537" t="s">
        <v>1014</v>
      </c>
      <c r="D7401" s="541"/>
      <c r="E7401" s="542"/>
      <c r="F7401" s="543"/>
      <c r="G7401" s="600"/>
    </row>
    <row r="7402" spans="1:7" ht="19.899999999999999" customHeight="1" x14ac:dyDescent="0.2">
      <c r="A7402" s="792" t="s">
        <v>576</v>
      </c>
      <c r="B7402" s="793"/>
      <c r="C7402" s="794" t="s">
        <v>0</v>
      </c>
      <c r="D7402" s="794" t="s">
        <v>1867</v>
      </c>
      <c r="E7402" s="796" t="s">
        <v>24</v>
      </c>
      <c r="F7402" s="798" t="s">
        <v>25</v>
      </c>
      <c r="G7402" s="800" t="s">
        <v>26</v>
      </c>
    </row>
    <row r="7403" spans="1:7" ht="19.899999999999999" customHeight="1" x14ac:dyDescent="0.2">
      <c r="A7403" s="560" t="s">
        <v>577</v>
      </c>
      <c r="B7403" s="560" t="s">
        <v>578</v>
      </c>
      <c r="C7403" s="795"/>
      <c r="D7403" s="795"/>
      <c r="E7403" s="797"/>
      <c r="F7403" s="799"/>
      <c r="G7403" s="801"/>
    </row>
    <row r="7404" spans="1:7" ht="19.899999999999999" customHeight="1" x14ac:dyDescent="0.2">
      <c r="A7404" s="601">
        <f t="shared" ref="A7404:A7414" si="1677">IFERROR(VLOOKUP(C7404,T_Insumos,4,FALSE),0)</f>
        <v>0</v>
      </c>
      <c r="B7404" s="561">
        <f t="shared" ref="B7404:B7414" si="1678">IFERROR(VLOOKUP(C7404,T_Insumos,5,FALSE),0)</f>
        <v>0</v>
      </c>
      <c r="C7404" s="561"/>
      <c r="D7404" s="613">
        <f t="shared" ref="D7404:D7414" si="1679">IFERROR(VLOOKUP(C7404,T_Insumos,2,FALSE),0)</f>
        <v>0</v>
      </c>
      <c r="E7404" s="553"/>
      <c r="F7404" s="555">
        <f t="shared" ref="F7404:F7414" si="1680">IFERROR(VLOOKUP(C7404,T_Insumos,3,FALSE),0)</f>
        <v>0</v>
      </c>
      <c r="G7404" s="555">
        <f>ROUND(E7404*F7404,2)</f>
        <v>0</v>
      </c>
    </row>
    <row r="7405" spans="1:7" ht="19.899999999999999" customHeight="1" x14ac:dyDescent="0.2">
      <c r="A7405" s="601">
        <f t="shared" si="1677"/>
        <v>0</v>
      </c>
      <c r="B7405" s="561">
        <f t="shared" si="1678"/>
        <v>0</v>
      </c>
      <c r="C7405" s="561"/>
      <c r="D7405" s="613">
        <f t="shared" si="1679"/>
        <v>0</v>
      </c>
      <c r="E7405" s="553"/>
      <c r="F7405" s="555">
        <f t="shared" si="1680"/>
        <v>0</v>
      </c>
      <c r="G7405" s="555">
        <f t="shared" ref="G7405:G7414" si="1681">ROUND(E7405*F7405,2)</f>
        <v>0</v>
      </c>
    </row>
    <row r="7406" spans="1:7" ht="19.899999999999999" customHeight="1" x14ac:dyDescent="0.2">
      <c r="A7406" s="601">
        <f t="shared" si="1677"/>
        <v>0</v>
      </c>
      <c r="B7406" s="561">
        <f t="shared" si="1678"/>
        <v>0</v>
      </c>
      <c r="C7406" s="561"/>
      <c r="D7406" s="613">
        <f t="shared" si="1679"/>
        <v>0</v>
      </c>
      <c r="E7406" s="553"/>
      <c r="F7406" s="555">
        <f t="shared" si="1680"/>
        <v>0</v>
      </c>
      <c r="G7406" s="555">
        <f t="shared" si="1681"/>
        <v>0</v>
      </c>
    </row>
    <row r="7407" spans="1:7" ht="19.899999999999999" customHeight="1" x14ac:dyDescent="0.2">
      <c r="A7407" s="601">
        <f t="shared" si="1677"/>
        <v>0</v>
      </c>
      <c r="B7407" s="561">
        <f t="shared" si="1678"/>
        <v>0</v>
      </c>
      <c r="C7407" s="561"/>
      <c r="D7407" s="613">
        <f t="shared" si="1679"/>
        <v>0</v>
      </c>
      <c r="E7407" s="553"/>
      <c r="F7407" s="555">
        <f t="shared" si="1680"/>
        <v>0</v>
      </c>
      <c r="G7407" s="555">
        <f t="shared" si="1681"/>
        <v>0</v>
      </c>
    </row>
    <row r="7408" spans="1:7" ht="19.899999999999999" customHeight="1" x14ac:dyDescent="0.2">
      <c r="A7408" s="601">
        <f t="shared" si="1677"/>
        <v>0</v>
      </c>
      <c r="B7408" s="561">
        <f t="shared" si="1678"/>
        <v>0</v>
      </c>
      <c r="C7408" s="561"/>
      <c r="D7408" s="613">
        <f t="shared" si="1679"/>
        <v>0</v>
      </c>
      <c r="E7408" s="553"/>
      <c r="F7408" s="555">
        <f t="shared" si="1680"/>
        <v>0</v>
      </c>
      <c r="G7408" s="555">
        <f t="shared" si="1681"/>
        <v>0</v>
      </c>
    </row>
    <row r="7409" spans="1:7" ht="19.899999999999999" customHeight="1" x14ac:dyDescent="0.2">
      <c r="A7409" s="601">
        <f t="shared" si="1677"/>
        <v>0</v>
      </c>
      <c r="B7409" s="561">
        <f t="shared" si="1678"/>
        <v>0</v>
      </c>
      <c r="C7409" s="561"/>
      <c r="D7409" s="613">
        <f t="shared" si="1679"/>
        <v>0</v>
      </c>
      <c r="E7409" s="553"/>
      <c r="F7409" s="555">
        <f t="shared" si="1680"/>
        <v>0</v>
      </c>
      <c r="G7409" s="555">
        <f t="shared" si="1681"/>
        <v>0</v>
      </c>
    </row>
    <row r="7410" spans="1:7" ht="19.899999999999999" customHeight="1" x14ac:dyDescent="0.2">
      <c r="A7410" s="601">
        <f t="shared" si="1677"/>
        <v>0</v>
      </c>
      <c r="B7410" s="561">
        <f t="shared" si="1678"/>
        <v>0</v>
      </c>
      <c r="C7410" s="561"/>
      <c r="D7410" s="613">
        <f t="shared" si="1679"/>
        <v>0</v>
      </c>
      <c r="E7410" s="553"/>
      <c r="F7410" s="555">
        <f t="shared" si="1680"/>
        <v>0</v>
      </c>
      <c r="G7410" s="555">
        <f t="shared" si="1681"/>
        <v>0</v>
      </c>
    </row>
    <row r="7411" spans="1:7" ht="19.899999999999999" customHeight="1" x14ac:dyDescent="0.2">
      <c r="A7411" s="601">
        <f t="shared" si="1677"/>
        <v>0</v>
      </c>
      <c r="B7411" s="561">
        <f t="shared" si="1678"/>
        <v>0</v>
      </c>
      <c r="C7411" s="561"/>
      <c r="D7411" s="613">
        <f t="shared" si="1679"/>
        <v>0</v>
      </c>
      <c r="E7411" s="553"/>
      <c r="F7411" s="555">
        <f t="shared" si="1680"/>
        <v>0</v>
      </c>
      <c r="G7411" s="555">
        <f t="shared" si="1681"/>
        <v>0</v>
      </c>
    </row>
    <row r="7412" spans="1:7" ht="19.899999999999999" customHeight="1" x14ac:dyDescent="0.2">
      <c r="A7412" s="601">
        <f t="shared" si="1677"/>
        <v>0</v>
      </c>
      <c r="B7412" s="561">
        <f t="shared" si="1678"/>
        <v>0</v>
      </c>
      <c r="C7412" s="561"/>
      <c r="D7412" s="613">
        <f t="shared" si="1679"/>
        <v>0</v>
      </c>
      <c r="E7412" s="553"/>
      <c r="F7412" s="555">
        <f t="shared" si="1680"/>
        <v>0</v>
      </c>
      <c r="G7412" s="555">
        <f t="shared" si="1681"/>
        <v>0</v>
      </c>
    </row>
    <row r="7413" spans="1:7" ht="19.899999999999999" customHeight="1" x14ac:dyDescent="0.2">
      <c r="A7413" s="601">
        <f t="shared" si="1677"/>
        <v>0</v>
      </c>
      <c r="B7413" s="561">
        <f t="shared" si="1678"/>
        <v>0</v>
      </c>
      <c r="C7413" s="561"/>
      <c r="D7413" s="613">
        <f t="shared" si="1679"/>
        <v>0</v>
      </c>
      <c r="E7413" s="553"/>
      <c r="F7413" s="555">
        <f t="shared" si="1680"/>
        <v>0</v>
      </c>
      <c r="G7413" s="555">
        <f t="shared" si="1681"/>
        <v>0</v>
      </c>
    </row>
    <row r="7414" spans="1:7" ht="19.899999999999999" customHeight="1" x14ac:dyDescent="0.2">
      <c r="A7414" s="601">
        <f t="shared" si="1677"/>
        <v>0</v>
      </c>
      <c r="B7414" s="561">
        <f t="shared" si="1678"/>
        <v>0</v>
      </c>
      <c r="C7414" s="561"/>
      <c r="D7414" s="613">
        <f t="shared" si="1679"/>
        <v>0</v>
      </c>
      <c r="E7414" s="553"/>
      <c r="F7414" s="555">
        <f t="shared" si="1680"/>
        <v>0</v>
      </c>
      <c r="G7414" s="555">
        <f t="shared" si="1681"/>
        <v>0</v>
      </c>
    </row>
    <row r="7415" spans="1:7" ht="19.899999999999999" customHeight="1" x14ac:dyDescent="0.2">
      <c r="A7415" s="599"/>
      <c r="B7415" s="545"/>
      <c r="C7415" s="545"/>
      <c r="D7415" s="541"/>
      <c r="E7415" s="542"/>
      <c r="F7415" s="564" t="s">
        <v>29</v>
      </c>
      <c r="G7415" s="605">
        <f>SUBTOTAL(9,G7404:G7414)</f>
        <v>0</v>
      </c>
    </row>
    <row r="7416" spans="1:7" ht="19.899999999999999" customHeight="1" x14ac:dyDescent="0.2">
      <c r="A7416" s="599"/>
      <c r="B7416" s="545"/>
      <c r="C7416" s="537" t="s">
        <v>1015</v>
      </c>
      <c r="D7416" s="541"/>
      <c r="E7416" s="542"/>
      <c r="F7416" s="543"/>
      <c r="G7416" s="600"/>
    </row>
    <row r="7417" spans="1:7" ht="19.899999999999999" customHeight="1" x14ac:dyDescent="0.2">
      <c r="A7417" s="792" t="s">
        <v>576</v>
      </c>
      <c r="B7417" s="793"/>
      <c r="C7417" s="794" t="s">
        <v>0</v>
      </c>
      <c r="D7417" s="794" t="s">
        <v>1867</v>
      </c>
      <c r="E7417" s="796" t="s">
        <v>24</v>
      </c>
      <c r="F7417" s="798" t="s">
        <v>25</v>
      </c>
      <c r="G7417" s="800" t="s">
        <v>26</v>
      </c>
    </row>
    <row r="7418" spans="1:7" ht="19.899999999999999" customHeight="1" x14ac:dyDescent="0.2">
      <c r="A7418" s="560" t="s">
        <v>577</v>
      </c>
      <c r="B7418" s="560" t="s">
        <v>578</v>
      </c>
      <c r="C7418" s="795"/>
      <c r="D7418" s="795"/>
      <c r="E7418" s="797"/>
      <c r="F7418" s="799"/>
      <c r="G7418" s="801"/>
    </row>
    <row r="7419" spans="1:7" ht="19.899999999999999" customHeight="1" x14ac:dyDescent="0.2">
      <c r="A7419" s="601">
        <f>IFERROR(VLOOKUP(C7419,T_Insumos,4,FALSE),0)</f>
        <v>0</v>
      </c>
      <c r="B7419" s="561">
        <f>IFERROR(VLOOKUP(C7419,T_Insumos,5,FALSE),0)</f>
        <v>0</v>
      </c>
      <c r="C7419" s="552"/>
      <c r="D7419" s="613">
        <f>IF(C7419=0,0,"$/tnkm")</f>
        <v>0</v>
      </c>
      <c r="E7419" s="553"/>
      <c r="F7419" s="555">
        <f>IFERROR(VLOOKUP(C7419,T_Insumos,3,FALSE),0)</f>
        <v>0</v>
      </c>
      <c r="G7419" s="555">
        <f>ROUND(E7419*F7419,2)</f>
        <v>0</v>
      </c>
    </row>
    <row r="7420" spans="1:7" ht="19.899999999999999" customHeight="1" x14ac:dyDescent="0.2">
      <c r="A7420" s="601">
        <f>IFERROR(VLOOKUP(C7420,T_Insumos,4,FALSE),0)</f>
        <v>0</v>
      </c>
      <c r="B7420" s="561">
        <f>IFERROR(VLOOKUP(C7420,T_Insumos,5,FALSE),0)</f>
        <v>0</v>
      </c>
      <c r="C7420" s="552"/>
      <c r="D7420" s="613">
        <f>IF(C7420=0,0,"$/tnkm")</f>
        <v>0</v>
      </c>
      <c r="E7420" s="569"/>
      <c r="F7420" s="555">
        <f>IFERROR(VLOOKUP(C7420,T_Insumos,3,FALSE),0)</f>
        <v>0</v>
      </c>
      <c r="G7420" s="555">
        <f t="shared" ref="G7420" si="1682">ROUND(E7420*F7420,2)</f>
        <v>0</v>
      </c>
    </row>
    <row r="7421" spans="1:7" ht="19.899999999999999" customHeight="1" x14ac:dyDescent="0.2">
      <c r="A7421" s="599"/>
      <c r="B7421" s="545"/>
      <c r="C7421" s="545"/>
      <c r="D7421" s="541"/>
      <c r="E7421" s="542"/>
      <c r="F7421" s="564" t="s">
        <v>1016</v>
      </c>
      <c r="G7421" s="605">
        <f>SUBTOTAL(9,G7419:G7420)</f>
        <v>0</v>
      </c>
    </row>
    <row r="7422" spans="1:7" ht="19.899999999999999" customHeight="1" x14ac:dyDescent="0.2">
      <c r="A7422" s="602"/>
      <c r="B7422" s="541"/>
      <c r="C7422" s="545"/>
      <c r="D7422" s="541"/>
      <c r="E7422" s="542"/>
      <c r="F7422" s="543"/>
      <c r="G7422" s="600"/>
    </row>
    <row r="7423" spans="1:7" ht="19.899999999999999" customHeight="1" x14ac:dyDescent="0.2">
      <c r="A7423" s="664" t="str">
        <f>B7357</f>
        <v/>
      </c>
      <c r="B7423" s="661">
        <f ca="1">C7357</f>
        <v>0</v>
      </c>
      <c r="C7423" s="541"/>
      <c r="D7423" s="541" t="s">
        <v>1833</v>
      </c>
      <c r="E7423" s="662"/>
      <c r="F7423" s="663" t="str">
        <f ca="1">"$/"&amp;G7357</f>
        <v>$/0</v>
      </c>
      <c r="G7423" s="610">
        <f>SUBTOTAL(9,G7380:G7422)</f>
        <v>0</v>
      </c>
    </row>
    <row r="7424" spans="1:7" ht="19.899999999999999" customHeight="1" x14ac:dyDescent="0.2">
      <c r="A7424" s="606"/>
      <c r="B7424" s="607"/>
      <c r="C7424" s="608"/>
      <c r="D7424" s="608" t="s">
        <v>2043</v>
      </c>
      <c r="E7424" s="609"/>
      <c r="F7424" s="665" t="str">
        <f ca="1">"$/"&amp;G7357</f>
        <v>$/0</v>
      </c>
      <c r="G7424" s="610">
        <f>ROUND(G7423/Coeficiente_Paso,2)</f>
        <v>0</v>
      </c>
    </row>
    <row r="7425" spans="1:7" ht="19.899999999999999" customHeight="1" x14ac:dyDescent="0.2">
      <c r="A7425" s="191"/>
      <c r="B7425" s="191"/>
      <c r="C7425" s="191"/>
      <c r="D7425" s="191"/>
      <c r="E7425" s="191"/>
      <c r="F7425" s="191"/>
      <c r="G7425" s="191"/>
    </row>
    <row r="7426" spans="1:7" ht="19.899999999999999" customHeight="1" x14ac:dyDescent="0.2">
      <c r="A7426" s="802" t="s">
        <v>31</v>
      </c>
      <c r="B7426" s="803"/>
      <c r="C7426" s="803"/>
      <c r="D7426" s="803"/>
      <c r="E7426" s="803"/>
      <c r="F7426" s="803"/>
      <c r="G7426" s="804"/>
    </row>
    <row r="7427" spans="1:7" ht="19.899999999999999" customHeight="1" x14ac:dyDescent="0.2">
      <c r="A7427" s="587" t="s">
        <v>711</v>
      </c>
      <c r="B7427" s="535" t="str">
        <f>Comitente</f>
        <v>DIRECCIÓN PROVINCIAL DE VIALIDAD</v>
      </c>
      <c r="C7427" s="536"/>
      <c r="D7427" s="537"/>
      <c r="E7427" s="537"/>
      <c r="F7427" s="538"/>
      <c r="G7427" s="588"/>
    </row>
    <row r="7428" spans="1:7" ht="19.899999999999999" customHeight="1" x14ac:dyDescent="0.2">
      <c r="A7428" s="587" t="s">
        <v>712</v>
      </c>
      <c r="B7428" s="535">
        <f>Contratista</f>
        <v>0</v>
      </c>
      <c r="C7428" s="539"/>
      <c r="D7428" s="539"/>
      <c r="E7428" s="539"/>
      <c r="F7428" s="535"/>
      <c r="G7428" s="589"/>
    </row>
    <row r="7429" spans="1:7" ht="19.899999999999999" customHeight="1" x14ac:dyDescent="0.2">
      <c r="A7429" s="587" t="s">
        <v>21</v>
      </c>
      <c r="B7429" s="535" t="str">
        <f>Obra</f>
        <v>PAVIMENTACIÓN Y REPAVIMENTACION DE LA RED VIAL MUNICIPAL AFECTADAS POR OBRAS DE SANEAMIENTO 1era ETAPA SARMIENTO</v>
      </c>
      <c r="C7429" s="539"/>
      <c r="D7429" s="539"/>
      <c r="E7429" s="539"/>
      <c r="F7429" s="535" t="s">
        <v>32</v>
      </c>
      <c r="G7429" s="589">
        <f>Fecha_Base</f>
        <v>0</v>
      </c>
    </row>
    <row r="7430" spans="1:7" ht="19.899999999999999" customHeight="1" x14ac:dyDescent="0.2">
      <c r="A7430" s="590" t="s">
        <v>710</v>
      </c>
      <c r="B7430" s="540" t="str">
        <f>Ubicación</f>
        <v>DEPARTAMENTO SARMIENTO</v>
      </c>
      <c r="C7430" s="540"/>
      <c r="D7430" s="541"/>
      <c r="E7430" s="542"/>
      <c r="F7430" s="543"/>
      <c r="G7430" s="591"/>
    </row>
    <row r="7431" spans="1:7" ht="19.899999999999999" customHeight="1" x14ac:dyDescent="0.2">
      <c r="A7431" s="590" t="s">
        <v>33</v>
      </c>
      <c r="B7431" s="544" t="str">
        <f>IFERROR(VALUE(LEFT(B7432,FIND(".",B7432)-1)),"")</f>
        <v/>
      </c>
      <c r="C7431" s="545">
        <f ca="1">IFERROR(VLOOKUP(B7431,T_Computo_Presupuesto,2,FALSE),0)</f>
        <v>0</v>
      </c>
      <c r="D7431" s="545"/>
      <c r="E7431" s="542"/>
      <c r="F7431" s="543"/>
      <c r="G7431" s="591"/>
    </row>
    <row r="7432" spans="1:7" ht="19.899999999999999" customHeight="1" x14ac:dyDescent="0.2">
      <c r="A7432" s="590" t="s">
        <v>22</v>
      </c>
      <c r="B7432" s="546" t="str">
        <f>IFERROR(VLOOKUP(COUNTIF($A$1:A7432,"ANALISIS DE PRECIOS"),T_NumeroItem,2,FALSE),"")</f>
        <v/>
      </c>
      <c r="C7432" s="805">
        <f ca="1">IFERROR(VLOOKUP(B7432,T_Computo_Presupuesto,2,FALSE),0)</f>
        <v>0</v>
      </c>
      <c r="D7432" s="805"/>
      <c r="E7432" s="805"/>
      <c r="F7432" s="540" t="s">
        <v>23</v>
      </c>
      <c r="G7432" s="592">
        <f ca="1">IFERROR(VLOOKUP(B7432,T_Computo_Presupuesto,4,FALSE),0)</f>
        <v>0</v>
      </c>
    </row>
    <row r="7433" spans="1:7" ht="19.899999999999999" customHeight="1" x14ac:dyDescent="0.2">
      <c r="A7433" s="590"/>
      <c r="B7433" s="540"/>
      <c r="C7433" s="545"/>
      <c r="D7433" s="541"/>
      <c r="E7433" s="542"/>
      <c r="F7433" s="545"/>
      <c r="G7433" s="593"/>
    </row>
    <row r="7434" spans="1:7" ht="19.899999999999999" customHeight="1" x14ac:dyDescent="0.2">
      <c r="A7434" s="594"/>
      <c r="B7434" s="547"/>
      <c r="C7434" s="548" t="s">
        <v>999</v>
      </c>
      <c r="D7434" s="547"/>
      <c r="E7434" s="547"/>
      <c r="F7434" s="547"/>
      <c r="G7434" s="595"/>
    </row>
    <row r="7435" spans="1:7" ht="19.899999999999999" customHeight="1" x14ac:dyDescent="0.2">
      <c r="A7435" s="590"/>
      <c r="B7435" s="549"/>
      <c r="C7435" s="545"/>
      <c r="D7435" s="541"/>
      <c r="E7435" s="542"/>
      <c r="F7435" s="540"/>
      <c r="G7435" s="592"/>
    </row>
    <row r="7436" spans="1:7" ht="19.899999999999999" customHeight="1" x14ac:dyDescent="0.2">
      <c r="A7436" s="590"/>
      <c r="B7436" s="549"/>
      <c r="C7436" s="550" t="s">
        <v>1000</v>
      </c>
      <c r="D7436" s="551" t="s">
        <v>24</v>
      </c>
      <c r="E7436" s="551" t="s">
        <v>1001</v>
      </c>
      <c r="F7436" s="551" t="s">
        <v>1002</v>
      </c>
      <c r="G7436" s="550" t="s">
        <v>1003</v>
      </c>
    </row>
    <row r="7437" spans="1:7" ht="19.899999999999999" customHeight="1" x14ac:dyDescent="0.2">
      <c r="A7437" s="590"/>
      <c r="B7437" s="549"/>
      <c r="C7437" s="552"/>
      <c r="D7437" s="553"/>
      <c r="E7437" s="554">
        <f t="shared" ref="E7437:E7446" si="1683">IFERROR(VLOOKUP(C7437,T_Equipos,4,FALSE),0)</f>
        <v>0</v>
      </c>
      <c r="F7437" s="555">
        <f t="shared" ref="F7437:F7446" si="1684">IFERROR(VLOOKUP(C7437,T_Equipos,5,FALSE),0)</f>
        <v>0</v>
      </c>
      <c r="G7437" s="555">
        <f>ROUND(D7437*F7437,2)</f>
        <v>0</v>
      </c>
    </row>
    <row r="7438" spans="1:7" ht="19.899999999999999" customHeight="1" x14ac:dyDescent="0.2">
      <c r="A7438" s="590"/>
      <c r="B7438" s="549"/>
      <c r="C7438" s="552"/>
      <c r="D7438" s="553"/>
      <c r="E7438" s="554">
        <f t="shared" si="1683"/>
        <v>0</v>
      </c>
      <c r="F7438" s="555">
        <f t="shared" si="1684"/>
        <v>0</v>
      </c>
      <c r="G7438" s="555">
        <f>ROUND(D7438*F7438,2)</f>
        <v>0</v>
      </c>
    </row>
    <row r="7439" spans="1:7" ht="19.899999999999999" customHeight="1" x14ac:dyDescent="0.2">
      <c r="A7439" s="590"/>
      <c r="B7439" s="549"/>
      <c r="C7439" s="552"/>
      <c r="D7439" s="553"/>
      <c r="E7439" s="554">
        <f t="shared" si="1683"/>
        <v>0</v>
      </c>
      <c r="F7439" s="555">
        <f t="shared" si="1684"/>
        <v>0</v>
      </c>
      <c r="G7439" s="555">
        <f>ROUND(D7439*F7439,2)</f>
        <v>0</v>
      </c>
    </row>
    <row r="7440" spans="1:7" ht="19.899999999999999" customHeight="1" x14ac:dyDescent="0.2">
      <c r="A7440" s="590"/>
      <c r="B7440" s="549"/>
      <c r="C7440" s="552"/>
      <c r="D7440" s="553"/>
      <c r="E7440" s="554">
        <f t="shared" si="1683"/>
        <v>0</v>
      </c>
      <c r="F7440" s="555">
        <f t="shared" si="1684"/>
        <v>0</v>
      </c>
      <c r="G7440" s="555">
        <f>ROUND(D7440*F7440,2)</f>
        <v>0</v>
      </c>
    </row>
    <row r="7441" spans="1:7" ht="19.899999999999999" customHeight="1" x14ac:dyDescent="0.2">
      <c r="A7441" s="590"/>
      <c r="B7441" s="549"/>
      <c r="C7441" s="552"/>
      <c r="D7441" s="553"/>
      <c r="E7441" s="554">
        <f t="shared" si="1683"/>
        <v>0</v>
      </c>
      <c r="F7441" s="555">
        <f t="shared" si="1684"/>
        <v>0</v>
      </c>
      <c r="G7441" s="555">
        <f t="shared" ref="G7441:G7446" si="1685">ROUND(D7441*F7441,2)</f>
        <v>0</v>
      </c>
    </row>
    <row r="7442" spans="1:7" ht="19.899999999999999" customHeight="1" x14ac:dyDescent="0.2">
      <c r="A7442" s="590"/>
      <c r="B7442" s="549"/>
      <c r="C7442" s="552"/>
      <c r="D7442" s="553"/>
      <c r="E7442" s="554">
        <f t="shared" si="1683"/>
        <v>0</v>
      </c>
      <c r="F7442" s="555">
        <f t="shared" si="1684"/>
        <v>0</v>
      </c>
      <c r="G7442" s="555">
        <f t="shared" si="1685"/>
        <v>0</v>
      </c>
    </row>
    <row r="7443" spans="1:7" ht="19.899999999999999" customHeight="1" x14ac:dyDescent="0.2">
      <c r="A7443" s="590"/>
      <c r="B7443" s="549"/>
      <c r="C7443" s="552"/>
      <c r="D7443" s="553"/>
      <c r="E7443" s="554">
        <f t="shared" si="1683"/>
        <v>0</v>
      </c>
      <c r="F7443" s="555">
        <f t="shared" si="1684"/>
        <v>0</v>
      </c>
      <c r="G7443" s="555">
        <f t="shared" si="1685"/>
        <v>0</v>
      </c>
    </row>
    <row r="7444" spans="1:7" ht="19.899999999999999" customHeight="1" x14ac:dyDescent="0.2">
      <c r="A7444" s="590"/>
      <c r="B7444" s="549"/>
      <c r="C7444" s="552"/>
      <c r="D7444" s="553"/>
      <c r="E7444" s="554">
        <f t="shared" si="1683"/>
        <v>0</v>
      </c>
      <c r="F7444" s="555">
        <f t="shared" si="1684"/>
        <v>0</v>
      </c>
      <c r="G7444" s="555">
        <f t="shared" si="1685"/>
        <v>0</v>
      </c>
    </row>
    <row r="7445" spans="1:7" ht="19.899999999999999" customHeight="1" x14ac:dyDescent="0.2">
      <c r="A7445" s="590"/>
      <c r="B7445" s="549"/>
      <c r="C7445" s="552"/>
      <c r="D7445" s="553"/>
      <c r="E7445" s="554">
        <f t="shared" si="1683"/>
        <v>0</v>
      </c>
      <c r="F7445" s="555">
        <f t="shared" si="1684"/>
        <v>0</v>
      </c>
      <c r="G7445" s="555">
        <f t="shared" si="1685"/>
        <v>0</v>
      </c>
    </row>
    <row r="7446" spans="1:7" ht="19.899999999999999" customHeight="1" x14ac:dyDescent="0.2">
      <c r="A7446" s="590"/>
      <c r="B7446" s="549"/>
      <c r="C7446" s="552"/>
      <c r="D7446" s="553"/>
      <c r="E7446" s="554">
        <f t="shared" si="1683"/>
        <v>0</v>
      </c>
      <c r="F7446" s="555">
        <f t="shared" si="1684"/>
        <v>0</v>
      </c>
      <c r="G7446" s="555">
        <f t="shared" si="1685"/>
        <v>0</v>
      </c>
    </row>
    <row r="7447" spans="1:7" ht="19.899999999999999" customHeight="1" x14ac:dyDescent="0.2">
      <c r="A7447" s="590"/>
      <c r="B7447" s="549"/>
      <c r="C7447" s="545"/>
      <c r="D7447" s="545"/>
      <c r="E7447" s="556"/>
      <c r="F7447" s="540"/>
      <c r="G7447" s="592"/>
    </row>
    <row r="7448" spans="1:7" ht="19.899999999999999" customHeight="1" x14ac:dyDescent="0.2">
      <c r="A7448" s="590"/>
      <c r="B7448" s="545"/>
      <c r="C7448" s="537" t="s">
        <v>1004</v>
      </c>
      <c r="D7448" s="540" t="s">
        <v>1001</v>
      </c>
      <c r="E7448" s="611">
        <f>SUMPRODUCT(D7437:D7446,E7437:E7446)</f>
        <v>0</v>
      </c>
      <c r="F7448" s="540" t="s">
        <v>1005</v>
      </c>
      <c r="G7448" s="612">
        <f>SUM(G7437:G7446)</f>
        <v>0</v>
      </c>
    </row>
    <row r="7449" spans="1:7" ht="19.899999999999999" customHeight="1" x14ac:dyDescent="0.2">
      <c r="A7449" s="590"/>
      <c r="B7449" s="549"/>
      <c r="C7449" s="557"/>
      <c r="D7449" s="556"/>
      <c r="E7449" s="542"/>
      <c r="F7449" s="540"/>
      <c r="G7449" s="596"/>
    </row>
    <row r="7450" spans="1:7" ht="19.899999999999999" customHeight="1" x14ac:dyDescent="0.2">
      <c r="A7450" s="597"/>
      <c r="B7450" s="549"/>
      <c r="C7450" s="540" t="s">
        <v>1006</v>
      </c>
      <c r="D7450" s="558">
        <f>IFERROR(VLOOKUP(COUNTIF($A$1:A7450,"ANALISIS DE PRECIOS"),T_Rendimiento_Equipo,5,FALSE),0)</f>
        <v>0</v>
      </c>
      <c r="E7450" s="559" t="str">
        <f ca="1">G7432&amp;"/día"</f>
        <v>0/día</v>
      </c>
      <c r="F7450" s="598"/>
      <c r="G7450" s="592"/>
    </row>
    <row r="7451" spans="1:7" ht="19.899999999999999" customHeight="1" x14ac:dyDescent="0.2">
      <c r="A7451" s="590"/>
      <c r="B7451" s="549"/>
      <c r="C7451" s="545"/>
      <c r="D7451" s="541"/>
      <c r="E7451" s="542"/>
      <c r="F7451" s="540"/>
      <c r="G7451" s="592"/>
    </row>
    <row r="7452" spans="1:7" ht="19.899999999999999" customHeight="1" x14ac:dyDescent="0.2">
      <c r="A7452" s="792" t="s">
        <v>576</v>
      </c>
      <c r="B7452" s="793"/>
      <c r="C7452" s="794" t="s">
        <v>0</v>
      </c>
      <c r="D7452" s="806" t="s">
        <v>1866</v>
      </c>
      <c r="E7452" s="806" t="s">
        <v>1865</v>
      </c>
      <c r="F7452" s="798" t="s">
        <v>1007</v>
      </c>
      <c r="G7452" s="800" t="s">
        <v>26</v>
      </c>
    </row>
    <row r="7453" spans="1:7" ht="19.899999999999999" customHeight="1" x14ac:dyDescent="0.2">
      <c r="A7453" s="560" t="s">
        <v>577</v>
      </c>
      <c r="B7453" s="560" t="s">
        <v>578</v>
      </c>
      <c r="C7453" s="795"/>
      <c r="D7453" s="807"/>
      <c r="E7453" s="797"/>
      <c r="F7453" s="799"/>
      <c r="G7453" s="801"/>
    </row>
    <row r="7454" spans="1:7" ht="19.899999999999999" customHeight="1" x14ac:dyDescent="0.2">
      <c r="A7454" s="599"/>
      <c r="B7454" s="545"/>
      <c r="C7454" s="537" t="s">
        <v>1008</v>
      </c>
      <c r="D7454" s="542"/>
      <c r="E7454" s="542"/>
      <c r="F7454" s="545"/>
      <c r="G7454" s="600"/>
    </row>
    <row r="7455" spans="1:7" ht="19.899999999999999" customHeight="1" x14ac:dyDescent="0.2">
      <c r="A7455" s="601">
        <f t="shared" ref="A7455:A7463" si="1686">IFERROR(VLOOKUP(C7455,T_Insumos,4,FALSE),0)</f>
        <v>0</v>
      </c>
      <c r="B7455" s="561">
        <f t="shared" ref="B7455:B7463" si="1687">IFERROR(VLOOKUP(C7455,T_Insumos,5,FALSE),0)</f>
        <v>0</v>
      </c>
      <c r="C7455" s="552"/>
      <c r="D7455" s="562">
        <f t="shared" ref="D7455:D7463" si="1688">IFERROR(VLOOKUP(C7455,T_Insumos,3,FALSE),0)</f>
        <v>0</v>
      </c>
      <c r="E7455" s="555">
        <f>D7455*$G$23</f>
        <v>0</v>
      </c>
      <c r="F7455" s="558">
        <f>IF(C7455="",0,IFERROR(VLOOKUP(COUNTIF($A$1:A7455,"ANALISIS DE PRECIOS"),T_Rendimiento_Equipo,5,FALSE),0))</f>
        <v>0</v>
      </c>
      <c r="G7455" s="555">
        <f>IFERROR(ROUND(E7455/F7455,2),0)</f>
        <v>0</v>
      </c>
    </row>
    <row r="7456" spans="1:7" ht="19.899999999999999" customHeight="1" x14ac:dyDescent="0.2">
      <c r="A7456" s="601">
        <f t="shared" si="1686"/>
        <v>0</v>
      </c>
      <c r="B7456" s="561">
        <f t="shared" si="1687"/>
        <v>0</v>
      </c>
      <c r="C7456" s="552"/>
      <c r="D7456" s="562">
        <f t="shared" si="1688"/>
        <v>0</v>
      </c>
      <c r="E7456" s="555"/>
      <c r="F7456" s="558">
        <f>IF(C7456="",0,IFERROR(VLOOKUP(COUNTIF($A$1:A7456,"ANALISIS DE PRECIOS"),T_Rendimiento_Equipo,5,FALSE),0))</f>
        <v>0</v>
      </c>
      <c r="G7456" s="555">
        <f t="shared" ref="G7456:G7463" si="1689">IFERROR(ROUND(E7456/F7456,2),0)</f>
        <v>0</v>
      </c>
    </row>
    <row r="7457" spans="1:7" ht="19.899999999999999" customHeight="1" x14ac:dyDescent="0.2">
      <c r="A7457" s="601">
        <f t="shared" si="1686"/>
        <v>0</v>
      </c>
      <c r="B7457" s="561">
        <f t="shared" si="1687"/>
        <v>0</v>
      </c>
      <c r="C7457" s="563"/>
      <c r="D7457" s="562">
        <f t="shared" si="1688"/>
        <v>0</v>
      </c>
      <c r="E7457" s="555"/>
      <c r="F7457" s="558">
        <f>IF(C7457="",0,IFERROR(VLOOKUP(COUNTIF($A$1:A7457,"ANALISIS DE PRECIOS"),T_Rendimiento_Equipo,5,FALSE),0))</f>
        <v>0</v>
      </c>
      <c r="G7457" s="555">
        <f t="shared" si="1689"/>
        <v>0</v>
      </c>
    </row>
    <row r="7458" spans="1:7" ht="19.899999999999999" customHeight="1" x14ac:dyDescent="0.2">
      <c r="A7458" s="601">
        <f t="shared" si="1686"/>
        <v>0</v>
      </c>
      <c r="B7458" s="561">
        <f t="shared" si="1687"/>
        <v>0</v>
      </c>
      <c r="C7458" s="563"/>
      <c r="D7458" s="562">
        <f t="shared" si="1688"/>
        <v>0</v>
      </c>
      <c r="E7458" s="555"/>
      <c r="F7458" s="558">
        <f>IF(C7458="",0,IFERROR(VLOOKUP(COUNTIF($A$1:A7458,"ANALISIS DE PRECIOS"),T_Rendimiento_Equipo,5,FALSE),0))</f>
        <v>0</v>
      </c>
      <c r="G7458" s="555">
        <f t="shared" si="1689"/>
        <v>0</v>
      </c>
    </row>
    <row r="7459" spans="1:7" ht="19.899999999999999" customHeight="1" x14ac:dyDescent="0.2">
      <c r="A7459" s="601">
        <f t="shared" si="1686"/>
        <v>0</v>
      </c>
      <c r="B7459" s="561">
        <f t="shared" si="1687"/>
        <v>0</v>
      </c>
      <c r="C7459" s="563"/>
      <c r="D7459" s="562">
        <f t="shared" si="1688"/>
        <v>0</v>
      </c>
      <c r="E7459" s="555"/>
      <c r="F7459" s="558">
        <f>IF(C7459="",0,IFERROR(VLOOKUP(COUNTIF($A$1:A7459,"ANALISIS DE PRECIOS"),T_Rendimiento_Equipo,5,FALSE),0))</f>
        <v>0</v>
      </c>
      <c r="G7459" s="555">
        <f t="shared" si="1689"/>
        <v>0</v>
      </c>
    </row>
    <row r="7460" spans="1:7" ht="19.899999999999999" customHeight="1" x14ac:dyDescent="0.2">
      <c r="A7460" s="601">
        <f t="shared" si="1686"/>
        <v>0</v>
      </c>
      <c r="B7460" s="561">
        <f t="shared" si="1687"/>
        <v>0</v>
      </c>
      <c r="C7460" s="563"/>
      <c r="D7460" s="562">
        <f t="shared" si="1688"/>
        <v>0</v>
      </c>
      <c r="E7460" s="555"/>
      <c r="F7460" s="558">
        <f>IF(C7460="",0,IFERROR(VLOOKUP(COUNTIF($A$1:A7460,"ANALISIS DE PRECIOS"),T_Rendimiento_Equipo,5,FALSE),0))</f>
        <v>0</v>
      </c>
      <c r="G7460" s="555">
        <f t="shared" si="1689"/>
        <v>0</v>
      </c>
    </row>
    <row r="7461" spans="1:7" ht="19.899999999999999" customHeight="1" x14ac:dyDescent="0.2">
      <c r="A7461" s="601">
        <f t="shared" si="1686"/>
        <v>0</v>
      </c>
      <c r="B7461" s="561">
        <f t="shared" si="1687"/>
        <v>0</v>
      </c>
      <c r="C7461" s="563"/>
      <c r="D7461" s="562">
        <f t="shared" si="1688"/>
        <v>0</v>
      </c>
      <c r="E7461" s="555"/>
      <c r="F7461" s="558">
        <f>IF(C7461="",0,IFERROR(VLOOKUP(COUNTIF($A$1:A7461,"ANALISIS DE PRECIOS"),T_Rendimiento_Equipo,5,FALSE),0))</f>
        <v>0</v>
      </c>
      <c r="G7461" s="555">
        <f t="shared" si="1689"/>
        <v>0</v>
      </c>
    </row>
    <row r="7462" spans="1:7" ht="19.899999999999999" customHeight="1" x14ac:dyDescent="0.2">
      <c r="A7462" s="601">
        <f t="shared" si="1686"/>
        <v>0</v>
      </c>
      <c r="B7462" s="561">
        <f t="shared" si="1687"/>
        <v>0</v>
      </c>
      <c r="C7462" s="563"/>
      <c r="D7462" s="562">
        <f t="shared" si="1688"/>
        <v>0</v>
      </c>
      <c r="E7462" s="555"/>
      <c r="F7462" s="558">
        <f>IF(C7462="",0,IFERROR(VLOOKUP(COUNTIF($A$1:A7462,"ANALISIS DE PRECIOS"),T_Rendimiento_Equipo,5,FALSE),0))</f>
        <v>0</v>
      </c>
      <c r="G7462" s="555">
        <f t="shared" si="1689"/>
        <v>0</v>
      </c>
    </row>
    <row r="7463" spans="1:7" ht="19.899999999999999" customHeight="1" x14ac:dyDescent="0.2">
      <c r="A7463" s="601">
        <f t="shared" si="1686"/>
        <v>0</v>
      </c>
      <c r="B7463" s="561">
        <f t="shared" si="1687"/>
        <v>0</v>
      </c>
      <c r="C7463" s="552"/>
      <c r="D7463" s="562">
        <f t="shared" si="1688"/>
        <v>0</v>
      </c>
      <c r="E7463" s="555"/>
      <c r="F7463" s="558">
        <f>IF(C7463="",0,IFERROR(VLOOKUP(COUNTIF($A$1:A7463,"ANALISIS DE PRECIOS"),T_Rendimiento_Equipo,5,FALSE),0))</f>
        <v>0</v>
      </c>
      <c r="G7463" s="555">
        <f t="shared" si="1689"/>
        <v>0</v>
      </c>
    </row>
    <row r="7464" spans="1:7" ht="19.899999999999999" customHeight="1" x14ac:dyDescent="0.2">
      <c r="A7464" s="602"/>
      <c r="B7464" s="541"/>
      <c r="C7464" s="545"/>
      <c r="D7464" s="541"/>
      <c r="E7464" s="542"/>
      <c r="F7464" s="564" t="s">
        <v>27</v>
      </c>
      <c r="G7464" s="603">
        <f>SUBTOTAL(9,G7455:G7463)</f>
        <v>0</v>
      </c>
    </row>
    <row r="7465" spans="1:7" ht="19.899999999999999" customHeight="1" x14ac:dyDescent="0.2">
      <c r="A7465" s="599"/>
      <c r="B7465" s="545"/>
      <c r="C7465" s="537" t="s">
        <v>713</v>
      </c>
      <c r="D7465" s="541"/>
      <c r="E7465" s="542"/>
      <c r="F7465" s="543"/>
      <c r="G7465" s="600"/>
    </row>
    <row r="7466" spans="1:7" ht="19.899999999999999" customHeight="1" x14ac:dyDescent="0.2">
      <c r="A7466" s="792" t="s">
        <v>576</v>
      </c>
      <c r="B7466" s="793"/>
      <c r="C7466" s="794" t="s">
        <v>0</v>
      </c>
      <c r="D7466" s="796" t="s">
        <v>24</v>
      </c>
      <c r="E7466" s="796" t="s">
        <v>1832</v>
      </c>
      <c r="F7466" s="798" t="s">
        <v>1007</v>
      </c>
      <c r="G7466" s="800" t="s">
        <v>26</v>
      </c>
    </row>
    <row r="7467" spans="1:7" ht="19.899999999999999" customHeight="1" x14ac:dyDescent="0.2">
      <c r="A7467" s="560" t="s">
        <v>577</v>
      </c>
      <c r="B7467" s="560" t="s">
        <v>578</v>
      </c>
      <c r="C7467" s="795"/>
      <c r="D7467" s="797"/>
      <c r="E7467" s="797"/>
      <c r="F7467" s="799"/>
      <c r="G7467" s="801"/>
    </row>
    <row r="7468" spans="1:7" ht="19.899999999999999" customHeight="1" x14ac:dyDescent="0.2">
      <c r="A7468" s="601">
        <f t="shared" ref="A7468:A7474" si="1690">IFERROR(VLOOKUP(C7468,T_Insumos,4,FALSE),0)</f>
        <v>0</v>
      </c>
      <c r="B7468" s="561">
        <f t="shared" ref="B7468:B7474" si="1691">IFERROR(VLOOKUP(C7468,T_Insumos,5,FALSE),0)</f>
        <v>0</v>
      </c>
      <c r="C7468" s="565"/>
      <c r="D7468" s="558"/>
      <c r="E7468" s="555">
        <f t="shared" ref="E7468:E7474" si="1692">IFERROR(VLOOKUP(C7468,T_Insumos,3,FALSE),0)</f>
        <v>0</v>
      </c>
      <c r="F7468" s="558">
        <f>IF(C7468="",0,IFERROR(VLOOKUP(COUNTIF($A$1:A7468,"ANALISIS DE PRECIOS"),T_Rendimiento_Equipo,5,FALSE),0))</f>
        <v>0</v>
      </c>
      <c r="G7468" s="555">
        <f>IFERROR(ROUND(D7468*E7468/F7468,2),0)</f>
        <v>0</v>
      </c>
    </row>
    <row r="7469" spans="1:7" ht="19.899999999999999" customHeight="1" x14ac:dyDescent="0.2">
      <c r="A7469" s="601">
        <f t="shared" si="1690"/>
        <v>0</v>
      </c>
      <c r="B7469" s="561">
        <f t="shared" si="1691"/>
        <v>0</v>
      </c>
      <c r="C7469" s="552"/>
      <c r="D7469" s="558"/>
      <c r="E7469" s="555">
        <f t="shared" si="1692"/>
        <v>0</v>
      </c>
      <c r="F7469" s="558">
        <f>IF(C7469="",0,IFERROR(VLOOKUP(COUNTIF($A$1:A7469,"ANALISIS DE PRECIOS"),T_Rendimiento_Equipo,5,FALSE),0))</f>
        <v>0</v>
      </c>
      <c r="G7469" s="555">
        <f t="shared" ref="G7469:G7474" si="1693">IFERROR(ROUND(D7469*E7469/F7469,2),0)</f>
        <v>0</v>
      </c>
    </row>
    <row r="7470" spans="1:7" ht="19.899999999999999" customHeight="1" x14ac:dyDescent="0.2">
      <c r="A7470" s="601">
        <f t="shared" si="1690"/>
        <v>0</v>
      </c>
      <c r="B7470" s="561">
        <f t="shared" si="1691"/>
        <v>0</v>
      </c>
      <c r="C7470" s="552"/>
      <c r="D7470" s="558"/>
      <c r="E7470" s="555">
        <f t="shared" si="1692"/>
        <v>0</v>
      </c>
      <c r="F7470" s="558">
        <f>IF(C7470="",0,IFERROR(VLOOKUP(COUNTIF($A$1:A7470,"ANALISIS DE PRECIOS"),T_Rendimiento_Equipo,5,FALSE),0))</f>
        <v>0</v>
      </c>
      <c r="G7470" s="555">
        <f t="shared" si="1693"/>
        <v>0</v>
      </c>
    </row>
    <row r="7471" spans="1:7" ht="19.899999999999999" customHeight="1" x14ac:dyDescent="0.2">
      <c r="A7471" s="601">
        <f t="shared" si="1690"/>
        <v>0</v>
      </c>
      <c r="B7471" s="561">
        <f t="shared" si="1691"/>
        <v>0</v>
      </c>
      <c r="C7471" s="552"/>
      <c r="D7471" s="558"/>
      <c r="E7471" s="555">
        <f t="shared" si="1692"/>
        <v>0</v>
      </c>
      <c r="F7471" s="558">
        <f>IF(C7471="",0,IFERROR(VLOOKUP(COUNTIF($A$1:A7471,"ANALISIS DE PRECIOS"),T_Rendimiento_Equipo,5,FALSE),0))</f>
        <v>0</v>
      </c>
      <c r="G7471" s="555">
        <f t="shared" si="1693"/>
        <v>0</v>
      </c>
    </row>
    <row r="7472" spans="1:7" ht="19.899999999999999" customHeight="1" x14ac:dyDescent="0.2">
      <c r="A7472" s="601">
        <f t="shared" si="1690"/>
        <v>0</v>
      </c>
      <c r="B7472" s="561">
        <f t="shared" si="1691"/>
        <v>0</v>
      </c>
      <c r="C7472" s="552"/>
      <c r="D7472" s="558"/>
      <c r="E7472" s="555">
        <f t="shared" si="1692"/>
        <v>0</v>
      </c>
      <c r="F7472" s="558">
        <f>IF(C7472="",0,IFERROR(VLOOKUP(COUNTIF($A$1:A7472,"ANALISIS DE PRECIOS"),T_Rendimiento_Equipo,5,FALSE),0))</f>
        <v>0</v>
      </c>
      <c r="G7472" s="555">
        <f t="shared" si="1693"/>
        <v>0</v>
      </c>
    </row>
    <row r="7473" spans="1:7" ht="19.899999999999999" customHeight="1" x14ac:dyDescent="0.2">
      <c r="A7473" s="601">
        <f t="shared" si="1690"/>
        <v>0</v>
      </c>
      <c r="B7473" s="561">
        <f t="shared" si="1691"/>
        <v>0</v>
      </c>
      <c r="C7473" s="552"/>
      <c r="D7473" s="566"/>
      <c r="E7473" s="555">
        <f t="shared" si="1692"/>
        <v>0</v>
      </c>
      <c r="F7473" s="558">
        <f>IF(C7473="",0,IFERROR(VLOOKUP(COUNTIF($A$1:A7473,"ANALISIS DE PRECIOS"),T_Rendimiento_Equipo,5,FALSE),0))</f>
        <v>0</v>
      </c>
      <c r="G7473" s="555">
        <f t="shared" si="1693"/>
        <v>0</v>
      </c>
    </row>
    <row r="7474" spans="1:7" ht="19.899999999999999" customHeight="1" x14ac:dyDescent="0.2">
      <c r="A7474" s="601">
        <f t="shared" si="1690"/>
        <v>0</v>
      </c>
      <c r="B7474" s="561">
        <f t="shared" si="1691"/>
        <v>0</v>
      </c>
      <c r="C7474" s="561"/>
      <c r="D7474" s="567"/>
      <c r="E7474" s="555">
        <f t="shared" si="1692"/>
        <v>0</v>
      </c>
      <c r="F7474" s="558">
        <f>IF(C7474="",0,IFERROR(VLOOKUP(COUNTIF($A$1:A7474,"ANALISIS DE PRECIOS"),T_Rendimiento_Equipo,5,FALSE),0))</f>
        <v>0</v>
      </c>
      <c r="G7474" s="555">
        <f t="shared" si="1693"/>
        <v>0</v>
      </c>
    </row>
    <row r="7475" spans="1:7" ht="19.899999999999999" customHeight="1" x14ac:dyDescent="0.2">
      <c r="A7475" s="602"/>
      <c r="B7475" s="541"/>
      <c r="C7475" s="545"/>
      <c r="D7475" s="541"/>
      <c r="E7475" s="542"/>
      <c r="F7475" s="564" t="s">
        <v>28</v>
      </c>
      <c r="G7475" s="604">
        <f>SUBTOTAL(9,G7468:G7474)</f>
        <v>0</v>
      </c>
    </row>
    <row r="7476" spans="1:7" ht="19.899999999999999" customHeight="1" x14ac:dyDescent="0.2">
      <c r="A7476" s="599"/>
      <c r="B7476" s="545"/>
      <c r="C7476" s="537" t="s">
        <v>1014</v>
      </c>
      <c r="D7476" s="541"/>
      <c r="E7476" s="542"/>
      <c r="F7476" s="543"/>
      <c r="G7476" s="600"/>
    </row>
    <row r="7477" spans="1:7" ht="19.899999999999999" customHeight="1" x14ac:dyDescent="0.2">
      <c r="A7477" s="792" t="s">
        <v>576</v>
      </c>
      <c r="B7477" s="793"/>
      <c r="C7477" s="794" t="s">
        <v>0</v>
      </c>
      <c r="D7477" s="794" t="s">
        <v>1867</v>
      </c>
      <c r="E7477" s="796" t="s">
        <v>24</v>
      </c>
      <c r="F7477" s="798" t="s">
        <v>25</v>
      </c>
      <c r="G7477" s="800" t="s">
        <v>26</v>
      </c>
    </row>
    <row r="7478" spans="1:7" ht="19.899999999999999" customHeight="1" x14ac:dyDescent="0.2">
      <c r="A7478" s="560" t="s">
        <v>577</v>
      </c>
      <c r="B7478" s="560" t="s">
        <v>578</v>
      </c>
      <c r="C7478" s="795"/>
      <c r="D7478" s="795"/>
      <c r="E7478" s="797"/>
      <c r="F7478" s="799"/>
      <c r="G7478" s="801"/>
    </row>
    <row r="7479" spans="1:7" ht="19.899999999999999" customHeight="1" x14ac:dyDescent="0.2">
      <c r="A7479" s="601">
        <f t="shared" ref="A7479:A7489" si="1694">IFERROR(VLOOKUP(C7479,T_Insumos,4,FALSE),0)</f>
        <v>0</v>
      </c>
      <c r="B7479" s="561">
        <f t="shared" ref="B7479:B7489" si="1695">IFERROR(VLOOKUP(C7479,T_Insumos,5,FALSE),0)</f>
        <v>0</v>
      </c>
      <c r="C7479" s="561"/>
      <c r="D7479" s="613">
        <f t="shared" ref="D7479:D7489" si="1696">IFERROR(VLOOKUP(C7479,T_Insumos,2,FALSE),0)</f>
        <v>0</v>
      </c>
      <c r="E7479" s="553"/>
      <c r="F7479" s="555">
        <f t="shared" ref="F7479:F7489" si="1697">IFERROR(VLOOKUP(C7479,T_Insumos,3,FALSE),0)</f>
        <v>0</v>
      </c>
      <c r="G7479" s="555">
        <f>ROUND(E7479*F7479,2)</f>
        <v>0</v>
      </c>
    </row>
    <row r="7480" spans="1:7" ht="19.899999999999999" customHeight="1" x14ac:dyDescent="0.2">
      <c r="A7480" s="601">
        <f t="shared" si="1694"/>
        <v>0</v>
      </c>
      <c r="B7480" s="561">
        <f t="shared" si="1695"/>
        <v>0</v>
      </c>
      <c r="C7480" s="561"/>
      <c r="D7480" s="613">
        <f t="shared" si="1696"/>
        <v>0</v>
      </c>
      <c r="E7480" s="553"/>
      <c r="F7480" s="555">
        <f t="shared" si="1697"/>
        <v>0</v>
      </c>
      <c r="G7480" s="555">
        <f t="shared" ref="G7480:G7489" si="1698">ROUND(E7480*F7480,2)</f>
        <v>0</v>
      </c>
    </row>
    <row r="7481" spans="1:7" ht="19.899999999999999" customHeight="1" x14ac:dyDescent="0.2">
      <c r="A7481" s="601">
        <f t="shared" si="1694"/>
        <v>0</v>
      </c>
      <c r="B7481" s="561">
        <f t="shared" si="1695"/>
        <v>0</v>
      </c>
      <c r="C7481" s="561"/>
      <c r="D7481" s="613">
        <f t="shared" si="1696"/>
        <v>0</v>
      </c>
      <c r="E7481" s="553"/>
      <c r="F7481" s="555">
        <f t="shared" si="1697"/>
        <v>0</v>
      </c>
      <c r="G7481" s="555">
        <f t="shared" si="1698"/>
        <v>0</v>
      </c>
    </row>
    <row r="7482" spans="1:7" ht="19.899999999999999" customHeight="1" x14ac:dyDescent="0.2">
      <c r="A7482" s="601">
        <f t="shared" si="1694"/>
        <v>0</v>
      </c>
      <c r="B7482" s="561">
        <f t="shared" si="1695"/>
        <v>0</v>
      </c>
      <c r="C7482" s="561"/>
      <c r="D7482" s="613">
        <f t="shared" si="1696"/>
        <v>0</v>
      </c>
      <c r="E7482" s="553"/>
      <c r="F7482" s="555">
        <f t="shared" si="1697"/>
        <v>0</v>
      </c>
      <c r="G7482" s="555">
        <f t="shared" si="1698"/>
        <v>0</v>
      </c>
    </row>
    <row r="7483" spans="1:7" ht="19.899999999999999" customHeight="1" x14ac:dyDescent="0.2">
      <c r="A7483" s="601">
        <f t="shared" si="1694"/>
        <v>0</v>
      </c>
      <c r="B7483" s="561">
        <f t="shared" si="1695"/>
        <v>0</v>
      </c>
      <c r="C7483" s="561"/>
      <c r="D7483" s="613">
        <f t="shared" si="1696"/>
        <v>0</v>
      </c>
      <c r="E7483" s="553"/>
      <c r="F7483" s="555">
        <f t="shared" si="1697"/>
        <v>0</v>
      </c>
      <c r="G7483" s="555">
        <f t="shared" si="1698"/>
        <v>0</v>
      </c>
    </row>
    <row r="7484" spans="1:7" ht="19.899999999999999" customHeight="1" x14ac:dyDescent="0.2">
      <c r="A7484" s="601">
        <f t="shared" si="1694"/>
        <v>0</v>
      </c>
      <c r="B7484" s="561">
        <f t="shared" si="1695"/>
        <v>0</v>
      </c>
      <c r="C7484" s="561"/>
      <c r="D7484" s="613">
        <f t="shared" si="1696"/>
        <v>0</v>
      </c>
      <c r="E7484" s="553"/>
      <c r="F7484" s="555">
        <f t="shared" si="1697"/>
        <v>0</v>
      </c>
      <c r="G7484" s="555">
        <f t="shared" si="1698"/>
        <v>0</v>
      </c>
    </row>
    <row r="7485" spans="1:7" ht="19.899999999999999" customHeight="1" x14ac:dyDescent="0.2">
      <c r="A7485" s="601">
        <f t="shared" si="1694"/>
        <v>0</v>
      </c>
      <c r="B7485" s="561">
        <f t="shared" si="1695"/>
        <v>0</v>
      </c>
      <c r="C7485" s="561"/>
      <c r="D7485" s="613">
        <f t="shared" si="1696"/>
        <v>0</v>
      </c>
      <c r="E7485" s="553"/>
      <c r="F7485" s="555">
        <f t="shared" si="1697"/>
        <v>0</v>
      </c>
      <c r="G7485" s="555">
        <f t="shared" si="1698"/>
        <v>0</v>
      </c>
    </row>
    <row r="7486" spans="1:7" ht="19.899999999999999" customHeight="1" x14ac:dyDescent="0.2">
      <c r="A7486" s="601">
        <f t="shared" si="1694"/>
        <v>0</v>
      </c>
      <c r="B7486" s="561">
        <f t="shared" si="1695"/>
        <v>0</v>
      </c>
      <c r="C7486" s="561"/>
      <c r="D7486" s="613">
        <f t="shared" si="1696"/>
        <v>0</v>
      </c>
      <c r="E7486" s="553"/>
      <c r="F7486" s="555">
        <f t="shared" si="1697"/>
        <v>0</v>
      </c>
      <c r="G7486" s="555">
        <f t="shared" si="1698"/>
        <v>0</v>
      </c>
    </row>
    <row r="7487" spans="1:7" ht="19.899999999999999" customHeight="1" x14ac:dyDescent="0.2">
      <c r="A7487" s="601">
        <f t="shared" si="1694"/>
        <v>0</v>
      </c>
      <c r="B7487" s="561">
        <f t="shared" si="1695"/>
        <v>0</v>
      </c>
      <c r="C7487" s="561"/>
      <c r="D7487" s="613">
        <f t="shared" si="1696"/>
        <v>0</v>
      </c>
      <c r="E7487" s="553"/>
      <c r="F7487" s="555">
        <f t="shared" si="1697"/>
        <v>0</v>
      </c>
      <c r="G7487" s="555">
        <f t="shared" si="1698"/>
        <v>0</v>
      </c>
    </row>
    <row r="7488" spans="1:7" ht="19.899999999999999" customHeight="1" x14ac:dyDescent="0.2">
      <c r="A7488" s="601">
        <f t="shared" si="1694"/>
        <v>0</v>
      </c>
      <c r="B7488" s="561">
        <f t="shared" si="1695"/>
        <v>0</v>
      </c>
      <c r="C7488" s="561"/>
      <c r="D7488" s="613">
        <f t="shared" si="1696"/>
        <v>0</v>
      </c>
      <c r="E7488" s="553"/>
      <c r="F7488" s="555">
        <f t="shared" si="1697"/>
        <v>0</v>
      </c>
      <c r="G7488" s="555">
        <f t="shared" si="1698"/>
        <v>0</v>
      </c>
    </row>
    <row r="7489" spans="1:7" ht="19.899999999999999" customHeight="1" x14ac:dyDescent="0.2">
      <c r="A7489" s="601">
        <f t="shared" si="1694"/>
        <v>0</v>
      </c>
      <c r="B7489" s="561">
        <f t="shared" si="1695"/>
        <v>0</v>
      </c>
      <c r="C7489" s="561"/>
      <c r="D7489" s="613">
        <f t="shared" si="1696"/>
        <v>0</v>
      </c>
      <c r="E7489" s="553"/>
      <c r="F7489" s="555">
        <f t="shared" si="1697"/>
        <v>0</v>
      </c>
      <c r="G7489" s="555">
        <f t="shared" si="1698"/>
        <v>0</v>
      </c>
    </row>
    <row r="7490" spans="1:7" ht="19.899999999999999" customHeight="1" x14ac:dyDescent="0.2">
      <c r="A7490" s="599"/>
      <c r="B7490" s="545"/>
      <c r="C7490" s="545"/>
      <c r="D7490" s="541"/>
      <c r="E7490" s="542"/>
      <c r="F7490" s="564" t="s">
        <v>29</v>
      </c>
      <c r="G7490" s="605">
        <f>SUBTOTAL(9,G7479:G7489)</f>
        <v>0</v>
      </c>
    </row>
    <row r="7491" spans="1:7" ht="19.899999999999999" customHeight="1" x14ac:dyDescent="0.2">
      <c r="A7491" s="599"/>
      <c r="B7491" s="545"/>
      <c r="C7491" s="537" t="s">
        <v>1015</v>
      </c>
      <c r="D7491" s="541"/>
      <c r="E7491" s="542"/>
      <c r="F7491" s="543"/>
      <c r="G7491" s="600"/>
    </row>
    <row r="7492" spans="1:7" ht="19.899999999999999" customHeight="1" x14ac:dyDescent="0.2">
      <c r="A7492" s="792" t="s">
        <v>576</v>
      </c>
      <c r="B7492" s="793"/>
      <c r="C7492" s="794" t="s">
        <v>0</v>
      </c>
      <c r="D7492" s="794" t="s">
        <v>1867</v>
      </c>
      <c r="E7492" s="796" t="s">
        <v>24</v>
      </c>
      <c r="F7492" s="798" t="s">
        <v>25</v>
      </c>
      <c r="G7492" s="800" t="s">
        <v>26</v>
      </c>
    </row>
    <row r="7493" spans="1:7" ht="19.899999999999999" customHeight="1" x14ac:dyDescent="0.2">
      <c r="A7493" s="560" t="s">
        <v>577</v>
      </c>
      <c r="B7493" s="560" t="s">
        <v>578</v>
      </c>
      <c r="C7493" s="795"/>
      <c r="D7493" s="795"/>
      <c r="E7493" s="797"/>
      <c r="F7493" s="799"/>
      <c r="G7493" s="801"/>
    </row>
    <row r="7494" spans="1:7" ht="19.899999999999999" customHeight="1" x14ac:dyDescent="0.2">
      <c r="A7494" s="601">
        <f>IFERROR(VLOOKUP(C7494,T_Insumos,4,FALSE),0)</f>
        <v>0</v>
      </c>
      <c r="B7494" s="561">
        <f>IFERROR(VLOOKUP(C7494,T_Insumos,5,FALSE),0)</f>
        <v>0</v>
      </c>
      <c r="C7494" s="552"/>
      <c r="D7494" s="613">
        <f>IF(C7494=0,0,"$/tnkm")</f>
        <v>0</v>
      </c>
      <c r="E7494" s="553"/>
      <c r="F7494" s="555">
        <f>IFERROR(VLOOKUP(C7494,T_Insumos,3,FALSE),0)</f>
        <v>0</v>
      </c>
      <c r="G7494" s="555">
        <f>ROUND(E7494*F7494,2)</f>
        <v>0</v>
      </c>
    </row>
    <row r="7495" spans="1:7" ht="19.899999999999999" customHeight="1" x14ac:dyDescent="0.2">
      <c r="A7495" s="601">
        <f>IFERROR(VLOOKUP(C7495,T_Insumos,4,FALSE),0)</f>
        <v>0</v>
      </c>
      <c r="B7495" s="561">
        <f>IFERROR(VLOOKUP(C7495,T_Insumos,5,FALSE),0)</f>
        <v>0</v>
      </c>
      <c r="C7495" s="552"/>
      <c r="D7495" s="613">
        <f>IF(C7495=0,0,"$/tnkm")</f>
        <v>0</v>
      </c>
      <c r="E7495" s="569"/>
      <c r="F7495" s="555">
        <f>IFERROR(VLOOKUP(C7495,T_Insumos,3,FALSE),0)</f>
        <v>0</v>
      </c>
      <c r="G7495" s="555">
        <f t="shared" ref="G7495" si="1699">ROUND(E7495*F7495,2)</f>
        <v>0</v>
      </c>
    </row>
    <row r="7496" spans="1:7" ht="19.899999999999999" customHeight="1" x14ac:dyDescent="0.2">
      <c r="A7496" s="599"/>
      <c r="B7496" s="545"/>
      <c r="C7496" s="545"/>
      <c r="D7496" s="541"/>
      <c r="E7496" s="542"/>
      <c r="F7496" s="564" t="s">
        <v>1016</v>
      </c>
      <c r="G7496" s="605">
        <f>SUBTOTAL(9,G7494:G7495)</f>
        <v>0</v>
      </c>
    </row>
    <row r="7497" spans="1:7" ht="19.899999999999999" customHeight="1" x14ac:dyDescent="0.2">
      <c r="A7497" s="602"/>
      <c r="B7497" s="541"/>
      <c r="C7497" s="545"/>
      <c r="D7497" s="541"/>
      <c r="E7497" s="542"/>
      <c r="F7497" s="543"/>
      <c r="G7497" s="600"/>
    </row>
    <row r="7498" spans="1:7" ht="19.899999999999999" customHeight="1" x14ac:dyDescent="0.2">
      <c r="A7498" s="664" t="str">
        <f>B7432</f>
        <v/>
      </c>
      <c r="B7498" s="661">
        <f ca="1">C7432</f>
        <v>0</v>
      </c>
      <c r="C7498" s="541"/>
      <c r="D7498" s="541" t="s">
        <v>1833</v>
      </c>
      <c r="E7498" s="662"/>
      <c r="F7498" s="663" t="str">
        <f ca="1">"$/"&amp;G7432</f>
        <v>$/0</v>
      </c>
      <c r="G7498" s="610">
        <f>SUBTOTAL(9,G7455:G7497)</f>
        <v>0</v>
      </c>
    </row>
    <row r="7499" spans="1:7" ht="19.899999999999999" customHeight="1" x14ac:dyDescent="0.2">
      <c r="A7499" s="606"/>
      <c r="B7499" s="607"/>
      <c r="C7499" s="608"/>
      <c r="D7499" s="608" t="s">
        <v>2043</v>
      </c>
      <c r="E7499" s="609"/>
      <c r="F7499" s="665" t="str">
        <f ca="1">"$/"&amp;G7432</f>
        <v>$/0</v>
      </c>
      <c r="G7499" s="610">
        <f>ROUND(G7498/Coeficiente_Paso,2)</f>
        <v>0</v>
      </c>
    </row>
    <row r="7500" spans="1:7" ht="19.899999999999999" customHeight="1" x14ac:dyDescent="0.2">
      <c r="A7500" s="191"/>
      <c r="B7500" s="191"/>
      <c r="C7500" s="191"/>
      <c r="D7500" s="191"/>
      <c r="E7500" s="191"/>
      <c r="F7500" s="191"/>
      <c r="G7500" s="191"/>
    </row>
    <row r="7501" spans="1:7" ht="19.899999999999999" customHeight="1" x14ac:dyDescent="0.2">
      <c r="A7501" s="802" t="s">
        <v>31</v>
      </c>
      <c r="B7501" s="803"/>
      <c r="C7501" s="803"/>
      <c r="D7501" s="803"/>
      <c r="E7501" s="803"/>
      <c r="F7501" s="803"/>
      <c r="G7501" s="804"/>
    </row>
    <row r="7502" spans="1:7" ht="19.899999999999999" customHeight="1" x14ac:dyDescent="0.2">
      <c r="A7502" s="587" t="s">
        <v>711</v>
      </c>
      <c r="B7502" s="535" t="str">
        <f>Comitente</f>
        <v>DIRECCIÓN PROVINCIAL DE VIALIDAD</v>
      </c>
      <c r="C7502" s="536"/>
      <c r="D7502" s="537"/>
      <c r="E7502" s="537"/>
      <c r="F7502" s="538"/>
      <c r="G7502" s="588"/>
    </row>
    <row r="7503" spans="1:7" ht="19.899999999999999" customHeight="1" x14ac:dyDescent="0.2">
      <c r="A7503" s="587" t="s">
        <v>712</v>
      </c>
      <c r="B7503" s="535">
        <f>Contratista</f>
        <v>0</v>
      </c>
      <c r="C7503" s="539"/>
      <c r="D7503" s="539"/>
      <c r="E7503" s="539"/>
      <c r="F7503" s="535"/>
      <c r="G7503" s="589"/>
    </row>
    <row r="7504" spans="1:7" ht="19.899999999999999" customHeight="1" x14ac:dyDescent="0.2">
      <c r="A7504" s="587" t="s">
        <v>21</v>
      </c>
      <c r="B7504" s="535" t="str">
        <f>Obra</f>
        <v>PAVIMENTACIÓN Y REPAVIMENTACION DE LA RED VIAL MUNICIPAL AFECTADAS POR OBRAS DE SANEAMIENTO 1era ETAPA SARMIENTO</v>
      </c>
      <c r="C7504" s="539"/>
      <c r="D7504" s="539"/>
      <c r="E7504" s="539"/>
      <c r="F7504" s="535" t="s">
        <v>32</v>
      </c>
      <c r="G7504" s="589">
        <f>Fecha_Base</f>
        <v>0</v>
      </c>
    </row>
    <row r="7505" spans="1:7" ht="19.899999999999999" customHeight="1" x14ac:dyDescent="0.2">
      <c r="A7505" s="590" t="s">
        <v>710</v>
      </c>
      <c r="B7505" s="540" t="str">
        <f>Ubicación</f>
        <v>DEPARTAMENTO SARMIENTO</v>
      </c>
      <c r="C7505" s="540"/>
      <c r="D7505" s="541"/>
      <c r="E7505" s="542"/>
      <c r="F7505" s="543"/>
      <c r="G7505" s="591"/>
    </row>
    <row r="7506" spans="1:7" ht="19.899999999999999" customHeight="1" x14ac:dyDescent="0.2">
      <c r="A7506" s="590" t="s">
        <v>33</v>
      </c>
      <c r="B7506" s="544" t="str">
        <f>IFERROR(VALUE(LEFT(B7507,FIND(".",B7507)-1)),"")</f>
        <v/>
      </c>
      <c r="C7506" s="545">
        <f ca="1">IFERROR(VLOOKUP(B7506,T_Computo_Presupuesto,2,FALSE),0)</f>
        <v>0</v>
      </c>
      <c r="D7506" s="545"/>
      <c r="E7506" s="542"/>
      <c r="F7506" s="543"/>
      <c r="G7506" s="591"/>
    </row>
    <row r="7507" spans="1:7" ht="19.899999999999999" customHeight="1" x14ac:dyDescent="0.2">
      <c r="A7507" s="590" t="s">
        <v>22</v>
      </c>
      <c r="B7507" s="546" t="str">
        <f>IFERROR(VLOOKUP(COUNTIF($A$1:A7507,"ANALISIS DE PRECIOS"),T_NumeroItem,2,FALSE),"")</f>
        <v/>
      </c>
      <c r="C7507" s="805">
        <f ca="1">IFERROR(VLOOKUP(B7507,T_Computo_Presupuesto,2,FALSE),0)</f>
        <v>0</v>
      </c>
      <c r="D7507" s="805"/>
      <c r="E7507" s="805"/>
      <c r="F7507" s="540" t="s">
        <v>23</v>
      </c>
      <c r="G7507" s="592">
        <f ca="1">IFERROR(VLOOKUP(B7507,T_Computo_Presupuesto,4,FALSE),0)</f>
        <v>0</v>
      </c>
    </row>
    <row r="7508" spans="1:7" ht="19.899999999999999" customHeight="1" x14ac:dyDescent="0.2">
      <c r="A7508" s="590"/>
      <c r="B7508" s="540"/>
      <c r="C7508" s="545"/>
      <c r="D7508" s="541"/>
      <c r="E7508" s="542"/>
      <c r="F7508" s="545"/>
      <c r="G7508" s="593"/>
    </row>
    <row r="7509" spans="1:7" ht="19.899999999999999" customHeight="1" x14ac:dyDescent="0.2">
      <c r="A7509" s="594"/>
      <c r="B7509" s="547"/>
      <c r="C7509" s="548" t="s">
        <v>999</v>
      </c>
      <c r="D7509" s="547"/>
      <c r="E7509" s="547"/>
      <c r="F7509" s="547"/>
      <c r="G7509" s="595"/>
    </row>
    <row r="7510" spans="1:7" ht="19.899999999999999" customHeight="1" x14ac:dyDescent="0.2">
      <c r="A7510" s="590"/>
      <c r="B7510" s="549"/>
      <c r="C7510" s="545"/>
      <c r="D7510" s="541"/>
      <c r="E7510" s="542"/>
      <c r="F7510" s="540"/>
      <c r="G7510" s="592"/>
    </row>
    <row r="7511" spans="1:7" ht="19.899999999999999" customHeight="1" x14ac:dyDescent="0.2">
      <c r="A7511" s="590"/>
      <c r="B7511" s="549"/>
      <c r="C7511" s="550" t="s">
        <v>1000</v>
      </c>
      <c r="D7511" s="551" t="s">
        <v>24</v>
      </c>
      <c r="E7511" s="551" t="s">
        <v>1001</v>
      </c>
      <c r="F7511" s="551" t="s">
        <v>1002</v>
      </c>
      <c r="G7511" s="550" t="s">
        <v>1003</v>
      </c>
    </row>
    <row r="7512" spans="1:7" ht="19.899999999999999" customHeight="1" x14ac:dyDescent="0.2">
      <c r="A7512" s="590"/>
      <c r="B7512" s="549"/>
      <c r="C7512" s="552"/>
      <c r="D7512" s="553"/>
      <c r="E7512" s="554">
        <f t="shared" ref="E7512:E7521" si="1700">IFERROR(VLOOKUP(C7512,T_Equipos,4,FALSE),0)</f>
        <v>0</v>
      </c>
      <c r="F7512" s="555">
        <f t="shared" ref="F7512:F7521" si="1701">IFERROR(VLOOKUP(C7512,T_Equipos,5,FALSE),0)</f>
        <v>0</v>
      </c>
      <c r="G7512" s="555">
        <f>ROUND(D7512*F7512,2)</f>
        <v>0</v>
      </c>
    </row>
    <row r="7513" spans="1:7" ht="19.899999999999999" customHeight="1" x14ac:dyDescent="0.2">
      <c r="A7513" s="590"/>
      <c r="B7513" s="549"/>
      <c r="C7513" s="552"/>
      <c r="D7513" s="553"/>
      <c r="E7513" s="554">
        <f t="shared" si="1700"/>
        <v>0</v>
      </c>
      <c r="F7513" s="555">
        <f t="shared" si="1701"/>
        <v>0</v>
      </c>
      <c r="G7513" s="555">
        <f>ROUND(D7513*F7513,2)</f>
        <v>0</v>
      </c>
    </row>
    <row r="7514" spans="1:7" ht="19.899999999999999" customHeight="1" x14ac:dyDescent="0.2">
      <c r="A7514" s="590"/>
      <c r="B7514" s="549"/>
      <c r="C7514" s="552"/>
      <c r="D7514" s="553"/>
      <c r="E7514" s="554">
        <f t="shared" si="1700"/>
        <v>0</v>
      </c>
      <c r="F7514" s="555">
        <f t="shared" si="1701"/>
        <v>0</v>
      </c>
      <c r="G7514" s="555">
        <f>ROUND(D7514*F7514,2)</f>
        <v>0</v>
      </c>
    </row>
    <row r="7515" spans="1:7" ht="19.899999999999999" customHeight="1" x14ac:dyDescent="0.2">
      <c r="A7515" s="590"/>
      <c r="B7515" s="549"/>
      <c r="C7515" s="552"/>
      <c r="D7515" s="553"/>
      <c r="E7515" s="554">
        <f t="shared" si="1700"/>
        <v>0</v>
      </c>
      <c r="F7515" s="555">
        <f t="shared" si="1701"/>
        <v>0</v>
      </c>
      <c r="G7515" s="555">
        <f>ROUND(D7515*F7515,2)</f>
        <v>0</v>
      </c>
    </row>
    <row r="7516" spans="1:7" ht="19.899999999999999" customHeight="1" x14ac:dyDescent="0.2">
      <c r="A7516" s="590"/>
      <c r="B7516" s="549"/>
      <c r="C7516" s="552"/>
      <c r="D7516" s="553"/>
      <c r="E7516" s="554">
        <f t="shared" si="1700"/>
        <v>0</v>
      </c>
      <c r="F7516" s="555">
        <f t="shared" si="1701"/>
        <v>0</v>
      </c>
      <c r="G7516" s="555">
        <f t="shared" ref="G7516:G7521" si="1702">ROUND(D7516*F7516,2)</f>
        <v>0</v>
      </c>
    </row>
    <row r="7517" spans="1:7" ht="19.899999999999999" customHeight="1" x14ac:dyDescent="0.2">
      <c r="A7517" s="590"/>
      <c r="B7517" s="549"/>
      <c r="C7517" s="552"/>
      <c r="D7517" s="553"/>
      <c r="E7517" s="554">
        <f t="shared" si="1700"/>
        <v>0</v>
      </c>
      <c r="F7517" s="555">
        <f t="shared" si="1701"/>
        <v>0</v>
      </c>
      <c r="G7517" s="555">
        <f t="shared" si="1702"/>
        <v>0</v>
      </c>
    </row>
    <row r="7518" spans="1:7" ht="19.899999999999999" customHeight="1" x14ac:dyDescent="0.2">
      <c r="A7518" s="590"/>
      <c r="B7518" s="549"/>
      <c r="C7518" s="552"/>
      <c r="D7518" s="553"/>
      <c r="E7518" s="554">
        <f t="shared" si="1700"/>
        <v>0</v>
      </c>
      <c r="F7518" s="555">
        <f t="shared" si="1701"/>
        <v>0</v>
      </c>
      <c r="G7518" s="555">
        <f t="shared" si="1702"/>
        <v>0</v>
      </c>
    </row>
    <row r="7519" spans="1:7" ht="19.899999999999999" customHeight="1" x14ac:dyDescent="0.2">
      <c r="A7519" s="590"/>
      <c r="B7519" s="549"/>
      <c r="C7519" s="552"/>
      <c r="D7519" s="553"/>
      <c r="E7519" s="554">
        <f t="shared" si="1700"/>
        <v>0</v>
      </c>
      <c r="F7519" s="555">
        <f t="shared" si="1701"/>
        <v>0</v>
      </c>
      <c r="G7519" s="555">
        <f t="shared" si="1702"/>
        <v>0</v>
      </c>
    </row>
    <row r="7520" spans="1:7" ht="19.899999999999999" customHeight="1" x14ac:dyDescent="0.2">
      <c r="A7520" s="590"/>
      <c r="B7520" s="549"/>
      <c r="C7520" s="552"/>
      <c r="D7520" s="553"/>
      <c r="E7520" s="554">
        <f t="shared" si="1700"/>
        <v>0</v>
      </c>
      <c r="F7520" s="555">
        <f t="shared" si="1701"/>
        <v>0</v>
      </c>
      <c r="G7520" s="555">
        <f t="shared" si="1702"/>
        <v>0</v>
      </c>
    </row>
    <row r="7521" spans="1:7" ht="19.899999999999999" customHeight="1" x14ac:dyDescent="0.2">
      <c r="A7521" s="590"/>
      <c r="B7521" s="549"/>
      <c r="C7521" s="552"/>
      <c r="D7521" s="553"/>
      <c r="E7521" s="554">
        <f t="shared" si="1700"/>
        <v>0</v>
      </c>
      <c r="F7521" s="555">
        <f t="shared" si="1701"/>
        <v>0</v>
      </c>
      <c r="G7521" s="555">
        <f t="shared" si="1702"/>
        <v>0</v>
      </c>
    </row>
    <row r="7522" spans="1:7" ht="19.899999999999999" customHeight="1" x14ac:dyDescent="0.2">
      <c r="A7522" s="590"/>
      <c r="B7522" s="549"/>
      <c r="C7522" s="545"/>
      <c r="D7522" s="545"/>
      <c r="E7522" s="556"/>
      <c r="F7522" s="540"/>
      <c r="G7522" s="592"/>
    </row>
    <row r="7523" spans="1:7" ht="19.899999999999999" customHeight="1" x14ac:dyDescent="0.2">
      <c r="A7523" s="590"/>
      <c r="B7523" s="545"/>
      <c r="C7523" s="537" t="s">
        <v>1004</v>
      </c>
      <c r="D7523" s="540" t="s">
        <v>1001</v>
      </c>
      <c r="E7523" s="611">
        <f>SUMPRODUCT(D7512:D7521,E7512:E7521)</f>
        <v>0</v>
      </c>
      <c r="F7523" s="540" t="s">
        <v>1005</v>
      </c>
      <c r="G7523" s="612">
        <f>SUM(G7512:G7521)</f>
        <v>0</v>
      </c>
    </row>
    <row r="7524" spans="1:7" ht="19.899999999999999" customHeight="1" x14ac:dyDescent="0.2">
      <c r="A7524" s="590"/>
      <c r="B7524" s="549"/>
      <c r="C7524" s="557"/>
      <c r="D7524" s="556"/>
      <c r="E7524" s="542"/>
      <c r="F7524" s="540"/>
      <c r="G7524" s="596"/>
    </row>
    <row r="7525" spans="1:7" ht="19.899999999999999" customHeight="1" x14ac:dyDescent="0.2">
      <c r="A7525" s="597"/>
      <c r="B7525" s="549"/>
      <c r="C7525" s="540" t="s">
        <v>1006</v>
      </c>
      <c r="D7525" s="558">
        <f>IFERROR(VLOOKUP(COUNTIF($A$1:A7525,"ANALISIS DE PRECIOS"),T_Rendimiento_Equipo,5,FALSE),0)</f>
        <v>0</v>
      </c>
      <c r="E7525" s="559" t="str">
        <f ca="1">G7507&amp;"/día"</f>
        <v>0/día</v>
      </c>
      <c r="F7525" s="598"/>
      <c r="G7525" s="592"/>
    </row>
    <row r="7526" spans="1:7" ht="19.899999999999999" customHeight="1" x14ac:dyDescent="0.2">
      <c r="A7526" s="590"/>
      <c r="B7526" s="549"/>
      <c r="C7526" s="545"/>
      <c r="D7526" s="541"/>
      <c r="E7526" s="542"/>
      <c r="F7526" s="540"/>
      <c r="G7526" s="592"/>
    </row>
    <row r="7527" spans="1:7" ht="19.899999999999999" customHeight="1" x14ac:dyDescent="0.2">
      <c r="A7527" s="792" t="s">
        <v>576</v>
      </c>
      <c r="B7527" s="793"/>
      <c r="C7527" s="794" t="s">
        <v>0</v>
      </c>
      <c r="D7527" s="806" t="s">
        <v>1866</v>
      </c>
      <c r="E7527" s="806" t="s">
        <v>1865</v>
      </c>
      <c r="F7527" s="798" t="s">
        <v>1007</v>
      </c>
      <c r="G7527" s="800" t="s">
        <v>26</v>
      </c>
    </row>
    <row r="7528" spans="1:7" ht="19.899999999999999" customHeight="1" x14ac:dyDescent="0.2">
      <c r="A7528" s="560" t="s">
        <v>577</v>
      </c>
      <c r="B7528" s="560" t="s">
        <v>578</v>
      </c>
      <c r="C7528" s="795"/>
      <c r="D7528" s="807"/>
      <c r="E7528" s="797"/>
      <c r="F7528" s="799"/>
      <c r="G7528" s="801"/>
    </row>
    <row r="7529" spans="1:7" ht="19.899999999999999" customHeight="1" x14ac:dyDescent="0.2">
      <c r="A7529" s="599"/>
      <c r="B7529" s="545"/>
      <c r="C7529" s="537" t="s">
        <v>1008</v>
      </c>
      <c r="D7529" s="542"/>
      <c r="E7529" s="542"/>
      <c r="F7529" s="545"/>
      <c r="G7529" s="600"/>
    </row>
    <row r="7530" spans="1:7" ht="19.899999999999999" customHeight="1" x14ac:dyDescent="0.2">
      <c r="A7530" s="601">
        <f t="shared" ref="A7530:A7538" si="1703">IFERROR(VLOOKUP(C7530,T_Insumos,4,FALSE),0)</f>
        <v>0</v>
      </c>
      <c r="B7530" s="561">
        <f t="shared" ref="B7530:B7538" si="1704">IFERROR(VLOOKUP(C7530,T_Insumos,5,FALSE),0)</f>
        <v>0</v>
      </c>
      <c r="C7530" s="552"/>
      <c r="D7530" s="562">
        <f t="shared" ref="D7530:D7538" si="1705">IFERROR(VLOOKUP(C7530,T_Insumos,3,FALSE),0)</f>
        <v>0</v>
      </c>
      <c r="E7530" s="555">
        <f>D7530*$G$23</f>
        <v>0</v>
      </c>
      <c r="F7530" s="558">
        <f>IF(C7530="",0,IFERROR(VLOOKUP(COUNTIF($A$1:A7530,"ANALISIS DE PRECIOS"),T_Rendimiento_Equipo,5,FALSE),0))</f>
        <v>0</v>
      </c>
      <c r="G7530" s="555">
        <f>IFERROR(ROUND(E7530/F7530,2),0)</f>
        <v>0</v>
      </c>
    </row>
    <row r="7531" spans="1:7" ht="19.899999999999999" customHeight="1" x14ac:dyDescent="0.2">
      <c r="A7531" s="601">
        <f t="shared" si="1703"/>
        <v>0</v>
      </c>
      <c r="B7531" s="561">
        <f t="shared" si="1704"/>
        <v>0</v>
      </c>
      <c r="C7531" s="552"/>
      <c r="D7531" s="562">
        <f t="shared" si="1705"/>
        <v>0</v>
      </c>
      <c r="E7531" s="555"/>
      <c r="F7531" s="558">
        <f>IF(C7531="",0,IFERROR(VLOOKUP(COUNTIF($A$1:A7531,"ANALISIS DE PRECIOS"),T_Rendimiento_Equipo,5,FALSE),0))</f>
        <v>0</v>
      </c>
      <c r="G7531" s="555">
        <f t="shared" ref="G7531:G7538" si="1706">IFERROR(ROUND(E7531/F7531,2),0)</f>
        <v>0</v>
      </c>
    </row>
    <row r="7532" spans="1:7" ht="19.899999999999999" customHeight="1" x14ac:dyDescent="0.2">
      <c r="A7532" s="601">
        <f t="shared" si="1703"/>
        <v>0</v>
      </c>
      <c r="B7532" s="561">
        <f t="shared" si="1704"/>
        <v>0</v>
      </c>
      <c r="C7532" s="563"/>
      <c r="D7532" s="562">
        <f t="shared" si="1705"/>
        <v>0</v>
      </c>
      <c r="E7532" s="555"/>
      <c r="F7532" s="558">
        <f>IF(C7532="",0,IFERROR(VLOOKUP(COUNTIF($A$1:A7532,"ANALISIS DE PRECIOS"),T_Rendimiento_Equipo,5,FALSE),0))</f>
        <v>0</v>
      </c>
      <c r="G7532" s="555">
        <f t="shared" si="1706"/>
        <v>0</v>
      </c>
    </row>
    <row r="7533" spans="1:7" ht="19.899999999999999" customHeight="1" x14ac:dyDescent="0.2">
      <c r="A7533" s="601">
        <f t="shared" si="1703"/>
        <v>0</v>
      </c>
      <c r="B7533" s="561">
        <f t="shared" si="1704"/>
        <v>0</v>
      </c>
      <c r="C7533" s="563"/>
      <c r="D7533" s="562">
        <f t="shared" si="1705"/>
        <v>0</v>
      </c>
      <c r="E7533" s="555"/>
      <c r="F7533" s="558">
        <f>IF(C7533="",0,IFERROR(VLOOKUP(COUNTIF($A$1:A7533,"ANALISIS DE PRECIOS"),T_Rendimiento_Equipo,5,FALSE),0))</f>
        <v>0</v>
      </c>
      <c r="G7533" s="555">
        <f t="shared" si="1706"/>
        <v>0</v>
      </c>
    </row>
    <row r="7534" spans="1:7" ht="19.899999999999999" customHeight="1" x14ac:dyDescent="0.2">
      <c r="A7534" s="601">
        <f t="shared" si="1703"/>
        <v>0</v>
      </c>
      <c r="B7534" s="561">
        <f t="shared" si="1704"/>
        <v>0</v>
      </c>
      <c r="C7534" s="563"/>
      <c r="D7534" s="562">
        <f t="shared" si="1705"/>
        <v>0</v>
      </c>
      <c r="E7534" s="555"/>
      <c r="F7534" s="558">
        <f>IF(C7534="",0,IFERROR(VLOOKUP(COUNTIF($A$1:A7534,"ANALISIS DE PRECIOS"),T_Rendimiento_Equipo,5,FALSE),0))</f>
        <v>0</v>
      </c>
      <c r="G7534" s="555">
        <f t="shared" si="1706"/>
        <v>0</v>
      </c>
    </row>
    <row r="7535" spans="1:7" ht="19.899999999999999" customHeight="1" x14ac:dyDescent="0.2">
      <c r="A7535" s="601">
        <f t="shared" si="1703"/>
        <v>0</v>
      </c>
      <c r="B7535" s="561">
        <f t="shared" si="1704"/>
        <v>0</v>
      </c>
      <c r="C7535" s="563"/>
      <c r="D7535" s="562">
        <f t="shared" si="1705"/>
        <v>0</v>
      </c>
      <c r="E7535" s="555"/>
      <c r="F7535" s="558">
        <f>IF(C7535="",0,IFERROR(VLOOKUP(COUNTIF($A$1:A7535,"ANALISIS DE PRECIOS"),T_Rendimiento_Equipo,5,FALSE),0))</f>
        <v>0</v>
      </c>
      <c r="G7535" s="555">
        <f t="shared" si="1706"/>
        <v>0</v>
      </c>
    </row>
    <row r="7536" spans="1:7" ht="19.899999999999999" customHeight="1" x14ac:dyDescent="0.2">
      <c r="A7536" s="601">
        <f t="shared" si="1703"/>
        <v>0</v>
      </c>
      <c r="B7536" s="561">
        <f t="shared" si="1704"/>
        <v>0</v>
      </c>
      <c r="C7536" s="563"/>
      <c r="D7536" s="562">
        <f t="shared" si="1705"/>
        <v>0</v>
      </c>
      <c r="E7536" s="555"/>
      <c r="F7536" s="558">
        <f>IF(C7536="",0,IFERROR(VLOOKUP(COUNTIF($A$1:A7536,"ANALISIS DE PRECIOS"),T_Rendimiento_Equipo,5,FALSE),0))</f>
        <v>0</v>
      </c>
      <c r="G7536" s="555">
        <f t="shared" si="1706"/>
        <v>0</v>
      </c>
    </row>
    <row r="7537" spans="1:7" ht="19.899999999999999" customHeight="1" x14ac:dyDescent="0.2">
      <c r="A7537" s="601">
        <f t="shared" si="1703"/>
        <v>0</v>
      </c>
      <c r="B7537" s="561">
        <f t="shared" si="1704"/>
        <v>0</v>
      </c>
      <c r="C7537" s="563"/>
      <c r="D7537" s="562">
        <f t="shared" si="1705"/>
        <v>0</v>
      </c>
      <c r="E7537" s="555"/>
      <c r="F7537" s="558">
        <f>IF(C7537="",0,IFERROR(VLOOKUP(COUNTIF($A$1:A7537,"ANALISIS DE PRECIOS"),T_Rendimiento_Equipo,5,FALSE),0))</f>
        <v>0</v>
      </c>
      <c r="G7537" s="555">
        <f t="shared" si="1706"/>
        <v>0</v>
      </c>
    </row>
    <row r="7538" spans="1:7" ht="19.899999999999999" customHeight="1" x14ac:dyDescent="0.2">
      <c r="A7538" s="601">
        <f t="shared" si="1703"/>
        <v>0</v>
      </c>
      <c r="B7538" s="561">
        <f t="shared" si="1704"/>
        <v>0</v>
      </c>
      <c r="C7538" s="552"/>
      <c r="D7538" s="562">
        <f t="shared" si="1705"/>
        <v>0</v>
      </c>
      <c r="E7538" s="555"/>
      <c r="F7538" s="558">
        <f>IF(C7538="",0,IFERROR(VLOOKUP(COUNTIF($A$1:A7538,"ANALISIS DE PRECIOS"),T_Rendimiento_Equipo,5,FALSE),0))</f>
        <v>0</v>
      </c>
      <c r="G7538" s="555">
        <f t="shared" si="1706"/>
        <v>0</v>
      </c>
    </row>
    <row r="7539" spans="1:7" ht="19.899999999999999" customHeight="1" x14ac:dyDescent="0.2">
      <c r="A7539" s="602"/>
      <c r="B7539" s="541"/>
      <c r="C7539" s="545"/>
      <c r="D7539" s="541"/>
      <c r="E7539" s="542"/>
      <c r="F7539" s="564" t="s">
        <v>27</v>
      </c>
      <c r="G7539" s="603">
        <f>SUBTOTAL(9,G7530:G7538)</f>
        <v>0</v>
      </c>
    </row>
    <row r="7540" spans="1:7" ht="19.899999999999999" customHeight="1" x14ac:dyDescent="0.2">
      <c r="A7540" s="599"/>
      <c r="B7540" s="545"/>
      <c r="C7540" s="537" t="s">
        <v>713</v>
      </c>
      <c r="D7540" s="541"/>
      <c r="E7540" s="542"/>
      <c r="F7540" s="543"/>
      <c r="G7540" s="600"/>
    </row>
    <row r="7541" spans="1:7" ht="19.899999999999999" customHeight="1" x14ac:dyDescent="0.2">
      <c r="A7541" s="792" t="s">
        <v>576</v>
      </c>
      <c r="B7541" s="793"/>
      <c r="C7541" s="794" t="s">
        <v>0</v>
      </c>
      <c r="D7541" s="796" t="s">
        <v>24</v>
      </c>
      <c r="E7541" s="796" t="s">
        <v>1832</v>
      </c>
      <c r="F7541" s="798" t="s">
        <v>1007</v>
      </c>
      <c r="G7541" s="800" t="s">
        <v>26</v>
      </c>
    </row>
    <row r="7542" spans="1:7" ht="19.899999999999999" customHeight="1" x14ac:dyDescent="0.2">
      <c r="A7542" s="560" t="s">
        <v>577</v>
      </c>
      <c r="B7542" s="560" t="s">
        <v>578</v>
      </c>
      <c r="C7542" s="795"/>
      <c r="D7542" s="797"/>
      <c r="E7542" s="797"/>
      <c r="F7542" s="799"/>
      <c r="G7542" s="801"/>
    </row>
    <row r="7543" spans="1:7" ht="19.899999999999999" customHeight="1" x14ac:dyDescent="0.2">
      <c r="A7543" s="601">
        <f t="shared" ref="A7543:A7549" si="1707">IFERROR(VLOOKUP(C7543,T_Insumos,4,FALSE),0)</f>
        <v>0</v>
      </c>
      <c r="B7543" s="561">
        <f t="shared" ref="B7543:B7549" si="1708">IFERROR(VLOOKUP(C7543,T_Insumos,5,FALSE),0)</f>
        <v>0</v>
      </c>
      <c r="C7543" s="565"/>
      <c r="D7543" s="558"/>
      <c r="E7543" s="555">
        <f t="shared" ref="E7543:E7549" si="1709">IFERROR(VLOOKUP(C7543,T_Insumos,3,FALSE),0)</f>
        <v>0</v>
      </c>
      <c r="F7543" s="558">
        <f>IF(C7543="",0,IFERROR(VLOOKUP(COUNTIF($A$1:A7543,"ANALISIS DE PRECIOS"),T_Rendimiento_Equipo,5,FALSE),0))</f>
        <v>0</v>
      </c>
      <c r="G7543" s="555">
        <f>IFERROR(ROUND(D7543*E7543/F7543,2),0)</f>
        <v>0</v>
      </c>
    </row>
    <row r="7544" spans="1:7" ht="19.899999999999999" customHeight="1" x14ac:dyDescent="0.2">
      <c r="A7544" s="601">
        <f t="shared" si="1707"/>
        <v>0</v>
      </c>
      <c r="B7544" s="561">
        <f t="shared" si="1708"/>
        <v>0</v>
      </c>
      <c r="C7544" s="552"/>
      <c r="D7544" s="558"/>
      <c r="E7544" s="555">
        <f t="shared" si="1709"/>
        <v>0</v>
      </c>
      <c r="F7544" s="558">
        <f>IF(C7544="",0,IFERROR(VLOOKUP(COUNTIF($A$1:A7544,"ANALISIS DE PRECIOS"),T_Rendimiento_Equipo,5,FALSE),0))</f>
        <v>0</v>
      </c>
      <c r="G7544" s="555">
        <f t="shared" ref="G7544:G7549" si="1710">IFERROR(ROUND(D7544*E7544/F7544,2),0)</f>
        <v>0</v>
      </c>
    </row>
    <row r="7545" spans="1:7" ht="19.899999999999999" customHeight="1" x14ac:dyDescent="0.2">
      <c r="A7545" s="601">
        <f t="shared" si="1707"/>
        <v>0</v>
      </c>
      <c r="B7545" s="561">
        <f t="shared" si="1708"/>
        <v>0</v>
      </c>
      <c r="C7545" s="552"/>
      <c r="D7545" s="558"/>
      <c r="E7545" s="555">
        <f t="shared" si="1709"/>
        <v>0</v>
      </c>
      <c r="F7545" s="558">
        <f>IF(C7545="",0,IFERROR(VLOOKUP(COUNTIF($A$1:A7545,"ANALISIS DE PRECIOS"),T_Rendimiento_Equipo,5,FALSE),0))</f>
        <v>0</v>
      </c>
      <c r="G7545" s="555">
        <f t="shared" si="1710"/>
        <v>0</v>
      </c>
    </row>
    <row r="7546" spans="1:7" ht="19.899999999999999" customHeight="1" x14ac:dyDescent="0.2">
      <c r="A7546" s="601">
        <f t="shared" si="1707"/>
        <v>0</v>
      </c>
      <c r="B7546" s="561">
        <f t="shared" si="1708"/>
        <v>0</v>
      </c>
      <c r="C7546" s="552"/>
      <c r="D7546" s="558"/>
      <c r="E7546" s="555">
        <f t="shared" si="1709"/>
        <v>0</v>
      </c>
      <c r="F7546" s="558">
        <f>IF(C7546="",0,IFERROR(VLOOKUP(COUNTIF($A$1:A7546,"ANALISIS DE PRECIOS"),T_Rendimiento_Equipo,5,FALSE),0))</f>
        <v>0</v>
      </c>
      <c r="G7546" s="555">
        <f t="shared" si="1710"/>
        <v>0</v>
      </c>
    </row>
    <row r="7547" spans="1:7" ht="19.899999999999999" customHeight="1" x14ac:dyDescent="0.2">
      <c r="A7547" s="601">
        <f t="shared" si="1707"/>
        <v>0</v>
      </c>
      <c r="B7547" s="561">
        <f t="shared" si="1708"/>
        <v>0</v>
      </c>
      <c r="C7547" s="552"/>
      <c r="D7547" s="558"/>
      <c r="E7547" s="555">
        <f t="shared" si="1709"/>
        <v>0</v>
      </c>
      <c r="F7547" s="558">
        <f>IF(C7547="",0,IFERROR(VLOOKUP(COUNTIF($A$1:A7547,"ANALISIS DE PRECIOS"),T_Rendimiento_Equipo,5,FALSE),0))</f>
        <v>0</v>
      </c>
      <c r="G7547" s="555">
        <f t="shared" si="1710"/>
        <v>0</v>
      </c>
    </row>
    <row r="7548" spans="1:7" ht="19.899999999999999" customHeight="1" x14ac:dyDescent="0.2">
      <c r="A7548" s="601">
        <f t="shared" si="1707"/>
        <v>0</v>
      </c>
      <c r="B7548" s="561">
        <f t="shared" si="1708"/>
        <v>0</v>
      </c>
      <c r="C7548" s="552"/>
      <c r="D7548" s="566"/>
      <c r="E7548" s="555">
        <f t="shared" si="1709"/>
        <v>0</v>
      </c>
      <c r="F7548" s="558">
        <f>IF(C7548="",0,IFERROR(VLOOKUP(COUNTIF($A$1:A7548,"ANALISIS DE PRECIOS"),T_Rendimiento_Equipo,5,FALSE),0))</f>
        <v>0</v>
      </c>
      <c r="G7548" s="555">
        <f t="shared" si="1710"/>
        <v>0</v>
      </c>
    </row>
    <row r="7549" spans="1:7" ht="19.899999999999999" customHeight="1" x14ac:dyDescent="0.2">
      <c r="A7549" s="601">
        <f t="shared" si="1707"/>
        <v>0</v>
      </c>
      <c r="B7549" s="561">
        <f t="shared" si="1708"/>
        <v>0</v>
      </c>
      <c r="C7549" s="561"/>
      <c r="D7549" s="567"/>
      <c r="E7549" s="555">
        <f t="shared" si="1709"/>
        <v>0</v>
      </c>
      <c r="F7549" s="558">
        <f>IF(C7549="",0,IFERROR(VLOOKUP(COUNTIF($A$1:A7549,"ANALISIS DE PRECIOS"),T_Rendimiento_Equipo,5,FALSE),0))</f>
        <v>0</v>
      </c>
      <c r="G7549" s="555">
        <f t="shared" si="1710"/>
        <v>0</v>
      </c>
    </row>
    <row r="7550" spans="1:7" ht="19.899999999999999" customHeight="1" x14ac:dyDescent="0.2">
      <c r="A7550" s="602"/>
      <c r="B7550" s="541"/>
      <c r="C7550" s="545"/>
      <c r="D7550" s="541"/>
      <c r="E7550" s="542"/>
      <c r="F7550" s="564" t="s">
        <v>28</v>
      </c>
      <c r="G7550" s="604">
        <f>SUBTOTAL(9,G7543:G7549)</f>
        <v>0</v>
      </c>
    </row>
    <row r="7551" spans="1:7" ht="19.899999999999999" customHeight="1" x14ac:dyDescent="0.2">
      <c r="A7551" s="599"/>
      <c r="B7551" s="545"/>
      <c r="C7551" s="537" t="s">
        <v>1014</v>
      </c>
      <c r="D7551" s="541"/>
      <c r="E7551" s="542"/>
      <c r="F7551" s="543"/>
      <c r="G7551" s="600"/>
    </row>
    <row r="7552" spans="1:7" ht="19.899999999999999" customHeight="1" x14ac:dyDescent="0.2">
      <c r="A7552" s="792" t="s">
        <v>576</v>
      </c>
      <c r="B7552" s="793"/>
      <c r="C7552" s="794" t="s">
        <v>0</v>
      </c>
      <c r="D7552" s="794" t="s">
        <v>1867</v>
      </c>
      <c r="E7552" s="796" t="s">
        <v>24</v>
      </c>
      <c r="F7552" s="798" t="s">
        <v>25</v>
      </c>
      <c r="G7552" s="800" t="s">
        <v>26</v>
      </c>
    </row>
    <row r="7553" spans="1:7" ht="19.899999999999999" customHeight="1" x14ac:dyDescent="0.2">
      <c r="A7553" s="560" t="s">
        <v>577</v>
      </c>
      <c r="B7553" s="560" t="s">
        <v>578</v>
      </c>
      <c r="C7553" s="795"/>
      <c r="D7553" s="795"/>
      <c r="E7553" s="797"/>
      <c r="F7553" s="799"/>
      <c r="G7553" s="801"/>
    </row>
    <row r="7554" spans="1:7" ht="19.899999999999999" customHeight="1" x14ac:dyDescent="0.2">
      <c r="A7554" s="601">
        <f t="shared" ref="A7554:A7564" si="1711">IFERROR(VLOOKUP(C7554,T_Insumos,4,FALSE),0)</f>
        <v>0</v>
      </c>
      <c r="B7554" s="561">
        <f t="shared" ref="B7554:B7564" si="1712">IFERROR(VLOOKUP(C7554,T_Insumos,5,FALSE),0)</f>
        <v>0</v>
      </c>
      <c r="C7554" s="561"/>
      <c r="D7554" s="613">
        <f t="shared" ref="D7554:D7564" si="1713">IFERROR(VLOOKUP(C7554,T_Insumos,2,FALSE),0)</f>
        <v>0</v>
      </c>
      <c r="E7554" s="553"/>
      <c r="F7554" s="555">
        <f t="shared" ref="F7554:F7564" si="1714">IFERROR(VLOOKUP(C7554,T_Insumos,3,FALSE),0)</f>
        <v>0</v>
      </c>
      <c r="G7554" s="555">
        <f>ROUND(E7554*F7554,2)</f>
        <v>0</v>
      </c>
    </row>
    <row r="7555" spans="1:7" ht="19.899999999999999" customHeight="1" x14ac:dyDescent="0.2">
      <c r="A7555" s="601">
        <f t="shared" si="1711"/>
        <v>0</v>
      </c>
      <c r="B7555" s="561">
        <f t="shared" si="1712"/>
        <v>0</v>
      </c>
      <c r="C7555" s="561"/>
      <c r="D7555" s="613">
        <f t="shared" si="1713"/>
        <v>0</v>
      </c>
      <c r="E7555" s="553"/>
      <c r="F7555" s="555">
        <f t="shared" si="1714"/>
        <v>0</v>
      </c>
      <c r="G7555" s="555">
        <f t="shared" ref="G7555:G7564" si="1715">ROUND(E7555*F7555,2)</f>
        <v>0</v>
      </c>
    </row>
    <row r="7556" spans="1:7" ht="19.899999999999999" customHeight="1" x14ac:dyDescent="0.2">
      <c r="A7556" s="601">
        <f t="shared" si="1711"/>
        <v>0</v>
      </c>
      <c r="B7556" s="561">
        <f t="shared" si="1712"/>
        <v>0</v>
      </c>
      <c r="C7556" s="561"/>
      <c r="D7556" s="613">
        <f t="shared" si="1713"/>
        <v>0</v>
      </c>
      <c r="E7556" s="553"/>
      <c r="F7556" s="555">
        <f t="shared" si="1714"/>
        <v>0</v>
      </c>
      <c r="G7556" s="555">
        <f t="shared" si="1715"/>
        <v>0</v>
      </c>
    </row>
    <row r="7557" spans="1:7" ht="19.899999999999999" customHeight="1" x14ac:dyDescent="0.2">
      <c r="A7557" s="601">
        <f t="shared" si="1711"/>
        <v>0</v>
      </c>
      <c r="B7557" s="561">
        <f t="shared" si="1712"/>
        <v>0</v>
      </c>
      <c r="C7557" s="561"/>
      <c r="D7557" s="613">
        <f t="shared" si="1713"/>
        <v>0</v>
      </c>
      <c r="E7557" s="553"/>
      <c r="F7557" s="555">
        <f t="shared" si="1714"/>
        <v>0</v>
      </c>
      <c r="G7557" s="555">
        <f t="shared" si="1715"/>
        <v>0</v>
      </c>
    </row>
    <row r="7558" spans="1:7" ht="19.899999999999999" customHeight="1" x14ac:dyDescent="0.2">
      <c r="A7558" s="601">
        <f t="shared" si="1711"/>
        <v>0</v>
      </c>
      <c r="B7558" s="561">
        <f t="shared" si="1712"/>
        <v>0</v>
      </c>
      <c r="C7558" s="561"/>
      <c r="D7558" s="613">
        <f t="shared" si="1713"/>
        <v>0</v>
      </c>
      <c r="E7558" s="553"/>
      <c r="F7558" s="555">
        <f t="shared" si="1714"/>
        <v>0</v>
      </c>
      <c r="G7558" s="555">
        <f t="shared" si="1715"/>
        <v>0</v>
      </c>
    </row>
    <row r="7559" spans="1:7" ht="19.899999999999999" customHeight="1" x14ac:dyDescent="0.2">
      <c r="A7559" s="601">
        <f t="shared" si="1711"/>
        <v>0</v>
      </c>
      <c r="B7559" s="561">
        <f t="shared" si="1712"/>
        <v>0</v>
      </c>
      <c r="C7559" s="561"/>
      <c r="D7559" s="613">
        <f t="shared" si="1713"/>
        <v>0</v>
      </c>
      <c r="E7559" s="553"/>
      <c r="F7559" s="555">
        <f t="shared" si="1714"/>
        <v>0</v>
      </c>
      <c r="G7559" s="555">
        <f t="shared" si="1715"/>
        <v>0</v>
      </c>
    </row>
    <row r="7560" spans="1:7" ht="19.899999999999999" customHeight="1" x14ac:dyDescent="0.2">
      <c r="A7560" s="601">
        <f t="shared" si="1711"/>
        <v>0</v>
      </c>
      <c r="B7560" s="561">
        <f t="shared" si="1712"/>
        <v>0</v>
      </c>
      <c r="C7560" s="561"/>
      <c r="D7560" s="613">
        <f t="shared" si="1713"/>
        <v>0</v>
      </c>
      <c r="E7560" s="553"/>
      <c r="F7560" s="555">
        <f t="shared" si="1714"/>
        <v>0</v>
      </c>
      <c r="G7560" s="555">
        <f t="shared" si="1715"/>
        <v>0</v>
      </c>
    </row>
    <row r="7561" spans="1:7" ht="19.899999999999999" customHeight="1" x14ac:dyDescent="0.2">
      <c r="A7561" s="601">
        <f t="shared" si="1711"/>
        <v>0</v>
      </c>
      <c r="B7561" s="561">
        <f t="shared" si="1712"/>
        <v>0</v>
      </c>
      <c r="C7561" s="561"/>
      <c r="D7561" s="613">
        <f t="shared" si="1713"/>
        <v>0</v>
      </c>
      <c r="E7561" s="553"/>
      <c r="F7561" s="555">
        <f t="shared" si="1714"/>
        <v>0</v>
      </c>
      <c r="G7561" s="555">
        <f t="shared" si="1715"/>
        <v>0</v>
      </c>
    </row>
    <row r="7562" spans="1:7" ht="19.899999999999999" customHeight="1" x14ac:dyDescent="0.2">
      <c r="A7562" s="601">
        <f t="shared" si="1711"/>
        <v>0</v>
      </c>
      <c r="B7562" s="561">
        <f t="shared" si="1712"/>
        <v>0</v>
      </c>
      <c r="C7562" s="561"/>
      <c r="D7562" s="613">
        <f t="shared" si="1713"/>
        <v>0</v>
      </c>
      <c r="E7562" s="553"/>
      <c r="F7562" s="555">
        <f t="shared" si="1714"/>
        <v>0</v>
      </c>
      <c r="G7562" s="555">
        <f t="shared" si="1715"/>
        <v>0</v>
      </c>
    </row>
    <row r="7563" spans="1:7" ht="19.899999999999999" customHeight="1" x14ac:dyDescent="0.2">
      <c r="A7563" s="601">
        <f t="shared" si="1711"/>
        <v>0</v>
      </c>
      <c r="B7563" s="561">
        <f t="shared" si="1712"/>
        <v>0</v>
      </c>
      <c r="C7563" s="561"/>
      <c r="D7563" s="613">
        <f t="shared" si="1713"/>
        <v>0</v>
      </c>
      <c r="E7563" s="553"/>
      <c r="F7563" s="555">
        <f t="shared" si="1714"/>
        <v>0</v>
      </c>
      <c r="G7563" s="555">
        <f t="shared" si="1715"/>
        <v>0</v>
      </c>
    </row>
    <row r="7564" spans="1:7" ht="19.899999999999999" customHeight="1" x14ac:dyDescent="0.2">
      <c r="A7564" s="601">
        <f t="shared" si="1711"/>
        <v>0</v>
      </c>
      <c r="B7564" s="561">
        <f t="shared" si="1712"/>
        <v>0</v>
      </c>
      <c r="C7564" s="561"/>
      <c r="D7564" s="613">
        <f t="shared" si="1713"/>
        <v>0</v>
      </c>
      <c r="E7564" s="553"/>
      <c r="F7564" s="555">
        <f t="shared" si="1714"/>
        <v>0</v>
      </c>
      <c r="G7564" s="555">
        <f t="shared" si="1715"/>
        <v>0</v>
      </c>
    </row>
    <row r="7565" spans="1:7" ht="19.899999999999999" customHeight="1" x14ac:dyDescent="0.2">
      <c r="A7565" s="599"/>
      <c r="B7565" s="545"/>
      <c r="C7565" s="545"/>
      <c r="D7565" s="541"/>
      <c r="E7565" s="542"/>
      <c r="F7565" s="564" t="s">
        <v>29</v>
      </c>
      <c r="G7565" s="605">
        <f>SUBTOTAL(9,G7554:G7564)</f>
        <v>0</v>
      </c>
    </row>
    <row r="7566" spans="1:7" ht="19.899999999999999" customHeight="1" x14ac:dyDescent="0.2">
      <c r="A7566" s="599"/>
      <c r="B7566" s="545"/>
      <c r="C7566" s="537" t="s">
        <v>1015</v>
      </c>
      <c r="D7566" s="541"/>
      <c r="E7566" s="542"/>
      <c r="F7566" s="543"/>
      <c r="G7566" s="600"/>
    </row>
    <row r="7567" spans="1:7" ht="19.899999999999999" customHeight="1" x14ac:dyDescent="0.2">
      <c r="A7567" s="792" t="s">
        <v>576</v>
      </c>
      <c r="B7567" s="793"/>
      <c r="C7567" s="794" t="s">
        <v>0</v>
      </c>
      <c r="D7567" s="794" t="s">
        <v>1867</v>
      </c>
      <c r="E7567" s="796" t="s">
        <v>24</v>
      </c>
      <c r="F7567" s="798" t="s">
        <v>25</v>
      </c>
      <c r="G7567" s="800" t="s">
        <v>26</v>
      </c>
    </row>
    <row r="7568" spans="1:7" ht="19.899999999999999" customHeight="1" x14ac:dyDescent="0.2">
      <c r="A7568" s="560" t="s">
        <v>577</v>
      </c>
      <c r="B7568" s="560" t="s">
        <v>578</v>
      </c>
      <c r="C7568" s="795"/>
      <c r="D7568" s="795"/>
      <c r="E7568" s="797"/>
      <c r="F7568" s="799"/>
      <c r="G7568" s="801"/>
    </row>
    <row r="7569" spans="1:7" ht="19.899999999999999" customHeight="1" x14ac:dyDescent="0.2">
      <c r="A7569" s="601">
        <f>IFERROR(VLOOKUP(C7569,T_Insumos,4,FALSE),0)</f>
        <v>0</v>
      </c>
      <c r="B7569" s="561">
        <f>IFERROR(VLOOKUP(C7569,T_Insumos,5,FALSE),0)</f>
        <v>0</v>
      </c>
      <c r="C7569" s="552"/>
      <c r="D7569" s="613">
        <f>IF(C7569=0,0,"$/tnkm")</f>
        <v>0</v>
      </c>
      <c r="E7569" s="553"/>
      <c r="F7569" s="555">
        <f>IFERROR(VLOOKUP(C7569,T_Insumos,3,FALSE),0)</f>
        <v>0</v>
      </c>
      <c r="G7569" s="555">
        <f>ROUND(E7569*F7569,2)</f>
        <v>0</v>
      </c>
    </row>
    <row r="7570" spans="1:7" ht="19.899999999999999" customHeight="1" x14ac:dyDescent="0.2">
      <c r="A7570" s="601">
        <f>IFERROR(VLOOKUP(C7570,T_Insumos,4,FALSE),0)</f>
        <v>0</v>
      </c>
      <c r="B7570" s="561">
        <f>IFERROR(VLOOKUP(C7570,T_Insumos,5,FALSE),0)</f>
        <v>0</v>
      </c>
      <c r="C7570" s="552"/>
      <c r="D7570" s="613">
        <f>IF(C7570=0,0,"$/tnkm")</f>
        <v>0</v>
      </c>
      <c r="E7570" s="569"/>
      <c r="F7570" s="555">
        <f>IFERROR(VLOOKUP(C7570,T_Insumos,3,FALSE),0)</f>
        <v>0</v>
      </c>
      <c r="G7570" s="555">
        <f t="shared" ref="G7570" si="1716">ROUND(E7570*F7570,2)</f>
        <v>0</v>
      </c>
    </row>
    <row r="7571" spans="1:7" ht="19.899999999999999" customHeight="1" x14ac:dyDescent="0.2">
      <c r="A7571" s="599"/>
      <c r="B7571" s="545"/>
      <c r="C7571" s="545"/>
      <c r="D7571" s="541"/>
      <c r="E7571" s="542"/>
      <c r="F7571" s="564" t="s">
        <v>1016</v>
      </c>
      <c r="G7571" s="605">
        <f>SUBTOTAL(9,G7569:G7570)</f>
        <v>0</v>
      </c>
    </row>
    <row r="7572" spans="1:7" ht="19.899999999999999" customHeight="1" x14ac:dyDescent="0.2">
      <c r="A7572" s="602"/>
      <c r="B7572" s="541"/>
      <c r="C7572" s="545"/>
      <c r="D7572" s="541"/>
      <c r="E7572" s="542"/>
      <c r="F7572" s="543"/>
      <c r="G7572" s="600"/>
    </row>
    <row r="7573" spans="1:7" ht="19.899999999999999" customHeight="1" x14ac:dyDescent="0.2">
      <c r="A7573" s="664" t="str">
        <f>B7507</f>
        <v/>
      </c>
      <c r="B7573" s="661">
        <f ca="1">C7507</f>
        <v>0</v>
      </c>
      <c r="C7573" s="541"/>
      <c r="D7573" s="541" t="s">
        <v>1833</v>
      </c>
      <c r="E7573" s="662"/>
      <c r="F7573" s="663" t="str">
        <f ca="1">"$/"&amp;G7507</f>
        <v>$/0</v>
      </c>
      <c r="G7573" s="610">
        <f>SUBTOTAL(9,G7530:G7572)</f>
        <v>0</v>
      </c>
    </row>
    <row r="7574" spans="1:7" ht="19.899999999999999" customHeight="1" x14ac:dyDescent="0.2">
      <c r="A7574" s="606"/>
      <c r="B7574" s="607"/>
      <c r="C7574" s="608"/>
      <c r="D7574" s="608" t="s">
        <v>2043</v>
      </c>
      <c r="E7574" s="609"/>
      <c r="F7574" s="665" t="str">
        <f ca="1">"$/"&amp;G7507</f>
        <v>$/0</v>
      </c>
      <c r="G7574" s="610">
        <f>ROUND(G7573/Coeficiente_Paso,2)</f>
        <v>0</v>
      </c>
    </row>
    <row r="7575" spans="1:7" ht="19.899999999999999" customHeight="1" x14ac:dyDescent="0.2">
      <c r="A7575" s="191"/>
      <c r="B7575" s="191"/>
      <c r="C7575" s="191"/>
      <c r="D7575" s="191"/>
      <c r="E7575" s="191"/>
      <c r="F7575" s="191"/>
      <c r="G7575" s="191"/>
    </row>
    <row r="7576" spans="1:7" ht="19.899999999999999" customHeight="1" x14ac:dyDescent="0.2">
      <c r="A7576" s="802" t="s">
        <v>31</v>
      </c>
      <c r="B7576" s="803"/>
      <c r="C7576" s="803"/>
      <c r="D7576" s="803"/>
      <c r="E7576" s="803"/>
      <c r="F7576" s="803"/>
      <c r="G7576" s="804"/>
    </row>
    <row r="7577" spans="1:7" ht="19.899999999999999" customHeight="1" x14ac:dyDescent="0.2">
      <c r="A7577" s="587" t="s">
        <v>711</v>
      </c>
      <c r="B7577" s="535" t="str">
        <f>Comitente</f>
        <v>DIRECCIÓN PROVINCIAL DE VIALIDAD</v>
      </c>
      <c r="C7577" s="536"/>
      <c r="D7577" s="537"/>
      <c r="E7577" s="537"/>
      <c r="F7577" s="538"/>
      <c r="G7577" s="588"/>
    </row>
    <row r="7578" spans="1:7" ht="19.899999999999999" customHeight="1" x14ac:dyDescent="0.2">
      <c r="A7578" s="587" t="s">
        <v>712</v>
      </c>
      <c r="B7578" s="535">
        <f>Contratista</f>
        <v>0</v>
      </c>
      <c r="C7578" s="539"/>
      <c r="D7578" s="539"/>
      <c r="E7578" s="539"/>
      <c r="F7578" s="535"/>
      <c r="G7578" s="589"/>
    </row>
    <row r="7579" spans="1:7" ht="19.899999999999999" customHeight="1" x14ac:dyDescent="0.2">
      <c r="A7579" s="587" t="s">
        <v>21</v>
      </c>
      <c r="B7579" s="535" t="str">
        <f>Obra</f>
        <v>PAVIMENTACIÓN Y REPAVIMENTACION DE LA RED VIAL MUNICIPAL AFECTADAS POR OBRAS DE SANEAMIENTO 1era ETAPA SARMIENTO</v>
      </c>
      <c r="C7579" s="539"/>
      <c r="D7579" s="539"/>
      <c r="E7579" s="539"/>
      <c r="F7579" s="535" t="s">
        <v>32</v>
      </c>
      <c r="G7579" s="589">
        <f>Fecha_Base</f>
        <v>0</v>
      </c>
    </row>
    <row r="7580" spans="1:7" ht="19.899999999999999" customHeight="1" x14ac:dyDescent="0.2">
      <c r="A7580" s="590" t="s">
        <v>710</v>
      </c>
      <c r="B7580" s="540" t="str">
        <f>Ubicación</f>
        <v>DEPARTAMENTO SARMIENTO</v>
      </c>
      <c r="C7580" s="540"/>
      <c r="D7580" s="541"/>
      <c r="E7580" s="542"/>
      <c r="F7580" s="543"/>
      <c r="G7580" s="591"/>
    </row>
    <row r="7581" spans="1:7" ht="19.899999999999999" customHeight="1" x14ac:dyDescent="0.2">
      <c r="A7581" s="590" t="s">
        <v>33</v>
      </c>
      <c r="B7581" s="544" t="str">
        <f>IFERROR(VALUE(LEFT(B7582,FIND(".",B7582)-1)),"")</f>
        <v/>
      </c>
      <c r="C7581" s="545">
        <f ca="1">IFERROR(VLOOKUP(B7581,T_Computo_Presupuesto,2,FALSE),0)</f>
        <v>0</v>
      </c>
      <c r="D7581" s="545"/>
      <c r="E7581" s="542"/>
      <c r="F7581" s="543"/>
      <c r="G7581" s="591"/>
    </row>
    <row r="7582" spans="1:7" ht="19.899999999999999" customHeight="1" x14ac:dyDescent="0.2">
      <c r="A7582" s="590" t="s">
        <v>22</v>
      </c>
      <c r="B7582" s="546" t="str">
        <f>IFERROR(VLOOKUP(COUNTIF($A$1:A7582,"ANALISIS DE PRECIOS"),T_NumeroItem,2,FALSE),"")</f>
        <v/>
      </c>
      <c r="C7582" s="805">
        <f ca="1">IFERROR(VLOOKUP(B7582,T_Computo_Presupuesto,2,FALSE),0)</f>
        <v>0</v>
      </c>
      <c r="D7582" s="805"/>
      <c r="E7582" s="805"/>
      <c r="F7582" s="540" t="s">
        <v>23</v>
      </c>
      <c r="G7582" s="592">
        <f ca="1">IFERROR(VLOOKUP(B7582,T_Computo_Presupuesto,4,FALSE),0)</f>
        <v>0</v>
      </c>
    </row>
    <row r="7583" spans="1:7" ht="19.899999999999999" customHeight="1" x14ac:dyDescent="0.2">
      <c r="A7583" s="590"/>
      <c r="B7583" s="540"/>
      <c r="C7583" s="545"/>
      <c r="D7583" s="541"/>
      <c r="E7583" s="542"/>
      <c r="F7583" s="545"/>
      <c r="G7583" s="593"/>
    </row>
    <row r="7584" spans="1:7" ht="19.899999999999999" customHeight="1" x14ac:dyDescent="0.2">
      <c r="A7584" s="594"/>
      <c r="B7584" s="547"/>
      <c r="C7584" s="548" t="s">
        <v>999</v>
      </c>
      <c r="D7584" s="547"/>
      <c r="E7584" s="547"/>
      <c r="F7584" s="547"/>
      <c r="G7584" s="595"/>
    </row>
    <row r="7585" spans="1:7" ht="19.899999999999999" customHeight="1" x14ac:dyDescent="0.2">
      <c r="A7585" s="590"/>
      <c r="B7585" s="549"/>
      <c r="C7585" s="545"/>
      <c r="D7585" s="541"/>
      <c r="E7585" s="542"/>
      <c r="F7585" s="540"/>
      <c r="G7585" s="592"/>
    </row>
    <row r="7586" spans="1:7" ht="19.899999999999999" customHeight="1" x14ac:dyDescent="0.2">
      <c r="A7586" s="590"/>
      <c r="B7586" s="549"/>
      <c r="C7586" s="550" t="s">
        <v>1000</v>
      </c>
      <c r="D7586" s="551" t="s">
        <v>24</v>
      </c>
      <c r="E7586" s="551" t="s">
        <v>1001</v>
      </c>
      <c r="F7586" s="551" t="s">
        <v>1002</v>
      </c>
      <c r="G7586" s="550" t="s">
        <v>1003</v>
      </c>
    </row>
    <row r="7587" spans="1:7" ht="19.899999999999999" customHeight="1" x14ac:dyDescent="0.2">
      <c r="A7587" s="590"/>
      <c r="B7587" s="549"/>
      <c r="C7587" s="552"/>
      <c r="D7587" s="553"/>
      <c r="E7587" s="554">
        <f t="shared" ref="E7587:E7596" si="1717">IFERROR(VLOOKUP(C7587,T_Equipos,4,FALSE),0)</f>
        <v>0</v>
      </c>
      <c r="F7587" s="555">
        <f t="shared" ref="F7587:F7596" si="1718">IFERROR(VLOOKUP(C7587,T_Equipos,5,FALSE),0)</f>
        <v>0</v>
      </c>
      <c r="G7587" s="555">
        <f>ROUND(D7587*F7587,2)</f>
        <v>0</v>
      </c>
    </row>
    <row r="7588" spans="1:7" ht="19.899999999999999" customHeight="1" x14ac:dyDescent="0.2">
      <c r="A7588" s="590"/>
      <c r="B7588" s="549"/>
      <c r="C7588" s="552"/>
      <c r="D7588" s="553"/>
      <c r="E7588" s="554">
        <f t="shared" si="1717"/>
        <v>0</v>
      </c>
      <c r="F7588" s="555">
        <f t="shared" si="1718"/>
        <v>0</v>
      </c>
      <c r="G7588" s="555">
        <f>ROUND(D7588*F7588,2)</f>
        <v>0</v>
      </c>
    </row>
    <row r="7589" spans="1:7" ht="19.899999999999999" customHeight="1" x14ac:dyDescent="0.2">
      <c r="A7589" s="590"/>
      <c r="B7589" s="549"/>
      <c r="C7589" s="552"/>
      <c r="D7589" s="553"/>
      <c r="E7589" s="554">
        <f t="shared" si="1717"/>
        <v>0</v>
      </c>
      <c r="F7589" s="555">
        <f t="shared" si="1718"/>
        <v>0</v>
      </c>
      <c r="G7589" s="555">
        <f>ROUND(D7589*F7589,2)</f>
        <v>0</v>
      </c>
    </row>
    <row r="7590" spans="1:7" ht="19.899999999999999" customHeight="1" x14ac:dyDescent="0.2">
      <c r="A7590" s="590"/>
      <c r="B7590" s="549"/>
      <c r="C7590" s="552"/>
      <c r="D7590" s="553"/>
      <c r="E7590" s="554">
        <f t="shared" si="1717"/>
        <v>0</v>
      </c>
      <c r="F7590" s="555">
        <f t="shared" si="1718"/>
        <v>0</v>
      </c>
      <c r="G7590" s="555">
        <f>ROUND(D7590*F7590,2)</f>
        <v>0</v>
      </c>
    </row>
    <row r="7591" spans="1:7" ht="19.899999999999999" customHeight="1" x14ac:dyDescent="0.2">
      <c r="A7591" s="590"/>
      <c r="B7591" s="549"/>
      <c r="C7591" s="552"/>
      <c r="D7591" s="553"/>
      <c r="E7591" s="554">
        <f t="shared" si="1717"/>
        <v>0</v>
      </c>
      <c r="F7591" s="555">
        <f t="shared" si="1718"/>
        <v>0</v>
      </c>
      <c r="G7591" s="555">
        <f t="shared" ref="G7591:G7596" si="1719">ROUND(D7591*F7591,2)</f>
        <v>0</v>
      </c>
    </row>
    <row r="7592" spans="1:7" ht="19.899999999999999" customHeight="1" x14ac:dyDescent="0.2">
      <c r="A7592" s="590"/>
      <c r="B7592" s="549"/>
      <c r="C7592" s="552"/>
      <c r="D7592" s="553"/>
      <c r="E7592" s="554">
        <f t="shared" si="1717"/>
        <v>0</v>
      </c>
      <c r="F7592" s="555">
        <f t="shared" si="1718"/>
        <v>0</v>
      </c>
      <c r="G7592" s="555">
        <f t="shared" si="1719"/>
        <v>0</v>
      </c>
    </row>
    <row r="7593" spans="1:7" ht="19.899999999999999" customHeight="1" x14ac:dyDescent="0.2">
      <c r="A7593" s="590"/>
      <c r="B7593" s="549"/>
      <c r="C7593" s="552"/>
      <c r="D7593" s="553"/>
      <c r="E7593" s="554">
        <f t="shared" si="1717"/>
        <v>0</v>
      </c>
      <c r="F7593" s="555">
        <f t="shared" si="1718"/>
        <v>0</v>
      </c>
      <c r="G7593" s="555">
        <f t="shared" si="1719"/>
        <v>0</v>
      </c>
    </row>
    <row r="7594" spans="1:7" ht="19.899999999999999" customHeight="1" x14ac:dyDescent="0.2">
      <c r="A7594" s="590"/>
      <c r="B7594" s="549"/>
      <c r="C7594" s="552"/>
      <c r="D7594" s="553"/>
      <c r="E7594" s="554">
        <f t="shared" si="1717"/>
        <v>0</v>
      </c>
      <c r="F7594" s="555">
        <f t="shared" si="1718"/>
        <v>0</v>
      </c>
      <c r="G7594" s="555">
        <f t="shared" si="1719"/>
        <v>0</v>
      </c>
    </row>
    <row r="7595" spans="1:7" ht="19.899999999999999" customHeight="1" x14ac:dyDescent="0.2">
      <c r="A7595" s="590"/>
      <c r="B7595" s="549"/>
      <c r="C7595" s="552"/>
      <c r="D7595" s="553"/>
      <c r="E7595" s="554">
        <f t="shared" si="1717"/>
        <v>0</v>
      </c>
      <c r="F7595" s="555">
        <f t="shared" si="1718"/>
        <v>0</v>
      </c>
      <c r="G7595" s="555">
        <f t="shared" si="1719"/>
        <v>0</v>
      </c>
    </row>
    <row r="7596" spans="1:7" ht="19.899999999999999" customHeight="1" x14ac:dyDescent="0.2">
      <c r="A7596" s="590"/>
      <c r="B7596" s="549"/>
      <c r="C7596" s="552"/>
      <c r="D7596" s="553"/>
      <c r="E7596" s="554">
        <f t="shared" si="1717"/>
        <v>0</v>
      </c>
      <c r="F7596" s="555">
        <f t="shared" si="1718"/>
        <v>0</v>
      </c>
      <c r="G7596" s="555">
        <f t="shared" si="1719"/>
        <v>0</v>
      </c>
    </row>
    <row r="7597" spans="1:7" ht="19.899999999999999" customHeight="1" x14ac:dyDescent="0.2">
      <c r="A7597" s="590"/>
      <c r="B7597" s="549"/>
      <c r="C7597" s="545"/>
      <c r="D7597" s="545"/>
      <c r="E7597" s="556"/>
      <c r="F7597" s="540"/>
      <c r="G7597" s="592"/>
    </row>
    <row r="7598" spans="1:7" ht="19.899999999999999" customHeight="1" x14ac:dyDescent="0.2">
      <c r="A7598" s="590"/>
      <c r="B7598" s="545"/>
      <c r="C7598" s="537" t="s">
        <v>1004</v>
      </c>
      <c r="D7598" s="540" t="s">
        <v>1001</v>
      </c>
      <c r="E7598" s="611">
        <f>SUMPRODUCT(D7587:D7596,E7587:E7596)</f>
        <v>0</v>
      </c>
      <c r="F7598" s="540" t="s">
        <v>1005</v>
      </c>
      <c r="G7598" s="612">
        <f>SUM(G7587:G7596)</f>
        <v>0</v>
      </c>
    </row>
    <row r="7599" spans="1:7" ht="19.899999999999999" customHeight="1" x14ac:dyDescent="0.2">
      <c r="A7599" s="590"/>
      <c r="B7599" s="549"/>
      <c r="C7599" s="557"/>
      <c r="D7599" s="556"/>
      <c r="E7599" s="542"/>
      <c r="F7599" s="540"/>
      <c r="G7599" s="596"/>
    </row>
    <row r="7600" spans="1:7" ht="19.899999999999999" customHeight="1" x14ac:dyDescent="0.2">
      <c r="A7600" s="597"/>
      <c r="B7600" s="549"/>
      <c r="C7600" s="540" t="s">
        <v>1006</v>
      </c>
      <c r="D7600" s="558">
        <f>IFERROR(VLOOKUP(COUNTIF($A$1:A7600,"ANALISIS DE PRECIOS"),T_Rendimiento_Equipo,5,FALSE),0)</f>
        <v>0</v>
      </c>
      <c r="E7600" s="559" t="str">
        <f ca="1">G7582&amp;"/día"</f>
        <v>0/día</v>
      </c>
      <c r="F7600" s="598"/>
      <c r="G7600" s="592"/>
    </row>
    <row r="7601" spans="1:7" ht="19.899999999999999" customHeight="1" x14ac:dyDescent="0.2">
      <c r="A7601" s="590"/>
      <c r="B7601" s="549"/>
      <c r="C7601" s="545"/>
      <c r="D7601" s="541"/>
      <c r="E7601" s="542"/>
      <c r="F7601" s="540"/>
      <c r="G7601" s="592"/>
    </row>
    <row r="7602" spans="1:7" ht="19.899999999999999" customHeight="1" x14ac:dyDescent="0.2">
      <c r="A7602" s="792" t="s">
        <v>576</v>
      </c>
      <c r="B7602" s="793"/>
      <c r="C7602" s="794" t="s">
        <v>0</v>
      </c>
      <c r="D7602" s="806" t="s">
        <v>1866</v>
      </c>
      <c r="E7602" s="806" t="s">
        <v>1865</v>
      </c>
      <c r="F7602" s="798" t="s">
        <v>1007</v>
      </c>
      <c r="G7602" s="800" t="s">
        <v>26</v>
      </c>
    </row>
    <row r="7603" spans="1:7" ht="19.899999999999999" customHeight="1" x14ac:dyDescent="0.2">
      <c r="A7603" s="560" t="s">
        <v>577</v>
      </c>
      <c r="B7603" s="560" t="s">
        <v>578</v>
      </c>
      <c r="C7603" s="795"/>
      <c r="D7603" s="807"/>
      <c r="E7603" s="797"/>
      <c r="F7603" s="799"/>
      <c r="G7603" s="801"/>
    </row>
    <row r="7604" spans="1:7" ht="19.899999999999999" customHeight="1" x14ac:dyDescent="0.2">
      <c r="A7604" s="599"/>
      <c r="B7604" s="545"/>
      <c r="C7604" s="537" t="s">
        <v>1008</v>
      </c>
      <c r="D7604" s="542"/>
      <c r="E7604" s="542"/>
      <c r="F7604" s="545"/>
      <c r="G7604" s="600"/>
    </row>
    <row r="7605" spans="1:7" ht="19.899999999999999" customHeight="1" x14ac:dyDescent="0.2">
      <c r="A7605" s="601">
        <f t="shared" ref="A7605:A7613" si="1720">IFERROR(VLOOKUP(C7605,T_Insumos,4,FALSE),0)</f>
        <v>0</v>
      </c>
      <c r="B7605" s="561">
        <f t="shared" ref="B7605:B7613" si="1721">IFERROR(VLOOKUP(C7605,T_Insumos,5,FALSE),0)</f>
        <v>0</v>
      </c>
      <c r="C7605" s="552"/>
      <c r="D7605" s="562">
        <f t="shared" ref="D7605:D7613" si="1722">IFERROR(VLOOKUP(C7605,T_Insumos,3,FALSE),0)</f>
        <v>0</v>
      </c>
      <c r="E7605" s="555">
        <f>D7605*$G$23</f>
        <v>0</v>
      </c>
      <c r="F7605" s="558">
        <f>IF(C7605="",0,IFERROR(VLOOKUP(COUNTIF($A$1:A7605,"ANALISIS DE PRECIOS"),T_Rendimiento_Equipo,5,FALSE),0))</f>
        <v>0</v>
      </c>
      <c r="G7605" s="555">
        <f>IFERROR(ROUND(E7605/F7605,2),0)</f>
        <v>0</v>
      </c>
    </row>
    <row r="7606" spans="1:7" ht="19.899999999999999" customHeight="1" x14ac:dyDescent="0.2">
      <c r="A7606" s="601">
        <f t="shared" si="1720"/>
        <v>0</v>
      </c>
      <c r="B7606" s="561">
        <f t="shared" si="1721"/>
        <v>0</v>
      </c>
      <c r="C7606" s="552"/>
      <c r="D7606" s="562">
        <f t="shared" si="1722"/>
        <v>0</v>
      </c>
      <c r="E7606" s="555"/>
      <c r="F7606" s="558">
        <f>IF(C7606="",0,IFERROR(VLOOKUP(COUNTIF($A$1:A7606,"ANALISIS DE PRECIOS"),T_Rendimiento_Equipo,5,FALSE),0))</f>
        <v>0</v>
      </c>
      <c r="G7606" s="555">
        <f t="shared" ref="G7606:G7613" si="1723">IFERROR(ROUND(E7606/F7606,2),0)</f>
        <v>0</v>
      </c>
    </row>
    <row r="7607" spans="1:7" ht="19.899999999999999" customHeight="1" x14ac:dyDescent="0.2">
      <c r="A7607" s="601">
        <f t="shared" si="1720"/>
        <v>0</v>
      </c>
      <c r="B7607" s="561">
        <f t="shared" si="1721"/>
        <v>0</v>
      </c>
      <c r="C7607" s="563"/>
      <c r="D7607" s="562">
        <f t="shared" si="1722"/>
        <v>0</v>
      </c>
      <c r="E7607" s="555"/>
      <c r="F7607" s="558">
        <f>IF(C7607="",0,IFERROR(VLOOKUP(COUNTIF($A$1:A7607,"ANALISIS DE PRECIOS"),T_Rendimiento_Equipo,5,FALSE),0))</f>
        <v>0</v>
      </c>
      <c r="G7607" s="555">
        <f t="shared" si="1723"/>
        <v>0</v>
      </c>
    </row>
    <row r="7608" spans="1:7" ht="19.899999999999999" customHeight="1" x14ac:dyDescent="0.2">
      <c r="A7608" s="601">
        <f t="shared" si="1720"/>
        <v>0</v>
      </c>
      <c r="B7608" s="561">
        <f t="shared" si="1721"/>
        <v>0</v>
      </c>
      <c r="C7608" s="563"/>
      <c r="D7608" s="562">
        <f t="shared" si="1722"/>
        <v>0</v>
      </c>
      <c r="E7608" s="555"/>
      <c r="F7608" s="558">
        <f>IF(C7608="",0,IFERROR(VLOOKUP(COUNTIF($A$1:A7608,"ANALISIS DE PRECIOS"),T_Rendimiento_Equipo,5,FALSE),0))</f>
        <v>0</v>
      </c>
      <c r="G7608" s="555">
        <f t="shared" si="1723"/>
        <v>0</v>
      </c>
    </row>
    <row r="7609" spans="1:7" ht="19.899999999999999" customHeight="1" x14ac:dyDescent="0.2">
      <c r="A7609" s="601">
        <f t="shared" si="1720"/>
        <v>0</v>
      </c>
      <c r="B7609" s="561">
        <f t="shared" si="1721"/>
        <v>0</v>
      </c>
      <c r="C7609" s="563"/>
      <c r="D7609" s="562">
        <f t="shared" si="1722"/>
        <v>0</v>
      </c>
      <c r="E7609" s="555"/>
      <c r="F7609" s="558">
        <f>IF(C7609="",0,IFERROR(VLOOKUP(COUNTIF($A$1:A7609,"ANALISIS DE PRECIOS"),T_Rendimiento_Equipo,5,FALSE),0))</f>
        <v>0</v>
      </c>
      <c r="G7609" s="555">
        <f t="shared" si="1723"/>
        <v>0</v>
      </c>
    </row>
    <row r="7610" spans="1:7" ht="19.899999999999999" customHeight="1" x14ac:dyDescent="0.2">
      <c r="A7610" s="601">
        <f t="shared" si="1720"/>
        <v>0</v>
      </c>
      <c r="B7610" s="561">
        <f t="shared" si="1721"/>
        <v>0</v>
      </c>
      <c r="C7610" s="563"/>
      <c r="D7610" s="562">
        <f t="shared" si="1722"/>
        <v>0</v>
      </c>
      <c r="E7610" s="555"/>
      <c r="F7610" s="558">
        <f>IF(C7610="",0,IFERROR(VLOOKUP(COUNTIF($A$1:A7610,"ANALISIS DE PRECIOS"),T_Rendimiento_Equipo,5,FALSE),0))</f>
        <v>0</v>
      </c>
      <c r="G7610" s="555">
        <f t="shared" si="1723"/>
        <v>0</v>
      </c>
    </row>
    <row r="7611" spans="1:7" ht="19.899999999999999" customHeight="1" x14ac:dyDescent="0.2">
      <c r="A7611" s="601">
        <f t="shared" si="1720"/>
        <v>0</v>
      </c>
      <c r="B7611" s="561">
        <f t="shared" si="1721"/>
        <v>0</v>
      </c>
      <c r="C7611" s="563"/>
      <c r="D7611" s="562">
        <f t="shared" si="1722"/>
        <v>0</v>
      </c>
      <c r="E7611" s="555"/>
      <c r="F7611" s="558">
        <f>IF(C7611="",0,IFERROR(VLOOKUP(COUNTIF($A$1:A7611,"ANALISIS DE PRECIOS"),T_Rendimiento_Equipo,5,FALSE),0))</f>
        <v>0</v>
      </c>
      <c r="G7611" s="555">
        <f t="shared" si="1723"/>
        <v>0</v>
      </c>
    </row>
    <row r="7612" spans="1:7" ht="19.899999999999999" customHeight="1" x14ac:dyDescent="0.2">
      <c r="A7612" s="601">
        <f t="shared" si="1720"/>
        <v>0</v>
      </c>
      <c r="B7612" s="561">
        <f t="shared" si="1721"/>
        <v>0</v>
      </c>
      <c r="C7612" s="563"/>
      <c r="D7612" s="562">
        <f t="shared" si="1722"/>
        <v>0</v>
      </c>
      <c r="E7612" s="555"/>
      <c r="F7612" s="558">
        <f>IF(C7612="",0,IFERROR(VLOOKUP(COUNTIF($A$1:A7612,"ANALISIS DE PRECIOS"),T_Rendimiento_Equipo,5,FALSE),0))</f>
        <v>0</v>
      </c>
      <c r="G7612" s="555">
        <f t="shared" si="1723"/>
        <v>0</v>
      </c>
    </row>
    <row r="7613" spans="1:7" ht="19.899999999999999" customHeight="1" x14ac:dyDescent="0.2">
      <c r="A7613" s="601">
        <f t="shared" si="1720"/>
        <v>0</v>
      </c>
      <c r="B7613" s="561">
        <f t="shared" si="1721"/>
        <v>0</v>
      </c>
      <c r="C7613" s="552"/>
      <c r="D7613" s="562">
        <f t="shared" si="1722"/>
        <v>0</v>
      </c>
      <c r="E7613" s="555"/>
      <c r="F7613" s="558">
        <f>IF(C7613="",0,IFERROR(VLOOKUP(COUNTIF($A$1:A7613,"ANALISIS DE PRECIOS"),T_Rendimiento_Equipo,5,FALSE),0))</f>
        <v>0</v>
      </c>
      <c r="G7613" s="555">
        <f t="shared" si="1723"/>
        <v>0</v>
      </c>
    </row>
    <row r="7614" spans="1:7" ht="19.899999999999999" customHeight="1" x14ac:dyDescent="0.2">
      <c r="A7614" s="602"/>
      <c r="B7614" s="541"/>
      <c r="C7614" s="545"/>
      <c r="D7614" s="541"/>
      <c r="E7614" s="542"/>
      <c r="F7614" s="564" t="s">
        <v>27</v>
      </c>
      <c r="G7614" s="603">
        <f>SUBTOTAL(9,G7605:G7613)</f>
        <v>0</v>
      </c>
    </row>
    <row r="7615" spans="1:7" ht="19.899999999999999" customHeight="1" x14ac:dyDescent="0.2">
      <c r="A7615" s="599"/>
      <c r="B7615" s="545"/>
      <c r="C7615" s="537" t="s">
        <v>713</v>
      </c>
      <c r="D7615" s="541"/>
      <c r="E7615" s="542"/>
      <c r="F7615" s="543"/>
      <c r="G7615" s="600"/>
    </row>
    <row r="7616" spans="1:7" ht="19.899999999999999" customHeight="1" x14ac:dyDescent="0.2">
      <c r="A7616" s="792" t="s">
        <v>576</v>
      </c>
      <c r="B7616" s="793"/>
      <c r="C7616" s="794" t="s">
        <v>0</v>
      </c>
      <c r="D7616" s="796" t="s">
        <v>24</v>
      </c>
      <c r="E7616" s="796" t="s">
        <v>1832</v>
      </c>
      <c r="F7616" s="798" t="s">
        <v>1007</v>
      </c>
      <c r="G7616" s="800" t="s">
        <v>26</v>
      </c>
    </row>
    <row r="7617" spans="1:7" ht="19.899999999999999" customHeight="1" x14ac:dyDescent="0.2">
      <c r="A7617" s="560" t="s">
        <v>577</v>
      </c>
      <c r="B7617" s="560" t="s">
        <v>578</v>
      </c>
      <c r="C7617" s="795"/>
      <c r="D7617" s="797"/>
      <c r="E7617" s="797"/>
      <c r="F7617" s="799"/>
      <c r="G7617" s="801"/>
    </row>
    <row r="7618" spans="1:7" ht="19.899999999999999" customHeight="1" x14ac:dyDescent="0.2">
      <c r="A7618" s="601">
        <f t="shared" ref="A7618:A7624" si="1724">IFERROR(VLOOKUP(C7618,T_Insumos,4,FALSE),0)</f>
        <v>0</v>
      </c>
      <c r="B7618" s="561">
        <f t="shared" ref="B7618:B7624" si="1725">IFERROR(VLOOKUP(C7618,T_Insumos,5,FALSE),0)</f>
        <v>0</v>
      </c>
      <c r="C7618" s="565"/>
      <c r="D7618" s="558"/>
      <c r="E7618" s="555">
        <f t="shared" ref="E7618:E7624" si="1726">IFERROR(VLOOKUP(C7618,T_Insumos,3,FALSE),0)</f>
        <v>0</v>
      </c>
      <c r="F7618" s="558">
        <f>IF(C7618="",0,IFERROR(VLOOKUP(COUNTIF($A$1:A7618,"ANALISIS DE PRECIOS"),T_Rendimiento_Equipo,5,FALSE),0))</f>
        <v>0</v>
      </c>
      <c r="G7618" s="555">
        <f>IFERROR(ROUND(D7618*E7618/F7618,2),0)</f>
        <v>0</v>
      </c>
    </row>
    <row r="7619" spans="1:7" ht="19.899999999999999" customHeight="1" x14ac:dyDescent="0.2">
      <c r="A7619" s="601">
        <f t="shared" si="1724"/>
        <v>0</v>
      </c>
      <c r="B7619" s="561">
        <f t="shared" si="1725"/>
        <v>0</v>
      </c>
      <c r="C7619" s="552"/>
      <c r="D7619" s="558"/>
      <c r="E7619" s="555">
        <f t="shared" si="1726"/>
        <v>0</v>
      </c>
      <c r="F7619" s="558">
        <f>IF(C7619="",0,IFERROR(VLOOKUP(COUNTIF($A$1:A7619,"ANALISIS DE PRECIOS"),T_Rendimiento_Equipo,5,FALSE),0))</f>
        <v>0</v>
      </c>
      <c r="G7619" s="555">
        <f t="shared" ref="G7619:G7624" si="1727">IFERROR(ROUND(D7619*E7619/F7619,2),0)</f>
        <v>0</v>
      </c>
    </row>
    <row r="7620" spans="1:7" ht="19.899999999999999" customHeight="1" x14ac:dyDescent="0.2">
      <c r="A7620" s="601">
        <f t="shared" si="1724"/>
        <v>0</v>
      </c>
      <c r="B7620" s="561">
        <f t="shared" si="1725"/>
        <v>0</v>
      </c>
      <c r="C7620" s="552"/>
      <c r="D7620" s="558"/>
      <c r="E7620" s="555">
        <f t="shared" si="1726"/>
        <v>0</v>
      </c>
      <c r="F7620" s="558">
        <f>IF(C7620="",0,IFERROR(VLOOKUP(COUNTIF($A$1:A7620,"ANALISIS DE PRECIOS"),T_Rendimiento_Equipo,5,FALSE),0))</f>
        <v>0</v>
      </c>
      <c r="G7620" s="555">
        <f t="shared" si="1727"/>
        <v>0</v>
      </c>
    </row>
    <row r="7621" spans="1:7" ht="19.899999999999999" customHeight="1" x14ac:dyDescent="0.2">
      <c r="A7621" s="601">
        <f t="shared" si="1724"/>
        <v>0</v>
      </c>
      <c r="B7621" s="561">
        <f t="shared" si="1725"/>
        <v>0</v>
      </c>
      <c r="C7621" s="552"/>
      <c r="D7621" s="558"/>
      <c r="E7621" s="555">
        <f t="shared" si="1726"/>
        <v>0</v>
      </c>
      <c r="F7621" s="558">
        <f>IF(C7621="",0,IFERROR(VLOOKUP(COUNTIF($A$1:A7621,"ANALISIS DE PRECIOS"),T_Rendimiento_Equipo,5,FALSE),0))</f>
        <v>0</v>
      </c>
      <c r="G7621" s="555">
        <f t="shared" si="1727"/>
        <v>0</v>
      </c>
    </row>
    <row r="7622" spans="1:7" ht="19.899999999999999" customHeight="1" x14ac:dyDescent="0.2">
      <c r="A7622" s="601">
        <f t="shared" si="1724"/>
        <v>0</v>
      </c>
      <c r="B7622" s="561">
        <f t="shared" si="1725"/>
        <v>0</v>
      </c>
      <c r="C7622" s="552"/>
      <c r="D7622" s="558"/>
      <c r="E7622" s="555">
        <f t="shared" si="1726"/>
        <v>0</v>
      </c>
      <c r="F7622" s="558">
        <f>IF(C7622="",0,IFERROR(VLOOKUP(COUNTIF($A$1:A7622,"ANALISIS DE PRECIOS"),T_Rendimiento_Equipo,5,FALSE),0))</f>
        <v>0</v>
      </c>
      <c r="G7622" s="555">
        <f t="shared" si="1727"/>
        <v>0</v>
      </c>
    </row>
    <row r="7623" spans="1:7" ht="19.899999999999999" customHeight="1" x14ac:dyDescent="0.2">
      <c r="A7623" s="601">
        <f t="shared" si="1724"/>
        <v>0</v>
      </c>
      <c r="B7623" s="561">
        <f t="shared" si="1725"/>
        <v>0</v>
      </c>
      <c r="C7623" s="552"/>
      <c r="D7623" s="566"/>
      <c r="E7623" s="555">
        <f t="shared" si="1726"/>
        <v>0</v>
      </c>
      <c r="F7623" s="558">
        <f>IF(C7623="",0,IFERROR(VLOOKUP(COUNTIF($A$1:A7623,"ANALISIS DE PRECIOS"),T_Rendimiento_Equipo,5,FALSE),0))</f>
        <v>0</v>
      </c>
      <c r="G7623" s="555">
        <f t="shared" si="1727"/>
        <v>0</v>
      </c>
    </row>
    <row r="7624" spans="1:7" ht="19.899999999999999" customHeight="1" x14ac:dyDescent="0.2">
      <c r="A7624" s="601">
        <f t="shared" si="1724"/>
        <v>0</v>
      </c>
      <c r="B7624" s="561">
        <f t="shared" si="1725"/>
        <v>0</v>
      </c>
      <c r="C7624" s="561"/>
      <c r="D7624" s="567"/>
      <c r="E7624" s="555">
        <f t="shared" si="1726"/>
        <v>0</v>
      </c>
      <c r="F7624" s="558">
        <f>IF(C7624="",0,IFERROR(VLOOKUP(COUNTIF($A$1:A7624,"ANALISIS DE PRECIOS"),T_Rendimiento_Equipo,5,FALSE),0))</f>
        <v>0</v>
      </c>
      <c r="G7624" s="555">
        <f t="shared" si="1727"/>
        <v>0</v>
      </c>
    </row>
    <row r="7625" spans="1:7" ht="19.899999999999999" customHeight="1" x14ac:dyDescent="0.2">
      <c r="A7625" s="602"/>
      <c r="B7625" s="541"/>
      <c r="C7625" s="545"/>
      <c r="D7625" s="541"/>
      <c r="E7625" s="542"/>
      <c r="F7625" s="564" t="s">
        <v>28</v>
      </c>
      <c r="G7625" s="604">
        <f>SUBTOTAL(9,G7618:G7624)</f>
        <v>0</v>
      </c>
    </row>
    <row r="7626" spans="1:7" ht="19.899999999999999" customHeight="1" x14ac:dyDescent="0.2">
      <c r="A7626" s="599"/>
      <c r="B7626" s="545"/>
      <c r="C7626" s="537" t="s">
        <v>1014</v>
      </c>
      <c r="D7626" s="541"/>
      <c r="E7626" s="542"/>
      <c r="F7626" s="543"/>
      <c r="G7626" s="600"/>
    </row>
    <row r="7627" spans="1:7" ht="19.899999999999999" customHeight="1" x14ac:dyDescent="0.2">
      <c r="A7627" s="792" t="s">
        <v>576</v>
      </c>
      <c r="B7627" s="793"/>
      <c r="C7627" s="794" t="s">
        <v>0</v>
      </c>
      <c r="D7627" s="794" t="s">
        <v>1867</v>
      </c>
      <c r="E7627" s="796" t="s">
        <v>24</v>
      </c>
      <c r="F7627" s="798" t="s">
        <v>25</v>
      </c>
      <c r="G7627" s="800" t="s">
        <v>26</v>
      </c>
    </row>
    <row r="7628" spans="1:7" ht="19.899999999999999" customHeight="1" x14ac:dyDescent="0.2">
      <c r="A7628" s="560" t="s">
        <v>577</v>
      </c>
      <c r="B7628" s="560" t="s">
        <v>578</v>
      </c>
      <c r="C7628" s="795"/>
      <c r="D7628" s="795"/>
      <c r="E7628" s="797"/>
      <c r="F7628" s="799"/>
      <c r="G7628" s="801"/>
    </row>
    <row r="7629" spans="1:7" ht="19.899999999999999" customHeight="1" x14ac:dyDescent="0.2">
      <c r="A7629" s="601">
        <f t="shared" ref="A7629:A7639" si="1728">IFERROR(VLOOKUP(C7629,T_Insumos,4,FALSE),0)</f>
        <v>0</v>
      </c>
      <c r="B7629" s="561">
        <f t="shared" ref="B7629:B7639" si="1729">IFERROR(VLOOKUP(C7629,T_Insumos,5,FALSE),0)</f>
        <v>0</v>
      </c>
      <c r="C7629" s="561"/>
      <c r="D7629" s="613">
        <f t="shared" ref="D7629:D7639" si="1730">IFERROR(VLOOKUP(C7629,T_Insumos,2,FALSE),0)</f>
        <v>0</v>
      </c>
      <c r="E7629" s="553"/>
      <c r="F7629" s="555">
        <f t="shared" ref="F7629:F7639" si="1731">IFERROR(VLOOKUP(C7629,T_Insumos,3,FALSE),0)</f>
        <v>0</v>
      </c>
      <c r="G7629" s="555">
        <f>ROUND(E7629*F7629,2)</f>
        <v>0</v>
      </c>
    </row>
    <row r="7630" spans="1:7" ht="19.899999999999999" customHeight="1" x14ac:dyDescent="0.2">
      <c r="A7630" s="601">
        <f t="shared" si="1728"/>
        <v>0</v>
      </c>
      <c r="B7630" s="561">
        <f t="shared" si="1729"/>
        <v>0</v>
      </c>
      <c r="C7630" s="561"/>
      <c r="D7630" s="613">
        <f t="shared" si="1730"/>
        <v>0</v>
      </c>
      <c r="E7630" s="553"/>
      <c r="F7630" s="555">
        <f t="shared" si="1731"/>
        <v>0</v>
      </c>
      <c r="G7630" s="555">
        <f t="shared" ref="G7630:G7639" si="1732">ROUND(E7630*F7630,2)</f>
        <v>0</v>
      </c>
    </row>
    <row r="7631" spans="1:7" ht="19.899999999999999" customHeight="1" x14ac:dyDescent="0.2">
      <c r="A7631" s="601">
        <f t="shared" si="1728"/>
        <v>0</v>
      </c>
      <c r="B7631" s="561">
        <f t="shared" si="1729"/>
        <v>0</v>
      </c>
      <c r="C7631" s="561"/>
      <c r="D7631" s="613">
        <f t="shared" si="1730"/>
        <v>0</v>
      </c>
      <c r="E7631" s="553"/>
      <c r="F7631" s="555">
        <f t="shared" si="1731"/>
        <v>0</v>
      </c>
      <c r="G7631" s="555">
        <f t="shared" si="1732"/>
        <v>0</v>
      </c>
    </row>
    <row r="7632" spans="1:7" ht="19.899999999999999" customHeight="1" x14ac:dyDescent="0.2">
      <c r="A7632" s="601">
        <f t="shared" si="1728"/>
        <v>0</v>
      </c>
      <c r="B7632" s="561">
        <f t="shared" si="1729"/>
        <v>0</v>
      </c>
      <c r="C7632" s="561"/>
      <c r="D7632" s="613">
        <f t="shared" si="1730"/>
        <v>0</v>
      </c>
      <c r="E7632" s="553"/>
      <c r="F7632" s="555">
        <f t="shared" si="1731"/>
        <v>0</v>
      </c>
      <c r="G7632" s="555">
        <f t="shared" si="1732"/>
        <v>0</v>
      </c>
    </row>
    <row r="7633" spans="1:7" ht="19.899999999999999" customHeight="1" x14ac:dyDescent="0.2">
      <c r="A7633" s="601">
        <f t="shared" si="1728"/>
        <v>0</v>
      </c>
      <c r="B7633" s="561">
        <f t="shared" si="1729"/>
        <v>0</v>
      </c>
      <c r="C7633" s="561"/>
      <c r="D7633" s="613">
        <f t="shared" si="1730"/>
        <v>0</v>
      </c>
      <c r="E7633" s="553"/>
      <c r="F7633" s="555">
        <f t="shared" si="1731"/>
        <v>0</v>
      </c>
      <c r="G7633" s="555">
        <f t="shared" si="1732"/>
        <v>0</v>
      </c>
    </row>
    <row r="7634" spans="1:7" ht="19.899999999999999" customHeight="1" x14ac:dyDescent="0.2">
      <c r="A7634" s="601">
        <f t="shared" si="1728"/>
        <v>0</v>
      </c>
      <c r="B7634" s="561">
        <f t="shared" si="1729"/>
        <v>0</v>
      </c>
      <c r="C7634" s="561"/>
      <c r="D7634" s="613">
        <f t="shared" si="1730"/>
        <v>0</v>
      </c>
      <c r="E7634" s="553"/>
      <c r="F7634" s="555">
        <f t="shared" si="1731"/>
        <v>0</v>
      </c>
      <c r="G7634" s="555">
        <f t="shared" si="1732"/>
        <v>0</v>
      </c>
    </row>
    <row r="7635" spans="1:7" ht="19.899999999999999" customHeight="1" x14ac:dyDescent="0.2">
      <c r="A7635" s="601">
        <f t="shared" si="1728"/>
        <v>0</v>
      </c>
      <c r="B7635" s="561">
        <f t="shared" si="1729"/>
        <v>0</v>
      </c>
      <c r="C7635" s="561"/>
      <c r="D7635" s="613">
        <f t="shared" si="1730"/>
        <v>0</v>
      </c>
      <c r="E7635" s="553"/>
      <c r="F7635" s="555">
        <f t="shared" si="1731"/>
        <v>0</v>
      </c>
      <c r="G7635" s="555">
        <f t="shared" si="1732"/>
        <v>0</v>
      </c>
    </row>
    <row r="7636" spans="1:7" ht="19.899999999999999" customHeight="1" x14ac:dyDescent="0.2">
      <c r="A7636" s="601">
        <f t="shared" si="1728"/>
        <v>0</v>
      </c>
      <c r="B7636" s="561">
        <f t="shared" si="1729"/>
        <v>0</v>
      </c>
      <c r="C7636" s="561"/>
      <c r="D7636" s="613">
        <f t="shared" si="1730"/>
        <v>0</v>
      </c>
      <c r="E7636" s="553"/>
      <c r="F7636" s="555">
        <f t="shared" si="1731"/>
        <v>0</v>
      </c>
      <c r="G7636" s="555">
        <f t="shared" si="1732"/>
        <v>0</v>
      </c>
    </row>
    <row r="7637" spans="1:7" ht="19.899999999999999" customHeight="1" x14ac:dyDescent="0.2">
      <c r="A7637" s="601">
        <f t="shared" si="1728"/>
        <v>0</v>
      </c>
      <c r="B7637" s="561">
        <f t="shared" si="1729"/>
        <v>0</v>
      </c>
      <c r="C7637" s="561"/>
      <c r="D7637" s="613">
        <f t="shared" si="1730"/>
        <v>0</v>
      </c>
      <c r="E7637" s="553"/>
      <c r="F7637" s="555">
        <f t="shared" si="1731"/>
        <v>0</v>
      </c>
      <c r="G7637" s="555">
        <f t="shared" si="1732"/>
        <v>0</v>
      </c>
    </row>
    <row r="7638" spans="1:7" ht="19.899999999999999" customHeight="1" x14ac:dyDescent="0.2">
      <c r="A7638" s="601">
        <f t="shared" si="1728"/>
        <v>0</v>
      </c>
      <c r="B7638" s="561">
        <f t="shared" si="1729"/>
        <v>0</v>
      </c>
      <c r="C7638" s="561"/>
      <c r="D7638" s="613">
        <f t="shared" si="1730"/>
        <v>0</v>
      </c>
      <c r="E7638" s="553"/>
      <c r="F7638" s="555">
        <f t="shared" si="1731"/>
        <v>0</v>
      </c>
      <c r="G7638" s="555">
        <f t="shared" si="1732"/>
        <v>0</v>
      </c>
    </row>
    <row r="7639" spans="1:7" ht="19.899999999999999" customHeight="1" x14ac:dyDescent="0.2">
      <c r="A7639" s="601">
        <f t="shared" si="1728"/>
        <v>0</v>
      </c>
      <c r="B7639" s="561">
        <f t="shared" si="1729"/>
        <v>0</v>
      </c>
      <c r="C7639" s="561"/>
      <c r="D7639" s="613">
        <f t="shared" si="1730"/>
        <v>0</v>
      </c>
      <c r="E7639" s="553"/>
      <c r="F7639" s="555">
        <f t="shared" si="1731"/>
        <v>0</v>
      </c>
      <c r="G7639" s="555">
        <f t="shared" si="1732"/>
        <v>0</v>
      </c>
    </row>
    <row r="7640" spans="1:7" ht="19.899999999999999" customHeight="1" x14ac:dyDescent="0.2">
      <c r="A7640" s="599"/>
      <c r="B7640" s="545"/>
      <c r="C7640" s="545"/>
      <c r="D7640" s="541"/>
      <c r="E7640" s="542"/>
      <c r="F7640" s="564" t="s">
        <v>29</v>
      </c>
      <c r="G7640" s="605">
        <f>SUBTOTAL(9,G7629:G7639)</f>
        <v>0</v>
      </c>
    </row>
    <row r="7641" spans="1:7" ht="19.899999999999999" customHeight="1" x14ac:dyDescent="0.2">
      <c r="A7641" s="599"/>
      <c r="B7641" s="545"/>
      <c r="C7641" s="537" t="s">
        <v>1015</v>
      </c>
      <c r="D7641" s="541"/>
      <c r="E7641" s="542"/>
      <c r="F7641" s="543"/>
      <c r="G7641" s="600"/>
    </row>
    <row r="7642" spans="1:7" ht="19.899999999999999" customHeight="1" x14ac:dyDescent="0.2">
      <c r="A7642" s="792" t="s">
        <v>576</v>
      </c>
      <c r="B7642" s="793"/>
      <c r="C7642" s="794" t="s">
        <v>0</v>
      </c>
      <c r="D7642" s="794" t="s">
        <v>1867</v>
      </c>
      <c r="E7642" s="796" t="s">
        <v>24</v>
      </c>
      <c r="F7642" s="798" t="s">
        <v>25</v>
      </c>
      <c r="G7642" s="800" t="s">
        <v>26</v>
      </c>
    </row>
    <row r="7643" spans="1:7" ht="19.899999999999999" customHeight="1" x14ac:dyDescent="0.2">
      <c r="A7643" s="560" t="s">
        <v>577</v>
      </c>
      <c r="B7643" s="560" t="s">
        <v>578</v>
      </c>
      <c r="C7643" s="795"/>
      <c r="D7643" s="795"/>
      <c r="E7643" s="797"/>
      <c r="F7643" s="799"/>
      <c r="G7643" s="801"/>
    </row>
    <row r="7644" spans="1:7" ht="19.899999999999999" customHeight="1" x14ac:dyDescent="0.2">
      <c r="A7644" s="601">
        <f>IFERROR(VLOOKUP(C7644,T_Insumos,4,FALSE),0)</f>
        <v>0</v>
      </c>
      <c r="B7644" s="561">
        <f>IFERROR(VLOOKUP(C7644,T_Insumos,5,FALSE),0)</f>
        <v>0</v>
      </c>
      <c r="C7644" s="552"/>
      <c r="D7644" s="613">
        <f>IF(C7644=0,0,"$/tnkm")</f>
        <v>0</v>
      </c>
      <c r="E7644" s="553"/>
      <c r="F7644" s="555">
        <f>IFERROR(VLOOKUP(C7644,T_Insumos,3,FALSE),0)</f>
        <v>0</v>
      </c>
      <c r="G7644" s="555">
        <f>ROUND(E7644*F7644,2)</f>
        <v>0</v>
      </c>
    </row>
    <row r="7645" spans="1:7" ht="19.899999999999999" customHeight="1" x14ac:dyDescent="0.2">
      <c r="A7645" s="601">
        <f>IFERROR(VLOOKUP(C7645,T_Insumos,4,FALSE),0)</f>
        <v>0</v>
      </c>
      <c r="B7645" s="561">
        <f>IFERROR(VLOOKUP(C7645,T_Insumos,5,FALSE),0)</f>
        <v>0</v>
      </c>
      <c r="C7645" s="552"/>
      <c r="D7645" s="613">
        <f>IF(C7645=0,0,"$/tnkm")</f>
        <v>0</v>
      </c>
      <c r="E7645" s="569"/>
      <c r="F7645" s="555">
        <f>IFERROR(VLOOKUP(C7645,T_Insumos,3,FALSE),0)</f>
        <v>0</v>
      </c>
      <c r="G7645" s="555">
        <f t="shared" ref="G7645" si="1733">ROUND(E7645*F7645,2)</f>
        <v>0</v>
      </c>
    </row>
    <row r="7646" spans="1:7" ht="19.899999999999999" customHeight="1" x14ac:dyDescent="0.2">
      <c r="A7646" s="599"/>
      <c r="B7646" s="545"/>
      <c r="C7646" s="545"/>
      <c r="D7646" s="541"/>
      <c r="E7646" s="542"/>
      <c r="F7646" s="564" t="s">
        <v>1016</v>
      </c>
      <c r="G7646" s="605">
        <f>SUBTOTAL(9,G7644:G7645)</f>
        <v>0</v>
      </c>
    </row>
    <row r="7647" spans="1:7" ht="19.899999999999999" customHeight="1" x14ac:dyDescent="0.2">
      <c r="A7647" s="602"/>
      <c r="B7647" s="541"/>
      <c r="C7647" s="545"/>
      <c r="D7647" s="541"/>
      <c r="E7647" s="542"/>
      <c r="F7647" s="543"/>
      <c r="G7647" s="600"/>
    </row>
    <row r="7648" spans="1:7" ht="19.899999999999999" customHeight="1" x14ac:dyDescent="0.2">
      <c r="A7648" s="664" t="str">
        <f>B7582</f>
        <v/>
      </c>
      <c r="B7648" s="661">
        <f ca="1">C7582</f>
        <v>0</v>
      </c>
      <c r="C7648" s="541"/>
      <c r="D7648" s="541" t="s">
        <v>1833</v>
      </c>
      <c r="E7648" s="662"/>
      <c r="F7648" s="663" t="str">
        <f ca="1">"$/"&amp;G7582</f>
        <v>$/0</v>
      </c>
      <c r="G7648" s="610">
        <f>SUBTOTAL(9,G7605:G7647)</f>
        <v>0</v>
      </c>
    </row>
    <row r="7649" spans="1:7" ht="19.899999999999999" customHeight="1" x14ac:dyDescent="0.2">
      <c r="A7649" s="606"/>
      <c r="B7649" s="607"/>
      <c r="C7649" s="608"/>
      <c r="D7649" s="608" t="s">
        <v>2043</v>
      </c>
      <c r="E7649" s="609"/>
      <c r="F7649" s="665" t="str">
        <f ca="1">"$/"&amp;G7582</f>
        <v>$/0</v>
      </c>
      <c r="G7649" s="610">
        <f>ROUND(G7648/Coeficiente_Paso,2)</f>
        <v>0</v>
      </c>
    </row>
    <row r="7650" spans="1:7" ht="19.899999999999999" customHeight="1" x14ac:dyDescent="0.2">
      <c r="A7650" s="191"/>
      <c r="B7650" s="191"/>
      <c r="C7650" s="191"/>
      <c r="D7650" s="191"/>
      <c r="E7650" s="191"/>
      <c r="F7650" s="191"/>
      <c r="G7650" s="191"/>
    </row>
    <row r="7651" spans="1:7" ht="19.899999999999999" customHeight="1" x14ac:dyDescent="0.2">
      <c r="A7651" s="802" t="s">
        <v>31</v>
      </c>
      <c r="B7651" s="803"/>
      <c r="C7651" s="803"/>
      <c r="D7651" s="803"/>
      <c r="E7651" s="803"/>
      <c r="F7651" s="803"/>
      <c r="G7651" s="804"/>
    </row>
    <row r="7652" spans="1:7" ht="19.899999999999999" customHeight="1" x14ac:dyDescent="0.2">
      <c r="A7652" s="587" t="s">
        <v>711</v>
      </c>
      <c r="B7652" s="535" t="str">
        <f>Comitente</f>
        <v>DIRECCIÓN PROVINCIAL DE VIALIDAD</v>
      </c>
      <c r="C7652" s="536"/>
      <c r="D7652" s="537"/>
      <c r="E7652" s="537"/>
      <c r="F7652" s="538"/>
      <c r="G7652" s="588"/>
    </row>
    <row r="7653" spans="1:7" ht="19.899999999999999" customHeight="1" x14ac:dyDescent="0.2">
      <c r="A7653" s="587" t="s">
        <v>712</v>
      </c>
      <c r="B7653" s="535">
        <f>Contratista</f>
        <v>0</v>
      </c>
      <c r="C7653" s="539"/>
      <c r="D7653" s="539"/>
      <c r="E7653" s="539"/>
      <c r="F7653" s="535"/>
      <c r="G7653" s="589"/>
    </row>
    <row r="7654" spans="1:7" ht="19.899999999999999" customHeight="1" x14ac:dyDescent="0.2">
      <c r="A7654" s="587" t="s">
        <v>21</v>
      </c>
      <c r="B7654" s="535" t="str">
        <f>Obra</f>
        <v>PAVIMENTACIÓN Y REPAVIMENTACION DE LA RED VIAL MUNICIPAL AFECTADAS POR OBRAS DE SANEAMIENTO 1era ETAPA SARMIENTO</v>
      </c>
      <c r="C7654" s="539"/>
      <c r="D7654" s="539"/>
      <c r="E7654" s="539"/>
      <c r="F7654" s="535" t="s">
        <v>32</v>
      </c>
      <c r="G7654" s="589">
        <f>Fecha_Base</f>
        <v>0</v>
      </c>
    </row>
    <row r="7655" spans="1:7" ht="19.899999999999999" customHeight="1" x14ac:dyDescent="0.2">
      <c r="A7655" s="590" t="s">
        <v>710</v>
      </c>
      <c r="B7655" s="540" t="str">
        <f>Ubicación</f>
        <v>DEPARTAMENTO SARMIENTO</v>
      </c>
      <c r="C7655" s="540"/>
      <c r="D7655" s="541"/>
      <c r="E7655" s="542"/>
      <c r="F7655" s="543"/>
      <c r="G7655" s="591"/>
    </row>
    <row r="7656" spans="1:7" ht="19.899999999999999" customHeight="1" x14ac:dyDescent="0.2">
      <c r="A7656" s="590" t="s">
        <v>33</v>
      </c>
      <c r="B7656" s="544" t="str">
        <f>IFERROR(VALUE(LEFT(B7657,FIND(".",B7657)-1)),"")</f>
        <v/>
      </c>
      <c r="C7656" s="545">
        <f ca="1">IFERROR(VLOOKUP(B7656,T_Computo_Presupuesto,2,FALSE),0)</f>
        <v>0</v>
      </c>
      <c r="D7656" s="545"/>
      <c r="E7656" s="542"/>
      <c r="F7656" s="543"/>
      <c r="G7656" s="591"/>
    </row>
    <row r="7657" spans="1:7" ht="19.899999999999999" customHeight="1" x14ac:dyDescent="0.2">
      <c r="A7657" s="590" t="s">
        <v>22</v>
      </c>
      <c r="B7657" s="546" t="str">
        <f>IFERROR(VLOOKUP(COUNTIF($A$1:A7657,"ANALISIS DE PRECIOS"),T_NumeroItem,2,FALSE),"")</f>
        <v/>
      </c>
      <c r="C7657" s="805">
        <f ca="1">IFERROR(VLOOKUP(B7657,T_Computo_Presupuesto,2,FALSE),0)</f>
        <v>0</v>
      </c>
      <c r="D7657" s="805"/>
      <c r="E7657" s="805"/>
      <c r="F7657" s="540" t="s">
        <v>23</v>
      </c>
      <c r="G7657" s="592">
        <f ca="1">IFERROR(VLOOKUP(B7657,T_Computo_Presupuesto,4,FALSE),0)</f>
        <v>0</v>
      </c>
    </row>
    <row r="7658" spans="1:7" ht="19.899999999999999" customHeight="1" x14ac:dyDescent="0.2">
      <c r="A7658" s="590"/>
      <c r="B7658" s="540"/>
      <c r="C7658" s="545"/>
      <c r="D7658" s="541"/>
      <c r="E7658" s="542"/>
      <c r="F7658" s="545"/>
      <c r="G7658" s="593"/>
    </row>
    <row r="7659" spans="1:7" ht="19.899999999999999" customHeight="1" x14ac:dyDescent="0.2">
      <c r="A7659" s="594"/>
      <c r="B7659" s="547"/>
      <c r="C7659" s="548" t="s">
        <v>999</v>
      </c>
      <c r="D7659" s="547"/>
      <c r="E7659" s="547"/>
      <c r="F7659" s="547"/>
      <c r="G7659" s="595"/>
    </row>
    <row r="7660" spans="1:7" ht="19.899999999999999" customHeight="1" x14ac:dyDescent="0.2">
      <c r="A7660" s="590"/>
      <c r="B7660" s="549"/>
      <c r="C7660" s="545"/>
      <c r="D7660" s="541"/>
      <c r="E7660" s="542"/>
      <c r="F7660" s="540"/>
      <c r="G7660" s="592"/>
    </row>
    <row r="7661" spans="1:7" ht="19.899999999999999" customHeight="1" x14ac:dyDescent="0.2">
      <c r="A7661" s="590"/>
      <c r="B7661" s="549"/>
      <c r="C7661" s="550" t="s">
        <v>1000</v>
      </c>
      <c r="D7661" s="551" t="s">
        <v>24</v>
      </c>
      <c r="E7661" s="551" t="s">
        <v>1001</v>
      </c>
      <c r="F7661" s="551" t="s">
        <v>1002</v>
      </c>
      <c r="G7661" s="550" t="s">
        <v>1003</v>
      </c>
    </row>
    <row r="7662" spans="1:7" ht="19.899999999999999" customHeight="1" x14ac:dyDescent="0.2">
      <c r="A7662" s="590"/>
      <c r="B7662" s="549"/>
      <c r="C7662" s="552"/>
      <c r="D7662" s="553"/>
      <c r="E7662" s="554">
        <f t="shared" ref="E7662:E7671" si="1734">IFERROR(VLOOKUP(C7662,T_Equipos,4,FALSE),0)</f>
        <v>0</v>
      </c>
      <c r="F7662" s="555">
        <f t="shared" ref="F7662:F7671" si="1735">IFERROR(VLOOKUP(C7662,T_Equipos,5,FALSE),0)</f>
        <v>0</v>
      </c>
      <c r="G7662" s="555">
        <f>ROUND(D7662*F7662,2)</f>
        <v>0</v>
      </c>
    </row>
    <row r="7663" spans="1:7" ht="19.899999999999999" customHeight="1" x14ac:dyDescent="0.2">
      <c r="A7663" s="590"/>
      <c r="B7663" s="549"/>
      <c r="C7663" s="552"/>
      <c r="D7663" s="553"/>
      <c r="E7663" s="554">
        <f t="shared" si="1734"/>
        <v>0</v>
      </c>
      <c r="F7663" s="555">
        <f t="shared" si="1735"/>
        <v>0</v>
      </c>
      <c r="G7663" s="555">
        <f>ROUND(D7663*F7663,2)</f>
        <v>0</v>
      </c>
    </row>
    <row r="7664" spans="1:7" ht="19.899999999999999" customHeight="1" x14ac:dyDescent="0.2">
      <c r="A7664" s="590"/>
      <c r="B7664" s="549"/>
      <c r="C7664" s="552"/>
      <c r="D7664" s="553"/>
      <c r="E7664" s="554">
        <f t="shared" si="1734"/>
        <v>0</v>
      </c>
      <c r="F7664" s="555">
        <f t="shared" si="1735"/>
        <v>0</v>
      </c>
      <c r="G7664" s="555">
        <f>ROUND(D7664*F7664,2)</f>
        <v>0</v>
      </c>
    </row>
    <row r="7665" spans="1:7" ht="19.899999999999999" customHeight="1" x14ac:dyDescent="0.2">
      <c r="A7665" s="590"/>
      <c r="B7665" s="549"/>
      <c r="C7665" s="552"/>
      <c r="D7665" s="553"/>
      <c r="E7665" s="554">
        <f t="shared" si="1734"/>
        <v>0</v>
      </c>
      <c r="F7665" s="555">
        <f t="shared" si="1735"/>
        <v>0</v>
      </c>
      <c r="G7665" s="555">
        <f>ROUND(D7665*F7665,2)</f>
        <v>0</v>
      </c>
    </row>
    <row r="7666" spans="1:7" ht="19.899999999999999" customHeight="1" x14ac:dyDescent="0.2">
      <c r="A7666" s="590"/>
      <c r="B7666" s="549"/>
      <c r="C7666" s="552"/>
      <c r="D7666" s="553"/>
      <c r="E7666" s="554">
        <f t="shared" si="1734"/>
        <v>0</v>
      </c>
      <c r="F7666" s="555">
        <f t="shared" si="1735"/>
        <v>0</v>
      </c>
      <c r="G7666" s="555">
        <f t="shared" ref="G7666:G7671" si="1736">ROUND(D7666*F7666,2)</f>
        <v>0</v>
      </c>
    </row>
    <row r="7667" spans="1:7" ht="19.899999999999999" customHeight="1" x14ac:dyDescent="0.2">
      <c r="A7667" s="590"/>
      <c r="B7667" s="549"/>
      <c r="C7667" s="552"/>
      <c r="D7667" s="553"/>
      <c r="E7667" s="554">
        <f t="shared" si="1734"/>
        <v>0</v>
      </c>
      <c r="F7667" s="555">
        <f t="shared" si="1735"/>
        <v>0</v>
      </c>
      <c r="G7667" s="555">
        <f t="shared" si="1736"/>
        <v>0</v>
      </c>
    </row>
    <row r="7668" spans="1:7" ht="19.899999999999999" customHeight="1" x14ac:dyDescent="0.2">
      <c r="A7668" s="590"/>
      <c r="B7668" s="549"/>
      <c r="C7668" s="552"/>
      <c r="D7668" s="553"/>
      <c r="E7668" s="554">
        <f t="shared" si="1734"/>
        <v>0</v>
      </c>
      <c r="F7668" s="555">
        <f t="shared" si="1735"/>
        <v>0</v>
      </c>
      <c r="G7668" s="555">
        <f t="shared" si="1736"/>
        <v>0</v>
      </c>
    </row>
    <row r="7669" spans="1:7" ht="19.899999999999999" customHeight="1" x14ac:dyDescent="0.2">
      <c r="A7669" s="590"/>
      <c r="B7669" s="549"/>
      <c r="C7669" s="552"/>
      <c r="D7669" s="553"/>
      <c r="E7669" s="554">
        <f t="shared" si="1734"/>
        <v>0</v>
      </c>
      <c r="F7669" s="555">
        <f t="shared" si="1735"/>
        <v>0</v>
      </c>
      <c r="G7669" s="555">
        <f t="shared" si="1736"/>
        <v>0</v>
      </c>
    </row>
    <row r="7670" spans="1:7" ht="19.899999999999999" customHeight="1" x14ac:dyDescent="0.2">
      <c r="A7670" s="590"/>
      <c r="B7670" s="549"/>
      <c r="C7670" s="552"/>
      <c r="D7670" s="553"/>
      <c r="E7670" s="554">
        <f t="shared" si="1734"/>
        <v>0</v>
      </c>
      <c r="F7670" s="555">
        <f t="shared" si="1735"/>
        <v>0</v>
      </c>
      <c r="G7670" s="555">
        <f t="shared" si="1736"/>
        <v>0</v>
      </c>
    </row>
    <row r="7671" spans="1:7" ht="19.899999999999999" customHeight="1" x14ac:dyDescent="0.2">
      <c r="A7671" s="590"/>
      <c r="B7671" s="549"/>
      <c r="C7671" s="552"/>
      <c r="D7671" s="553"/>
      <c r="E7671" s="554">
        <f t="shared" si="1734"/>
        <v>0</v>
      </c>
      <c r="F7671" s="555">
        <f t="shared" si="1735"/>
        <v>0</v>
      </c>
      <c r="G7671" s="555">
        <f t="shared" si="1736"/>
        <v>0</v>
      </c>
    </row>
    <row r="7672" spans="1:7" ht="19.899999999999999" customHeight="1" x14ac:dyDescent="0.2">
      <c r="A7672" s="590"/>
      <c r="B7672" s="549"/>
      <c r="C7672" s="545"/>
      <c r="D7672" s="545"/>
      <c r="E7672" s="556"/>
      <c r="F7672" s="540"/>
      <c r="G7672" s="592"/>
    </row>
    <row r="7673" spans="1:7" ht="19.899999999999999" customHeight="1" x14ac:dyDescent="0.2">
      <c r="A7673" s="590"/>
      <c r="B7673" s="545"/>
      <c r="C7673" s="537" t="s">
        <v>1004</v>
      </c>
      <c r="D7673" s="540" t="s">
        <v>1001</v>
      </c>
      <c r="E7673" s="611">
        <f>SUMPRODUCT(D7662:D7671,E7662:E7671)</f>
        <v>0</v>
      </c>
      <c r="F7673" s="540" t="s">
        <v>1005</v>
      </c>
      <c r="G7673" s="612">
        <f>SUM(G7662:G7671)</f>
        <v>0</v>
      </c>
    </row>
    <row r="7674" spans="1:7" ht="19.899999999999999" customHeight="1" x14ac:dyDescent="0.2">
      <c r="A7674" s="590"/>
      <c r="B7674" s="549"/>
      <c r="C7674" s="557"/>
      <c r="D7674" s="556"/>
      <c r="E7674" s="542"/>
      <c r="F7674" s="540"/>
      <c r="G7674" s="596"/>
    </row>
    <row r="7675" spans="1:7" ht="19.899999999999999" customHeight="1" x14ac:dyDescent="0.2">
      <c r="A7675" s="597"/>
      <c r="B7675" s="549"/>
      <c r="C7675" s="540" t="s">
        <v>1006</v>
      </c>
      <c r="D7675" s="558">
        <f>IFERROR(VLOOKUP(COUNTIF($A$1:A7675,"ANALISIS DE PRECIOS"),T_Rendimiento_Equipo,5,FALSE),0)</f>
        <v>0</v>
      </c>
      <c r="E7675" s="559" t="str">
        <f ca="1">G7657&amp;"/día"</f>
        <v>0/día</v>
      </c>
      <c r="F7675" s="598"/>
      <c r="G7675" s="592"/>
    </row>
    <row r="7676" spans="1:7" ht="19.899999999999999" customHeight="1" x14ac:dyDescent="0.2">
      <c r="A7676" s="590"/>
      <c r="B7676" s="549"/>
      <c r="C7676" s="545"/>
      <c r="D7676" s="541"/>
      <c r="E7676" s="542"/>
      <c r="F7676" s="540"/>
      <c r="G7676" s="592"/>
    </row>
    <row r="7677" spans="1:7" ht="19.899999999999999" customHeight="1" x14ac:dyDescent="0.2">
      <c r="A7677" s="792" t="s">
        <v>576</v>
      </c>
      <c r="B7677" s="793"/>
      <c r="C7677" s="794" t="s">
        <v>0</v>
      </c>
      <c r="D7677" s="806" t="s">
        <v>1866</v>
      </c>
      <c r="E7677" s="806" t="s">
        <v>1865</v>
      </c>
      <c r="F7677" s="798" t="s">
        <v>1007</v>
      </c>
      <c r="G7677" s="800" t="s">
        <v>26</v>
      </c>
    </row>
    <row r="7678" spans="1:7" ht="19.899999999999999" customHeight="1" x14ac:dyDescent="0.2">
      <c r="A7678" s="560" t="s">
        <v>577</v>
      </c>
      <c r="B7678" s="560" t="s">
        <v>578</v>
      </c>
      <c r="C7678" s="795"/>
      <c r="D7678" s="807"/>
      <c r="E7678" s="797"/>
      <c r="F7678" s="799"/>
      <c r="G7678" s="801"/>
    </row>
    <row r="7679" spans="1:7" ht="19.899999999999999" customHeight="1" x14ac:dyDescent="0.2">
      <c r="A7679" s="599"/>
      <c r="B7679" s="545"/>
      <c r="C7679" s="537" t="s">
        <v>1008</v>
      </c>
      <c r="D7679" s="542"/>
      <c r="E7679" s="542"/>
      <c r="F7679" s="545"/>
      <c r="G7679" s="600"/>
    </row>
    <row r="7680" spans="1:7" ht="19.899999999999999" customHeight="1" x14ac:dyDescent="0.2">
      <c r="A7680" s="601">
        <f t="shared" ref="A7680:A7688" si="1737">IFERROR(VLOOKUP(C7680,T_Insumos,4,FALSE),0)</f>
        <v>0</v>
      </c>
      <c r="B7680" s="561">
        <f t="shared" ref="B7680:B7688" si="1738">IFERROR(VLOOKUP(C7680,T_Insumos,5,FALSE),0)</f>
        <v>0</v>
      </c>
      <c r="C7680" s="552"/>
      <c r="D7680" s="562">
        <f t="shared" ref="D7680:D7688" si="1739">IFERROR(VLOOKUP(C7680,T_Insumos,3,FALSE),0)</f>
        <v>0</v>
      </c>
      <c r="E7680" s="555">
        <f>D7680*$G$23</f>
        <v>0</v>
      </c>
      <c r="F7680" s="558">
        <f>IF(C7680="",0,IFERROR(VLOOKUP(COUNTIF($A$1:A7680,"ANALISIS DE PRECIOS"),T_Rendimiento_Equipo,5,FALSE),0))</f>
        <v>0</v>
      </c>
      <c r="G7680" s="555">
        <f>IFERROR(ROUND(E7680/F7680,2),0)</f>
        <v>0</v>
      </c>
    </row>
    <row r="7681" spans="1:7" ht="19.899999999999999" customHeight="1" x14ac:dyDescent="0.2">
      <c r="A7681" s="601">
        <f t="shared" si="1737"/>
        <v>0</v>
      </c>
      <c r="B7681" s="561">
        <f t="shared" si="1738"/>
        <v>0</v>
      </c>
      <c r="C7681" s="552"/>
      <c r="D7681" s="562">
        <f t="shared" si="1739"/>
        <v>0</v>
      </c>
      <c r="E7681" s="555"/>
      <c r="F7681" s="558">
        <f>IF(C7681="",0,IFERROR(VLOOKUP(COUNTIF($A$1:A7681,"ANALISIS DE PRECIOS"),T_Rendimiento_Equipo,5,FALSE),0))</f>
        <v>0</v>
      </c>
      <c r="G7681" s="555">
        <f t="shared" ref="G7681:G7688" si="1740">IFERROR(ROUND(E7681/F7681,2),0)</f>
        <v>0</v>
      </c>
    </row>
    <row r="7682" spans="1:7" ht="19.899999999999999" customHeight="1" x14ac:dyDescent="0.2">
      <c r="A7682" s="601">
        <f t="shared" si="1737"/>
        <v>0</v>
      </c>
      <c r="B7682" s="561">
        <f t="shared" si="1738"/>
        <v>0</v>
      </c>
      <c r="C7682" s="563"/>
      <c r="D7682" s="562">
        <f t="shared" si="1739"/>
        <v>0</v>
      </c>
      <c r="E7682" s="555"/>
      <c r="F7682" s="558">
        <f>IF(C7682="",0,IFERROR(VLOOKUP(COUNTIF($A$1:A7682,"ANALISIS DE PRECIOS"),T_Rendimiento_Equipo,5,FALSE),0))</f>
        <v>0</v>
      </c>
      <c r="G7682" s="555">
        <f t="shared" si="1740"/>
        <v>0</v>
      </c>
    </row>
    <row r="7683" spans="1:7" ht="19.899999999999999" customHeight="1" x14ac:dyDescent="0.2">
      <c r="A7683" s="601">
        <f t="shared" si="1737"/>
        <v>0</v>
      </c>
      <c r="B7683" s="561">
        <f t="shared" si="1738"/>
        <v>0</v>
      </c>
      <c r="C7683" s="563"/>
      <c r="D7683" s="562">
        <f t="shared" si="1739"/>
        <v>0</v>
      </c>
      <c r="E7683" s="555"/>
      <c r="F7683" s="558">
        <f>IF(C7683="",0,IFERROR(VLOOKUP(COUNTIF($A$1:A7683,"ANALISIS DE PRECIOS"),T_Rendimiento_Equipo,5,FALSE),0))</f>
        <v>0</v>
      </c>
      <c r="G7683" s="555">
        <f t="shared" si="1740"/>
        <v>0</v>
      </c>
    </row>
    <row r="7684" spans="1:7" ht="19.899999999999999" customHeight="1" x14ac:dyDescent="0.2">
      <c r="A7684" s="601">
        <f t="shared" si="1737"/>
        <v>0</v>
      </c>
      <c r="B7684" s="561">
        <f t="shared" si="1738"/>
        <v>0</v>
      </c>
      <c r="C7684" s="563"/>
      <c r="D7684" s="562">
        <f t="shared" si="1739"/>
        <v>0</v>
      </c>
      <c r="E7684" s="555"/>
      <c r="F7684" s="558">
        <f>IF(C7684="",0,IFERROR(VLOOKUP(COUNTIF($A$1:A7684,"ANALISIS DE PRECIOS"),T_Rendimiento_Equipo,5,FALSE),0))</f>
        <v>0</v>
      </c>
      <c r="G7684" s="555">
        <f t="shared" si="1740"/>
        <v>0</v>
      </c>
    </row>
    <row r="7685" spans="1:7" ht="19.899999999999999" customHeight="1" x14ac:dyDescent="0.2">
      <c r="A7685" s="601">
        <f t="shared" si="1737"/>
        <v>0</v>
      </c>
      <c r="B7685" s="561">
        <f t="shared" si="1738"/>
        <v>0</v>
      </c>
      <c r="C7685" s="563"/>
      <c r="D7685" s="562">
        <f t="shared" si="1739"/>
        <v>0</v>
      </c>
      <c r="E7685" s="555"/>
      <c r="F7685" s="558">
        <f>IF(C7685="",0,IFERROR(VLOOKUP(COUNTIF($A$1:A7685,"ANALISIS DE PRECIOS"),T_Rendimiento_Equipo,5,FALSE),0))</f>
        <v>0</v>
      </c>
      <c r="G7685" s="555">
        <f t="shared" si="1740"/>
        <v>0</v>
      </c>
    </row>
    <row r="7686" spans="1:7" ht="19.899999999999999" customHeight="1" x14ac:dyDescent="0.2">
      <c r="A7686" s="601">
        <f t="shared" si="1737"/>
        <v>0</v>
      </c>
      <c r="B7686" s="561">
        <f t="shared" si="1738"/>
        <v>0</v>
      </c>
      <c r="C7686" s="563"/>
      <c r="D7686" s="562">
        <f t="shared" si="1739"/>
        <v>0</v>
      </c>
      <c r="E7686" s="555"/>
      <c r="F7686" s="558">
        <f>IF(C7686="",0,IFERROR(VLOOKUP(COUNTIF($A$1:A7686,"ANALISIS DE PRECIOS"),T_Rendimiento_Equipo,5,FALSE),0))</f>
        <v>0</v>
      </c>
      <c r="G7686" s="555">
        <f t="shared" si="1740"/>
        <v>0</v>
      </c>
    </row>
    <row r="7687" spans="1:7" ht="19.899999999999999" customHeight="1" x14ac:dyDescent="0.2">
      <c r="A7687" s="601">
        <f t="shared" si="1737"/>
        <v>0</v>
      </c>
      <c r="B7687" s="561">
        <f t="shared" si="1738"/>
        <v>0</v>
      </c>
      <c r="C7687" s="563"/>
      <c r="D7687" s="562">
        <f t="shared" si="1739"/>
        <v>0</v>
      </c>
      <c r="E7687" s="555"/>
      <c r="F7687" s="558">
        <f>IF(C7687="",0,IFERROR(VLOOKUP(COUNTIF($A$1:A7687,"ANALISIS DE PRECIOS"),T_Rendimiento_Equipo,5,FALSE),0))</f>
        <v>0</v>
      </c>
      <c r="G7687" s="555">
        <f t="shared" si="1740"/>
        <v>0</v>
      </c>
    </row>
    <row r="7688" spans="1:7" ht="19.899999999999999" customHeight="1" x14ac:dyDescent="0.2">
      <c r="A7688" s="601">
        <f t="shared" si="1737"/>
        <v>0</v>
      </c>
      <c r="B7688" s="561">
        <f t="shared" si="1738"/>
        <v>0</v>
      </c>
      <c r="C7688" s="552"/>
      <c r="D7688" s="562">
        <f t="shared" si="1739"/>
        <v>0</v>
      </c>
      <c r="E7688" s="555"/>
      <c r="F7688" s="558">
        <f>IF(C7688="",0,IFERROR(VLOOKUP(COUNTIF($A$1:A7688,"ANALISIS DE PRECIOS"),T_Rendimiento_Equipo,5,FALSE),0))</f>
        <v>0</v>
      </c>
      <c r="G7688" s="555">
        <f t="shared" si="1740"/>
        <v>0</v>
      </c>
    </row>
    <row r="7689" spans="1:7" ht="19.899999999999999" customHeight="1" x14ac:dyDescent="0.2">
      <c r="A7689" s="602"/>
      <c r="B7689" s="541"/>
      <c r="C7689" s="545"/>
      <c r="D7689" s="541"/>
      <c r="E7689" s="542"/>
      <c r="F7689" s="564" t="s">
        <v>27</v>
      </c>
      <c r="G7689" s="603">
        <f>SUBTOTAL(9,G7680:G7688)</f>
        <v>0</v>
      </c>
    </row>
    <row r="7690" spans="1:7" ht="19.899999999999999" customHeight="1" x14ac:dyDescent="0.2">
      <c r="A7690" s="599"/>
      <c r="B7690" s="545"/>
      <c r="C7690" s="537" t="s">
        <v>713</v>
      </c>
      <c r="D7690" s="541"/>
      <c r="E7690" s="542"/>
      <c r="F7690" s="543"/>
      <c r="G7690" s="600"/>
    </row>
    <row r="7691" spans="1:7" ht="19.899999999999999" customHeight="1" x14ac:dyDescent="0.2">
      <c r="A7691" s="792" t="s">
        <v>576</v>
      </c>
      <c r="B7691" s="793"/>
      <c r="C7691" s="794" t="s">
        <v>0</v>
      </c>
      <c r="D7691" s="796" t="s">
        <v>24</v>
      </c>
      <c r="E7691" s="796" t="s">
        <v>1832</v>
      </c>
      <c r="F7691" s="798" t="s">
        <v>1007</v>
      </c>
      <c r="G7691" s="800" t="s">
        <v>26</v>
      </c>
    </row>
    <row r="7692" spans="1:7" ht="19.899999999999999" customHeight="1" x14ac:dyDescent="0.2">
      <c r="A7692" s="560" t="s">
        <v>577</v>
      </c>
      <c r="B7692" s="560" t="s">
        <v>578</v>
      </c>
      <c r="C7692" s="795"/>
      <c r="D7692" s="797"/>
      <c r="E7692" s="797"/>
      <c r="F7692" s="799"/>
      <c r="G7692" s="801"/>
    </row>
    <row r="7693" spans="1:7" ht="19.899999999999999" customHeight="1" x14ac:dyDescent="0.2">
      <c r="A7693" s="601">
        <f t="shared" ref="A7693:A7699" si="1741">IFERROR(VLOOKUP(C7693,T_Insumos,4,FALSE),0)</f>
        <v>0</v>
      </c>
      <c r="B7693" s="561">
        <f t="shared" ref="B7693:B7699" si="1742">IFERROR(VLOOKUP(C7693,T_Insumos,5,FALSE),0)</f>
        <v>0</v>
      </c>
      <c r="C7693" s="565"/>
      <c r="D7693" s="558"/>
      <c r="E7693" s="555">
        <f t="shared" ref="E7693:E7699" si="1743">IFERROR(VLOOKUP(C7693,T_Insumos,3,FALSE),0)</f>
        <v>0</v>
      </c>
      <c r="F7693" s="558">
        <f>IF(C7693="",0,IFERROR(VLOOKUP(COUNTIF($A$1:A7693,"ANALISIS DE PRECIOS"),T_Rendimiento_Equipo,5,FALSE),0))</f>
        <v>0</v>
      </c>
      <c r="G7693" s="555">
        <f>IFERROR(ROUND(D7693*E7693/F7693,2),0)</f>
        <v>0</v>
      </c>
    </row>
    <row r="7694" spans="1:7" ht="19.899999999999999" customHeight="1" x14ac:dyDescent="0.2">
      <c r="A7694" s="601">
        <f t="shared" si="1741"/>
        <v>0</v>
      </c>
      <c r="B7694" s="561">
        <f t="shared" si="1742"/>
        <v>0</v>
      </c>
      <c r="C7694" s="552"/>
      <c r="D7694" s="558"/>
      <c r="E7694" s="555">
        <f t="shared" si="1743"/>
        <v>0</v>
      </c>
      <c r="F7694" s="558">
        <f>IF(C7694="",0,IFERROR(VLOOKUP(COUNTIF($A$1:A7694,"ANALISIS DE PRECIOS"),T_Rendimiento_Equipo,5,FALSE),0))</f>
        <v>0</v>
      </c>
      <c r="G7694" s="555">
        <f t="shared" ref="G7694:G7699" si="1744">IFERROR(ROUND(D7694*E7694/F7694,2),0)</f>
        <v>0</v>
      </c>
    </row>
    <row r="7695" spans="1:7" ht="19.899999999999999" customHeight="1" x14ac:dyDescent="0.2">
      <c r="A7695" s="601">
        <f t="shared" si="1741"/>
        <v>0</v>
      </c>
      <c r="B7695" s="561">
        <f t="shared" si="1742"/>
        <v>0</v>
      </c>
      <c r="C7695" s="552"/>
      <c r="D7695" s="558"/>
      <c r="E7695" s="555">
        <f t="shared" si="1743"/>
        <v>0</v>
      </c>
      <c r="F7695" s="558">
        <f>IF(C7695="",0,IFERROR(VLOOKUP(COUNTIF($A$1:A7695,"ANALISIS DE PRECIOS"),T_Rendimiento_Equipo,5,FALSE),0))</f>
        <v>0</v>
      </c>
      <c r="G7695" s="555">
        <f t="shared" si="1744"/>
        <v>0</v>
      </c>
    </row>
    <row r="7696" spans="1:7" ht="19.899999999999999" customHeight="1" x14ac:dyDescent="0.2">
      <c r="A7696" s="601">
        <f t="shared" si="1741"/>
        <v>0</v>
      </c>
      <c r="B7696" s="561">
        <f t="shared" si="1742"/>
        <v>0</v>
      </c>
      <c r="C7696" s="552"/>
      <c r="D7696" s="558"/>
      <c r="E7696" s="555">
        <f t="shared" si="1743"/>
        <v>0</v>
      </c>
      <c r="F7696" s="558">
        <f>IF(C7696="",0,IFERROR(VLOOKUP(COUNTIF($A$1:A7696,"ANALISIS DE PRECIOS"),T_Rendimiento_Equipo,5,FALSE),0))</f>
        <v>0</v>
      </c>
      <c r="G7696" s="555">
        <f t="shared" si="1744"/>
        <v>0</v>
      </c>
    </row>
    <row r="7697" spans="1:7" ht="19.899999999999999" customHeight="1" x14ac:dyDescent="0.2">
      <c r="A7697" s="601">
        <f t="shared" si="1741"/>
        <v>0</v>
      </c>
      <c r="B7697" s="561">
        <f t="shared" si="1742"/>
        <v>0</v>
      </c>
      <c r="C7697" s="552"/>
      <c r="D7697" s="558"/>
      <c r="E7697" s="555">
        <f t="shared" si="1743"/>
        <v>0</v>
      </c>
      <c r="F7697" s="558">
        <f>IF(C7697="",0,IFERROR(VLOOKUP(COUNTIF($A$1:A7697,"ANALISIS DE PRECIOS"),T_Rendimiento_Equipo,5,FALSE),0))</f>
        <v>0</v>
      </c>
      <c r="G7697" s="555">
        <f t="shared" si="1744"/>
        <v>0</v>
      </c>
    </row>
    <row r="7698" spans="1:7" ht="19.899999999999999" customHeight="1" x14ac:dyDescent="0.2">
      <c r="A7698" s="601">
        <f t="shared" si="1741"/>
        <v>0</v>
      </c>
      <c r="B7698" s="561">
        <f t="shared" si="1742"/>
        <v>0</v>
      </c>
      <c r="C7698" s="552"/>
      <c r="D7698" s="566"/>
      <c r="E7698" s="555">
        <f t="shared" si="1743"/>
        <v>0</v>
      </c>
      <c r="F7698" s="558">
        <f>IF(C7698="",0,IFERROR(VLOOKUP(COUNTIF($A$1:A7698,"ANALISIS DE PRECIOS"),T_Rendimiento_Equipo,5,FALSE),0))</f>
        <v>0</v>
      </c>
      <c r="G7698" s="555">
        <f t="shared" si="1744"/>
        <v>0</v>
      </c>
    </row>
    <row r="7699" spans="1:7" ht="19.899999999999999" customHeight="1" x14ac:dyDescent="0.2">
      <c r="A7699" s="601">
        <f t="shared" si="1741"/>
        <v>0</v>
      </c>
      <c r="B7699" s="561">
        <f t="shared" si="1742"/>
        <v>0</v>
      </c>
      <c r="C7699" s="561"/>
      <c r="D7699" s="567"/>
      <c r="E7699" s="555">
        <f t="shared" si="1743"/>
        <v>0</v>
      </c>
      <c r="F7699" s="558">
        <f>IF(C7699="",0,IFERROR(VLOOKUP(COUNTIF($A$1:A7699,"ANALISIS DE PRECIOS"),T_Rendimiento_Equipo,5,FALSE),0))</f>
        <v>0</v>
      </c>
      <c r="G7699" s="555">
        <f t="shared" si="1744"/>
        <v>0</v>
      </c>
    </row>
    <row r="7700" spans="1:7" ht="19.899999999999999" customHeight="1" x14ac:dyDescent="0.2">
      <c r="A7700" s="602"/>
      <c r="B7700" s="541"/>
      <c r="C7700" s="545"/>
      <c r="D7700" s="541"/>
      <c r="E7700" s="542"/>
      <c r="F7700" s="564" t="s">
        <v>28</v>
      </c>
      <c r="G7700" s="604">
        <f>SUBTOTAL(9,G7693:G7699)</f>
        <v>0</v>
      </c>
    </row>
    <row r="7701" spans="1:7" ht="19.899999999999999" customHeight="1" x14ac:dyDescent="0.2">
      <c r="A7701" s="599"/>
      <c r="B7701" s="545"/>
      <c r="C7701" s="537" t="s">
        <v>1014</v>
      </c>
      <c r="D7701" s="541"/>
      <c r="E7701" s="542"/>
      <c r="F7701" s="543"/>
      <c r="G7701" s="600"/>
    </row>
    <row r="7702" spans="1:7" ht="19.899999999999999" customHeight="1" x14ac:dyDescent="0.2">
      <c r="A7702" s="792" t="s">
        <v>576</v>
      </c>
      <c r="B7702" s="793"/>
      <c r="C7702" s="794" t="s">
        <v>0</v>
      </c>
      <c r="D7702" s="794" t="s">
        <v>1867</v>
      </c>
      <c r="E7702" s="796" t="s">
        <v>24</v>
      </c>
      <c r="F7702" s="798" t="s">
        <v>25</v>
      </c>
      <c r="G7702" s="800" t="s">
        <v>26</v>
      </c>
    </row>
    <row r="7703" spans="1:7" ht="19.899999999999999" customHeight="1" x14ac:dyDescent="0.2">
      <c r="A7703" s="560" t="s">
        <v>577</v>
      </c>
      <c r="B7703" s="560" t="s">
        <v>578</v>
      </c>
      <c r="C7703" s="795"/>
      <c r="D7703" s="795"/>
      <c r="E7703" s="797"/>
      <c r="F7703" s="799"/>
      <c r="G7703" s="801"/>
    </row>
    <row r="7704" spans="1:7" ht="19.899999999999999" customHeight="1" x14ac:dyDescent="0.2">
      <c r="A7704" s="601">
        <f t="shared" ref="A7704:A7714" si="1745">IFERROR(VLOOKUP(C7704,T_Insumos,4,FALSE),0)</f>
        <v>0</v>
      </c>
      <c r="B7704" s="561">
        <f t="shared" ref="B7704:B7714" si="1746">IFERROR(VLOOKUP(C7704,T_Insumos,5,FALSE),0)</f>
        <v>0</v>
      </c>
      <c r="C7704" s="561"/>
      <c r="D7704" s="613">
        <f t="shared" ref="D7704:D7714" si="1747">IFERROR(VLOOKUP(C7704,T_Insumos,2,FALSE),0)</f>
        <v>0</v>
      </c>
      <c r="E7704" s="553"/>
      <c r="F7704" s="555">
        <f t="shared" ref="F7704:F7714" si="1748">IFERROR(VLOOKUP(C7704,T_Insumos,3,FALSE),0)</f>
        <v>0</v>
      </c>
      <c r="G7704" s="555">
        <f>ROUND(E7704*F7704,2)</f>
        <v>0</v>
      </c>
    </row>
    <row r="7705" spans="1:7" ht="19.899999999999999" customHeight="1" x14ac:dyDescent="0.2">
      <c r="A7705" s="601">
        <f t="shared" si="1745"/>
        <v>0</v>
      </c>
      <c r="B7705" s="561">
        <f t="shared" si="1746"/>
        <v>0</v>
      </c>
      <c r="C7705" s="561"/>
      <c r="D7705" s="613">
        <f t="shared" si="1747"/>
        <v>0</v>
      </c>
      <c r="E7705" s="553"/>
      <c r="F7705" s="555">
        <f t="shared" si="1748"/>
        <v>0</v>
      </c>
      <c r="G7705" s="555">
        <f t="shared" ref="G7705:G7714" si="1749">ROUND(E7705*F7705,2)</f>
        <v>0</v>
      </c>
    </row>
    <row r="7706" spans="1:7" ht="19.899999999999999" customHeight="1" x14ac:dyDescent="0.2">
      <c r="A7706" s="601">
        <f t="shared" si="1745"/>
        <v>0</v>
      </c>
      <c r="B7706" s="561">
        <f t="shared" si="1746"/>
        <v>0</v>
      </c>
      <c r="C7706" s="561"/>
      <c r="D7706" s="613">
        <f t="shared" si="1747"/>
        <v>0</v>
      </c>
      <c r="E7706" s="553"/>
      <c r="F7706" s="555">
        <f t="shared" si="1748"/>
        <v>0</v>
      </c>
      <c r="G7706" s="555">
        <f t="shared" si="1749"/>
        <v>0</v>
      </c>
    </row>
    <row r="7707" spans="1:7" ht="19.899999999999999" customHeight="1" x14ac:dyDescent="0.2">
      <c r="A7707" s="601">
        <f t="shared" si="1745"/>
        <v>0</v>
      </c>
      <c r="B7707" s="561">
        <f t="shared" si="1746"/>
        <v>0</v>
      </c>
      <c r="C7707" s="561"/>
      <c r="D7707" s="613">
        <f t="shared" si="1747"/>
        <v>0</v>
      </c>
      <c r="E7707" s="553"/>
      <c r="F7707" s="555">
        <f t="shared" si="1748"/>
        <v>0</v>
      </c>
      <c r="G7707" s="555">
        <f t="shared" si="1749"/>
        <v>0</v>
      </c>
    </row>
    <row r="7708" spans="1:7" ht="19.899999999999999" customHeight="1" x14ac:dyDescent="0.2">
      <c r="A7708" s="601">
        <f t="shared" si="1745"/>
        <v>0</v>
      </c>
      <c r="B7708" s="561">
        <f t="shared" si="1746"/>
        <v>0</v>
      </c>
      <c r="C7708" s="561"/>
      <c r="D7708" s="613">
        <f t="shared" si="1747"/>
        <v>0</v>
      </c>
      <c r="E7708" s="553"/>
      <c r="F7708" s="555">
        <f t="shared" si="1748"/>
        <v>0</v>
      </c>
      <c r="G7708" s="555">
        <f t="shared" si="1749"/>
        <v>0</v>
      </c>
    </row>
    <row r="7709" spans="1:7" ht="19.899999999999999" customHeight="1" x14ac:dyDescent="0.2">
      <c r="A7709" s="601">
        <f t="shared" si="1745"/>
        <v>0</v>
      </c>
      <c r="B7709" s="561">
        <f t="shared" si="1746"/>
        <v>0</v>
      </c>
      <c r="C7709" s="561"/>
      <c r="D7709" s="613">
        <f t="shared" si="1747"/>
        <v>0</v>
      </c>
      <c r="E7709" s="553"/>
      <c r="F7709" s="555">
        <f t="shared" si="1748"/>
        <v>0</v>
      </c>
      <c r="G7709" s="555">
        <f t="shared" si="1749"/>
        <v>0</v>
      </c>
    </row>
    <row r="7710" spans="1:7" ht="19.899999999999999" customHeight="1" x14ac:dyDescent="0.2">
      <c r="A7710" s="601">
        <f t="shared" si="1745"/>
        <v>0</v>
      </c>
      <c r="B7710" s="561">
        <f t="shared" si="1746"/>
        <v>0</v>
      </c>
      <c r="C7710" s="561"/>
      <c r="D7710" s="613">
        <f t="shared" si="1747"/>
        <v>0</v>
      </c>
      <c r="E7710" s="553"/>
      <c r="F7710" s="555">
        <f t="shared" si="1748"/>
        <v>0</v>
      </c>
      <c r="G7710" s="555">
        <f t="shared" si="1749"/>
        <v>0</v>
      </c>
    </row>
    <row r="7711" spans="1:7" ht="19.899999999999999" customHeight="1" x14ac:dyDescent="0.2">
      <c r="A7711" s="601">
        <f t="shared" si="1745"/>
        <v>0</v>
      </c>
      <c r="B7711" s="561">
        <f t="shared" si="1746"/>
        <v>0</v>
      </c>
      <c r="C7711" s="561"/>
      <c r="D7711" s="613">
        <f t="shared" si="1747"/>
        <v>0</v>
      </c>
      <c r="E7711" s="553"/>
      <c r="F7711" s="555">
        <f t="shared" si="1748"/>
        <v>0</v>
      </c>
      <c r="G7711" s="555">
        <f t="shared" si="1749"/>
        <v>0</v>
      </c>
    </row>
    <row r="7712" spans="1:7" ht="19.899999999999999" customHeight="1" x14ac:dyDescent="0.2">
      <c r="A7712" s="601">
        <f t="shared" si="1745"/>
        <v>0</v>
      </c>
      <c r="B7712" s="561">
        <f t="shared" si="1746"/>
        <v>0</v>
      </c>
      <c r="C7712" s="561"/>
      <c r="D7712" s="613">
        <f t="shared" si="1747"/>
        <v>0</v>
      </c>
      <c r="E7712" s="553"/>
      <c r="F7712" s="555">
        <f t="shared" si="1748"/>
        <v>0</v>
      </c>
      <c r="G7712" s="555">
        <f t="shared" si="1749"/>
        <v>0</v>
      </c>
    </row>
    <row r="7713" spans="1:7" ht="19.899999999999999" customHeight="1" x14ac:dyDescent="0.2">
      <c r="A7713" s="601">
        <f t="shared" si="1745"/>
        <v>0</v>
      </c>
      <c r="B7713" s="561">
        <f t="shared" si="1746"/>
        <v>0</v>
      </c>
      <c r="C7713" s="561"/>
      <c r="D7713" s="613">
        <f t="shared" si="1747"/>
        <v>0</v>
      </c>
      <c r="E7713" s="553"/>
      <c r="F7713" s="555">
        <f t="shared" si="1748"/>
        <v>0</v>
      </c>
      <c r="G7713" s="555">
        <f t="shared" si="1749"/>
        <v>0</v>
      </c>
    </row>
    <row r="7714" spans="1:7" ht="19.899999999999999" customHeight="1" x14ac:dyDescent="0.2">
      <c r="A7714" s="601">
        <f t="shared" si="1745"/>
        <v>0</v>
      </c>
      <c r="B7714" s="561">
        <f t="shared" si="1746"/>
        <v>0</v>
      </c>
      <c r="C7714" s="561"/>
      <c r="D7714" s="613">
        <f t="shared" si="1747"/>
        <v>0</v>
      </c>
      <c r="E7714" s="553"/>
      <c r="F7714" s="555">
        <f t="shared" si="1748"/>
        <v>0</v>
      </c>
      <c r="G7714" s="555">
        <f t="shared" si="1749"/>
        <v>0</v>
      </c>
    </row>
    <row r="7715" spans="1:7" ht="19.899999999999999" customHeight="1" x14ac:dyDescent="0.2">
      <c r="A7715" s="599"/>
      <c r="B7715" s="545"/>
      <c r="C7715" s="545"/>
      <c r="D7715" s="541"/>
      <c r="E7715" s="542"/>
      <c r="F7715" s="564" t="s">
        <v>29</v>
      </c>
      <c r="G7715" s="605">
        <f>SUBTOTAL(9,G7704:G7714)</f>
        <v>0</v>
      </c>
    </row>
    <row r="7716" spans="1:7" ht="19.899999999999999" customHeight="1" x14ac:dyDescent="0.2">
      <c r="A7716" s="599"/>
      <c r="B7716" s="545"/>
      <c r="C7716" s="537" t="s">
        <v>1015</v>
      </c>
      <c r="D7716" s="541"/>
      <c r="E7716" s="542"/>
      <c r="F7716" s="543"/>
      <c r="G7716" s="600"/>
    </row>
    <row r="7717" spans="1:7" ht="19.899999999999999" customHeight="1" x14ac:dyDescent="0.2">
      <c r="A7717" s="792" t="s">
        <v>576</v>
      </c>
      <c r="B7717" s="793"/>
      <c r="C7717" s="794" t="s">
        <v>0</v>
      </c>
      <c r="D7717" s="794" t="s">
        <v>1867</v>
      </c>
      <c r="E7717" s="796" t="s">
        <v>24</v>
      </c>
      <c r="F7717" s="798" t="s">
        <v>25</v>
      </c>
      <c r="G7717" s="800" t="s">
        <v>26</v>
      </c>
    </row>
    <row r="7718" spans="1:7" ht="19.899999999999999" customHeight="1" x14ac:dyDescent="0.2">
      <c r="A7718" s="560" t="s">
        <v>577</v>
      </c>
      <c r="B7718" s="560" t="s">
        <v>578</v>
      </c>
      <c r="C7718" s="795"/>
      <c r="D7718" s="795"/>
      <c r="E7718" s="797"/>
      <c r="F7718" s="799"/>
      <c r="G7718" s="801"/>
    </row>
    <row r="7719" spans="1:7" ht="19.899999999999999" customHeight="1" x14ac:dyDescent="0.2">
      <c r="A7719" s="601">
        <f>IFERROR(VLOOKUP(C7719,T_Insumos,4,FALSE),0)</f>
        <v>0</v>
      </c>
      <c r="B7719" s="561">
        <f>IFERROR(VLOOKUP(C7719,T_Insumos,5,FALSE),0)</f>
        <v>0</v>
      </c>
      <c r="C7719" s="552"/>
      <c r="D7719" s="613">
        <f>IF(C7719=0,0,"$/tnkm")</f>
        <v>0</v>
      </c>
      <c r="E7719" s="553"/>
      <c r="F7719" s="555">
        <f>IFERROR(VLOOKUP(C7719,T_Insumos,3,FALSE),0)</f>
        <v>0</v>
      </c>
      <c r="G7719" s="555">
        <f>ROUND(E7719*F7719,2)</f>
        <v>0</v>
      </c>
    </row>
    <row r="7720" spans="1:7" ht="19.899999999999999" customHeight="1" x14ac:dyDescent="0.2">
      <c r="A7720" s="601">
        <f>IFERROR(VLOOKUP(C7720,T_Insumos,4,FALSE),0)</f>
        <v>0</v>
      </c>
      <c r="B7720" s="561">
        <f>IFERROR(VLOOKUP(C7720,T_Insumos,5,FALSE),0)</f>
        <v>0</v>
      </c>
      <c r="C7720" s="552"/>
      <c r="D7720" s="613">
        <f>IF(C7720=0,0,"$/tnkm")</f>
        <v>0</v>
      </c>
      <c r="E7720" s="569"/>
      <c r="F7720" s="555">
        <f>IFERROR(VLOOKUP(C7720,T_Insumos,3,FALSE),0)</f>
        <v>0</v>
      </c>
      <c r="G7720" s="555">
        <f t="shared" ref="G7720" si="1750">ROUND(E7720*F7720,2)</f>
        <v>0</v>
      </c>
    </row>
    <row r="7721" spans="1:7" ht="19.899999999999999" customHeight="1" x14ac:dyDescent="0.2">
      <c r="A7721" s="599"/>
      <c r="B7721" s="545"/>
      <c r="C7721" s="545"/>
      <c r="D7721" s="541"/>
      <c r="E7721" s="542"/>
      <c r="F7721" s="564" t="s">
        <v>1016</v>
      </c>
      <c r="G7721" s="605">
        <f>SUBTOTAL(9,G7719:G7720)</f>
        <v>0</v>
      </c>
    </row>
    <row r="7722" spans="1:7" ht="19.899999999999999" customHeight="1" x14ac:dyDescent="0.2">
      <c r="A7722" s="602"/>
      <c r="B7722" s="541"/>
      <c r="C7722" s="545"/>
      <c r="D7722" s="541"/>
      <c r="E7722" s="542"/>
      <c r="F7722" s="543"/>
      <c r="G7722" s="600"/>
    </row>
    <row r="7723" spans="1:7" ht="19.899999999999999" customHeight="1" x14ac:dyDescent="0.2">
      <c r="A7723" s="664" t="str">
        <f>B7657</f>
        <v/>
      </c>
      <c r="B7723" s="661">
        <f ca="1">C7657</f>
        <v>0</v>
      </c>
      <c r="C7723" s="541"/>
      <c r="D7723" s="541" t="s">
        <v>1833</v>
      </c>
      <c r="E7723" s="662"/>
      <c r="F7723" s="663" t="str">
        <f ca="1">"$/"&amp;G7657</f>
        <v>$/0</v>
      </c>
      <c r="G7723" s="610">
        <f>SUBTOTAL(9,G7680:G7722)</f>
        <v>0</v>
      </c>
    </row>
    <row r="7724" spans="1:7" ht="19.899999999999999" customHeight="1" x14ac:dyDescent="0.2">
      <c r="A7724" s="606"/>
      <c r="B7724" s="607"/>
      <c r="C7724" s="608"/>
      <c r="D7724" s="608" t="s">
        <v>2043</v>
      </c>
      <c r="E7724" s="609"/>
      <c r="F7724" s="665" t="str">
        <f ca="1">"$/"&amp;G7657</f>
        <v>$/0</v>
      </c>
      <c r="G7724" s="610">
        <f>ROUND(G7723/Coeficiente_Paso,2)</f>
        <v>0</v>
      </c>
    </row>
    <row r="7725" spans="1:7" ht="19.899999999999999" customHeight="1" x14ac:dyDescent="0.2">
      <c r="A7725" s="191"/>
      <c r="B7725" s="191"/>
      <c r="C7725" s="191"/>
      <c r="D7725" s="191"/>
      <c r="E7725" s="191"/>
      <c r="F7725" s="191"/>
      <c r="G7725" s="191"/>
    </row>
    <row r="7726" spans="1:7" ht="19.899999999999999" customHeight="1" x14ac:dyDescent="0.2">
      <c r="A7726" s="802" t="s">
        <v>31</v>
      </c>
      <c r="B7726" s="803"/>
      <c r="C7726" s="803"/>
      <c r="D7726" s="803"/>
      <c r="E7726" s="803"/>
      <c r="F7726" s="803"/>
      <c r="G7726" s="804"/>
    </row>
    <row r="7727" spans="1:7" ht="19.899999999999999" customHeight="1" x14ac:dyDescent="0.2">
      <c r="A7727" s="587" t="s">
        <v>711</v>
      </c>
      <c r="B7727" s="535" t="str">
        <f>Comitente</f>
        <v>DIRECCIÓN PROVINCIAL DE VIALIDAD</v>
      </c>
      <c r="C7727" s="536"/>
      <c r="D7727" s="537"/>
      <c r="E7727" s="537"/>
      <c r="F7727" s="538"/>
      <c r="G7727" s="588"/>
    </row>
    <row r="7728" spans="1:7" ht="19.899999999999999" customHeight="1" x14ac:dyDescent="0.2">
      <c r="A7728" s="587" t="s">
        <v>712</v>
      </c>
      <c r="B7728" s="535">
        <f>Contratista</f>
        <v>0</v>
      </c>
      <c r="C7728" s="539"/>
      <c r="D7728" s="539"/>
      <c r="E7728" s="539"/>
      <c r="F7728" s="535"/>
      <c r="G7728" s="589"/>
    </row>
    <row r="7729" spans="1:7" ht="19.899999999999999" customHeight="1" x14ac:dyDescent="0.2">
      <c r="A7729" s="587" t="s">
        <v>21</v>
      </c>
      <c r="B7729" s="535" t="str">
        <f>Obra</f>
        <v>PAVIMENTACIÓN Y REPAVIMENTACION DE LA RED VIAL MUNICIPAL AFECTADAS POR OBRAS DE SANEAMIENTO 1era ETAPA SARMIENTO</v>
      </c>
      <c r="C7729" s="539"/>
      <c r="D7729" s="539"/>
      <c r="E7729" s="539"/>
      <c r="F7729" s="535" t="s">
        <v>32</v>
      </c>
      <c r="G7729" s="589">
        <f>Fecha_Base</f>
        <v>0</v>
      </c>
    </row>
    <row r="7730" spans="1:7" ht="19.899999999999999" customHeight="1" x14ac:dyDescent="0.2">
      <c r="A7730" s="590" t="s">
        <v>710</v>
      </c>
      <c r="B7730" s="540" t="str">
        <f>Ubicación</f>
        <v>DEPARTAMENTO SARMIENTO</v>
      </c>
      <c r="C7730" s="540"/>
      <c r="D7730" s="541"/>
      <c r="E7730" s="542"/>
      <c r="F7730" s="543"/>
      <c r="G7730" s="591"/>
    </row>
    <row r="7731" spans="1:7" ht="19.899999999999999" customHeight="1" x14ac:dyDescent="0.2">
      <c r="A7731" s="590" t="s">
        <v>33</v>
      </c>
      <c r="B7731" s="544" t="str">
        <f>IFERROR(VALUE(LEFT(B7732,FIND(".",B7732)-1)),"")</f>
        <v/>
      </c>
      <c r="C7731" s="545">
        <f ca="1">IFERROR(VLOOKUP(B7731,T_Computo_Presupuesto,2,FALSE),0)</f>
        <v>0</v>
      </c>
      <c r="D7731" s="545"/>
      <c r="E7731" s="542"/>
      <c r="F7731" s="543"/>
      <c r="G7731" s="591"/>
    </row>
    <row r="7732" spans="1:7" ht="19.899999999999999" customHeight="1" x14ac:dyDescent="0.2">
      <c r="A7732" s="590" t="s">
        <v>22</v>
      </c>
      <c r="B7732" s="546" t="str">
        <f>IFERROR(VLOOKUP(COUNTIF($A$1:A7732,"ANALISIS DE PRECIOS"),T_NumeroItem,2,FALSE),"")</f>
        <v/>
      </c>
      <c r="C7732" s="805">
        <f ca="1">IFERROR(VLOOKUP(B7732,T_Computo_Presupuesto,2,FALSE),0)</f>
        <v>0</v>
      </c>
      <c r="D7732" s="805"/>
      <c r="E7732" s="805"/>
      <c r="F7732" s="540" t="s">
        <v>23</v>
      </c>
      <c r="G7732" s="592">
        <f ca="1">IFERROR(VLOOKUP(B7732,T_Computo_Presupuesto,4,FALSE),0)</f>
        <v>0</v>
      </c>
    </row>
    <row r="7733" spans="1:7" ht="19.899999999999999" customHeight="1" x14ac:dyDescent="0.2">
      <c r="A7733" s="590"/>
      <c r="B7733" s="540"/>
      <c r="C7733" s="545"/>
      <c r="D7733" s="541"/>
      <c r="E7733" s="542"/>
      <c r="F7733" s="545"/>
      <c r="G7733" s="593"/>
    </row>
    <row r="7734" spans="1:7" ht="19.899999999999999" customHeight="1" x14ac:dyDescent="0.2">
      <c r="A7734" s="594"/>
      <c r="B7734" s="547"/>
      <c r="C7734" s="548" t="s">
        <v>999</v>
      </c>
      <c r="D7734" s="547"/>
      <c r="E7734" s="547"/>
      <c r="F7734" s="547"/>
      <c r="G7734" s="595"/>
    </row>
    <row r="7735" spans="1:7" ht="19.899999999999999" customHeight="1" x14ac:dyDescent="0.2">
      <c r="A7735" s="590"/>
      <c r="B7735" s="549"/>
      <c r="C7735" s="545"/>
      <c r="D7735" s="541"/>
      <c r="E7735" s="542"/>
      <c r="F7735" s="540"/>
      <c r="G7735" s="592"/>
    </row>
    <row r="7736" spans="1:7" ht="19.899999999999999" customHeight="1" x14ac:dyDescent="0.2">
      <c r="A7736" s="590"/>
      <c r="B7736" s="549"/>
      <c r="C7736" s="550" t="s">
        <v>1000</v>
      </c>
      <c r="D7736" s="551" t="s">
        <v>24</v>
      </c>
      <c r="E7736" s="551" t="s">
        <v>1001</v>
      </c>
      <c r="F7736" s="551" t="s">
        <v>1002</v>
      </c>
      <c r="G7736" s="550" t="s">
        <v>1003</v>
      </c>
    </row>
    <row r="7737" spans="1:7" ht="19.899999999999999" customHeight="1" x14ac:dyDescent="0.2">
      <c r="A7737" s="590"/>
      <c r="B7737" s="549"/>
      <c r="C7737" s="552"/>
      <c r="D7737" s="553"/>
      <c r="E7737" s="554">
        <f t="shared" ref="E7737:E7746" si="1751">IFERROR(VLOOKUP(C7737,T_Equipos,4,FALSE),0)</f>
        <v>0</v>
      </c>
      <c r="F7737" s="555">
        <f t="shared" ref="F7737:F7746" si="1752">IFERROR(VLOOKUP(C7737,T_Equipos,5,FALSE),0)</f>
        <v>0</v>
      </c>
      <c r="G7737" s="555">
        <f>ROUND(D7737*F7737,2)</f>
        <v>0</v>
      </c>
    </row>
    <row r="7738" spans="1:7" ht="19.899999999999999" customHeight="1" x14ac:dyDescent="0.2">
      <c r="A7738" s="590"/>
      <c r="B7738" s="549"/>
      <c r="C7738" s="552"/>
      <c r="D7738" s="553"/>
      <c r="E7738" s="554">
        <f t="shared" si="1751"/>
        <v>0</v>
      </c>
      <c r="F7738" s="555">
        <f t="shared" si="1752"/>
        <v>0</v>
      </c>
      <c r="G7738" s="555">
        <f>ROUND(D7738*F7738,2)</f>
        <v>0</v>
      </c>
    </row>
    <row r="7739" spans="1:7" ht="19.899999999999999" customHeight="1" x14ac:dyDescent="0.2">
      <c r="A7739" s="590"/>
      <c r="B7739" s="549"/>
      <c r="C7739" s="552"/>
      <c r="D7739" s="553"/>
      <c r="E7739" s="554">
        <f t="shared" si="1751"/>
        <v>0</v>
      </c>
      <c r="F7739" s="555">
        <f t="shared" si="1752"/>
        <v>0</v>
      </c>
      <c r="G7739" s="555">
        <f>ROUND(D7739*F7739,2)</f>
        <v>0</v>
      </c>
    </row>
    <row r="7740" spans="1:7" ht="19.899999999999999" customHeight="1" x14ac:dyDescent="0.2">
      <c r="A7740" s="590"/>
      <c r="B7740" s="549"/>
      <c r="C7740" s="552"/>
      <c r="D7740" s="553"/>
      <c r="E7740" s="554">
        <f t="shared" si="1751"/>
        <v>0</v>
      </c>
      <c r="F7740" s="555">
        <f t="shared" si="1752"/>
        <v>0</v>
      </c>
      <c r="G7740" s="555">
        <f>ROUND(D7740*F7740,2)</f>
        <v>0</v>
      </c>
    </row>
    <row r="7741" spans="1:7" ht="19.899999999999999" customHeight="1" x14ac:dyDescent="0.2">
      <c r="A7741" s="590"/>
      <c r="B7741" s="549"/>
      <c r="C7741" s="552"/>
      <c r="D7741" s="553"/>
      <c r="E7741" s="554">
        <f t="shared" si="1751"/>
        <v>0</v>
      </c>
      <c r="F7741" s="555">
        <f t="shared" si="1752"/>
        <v>0</v>
      </c>
      <c r="G7741" s="555">
        <f t="shared" ref="G7741:G7746" si="1753">ROUND(D7741*F7741,2)</f>
        <v>0</v>
      </c>
    </row>
    <row r="7742" spans="1:7" ht="19.899999999999999" customHeight="1" x14ac:dyDescent="0.2">
      <c r="A7742" s="590"/>
      <c r="B7742" s="549"/>
      <c r="C7742" s="552"/>
      <c r="D7742" s="553"/>
      <c r="E7742" s="554">
        <f t="shared" si="1751"/>
        <v>0</v>
      </c>
      <c r="F7742" s="555">
        <f t="shared" si="1752"/>
        <v>0</v>
      </c>
      <c r="G7742" s="555">
        <f t="shared" si="1753"/>
        <v>0</v>
      </c>
    </row>
    <row r="7743" spans="1:7" ht="19.899999999999999" customHeight="1" x14ac:dyDescent="0.2">
      <c r="A7743" s="590"/>
      <c r="B7743" s="549"/>
      <c r="C7743" s="552"/>
      <c r="D7743" s="553"/>
      <c r="E7743" s="554">
        <f t="shared" si="1751"/>
        <v>0</v>
      </c>
      <c r="F7743" s="555">
        <f t="shared" si="1752"/>
        <v>0</v>
      </c>
      <c r="G7743" s="555">
        <f t="shared" si="1753"/>
        <v>0</v>
      </c>
    </row>
    <row r="7744" spans="1:7" ht="19.899999999999999" customHeight="1" x14ac:dyDescent="0.2">
      <c r="A7744" s="590"/>
      <c r="B7744" s="549"/>
      <c r="C7744" s="552"/>
      <c r="D7744" s="553"/>
      <c r="E7744" s="554">
        <f t="shared" si="1751"/>
        <v>0</v>
      </c>
      <c r="F7744" s="555">
        <f t="shared" si="1752"/>
        <v>0</v>
      </c>
      <c r="G7744" s="555">
        <f t="shared" si="1753"/>
        <v>0</v>
      </c>
    </row>
    <row r="7745" spans="1:7" ht="19.899999999999999" customHeight="1" x14ac:dyDescent="0.2">
      <c r="A7745" s="590"/>
      <c r="B7745" s="549"/>
      <c r="C7745" s="552"/>
      <c r="D7745" s="553"/>
      <c r="E7745" s="554">
        <f t="shared" si="1751"/>
        <v>0</v>
      </c>
      <c r="F7745" s="555">
        <f t="shared" si="1752"/>
        <v>0</v>
      </c>
      <c r="G7745" s="555">
        <f t="shared" si="1753"/>
        <v>0</v>
      </c>
    </row>
    <row r="7746" spans="1:7" ht="19.899999999999999" customHeight="1" x14ac:dyDescent="0.2">
      <c r="A7746" s="590"/>
      <c r="B7746" s="549"/>
      <c r="C7746" s="552"/>
      <c r="D7746" s="553"/>
      <c r="E7746" s="554">
        <f t="shared" si="1751"/>
        <v>0</v>
      </c>
      <c r="F7746" s="555">
        <f t="shared" si="1752"/>
        <v>0</v>
      </c>
      <c r="G7746" s="555">
        <f t="shared" si="1753"/>
        <v>0</v>
      </c>
    </row>
    <row r="7747" spans="1:7" ht="19.899999999999999" customHeight="1" x14ac:dyDescent="0.2">
      <c r="A7747" s="590"/>
      <c r="B7747" s="549"/>
      <c r="C7747" s="545"/>
      <c r="D7747" s="545"/>
      <c r="E7747" s="556"/>
      <c r="F7747" s="540"/>
      <c r="G7747" s="592"/>
    </row>
    <row r="7748" spans="1:7" ht="19.899999999999999" customHeight="1" x14ac:dyDescent="0.2">
      <c r="A7748" s="590"/>
      <c r="B7748" s="545"/>
      <c r="C7748" s="537" t="s">
        <v>1004</v>
      </c>
      <c r="D7748" s="540" t="s">
        <v>1001</v>
      </c>
      <c r="E7748" s="611">
        <f>SUMPRODUCT(D7737:D7746,E7737:E7746)</f>
        <v>0</v>
      </c>
      <c r="F7748" s="540" t="s">
        <v>1005</v>
      </c>
      <c r="G7748" s="612">
        <f>SUM(G7737:G7746)</f>
        <v>0</v>
      </c>
    </row>
    <row r="7749" spans="1:7" ht="19.899999999999999" customHeight="1" x14ac:dyDescent="0.2">
      <c r="A7749" s="590"/>
      <c r="B7749" s="549"/>
      <c r="C7749" s="557"/>
      <c r="D7749" s="556"/>
      <c r="E7749" s="542"/>
      <c r="F7749" s="540"/>
      <c r="G7749" s="596"/>
    </row>
    <row r="7750" spans="1:7" ht="19.899999999999999" customHeight="1" x14ac:dyDescent="0.2">
      <c r="A7750" s="597"/>
      <c r="B7750" s="549"/>
      <c r="C7750" s="540" t="s">
        <v>1006</v>
      </c>
      <c r="D7750" s="558">
        <f>IFERROR(VLOOKUP(COUNTIF($A$1:A7750,"ANALISIS DE PRECIOS"),T_Rendimiento_Equipo,5,FALSE),0)</f>
        <v>0</v>
      </c>
      <c r="E7750" s="559" t="str">
        <f ca="1">G7732&amp;"/día"</f>
        <v>0/día</v>
      </c>
      <c r="F7750" s="598"/>
      <c r="G7750" s="592"/>
    </row>
    <row r="7751" spans="1:7" ht="19.899999999999999" customHeight="1" x14ac:dyDescent="0.2">
      <c r="A7751" s="590"/>
      <c r="B7751" s="549"/>
      <c r="C7751" s="545"/>
      <c r="D7751" s="541"/>
      <c r="E7751" s="542"/>
      <c r="F7751" s="540"/>
      <c r="G7751" s="592"/>
    </row>
    <row r="7752" spans="1:7" ht="19.899999999999999" customHeight="1" x14ac:dyDescent="0.2">
      <c r="A7752" s="792" t="s">
        <v>576</v>
      </c>
      <c r="B7752" s="793"/>
      <c r="C7752" s="794" t="s">
        <v>0</v>
      </c>
      <c r="D7752" s="806" t="s">
        <v>1866</v>
      </c>
      <c r="E7752" s="806" t="s">
        <v>1865</v>
      </c>
      <c r="F7752" s="798" t="s">
        <v>1007</v>
      </c>
      <c r="G7752" s="800" t="s">
        <v>26</v>
      </c>
    </row>
    <row r="7753" spans="1:7" ht="19.899999999999999" customHeight="1" x14ac:dyDescent="0.2">
      <c r="A7753" s="560" t="s">
        <v>577</v>
      </c>
      <c r="B7753" s="560" t="s">
        <v>578</v>
      </c>
      <c r="C7753" s="795"/>
      <c r="D7753" s="807"/>
      <c r="E7753" s="797"/>
      <c r="F7753" s="799"/>
      <c r="G7753" s="801"/>
    </row>
    <row r="7754" spans="1:7" ht="19.899999999999999" customHeight="1" x14ac:dyDescent="0.2">
      <c r="A7754" s="599"/>
      <c r="B7754" s="545"/>
      <c r="C7754" s="537" t="s">
        <v>1008</v>
      </c>
      <c r="D7754" s="542"/>
      <c r="E7754" s="542"/>
      <c r="F7754" s="545"/>
      <c r="G7754" s="600"/>
    </row>
    <row r="7755" spans="1:7" ht="19.899999999999999" customHeight="1" x14ac:dyDescent="0.2">
      <c r="A7755" s="601">
        <f t="shared" ref="A7755:A7763" si="1754">IFERROR(VLOOKUP(C7755,T_Insumos,4,FALSE),0)</f>
        <v>0</v>
      </c>
      <c r="B7755" s="561">
        <f t="shared" ref="B7755:B7763" si="1755">IFERROR(VLOOKUP(C7755,T_Insumos,5,FALSE),0)</f>
        <v>0</v>
      </c>
      <c r="C7755" s="552"/>
      <c r="D7755" s="562">
        <f t="shared" ref="D7755:D7763" si="1756">IFERROR(VLOOKUP(C7755,T_Insumos,3,FALSE),0)</f>
        <v>0</v>
      </c>
      <c r="E7755" s="555">
        <f>D7755*$G$23</f>
        <v>0</v>
      </c>
      <c r="F7755" s="558">
        <f>IF(C7755="",0,IFERROR(VLOOKUP(COUNTIF($A$1:A7755,"ANALISIS DE PRECIOS"),T_Rendimiento_Equipo,5,FALSE),0))</f>
        <v>0</v>
      </c>
      <c r="G7755" s="555">
        <f>IFERROR(ROUND(E7755/F7755,2),0)</f>
        <v>0</v>
      </c>
    </row>
    <row r="7756" spans="1:7" ht="19.899999999999999" customHeight="1" x14ac:dyDescent="0.2">
      <c r="A7756" s="601">
        <f t="shared" si="1754"/>
        <v>0</v>
      </c>
      <c r="B7756" s="561">
        <f t="shared" si="1755"/>
        <v>0</v>
      </c>
      <c r="C7756" s="552"/>
      <c r="D7756" s="562">
        <f t="shared" si="1756"/>
        <v>0</v>
      </c>
      <c r="E7756" s="555"/>
      <c r="F7756" s="558">
        <f>IF(C7756="",0,IFERROR(VLOOKUP(COUNTIF($A$1:A7756,"ANALISIS DE PRECIOS"),T_Rendimiento_Equipo,5,FALSE),0))</f>
        <v>0</v>
      </c>
      <c r="G7756" s="555">
        <f t="shared" ref="G7756:G7763" si="1757">IFERROR(ROUND(E7756/F7756,2),0)</f>
        <v>0</v>
      </c>
    </row>
    <row r="7757" spans="1:7" ht="19.899999999999999" customHeight="1" x14ac:dyDescent="0.2">
      <c r="A7757" s="601">
        <f t="shared" si="1754"/>
        <v>0</v>
      </c>
      <c r="B7757" s="561">
        <f t="shared" si="1755"/>
        <v>0</v>
      </c>
      <c r="C7757" s="563"/>
      <c r="D7757" s="562">
        <f t="shared" si="1756"/>
        <v>0</v>
      </c>
      <c r="E7757" s="555"/>
      <c r="F7757" s="558">
        <f>IF(C7757="",0,IFERROR(VLOOKUP(COUNTIF($A$1:A7757,"ANALISIS DE PRECIOS"),T_Rendimiento_Equipo,5,FALSE),0))</f>
        <v>0</v>
      </c>
      <c r="G7757" s="555">
        <f t="shared" si="1757"/>
        <v>0</v>
      </c>
    </row>
    <row r="7758" spans="1:7" ht="19.899999999999999" customHeight="1" x14ac:dyDescent="0.2">
      <c r="A7758" s="601">
        <f t="shared" si="1754"/>
        <v>0</v>
      </c>
      <c r="B7758" s="561">
        <f t="shared" si="1755"/>
        <v>0</v>
      </c>
      <c r="C7758" s="563"/>
      <c r="D7758" s="562">
        <f t="shared" si="1756"/>
        <v>0</v>
      </c>
      <c r="E7758" s="555"/>
      <c r="F7758" s="558">
        <f>IF(C7758="",0,IFERROR(VLOOKUP(COUNTIF($A$1:A7758,"ANALISIS DE PRECIOS"),T_Rendimiento_Equipo,5,FALSE),0))</f>
        <v>0</v>
      </c>
      <c r="G7758" s="555">
        <f t="shared" si="1757"/>
        <v>0</v>
      </c>
    </row>
    <row r="7759" spans="1:7" ht="19.899999999999999" customHeight="1" x14ac:dyDescent="0.2">
      <c r="A7759" s="601">
        <f t="shared" si="1754"/>
        <v>0</v>
      </c>
      <c r="B7759" s="561">
        <f t="shared" si="1755"/>
        <v>0</v>
      </c>
      <c r="C7759" s="563"/>
      <c r="D7759" s="562">
        <f t="shared" si="1756"/>
        <v>0</v>
      </c>
      <c r="E7759" s="555"/>
      <c r="F7759" s="558">
        <f>IF(C7759="",0,IFERROR(VLOOKUP(COUNTIF($A$1:A7759,"ANALISIS DE PRECIOS"),T_Rendimiento_Equipo,5,FALSE),0))</f>
        <v>0</v>
      </c>
      <c r="G7759" s="555">
        <f t="shared" si="1757"/>
        <v>0</v>
      </c>
    </row>
    <row r="7760" spans="1:7" ht="19.899999999999999" customHeight="1" x14ac:dyDescent="0.2">
      <c r="A7760" s="601">
        <f t="shared" si="1754"/>
        <v>0</v>
      </c>
      <c r="B7760" s="561">
        <f t="shared" si="1755"/>
        <v>0</v>
      </c>
      <c r="C7760" s="563"/>
      <c r="D7760" s="562">
        <f t="shared" si="1756"/>
        <v>0</v>
      </c>
      <c r="E7760" s="555"/>
      <c r="F7760" s="558">
        <f>IF(C7760="",0,IFERROR(VLOOKUP(COUNTIF($A$1:A7760,"ANALISIS DE PRECIOS"),T_Rendimiento_Equipo,5,FALSE),0))</f>
        <v>0</v>
      </c>
      <c r="G7760" s="555">
        <f t="shared" si="1757"/>
        <v>0</v>
      </c>
    </row>
    <row r="7761" spans="1:7" ht="19.899999999999999" customHeight="1" x14ac:dyDescent="0.2">
      <c r="A7761" s="601">
        <f t="shared" si="1754"/>
        <v>0</v>
      </c>
      <c r="B7761" s="561">
        <f t="shared" si="1755"/>
        <v>0</v>
      </c>
      <c r="C7761" s="563"/>
      <c r="D7761" s="562">
        <f t="shared" si="1756"/>
        <v>0</v>
      </c>
      <c r="E7761" s="555"/>
      <c r="F7761" s="558">
        <f>IF(C7761="",0,IFERROR(VLOOKUP(COUNTIF($A$1:A7761,"ANALISIS DE PRECIOS"),T_Rendimiento_Equipo,5,FALSE),0))</f>
        <v>0</v>
      </c>
      <c r="G7761" s="555">
        <f t="shared" si="1757"/>
        <v>0</v>
      </c>
    </row>
    <row r="7762" spans="1:7" ht="19.899999999999999" customHeight="1" x14ac:dyDescent="0.2">
      <c r="A7762" s="601">
        <f t="shared" si="1754"/>
        <v>0</v>
      </c>
      <c r="B7762" s="561">
        <f t="shared" si="1755"/>
        <v>0</v>
      </c>
      <c r="C7762" s="563"/>
      <c r="D7762" s="562">
        <f t="shared" si="1756"/>
        <v>0</v>
      </c>
      <c r="E7762" s="555"/>
      <c r="F7762" s="558">
        <f>IF(C7762="",0,IFERROR(VLOOKUP(COUNTIF($A$1:A7762,"ANALISIS DE PRECIOS"),T_Rendimiento_Equipo,5,FALSE),0))</f>
        <v>0</v>
      </c>
      <c r="G7762" s="555">
        <f t="shared" si="1757"/>
        <v>0</v>
      </c>
    </row>
    <row r="7763" spans="1:7" ht="19.899999999999999" customHeight="1" x14ac:dyDescent="0.2">
      <c r="A7763" s="601">
        <f t="shared" si="1754"/>
        <v>0</v>
      </c>
      <c r="B7763" s="561">
        <f t="shared" si="1755"/>
        <v>0</v>
      </c>
      <c r="C7763" s="552"/>
      <c r="D7763" s="562">
        <f t="shared" si="1756"/>
        <v>0</v>
      </c>
      <c r="E7763" s="555"/>
      <c r="F7763" s="558">
        <f>IF(C7763="",0,IFERROR(VLOOKUP(COUNTIF($A$1:A7763,"ANALISIS DE PRECIOS"),T_Rendimiento_Equipo,5,FALSE),0))</f>
        <v>0</v>
      </c>
      <c r="G7763" s="555">
        <f t="shared" si="1757"/>
        <v>0</v>
      </c>
    </row>
    <row r="7764" spans="1:7" ht="19.899999999999999" customHeight="1" x14ac:dyDescent="0.2">
      <c r="A7764" s="602"/>
      <c r="B7764" s="541"/>
      <c r="C7764" s="545"/>
      <c r="D7764" s="541"/>
      <c r="E7764" s="542"/>
      <c r="F7764" s="564" t="s">
        <v>27</v>
      </c>
      <c r="G7764" s="603">
        <f>SUBTOTAL(9,G7755:G7763)</f>
        <v>0</v>
      </c>
    </row>
    <row r="7765" spans="1:7" ht="19.899999999999999" customHeight="1" x14ac:dyDescent="0.2">
      <c r="A7765" s="599"/>
      <c r="B7765" s="545"/>
      <c r="C7765" s="537" t="s">
        <v>713</v>
      </c>
      <c r="D7765" s="541"/>
      <c r="E7765" s="542"/>
      <c r="F7765" s="543"/>
      <c r="G7765" s="600"/>
    </row>
    <row r="7766" spans="1:7" ht="19.899999999999999" customHeight="1" x14ac:dyDescent="0.2">
      <c r="A7766" s="792" t="s">
        <v>576</v>
      </c>
      <c r="B7766" s="793"/>
      <c r="C7766" s="794" t="s">
        <v>0</v>
      </c>
      <c r="D7766" s="796" t="s">
        <v>24</v>
      </c>
      <c r="E7766" s="796" t="s">
        <v>1832</v>
      </c>
      <c r="F7766" s="798" t="s">
        <v>1007</v>
      </c>
      <c r="G7766" s="800" t="s">
        <v>26</v>
      </c>
    </row>
    <row r="7767" spans="1:7" ht="19.899999999999999" customHeight="1" x14ac:dyDescent="0.2">
      <c r="A7767" s="560" t="s">
        <v>577</v>
      </c>
      <c r="B7767" s="560" t="s">
        <v>578</v>
      </c>
      <c r="C7767" s="795"/>
      <c r="D7767" s="797"/>
      <c r="E7767" s="797"/>
      <c r="F7767" s="799"/>
      <c r="G7767" s="801"/>
    </row>
    <row r="7768" spans="1:7" ht="19.899999999999999" customHeight="1" x14ac:dyDescent="0.2">
      <c r="A7768" s="601">
        <f t="shared" ref="A7768:A7774" si="1758">IFERROR(VLOOKUP(C7768,T_Insumos,4,FALSE),0)</f>
        <v>0</v>
      </c>
      <c r="B7768" s="561">
        <f t="shared" ref="B7768:B7774" si="1759">IFERROR(VLOOKUP(C7768,T_Insumos,5,FALSE),0)</f>
        <v>0</v>
      </c>
      <c r="C7768" s="565"/>
      <c r="D7768" s="558"/>
      <c r="E7768" s="555">
        <f t="shared" ref="E7768:E7774" si="1760">IFERROR(VLOOKUP(C7768,T_Insumos,3,FALSE),0)</f>
        <v>0</v>
      </c>
      <c r="F7768" s="558">
        <f>IF(C7768="",0,IFERROR(VLOOKUP(COUNTIF($A$1:A7768,"ANALISIS DE PRECIOS"),T_Rendimiento_Equipo,5,FALSE),0))</f>
        <v>0</v>
      </c>
      <c r="G7768" s="555">
        <f>IFERROR(ROUND(D7768*E7768/F7768,2),0)</f>
        <v>0</v>
      </c>
    </row>
    <row r="7769" spans="1:7" ht="19.899999999999999" customHeight="1" x14ac:dyDescent="0.2">
      <c r="A7769" s="601">
        <f t="shared" si="1758"/>
        <v>0</v>
      </c>
      <c r="B7769" s="561">
        <f t="shared" si="1759"/>
        <v>0</v>
      </c>
      <c r="C7769" s="552"/>
      <c r="D7769" s="558"/>
      <c r="E7769" s="555">
        <f t="shared" si="1760"/>
        <v>0</v>
      </c>
      <c r="F7769" s="558">
        <f>IF(C7769="",0,IFERROR(VLOOKUP(COUNTIF($A$1:A7769,"ANALISIS DE PRECIOS"),T_Rendimiento_Equipo,5,FALSE),0))</f>
        <v>0</v>
      </c>
      <c r="G7769" s="555">
        <f t="shared" ref="G7769:G7774" si="1761">IFERROR(ROUND(D7769*E7769/F7769,2),0)</f>
        <v>0</v>
      </c>
    </row>
    <row r="7770" spans="1:7" ht="19.899999999999999" customHeight="1" x14ac:dyDescent="0.2">
      <c r="A7770" s="601">
        <f t="shared" si="1758"/>
        <v>0</v>
      </c>
      <c r="B7770" s="561">
        <f t="shared" si="1759"/>
        <v>0</v>
      </c>
      <c r="C7770" s="552"/>
      <c r="D7770" s="558"/>
      <c r="E7770" s="555">
        <f t="shared" si="1760"/>
        <v>0</v>
      </c>
      <c r="F7770" s="558">
        <f>IF(C7770="",0,IFERROR(VLOOKUP(COUNTIF($A$1:A7770,"ANALISIS DE PRECIOS"),T_Rendimiento_Equipo,5,FALSE),0))</f>
        <v>0</v>
      </c>
      <c r="G7770" s="555">
        <f t="shared" si="1761"/>
        <v>0</v>
      </c>
    </row>
    <row r="7771" spans="1:7" ht="19.899999999999999" customHeight="1" x14ac:dyDescent="0.2">
      <c r="A7771" s="601">
        <f t="shared" si="1758"/>
        <v>0</v>
      </c>
      <c r="B7771" s="561">
        <f t="shared" si="1759"/>
        <v>0</v>
      </c>
      <c r="C7771" s="552"/>
      <c r="D7771" s="558"/>
      <c r="E7771" s="555">
        <f t="shared" si="1760"/>
        <v>0</v>
      </c>
      <c r="F7771" s="558">
        <f>IF(C7771="",0,IFERROR(VLOOKUP(COUNTIF($A$1:A7771,"ANALISIS DE PRECIOS"),T_Rendimiento_Equipo,5,FALSE),0))</f>
        <v>0</v>
      </c>
      <c r="G7771" s="555">
        <f t="shared" si="1761"/>
        <v>0</v>
      </c>
    </row>
    <row r="7772" spans="1:7" ht="19.899999999999999" customHeight="1" x14ac:dyDescent="0.2">
      <c r="A7772" s="601">
        <f t="shared" si="1758"/>
        <v>0</v>
      </c>
      <c r="B7772" s="561">
        <f t="shared" si="1759"/>
        <v>0</v>
      </c>
      <c r="C7772" s="552"/>
      <c r="D7772" s="558"/>
      <c r="E7772" s="555">
        <f t="shared" si="1760"/>
        <v>0</v>
      </c>
      <c r="F7772" s="558">
        <f>IF(C7772="",0,IFERROR(VLOOKUP(COUNTIF($A$1:A7772,"ANALISIS DE PRECIOS"),T_Rendimiento_Equipo,5,FALSE),0))</f>
        <v>0</v>
      </c>
      <c r="G7772" s="555">
        <f t="shared" si="1761"/>
        <v>0</v>
      </c>
    </row>
    <row r="7773" spans="1:7" ht="19.899999999999999" customHeight="1" x14ac:dyDescent="0.2">
      <c r="A7773" s="601">
        <f t="shared" si="1758"/>
        <v>0</v>
      </c>
      <c r="B7773" s="561">
        <f t="shared" si="1759"/>
        <v>0</v>
      </c>
      <c r="C7773" s="552"/>
      <c r="D7773" s="566"/>
      <c r="E7773" s="555">
        <f t="shared" si="1760"/>
        <v>0</v>
      </c>
      <c r="F7773" s="558">
        <f>IF(C7773="",0,IFERROR(VLOOKUP(COUNTIF($A$1:A7773,"ANALISIS DE PRECIOS"),T_Rendimiento_Equipo,5,FALSE),0))</f>
        <v>0</v>
      </c>
      <c r="G7773" s="555">
        <f t="shared" si="1761"/>
        <v>0</v>
      </c>
    </row>
    <row r="7774" spans="1:7" ht="19.899999999999999" customHeight="1" x14ac:dyDescent="0.2">
      <c r="A7774" s="601">
        <f t="shared" si="1758"/>
        <v>0</v>
      </c>
      <c r="B7774" s="561">
        <f t="shared" si="1759"/>
        <v>0</v>
      </c>
      <c r="C7774" s="561"/>
      <c r="D7774" s="567"/>
      <c r="E7774" s="555">
        <f t="shared" si="1760"/>
        <v>0</v>
      </c>
      <c r="F7774" s="558">
        <f>IF(C7774="",0,IFERROR(VLOOKUP(COUNTIF($A$1:A7774,"ANALISIS DE PRECIOS"),T_Rendimiento_Equipo,5,FALSE),0))</f>
        <v>0</v>
      </c>
      <c r="G7774" s="555">
        <f t="shared" si="1761"/>
        <v>0</v>
      </c>
    </row>
    <row r="7775" spans="1:7" ht="19.899999999999999" customHeight="1" x14ac:dyDescent="0.2">
      <c r="A7775" s="602"/>
      <c r="B7775" s="541"/>
      <c r="C7775" s="545"/>
      <c r="D7775" s="541"/>
      <c r="E7775" s="542"/>
      <c r="F7775" s="564" t="s">
        <v>28</v>
      </c>
      <c r="G7775" s="604">
        <f>SUBTOTAL(9,G7768:G7774)</f>
        <v>0</v>
      </c>
    </row>
    <row r="7776" spans="1:7" ht="19.899999999999999" customHeight="1" x14ac:dyDescent="0.2">
      <c r="A7776" s="599"/>
      <c r="B7776" s="545"/>
      <c r="C7776" s="537" t="s">
        <v>1014</v>
      </c>
      <c r="D7776" s="541"/>
      <c r="E7776" s="542"/>
      <c r="F7776" s="543"/>
      <c r="G7776" s="600"/>
    </row>
    <row r="7777" spans="1:7" ht="19.899999999999999" customHeight="1" x14ac:dyDescent="0.2">
      <c r="A7777" s="792" t="s">
        <v>576</v>
      </c>
      <c r="B7777" s="793"/>
      <c r="C7777" s="794" t="s">
        <v>0</v>
      </c>
      <c r="D7777" s="794" t="s">
        <v>1867</v>
      </c>
      <c r="E7777" s="796" t="s">
        <v>24</v>
      </c>
      <c r="F7777" s="798" t="s">
        <v>25</v>
      </c>
      <c r="G7777" s="800" t="s">
        <v>26</v>
      </c>
    </row>
    <row r="7778" spans="1:7" ht="19.899999999999999" customHeight="1" x14ac:dyDescent="0.2">
      <c r="A7778" s="560" t="s">
        <v>577</v>
      </c>
      <c r="B7778" s="560" t="s">
        <v>578</v>
      </c>
      <c r="C7778" s="795"/>
      <c r="D7778" s="795"/>
      <c r="E7778" s="797"/>
      <c r="F7778" s="799"/>
      <c r="G7778" s="801"/>
    </row>
    <row r="7779" spans="1:7" ht="19.899999999999999" customHeight="1" x14ac:dyDescent="0.2">
      <c r="A7779" s="601">
        <f t="shared" ref="A7779:A7789" si="1762">IFERROR(VLOOKUP(C7779,T_Insumos,4,FALSE),0)</f>
        <v>0</v>
      </c>
      <c r="B7779" s="561">
        <f t="shared" ref="B7779:B7789" si="1763">IFERROR(VLOOKUP(C7779,T_Insumos,5,FALSE),0)</f>
        <v>0</v>
      </c>
      <c r="C7779" s="561"/>
      <c r="D7779" s="613">
        <f t="shared" ref="D7779:D7789" si="1764">IFERROR(VLOOKUP(C7779,T_Insumos,2,FALSE),0)</f>
        <v>0</v>
      </c>
      <c r="E7779" s="553"/>
      <c r="F7779" s="555">
        <f t="shared" ref="F7779:F7789" si="1765">IFERROR(VLOOKUP(C7779,T_Insumos,3,FALSE),0)</f>
        <v>0</v>
      </c>
      <c r="G7779" s="555">
        <f>ROUND(E7779*F7779,2)</f>
        <v>0</v>
      </c>
    </row>
    <row r="7780" spans="1:7" ht="19.899999999999999" customHeight="1" x14ac:dyDescent="0.2">
      <c r="A7780" s="601">
        <f t="shared" si="1762"/>
        <v>0</v>
      </c>
      <c r="B7780" s="561">
        <f t="shared" si="1763"/>
        <v>0</v>
      </c>
      <c r="C7780" s="561"/>
      <c r="D7780" s="613">
        <f t="shared" si="1764"/>
        <v>0</v>
      </c>
      <c r="E7780" s="553"/>
      <c r="F7780" s="555">
        <f t="shared" si="1765"/>
        <v>0</v>
      </c>
      <c r="G7780" s="555">
        <f t="shared" ref="G7780:G7789" si="1766">ROUND(E7780*F7780,2)</f>
        <v>0</v>
      </c>
    </row>
    <row r="7781" spans="1:7" ht="19.899999999999999" customHeight="1" x14ac:dyDescent="0.2">
      <c r="A7781" s="601">
        <f t="shared" si="1762"/>
        <v>0</v>
      </c>
      <c r="B7781" s="561">
        <f t="shared" si="1763"/>
        <v>0</v>
      </c>
      <c r="C7781" s="561"/>
      <c r="D7781" s="613">
        <f t="shared" si="1764"/>
        <v>0</v>
      </c>
      <c r="E7781" s="553"/>
      <c r="F7781" s="555">
        <f t="shared" si="1765"/>
        <v>0</v>
      </c>
      <c r="G7781" s="555">
        <f t="shared" si="1766"/>
        <v>0</v>
      </c>
    </row>
    <row r="7782" spans="1:7" ht="19.899999999999999" customHeight="1" x14ac:dyDescent="0.2">
      <c r="A7782" s="601">
        <f t="shared" si="1762"/>
        <v>0</v>
      </c>
      <c r="B7782" s="561">
        <f t="shared" si="1763"/>
        <v>0</v>
      </c>
      <c r="C7782" s="561"/>
      <c r="D7782" s="613">
        <f t="shared" si="1764"/>
        <v>0</v>
      </c>
      <c r="E7782" s="553"/>
      <c r="F7782" s="555">
        <f t="shared" si="1765"/>
        <v>0</v>
      </c>
      <c r="G7782" s="555">
        <f t="shared" si="1766"/>
        <v>0</v>
      </c>
    </row>
    <row r="7783" spans="1:7" ht="19.899999999999999" customHeight="1" x14ac:dyDescent="0.2">
      <c r="A7783" s="601">
        <f t="shared" si="1762"/>
        <v>0</v>
      </c>
      <c r="B7783" s="561">
        <f t="shared" si="1763"/>
        <v>0</v>
      </c>
      <c r="C7783" s="561"/>
      <c r="D7783" s="613">
        <f t="shared" si="1764"/>
        <v>0</v>
      </c>
      <c r="E7783" s="553"/>
      <c r="F7783" s="555">
        <f t="shared" si="1765"/>
        <v>0</v>
      </c>
      <c r="G7783" s="555">
        <f t="shared" si="1766"/>
        <v>0</v>
      </c>
    </row>
    <row r="7784" spans="1:7" ht="19.899999999999999" customHeight="1" x14ac:dyDescent="0.2">
      <c r="A7784" s="601">
        <f t="shared" si="1762"/>
        <v>0</v>
      </c>
      <c r="B7784" s="561">
        <f t="shared" si="1763"/>
        <v>0</v>
      </c>
      <c r="C7784" s="561"/>
      <c r="D7784" s="613">
        <f t="shared" si="1764"/>
        <v>0</v>
      </c>
      <c r="E7784" s="553"/>
      <c r="F7784" s="555">
        <f t="shared" si="1765"/>
        <v>0</v>
      </c>
      <c r="G7784" s="555">
        <f t="shared" si="1766"/>
        <v>0</v>
      </c>
    </row>
    <row r="7785" spans="1:7" ht="19.899999999999999" customHeight="1" x14ac:dyDescent="0.2">
      <c r="A7785" s="601">
        <f t="shared" si="1762"/>
        <v>0</v>
      </c>
      <c r="B7785" s="561">
        <f t="shared" si="1763"/>
        <v>0</v>
      </c>
      <c r="C7785" s="561"/>
      <c r="D7785" s="613">
        <f t="shared" si="1764"/>
        <v>0</v>
      </c>
      <c r="E7785" s="553"/>
      <c r="F7785" s="555">
        <f t="shared" si="1765"/>
        <v>0</v>
      </c>
      <c r="G7785" s="555">
        <f t="shared" si="1766"/>
        <v>0</v>
      </c>
    </row>
    <row r="7786" spans="1:7" ht="19.899999999999999" customHeight="1" x14ac:dyDescent="0.2">
      <c r="A7786" s="601">
        <f t="shared" si="1762"/>
        <v>0</v>
      </c>
      <c r="B7786" s="561">
        <f t="shared" si="1763"/>
        <v>0</v>
      </c>
      <c r="C7786" s="561"/>
      <c r="D7786" s="613">
        <f t="shared" si="1764"/>
        <v>0</v>
      </c>
      <c r="E7786" s="553"/>
      <c r="F7786" s="555">
        <f t="shared" si="1765"/>
        <v>0</v>
      </c>
      <c r="G7786" s="555">
        <f t="shared" si="1766"/>
        <v>0</v>
      </c>
    </row>
    <row r="7787" spans="1:7" ht="19.899999999999999" customHeight="1" x14ac:dyDescent="0.2">
      <c r="A7787" s="601">
        <f t="shared" si="1762"/>
        <v>0</v>
      </c>
      <c r="B7787" s="561">
        <f t="shared" si="1763"/>
        <v>0</v>
      </c>
      <c r="C7787" s="561"/>
      <c r="D7787" s="613">
        <f t="shared" si="1764"/>
        <v>0</v>
      </c>
      <c r="E7787" s="553"/>
      <c r="F7787" s="555">
        <f t="shared" si="1765"/>
        <v>0</v>
      </c>
      <c r="G7787" s="555">
        <f t="shared" si="1766"/>
        <v>0</v>
      </c>
    </row>
    <row r="7788" spans="1:7" ht="19.899999999999999" customHeight="1" x14ac:dyDescent="0.2">
      <c r="A7788" s="601">
        <f t="shared" si="1762"/>
        <v>0</v>
      </c>
      <c r="B7788" s="561">
        <f t="shared" si="1763"/>
        <v>0</v>
      </c>
      <c r="C7788" s="561"/>
      <c r="D7788" s="613">
        <f t="shared" si="1764"/>
        <v>0</v>
      </c>
      <c r="E7788" s="553"/>
      <c r="F7788" s="555">
        <f t="shared" si="1765"/>
        <v>0</v>
      </c>
      <c r="G7788" s="555">
        <f t="shared" si="1766"/>
        <v>0</v>
      </c>
    </row>
    <row r="7789" spans="1:7" ht="19.899999999999999" customHeight="1" x14ac:dyDescent="0.2">
      <c r="A7789" s="601">
        <f t="shared" si="1762"/>
        <v>0</v>
      </c>
      <c r="B7789" s="561">
        <f t="shared" si="1763"/>
        <v>0</v>
      </c>
      <c r="C7789" s="561"/>
      <c r="D7789" s="613">
        <f t="shared" si="1764"/>
        <v>0</v>
      </c>
      <c r="E7789" s="553"/>
      <c r="F7789" s="555">
        <f t="shared" si="1765"/>
        <v>0</v>
      </c>
      <c r="G7789" s="555">
        <f t="shared" si="1766"/>
        <v>0</v>
      </c>
    </row>
    <row r="7790" spans="1:7" ht="19.899999999999999" customHeight="1" x14ac:dyDescent="0.2">
      <c r="A7790" s="599"/>
      <c r="B7790" s="545"/>
      <c r="C7790" s="545"/>
      <c r="D7790" s="541"/>
      <c r="E7790" s="542"/>
      <c r="F7790" s="564" t="s">
        <v>29</v>
      </c>
      <c r="G7790" s="605">
        <f>SUBTOTAL(9,G7779:G7789)</f>
        <v>0</v>
      </c>
    </row>
    <row r="7791" spans="1:7" ht="19.899999999999999" customHeight="1" x14ac:dyDescent="0.2">
      <c r="A7791" s="599"/>
      <c r="B7791" s="545"/>
      <c r="C7791" s="537" t="s">
        <v>1015</v>
      </c>
      <c r="D7791" s="541"/>
      <c r="E7791" s="542"/>
      <c r="F7791" s="543"/>
      <c r="G7791" s="600"/>
    </row>
    <row r="7792" spans="1:7" ht="19.899999999999999" customHeight="1" x14ac:dyDescent="0.2">
      <c r="A7792" s="792" t="s">
        <v>576</v>
      </c>
      <c r="B7792" s="793"/>
      <c r="C7792" s="794" t="s">
        <v>0</v>
      </c>
      <c r="D7792" s="794" t="s">
        <v>1867</v>
      </c>
      <c r="E7792" s="796" t="s">
        <v>24</v>
      </c>
      <c r="F7792" s="798" t="s">
        <v>25</v>
      </c>
      <c r="G7792" s="800" t="s">
        <v>26</v>
      </c>
    </row>
    <row r="7793" spans="1:7" ht="19.899999999999999" customHeight="1" x14ac:dyDescent="0.2">
      <c r="A7793" s="560" t="s">
        <v>577</v>
      </c>
      <c r="B7793" s="560" t="s">
        <v>578</v>
      </c>
      <c r="C7793" s="795"/>
      <c r="D7793" s="795"/>
      <c r="E7793" s="797"/>
      <c r="F7793" s="799"/>
      <c r="G7793" s="801"/>
    </row>
    <row r="7794" spans="1:7" ht="19.899999999999999" customHeight="1" x14ac:dyDescent="0.2">
      <c r="A7794" s="601">
        <f>IFERROR(VLOOKUP(C7794,T_Insumos,4,FALSE),0)</f>
        <v>0</v>
      </c>
      <c r="B7794" s="561">
        <f>IFERROR(VLOOKUP(C7794,T_Insumos,5,FALSE),0)</f>
        <v>0</v>
      </c>
      <c r="C7794" s="552"/>
      <c r="D7794" s="613">
        <f>IF(C7794=0,0,"$/tnkm")</f>
        <v>0</v>
      </c>
      <c r="E7794" s="553"/>
      <c r="F7794" s="555">
        <f>IFERROR(VLOOKUP(C7794,T_Insumos,3,FALSE),0)</f>
        <v>0</v>
      </c>
      <c r="G7794" s="555">
        <f>ROUND(E7794*F7794,2)</f>
        <v>0</v>
      </c>
    </row>
    <row r="7795" spans="1:7" ht="19.899999999999999" customHeight="1" x14ac:dyDescent="0.2">
      <c r="A7795" s="601">
        <f>IFERROR(VLOOKUP(C7795,T_Insumos,4,FALSE),0)</f>
        <v>0</v>
      </c>
      <c r="B7795" s="561">
        <f>IFERROR(VLOOKUP(C7795,T_Insumos,5,FALSE),0)</f>
        <v>0</v>
      </c>
      <c r="C7795" s="552"/>
      <c r="D7795" s="613">
        <f>IF(C7795=0,0,"$/tnkm")</f>
        <v>0</v>
      </c>
      <c r="E7795" s="569"/>
      <c r="F7795" s="555">
        <f>IFERROR(VLOOKUP(C7795,T_Insumos,3,FALSE),0)</f>
        <v>0</v>
      </c>
      <c r="G7795" s="555">
        <f t="shared" ref="G7795" si="1767">ROUND(E7795*F7795,2)</f>
        <v>0</v>
      </c>
    </row>
    <row r="7796" spans="1:7" ht="19.899999999999999" customHeight="1" x14ac:dyDescent="0.2">
      <c r="A7796" s="599"/>
      <c r="B7796" s="545"/>
      <c r="C7796" s="545"/>
      <c r="D7796" s="541"/>
      <c r="E7796" s="542"/>
      <c r="F7796" s="564" t="s">
        <v>1016</v>
      </c>
      <c r="G7796" s="605">
        <f>SUBTOTAL(9,G7794:G7795)</f>
        <v>0</v>
      </c>
    </row>
    <row r="7797" spans="1:7" ht="19.899999999999999" customHeight="1" x14ac:dyDescent="0.2">
      <c r="A7797" s="602"/>
      <c r="B7797" s="541"/>
      <c r="C7797" s="545"/>
      <c r="D7797" s="541"/>
      <c r="E7797" s="542"/>
      <c r="F7797" s="543"/>
      <c r="G7797" s="600"/>
    </row>
    <row r="7798" spans="1:7" ht="19.899999999999999" customHeight="1" x14ac:dyDescent="0.2">
      <c r="A7798" s="664" t="str">
        <f>B7732</f>
        <v/>
      </c>
      <c r="B7798" s="661">
        <f ca="1">C7732</f>
        <v>0</v>
      </c>
      <c r="C7798" s="541"/>
      <c r="D7798" s="541" t="s">
        <v>1833</v>
      </c>
      <c r="E7798" s="662"/>
      <c r="F7798" s="663" t="str">
        <f ca="1">"$/"&amp;G7732</f>
        <v>$/0</v>
      </c>
      <c r="G7798" s="610">
        <f>SUBTOTAL(9,G7755:G7797)</f>
        <v>0</v>
      </c>
    </row>
    <row r="7799" spans="1:7" ht="19.899999999999999" customHeight="1" x14ac:dyDescent="0.2">
      <c r="A7799" s="606"/>
      <c r="B7799" s="607"/>
      <c r="C7799" s="608"/>
      <c r="D7799" s="608" t="s">
        <v>2043</v>
      </c>
      <c r="E7799" s="609"/>
      <c r="F7799" s="665" t="str">
        <f ca="1">"$/"&amp;G7732</f>
        <v>$/0</v>
      </c>
      <c r="G7799" s="610">
        <f>ROUND(G7798/Coeficiente_Paso,2)</f>
        <v>0</v>
      </c>
    </row>
    <row r="7800" spans="1:7" ht="19.899999999999999" customHeight="1" x14ac:dyDescent="0.2">
      <c r="A7800" s="191"/>
      <c r="B7800" s="191"/>
      <c r="C7800" s="191"/>
      <c r="D7800" s="191"/>
      <c r="E7800" s="191"/>
      <c r="F7800" s="191"/>
      <c r="G7800" s="191"/>
    </row>
    <row r="7801" spans="1:7" ht="19.899999999999999" customHeight="1" x14ac:dyDescent="0.2">
      <c r="A7801" s="802" t="s">
        <v>31</v>
      </c>
      <c r="B7801" s="803"/>
      <c r="C7801" s="803"/>
      <c r="D7801" s="803"/>
      <c r="E7801" s="803"/>
      <c r="F7801" s="803"/>
      <c r="G7801" s="804"/>
    </row>
    <row r="7802" spans="1:7" ht="19.899999999999999" customHeight="1" x14ac:dyDescent="0.2">
      <c r="A7802" s="587" t="s">
        <v>711</v>
      </c>
      <c r="B7802" s="535" t="str">
        <f>Comitente</f>
        <v>DIRECCIÓN PROVINCIAL DE VIALIDAD</v>
      </c>
      <c r="C7802" s="536"/>
      <c r="D7802" s="537"/>
      <c r="E7802" s="537"/>
      <c r="F7802" s="538"/>
      <c r="G7802" s="588"/>
    </row>
    <row r="7803" spans="1:7" ht="19.899999999999999" customHeight="1" x14ac:dyDescent="0.2">
      <c r="A7803" s="587" t="s">
        <v>712</v>
      </c>
      <c r="B7803" s="535">
        <f>Contratista</f>
        <v>0</v>
      </c>
      <c r="C7803" s="539"/>
      <c r="D7803" s="539"/>
      <c r="E7803" s="539"/>
      <c r="F7803" s="535"/>
      <c r="G7803" s="589"/>
    </row>
    <row r="7804" spans="1:7" ht="19.899999999999999" customHeight="1" x14ac:dyDescent="0.2">
      <c r="A7804" s="587" t="s">
        <v>21</v>
      </c>
      <c r="B7804" s="535" t="str">
        <f>Obra</f>
        <v>PAVIMENTACIÓN Y REPAVIMENTACION DE LA RED VIAL MUNICIPAL AFECTADAS POR OBRAS DE SANEAMIENTO 1era ETAPA SARMIENTO</v>
      </c>
      <c r="C7804" s="539"/>
      <c r="D7804" s="539"/>
      <c r="E7804" s="539"/>
      <c r="F7804" s="535" t="s">
        <v>32</v>
      </c>
      <c r="G7804" s="589">
        <f>Fecha_Base</f>
        <v>0</v>
      </c>
    </row>
    <row r="7805" spans="1:7" ht="19.899999999999999" customHeight="1" x14ac:dyDescent="0.2">
      <c r="A7805" s="590" t="s">
        <v>710</v>
      </c>
      <c r="B7805" s="540" t="str">
        <f>Ubicación</f>
        <v>DEPARTAMENTO SARMIENTO</v>
      </c>
      <c r="C7805" s="540"/>
      <c r="D7805" s="541"/>
      <c r="E7805" s="542"/>
      <c r="F7805" s="543"/>
      <c r="G7805" s="591"/>
    </row>
    <row r="7806" spans="1:7" ht="19.899999999999999" customHeight="1" x14ac:dyDescent="0.2">
      <c r="A7806" s="590" t="s">
        <v>33</v>
      </c>
      <c r="B7806" s="544" t="str">
        <f>IFERROR(VALUE(LEFT(B7807,FIND(".",B7807)-1)),"")</f>
        <v/>
      </c>
      <c r="C7806" s="545">
        <f ca="1">IFERROR(VLOOKUP(B7806,T_Computo_Presupuesto,2,FALSE),0)</f>
        <v>0</v>
      </c>
      <c r="D7806" s="545"/>
      <c r="E7806" s="542"/>
      <c r="F7806" s="543"/>
      <c r="G7806" s="591"/>
    </row>
    <row r="7807" spans="1:7" ht="19.899999999999999" customHeight="1" x14ac:dyDescent="0.2">
      <c r="A7807" s="590" t="s">
        <v>22</v>
      </c>
      <c r="B7807" s="546" t="str">
        <f>IFERROR(VLOOKUP(COUNTIF($A$1:A7807,"ANALISIS DE PRECIOS"),T_NumeroItem,2,FALSE),"")</f>
        <v/>
      </c>
      <c r="C7807" s="805">
        <f ca="1">IFERROR(VLOOKUP(B7807,T_Computo_Presupuesto,2,FALSE),0)</f>
        <v>0</v>
      </c>
      <c r="D7807" s="805"/>
      <c r="E7807" s="805"/>
      <c r="F7807" s="540" t="s">
        <v>23</v>
      </c>
      <c r="G7807" s="592">
        <f ca="1">IFERROR(VLOOKUP(B7807,T_Computo_Presupuesto,4,FALSE),0)</f>
        <v>0</v>
      </c>
    </row>
    <row r="7808" spans="1:7" ht="19.899999999999999" customHeight="1" x14ac:dyDescent="0.2">
      <c r="A7808" s="590"/>
      <c r="B7808" s="540"/>
      <c r="C7808" s="545"/>
      <c r="D7808" s="541"/>
      <c r="E7808" s="542"/>
      <c r="F7808" s="545"/>
      <c r="G7808" s="593"/>
    </row>
    <row r="7809" spans="1:7" ht="19.899999999999999" customHeight="1" x14ac:dyDescent="0.2">
      <c r="A7809" s="594"/>
      <c r="B7809" s="547"/>
      <c r="C7809" s="548" t="s">
        <v>999</v>
      </c>
      <c r="D7809" s="547"/>
      <c r="E7809" s="547"/>
      <c r="F7809" s="547"/>
      <c r="G7809" s="595"/>
    </row>
    <row r="7810" spans="1:7" ht="19.899999999999999" customHeight="1" x14ac:dyDescent="0.2">
      <c r="A7810" s="590"/>
      <c r="B7810" s="549"/>
      <c r="C7810" s="545"/>
      <c r="D7810" s="541"/>
      <c r="E7810" s="542"/>
      <c r="F7810" s="540"/>
      <c r="G7810" s="592"/>
    </row>
    <row r="7811" spans="1:7" ht="19.899999999999999" customHeight="1" x14ac:dyDescent="0.2">
      <c r="A7811" s="590"/>
      <c r="B7811" s="549"/>
      <c r="C7811" s="550" t="s">
        <v>1000</v>
      </c>
      <c r="D7811" s="551" t="s">
        <v>24</v>
      </c>
      <c r="E7811" s="551" t="s">
        <v>1001</v>
      </c>
      <c r="F7811" s="551" t="s">
        <v>1002</v>
      </c>
      <c r="G7811" s="550" t="s">
        <v>1003</v>
      </c>
    </row>
    <row r="7812" spans="1:7" ht="19.899999999999999" customHeight="1" x14ac:dyDescent="0.2">
      <c r="A7812" s="590"/>
      <c r="B7812" s="549"/>
      <c r="C7812" s="552"/>
      <c r="D7812" s="553"/>
      <c r="E7812" s="554">
        <f t="shared" ref="E7812:E7821" si="1768">IFERROR(VLOOKUP(C7812,T_Equipos,4,FALSE),0)</f>
        <v>0</v>
      </c>
      <c r="F7812" s="555">
        <f t="shared" ref="F7812:F7821" si="1769">IFERROR(VLOOKUP(C7812,T_Equipos,5,FALSE),0)</f>
        <v>0</v>
      </c>
      <c r="G7812" s="555">
        <f>ROUND(D7812*F7812,2)</f>
        <v>0</v>
      </c>
    </row>
    <row r="7813" spans="1:7" ht="19.899999999999999" customHeight="1" x14ac:dyDescent="0.2">
      <c r="A7813" s="590"/>
      <c r="B7813" s="549"/>
      <c r="C7813" s="552"/>
      <c r="D7813" s="553"/>
      <c r="E7813" s="554">
        <f t="shared" si="1768"/>
        <v>0</v>
      </c>
      <c r="F7813" s="555">
        <f t="shared" si="1769"/>
        <v>0</v>
      </c>
      <c r="G7813" s="555">
        <f>ROUND(D7813*F7813,2)</f>
        <v>0</v>
      </c>
    </row>
    <row r="7814" spans="1:7" ht="19.899999999999999" customHeight="1" x14ac:dyDescent="0.2">
      <c r="A7814" s="590"/>
      <c r="B7814" s="549"/>
      <c r="C7814" s="552"/>
      <c r="D7814" s="553"/>
      <c r="E7814" s="554">
        <f t="shared" si="1768"/>
        <v>0</v>
      </c>
      <c r="F7814" s="555">
        <f t="shared" si="1769"/>
        <v>0</v>
      </c>
      <c r="G7814" s="555">
        <f>ROUND(D7814*F7814,2)</f>
        <v>0</v>
      </c>
    </row>
    <row r="7815" spans="1:7" ht="19.899999999999999" customHeight="1" x14ac:dyDescent="0.2">
      <c r="A7815" s="590"/>
      <c r="B7815" s="549"/>
      <c r="C7815" s="552"/>
      <c r="D7815" s="553"/>
      <c r="E7815" s="554">
        <f t="shared" si="1768"/>
        <v>0</v>
      </c>
      <c r="F7815" s="555">
        <f t="shared" si="1769"/>
        <v>0</v>
      </c>
      <c r="G7815" s="555">
        <f>ROUND(D7815*F7815,2)</f>
        <v>0</v>
      </c>
    </row>
    <row r="7816" spans="1:7" ht="19.899999999999999" customHeight="1" x14ac:dyDescent="0.2">
      <c r="A7816" s="590"/>
      <c r="B7816" s="549"/>
      <c r="C7816" s="552"/>
      <c r="D7816" s="553"/>
      <c r="E7816" s="554">
        <f t="shared" si="1768"/>
        <v>0</v>
      </c>
      <c r="F7816" s="555">
        <f t="shared" si="1769"/>
        <v>0</v>
      </c>
      <c r="G7816" s="555">
        <f t="shared" ref="G7816:G7821" si="1770">ROUND(D7816*F7816,2)</f>
        <v>0</v>
      </c>
    </row>
    <row r="7817" spans="1:7" ht="19.899999999999999" customHeight="1" x14ac:dyDescent="0.2">
      <c r="A7817" s="590"/>
      <c r="B7817" s="549"/>
      <c r="C7817" s="552"/>
      <c r="D7817" s="553"/>
      <c r="E7817" s="554">
        <f t="shared" si="1768"/>
        <v>0</v>
      </c>
      <c r="F7817" s="555">
        <f t="shared" si="1769"/>
        <v>0</v>
      </c>
      <c r="G7817" s="555">
        <f t="shared" si="1770"/>
        <v>0</v>
      </c>
    </row>
    <row r="7818" spans="1:7" ht="19.899999999999999" customHeight="1" x14ac:dyDescent="0.2">
      <c r="A7818" s="590"/>
      <c r="B7818" s="549"/>
      <c r="C7818" s="552"/>
      <c r="D7818" s="553"/>
      <c r="E7818" s="554">
        <f t="shared" si="1768"/>
        <v>0</v>
      </c>
      <c r="F7818" s="555">
        <f t="shared" si="1769"/>
        <v>0</v>
      </c>
      <c r="G7818" s="555">
        <f t="shared" si="1770"/>
        <v>0</v>
      </c>
    </row>
    <row r="7819" spans="1:7" ht="19.899999999999999" customHeight="1" x14ac:dyDescent="0.2">
      <c r="A7819" s="590"/>
      <c r="B7819" s="549"/>
      <c r="C7819" s="552"/>
      <c r="D7819" s="553"/>
      <c r="E7819" s="554">
        <f t="shared" si="1768"/>
        <v>0</v>
      </c>
      <c r="F7819" s="555">
        <f t="shared" si="1769"/>
        <v>0</v>
      </c>
      <c r="G7819" s="555">
        <f t="shared" si="1770"/>
        <v>0</v>
      </c>
    </row>
    <row r="7820" spans="1:7" ht="19.899999999999999" customHeight="1" x14ac:dyDescent="0.2">
      <c r="A7820" s="590"/>
      <c r="B7820" s="549"/>
      <c r="C7820" s="552"/>
      <c r="D7820" s="553"/>
      <c r="E7820" s="554">
        <f t="shared" si="1768"/>
        <v>0</v>
      </c>
      <c r="F7820" s="555">
        <f t="shared" si="1769"/>
        <v>0</v>
      </c>
      <c r="G7820" s="555">
        <f t="shared" si="1770"/>
        <v>0</v>
      </c>
    </row>
    <row r="7821" spans="1:7" ht="19.899999999999999" customHeight="1" x14ac:dyDescent="0.2">
      <c r="A7821" s="590"/>
      <c r="B7821" s="549"/>
      <c r="C7821" s="552"/>
      <c r="D7821" s="553"/>
      <c r="E7821" s="554">
        <f t="shared" si="1768"/>
        <v>0</v>
      </c>
      <c r="F7821" s="555">
        <f t="shared" si="1769"/>
        <v>0</v>
      </c>
      <c r="G7821" s="555">
        <f t="shared" si="1770"/>
        <v>0</v>
      </c>
    </row>
    <row r="7822" spans="1:7" ht="19.899999999999999" customHeight="1" x14ac:dyDescent="0.2">
      <c r="A7822" s="590"/>
      <c r="B7822" s="549"/>
      <c r="C7822" s="545"/>
      <c r="D7822" s="545"/>
      <c r="E7822" s="556"/>
      <c r="F7822" s="540"/>
      <c r="G7822" s="592"/>
    </row>
    <row r="7823" spans="1:7" ht="19.899999999999999" customHeight="1" x14ac:dyDescent="0.2">
      <c r="A7823" s="590"/>
      <c r="B7823" s="545"/>
      <c r="C7823" s="537" t="s">
        <v>1004</v>
      </c>
      <c r="D7823" s="540" t="s">
        <v>1001</v>
      </c>
      <c r="E7823" s="611">
        <f>SUMPRODUCT(D7812:D7821,E7812:E7821)</f>
        <v>0</v>
      </c>
      <c r="F7823" s="540" t="s">
        <v>1005</v>
      </c>
      <c r="G7823" s="612">
        <f>SUM(G7812:G7821)</f>
        <v>0</v>
      </c>
    </row>
    <row r="7824" spans="1:7" ht="19.899999999999999" customHeight="1" x14ac:dyDescent="0.2">
      <c r="A7824" s="590"/>
      <c r="B7824" s="549"/>
      <c r="C7824" s="557"/>
      <c r="D7824" s="556"/>
      <c r="E7824" s="542"/>
      <c r="F7824" s="540"/>
      <c r="G7824" s="596"/>
    </row>
    <row r="7825" spans="1:7" ht="19.899999999999999" customHeight="1" x14ac:dyDescent="0.2">
      <c r="A7825" s="597"/>
      <c r="B7825" s="549"/>
      <c r="C7825" s="540" t="s">
        <v>1006</v>
      </c>
      <c r="D7825" s="558">
        <f>IFERROR(VLOOKUP(COUNTIF($A$1:A7825,"ANALISIS DE PRECIOS"),T_Rendimiento_Equipo,5,FALSE),0)</f>
        <v>0</v>
      </c>
      <c r="E7825" s="559" t="str">
        <f ca="1">G7807&amp;"/día"</f>
        <v>0/día</v>
      </c>
      <c r="F7825" s="598"/>
      <c r="G7825" s="592"/>
    </row>
    <row r="7826" spans="1:7" ht="19.899999999999999" customHeight="1" x14ac:dyDescent="0.2">
      <c r="A7826" s="590"/>
      <c r="B7826" s="549"/>
      <c r="C7826" s="545"/>
      <c r="D7826" s="541"/>
      <c r="E7826" s="542"/>
      <c r="F7826" s="540"/>
      <c r="G7826" s="592"/>
    </row>
    <row r="7827" spans="1:7" ht="19.899999999999999" customHeight="1" x14ac:dyDescent="0.2">
      <c r="A7827" s="792" t="s">
        <v>576</v>
      </c>
      <c r="B7827" s="793"/>
      <c r="C7827" s="794" t="s">
        <v>0</v>
      </c>
      <c r="D7827" s="806" t="s">
        <v>1866</v>
      </c>
      <c r="E7827" s="806" t="s">
        <v>1865</v>
      </c>
      <c r="F7827" s="798" t="s">
        <v>1007</v>
      </c>
      <c r="G7827" s="800" t="s">
        <v>26</v>
      </c>
    </row>
    <row r="7828" spans="1:7" ht="19.899999999999999" customHeight="1" x14ac:dyDescent="0.2">
      <c r="A7828" s="560" t="s">
        <v>577</v>
      </c>
      <c r="B7828" s="560" t="s">
        <v>578</v>
      </c>
      <c r="C7828" s="795"/>
      <c r="D7828" s="807"/>
      <c r="E7828" s="797"/>
      <c r="F7828" s="799"/>
      <c r="G7828" s="801"/>
    </row>
    <row r="7829" spans="1:7" ht="19.899999999999999" customHeight="1" x14ac:dyDescent="0.2">
      <c r="A7829" s="599"/>
      <c r="B7829" s="545"/>
      <c r="C7829" s="537" t="s">
        <v>1008</v>
      </c>
      <c r="D7829" s="542"/>
      <c r="E7829" s="542"/>
      <c r="F7829" s="545"/>
      <c r="G7829" s="600"/>
    </row>
    <row r="7830" spans="1:7" ht="19.899999999999999" customHeight="1" x14ac:dyDescent="0.2">
      <c r="A7830" s="601">
        <f t="shared" ref="A7830:A7838" si="1771">IFERROR(VLOOKUP(C7830,T_Insumos,4,FALSE),0)</f>
        <v>0</v>
      </c>
      <c r="B7830" s="561">
        <f t="shared" ref="B7830:B7838" si="1772">IFERROR(VLOOKUP(C7830,T_Insumos,5,FALSE),0)</f>
        <v>0</v>
      </c>
      <c r="C7830" s="552"/>
      <c r="D7830" s="562">
        <f t="shared" ref="D7830:D7838" si="1773">IFERROR(VLOOKUP(C7830,T_Insumos,3,FALSE),0)</f>
        <v>0</v>
      </c>
      <c r="E7830" s="555">
        <f>D7830*$G$23</f>
        <v>0</v>
      </c>
      <c r="F7830" s="558">
        <f>IF(C7830="",0,IFERROR(VLOOKUP(COUNTIF($A$1:A7830,"ANALISIS DE PRECIOS"),T_Rendimiento_Equipo,5,FALSE),0))</f>
        <v>0</v>
      </c>
      <c r="G7830" s="555">
        <f>IFERROR(ROUND(E7830/F7830,2),0)</f>
        <v>0</v>
      </c>
    </row>
    <row r="7831" spans="1:7" ht="19.899999999999999" customHeight="1" x14ac:dyDescent="0.2">
      <c r="A7831" s="601">
        <f t="shared" si="1771"/>
        <v>0</v>
      </c>
      <c r="B7831" s="561">
        <f t="shared" si="1772"/>
        <v>0</v>
      </c>
      <c r="C7831" s="552"/>
      <c r="D7831" s="562">
        <f t="shared" si="1773"/>
        <v>0</v>
      </c>
      <c r="E7831" s="555"/>
      <c r="F7831" s="558">
        <f>IF(C7831="",0,IFERROR(VLOOKUP(COUNTIF($A$1:A7831,"ANALISIS DE PRECIOS"),T_Rendimiento_Equipo,5,FALSE),0))</f>
        <v>0</v>
      </c>
      <c r="G7831" s="555">
        <f t="shared" ref="G7831:G7838" si="1774">IFERROR(ROUND(E7831/F7831,2),0)</f>
        <v>0</v>
      </c>
    </row>
    <row r="7832" spans="1:7" ht="19.899999999999999" customHeight="1" x14ac:dyDescent="0.2">
      <c r="A7832" s="601">
        <f t="shared" si="1771"/>
        <v>0</v>
      </c>
      <c r="B7832" s="561">
        <f t="shared" si="1772"/>
        <v>0</v>
      </c>
      <c r="C7832" s="563"/>
      <c r="D7832" s="562">
        <f t="shared" si="1773"/>
        <v>0</v>
      </c>
      <c r="E7832" s="555"/>
      <c r="F7832" s="558">
        <f>IF(C7832="",0,IFERROR(VLOOKUP(COUNTIF($A$1:A7832,"ANALISIS DE PRECIOS"),T_Rendimiento_Equipo,5,FALSE),0))</f>
        <v>0</v>
      </c>
      <c r="G7832" s="555">
        <f t="shared" si="1774"/>
        <v>0</v>
      </c>
    </row>
    <row r="7833" spans="1:7" ht="19.899999999999999" customHeight="1" x14ac:dyDescent="0.2">
      <c r="A7833" s="601">
        <f t="shared" si="1771"/>
        <v>0</v>
      </c>
      <c r="B7833" s="561">
        <f t="shared" si="1772"/>
        <v>0</v>
      </c>
      <c r="C7833" s="563"/>
      <c r="D7833" s="562">
        <f t="shared" si="1773"/>
        <v>0</v>
      </c>
      <c r="E7833" s="555"/>
      <c r="F7833" s="558">
        <f>IF(C7833="",0,IFERROR(VLOOKUP(COUNTIF($A$1:A7833,"ANALISIS DE PRECIOS"),T_Rendimiento_Equipo,5,FALSE),0))</f>
        <v>0</v>
      </c>
      <c r="G7833" s="555">
        <f t="shared" si="1774"/>
        <v>0</v>
      </c>
    </row>
    <row r="7834" spans="1:7" ht="19.899999999999999" customHeight="1" x14ac:dyDescent="0.2">
      <c r="A7834" s="601">
        <f t="shared" si="1771"/>
        <v>0</v>
      </c>
      <c r="B7834" s="561">
        <f t="shared" si="1772"/>
        <v>0</v>
      </c>
      <c r="C7834" s="563"/>
      <c r="D7834" s="562">
        <f t="shared" si="1773"/>
        <v>0</v>
      </c>
      <c r="E7834" s="555"/>
      <c r="F7834" s="558">
        <f>IF(C7834="",0,IFERROR(VLOOKUP(COUNTIF($A$1:A7834,"ANALISIS DE PRECIOS"),T_Rendimiento_Equipo,5,FALSE),0))</f>
        <v>0</v>
      </c>
      <c r="G7834" s="555">
        <f t="shared" si="1774"/>
        <v>0</v>
      </c>
    </row>
    <row r="7835" spans="1:7" ht="19.899999999999999" customHeight="1" x14ac:dyDescent="0.2">
      <c r="A7835" s="601">
        <f t="shared" si="1771"/>
        <v>0</v>
      </c>
      <c r="B7835" s="561">
        <f t="shared" si="1772"/>
        <v>0</v>
      </c>
      <c r="C7835" s="563"/>
      <c r="D7835" s="562">
        <f t="shared" si="1773"/>
        <v>0</v>
      </c>
      <c r="E7835" s="555"/>
      <c r="F7835" s="558">
        <f>IF(C7835="",0,IFERROR(VLOOKUP(COUNTIF($A$1:A7835,"ANALISIS DE PRECIOS"),T_Rendimiento_Equipo,5,FALSE),0))</f>
        <v>0</v>
      </c>
      <c r="G7835" s="555">
        <f t="shared" si="1774"/>
        <v>0</v>
      </c>
    </row>
    <row r="7836" spans="1:7" ht="19.899999999999999" customHeight="1" x14ac:dyDescent="0.2">
      <c r="A7836" s="601">
        <f t="shared" si="1771"/>
        <v>0</v>
      </c>
      <c r="B7836" s="561">
        <f t="shared" si="1772"/>
        <v>0</v>
      </c>
      <c r="C7836" s="563"/>
      <c r="D7836" s="562">
        <f t="shared" si="1773"/>
        <v>0</v>
      </c>
      <c r="E7836" s="555"/>
      <c r="F7836" s="558">
        <f>IF(C7836="",0,IFERROR(VLOOKUP(COUNTIF($A$1:A7836,"ANALISIS DE PRECIOS"),T_Rendimiento_Equipo,5,FALSE),0))</f>
        <v>0</v>
      </c>
      <c r="G7836" s="555">
        <f t="shared" si="1774"/>
        <v>0</v>
      </c>
    </row>
    <row r="7837" spans="1:7" ht="19.899999999999999" customHeight="1" x14ac:dyDescent="0.2">
      <c r="A7837" s="601">
        <f t="shared" si="1771"/>
        <v>0</v>
      </c>
      <c r="B7837" s="561">
        <f t="shared" si="1772"/>
        <v>0</v>
      </c>
      <c r="C7837" s="563"/>
      <c r="D7837" s="562">
        <f t="shared" si="1773"/>
        <v>0</v>
      </c>
      <c r="E7837" s="555"/>
      <c r="F7837" s="558">
        <f>IF(C7837="",0,IFERROR(VLOOKUP(COUNTIF($A$1:A7837,"ANALISIS DE PRECIOS"),T_Rendimiento_Equipo,5,FALSE),0))</f>
        <v>0</v>
      </c>
      <c r="G7837" s="555">
        <f t="shared" si="1774"/>
        <v>0</v>
      </c>
    </row>
    <row r="7838" spans="1:7" ht="19.899999999999999" customHeight="1" x14ac:dyDescent="0.2">
      <c r="A7838" s="601">
        <f t="shared" si="1771"/>
        <v>0</v>
      </c>
      <c r="B7838" s="561">
        <f t="shared" si="1772"/>
        <v>0</v>
      </c>
      <c r="C7838" s="552"/>
      <c r="D7838" s="562">
        <f t="shared" si="1773"/>
        <v>0</v>
      </c>
      <c r="E7838" s="555"/>
      <c r="F7838" s="558">
        <f>IF(C7838="",0,IFERROR(VLOOKUP(COUNTIF($A$1:A7838,"ANALISIS DE PRECIOS"),T_Rendimiento_Equipo,5,FALSE),0))</f>
        <v>0</v>
      </c>
      <c r="G7838" s="555">
        <f t="shared" si="1774"/>
        <v>0</v>
      </c>
    </row>
    <row r="7839" spans="1:7" ht="19.899999999999999" customHeight="1" x14ac:dyDescent="0.2">
      <c r="A7839" s="602"/>
      <c r="B7839" s="541"/>
      <c r="C7839" s="545"/>
      <c r="D7839" s="541"/>
      <c r="E7839" s="542"/>
      <c r="F7839" s="564" t="s">
        <v>27</v>
      </c>
      <c r="G7839" s="603">
        <f>SUBTOTAL(9,G7830:G7838)</f>
        <v>0</v>
      </c>
    </row>
    <row r="7840" spans="1:7" ht="19.899999999999999" customHeight="1" x14ac:dyDescent="0.2">
      <c r="A7840" s="599"/>
      <c r="B7840" s="545"/>
      <c r="C7840" s="537" t="s">
        <v>713</v>
      </c>
      <c r="D7840" s="541"/>
      <c r="E7840" s="542"/>
      <c r="F7840" s="543"/>
      <c r="G7840" s="600"/>
    </row>
    <row r="7841" spans="1:7" ht="19.899999999999999" customHeight="1" x14ac:dyDescent="0.2">
      <c r="A7841" s="792" t="s">
        <v>576</v>
      </c>
      <c r="B7841" s="793"/>
      <c r="C7841" s="794" t="s">
        <v>0</v>
      </c>
      <c r="D7841" s="796" t="s">
        <v>24</v>
      </c>
      <c r="E7841" s="796" t="s">
        <v>1832</v>
      </c>
      <c r="F7841" s="798" t="s">
        <v>1007</v>
      </c>
      <c r="G7841" s="800" t="s">
        <v>26</v>
      </c>
    </row>
    <row r="7842" spans="1:7" ht="19.899999999999999" customHeight="1" x14ac:dyDescent="0.2">
      <c r="A7842" s="560" t="s">
        <v>577</v>
      </c>
      <c r="B7842" s="560" t="s">
        <v>578</v>
      </c>
      <c r="C7842" s="795"/>
      <c r="D7842" s="797"/>
      <c r="E7842" s="797"/>
      <c r="F7842" s="799"/>
      <c r="G7842" s="801"/>
    </row>
    <row r="7843" spans="1:7" ht="19.899999999999999" customHeight="1" x14ac:dyDescent="0.2">
      <c r="A7843" s="601">
        <f t="shared" ref="A7843:A7849" si="1775">IFERROR(VLOOKUP(C7843,T_Insumos,4,FALSE),0)</f>
        <v>0</v>
      </c>
      <c r="B7843" s="561">
        <f t="shared" ref="B7843:B7849" si="1776">IFERROR(VLOOKUP(C7843,T_Insumos,5,FALSE),0)</f>
        <v>0</v>
      </c>
      <c r="C7843" s="565"/>
      <c r="D7843" s="558"/>
      <c r="E7843" s="555">
        <f t="shared" ref="E7843:E7849" si="1777">IFERROR(VLOOKUP(C7843,T_Insumos,3,FALSE),0)</f>
        <v>0</v>
      </c>
      <c r="F7843" s="558">
        <f>IF(C7843="",0,IFERROR(VLOOKUP(COUNTIF($A$1:A7843,"ANALISIS DE PRECIOS"),T_Rendimiento_Equipo,5,FALSE),0))</f>
        <v>0</v>
      </c>
      <c r="G7843" s="555">
        <f>IFERROR(ROUND(D7843*E7843/F7843,2),0)</f>
        <v>0</v>
      </c>
    </row>
    <row r="7844" spans="1:7" ht="19.899999999999999" customHeight="1" x14ac:dyDescent="0.2">
      <c r="A7844" s="601">
        <f t="shared" si="1775"/>
        <v>0</v>
      </c>
      <c r="B7844" s="561">
        <f t="shared" si="1776"/>
        <v>0</v>
      </c>
      <c r="C7844" s="552"/>
      <c r="D7844" s="558"/>
      <c r="E7844" s="555">
        <f t="shared" si="1777"/>
        <v>0</v>
      </c>
      <c r="F7844" s="558">
        <f>IF(C7844="",0,IFERROR(VLOOKUP(COUNTIF($A$1:A7844,"ANALISIS DE PRECIOS"),T_Rendimiento_Equipo,5,FALSE),0))</f>
        <v>0</v>
      </c>
      <c r="G7844" s="555">
        <f t="shared" ref="G7844:G7849" si="1778">IFERROR(ROUND(D7844*E7844/F7844,2),0)</f>
        <v>0</v>
      </c>
    </row>
    <row r="7845" spans="1:7" ht="19.899999999999999" customHeight="1" x14ac:dyDescent="0.2">
      <c r="A7845" s="601">
        <f t="shared" si="1775"/>
        <v>0</v>
      </c>
      <c r="B7845" s="561">
        <f t="shared" si="1776"/>
        <v>0</v>
      </c>
      <c r="C7845" s="552"/>
      <c r="D7845" s="558"/>
      <c r="E7845" s="555">
        <f t="shared" si="1777"/>
        <v>0</v>
      </c>
      <c r="F7845" s="558">
        <f>IF(C7845="",0,IFERROR(VLOOKUP(COUNTIF($A$1:A7845,"ANALISIS DE PRECIOS"),T_Rendimiento_Equipo,5,FALSE),0))</f>
        <v>0</v>
      </c>
      <c r="G7845" s="555">
        <f t="shared" si="1778"/>
        <v>0</v>
      </c>
    </row>
    <row r="7846" spans="1:7" ht="19.899999999999999" customHeight="1" x14ac:dyDescent="0.2">
      <c r="A7846" s="601">
        <f t="shared" si="1775"/>
        <v>0</v>
      </c>
      <c r="B7846" s="561">
        <f t="shared" si="1776"/>
        <v>0</v>
      </c>
      <c r="C7846" s="552"/>
      <c r="D7846" s="558"/>
      <c r="E7846" s="555">
        <f t="shared" si="1777"/>
        <v>0</v>
      </c>
      <c r="F7846" s="558">
        <f>IF(C7846="",0,IFERROR(VLOOKUP(COUNTIF($A$1:A7846,"ANALISIS DE PRECIOS"),T_Rendimiento_Equipo,5,FALSE),0))</f>
        <v>0</v>
      </c>
      <c r="G7846" s="555">
        <f t="shared" si="1778"/>
        <v>0</v>
      </c>
    </row>
    <row r="7847" spans="1:7" ht="19.899999999999999" customHeight="1" x14ac:dyDescent="0.2">
      <c r="A7847" s="601">
        <f t="shared" si="1775"/>
        <v>0</v>
      </c>
      <c r="B7847" s="561">
        <f t="shared" si="1776"/>
        <v>0</v>
      </c>
      <c r="C7847" s="552"/>
      <c r="D7847" s="558"/>
      <c r="E7847" s="555">
        <f t="shared" si="1777"/>
        <v>0</v>
      </c>
      <c r="F7847" s="558">
        <f>IF(C7847="",0,IFERROR(VLOOKUP(COUNTIF($A$1:A7847,"ANALISIS DE PRECIOS"),T_Rendimiento_Equipo,5,FALSE),0))</f>
        <v>0</v>
      </c>
      <c r="G7847" s="555">
        <f t="shared" si="1778"/>
        <v>0</v>
      </c>
    </row>
    <row r="7848" spans="1:7" ht="19.899999999999999" customHeight="1" x14ac:dyDescent="0.2">
      <c r="A7848" s="601">
        <f t="shared" si="1775"/>
        <v>0</v>
      </c>
      <c r="B7848" s="561">
        <f t="shared" si="1776"/>
        <v>0</v>
      </c>
      <c r="C7848" s="552"/>
      <c r="D7848" s="566"/>
      <c r="E7848" s="555">
        <f t="shared" si="1777"/>
        <v>0</v>
      </c>
      <c r="F7848" s="558">
        <f>IF(C7848="",0,IFERROR(VLOOKUP(COUNTIF($A$1:A7848,"ANALISIS DE PRECIOS"),T_Rendimiento_Equipo,5,FALSE),0))</f>
        <v>0</v>
      </c>
      <c r="G7848" s="555">
        <f t="shared" si="1778"/>
        <v>0</v>
      </c>
    </row>
    <row r="7849" spans="1:7" ht="19.899999999999999" customHeight="1" x14ac:dyDescent="0.2">
      <c r="A7849" s="601">
        <f t="shared" si="1775"/>
        <v>0</v>
      </c>
      <c r="B7849" s="561">
        <f t="shared" si="1776"/>
        <v>0</v>
      </c>
      <c r="C7849" s="561"/>
      <c r="D7849" s="567"/>
      <c r="E7849" s="555">
        <f t="shared" si="1777"/>
        <v>0</v>
      </c>
      <c r="F7849" s="558">
        <f>IF(C7849="",0,IFERROR(VLOOKUP(COUNTIF($A$1:A7849,"ANALISIS DE PRECIOS"),T_Rendimiento_Equipo,5,FALSE),0))</f>
        <v>0</v>
      </c>
      <c r="G7849" s="555">
        <f t="shared" si="1778"/>
        <v>0</v>
      </c>
    </row>
    <row r="7850" spans="1:7" ht="19.899999999999999" customHeight="1" x14ac:dyDescent="0.2">
      <c r="A7850" s="602"/>
      <c r="B7850" s="541"/>
      <c r="C7850" s="545"/>
      <c r="D7850" s="541"/>
      <c r="E7850" s="542"/>
      <c r="F7850" s="564" t="s">
        <v>28</v>
      </c>
      <c r="G7850" s="604">
        <f>SUBTOTAL(9,G7843:G7849)</f>
        <v>0</v>
      </c>
    </row>
    <row r="7851" spans="1:7" ht="19.899999999999999" customHeight="1" x14ac:dyDescent="0.2">
      <c r="A7851" s="599"/>
      <c r="B7851" s="545"/>
      <c r="C7851" s="537" t="s">
        <v>1014</v>
      </c>
      <c r="D7851" s="541"/>
      <c r="E7851" s="542"/>
      <c r="F7851" s="543"/>
      <c r="G7851" s="600"/>
    </row>
    <row r="7852" spans="1:7" ht="19.899999999999999" customHeight="1" x14ac:dyDescent="0.2">
      <c r="A7852" s="792" t="s">
        <v>576</v>
      </c>
      <c r="B7852" s="793"/>
      <c r="C7852" s="794" t="s">
        <v>0</v>
      </c>
      <c r="D7852" s="794" t="s">
        <v>1867</v>
      </c>
      <c r="E7852" s="796" t="s">
        <v>24</v>
      </c>
      <c r="F7852" s="798" t="s">
        <v>25</v>
      </c>
      <c r="G7852" s="800" t="s">
        <v>26</v>
      </c>
    </row>
    <row r="7853" spans="1:7" ht="19.899999999999999" customHeight="1" x14ac:dyDescent="0.2">
      <c r="A7853" s="560" t="s">
        <v>577</v>
      </c>
      <c r="B7853" s="560" t="s">
        <v>578</v>
      </c>
      <c r="C7853" s="795"/>
      <c r="D7853" s="795"/>
      <c r="E7853" s="797"/>
      <c r="F7853" s="799"/>
      <c r="G7853" s="801"/>
    </row>
    <row r="7854" spans="1:7" ht="19.899999999999999" customHeight="1" x14ac:dyDescent="0.2">
      <c r="A7854" s="601">
        <f t="shared" ref="A7854:A7864" si="1779">IFERROR(VLOOKUP(C7854,T_Insumos,4,FALSE),0)</f>
        <v>0</v>
      </c>
      <c r="B7854" s="561">
        <f t="shared" ref="B7854:B7864" si="1780">IFERROR(VLOOKUP(C7854,T_Insumos,5,FALSE),0)</f>
        <v>0</v>
      </c>
      <c r="C7854" s="561"/>
      <c r="D7854" s="613">
        <f t="shared" ref="D7854:D7864" si="1781">IFERROR(VLOOKUP(C7854,T_Insumos,2,FALSE),0)</f>
        <v>0</v>
      </c>
      <c r="E7854" s="553"/>
      <c r="F7854" s="555">
        <f t="shared" ref="F7854:F7864" si="1782">IFERROR(VLOOKUP(C7854,T_Insumos,3,FALSE),0)</f>
        <v>0</v>
      </c>
      <c r="G7854" s="555">
        <f>ROUND(E7854*F7854,2)</f>
        <v>0</v>
      </c>
    </row>
    <row r="7855" spans="1:7" ht="19.899999999999999" customHeight="1" x14ac:dyDescent="0.2">
      <c r="A7855" s="601">
        <f t="shared" si="1779"/>
        <v>0</v>
      </c>
      <c r="B7855" s="561">
        <f t="shared" si="1780"/>
        <v>0</v>
      </c>
      <c r="C7855" s="561"/>
      <c r="D7855" s="613">
        <f t="shared" si="1781"/>
        <v>0</v>
      </c>
      <c r="E7855" s="553"/>
      <c r="F7855" s="555">
        <f t="shared" si="1782"/>
        <v>0</v>
      </c>
      <c r="G7855" s="555">
        <f t="shared" ref="G7855:G7864" si="1783">ROUND(E7855*F7855,2)</f>
        <v>0</v>
      </c>
    </row>
    <row r="7856" spans="1:7" ht="19.899999999999999" customHeight="1" x14ac:dyDescent="0.2">
      <c r="A7856" s="601">
        <f t="shared" si="1779"/>
        <v>0</v>
      </c>
      <c r="B7856" s="561">
        <f t="shared" si="1780"/>
        <v>0</v>
      </c>
      <c r="C7856" s="561"/>
      <c r="D7856" s="613">
        <f t="shared" si="1781"/>
        <v>0</v>
      </c>
      <c r="E7856" s="553"/>
      <c r="F7856" s="555">
        <f t="shared" si="1782"/>
        <v>0</v>
      </c>
      <c r="G7856" s="555">
        <f t="shared" si="1783"/>
        <v>0</v>
      </c>
    </row>
    <row r="7857" spans="1:7" ht="19.899999999999999" customHeight="1" x14ac:dyDescent="0.2">
      <c r="A7857" s="601">
        <f t="shared" si="1779"/>
        <v>0</v>
      </c>
      <c r="B7857" s="561">
        <f t="shared" si="1780"/>
        <v>0</v>
      </c>
      <c r="C7857" s="561"/>
      <c r="D7857" s="613">
        <f t="shared" si="1781"/>
        <v>0</v>
      </c>
      <c r="E7857" s="553"/>
      <c r="F7857" s="555">
        <f t="shared" si="1782"/>
        <v>0</v>
      </c>
      <c r="G7857" s="555">
        <f t="shared" si="1783"/>
        <v>0</v>
      </c>
    </row>
    <row r="7858" spans="1:7" ht="19.899999999999999" customHeight="1" x14ac:dyDescent="0.2">
      <c r="A7858" s="601">
        <f t="shared" si="1779"/>
        <v>0</v>
      </c>
      <c r="B7858" s="561">
        <f t="shared" si="1780"/>
        <v>0</v>
      </c>
      <c r="C7858" s="561"/>
      <c r="D7858" s="613">
        <f t="shared" si="1781"/>
        <v>0</v>
      </c>
      <c r="E7858" s="553"/>
      <c r="F7858" s="555">
        <f t="shared" si="1782"/>
        <v>0</v>
      </c>
      <c r="G7858" s="555">
        <f t="shared" si="1783"/>
        <v>0</v>
      </c>
    </row>
    <row r="7859" spans="1:7" ht="19.899999999999999" customHeight="1" x14ac:dyDescent="0.2">
      <c r="A7859" s="601">
        <f t="shared" si="1779"/>
        <v>0</v>
      </c>
      <c r="B7859" s="561">
        <f t="shared" si="1780"/>
        <v>0</v>
      </c>
      <c r="C7859" s="561"/>
      <c r="D7859" s="613">
        <f t="shared" si="1781"/>
        <v>0</v>
      </c>
      <c r="E7859" s="553"/>
      <c r="F7859" s="555">
        <f t="shared" si="1782"/>
        <v>0</v>
      </c>
      <c r="G7859" s="555">
        <f t="shared" si="1783"/>
        <v>0</v>
      </c>
    </row>
    <row r="7860" spans="1:7" ht="19.899999999999999" customHeight="1" x14ac:dyDescent="0.2">
      <c r="A7860" s="601">
        <f t="shared" si="1779"/>
        <v>0</v>
      </c>
      <c r="B7860" s="561">
        <f t="shared" si="1780"/>
        <v>0</v>
      </c>
      <c r="C7860" s="561"/>
      <c r="D7860" s="613">
        <f t="shared" si="1781"/>
        <v>0</v>
      </c>
      <c r="E7860" s="553"/>
      <c r="F7860" s="555">
        <f t="shared" si="1782"/>
        <v>0</v>
      </c>
      <c r="G7860" s="555">
        <f t="shared" si="1783"/>
        <v>0</v>
      </c>
    </row>
    <row r="7861" spans="1:7" ht="19.899999999999999" customHeight="1" x14ac:dyDescent="0.2">
      <c r="A7861" s="601">
        <f t="shared" si="1779"/>
        <v>0</v>
      </c>
      <c r="B7861" s="561">
        <f t="shared" si="1780"/>
        <v>0</v>
      </c>
      <c r="C7861" s="561"/>
      <c r="D7861" s="613">
        <f t="shared" si="1781"/>
        <v>0</v>
      </c>
      <c r="E7861" s="553"/>
      <c r="F7861" s="555">
        <f t="shared" si="1782"/>
        <v>0</v>
      </c>
      <c r="G7861" s="555">
        <f t="shared" si="1783"/>
        <v>0</v>
      </c>
    </row>
    <row r="7862" spans="1:7" ht="19.899999999999999" customHeight="1" x14ac:dyDescent="0.2">
      <c r="A7862" s="601">
        <f t="shared" si="1779"/>
        <v>0</v>
      </c>
      <c r="B7862" s="561">
        <f t="shared" si="1780"/>
        <v>0</v>
      </c>
      <c r="C7862" s="561"/>
      <c r="D7862" s="613">
        <f t="shared" si="1781"/>
        <v>0</v>
      </c>
      <c r="E7862" s="553"/>
      <c r="F7862" s="555">
        <f t="shared" si="1782"/>
        <v>0</v>
      </c>
      <c r="G7862" s="555">
        <f t="shared" si="1783"/>
        <v>0</v>
      </c>
    </row>
    <row r="7863" spans="1:7" ht="19.899999999999999" customHeight="1" x14ac:dyDescent="0.2">
      <c r="A7863" s="601">
        <f t="shared" si="1779"/>
        <v>0</v>
      </c>
      <c r="B7863" s="561">
        <f t="shared" si="1780"/>
        <v>0</v>
      </c>
      <c r="C7863" s="561"/>
      <c r="D7863" s="613">
        <f t="shared" si="1781"/>
        <v>0</v>
      </c>
      <c r="E7863" s="553"/>
      <c r="F7863" s="555">
        <f t="shared" si="1782"/>
        <v>0</v>
      </c>
      <c r="G7863" s="555">
        <f t="shared" si="1783"/>
        <v>0</v>
      </c>
    </row>
    <row r="7864" spans="1:7" ht="19.899999999999999" customHeight="1" x14ac:dyDescent="0.2">
      <c r="A7864" s="601">
        <f t="shared" si="1779"/>
        <v>0</v>
      </c>
      <c r="B7864" s="561">
        <f t="shared" si="1780"/>
        <v>0</v>
      </c>
      <c r="C7864" s="561"/>
      <c r="D7864" s="613">
        <f t="shared" si="1781"/>
        <v>0</v>
      </c>
      <c r="E7864" s="553"/>
      <c r="F7864" s="555">
        <f t="shared" si="1782"/>
        <v>0</v>
      </c>
      <c r="G7864" s="555">
        <f t="shared" si="1783"/>
        <v>0</v>
      </c>
    </row>
    <row r="7865" spans="1:7" ht="19.899999999999999" customHeight="1" x14ac:dyDescent="0.2">
      <c r="A7865" s="599"/>
      <c r="B7865" s="545"/>
      <c r="C7865" s="545"/>
      <c r="D7865" s="541"/>
      <c r="E7865" s="542"/>
      <c r="F7865" s="564" t="s">
        <v>29</v>
      </c>
      <c r="G7865" s="605">
        <f>SUBTOTAL(9,G7854:G7864)</f>
        <v>0</v>
      </c>
    </row>
    <row r="7866" spans="1:7" ht="19.899999999999999" customHeight="1" x14ac:dyDescent="0.2">
      <c r="A7866" s="599"/>
      <c r="B7866" s="545"/>
      <c r="C7866" s="537" t="s">
        <v>1015</v>
      </c>
      <c r="D7866" s="541"/>
      <c r="E7866" s="542"/>
      <c r="F7866" s="543"/>
      <c r="G7866" s="600"/>
    </row>
    <row r="7867" spans="1:7" ht="19.899999999999999" customHeight="1" x14ac:dyDescent="0.2">
      <c r="A7867" s="792" t="s">
        <v>576</v>
      </c>
      <c r="B7867" s="793"/>
      <c r="C7867" s="794" t="s">
        <v>0</v>
      </c>
      <c r="D7867" s="794" t="s">
        <v>1867</v>
      </c>
      <c r="E7867" s="796" t="s">
        <v>24</v>
      </c>
      <c r="F7867" s="798" t="s">
        <v>25</v>
      </c>
      <c r="G7867" s="800" t="s">
        <v>26</v>
      </c>
    </row>
    <row r="7868" spans="1:7" ht="19.899999999999999" customHeight="1" x14ac:dyDescent="0.2">
      <c r="A7868" s="560" t="s">
        <v>577</v>
      </c>
      <c r="B7868" s="560" t="s">
        <v>578</v>
      </c>
      <c r="C7868" s="795"/>
      <c r="D7868" s="795"/>
      <c r="E7868" s="797"/>
      <c r="F7868" s="799"/>
      <c r="G7868" s="801"/>
    </row>
    <row r="7869" spans="1:7" ht="19.899999999999999" customHeight="1" x14ac:dyDescent="0.2">
      <c r="A7869" s="601">
        <f>IFERROR(VLOOKUP(C7869,T_Insumos,4,FALSE),0)</f>
        <v>0</v>
      </c>
      <c r="B7869" s="561">
        <f>IFERROR(VLOOKUP(C7869,T_Insumos,5,FALSE),0)</f>
        <v>0</v>
      </c>
      <c r="C7869" s="552"/>
      <c r="D7869" s="613">
        <f>IF(C7869=0,0,"$/tnkm")</f>
        <v>0</v>
      </c>
      <c r="E7869" s="553"/>
      <c r="F7869" s="555">
        <f>IFERROR(VLOOKUP(C7869,T_Insumos,3,FALSE),0)</f>
        <v>0</v>
      </c>
      <c r="G7869" s="555">
        <f>ROUND(E7869*F7869,2)</f>
        <v>0</v>
      </c>
    </row>
    <row r="7870" spans="1:7" ht="19.899999999999999" customHeight="1" x14ac:dyDescent="0.2">
      <c r="A7870" s="601">
        <f>IFERROR(VLOOKUP(C7870,T_Insumos,4,FALSE),0)</f>
        <v>0</v>
      </c>
      <c r="B7870" s="561">
        <f>IFERROR(VLOOKUP(C7870,T_Insumos,5,FALSE),0)</f>
        <v>0</v>
      </c>
      <c r="C7870" s="552"/>
      <c r="D7870" s="613">
        <f>IF(C7870=0,0,"$/tnkm")</f>
        <v>0</v>
      </c>
      <c r="E7870" s="569"/>
      <c r="F7870" s="555">
        <f>IFERROR(VLOOKUP(C7870,T_Insumos,3,FALSE),0)</f>
        <v>0</v>
      </c>
      <c r="G7870" s="555">
        <f t="shared" ref="G7870" si="1784">ROUND(E7870*F7870,2)</f>
        <v>0</v>
      </c>
    </row>
    <row r="7871" spans="1:7" ht="19.899999999999999" customHeight="1" x14ac:dyDescent="0.2">
      <c r="A7871" s="599"/>
      <c r="B7871" s="545"/>
      <c r="C7871" s="545"/>
      <c r="D7871" s="541"/>
      <c r="E7871" s="542"/>
      <c r="F7871" s="564" t="s">
        <v>1016</v>
      </c>
      <c r="G7871" s="605">
        <f>SUBTOTAL(9,G7869:G7870)</f>
        <v>0</v>
      </c>
    </row>
    <row r="7872" spans="1:7" ht="19.899999999999999" customHeight="1" x14ac:dyDescent="0.2">
      <c r="A7872" s="602"/>
      <c r="B7872" s="541"/>
      <c r="C7872" s="545"/>
      <c r="D7872" s="541"/>
      <c r="E7872" s="542"/>
      <c r="F7872" s="543"/>
      <c r="G7872" s="600"/>
    </row>
    <row r="7873" spans="1:7" ht="19.899999999999999" customHeight="1" x14ac:dyDescent="0.2">
      <c r="A7873" s="664" t="str">
        <f>B7807</f>
        <v/>
      </c>
      <c r="B7873" s="661">
        <f ca="1">C7807</f>
        <v>0</v>
      </c>
      <c r="C7873" s="541"/>
      <c r="D7873" s="541" t="s">
        <v>1833</v>
      </c>
      <c r="E7873" s="662"/>
      <c r="F7873" s="663" t="str">
        <f ca="1">"$/"&amp;G7807</f>
        <v>$/0</v>
      </c>
      <c r="G7873" s="610">
        <f>SUBTOTAL(9,G7830:G7872)</f>
        <v>0</v>
      </c>
    </row>
    <row r="7874" spans="1:7" ht="19.899999999999999" customHeight="1" x14ac:dyDescent="0.2">
      <c r="A7874" s="606"/>
      <c r="B7874" s="607"/>
      <c r="C7874" s="608"/>
      <c r="D7874" s="608" t="s">
        <v>2043</v>
      </c>
      <c r="E7874" s="609"/>
      <c r="F7874" s="665" t="str">
        <f ca="1">"$/"&amp;G7807</f>
        <v>$/0</v>
      </c>
      <c r="G7874" s="610">
        <f>ROUND(G7873/Coeficiente_Paso,2)</f>
        <v>0</v>
      </c>
    </row>
    <row r="7875" spans="1:7" ht="19.899999999999999" customHeight="1" x14ac:dyDescent="0.2">
      <c r="A7875" s="191"/>
      <c r="B7875" s="191"/>
      <c r="C7875" s="191"/>
      <c r="D7875" s="191"/>
      <c r="E7875" s="191"/>
      <c r="F7875" s="191"/>
      <c r="G7875" s="191"/>
    </row>
    <row r="7876" spans="1:7" ht="19.899999999999999" customHeight="1" x14ac:dyDescent="0.2">
      <c r="A7876" s="802" t="s">
        <v>31</v>
      </c>
      <c r="B7876" s="803"/>
      <c r="C7876" s="803"/>
      <c r="D7876" s="803"/>
      <c r="E7876" s="803"/>
      <c r="F7876" s="803"/>
      <c r="G7876" s="804"/>
    </row>
    <row r="7877" spans="1:7" ht="19.899999999999999" customHeight="1" x14ac:dyDescent="0.2">
      <c r="A7877" s="587" t="s">
        <v>711</v>
      </c>
      <c r="B7877" s="535" t="str">
        <f>Comitente</f>
        <v>DIRECCIÓN PROVINCIAL DE VIALIDAD</v>
      </c>
      <c r="C7877" s="536"/>
      <c r="D7877" s="537"/>
      <c r="E7877" s="537"/>
      <c r="F7877" s="538"/>
      <c r="G7877" s="588"/>
    </row>
    <row r="7878" spans="1:7" ht="19.899999999999999" customHeight="1" x14ac:dyDescent="0.2">
      <c r="A7878" s="587" t="s">
        <v>712</v>
      </c>
      <c r="B7878" s="535">
        <f>Contratista</f>
        <v>0</v>
      </c>
      <c r="C7878" s="539"/>
      <c r="D7878" s="539"/>
      <c r="E7878" s="539"/>
      <c r="F7878" s="535"/>
      <c r="G7878" s="589"/>
    </row>
    <row r="7879" spans="1:7" ht="19.899999999999999" customHeight="1" x14ac:dyDescent="0.2">
      <c r="A7879" s="587" t="s">
        <v>21</v>
      </c>
      <c r="B7879" s="535" t="str">
        <f>Obra</f>
        <v>PAVIMENTACIÓN Y REPAVIMENTACION DE LA RED VIAL MUNICIPAL AFECTADAS POR OBRAS DE SANEAMIENTO 1era ETAPA SARMIENTO</v>
      </c>
      <c r="C7879" s="539"/>
      <c r="D7879" s="539"/>
      <c r="E7879" s="539"/>
      <c r="F7879" s="535" t="s">
        <v>32</v>
      </c>
      <c r="G7879" s="589">
        <f>Fecha_Base</f>
        <v>0</v>
      </c>
    </row>
    <row r="7880" spans="1:7" ht="19.899999999999999" customHeight="1" x14ac:dyDescent="0.2">
      <c r="A7880" s="590" t="s">
        <v>710</v>
      </c>
      <c r="B7880" s="540" t="str">
        <f>Ubicación</f>
        <v>DEPARTAMENTO SARMIENTO</v>
      </c>
      <c r="C7880" s="540"/>
      <c r="D7880" s="541"/>
      <c r="E7880" s="542"/>
      <c r="F7880" s="543"/>
      <c r="G7880" s="591"/>
    </row>
    <row r="7881" spans="1:7" ht="19.899999999999999" customHeight="1" x14ac:dyDescent="0.2">
      <c r="A7881" s="590" t="s">
        <v>33</v>
      </c>
      <c r="B7881" s="544" t="str">
        <f>IFERROR(VALUE(LEFT(B7882,FIND(".",B7882)-1)),"")</f>
        <v/>
      </c>
      <c r="C7881" s="545">
        <f ca="1">IFERROR(VLOOKUP(B7881,T_Computo_Presupuesto,2,FALSE),0)</f>
        <v>0</v>
      </c>
      <c r="D7881" s="545"/>
      <c r="E7881" s="542"/>
      <c r="F7881" s="543"/>
      <c r="G7881" s="591"/>
    </row>
    <row r="7882" spans="1:7" ht="19.899999999999999" customHeight="1" x14ac:dyDescent="0.2">
      <c r="A7882" s="590" t="s">
        <v>22</v>
      </c>
      <c r="B7882" s="546" t="str">
        <f>IFERROR(VLOOKUP(COUNTIF($A$1:A7882,"ANALISIS DE PRECIOS"),T_NumeroItem,2,FALSE),"")</f>
        <v/>
      </c>
      <c r="C7882" s="805">
        <f ca="1">IFERROR(VLOOKUP(B7882,T_Computo_Presupuesto,2,FALSE),0)</f>
        <v>0</v>
      </c>
      <c r="D7882" s="805"/>
      <c r="E7882" s="805"/>
      <c r="F7882" s="540" t="s">
        <v>23</v>
      </c>
      <c r="G7882" s="592">
        <f ca="1">IFERROR(VLOOKUP(B7882,T_Computo_Presupuesto,4,FALSE),0)</f>
        <v>0</v>
      </c>
    </row>
    <row r="7883" spans="1:7" ht="19.899999999999999" customHeight="1" x14ac:dyDescent="0.2">
      <c r="A7883" s="590"/>
      <c r="B7883" s="540"/>
      <c r="C7883" s="545"/>
      <c r="D7883" s="541"/>
      <c r="E7883" s="542"/>
      <c r="F7883" s="545"/>
      <c r="G7883" s="593"/>
    </row>
    <row r="7884" spans="1:7" ht="19.899999999999999" customHeight="1" x14ac:dyDescent="0.2">
      <c r="A7884" s="594"/>
      <c r="B7884" s="547"/>
      <c r="C7884" s="548" t="s">
        <v>999</v>
      </c>
      <c r="D7884" s="547"/>
      <c r="E7884" s="547"/>
      <c r="F7884" s="547"/>
      <c r="G7884" s="595"/>
    </row>
    <row r="7885" spans="1:7" ht="19.899999999999999" customHeight="1" x14ac:dyDescent="0.2">
      <c r="A7885" s="590"/>
      <c r="B7885" s="549"/>
      <c r="C7885" s="545"/>
      <c r="D7885" s="541"/>
      <c r="E7885" s="542"/>
      <c r="F7885" s="540"/>
      <c r="G7885" s="592"/>
    </row>
    <row r="7886" spans="1:7" ht="19.899999999999999" customHeight="1" x14ac:dyDescent="0.2">
      <c r="A7886" s="590"/>
      <c r="B7886" s="549"/>
      <c r="C7886" s="550" t="s">
        <v>1000</v>
      </c>
      <c r="D7886" s="551" t="s">
        <v>24</v>
      </c>
      <c r="E7886" s="551" t="s">
        <v>1001</v>
      </c>
      <c r="F7886" s="551" t="s">
        <v>1002</v>
      </c>
      <c r="G7886" s="550" t="s">
        <v>1003</v>
      </c>
    </row>
    <row r="7887" spans="1:7" ht="19.899999999999999" customHeight="1" x14ac:dyDescent="0.2">
      <c r="A7887" s="590"/>
      <c r="B7887" s="549"/>
      <c r="C7887" s="552"/>
      <c r="D7887" s="553"/>
      <c r="E7887" s="554">
        <f t="shared" ref="E7887:E7896" si="1785">IFERROR(VLOOKUP(C7887,T_Equipos,4,FALSE),0)</f>
        <v>0</v>
      </c>
      <c r="F7887" s="555">
        <f t="shared" ref="F7887:F7896" si="1786">IFERROR(VLOOKUP(C7887,T_Equipos,5,FALSE),0)</f>
        <v>0</v>
      </c>
      <c r="G7887" s="555">
        <f>ROUND(D7887*F7887,2)</f>
        <v>0</v>
      </c>
    </row>
    <row r="7888" spans="1:7" ht="19.899999999999999" customHeight="1" x14ac:dyDescent="0.2">
      <c r="A7888" s="590"/>
      <c r="B7888" s="549"/>
      <c r="C7888" s="552"/>
      <c r="D7888" s="553"/>
      <c r="E7888" s="554">
        <f t="shared" si="1785"/>
        <v>0</v>
      </c>
      <c r="F7888" s="555">
        <f t="shared" si="1786"/>
        <v>0</v>
      </c>
      <c r="G7888" s="555">
        <f>ROUND(D7888*F7888,2)</f>
        <v>0</v>
      </c>
    </row>
    <row r="7889" spans="1:7" ht="19.899999999999999" customHeight="1" x14ac:dyDescent="0.2">
      <c r="A7889" s="590"/>
      <c r="B7889" s="549"/>
      <c r="C7889" s="552"/>
      <c r="D7889" s="553"/>
      <c r="E7889" s="554">
        <f t="shared" si="1785"/>
        <v>0</v>
      </c>
      <c r="F7889" s="555">
        <f t="shared" si="1786"/>
        <v>0</v>
      </c>
      <c r="G7889" s="555">
        <f>ROUND(D7889*F7889,2)</f>
        <v>0</v>
      </c>
    </row>
    <row r="7890" spans="1:7" ht="19.899999999999999" customHeight="1" x14ac:dyDescent="0.2">
      <c r="A7890" s="590"/>
      <c r="B7890" s="549"/>
      <c r="C7890" s="552"/>
      <c r="D7890" s="553"/>
      <c r="E7890" s="554">
        <f t="shared" si="1785"/>
        <v>0</v>
      </c>
      <c r="F7890" s="555">
        <f t="shared" si="1786"/>
        <v>0</v>
      </c>
      <c r="G7890" s="555">
        <f>ROUND(D7890*F7890,2)</f>
        <v>0</v>
      </c>
    </row>
    <row r="7891" spans="1:7" ht="19.899999999999999" customHeight="1" x14ac:dyDescent="0.2">
      <c r="A7891" s="590"/>
      <c r="B7891" s="549"/>
      <c r="C7891" s="552"/>
      <c r="D7891" s="553"/>
      <c r="E7891" s="554">
        <f t="shared" si="1785"/>
        <v>0</v>
      </c>
      <c r="F7891" s="555">
        <f t="shared" si="1786"/>
        <v>0</v>
      </c>
      <c r="G7891" s="555">
        <f t="shared" ref="G7891:G7896" si="1787">ROUND(D7891*F7891,2)</f>
        <v>0</v>
      </c>
    </row>
    <row r="7892" spans="1:7" ht="19.899999999999999" customHeight="1" x14ac:dyDescent="0.2">
      <c r="A7892" s="590"/>
      <c r="B7892" s="549"/>
      <c r="C7892" s="552"/>
      <c r="D7892" s="553"/>
      <c r="E7892" s="554">
        <f t="shared" si="1785"/>
        <v>0</v>
      </c>
      <c r="F7892" s="555">
        <f t="shared" si="1786"/>
        <v>0</v>
      </c>
      <c r="G7892" s="555">
        <f t="shared" si="1787"/>
        <v>0</v>
      </c>
    </row>
    <row r="7893" spans="1:7" ht="19.899999999999999" customHeight="1" x14ac:dyDescent="0.2">
      <c r="A7893" s="590"/>
      <c r="B7893" s="549"/>
      <c r="C7893" s="552"/>
      <c r="D7893" s="553"/>
      <c r="E7893" s="554">
        <f t="shared" si="1785"/>
        <v>0</v>
      </c>
      <c r="F7893" s="555">
        <f t="shared" si="1786"/>
        <v>0</v>
      </c>
      <c r="G7893" s="555">
        <f t="shared" si="1787"/>
        <v>0</v>
      </c>
    </row>
    <row r="7894" spans="1:7" ht="19.899999999999999" customHeight="1" x14ac:dyDescent="0.2">
      <c r="A7894" s="590"/>
      <c r="B7894" s="549"/>
      <c r="C7894" s="552"/>
      <c r="D7894" s="553"/>
      <c r="E7894" s="554">
        <f t="shared" si="1785"/>
        <v>0</v>
      </c>
      <c r="F7894" s="555">
        <f t="shared" si="1786"/>
        <v>0</v>
      </c>
      <c r="G7894" s="555">
        <f t="shared" si="1787"/>
        <v>0</v>
      </c>
    </row>
    <row r="7895" spans="1:7" ht="19.899999999999999" customHeight="1" x14ac:dyDescent="0.2">
      <c r="A7895" s="590"/>
      <c r="B7895" s="549"/>
      <c r="C7895" s="552"/>
      <c r="D7895" s="553"/>
      <c r="E7895" s="554">
        <f t="shared" si="1785"/>
        <v>0</v>
      </c>
      <c r="F7895" s="555">
        <f t="shared" si="1786"/>
        <v>0</v>
      </c>
      <c r="G7895" s="555">
        <f t="shared" si="1787"/>
        <v>0</v>
      </c>
    </row>
    <row r="7896" spans="1:7" ht="19.899999999999999" customHeight="1" x14ac:dyDescent="0.2">
      <c r="A7896" s="590"/>
      <c r="B7896" s="549"/>
      <c r="C7896" s="552"/>
      <c r="D7896" s="553"/>
      <c r="E7896" s="554">
        <f t="shared" si="1785"/>
        <v>0</v>
      </c>
      <c r="F7896" s="555">
        <f t="shared" si="1786"/>
        <v>0</v>
      </c>
      <c r="G7896" s="555">
        <f t="shared" si="1787"/>
        <v>0</v>
      </c>
    </row>
    <row r="7897" spans="1:7" ht="19.899999999999999" customHeight="1" x14ac:dyDescent="0.2">
      <c r="A7897" s="590"/>
      <c r="B7897" s="549"/>
      <c r="C7897" s="545"/>
      <c r="D7897" s="545"/>
      <c r="E7897" s="556"/>
      <c r="F7897" s="540"/>
      <c r="G7897" s="592"/>
    </row>
    <row r="7898" spans="1:7" ht="19.899999999999999" customHeight="1" x14ac:dyDescent="0.2">
      <c r="A7898" s="590"/>
      <c r="B7898" s="545"/>
      <c r="C7898" s="537" t="s">
        <v>1004</v>
      </c>
      <c r="D7898" s="540" t="s">
        <v>1001</v>
      </c>
      <c r="E7898" s="611">
        <f>SUMPRODUCT(D7887:D7896,E7887:E7896)</f>
        <v>0</v>
      </c>
      <c r="F7898" s="540" t="s">
        <v>1005</v>
      </c>
      <c r="G7898" s="612">
        <f>SUM(G7887:G7896)</f>
        <v>0</v>
      </c>
    </row>
    <row r="7899" spans="1:7" ht="19.899999999999999" customHeight="1" x14ac:dyDescent="0.2">
      <c r="A7899" s="590"/>
      <c r="B7899" s="549"/>
      <c r="C7899" s="557"/>
      <c r="D7899" s="556"/>
      <c r="E7899" s="542"/>
      <c r="F7899" s="540"/>
      <c r="G7899" s="596"/>
    </row>
    <row r="7900" spans="1:7" ht="19.899999999999999" customHeight="1" x14ac:dyDescent="0.2">
      <c r="A7900" s="597"/>
      <c r="B7900" s="549"/>
      <c r="C7900" s="540" t="s">
        <v>1006</v>
      </c>
      <c r="D7900" s="558">
        <f>IFERROR(VLOOKUP(COUNTIF($A$1:A7900,"ANALISIS DE PRECIOS"),T_Rendimiento_Equipo,5,FALSE),0)</f>
        <v>0</v>
      </c>
      <c r="E7900" s="559" t="str">
        <f ca="1">G7882&amp;"/día"</f>
        <v>0/día</v>
      </c>
      <c r="F7900" s="598"/>
      <c r="G7900" s="592"/>
    </row>
    <row r="7901" spans="1:7" ht="19.899999999999999" customHeight="1" x14ac:dyDescent="0.2">
      <c r="A7901" s="590"/>
      <c r="B7901" s="549"/>
      <c r="C7901" s="545"/>
      <c r="D7901" s="541"/>
      <c r="E7901" s="542"/>
      <c r="F7901" s="540"/>
      <c r="G7901" s="592"/>
    </row>
    <row r="7902" spans="1:7" ht="19.899999999999999" customHeight="1" x14ac:dyDescent="0.2">
      <c r="A7902" s="792" t="s">
        <v>576</v>
      </c>
      <c r="B7902" s="793"/>
      <c r="C7902" s="794" t="s">
        <v>0</v>
      </c>
      <c r="D7902" s="806" t="s">
        <v>1866</v>
      </c>
      <c r="E7902" s="806" t="s">
        <v>1865</v>
      </c>
      <c r="F7902" s="798" t="s">
        <v>1007</v>
      </c>
      <c r="G7902" s="800" t="s">
        <v>26</v>
      </c>
    </row>
    <row r="7903" spans="1:7" ht="19.899999999999999" customHeight="1" x14ac:dyDescent="0.2">
      <c r="A7903" s="560" t="s">
        <v>577</v>
      </c>
      <c r="B7903" s="560" t="s">
        <v>578</v>
      </c>
      <c r="C7903" s="795"/>
      <c r="D7903" s="807"/>
      <c r="E7903" s="797"/>
      <c r="F7903" s="799"/>
      <c r="G7903" s="801"/>
    </row>
    <row r="7904" spans="1:7" ht="19.899999999999999" customHeight="1" x14ac:dyDescent="0.2">
      <c r="A7904" s="599"/>
      <c r="B7904" s="545"/>
      <c r="C7904" s="537" t="s">
        <v>1008</v>
      </c>
      <c r="D7904" s="542"/>
      <c r="E7904" s="542"/>
      <c r="F7904" s="545"/>
      <c r="G7904" s="600"/>
    </row>
    <row r="7905" spans="1:7" ht="19.899999999999999" customHeight="1" x14ac:dyDescent="0.2">
      <c r="A7905" s="601">
        <f t="shared" ref="A7905:A7913" si="1788">IFERROR(VLOOKUP(C7905,T_Insumos,4,FALSE),0)</f>
        <v>0</v>
      </c>
      <c r="B7905" s="561">
        <f t="shared" ref="B7905:B7913" si="1789">IFERROR(VLOOKUP(C7905,T_Insumos,5,FALSE),0)</f>
        <v>0</v>
      </c>
      <c r="C7905" s="552"/>
      <c r="D7905" s="562">
        <f t="shared" ref="D7905:D7913" si="1790">IFERROR(VLOOKUP(C7905,T_Insumos,3,FALSE),0)</f>
        <v>0</v>
      </c>
      <c r="E7905" s="555">
        <f>D7905*$G$23</f>
        <v>0</v>
      </c>
      <c r="F7905" s="558">
        <f>IF(C7905="",0,IFERROR(VLOOKUP(COUNTIF($A$1:A7905,"ANALISIS DE PRECIOS"),T_Rendimiento_Equipo,5,FALSE),0))</f>
        <v>0</v>
      </c>
      <c r="G7905" s="555">
        <f>IFERROR(ROUND(E7905/F7905,2),0)</f>
        <v>0</v>
      </c>
    </row>
    <row r="7906" spans="1:7" ht="19.899999999999999" customHeight="1" x14ac:dyDescent="0.2">
      <c r="A7906" s="601">
        <f t="shared" si="1788"/>
        <v>0</v>
      </c>
      <c r="B7906" s="561">
        <f t="shared" si="1789"/>
        <v>0</v>
      </c>
      <c r="C7906" s="552"/>
      <c r="D7906" s="562">
        <f t="shared" si="1790"/>
        <v>0</v>
      </c>
      <c r="E7906" s="555"/>
      <c r="F7906" s="558">
        <f>IF(C7906="",0,IFERROR(VLOOKUP(COUNTIF($A$1:A7906,"ANALISIS DE PRECIOS"),T_Rendimiento_Equipo,5,FALSE),0))</f>
        <v>0</v>
      </c>
      <c r="G7906" s="555">
        <f t="shared" ref="G7906:G7913" si="1791">IFERROR(ROUND(E7906/F7906,2),0)</f>
        <v>0</v>
      </c>
    </row>
    <row r="7907" spans="1:7" ht="19.899999999999999" customHeight="1" x14ac:dyDescent="0.2">
      <c r="A7907" s="601">
        <f t="shared" si="1788"/>
        <v>0</v>
      </c>
      <c r="B7907" s="561">
        <f t="shared" si="1789"/>
        <v>0</v>
      </c>
      <c r="C7907" s="563"/>
      <c r="D7907" s="562">
        <f t="shared" si="1790"/>
        <v>0</v>
      </c>
      <c r="E7907" s="555"/>
      <c r="F7907" s="558">
        <f>IF(C7907="",0,IFERROR(VLOOKUP(COUNTIF($A$1:A7907,"ANALISIS DE PRECIOS"),T_Rendimiento_Equipo,5,FALSE),0))</f>
        <v>0</v>
      </c>
      <c r="G7907" s="555">
        <f t="shared" si="1791"/>
        <v>0</v>
      </c>
    </row>
    <row r="7908" spans="1:7" ht="19.899999999999999" customHeight="1" x14ac:dyDescent="0.2">
      <c r="A7908" s="601">
        <f t="shared" si="1788"/>
        <v>0</v>
      </c>
      <c r="B7908" s="561">
        <f t="shared" si="1789"/>
        <v>0</v>
      </c>
      <c r="C7908" s="563"/>
      <c r="D7908" s="562">
        <f t="shared" si="1790"/>
        <v>0</v>
      </c>
      <c r="E7908" s="555"/>
      <c r="F7908" s="558">
        <f>IF(C7908="",0,IFERROR(VLOOKUP(COUNTIF($A$1:A7908,"ANALISIS DE PRECIOS"),T_Rendimiento_Equipo,5,FALSE),0))</f>
        <v>0</v>
      </c>
      <c r="G7908" s="555">
        <f t="shared" si="1791"/>
        <v>0</v>
      </c>
    </row>
    <row r="7909" spans="1:7" ht="19.899999999999999" customHeight="1" x14ac:dyDescent="0.2">
      <c r="A7909" s="601">
        <f t="shared" si="1788"/>
        <v>0</v>
      </c>
      <c r="B7909" s="561">
        <f t="shared" si="1789"/>
        <v>0</v>
      </c>
      <c r="C7909" s="563"/>
      <c r="D7909" s="562">
        <f t="shared" si="1790"/>
        <v>0</v>
      </c>
      <c r="E7909" s="555"/>
      <c r="F7909" s="558">
        <f>IF(C7909="",0,IFERROR(VLOOKUP(COUNTIF($A$1:A7909,"ANALISIS DE PRECIOS"),T_Rendimiento_Equipo,5,FALSE),0))</f>
        <v>0</v>
      </c>
      <c r="G7909" s="555">
        <f t="shared" si="1791"/>
        <v>0</v>
      </c>
    </row>
    <row r="7910" spans="1:7" ht="19.899999999999999" customHeight="1" x14ac:dyDescent="0.2">
      <c r="A7910" s="601">
        <f t="shared" si="1788"/>
        <v>0</v>
      </c>
      <c r="B7910" s="561">
        <f t="shared" si="1789"/>
        <v>0</v>
      </c>
      <c r="C7910" s="563"/>
      <c r="D7910" s="562">
        <f t="shared" si="1790"/>
        <v>0</v>
      </c>
      <c r="E7910" s="555"/>
      <c r="F7910" s="558">
        <f>IF(C7910="",0,IFERROR(VLOOKUP(COUNTIF($A$1:A7910,"ANALISIS DE PRECIOS"),T_Rendimiento_Equipo,5,FALSE),0))</f>
        <v>0</v>
      </c>
      <c r="G7910" s="555">
        <f t="shared" si="1791"/>
        <v>0</v>
      </c>
    </row>
    <row r="7911" spans="1:7" ht="19.899999999999999" customHeight="1" x14ac:dyDescent="0.2">
      <c r="A7911" s="601">
        <f t="shared" si="1788"/>
        <v>0</v>
      </c>
      <c r="B7911" s="561">
        <f t="shared" si="1789"/>
        <v>0</v>
      </c>
      <c r="C7911" s="563"/>
      <c r="D7911" s="562">
        <f t="shared" si="1790"/>
        <v>0</v>
      </c>
      <c r="E7911" s="555"/>
      <c r="F7911" s="558">
        <f>IF(C7911="",0,IFERROR(VLOOKUP(COUNTIF($A$1:A7911,"ANALISIS DE PRECIOS"),T_Rendimiento_Equipo,5,FALSE),0))</f>
        <v>0</v>
      </c>
      <c r="G7911" s="555">
        <f t="shared" si="1791"/>
        <v>0</v>
      </c>
    </row>
    <row r="7912" spans="1:7" ht="19.899999999999999" customHeight="1" x14ac:dyDescent="0.2">
      <c r="A7912" s="601">
        <f t="shared" si="1788"/>
        <v>0</v>
      </c>
      <c r="B7912" s="561">
        <f t="shared" si="1789"/>
        <v>0</v>
      </c>
      <c r="C7912" s="563"/>
      <c r="D7912" s="562">
        <f t="shared" si="1790"/>
        <v>0</v>
      </c>
      <c r="E7912" s="555"/>
      <c r="F7912" s="558">
        <f>IF(C7912="",0,IFERROR(VLOOKUP(COUNTIF($A$1:A7912,"ANALISIS DE PRECIOS"),T_Rendimiento_Equipo,5,FALSE),0))</f>
        <v>0</v>
      </c>
      <c r="G7912" s="555">
        <f t="shared" si="1791"/>
        <v>0</v>
      </c>
    </row>
    <row r="7913" spans="1:7" ht="19.899999999999999" customHeight="1" x14ac:dyDescent="0.2">
      <c r="A7913" s="601">
        <f t="shared" si="1788"/>
        <v>0</v>
      </c>
      <c r="B7913" s="561">
        <f t="shared" si="1789"/>
        <v>0</v>
      </c>
      <c r="C7913" s="552"/>
      <c r="D7913" s="562">
        <f t="shared" si="1790"/>
        <v>0</v>
      </c>
      <c r="E7913" s="555"/>
      <c r="F7913" s="558">
        <f>IF(C7913="",0,IFERROR(VLOOKUP(COUNTIF($A$1:A7913,"ANALISIS DE PRECIOS"),T_Rendimiento_Equipo,5,FALSE),0))</f>
        <v>0</v>
      </c>
      <c r="G7913" s="555">
        <f t="shared" si="1791"/>
        <v>0</v>
      </c>
    </row>
    <row r="7914" spans="1:7" ht="19.899999999999999" customHeight="1" x14ac:dyDescent="0.2">
      <c r="A7914" s="602"/>
      <c r="B7914" s="541"/>
      <c r="C7914" s="545"/>
      <c r="D7914" s="541"/>
      <c r="E7914" s="542"/>
      <c r="F7914" s="564" t="s">
        <v>27</v>
      </c>
      <c r="G7914" s="603">
        <f>SUBTOTAL(9,G7905:G7913)</f>
        <v>0</v>
      </c>
    </row>
    <row r="7915" spans="1:7" ht="19.899999999999999" customHeight="1" x14ac:dyDescent="0.2">
      <c r="A7915" s="599"/>
      <c r="B7915" s="545"/>
      <c r="C7915" s="537" t="s">
        <v>713</v>
      </c>
      <c r="D7915" s="541"/>
      <c r="E7915" s="542"/>
      <c r="F7915" s="543"/>
      <c r="G7915" s="600"/>
    </row>
    <row r="7916" spans="1:7" ht="19.899999999999999" customHeight="1" x14ac:dyDescent="0.2">
      <c r="A7916" s="792" t="s">
        <v>576</v>
      </c>
      <c r="B7916" s="793"/>
      <c r="C7916" s="794" t="s">
        <v>0</v>
      </c>
      <c r="D7916" s="796" t="s">
        <v>24</v>
      </c>
      <c r="E7916" s="796" t="s">
        <v>1832</v>
      </c>
      <c r="F7916" s="798" t="s">
        <v>1007</v>
      </c>
      <c r="G7916" s="800" t="s">
        <v>26</v>
      </c>
    </row>
    <row r="7917" spans="1:7" ht="19.899999999999999" customHeight="1" x14ac:dyDescent="0.2">
      <c r="A7917" s="560" t="s">
        <v>577</v>
      </c>
      <c r="B7917" s="560" t="s">
        <v>578</v>
      </c>
      <c r="C7917" s="795"/>
      <c r="D7917" s="797"/>
      <c r="E7917" s="797"/>
      <c r="F7917" s="799"/>
      <c r="G7917" s="801"/>
    </row>
    <row r="7918" spans="1:7" ht="19.899999999999999" customHeight="1" x14ac:dyDescent="0.2">
      <c r="A7918" s="601">
        <f t="shared" ref="A7918:A7924" si="1792">IFERROR(VLOOKUP(C7918,T_Insumos,4,FALSE),0)</f>
        <v>0</v>
      </c>
      <c r="B7918" s="561">
        <f t="shared" ref="B7918:B7924" si="1793">IFERROR(VLOOKUP(C7918,T_Insumos,5,FALSE),0)</f>
        <v>0</v>
      </c>
      <c r="C7918" s="565"/>
      <c r="D7918" s="558"/>
      <c r="E7918" s="555">
        <f t="shared" ref="E7918:E7924" si="1794">IFERROR(VLOOKUP(C7918,T_Insumos,3,FALSE),0)</f>
        <v>0</v>
      </c>
      <c r="F7918" s="558">
        <f>IF(C7918="",0,IFERROR(VLOOKUP(COUNTIF($A$1:A7918,"ANALISIS DE PRECIOS"),T_Rendimiento_Equipo,5,FALSE),0))</f>
        <v>0</v>
      </c>
      <c r="G7918" s="555">
        <f>IFERROR(ROUND(D7918*E7918/F7918,2),0)</f>
        <v>0</v>
      </c>
    </row>
    <row r="7919" spans="1:7" ht="19.899999999999999" customHeight="1" x14ac:dyDescent="0.2">
      <c r="A7919" s="601">
        <f t="shared" si="1792"/>
        <v>0</v>
      </c>
      <c r="B7919" s="561">
        <f t="shared" si="1793"/>
        <v>0</v>
      </c>
      <c r="C7919" s="552"/>
      <c r="D7919" s="558"/>
      <c r="E7919" s="555">
        <f t="shared" si="1794"/>
        <v>0</v>
      </c>
      <c r="F7919" s="558">
        <f>IF(C7919="",0,IFERROR(VLOOKUP(COUNTIF($A$1:A7919,"ANALISIS DE PRECIOS"),T_Rendimiento_Equipo,5,FALSE),0))</f>
        <v>0</v>
      </c>
      <c r="G7919" s="555">
        <f t="shared" ref="G7919:G7924" si="1795">IFERROR(ROUND(D7919*E7919/F7919,2),0)</f>
        <v>0</v>
      </c>
    </row>
    <row r="7920" spans="1:7" ht="19.899999999999999" customHeight="1" x14ac:dyDescent="0.2">
      <c r="A7920" s="601">
        <f t="shared" si="1792"/>
        <v>0</v>
      </c>
      <c r="B7920" s="561">
        <f t="shared" si="1793"/>
        <v>0</v>
      </c>
      <c r="C7920" s="552"/>
      <c r="D7920" s="558"/>
      <c r="E7920" s="555">
        <f t="shared" si="1794"/>
        <v>0</v>
      </c>
      <c r="F7920" s="558">
        <f>IF(C7920="",0,IFERROR(VLOOKUP(COUNTIF($A$1:A7920,"ANALISIS DE PRECIOS"),T_Rendimiento_Equipo,5,FALSE),0))</f>
        <v>0</v>
      </c>
      <c r="G7920" s="555">
        <f t="shared" si="1795"/>
        <v>0</v>
      </c>
    </row>
    <row r="7921" spans="1:7" ht="19.899999999999999" customHeight="1" x14ac:dyDescent="0.2">
      <c r="A7921" s="601">
        <f t="shared" si="1792"/>
        <v>0</v>
      </c>
      <c r="B7921" s="561">
        <f t="shared" si="1793"/>
        <v>0</v>
      </c>
      <c r="C7921" s="552"/>
      <c r="D7921" s="558"/>
      <c r="E7921" s="555">
        <f t="shared" si="1794"/>
        <v>0</v>
      </c>
      <c r="F7921" s="558">
        <f>IF(C7921="",0,IFERROR(VLOOKUP(COUNTIF($A$1:A7921,"ANALISIS DE PRECIOS"),T_Rendimiento_Equipo,5,FALSE),0))</f>
        <v>0</v>
      </c>
      <c r="G7921" s="555">
        <f t="shared" si="1795"/>
        <v>0</v>
      </c>
    </row>
    <row r="7922" spans="1:7" ht="19.899999999999999" customHeight="1" x14ac:dyDescent="0.2">
      <c r="A7922" s="601">
        <f t="shared" si="1792"/>
        <v>0</v>
      </c>
      <c r="B7922" s="561">
        <f t="shared" si="1793"/>
        <v>0</v>
      </c>
      <c r="C7922" s="552"/>
      <c r="D7922" s="558"/>
      <c r="E7922" s="555">
        <f t="shared" si="1794"/>
        <v>0</v>
      </c>
      <c r="F7922" s="558">
        <f>IF(C7922="",0,IFERROR(VLOOKUP(COUNTIF($A$1:A7922,"ANALISIS DE PRECIOS"),T_Rendimiento_Equipo,5,FALSE),0))</f>
        <v>0</v>
      </c>
      <c r="G7922" s="555">
        <f t="shared" si="1795"/>
        <v>0</v>
      </c>
    </row>
    <row r="7923" spans="1:7" ht="19.899999999999999" customHeight="1" x14ac:dyDescent="0.2">
      <c r="A7923" s="601">
        <f t="shared" si="1792"/>
        <v>0</v>
      </c>
      <c r="B7923" s="561">
        <f t="shared" si="1793"/>
        <v>0</v>
      </c>
      <c r="C7923" s="552"/>
      <c r="D7923" s="566"/>
      <c r="E7923" s="555">
        <f t="shared" si="1794"/>
        <v>0</v>
      </c>
      <c r="F7923" s="558">
        <f>IF(C7923="",0,IFERROR(VLOOKUP(COUNTIF($A$1:A7923,"ANALISIS DE PRECIOS"),T_Rendimiento_Equipo,5,FALSE),0))</f>
        <v>0</v>
      </c>
      <c r="G7923" s="555">
        <f t="shared" si="1795"/>
        <v>0</v>
      </c>
    </row>
    <row r="7924" spans="1:7" ht="19.899999999999999" customHeight="1" x14ac:dyDescent="0.2">
      <c r="A7924" s="601">
        <f t="shared" si="1792"/>
        <v>0</v>
      </c>
      <c r="B7924" s="561">
        <f t="shared" si="1793"/>
        <v>0</v>
      </c>
      <c r="C7924" s="561"/>
      <c r="D7924" s="567"/>
      <c r="E7924" s="555">
        <f t="shared" si="1794"/>
        <v>0</v>
      </c>
      <c r="F7924" s="558">
        <f>IF(C7924="",0,IFERROR(VLOOKUP(COUNTIF($A$1:A7924,"ANALISIS DE PRECIOS"),T_Rendimiento_Equipo,5,FALSE),0))</f>
        <v>0</v>
      </c>
      <c r="G7924" s="555">
        <f t="shared" si="1795"/>
        <v>0</v>
      </c>
    </row>
    <row r="7925" spans="1:7" ht="19.899999999999999" customHeight="1" x14ac:dyDescent="0.2">
      <c r="A7925" s="602"/>
      <c r="B7925" s="541"/>
      <c r="C7925" s="545"/>
      <c r="D7925" s="541"/>
      <c r="E7925" s="542"/>
      <c r="F7925" s="564" t="s">
        <v>28</v>
      </c>
      <c r="G7925" s="604">
        <f>SUBTOTAL(9,G7918:G7924)</f>
        <v>0</v>
      </c>
    </row>
    <row r="7926" spans="1:7" ht="19.899999999999999" customHeight="1" x14ac:dyDescent="0.2">
      <c r="A7926" s="599"/>
      <c r="B7926" s="545"/>
      <c r="C7926" s="537" t="s">
        <v>1014</v>
      </c>
      <c r="D7926" s="541"/>
      <c r="E7926" s="542"/>
      <c r="F7926" s="543"/>
      <c r="G7926" s="600"/>
    </row>
    <row r="7927" spans="1:7" ht="19.899999999999999" customHeight="1" x14ac:dyDescent="0.2">
      <c r="A7927" s="792" t="s">
        <v>576</v>
      </c>
      <c r="B7927" s="793"/>
      <c r="C7927" s="794" t="s">
        <v>0</v>
      </c>
      <c r="D7927" s="794" t="s">
        <v>1867</v>
      </c>
      <c r="E7927" s="796" t="s">
        <v>24</v>
      </c>
      <c r="F7927" s="798" t="s">
        <v>25</v>
      </c>
      <c r="G7927" s="800" t="s">
        <v>26</v>
      </c>
    </row>
    <row r="7928" spans="1:7" ht="19.899999999999999" customHeight="1" x14ac:dyDescent="0.2">
      <c r="A7928" s="560" t="s">
        <v>577</v>
      </c>
      <c r="B7928" s="560" t="s">
        <v>578</v>
      </c>
      <c r="C7928" s="795"/>
      <c r="D7928" s="795"/>
      <c r="E7928" s="797"/>
      <c r="F7928" s="799"/>
      <c r="G7928" s="801"/>
    </row>
    <row r="7929" spans="1:7" ht="19.899999999999999" customHeight="1" x14ac:dyDescent="0.2">
      <c r="A7929" s="601">
        <f t="shared" ref="A7929:A7939" si="1796">IFERROR(VLOOKUP(C7929,T_Insumos,4,FALSE),0)</f>
        <v>0</v>
      </c>
      <c r="B7929" s="561">
        <f t="shared" ref="B7929:B7939" si="1797">IFERROR(VLOOKUP(C7929,T_Insumos,5,FALSE),0)</f>
        <v>0</v>
      </c>
      <c r="C7929" s="561"/>
      <c r="D7929" s="613">
        <f t="shared" ref="D7929:D7939" si="1798">IFERROR(VLOOKUP(C7929,T_Insumos,2,FALSE),0)</f>
        <v>0</v>
      </c>
      <c r="E7929" s="553"/>
      <c r="F7929" s="555">
        <f t="shared" ref="F7929:F7939" si="1799">IFERROR(VLOOKUP(C7929,T_Insumos,3,FALSE),0)</f>
        <v>0</v>
      </c>
      <c r="G7929" s="555">
        <f>ROUND(E7929*F7929,2)</f>
        <v>0</v>
      </c>
    </row>
    <row r="7930" spans="1:7" ht="19.899999999999999" customHeight="1" x14ac:dyDescent="0.2">
      <c r="A7930" s="601">
        <f t="shared" si="1796"/>
        <v>0</v>
      </c>
      <c r="B7930" s="561">
        <f t="shared" si="1797"/>
        <v>0</v>
      </c>
      <c r="C7930" s="561"/>
      <c r="D7930" s="613">
        <f t="shared" si="1798"/>
        <v>0</v>
      </c>
      <c r="E7930" s="553"/>
      <c r="F7930" s="555">
        <f t="shared" si="1799"/>
        <v>0</v>
      </c>
      <c r="G7930" s="555">
        <f t="shared" ref="G7930:G7939" si="1800">ROUND(E7930*F7930,2)</f>
        <v>0</v>
      </c>
    </row>
    <row r="7931" spans="1:7" ht="19.899999999999999" customHeight="1" x14ac:dyDescent="0.2">
      <c r="A7931" s="601">
        <f t="shared" si="1796"/>
        <v>0</v>
      </c>
      <c r="B7931" s="561">
        <f t="shared" si="1797"/>
        <v>0</v>
      </c>
      <c r="C7931" s="561"/>
      <c r="D7931" s="613">
        <f t="shared" si="1798"/>
        <v>0</v>
      </c>
      <c r="E7931" s="553"/>
      <c r="F7931" s="555">
        <f t="shared" si="1799"/>
        <v>0</v>
      </c>
      <c r="G7931" s="555">
        <f t="shared" si="1800"/>
        <v>0</v>
      </c>
    </row>
    <row r="7932" spans="1:7" ht="19.899999999999999" customHeight="1" x14ac:dyDescent="0.2">
      <c r="A7932" s="601">
        <f t="shared" si="1796"/>
        <v>0</v>
      </c>
      <c r="B7932" s="561">
        <f t="shared" si="1797"/>
        <v>0</v>
      </c>
      <c r="C7932" s="561"/>
      <c r="D7932" s="613">
        <f t="shared" si="1798"/>
        <v>0</v>
      </c>
      <c r="E7932" s="553"/>
      <c r="F7932" s="555">
        <f t="shared" si="1799"/>
        <v>0</v>
      </c>
      <c r="G7932" s="555">
        <f t="shared" si="1800"/>
        <v>0</v>
      </c>
    </row>
    <row r="7933" spans="1:7" ht="19.899999999999999" customHeight="1" x14ac:dyDescent="0.2">
      <c r="A7933" s="601">
        <f t="shared" si="1796"/>
        <v>0</v>
      </c>
      <c r="B7933" s="561">
        <f t="shared" si="1797"/>
        <v>0</v>
      </c>
      <c r="C7933" s="561"/>
      <c r="D7933" s="613">
        <f t="shared" si="1798"/>
        <v>0</v>
      </c>
      <c r="E7933" s="553"/>
      <c r="F7933" s="555">
        <f t="shared" si="1799"/>
        <v>0</v>
      </c>
      <c r="G7933" s="555">
        <f t="shared" si="1800"/>
        <v>0</v>
      </c>
    </row>
    <row r="7934" spans="1:7" ht="19.899999999999999" customHeight="1" x14ac:dyDescent="0.2">
      <c r="A7934" s="601">
        <f t="shared" si="1796"/>
        <v>0</v>
      </c>
      <c r="B7934" s="561">
        <f t="shared" si="1797"/>
        <v>0</v>
      </c>
      <c r="C7934" s="561"/>
      <c r="D7934" s="613">
        <f t="shared" si="1798"/>
        <v>0</v>
      </c>
      <c r="E7934" s="553"/>
      <c r="F7934" s="555">
        <f t="shared" si="1799"/>
        <v>0</v>
      </c>
      <c r="G7934" s="555">
        <f t="shared" si="1800"/>
        <v>0</v>
      </c>
    </row>
    <row r="7935" spans="1:7" ht="19.899999999999999" customHeight="1" x14ac:dyDescent="0.2">
      <c r="A7935" s="601">
        <f t="shared" si="1796"/>
        <v>0</v>
      </c>
      <c r="B7935" s="561">
        <f t="shared" si="1797"/>
        <v>0</v>
      </c>
      <c r="C7935" s="561"/>
      <c r="D7935" s="613">
        <f t="shared" si="1798"/>
        <v>0</v>
      </c>
      <c r="E7935" s="553"/>
      <c r="F7935" s="555">
        <f t="shared" si="1799"/>
        <v>0</v>
      </c>
      <c r="G7935" s="555">
        <f t="shared" si="1800"/>
        <v>0</v>
      </c>
    </row>
    <row r="7936" spans="1:7" ht="19.899999999999999" customHeight="1" x14ac:dyDescent="0.2">
      <c r="A7936" s="601">
        <f t="shared" si="1796"/>
        <v>0</v>
      </c>
      <c r="B7936" s="561">
        <f t="shared" si="1797"/>
        <v>0</v>
      </c>
      <c r="C7936" s="561"/>
      <c r="D7936" s="613">
        <f t="shared" si="1798"/>
        <v>0</v>
      </c>
      <c r="E7936" s="553"/>
      <c r="F7936" s="555">
        <f t="shared" si="1799"/>
        <v>0</v>
      </c>
      <c r="G7936" s="555">
        <f t="shared" si="1800"/>
        <v>0</v>
      </c>
    </row>
    <row r="7937" spans="1:7" ht="19.899999999999999" customHeight="1" x14ac:dyDescent="0.2">
      <c r="A7937" s="601">
        <f t="shared" si="1796"/>
        <v>0</v>
      </c>
      <c r="B7937" s="561">
        <f t="shared" si="1797"/>
        <v>0</v>
      </c>
      <c r="C7937" s="561"/>
      <c r="D7937" s="613">
        <f t="shared" si="1798"/>
        <v>0</v>
      </c>
      <c r="E7937" s="553"/>
      <c r="F7937" s="555">
        <f t="shared" si="1799"/>
        <v>0</v>
      </c>
      <c r="G7937" s="555">
        <f t="shared" si="1800"/>
        <v>0</v>
      </c>
    </row>
    <row r="7938" spans="1:7" ht="19.899999999999999" customHeight="1" x14ac:dyDescent="0.2">
      <c r="A7938" s="601">
        <f t="shared" si="1796"/>
        <v>0</v>
      </c>
      <c r="B7938" s="561">
        <f t="shared" si="1797"/>
        <v>0</v>
      </c>
      <c r="C7938" s="561"/>
      <c r="D7938" s="613">
        <f t="shared" si="1798"/>
        <v>0</v>
      </c>
      <c r="E7938" s="553"/>
      <c r="F7938" s="555">
        <f t="shared" si="1799"/>
        <v>0</v>
      </c>
      <c r="G7938" s="555">
        <f t="shared" si="1800"/>
        <v>0</v>
      </c>
    </row>
    <row r="7939" spans="1:7" ht="19.899999999999999" customHeight="1" x14ac:dyDescent="0.2">
      <c r="A7939" s="601">
        <f t="shared" si="1796"/>
        <v>0</v>
      </c>
      <c r="B7939" s="561">
        <f t="shared" si="1797"/>
        <v>0</v>
      </c>
      <c r="C7939" s="561"/>
      <c r="D7939" s="613">
        <f t="shared" si="1798"/>
        <v>0</v>
      </c>
      <c r="E7939" s="553"/>
      <c r="F7939" s="555">
        <f t="shared" si="1799"/>
        <v>0</v>
      </c>
      <c r="G7939" s="555">
        <f t="shared" si="1800"/>
        <v>0</v>
      </c>
    </row>
    <row r="7940" spans="1:7" ht="19.899999999999999" customHeight="1" x14ac:dyDescent="0.2">
      <c r="A7940" s="599"/>
      <c r="B7940" s="545"/>
      <c r="C7940" s="545"/>
      <c r="D7940" s="541"/>
      <c r="E7940" s="542"/>
      <c r="F7940" s="564" t="s">
        <v>29</v>
      </c>
      <c r="G7940" s="605">
        <f>SUBTOTAL(9,G7929:G7939)</f>
        <v>0</v>
      </c>
    </row>
    <row r="7941" spans="1:7" ht="19.899999999999999" customHeight="1" x14ac:dyDescent="0.2">
      <c r="A7941" s="599"/>
      <c r="B7941" s="545"/>
      <c r="C7941" s="537" t="s">
        <v>1015</v>
      </c>
      <c r="D7941" s="541"/>
      <c r="E7941" s="542"/>
      <c r="F7941" s="543"/>
      <c r="G7941" s="600"/>
    </row>
    <row r="7942" spans="1:7" ht="19.899999999999999" customHeight="1" x14ac:dyDescent="0.2">
      <c r="A7942" s="792" t="s">
        <v>576</v>
      </c>
      <c r="B7942" s="793"/>
      <c r="C7942" s="794" t="s">
        <v>0</v>
      </c>
      <c r="D7942" s="794" t="s">
        <v>1867</v>
      </c>
      <c r="E7942" s="796" t="s">
        <v>24</v>
      </c>
      <c r="F7942" s="798" t="s">
        <v>25</v>
      </c>
      <c r="G7942" s="800" t="s">
        <v>26</v>
      </c>
    </row>
    <row r="7943" spans="1:7" ht="19.899999999999999" customHeight="1" x14ac:dyDescent="0.2">
      <c r="A7943" s="560" t="s">
        <v>577</v>
      </c>
      <c r="B7943" s="560" t="s">
        <v>578</v>
      </c>
      <c r="C7943" s="795"/>
      <c r="D7943" s="795"/>
      <c r="E7943" s="797"/>
      <c r="F7943" s="799"/>
      <c r="G7943" s="801"/>
    </row>
    <row r="7944" spans="1:7" ht="19.899999999999999" customHeight="1" x14ac:dyDescent="0.2">
      <c r="A7944" s="601">
        <f>IFERROR(VLOOKUP(C7944,T_Insumos,4,FALSE),0)</f>
        <v>0</v>
      </c>
      <c r="B7944" s="561">
        <f>IFERROR(VLOOKUP(C7944,T_Insumos,5,FALSE),0)</f>
        <v>0</v>
      </c>
      <c r="C7944" s="552"/>
      <c r="D7944" s="613">
        <f>IF(C7944=0,0,"$/tnkm")</f>
        <v>0</v>
      </c>
      <c r="E7944" s="553"/>
      <c r="F7944" s="555">
        <f>IFERROR(VLOOKUP(C7944,T_Insumos,3,FALSE),0)</f>
        <v>0</v>
      </c>
      <c r="G7944" s="555">
        <f>ROUND(E7944*F7944,2)</f>
        <v>0</v>
      </c>
    </row>
    <row r="7945" spans="1:7" ht="19.899999999999999" customHeight="1" x14ac:dyDescent="0.2">
      <c r="A7945" s="601">
        <f>IFERROR(VLOOKUP(C7945,T_Insumos,4,FALSE),0)</f>
        <v>0</v>
      </c>
      <c r="B7945" s="561">
        <f>IFERROR(VLOOKUP(C7945,T_Insumos,5,FALSE),0)</f>
        <v>0</v>
      </c>
      <c r="C7945" s="552"/>
      <c r="D7945" s="613">
        <f>IF(C7945=0,0,"$/tnkm")</f>
        <v>0</v>
      </c>
      <c r="E7945" s="569"/>
      <c r="F7945" s="555">
        <f>IFERROR(VLOOKUP(C7945,T_Insumos,3,FALSE),0)</f>
        <v>0</v>
      </c>
      <c r="G7945" s="555">
        <f t="shared" ref="G7945" si="1801">ROUND(E7945*F7945,2)</f>
        <v>0</v>
      </c>
    </row>
    <row r="7946" spans="1:7" ht="19.899999999999999" customHeight="1" x14ac:dyDescent="0.2">
      <c r="A7946" s="599"/>
      <c r="B7946" s="545"/>
      <c r="C7946" s="545"/>
      <c r="D7946" s="541"/>
      <c r="E7946" s="542"/>
      <c r="F7946" s="564" t="s">
        <v>1016</v>
      </c>
      <c r="G7946" s="605">
        <f>SUBTOTAL(9,G7944:G7945)</f>
        <v>0</v>
      </c>
    </row>
    <row r="7947" spans="1:7" ht="19.899999999999999" customHeight="1" x14ac:dyDescent="0.2">
      <c r="A7947" s="602"/>
      <c r="B7947" s="541"/>
      <c r="C7947" s="545"/>
      <c r="D7947" s="541"/>
      <c r="E7947" s="542"/>
      <c r="F7947" s="543"/>
      <c r="G7947" s="600"/>
    </row>
    <row r="7948" spans="1:7" ht="19.899999999999999" customHeight="1" x14ac:dyDescent="0.2">
      <c r="A7948" s="664" t="str">
        <f>B7882</f>
        <v/>
      </c>
      <c r="B7948" s="661">
        <f ca="1">C7882</f>
        <v>0</v>
      </c>
      <c r="C7948" s="541"/>
      <c r="D7948" s="541" t="s">
        <v>1833</v>
      </c>
      <c r="E7948" s="662"/>
      <c r="F7948" s="663" t="str">
        <f ca="1">"$/"&amp;G7882</f>
        <v>$/0</v>
      </c>
      <c r="G7948" s="610">
        <f>SUBTOTAL(9,G7905:G7947)</f>
        <v>0</v>
      </c>
    </row>
    <row r="7949" spans="1:7" ht="19.899999999999999" customHeight="1" x14ac:dyDescent="0.2">
      <c r="A7949" s="606"/>
      <c r="B7949" s="607"/>
      <c r="C7949" s="608"/>
      <c r="D7949" s="608" t="s">
        <v>2043</v>
      </c>
      <c r="E7949" s="609"/>
      <c r="F7949" s="665" t="str">
        <f ca="1">"$/"&amp;G7882</f>
        <v>$/0</v>
      </c>
      <c r="G7949" s="610">
        <f>ROUND(G7948/Coeficiente_Paso,2)</f>
        <v>0</v>
      </c>
    </row>
    <row r="7950" spans="1:7" ht="19.899999999999999" customHeight="1" x14ac:dyDescent="0.2">
      <c r="A7950" s="191"/>
      <c r="B7950" s="191"/>
      <c r="C7950" s="191"/>
      <c r="D7950" s="191"/>
      <c r="E7950" s="191"/>
      <c r="F7950" s="191"/>
      <c r="G7950" s="191"/>
    </row>
    <row r="7951" spans="1:7" ht="19.899999999999999" customHeight="1" x14ac:dyDescent="0.2">
      <c r="A7951" s="802" t="s">
        <v>31</v>
      </c>
      <c r="B7951" s="803"/>
      <c r="C7951" s="803"/>
      <c r="D7951" s="803"/>
      <c r="E7951" s="803"/>
      <c r="F7951" s="803"/>
      <c r="G7951" s="804"/>
    </row>
    <row r="7952" spans="1:7" ht="19.899999999999999" customHeight="1" x14ac:dyDescent="0.2">
      <c r="A7952" s="587" t="s">
        <v>711</v>
      </c>
      <c r="B7952" s="535" t="str">
        <f>Comitente</f>
        <v>DIRECCIÓN PROVINCIAL DE VIALIDAD</v>
      </c>
      <c r="C7952" s="536"/>
      <c r="D7952" s="537"/>
      <c r="E7952" s="537"/>
      <c r="F7952" s="538"/>
      <c r="G7952" s="588"/>
    </row>
    <row r="7953" spans="1:7" ht="19.899999999999999" customHeight="1" x14ac:dyDescent="0.2">
      <c r="A7953" s="587" t="s">
        <v>712</v>
      </c>
      <c r="B7953" s="535">
        <f>Contratista</f>
        <v>0</v>
      </c>
      <c r="C7953" s="539"/>
      <c r="D7953" s="539"/>
      <c r="E7953" s="539"/>
      <c r="F7953" s="535"/>
      <c r="G7953" s="589"/>
    </row>
    <row r="7954" spans="1:7" ht="19.899999999999999" customHeight="1" x14ac:dyDescent="0.2">
      <c r="A7954" s="587" t="s">
        <v>21</v>
      </c>
      <c r="B7954" s="535" t="str">
        <f>Obra</f>
        <v>PAVIMENTACIÓN Y REPAVIMENTACION DE LA RED VIAL MUNICIPAL AFECTADAS POR OBRAS DE SANEAMIENTO 1era ETAPA SARMIENTO</v>
      </c>
      <c r="C7954" s="539"/>
      <c r="D7954" s="539"/>
      <c r="E7954" s="539"/>
      <c r="F7954" s="535" t="s">
        <v>32</v>
      </c>
      <c r="G7954" s="589">
        <f>Fecha_Base</f>
        <v>0</v>
      </c>
    </row>
    <row r="7955" spans="1:7" ht="19.899999999999999" customHeight="1" x14ac:dyDescent="0.2">
      <c r="A7955" s="590" t="s">
        <v>710</v>
      </c>
      <c r="B7955" s="540" t="str">
        <f>Ubicación</f>
        <v>DEPARTAMENTO SARMIENTO</v>
      </c>
      <c r="C7955" s="540"/>
      <c r="D7955" s="541"/>
      <c r="E7955" s="542"/>
      <c r="F7955" s="543"/>
      <c r="G7955" s="591"/>
    </row>
    <row r="7956" spans="1:7" ht="19.899999999999999" customHeight="1" x14ac:dyDescent="0.2">
      <c r="A7956" s="590" t="s">
        <v>33</v>
      </c>
      <c r="B7956" s="544" t="str">
        <f>IFERROR(VALUE(LEFT(B7957,FIND(".",B7957)-1)),"")</f>
        <v/>
      </c>
      <c r="C7956" s="545">
        <f ca="1">IFERROR(VLOOKUP(B7956,T_Computo_Presupuesto,2,FALSE),0)</f>
        <v>0</v>
      </c>
      <c r="D7956" s="545"/>
      <c r="E7956" s="542"/>
      <c r="F7956" s="543"/>
      <c r="G7956" s="591"/>
    </row>
    <row r="7957" spans="1:7" ht="19.899999999999999" customHeight="1" x14ac:dyDescent="0.2">
      <c r="A7957" s="590" t="s">
        <v>22</v>
      </c>
      <c r="B7957" s="546" t="str">
        <f>IFERROR(VLOOKUP(COUNTIF($A$1:A7957,"ANALISIS DE PRECIOS"),T_NumeroItem,2,FALSE),"")</f>
        <v/>
      </c>
      <c r="C7957" s="805">
        <f ca="1">IFERROR(VLOOKUP(B7957,T_Computo_Presupuesto,2,FALSE),0)</f>
        <v>0</v>
      </c>
      <c r="D7957" s="805"/>
      <c r="E7957" s="805"/>
      <c r="F7957" s="540" t="s">
        <v>23</v>
      </c>
      <c r="G7957" s="592">
        <f ca="1">IFERROR(VLOOKUP(B7957,T_Computo_Presupuesto,4,FALSE),0)</f>
        <v>0</v>
      </c>
    </row>
    <row r="7958" spans="1:7" ht="19.899999999999999" customHeight="1" x14ac:dyDescent="0.2">
      <c r="A7958" s="590"/>
      <c r="B7958" s="540"/>
      <c r="C7958" s="545"/>
      <c r="D7958" s="541"/>
      <c r="E7958" s="542"/>
      <c r="F7958" s="545"/>
      <c r="G7958" s="593"/>
    </row>
    <row r="7959" spans="1:7" ht="19.899999999999999" customHeight="1" x14ac:dyDescent="0.2">
      <c r="A7959" s="594"/>
      <c r="B7959" s="547"/>
      <c r="C7959" s="548" t="s">
        <v>999</v>
      </c>
      <c r="D7959" s="547"/>
      <c r="E7959" s="547"/>
      <c r="F7959" s="547"/>
      <c r="G7959" s="595"/>
    </row>
    <row r="7960" spans="1:7" ht="19.899999999999999" customHeight="1" x14ac:dyDescent="0.2">
      <c r="A7960" s="590"/>
      <c r="B7960" s="549"/>
      <c r="C7960" s="545"/>
      <c r="D7960" s="541"/>
      <c r="E7960" s="542"/>
      <c r="F7960" s="540"/>
      <c r="G7960" s="592"/>
    </row>
    <row r="7961" spans="1:7" ht="19.899999999999999" customHeight="1" x14ac:dyDescent="0.2">
      <c r="A7961" s="590"/>
      <c r="B7961" s="549"/>
      <c r="C7961" s="550" t="s">
        <v>1000</v>
      </c>
      <c r="D7961" s="551" t="s">
        <v>24</v>
      </c>
      <c r="E7961" s="551" t="s">
        <v>1001</v>
      </c>
      <c r="F7961" s="551" t="s">
        <v>1002</v>
      </c>
      <c r="G7961" s="550" t="s">
        <v>1003</v>
      </c>
    </row>
    <row r="7962" spans="1:7" ht="19.899999999999999" customHeight="1" x14ac:dyDescent="0.2">
      <c r="A7962" s="590"/>
      <c r="B7962" s="549"/>
      <c r="C7962" s="552"/>
      <c r="D7962" s="553"/>
      <c r="E7962" s="554">
        <f t="shared" ref="E7962:E7971" si="1802">IFERROR(VLOOKUP(C7962,T_Equipos,4,FALSE),0)</f>
        <v>0</v>
      </c>
      <c r="F7962" s="555">
        <f t="shared" ref="F7962:F7971" si="1803">IFERROR(VLOOKUP(C7962,T_Equipos,5,FALSE),0)</f>
        <v>0</v>
      </c>
      <c r="G7962" s="555">
        <f>ROUND(D7962*F7962,2)</f>
        <v>0</v>
      </c>
    </row>
    <row r="7963" spans="1:7" ht="19.899999999999999" customHeight="1" x14ac:dyDescent="0.2">
      <c r="A7963" s="590"/>
      <c r="B7963" s="549"/>
      <c r="C7963" s="552"/>
      <c r="D7963" s="553"/>
      <c r="E7963" s="554">
        <f t="shared" si="1802"/>
        <v>0</v>
      </c>
      <c r="F7963" s="555">
        <f t="shared" si="1803"/>
        <v>0</v>
      </c>
      <c r="G7963" s="555">
        <f>ROUND(D7963*F7963,2)</f>
        <v>0</v>
      </c>
    </row>
    <row r="7964" spans="1:7" ht="19.899999999999999" customHeight="1" x14ac:dyDescent="0.2">
      <c r="A7964" s="590"/>
      <c r="B7964" s="549"/>
      <c r="C7964" s="552"/>
      <c r="D7964" s="553"/>
      <c r="E7964" s="554">
        <f t="shared" si="1802"/>
        <v>0</v>
      </c>
      <c r="F7964" s="555">
        <f t="shared" si="1803"/>
        <v>0</v>
      </c>
      <c r="G7964" s="555">
        <f>ROUND(D7964*F7964,2)</f>
        <v>0</v>
      </c>
    </row>
    <row r="7965" spans="1:7" ht="19.899999999999999" customHeight="1" x14ac:dyDescent="0.2">
      <c r="A7965" s="590"/>
      <c r="B7965" s="549"/>
      <c r="C7965" s="552"/>
      <c r="D7965" s="553"/>
      <c r="E7965" s="554">
        <f t="shared" si="1802"/>
        <v>0</v>
      </c>
      <c r="F7965" s="555">
        <f t="shared" si="1803"/>
        <v>0</v>
      </c>
      <c r="G7965" s="555">
        <f>ROUND(D7965*F7965,2)</f>
        <v>0</v>
      </c>
    </row>
    <row r="7966" spans="1:7" ht="19.899999999999999" customHeight="1" x14ac:dyDescent="0.2">
      <c r="A7966" s="590"/>
      <c r="B7966" s="549"/>
      <c r="C7966" s="552"/>
      <c r="D7966" s="553"/>
      <c r="E7966" s="554">
        <f t="shared" si="1802"/>
        <v>0</v>
      </c>
      <c r="F7966" s="555">
        <f t="shared" si="1803"/>
        <v>0</v>
      </c>
      <c r="G7966" s="555">
        <f t="shared" ref="G7966:G7971" si="1804">ROUND(D7966*F7966,2)</f>
        <v>0</v>
      </c>
    </row>
    <row r="7967" spans="1:7" ht="19.899999999999999" customHeight="1" x14ac:dyDescent="0.2">
      <c r="A7967" s="590"/>
      <c r="B7967" s="549"/>
      <c r="C7967" s="552"/>
      <c r="D7967" s="553"/>
      <c r="E7967" s="554">
        <f t="shared" si="1802"/>
        <v>0</v>
      </c>
      <c r="F7967" s="555">
        <f t="shared" si="1803"/>
        <v>0</v>
      </c>
      <c r="G7967" s="555">
        <f t="shared" si="1804"/>
        <v>0</v>
      </c>
    </row>
    <row r="7968" spans="1:7" ht="19.899999999999999" customHeight="1" x14ac:dyDescent="0.2">
      <c r="A7968" s="590"/>
      <c r="B7968" s="549"/>
      <c r="C7968" s="552"/>
      <c r="D7968" s="553"/>
      <c r="E7968" s="554">
        <f t="shared" si="1802"/>
        <v>0</v>
      </c>
      <c r="F7968" s="555">
        <f t="shared" si="1803"/>
        <v>0</v>
      </c>
      <c r="G7968" s="555">
        <f t="shared" si="1804"/>
        <v>0</v>
      </c>
    </row>
    <row r="7969" spans="1:7" ht="19.899999999999999" customHeight="1" x14ac:dyDescent="0.2">
      <c r="A7969" s="590"/>
      <c r="B7969" s="549"/>
      <c r="C7969" s="552"/>
      <c r="D7969" s="553"/>
      <c r="E7969" s="554">
        <f t="shared" si="1802"/>
        <v>0</v>
      </c>
      <c r="F7969" s="555">
        <f t="shared" si="1803"/>
        <v>0</v>
      </c>
      <c r="G7969" s="555">
        <f t="shared" si="1804"/>
        <v>0</v>
      </c>
    </row>
    <row r="7970" spans="1:7" ht="19.899999999999999" customHeight="1" x14ac:dyDescent="0.2">
      <c r="A7970" s="590"/>
      <c r="B7970" s="549"/>
      <c r="C7970" s="552"/>
      <c r="D7970" s="553"/>
      <c r="E7970" s="554">
        <f t="shared" si="1802"/>
        <v>0</v>
      </c>
      <c r="F7970" s="555">
        <f t="shared" si="1803"/>
        <v>0</v>
      </c>
      <c r="G7970" s="555">
        <f t="shared" si="1804"/>
        <v>0</v>
      </c>
    </row>
    <row r="7971" spans="1:7" ht="19.899999999999999" customHeight="1" x14ac:dyDescent="0.2">
      <c r="A7971" s="590"/>
      <c r="B7971" s="549"/>
      <c r="C7971" s="552"/>
      <c r="D7971" s="553"/>
      <c r="E7971" s="554">
        <f t="shared" si="1802"/>
        <v>0</v>
      </c>
      <c r="F7971" s="555">
        <f t="shared" si="1803"/>
        <v>0</v>
      </c>
      <c r="G7971" s="555">
        <f t="shared" si="1804"/>
        <v>0</v>
      </c>
    </row>
    <row r="7972" spans="1:7" ht="19.899999999999999" customHeight="1" x14ac:dyDescent="0.2">
      <c r="A7972" s="590"/>
      <c r="B7972" s="549"/>
      <c r="C7972" s="545"/>
      <c r="D7972" s="545"/>
      <c r="E7972" s="556"/>
      <c r="F7972" s="540"/>
      <c r="G7972" s="592"/>
    </row>
    <row r="7973" spans="1:7" ht="19.899999999999999" customHeight="1" x14ac:dyDescent="0.2">
      <c r="A7973" s="590"/>
      <c r="B7973" s="545"/>
      <c r="C7973" s="537" t="s">
        <v>1004</v>
      </c>
      <c r="D7973" s="540" t="s">
        <v>1001</v>
      </c>
      <c r="E7973" s="611">
        <f>SUMPRODUCT(D7962:D7971,E7962:E7971)</f>
        <v>0</v>
      </c>
      <c r="F7973" s="540" t="s">
        <v>1005</v>
      </c>
      <c r="G7973" s="612">
        <f>SUM(G7962:G7971)</f>
        <v>0</v>
      </c>
    </row>
    <row r="7974" spans="1:7" ht="19.899999999999999" customHeight="1" x14ac:dyDescent="0.2">
      <c r="A7974" s="590"/>
      <c r="B7974" s="549"/>
      <c r="C7974" s="557"/>
      <c r="D7974" s="556"/>
      <c r="E7974" s="542"/>
      <c r="F7974" s="540"/>
      <c r="G7974" s="596"/>
    </row>
    <row r="7975" spans="1:7" ht="19.899999999999999" customHeight="1" x14ac:dyDescent="0.2">
      <c r="A7975" s="597"/>
      <c r="B7975" s="549"/>
      <c r="C7975" s="540" t="s">
        <v>1006</v>
      </c>
      <c r="D7975" s="558">
        <f>IFERROR(VLOOKUP(COUNTIF($A$1:A7975,"ANALISIS DE PRECIOS"),T_Rendimiento_Equipo,5,FALSE),0)</f>
        <v>0</v>
      </c>
      <c r="E7975" s="559" t="str">
        <f ca="1">G7957&amp;"/día"</f>
        <v>0/día</v>
      </c>
      <c r="F7975" s="598"/>
      <c r="G7975" s="592"/>
    </row>
    <row r="7976" spans="1:7" ht="19.899999999999999" customHeight="1" x14ac:dyDescent="0.2">
      <c r="A7976" s="590"/>
      <c r="B7976" s="549"/>
      <c r="C7976" s="545"/>
      <c r="D7976" s="541"/>
      <c r="E7976" s="542"/>
      <c r="F7976" s="540"/>
      <c r="G7976" s="592"/>
    </row>
    <row r="7977" spans="1:7" ht="19.899999999999999" customHeight="1" x14ac:dyDescent="0.2">
      <c r="A7977" s="792" t="s">
        <v>576</v>
      </c>
      <c r="B7977" s="793"/>
      <c r="C7977" s="794" t="s">
        <v>0</v>
      </c>
      <c r="D7977" s="806" t="s">
        <v>1866</v>
      </c>
      <c r="E7977" s="806" t="s">
        <v>1865</v>
      </c>
      <c r="F7977" s="798" t="s">
        <v>1007</v>
      </c>
      <c r="G7977" s="800" t="s">
        <v>26</v>
      </c>
    </row>
    <row r="7978" spans="1:7" ht="19.899999999999999" customHeight="1" x14ac:dyDescent="0.2">
      <c r="A7978" s="560" t="s">
        <v>577</v>
      </c>
      <c r="B7978" s="560" t="s">
        <v>578</v>
      </c>
      <c r="C7978" s="795"/>
      <c r="D7978" s="807"/>
      <c r="E7978" s="797"/>
      <c r="F7978" s="799"/>
      <c r="G7978" s="801"/>
    </row>
    <row r="7979" spans="1:7" ht="19.899999999999999" customHeight="1" x14ac:dyDescent="0.2">
      <c r="A7979" s="599"/>
      <c r="B7979" s="545"/>
      <c r="C7979" s="537" t="s">
        <v>1008</v>
      </c>
      <c r="D7979" s="542"/>
      <c r="E7979" s="542"/>
      <c r="F7979" s="545"/>
      <c r="G7979" s="600"/>
    </row>
    <row r="7980" spans="1:7" ht="19.899999999999999" customHeight="1" x14ac:dyDescent="0.2">
      <c r="A7980" s="601">
        <f t="shared" ref="A7980:A7988" si="1805">IFERROR(VLOOKUP(C7980,T_Insumos,4,FALSE),0)</f>
        <v>0</v>
      </c>
      <c r="B7980" s="561">
        <f t="shared" ref="B7980:B7988" si="1806">IFERROR(VLOOKUP(C7980,T_Insumos,5,FALSE),0)</f>
        <v>0</v>
      </c>
      <c r="C7980" s="552"/>
      <c r="D7980" s="562">
        <f t="shared" ref="D7980:D7988" si="1807">IFERROR(VLOOKUP(C7980,T_Insumos,3,FALSE),0)</f>
        <v>0</v>
      </c>
      <c r="E7980" s="555">
        <f>D7980*$G$23</f>
        <v>0</v>
      </c>
      <c r="F7980" s="558">
        <f>IF(C7980="",0,IFERROR(VLOOKUP(COUNTIF($A$1:A7980,"ANALISIS DE PRECIOS"),T_Rendimiento_Equipo,5,FALSE),0))</f>
        <v>0</v>
      </c>
      <c r="G7980" s="555">
        <f>IFERROR(ROUND(E7980/F7980,2),0)</f>
        <v>0</v>
      </c>
    </row>
    <row r="7981" spans="1:7" ht="19.899999999999999" customHeight="1" x14ac:dyDescent="0.2">
      <c r="A7981" s="601">
        <f t="shared" si="1805"/>
        <v>0</v>
      </c>
      <c r="B7981" s="561">
        <f t="shared" si="1806"/>
        <v>0</v>
      </c>
      <c r="C7981" s="552"/>
      <c r="D7981" s="562">
        <f t="shared" si="1807"/>
        <v>0</v>
      </c>
      <c r="E7981" s="555"/>
      <c r="F7981" s="558">
        <f>IF(C7981="",0,IFERROR(VLOOKUP(COUNTIF($A$1:A7981,"ANALISIS DE PRECIOS"),T_Rendimiento_Equipo,5,FALSE),0))</f>
        <v>0</v>
      </c>
      <c r="G7981" s="555">
        <f t="shared" ref="G7981:G7988" si="1808">IFERROR(ROUND(E7981/F7981,2),0)</f>
        <v>0</v>
      </c>
    </row>
    <row r="7982" spans="1:7" ht="19.899999999999999" customHeight="1" x14ac:dyDescent="0.2">
      <c r="A7982" s="601">
        <f t="shared" si="1805"/>
        <v>0</v>
      </c>
      <c r="B7982" s="561">
        <f t="shared" si="1806"/>
        <v>0</v>
      </c>
      <c r="C7982" s="563"/>
      <c r="D7982" s="562">
        <f t="shared" si="1807"/>
        <v>0</v>
      </c>
      <c r="E7982" s="555"/>
      <c r="F7982" s="558">
        <f>IF(C7982="",0,IFERROR(VLOOKUP(COUNTIF($A$1:A7982,"ANALISIS DE PRECIOS"),T_Rendimiento_Equipo,5,FALSE),0))</f>
        <v>0</v>
      </c>
      <c r="G7982" s="555">
        <f t="shared" si="1808"/>
        <v>0</v>
      </c>
    </row>
    <row r="7983" spans="1:7" ht="19.899999999999999" customHeight="1" x14ac:dyDescent="0.2">
      <c r="A7983" s="601">
        <f t="shared" si="1805"/>
        <v>0</v>
      </c>
      <c r="B7983" s="561">
        <f t="shared" si="1806"/>
        <v>0</v>
      </c>
      <c r="C7983" s="563"/>
      <c r="D7983" s="562">
        <f t="shared" si="1807"/>
        <v>0</v>
      </c>
      <c r="E7983" s="555"/>
      <c r="F7983" s="558">
        <f>IF(C7983="",0,IFERROR(VLOOKUP(COUNTIF($A$1:A7983,"ANALISIS DE PRECIOS"),T_Rendimiento_Equipo,5,FALSE),0))</f>
        <v>0</v>
      </c>
      <c r="G7983" s="555">
        <f t="shared" si="1808"/>
        <v>0</v>
      </c>
    </row>
    <row r="7984" spans="1:7" ht="19.899999999999999" customHeight="1" x14ac:dyDescent="0.2">
      <c r="A7984" s="601">
        <f t="shared" si="1805"/>
        <v>0</v>
      </c>
      <c r="B7984" s="561">
        <f t="shared" si="1806"/>
        <v>0</v>
      </c>
      <c r="C7984" s="563"/>
      <c r="D7984" s="562">
        <f t="shared" si="1807"/>
        <v>0</v>
      </c>
      <c r="E7984" s="555"/>
      <c r="F7984" s="558">
        <f>IF(C7984="",0,IFERROR(VLOOKUP(COUNTIF($A$1:A7984,"ANALISIS DE PRECIOS"),T_Rendimiento_Equipo,5,FALSE),0))</f>
        <v>0</v>
      </c>
      <c r="G7984" s="555">
        <f t="shared" si="1808"/>
        <v>0</v>
      </c>
    </row>
    <row r="7985" spans="1:7" ht="19.899999999999999" customHeight="1" x14ac:dyDescent="0.2">
      <c r="A7985" s="601">
        <f t="shared" si="1805"/>
        <v>0</v>
      </c>
      <c r="B7985" s="561">
        <f t="shared" si="1806"/>
        <v>0</v>
      </c>
      <c r="C7985" s="563"/>
      <c r="D7985" s="562">
        <f t="shared" si="1807"/>
        <v>0</v>
      </c>
      <c r="E7985" s="555"/>
      <c r="F7985" s="558">
        <f>IF(C7985="",0,IFERROR(VLOOKUP(COUNTIF($A$1:A7985,"ANALISIS DE PRECIOS"),T_Rendimiento_Equipo,5,FALSE),0))</f>
        <v>0</v>
      </c>
      <c r="G7985" s="555">
        <f t="shared" si="1808"/>
        <v>0</v>
      </c>
    </row>
    <row r="7986" spans="1:7" ht="19.899999999999999" customHeight="1" x14ac:dyDescent="0.2">
      <c r="A7986" s="601">
        <f t="shared" si="1805"/>
        <v>0</v>
      </c>
      <c r="B7986" s="561">
        <f t="shared" si="1806"/>
        <v>0</v>
      </c>
      <c r="C7986" s="563"/>
      <c r="D7986" s="562">
        <f t="shared" si="1807"/>
        <v>0</v>
      </c>
      <c r="E7986" s="555"/>
      <c r="F7986" s="558">
        <f>IF(C7986="",0,IFERROR(VLOOKUP(COUNTIF($A$1:A7986,"ANALISIS DE PRECIOS"),T_Rendimiento_Equipo,5,FALSE),0))</f>
        <v>0</v>
      </c>
      <c r="G7986" s="555">
        <f t="shared" si="1808"/>
        <v>0</v>
      </c>
    </row>
    <row r="7987" spans="1:7" ht="19.899999999999999" customHeight="1" x14ac:dyDescent="0.2">
      <c r="A7987" s="601">
        <f t="shared" si="1805"/>
        <v>0</v>
      </c>
      <c r="B7987" s="561">
        <f t="shared" si="1806"/>
        <v>0</v>
      </c>
      <c r="C7987" s="563"/>
      <c r="D7987" s="562">
        <f t="shared" si="1807"/>
        <v>0</v>
      </c>
      <c r="E7987" s="555"/>
      <c r="F7987" s="558">
        <f>IF(C7987="",0,IFERROR(VLOOKUP(COUNTIF($A$1:A7987,"ANALISIS DE PRECIOS"),T_Rendimiento_Equipo,5,FALSE),0))</f>
        <v>0</v>
      </c>
      <c r="G7987" s="555">
        <f t="shared" si="1808"/>
        <v>0</v>
      </c>
    </row>
    <row r="7988" spans="1:7" ht="19.899999999999999" customHeight="1" x14ac:dyDescent="0.2">
      <c r="A7988" s="601">
        <f t="shared" si="1805"/>
        <v>0</v>
      </c>
      <c r="B7988" s="561">
        <f t="shared" si="1806"/>
        <v>0</v>
      </c>
      <c r="C7988" s="552"/>
      <c r="D7988" s="562">
        <f t="shared" si="1807"/>
        <v>0</v>
      </c>
      <c r="E7988" s="555"/>
      <c r="F7988" s="558">
        <f>IF(C7988="",0,IFERROR(VLOOKUP(COUNTIF($A$1:A7988,"ANALISIS DE PRECIOS"),T_Rendimiento_Equipo,5,FALSE),0))</f>
        <v>0</v>
      </c>
      <c r="G7988" s="555">
        <f t="shared" si="1808"/>
        <v>0</v>
      </c>
    </row>
    <row r="7989" spans="1:7" ht="19.899999999999999" customHeight="1" x14ac:dyDescent="0.2">
      <c r="A7989" s="602"/>
      <c r="B7989" s="541"/>
      <c r="C7989" s="545"/>
      <c r="D7989" s="541"/>
      <c r="E7989" s="542"/>
      <c r="F7989" s="564" t="s">
        <v>27</v>
      </c>
      <c r="G7989" s="603">
        <f>SUBTOTAL(9,G7980:G7988)</f>
        <v>0</v>
      </c>
    </row>
    <row r="7990" spans="1:7" ht="19.899999999999999" customHeight="1" x14ac:dyDescent="0.2">
      <c r="A7990" s="599"/>
      <c r="B7990" s="545"/>
      <c r="C7990" s="537" t="s">
        <v>713</v>
      </c>
      <c r="D7990" s="541"/>
      <c r="E7990" s="542"/>
      <c r="F7990" s="543"/>
      <c r="G7990" s="600"/>
    </row>
    <row r="7991" spans="1:7" ht="19.899999999999999" customHeight="1" x14ac:dyDescent="0.2">
      <c r="A7991" s="792" t="s">
        <v>576</v>
      </c>
      <c r="B7991" s="793"/>
      <c r="C7991" s="794" t="s">
        <v>0</v>
      </c>
      <c r="D7991" s="796" t="s">
        <v>24</v>
      </c>
      <c r="E7991" s="796" t="s">
        <v>1832</v>
      </c>
      <c r="F7991" s="798" t="s">
        <v>1007</v>
      </c>
      <c r="G7991" s="800" t="s">
        <v>26</v>
      </c>
    </row>
    <row r="7992" spans="1:7" ht="19.899999999999999" customHeight="1" x14ac:dyDescent="0.2">
      <c r="A7992" s="560" t="s">
        <v>577</v>
      </c>
      <c r="B7992" s="560" t="s">
        <v>578</v>
      </c>
      <c r="C7992" s="795"/>
      <c r="D7992" s="797"/>
      <c r="E7992" s="797"/>
      <c r="F7992" s="799"/>
      <c r="G7992" s="801"/>
    </row>
    <row r="7993" spans="1:7" ht="19.899999999999999" customHeight="1" x14ac:dyDescent="0.2">
      <c r="A7993" s="601">
        <f t="shared" ref="A7993:A7999" si="1809">IFERROR(VLOOKUP(C7993,T_Insumos,4,FALSE),0)</f>
        <v>0</v>
      </c>
      <c r="B7993" s="561">
        <f t="shared" ref="B7993:B7999" si="1810">IFERROR(VLOOKUP(C7993,T_Insumos,5,FALSE),0)</f>
        <v>0</v>
      </c>
      <c r="C7993" s="565"/>
      <c r="D7993" s="558"/>
      <c r="E7993" s="555">
        <f t="shared" ref="E7993:E7999" si="1811">IFERROR(VLOOKUP(C7993,T_Insumos,3,FALSE),0)</f>
        <v>0</v>
      </c>
      <c r="F7993" s="558">
        <f>IF(C7993="",0,IFERROR(VLOOKUP(COUNTIF($A$1:A7993,"ANALISIS DE PRECIOS"),T_Rendimiento_Equipo,5,FALSE),0))</f>
        <v>0</v>
      </c>
      <c r="G7993" s="555">
        <f>IFERROR(ROUND(D7993*E7993/F7993,2),0)</f>
        <v>0</v>
      </c>
    </row>
    <row r="7994" spans="1:7" ht="19.899999999999999" customHeight="1" x14ac:dyDescent="0.2">
      <c r="A7994" s="601">
        <f t="shared" si="1809"/>
        <v>0</v>
      </c>
      <c r="B7994" s="561">
        <f t="shared" si="1810"/>
        <v>0</v>
      </c>
      <c r="C7994" s="552"/>
      <c r="D7994" s="558"/>
      <c r="E7994" s="555">
        <f t="shared" si="1811"/>
        <v>0</v>
      </c>
      <c r="F7994" s="558">
        <f>IF(C7994="",0,IFERROR(VLOOKUP(COUNTIF($A$1:A7994,"ANALISIS DE PRECIOS"),T_Rendimiento_Equipo,5,FALSE),0))</f>
        <v>0</v>
      </c>
      <c r="G7994" s="555">
        <f t="shared" ref="G7994:G7999" si="1812">IFERROR(ROUND(D7994*E7994/F7994,2),0)</f>
        <v>0</v>
      </c>
    </row>
    <row r="7995" spans="1:7" ht="19.899999999999999" customHeight="1" x14ac:dyDescent="0.2">
      <c r="A7995" s="601">
        <f t="shared" si="1809"/>
        <v>0</v>
      </c>
      <c r="B7995" s="561">
        <f t="shared" si="1810"/>
        <v>0</v>
      </c>
      <c r="C7995" s="552"/>
      <c r="D7995" s="558"/>
      <c r="E7995" s="555">
        <f t="shared" si="1811"/>
        <v>0</v>
      </c>
      <c r="F7995" s="558">
        <f>IF(C7995="",0,IFERROR(VLOOKUP(COUNTIF($A$1:A7995,"ANALISIS DE PRECIOS"),T_Rendimiento_Equipo,5,FALSE),0))</f>
        <v>0</v>
      </c>
      <c r="G7995" s="555">
        <f t="shared" si="1812"/>
        <v>0</v>
      </c>
    </row>
    <row r="7996" spans="1:7" ht="19.899999999999999" customHeight="1" x14ac:dyDescent="0.2">
      <c r="A7996" s="601">
        <f t="shared" si="1809"/>
        <v>0</v>
      </c>
      <c r="B7996" s="561">
        <f t="shared" si="1810"/>
        <v>0</v>
      </c>
      <c r="C7996" s="552"/>
      <c r="D7996" s="558"/>
      <c r="E7996" s="555">
        <f t="shared" si="1811"/>
        <v>0</v>
      </c>
      <c r="F7996" s="558">
        <f>IF(C7996="",0,IFERROR(VLOOKUP(COUNTIF($A$1:A7996,"ANALISIS DE PRECIOS"),T_Rendimiento_Equipo,5,FALSE),0))</f>
        <v>0</v>
      </c>
      <c r="G7996" s="555">
        <f t="shared" si="1812"/>
        <v>0</v>
      </c>
    </row>
    <row r="7997" spans="1:7" ht="19.899999999999999" customHeight="1" x14ac:dyDescent="0.2">
      <c r="A7997" s="601">
        <f t="shared" si="1809"/>
        <v>0</v>
      </c>
      <c r="B7997" s="561">
        <f t="shared" si="1810"/>
        <v>0</v>
      </c>
      <c r="C7997" s="552"/>
      <c r="D7997" s="558"/>
      <c r="E7997" s="555">
        <f t="shared" si="1811"/>
        <v>0</v>
      </c>
      <c r="F7997" s="558">
        <f>IF(C7997="",0,IFERROR(VLOOKUP(COUNTIF($A$1:A7997,"ANALISIS DE PRECIOS"),T_Rendimiento_Equipo,5,FALSE),0))</f>
        <v>0</v>
      </c>
      <c r="G7997" s="555">
        <f t="shared" si="1812"/>
        <v>0</v>
      </c>
    </row>
    <row r="7998" spans="1:7" ht="19.899999999999999" customHeight="1" x14ac:dyDescent="0.2">
      <c r="A7998" s="601">
        <f t="shared" si="1809"/>
        <v>0</v>
      </c>
      <c r="B7998" s="561">
        <f t="shared" si="1810"/>
        <v>0</v>
      </c>
      <c r="C7998" s="552"/>
      <c r="D7998" s="566"/>
      <c r="E7998" s="555">
        <f t="shared" si="1811"/>
        <v>0</v>
      </c>
      <c r="F7998" s="558">
        <f>IF(C7998="",0,IFERROR(VLOOKUP(COUNTIF($A$1:A7998,"ANALISIS DE PRECIOS"),T_Rendimiento_Equipo,5,FALSE),0))</f>
        <v>0</v>
      </c>
      <c r="G7998" s="555">
        <f t="shared" si="1812"/>
        <v>0</v>
      </c>
    </row>
    <row r="7999" spans="1:7" ht="19.899999999999999" customHeight="1" x14ac:dyDescent="0.2">
      <c r="A7999" s="601">
        <f t="shared" si="1809"/>
        <v>0</v>
      </c>
      <c r="B7999" s="561">
        <f t="shared" si="1810"/>
        <v>0</v>
      </c>
      <c r="C7999" s="561"/>
      <c r="D7999" s="567"/>
      <c r="E7999" s="555">
        <f t="shared" si="1811"/>
        <v>0</v>
      </c>
      <c r="F7999" s="558">
        <f>IF(C7999="",0,IFERROR(VLOOKUP(COUNTIF($A$1:A7999,"ANALISIS DE PRECIOS"),T_Rendimiento_Equipo,5,FALSE),0))</f>
        <v>0</v>
      </c>
      <c r="G7999" s="555">
        <f t="shared" si="1812"/>
        <v>0</v>
      </c>
    </row>
    <row r="8000" spans="1:7" ht="19.899999999999999" customHeight="1" x14ac:dyDescent="0.2">
      <c r="A8000" s="602"/>
      <c r="B8000" s="541"/>
      <c r="C8000" s="545"/>
      <c r="D8000" s="541"/>
      <c r="E8000" s="542"/>
      <c r="F8000" s="564" t="s">
        <v>28</v>
      </c>
      <c r="G8000" s="604">
        <f>SUBTOTAL(9,G7993:G7999)</f>
        <v>0</v>
      </c>
    </row>
    <row r="8001" spans="1:7" ht="19.899999999999999" customHeight="1" x14ac:dyDescent="0.2">
      <c r="A8001" s="599"/>
      <c r="B8001" s="545"/>
      <c r="C8001" s="537" t="s">
        <v>1014</v>
      </c>
      <c r="D8001" s="541"/>
      <c r="E8001" s="542"/>
      <c r="F8001" s="543"/>
      <c r="G8001" s="600"/>
    </row>
    <row r="8002" spans="1:7" ht="19.899999999999999" customHeight="1" x14ac:dyDescent="0.2">
      <c r="A8002" s="792" t="s">
        <v>576</v>
      </c>
      <c r="B8002" s="793"/>
      <c r="C8002" s="794" t="s">
        <v>0</v>
      </c>
      <c r="D8002" s="794" t="s">
        <v>1867</v>
      </c>
      <c r="E8002" s="796" t="s">
        <v>24</v>
      </c>
      <c r="F8002" s="798" t="s">
        <v>25</v>
      </c>
      <c r="G8002" s="800" t="s">
        <v>26</v>
      </c>
    </row>
    <row r="8003" spans="1:7" ht="19.899999999999999" customHeight="1" x14ac:dyDescent="0.2">
      <c r="A8003" s="560" t="s">
        <v>577</v>
      </c>
      <c r="B8003" s="560" t="s">
        <v>578</v>
      </c>
      <c r="C8003" s="795"/>
      <c r="D8003" s="795"/>
      <c r="E8003" s="797"/>
      <c r="F8003" s="799"/>
      <c r="G8003" s="801"/>
    </row>
    <row r="8004" spans="1:7" ht="19.899999999999999" customHeight="1" x14ac:dyDescent="0.2">
      <c r="A8004" s="601">
        <f t="shared" ref="A8004:A8014" si="1813">IFERROR(VLOOKUP(C8004,T_Insumos,4,FALSE),0)</f>
        <v>0</v>
      </c>
      <c r="B8004" s="561">
        <f t="shared" ref="B8004:B8014" si="1814">IFERROR(VLOOKUP(C8004,T_Insumos,5,FALSE),0)</f>
        <v>0</v>
      </c>
      <c r="C8004" s="561"/>
      <c r="D8004" s="613">
        <f t="shared" ref="D8004:D8014" si="1815">IFERROR(VLOOKUP(C8004,T_Insumos,2,FALSE),0)</f>
        <v>0</v>
      </c>
      <c r="E8004" s="553"/>
      <c r="F8004" s="555">
        <f t="shared" ref="F8004:F8014" si="1816">IFERROR(VLOOKUP(C8004,T_Insumos,3,FALSE),0)</f>
        <v>0</v>
      </c>
      <c r="G8004" s="555">
        <f>ROUND(E8004*F8004,2)</f>
        <v>0</v>
      </c>
    </row>
    <row r="8005" spans="1:7" ht="19.899999999999999" customHeight="1" x14ac:dyDescent="0.2">
      <c r="A8005" s="601">
        <f t="shared" si="1813"/>
        <v>0</v>
      </c>
      <c r="B8005" s="561">
        <f t="shared" si="1814"/>
        <v>0</v>
      </c>
      <c r="C8005" s="561"/>
      <c r="D8005" s="613">
        <f t="shared" si="1815"/>
        <v>0</v>
      </c>
      <c r="E8005" s="553"/>
      <c r="F8005" s="555">
        <f t="shared" si="1816"/>
        <v>0</v>
      </c>
      <c r="G8005" s="555">
        <f t="shared" ref="G8005:G8014" si="1817">ROUND(E8005*F8005,2)</f>
        <v>0</v>
      </c>
    </row>
    <row r="8006" spans="1:7" ht="19.899999999999999" customHeight="1" x14ac:dyDescent="0.2">
      <c r="A8006" s="601">
        <f t="shared" si="1813"/>
        <v>0</v>
      </c>
      <c r="B8006" s="561">
        <f t="shared" si="1814"/>
        <v>0</v>
      </c>
      <c r="C8006" s="561"/>
      <c r="D8006" s="613">
        <f t="shared" si="1815"/>
        <v>0</v>
      </c>
      <c r="E8006" s="553"/>
      <c r="F8006" s="555">
        <f t="shared" si="1816"/>
        <v>0</v>
      </c>
      <c r="G8006" s="555">
        <f t="shared" si="1817"/>
        <v>0</v>
      </c>
    </row>
    <row r="8007" spans="1:7" ht="19.899999999999999" customHeight="1" x14ac:dyDescent="0.2">
      <c r="A8007" s="601">
        <f t="shared" si="1813"/>
        <v>0</v>
      </c>
      <c r="B8007" s="561">
        <f t="shared" si="1814"/>
        <v>0</v>
      </c>
      <c r="C8007" s="561"/>
      <c r="D8007" s="613">
        <f t="shared" si="1815"/>
        <v>0</v>
      </c>
      <c r="E8007" s="553"/>
      <c r="F8007" s="555">
        <f t="shared" si="1816"/>
        <v>0</v>
      </c>
      <c r="G8007" s="555">
        <f t="shared" si="1817"/>
        <v>0</v>
      </c>
    </row>
    <row r="8008" spans="1:7" ht="19.899999999999999" customHeight="1" x14ac:dyDescent="0.2">
      <c r="A8008" s="601">
        <f t="shared" si="1813"/>
        <v>0</v>
      </c>
      <c r="B8008" s="561">
        <f t="shared" si="1814"/>
        <v>0</v>
      </c>
      <c r="C8008" s="561"/>
      <c r="D8008" s="613">
        <f t="shared" si="1815"/>
        <v>0</v>
      </c>
      <c r="E8008" s="553"/>
      <c r="F8008" s="555">
        <f t="shared" si="1816"/>
        <v>0</v>
      </c>
      <c r="G8008" s="555">
        <f t="shared" si="1817"/>
        <v>0</v>
      </c>
    </row>
    <row r="8009" spans="1:7" ht="19.899999999999999" customHeight="1" x14ac:dyDescent="0.2">
      <c r="A8009" s="601">
        <f t="shared" si="1813"/>
        <v>0</v>
      </c>
      <c r="B8009" s="561">
        <f t="shared" si="1814"/>
        <v>0</v>
      </c>
      <c r="C8009" s="561"/>
      <c r="D8009" s="613">
        <f t="shared" si="1815"/>
        <v>0</v>
      </c>
      <c r="E8009" s="553"/>
      <c r="F8009" s="555">
        <f t="shared" si="1816"/>
        <v>0</v>
      </c>
      <c r="G8009" s="555">
        <f t="shared" si="1817"/>
        <v>0</v>
      </c>
    </row>
    <row r="8010" spans="1:7" ht="19.899999999999999" customHeight="1" x14ac:dyDescent="0.2">
      <c r="A8010" s="601">
        <f t="shared" si="1813"/>
        <v>0</v>
      </c>
      <c r="B8010" s="561">
        <f t="shared" si="1814"/>
        <v>0</v>
      </c>
      <c r="C8010" s="561"/>
      <c r="D8010" s="613">
        <f t="shared" si="1815"/>
        <v>0</v>
      </c>
      <c r="E8010" s="553"/>
      <c r="F8010" s="555">
        <f t="shared" si="1816"/>
        <v>0</v>
      </c>
      <c r="G8010" s="555">
        <f t="shared" si="1817"/>
        <v>0</v>
      </c>
    </row>
    <row r="8011" spans="1:7" ht="19.899999999999999" customHeight="1" x14ac:dyDescent="0.2">
      <c r="A8011" s="601">
        <f t="shared" si="1813"/>
        <v>0</v>
      </c>
      <c r="B8011" s="561">
        <f t="shared" si="1814"/>
        <v>0</v>
      </c>
      <c r="C8011" s="561"/>
      <c r="D8011" s="613">
        <f t="shared" si="1815"/>
        <v>0</v>
      </c>
      <c r="E8011" s="553"/>
      <c r="F8011" s="555">
        <f t="shared" si="1816"/>
        <v>0</v>
      </c>
      <c r="G8011" s="555">
        <f t="shared" si="1817"/>
        <v>0</v>
      </c>
    </row>
    <row r="8012" spans="1:7" ht="19.899999999999999" customHeight="1" x14ac:dyDescent="0.2">
      <c r="A8012" s="601">
        <f t="shared" si="1813"/>
        <v>0</v>
      </c>
      <c r="B8012" s="561">
        <f t="shared" si="1814"/>
        <v>0</v>
      </c>
      <c r="C8012" s="561"/>
      <c r="D8012" s="613">
        <f t="shared" si="1815"/>
        <v>0</v>
      </c>
      <c r="E8012" s="553"/>
      <c r="F8012" s="555">
        <f t="shared" si="1816"/>
        <v>0</v>
      </c>
      <c r="G8012" s="555">
        <f t="shared" si="1817"/>
        <v>0</v>
      </c>
    </row>
    <row r="8013" spans="1:7" ht="19.899999999999999" customHeight="1" x14ac:dyDescent="0.2">
      <c r="A8013" s="601">
        <f t="shared" si="1813"/>
        <v>0</v>
      </c>
      <c r="B8013" s="561">
        <f t="shared" si="1814"/>
        <v>0</v>
      </c>
      <c r="C8013" s="561"/>
      <c r="D8013" s="613">
        <f t="shared" si="1815"/>
        <v>0</v>
      </c>
      <c r="E8013" s="553"/>
      <c r="F8013" s="555">
        <f t="shared" si="1816"/>
        <v>0</v>
      </c>
      <c r="G8013" s="555">
        <f t="shared" si="1817"/>
        <v>0</v>
      </c>
    </row>
    <row r="8014" spans="1:7" ht="19.899999999999999" customHeight="1" x14ac:dyDescent="0.2">
      <c r="A8014" s="601">
        <f t="shared" si="1813"/>
        <v>0</v>
      </c>
      <c r="B8014" s="561">
        <f t="shared" si="1814"/>
        <v>0</v>
      </c>
      <c r="C8014" s="561"/>
      <c r="D8014" s="613">
        <f t="shared" si="1815"/>
        <v>0</v>
      </c>
      <c r="E8014" s="553"/>
      <c r="F8014" s="555">
        <f t="shared" si="1816"/>
        <v>0</v>
      </c>
      <c r="G8014" s="555">
        <f t="shared" si="1817"/>
        <v>0</v>
      </c>
    </row>
    <row r="8015" spans="1:7" ht="19.899999999999999" customHeight="1" x14ac:dyDescent="0.2">
      <c r="A8015" s="599"/>
      <c r="B8015" s="545"/>
      <c r="C8015" s="545"/>
      <c r="D8015" s="541"/>
      <c r="E8015" s="542"/>
      <c r="F8015" s="564" t="s">
        <v>29</v>
      </c>
      <c r="G8015" s="605">
        <f>SUBTOTAL(9,G8004:G8014)</f>
        <v>0</v>
      </c>
    </row>
    <row r="8016" spans="1:7" ht="19.899999999999999" customHeight="1" x14ac:dyDescent="0.2">
      <c r="A8016" s="599"/>
      <c r="B8016" s="545"/>
      <c r="C8016" s="537" t="s">
        <v>1015</v>
      </c>
      <c r="D8016" s="541"/>
      <c r="E8016" s="542"/>
      <c r="F8016" s="543"/>
      <c r="G8016" s="600"/>
    </row>
    <row r="8017" spans="1:7" ht="19.899999999999999" customHeight="1" x14ac:dyDescent="0.2">
      <c r="A8017" s="792" t="s">
        <v>576</v>
      </c>
      <c r="B8017" s="793"/>
      <c r="C8017" s="794" t="s">
        <v>0</v>
      </c>
      <c r="D8017" s="794" t="s">
        <v>1867</v>
      </c>
      <c r="E8017" s="796" t="s">
        <v>24</v>
      </c>
      <c r="F8017" s="798" t="s">
        <v>25</v>
      </c>
      <c r="G8017" s="800" t="s">
        <v>26</v>
      </c>
    </row>
    <row r="8018" spans="1:7" ht="19.899999999999999" customHeight="1" x14ac:dyDescent="0.2">
      <c r="A8018" s="560" t="s">
        <v>577</v>
      </c>
      <c r="B8018" s="560" t="s">
        <v>578</v>
      </c>
      <c r="C8018" s="795"/>
      <c r="D8018" s="795"/>
      <c r="E8018" s="797"/>
      <c r="F8018" s="799"/>
      <c r="G8018" s="801"/>
    </row>
    <row r="8019" spans="1:7" ht="19.899999999999999" customHeight="1" x14ac:dyDescent="0.2">
      <c r="A8019" s="601">
        <f>IFERROR(VLOOKUP(C8019,T_Insumos,4,FALSE),0)</f>
        <v>0</v>
      </c>
      <c r="B8019" s="561">
        <f>IFERROR(VLOOKUP(C8019,T_Insumos,5,FALSE),0)</f>
        <v>0</v>
      </c>
      <c r="C8019" s="552"/>
      <c r="D8019" s="613">
        <f>IF(C8019=0,0,"$/tnkm")</f>
        <v>0</v>
      </c>
      <c r="E8019" s="553"/>
      <c r="F8019" s="555">
        <f>IFERROR(VLOOKUP(C8019,T_Insumos,3,FALSE),0)</f>
        <v>0</v>
      </c>
      <c r="G8019" s="555">
        <f>ROUND(E8019*F8019,2)</f>
        <v>0</v>
      </c>
    </row>
    <row r="8020" spans="1:7" ht="19.899999999999999" customHeight="1" x14ac:dyDescent="0.2">
      <c r="A8020" s="601">
        <f>IFERROR(VLOOKUP(C8020,T_Insumos,4,FALSE),0)</f>
        <v>0</v>
      </c>
      <c r="B8020" s="561">
        <f>IFERROR(VLOOKUP(C8020,T_Insumos,5,FALSE),0)</f>
        <v>0</v>
      </c>
      <c r="C8020" s="552"/>
      <c r="D8020" s="613">
        <f>IF(C8020=0,0,"$/tnkm")</f>
        <v>0</v>
      </c>
      <c r="E8020" s="569"/>
      <c r="F8020" s="555">
        <f>IFERROR(VLOOKUP(C8020,T_Insumos,3,FALSE),0)</f>
        <v>0</v>
      </c>
      <c r="G8020" s="555">
        <f t="shared" ref="G8020" si="1818">ROUND(E8020*F8020,2)</f>
        <v>0</v>
      </c>
    </row>
    <row r="8021" spans="1:7" ht="19.899999999999999" customHeight="1" x14ac:dyDescent="0.2">
      <c r="A8021" s="599"/>
      <c r="B8021" s="545"/>
      <c r="C8021" s="545"/>
      <c r="D8021" s="541"/>
      <c r="E8021" s="542"/>
      <c r="F8021" s="564" t="s">
        <v>1016</v>
      </c>
      <c r="G8021" s="605">
        <f>SUBTOTAL(9,G8019:G8020)</f>
        <v>0</v>
      </c>
    </row>
    <row r="8022" spans="1:7" ht="19.899999999999999" customHeight="1" x14ac:dyDescent="0.2">
      <c r="A8022" s="602"/>
      <c r="B8022" s="541"/>
      <c r="C8022" s="545"/>
      <c r="D8022" s="541"/>
      <c r="E8022" s="542"/>
      <c r="F8022" s="543"/>
      <c r="G8022" s="600"/>
    </row>
    <row r="8023" spans="1:7" ht="19.899999999999999" customHeight="1" x14ac:dyDescent="0.2">
      <c r="A8023" s="664" t="str">
        <f>B7957</f>
        <v/>
      </c>
      <c r="B8023" s="661">
        <f ca="1">C7957</f>
        <v>0</v>
      </c>
      <c r="C8023" s="541"/>
      <c r="D8023" s="541" t="s">
        <v>1833</v>
      </c>
      <c r="E8023" s="662"/>
      <c r="F8023" s="663" t="str">
        <f ca="1">"$/"&amp;G7957</f>
        <v>$/0</v>
      </c>
      <c r="G8023" s="610">
        <f>SUBTOTAL(9,G7980:G8022)</f>
        <v>0</v>
      </c>
    </row>
    <row r="8024" spans="1:7" ht="19.899999999999999" customHeight="1" x14ac:dyDescent="0.2">
      <c r="A8024" s="606"/>
      <c r="B8024" s="607"/>
      <c r="C8024" s="608"/>
      <c r="D8024" s="608" t="s">
        <v>2043</v>
      </c>
      <c r="E8024" s="609"/>
      <c r="F8024" s="665" t="str">
        <f ca="1">"$/"&amp;G7957</f>
        <v>$/0</v>
      </c>
      <c r="G8024" s="610">
        <f>ROUND(G8023/Coeficiente_Paso,2)</f>
        <v>0</v>
      </c>
    </row>
    <row r="8025" spans="1:7" ht="19.899999999999999" customHeight="1" x14ac:dyDescent="0.2">
      <c r="A8025" s="191"/>
      <c r="B8025" s="191"/>
      <c r="C8025" s="191"/>
      <c r="D8025" s="191"/>
      <c r="E8025" s="191"/>
      <c r="F8025" s="191"/>
      <c r="G8025" s="191"/>
    </row>
    <row r="8026" spans="1:7" ht="19.899999999999999" customHeight="1" x14ac:dyDescent="0.2">
      <c r="A8026" s="802" t="s">
        <v>31</v>
      </c>
      <c r="B8026" s="803"/>
      <c r="C8026" s="803"/>
      <c r="D8026" s="803"/>
      <c r="E8026" s="803"/>
      <c r="F8026" s="803"/>
      <c r="G8026" s="804"/>
    </row>
    <row r="8027" spans="1:7" ht="19.899999999999999" customHeight="1" x14ac:dyDescent="0.2">
      <c r="A8027" s="587" t="s">
        <v>711</v>
      </c>
      <c r="B8027" s="535" t="str">
        <f>Comitente</f>
        <v>DIRECCIÓN PROVINCIAL DE VIALIDAD</v>
      </c>
      <c r="C8027" s="536"/>
      <c r="D8027" s="537"/>
      <c r="E8027" s="537"/>
      <c r="F8027" s="538"/>
      <c r="G8027" s="588"/>
    </row>
    <row r="8028" spans="1:7" ht="19.899999999999999" customHeight="1" x14ac:dyDescent="0.2">
      <c r="A8028" s="587" t="s">
        <v>712</v>
      </c>
      <c r="B8028" s="535">
        <f>Contratista</f>
        <v>0</v>
      </c>
      <c r="C8028" s="539"/>
      <c r="D8028" s="539"/>
      <c r="E8028" s="539"/>
      <c r="F8028" s="535"/>
      <c r="G8028" s="589"/>
    </row>
    <row r="8029" spans="1:7" ht="19.899999999999999" customHeight="1" x14ac:dyDescent="0.2">
      <c r="A8029" s="587" t="s">
        <v>21</v>
      </c>
      <c r="B8029" s="535" t="str">
        <f>Obra</f>
        <v>PAVIMENTACIÓN Y REPAVIMENTACION DE LA RED VIAL MUNICIPAL AFECTADAS POR OBRAS DE SANEAMIENTO 1era ETAPA SARMIENTO</v>
      </c>
      <c r="C8029" s="539"/>
      <c r="D8029" s="539"/>
      <c r="E8029" s="539"/>
      <c r="F8029" s="535" t="s">
        <v>32</v>
      </c>
      <c r="G8029" s="589">
        <f>Fecha_Base</f>
        <v>0</v>
      </c>
    </row>
    <row r="8030" spans="1:7" ht="19.899999999999999" customHeight="1" x14ac:dyDescent="0.2">
      <c r="A8030" s="590" t="s">
        <v>710</v>
      </c>
      <c r="B8030" s="540" t="str">
        <f>Ubicación</f>
        <v>DEPARTAMENTO SARMIENTO</v>
      </c>
      <c r="C8030" s="540"/>
      <c r="D8030" s="541"/>
      <c r="E8030" s="542"/>
      <c r="F8030" s="543"/>
      <c r="G8030" s="591"/>
    </row>
    <row r="8031" spans="1:7" ht="19.899999999999999" customHeight="1" x14ac:dyDescent="0.2">
      <c r="A8031" s="590" t="s">
        <v>33</v>
      </c>
      <c r="B8031" s="544" t="str">
        <f>IFERROR(VALUE(LEFT(B8032,FIND(".",B8032)-1)),"")</f>
        <v/>
      </c>
      <c r="C8031" s="545">
        <f ca="1">IFERROR(VLOOKUP(B8031,T_Computo_Presupuesto,2,FALSE),0)</f>
        <v>0</v>
      </c>
      <c r="D8031" s="545"/>
      <c r="E8031" s="542"/>
      <c r="F8031" s="543"/>
      <c r="G8031" s="591"/>
    </row>
    <row r="8032" spans="1:7" ht="19.899999999999999" customHeight="1" x14ac:dyDescent="0.2">
      <c r="A8032" s="590" t="s">
        <v>22</v>
      </c>
      <c r="B8032" s="546" t="str">
        <f>IFERROR(VLOOKUP(COUNTIF($A$1:A8032,"ANALISIS DE PRECIOS"),T_NumeroItem,2,FALSE),"")</f>
        <v/>
      </c>
      <c r="C8032" s="805">
        <f ca="1">IFERROR(VLOOKUP(B8032,T_Computo_Presupuesto,2,FALSE),0)</f>
        <v>0</v>
      </c>
      <c r="D8032" s="805"/>
      <c r="E8032" s="805"/>
      <c r="F8032" s="540" t="s">
        <v>23</v>
      </c>
      <c r="G8032" s="592">
        <f ca="1">IFERROR(VLOOKUP(B8032,T_Computo_Presupuesto,4,FALSE),0)</f>
        <v>0</v>
      </c>
    </row>
    <row r="8033" spans="1:7" ht="19.899999999999999" customHeight="1" x14ac:dyDescent="0.2">
      <c r="A8033" s="590"/>
      <c r="B8033" s="540"/>
      <c r="C8033" s="545"/>
      <c r="D8033" s="541"/>
      <c r="E8033" s="542"/>
      <c r="F8033" s="545"/>
      <c r="G8033" s="593"/>
    </row>
    <row r="8034" spans="1:7" ht="19.899999999999999" customHeight="1" x14ac:dyDescent="0.2">
      <c r="A8034" s="594"/>
      <c r="B8034" s="547"/>
      <c r="C8034" s="548" t="s">
        <v>999</v>
      </c>
      <c r="D8034" s="547"/>
      <c r="E8034" s="547"/>
      <c r="F8034" s="547"/>
      <c r="G8034" s="595"/>
    </row>
    <row r="8035" spans="1:7" ht="19.899999999999999" customHeight="1" x14ac:dyDescent="0.2">
      <c r="A8035" s="590"/>
      <c r="B8035" s="549"/>
      <c r="C8035" s="545"/>
      <c r="D8035" s="541"/>
      <c r="E8035" s="542"/>
      <c r="F8035" s="540"/>
      <c r="G8035" s="592"/>
    </row>
    <row r="8036" spans="1:7" ht="19.899999999999999" customHeight="1" x14ac:dyDescent="0.2">
      <c r="A8036" s="590"/>
      <c r="B8036" s="549"/>
      <c r="C8036" s="550" t="s">
        <v>1000</v>
      </c>
      <c r="D8036" s="551" t="s">
        <v>24</v>
      </c>
      <c r="E8036" s="551" t="s">
        <v>1001</v>
      </c>
      <c r="F8036" s="551" t="s">
        <v>1002</v>
      </c>
      <c r="G8036" s="550" t="s">
        <v>1003</v>
      </c>
    </row>
    <row r="8037" spans="1:7" ht="19.899999999999999" customHeight="1" x14ac:dyDescent="0.2">
      <c r="A8037" s="590"/>
      <c r="B8037" s="549"/>
      <c r="C8037" s="552"/>
      <c r="D8037" s="553"/>
      <c r="E8037" s="554">
        <f t="shared" ref="E8037:E8046" si="1819">IFERROR(VLOOKUP(C8037,T_Equipos,4,FALSE),0)</f>
        <v>0</v>
      </c>
      <c r="F8037" s="555">
        <f t="shared" ref="F8037:F8046" si="1820">IFERROR(VLOOKUP(C8037,T_Equipos,5,FALSE),0)</f>
        <v>0</v>
      </c>
      <c r="G8037" s="555">
        <f>ROUND(D8037*F8037,2)</f>
        <v>0</v>
      </c>
    </row>
    <row r="8038" spans="1:7" ht="19.899999999999999" customHeight="1" x14ac:dyDescent="0.2">
      <c r="A8038" s="590"/>
      <c r="B8038" s="549"/>
      <c r="C8038" s="552"/>
      <c r="D8038" s="553"/>
      <c r="E8038" s="554">
        <f t="shared" si="1819"/>
        <v>0</v>
      </c>
      <c r="F8038" s="555">
        <f t="shared" si="1820"/>
        <v>0</v>
      </c>
      <c r="G8038" s="555">
        <f>ROUND(D8038*F8038,2)</f>
        <v>0</v>
      </c>
    </row>
    <row r="8039" spans="1:7" ht="19.899999999999999" customHeight="1" x14ac:dyDescent="0.2">
      <c r="A8039" s="590"/>
      <c r="B8039" s="549"/>
      <c r="C8039" s="552"/>
      <c r="D8039" s="553"/>
      <c r="E8039" s="554">
        <f t="shared" si="1819"/>
        <v>0</v>
      </c>
      <c r="F8039" s="555">
        <f t="shared" si="1820"/>
        <v>0</v>
      </c>
      <c r="G8039" s="555">
        <f>ROUND(D8039*F8039,2)</f>
        <v>0</v>
      </c>
    </row>
    <row r="8040" spans="1:7" ht="19.899999999999999" customHeight="1" x14ac:dyDescent="0.2">
      <c r="A8040" s="590"/>
      <c r="B8040" s="549"/>
      <c r="C8040" s="552"/>
      <c r="D8040" s="553"/>
      <c r="E8040" s="554">
        <f t="shared" si="1819"/>
        <v>0</v>
      </c>
      <c r="F8040" s="555">
        <f t="shared" si="1820"/>
        <v>0</v>
      </c>
      <c r="G8040" s="555">
        <f>ROUND(D8040*F8040,2)</f>
        <v>0</v>
      </c>
    </row>
    <row r="8041" spans="1:7" ht="19.899999999999999" customHeight="1" x14ac:dyDescent="0.2">
      <c r="A8041" s="590"/>
      <c r="B8041" s="549"/>
      <c r="C8041" s="552"/>
      <c r="D8041" s="553"/>
      <c r="E8041" s="554">
        <f t="shared" si="1819"/>
        <v>0</v>
      </c>
      <c r="F8041" s="555">
        <f t="shared" si="1820"/>
        <v>0</v>
      </c>
      <c r="G8041" s="555">
        <f t="shared" ref="G8041:G8046" si="1821">ROUND(D8041*F8041,2)</f>
        <v>0</v>
      </c>
    </row>
    <row r="8042" spans="1:7" ht="19.899999999999999" customHeight="1" x14ac:dyDescent="0.2">
      <c r="A8042" s="590"/>
      <c r="B8042" s="549"/>
      <c r="C8042" s="552"/>
      <c r="D8042" s="553"/>
      <c r="E8042" s="554">
        <f t="shared" si="1819"/>
        <v>0</v>
      </c>
      <c r="F8042" s="555">
        <f t="shared" si="1820"/>
        <v>0</v>
      </c>
      <c r="G8042" s="555">
        <f t="shared" si="1821"/>
        <v>0</v>
      </c>
    </row>
    <row r="8043" spans="1:7" ht="19.899999999999999" customHeight="1" x14ac:dyDescent="0.2">
      <c r="A8043" s="590"/>
      <c r="B8043" s="549"/>
      <c r="C8043" s="552"/>
      <c r="D8043" s="553"/>
      <c r="E8043" s="554">
        <f t="shared" si="1819"/>
        <v>0</v>
      </c>
      <c r="F8043" s="555">
        <f t="shared" si="1820"/>
        <v>0</v>
      </c>
      <c r="G8043" s="555">
        <f t="shared" si="1821"/>
        <v>0</v>
      </c>
    </row>
    <row r="8044" spans="1:7" ht="19.899999999999999" customHeight="1" x14ac:dyDescent="0.2">
      <c r="A8044" s="590"/>
      <c r="B8044" s="549"/>
      <c r="C8044" s="552"/>
      <c r="D8044" s="553"/>
      <c r="E8044" s="554">
        <f t="shared" si="1819"/>
        <v>0</v>
      </c>
      <c r="F8044" s="555">
        <f t="shared" si="1820"/>
        <v>0</v>
      </c>
      <c r="G8044" s="555">
        <f t="shared" si="1821"/>
        <v>0</v>
      </c>
    </row>
    <row r="8045" spans="1:7" ht="19.899999999999999" customHeight="1" x14ac:dyDescent="0.2">
      <c r="A8045" s="590"/>
      <c r="B8045" s="549"/>
      <c r="C8045" s="552"/>
      <c r="D8045" s="553"/>
      <c r="E8045" s="554">
        <f t="shared" si="1819"/>
        <v>0</v>
      </c>
      <c r="F8045" s="555">
        <f t="shared" si="1820"/>
        <v>0</v>
      </c>
      <c r="G8045" s="555">
        <f t="shared" si="1821"/>
        <v>0</v>
      </c>
    </row>
    <row r="8046" spans="1:7" ht="19.899999999999999" customHeight="1" x14ac:dyDescent="0.2">
      <c r="A8046" s="590"/>
      <c r="B8046" s="549"/>
      <c r="C8046" s="552"/>
      <c r="D8046" s="553"/>
      <c r="E8046" s="554">
        <f t="shared" si="1819"/>
        <v>0</v>
      </c>
      <c r="F8046" s="555">
        <f t="shared" si="1820"/>
        <v>0</v>
      </c>
      <c r="G8046" s="555">
        <f t="shared" si="1821"/>
        <v>0</v>
      </c>
    </row>
    <row r="8047" spans="1:7" ht="19.899999999999999" customHeight="1" x14ac:dyDescent="0.2">
      <c r="A8047" s="590"/>
      <c r="B8047" s="549"/>
      <c r="C8047" s="545"/>
      <c r="D8047" s="545"/>
      <c r="E8047" s="556"/>
      <c r="F8047" s="540"/>
      <c r="G8047" s="592"/>
    </row>
    <row r="8048" spans="1:7" ht="19.899999999999999" customHeight="1" x14ac:dyDescent="0.2">
      <c r="A8048" s="590"/>
      <c r="B8048" s="545"/>
      <c r="C8048" s="537" t="s">
        <v>1004</v>
      </c>
      <c r="D8048" s="540" t="s">
        <v>1001</v>
      </c>
      <c r="E8048" s="611">
        <f>SUMPRODUCT(D8037:D8046,E8037:E8046)</f>
        <v>0</v>
      </c>
      <c r="F8048" s="540" t="s">
        <v>1005</v>
      </c>
      <c r="G8048" s="612">
        <f>SUM(G8037:G8046)</f>
        <v>0</v>
      </c>
    </row>
    <row r="8049" spans="1:7" ht="19.899999999999999" customHeight="1" x14ac:dyDescent="0.2">
      <c r="A8049" s="590"/>
      <c r="B8049" s="549"/>
      <c r="C8049" s="557"/>
      <c r="D8049" s="556"/>
      <c r="E8049" s="542"/>
      <c r="F8049" s="540"/>
      <c r="G8049" s="596"/>
    </row>
    <row r="8050" spans="1:7" ht="19.899999999999999" customHeight="1" x14ac:dyDescent="0.2">
      <c r="A8050" s="597"/>
      <c r="B8050" s="549"/>
      <c r="C8050" s="540" t="s">
        <v>1006</v>
      </c>
      <c r="D8050" s="558">
        <f>IFERROR(VLOOKUP(COUNTIF($A$1:A8050,"ANALISIS DE PRECIOS"),T_Rendimiento_Equipo,5,FALSE),0)</f>
        <v>0</v>
      </c>
      <c r="E8050" s="559" t="str">
        <f ca="1">G8032&amp;"/día"</f>
        <v>0/día</v>
      </c>
      <c r="F8050" s="598"/>
      <c r="G8050" s="592"/>
    </row>
    <row r="8051" spans="1:7" ht="19.899999999999999" customHeight="1" x14ac:dyDescent="0.2">
      <c r="A8051" s="590"/>
      <c r="B8051" s="549"/>
      <c r="C8051" s="545"/>
      <c r="D8051" s="541"/>
      <c r="E8051" s="542"/>
      <c r="F8051" s="540"/>
      <c r="G8051" s="592"/>
    </row>
    <row r="8052" spans="1:7" ht="19.899999999999999" customHeight="1" x14ac:dyDescent="0.2">
      <c r="A8052" s="792" t="s">
        <v>576</v>
      </c>
      <c r="B8052" s="793"/>
      <c r="C8052" s="794" t="s">
        <v>0</v>
      </c>
      <c r="D8052" s="806" t="s">
        <v>1866</v>
      </c>
      <c r="E8052" s="806" t="s">
        <v>1865</v>
      </c>
      <c r="F8052" s="798" t="s">
        <v>1007</v>
      </c>
      <c r="G8052" s="800" t="s">
        <v>26</v>
      </c>
    </row>
    <row r="8053" spans="1:7" ht="19.899999999999999" customHeight="1" x14ac:dyDescent="0.2">
      <c r="A8053" s="560" t="s">
        <v>577</v>
      </c>
      <c r="B8053" s="560" t="s">
        <v>578</v>
      </c>
      <c r="C8053" s="795"/>
      <c r="D8053" s="807"/>
      <c r="E8053" s="797"/>
      <c r="F8053" s="799"/>
      <c r="G8053" s="801"/>
    </row>
    <row r="8054" spans="1:7" ht="19.899999999999999" customHeight="1" x14ac:dyDescent="0.2">
      <c r="A8054" s="599"/>
      <c r="B8054" s="545"/>
      <c r="C8054" s="537" t="s">
        <v>1008</v>
      </c>
      <c r="D8054" s="542"/>
      <c r="E8054" s="542"/>
      <c r="F8054" s="545"/>
      <c r="G8054" s="600"/>
    </row>
    <row r="8055" spans="1:7" ht="19.899999999999999" customHeight="1" x14ac:dyDescent="0.2">
      <c r="A8055" s="601">
        <f t="shared" ref="A8055:A8063" si="1822">IFERROR(VLOOKUP(C8055,T_Insumos,4,FALSE),0)</f>
        <v>0</v>
      </c>
      <c r="B8055" s="561">
        <f t="shared" ref="B8055:B8063" si="1823">IFERROR(VLOOKUP(C8055,T_Insumos,5,FALSE),0)</f>
        <v>0</v>
      </c>
      <c r="C8055" s="552"/>
      <c r="D8055" s="562">
        <f t="shared" ref="D8055:D8063" si="1824">IFERROR(VLOOKUP(C8055,T_Insumos,3,FALSE),0)</f>
        <v>0</v>
      </c>
      <c r="E8055" s="555">
        <f>D8055*$G$23</f>
        <v>0</v>
      </c>
      <c r="F8055" s="558">
        <f>IF(C8055="",0,IFERROR(VLOOKUP(COUNTIF($A$1:A8055,"ANALISIS DE PRECIOS"),T_Rendimiento_Equipo,5,FALSE),0))</f>
        <v>0</v>
      </c>
      <c r="G8055" s="555">
        <f>IFERROR(ROUND(E8055/F8055,2),0)</f>
        <v>0</v>
      </c>
    </row>
    <row r="8056" spans="1:7" ht="19.899999999999999" customHeight="1" x14ac:dyDescent="0.2">
      <c r="A8056" s="601">
        <f t="shared" si="1822"/>
        <v>0</v>
      </c>
      <c r="B8056" s="561">
        <f t="shared" si="1823"/>
        <v>0</v>
      </c>
      <c r="C8056" s="552"/>
      <c r="D8056" s="562">
        <f t="shared" si="1824"/>
        <v>0</v>
      </c>
      <c r="E8056" s="555"/>
      <c r="F8056" s="558">
        <f>IF(C8056="",0,IFERROR(VLOOKUP(COUNTIF($A$1:A8056,"ANALISIS DE PRECIOS"),T_Rendimiento_Equipo,5,FALSE),0))</f>
        <v>0</v>
      </c>
      <c r="G8056" s="555">
        <f t="shared" ref="G8056:G8063" si="1825">IFERROR(ROUND(E8056/F8056,2),0)</f>
        <v>0</v>
      </c>
    </row>
    <row r="8057" spans="1:7" ht="19.899999999999999" customHeight="1" x14ac:dyDescent="0.2">
      <c r="A8057" s="601">
        <f t="shared" si="1822"/>
        <v>0</v>
      </c>
      <c r="B8057" s="561">
        <f t="shared" si="1823"/>
        <v>0</v>
      </c>
      <c r="C8057" s="563"/>
      <c r="D8057" s="562">
        <f t="shared" si="1824"/>
        <v>0</v>
      </c>
      <c r="E8057" s="555"/>
      <c r="F8057" s="558">
        <f>IF(C8057="",0,IFERROR(VLOOKUP(COUNTIF($A$1:A8057,"ANALISIS DE PRECIOS"),T_Rendimiento_Equipo,5,FALSE),0))</f>
        <v>0</v>
      </c>
      <c r="G8057" s="555">
        <f t="shared" si="1825"/>
        <v>0</v>
      </c>
    </row>
    <row r="8058" spans="1:7" ht="19.899999999999999" customHeight="1" x14ac:dyDescent="0.2">
      <c r="A8058" s="601">
        <f t="shared" si="1822"/>
        <v>0</v>
      </c>
      <c r="B8058" s="561">
        <f t="shared" si="1823"/>
        <v>0</v>
      </c>
      <c r="C8058" s="563"/>
      <c r="D8058" s="562">
        <f t="shared" si="1824"/>
        <v>0</v>
      </c>
      <c r="E8058" s="555"/>
      <c r="F8058" s="558">
        <f>IF(C8058="",0,IFERROR(VLOOKUP(COUNTIF($A$1:A8058,"ANALISIS DE PRECIOS"),T_Rendimiento_Equipo,5,FALSE),0))</f>
        <v>0</v>
      </c>
      <c r="G8058" s="555">
        <f t="shared" si="1825"/>
        <v>0</v>
      </c>
    </row>
    <row r="8059" spans="1:7" ht="19.899999999999999" customHeight="1" x14ac:dyDescent="0.2">
      <c r="A8059" s="601">
        <f t="shared" si="1822"/>
        <v>0</v>
      </c>
      <c r="B8059" s="561">
        <f t="shared" si="1823"/>
        <v>0</v>
      </c>
      <c r="C8059" s="563"/>
      <c r="D8059" s="562">
        <f t="shared" si="1824"/>
        <v>0</v>
      </c>
      <c r="E8059" s="555"/>
      <c r="F8059" s="558">
        <f>IF(C8059="",0,IFERROR(VLOOKUP(COUNTIF($A$1:A8059,"ANALISIS DE PRECIOS"),T_Rendimiento_Equipo,5,FALSE),0))</f>
        <v>0</v>
      </c>
      <c r="G8059" s="555">
        <f t="shared" si="1825"/>
        <v>0</v>
      </c>
    </row>
    <row r="8060" spans="1:7" ht="19.899999999999999" customHeight="1" x14ac:dyDescent="0.2">
      <c r="A8060" s="601">
        <f t="shared" si="1822"/>
        <v>0</v>
      </c>
      <c r="B8060" s="561">
        <f t="shared" si="1823"/>
        <v>0</v>
      </c>
      <c r="C8060" s="563"/>
      <c r="D8060" s="562">
        <f t="shared" si="1824"/>
        <v>0</v>
      </c>
      <c r="E8060" s="555"/>
      <c r="F8060" s="558">
        <f>IF(C8060="",0,IFERROR(VLOOKUP(COUNTIF($A$1:A8060,"ANALISIS DE PRECIOS"),T_Rendimiento_Equipo,5,FALSE),0))</f>
        <v>0</v>
      </c>
      <c r="G8060" s="555">
        <f t="shared" si="1825"/>
        <v>0</v>
      </c>
    </row>
    <row r="8061" spans="1:7" ht="19.899999999999999" customHeight="1" x14ac:dyDescent="0.2">
      <c r="A8061" s="601">
        <f t="shared" si="1822"/>
        <v>0</v>
      </c>
      <c r="B8061" s="561">
        <f t="shared" si="1823"/>
        <v>0</v>
      </c>
      <c r="C8061" s="563"/>
      <c r="D8061" s="562">
        <f t="shared" si="1824"/>
        <v>0</v>
      </c>
      <c r="E8061" s="555"/>
      <c r="F8061" s="558">
        <f>IF(C8061="",0,IFERROR(VLOOKUP(COUNTIF($A$1:A8061,"ANALISIS DE PRECIOS"),T_Rendimiento_Equipo,5,FALSE),0))</f>
        <v>0</v>
      </c>
      <c r="G8061" s="555">
        <f t="shared" si="1825"/>
        <v>0</v>
      </c>
    </row>
    <row r="8062" spans="1:7" ht="19.899999999999999" customHeight="1" x14ac:dyDescent="0.2">
      <c r="A8062" s="601">
        <f t="shared" si="1822"/>
        <v>0</v>
      </c>
      <c r="B8062" s="561">
        <f t="shared" si="1823"/>
        <v>0</v>
      </c>
      <c r="C8062" s="563"/>
      <c r="D8062" s="562">
        <f t="shared" si="1824"/>
        <v>0</v>
      </c>
      <c r="E8062" s="555"/>
      <c r="F8062" s="558">
        <f>IF(C8062="",0,IFERROR(VLOOKUP(COUNTIF($A$1:A8062,"ANALISIS DE PRECIOS"),T_Rendimiento_Equipo,5,FALSE),0))</f>
        <v>0</v>
      </c>
      <c r="G8062" s="555">
        <f t="shared" si="1825"/>
        <v>0</v>
      </c>
    </row>
    <row r="8063" spans="1:7" ht="19.899999999999999" customHeight="1" x14ac:dyDescent="0.2">
      <c r="A8063" s="601">
        <f t="shared" si="1822"/>
        <v>0</v>
      </c>
      <c r="B8063" s="561">
        <f t="shared" si="1823"/>
        <v>0</v>
      </c>
      <c r="C8063" s="552"/>
      <c r="D8063" s="562">
        <f t="shared" si="1824"/>
        <v>0</v>
      </c>
      <c r="E8063" s="555"/>
      <c r="F8063" s="558">
        <f>IF(C8063="",0,IFERROR(VLOOKUP(COUNTIF($A$1:A8063,"ANALISIS DE PRECIOS"),T_Rendimiento_Equipo,5,FALSE),0))</f>
        <v>0</v>
      </c>
      <c r="G8063" s="555">
        <f t="shared" si="1825"/>
        <v>0</v>
      </c>
    </row>
    <row r="8064" spans="1:7" ht="19.899999999999999" customHeight="1" x14ac:dyDescent="0.2">
      <c r="A8064" s="602"/>
      <c r="B8064" s="541"/>
      <c r="C8064" s="545"/>
      <c r="D8064" s="541"/>
      <c r="E8064" s="542"/>
      <c r="F8064" s="564" t="s">
        <v>27</v>
      </c>
      <c r="G8064" s="603">
        <f>SUBTOTAL(9,G8055:G8063)</f>
        <v>0</v>
      </c>
    </row>
    <row r="8065" spans="1:7" ht="19.899999999999999" customHeight="1" x14ac:dyDescent="0.2">
      <c r="A8065" s="599"/>
      <c r="B8065" s="545"/>
      <c r="C8065" s="537" t="s">
        <v>713</v>
      </c>
      <c r="D8065" s="541"/>
      <c r="E8065" s="542"/>
      <c r="F8065" s="543"/>
      <c r="G8065" s="600"/>
    </row>
    <row r="8066" spans="1:7" ht="19.899999999999999" customHeight="1" x14ac:dyDescent="0.2">
      <c r="A8066" s="792" t="s">
        <v>576</v>
      </c>
      <c r="B8066" s="793"/>
      <c r="C8066" s="794" t="s">
        <v>0</v>
      </c>
      <c r="D8066" s="796" t="s">
        <v>24</v>
      </c>
      <c r="E8066" s="796" t="s">
        <v>1832</v>
      </c>
      <c r="F8066" s="798" t="s">
        <v>1007</v>
      </c>
      <c r="G8066" s="800" t="s">
        <v>26</v>
      </c>
    </row>
    <row r="8067" spans="1:7" ht="19.899999999999999" customHeight="1" x14ac:dyDescent="0.2">
      <c r="A8067" s="560" t="s">
        <v>577</v>
      </c>
      <c r="B8067" s="560" t="s">
        <v>578</v>
      </c>
      <c r="C8067" s="795"/>
      <c r="D8067" s="797"/>
      <c r="E8067" s="797"/>
      <c r="F8067" s="799"/>
      <c r="G8067" s="801"/>
    </row>
    <row r="8068" spans="1:7" ht="19.899999999999999" customHeight="1" x14ac:dyDescent="0.2">
      <c r="A8068" s="601">
        <f t="shared" ref="A8068:A8074" si="1826">IFERROR(VLOOKUP(C8068,T_Insumos,4,FALSE),0)</f>
        <v>0</v>
      </c>
      <c r="B8068" s="561">
        <f t="shared" ref="B8068:B8074" si="1827">IFERROR(VLOOKUP(C8068,T_Insumos,5,FALSE),0)</f>
        <v>0</v>
      </c>
      <c r="C8068" s="565"/>
      <c r="D8068" s="558"/>
      <c r="E8068" s="555">
        <f t="shared" ref="E8068:E8074" si="1828">IFERROR(VLOOKUP(C8068,T_Insumos,3,FALSE),0)</f>
        <v>0</v>
      </c>
      <c r="F8068" s="558">
        <f>IF(C8068="",0,IFERROR(VLOOKUP(COUNTIF($A$1:A8068,"ANALISIS DE PRECIOS"),T_Rendimiento_Equipo,5,FALSE),0))</f>
        <v>0</v>
      </c>
      <c r="G8068" s="555">
        <f>IFERROR(ROUND(D8068*E8068/F8068,2),0)</f>
        <v>0</v>
      </c>
    </row>
    <row r="8069" spans="1:7" ht="19.899999999999999" customHeight="1" x14ac:dyDescent="0.2">
      <c r="A8069" s="601">
        <f t="shared" si="1826"/>
        <v>0</v>
      </c>
      <c r="B8069" s="561">
        <f t="shared" si="1827"/>
        <v>0</v>
      </c>
      <c r="C8069" s="552"/>
      <c r="D8069" s="558"/>
      <c r="E8069" s="555">
        <f t="shared" si="1828"/>
        <v>0</v>
      </c>
      <c r="F8069" s="558">
        <f>IF(C8069="",0,IFERROR(VLOOKUP(COUNTIF($A$1:A8069,"ANALISIS DE PRECIOS"),T_Rendimiento_Equipo,5,FALSE),0))</f>
        <v>0</v>
      </c>
      <c r="G8069" s="555">
        <f t="shared" ref="G8069:G8074" si="1829">IFERROR(ROUND(D8069*E8069/F8069,2),0)</f>
        <v>0</v>
      </c>
    </row>
    <row r="8070" spans="1:7" ht="19.899999999999999" customHeight="1" x14ac:dyDescent="0.2">
      <c r="A8070" s="601">
        <f t="shared" si="1826"/>
        <v>0</v>
      </c>
      <c r="B8070" s="561">
        <f t="shared" si="1827"/>
        <v>0</v>
      </c>
      <c r="C8070" s="552"/>
      <c r="D8070" s="558"/>
      <c r="E8070" s="555">
        <f t="shared" si="1828"/>
        <v>0</v>
      </c>
      <c r="F8070" s="558">
        <f>IF(C8070="",0,IFERROR(VLOOKUP(COUNTIF($A$1:A8070,"ANALISIS DE PRECIOS"),T_Rendimiento_Equipo,5,FALSE),0))</f>
        <v>0</v>
      </c>
      <c r="G8070" s="555">
        <f t="shared" si="1829"/>
        <v>0</v>
      </c>
    </row>
    <row r="8071" spans="1:7" ht="19.899999999999999" customHeight="1" x14ac:dyDescent="0.2">
      <c r="A8071" s="601">
        <f t="shared" si="1826"/>
        <v>0</v>
      </c>
      <c r="B8071" s="561">
        <f t="shared" si="1827"/>
        <v>0</v>
      </c>
      <c r="C8071" s="552"/>
      <c r="D8071" s="558"/>
      <c r="E8071" s="555">
        <f t="shared" si="1828"/>
        <v>0</v>
      </c>
      <c r="F8071" s="558">
        <f>IF(C8071="",0,IFERROR(VLOOKUP(COUNTIF($A$1:A8071,"ANALISIS DE PRECIOS"),T_Rendimiento_Equipo,5,FALSE),0))</f>
        <v>0</v>
      </c>
      <c r="G8071" s="555">
        <f t="shared" si="1829"/>
        <v>0</v>
      </c>
    </row>
    <row r="8072" spans="1:7" ht="19.899999999999999" customHeight="1" x14ac:dyDescent="0.2">
      <c r="A8072" s="601">
        <f t="shared" si="1826"/>
        <v>0</v>
      </c>
      <c r="B8072" s="561">
        <f t="shared" si="1827"/>
        <v>0</v>
      </c>
      <c r="C8072" s="552"/>
      <c r="D8072" s="558"/>
      <c r="E8072" s="555">
        <f t="shared" si="1828"/>
        <v>0</v>
      </c>
      <c r="F8072" s="558">
        <f>IF(C8072="",0,IFERROR(VLOOKUP(COUNTIF($A$1:A8072,"ANALISIS DE PRECIOS"),T_Rendimiento_Equipo,5,FALSE),0))</f>
        <v>0</v>
      </c>
      <c r="G8072" s="555">
        <f t="shared" si="1829"/>
        <v>0</v>
      </c>
    </row>
    <row r="8073" spans="1:7" ht="19.899999999999999" customHeight="1" x14ac:dyDescent="0.2">
      <c r="A8073" s="601">
        <f t="shared" si="1826"/>
        <v>0</v>
      </c>
      <c r="B8073" s="561">
        <f t="shared" si="1827"/>
        <v>0</v>
      </c>
      <c r="C8073" s="552"/>
      <c r="D8073" s="566"/>
      <c r="E8073" s="555">
        <f t="shared" si="1828"/>
        <v>0</v>
      </c>
      <c r="F8073" s="558">
        <f>IF(C8073="",0,IFERROR(VLOOKUP(COUNTIF($A$1:A8073,"ANALISIS DE PRECIOS"),T_Rendimiento_Equipo,5,FALSE),0))</f>
        <v>0</v>
      </c>
      <c r="G8073" s="555">
        <f t="shared" si="1829"/>
        <v>0</v>
      </c>
    </row>
    <row r="8074" spans="1:7" ht="19.899999999999999" customHeight="1" x14ac:dyDescent="0.2">
      <c r="A8074" s="601">
        <f t="shared" si="1826"/>
        <v>0</v>
      </c>
      <c r="B8074" s="561">
        <f t="shared" si="1827"/>
        <v>0</v>
      </c>
      <c r="C8074" s="561"/>
      <c r="D8074" s="567"/>
      <c r="E8074" s="555">
        <f t="shared" si="1828"/>
        <v>0</v>
      </c>
      <c r="F8074" s="558">
        <f>IF(C8074="",0,IFERROR(VLOOKUP(COUNTIF($A$1:A8074,"ANALISIS DE PRECIOS"),T_Rendimiento_Equipo,5,FALSE),0))</f>
        <v>0</v>
      </c>
      <c r="G8074" s="555">
        <f t="shared" si="1829"/>
        <v>0</v>
      </c>
    </row>
    <row r="8075" spans="1:7" ht="19.899999999999999" customHeight="1" x14ac:dyDescent="0.2">
      <c r="A8075" s="602"/>
      <c r="B8075" s="541"/>
      <c r="C8075" s="545"/>
      <c r="D8075" s="541"/>
      <c r="E8075" s="542"/>
      <c r="F8075" s="564" t="s">
        <v>28</v>
      </c>
      <c r="G8075" s="604">
        <f>SUBTOTAL(9,G8068:G8074)</f>
        <v>0</v>
      </c>
    </row>
    <row r="8076" spans="1:7" ht="19.899999999999999" customHeight="1" x14ac:dyDescent="0.2">
      <c r="A8076" s="599"/>
      <c r="B8076" s="545"/>
      <c r="C8076" s="537" t="s">
        <v>1014</v>
      </c>
      <c r="D8076" s="541"/>
      <c r="E8076" s="542"/>
      <c r="F8076" s="543"/>
      <c r="G8076" s="600"/>
    </row>
    <row r="8077" spans="1:7" ht="19.899999999999999" customHeight="1" x14ac:dyDescent="0.2">
      <c r="A8077" s="792" t="s">
        <v>576</v>
      </c>
      <c r="B8077" s="793"/>
      <c r="C8077" s="794" t="s">
        <v>0</v>
      </c>
      <c r="D8077" s="794" t="s">
        <v>1867</v>
      </c>
      <c r="E8077" s="796" t="s">
        <v>24</v>
      </c>
      <c r="F8077" s="798" t="s">
        <v>25</v>
      </c>
      <c r="G8077" s="800" t="s">
        <v>26</v>
      </c>
    </row>
    <row r="8078" spans="1:7" ht="19.899999999999999" customHeight="1" x14ac:dyDescent="0.2">
      <c r="A8078" s="560" t="s">
        <v>577</v>
      </c>
      <c r="B8078" s="560" t="s">
        <v>578</v>
      </c>
      <c r="C8078" s="795"/>
      <c r="D8078" s="795"/>
      <c r="E8078" s="797"/>
      <c r="F8078" s="799"/>
      <c r="G8078" s="801"/>
    </row>
    <row r="8079" spans="1:7" ht="19.899999999999999" customHeight="1" x14ac:dyDescent="0.2">
      <c r="A8079" s="601">
        <f t="shared" ref="A8079:A8089" si="1830">IFERROR(VLOOKUP(C8079,T_Insumos,4,FALSE),0)</f>
        <v>0</v>
      </c>
      <c r="B8079" s="561">
        <f t="shared" ref="B8079:B8089" si="1831">IFERROR(VLOOKUP(C8079,T_Insumos,5,FALSE),0)</f>
        <v>0</v>
      </c>
      <c r="C8079" s="561"/>
      <c r="D8079" s="613">
        <f t="shared" ref="D8079:D8089" si="1832">IFERROR(VLOOKUP(C8079,T_Insumos,2,FALSE),0)</f>
        <v>0</v>
      </c>
      <c r="E8079" s="553"/>
      <c r="F8079" s="555">
        <f t="shared" ref="F8079:F8089" si="1833">IFERROR(VLOOKUP(C8079,T_Insumos,3,FALSE),0)</f>
        <v>0</v>
      </c>
      <c r="G8079" s="555">
        <f>ROUND(E8079*F8079,2)</f>
        <v>0</v>
      </c>
    </row>
    <row r="8080" spans="1:7" ht="19.899999999999999" customHeight="1" x14ac:dyDescent="0.2">
      <c r="A8080" s="601">
        <f t="shared" si="1830"/>
        <v>0</v>
      </c>
      <c r="B8080" s="561">
        <f t="shared" si="1831"/>
        <v>0</v>
      </c>
      <c r="C8080" s="561"/>
      <c r="D8080" s="613">
        <f t="shared" si="1832"/>
        <v>0</v>
      </c>
      <c r="E8080" s="553"/>
      <c r="F8080" s="555">
        <f t="shared" si="1833"/>
        <v>0</v>
      </c>
      <c r="G8080" s="555">
        <f t="shared" ref="G8080:G8089" si="1834">ROUND(E8080*F8080,2)</f>
        <v>0</v>
      </c>
    </row>
    <row r="8081" spans="1:7" ht="19.899999999999999" customHeight="1" x14ac:dyDescent="0.2">
      <c r="A8081" s="601">
        <f t="shared" si="1830"/>
        <v>0</v>
      </c>
      <c r="B8081" s="561">
        <f t="shared" si="1831"/>
        <v>0</v>
      </c>
      <c r="C8081" s="561"/>
      <c r="D8081" s="613">
        <f t="shared" si="1832"/>
        <v>0</v>
      </c>
      <c r="E8081" s="553"/>
      <c r="F8081" s="555">
        <f t="shared" si="1833"/>
        <v>0</v>
      </c>
      <c r="G8081" s="555">
        <f t="shared" si="1834"/>
        <v>0</v>
      </c>
    </row>
    <row r="8082" spans="1:7" ht="19.899999999999999" customHeight="1" x14ac:dyDescent="0.2">
      <c r="A8082" s="601">
        <f t="shared" si="1830"/>
        <v>0</v>
      </c>
      <c r="B8082" s="561">
        <f t="shared" si="1831"/>
        <v>0</v>
      </c>
      <c r="C8082" s="561"/>
      <c r="D8082" s="613">
        <f t="shared" si="1832"/>
        <v>0</v>
      </c>
      <c r="E8082" s="553"/>
      <c r="F8082" s="555">
        <f t="shared" si="1833"/>
        <v>0</v>
      </c>
      <c r="G8082" s="555">
        <f t="shared" si="1834"/>
        <v>0</v>
      </c>
    </row>
    <row r="8083" spans="1:7" ht="19.899999999999999" customHeight="1" x14ac:dyDescent="0.2">
      <c r="A8083" s="601">
        <f t="shared" si="1830"/>
        <v>0</v>
      </c>
      <c r="B8083" s="561">
        <f t="shared" si="1831"/>
        <v>0</v>
      </c>
      <c r="C8083" s="561"/>
      <c r="D8083" s="613">
        <f t="shared" si="1832"/>
        <v>0</v>
      </c>
      <c r="E8083" s="553"/>
      <c r="F8083" s="555">
        <f t="shared" si="1833"/>
        <v>0</v>
      </c>
      <c r="G8083" s="555">
        <f t="shared" si="1834"/>
        <v>0</v>
      </c>
    </row>
    <row r="8084" spans="1:7" ht="19.899999999999999" customHeight="1" x14ac:dyDescent="0.2">
      <c r="A8084" s="601">
        <f t="shared" si="1830"/>
        <v>0</v>
      </c>
      <c r="B8084" s="561">
        <f t="shared" si="1831"/>
        <v>0</v>
      </c>
      <c r="C8084" s="561"/>
      <c r="D8084" s="613">
        <f t="shared" si="1832"/>
        <v>0</v>
      </c>
      <c r="E8084" s="553"/>
      <c r="F8084" s="555">
        <f t="shared" si="1833"/>
        <v>0</v>
      </c>
      <c r="G8084" s="555">
        <f t="shared" si="1834"/>
        <v>0</v>
      </c>
    </row>
    <row r="8085" spans="1:7" ht="19.899999999999999" customHeight="1" x14ac:dyDescent="0.2">
      <c r="A8085" s="601">
        <f t="shared" si="1830"/>
        <v>0</v>
      </c>
      <c r="B8085" s="561">
        <f t="shared" si="1831"/>
        <v>0</v>
      </c>
      <c r="C8085" s="561"/>
      <c r="D8085" s="613">
        <f t="shared" si="1832"/>
        <v>0</v>
      </c>
      <c r="E8085" s="553"/>
      <c r="F8085" s="555">
        <f t="shared" si="1833"/>
        <v>0</v>
      </c>
      <c r="G8085" s="555">
        <f t="shared" si="1834"/>
        <v>0</v>
      </c>
    </row>
    <row r="8086" spans="1:7" ht="19.899999999999999" customHeight="1" x14ac:dyDescent="0.2">
      <c r="A8086" s="601">
        <f t="shared" si="1830"/>
        <v>0</v>
      </c>
      <c r="B8086" s="561">
        <f t="shared" si="1831"/>
        <v>0</v>
      </c>
      <c r="C8086" s="561"/>
      <c r="D8086" s="613">
        <f t="shared" si="1832"/>
        <v>0</v>
      </c>
      <c r="E8086" s="553"/>
      <c r="F8086" s="555">
        <f t="shared" si="1833"/>
        <v>0</v>
      </c>
      <c r="G8086" s="555">
        <f t="shared" si="1834"/>
        <v>0</v>
      </c>
    </row>
    <row r="8087" spans="1:7" ht="19.899999999999999" customHeight="1" x14ac:dyDescent="0.2">
      <c r="A8087" s="601">
        <f t="shared" si="1830"/>
        <v>0</v>
      </c>
      <c r="B8087" s="561">
        <f t="shared" si="1831"/>
        <v>0</v>
      </c>
      <c r="C8087" s="561"/>
      <c r="D8087" s="613">
        <f t="shared" si="1832"/>
        <v>0</v>
      </c>
      <c r="E8087" s="553"/>
      <c r="F8087" s="555">
        <f t="shared" si="1833"/>
        <v>0</v>
      </c>
      <c r="G8087" s="555">
        <f t="shared" si="1834"/>
        <v>0</v>
      </c>
    </row>
    <row r="8088" spans="1:7" ht="19.899999999999999" customHeight="1" x14ac:dyDescent="0.2">
      <c r="A8088" s="601">
        <f t="shared" si="1830"/>
        <v>0</v>
      </c>
      <c r="B8088" s="561">
        <f t="shared" si="1831"/>
        <v>0</v>
      </c>
      <c r="C8088" s="561"/>
      <c r="D8088" s="613">
        <f t="shared" si="1832"/>
        <v>0</v>
      </c>
      <c r="E8088" s="553"/>
      <c r="F8088" s="555">
        <f t="shared" si="1833"/>
        <v>0</v>
      </c>
      <c r="G8088" s="555">
        <f t="shared" si="1834"/>
        <v>0</v>
      </c>
    </row>
    <row r="8089" spans="1:7" ht="19.899999999999999" customHeight="1" x14ac:dyDescent="0.2">
      <c r="A8089" s="601">
        <f t="shared" si="1830"/>
        <v>0</v>
      </c>
      <c r="B8089" s="561">
        <f t="shared" si="1831"/>
        <v>0</v>
      </c>
      <c r="C8089" s="561"/>
      <c r="D8089" s="613">
        <f t="shared" si="1832"/>
        <v>0</v>
      </c>
      <c r="E8089" s="553"/>
      <c r="F8089" s="555">
        <f t="shared" si="1833"/>
        <v>0</v>
      </c>
      <c r="G8089" s="555">
        <f t="shared" si="1834"/>
        <v>0</v>
      </c>
    </row>
    <row r="8090" spans="1:7" ht="19.899999999999999" customHeight="1" x14ac:dyDescent="0.2">
      <c r="A8090" s="599"/>
      <c r="B8090" s="545"/>
      <c r="C8090" s="545"/>
      <c r="D8090" s="541"/>
      <c r="E8090" s="542"/>
      <c r="F8090" s="564" t="s">
        <v>29</v>
      </c>
      <c r="G8090" s="605">
        <f>SUBTOTAL(9,G8079:G8089)</f>
        <v>0</v>
      </c>
    </row>
    <row r="8091" spans="1:7" ht="19.899999999999999" customHeight="1" x14ac:dyDescent="0.2">
      <c r="A8091" s="599"/>
      <c r="B8091" s="545"/>
      <c r="C8091" s="537" t="s">
        <v>1015</v>
      </c>
      <c r="D8091" s="541"/>
      <c r="E8091" s="542"/>
      <c r="F8091" s="543"/>
      <c r="G8091" s="600"/>
    </row>
    <row r="8092" spans="1:7" ht="19.899999999999999" customHeight="1" x14ac:dyDescent="0.2">
      <c r="A8092" s="792" t="s">
        <v>576</v>
      </c>
      <c r="B8092" s="793"/>
      <c r="C8092" s="794" t="s">
        <v>0</v>
      </c>
      <c r="D8092" s="794" t="s">
        <v>1867</v>
      </c>
      <c r="E8092" s="796" t="s">
        <v>24</v>
      </c>
      <c r="F8092" s="798" t="s">
        <v>25</v>
      </c>
      <c r="G8092" s="800" t="s">
        <v>26</v>
      </c>
    </row>
    <row r="8093" spans="1:7" ht="19.899999999999999" customHeight="1" x14ac:dyDescent="0.2">
      <c r="A8093" s="560" t="s">
        <v>577</v>
      </c>
      <c r="B8093" s="560" t="s">
        <v>578</v>
      </c>
      <c r="C8093" s="795"/>
      <c r="D8093" s="795"/>
      <c r="E8093" s="797"/>
      <c r="F8093" s="799"/>
      <c r="G8093" s="801"/>
    </row>
    <row r="8094" spans="1:7" ht="19.899999999999999" customHeight="1" x14ac:dyDescent="0.2">
      <c r="A8094" s="601">
        <f>IFERROR(VLOOKUP(C8094,T_Insumos,4,FALSE),0)</f>
        <v>0</v>
      </c>
      <c r="B8094" s="561">
        <f>IFERROR(VLOOKUP(C8094,T_Insumos,5,FALSE),0)</f>
        <v>0</v>
      </c>
      <c r="C8094" s="552"/>
      <c r="D8094" s="613">
        <f>IF(C8094=0,0,"$/tnkm")</f>
        <v>0</v>
      </c>
      <c r="E8094" s="553"/>
      <c r="F8094" s="555">
        <f>IFERROR(VLOOKUP(C8094,T_Insumos,3,FALSE),0)</f>
        <v>0</v>
      </c>
      <c r="G8094" s="555">
        <f>ROUND(E8094*F8094,2)</f>
        <v>0</v>
      </c>
    </row>
    <row r="8095" spans="1:7" ht="19.899999999999999" customHeight="1" x14ac:dyDescent="0.2">
      <c r="A8095" s="601">
        <f>IFERROR(VLOOKUP(C8095,T_Insumos,4,FALSE),0)</f>
        <v>0</v>
      </c>
      <c r="B8095" s="561">
        <f>IFERROR(VLOOKUP(C8095,T_Insumos,5,FALSE),0)</f>
        <v>0</v>
      </c>
      <c r="C8095" s="552"/>
      <c r="D8095" s="613">
        <f>IF(C8095=0,0,"$/tnkm")</f>
        <v>0</v>
      </c>
      <c r="E8095" s="569"/>
      <c r="F8095" s="555">
        <f>IFERROR(VLOOKUP(C8095,T_Insumos,3,FALSE),0)</f>
        <v>0</v>
      </c>
      <c r="G8095" s="555">
        <f t="shared" ref="G8095" si="1835">ROUND(E8095*F8095,2)</f>
        <v>0</v>
      </c>
    </row>
    <row r="8096" spans="1:7" ht="19.899999999999999" customHeight="1" x14ac:dyDescent="0.2">
      <c r="A8096" s="599"/>
      <c r="B8096" s="545"/>
      <c r="C8096" s="545"/>
      <c r="D8096" s="541"/>
      <c r="E8096" s="542"/>
      <c r="F8096" s="564" t="s">
        <v>1016</v>
      </c>
      <c r="G8096" s="605">
        <f>SUBTOTAL(9,G8094:G8095)</f>
        <v>0</v>
      </c>
    </row>
    <row r="8097" spans="1:7" ht="19.899999999999999" customHeight="1" x14ac:dyDescent="0.2">
      <c r="A8097" s="602"/>
      <c r="B8097" s="541"/>
      <c r="C8097" s="545"/>
      <c r="D8097" s="541"/>
      <c r="E8097" s="542"/>
      <c r="F8097" s="543"/>
      <c r="G8097" s="600"/>
    </row>
    <row r="8098" spans="1:7" ht="19.899999999999999" customHeight="1" x14ac:dyDescent="0.2">
      <c r="A8098" s="664" t="str">
        <f>B8032</f>
        <v/>
      </c>
      <c r="B8098" s="661">
        <f ca="1">C8032</f>
        <v>0</v>
      </c>
      <c r="C8098" s="541"/>
      <c r="D8098" s="541" t="s">
        <v>1833</v>
      </c>
      <c r="E8098" s="662"/>
      <c r="F8098" s="663" t="str">
        <f ca="1">"$/"&amp;G8032</f>
        <v>$/0</v>
      </c>
      <c r="G8098" s="610">
        <f>SUBTOTAL(9,G8055:G8097)</f>
        <v>0</v>
      </c>
    </row>
    <row r="8099" spans="1:7" ht="19.899999999999999" customHeight="1" x14ac:dyDescent="0.2">
      <c r="A8099" s="606"/>
      <c r="B8099" s="607"/>
      <c r="C8099" s="608"/>
      <c r="D8099" s="608" t="s">
        <v>2043</v>
      </c>
      <c r="E8099" s="609"/>
      <c r="F8099" s="665" t="str">
        <f ca="1">"$/"&amp;G8032</f>
        <v>$/0</v>
      </c>
      <c r="G8099" s="610">
        <f>ROUND(G8098/Coeficiente_Paso,2)</f>
        <v>0</v>
      </c>
    </row>
    <row r="8100" spans="1:7" ht="19.899999999999999" customHeight="1" x14ac:dyDescent="0.2">
      <c r="A8100" s="191"/>
      <c r="B8100" s="191"/>
      <c r="C8100" s="191"/>
      <c r="D8100" s="191"/>
      <c r="E8100" s="191"/>
      <c r="F8100" s="191"/>
      <c r="G8100" s="191"/>
    </row>
    <row r="8101" spans="1:7" ht="19.899999999999999" customHeight="1" x14ac:dyDescent="0.2">
      <c r="A8101" s="802" t="s">
        <v>31</v>
      </c>
      <c r="B8101" s="803"/>
      <c r="C8101" s="803"/>
      <c r="D8101" s="803"/>
      <c r="E8101" s="803"/>
      <c r="F8101" s="803"/>
      <c r="G8101" s="804"/>
    </row>
    <row r="8102" spans="1:7" ht="19.899999999999999" customHeight="1" x14ac:dyDescent="0.2">
      <c r="A8102" s="587" t="s">
        <v>711</v>
      </c>
      <c r="B8102" s="535" t="str">
        <f>Comitente</f>
        <v>DIRECCIÓN PROVINCIAL DE VIALIDAD</v>
      </c>
      <c r="C8102" s="536"/>
      <c r="D8102" s="537"/>
      <c r="E8102" s="537"/>
      <c r="F8102" s="538"/>
      <c r="G8102" s="588"/>
    </row>
    <row r="8103" spans="1:7" ht="19.899999999999999" customHeight="1" x14ac:dyDescent="0.2">
      <c r="A8103" s="587" t="s">
        <v>712</v>
      </c>
      <c r="B8103" s="535">
        <f>Contratista</f>
        <v>0</v>
      </c>
      <c r="C8103" s="539"/>
      <c r="D8103" s="539"/>
      <c r="E8103" s="539"/>
      <c r="F8103" s="535"/>
      <c r="G8103" s="589"/>
    </row>
    <row r="8104" spans="1:7" ht="19.899999999999999" customHeight="1" x14ac:dyDescent="0.2">
      <c r="A8104" s="587" t="s">
        <v>21</v>
      </c>
      <c r="B8104" s="535" t="str">
        <f>Obra</f>
        <v>PAVIMENTACIÓN Y REPAVIMENTACION DE LA RED VIAL MUNICIPAL AFECTADAS POR OBRAS DE SANEAMIENTO 1era ETAPA SARMIENTO</v>
      </c>
      <c r="C8104" s="539"/>
      <c r="D8104" s="539"/>
      <c r="E8104" s="539"/>
      <c r="F8104" s="535" t="s">
        <v>32</v>
      </c>
      <c r="G8104" s="589">
        <f>Fecha_Base</f>
        <v>0</v>
      </c>
    </row>
    <row r="8105" spans="1:7" ht="19.899999999999999" customHeight="1" x14ac:dyDescent="0.2">
      <c r="A8105" s="590" t="s">
        <v>710</v>
      </c>
      <c r="B8105" s="540" t="str">
        <f>Ubicación</f>
        <v>DEPARTAMENTO SARMIENTO</v>
      </c>
      <c r="C8105" s="540"/>
      <c r="D8105" s="541"/>
      <c r="E8105" s="542"/>
      <c r="F8105" s="543"/>
      <c r="G8105" s="591"/>
    </row>
    <row r="8106" spans="1:7" ht="19.899999999999999" customHeight="1" x14ac:dyDescent="0.2">
      <c r="A8106" s="590" t="s">
        <v>33</v>
      </c>
      <c r="B8106" s="544" t="str">
        <f>IFERROR(VALUE(LEFT(B8107,FIND(".",B8107)-1)),"")</f>
        <v/>
      </c>
      <c r="C8106" s="545">
        <f ca="1">IFERROR(VLOOKUP(B8106,T_Computo_Presupuesto,2,FALSE),0)</f>
        <v>0</v>
      </c>
      <c r="D8106" s="545"/>
      <c r="E8106" s="542"/>
      <c r="F8106" s="543"/>
      <c r="G8106" s="591"/>
    </row>
    <row r="8107" spans="1:7" ht="19.899999999999999" customHeight="1" x14ac:dyDescent="0.2">
      <c r="A8107" s="590" t="s">
        <v>22</v>
      </c>
      <c r="B8107" s="546" t="str">
        <f>IFERROR(VLOOKUP(COUNTIF($A$1:A8107,"ANALISIS DE PRECIOS"),T_NumeroItem,2,FALSE),"")</f>
        <v/>
      </c>
      <c r="C8107" s="805">
        <f ca="1">IFERROR(VLOOKUP(B8107,T_Computo_Presupuesto,2,FALSE),0)</f>
        <v>0</v>
      </c>
      <c r="D8107" s="805"/>
      <c r="E8107" s="805"/>
      <c r="F8107" s="540" t="s">
        <v>23</v>
      </c>
      <c r="G8107" s="592">
        <f ca="1">IFERROR(VLOOKUP(B8107,T_Computo_Presupuesto,4,FALSE),0)</f>
        <v>0</v>
      </c>
    </row>
    <row r="8108" spans="1:7" ht="19.899999999999999" customHeight="1" x14ac:dyDescent="0.2">
      <c r="A8108" s="590"/>
      <c r="B8108" s="540"/>
      <c r="C8108" s="545"/>
      <c r="D8108" s="541"/>
      <c r="E8108" s="542"/>
      <c r="F8108" s="545"/>
      <c r="G8108" s="593"/>
    </row>
    <row r="8109" spans="1:7" ht="19.899999999999999" customHeight="1" x14ac:dyDescent="0.2">
      <c r="A8109" s="594"/>
      <c r="B8109" s="547"/>
      <c r="C8109" s="548" t="s">
        <v>999</v>
      </c>
      <c r="D8109" s="547"/>
      <c r="E8109" s="547"/>
      <c r="F8109" s="547"/>
      <c r="G8109" s="595"/>
    </row>
    <row r="8110" spans="1:7" ht="19.899999999999999" customHeight="1" x14ac:dyDescent="0.2">
      <c r="A8110" s="590"/>
      <c r="B8110" s="549"/>
      <c r="C8110" s="545"/>
      <c r="D8110" s="541"/>
      <c r="E8110" s="542"/>
      <c r="F8110" s="540"/>
      <c r="G8110" s="592"/>
    </row>
    <row r="8111" spans="1:7" ht="19.899999999999999" customHeight="1" x14ac:dyDescent="0.2">
      <c r="A8111" s="590"/>
      <c r="B8111" s="549"/>
      <c r="C8111" s="550" t="s">
        <v>1000</v>
      </c>
      <c r="D8111" s="551" t="s">
        <v>24</v>
      </c>
      <c r="E8111" s="551" t="s">
        <v>1001</v>
      </c>
      <c r="F8111" s="551" t="s">
        <v>1002</v>
      </c>
      <c r="G8111" s="550" t="s">
        <v>1003</v>
      </c>
    </row>
    <row r="8112" spans="1:7" ht="19.899999999999999" customHeight="1" x14ac:dyDescent="0.2">
      <c r="A8112" s="590"/>
      <c r="B8112" s="549"/>
      <c r="C8112" s="552"/>
      <c r="D8112" s="553"/>
      <c r="E8112" s="554">
        <f t="shared" ref="E8112:E8121" si="1836">IFERROR(VLOOKUP(C8112,T_Equipos,4,FALSE),0)</f>
        <v>0</v>
      </c>
      <c r="F8112" s="555">
        <f t="shared" ref="F8112:F8121" si="1837">IFERROR(VLOOKUP(C8112,T_Equipos,5,FALSE),0)</f>
        <v>0</v>
      </c>
      <c r="G8112" s="555">
        <f>ROUND(D8112*F8112,2)</f>
        <v>0</v>
      </c>
    </row>
    <row r="8113" spans="1:7" ht="19.899999999999999" customHeight="1" x14ac:dyDescent="0.2">
      <c r="A8113" s="590"/>
      <c r="B8113" s="549"/>
      <c r="C8113" s="552"/>
      <c r="D8113" s="553"/>
      <c r="E8113" s="554">
        <f t="shared" si="1836"/>
        <v>0</v>
      </c>
      <c r="F8113" s="555">
        <f t="shared" si="1837"/>
        <v>0</v>
      </c>
      <c r="G8113" s="555">
        <f>ROUND(D8113*F8113,2)</f>
        <v>0</v>
      </c>
    </row>
    <row r="8114" spans="1:7" ht="19.899999999999999" customHeight="1" x14ac:dyDescent="0.2">
      <c r="A8114" s="590"/>
      <c r="B8114" s="549"/>
      <c r="C8114" s="552"/>
      <c r="D8114" s="553"/>
      <c r="E8114" s="554">
        <f t="shared" si="1836"/>
        <v>0</v>
      </c>
      <c r="F8114" s="555">
        <f t="shared" si="1837"/>
        <v>0</v>
      </c>
      <c r="G8114" s="555">
        <f>ROUND(D8114*F8114,2)</f>
        <v>0</v>
      </c>
    </row>
    <row r="8115" spans="1:7" ht="19.899999999999999" customHeight="1" x14ac:dyDescent="0.2">
      <c r="A8115" s="590"/>
      <c r="B8115" s="549"/>
      <c r="C8115" s="552"/>
      <c r="D8115" s="553"/>
      <c r="E8115" s="554">
        <f t="shared" si="1836"/>
        <v>0</v>
      </c>
      <c r="F8115" s="555">
        <f t="shared" si="1837"/>
        <v>0</v>
      </c>
      <c r="G8115" s="555">
        <f>ROUND(D8115*F8115,2)</f>
        <v>0</v>
      </c>
    </row>
    <row r="8116" spans="1:7" ht="19.899999999999999" customHeight="1" x14ac:dyDescent="0.2">
      <c r="A8116" s="590"/>
      <c r="B8116" s="549"/>
      <c r="C8116" s="552"/>
      <c r="D8116" s="553"/>
      <c r="E8116" s="554">
        <f t="shared" si="1836"/>
        <v>0</v>
      </c>
      <c r="F8116" s="555">
        <f t="shared" si="1837"/>
        <v>0</v>
      </c>
      <c r="G8116" s="555">
        <f t="shared" ref="G8116:G8121" si="1838">ROUND(D8116*F8116,2)</f>
        <v>0</v>
      </c>
    </row>
    <row r="8117" spans="1:7" ht="19.899999999999999" customHeight="1" x14ac:dyDescent="0.2">
      <c r="A8117" s="590"/>
      <c r="B8117" s="549"/>
      <c r="C8117" s="552"/>
      <c r="D8117" s="553"/>
      <c r="E8117" s="554">
        <f t="shared" si="1836"/>
        <v>0</v>
      </c>
      <c r="F8117" s="555">
        <f t="shared" si="1837"/>
        <v>0</v>
      </c>
      <c r="G8117" s="555">
        <f t="shared" si="1838"/>
        <v>0</v>
      </c>
    </row>
    <row r="8118" spans="1:7" ht="19.899999999999999" customHeight="1" x14ac:dyDescent="0.2">
      <c r="A8118" s="590"/>
      <c r="B8118" s="549"/>
      <c r="C8118" s="552"/>
      <c r="D8118" s="553"/>
      <c r="E8118" s="554">
        <f t="shared" si="1836"/>
        <v>0</v>
      </c>
      <c r="F8118" s="555">
        <f t="shared" si="1837"/>
        <v>0</v>
      </c>
      <c r="G8118" s="555">
        <f t="shared" si="1838"/>
        <v>0</v>
      </c>
    </row>
    <row r="8119" spans="1:7" ht="19.899999999999999" customHeight="1" x14ac:dyDescent="0.2">
      <c r="A8119" s="590"/>
      <c r="B8119" s="549"/>
      <c r="C8119" s="552"/>
      <c r="D8119" s="553"/>
      <c r="E8119" s="554">
        <f t="shared" si="1836"/>
        <v>0</v>
      </c>
      <c r="F8119" s="555">
        <f t="shared" si="1837"/>
        <v>0</v>
      </c>
      <c r="G8119" s="555">
        <f t="shared" si="1838"/>
        <v>0</v>
      </c>
    </row>
    <row r="8120" spans="1:7" ht="19.899999999999999" customHeight="1" x14ac:dyDescent="0.2">
      <c r="A8120" s="590"/>
      <c r="B8120" s="549"/>
      <c r="C8120" s="552"/>
      <c r="D8120" s="553"/>
      <c r="E8120" s="554">
        <f t="shared" si="1836"/>
        <v>0</v>
      </c>
      <c r="F8120" s="555">
        <f t="shared" si="1837"/>
        <v>0</v>
      </c>
      <c r="G8120" s="555">
        <f t="shared" si="1838"/>
        <v>0</v>
      </c>
    </row>
    <row r="8121" spans="1:7" ht="19.899999999999999" customHeight="1" x14ac:dyDescent="0.2">
      <c r="A8121" s="590"/>
      <c r="B8121" s="549"/>
      <c r="C8121" s="552"/>
      <c r="D8121" s="553"/>
      <c r="E8121" s="554">
        <f t="shared" si="1836"/>
        <v>0</v>
      </c>
      <c r="F8121" s="555">
        <f t="shared" si="1837"/>
        <v>0</v>
      </c>
      <c r="G8121" s="555">
        <f t="shared" si="1838"/>
        <v>0</v>
      </c>
    </row>
    <row r="8122" spans="1:7" ht="19.899999999999999" customHeight="1" x14ac:dyDescent="0.2">
      <c r="A8122" s="590"/>
      <c r="B8122" s="549"/>
      <c r="C8122" s="545"/>
      <c r="D8122" s="545"/>
      <c r="E8122" s="556"/>
      <c r="F8122" s="540"/>
      <c r="G8122" s="592"/>
    </row>
    <row r="8123" spans="1:7" ht="19.899999999999999" customHeight="1" x14ac:dyDescent="0.2">
      <c r="A8123" s="590"/>
      <c r="B8123" s="545"/>
      <c r="C8123" s="537" t="s">
        <v>1004</v>
      </c>
      <c r="D8123" s="540" t="s">
        <v>1001</v>
      </c>
      <c r="E8123" s="611">
        <f>SUMPRODUCT(D8112:D8121,E8112:E8121)</f>
        <v>0</v>
      </c>
      <c r="F8123" s="540" t="s">
        <v>1005</v>
      </c>
      <c r="G8123" s="612">
        <f>SUM(G8112:G8121)</f>
        <v>0</v>
      </c>
    </row>
    <row r="8124" spans="1:7" ht="19.899999999999999" customHeight="1" x14ac:dyDescent="0.2">
      <c r="A8124" s="590"/>
      <c r="B8124" s="549"/>
      <c r="C8124" s="557"/>
      <c r="D8124" s="556"/>
      <c r="E8124" s="542"/>
      <c r="F8124" s="540"/>
      <c r="G8124" s="596"/>
    </row>
    <row r="8125" spans="1:7" ht="19.899999999999999" customHeight="1" x14ac:dyDescent="0.2">
      <c r="A8125" s="597"/>
      <c r="B8125" s="549"/>
      <c r="C8125" s="540" t="s">
        <v>1006</v>
      </c>
      <c r="D8125" s="558">
        <f>IFERROR(VLOOKUP(COUNTIF($A$1:A8125,"ANALISIS DE PRECIOS"),T_Rendimiento_Equipo,5,FALSE),0)</f>
        <v>0</v>
      </c>
      <c r="E8125" s="559" t="str">
        <f ca="1">G8107&amp;"/día"</f>
        <v>0/día</v>
      </c>
      <c r="F8125" s="598"/>
      <c r="G8125" s="592"/>
    </row>
    <row r="8126" spans="1:7" ht="19.899999999999999" customHeight="1" x14ac:dyDescent="0.2">
      <c r="A8126" s="590"/>
      <c r="B8126" s="549"/>
      <c r="C8126" s="545"/>
      <c r="D8126" s="541"/>
      <c r="E8126" s="542"/>
      <c r="F8126" s="540"/>
      <c r="G8126" s="592"/>
    </row>
    <row r="8127" spans="1:7" ht="19.899999999999999" customHeight="1" x14ac:dyDescent="0.2">
      <c r="A8127" s="792" t="s">
        <v>576</v>
      </c>
      <c r="B8127" s="793"/>
      <c r="C8127" s="794" t="s">
        <v>0</v>
      </c>
      <c r="D8127" s="806" t="s">
        <v>1866</v>
      </c>
      <c r="E8127" s="806" t="s">
        <v>1865</v>
      </c>
      <c r="F8127" s="798" t="s">
        <v>1007</v>
      </c>
      <c r="G8127" s="800" t="s">
        <v>26</v>
      </c>
    </row>
    <row r="8128" spans="1:7" ht="19.899999999999999" customHeight="1" x14ac:dyDescent="0.2">
      <c r="A8128" s="560" t="s">
        <v>577</v>
      </c>
      <c r="B8128" s="560" t="s">
        <v>578</v>
      </c>
      <c r="C8128" s="795"/>
      <c r="D8128" s="807"/>
      <c r="E8128" s="797"/>
      <c r="F8128" s="799"/>
      <c r="G8128" s="801"/>
    </row>
    <row r="8129" spans="1:7" ht="19.899999999999999" customHeight="1" x14ac:dyDescent="0.2">
      <c r="A8129" s="599"/>
      <c r="B8129" s="545"/>
      <c r="C8129" s="537" t="s">
        <v>1008</v>
      </c>
      <c r="D8129" s="542"/>
      <c r="E8129" s="542"/>
      <c r="F8129" s="545"/>
      <c r="G8129" s="600"/>
    </row>
    <row r="8130" spans="1:7" ht="19.899999999999999" customHeight="1" x14ac:dyDescent="0.2">
      <c r="A8130" s="601">
        <f t="shared" ref="A8130:A8138" si="1839">IFERROR(VLOOKUP(C8130,T_Insumos,4,FALSE),0)</f>
        <v>0</v>
      </c>
      <c r="B8130" s="561">
        <f t="shared" ref="B8130:B8138" si="1840">IFERROR(VLOOKUP(C8130,T_Insumos,5,FALSE),0)</f>
        <v>0</v>
      </c>
      <c r="C8130" s="552"/>
      <c r="D8130" s="562">
        <f t="shared" ref="D8130:D8138" si="1841">IFERROR(VLOOKUP(C8130,T_Insumos,3,FALSE),0)</f>
        <v>0</v>
      </c>
      <c r="E8130" s="555">
        <f>D8130*$G$23</f>
        <v>0</v>
      </c>
      <c r="F8130" s="558">
        <f>IF(C8130="",0,IFERROR(VLOOKUP(COUNTIF($A$1:A8130,"ANALISIS DE PRECIOS"),T_Rendimiento_Equipo,5,FALSE),0))</f>
        <v>0</v>
      </c>
      <c r="G8130" s="555">
        <f>IFERROR(ROUND(E8130/F8130,2),0)</f>
        <v>0</v>
      </c>
    </row>
    <row r="8131" spans="1:7" ht="19.899999999999999" customHeight="1" x14ac:dyDescent="0.2">
      <c r="A8131" s="601">
        <f t="shared" si="1839"/>
        <v>0</v>
      </c>
      <c r="B8131" s="561">
        <f t="shared" si="1840"/>
        <v>0</v>
      </c>
      <c r="C8131" s="552"/>
      <c r="D8131" s="562">
        <f t="shared" si="1841"/>
        <v>0</v>
      </c>
      <c r="E8131" s="555"/>
      <c r="F8131" s="558">
        <f>IF(C8131="",0,IFERROR(VLOOKUP(COUNTIF($A$1:A8131,"ANALISIS DE PRECIOS"),T_Rendimiento_Equipo,5,FALSE),0))</f>
        <v>0</v>
      </c>
      <c r="G8131" s="555">
        <f t="shared" ref="G8131:G8138" si="1842">IFERROR(ROUND(E8131/F8131,2),0)</f>
        <v>0</v>
      </c>
    </row>
    <row r="8132" spans="1:7" ht="19.899999999999999" customHeight="1" x14ac:dyDescent="0.2">
      <c r="A8132" s="601">
        <f t="shared" si="1839"/>
        <v>0</v>
      </c>
      <c r="B8132" s="561">
        <f t="shared" si="1840"/>
        <v>0</v>
      </c>
      <c r="C8132" s="563"/>
      <c r="D8132" s="562">
        <f t="shared" si="1841"/>
        <v>0</v>
      </c>
      <c r="E8132" s="555"/>
      <c r="F8132" s="558">
        <f>IF(C8132="",0,IFERROR(VLOOKUP(COUNTIF($A$1:A8132,"ANALISIS DE PRECIOS"),T_Rendimiento_Equipo,5,FALSE),0))</f>
        <v>0</v>
      </c>
      <c r="G8132" s="555">
        <f t="shared" si="1842"/>
        <v>0</v>
      </c>
    </row>
    <row r="8133" spans="1:7" ht="19.899999999999999" customHeight="1" x14ac:dyDescent="0.2">
      <c r="A8133" s="601">
        <f t="shared" si="1839"/>
        <v>0</v>
      </c>
      <c r="B8133" s="561">
        <f t="shared" si="1840"/>
        <v>0</v>
      </c>
      <c r="C8133" s="563"/>
      <c r="D8133" s="562">
        <f t="shared" si="1841"/>
        <v>0</v>
      </c>
      <c r="E8133" s="555"/>
      <c r="F8133" s="558">
        <f>IF(C8133="",0,IFERROR(VLOOKUP(COUNTIF($A$1:A8133,"ANALISIS DE PRECIOS"),T_Rendimiento_Equipo,5,FALSE),0))</f>
        <v>0</v>
      </c>
      <c r="G8133" s="555">
        <f t="shared" si="1842"/>
        <v>0</v>
      </c>
    </row>
    <row r="8134" spans="1:7" ht="19.899999999999999" customHeight="1" x14ac:dyDescent="0.2">
      <c r="A8134" s="601">
        <f t="shared" si="1839"/>
        <v>0</v>
      </c>
      <c r="B8134" s="561">
        <f t="shared" si="1840"/>
        <v>0</v>
      </c>
      <c r="C8134" s="563"/>
      <c r="D8134" s="562">
        <f t="shared" si="1841"/>
        <v>0</v>
      </c>
      <c r="E8134" s="555"/>
      <c r="F8134" s="558">
        <f>IF(C8134="",0,IFERROR(VLOOKUP(COUNTIF($A$1:A8134,"ANALISIS DE PRECIOS"),T_Rendimiento_Equipo,5,FALSE),0))</f>
        <v>0</v>
      </c>
      <c r="G8134" s="555">
        <f t="shared" si="1842"/>
        <v>0</v>
      </c>
    </row>
    <row r="8135" spans="1:7" ht="19.899999999999999" customHeight="1" x14ac:dyDescent="0.2">
      <c r="A8135" s="601">
        <f t="shared" si="1839"/>
        <v>0</v>
      </c>
      <c r="B8135" s="561">
        <f t="shared" si="1840"/>
        <v>0</v>
      </c>
      <c r="C8135" s="563"/>
      <c r="D8135" s="562">
        <f t="shared" si="1841"/>
        <v>0</v>
      </c>
      <c r="E8135" s="555"/>
      <c r="F8135" s="558">
        <f>IF(C8135="",0,IFERROR(VLOOKUP(COUNTIF($A$1:A8135,"ANALISIS DE PRECIOS"),T_Rendimiento_Equipo,5,FALSE),0))</f>
        <v>0</v>
      </c>
      <c r="G8135" s="555">
        <f t="shared" si="1842"/>
        <v>0</v>
      </c>
    </row>
    <row r="8136" spans="1:7" ht="19.899999999999999" customHeight="1" x14ac:dyDescent="0.2">
      <c r="A8136" s="601">
        <f t="shared" si="1839"/>
        <v>0</v>
      </c>
      <c r="B8136" s="561">
        <f t="shared" si="1840"/>
        <v>0</v>
      </c>
      <c r="C8136" s="563"/>
      <c r="D8136" s="562">
        <f t="shared" si="1841"/>
        <v>0</v>
      </c>
      <c r="E8136" s="555"/>
      <c r="F8136" s="558">
        <f>IF(C8136="",0,IFERROR(VLOOKUP(COUNTIF($A$1:A8136,"ANALISIS DE PRECIOS"),T_Rendimiento_Equipo,5,FALSE),0))</f>
        <v>0</v>
      </c>
      <c r="G8136" s="555">
        <f t="shared" si="1842"/>
        <v>0</v>
      </c>
    </row>
    <row r="8137" spans="1:7" ht="19.899999999999999" customHeight="1" x14ac:dyDescent="0.2">
      <c r="A8137" s="601">
        <f t="shared" si="1839"/>
        <v>0</v>
      </c>
      <c r="B8137" s="561">
        <f t="shared" si="1840"/>
        <v>0</v>
      </c>
      <c r="C8137" s="563"/>
      <c r="D8137" s="562">
        <f t="shared" si="1841"/>
        <v>0</v>
      </c>
      <c r="E8137" s="555"/>
      <c r="F8137" s="558">
        <f>IF(C8137="",0,IFERROR(VLOOKUP(COUNTIF($A$1:A8137,"ANALISIS DE PRECIOS"),T_Rendimiento_Equipo,5,FALSE),0))</f>
        <v>0</v>
      </c>
      <c r="G8137" s="555">
        <f t="shared" si="1842"/>
        <v>0</v>
      </c>
    </row>
    <row r="8138" spans="1:7" ht="19.899999999999999" customHeight="1" x14ac:dyDescent="0.2">
      <c r="A8138" s="601">
        <f t="shared" si="1839"/>
        <v>0</v>
      </c>
      <c r="B8138" s="561">
        <f t="shared" si="1840"/>
        <v>0</v>
      </c>
      <c r="C8138" s="552"/>
      <c r="D8138" s="562">
        <f t="shared" si="1841"/>
        <v>0</v>
      </c>
      <c r="E8138" s="555"/>
      <c r="F8138" s="558">
        <f>IF(C8138="",0,IFERROR(VLOOKUP(COUNTIF($A$1:A8138,"ANALISIS DE PRECIOS"),T_Rendimiento_Equipo,5,FALSE),0))</f>
        <v>0</v>
      </c>
      <c r="G8138" s="555">
        <f t="shared" si="1842"/>
        <v>0</v>
      </c>
    </row>
    <row r="8139" spans="1:7" ht="19.899999999999999" customHeight="1" x14ac:dyDescent="0.2">
      <c r="A8139" s="602"/>
      <c r="B8139" s="541"/>
      <c r="C8139" s="545"/>
      <c r="D8139" s="541"/>
      <c r="E8139" s="542"/>
      <c r="F8139" s="564" t="s">
        <v>27</v>
      </c>
      <c r="G8139" s="603">
        <f>SUBTOTAL(9,G8130:G8138)</f>
        <v>0</v>
      </c>
    </row>
    <row r="8140" spans="1:7" ht="19.899999999999999" customHeight="1" x14ac:dyDescent="0.2">
      <c r="A8140" s="599"/>
      <c r="B8140" s="545"/>
      <c r="C8140" s="537" t="s">
        <v>713</v>
      </c>
      <c r="D8140" s="541"/>
      <c r="E8140" s="542"/>
      <c r="F8140" s="543"/>
      <c r="G8140" s="600"/>
    </row>
    <row r="8141" spans="1:7" ht="19.899999999999999" customHeight="1" x14ac:dyDescent="0.2">
      <c r="A8141" s="792" t="s">
        <v>576</v>
      </c>
      <c r="B8141" s="793"/>
      <c r="C8141" s="794" t="s">
        <v>0</v>
      </c>
      <c r="D8141" s="796" t="s">
        <v>24</v>
      </c>
      <c r="E8141" s="796" t="s">
        <v>1832</v>
      </c>
      <c r="F8141" s="798" t="s">
        <v>1007</v>
      </c>
      <c r="G8141" s="800" t="s">
        <v>26</v>
      </c>
    </row>
    <row r="8142" spans="1:7" ht="19.899999999999999" customHeight="1" x14ac:dyDescent="0.2">
      <c r="A8142" s="560" t="s">
        <v>577</v>
      </c>
      <c r="B8142" s="560" t="s">
        <v>578</v>
      </c>
      <c r="C8142" s="795"/>
      <c r="D8142" s="797"/>
      <c r="E8142" s="797"/>
      <c r="F8142" s="799"/>
      <c r="G8142" s="801"/>
    </row>
    <row r="8143" spans="1:7" ht="19.899999999999999" customHeight="1" x14ac:dyDescent="0.2">
      <c r="A8143" s="601">
        <f t="shared" ref="A8143:A8149" si="1843">IFERROR(VLOOKUP(C8143,T_Insumos,4,FALSE),0)</f>
        <v>0</v>
      </c>
      <c r="B8143" s="561">
        <f t="shared" ref="B8143:B8149" si="1844">IFERROR(VLOOKUP(C8143,T_Insumos,5,FALSE),0)</f>
        <v>0</v>
      </c>
      <c r="C8143" s="565"/>
      <c r="D8143" s="558"/>
      <c r="E8143" s="555">
        <f t="shared" ref="E8143:E8149" si="1845">IFERROR(VLOOKUP(C8143,T_Insumos,3,FALSE),0)</f>
        <v>0</v>
      </c>
      <c r="F8143" s="558">
        <f>IF(C8143="",0,IFERROR(VLOOKUP(COUNTIF($A$1:A8143,"ANALISIS DE PRECIOS"),T_Rendimiento_Equipo,5,FALSE),0))</f>
        <v>0</v>
      </c>
      <c r="G8143" s="555">
        <f>IFERROR(ROUND(D8143*E8143/F8143,2),0)</f>
        <v>0</v>
      </c>
    </row>
    <row r="8144" spans="1:7" ht="19.899999999999999" customHeight="1" x14ac:dyDescent="0.2">
      <c r="A8144" s="601">
        <f t="shared" si="1843"/>
        <v>0</v>
      </c>
      <c r="B8144" s="561">
        <f t="shared" si="1844"/>
        <v>0</v>
      </c>
      <c r="C8144" s="552"/>
      <c r="D8144" s="558"/>
      <c r="E8144" s="555">
        <f t="shared" si="1845"/>
        <v>0</v>
      </c>
      <c r="F8144" s="558">
        <f>IF(C8144="",0,IFERROR(VLOOKUP(COUNTIF($A$1:A8144,"ANALISIS DE PRECIOS"),T_Rendimiento_Equipo,5,FALSE),0))</f>
        <v>0</v>
      </c>
      <c r="G8144" s="555">
        <f t="shared" ref="G8144:G8149" si="1846">IFERROR(ROUND(D8144*E8144/F8144,2),0)</f>
        <v>0</v>
      </c>
    </row>
    <row r="8145" spans="1:7" ht="19.899999999999999" customHeight="1" x14ac:dyDescent="0.2">
      <c r="A8145" s="601">
        <f t="shared" si="1843"/>
        <v>0</v>
      </c>
      <c r="B8145" s="561">
        <f t="shared" si="1844"/>
        <v>0</v>
      </c>
      <c r="C8145" s="552"/>
      <c r="D8145" s="558"/>
      <c r="E8145" s="555">
        <f t="shared" si="1845"/>
        <v>0</v>
      </c>
      <c r="F8145" s="558">
        <f>IF(C8145="",0,IFERROR(VLOOKUP(COUNTIF($A$1:A8145,"ANALISIS DE PRECIOS"),T_Rendimiento_Equipo,5,FALSE),0))</f>
        <v>0</v>
      </c>
      <c r="G8145" s="555">
        <f t="shared" si="1846"/>
        <v>0</v>
      </c>
    </row>
    <row r="8146" spans="1:7" ht="19.899999999999999" customHeight="1" x14ac:dyDescent="0.2">
      <c r="A8146" s="601">
        <f t="shared" si="1843"/>
        <v>0</v>
      </c>
      <c r="B8146" s="561">
        <f t="shared" si="1844"/>
        <v>0</v>
      </c>
      <c r="C8146" s="552"/>
      <c r="D8146" s="558"/>
      <c r="E8146" s="555">
        <f t="shared" si="1845"/>
        <v>0</v>
      </c>
      <c r="F8146" s="558">
        <f>IF(C8146="",0,IFERROR(VLOOKUP(COUNTIF($A$1:A8146,"ANALISIS DE PRECIOS"),T_Rendimiento_Equipo,5,FALSE),0))</f>
        <v>0</v>
      </c>
      <c r="G8146" s="555">
        <f t="shared" si="1846"/>
        <v>0</v>
      </c>
    </row>
    <row r="8147" spans="1:7" ht="19.899999999999999" customHeight="1" x14ac:dyDescent="0.2">
      <c r="A8147" s="601">
        <f t="shared" si="1843"/>
        <v>0</v>
      </c>
      <c r="B8147" s="561">
        <f t="shared" si="1844"/>
        <v>0</v>
      </c>
      <c r="C8147" s="552"/>
      <c r="D8147" s="558"/>
      <c r="E8147" s="555">
        <f t="shared" si="1845"/>
        <v>0</v>
      </c>
      <c r="F8147" s="558">
        <f>IF(C8147="",0,IFERROR(VLOOKUP(COUNTIF($A$1:A8147,"ANALISIS DE PRECIOS"),T_Rendimiento_Equipo,5,FALSE),0))</f>
        <v>0</v>
      </c>
      <c r="G8147" s="555">
        <f t="shared" si="1846"/>
        <v>0</v>
      </c>
    </row>
    <row r="8148" spans="1:7" ht="19.899999999999999" customHeight="1" x14ac:dyDescent="0.2">
      <c r="A8148" s="601">
        <f t="shared" si="1843"/>
        <v>0</v>
      </c>
      <c r="B8148" s="561">
        <f t="shared" si="1844"/>
        <v>0</v>
      </c>
      <c r="C8148" s="552"/>
      <c r="D8148" s="566"/>
      <c r="E8148" s="555">
        <f t="shared" si="1845"/>
        <v>0</v>
      </c>
      <c r="F8148" s="558">
        <f>IF(C8148="",0,IFERROR(VLOOKUP(COUNTIF($A$1:A8148,"ANALISIS DE PRECIOS"),T_Rendimiento_Equipo,5,FALSE),0))</f>
        <v>0</v>
      </c>
      <c r="G8148" s="555">
        <f t="shared" si="1846"/>
        <v>0</v>
      </c>
    </row>
    <row r="8149" spans="1:7" ht="19.899999999999999" customHeight="1" x14ac:dyDescent="0.2">
      <c r="A8149" s="601">
        <f t="shared" si="1843"/>
        <v>0</v>
      </c>
      <c r="B8149" s="561">
        <f t="shared" si="1844"/>
        <v>0</v>
      </c>
      <c r="C8149" s="561"/>
      <c r="D8149" s="567"/>
      <c r="E8149" s="555">
        <f t="shared" si="1845"/>
        <v>0</v>
      </c>
      <c r="F8149" s="558">
        <f>IF(C8149="",0,IFERROR(VLOOKUP(COUNTIF($A$1:A8149,"ANALISIS DE PRECIOS"),T_Rendimiento_Equipo,5,FALSE),0))</f>
        <v>0</v>
      </c>
      <c r="G8149" s="555">
        <f t="shared" si="1846"/>
        <v>0</v>
      </c>
    </row>
    <row r="8150" spans="1:7" ht="19.899999999999999" customHeight="1" x14ac:dyDescent="0.2">
      <c r="A8150" s="602"/>
      <c r="B8150" s="541"/>
      <c r="C8150" s="545"/>
      <c r="D8150" s="541"/>
      <c r="E8150" s="542"/>
      <c r="F8150" s="564" t="s">
        <v>28</v>
      </c>
      <c r="G8150" s="604">
        <f>SUBTOTAL(9,G8143:G8149)</f>
        <v>0</v>
      </c>
    </row>
    <row r="8151" spans="1:7" ht="19.899999999999999" customHeight="1" x14ac:dyDescent="0.2">
      <c r="A8151" s="599"/>
      <c r="B8151" s="545"/>
      <c r="C8151" s="537" t="s">
        <v>1014</v>
      </c>
      <c r="D8151" s="541"/>
      <c r="E8151" s="542"/>
      <c r="F8151" s="543"/>
      <c r="G8151" s="600"/>
    </row>
    <row r="8152" spans="1:7" ht="19.899999999999999" customHeight="1" x14ac:dyDescent="0.2">
      <c r="A8152" s="792" t="s">
        <v>576</v>
      </c>
      <c r="B8152" s="793"/>
      <c r="C8152" s="794" t="s">
        <v>0</v>
      </c>
      <c r="D8152" s="794" t="s">
        <v>1867</v>
      </c>
      <c r="E8152" s="796" t="s">
        <v>24</v>
      </c>
      <c r="F8152" s="798" t="s">
        <v>25</v>
      </c>
      <c r="G8152" s="800" t="s">
        <v>26</v>
      </c>
    </row>
    <row r="8153" spans="1:7" ht="19.899999999999999" customHeight="1" x14ac:dyDescent="0.2">
      <c r="A8153" s="560" t="s">
        <v>577</v>
      </c>
      <c r="B8153" s="560" t="s">
        <v>578</v>
      </c>
      <c r="C8153" s="795"/>
      <c r="D8153" s="795"/>
      <c r="E8153" s="797"/>
      <c r="F8153" s="799"/>
      <c r="G8153" s="801"/>
    </row>
    <row r="8154" spans="1:7" ht="19.899999999999999" customHeight="1" x14ac:dyDescent="0.2">
      <c r="A8154" s="601">
        <f t="shared" ref="A8154:A8164" si="1847">IFERROR(VLOOKUP(C8154,T_Insumos,4,FALSE),0)</f>
        <v>0</v>
      </c>
      <c r="B8154" s="561">
        <f t="shared" ref="B8154:B8164" si="1848">IFERROR(VLOOKUP(C8154,T_Insumos,5,FALSE),0)</f>
        <v>0</v>
      </c>
      <c r="C8154" s="561"/>
      <c r="D8154" s="613">
        <f t="shared" ref="D8154:D8164" si="1849">IFERROR(VLOOKUP(C8154,T_Insumos,2,FALSE),0)</f>
        <v>0</v>
      </c>
      <c r="E8154" s="553"/>
      <c r="F8154" s="555">
        <f t="shared" ref="F8154:F8164" si="1850">IFERROR(VLOOKUP(C8154,T_Insumos,3,FALSE),0)</f>
        <v>0</v>
      </c>
      <c r="G8154" s="555">
        <f>ROUND(E8154*F8154,2)</f>
        <v>0</v>
      </c>
    </row>
    <row r="8155" spans="1:7" ht="19.899999999999999" customHeight="1" x14ac:dyDescent="0.2">
      <c r="A8155" s="601">
        <f t="shared" si="1847"/>
        <v>0</v>
      </c>
      <c r="B8155" s="561">
        <f t="shared" si="1848"/>
        <v>0</v>
      </c>
      <c r="C8155" s="561"/>
      <c r="D8155" s="613">
        <f t="shared" si="1849"/>
        <v>0</v>
      </c>
      <c r="E8155" s="553"/>
      <c r="F8155" s="555">
        <f t="shared" si="1850"/>
        <v>0</v>
      </c>
      <c r="G8155" s="555">
        <f t="shared" ref="G8155:G8164" si="1851">ROUND(E8155*F8155,2)</f>
        <v>0</v>
      </c>
    </row>
    <row r="8156" spans="1:7" ht="19.899999999999999" customHeight="1" x14ac:dyDescent="0.2">
      <c r="A8156" s="601">
        <f t="shared" si="1847"/>
        <v>0</v>
      </c>
      <c r="B8156" s="561">
        <f t="shared" si="1848"/>
        <v>0</v>
      </c>
      <c r="C8156" s="561"/>
      <c r="D8156" s="613">
        <f t="shared" si="1849"/>
        <v>0</v>
      </c>
      <c r="E8156" s="553"/>
      <c r="F8156" s="555">
        <f t="shared" si="1850"/>
        <v>0</v>
      </c>
      <c r="G8156" s="555">
        <f t="shared" si="1851"/>
        <v>0</v>
      </c>
    </row>
    <row r="8157" spans="1:7" ht="19.899999999999999" customHeight="1" x14ac:dyDescent="0.2">
      <c r="A8157" s="601">
        <f t="shared" si="1847"/>
        <v>0</v>
      </c>
      <c r="B8157" s="561">
        <f t="shared" si="1848"/>
        <v>0</v>
      </c>
      <c r="C8157" s="561"/>
      <c r="D8157" s="613">
        <f t="shared" si="1849"/>
        <v>0</v>
      </c>
      <c r="E8157" s="553"/>
      <c r="F8157" s="555">
        <f t="shared" si="1850"/>
        <v>0</v>
      </c>
      <c r="G8157" s="555">
        <f t="shared" si="1851"/>
        <v>0</v>
      </c>
    </row>
    <row r="8158" spans="1:7" ht="19.899999999999999" customHeight="1" x14ac:dyDescent="0.2">
      <c r="A8158" s="601">
        <f t="shared" si="1847"/>
        <v>0</v>
      </c>
      <c r="B8158" s="561">
        <f t="shared" si="1848"/>
        <v>0</v>
      </c>
      <c r="C8158" s="561"/>
      <c r="D8158" s="613">
        <f t="shared" si="1849"/>
        <v>0</v>
      </c>
      <c r="E8158" s="553"/>
      <c r="F8158" s="555">
        <f t="shared" si="1850"/>
        <v>0</v>
      </c>
      <c r="G8158" s="555">
        <f t="shared" si="1851"/>
        <v>0</v>
      </c>
    </row>
    <row r="8159" spans="1:7" ht="19.899999999999999" customHeight="1" x14ac:dyDescent="0.2">
      <c r="A8159" s="601">
        <f t="shared" si="1847"/>
        <v>0</v>
      </c>
      <c r="B8159" s="561">
        <f t="shared" si="1848"/>
        <v>0</v>
      </c>
      <c r="C8159" s="561"/>
      <c r="D8159" s="613">
        <f t="shared" si="1849"/>
        <v>0</v>
      </c>
      <c r="E8159" s="553"/>
      <c r="F8159" s="555">
        <f t="shared" si="1850"/>
        <v>0</v>
      </c>
      <c r="G8159" s="555">
        <f t="shared" si="1851"/>
        <v>0</v>
      </c>
    </row>
    <row r="8160" spans="1:7" ht="19.899999999999999" customHeight="1" x14ac:dyDescent="0.2">
      <c r="A8160" s="601">
        <f t="shared" si="1847"/>
        <v>0</v>
      </c>
      <c r="B8160" s="561">
        <f t="shared" si="1848"/>
        <v>0</v>
      </c>
      <c r="C8160" s="561"/>
      <c r="D8160" s="613">
        <f t="shared" si="1849"/>
        <v>0</v>
      </c>
      <c r="E8160" s="553"/>
      <c r="F8160" s="555">
        <f t="shared" si="1850"/>
        <v>0</v>
      </c>
      <c r="G8160" s="555">
        <f t="shared" si="1851"/>
        <v>0</v>
      </c>
    </row>
    <row r="8161" spans="1:7" ht="19.899999999999999" customHeight="1" x14ac:dyDescent="0.2">
      <c r="A8161" s="601">
        <f t="shared" si="1847"/>
        <v>0</v>
      </c>
      <c r="B8161" s="561">
        <f t="shared" si="1848"/>
        <v>0</v>
      </c>
      <c r="C8161" s="561"/>
      <c r="D8161" s="613">
        <f t="shared" si="1849"/>
        <v>0</v>
      </c>
      <c r="E8161" s="553"/>
      <c r="F8161" s="555">
        <f t="shared" si="1850"/>
        <v>0</v>
      </c>
      <c r="G8161" s="555">
        <f t="shared" si="1851"/>
        <v>0</v>
      </c>
    </row>
    <row r="8162" spans="1:7" ht="19.899999999999999" customHeight="1" x14ac:dyDescent="0.2">
      <c r="A8162" s="601">
        <f t="shared" si="1847"/>
        <v>0</v>
      </c>
      <c r="B8162" s="561">
        <f t="shared" si="1848"/>
        <v>0</v>
      </c>
      <c r="C8162" s="561"/>
      <c r="D8162" s="613">
        <f t="shared" si="1849"/>
        <v>0</v>
      </c>
      <c r="E8162" s="553"/>
      <c r="F8162" s="555">
        <f t="shared" si="1850"/>
        <v>0</v>
      </c>
      <c r="G8162" s="555">
        <f t="shared" si="1851"/>
        <v>0</v>
      </c>
    </row>
    <row r="8163" spans="1:7" ht="19.899999999999999" customHeight="1" x14ac:dyDescent="0.2">
      <c r="A8163" s="601">
        <f t="shared" si="1847"/>
        <v>0</v>
      </c>
      <c r="B8163" s="561">
        <f t="shared" si="1848"/>
        <v>0</v>
      </c>
      <c r="C8163" s="561"/>
      <c r="D8163" s="613">
        <f t="shared" si="1849"/>
        <v>0</v>
      </c>
      <c r="E8163" s="553"/>
      <c r="F8163" s="555">
        <f t="shared" si="1850"/>
        <v>0</v>
      </c>
      <c r="G8163" s="555">
        <f t="shared" si="1851"/>
        <v>0</v>
      </c>
    </row>
    <row r="8164" spans="1:7" ht="19.899999999999999" customHeight="1" x14ac:dyDescent="0.2">
      <c r="A8164" s="601">
        <f t="shared" si="1847"/>
        <v>0</v>
      </c>
      <c r="B8164" s="561">
        <f t="shared" si="1848"/>
        <v>0</v>
      </c>
      <c r="C8164" s="561"/>
      <c r="D8164" s="613">
        <f t="shared" si="1849"/>
        <v>0</v>
      </c>
      <c r="E8164" s="553"/>
      <c r="F8164" s="555">
        <f t="shared" si="1850"/>
        <v>0</v>
      </c>
      <c r="G8164" s="555">
        <f t="shared" si="1851"/>
        <v>0</v>
      </c>
    </row>
    <row r="8165" spans="1:7" ht="19.899999999999999" customHeight="1" x14ac:dyDescent="0.2">
      <c r="A8165" s="599"/>
      <c r="B8165" s="545"/>
      <c r="C8165" s="545"/>
      <c r="D8165" s="541"/>
      <c r="E8165" s="542"/>
      <c r="F8165" s="564" t="s">
        <v>29</v>
      </c>
      <c r="G8165" s="605">
        <f>SUBTOTAL(9,G8154:G8164)</f>
        <v>0</v>
      </c>
    </row>
    <row r="8166" spans="1:7" ht="19.899999999999999" customHeight="1" x14ac:dyDescent="0.2">
      <c r="A8166" s="599"/>
      <c r="B8166" s="545"/>
      <c r="C8166" s="537" t="s">
        <v>1015</v>
      </c>
      <c r="D8166" s="541"/>
      <c r="E8166" s="542"/>
      <c r="F8166" s="543"/>
      <c r="G8166" s="600"/>
    </row>
    <row r="8167" spans="1:7" ht="19.899999999999999" customHeight="1" x14ac:dyDescent="0.2">
      <c r="A8167" s="792" t="s">
        <v>576</v>
      </c>
      <c r="B8167" s="793"/>
      <c r="C8167" s="794" t="s">
        <v>0</v>
      </c>
      <c r="D8167" s="794" t="s">
        <v>1867</v>
      </c>
      <c r="E8167" s="796" t="s">
        <v>24</v>
      </c>
      <c r="F8167" s="798" t="s">
        <v>25</v>
      </c>
      <c r="G8167" s="800" t="s">
        <v>26</v>
      </c>
    </row>
    <row r="8168" spans="1:7" ht="19.899999999999999" customHeight="1" x14ac:dyDescent="0.2">
      <c r="A8168" s="560" t="s">
        <v>577</v>
      </c>
      <c r="B8168" s="560" t="s">
        <v>578</v>
      </c>
      <c r="C8168" s="795"/>
      <c r="D8168" s="795"/>
      <c r="E8168" s="797"/>
      <c r="F8168" s="799"/>
      <c r="G8168" s="801"/>
    </row>
    <row r="8169" spans="1:7" ht="19.899999999999999" customHeight="1" x14ac:dyDescent="0.2">
      <c r="A8169" s="601">
        <f>IFERROR(VLOOKUP(C8169,T_Insumos,4,FALSE),0)</f>
        <v>0</v>
      </c>
      <c r="B8169" s="561">
        <f>IFERROR(VLOOKUP(C8169,T_Insumos,5,FALSE),0)</f>
        <v>0</v>
      </c>
      <c r="C8169" s="552"/>
      <c r="D8169" s="613">
        <f>IF(C8169=0,0,"$/tnkm")</f>
        <v>0</v>
      </c>
      <c r="E8169" s="553"/>
      <c r="F8169" s="555">
        <f>IFERROR(VLOOKUP(C8169,T_Insumos,3,FALSE),0)</f>
        <v>0</v>
      </c>
      <c r="G8169" s="555">
        <f>ROUND(E8169*F8169,2)</f>
        <v>0</v>
      </c>
    </row>
    <row r="8170" spans="1:7" ht="19.899999999999999" customHeight="1" x14ac:dyDescent="0.2">
      <c r="A8170" s="601">
        <f>IFERROR(VLOOKUP(C8170,T_Insumos,4,FALSE),0)</f>
        <v>0</v>
      </c>
      <c r="B8170" s="561">
        <f>IFERROR(VLOOKUP(C8170,T_Insumos,5,FALSE),0)</f>
        <v>0</v>
      </c>
      <c r="C8170" s="552"/>
      <c r="D8170" s="613">
        <f>IF(C8170=0,0,"$/tnkm")</f>
        <v>0</v>
      </c>
      <c r="E8170" s="569"/>
      <c r="F8170" s="555">
        <f>IFERROR(VLOOKUP(C8170,T_Insumos,3,FALSE),0)</f>
        <v>0</v>
      </c>
      <c r="G8170" s="555">
        <f t="shared" ref="G8170" si="1852">ROUND(E8170*F8170,2)</f>
        <v>0</v>
      </c>
    </row>
    <row r="8171" spans="1:7" ht="19.899999999999999" customHeight="1" x14ac:dyDescent="0.2">
      <c r="A8171" s="599"/>
      <c r="B8171" s="545"/>
      <c r="C8171" s="545"/>
      <c r="D8171" s="541"/>
      <c r="E8171" s="542"/>
      <c r="F8171" s="564" t="s">
        <v>1016</v>
      </c>
      <c r="G8171" s="605">
        <f>SUBTOTAL(9,G8169:G8170)</f>
        <v>0</v>
      </c>
    </row>
    <row r="8172" spans="1:7" ht="19.899999999999999" customHeight="1" x14ac:dyDescent="0.2">
      <c r="A8172" s="602"/>
      <c r="B8172" s="541"/>
      <c r="C8172" s="545"/>
      <c r="D8172" s="541"/>
      <c r="E8172" s="542"/>
      <c r="F8172" s="543"/>
      <c r="G8172" s="600"/>
    </row>
    <row r="8173" spans="1:7" ht="19.899999999999999" customHeight="1" x14ac:dyDescent="0.2">
      <c r="A8173" s="664" t="str">
        <f>B8107</f>
        <v/>
      </c>
      <c r="B8173" s="661">
        <f ca="1">C8107</f>
        <v>0</v>
      </c>
      <c r="C8173" s="541"/>
      <c r="D8173" s="541" t="s">
        <v>1833</v>
      </c>
      <c r="E8173" s="662"/>
      <c r="F8173" s="663" t="str">
        <f ca="1">"$/"&amp;G8107</f>
        <v>$/0</v>
      </c>
      <c r="G8173" s="610">
        <f>SUBTOTAL(9,G8130:G8172)</f>
        <v>0</v>
      </c>
    </row>
    <row r="8174" spans="1:7" ht="19.899999999999999" customHeight="1" x14ac:dyDescent="0.2">
      <c r="A8174" s="606"/>
      <c r="B8174" s="607"/>
      <c r="C8174" s="608"/>
      <c r="D8174" s="608" t="s">
        <v>2043</v>
      </c>
      <c r="E8174" s="609"/>
      <c r="F8174" s="665" t="str">
        <f ca="1">"$/"&amp;G8107</f>
        <v>$/0</v>
      </c>
      <c r="G8174" s="610">
        <f>ROUND(G8173/Coeficiente_Paso,2)</f>
        <v>0</v>
      </c>
    </row>
    <row r="8175" spans="1:7" ht="19.899999999999999" customHeight="1" x14ac:dyDescent="0.2">
      <c r="A8175" s="191"/>
      <c r="B8175" s="191"/>
      <c r="C8175" s="191"/>
      <c r="D8175" s="191"/>
      <c r="E8175" s="191"/>
      <c r="F8175" s="191"/>
      <c r="G8175" s="191"/>
    </row>
    <row r="8176" spans="1:7" ht="19.899999999999999" customHeight="1" x14ac:dyDescent="0.2">
      <c r="A8176" s="802" t="s">
        <v>31</v>
      </c>
      <c r="B8176" s="803"/>
      <c r="C8176" s="803"/>
      <c r="D8176" s="803"/>
      <c r="E8176" s="803"/>
      <c r="F8176" s="803"/>
      <c r="G8176" s="804"/>
    </row>
    <row r="8177" spans="1:7" ht="19.899999999999999" customHeight="1" x14ac:dyDescent="0.2">
      <c r="A8177" s="587" t="s">
        <v>711</v>
      </c>
      <c r="B8177" s="535" t="str">
        <f>Comitente</f>
        <v>DIRECCIÓN PROVINCIAL DE VIALIDAD</v>
      </c>
      <c r="C8177" s="536"/>
      <c r="D8177" s="537"/>
      <c r="E8177" s="537"/>
      <c r="F8177" s="538"/>
      <c r="G8177" s="588"/>
    </row>
    <row r="8178" spans="1:7" ht="19.899999999999999" customHeight="1" x14ac:dyDescent="0.2">
      <c r="A8178" s="587" t="s">
        <v>712</v>
      </c>
      <c r="B8178" s="535">
        <f>Contratista</f>
        <v>0</v>
      </c>
      <c r="C8178" s="539"/>
      <c r="D8178" s="539"/>
      <c r="E8178" s="539"/>
      <c r="F8178" s="535"/>
      <c r="G8178" s="589"/>
    </row>
    <row r="8179" spans="1:7" ht="19.899999999999999" customHeight="1" x14ac:dyDescent="0.2">
      <c r="A8179" s="587" t="s">
        <v>21</v>
      </c>
      <c r="B8179" s="535" t="str">
        <f>Obra</f>
        <v>PAVIMENTACIÓN Y REPAVIMENTACION DE LA RED VIAL MUNICIPAL AFECTADAS POR OBRAS DE SANEAMIENTO 1era ETAPA SARMIENTO</v>
      </c>
      <c r="C8179" s="539"/>
      <c r="D8179" s="539"/>
      <c r="E8179" s="539"/>
      <c r="F8179" s="535" t="s">
        <v>32</v>
      </c>
      <c r="G8179" s="589">
        <f>Fecha_Base</f>
        <v>0</v>
      </c>
    </row>
    <row r="8180" spans="1:7" ht="19.899999999999999" customHeight="1" x14ac:dyDescent="0.2">
      <c r="A8180" s="590" t="s">
        <v>710</v>
      </c>
      <c r="B8180" s="540" t="str">
        <f>Ubicación</f>
        <v>DEPARTAMENTO SARMIENTO</v>
      </c>
      <c r="C8180" s="540"/>
      <c r="D8180" s="541"/>
      <c r="E8180" s="542"/>
      <c r="F8180" s="543"/>
      <c r="G8180" s="591"/>
    </row>
    <row r="8181" spans="1:7" ht="19.899999999999999" customHeight="1" x14ac:dyDescent="0.2">
      <c r="A8181" s="590" t="s">
        <v>33</v>
      </c>
      <c r="B8181" s="544" t="str">
        <f>IFERROR(VALUE(LEFT(B8182,FIND(".",B8182)-1)),"")</f>
        <v/>
      </c>
      <c r="C8181" s="545">
        <f ca="1">IFERROR(VLOOKUP(B8181,T_Computo_Presupuesto,2,FALSE),0)</f>
        <v>0</v>
      </c>
      <c r="D8181" s="545"/>
      <c r="E8181" s="542"/>
      <c r="F8181" s="543"/>
      <c r="G8181" s="591"/>
    </row>
    <row r="8182" spans="1:7" ht="19.899999999999999" customHeight="1" x14ac:dyDescent="0.2">
      <c r="A8182" s="590" t="s">
        <v>22</v>
      </c>
      <c r="B8182" s="546" t="str">
        <f>IFERROR(VLOOKUP(COUNTIF($A$1:A8182,"ANALISIS DE PRECIOS"),T_NumeroItem,2,FALSE),"")</f>
        <v/>
      </c>
      <c r="C8182" s="805">
        <f ca="1">IFERROR(VLOOKUP(B8182,T_Computo_Presupuesto,2,FALSE),0)</f>
        <v>0</v>
      </c>
      <c r="D8182" s="805"/>
      <c r="E8182" s="805"/>
      <c r="F8182" s="540" t="s">
        <v>23</v>
      </c>
      <c r="G8182" s="592">
        <f ca="1">IFERROR(VLOOKUP(B8182,T_Computo_Presupuesto,4,FALSE),0)</f>
        <v>0</v>
      </c>
    </row>
    <row r="8183" spans="1:7" ht="19.899999999999999" customHeight="1" x14ac:dyDescent="0.2">
      <c r="A8183" s="590"/>
      <c r="B8183" s="540"/>
      <c r="C8183" s="545"/>
      <c r="D8183" s="541"/>
      <c r="E8183" s="542"/>
      <c r="F8183" s="545"/>
      <c r="G8183" s="593"/>
    </row>
    <row r="8184" spans="1:7" ht="19.899999999999999" customHeight="1" x14ac:dyDescent="0.2">
      <c r="A8184" s="594"/>
      <c r="B8184" s="547"/>
      <c r="C8184" s="548" t="s">
        <v>999</v>
      </c>
      <c r="D8184" s="547"/>
      <c r="E8184" s="547"/>
      <c r="F8184" s="547"/>
      <c r="G8184" s="595"/>
    </row>
    <row r="8185" spans="1:7" ht="19.899999999999999" customHeight="1" x14ac:dyDescent="0.2">
      <c r="A8185" s="590"/>
      <c r="B8185" s="549"/>
      <c r="C8185" s="545"/>
      <c r="D8185" s="541"/>
      <c r="E8185" s="542"/>
      <c r="F8185" s="540"/>
      <c r="G8185" s="592"/>
    </row>
    <row r="8186" spans="1:7" ht="19.899999999999999" customHeight="1" x14ac:dyDescent="0.2">
      <c r="A8186" s="590"/>
      <c r="B8186" s="549"/>
      <c r="C8186" s="550" t="s">
        <v>1000</v>
      </c>
      <c r="D8186" s="551" t="s">
        <v>24</v>
      </c>
      <c r="E8186" s="551" t="s">
        <v>1001</v>
      </c>
      <c r="F8186" s="551" t="s">
        <v>1002</v>
      </c>
      <c r="G8186" s="550" t="s">
        <v>1003</v>
      </c>
    </row>
    <row r="8187" spans="1:7" ht="19.899999999999999" customHeight="1" x14ac:dyDescent="0.2">
      <c r="A8187" s="590"/>
      <c r="B8187" s="549"/>
      <c r="C8187" s="552"/>
      <c r="D8187" s="553"/>
      <c r="E8187" s="554">
        <f t="shared" ref="E8187:E8196" si="1853">IFERROR(VLOOKUP(C8187,T_Equipos,4,FALSE),0)</f>
        <v>0</v>
      </c>
      <c r="F8187" s="555">
        <f t="shared" ref="F8187:F8196" si="1854">IFERROR(VLOOKUP(C8187,T_Equipos,5,FALSE),0)</f>
        <v>0</v>
      </c>
      <c r="G8187" s="555">
        <f>ROUND(D8187*F8187,2)</f>
        <v>0</v>
      </c>
    </row>
    <row r="8188" spans="1:7" ht="19.899999999999999" customHeight="1" x14ac:dyDescent="0.2">
      <c r="A8188" s="590"/>
      <c r="B8188" s="549"/>
      <c r="C8188" s="552"/>
      <c r="D8188" s="553"/>
      <c r="E8188" s="554">
        <f t="shared" si="1853"/>
        <v>0</v>
      </c>
      <c r="F8188" s="555">
        <f t="shared" si="1854"/>
        <v>0</v>
      </c>
      <c r="G8188" s="555">
        <f>ROUND(D8188*F8188,2)</f>
        <v>0</v>
      </c>
    </row>
    <row r="8189" spans="1:7" ht="19.899999999999999" customHeight="1" x14ac:dyDescent="0.2">
      <c r="A8189" s="590"/>
      <c r="B8189" s="549"/>
      <c r="C8189" s="552"/>
      <c r="D8189" s="553"/>
      <c r="E8189" s="554">
        <f t="shared" si="1853"/>
        <v>0</v>
      </c>
      <c r="F8189" s="555">
        <f t="shared" si="1854"/>
        <v>0</v>
      </c>
      <c r="G8189" s="555">
        <f>ROUND(D8189*F8189,2)</f>
        <v>0</v>
      </c>
    </row>
    <row r="8190" spans="1:7" ht="19.899999999999999" customHeight="1" x14ac:dyDescent="0.2">
      <c r="A8190" s="590"/>
      <c r="B8190" s="549"/>
      <c r="C8190" s="552"/>
      <c r="D8190" s="553"/>
      <c r="E8190" s="554">
        <f t="shared" si="1853"/>
        <v>0</v>
      </c>
      <c r="F8190" s="555">
        <f t="shared" si="1854"/>
        <v>0</v>
      </c>
      <c r="G8190" s="555">
        <f>ROUND(D8190*F8190,2)</f>
        <v>0</v>
      </c>
    </row>
    <row r="8191" spans="1:7" ht="19.899999999999999" customHeight="1" x14ac:dyDescent="0.2">
      <c r="A8191" s="590"/>
      <c r="B8191" s="549"/>
      <c r="C8191" s="552"/>
      <c r="D8191" s="553"/>
      <c r="E8191" s="554">
        <f t="shared" si="1853"/>
        <v>0</v>
      </c>
      <c r="F8191" s="555">
        <f t="shared" si="1854"/>
        <v>0</v>
      </c>
      <c r="G8191" s="555">
        <f t="shared" ref="G8191:G8196" si="1855">ROUND(D8191*F8191,2)</f>
        <v>0</v>
      </c>
    </row>
    <row r="8192" spans="1:7" ht="19.899999999999999" customHeight="1" x14ac:dyDescent="0.2">
      <c r="A8192" s="590"/>
      <c r="B8192" s="549"/>
      <c r="C8192" s="552"/>
      <c r="D8192" s="553"/>
      <c r="E8192" s="554">
        <f t="shared" si="1853"/>
        <v>0</v>
      </c>
      <c r="F8192" s="555">
        <f t="shared" si="1854"/>
        <v>0</v>
      </c>
      <c r="G8192" s="555">
        <f t="shared" si="1855"/>
        <v>0</v>
      </c>
    </row>
    <row r="8193" spans="1:7" ht="19.899999999999999" customHeight="1" x14ac:dyDescent="0.2">
      <c r="A8193" s="590"/>
      <c r="B8193" s="549"/>
      <c r="C8193" s="552"/>
      <c r="D8193" s="553"/>
      <c r="E8193" s="554">
        <f t="shared" si="1853"/>
        <v>0</v>
      </c>
      <c r="F8193" s="555">
        <f t="shared" si="1854"/>
        <v>0</v>
      </c>
      <c r="G8193" s="555">
        <f t="shared" si="1855"/>
        <v>0</v>
      </c>
    </row>
    <row r="8194" spans="1:7" ht="19.899999999999999" customHeight="1" x14ac:dyDescent="0.2">
      <c r="A8194" s="590"/>
      <c r="B8194" s="549"/>
      <c r="C8194" s="552"/>
      <c r="D8194" s="553"/>
      <c r="E8194" s="554">
        <f t="shared" si="1853"/>
        <v>0</v>
      </c>
      <c r="F8194" s="555">
        <f t="shared" si="1854"/>
        <v>0</v>
      </c>
      <c r="G8194" s="555">
        <f t="shared" si="1855"/>
        <v>0</v>
      </c>
    </row>
    <row r="8195" spans="1:7" ht="19.899999999999999" customHeight="1" x14ac:dyDescent="0.2">
      <c r="A8195" s="590"/>
      <c r="B8195" s="549"/>
      <c r="C8195" s="552"/>
      <c r="D8195" s="553"/>
      <c r="E8195" s="554">
        <f t="shared" si="1853"/>
        <v>0</v>
      </c>
      <c r="F8195" s="555">
        <f t="shared" si="1854"/>
        <v>0</v>
      </c>
      <c r="G8195" s="555">
        <f t="shared" si="1855"/>
        <v>0</v>
      </c>
    </row>
    <row r="8196" spans="1:7" ht="19.899999999999999" customHeight="1" x14ac:dyDescent="0.2">
      <c r="A8196" s="590"/>
      <c r="B8196" s="549"/>
      <c r="C8196" s="552"/>
      <c r="D8196" s="553"/>
      <c r="E8196" s="554">
        <f t="shared" si="1853"/>
        <v>0</v>
      </c>
      <c r="F8196" s="555">
        <f t="shared" si="1854"/>
        <v>0</v>
      </c>
      <c r="G8196" s="555">
        <f t="shared" si="1855"/>
        <v>0</v>
      </c>
    </row>
    <row r="8197" spans="1:7" ht="19.899999999999999" customHeight="1" x14ac:dyDescent="0.2">
      <c r="A8197" s="590"/>
      <c r="B8197" s="549"/>
      <c r="C8197" s="545"/>
      <c r="D8197" s="545"/>
      <c r="E8197" s="556"/>
      <c r="F8197" s="540"/>
      <c r="G8197" s="592"/>
    </row>
    <row r="8198" spans="1:7" ht="19.899999999999999" customHeight="1" x14ac:dyDescent="0.2">
      <c r="A8198" s="590"/>
      <c r="B8198" s="545"/>
      <c r="C8198" s="537" t="s">
        <v>1004</v>
      </c>
      <c r="D8198" s="540" t="s">
        <v>1001</v>
      </c>
      <c r="E8198" s="611">
        <f>SUMPRODUCT(D8187:D8196,E8187:E8196)</f>
        <v>0</v>
      </c>
      <c r="F8198" s="540" t="s">
        <v>1005</v>
      </c>
      <c r="G8198" s="612">
        <f>SUM(G8187:G8196)</f>
        <v>0</v>
      </c>
    </row>
    <row r="8199" spans="1:7" ht="19.899999999999999" customHeight="1" x14ac:dyDescent="0.2">
      <c r="A8199" s="590"/>
      <c r="B8199" s="549"/>
      <c r="C8199" s="557"/>
      <c r="D8199" s="556"/>
      <c r="E8199" s="542"/>
      <c r="F8199" s="540"/>
      <c r="G8199" s="596"/>
    </row>
    <row r="8200" spans="1:7" ht="19.899999999999999" customHeight="1" x14ac:dyDescent="0.2">
      <c r="A8200" s="597"/>
      <c r="B8200" s="549"/>
      <c r="C8200" s="540" t="s">
        <v>1006</v>
      </c>
      <c r="D8200" s="558">
        <f>IFERROR(VLOOKUP(COUNTIF($A$1:A8200,"ANALISIS DE PRECIOS"),T_Rendimiento_Equipo,5,FALSE),0)</f>
        <v>0</v>
      </c>
      <c r="E8200" s="559" t="str">
        <f ca="1">G8182&amp;"/día"</f>
        <v>0/día</v>
      </c>
      <c r="F8200" s="598"/>
      <c r="G8200" s="592"/>
    </row>
    <row r="8201" spans="1:7" ht="19.899999999999999" customHeight="1" x14ac:dyDescent="0.2">
      <c r="A8201" s="590"/>
      <c r="B8201" s="549"/>
      <c r="C8201" s="545"/>
      <c r="D8201" s="541"/>
      <c r="E8201" s="542"/>
      <c r="F8201" s="540"/>
      <c r="G8201" s="592"/>
    </row>
    <row r="8202" spans="1:7" ht="19.899999999999999" customHeight="1" x14ac:dyDescent="0.2">
      <c r="A8202" s="792" t="s">
        <v>576</v>
      </c>
      <c r="B8202" s="793"/>
      <c r="C8202" s="794" t="s">
        <v>0</v>
      </c>
      <c r="D8202" s="806" t="s">
        <v>1866</v>
      </c>
      <c r="E8202" s="806" t="s">
        <v>1865</v>
      </c>
      <c r="F8202" s="798" t="s">
        <v>1007</v>
      </c>
      <c r="G8202" s="800" t="s">
        <v>26</v>
      </c>
    </row>
    <row r="8203" spans="1:7" ht="19.899999999999999" customHeight="1" x14ac:dyDescent="0.2">
      <c r="A8203" s="560" t="s">
        <v>577</v>
      </c>
      <c r="B8203" s="560" t="s">
        <v>578</v>
      </c>
      <c r="C8203" s="795"/>
      <c r="D8203" s="807"/>
      <c r="E8203" s="797"/>
      <c r="F8203" s="799"/>
      <c r="G8203" s="801"/>
    </row>
    <row r="8204" spans="1:7" ht="19.899999999999999" customHeight="1" x14ac:dyDescent="0.2">
      <c r="A8204" s="599"/>
      <c r="B8204" s="545"/>
      <c r="C8204" s="537" t="s">
        <v>1008</v>
      </c>
      <c r="D8204" s="542"/>
      <c r="E8204" s="542"/>
      <c r="F8204" s="545"/>
      <c r="G8204" s="600"/>
    </row>
    <row r="8205" spans="1:7" ht="19.899999999999999" customHeight="1" x14ac:dyDescent="0.2">
      <c r="A8205" s="601">
        <f t="shared" ref="A8205:A8213" si="1856">IFERROR(VLOOKUP(C8205,T_Insumos,4,FALSE),0)</f>
        <v>0</v>
      </c>
      <c r="B8205" s="561">
        <f t="shared" ref="B8205:B8213" si="1857">IFERROR(VLOOKUP(C8205,T_Insumos,5,FALSE),0)</f>
        <v>0</v>
      </c>
      <c r="C8205" s="552"/>
      <c r="D8205" s="562">
        <f t="shared" ref="D8205:D8213" si="1858">IFERROR(VLOOKUP(C8205,T_Insumos,3,FALSE),0)</f>
        <v>0</v>
      </c>
      <c r="E8205" s="555">
        <f>D8205*$G$23</f>
        <v>0</v>
      </c>
      <c r="F8205" s="558">
        <f>IF(C8205="",0,IFERROR(VLOOKUP(COUNTIF($A$1:A8205,"ANALISIS DE PRECIOS"),T_Rendimiento_Equipo,5,FALSE),0))</f>
        <v>0</v>
      </c>
      <c r="G8205" s="555">
        <f>IFERROR(ROUND(E8205/F8205,2),0)</f>
        <v>0</v>
      </c>
    </row>
    <row r="8206" spans="1:7" ht="19.899999999999999" customHeight="1" x14ac:dyDescent="0.2">
      <c r="A8206" s="601">
        <f t="shared" si="1856"/>
        <v>0</v>
      </c>
      <c r="B8206" s="561">
        <f t="shared" si="1857"/>
        <v>0</v>
      </c>
      <c r="C8206" s="552"/>
      <c r="D8206" s="562">
        <f t="shared" si="1858"/>
        <v>0</v>
      </c>
      <c r="E8206" s="555"/>
      <c r="F8206" s="558">
        <f>IF(C8206="",0,IFERROR(VLOOKUP(COUNTIF($A$1:A8206,"ANALISIS DE PRECIOS"),T_Rendimiento_Equipo,5,FALSE),0))</f>
        <v>0</v>
      </c>
      <c r="G8206" s="555">
        <f t="shared" ref="G8206:G8213" si="1859">IFERROR(ROUND(E8206/F8206,2),0)</f>
        <v>0</v>
      </c>
    </row>
    <row r="8207" spans="1:7" ht="19.899999999999999" customHeight="1" x14ac:dyDescent="0.2">
      <c r="A8207" s="601">
        <f t="shared" si="1856"/>
        <v>0</v>
      </c>
      <c r="B8207" s="561">
        <f t="shared" si="1857"/>
        <v>0</v>
      </c>
      <c r="C8207" s="563"/>
      <c r="D8207" s="562">
        <f t="shared" si="1858"/>
        <v>0</v>
      </c>
      <c r="E8207" s="555"/>
      <c r="F8207" s="558">
        <f>IF(C8207="",0,IFERROR(VLOOKUP(COUNTIF($A$1:A8207,"ANALISIS DE PRECIOS"),T_Rendimiento_Equipo,5,FALSE),0))</f>
        <v>0</v>
      </c>
      <c r="G8207" s="555">
        <f t="shared" si="1859"/>
        <v>0</v>
      </c>
    </row>
    <row r="8208" spans="1:7" ht="19.899999999999999" customHeight="1" x14ac:dyDescent="0.2">
      <c r="A8208" s="601">
        <f t="shared" si="1856"/>
        <v>0</v>
      </c>
      <c r="B8208" s="561">
        <f t="shared" si="1857"/>
        <v>0</v>
      </c>
      <c r="C8208" s="563"/>
      <c r="D8208" s="562">
        <f t="shared" si="1858"/>
        <v>0</v>
      </c>
      <c r="E8208" s="555"/>
      <c r="F8208" s="558">
        <f>IF(C8208="",0,IFERROR(VLOOKUP(COUNTIF($A$1:A8208,"ANALISIS DE PRECIOS"),T_Rendimiento_Equipo,5,FALSE),0))</f>
        <v>0</v>
      </c>
      <c r="G8208" s="555">
        <f t="shared" si="1859"/>
        <v>0</v>
      </c>
    </row>
    <row r="8209" spans="1:7" ht="19.899999999999999" customHeight="1" x14ac:dyDescent="0.2">
      <c r="A8209" s="601">
        <f t="shared" si="1856"/>
        <v>0</v>
      </c>
      <c r="B8209" s="561">
        <f t="shared" si="1857"/>
        <v>0</v>
      </c>
      <c r="C8209" s="563"/>
      <c r="D8209" s="562">
        <f t="shared" si="1858"/>
        <v>0</v>
      </c>
      <c r="E8209" s="555"/>
      <c r="F8209" s="558">
        <f>IF(C8209="",0,IFERROR(VLOOKUP(COUNTIF($A$1:A8209,"ANALISIS DE PRECIOS"),T_Rendimiento_Equipo,5,FALSE),0))</f>
        <v>0</v>
      </c>
      <c r="G8209" s="555">
        <f t="shared" si="1859"/>
        <v>0</v>
      </c>
    </row>
    <row r="8210" spans="1:7" ht="19.899999999999999" customHeight="1" x14ac:dyDescent="0.2">
      <c r="A8210" s="601">
        <f t="shared" si="1856"/>
        <v>0</v>
      </c>
      <c r="B8210" s="561">
        <f t="shared" si="1857"/>
        <v>0</v>
      </c>
      <c r="C8210" s="563"/>
      <c r="D8210" s="562">
        <f t="shared" si="1858"/>
        <v>0</v>
      </c>
      <c r="E8210" s="555"/>
      <c r="F8210" s="558">
        <f>IF(C8210="",0,IFERROR(VLOOKUP(COUNTIF($A$1:A8210,"ANALISIS DE PRECIOS"),T_Rendimiento_Equipo,5,FALSE),0))</f>
        <v>0</v>
      </c>
      <c r="G8210" s="555">
        <f t="shared" si="1859"/>
        <v>0</v>
      </c>
    </row>
    <row r="8211" spans="1:7" ht="19.899999999999999" customHeight="1" x14ac:dyDescent="0.2">
      <c r="A8211" s="601">
        <f t="shared" si="1856"/>
        <v>0</v>
      </c>
      <c r="B8211" s="561">
        <f t="shared" si="1857"/>
        <v>0</v>
      </c>
      <c r="C8211" s="563"/>
      <c r="D8211" s="562">
        <f t="shared" si="1858"/>
        <v>0</v>
      </c>
      <c r="E8211" s="555"/>
      <c r="F8211" s="558">
        <f>IF(C8211="",0,IFERROR(VLOOKUP(COUNTIF($A$1:A8211,"ANALISIS DE PRECIOS"),T_Rendimiento_Equipo,5,FALSE),0))</f>
        <v>0</v>
      </c>
      <c r="G8211" s="555">
        <f t="shared" si="1859"/>
        <v>0</v>
      </c>
    </row>
    <row r="8212" spans="1:7" ht="19.899999999999999" customHeight="1" x14ac:dyDescent="0.2">
      <c r="A8212" s="601">
        <f t="shared" si="1856"/>
        <v>0</v>
      </c>
      <c r="B8212" s="561">
        <f t="shared" si="1857"/>
        <v>0</v>
      </c>
      <c r="C8212" s="563"/>
      <c r="D8212" s="562">
        <f t="shared" si="1858"/>
        <v>0</v>
      </c>
      <c r="E8212" s="555"/>
      <c r="F8212" s="558">
        <f>IF(C8212="",0,IFERROR(VLOOKUP(COUNTIF($A$1:A8212,"ANALISIS DE PRECIOS"),T_Rendimiento_Equipo,5,FALSE),0))</f>
        <v>0</v>
      </c>
      <c r="G8212" s="555">
        <f t="shared" si="1859"/>
        <v>0</v>
      </c>
    </row>
    <row r="8213" spans="1:7" ht="19.899999999999999" customHeight="1" x14ac:dyDescent="0.2">
      <c r="A8213" s="601">
        <f t="shared" si="1856"/>
        <v>0</v>
      </c>
      <c r="B8213" s="561">
        <f t="shared" si="1857"/>
        <v>0</v>
      </c>
      <c r="C8213" s="552"/>
      <c r="D8213" s="562">
        <f t="shared" si="1858"/>
        <v>0</v>
      </c>
      <c r="E8213" s="555"/>
      <c r="F8213" s="558">
        <f>IF(C8213="",0,IFERROR(VLOOKUP(COUNTIF($A$1:A8213,"ANALISIS DE PRECIOS"),T_Rendimiento_Equipo,5,FALSE),0))</f>
        <v>0</v>
      </c>
      <c r="G8213" s="555">
        <f t="shared" si="1859"/>
        <v>0</v>
      </c>
    </row>
    <row r="8214" spans="1:7" ht="19.899999999999999" customHeight="1" x14ac:dyDescent="0.2">
      <c r="A8214" s="602"/>
      <c r="B8214" s="541"/>
      <c r="C8214" s="545"/>
      <c r="D8214" s="541"/>
      <c r="E8214" s="542"/>
      <c r="F8214" s="564" t="s">
        <v>27</v>
      </c>
      <c r="G8214" s="603">
        <f>SUBTOTAL(9,G8205:G8213)</f>
        <v>0</v>
      </c>
    </row>
    <row r="8215" spans="1:7" ht="19.899999999999999" customHeight="1" x14ac:dyDescent="0.2">
      <c r="A8215" s="599"/>
      <c r="B8215" s="545"/>
      <c r="C8215" s="537" t="s">
        <v>713</v>
      </c>
      <c r="D8215" s="541"/>
      <c r="E8215" s="542"/>
      <c r="F8215" s="543"/>
      <c r="G8215" s="600"/>
    </row>
    <row r="8216" spans="1:7" ht="19.899999999999999" customHeight="1" x14ac:dyDescent="0.2">
      <c r="A8216" s="792" t="s">
        <v>576</v>
      </c>
      <c r="B8216" s="793"/>
      <c r="C8216" s="794" t="s">
        <v>0</v>
      </c>
      <c r="D8216" s="796" t="s">
        <v>24</v>
      </c>
      <c r="E8216" s="796" t="s">
        <v>1832</v>
      </c>
      <c r="F8216" s="798" t="s">
        <v>1007</v>
      </c>
      <c r="G8216" s="800" t="s">
        <v>26</v>
      </c>
    </row>
    <row r="8217" spans="1:7" ht="19.899999999999999" customHeight="1" x14ac:dyDescent="0.2">
      <c r="A8217" s="560" t="s">
        <v>577</v>
      </c>
      <c r="B8217" s="560" t="s">
        <v>578</v>
      </c>
      <c r="C8217" s="795"/>
      <c r="D8217" s="797"/>
      <c r="E8217" s="797"/>
      <c r="F8217" s="799"/>
      <c r="G8217" s="801"/>
    </row>
    <row r="8218" spans="1:7" ht="19.899999999999999" customHeight="1" x14ac:dyDescent="0.2">
      <c r="A8218" s="601">
        <f t="shared" ref="A8218:A8224" si="1860">IFERROR(VLOOKUP(C8218,T_Insumos,4,FALSE),0)</f>
        <v>0</v>
      </c>
      <c r="B8218" s="561">
        <f t="shared" ref="B8218:B8224" si="1861">IFERROR(VLOOKUP(C8218,T_Insumos,5,FALSE),0)</f>
        <v>0</v>
      </c>
      <c r="C8218" s="565"/>
      <c r="D8218" s="558"/>
      <c r="E8218" s="555">
        <f t="shared" ref="E8218:E8224" si="1862">IFERROR(VLOOKUP(C8218,T_Insumos,3,FALSE),0)</f>
        <v>0</v>
      </c>
      <c r="F8218" s="558">
        <f>IF(C8218="",0,IFERROR(VLOOKUP(COUNTIF($A$1:A8218,"ANALISIS DE PRECIOS"),T_Rendimiento_Equipo,5,FALSE),0))</f>
        <v>0</v>
      </c>
      <c r="G8218" s="555">
        <f>IFERROR(ROUND(D8218*E8218/F8218,2),0)</f>
        <v>0</v>
      </c>
    </row>
    <row r="8219" spans="1:7" ht="19.899999999999999" customHeight="1" x14ac:dyDescent="0.2">
      <c r="A8219" s="601">
        <f t="shared" si="1860"/>
        <v>0</v>
      </c>
      <c r="B8219" s="561">
        <f t="shared" si="1861"/>
        <v>0</v>
      </c>
      <c r="C8219" s="552"/>
      <c r="D8219" s="558"/>
      <c r="E8219" s="555">
        <f t="shared" si="1862"/>
        <v>0</v>
      </c>
      <c r="F8219" s="558">
        <f>IF(C8219="",0,IFERROR(VLOOKUP(COUNTIF($A$1:A8219,"ANALISIS DE PRECIOS"),T_Rendimiento_Equipo,5,FALSE),0))</f>
        <v>0</v>
      </c>
      <c r="G8219" s="555">
        <f t="shared" ref="G8219:G8224" si="1863">IFERROR(ROUND(D8219*E8219/F8219,2),0)</f>
        <v>0</v>
      </c>
    </row>
    <row r="8220" spans="1:7" ht="19.899999999999999" customHeight="1" x14ac:dyDescent="0.2">
      <c r="A8220" s="601">
        <f t="shared" si="1860"/>
        <v>0</v>
      </c>
      <c r="B8220" s="561">
        <f t="shared" si="1861"/>
        <v>0</v>
      </c>
      <c r="C8220" s="552"/>
      <c r="D8220" s="558"/>
      <c r="E8220" s="555">
        <f t="shared" si="1862"/>
        <v>0</v>
      </c>
      <c r="F8220" s="558">
        <f>IF(C8220="",0,IFERROR(VLOOKUP(COUNTIF($A$1:A8220,"ANALISIS DE PRECIOS"),T_Rendimiento_Equipo,5,FALSE),0))</f>
        <v>0</v>
      </c>
      <c r="G8220" s="555">
        <f t="shared" si="1863"/>
        <v>0</v>
      </c>
    </row>
    <row r="8221" spans="1:7" ht="19.899999999999999" customHeight="1" x14ac:dyDescent="0.2">
      <c r="A8221" s="601">
        <f t="shared" si="1860"/>
        <v>0</v>
      </c>
      <c r="B8221" s="561">
        <f t="shared" si="1861"/>
        <v>0</v>
      </c>
      <c r="C8221" s="552"/>
      <c r="D8221" s="558"/>
      <c r="E8221" s="555">
        <f t="shared" si="1862"/>
        <v>0</v>
      </c>
      <c r="F8221" s="558">
        <f>IF(C8221="",0,IFERROR(VLOOKUP(COUNTIF($A$1:A8221,"ANALISIS DE PRECIOS"),T_Rendimiento_Equipo,5,FALSE),0))</f>
        <v>0</v>
      </c>
      <c r="G8221" s="555">
        <f t="shared" si="1863"/>
        <v>0</v>
      </c>
    </row>
    <row r="8222" spans="1:7" ht="19.899999999999999" customHeight="1" x14ac:dyDescent="0.2">
      <c r="A8222" s="601">
        <f t="shared" si="1860"/>
        <v>0</v>
      </c>
      <c r="B8222" s="561">
        <f t="shared" si="1861"/>
        <v>0</v>
      </c>
      <c r="C8222" s="552"/>
      <c r="D8222" s="558"/>
      <c r="E8222" s="555">
        <f t="shared" si="1862"/>
        <v>0</v>
      </c>
      <c r="F8222" s="558">
        <f>IF(C8222="",0,IFERROR(VLOOKUP(COUNTIF($A$1:A8222,"ANALISIS DE PRECIOS"),T_Rendimiento_Equipo,5,FALSE),0))</f>
        <v>0</v>
      </c>
      <c r="G8222" s="555">
        <f t="shared" si="1863"/>
        <v>0</v>
      </c>
    </row>
    <row r="8223" spans="1:7" ht="19.899999999999999" customHeight="1" x14ac:dyDescent="0.2">
      <c r="A8223" s="601">
        <f t="shared" si="1860"/>
        <v>0</v>
      </c>
      <c r="B8223" s="561">
        <f t="shared" si="1861"/>
        <v>0</v>
      </c>
      <c r="C8223" s="552"/>
      <c r="D8223" s="566"/>
      <c r="E8223" s="555">
        <f t="shared" si="1862"/>
        <v>0</v>
      </c>
      <c r="F8223" s="558">
        <f>IF(C8223="",0,IFERROR(VLOOKUP(COUNTIF($A$1:A8223,"ANALISIS DE PRECIOS"),T_Rendimiento_Equipo,5,FALSE),0))</f>
        <v>0</v>
      </c>
      <c r="G8223" s="555">
        <f t="shared" si="1863"/>
        <v>0</v>
      </c>
    </row>
    <row r="8224" spans="1:7" ht="19.899999999999999" customHeight="1" x14ac:dyDescent="0.2">
      <c r="A8224" s="601">
        <f t="shared" si="1860"/>
        <v>0</v>
      </c>
      <c r="B8224" s="561">
        <f t="shared" si="1861"/>
        <v>0</v>
      </c>
      <c r="C8224" s="561"/>
      <c r="D8224" s="567"/>
      <c r="E8224" s="555">
        <f t="shared" si="1862"/>
        <v>0</v>
      </c>
      <c r="F8224" s="558">
        <f>IF(C8224="",0,IFERROR(VLOOKUP(COUNTIF($A$1:A8224,"ANALISIS DE PRECIOS"),T_Rendimiento_Equipo,5,FALSE),0))</f>
        <v>0</v>
      </c>
      <c r="G8224" s="555">
        <f t="shared" si="1863"/>
        <v>0</v>
      </c>
    </row>
    <row r="8225" spans="1:7" ht="19.899999999999999" customHeight="1" x14ac:dyDescent="0.2">
      <c r="A8225" s="602"/>
      <c r="B8225" s="541"/>
      <c r="C8225" s="545"/>
      <c r="D8225" s="541"/>
      <c r="E8225" s="542"/>
      <c r="F8225" s="564" t="s">
        <v>28</v>
      </c>
      <c r="G8225" s="604">
        <f>SUBTOTAL(9,G8218:G8224)</f>
        <v>0</v>
      </c>
    </row>
    <row r="8226" spans="1:7" ht="19.899999999999999" customHeight="1" x14ac:dyDescent="0.2">
      <c r="A8226" s="599"/>
      <c r="B8226" s="545"/>
      <c r="C8226" s="537" t="s">
        <v>1014</v>
      </c>
      <c r="D8226" s="541"/>
      <c r="E8226" s="542"/>
      <c r="F8226" s="543"/>
      <c r="G8226" s="600"/>
    </row>
    <row r="8227" spans="1:7" ht="19.899999999999999" customHeight="1" x14ac:dyDescent="0.2">
      <c r="A8227" s="792" t="s">
        <v>576</v>
      </c>
      <c r="B8227" s="793"/>
      <c r="C8227" s="794" t="s">
        <v>0</v>
      </c>
      <c r="D8227" s="794" t="s">
        <v>1867</v>
      </c>
      <c r="E8227" s="796" t="s">
        <v>24</v>
      </c>
      <c r="F8227" s="798" t="s">
        <v>25</v>
      </c>
      <c r="G8227" s="800" t="s">
        <v>26</v>
      </c>
    </row>
    <row r="8228" spans="1:7" ht="19.899999999999999" customHeight="1" x14ac:dyDescent="0.2">
      <c r="A8228" s="560" t="s">
        <v>577</v>
      </c>
      <c r="B8228" s="560" t="s">
        <v>578</v>
      </c>
      <c r="C8228" s="795"/>
      <c r="D8228" s="795"/>
      <c r="E8228" s="797"/>
      <c r="F8228" s="799"/>
      <c r="G8228" s="801"/>
    </row>
    <row r="8229" spans="1:7" ht="19.899999999999999" customHeight="1" x14ac:dyDescent="0.2">
      <c r="A8229" s="601">
        <f t="shared" ref="A8229:A8239" si="1864">IFERROR(VLOOKUP(C8229,T_Insumos,4,FALSE),0)</f>
        <v>0</v>
      </c>
      <c r="B8229" s="561">
        <f t="shared" ref="B8229:B8239" si="1865">IFERROR(VLOOKUP(C8229,T_Insumos,5,FALSE),0)</f>
        <v>0</v>
      </c>
      <c r="C8229" s="561"/>
      <c r="D8229" s="613">
        <f t="shared" ref="D8229:D8239" si="1866">IFERROR(VLOOKUP(C8229,T_Insumos,2,FALSE),0)</f>
        <v>0</v>
      </c>
      <c r="E8229" s="553"/>
      <c r="F8229" s="555">
        <f t="shared" ref="F8229:F8239" si="1867">IFERROR(VLOOKUP(C8229,T_Insumos,3,FALSE),0)</f>
        <v>0</v>
      </c>
      <c r="G8229" s="555">
        <f>ROUND(E8229*F8229,2)</f>
        <v>0</v>
      </c>
    </row>
    <row r="8230" spans="1:7" ht="19.899999999999999" customHeight="1" x14ac:dyDescent="0.2">
      <c r="A8230" s="601">
        <f t="shared" si="1864"/>
        <v>0</v>
      </c>
      <c r="B8230" s="561">
        <f t="shared" si="1865"/>
        <v>0</v>
      </c>
      <c r="C8230" s="561"/>
      <c r="D8230" s="613">
        <f t="shared" si="1866"/>
        <v>0</v>
      </c>
      <c r="E8230" s="553"/>
      <c r="F8230" s="555">
        <f t="shared" si="1867"/>
        <v>0</v>
      </c>
      <c r="G8230" s="555">
        <f t="shared" ref="G8230:G8239" si="1868">ROUND(E8230*F8230,2)</f>
        <v>0</v>
      </c>
    </row>
    <row r="8231" spans="1:7" ht="19.899999999999999" customHeight="1" x14ac:dyDescent="0.2">
      <c r="A8231" s="601">
        <f t="shared" si="1864"/>
        <v>0</v>
      </c>
      <c r="B8231" s="561">
        <f t="shared" si="1865"/>
        <v>0</v>
      </c>
      <c r="C8231" s="561"/>
      <c r="D8231" s="613">
        <f t="shared" si="1866"/>
        <v>0</v>
      </c>
      <c r="E8231" s="553"/>
      <c r="F8231" s="555">
        <f t="shared" si="1867"/>
        <v>0</v>
      </c>
      <c r="G8231" s="555">
        <f t="shared" si="1868"/>
        <v>0</v>
      </c>
    </row>
    <row r="8232" spans="1:7" ht="19.899999999999999" customHeight="1" x14ac:dyDescent="0.2">
      <c r="A8232" s="601">
        <f t="shared" si="1864"/>
        <v>0</v>
      </c>
      <c r="B8232" s="561">
        <f t="shared" si="1865"/>
        <v>0</v>
      </c>
      <c r="C8232" s="561"/>
      <c r="D8232" s="613">
        <f t="shared" si="1866"/>
        <v>0</v>
      </c>
      <c r="E8232" s="553"/>
      <c r="F8232" s="555">
        <f t="shared" si="1867"/>
        <v>0</v>
      </c>
      <c r="G8232" s="555">
        <f t="shared" si="1868"/>
        <v>0</v>
      </c>
    </row>
    <row r="8233" spans="1:7" ht="19.899999999999999" customHeight="1" x14ac:dyDescent="0.2">
      <c r="A8233" s="601">
        <f t="shared" si="1864"/>
        <v>0</v>
      </c>
      <c r="B8233" s="561">
        <f t="shared" si="1865"/>
        <v>0</v>
      </c>
      <c r="C8233" s="561"/>
      <c r="D8233" s="613">
        <f t="shared" si="1866"/>
        <v>0</v>
      </c>
      <c r="E8233" s="553"/>
      <c r="F8233" s="555">
        <f t="shared" si="1867"/>
        <v>0</v>
      </c>
      <c r="G8233" s="555">
        <f t="shared" si="1868"/>
        <v>0</v>
      </c>
    </row>
    <row r="8234" spans="1:7" ht="19.899999999999999" customHeight="1" x14ac:dyDescent="0.2">
      <c r="A8234" s="601">
        <f t="shared" si="1864"/>
        <v>0</v>
      </c>
      <c r="B8234" s="561">
        <f t="shared" si="1865"/>
        <v>0</v>
      </c>
      <c r="C8234" s="561"/>
      <c r="D8234" s="613">
        <f t="shared" si="1866"/>
        <v>0</v>
      </c>
      <c r="E8234" s="553"/>
      <c r="F8234" s="555">
        <f t="shared" si="1867"/>
        <v>0</v>
      </c>
      <c r="G8234" s="555">
        <f t="shared" si="1868"/>
        <v>0</v>
      </c>
    </row>
    <row r="8235" spans="1:7" ht="19.899999999999999" customHeight="1" x14ac:dyDescent="0.2">
      <c r="A8235" s="601">
        <f t="shared" si="1864"/>
        <v>0</v>
      </c>
      <c r="B8235" s="561">
        <f t="shared" si="1865"/>
        <v>0</v>
      </c>
      <c r="C8235" s="561"/>
      <c r="D8235" s="613">
        <f t="shared" si="1866"/>
        <v>0</v>
      </c>
      <c r="E8235" s="553"/>
      <c r="F8235" s="555">
        <f t="shared" si="1867"/>
        <v>0</v>
      </c>
      <c r="G8235" s="555">
        <f t="shared" si="1868"/>
        <v>0</v>
      </c>
    </row>
    <row r="8236" spans="1:7" ht="19.899999999999999" customHeight="1" x14ac:dyDescent="0.2">
      <c r="A8236" s="601">
        <f t="shared" si="1864"/>
        <v>0</v>
      </c>
      <c r="B8236" s="561">
        <f t="shared" si="1865"/>
        <v>0</v>
      </c>
      <c r="C8236" s="561"/>
      <c r="D8236" s="613">
        <f t="shared" si="1866"/>
        <v>0</v>
      </c>
      <c r="E8236" s="553"/>
      <c r="F8236" s="555">
        <f t="shared" si="1867"/>
        <v>0</v>
      </c>
      <c r="G8236" s="555">
        <f t="shared" si="1868"/>
        <v>0</v>
      </c>
    </row>
    <row r="8237" spans="1:7" ht="19.899999999999999" customHeight="1" x14ac:dyDescent="0.2">
      <c r="A8237" s="601">
        <f t="shared" si="1864"/>
        <v>0</v>
      </c>
      <c r="B8237" s="561">
        <f t="shared" si="1865"/>
        <v>0</v>
      </c>
      <c r="C8237" s="561"/>
      <c r="D8237" s="613">
        <f t="shared" si="1866"/>
        <v>0</v>
      </c>
      <c r="E8237" s="553"/>
      <c r="F8237" s="555">
        <f t="shared" si="1867"/>
        <v>0</v>
      </c>
      <c r="G8237" s="555">
        <f t="shared" si="1868"/>
        <v>0</v>
      </c>
    </row>
    <row r="8238" spans="1:7" ht="19.899999999999999" customHeight="1" x14ac:dyDescent="0.2">
      <c r="A8238" s="601">
        <f t="shared" si="1864"/>
        <v>0</v>
      </c>
      <c r="B8238" s="561">
        <f t="shared" si="1865"/>
        <v>0</v>
      </c>
      <c r="C8238" s="561"/>
      <c r="D8238" s="613">
        <f t="shared" si="1866"/>
        <v>0</v>
      </c>
      <c r="E8238" s="553"/>
      <c r="F8238" s="555">
        <f t="shared" si="1867"/>
        <v>0</v>
      </c>
      <c r="G8238" s="555">
        <f t="shared" si="1868"/>
        <v>0</v>
      </c>
    </row>
    <row r="8239" spans="1:7" ht="19.899999999999999" customHeight="1" x14ac:dyDescent="0.2">
      <c r="A8239" s="601">
        <f t="shared" si="1864"/>
        <v>0</v>
      </c>
      <c r="B8239" s="561">
        <f t="shared" si="1865"/>
        <v>0</v>
      </c>
      <c r="C8239" s="561"/>
      <c r="D8239" s="613">
        <f t="shared" si="1866"/>
        <v>0</v>
      </c>
      <c r="E8239" s="553"/>
      <c r="F8239" s="555">
        <f t="shared" si="1867"/>
        <v>0</v>
      </c>
      <c r="G8239" s="555">
        <f t="shared" si="1868"/>
        <v>0</v>
      </c>
    </row>
    <row r="8240" spans="1:7" ht="19.899999999999999" customHeight="1" x14ac:dyDescent="0.2">
      <c r="A8240" s="599"/>
      <c r="B8240" s="545"/>
      <c r="C8240" s="545"/>
      <c r="D8240" s="541"/>
      <c r="E8240" s="542"/>
      <c r="F8240" s="564" t="s">
        <v>29</v>
      </c>
      <c r="G8240" s="605">
        <f>SUBTOTAL(9,G8229:G8239)</f>
        <v>0</v>
      </c>
    </row>
    <row r="8241" spans="1:7" ht="19.899999999999999" customHeight="1" x14ac:dyDescent="0.2">
      <c r="A8241" s="599"/>
      <c r="B8241" s="545"/>
      <c r="C8241" s="537" t="s">
        <v>1015</v>
      </c>
      <c r="D8241" s="541"/>
      <c r="E8241" s="542"/>
      <c r="F8241" s="543"/>
      <c r="G8241" s="600"/>
    </row>
    <row r="8242" spans="1:7" ht="19.899999999999999" customHeight="1" x14ac:dyDescent="0.2">
      <c r="A8242" s="792" t="s">
        <v>576</v>
      </c>
      <c r="B8242" s="793"/>
      <c r="C8242" s="794" t="s">
        <v>0</v>
      </c>
      <c r="D8242" s="794" t="s">
        <v>1867</v>
      </c>
      <c r="E8242" s="796" t="s">
        <v>24</v>
      </c>
      <c r="F8242" s="798" t="s">
        <v>25</v>
      </c>
      <c r="G8242" s="800" t="s">
        <v>26</v>
      </c>
    </row>
    <row r="8243" spans="1:7" ht="19.899999999999999" customHeight="1" x14ac:dyDescent="0.2">
      <c r="A8243" s="560" t="s">
        <v>577</v>
      </c>
      <c r="B8243" s="560" t="s">
        <v>578</v>
      </c>
      <c r="C8243" s="795"/>
      <c r="D8243" s="795"/>
      <c r="E8243" s="797"/>
      <c r="F8243" s="799"/>
      <c r="G8243" s="801"/>
    </row>
    <row r="8244" spans="1:7" ht="19.899999999999999" customHeight="1" x14ac:dyDescent="0.2">
      <c r="A8244" s="601">
        <f>IFERROR(VLOOKUP(C8244,T_Insumos,4,FALSE),0)</f>
        <v>0</v>
      </c>
      <c r="B8244" s="561">
        <f>IFERROR(VLOOKUP(C8244,T_Insumos,5,FALSE),0)</f>
        <v>0</v>
      </c>
      <c r="C8244" s="552"/>
      <c r="D8244" s="613">
        <f>IF(C8244=0,0,"$/tnkm")</f>
        <v>0</v>
      </c>
      <c r="E8244" s="553"/>
      <c r="F8244" s="555">
        <f>IFERROR(VLOOKUP(C8244,T_Insumos,3,FALSE),0)</f>
        <v>0</v>
      </c>
      <c r="G8244" s="555">
        <f>ROUND(E8244*F8244,2)</f>
        <v>0</v>
      </c>
    </row>
    <row r="8245" spans="1:7" ht="19.899999999999999" customHeight="1" x14ac:dyDescent="0.2">
      <c r="A8245" s="601">
        <f>IFERROR(VLOOKUP(C8245,T_Insumos,4,FALSE),0)</f>
        <v>0</v>
      </c>
      <c r="B8245" s="561">
        <f>IFERROR(VLOOKUP(C8245,T_Insumos,5,FALSE),0)</f>
        <v>0</v>
      </c>
      <c r="C8245" s="552"/>
      <c r="D8245" s="613">
        <f>IF(C8245=0,0,"$/tnkm")</f>
        <v>0</v>
      </c>
      <c r="E8245" s="569"/>
      <c r="F8245" s="555">
        <f>IFERROR(VLOOKUP(C8245,T_Insumos,3,FALSE),0)</f>
        <v>0</v>
      </c>
      <c r="G8245" s="555">
        <f t="shared" ref="G8245" si="1869">ROUND(E8245*F8245,2)</f>
        <v>0</v>
      </c>
    </row>
    <row r="8246" spans="1:7" ht="19.899999999999999" customHeight="1" x14ac:dyDescent="0.2">
      <c r="A8246" s="599"/>
      <c r="B8246" s="545"/>
      <c r="C8246" s="545"/>
      <c r="D8246" s="541"/>
      <c r="E8246" s="542"/>
      <c r="F8246" s="564" t="s">
        <v>1016</v>
      </c>
      <c r="G8246" s="605">
        <f>SUBTOTAL(9,G8244:G8245)</f>
        <v>0</v>
      </c>
    </row>
    <row r="8247" spans="1:7" ht="19.899999999999999" customHeight="1" x14ac:dyDescent="0.2">
      <c r="A8247" s="602"/>
      <c r="B8247" s="541"/>
      <c r="C8247" s="545"/>
      <c r="D8247" s="541"/>
      <c r="E8247" s="542"/>
      <c r="F8247" s="543"/>
      <c r="G8247" s="600"/>
    </row>
    <row r="8248" spans="1:7" ht="19.899999999999999" customHeight="1" x14ac:dyDescent="0.2">
      <c r="A8248" s="664" t="str">
        <f>B8182</f>
        <v/>
      </c>
      <c r="B8248" s="661">
        <f ca="1">C8182</f>
        <v>0</v>
      </c>
      <c r="C8248" s="541"/>
      <c r="D8248" s="541" t="s">
        <v>1833</v>
      </c>
      <c r="E8248" s="662"/>
      <c r="F8248" s="663" t="str">
        <f ca="1">"$/"&amp;G8182</f>
        <v>$/0</v>
      </c>
      <c r="G8248" s="610">
        <f>SUBTOTAL(9,G8205:G8247)</f>
        <v>0</v>
      </c>
    </row>
    <row r="8249" spans="1:7" ht="19.899999999999999" customHeight="1" x14ac:dyDescent="0.2">
      <c r="A8249" s="606"/>
      <c r="B8249" s="607"/>
      <c r="C8249" s="608"/>
      <c r="D8249" s="608" t="s">
        <v>2043</v>
      </c>
      <c r="E8249" s="609"/>
      <c r="F8249" s="665" t="str">
        <f ca="1">"$/"&amp;G8182</f>
        <v>$/0</v>
      </c>
      <c r="G8249" s="610">
        <f>ROUND(G8248/Coeficiente_Paso,2)</f>
        <v>0</v>
      </c>
    </row>
    <row r="8250" spans="1:7" ht="19.899999999999999" customHeight="1" x14ac:dyDescent="0.2">
      <c r="A8250" s="191"/>
      <c r="B8250" s="191"/>
      <c r="C8250" s="191"/>
      <c r="D8250" s="191"/>
      <c r="E8250" s="191"/>
      <c r="F8250" s="191"/>
      <c r="G8250" s="191"/>
    </row>
    <row r="8251" spans="1:7" ht="19.899999999999999" customHeight="1" x14ac:dyDescent="0.2">
      <c r="A8251" s="802" t="s">
        <v>31</v>
      </c>
      <c r="B8251" s="803"/>
      <c r="C8251" s="803"/>
      <c r="D8251" s="803"/>
      <c r="E8251" s="803"/>
      <c r="F8251" s="803"/>
      <c r="G8251" s="804"/>
    </row>
    <row r="8252" spans="1:7" ht="19.899999999999999" customHeight="1" x14ac:dyDescent="0.2">
      <c r="A8252" s="587" t="s">
        <v>711</v>
      </c>
      <c r="B8252" s="535" t="str">
        <f>Comitente</f>
        <v>DIRECCIÓN PROVINCIAL DE VIALIDAD</v>
      </c>
      <c r="C8252" s="536"/>
      <c r="D8252" s="537"/>
      <c r="E8252" s="537"/>
      <c r="F8252" s="538"/>
      <c r="G8252" s="588"/>
    </row>
    <row r="8253" spans="1:7" ht="19.899999999999999" customHeight="1" x14ac:dyDescent="0.2">
      <c r="A8253" s="587" t="s">
        <v>712</v>
      </c>
      <c r="B8253" s="535">
        <f>Contratista</f>
        <v>0</v>
      </c>
      <c r="C8253" s="539"/>
      <c r="D8253" s="539"/>
      <c r="E8253" s="539"/>
      <c r="F8253" s="535"/>
      <c r="G8253" s="589"/>
    </row>
    <row r="8254" spans="1:7" ht="19.899999999999999" customHeight="1" x14ac:dyDescent="0.2">
      <c r="A8254" s="587" t="s">
        <v>21</v>
      </c>
      <c r="B8254" s="535" t="str">
        <f>Obra</f>
        <v>PAVIMENTACIÓN Y REPAVIMENTACION DE LA RED VIAL MUNICIPAL AFECTADAS POR OBRAS DE SANEAMIENTO 1era ETAPA SARMIENTO</v>
      </c>
      <c r="C8254" s="539"/>
      <c r="D8254" s="539"/>
      <c r="E8254" s="539"/>
      <c r="F8254" s="535" t="s">
        <v>32</v>
      </c>
      <c r="G8254" s="589">
        <f>Fecha_Base</f>
        <v>0</v>
      </c>
    </row>
    <row r="8255" spans="1:7" ht="19.899999999999999" customHeight="1" x14ac:dyDescent="0.2">
      <c r="A8255" s="590" t="s">
        <v>710</v>
      </c>
      <c r="B8255" s="540" t="str">
        <f>Ubicación</f>
        <v>DEPARTAMENTO SARMIENTO</v>
      </c>
      <c r="C8255" s="540"/>
      <c r="D8255" s="541"/>
      <c r="E8255" s="542"/>
      <c r="F8255" s="543"/>
      <c r="G8255" s="591"/>
    </row>
    <row r="8256" spans="1:7" ht="19.899999999999999" customHeight="1" x14ac:dyDescent="0.2">
      <c r="A8256" s="590" t="s">
        <v>33</v>
      </c>
      <c r="B8256" s="544" t="str">
        <f>IFERROR(VALUE(LEFT(B8257,FIND(".",B8257)-1)),"")</f>
        <v/>
      </c>
      <c r="C8256" s="545">
        <f ca="1">IFERROR(VLOOKUP(B8256,T_Computo_Presupuesto,2,FALSE),0)</f>
        <v>0</v>
      </c>
      <c r="D8256" s="545"/>
      <c r="E8256" s="542"/>
      <c r="F8256" s="543"/>
      <c r="G8256" s="591"/>
    </row>
    <row r="8257" spans="1:7" ht="19.899999999999999" customHeight="1" x14ac:dyDescent="0.2">
      <c r="A8257" s="590" t="s">
        <v>22</v>
      </c>
      <c r="B8257" s="546" t="str">
        <f>IFERROR(VLOOKUP(COUNTIF($A$1:A8257,"ANALISIS DE PRECIOS"),T_NumeroItem,2,FALSE),"")</f>
        <v/>
      </c>
      <c r="C8257" s="805">
        <f ca="1">IFERROR(VLOOKUP(B8257,T_Computo_Presupuesto,2,FALSE),0)</f>
        <v>0</v>
      </c>
      <c r="D8257" s="805"/>
      <c r="E8257" s="805"/>
      <c r="F8257" s="540" t="s">
        <v>23</v>
      </c>
      <c r="G8257" s="592">
        <f ca="1">IFERROR(VLOOKUP(B8257,T_Computo_Presupuesto,4,FALSE),0)</f>
        <v>0</v>
      </c>
    </row>
    <row r="8258" spans="1:7" ht="19.899999999999999" customHeight="1" x14ac:dyDescent="0.2">
      <c r="A8258" s="590"/>
      <c r="B8258" s="540"/>
      <c r="C8258" s="545"/>
      <c r="D8258" s="541"/>
      <c r="E8258" s="542"/>
      <c r="F8258" s="545"/>
      <c r="G8258" s="593"/>
    </row>
    <row r="8259" spans="1:7" ht="19.899999999999999" customHeight="1" x14ac:dyDescent="0.2">
      <c r="A8259" s="594"/>
      <c r="B8259" s="547"/>
      <c r="C8259" s="548" t="s">
        <v>999</v>
      </c>
      <c r="D8259" s="547"/>
      <c r="E8259" s="547"/>
      <c r="F8259" s="547"/>
      <c r="G8259" s="595"/>
    </row>
    <row r="8260" spans="1:7" ht="19.899999999999999" customHeight="1" x14ac:dyDescent="0.2">
      <c r="A8260" s="590"/>
      <c r="B8260" s="549"/>
      <c r="C8260" s="545"/>
      <c r="D8260" s="541"/>
      <c r="E8260" s="542"/>
      <c r="F8260" s="540"/>
      <c r="G8260" s="592"/>
    </row>
    <row r="8261" spans="1:7" ht="19.899999999999999" customHeight="1" x14ac:dyDescent="0.2">
      <c r="A8261" s="590"/>
      <c r="B8261" s="549"/>
      <c r="C8261" s="550" t="s">
        <v>1000</v>
      </c>
      <c r="D8261" s="551" t="s">
        <v>24</v>
      </c>
      <c r="E8261" s="551" t="s">
        <v>1001</v>
      </c>
      <c r="F8261" s="551" t="s">
        <v>1002</v>
      </c>
      <c r="G8261" s="550" t="s">
        <v>1003</v>
      </c>
    </row>
    <row r="8262" spans="1:7" ht="19.899999999999999" customHeight="1" x14ac:dyDescent="0.2">
      <c r="A8262" s="590"/>
      <c r="B8262" s="549"/>
      <c r="C8262" s="552"/>
      <c r="D8262" s="553"/>
      <c r="E8262" s="554">
        <f t="shared" ref="E8262:E8271" si="1870">IFERROR(VLOOKUP(C8262,T_Equipos,4,FALSE),0)</f>
        <v>0</v>
      </c>
      <c r="F8262" s="555">
        <f t="shared" ref="F8262:F8271" si="1871">IFERROR(VLOOKUP(C8262,T_Equipos,5,FALSE),0)</f>
        <v>0</v>
      </c>
      <c r="G8262" s="555">
        <f>ROUND(D8262*F8262,2)</f>
        <v>0</v>
      </c>
    </row>
    <row r="8263" spans="1:7" ht="19.899999999999999" customHeight="1" x14ac:dyDescent="0.2">
      <c r="A8263" s="590"/>
      <c r="B8263" s="549"/>
      <c r="C8263" s="552"/>
      <c r="D8263" s="553"/>
      <c r="E8263" s="554">
        <f t="shared" si="1870"/>
        <v>0</v>
      </c>
      <c r="F8263" s="555">
        <f t="shared" si="1871"/>
        <v>0</v>
      </c>
      <c r="G8263" s="555">
        <f>ROUND(D8263*F8263,2)</f>
        <v>0</v>
      </c>
    </row>
    <row r="8264" spans="1:7" ht="19.899999999999999" customHeight="1" x14ac:dyDescent="0.2">
      <c r="A8264" s="590"/>
      <c r="B8264" s="549"/>
      <c r="C8264" s="552"/>
      <c r="D8264" s="553"/>
      <c r="E8264" s="554">
        <f t="shared" si="1870"/>
        <v>0</v>
      </c>
      <c r="F8264" s="555">
        <f t="shared" si="1871"/>
        <v>0</v>
      </c>
      <c r="G8264" s="555">
        <f>ROUND(D8264*F8264,2)</f>
        <v>0</v>
      </c>
    </row>
    <row r="8265" spans="1:7" ht="19.899999999999999" customHeight="1" x14ac:dyDescent="0.2">
      <c r="A8265" s="590"/>
      <c r="B8265" s="549"/>
      <c r="C8265" s="552"/>
      <c r="D8265" s="553"/>
      <c r="E8265" s="554">
        <f t="shared" si="1870"/>
        <v>0</v>
      </c>
      <c r="F8265" s="555">
        <f t="shared" si="1871"/>
        <v>0</v>
      </c>
      <c r="G8265" s="555">
        <f>ROUND(D8265*F8265,2)</f>
        <v>0</v>
      </c>
    </row>
    <row r="8266" spans="1:7" ht="19.899999999999999" customHeight="1" x14ac:dyDescent="0.2">
      <c r="A8266" s="590"/>
      <c r="B8266" s="549"/>
      <c r="C8266" s="552"/>
      <c r="D8266" s="553"/>
      <c r="E8266" s="554">
        <f t="shared" si="1870"/>
        <v>0</v>
      </c>
      <c r="F8266" s="555">
        <f t="shared" si="1871"/>
        <v>0</v>
      </c>
      <c r="G8266" s="555">
        <f t="shared" ref="G8266:G8271" si="1872">ROUND(D8266*F8266,2)</f>
        <v>0</v>
      </c>
    </row>
    <row r="8267" spans="1:7" ht="19.899999999999999" customHeight="1" x14ac:dyDescent="0.2">
      <c r="A8267" s="590"/>
      <c r="B8267" s="549"/>
      <c r="C8267" s="552"/>
      <c r="D8267" s="553"/>
      <c r="E8267" s="554">
        <f t="shared" si="1870"/>
        <v>0</v>
      </c>
      <c r="F8267" s="555">
        <f t="shared" si="1871"/>
        <v>0</v>
      </c>
      <c r="G8267" s="555">
        <f t="shared" si="1872"/>
        <v>0</v>
      </c>
    </row>
    <row r="8268" spans="1:7" ht="19.899999999999999" customHeight="1" x14ac:dyDescent="0.2">
      <c r="A8268" s="590"/>
      <c r="B8268" s="549"/>
      <c r="C8268" s="552"/>
      <c r="D8268" s="553"/>
      <c r="E8268" s="554">
        <f t="shared" si="1870"/>
        <v>0</v>
      </c>
      <c r="F8268" s="555">
        <f t="shared" si="1871"/>
        <v>0</v>
      </c>
      <c r="G8268" s="555">
        <f t="shared" si="1872"/>
        <v>0</v>
      </c>
    </row>
    <row r="8269" spans="1:7" ht="19.899999999999999" customHeight="1" x14ac:dyDescent="0.2">
      <c r="A8269" s="590"/>
      <c r="B8269" s="549"/>
      <c r="C8269" s="552"/>
      <c r="D8269" s="553"/>
      <c r="E8269" s="554">
        <f t="shared" si="1870"/>
        <v>0</v>
      </c>
      <c r="F8269" s="555">
        <f t="shared" si="1871"/>
        <v>0</v>
      </c>
      <c r="G8269" s="555">
        <f t="shared" si="1872"/>
        <v>0</v>
      </c>
    </row>
    <row r="8270" spans="1:7" ht="19.899999999999999" customHeight="1" x14ac:dyDescent="0.2">
      <c r="A8270" s="590"/>
      <c r="B8270" s="549"/>
      <c r="C8270" s="552"/>
      <c r="D8270" s="553"/>
      <c r="E8270" s="554">
        <f t="shared" si="1870"/>
        <v>0</v>
      </c>
      <c r="F8270" s="555">
        <f t="shared" si="1871"/>
        <v>0</v>
      </c>
      <c r="G8270" s="555">
        <f t="shared" si="1872"/>
        <v>0</v>
      </c>
    </row>
    <row r="8271" spans="1:7" ht="19.899999999999999" customHeight="1" x14ac:dyDescent="0.2">
      <c r="A8271" s="590"/>
      <c r="B8271" s="549"/>
      <c r="C8271" s="552"/>
      <c r="D8271" s="553"/>
      <c r="E8271" s="554">
        <f t="shared" si="1870"/>
        <v>0</v>
      </c>
      <c r="F8271" s="555">
        <f t="shared" si="1871"/>
        <v>0</v>
      </c>
      <c r="G8271" s="555">
        <f t="shared" si="1872"/>
        <v>0</v>
      </c>
    </row>
    <row r="8272" spans="1:7" ht="19.899999999999999" customHeight="1" x14ac:dyDescent="0.2">
      <c r="A8272" s="590"/>
      <c r="B8272" s="549"/>
      <c r="C8272" s="545"/>
      <c r="D8272" s="545"/>
      <c r="E8272" s="556"/>
      <c r="F8272" s="540"/>
      <c r="G8272" s="592"/>
    </row>
    <row r="8273" spans="1:7" ht="19.899999999999999" customHeight="1" x14ac:dyDescent="0.2">
      <c r="A8273" s="590"/>
      <c r="B8273" s="545"/>
      <c r="C8273" s="537" t="s">
        <v>1004</v>
      </c>
      <c r="D8273" s="540" t="s">
        <v>1001</v>
      </c>
      <c r="E8273" s="611">
        <f>SUMPRODUCT(D8262:D8271,E8262:E8271)</f>
        <v>0</v>
      </c>
      <c r="F8273" s="540" t="s">
        <v>1005</v>
      </c>
      <c r="G8273" s="612">
        <f>SUM(G8262:G8271)</f>
        <v>0</v>
      </c>
    </row>
    <row r="8274" spans="1:7" ht="19.899999999999999" customHeight="1" x14ac:dyDescent="0.2">
      <c r="A8274" s="590"/>
      <c r="B8274" s="549"/>
      <c r="C8274" s="557"/>
      <c r="D8274" s="556"/>
      <c r="E8274" s="542"/>
      <c r="F8274" s="540"/>
      <c r="G8274" s="596"/>
    </row>
    <row r="8275" spans="1:7" ht="19.899999999999999" customHeight="1" x14ac:dyDescent="0.2">
      <c r="A8275" s="597"/>
      <c r="B8275" s="549"/>
      <c r="C8275" s="540" t="s">
        <v>1006</v>
      </c>
      <c r="D8275" s="558">
        <f>IFERROR(VLOOKUP(COUNTIF($A$1:A8275,"ANALISIS DE PRECIOS"),T_Rendimiento_Equipo,5,FALSE),0)</f>
        <v>0</v>
      </c>
      <c r="E8275" s="559" t="str">
        <f ca="1">G8257&amp;"/día"</f>
        <v>0/día</v>
      </c>
      <c r="F8275" s="598"/>
      <c r="G8275" s="592"/>
    </row>
    <row r="8276" spans="1:7" ht="19.899999999999999" customHeight="1" x14ac:dyDescent="0.2">
      <c r="A8276" s="590"/>
      <c r="B8276" s="549"/>
      <c r="C8276" s="545"/>
      <c r="D8276" s="541"/>
      <c r="E8276" s="542"/>
      <c r="F8276" s="540"/>
      <c r="G8276" s="592"/>
    </row>
    <row r="8277" spans="1:7" ht="19.899999999999999" customHeight="1" x14ac:dyDescent="0.2">
      <c r="A8277" s="792" t="s">
        <v>576</v>
      </c>
      <c r="B8277" s="793"/>
      <c r="C8277" s="794" t="s">
        <v>0</v>
      </c>
      <c r="D8277" s="806" t="s">
        <v>1866</v>
      </c>
      <c r="E8277" s="806" t="s">
        <v>1865</v>
      </c>
      <c r="F8277" s="798" t="s">
        <v>1007</v>
      </c>
      <c r="G8277" s="800" t="s">
        <v>26</v>
      </c>
    </row>
    <row r="8278" spans="1:7" ht="19.899999999999999" customHeight="1" x14ac:dyDescent="0.2">
      <c r="A8278" s="560" t="s">
        <v>577</v>
      </c>
      <c r="B8278" s="560" t="s">
        <v>578</v>
      </c>
      <c r="C8278" s="795"/>
      <c r="D8278" s="807"/>
      <c r="E8278" s="797"/>
      <c r="F8278" s="799"/>
      <c r="G8278" s="801"/>
    </row>
    <row r="8279" spans="1:7" ht="19.899999999999999" customHeight="1" x14ac:dyDescent="0.2">
      <c r="A8279" s="599"/>
      <c r="B8279" s="545"/>
      <c r="C8279" s="537" t="s">
        <v>1008</v>
      </c>
      <c r="D8279" s="542"/>
      <c r="E8279" s="542"/>
      <c r="F8279" s="545"/>
      <c r="G8279" s="600"/>
    </row>
    <row r="8280" spans="1:7" ht="19.899999999999999" customHeight="1" x14ac:dyDescent="0.2">
      <c r="A8280" s="601">
        <f t="shared" ref="A8280:A8288" si="1873">IFERROR(VLOOKUP(C8280,T_Insumos,4,FALSE),0)</f>
        <v>0</v>
      </c>
      <c r="B8280" s="561">
        <f t="shared" ref="B8280:B8288" si="1874">IFERROR(VLOOKUP(C8280,T_Insumos,5,FALSE),0)</f>
        <v>0</v>
      </c>
      <c r="C8280" s="552"/>
      <c r="D8280" s="562">
        <f t="shared" ref="D8280:D8288" si="1875">IFERROR(VLOOKUP(C8280,T_Insumos,3,FALSE),0)</f>
        <v>0</v>
      </c>
      <c r="E8280" s="555">
        <f>D8280*$G$23</f>
        <v>0</v>
      </c>
      <c r="F8280" s="558">
        <f>IF(C8280="",0,IFERROR(VLOOKUP(COUNTIF($A$1:A8280,"ANALISIS DE PRECIOS"),T_Rendimiento_Equipo,5,FALSE),0))</f>
        <v>0</v>
      </c>
      <c r="G8280" s="555">
        <f>IFERROR(ROUND(E8280/F8280,2),0)</f>
        <v>0</v>
      </c>
    </row>
    <row r="8281" spans="1:7" ht="19.899999999999999" customHeight="1" x14ac:dyDescent="0.2">
      <c r="A8281" s="601">
        <f t="shared" si="1873"/>
        <v>0</v>
      </c>
      <c r="B8281" s="561">
        <f t="shared" si="1874"/>
        <v>0</v>
      </c>
      <c r="C8281" s="552"/>
      <c r="D8281" s="562">
        <f t="shared" si="1875"/>
        <v>0</v>
      </c>
      <c r="E8281" s="555"/>
      <c r="F8281" s="558">
        <f>IF(C8281="",0,IFERROR(VLOOKUP(COUNTIF($A$1:A8281,"ANALISIS DE PRECIOS"),T_Rendimiento_Equipo,5,FALSE),0))</f>
        <v>0</v>
      </c>
      <c r="G8281" s="555">
        <f t="shared" ref="G8281:G8288" si="1876">IFERROR(ROUND(E8281/F8281,2),0)</f>
        <v>0</v>
      </c>
    </row>
    <row r="8282" spans="1:7" ht="19.899999999999999" customHeight="1" x14ac:dyDescent="0.2">
      <c r="A8282" s="601">
        <f t="shared" si="1873"/>
        <v>0</v>
      </c>
      <c r="B8282" s="561">
        <f t="shared" si="1874"/>
        <v>0</v>
      </c>
      <c r="C8282" s="563"/>
      <c r="D8282" s="562">
        <f t="shared" si="1875"/>
        <v>0</v>
      </c>
      <c r="E8282" s="555"/>
      <c r="F8282" s="558">
        <f>IF(C8282="",0,IFERROR(VLOOKUP(COUNTIF($A$1:A8282,"ANALISIS DE PRECIOS"),T_Rendimiento_Equipo,5,FALSE),0))</f>
        <v>0</v>
      </c>
      <c r="G8282" s="555">
        <f t="shared" si="1876"/>
        <v>0</v>
      </c>
    </row>
    <row r="8283" spans="1:7" ht="19.899999999999999" customHeight="1" x14ac:dyDescent="0.2">
      <c r="A8283" s="601">
        <f t="shared" si="1873"/>
        <v>0</v>
      </c>
      <c r="B8283" s="561">
        <f t="shared" si="1874"/>
        <v>0</v>
      </c>
      <c r="C8283" s="563"/>
      <c r="D8283" s="562">
        <f t="shared" si="1875"/>
        <v>0</v>
      </c>
      <c r="E8283" s="555"/>
      <c r="F8283" s="558">
        <f>IF(C8283="",0,IFERROR(VLOOKUP(COUNTIF($A$1:A8283,"ANALISIS DE PRECIOS"),T_Rendimiento_Equipo,5,FALSE),0))</f>
        <v>0</v>
      </c>
      <c r="G8283" s="555">
        <f t="shared" si="1876"/>
        <v>0</v>
      </c>
    </row>
    <row r="8284" spans="1:7" ht="19.899999999999999" customHeight="1" x14ac:dyDescent="0.2">
      <c r="A8284" s="601">
        <f t="shared" si="1873"/>
        <v>0</v>
      </c>
      <c r="B8284" s="561">
        <f t="shared" si="1874"/>
        <v>0</v>
      </c>
      <c r="C8284" s="563"/>
      <c r="D8284" s="562">
        <f t="shared" si="1875"/>
        <v>0</v>
      </c>
      <c r="E8284" s="555"/>
      <c r="F8284" s="558">
        <f>IF(C8284="",0,IFERROR(VLOOKUP(COUNTIF($A$1:A8284,"ANALISIS DE PRECIOS"),T_Rendimiento_Equipo,5,FALSE),0))</f>
        <v>0</v>
      </c>
      <c r="G8284" s="555">
        <f t="shared" si="1876"/>
        <v>0</v>
      </c>
    </row>
    <row r="8285" spans="1:7" ht="19.899999999999999" customHeight="1" x14ac:dyDescent="0.2">
      <c r="A8285" s="601">
        <f t="shared" si="1873"/>
        <v>0</v>
      </c>
      <c r="B8285" s="561">
        <f t="shared" si="1874"/>
        <v>0</v>
      </c>
      <c r="C8285" s="563"/>
      <c r="D8285" s="562">
        <f t="shared" si="1875"/>
        <v>0</v>
      </c>
      <c r="E8285" s="555"/>
      <c r="F8285" s="558">
        <f>IF(C8285="",0,IFERROR(VLOOKUP(COUNTIF($A$1:A8285,"ANALISIS DE PRECIOS"),T_Rendimiento_Equipo,5,FALSE),0))</f>
        <v>0</v>
      </c>
      <c r="G8285" s="555">
        <f t="shared" si="1876"/>
        <v>0</v>
      </c>
    </row>
    <row r="8286" spans="1:7" ht="19.899999999999999" customHeight="1" x14ac:dyDescent="0.2">
      <c r="A8286" s="601">
        <f t="shared" si="1873"/>
        <v>0</v>
      </c>
      <c r="B8286" s="561">
        <f t="shared" si="1874"/>
        <v>0</v>
      </c>
      <c r="C8286" s="563"/>
      <c r="D8286" s="562">
        <f t="shared" si="1875"/>
        <v>0</v>
      </c>
      <c r="E8286" s="555"/>
      <c r="F8286" s="558">
        <f>IF(C8286="",0,IFERROR(VLOOKUP(COUNTIF($A$1:A8286,"ANALISIS DE PRECIOS"),T_Rendimiento_Equipo,5,FALSE),0))</f>
        <v>0</v>
      </c>
      <c r="G8286" s="555">
        <f t="shared" si="1876"/>
        <v>0</v>
      </c>
    </row>
    <row r="8287" spans="1:7" ht="19.899999999999999" customHeight="1" x14ac:dyDescent="0.2">
      <c r="A8287" s="601">
        <f t="shared" si="1873"/>
        <v>0</v>
      </c>
      <c r="B8287" s="561">
        <f t="shared" si="1874"/>
        <v>0</v>
      </c>
      <c r="C8287" s="563"/>
      <c r="D8287" s="562">
        <f t="shared" si="1875"/>
        <v>0</v>
      </c>
      <c r="E8287" s="555"/>
      <c r="F8287" s="558">
        <f>IF(C8287="",0,IFERROR(VLOOKUP(COUNTIF($A$1:A8287,"ANALISIS DE PRECIOS"),T_Rendimiento_Equipo,5,FALSE),0))</f>
        <v>0</v>
      </c>
      <c r="G8287" s="555">
        <f t="shared" si="1876"/>
        <v>0</v>
      </c>
    </row>
    <row r="8288" spans="1:7" ht="19.899999999999999" customHeight="1" x14ac:dyDescent="0.2">
      <c r="A8288" s="601">
        <f t="shared" si="1873"/>
        <v>0</v>
      </c>
      <c r="B8288" s="561">
        <f t="shared" si="1874"/>
        <v>0</v>
      </c>
      <c r="C8288" s="552"/>
      <c r="D8288" s="562">
        <f t="shared" si="1875"/>
        <v>0</v>
      </c>
      <c r="E8288" s="555"/>
      <c r="F8288" s="558">
        <f>IF(C8288="",0,IFERROR(VLOOKUP(COUNTIF($A$1:A8288,"ANALISIS DE PRECIOS"),T_Rendimiento_Equipo,5,FALSE),0))</f>
        <v>0</v>
      </c>
      <c r="G8288" s="555">
        <f t="shared" si="1876"/>
        <v>0</v>
      </c>
    </row>
    <row r="8289" spans="1:7" ht="19.899999999999999" customHeight="1" x14ac:dyDescent="0.2">
      <c r="A8289" s="602"/>
      <c r="B8289" s="541"/>
      <c r="C8289" s="545"/>
      <c r="D8289" s="541"/>
      <c r="E8289" s="542"/>
      <c r="F8289" s="564" t="s">
        <v>27</v>
      </c>
      <c r="G8289" s="603">
        <f>SUBTOTAL(9,G8280:G8288)</f>
        <v>0</v>
      </c>
    </row>
    <row r="8290" spans="1:7" ht="19.899999999999999" customHeight="1" x14ac:dyDescent="0.2">
      <c r="A8290" s="599"/>
      <c r="B8290" s="545"/>
      <c r="C8290" s="537" t="s">
        <v>713</v>
      </c>
      <c r="D8290" s="541"/>
      <c r="E8290" s="542"/>
      <c r="F8290" s="543"/>
      <c r="G8290" s="600"/>
    </row>
    <row r="8291" spans="1:7" ht="19.899999999999999" customHeight="1" x14ac:dyDescent="0.2">
      <c r="A8291" s="792" t="s">
        <v>576</v>
      </c>
      <c r="B8291" s="793"/>
      <c r="C8291" s="794" t="s">
        <v>0</v>
      </c>
      <c r="D8291" s="796" t="s">
        <v>24</v>
      </c>
      <c r="E8291" s="796" t="s">
        <v>1832</v>
      </c>
      <c r="F8291" s="798" t="s">
        <v>1007</v>
      </c>
      <c r="G8291" s="800" t="s">
        <v>26</v>
      </c>
    </row>
    <row r="8292" spans="1:7" ht="19.899999999999999" customHeight="1" x14ac:dyDescent="0.2">
      <c r="A8292" s="560" t="s">
        <v>577</v>
      </c>
      <c r="B8292" s="560" t="s">
        <v>578</v>
      </c>
      <c r="C8292" s="795"/>
      <c r="D8292" s="797"/>
      <c r="E8292" s="797"/>
      <c r="F8292" s="799"/>
      <c r="G8292" s="801"/>
    </row>
    <row r="8293" spans="1:7" ht="19.899999999999999" customHeight="1" x14ac:dyDescent="0.2">
      <c r="A8293" s="601">
        <f t="shared" ref="A8293:A8299" si="1877">IFERROR(VLOOKUP(C8293,T_Insumos,4,FALSE),0)</f>
        <v>0</v>
      </c>
      <c r="B8293" s="561">
        <f t="shared" ref="B8293:B8299" si="1878">IFERROR(VLOOKUP(C8293,T_Insumos,5,FALSE),0)</f>
        <v>0</v>
      </c>
      <c r="C8293" s="565"/>
      <c r="D8293" s="558"/>
      <c r="E8293" s="555">
        <f t="shared" ref="E8293:E8299" si="1879">IFERROR(VLOOKUP(C8293,T_Insumos,3,FALSE),0)</f>
        <v>0</v>
      </c>
      <c r="F8293" s="558">
        <f>IF(C8293="",0,IFERROR(VLOOKUP(COUNTIF($A$1:A8293,"ANALISIS DE PRECIOS"),T_Rendimiento_Equipo,5,FALSE),0))</f>
        <v>0</v>
      </c>
      <c r="G8293" s="555">
        <f>IFERROR(ROUND(D8293*E8293/F8293,2),0)</f>
        <v>0</v>
      </c>
    </row>
    <row r="8294" spans="1:7" ht="19.899999999999999" customHeight="1" x14ac:dyDescent="0.2">
      <c r="A8294" s="601">
        <f t="shared" si="1877"/>
        <v>0</v>
      </c>
      <c r="B8294" s="561">
        <f t="shared" si="1878"/>
        <v>0</v>
      </c>
      <c r="C8294" s="552"/>
      <c r="D8294" s="558"/>
      <c r="E8294" s="555">
        <f t="shared" si="1879"/>
        <v>0</v>
      </c>
      <c r="F8294" s="558">
        <f>IF(C8294="",0,IFERROR(VLOOKUP(COUNTIF($A$1:A8294,"ANALISIS DE PRECIOS"),T_Rendimiento_Equipo,5,FALSE),0))</f>
        <v>0</v>
      </c>
      <c r="G8294" s="555">
        <f t="shared" ref="G8294:G8299" si="1880">IFERROR(ROUND(D8294*E8294/F8294,2),0)</f>
        <v>0</v>
      </c>
    </row>
    <row r="8295" spans="1:7" ht="19.899999999999999" customHeight="1" x14ac:dyDescent="0.2">
      <c r="A8295" s="601">
        <f t="shared" si="1877"/>
        <v>0</v>
      </c>
      <c r="B8295" s="561">
        <f t="shared" si="1878"/>
        <v>0</v>
      </c>
      <c r="C8295" s="552"/>
      <c r="D8295" s="558"/>
      <c r="E8295" s="555">
        <f t="shared" si="1879"/>
        <v>0</v>
      </c>
      <c r="F8295" s="558">
        <f>IF(C8295="",0,IFERROR(VLOOKUP(COUNTIF($A$1:A8295,"ANALISIS DE PRECIOS"),T_Rendimiento_Equipo,5,FALSE),0))</f>
        <v>0</v>
      </c>
      <c r="G8295" s="555">
        <f t="shared" si="1880"/>
        <v>0</v>
      </c>
    </row>
    <row r="8296" spans="1:7" ht="19.899999999999999" customHeight="1" x14ac:dyDescent="0.2">
      <c r="A8296" s="601">
        <f t="shared" si="1877"/>
        <v>0</v>
      </c>
      <c r="B8296" s="561">
        <f t="shared" si="1878"/>
        <v>0</v>
      </c>
      <c r="C8296" s="552"/>
      <c r="D8296" s="558"/>
      <c r="E8296" s="555">
        <f t="shared" si="1879"/>
        <v>0</v>
      </c>
      <c r="F8296" s="558">
        <f>IF(C8296="",0,IFERROR(VLOOKUP(COUNTIF($A$1:A8296,"ANALISIS DE PRECIOS"),T_Rendimiento_Equipo,5,FALSE),0))</f>
        <v>0</v>
      </c>
      <c r="G8296" s="555">
        <f t="shared" si="1880"/>
        <v>0</v>
      </c>
    </row>
    <row r="8297" spans="1:7" ht="19.899999999999999" customHeight="1" x14ac:dyDescent="0.2">
      <c r="A8297" s="601">
        <f t="shared" si="1877"/>
        <v>0</v>
      </c>
      <c r="B8297" s="561">
        <f t="shared" si="1878"/>
        <v>0</v>
      </c>
      <c r="C8297" s="552"/>
      <c r="D8297" s="558"/>
      <c r="E8297" s="555">
        <f t="shared" si="1879"/>
        <v>0</v>
      </c>
      <c r="F8297" s="558">
        <f>IF(C8297="",0,IFERROR(VLOOKUP(COUNTIF($A$1:A8297,"ANALISIS DE PRECIOS"),T_Rendimiento_Equipo,5,FALSE),0))</f>
        <v>0</v>
      </c>
      <c r="G8297" s="555">
        <f t="shared" si="1880"/>
        <v>0</v>
      </c>
    </row>
    <row r="8298" spans="1:7" ht="19.899999999999999" customHeight="1" x14ac:dyDescent="0.2">
      <c r="A8298" s="601">
        <f t="shared" si="1877"/>
        <v>0</v>
      </c>
      <c r="B8298" s="561">
        <f t="shared" si="1878"/>
        <v>0</v>
      </c>
      <c r="C8298" s="552"/>
      <c r="D8298" s="566"/>
      <c r="E8298" s="555">
        <f t="shared" si="1879"/>
        <v>0</v>
      </c>
      <c r="F8298" s="558">
        <f>IF(C8298="",0,IFERROR(VLOOKUP(COUNTIF($A$1:A8298,"ANALISIS DE PRECIOS"),T_Rendimiento_Equipo,5,FALSE),0))</f>
        <v>0</v>
      </c>
      <c r="G8298" s="555">
        <f t="shared" si="1880"/>
        <v>0</v>
      </c>
    </row>
    <row r="8299" spans="1:7" ht="19.899999999999999" customHeight="1" x14ac:dyDescent="0.2">
      <c r="A8299" s="601">
        <f t="shared" si="1877"/>
        <v>0</v>
      </c>
      <c r="B8299" s="561">
        <f t="shared" si="1878"/>
        <v>0</v>
      </c>
      <c r="C8299" s="561"/>
      <c r="D8299" s="567"/>
      <c r="E8299" s="555">
        <f t="shared" si="1879"/>
        <v>0</v>
      </c>
      <c r="F8299" s="558">
        <f>IF(C8299="",0,IFERROR(VLOOKUP(COUNTIF($A$1:A8299,"ANALISIS DE PRECIOS"),T_Rendimiento_Equipo,5,FALSE),0))</f>
        <v>0</v>
      </c>
      <c r="G8299" s="555">
        <f t="shared" si="1880"/>
        <v>0</v>
      </c>
    </row>
    <row r="8300" spans="1:7" ht="19.899999999999999" customHeight="1" x14ac:dyDescent="0.2">
      <c r="A8300" s="602"/>
      <c r="B8300" s="541"/>
      <c r="C8300" s="545"/>
      <c r="D8300" s="541"/>
      <c r="E8300" s="542"/>
      <c r="F8300" s="564" t="s">
        <v>28</v>
      </c>
      <c r="G8300" s="604">
        <f>SUBTOTAL(9,G8293:G8299)</f>
        <v>0</v>
      </c>
    </row>
    <row r="8301" spans="1:7" ht="19.899999999999999" customHeight="1" x14ac:dyDescent="0.2">
      <c r="A8301" s="599"/>
      <c r="B8301" s="545"/>
      <c r="C8301" s="537" t="s">
        <v>1014</v>
      </c>
      <c r="D8301" s="541"/>
      <c r="E8301" s="542"/>
      <c r="F8301" s="543"/>
      <c r="G8301" s="600"/>
    </row>
    <row r="8302" spans="1:7" ht="19.899999999999999" customHeight="1" x14ac:dyDescent="0.2">
      <c r="A8302" s="792" t="s">
        <v>576</v>
      </c>
      <c r="B8302" s="793"/>
      <c r="C8302" s="794" t="s">
        <v>0</v>
      </c>
      <c r="D8302" s="794" t="s">
        <v>1867</v>
      </c>
      <c r="E8302" s="796" t="s">
        <v>24</v>
      </c>
      <c r="F8302" s="798" t="s">
        <v>25</v>
      </c>
      <c r="G8302" s="800" t="s">
        <v>26</v>
      </c>
    </row>
    <row r="8303" spans="1:7" ht="19.899999999999999" customHeight="1" x14ac:dyDescent="0.2">
      <c r="A8303" s="560" t="s">
        <v>577</v>
      </c>
      <c r="B8303" s="560" t="s">
        <v>578</v>
      </c>
      <c r="C8303" s="795"/>
      <c r="D8303" s="795"/>
      <c r="E8303" s="797"/>
      <c r="F8303" s="799"/>
      <c r="G8303" s="801"/>
    </row>
    <row r="8304" spans="1:7" ht="19.899999999999999" customHeight="1" x14ac:dyDescent="0.2">
      <c r="A8304" s="601">
        <f t="shared" ref="A8304:A8314" si="1881">IFERROR(VLOOKUP(C8304,T_Insumos,4,FALSE),0)</f>
        <v>0</v>
      </c>
      <c r="B8304" s="561">
        <f t="shared" ref="B8304:B8314" si="1882">IFERROR(VLOOKUP(C8304,T_Insumos,5,FALSE),0)</f>
        <v>0</v>
      </c>
      <c r="C8304" s="561"/>
      <c r="D8304" s="613">
        <f t="shared" ref="D8304:D8314" si="1883">IFERROR(VLOOKUP(C8304,T_Insumos,2,FALSE),0)</f>
        <v>0</v>
      </c>
      <c r="E8304" s="553"/>
      <c r="F8304" s="555">
        <f t="shared" ref="F8304:F8314" si="1884">IFERROR(VLOOKUP(C8304,T_Insumos,3,FALSE),0)</f>
        <v>0</v>
      </c>
      <c r="G8304" s="555">
        <f>ROUND(E8304*F8304,2)</f>
        <v>0</v>
      </c>
    </row>
    <row r="8305" spans="1:7" ht="19.899999999999999" customHeight="1" x14ac:dyDescent="0.2">
      <c r="A8305" s="601">
        <f t="shared" si="1881"/>
        <v>0</v>
      </c>
      <c r="B8305" s="561">
        <f t="shared" si="1882"/>
        <v>0</v>
      </c>
      <c r="C8305" s="561"/>
      <c r="D8305" s="613">
        <f t="shared" si="1883"/>
        <v>0</v>
      </c>
      <c r="E8305" s="553"/>
      <c r="F8305" s="555">
        <f t="shared" si="1884"/>
        <v>0</v>
      </c>
      <c r="G8305" s="555">
        <f t="shared" ref="G8305:G8314" si="1885">ROUND(E8305*F8305,2)</f>
        <v>0</v>
      </c>
    </row>
    <row r="8306" spans="1:7" ht="19.899999999999999" customHeight="1" x14ac:dyDescent="0.2">
      <c r="A8306" s="601">
        <f t="shared" si="1881"/>
        <v>0</v>
      </c>
      <c r="B8306" s="561">
        <f t="shared" si="1882"/>
        <v>0</v>
      </c>
      <c r="C8306" s="561"/>
      <c r="D8306" s="613">
        <f t="shared" si="1883"/>
        <v>0</v>
      </c>
      <c r="E8306" s="553"/>
      <c r="F8306" s="555">
        <f t="shared" si="1884"/>
        <v>0</v>
      </c>
      <c r="G8306" s="555">
        <f t="shared" si="1885"/>
        <v>0</v>
      </c>
    </row>
    <row r="8307" spans="1:7" ht="19.899999999999999" customHeight="1" x14ac:dyDescent="0.2">
      <c r="A8307" s="601">
        <f t="shared" si="1881"/>
        <v>0</v>
      </c>
      <c r="B8307" s="561">
        <f t="shared" si="1882"/>
        <v>0</v>
      </c>
      <c r="C8307" s="561"/>
      <c r="D8307" s="613">
        <f t="shared" si="1883"/>
        <v>0</v>
      </c>
      <c r="E8307" s="553"/>
      <c r="F8307" s="555">
        <f t="shared" si="1884"/>
        <v>0</v>
      </c>
      <c r="G8307" s="555">
        <f t="shared" si="1885"/>
        <v>0</v>
      </c>
    </row>
    <row r="8308" spans="1:7" ht="19.899999999999999" customHeight="1" x14ac:dyDescent="0.2">
      <c r="A8308" s="601">
        <f t="shared" si="1881"/>
        <v>0</v>
      </c>
      <c r="B8308" s="561">
        <f t="shared" si="1882"/>
        <v>0</v>
      </c>
      <c r="C8308" s="561"/>
      <c r="D8308" s="613">
        <f t="shared" si="1883"/>
        <v>0</v>
      </c>
      <c r="E8308" s="553"/>
      <c r="F8308" s="555">
        <f t="shared" si="1884"/>
        <v>0</v>
      </c>
      <c r="G8308" s="555">
        <f t="shared" si="1885"/>
        <v>0</v>
      </c>
    </row>
    <row r="8309" spans="1:7" ht="19.899999999999999" customHeight="1" x14ac:dyDescent="0.2">
      <c r="A8309" s="601">
        <f t="shared" si="1881"/>
        <v>0</v>
      </c>
      <c r="B8309" s="561">
        <f t="shared" si="1882"/>
        <v>0</v>
      </c>
      <c r="C8309" s="561"/>
      <c r="D8309" s="613">
        <f t="shared" si="1883"/>
        <v>0</v>
      </c>
      <c r="E8309" s="553"/>
      <c r="F8309" s="555">
        <f t="shared" si="1884"/>
        <v>0</v>
      </c>
      <c r="G8309" s="555">
        <f t="shared" si="1885"/>
        <v>0</v>
      </c>
    </row>
    <row r="8310" spans="1:7" ht="19.899999999999999" customHeight="1" x14ac:dyDescent="0.2">
      <c r="A8310" s="601">
        <f t="shared" si="1881"/>
        <v>0</v>
      </c>
      <c r="B8310" s="561">
        <f t="shared" si="1882"/>
        <v>0</v>
      </c>
      <c r="C8310" s="561"/>
      <c r="D8310" s="613">
        <f t="shared" si="1883"/>
        <v>0</v>
      </c>
      <c r="E8310" s="553"/>
      <c r="F8310" s="555">
        <f t="shared" si="1884"/>
        <v>0</v>
      </c>
      <c r="G8310" s="555">
        <f t="shared" si="1885"/>
        <v>0</v>
      </c>
    </row>
    <row r="8311" spans="1:7" ht="19.899999999999999" customHeight="1" x14ac:dyDescent="0.2">
      <c r="A8311" s="601">
        <f t="shared" si="1881"/>
        <v>0</v>
      </c>
      <c r="B8311" s="561">
        <f t="shared" si="1882"/>
        <v>0</v>
      </c>
      <c r="C8311" s="561"/>
      <c r="D8311" s="613">
        <f t="shared" si="1883"/>
        <v>0</v>
      </c>
      <c r="E8311" s="553"/>
      <c r="F8311" s="555">
        <f t="shared" si="1884"/>
        <v>0</v>
      </c>
      <c r="G8311" s="555">
        <f t="shared" si="1885"/>
        <v>0</v>
      </c>
    </row>
    <row r="8312" spans="1:7" ht="19.899999999999999" customHeight="1" x14ac:dyDescent="0.2">
      <c r="A8312" s="601">
        <f t="shared" si="1881"/>
        <v>0</v>
      </c>
      <c r="B8312" s="561">
        <f t="shared" si="1882"/>
        <v>0</v>
      </c>
      <c r="C8312" s="561"/>
      <c r="D8312" s="613">
        <f t="shared" si="1883"/>
        <v>0</v>
      </c>
      <c r="E8312" s="553"/>
      <c r="F8312" s="555">
        <f t="shared" si="1884"/>
        <v>0</v>
      </c>
      <c r="G8312" s="555">
        <f t="shared" si="1885"/>
        <v>0</v>
      </c>
    </row>
    <row r="8313" spans="1:7" ht="19.899999999999999" customHeight="1" x14ac:dyDescent="0.2">
      <c r="A8313" s="601">
        <f t="shared" si="1881"/>
        <v>0</v>
      </c>
      <c r="B8313" s="561">
        <f t="shared" si="1882"/>
        <v>0</v>
      </c>
      <c r="C8313" s="561"/>
      <c r="D8313" s="613">
        <f t="shared" si="1883"/>
        <v>0</v>
      </c>
      <c r="E8313" s="553"/>
      <c r="F8313" s="555">
        <f t="shared" si="1884"/>
        <v>0</v>
      </c>
      <c r="G8313" s="555">
        <f t="shared" si="1885"/>
        <v>0</v>
      </c>
    </row>
    <row r="8314" spans="1:7" ht="19.899999999999999" customHeight="1" x14ac:dyDescent="0.2">
      <c r="A8314" s="601">
        <f t="shared" si="1881"/>
        <v>0</v>
      </c>
      <c r="B8314" s="561">
        <f t="shared" si="1882"/>
        <v>0</v>
      </c>
      <c r="C8314" s="561"/>
      <c r="D8314" s="613">
        <f t="shared" si="1883"/>
        <v>0</v>
      </c>
      <c r="E8314" s="553"/>
      <c r="F8314" s="555">
        <f t="shared" si="1884"/>
        <v>0</v>
      </c>
      <c r="G8314" s="555">
        <f t="shared" si="1885"/>
        <v>0</v>
      </c>
    </row>
    <row r="8315" spans="1:7" ht="19.899999999999999" customHeight="1" x14ac:dyDescent="0.2">
      <c r="A8315" s="599"/>
      <c r="B8315" s="545"/>
      <c r="C8315" s="545"/>
      <c r="D8315" s="541"/>
      <c r="E8315" s="542"/>
      <c r="F8315" s="564" t="s">
        <v>29</v>
      </c>
      <c r="G8315" s="605">
        <f>SUBTOTAL(9,G8304:G8314)</f>
        <v>0</v>
      </c>
    </row>
    <row r="8316" spans="1:7" ht="19.899999999999999" customHeight="1" x14ac:dyDescent="0.2">
      <c r="A8316" s="599"/>
      <c r="B8316" s="545"/>
      <c r="C8316" s="537" t="s">
        <v>1015</v>
      </c>
      <c r="D8316" s="541"/>
      <c r="E8316" s="542"/>
      <c r="F8316" s="543"/>
      <c r="G8316" s="600"/>
    </row>
    <row r="8317" spans="1:7" ht="19.899999999999999" customHeight="1" x14ac:dyDescent="0.2">
      <c r="A8317" s="792" t="s">
        <v>576</v>
      </c>
      <c r="B8317" s="793"/>
      <c r="C8317" s="794" t="s">
        <v>0</v>
      </c>
      <c r="D8317" s="794" t="s">
        <v>1867</v>
      </c>
      <c r="E8317" s="796" t="s">
        <v>24</v>
      </c>
      <c r="F8317" s="798" t="s">
        <v>25</v>
      </c>
      <c r="G8317" s="800" t="s">
        <v>26</v>
      </c>
    </row>
    <row r="8318" spans="1:7" ht="19.899999999999999" customHeight="1" x14ac:dyDescent="0.2">
      <c r="A8318" s="560" t="s">
        <v>577</v>
      </c>
      <c r="B8318" s="560" t="s">
        <v>578</v>
      </c>
      <c r="C8318" s="795"/>
      <c r="D8318" s="795"/>
      <c r="E8318" s="797"/>
      <c r="F8318" s="799"/>
      <c r="G8318" s="801"/>
    </row>
    <row r="8319" spans="1:7" ht="19.899999999999999" customHeight="1" x14ac:dyDescent="0.2">
      <c r="A8319" s="601">
        <f>IFERROR(VLOOKUP(C8319,T_Insumos,4,FALSE),0)</f>
        <v>0</v>
      </c>
      <c r="B8319" s="561">
        <f>IFERROR(VLOOKUP(C8319,T_Insumos,5,FALSE),0)</f>
        <v>0</v>
      </c>
      <c r="C8319" s="552"/>
      <c r="D8319" s="613">
        <f>IF(C8319=0,0,"$/tnkm")</f>
        <v>0</v>
      </c>
      <c r="E8319" s="553"/>
      <c r="F8319" s="555">
        <f>IFERROR(VLOOKUP(C8319,T_Insumos,3,FALSE),0)</f>
        <v>0</v>
      </c>
      <c r="G8319" s="555">
        <f>ROUND(E8319*F8319,2)</f>
        <v>0</v>
      </c>
    </row>
    <row r="8320" spans="1:7" ht="19.899999999999999" customHeight="1" x14ac:dyDescent="0.2">
      <c r="A8320" s="601">
        <f>IFERROR(VLOOKUP(C8320,T_Insumos,4,FALSE),0)</f>
        <v>0</v>
      </c>
      <c r="B8320" s="561">
        <f>IFERROR(VLOOKUP(C8320,T_Insumos,5,FALSE),0)</f>
        <v>0</v>
      </c>
      <c r="C8320" s="552"/>
      <c r="D8320" s="613">
        <f>IF(C8320=0,0,"$/tnkm")</f>
        <v>0</v>
      </c>
      <c r="E8320" s="569"/>
      <c r="F8320" s="555">
        <f>IFERROR(VLOOKUP(C8320,T_Insumos,3,FALSE),0)</f>
        <v>0</v>
      </c>
      <c r="G8320" s="555">
        <f t="shared" ref="G8320" si="1886">ROUND(E8320*F8320,2)</f>
        <v>0</v>
      </c>
    </row>
    <row r="8321" spans="1:7" ht="19.899999999999999" customHeight="1" x14ac:dyDescent="0.2">
      <c r="A8321" s="599"/>
      <c r="B8321" s="545"/>
      <c r="C8321" s="545"/>
      <c r="D8321" s="541"/>
      <c r="E8321" s="542"/>
      <c r="F8321" s="564" t="s">
        <v>1016</v>
      </c>
      <c r="G8321" s="605">
        <f>SUBTOTAL(9,G8319:G8320)</f>
        <v>0</v>
      </c>
    </row>
    <row r="8322" spans="1:7" ht="19.899999999999999" customHeight="1" x14ac:dyDescent="0.2">
      <c r="A8322" s="602"/>
      <c r="B8322" s="541"/>
      <c r="C8322" s="545"/>
      <c r="D8322" s="541"/>
      <c r="E8322" s="542"/>
      <c r="F8322" s="543"/>
      <c r="G8322" s="600"/>
    </row>
    <row r="8323" spans="1:7" ht="19.899999999999999" customHeight="1" x14ac:dyDescent="0.2">
      <c r="A8323" s="664" t="str">
        <f>B8257</f>
        <v/>
      </c>
      <c r="B8323" s="661">
        <f ca="1">C8257</f>
        <v>0</v>
      </c>
      <c r="C8323" s="541"/>
      <c r="D8323" s="541" t="s">
        <v>1833</v>
      </c>
      <c r="E8323" s="662"/>
      <c r="F8323" s="663" t="str">
        <f ca="1">"$/"&amp;G8257</f>
        <v>$/0</v>
      </c>
      <c r="G8323" s="610">
        <f>SUBTOTAL(9,G8280:G8322)</f>
        <v>0</v>
      </c>
    </row>
    <row r="8324" spans="1:7" ht="19.899999999999999" customHeight="1" x14ac:dyDescent="0.2">
      <c r="A8324" s="606"/>
      <c r="B8324" s="607"/>
      <c r="C8324" s="608"/>
      <c r="D8324" s="608" t="s">
        <v>2043</v>
      </c>
      <c r="E8324" s="609"/>
      <c r="F8324" s="665" t="str">
        <f ca="1">"$/"&amp;G8257</f>
        <v>$/0</v>
      </c>
      <c r="G8324" s="610">
        <f>ROUND(G8323/Coeficiente_Paso,2)</f>
        <v>0</v>
      </c>
    </row>
    <row r="8325" spans="1:7" ht="19.899999999999999" customHeight="1" x14ac:dyDescent="0.2">
      <c r="A8325" s="191"/>
      <c r="B8325" s="191"/>
      <c r="C8325" s="191"/>
      <c r="D8325" s="191"/>
      <c r="E8325" s="191"/>
      <c r="F8325" s="191"/>
      <c r="G8325" s="191"/>
    </row>
    <row r="8326" spans="1:7" ht="19.899999999999999" customHeight="1" x14ac:dyDescent="0.2">
      <c r="A8326" s="802" t="s">
        <v>31</v>
      </c>
      <c r="B8326" s="803"/>
      <c r="C8326" s="803"/>
      <c r="D8326" s="803"/>
      <c r="E8326" s="803"/>
      <c r="F8326" s="803"/>
      <c r="G8326" s="804"/>
    </row>
    <row r="8327" spans="1:7" ht="19.899999999999999" customHeight="1" x14ac:dyDescent="0.2">
      <c r="A8327" s="587" t="s">
        <v>711</v>
      </c>
      <c r="B8327" s="535" t="str">
        <f>Comitente</f>
        <v>DIRECCIÓN PROVINCIAL DE VIALIDAD</v>
      </c>
      <c r="C8327" s="536"/>
      <c r="D8327" s="537"/>
      <c r="E8327" s="537"/>
      <c r="F8327" s="538"/>
      <c r="G8327" s="588"/>
    </row>
    <row r="8328" spans="1:7" ht="19.899999999999999" customHeight="1" x14ac:dyDescent="0.2">
      <c r="A8328" s="587" t="s">
        <v>712</v>
      </c>
      <c r="B8328" s="535">
        <f>Contratista</f>
        <v>0</v>
      </c>
      <c r="C8328" s="539"/>
      <c r="D8328" s="539"/>
      <c r="E8328" s="539"/>
      <c r="F8328" s="535"/>
      <c r="G8328" s="589"/>
    </row>
    <row r="8329" spans="1:7" ht="19.899999999999999" customHeight="1" x14ac:dyDescent="0.2">
      <c r="A8329" s="587" t="s">
        <v>21</v>
      </c>
      <c r="B8329" s="535" t="str">
        <f>Obra</f>
        <v>PAVIMENTACIÓN Y REPAVIMENTACION DE LA RED VIAL MUNICIPAL AFECTADAS POR OBRAS DE SANEAMIENTO 1era ETAPA SARMIENTO</v>
      </c>
      <c r="C8329" s="539"/>
      <c r="D8329" s="539"/>
      <c r="E8329" s="539"/>
      <c r="F8329" s="535" t="s">
        <v>32</v>
      </c>
      <c r="G8329" s="589">
        <f>Fecha_Base</f>
        <v>0</v>
      </c>
    </row>
    <row r="8330" spans="1:7" ht="19.899999999999999" customHeight="1" x14ac:dyDescent="0.2">
      <c r="A8330" s="590" t="s">
        <v>710</v>
      </c>
      <c r="B8330" s="540" t="str">
        <f>Ubicación</f>
        <v>DEPARTAMENTO SARMIENTO</v>
      </c>
      <c r="C8330" s="540"/>
      <c r="D8330" s="541"/>
      <c r="E8330" s="542"/>
      <c r="F8330" s="543"/>
      <c r="G8330" s="591"/>
    </row>
    <row r="8331" spans="1:7" ht="19.899999999999999" customHeight="1" x14ac:dyDescent="0.2">
      <c r="A8331" s="590" t="s">
        <v>33</v>
      </c>
      <c r="B8331" s="544" t="str">
        <f>IFERROR(VALUE(LEFT(B8332,FIND(".",B8332)-1)),"")</f>
        <v/>
      </c>
      <c r="C8331" s="545">
        <f ca="1">IFERROR(VLOOKUP(B8331,T_Computo_Presupuesto,2,FALSE),0)</f>
        <v>0</v>
      </c>
      <c r="D8331" s="545"/>
      <c r="E8331" s="542"/>
      <c r="F8331" s="543"/>
      <c r="G8331" s="591"/>
    </row>
    <row r="8332" spans="1:7" ht="19.899999999999999" customHeight="1" x14ac:dyDescent="0.2">
      <c r="A8332" s="590" t="s">
        <v>22</v>
      </c>
      <c r="B8332" s="546" t="str">
        <f>IFERROR(VLOOKUP(COUNTIF($A$1:A8332,"ANALISIS DE PRECIOS"),T_NumeroItem,2,FALSE),"")</f>
        <v/>
      </c>
      <c r="C8332" s="805">
        <f ca="1">IFERROR(VLOOKUP(B8332,T_Computo_Presupuesto,2,FALSE),0)</f>
        <v>0</v>
      </c>
      <c r="D8332" s="805"/>
      <c r="E8332" s="805"/>
      <c r="F8332" s="540" t="s">
        <v>23</v>
      </c>
      <c r="G8332" s="592">
        <f ca="1">IFERROR(VLOOKUP(B8332,T_Computo_Presupuesto,4,FALSE),0)</f>
        <v>0</v>
      </c>
    </row>
    <row r="8333" spans="1:7" ht="19.899999999999999" customHeight="1" x14ac:dyDescent="0.2">
      <c r="A8333" s="590"/>
      <c r="B8333" s="540"/>
      <c r="C8333" s="545"/>
      <c r="D8333" s="541"/>
      <c r="E8333" s="542"/>
      <c r="F8333" s="545"/>
      <c r="G8333" s="593"/>
    </row>
    <row r="8334" spans="1:7" ht="19.899999999999999" customHeight="1" x14ac:dyDescent="0.2">
      <c r="A8334" s="594"/>
      <c r="B8334" s="547"/>
      <c r="C8334" s="548" t="s">
        <v>999</v>
      </c>
      <c r="D8334" s="547"/>
      <c r="E8334" s="547"/>
      <c r="F8334" s="547"/>
      <c r="G8334" s="595"/>
    </row>
    <row r="8335" spans="1:7" ht="19.899999999999999" customHeight="1" x14ac:dyDescent="0.2">
      <c r="A8335" s="590"/>
      <c r="B8335" s="549"/>
      <c r="C8335" s="545"/>
      <c r="D8335" s="541"/>
      <c r="E8335" s="542"/>
      <c r="F8335" s="540"/>
      <c r="G8335" s="592"/>
    </row>
    <row r="8336" spans="1:7" ht="19.899999999999999" customHeight="1" x14ac:dyDescent="0.2">
      <c r="A8336" s="590"/>
      <c r="B8336" s="549"/>
      <c r="C8336" s="550" t="s">
        <v>1000</v>
      </c>
      <c r="D8336" s="551" t="s">
        <v>24</v>
      </c>
      <c r="E8336" s="551" t="s">
        <v>1001</v>
      </c>
      <c r="F8336" s="551" t="s">
        <v>1002</v>
      </c>
      <c r="G8336" s="550" t="s">
        <v>1003</v>
      </c>
    </row>
    <row r="8337" spans="1:7" ht="19.899999999999999" customHeight="1" x14ac:dyDescent="0.2">
      <c r="A8337" s="590"/>
      <c r="B8337" s="549"/>
      <c r="C8337" s="552"/>
      <c r="D8337" s="553"/>
      <c r="E8337" s="554">
        <f t="shared" ref="E8337:E8346" si="1887">IFERROR(VLOOKUP(C8337,T_Equipos,4,FALSE),0)</f>
        <v>0</v>
      </c>
      <c r="F8337" s="555">
        <f t="shared" ref="F8337:F8346" si="1888">IFERROR(VLOOKUP(C8337,T_Equipos,5,FALSE),0)</f>
        <v>0</v>
      </c>
      <c r="G8337" s="555">
        <f>ROUND(D8337*F8337,2)</f>
        <v>0</v>
      </c>
    </row>
    <row r="8338" spans="1:7" ht="19.899999999999999" customHeight="1" x14ac:dyDescent="0.2">
      <c r="A8338" s="590"/>
      <c r="B8338" s="549"/>
      <c r="C8338" s="552"/>
      <c r="D8338" s="553"/>
      <c r="E8338" s="554">
        <f t="shared" si="1887"/>
        <v>0</v>
      </c>
      <c r="F8338" s="555">
        <f t="shared" si="1888"/>
        <v>0</v>
      </c>
      <c r="G8338" s="555">
        <f>ROUND(D8338*F8338,2)</f>
        <v>0</v>
      </c>
    </row>
    <row r="8339" spans="1:7" ht="19.899999999999999" customHeight="1" x14ac:dyDescent="0.2">
      <c r="A8339" s="590"/>
      <c r="B8339" s="549"/>
      <c r="C8339" s="552"/>
      <c r="D8339" s="553"/>
      <c r="E8339" s="554">
        <f t="shared" si="1887"/>
        <v>0</v>
      </c>
      <c r="F8339" s="555">
        <f t="shared" si="1888"/>
        <v>0</v>
      </c>
      <c r="G8339" s="555">
        <f>ROUND(D8339*F8339,2)</f>
        <v>0</v>
      </c>
    </row>
    <row r="8340" spans="1:7" ht="19.899999999999999" customHeight="1" x14ac:dyDescent="0.2">
      <c r="A8340" s="590"/>
      <c r="B8340" s="549"/>
      <c r="C8340" s="552"/>
      <c r="D8340" s="553"/>
      <c r="E8340" s="554">
        <f t="shared" si="1887"/>
        <v>0</v>
      </c>
      <c r="F8340" s="555">
        <f t="shared" si="1888"/>
        <v>0</v>
      </c>
      <c r="G8340" s="555">
        <f>ROUND(D8340*F8340,2)</f>
        <v>0</v>
      </c>
    </row>
    <row r="8341" spans="1:7" ht="19.899999999999999" customHeight="1" x14ac:dyDescent="0.2">
      <c r="A8341" s="590"/>
      <c r="B8341" s="549"/>
      <c r="C8341" s="552"/>
      <c r="D8341" s="553"/>
      <c r="E8341" s="554">
        <f t="shared" si="1887"/>
        <v>0</v>
      </c>
      <c r="F8341" s="555">
        <f t="shared" si="1888"/>
        <v>0</v>
      </c>
      <c r="G8341" s="555">
        <f t="shared" ref="G8341:G8346" si="1889">ROUND(D8341*F8341,2)</f>
        <v>0</v>
      </c>
    </row>
    <row r="8342" spans="1:7" ht="19.899999999999999" customHeight="1" x14ac:dyDescent="0.2">
      <c r="A8342" s="590"/>
      <c r="B8342" s="549"/>
      <c r="C8342" s="552"/>
      <c r="D8342" s="553"/>
      <c r="E8342" s="554">
        <f t="shared" si="1887"/>
        <v>0</v>
      </c>
      <c r="F8342" s="555">
        <f t="shared" si="1888"/>
        <v>0</v>
      </c>
      <c r="G8342" s="555">
        <f t="shared" si="1889"/>
        <v>0</v>
      </c>
    </row>
    <row r="8343" spans="1:7" ht="19.899999999999999" customHeight="1" x14ac:dyDescent="0.2">
      <c r="A8343" s="590"/>
      <c r="B8343" s="549"/>
      <c r="C8343" s="552"/>
      <c r="D8343" s="553"/>
      <c r="E8343" s="554">
        <f t="shared" si="1887"/>
        <v>0</v>
      </c>
      <c r="F8343" s="555">
        <f t="shared" si="1888"/>
        <v>0</v>
      </c>
      <c r="G8343" s="555">
        <f t="shared" si="1889"/>
        <v>0</v>
      </c>
    </row>
    <row r="8344" spans="1:7" ht="19.899999999999999" customHeight="1" x14ac:dyDescent="0.2">
      <c r="A8344" s="590"/>
      <c r="B8344" s="549"/>
      <c r="C8344" s="552"/>
      <c r="D8344" s="553"/>
      <c r="E8344" s="554">
        <f t="shared" si="1887"/>
        <v>0</v>
      </c>
      <c r="F8344" s="555">
        <f t="shared" si="1888"/>
        <v>0</v>
      </c>
      <c r="G8344" s="555">
        <f t="shared" si="1889"/>
        <v>0</v>
      </c>
    </row>
    <row r="8345" spans="1:7" ht="19.899999999999999" customHeight="1" x14ac:dyDescent="0.2">
      <c r="A8345" s="590"/>
      <c r="B8345" s="549"/>
      <c r="C8345" s="552"/>
      <c r="D8345" s="553"/>
      <c r="E8345" s="554">
        <f t="shared" si="1887"/>
        <v>0</v>
      </c>
      <c r="F8345" s="555">
        <f t="shared" si="1888"/>
        <v>0</v>
      </c>
      <c r="G8345" s="555">
        <f t="shared" si="1889"/>
        <v>0</v>
      </c>
    </row>
    <row r="8346" spans="1:7" ht="19.899999999999999" customHeight="1" x14ac:dyDescent="0.2">
      <c r="A8346" s="590"/>
      <c r="B8346" s="549"/>
      <c r="C8346" s="552"/>
      <c r="D8346" s="553"/>
      <c r="E8346" s="554">
        <f t="shared" si="1887"/>
        <v>0</v>
      </c>
      <c r="F8346" s="555">
        <f t="shared" si="1888"/>
        <v>0</v>
      </c>
      <c r="G8346" s="555">
        <f t="shared" si="1889"/>
        <v>0</v>
      </c>
    </row>
    <row r="8347" spans="1:7" ht="19.899999999999999" customHeight="1" x14ac:dyDescent="0.2">
      <c r="A8347" s="590"/>
      <c r="B8347" s="549"/>
      <c r="C8347" s="545"/>
      <c r="D8347" s="545"/>
      <c r="E8347" s="556"/>
      <c r="F8347" s="540"/>
      <c r="G8347" s="592"/>
    </row>
    <row r="8348" spans="1:7" ht="19.899999999999999" customHeight="1" x14ac:dyDescent="0.2">
      <c r="A8348" s="590"/>
      <c r="B8348" s="545"/>
      <c r="C8348" s="537" t="s">
        <v>1004</v>
      </c>
      <c r="D8348" s="540" t="s">
        <v>1001</v>
      </c>
      <c r="E8348" s="611">
        <f>SUMPRODUCT(D8337:D8346,E8337:E8346)</f>
        <v>0</v>
      </c>
      <c r="F8348" s="540" t="s">
        <v>1005</v>
      </c>
      <c r="G8348" s="612">
        <f>SUM(G8337:G8346)</f>
        <v>0</v>
      </c>
    </row>
    <row r="8349" spans="1:7" ht="19.899999999999999" customHeight="1" x14ac:dyDescent="0.2">
      <c r="A8349" s="590"/>
      <c r="B8349" s="549"/>
      <c r="C8349" s="557"/>
      <c r="D8349" s="556"/>
      <c r="E8349" s="542"/>
      <c r="F8349" s="540"/>
      <c r="G8349" s="596"/>
    </row>
    <row r="8350" spans="1:7" ht="19.899999999999999" customHeight="1" x14ac:dyDescent="0.2">
      <c r="A8350" s="597"/>
      <c r="B8350" s="549"/>
      <c r="C8350" s="540" t="s">
        <v>1006</v>
      </c>
      <c r="D8350" s="558">
        <f>IFERROR(VLOOKUP(COUNTIF($A$1:A8350,"ANALISIS DE PRECIOS"),T_Rendimiento_Equipo,5,FALSE),0)</f>
        <v>0</v>
      </c>
      <c r="E8350" s="559" t="str">
        <f ca="1">G8332&amp;"/día"</f>
        <v>0/día</v>
      </c>
      <c r="F8350" s="598"/>
      <c r="G8350" s="592"/>
    </row>
    <row r="8351" spans="1:7" ht="19.899999999999999" customHeight="1" x14ac:dyDescent="0.2">
      <c r="A8351" s="590"/>
      <c r="B8351" s="549"/>
      <c r="C8351" s="545"/>
      <c r="D8351" s="541"/>
      <c r="E8351" s="542"/>
      <c r="F8351" s="540"/>
      <c r="G8351" s="592"/>
    </row>
    <row r="8352" spans="1:7" ht="19.899999999999999" customHeight="1" x14ac:dyDescent="0.2">
      <c r="A8352" s="792" t="s">
        <v>576</v>
      </c>
      <c r="B8352" s="793"/>
      <c r="C8352" s="794" t="s">
        <v>0</v>
      </c>
      <c r="D8352" s="806" t="s">
        <v>1866</v>
      </c>
      <c r="E8352" s="806" t="s">
        <v>1865</v>
      </c>
      <c r="F8352" s="798" t="s">
        <v>1007</v>
      </c>
      <c r="G8352" s="800" t="s">
        <v>26</v>
      </c>
    </row>
    <row r="8353" spans="1:7" ht="19.899999999999999" customHeight="1" x14ac:dyDescent="0.2">
      <c r="A8353" s="560" t="s">
        <v>577</v>
      </c>
      <c r="B8353" s="560" t="s">
        <v>578</v>
      </c>
      <c r="C8353" s="795"/>
      <c r="D8353" s="807"/>
      <c r="E8353" s="797"/>
      <c r="F8353" s="799"/>
      <c r="G8353" s="801"/>
    </row>
    <row r="8354" spans="1:7" ht="19.899999999999999" customHeight="1" x14ac:dyDescent="0.2">
      <c r="A8354" s="599"/>
      <c r="B8354" s="545"/>
      <c r="C8354" s="537" t="s">
        <v>1008</v>
      </c>
      <c r="D8354" s="542"/>
      <c r="E8354" s="542"/>
      <c r="F8354" s="545"/>
      <c r="G8354" s="600"/>
    </row>
    <row r="8355" spans="1:7" ht="19.899999999999999" customHeight="1" x14ac:dyDescent="0.2">
      <c r="A8355" s="601">
        <f t="shared" ref="A8355:A8363" si="1890">IFERROR(VLOOKUP(C8355,T_Insumos,4,FALSE),0)</f>
        <v>0</v>
      </c>
      <c r="B8355" s="561">
        <f t="shared" ref="B8355:B8363" si="1891">IFERROR(VLOOKUP(C8355,T_Insumos,5,FALSE),0)</f>
        <v>0</v>
      </c>
      <c r="C8355" s="552"/>
      <c r="D8355" s="562">
        <f t="shared" ref="D8355:D8363" si="1892">IFERROR(VLOOKUP(C8355,T_Insumos,3,FALSE),0)</f>
        <v>0</v>
      </c>
      <c r="E8355" s="555">
        <f>D8355*$G$23</f>
        <v>0</v>
      </c>
      <c r="F8355" s="558">
        <f>IF(C8355="",0,IFERROR(VLOOKUP(COUNTIF($A$1:A8355,"ANALISIS DE PRECIOS"),T_Rendimiento_Equipo,5,FALSE),0))</f>
        <v>0</v>
      </c>
      <c r="G8355" s="555">
        <f>IFERROR(ROUND(E8355/F8355,2),0)</f>
        <v>0</v>
      </c>
    </row>
    <row r="8356" spans="1:7" ht="19.899999999999999" customHeight="1" x14ac:dyDescent="0.2">
      <c r="A8356" s="601">
        <f t="shared" si="1890"/>
        <v>0</v>
      </c>
      <c r="B8356" s="561">
        <f t="shared" si="1891"/>
        <v>0</v>
      </c>
      <c r="C8356" s="552"/>
      <c r="D8356" s="562">
        <f t="shared" si="1892"/>
        <v>0</v>
      </c>
      <c r="E8356" s="555"/>
      <c r="F8356" s="558">
        <f>IF(C8356="",0,IFERROR(VLOOKUP(COUNTIF($A$1:A8356,"ANALISIS DE PRECIOS"),T_Rendimiento_Equipo,5,FALSE),0))</f>
        <v>0</v>
      </c>
      <c r="G8356" s="555">
        <f t="shared" ref="G8356:G8363" si="1893">IFERROR(ROUND(E8356/F8356,2),0)</f>
        <v>0</v>
      </c>
    </row>
    <row r="8357" spans="1:7" ht="19.899999999999999" customHeight="1" x14ac:dyDescent="0.2">
      <c r="A8357" s="601">
        <f t="shared" si="1890"/>
        <v>0</v>
      </c>
      <c r="B8357" s="561">
        <f t="shared" si="1891"/>
        <v>0</v>
      </c>
      <c r="C8357" s="563"/>
      <c r="D8357" s="562">
        <f t="shared" si="1892"/>
        <v>0</v>
      </c>
      <c r="E8357" s="555"/>
      <c r="F8357" s="558">
        <f>IF(C8357="",0,IFERROR(VLOOKUP(COUNTIF($A$1:A8357,"ANALISIS DE PRECIOS"),T_Rendimiento_Equipo,5,FALSE),0))</f>
        <v>0</v>
      </c>
      <c r="G8357" s="555">
        <f t="shared" si="1893"/>
        <v>0</v>
      </c>
    </row>
    <row r="8358" spans="1:7" ht="19.899999999999999" customHeight="1" x14ac:dyDescent="0.2">
      <c r="A8358" s="601">
        <f t="shared" si="1890"/>
        <v>0</v>
      </c>
      <c r="B8358" s="561">
        <f t="shared" si="1891"/>
        <v>0</v>
      </c>
      <c r="C8358" s="563"/>
      <c r="D8358" s="562">
        <f t="shared" si="1892"/>
        <v>0</v>
      </c>
      <c r="E8358" s="555"/>
      <c r="F8358" s="558">
        <f>IF(C8358="",0,IFERROR(VLOOKUP(COUNTIF($A$1:A8358,"ANALISIS DE PRECIOS"),T_Rendimiento_Equipo,5,FALSE),0))</f>
        <v>0</v>
      </c>
      <c r="G8358" s="555">
        <f t="shared" si="1893"/>
        <v>0</v>
      </c>
    </row>
    <row r="8359" spans="1:7" ht="19.899999999999999" customHeight="1" x14ac:dyDescent="0.2">
      <c r="A8359" s="601">
        <f t="shared" si="1890"/>
        <v>0</v>
      </c>
      <c r="B8359" s="561">
        <f t="shared" si="1891"/>
        <v>0</v>
      </c>
      <c r="C8359" s="563"/>
      <c r="D8359" s="562">
        <f t="shared" si="1892"/>
        <v>0</v>
      </c>
      <c r="E8359" s="555"/>
      <c r="F8359" s="558">
        <f>IF(C8359="",0,IFERROR(VLOOKUP(COUNTIF($A$1:A8359,"ANALISIS DE PRECIOS"),T_Rendimiento_Equipo,5,FALSE),0))</f>
        <v>0</v>
      </c>
      <c r="G8359" s="555">
        <f t="shared" si="1893"/>
        <v>0</v>
      </c>
    </row>
    <row r="8360" spans="1:7" ht="19.899999999999999" customHeight="1" x14ac:dyDescent="0.2">
      <c r="A8360" s="601">
        <f t="shared" si="1890"/>
        <v>0</v>
      </c>
      <c r="B8360" s="561">
        <f t="shared" si="1891"/>
        <v>0</v>
      </c>
      <c r="C8360" s="563"/>
      <c r="D8360" s="562">
        <f t="shared" si="1892"/>
        <v>0</v>
      </c>
      <c r="E8360" s="555"/>
      <c r="F8360" s="558">
        <f>IF(C8360="",0,IFERROR(VLOOKUP(COUNTIF($A$1:A8360,"ANALISIS DE PRECIOS"),T_Rendimiento_Equipo,5,FALSE),0))</f>
        <v>0</v>
      </c>
      <c r="G8360" s="555">
        <f t="shared" si="1893"/>
        <v>0</v>
      </c>
    </row>
    <row r="8361" spans="1:7" ht="19.899999999999999" customHeight="1" x14ac:dyDescent="0.2">
      <c r="A8361" s="601">
        <f t="shared" si="1890"/>
        <v>0</v>
      </c>
      <c r="B8361" s="561">
        <f t="shared" si="1891"/>
        <v>0</v>
      </c>
      <c r="C8361" s="563"/>
      <c r="D8361" s="562">
        <f t="shared" si="1892"/>
        <v>0</v>
      </c>
      <c r="E8361" s="555"/>
      <c r="F8361" s="558">
        <f>IF(C8361="",0,IFERROR(VLOOKUP(COUNTIF($A$1:A8361,"ANALISIS DE PRECIOS"),T_Rendimiento_Equipo,5,FALSE),0))</f>
        <v>0</v>
      </c>
      <c r="G8361" s="555">
        <f t="shared" si="1893"/>
        <v>0</v>
      </c>
    </row>
    <row r="8362" spans="1:7" ht="19.899999999999999" customHeight="1" x14ac:dyDescent="0.2">
      <c r="A8362" s="601">
        <f t="shared" si="1890"/>
        <v>0</v>
      </c>
      <c r="B8362" s="561">
        <f t="shared" si="1891"/>
        <v>0</v>
      </c>
      <c r="C8362" s="563"/>
      <c r="D8362" s="562">
        <f t="shared" si="1892"/>
        <v>0</v>
      </c>
      <c r="E8362" s="555"/>
      <c r="F8362" s="558">
        <f>IF(C8362="",0,IFERROR(VLOOKUP(COUNTIF($A$1:A8362,"ANALISIS DE PRECIOS"),T_Rendimiento_Equipo,5,FALSE),0))</f>
        <v>0</v>
      </c>
      <c r="G8362" s="555">
        <f t="shared" si="1893"/>
        <v>0</v>
      </c>
    </row>
    <row r="8363" spans="1:7" ht="19.899999999999999" customHeight="1" x14ac:dyDescent="0.2">
      <c r="A8363" s="601">
        <f t="shared" si="1890"/>
        <v>0</v>
      </c>
      <c r="B8363" s="561">
        <f t="shared" si="1891"/>
        <v>0</v>
      </c>
      <c r="C8363" s="552"/>
      <c r="D8363" s="562">
        <f t="shared" si="1892"/>
        <v>0</v>
      </c>
      <c r="E8363" s="555"/>
      <c r="F8363" s="558">
        <f>IF(C8363="",0,IFERROR(VLOOKUP(COUNTIF($A$1:A8363,"ANALISIS DE PRECIOS"),T_Rendimiento_Equipo,5,FALSE),0))</f>
        <v>0</v>
      </c>
      <c r="G8363" s="555">
        <f t="shared" si="1893"/>
        <v>0</v>
      </c>
    </row>
    <row r="8364" spans="1:7" ht="19.899999999999999" customHeight="1" x14ac:dyDescent="0.2">
      <c r="A8364" s="602"/>
      <c r="B8364" s="541"/>
      <c r="C8364" s="545"/>
      <c r="D8364" s="541"/>
      <c r="E8364" s="542"/>
      <c r="F8364" s="564" t="s">
        <v>27</v>
      </c>
      <c r="G8364" s="603">
        <f>SUBTOTAL(9,G8355:G8363)</f>
        <v>0</v>
      </c>
    </row>
    <row r="8365" spans="1:7" ht="19.899999999999999" customHeight="1" x14ac:dyDescent="0.2">
      <c r="A8365" s="599"/>
      <c r="B8365" s="545"/>
      <c r="C8365" s="537" t="s">
        <v>713</v>
      </c>
      <c r="D8365" s="541"/>
      <c r="E8365" s="542"/>
      <c r="F8365" s="543"/>
      <c r="G8365" s="600"/>
    </row>
    <row r="8366" spans="1:7" ht="19.899999999999999" customHeight="1" x14ac:dyDescent="0.2">
      <c r="A8366" s="792" t="s">
        <v>576</v>
      </c>
      <c r="B8366" s="793"/>
      <c r="C8366" s="794" t="s">
        <v>0</v>
      </c>
      <c r="D8366" s="796" t="s">
        <v>24</v>
      </c>
      <c r="E8366" s="796" t="s">
        <v>1832</v>
      </c>
      <c r="F8366" s="798" t="s">
        <v>1007</v>
      </c>
      <c r="G8366" s="800" t="s">
        <v>26</v>
      </c>
    </row>
    <row r="8367" spans="1:7" ht="19.899999999999999" customHeight="1" x14ac:dyDescent="0.2">
      <c r="A8367" s="560" t="s">
        <v>577</v>
      </c>
      <c r="B8367" s="560" t="s">
        <v>578</v>
      </c>
      <c r="C8367" s="795"/>
      <c r="D8367" s="797"/>
      <c r="E8367" s="797"/>
      <c r="F8367" s="799"/>
      <c r="G8367" s="801"/>
    </row>
    <row r="8368" spans="1:7" ht="19.899999999999999" customHeight="1" x14ac:dyDescent="0.2">
      <c r="A8368" s="601">
        <f t="shared" ref="A8368:A8374" si="1894">IFERROR(VLOOKUP(C8368,T_Insumos,4,FALSE),0)</f>
        <v>0</v>
      </c>
      <c r="B8368" s="561">
        <f t="shared" ref="B8368:B8374" si="1895">IFERROR(VLOOKUP(C8368,T_Insumos,5,FALSE),0)</f>
        <v>0</v>
      </c>
      <c r="C8368" s="565"/>
      <c r="D8368" s="558"/>
      <c r="E8368" s="555">
        <f t="shared" ref="E8368:E8374" si="1896">IFERROR(VLOOKUP(C8368,T_Insumos,3,FALSE),0)</f>
        <v>0</v>
      </c>
      <c r="F8368" s="558">
        <f>IF(C8368="",0,IFERROR(VLOOKUP(COUNTIF($A$1:A8368,"ANALISIS DE PRECIOS"),T_Rendimiento_Equipo,5,FALSE),0))</f>
        <v>0</v>
      </c>
      <c r="G8368" s="555">
        <f>IFERROR(ROUND(D8368*E8368/F8368,2),0)</f>
        <v>0</v>
      </c>
    </row>
    <row r="8369" spans="1:7" ht="19.899999999999999" customHeight="1" x14ac:dyDescent="0.2">
      <c r="A8369" s="601">
        <f t="shared" si="1894"/>
        <v>0</v>
      </c>
      <c r="B8369" s="561">
        <f t="shared" si="1895"/>
        <v>0</v>
      </c>
      <c r="C8369" s="552"/>
      <c r="D8369" s="558"/>
      <c r="E8369" s="555">
        <f t="shared" si="1896"/>
        <v>0</v>
      </c>
      <c r="F8369" s="558">
        <f>IF(C8369="",0,IFERROR(VLOOKUP(COUNTIF($A$1:A8369,"ANALISIS DE PRECIOS"),T_Rendimiento_Equipo,5,FALSE),0))</f>
        <v>0</v>
      </c>
      <c r="G8369" s="555">
        <f t="shared" ref="G8369:G8374" si="1897">IFERROR(ROUND(D8369*E8369/F8369,2),0)</f>
        <v>0</v>
      </c>
    </row>
    <row r="8370" spans="1:7" ht="19.899999999999999" customHeight="1" x14ac:dyDescent="0.2">
      <c r="A8370" s="601">
        <f t="shared" si="1894"/>
        <v>0</v>
      </c>
      <c r="B8370" s="561">
        <f t="shared" si="1895"/>
        <v>0</v>
      </c>
      <c r="C8370" s="552"/>
      <c r="D8370" s="558"/>
      <c r="E8370" s="555">
        <f t="shared" si="1896"/>
        <v>0</v>
      </c>
      <c r="F8370" s="558">
        <f>IF(C8370="",0,IFERROR(VLOOKUP(COUNTIF($A$1:A8370,"ANALISIS DE PRECIOS"),T_Rendimiento_Equipo,5,FALSE),0))</f>
        <v>0</v>
      </c>
      <c r="G8370" s="555">
        <f t="shared" si="1897"/>
        <v>0</v>
      </c>
    </row>
    <row r="8371" spans="1:7" ht="19.899999999999999" customHeight="1" x14ac:dyDescent="0.2">
      <c r="A8371" s="601">
        <f t="shared" si="1894"/>
        <v>0</v>
      </c>
      <c r="B8371" s="561">
        <f t="shared" si="1895"/>
        <v>0</v>
      </c>
      <c r="C8371" s="552"/>
      <c r="D8371" s="558"/>
      <c r="E8371" s="555">
        <f t="shared" si="1896"/>
        <v>0</v>
      </c>
      <c r="F8371" s="558">
        <f>IF(C8371="",0,IFERROR(VLOOKUP(COUNTIF($A$1:A8371,"ANALISIS DE PRECIOS"),T_Rendimiento_Equipo,5,FALSE),0))</f>
        <v>0</v>
      </c>
      <c r="G8371" s="555">
        <f t="shared" si="1897"/>
        <v>0</v>
      </c>
    </row>
    <row r="8372" spans="1:7" ht="19.899999999999999" customHeight="1" x14ac:dyDescent="0.2">
      <c r="A8372" s="601">
        <f t="shared" si="1894"/>
        <v>0</v>
      </c>
      <c r="B8372" s="561">
        <f t="shared" si="1895"/>
        <v>0</v>
      </c>
      <c r="C8372" s="552"/>
      <c r="D8372" s="558"/>
      <c r="E8372" s="555">
        <f t="shared" si="1896"/>
        <v>0</v>
      </c>
      <c r="F8372" s="558">
        <f>IF(C8372="",0,IFERROR(VLOOKUP(COUNTIF($A$1:A8372,"ANALISIS DE PRECIOS"),T_Rendimiento_Equipo,5,FALSE),0))</f>
        <v>0</v>
      </c>
      <c r="G8372" s="555">
        <f t="shared" si="1897"/>
        <v>0</v>
      </c>
    </row>
    <row r="8373" spans="1:7" ht="19.899999999999999" customHeight="1" x14ac:dyDescent="0.2">
      <c r="A8373" s="601">
        <f t="shared" si="1894"/>
        <v>0</v>
      </c>
      <c r="B8373" s="561">
        <f t="shared" si="1895"/>
        <v>0</v>
      </c>
      <c r="C8373" s="552"/>
      <c r="D8373" s="566"/>
      <c r="E8373" s="555">
        <f t="shared" si="1896"/>
        <v>0</v>
      </c>
      <c r="F8373" s="558">
        <f>IF(C8373="",0,IFERROR(VLOOKUP(COUNTIF($A$1:A8373,"ANALISIS DE PRECIOS"),T_Rendimiento_Equipo,5,FALSE),0))</f>
        <v>0</v>
      </c>
      <c r="G8373" s="555">
        <f t="shared" si="1897"/>
        <v>0</v>
      </c>
    </row>
    <row r="8374" spans="1:7" ht="19.899999999999999" customHeight="1" x14ac:dyDescent="0.2">
      <c r="A8374" s="601">
        <f t="shared" si="1894"/>
        <v>0</v>
      </c>
      <c r="B8374" s="561">
        <f t="shared" si="1895"/>
        <v>0</v>
      </c>
      <c r="C8374" s="561"/>
      <c r="D8374" s="567"/>
      <c r="E8374" s="555">
        <f t="shared" si="1896"/>
        <v>0</v>
      </c>
      <c r="F8374" s="558">
        <f>IF(C8374="",0,IFERROR(VLOOKUP(COUNTIF($A$1:A8374,"ANALISIS DE PRECIOS"),T_Rendimiento_Equipo,5,FALSE),0))</f>
        <v>0</v>
      </c>
      <c r="G8374" s="555">
        <f t="shared" si="1897"/>
        <v>0</v>
      </c>
    </row>
    <row r="8375" spans="1:7" ht="19.899999999999999" customHeight="1" x14ac:dyDescent="0.2">
      <c r="A8375" s="602"/>
      <c r="B8375" s="541"/>
      <c r="C8375" s="545"/>
      <c r="D8375" s="541"/>
      <c r="E8375" s="542"/>
      <c r="F8375" s="564" t="s">
        <v>28</v>
      </c>
      <c r="G8375" s="604">
        <f>SUBTOTAL(9,G8368:G8374)</f>
        <v>0</v>
      </c>
    </row>
    <row r="8376" spans="1:7" ht="19.899999999999999" customHeight="1" x14ac:dyDescent="0.2">
      <c r="A8376" s="599"/>
      <c r="B8376" s="545"/>
      <c r="C8376" s="537" t="s">
        <v>1014</v>
      </c>
      <c r="D8376" s="541"/>
      <c r="E8376" s="542"/>
      <c r="F8376" s="543"/>
      <c r="G8376" s="600"/>
    </row>
    <row r="8377" spans="1:7" ht="19.899999999999999" customHeight="1" x14ac:dyDescent="0.2">
      <c r="A8377" s="792" t="s">
        <v>576</v>
      </c>
      <c r="B8377" s="793"/>
      <c r="C8377" s="794" t="s">
        <v>0</v>
      </c>
      <c r="D8377" s="794" t="s">
        <v>1867</v>
      </c>
      <c r="E8377" s="796" t="s">
        <v>24</v>
      </c>
      <c r="F8377" s="798" t="s">
        <v>25</v>
      </c>
      <c r="G8377" s="800" t="s">
        <v>26</v>
      </c>
    </row>
    <row r="8378" spans="1:7" ht="19.899999999999999" customHeight="1" x14ac:dyDescent="0.2">
      <c r="A8378" s="560" t="s">
        <v>577</v>
      </c>
      <c r="B8378" s="560" t="s">
        <v>578</v>
      </c>
      <c r="C8378" s="795"/>
      <c r="D8378" s="795"/>
      <c r="E8378" s="797"/>
      <c r="F8378" s="799"/>
      <c r="G8378" s="801"/>
    </row>
    <row r="8379" spans="1:7" ht="19.899999999999999" customHeight="1" x14ac:dyDescent="0.2">
      <c r="A8379" s="601">
        <f t="shared" ref="A8379:A8389" si="1898">IFERROR(VLOOKUP(C8379,T_Insumos,4,FALSE),0)</f>
        <v>0</v>
      </c>
      <c r="B8379" s="561">
        <f t="shared" ref="B8379:B8389" si="1899">IFERROR(VLOOKUP(C8379,T_Insumos,5,FALSE),0)</f>
        <v>0</v>
      </c>
      <c r="C8379" s="561"/>
      <c r="D8379" s="613">
        <f t="shared" ref="D8379:D8389" si="1900">IFERROR(VLOOKUP(C8379,T_Insumos,2,FALSE),0)</f>
        <v>0</v>
      </c>
      <c r="E8379" s="553"/>
      <c r="F8379" s="555">
        <f t="shared" ref="F8379:F8389" si="1901">IFERROR(VLOOKUP(C8379,T_Insumos,3,FALSE),0)</f>
        <v>0</v>
      </c>
      <c r="G8379" s="555">
        <f>ROUND(E8379*F8379,2)</f>
        <v>0</v>
      </c>
    </row>
    <row r="8380" spans="1:7" ht="19.899999999999999" customHeight="1" x14ac:dyDescent="0.2">
      <c r="A8380" s="601">
        <f t="shared" si="1898"/>
        <v>0</v>
      </c>
      <c r="B8380" s="561">
        <f t="shared" si="1899"/>
        <v>0</v>
      </c>
      <c r="C8380" s="561"/>
      <c r="D8380" s="613">
        <f t="shared" si="1900"/>
        <v>0</v>
      </c>
      <c r="E8380" s="553"/>
      <c r="F8380" s="555">
        <f t="shared" si="1901"/>
        <v>0</v>
      </c>
      <c r="G8380" s="555">
        <f t="shared" ref="G8380:G8389" si="1902">ROUND(E8380*F8380,2)</f>
        <v>0</v>
      </c>
    </row>
    <row r="8381" spans="1:7" ht="19.899999999999999" customHeight="1" x14ac:dyDescent="0.2">
      <c r="A8381" s="601">
        <f t="shared" si="1898"/>
        <v>0</v>
      </c>
      <c r="B8381" s="561">
        <f t="shared" si="1899"/>
        <v>0</v>
      </c>
      <c r="C8381" s="561"/>
      <c r="D8381" s="613">
        <f t="shared" si="1900"/>
        <v>0</v>
      </c>
      <c r="E8381" s="553"/>
      <c r="F8381" s="555">
        <f t="shared" si="1901"/>
        <v>0</v>
      </c>
      <c r="G8381" s="555">
        <f t="shared" si="1902"/>
        <v>0</v>
      </c>
    </row>
    <row r="8382" spans="1:7" ht="19.899999999999999" customHeight="1" x14ac:dyDescent="0.2">
      <c r="A8382" s="601">
        <f t="shared" si="1898"/>
        <v>0</v>
      </c>
      <c r="B8382" s="561">
        <f t="shared" si="1899"/>
        <v>0</v>
      </c>
      <c r="C8382" s="561"/>
      <c r="D8382" s="613">
        <f t="shared" si="1900"/>
        <v>0</v>
      </c>
      <c r="E8382" s="553"/>
      <c r="F8382" s="555">
        <f t="shared" si="1901"/>
        <v>0</v>
      </c>
      <c r="G8382" s="555">
        <f t="shared" si="1902"/>
        <v>0</v>
      </c>
    </row>
    <row r="8383" spans="1:7" ht="19.899999999999999" customHeight="1" x14ac:dyDescent="0.2">
      <c r="A8383" s="601">
        <f t="shared" si="1898"/>
        <v>0</v>
      </c>
      <c r="B8383" s="561">
        <f t="shared" si="1899"/>
        <v>0</v>
      </c>
      <c r="C8383" s="561"/>
      <c r="D8383" s="613">
        <f t="shared" si="1900"/>
        <v>0</v>
      </c>
      <c r="E8383" s="553"/>
      <c r="F8383" s="555">
        <f t="shared" si="1901"/>
        <v>0</v>
      </c>
      <c r="G8383" s="555">
        <f t="shared" si="1902"/>
        <v>0</v>
      </c>
    </row>
    <row r="8384" spans="1:7" ht="19.899999999999999" customHeight="1" x14ac:dyDescent="0.2">
      <c r="A8384" s="601">
        <f t="shared" si="1898"/>
        <v>0</v>
      </c>
      <c r="B8384" s="561">
        <f t="shared" si="1899"/>
        <v>0</v>
      </c>
      <c r="C8384" s="561"/>
      <c r="D8384" s="613">
        <f t="shared" si="1900"/>
        <v>0</v>
      </c>
      <c r="E8384" s="553"/>
      <c r="F8384" s="555">
        <f t="shared" si="1901"/>
        <v>0</v>
      </c>
      <c r="G8384" s="555">
        <f t="shared" si="1902"/>
        <v>0</v>
      </c>
    </row>
    <row r="8385" spans="1:7" ht="19.899999999999999" customHeight="1" x14ac:dyDescent="0.2">
      <c r="A8385" s="601">
        <f t="shared" si="1898"/>
        <v>0</v>
      </c>
      <c r="B8385" s="561">
        <f t="shared" si="1899"/>
        <v>0</v>
      </c>
      <c r="C8385" s="561"/>
      <c r="D8385" s="613">
        <f t="shared" si="1900"/>
        <v>0</v>
      </c>
      <c r="E8385" s="553"/>
      <c r="F8385" s="555">
        <f t="shared" si="1901"/>
        <v>0</v>
      </c>
      <c r="G8385" s="555">
        <f t="shared" si="1902"/>
        <v>0</v>
      </c>
    </row>
    <row r="8386" spans="1:7" ht="19.899999999999999" customHeight="1" x14ac:dyDescent="0.2">
      <c r="A8386" s="601">
        <f t="shared" si="1898"/>
        <v>0</v>
      </c>
      <c r="B8386" s="561">
        <f t="shared" si="1899"/>
        <v>0</v>
      </c>
      <c r="C8386" s="561"/>
      <c r="D8386" s="613">
        <f t="shared" si="1900"/>
        <v>0</v>
      </c>
      <c r="E8386" s="553"/>
      <c r="F8386" s="555">
        <f t="shared" si="1901"/>
        <v>0</v>
      </c>
      <c r="G8386" s="555">
        <f t="shared" si="1902"/>
        <v>0</v>
      </c>
    </row>
    <row r="8387" spans="1:7" ht="19.899999999999999" customHeight="1" x14ac:dyDescent="0.2">
      <c r="A8387" s="601">
        <f t="shared" si="1898"/>
        <v>0</v>
      </c>
      <c r="B8387" s="561">
        <f t="shared" si="1899"/>
        <v>0</v>
      </c>
      <c r="C8387" s="561"/>
      <c r="D8387" s="613">
        <f t="shared" si="1900"/>
        <v>0</v>
      </c>
      <c r="E8387" s="553"/>
      <c r="F8387" s="555">
        <f t="shared" si="1901"/>
        <v>0</v>
      </c>
      <c r="G8387" s="555">
        <f t="shared" si="1902"/>
        <v>0</v>
      </c>
    </row>
    <row r="8388" spans="1:7" ht="19.899999999999999" customHeight="1" x14ac:dyDescent="0.2">
      <c r="A8388" s="601">
        <f t="shared" si="1898"/>
        <v>0</v>
      </c>
      <c r="B8388" s="561">
        <f t="shared" si="1899"/>
        <v>0</v>
      </c>
      <c r="C8388" s="561"/>
      <c r="D8388" s="613">
        <f t="shared" si="1900"/>
        <v>0</v>
      </c>
      <c r="E8388" s="553"/>
      <c r="F8388" s="555">
        <f t="shared" si="1901"/>
        <v>0</v>
      </c>
      <c r="G8388" s="555">
        <f t="shared" si="1902"/>
        <v>0</v>
      </c>
    </row>
    <row r="8389" spans="1:7" ht="19.899999999999999" customHeight="1" x14ac:dyDescent="0.2">
      <c r="A8389" s="601">
        <f t="shared" si="1898"/>
        <v>0</v>
      </c>
      <c r="B8389" s="561">
        <f t="shared" si="1899"/>
        <v>0</v>
      </c>
      <c r="C8389" s="561"/>
      <c r="D8389" s="613">
        <f t="shared" si="1900"/>
        <v>0</v>
      </c>
      <c r="E8389" s="553"/>
      <c r="F8389" s="555">
        <f t="shared" si="1901"/>
        <v>0</v>
      </c>
      <c r="G8389" s="555">
        <f t="shared" si="1902"/>
        <v>0</v>
      </c>
    </row>
    <row r="8390" spans="1:7" ht="19.899999999999999" customHeight="1" x14ac:dyDescent="0.2">
      <c r="A8390" s="599"/>
      <c r="B8390" s="545"/>
      <c r="C8390" s="545"/>
      <c r="D8390" s="541"/>
      <c r="E8390" s="542"/>
      <c r="F8390" s="564" t="s">
        <v>29</v>
      </c>
      <c r="G8390" s="605">
        <f>SUBTOTAL(9,G8379:G8389)</f>
        <v>0</v>
      </c>
    </row>
    <row r="8391" spans="1:7" ht="19.899999999999999" customHeight="1" x14ac:dyDescent="0.2">
      <c r="A8391" s="599"/>
      <c r="B8391" s="545"/>
      <c r="C8391" s="537" t="s">
        <v>1015</v>
      </c>
      <c r="D8391" s="541"/>
      <c r="E8391" s="542"/>
      <c r="F8391" s="543"/>
      <c r="G8391" s="600"/>
    </row>
    <row r="8392" spans="1:7" ht="19.899999999999999" customHeight="1" x14ac:dyDescent="0.2">
      <c r="A8392" s="792" t="s">
        <v>576</v>
      </c>
      <c r="B8392" s="793"/>
      <c r="C8392" s="794" t="s">
        <v>0</v>
      </c>
      <c r="D8392" s="794" t="s">
        <v>1867</v>
      </c>
      <c r="E8392" s="796" t="s">
        <v>24</v>
      </c>
      <c r="F8392" s="798" t="s">
        <v>25</v>
      </c>
      <c r="G8392" s="800" t="s">
        <v>26</v>
      </c>
    </row>
    <row r="8393" spans="1:7" ht="19.899999999999999" customHeight="1" x14ac:dyDescent="0.2">
      <c r="A8393" s="560" t="s">
        <v>577</v>
      </c>
      <c r="B8393" s="560" t="s">
        <v>578</v>
      </c>
      <c r="C8393" s="795"/>
      <c r="D8393" s="795"/>
      <c r="E8393" s="797"/>
      <c r="F8393" s="799"/>
      <c r="G8393" s="801"/>
    </row>
    <row r="8394" spans="1:7" ht="19.899999999999999" customHeight="1" x14ac:dyDescent="0.2">
      <c r="A8394" s="601">
        <f>IFERROR(VLOOKUP(C8394,T_Insumos,4,FALSE),0)</f>
        <v>0</v>
      </c>
      <c r="B8394" s="561">
        <f>IFERROR(VLOOKUP(C8394,T_Insumos,5,FALSE),0)</f>
        <v>0</v>
      </c>
      <c r="C8394" s="552"/>
      <c r="D8394" s="613">
        <f>IF(C8394=0,0,"$/tnkm")</f>
        <v>0</v>
      </c>
      <c r="E8394" s="553"/>
      <c r="F8394" s="555">
        <f>IFERROR(VLOOKUP(C8394,T_Insumos,3,FALSE),0)</f>
        <v>0</v>
      </c>
      <c r="G8394" s="555">
        <f>ROUND(E8394*F8394,2)</f>
        <v>0</v>
      </c>
    </row>
    <row r="8395" spans="1:7" ht="19.899999999999999" customHeight="1" x14ac:dyDescent="0.2">
      <c r="A8395" s="601">
        <f>IFERROR(VLOOKUP(C8395,T_Insumos,4,FALSE),0)</f>
        <v>0</v>
      </c>
      <c r="B8395" s="561">
        <f>IFERROR(VLOOKUP(C8395,T_Insumos,5,FALSE),0)</f>
        <v>0</v>
      </c>
      <c r="C8395" s="552"/>
      <c r="D8395" s="613">
        <f>IF(C8395=0,0,"$/tnkm")</f>
        <v>0</v>
      </c>
      <c r="E8395" s="569"/>
      <c r="F8395" s="555">
        <f>IFERROR(VLOOKUP(C8395,T_Insumos,3,FALSE),0)</f>
        <v>0</v>
      </c>
      <c r="G8395" s="555">
        <f t="shared" ref="G8395" si="1903">ROUND(E8395*F8395,2)</f>
        <v>0</v>
      </c>
    </row>
    <row r="8396" spans="1:7" ht="19.899999999999999" customHeight="1" x14ac:dyDescent="0.2">
      <c r="A8396" s="599"/>
      <c r="B8396" s="545"/>
      <c r="C8396" s="545"/>
      <c r="D8396" s="541"/>
      <c r="E8396" s="542"/>
      <c r="F8396" s="564" t="s">
        <v>1016</v>
      </c>
      <c r="G8396" s="605">
        <f>SUBTOTAL(9,G8394:G8395)</f>
        <v>0</v>
      </c>
    </row>
    <row r="8397" spans="1:7" ht="19.899999999999999" customHeight="1" x14ac:dyDescent="0.2">
      <c r="A8397" s="602"/>
      <c r="B8397" s="541"/>
      <c r="C8397" s="545"/>
      <c r="D8397" s="541"/>
      <c r="E8397" s="542"/>
      <c r="F8397" s="543"/>
      <c r="G8397" s="600"/>
    </row>
    <row r="8398" spans="1:7" ht="19.899999999999999" customHeight="1" x14ac:dyDescent="0.2">
      <c r="A8398" s="664" t="str">
        <f>B8332</f>
        <v/>
      </c>
      <c r="B8398" s="661">
        <f ca="1">C8332</f>
        <v>0</v>
      </c>
      <c r="C8398" s="541"/>
      <c r="D8398" s="541" t="s">
        <v>1833</v>
      </c>
      <c r="E8398" s="662"/>
      <c r="F8398" s="663" t="str">
        <f ca="1">"$/"&amp;G8332</f>
        <v>$/0</v>
      </c>
      <c r="G8398" s="610">
        <f>SUBTOTAL(9,G8355:G8397)</f>
        <v>0</v>
      </c>
    </row>
    <row r="8399" spans="1:7" ht="19.899999999999999" customHeight="1" x14ac:dyDescent="0.2">
      <c r="A8399" s="606"/>
      <c r="B8399" s="607"/>
      <c r="C8399" s="608"/>
      <c r="D8399" s="608" t="s">
        <v>2043</v>
      </c>
      <c r="E8399" s="609"/>
      <c r="F8399" s="665" t="str">
        <f ca="1">"$/"&amp;G8332</f>
        <v>$/0</v>
      </c>
      <c r="G8399" s="610">
        <f>ROUND(G8398/Coeficiente_Paso,2)</f>
        <v>0</v>
      </c>
    </row>
    <row r="8400" spans="1:7" ht="19.899999999999999" customHeight="1" x14ac:dyDescent="0.2">
      <c r="A8400" s="191"/>
      <c r="B8400" s="191"/>
      <c r="C8400" s="191"/>
      <c r="D8400" s="191"/>
      <c r="E8400" s="191"/>
      <c r="F8400" s="191"/>
      <c r="G8400" s="191"/>
    </row>
    <row r="8401" spans="1:7" ht="19.899999999999999" customHeight="1" x14ac:dyDescent="0.2">
      <c r="A8401" s="802" t="s">
        <v>31</v>
      </c>
      <c r="B8401" s="803"/>
      <c r="C8401" s="803"/>
      <c r="D8401" s="803"/>
      <c r="E8401" s="803"/>
      <c r="F8401" s="803"/>
      <c r="G8401" s="804"/>
    </row>
    <row r="8402" spans="1:7" ht="19.899999999999999" customHeight="1" x14ac:dyDescent="0.2">
      <c r="A8402" s="587" t="s">
        <v>711</v>
      </c>
      <c r="B8402" s="535" t="str">
        <f>Comitente</f>
        <v>DIRECCIÓN PROVINCIAL DE VIALIDAD</v>
      </c>
      <c r="C8402" s="536"/>
      <c r="D8402" s="537"/>
      <c r="E8402" s="537"/>
      <c r="F8402" s="538"/>
      <c r="G8402" s="588"/>
    </row>
    <row r="8403" spans="1:7" ht="19.899999999999999" customHeight="1" x14ac:dyDescent="0.2">
      <c r="A8403" s="587" t="s">
        <v>712</v>
      </c>
      <c r="B8403" s="535">
        <f>Contratista</f>
        <v>0</v>
      </c>
      <c r="C8403" s="539"/>
      <c r="D8403" s="539"/>
      <c r="E8403" s="539"/>
      <c r="F8403" s="535"/>
      <c r="G8403" s="589"/>
    </row>
    <row r="8404" spans="1:7" ht="19.899999999999999" customHeight="1" x14ac:dyDescent="0.2">
      <c r="A8404" s="587" t="s">
        <v>21</v>
      </c>
      <c r="B8404" s="535" t="str">
        <f>Obra</f>
        <v>PAVIMENTACIÓN Y REPAVIMENTACION DE LA RED VIAL MUNICIPAL AFECTADAS POR OBRAS DE SANEAMIENTO 1era ETAPA SARMIENTO</v>
      </c>
      <c r="C8404" s="539"/>
      <c r="D8404" s="539"/>
      <c r="E8404" s="539"/>
      <c r="F8404" s="535" t="s">
        <v>32</v>
      </c>
      <c r="G8404" s="589">
        <f>Fecha_Base</f>
        <v>0</v>
      </c>
    </row>
    <row r="8405" spans="1:7" ht="19.899999999999999" customHeight="1" x14ac:dyDescent="0.2">
      <c r="A8405" s="590" t="s">
        <v>710</v>
      </c>
      <c r="B8405" s="540" t="str">
        <f>Ubicación</f>
        <v>DEPARTAMENTO SARMIENTO</v>
      </c>
      <c r="C8405" s="540"/>
      <c r="D8405" s="541"/>
      <c r="E8405" s="542"/>
      <c r="F8405" s="543"/>
      <c r="G8405" s="591"/>
    </row>
    <row r="8406" spans="1:7" ht="19.899999999999999" customHeight="1" x14ac:dyDescent="0.2">
      <c r="A8406" s="590" t="s">
        <v>33</v>
      </c>
      <c r="B8406" s="544" t="str">
        <f>IFERROR(VALUE(LEFT(B8407,FIND(".",B8407)-1)),"")</f>
        <v/>
      </c>
      <c r="C8406" s="545">
        <f ca="1">IFERROR(VLOOKUP(B8406,T_Computo_Presupuesto,2,FALSE),0)</f>
        <v>0</v>
      </c>
      <c r="D8406" s="545"/>
      <c r="E8406" s="542"/>
      <c r="F8406" s="543"/>
      <c r="G8406" s="591"/>
    </row>
    <row r="8407" spans="1:7" ht="19.899999999999999" customHeight="1" x14ac:dyDescent="0.2">
      <c r="A8407" s="590" t="s">
        <v>22</v>
      </c>
      <c r="B8407" s="546" t="str">
        <f>IFERROR(VLOOKUP(COUNTIF($A$1:A8407,"ANALISIS DE PRECIOS"),T_NumeroItem,2,FALSE),"")</f>
        <v/>
      </c>
      <c r="C8407" s="805">
        <f ca="1">IFERROR(VLOOKUP(B8407,T_Computo_Presupuesto,2,FALSE),0)</f>
        <v>0</v>
      </c>
      <c r="D8407" s="805"/>
      <c r="E8407" s="805"/>
      <c r="F8407" s="540" t="s">
        <v>23</v>
      </c>
      <c r="G8407" s="592">
        <f ca="1">IFERROR(VLOOKUP(B8407,T_Computo_Presupuesto,4,FALSE),0)</f>
        <v>0</v>
      </c>
    </row>
    <row r="8408" spans="1:7" ht="19.899999999999999" customHeight="1" x14ac:dyDescent="0.2">
      <c r="A8408" s="590"/>
      <c r="B8408" s="540"/>
      <c r="C8408" s="545"/>
      <c r="D8408" s="541"/>
      <c r="E8408" s="542"/>
      <c r="F8408" s="545"/>
      <c r="G8408" s="593"/>
    </row>
    <row r="8409" spans="1:7" ht="19.899999999999999" customHeight="1" x14ac:dyDescent="0.2">
      <c r="A8409" s="594"/>
      <c r="B8409" s="547"/>
      <c r="C8409" s="548" t="s">
        <v>999</v>
      </c>
      <c r="D8409" s="547"/>
      <c r="E8409" s="547"/>
      <c r="F8409" s="547"/>
      <c r="G8409" s="595"/>
    </row>
    <row r="8410" spans="1:7" ht="19.899999999999999" customHeight="1" x14ac:dyDescent="0.2">
      <c r="A8410" s="590"/>
      <c r="B8410" s="549"/>
      <c r="C8410" s="545"/>
      <c r="D8410" s="541"/>
      <c r="E8410" s="542"/>
      <c r="F8410" s="540"/>
      <c r="G8410" s="592"/>
    </row>
    <row r="8411" spans="1:7" ht="19.899999999999999" customHeight="1" x14ac:dyDescent="0.2">
      <c r="A8411" s="590"/>
      <c r="B8411" s="549"/>
      <c r="C8411" s="550" t="s">
        <v>1000</v>
      </c>
      <c r="D8411" s="551" t="s">
        <v>24</v>
      </c>
      <c r="E8411" s="551" t="s">
        <v>1001</v>
      </c>
      <c r="F8411" s="551" t="s">
        <v>1002</v>
      </c>
      <c r="G8411" s="550" t="s">
        <v>1003</v>
      </c>
    </row>
    <row r="8412" spans="1:7" ht="19.899999999999999" customHeight="1" x14ac:dyDescent="0.2">
      <c r="A8412" s="590"/>
      <c r="B8412" s="549"/>
      <c r="C8412" s="552"/>
      <c r="D8412" s="553"/>
      <c r="E8412" s="554">
        <f t="shared" ref="E8412:E8421" si="1904">IFERROR(VLOOKUP(C8412,T_Equipos,4,FALSE),0)</f>
        <v>0</v>
      </c>
      <c r="F8412" s="555">
        <f t="shared" ref="F8412:F8421" si="1905">IFERROR(VLOOKUP(C8412,T_Equipos,5,FALSE),0)</f>
        <v>0</v>
      </c>
      <c r="G8412" s="555">
        <f>ROUND(D8412*F8412,2)</f>
        <v>0</v>
      </c>
    </row>
    <row r="8413" spans="1:7" ht="19.899999999999999" customHeight="1" x14ac:dyDescent="0.2">
      <c r="A8413" s="590"/>
      <c r="B8413" s="549"/>
      <c r="C8413" s="552"/>
      <c r="D8413" s="553"/>
      <c r="E8413" s="554">
        <f t="shared" si="1904"/>
        <v>0</v>
      </c>
      <c r="F8413" s="555">
        <f t="shared" si="1905"/>
        <v>0</v>
      </c>
      <c r="G8413" s="555">
        <f>ROUND(D8413*F8413,2)</f>
        <v>0</v>
      </c>
    </row>
    <row r="8414" spans="1:7" ht="19.899999999999999" customHeight="1" x14ac:dyDescent="0.2">
      <c r="A8414" s="590"/>
      <c r="B8414" s="549"/>
      <c r="C8414" s="552"/>
      <c r="D8414" s="553"/>
      <c r="E8414" s="554">
        <f t="shared" si="1904"/>
        <v>0</v>
      </c>
      <c r="F8414" s="555">
        <f t="shared" si="1905"/>
        <v>0</v>
      </c>
      <c r="G8414" s="555">
        <f>ROUND(D8414*F8414,2)</f>
        <v>0</v>
      </c>
    </row>
    <row r="8415" spans="1:7" ht="19.899999999999999" customHeight="1" x14ac:dyDescent="0.2">
      <c r="A8415" s="590"/>
      <c r="B8415" s="549"/>
      <c r="C8415" s="552"/>
      <c r="D8415" s="553"/>
      <c r="E8415" s="554">
        <f t="shared" si="1904"/>
        <v>0</v>
      </c>
      <c r="F8415" s="555">
        <f t="shared" si="1905"/>
        <v>0</v>
      </c>
      <c r="G8415" s="555">
        <f>ROUND(D8415*F8415,2)</f>
        <v>0</v>
      </c>
    </row>
    <row r="8416" spans="1:7" ht="19.899999999999999" customHeight="1" x14ac:dyDescent="0.2">
      <c r="A8416" s="590"/>
      <c r="B8416" s="549"/>
      <c r="C8416" s="552"/>
      <c r="D8416" s="553"/>
      <c r="E8416" s="554">
        <f t="shared" si="1904"/>
        <v>0</v>
      </c>
      <c r="F8416" s="555">
        <f t="shared" si="1905"/>
        <v>0</v>
      </c>
      <c r="G8416" s="555">
        <f t="shared" ref="G8416:G8421" si="1906">ROUND(D8416*F8416,2)</f>
        <v>0</v>
      </c>
    </row>
    <row r="8417" spans="1:7" ht="19.899999999999999" customHeight="1" x14ac:dyDescent="0.2">
      <c r="A8417" s="590"/>
      <c r="B8417" s="549"/>
      <c r="C8417" s="552"/>
      <c r="D8417" s="553"/>
      <c r="E8417" s="554">
        <f t="shared" si="1904"/>
        <v>0</v>
      </c>
      <c r="F8417" s="555">
        <f t="shared" si="1905"/>
        <v>0</v>
      </c>
      <c r="G8417" s="555">
        <f t="shared" si="1906"/>
        <v>0</v>
      </c>
    </row>
    <row r="8418" spans="1:7" ht="19.899999999999999" customHeight="1" x14ac:dyDescent="0.2">
      <c r="A8418" s="590"/>
      <c r="B8418" s="549"/>
      <c r="C8418" s="552"/>
      <c r="D8418" s="553"/>
      <c r="E8418" s="554">
        <f t="shared" si="1904"/>
        <v>0</v>
      </c>
      <c r="F8418" s="555">
        <f t="shared" si="1905"/>
        <v>0</v>
      </c>
      <c r="G8418" s="555">
        <f t="shared" si="1906"/>
        <v>0</v>
      </c>
    </row>
    <row r="8419" spans="1:7" ht="19.899999999999999" customHeight="1" x14ac:dyDescent="0.2">
      <c r="A8419" s="590"/>
      <c r="B8419" s="549"/>
      <c r="C8419" s="552"/>
      <c r="D8419" s="553"/>
      <c r="E8419" s="554">
        <f t="shared" si="1904"/>
        <v>0</v>
      </c>
      <c r="F8419" s="555">
        <f t="shared" si="1905"/>
        <v>0</v>
      </c>
      <c r="G8419" s="555">
        <f t="shared" si="1906"/>
        <v>0</v>
      </c>
    </row>
    <row r="8420" spans="1:7" ht="19.899999999999999" customHeight="1" x14ac:dyDescent="0.2">
      <c r="A8420" s="590"/>
      <c r="B8420" s="549"/>
      <c r="C8420" s="552"/>
      <c r="D8420" s="553"/>
      <c r="E8420" s="554">
        <f t="shared" si="1904"/>
        <v>0</v>
      </c>
      <c r="F8420" s="555">
        <f t="shared" si="1905"/>
        <v>0</v>
      </c>
      <c r="G8420" s="555">
        <f t="shared" si="1906"/>
        <v>0</v>
      </c>
    </row>
    <row r="8421" spans="1:7" ht="19.899999999999999" customHeight="1" x14ac:dyDescent="0.2">
      <c r="A8421" s="590"/>
      <c r="B8421" s="549"/>
      <c r="C8421" s="552"/>
      <c r="D8421" s="553"/>
      <c r="E8421" s="554">
        <f t="shared" si="1904"/>
        <v>0</v>
      </c>
      <c r="F8421" s="555">
        <f t="shared" si="1905"/>
        <v>0</v>
      </c>
      <c r="G8421" s="555">
        <f t="shared" si="1906"/>
        <v>0</v>
      </c>
    </row>
    <row r="8422" spans="1:7" ht="19.899999999999999" customHeight="1" x14ac:dyDescent="0.2">
      <c r="A8422" s="590"/>
      <c r="B8422" s="549"/>
      <c r="C8422" s="545"/>
      <c r="D8422" s="545"/>
      <c r="E8422" s="556"/>
      <c r="F8422" s="540"/>
      <c r="G8422" s="592"/>
    </row>
    <row r="8423" spans="1:7" ht="19.899999999999999" customHeight="1" x14ac:dyDescent="0.2">
      <c r="A8423" s="590"/>
      <c r="B8423" s="545"/>
      <c r="C8423" s="537" t="s">
        <v>1004</v>
      </c>
      <c r="D8423" s="540" t="s">
        <v>1001</v>
      </c>
      <c r="E8423" s="611">
        <f>SUMPRODUCT(D8412:D8421,E8412:E8421)</f>
        <v>0</v>
      </c>
      <c r="F8423" s="540" t="s">
        <v>1005</v>
      </c>
      <c r="G8423" s="612">
        <f>SUM(G8412:G8421)</f>
        <v>0</v>
      </c>
    </row>
    <row r="8424" spans="1:7" ht="19.899999999999999" customHeight="1" x14ac:dyDescent="0.2">
      <c r="A8424" s="590"/>
      <c r="B8424" s="549"/>
      <c r="C8424" s="557"/>
      <c r="D8424" s="556"/>
      <c r="E8424" s="542"/>
      <c r="F8424" s="540"/>
      <c r="G8424" s="596"/>
    </row>
    <row r="8425" spans="1:7" ht="19.899999999999999" customHeight="1" x14ac:dyDescent="0.2">
      <c r="A8425" s="597"/>
      <c r="B8425" s="549"/>
      <c r="C8425" s="540" t="s">
        <v>1006</v>
      </c>
      <c r="D8425" s="558">
        <f>IFERROR(VLOOKUP(COUNTIF($A$1:A8425,"ANALISIS DE PRECIOS"),T_Rendimiento_Equipo,5,FALSE),0)</f>
        <v>0</v>
      </c>
      <c r="E8425" s="559" t="str">
        <f ca="1">G8407&amp;"/día"</f>
        <v>0/día</v>
      </c>
      <c r="F8425" s="598"/>
      <c r="G8425" s="592"/>
    </row>
    <row r="8426" spans="1:7" ht="19.899999999999999" customHeight="1" x14ac:dyDescent="0.2">
      <c r="A8426" s="590"/>
      <c r="B8426" s="549"/>
      <c r="C8426" s="545"/>
      <c r="D8426" s="541"/>
      <c r="E8426" s="542"/>
      <c r="F8426" s="540"/>
      <c r="G8426" s="592"/>
    </row>
    <row r="8427" spans="1:7" ht="19.899999999999999" customHeight="1" x14ac:dyDescent="0.2">
      <c r="A8427" s="792" t="s">
        <v>576</v>
      </c>
      <c r="B8427" s="793"/>
      <c r="C8427" s="794" t="s">
        <v>0</v>
      </c>
      <c r="D8427" s="806" t="s">
        <v>1866</v>
      </c>
      <c r="E8427" s="806" t="s">
        <v>1865</v>
      </c>
      <c r="F8427" s="798" t="s">
        <v>1007</v>
      </c>
      <c r="G8427" s="800" t="s">
        <v>26</v>
      </c>
    </row>
    <row r="8428" spans="1:7" ht="19.899999999999999" customHeight="1" x14ac:dyDescent="0.2">
      <c r="A8428" s="560" t="s">
        <v>577</v>
      </c>
      <c r="B8428" s="560" t="s">
        <v>578</v>
      </c>
      <c r="C8428" s="795"/>
      <c r="D8428" s="807"/>
      <c r="E8428" s="797"/>
      <c r="F8428" s="799"/>
      <c r="G8428" s="801"/>
    </row>
    <row r="8429" spans="1:7" ht="19.899999999999999" customHeight="1" x14ac:dyDescent="0.2">
      <c r="A8429" s="599"/>
      <c r="B8429" s="545"/>
      <c r="C8429" s="537" t="s">
        <v>1008</v>
      </c>
      <c r="D8429" s="542"/>
      <c r="E8429" s="542"/>
      <c r="F8429" s="545"/>
      <c r="G8429" s="600"/>
    </row>
    <row r="8430" spans="1:7" ht="19.899999999999999" customHeight="1" x14ac:dyDescent="0.2">
      <c r="A8430" s="601">
        <f t="shared" ref="A8430:A8438" si="1907">IFERROR(VLOOKUP(C8430,T_Insumos,4,FALSE),0)</f>
        <v>0</v>
      </c>
      <c r="B8430" s="561">
        <f t="shared" ref="B8430:B8438" si="1908">IFERROR(VLOOKUP(C8430,T_Insumos,5,FALSE),0)</f>
        <v>0</v>
      </c>
      <c r="C8430" s="552"/>
      <c r="D8430" s="562">
        <f t="shared" ref="D8430:D8438" si="1909">IFERROR(VLOOKUP(C8430,T_Insumos,3,FALSE),0)</f>
        <v>0</v>
      </c>
      <c r="E8430" s="555">
        <f>D8430*$G$23</f>
        <v>0</v>
      </c>
      <c r="F8430" s="558">
        <f>IF(C8430="",0,IFERROR(VLOOKUP(COUNTIF($A$1:A8430,"ANALISIS DE PRECIOS"),T_Rendimiento_Equipo,5,FALSE),0))</f>
        <v>0</v>
      </c>
      <c r="G8430" s="555">
        <f>IFERROR(ROUND(E8430/F8430,2),0)</f>
        <v>0</v>
      </c>
    </row>
    <row r="8431" spans="1:7" ht="19.899999999999999" customHeight="1" x14ac:dyDescent="0.2">
      <c r="A8431" s="601">
        <f t="shared" si="1907"/>
        <v>0</v>
      </c>
      <c r="B8431" s="561">
        <f t="shared" si="1908"/>
        <v>0</v>
      </c>
      <c r="C8431" s="552"/>
      <c r="D8431" s="562">
        <f t="shared" si="1909"/>
        <v>0</v>
      </c>
      <c r="E8431" s="555"/>
      <c r="F8431" s="558">
        <f>IF(C8431="",0,IFERROR(VLOOKUP(COUNTIF($A$1:A8431,"ANALISIS DE PRECIOS"),T_Rendimiento_Equipo,5,FALSE),0))</f>
        <v>0</v>
      </c>
      <c r="G8431" s="555">
        <f t="shared" ref="G8431:G8438" si="1910">IFERROR(ROUND(E8431/F8431,2),0)</f>
        <v>0</v>
      </c>
    </row>
    <row r="8432" spans="1:7" ht="19.899999999999999" customHeight="1" x14ac:dyDescent="0.2">
      <c r="A8432" s="601">
        <f t="shared" si="1907"/>
        <v>0</v>
      </c>
      <c r="B8432" s="561">
        <f t="shared" si="1908"/>
        <v>0</v>
      </c>
      <c r="C8432" s="563"/>
      <c r="D8432" s="562">
        <f t="shared" si="1909"/>
        <v>0</v>
      </c>
      <c r="E8432" s="555"/>
      <c r="F8432" s="558">
        <f>IF(C8432="",0,IFERROR(VLOOKUP(COUNTIF($A$1:A8432,"ANALISIS DE PRECIOS"),T_Rendimiento_Equipo,5,FALSE),0))</f>
        <v>0</v>
      </c>
      <c r="G8432" s="555">
        <f t="shared" si="1910"/>
        <v>0</v>
      </c>
    </row>
    <row r="8433" spans="1:7" ht="19.899999999999999" customHeight="1" x14ac:dyDescent="0.2">
      <c r="A8433" s="601">
        <f t="shared" si="1907"/>
        <v>0</v>
      </c>
      <c r="B8433" s="561">
        <f t="shared" si="1908"/>
        <v>0</v>
      </c>
      <c r="C8433" s="563"/>
      <c r="D8433" s="562">
        <f t="shared" si="1909"/>
        <v>0</v>
      </c>
      <c r="E8433" s="555"/>
      <c r="F8433" s="558">
        <f>IF(C8433="",0,IFERROR(VLOOKUP(COUNTIF($A$1:A8433,"ANALISIS DE PRECIOS"),T_Rendimiento_Equipo,5,FALSE),0))</f>
        <v>0</v>
      </c>
      <c r="G8433" s="555">
        <f t="shared" si="1910"/>
        <v>0</v>
      </c>
    </row>
    <row r="8434" spans="1:7" ht="19.899999999999999" customHeight="1" x14ac:dyDescent="0.2">
      <c r="A8434" s="601">
        <f t="shared" si="1907"/>
        <v>0</v>
      </c>
      <c r="B8434" s="561">
        <f t="shared" si="1908"/>
        <v>0</v>
      </c>
      <c r="C8434" s="563"/>
      <c r="D8434" s="562">
        <f t="shared" si="1909"/>
        <v>0</v>
      </c>
      <c r="E8434" s="555"/>
      <c r="F8434" s="558">
        <f>IF(C8434="",0,IFERROR(VLOOKUP(COUNTIF($A$1:A8434,"ANALISIS DE PRECIOS"),T_Rendimiento_Equipo,5,FALSE),0))</f>
        <v>0</v>
      </c>
      <c r="G8434" s="555">
        <f t="shared" si="1910"/>
        <v>0</v>
      </c>
    </row>
    <row r="8435" spans="1:7" ht="19.899999999999999" customHeight="1" x14ac:dyDescent="0.2">
      <c r="A8435" s="601">
        <f t="shared" si="1907"/>
        <v>0</v>
      </c>
      <c r="B8435" s="561">
        <f t="shared" si="1908"/>
        <v>0</v>
      </c>
      <c r="C8435" s="563"/>
      <c r="D8435" s="562">
        <f t="shared" si="1909"/>
        <v>0</v>
      </c>
      <c r="E8435" s="555"/>
      <c r="F8435" s="558">
        <f>IF(C8435="",0,IFERROR(VLOOKUP(COUNTIF($A$1:A8435,"ANALISIS DE PRECIOS"),T_Rendimiento_Equipo,5,FALSE),0))</f>
        <v>0</v>
      </c>
      <c r="G8435" s="555">
        <f t="shared" si="1910"/>
        <v>0</v>
      </c>
    </row>
    <row r="8436" spans="1:7" ht="19.899999999999999" customHeight="1" x14ac:dyDescent="0.2">
      <c r="A8436" s="601">
        <f t="shared" si="1907"/>
        <v>0</v>
      </c>
      <c r="B8436" s="561">
        <f t="shared" si="1908"/>
        <v>0</v>
      </c>
      <c r="C8436" s="563"/>
      <c r="D8436" s="562">
        <f t="shared" si="1909"/>
        <v>0</v>
      </c>
      <c r="E8436" s="555"/>
      <c r="F8436" s="558">
        <f>IF(C8436="",0,IFERROR(VLOOKUP(COUNTIF($A$1:A8436,"ANALISIS DE PRECIOS"),T_Rendimiento_Equipo,5,FALSE),0))</f>
        <v>0</v>
      </c>
      <c r="G8436" s="555">
        <f t="shared" si="1910"/>
        <v>0</v>
      </c>
    </row>
    <row r="8437" spans="1:7" ht="19.899999999999999" customHeight="1" x14ac:dyDescent="0.2">
      <c r="A8437" s="601">
        <f t="shared" si="1907"/>
        <v>0</v>
      </c>
      <c r="B8437" s="561">
        <f t="shared" si="1908"/>
        <v>0</v>
      </c>
      <c r="C8437" s="563"/>
      <c r="D8437" s="562">
        <f t="shared" si="1909"/>
        <v>0</v>
      </c>
      <c r="E8437" s="555"/>
      <c r="F8437" s="558">
        <f>IF(C8437="",0,IFERROR(VLOOKUP(COUNTIF($A$1:A8437,"ANALISIS DE PRECIOS"),T_Rendimiento_Equipo,5,FALSE),0))</f>
        <v>0</v>
      </c>
      <c r="G8437" s="555">
        <f t="shared" si="1910"/>
        <v>0</v>
      </c>
    </row>
    <row r="8438" spans="1:7" ht="19.899999999999999" customHeight="1" x14ac:dyDescent="0.2">
      <c r="A8438" s="601">
        <f t="shared" si="1907"/>
        <v>0</v>
      </c>
      <c r="B8438" s="561">
        <f t="shared" si="1908"/>
        <v>0</v>
      </c>
      <c r="C8438" s="552"/>
      <c r="D8438" s="562">
        <f t="shared" si="1909"/>
        <v>0</v>
      </c>
      <c r="E8438" s="555"/>
      <c r="F8438" s="558">
        <f>IF(C8438="",0,IFERROR(VLOOKUP(COUNTIF($A$1:A8438,"ANALISIS DE PRECIOS"),T_Rendimiento_Equipo,5,FALSE),0))</f>
        <v>0</v>
      </c>
      <c r="G8438" s="555">
        <f t="shared" si="1910"/>
        <v>0</v>
      </c>
    </row>
    <row r="8439" spans="1:7" ht="19.899999999999999" customHeight="1" x14ac:dyDescent="0.2">
      <c r="A8439" s="602"/>
      <c r="B8439" s="541"/>
      <c r="C8439" s="545"/>
      <c r="D8439" s="541"/>
      <c r="E8439" s="542"/>
      <c r="F8439" s="564" t="s">
        <v>27</v>
      </c>
      <c r="G8439" s="603">
        <f>SUBTOTAL(9,G8430:G8438)</f>
        <v>0</v>
      </c>
    </row>
    <row r="8440" spans="1:7" ht="19.899999999999999" customHeight="1" x14ac:dyDescent="0.2">
      <c r="A8440" s="599"/>
      <c r="B8440" s="545"/>
      <c r="C8440" s="537" t="s">
        <v>713</v>
      </c>
      <c r="D8440" s="541"/>
      <c r="E8440" s="542"/>
      <c r="F8440" s="543"/>
      <c r="G8440" s="600"/>
    </row>
    <row r="8441" spans="1:7" ht="19.899999999999999" customHeight="1" x14ac:dyDescent="0.2">
      <c r="A8441" s="792" t="s">
        <v>576</v>
      </c>
      <c r="B8441" s="793"/>
      <c r="C8441" s="794" t="s">
        <v>0</v>
      </c>
      <c r="D8441" s="796" t="s">
        <v>24</v>
      </c>
      <c r="E8441" s="796" t="s">
        <v>1832</v>
      </c>
      <c r="F8441" s="798" t="s">
        <v>1007</v>
      </c>
      <c r="G8441" s="800" t="s">
        <v>26</v>
      </c>
    </row>
    <row r="8442" spans="1:7" ht="19.899999999999999" customHeight="1" x14ac:dyDescent="0.2">
      <c r="A8442" s="560" t="s">
        <v>577</v>
      </c>
      <c r="B8442" s="560" t="s">
        <v>578</v>
      </c>
      <c r="C8442" s="795"/>
      <c r="D8442" s="797"/>
      <c r="E8442" s="797"/>
      <c r="F8442" s="799"/>
      <c r="G8442" s="801"/>
    </row>
    <row r="8443" spans="1:7" ht="19.899999999999999" customHeight="1" x14ac:dyDescent="0.2">
      <c r="A8443" s="601">
        <f t="shared" ref="A8443:A8449" si="1911">IFERROR(VLOOKUP(C8443,T_Insumos,4,FALSE),0)</f>
        <v>0</v>
      </c>
      <c r="B8443" s="561">
        <f t="shared" ref="B8443:B8449" si="1912">IFERROR(VLOOKUP(C8443,T_Insumos,5,FALSE),0)</f>
        <v>0</v>
      </c>
      <c r="C8443" s="565"/>
      <c r="D8443" s="558"/>
      <c r="E8443" s="555">
        <f t="shared" ref="E8443:E8449" si="1913">IFERROR(VLOOKUP(C8443,T_Insumos,3,FALSE),0)</f>
        <v>0</v>
      </c>
      <c r="F8443" s="558">
        <f>IF(C8443="",0,IFERROR(VLOOKUP(COUNTIF($A$1:A8443,"ANALISIS DE PRECIOS"),T_Rendimiento_Equipo,5,FALSE),0))</f>
        <v>0</v>
      </c>
      <c r="G8443" s="555">
        <f>IFERROR(ROUND(D8443*E8443/F8443,2),0)</f>
        <v>0</v>
      </c>
    </row>
    <row r="8444" spans="1:7" ht="19.899999999999999" customHeight="1" x14ac:dyDescent="0.2">
      <c r="A8444" s="601">
        <f t="shared" si="1911"/>
        <v>0</v>
      </c>
      <c r="B8444" s="561">
        <f t="shared" si="1912"/>
        <v>0</v>
      </c>
      <c r="C8444" s="552"/>
      <c r="D8444" s="558"/>
      <c r="E8444" s="555">
        <f t="shared" si="1913"/>
        <v>0</v>
      </c>
      <c r="F8444" s="558">
        <f>IF(C8444="",0,IFERROR(VLOOKUP(COUNTIF($A$1:A8444,"ANALISIS DE PRECIOS"),T_Rendimiento_Equipo,5,FALSE),0))</f>
        <v>0</v>
      </c>
      <c r="G8444" s="555">
        <f t="shared" ref="G8444:G8449" si="1914">IFERROR(ROUND(D8444*E8444/F8444,2),0)</f>
        <v>0</v>
      </c>
    </row>
    <row r="8445" spans="1:7" ht="19.899999999999999" customHeight="1" x14ac:dyDescent="0.2">
      <c r="A8445" s="601">
        <f t="shared" si="1911"/>
        <v>0</v>
      </c>
      <c r="B8445" s="561">
        <f t="shared" si="1912"/>
        <v>0</v>
      </c>
      <c r="C8445" s="552"/>
      <c r="D8445" s="558"/>
      <c r="E8445" s="555">
        <f t="shared" si="1913"/>
        <v>0</v>
      </c>
      <c r="F8445" s="558">
        <f>IF(C8445="",0,IFERROR(VLOOKUP(COUNTIF($A$1:A8445,"ANALISIS DE PRECIOS"),T_Rendimiento_Equipo,5,FALSE),0))</f>
        <v>0</v>
      </c>
      <c r="G8445" s="555">
        <f t="shared" si="1914"/>
        <v>0</v>
      </c>
    </row>
    <row r="8446" spans="1:7" ht="19.899999999999999" customHeight="1" x14ac:dyDescent="0.2">
      <c r="A8446" s="601">
        <f t="shared" si="1911"/>
        <v>0</v>
      </c>
      <c r="B8446" s="561">
        <f t="shared" si="1912"/>
        <v>0</v>
      </c>
      <c r="C8446" s="552"/>
      <c r="D8446" s="558"/>
      <c r="E8446" s="555">
        <f t="shared" si="1913"/>
        <v>0</v>
      </c>
      <c r="F8446" s="558">
        <f>IF(C8446="",0,IFERROR(VLOOKUP(COUNTIF($A$1:A8446,"ANALISIS DE PRECIOS"),T_Rendimiento_Equipo,5,FALSE),0))</f>
        <v>0</v>
      </c>
      <c r="G8446" s="555">
        <f t="shared" si="1914"/>
        <v>0</v>
      </c>
    </row>
    <row r="8447" spans="1:7" ht="19.899999999999999" customHeight="1" x14ac:dyDescent="0.2">
      <c r="A8447" s="601">
        <f t="shared" si="1911"/>
        <v>0</v>
      </c>
      <c r="B8447" s="561">
        <f t="shared" si="1912"/>
        <v>0</v>
      </c>
      <c r="C8447" s="552"/>
      <c r="D8447" s="558"/>
      <c r="E8447" s="555">
        <f t="shared" si="1913"/>
        <v>0</v>
      </c>
      <c r="F8447" s="558">
        <f>IF(C8447="",0,IFERROR(VLOOKUP(COUNTIF($A$1:A8447,"ANALISIS DE PRECIOS"),T_Rendimiento_Equipo,5,FALSE),0))</f>
        <v>0</v>
      </c>
      <c r="G8447" s="555">
        <f t="shared" si="1914"/>
        <v>0</v>
      </c>
    </row>
    <row r="8448" spans="1:7" ht="19.899999999999999" customHeight="1" x14ac:dyDescent="0.2">
      <c r="A8448" s="601">
        <f t="shared" si="1911"/>
        <v>0</v>
      </c>
      <c r="B8448" s="561">
        <f t="shared" si="1912"/>
        <v>0</v>
      </c>
      <c r="C8448" s="552"/>
      <c r="D8448" s="566"/>
      <c r="E8448" s="555">
        <f t="shared" si="1913"/>
        <v>0</v>
      </c>
      <c r="F8448" s="558">
        <f>IF(C8448="",0,IFERROR(VLOOKUP(COUNTIF($A$1:A8448,"ANALISIS DE PRECIOS"),T_Rendimiento_Equipo,5,FALSE),0))</f>
        <v>0</v>
      </c>
      <c r="G8448" s="555">
        <f t="shared" si="1914"/>
        <v>0</v>
      </c>
    </row>
    <row r="8449" spans="1:7" ht="19.899999999999999" customHeight="1" x14ac:dyDescent="0.2">
      <c r="A8449" s="601">
        <f t="shared" si="1911"/>
        <v>0</v>
      </c>
      <c r="B8449" s="561">
        <f t="shared" si="1912"/>
        <v>0</v>
      </c>
      <c r="C8449" s="561"/>
      <c r="D8449" s="567"/>
      <c r="E8449" s="555">
        <f t="shared" si="1913"/>
        <v>0</v>
      </c>
      <c r="F8449" s="558">
        <f>IF(C8449="",0,IFERROR(VLOOKUP(COUNTIF($A$1:A8449,"ANALISIS DE PRECIOS"),T_Rendimiento_Equipo,5,FALSE),0))</f>
        <v>0</v>
      </c>
      <c r="G8449" s="555">
        <f t="shared" si="1914"/>
        <v>0</v>
      </c>
    </row>
    <row r="8450" spans="1:7" ht="19.899999999999999" customHeight="1" x14ac:dyDescent="0.2">
      <c r="A8450" s="602"/>
      <c r="B8450" s="541"/>
      <c r="C8450" s="545"/>
      <c r="D8450" s="541"/>
      <c r="E8450" s="542"/>
      <c r="F8450" s="564" t="s">
        <v>28</v>
      </c>
      <c r="G8450" s="604">
        <f>SUBTOTAL(9,G8443:G8449)</f>
        <v>0</v>
      </c>
    </row>
    <row r="8451" spans="1:7" ht="19.899999999999999" customHeight="1" x14ac:dyDescent="0.2">
      <c r="A8451" s="599"/>
      <c r="B8451" s="545"/>
      <c r="C8451" s="537" t="s">
        <v>1014</v>
      </c>
      <c r="D8451" s="541"/>
      <c r="E8451" s="542"/>
      <c r="F8451" s="543"/>
      <c r="G8451" s="600"/>
    </row>
    <row r="8452" spans="1:7" ht="19.899999999999999" customHeight="1" x14ac:dyDescent="0.2">
      <c r="A8452" s="792" t="s">
        <v>576</v>
      </c>
      <c r="B8452" s="793"/>
      <c r="C8452" s="794" t="s">
        <v>0</v>
      </c>
      <c r="D8452" s="794" t="s">
        <v>1867</v>
      </c>
      <c r="E8452" s="796" t="s">
        <v>24</v>
      </c>
      <c r="F8452" s="798" t="s">
        <v>25</v>
      </c>
      <c r="G8452" s="800" t="s">
        <v>26</v>
      </c>
    </row>
    <row r="8453" spans="1:7" ht="19.899999999999999" customHeight="1" x14ac:dyDescent="0.2">
      <c r="A8453" s="560" t="s">
        <v>577</v>
      </c>
      <c r="B8453" s="560" t="s">
        <v>578</v>
      </c>
      <c r="C8453" s="795"/>
      <c r="D8453" s="795"/>
      <c r="E8453" s="797"/>
      <c r="F8453" s="799"/>
      <c r="G8453" s="801"/>
    </row>
    <row r="8454" spans="1:7" ht="19.899999999999999" customHeight="1" x14ac:dyDescent="0.2">
      <c r="A8454" s="601">
        <f t="shared" ref="A8454:A8464" si="1915">IFERROR(VLOOKUP(C8454,T_Insumos,4,FALSE),0)</f>
        <v>0</v>
      </c>
      <c r="B8454" s="561">
        <f t="shared" ref="B8454:B8464" si="1916">IFERROR(VLOOKUP(C8454,T_Insumos,5,FALSE),0)</f>
        <v>0</v>
      </c>
      <c r="C8454" s="561"/>
      <c r="D8454" s="613">
        <f t="shared" ref="D8454:D8464" si="1917">IFERROR(VLOOKUP(C8454,T_Insumos,2,FALSE),0)</f>
        <v>0</v>
      </c>
      <c r="E8454" s="553"/>
      <c r="F8454" s="555">
        <f t="shared" ref="F8454:F8464" si="1918">IFERROR(VLOOKUP(C8454,T_Insumos,3,FALSE),0)</f>
        <v>0</v>
      </c>
      <c r="G8454" s="555">
        <f>ROUND(E8454*F8454,2)</f>
        <v>0</v>
      </c>
    </row>
    <row r="8455" spans="1:7" ht="19.899999999999999" customHeight="1" x14ac:dyDescent="0.2">
      <c r="A8455" s="601">
        <f t="shared" si="1915"/>
        <v>0</v>
      </c>
      <c r="B8455" s="561">
        <f t="shared" si="1916"/>
        <v>0</v>
      </c>
      <c r="C8455" s="561"/>
      <c r="D8455" s="613">
        <f t="shared" si="1917"/>
        <v>0</v>
      </c>
      <c r="E8455" s="553"/>
      <c r="F8455" s="555">
        <f t="shared" si="1918"/>
        <v>0</v>
      </c>
      <c r="G8455" s="555">
        <f t="shared" ref="G8455:G8464" si="1919">ROUND(E8455*F8455,2)</f>
        <v>0</v>
      </c>
    </row>
    <row r="8456" spans="1:7" ht="19.899999999999999" customHeight="1" x14ac:dyDescent="0.2">
      <c r="A8456" s="601">
        <f t="shared" si="1915"/>
        <v>0</v>
      </c>
      <c r="B8456" s="561">
        <f t="shared" si="1916"/>
        <v>0</v>
      </c>
      <c r="C8456" s="561"/>
      <c r="D8456" s="613">
        <f t="shared" si="1917"/>
        <v>0</v>
      </c>
      <c r="E8456" s="553"/>
      <c r="F8456" s="555">
        <f t="shared" si="1918"/>
        <v>0</v>
      </c>
      <c r="G8456" s="555">
        <f t="shared" si="1919"/>
        <v>0</v>
      </c>
    </row>
    <row r="8457" spans="1:7" ht="19.899999999999999" customHeight="1" x14ac:dyDescent="0.2">
      <c r="A8457" s="601">
        <f t="shared" si="1915"/>
        <v>0</v>
      </c>
      <c r="B8457" s="561">
        <f t="shared" si="1916"/>
        <v>0</v>
      </c>
      <c r="C8457" s="561"/>
      <c r="D8457" s="613">
        <f t="shared" si="1917"/>
        <v>0</v>
      </c>
      <c r="E8457" s="553"/>
      <c r="F8457" s="555">
        <f t="shared" si="1918"/>
        <v>0</v>
      </c>
      <c r="G8457" s="555">
        <f t="shared" si="1919"/>
        <v>0</v>
      </c>
    </row>
    <row r="8458" spans="1:7" ht="19.899999999999999" customHeight="1" x14ac:dyDescent="0.2">
      <c r="A8458" s="601">
        <f t="shared" si="1915"/>
        <v>0</v>
      </c>
      <c r="B8458" s="561">
        <f t="shared" si="1916"/>
        <v>0</v>
      </c>
      <c r="C8458" s="561"/>
      <c r="D8458" s="613">
        <f t="shared" si="1917"/>
        <v>0</v>
      </c>
      <c r="E8458" s="553"/>
      <c r="F8458" s="555">
        <f t="shared" si="1918"/>
        <v>0</v>
      </c>
      <c r="G8458" s="555">
        <f t="shared" si="1919"/>
        <v>0</v>
      </c>
    </row>
    <row r="8459" spans="1:7" ht="19.899999999999999" customHeight="1" x14ac:dyDescent="0.2">
      <c r="A8459" s="601">
        <f t="shared" si="1915"/>
        <v>0</v>
      </c>
      <c r="B8459" s="561">
        <f t="shared" si="1916"/>
        <v>0</v>
      </c>
      <c r="C8459" s="561"/>
      <c r="D8459" s="613">
        <f t="shared" si="1917"/>
        <v>0</v>
      </c>
      <c r="E8459" s="553"/>
      <c r="F8459" s="555">
        <f t="shared" si="1918"/>
        <v>0</v>
      </c>
      <c r="G8459" s="555">
        <f t="shared" si="1919"/>
        <v>0</v>
      </c>
    </row>
    <row r="8460" spans="1:7" ht="19.899999999999999" customHeight="1" x14ac:dyDescent="0.2">
      <c r="A8460" s="601">
        <f t="shared" si="1915"/>
        <v>0</v>
      </c>
      <c r="B8460" s="561">
        <f t="shared" si="1916"/>
        <v>0</v>
      </c>
      <c r="C8460" s="561"/>
      <c r="D8460" s="613">
        <f t="shared" si="1917"/>
        <v>0</v>
      </c>
      <c r="E8460" s="553"/>
      <c r="F8460" s="555">
        <f t="shared" si="1918"/>
        <v>0</v>
      </c>
      <c r="G8460" s="555">
        <f t="shared" si="1919"/>
        <v>0</v>
      </c>
    </row>
    <row r="8461" spans="1:7" ht="19.899999999999999" customHeight="1" x14ac:dyDescent="0.2">
      <c r="A8461" s="601">
        <f t="shared" si="1915"/>
        <v>0</v>
      </c>
      <c r="B8461" s="561">
        <f t="shared" si="1916"/>
        <v>0</v>
      </c>
      <c r="C8461" s="561"/>
      <c r="D8461" s="613">
        <f t="shared" si="1917"/>
        <v>0</v>
      </c>
      <c r="E8461" s="553"/>
      <c r="F8461" s="555">
        <f t="shared" si="1918"/>
        <v>0</v>
      </c>
      <c r="G8461" s="555">
        <f t="shared" si="1919"/>
        <v>0</v>
      </c>
    </row>
    <row r="8462" spans="1:7" ht="19.899999999999999" customHeight="1" x14ac:dyDescent="0.2">
      <c r="A8462" s="601">
        <f t="shared" si="1915"/>
        <v>0</v>
      </c>
      <c r="B8462" s="561">
        <f t="shared" si="1916"/>
        <v>0</v>
      </c>
      <c r="C8462" s="561"/>
      <c r="D8462" s="613">
        <f t="shared" si="1917"/>
        <v>0</v>
      </c>
      <c r="E8462" s="553"/>
      <c r="F8462" s="555">
        <f t="shared" si="1918"/>
        <v>0</v>
      </c>
      <c r="G8462" s="555">
        <f t="shared" si="1919"/>
        <v>0</v>
      </c>
    </row>
    <row r="8463" spans="1:7" ht="19.899999999999999" customHeight="1" x14ac:dyDescent="0.2">
      <c r="A8463" s="601">
        <f t="shared" si="1915"/>
        <v>0</v>
      </c>
      <c r="B8463" s="561">
        <f t="shared" si="1916"/>
        <v>0</v>
      </c>
      <c r="C8463" s="561"/>
      <c r="D8463" s="613">
        <f t="shared" si="1917"/>
        <v>0</v>
      </c>
      <c r="E8463" s="553"/>
      <c r="F8463" s="555">
        <f t="shared" si="1918"/>
        <v>0</v>
      </c>
      <c r="G8463" s="555">
        <f t="shared" si="1919"/>
        <v>0</v>
      </c>
    </row>
    <row r="8464" spans="1:7" ht="19.899999999999999" customHeight="1" x14ac:dyDescent="0.2">
      <c r="A8464" s="601">
        <f t="shared" si="1915"/>
        <v>0</v>
      </c>
      <c r="B8464" s="561">
        <f t="shared" si="1916"/>
        <v>0</v>
      </c>
      <c r="C8464" s="561"/>
      <c r="D8464" s="613">
        <f t="shared" si="1917"/>
        <v>0</v>
      </c>
      <c r="E8464" s="553"/>
      <c r="F8464" s="555">
        <f t="shared" si="1918"/>
        <v>0</v>
      </c>
      <c r="G8464" s="555">
        <f t="shared" si="1919"/>
        <v>0</v>
      </c>
    </row>
    <row r="8465" spans="1:7" ht="19.899999999999999" customHeight="1" x14ac:dyDescent="0.2">
      <c r="A8465" s="599"/>
      <c r="B8465" s="545"/>
      <c r="C8465" s="545"/>
      <c r="D8465" s="541"/>
      <c r="E8465" s="542"/>
      <c r="F8465" s="564" t="s">
        <v>29</v>
      </c>
      <c r="G8465" s="605">
        <f>SUBTOTAL(9,G8454:G8464)</f>
        <v>0</v>
      </c>
    </row>
    <row r="8466" spans="1:7" ht="19.899999999999999" customHeight="1" x14ac:dyDescent="0.2">
      <c r="A8466" s="599"/>
      <c r="B8466" s="545"/>
      <c r="C8466" s="537" t="s">
        <v>1015</v>
      </c>
      <c r="D8466" s="541"/>
      <c r="E8466" s="542"/>
      <c r="F8466" s="543"/>
      <c r="G8466" s="600"/>
    </row>
    <row r="8467" spans="1:7" ht="19.899999999999999" customHeight="1" x14ac:dyDescent="0.2">
      <c r="A8467" s="792" t="s">
        <v>576</v>
      </c>
      <c r="B8467" s="793"/>
      <c r="C8467" s="794" t="s">
        <v>0</v>
      </c>
      <c r="D8467" s="794" t="s">
        <v>1867</v>
      </c>
      <c r="E8467" s="796" t="s">
        <v>24</v>
      </c>
      <c r="F8467" s="798" t="s">
        <v>25</v>
      </c>
      <c r="G8467" s="800" t="s">
        <v>26</v>
      </c>
    </row>
    <row r="8468" spans="1:7" ht="19.899999999999999" customHeight="1" x14ac:dyDescent="0.2">
      <c r="A8468" s="560" t="s">
        <v>577</v>
      </c>
      <c r="B8468" s="560" t="s">
        <v>578</v>
      </c>
      <c r="C8468" s="795"/>
      <c r="D8468" s="795"/>
      <c r="E8468" s="797"/>
      <c r="F8468" s="799"/>
      <c r="G8468" s="801"/>
    </row>
    <row r="8469" spans="1:7" ht="19.899999999999999" customHeight="1" x14ac:dyDescent="0.2">
      <c r="A8469" s="601">
        <f>IFERROR(VLOOKUP(C8469,T_Insumos,4,FALSE),0)</f>
        <v>0</v>
      </c>
      <c r="B8469" s="561">
        <f>IFERROR(VLOOKUP(C8469,T_Insumos,5,FALSE),0)</f>
        <v>0</v>
      </c>
      <c r="C8469" s="552"/>
      <c r="D8469" s="613">
        <f>IF(C8469=0,0,"$/tnkm")</f>
        <v>0</v>
      </c>
      <c r="E8469" s="553"/>
      <c r="F8469" s="555">
        <f>IFERROR(VLOOKUP(C8469,T_Insumos,3,FALSE),0)</f>
        <v>0</v>
      </c>
      <c r="G8469" s="555">
        <f>ROUND(E8469*F8469,2)</f>
        <v>0</v>
      </c>
    </row>
    <row r="8470" spans="1:7" ht="19.899999999999999" customHeight="1" x14ac:dyDescent="0.2">
      <c r="A8470" s="601">
        <f>IFERROR(VLOOKUP(C8470,T_Insumos,4,FALSE),0)</f>
        <v>0</v>
      </c>
      <c r="B8470" s="561">
        <f>IFERROR(VLOOKUP(C8470,T_Insumos,5,FALSE),0)</f>
        <v>0</v>
      </c>
      <c r="C8470" s="552"/>
      <c r="D8470" s="613">
        <f>IF(C8470=0,0,"$/tnkm")</f>
        <v>0</v>
      </c>
      <c r="E8470" s="569"/>
      <c r="F8470" s="555">
        <f>IFERROR(VLOOKUP(C8470,T_Insumos,3,FALSE),0)</f>
        <v>0</v>
      </c>
      <c r="G8470" s="555">
        <f t="shared" ref="G8470" si="1920">ROUND(E8470*F8470,2)</f>
        <v>0</v>
      </c>
    </row>
    <row r="8471" spans="1:7" ht="19.899999999999999" customHeight="1" x14ac:dyDescent="0.2">
      <c r="A8471" s="599"/>
      <c r="B8471" s="545"/>
      <c r="C8471" s="545"/>
      <c r="D8471" s="541"/>
      <c r="E8471" s="542"/>
      <c r="F8471" s="564" t="s">
        <v>1016</v>
      </c>
      <c r="G8471" s="605">
        <f>SUBTOTAL(9,G8469:G8470)</f>
        <v>0</v>
      </c>
    </row>
    <row r="8472" spans="1:7" ht="19.899999999999999" customHeight="1" x14ac:dyDescent="0.2">
      <c r="A8472" s="602"/>
      <c r="B8472" s="541"/>
      <c r="C8472" s="545"/>
      <c r="D8472" s="541"/>
      <c r="E8472" s="542"/>
      <c r="F8472" s="543"/>
      <c r="G8472" s="600"/>
    </row>
    <row r="8473" spans="1:7" ht="19.899999999999999" customHeight="1" x14ac:dyDescent="0.2">
      <c r="A8473" s="664" t="str">
        <f>B8407</f>
        <v/>
      </c>
      <c r="B8473" s="661">
        <f ca="1">C8407</f>
        <v>0</v>
      </c>
      <c r="C8473" s="541"/>
      <c r="D8473" s="541" t="s">
        <v>1833</v>
      </c>
      <c r="E8473" s="662"/>
      <c r="F8473" s="663" t="str">
        <f ca="1">"$/"&amp;G8407</f>
        <v>$/0</v>
      </c>
      <c r="G8473" s="610">
        <f>SUBTOTAL(9,G8430:G8472)</f>
        <v>0</v>
      </c>
    </row>
    <row r="8474" spans="1:7" ht="19.899999999999999" customHeight="1" x14ac:dyDescent="0.2">
      <c r="A8474" s="606"/>
      <c r="B8474" s="607"/>
      <c r="C8474" s="608"/>
      <c r="D8474" s="608" t="s">
        <v>2043</v>
      </c>
      <c r="E8474" s="609"/>
      <c r="F8474" s="665" t="str">
        <f ca="1">"$/"&amp;G8407</f>
        <v>$/0</v>
      </c>
      <c r="G8474" s="610">
        <f>ROUND(G8473/Coeficiente_Paso,2)</f>
        <v>0</v>
      </c>
    </row>
    <row r="8475" spans="1:7" ht="19.899999999999999" customHeight="1" x14ac:dyDescent="0.2">
      <c r="A8475" s="191"/>
      <c r="B8475" s="191"/>
      <c r="C8475" s="191"/>
      <c r="D8475" s="191"/>
      <c r="E8475" s="191"/>
      <c r="F8475" s="191"/>
      <c r="G8475" s="191"/>
    </row>
    <row r="8476" spans="1:7" ht="19.899999999999999" customHeight="1" x14ac:dyDescent="0.2">
      <c r="A8476" s="802" t="s">
        <v>31</v>
      </c>
      <c r="B8476" s="803"/>
      <c r="C8476" s="803"/>
      <c r="D8476" s="803"/>
      <c r="E8476" s="803"/>
      <c r="F8476" s="803"/>
      <c r="G8476" s="804"/>
    </row>
    <row r="8477" spans="1:7" ht="19.899999999999999" customHeight="1" x14ac:dyDescent="0.2">
      <c r="A8477" s="587" t="s">
        <v>711</v>
      </c>
      <c r="B8477" s="535" t="str">
        <f>Comitente</f>
        <v>DIRECCIÓN PROVINCIAL DE VIALIDAD</v>
      </c>
      <c r="C8477" s="536"/>
      <c r="D8477" s="537"/>
      <c r="E8477" s="537"/>
      <c r="F8477" s="538"/>
      <c r="G8477" s="588"/>
    </row>
    <row r="8478" spans="1:7" ht="19.899999999999999" customHeight="1" x14ac:dyDescent="0.2">
      <c r="A8478" s="587" t="s">
        <v>712</v>
      </c>
      <c r="B8478" s="535">
        <f>Contratista</f>
        <v>0</v>
      </c>
      <c r="C8478" s="539"/>
      <c r="D8478" s="539"/>
      <c r="E8478" s="539"/>
      <c r="F8478" s="535"/>
      <c r="G8478" s="589"/>
    </row>
    <row r="8479" spans="1:7" ht="19.899999999999999" customHeight="1" x14ac:dyDescent="0.2">
      <c r="A8479" s="587" t="s">
        <v>21</v>
      </c>
      <c r="B8479" s="535" t="str">
        <f>Obra</f>
        <v>PAVIMENTACIÓN Y REPAVIMENTACION DE LA RED VIAL MUNICIPAL AFECTADAS POR OBRAS DE SANEAMIENTO 1era ETAPA SARMIENTO</v>
      </c>
      <c r="C8479" s="539"/>
      <c r="D8479" s="539"/>
      <c r="E8479" s="539"/>
      <c r="F8479" s="535" t="s">
        <v>32</v>
      </c>
      <c r="G8479" s="589">
        <f>Fecha_Base</f>
        <v>0</v>
      </c>
    </row>
    <row r="8480" spans="1:7" ht="19.899999999999999" customHeight="1" x14ac:dyDescent="0.2">
      <c r="A8480" s="590" t="s">
        <v>710</v>
      </c>
      <c r="B8480" s="540" t="str">
        <f>Ubicación</f>
        <v>DEPARTAMENTO SARMIENTO</v>
      </c>
      <c r="C8480" s="540"/>
      <c r="D8480" s="541"/>
      <c r="E8480" s="542"/>
      <c r="F8480" s="543"/>
      <c r="G8480" s="591"/>
    </row>
    <row r="8481" spans="1:7" ht="19.899999999999999" customHeight="1" x14ac:dyDescent="0.2">
      <c r="A8481" s="590" t="s">
        <v>33</v>
      </c>
      <c r="B8481" s="544" t="str">
        <f>IFERROR(VALUE(LEFT(B8482,FIND(".",B8482)-1)),"")</f>
        <v/>
      </c>
      <c r="C8481" s="545">
        <f ca="1">IFERROR(VLOOKUP(B8481,T_Computo_Presupuesto,2,FALSE),0)</f>
        <v>0</v>
      </c>
      <c r="D8481" s="545"/>
      <c r="E8481" s="542"/>
      <c r="F8481" s="543"/>
      <c r="G8481" s="591"/>
    </row>
    <row r="8482" spans="1:7" ht="19.899999999999999" customHeight="1" x14ac:dyDescent="0.2">
      <c r="A8482" s="590" t="s">
        <v>22</v>
      </c>
      <c r="B8482" s="546" t="str">
        <f>IFERROR(VLOOKUP(COUNTIF($A$1:A8482,"ANALISIS DE PRECIOS"),T_NumeroItem,2,FALSE),"")</f>
        <v/>
      </c>
      <c r="C8482" s="805">
        <f ca="1">IFERROR(VLOOKUP(B8482,T_Computo_Presupuesto,2,FALSE),0)</f>
        <v>0</v>
      </c>
      <c r="D8482" s="805"/>
      <c r="E8482" s="805"/>
      <c r="F8482" s="540" t="s">
        <v>23</v>
      </c>
      <c r="G8482" s="592">
        <f ca="1">IFERROR(VLOOKUP(B8482,T_Computo_Presupuesto,4,FALSE),0)</f>
        <v>0</v>
      </c>
    </row>
    <row r="8483" spans="1:7" ht="19.899999999999999" customHeight="1" x14ac:dyDescent="0.2">
      <c r="A8483" s="590"/>
      <c r="B8483" s="540"/>
      <c r="C8483" s="545"/>
      <c r="D8483" s="541"/>
      <c r="E8483" s="542"/>
      <c r="F8483" s="545"/>
      <c r="G8483" s="593"/>
    </row>
    <row r="8484" spans="1:7" ht="19.899999999999999" customHeight="1" x14ac:dyDescent="0.2">
      <c r="A8484" s="594"/>
      <c r="B8484" s="547"/>
      <c r="C8484" s="548" t="s">
        <v>999</v>
      </c>
      <c r="D8484" s="547"/>
      <c r="E8484" s="547"/>
      <c r="F8484" s="547"/>
      <c r="G8484" s="595"/>
    </row>
    <row r="8485" spans="1:7" ht="19.899999999999999" customHeight="1" x14ac:dyDescent="0.2">
      <c r="A8485" s="590"/>
      <c r="B8485" s="549"/>
      <c r="C8485" s="545"/>
      <c r="D8485" s="541"/>
      <c r="E8485" s="542"/>
      <c r="F8485" s="540"/>
      <c r="G8485" s="592"/>
    </row>
    <row r="8486" spans="1:7" ht="19.899999999999999" customHeight="1" x14ac:dyDescent="0.2">
      <c r="A8486" s="590"/>
      <c r="B8486" s="549"/>
      <c r="C8486" s="550" t="s">
        <v>1000</v>
      </c>
      <c r="D8486" s="551" t="s">
        <v>24</v>
      </c>
      <c r="E8486" s="551" t="s">
        <v>1001</v>
      </c>
      <c r="F8486" s="551" t="s">
        <v>1002</v>
      </c>
      <c r="G8486" s="550" t="s">
        <v>1003</v>
      </c>
    </row>
    <row r="8487" spans="1:7" ht="19.899999999999999" customHeight="1" x14ac:dyDescent="0.2">
      <c r="A8487" s="590"/>
      <c r="B8487" s="549"/>
      <c r="C8487" s="552"/>
      <c r="D8487" s="553"/>
      <c r="E8487" s="554">
        <f t="shared" ref="E8487:E8496" si="1921">IFERROR(VLOOKUP(C8487,T_Equipos,4,FALSE),0)</f>
        <v>0</v>
      </c>
      <c r="F8487" s="555">
        <f t="shared" ref="F8487:F8496" si="1922">IFERROR(VLOOKUP(C8487,T_Equipos,5,FALSE),0)</f>
        <v>0</v>
      </c>
      <c r="G8487" s="555">
        <f>ROUND(D8487*F8487,2)</f>
        <v>0</v>
      </c>
    </row>
    <row r="8488" spans="1:7" ht="19.899999999999999" customHeight="1" x14ac:dyDescent="0.2">
      <c r="A8488" s="590"/>
      <c r="B8488" s="549"/>
      <c r="C8488" s="552"/>
      <c r="D8488" s="553"/>
      <c r="E8488" s="554">
        <f t="shared" si="1921"/>
        <v>0</v>
      </c>
      <c r="F8488" s="555">
        <f t="shared" si="1922"/>
        <v>0</v>
      </c>
      <c r="G8488" s="555">
        <f>ROUND(D8488*F8488,2)</f>
        <v>0</v>
      </c>
    </row>
    <row r="8489" spans="1:7" ht="19.899999999999999" customHeight="1" x14ac:dyDescent="0.2">
      <c r="A8489" s="590"/>
      <c r="B8489" s="549"/>
      <c r="C8489" s="552"/>
      <c r="D8489" s="553"/>
      <c r="E8489" s="554">
        <f t="shared" si="1921"/>
        <v>0</v>
      </c>
      <c r="F8489" s="555">
        <f t="shared" si="1922"/>
        <v>0</v>
      </c>
      <c r="G8489" s="555">
        <f>ROUND(D8489*F8489,2)</f>
        <v>0</v>
      </c>
    </row>
    <row r="8490" spans="1:7" ht="19.899999999999999" customHeight="1" x14ac:dyDescent="0.2">
      <c r="A8490" s="590"/>
      <c r="B8490" s="549"/>
      <c r="C8490" s="552"/>
      <c r="D8490" s="553"/>
      <c r="E8490" s="554">
        <f t="shared" si="1921"/>
        <v>0</v>
      </c>
      <c r="F8490" s="555">
        <f t="shared" si="1922"/>
        <v>0</v>
      </c>
      <c r="G8490" s="555">
        <f>ROUND(D8490*F8490,2)</f>
        <v>0</v>
      </c>
    </row>
    <row r="8491" spans="1:7" ht="19.899999999999999" customHeight="1" x14ac:dyDescent="0.2">
      <c r="A8491" s="590"/>
      <c r="B8491" s="549"/>
      <c r="C8491" s="552"/>
      <c r="D8491" s="553"/>
      <c r="E8491" s="554">
        <f t="shared" si="1921"/>
        <v>0</v>
      </c>
      <c r="F8491" s="555">
        <f t="shared" si="1922"/>
        <v>0</v>
      </c>
      <c r="G8491" s="555">
        <f t="shared" ref="G8491:G8496" si="1923">ROUND(D8491*F8491,2)</f>
        <v>0</v>
      </c>
    </row>
    <row r="8492" spans="1:7" ht="19.899999999999999" customHeight="1" x14ac:dyDescent="0.2">
      <c r="A8492" s="590"/>
      <c r="B8492" s="549"/>
      <c r="C8492" s="552"/>
      <c r="D8492" s="553"/>
      <c r="E8492" s="554">
        <f t="shared" si="1921"/>
        <v>0</v>
      </c>
      <c r="F8492" s="555">
        <f t="shared" si="1922"/>
        <v>0</v>
      </c>
      <c r="G8492" s="555">
        <f t="shared" si="1923"/>
        <v>0</v>
      </c>
    </row>
    <row r="8493" spans="1:7" ht="19.899999999999999" customHeight="1" x14ac:dyDescent="0.2">
      <c r="A8493" s="590"/>
      <c r="B8493" s="549"/>
      <c r="C8493" s="552"/>
      <c r="D8493" s="553"/>
      <c r="E8493" s="554">
        <f t="shared" si="1921"/>
        <v>0</v>
      </c>
      <c r="F8493" s="555">
        <f t="shared" si="1922"/>
        <v>0</v>
      </c>
      <c r="G8493" s="555">
        <f t="shared" si="1923"/>
        <v>0</v>
      </c>
    </row>
    <row r="8494" spans="1:7" ht="19.899999999999999" customHeight="1" x14ac:dyDescent="0.2">
      <c r="A8494" s="590"/>
      <c r="B8494" s="549"/>
      <c r="C8494" s="552"/>
      <c r="D8494" s="553"/>
      <c r="E8494" s="554">
        <f t="shared" si="1921"/>
        <v>0</v>
      </c>
      <c r="F8494" s="555">
        <f t="shared" si="1922"/>
        <v>0</v>
      </c>
      <c r="G8494" s="555">
        <f t="shared" si="1923"/>
        <v>0</v>
      </c>
    </row>
    <row r="8495" spans="1:7" ht="19.899999999999999" customHeight="1" x14ac:dyDescent="0.2">
      <c r="A8495" s="590"/>
      <c r="B8495" s="549"/>
      <c r="C8495" s="552"/>
      <c r="D8495" s="553"/>
      <c r="E8495" s="554">
        <f t="shared" si="1921"/>
        <v>0</v>
      </c>
      <c r="F8495" s="555">
        <f t="shared" si="1922"/>
        <v>0</v>
      </c>
      <c r="G8495" s="555">
        <f t="shared" si="1923"/>
        <v>0</v>
      </c>
    </row>
    <row r="8496" spans="1:7" ht="19.899999999999999" customHeight="1" x14ac:dyDescent="0.2">
      <c r="A8496" s="590"/>
      <c r="B8496" s="549"/>
      <c r="C8496" s="552"/>
      <c r="D8496" s="553"/>
      <c r="E8496" s="554">
        <f t="shared" si="1921"/>
        <v>0</v>
      </c>
      <c r="F8496" s="555">
        <f t="shared" si="1922"/>
        <v>0</v>
      </c>
      <c r="G8496" s="555">
        <f t="shared" si="1923"/>
        <v>0</v>
      </c>
    </row>
    <row r="8497" spans="1:7" ht="19.899999999999999" customHeight="1" x14ac:dyDescent="0.2">
      <c r="A8497" s="590"/>
      <c r="B8497" s="549"/>
      <c r="C8497" s="545"/>
      <c r="D8497" s="545"/>
      <c r="E8497" s="556"/>
      <c r="F8497" s="540"/>
      <c r="G8497" s="592"/>
    </row>
    <row r="8498" spans="1:7" ht="19.899999999999999" customHeight="1" x14ac:dyDescent="0.2">
      <c r="A8498" s="590"/>
      <c r="B8498" s="545"/>
      <c r="C8498" s="537" t="s">
        <v>1004</v>
      </c>
      <c r="D8498" s="540" t="s">
        <v>1001</v>
      </c>
      <c r="E8498" s="611">
        <f>SUMPRODUCT(D8487:D8496,E8487:E8496)</f>
        <v>0</v>
      </c>
      <c r="F8498" s="540" t="s">
        <v>1005</v>
      </c>
      <c r="G8498" s="612">
        <f>SUM(G8487:G8496)</f>
        <v>0</v>
      </c>
    </row>
    <row r="8499" spans="1:7" ht="19.899999999999999" customHeight="1" x14ac:dyDescent="0.2">
      <c r="A8499" s="590"/>
      <c r="B8499" s="549"/>
      <c r="C8499" s="557"/>
      <c r="D8499" s="556"/>
      <c r="E8499" s="542"/>
      <c r="F8499" s="540"/>
      <c r="G8499" s="596"/>
    </row>
    <row r="8500" spans="1:7" ht="19.899999999999999" customHeight="1" x14ac:dyDescent="0.2">
      <c r="A8500" s="597"/>
      <c r="B8500" s="549"/>
      <c r="C8500" s="540" t="s">
        <v>1006</v>
      </c>
      <c r="D8500" s="558">
        <f>IFERROR(VLOOKUP(COUNTIF($A$1:A8500,"ANALISIS DE PRECIOS"),T_Rendimiento_Equipo,5,FALSE),0)</f>
        <v>0</v>
      </c>
      <c r="E8500" s="559" t="str">
        <f ca="1">G8482&amp;"/día"</f>
        <v>0/día</v>
      </c>
      <c r="F8500" s="598"/>
      <c r="G8500" s="592"/>
    </row>
    <row r="8501" spans="1:7" ht="19.899999999999999" customHeight="1" x14ac:dyDescent="0.2">
      <c r="A8501" s="590"/>
      <c r="B8501" s="549"/>
      <c r="C8501" s="545"/>
      <c r="D8501" s="541"/>
      <c r="E8501" s="542"/>
      <c r="F8501" s="540"/>
      <c r="G8501" s="592"/>
    </row>
    <row r="8502" spans="1:7" ht="19.899999999999999" customHeight="1" x14ac:dyDescent="0.2">
      <c r="A8502" s="792" t="s">
        <v>576</v>
      </c>
      <c r="B8502" s="793"/>
      <c r="C8502" s="794" t="s">
        <v>0</v>
      </c>
      <c r="D8502" s="806" t="s">
        <v>1866</v>
      </c>
      <c r="E8502" s="806" t="s">
        <v>1865</v>
      </c>
      <c r="F8502" s="798" t="s">
        <v>1007</v>
      </c>
      <c r="G8502" s="800" t="s">
        <v>26</v>
      </c>
    </row>
    <row r="8503" spans="1:7" ht="19.899999999999999" customHeight="1" x14ac:dyDescent="0.2">
      <c r="A8503" s="560" t="s">
        <v>577</v>
      </c>
      <c r="B8503" s="560" t="s">
        <v>578</v>
      </c>
      <c r="C8503" s="795"/>
      <c r="D8503" s="807"/>
      <c r="E8503" s="797"/>
      <c r="F8503" s="799"/>
      <c r="G8503" s="801"/>
    </row>
    <row r="8504" spans="1:7" ht="19.899999999999999" customHeight="1" x14ac:dyDescent="0.2">
      <c r="A8504" s="599"/>
      <c r="B8504" s="545"/>
      <c r="C8504" s="537" t="s">
        <v>1008</v>
      </c>
      <c r="D8504" s="542"/>
      <c r="E8504" s="542"/>
      <c r="F8504" s="545"/>
      <c r="G8504" s="600"/>
    </row>
    <row r="8505" spans="1:7" ht="19.899999999999999" customHeight="1" x14ac:dyDescent="0.2">
      <c r="A8505" s="601">
        <f t="shared" ref="A8505:A8513" si="1924">IFERROR(VLOOKUP(C8505,T_Insumos,4,FALSE),0)</f>
        <v>0</v>
      </c>
      <c r="B8505" s="561">
        <f t="shared" ref="B8505:B8513" si="1925">IFERROR(VLOOKUP(C8505,T_Insumos,5,FALSE),0)</f>
        <v>0</v>
      </c>
      <c r="C8505" s="552"/>
      <c r="D8505" s="562">
        <f t="shared" ref="D8505:D8513" si="1926">IFERROR(VLOOKUP(C8505,T_Insumos,3,FALSE),0)</f>
        <v>0</v>
      </c>
      <c r="E8505" s="555">
        <f>D8505*$G$23</f>
        <v>0</v>
      </c>
      <c r="F8505" s="558">
        <f>IF(C8505="",0,IFERROR(VLOOKUP(COUNTIF($A$1:A8505,"ANALISIS DE PRECIOS"),T_Rendimiento_Equipo,5,FALSE),0))</f>
        <v>0</v>
      </c>
      <c r="G8505" s="555">
        <f>IFERROR(ROUND(E8505/F8505,2),0)</f>
        <v>0</v>
      </c>
    </row>
    <row r="8506" spans="1:7" ht="19.899999999999999" customHeight="1" x14ac:dyDescent="0.2">
      <c r="A8506" s="601">
        <f t="shared" si="1924"/>
        <v>0</v>
      </c>
      <c r="B8506" s="561">
        <f t="shared" si="1925"/>
        <v>0</v>
      </c>
      <c r="C8506" s="552"/>
      <c r="D8506" s="562">
        <f t="shared" si="1926"/>
        <v>0</v>
      </c>
      <c r="E8506" s="555"/>
      <c r="F8506" s="558">
        <f>IF(C8506="",0,IFERROR(VLOOKUP(COUNTIF($A$1:A8506,"ANALISIS DE PRECIOS"),T_Rendimiento_Equipo,5,FALSE),0))</f>
        <v>0</v>
      </c>
      <c r="G8506" s="555">
        <f t="shared" ref="G8506:G8513" si="1927">IFERROR(ROUND(E8506/F8506,2),0)</f>
        <v>0</v>
      </c>
    </row>
    <row r="8507" spans="1:7" ht="19.899999999999999" customHeight="1" x14ac:dyDescent="0.2">
      <c r="A8507" s="601">
        <f t="shared" si="1924"/>
        <v>0</v>
      </c>
      <c r="B8507" s="561">
        <f t="shared" si="1925"/>
        <v>0</v>
      </c>
      <c r="C8507" s="563"/>
      <c r="D8507" s="562">
        <f t="shared" si="1926"/>
        <v>0</v>
      </c>
      <c r="E8507" s="555"/>
      <c r="F8507" s="558">
        <f>IF(C8507="",0,IFERROR(VLOOKUP(COUNTIF($A$1:A8507,"ANALISIS DE PRECIOS"),T_Rendimiento_Equipo,5,FALSE),0))</f>
        <v>0</v>
      </c>
      <c r="G8507" s="555">
        <f t="shared" si="1927"/>
        <v>0</v>
      </c>
    </row>
    <row r="8508" spans="1:7" ht="19.899999999999999" customHeight="1" x14ac:dyDescent="0.2">
      <c r="A8508" s="601">
        <f t="shared" si="1924"/>
        <v>0</v>
      </c>
      <c r="B8508" s="561">
        <f t="shared" si="1925"/>
        <v>0</v>
      </c>
      <c r="C8508" s="563"/>
      <c r="D8508" s="562">
        <f t="shared" si="1926"/>
        <v>0</v>
      </c>
      <c r="E8508" s="555"/>
      <c r="F8508" s="558">
        <f>IF(C8508="",0,IFERROR(VLOOKUP(COUNTIF($A$1:A8508,"ANALISIS DE PRECIOS"),T_Rendimiento_Equipo,5,FALSE),0))</f>
        <v>0</v>
      </c>
      <c r="G8508" s="555">
        <f t="shared" si="1927"/>
        <v>0</v>
      </c>
    </row>
    <row r="8509" spans="1:7" ht="19.899999999999999" customHeight="1" x14ac:dyDescent="0.2">
      <c r="A8509" s="601">
        <f t="shared" si="1924"/>
        <v>0</v>
      </c>
      <c r="B8509" s="561">
        <f t="shared" si="1925"/>
        <v>0</v>
      </c>
      <c r="C8509" s="563"/>
      <c r="D8509" s="562">
        <f t="shared" si="1926"/>
        <v>0</v>
      </c>
      <c r="E8509" s="555"/>
      <c r="F8509" s="558">
        <f>IF(C8509="",0,IFERROR(VLOOKUP(COUNTIF($A$1:A8509,"ANALISIS DE PRECIOS"),T_Rendimiento_Equipo,5,FALSE),0))</f>
        <v>0</v>
      </c>
      <c r="G8509" s="555">
        <f t="shared" si="1927"/>
        <v>0</v>
      </c>
    </row>
    <row r="8510" spans="1:7" ht="19.899999999999999" customHeight="1" x14ac:dyDescent="0.2">
      <c r="A8510" s="601">
        <f t="shared" si="1924"/>
        <v>0</v>
      </c>
      <c r="B8510" s="561">
        <f t="shared" si="1925"/>
        <v>0</v>
      </c>
      <c r="C8510" s="563"/>
      <c r="D8510" s="562">
        <f t="shared" si="1926"/>
        <v>0</v>
      </c>
      <c r="E8510" s="555"/>
      <c r="F8510" s="558">
        <f>IF(C8510="",0,IFERROR(VLOOKUP(COUNTIF($A$1:A8510,"ANALISIS DE PRECIOS"),T_Rendimiento_Equipo,5,FALSE),0))</f>
        <v>0</v>
      </c>
      <c r="G8510" s="555">
        <f t="shared" si="1927"/>
        <v>0</v>
      </c>
    </row>
    <row r="8511" spans="1:7" ht="19.899999999999999" customHeight="1" x14ac:dyDescent="0.2">
      <c r="A8511" s="601">
        <f t="shared" si="1924"/>
        <v>0</v>
      </c>
      <c r="B8511" s="561">
        <f t="shared" si="1925"/>
        <v>0</v>
      </c>
      <c r="C8511" s="563"/>
      <c r="D8511" s="562">
        <f t="shared" si="1926"/>
        <v>0</v>
      </c>
      <c r="E8511" s="555"/>
      <c r="F8511" s="558">
        <f>IF(C8511="",0,IFERROR(VLOOKUP(COUNTIF($A$1:A8511,"ANALISIS DE PRECIOS"),T_Rendimiento_Equipo,5,FALSE),0))</f>
        <v>0</v>
      </c>
      <c r="G8511" s="555">
        <f t="shared" si="1927"/>
        <v>0</v>
      </c>
    </row>
    <row r="8512" spans="1:7" ht="19.899999999999999" customHeight="1" x14ac:dyDescent="0.2">
      <c r="A8512" s="601">
        <f t="shared" si="1924"/>
        <v>0</v>
      </c>
      <c r="B8512" s="561">
        <f t="shared" si="1925"/>
        <v>0</v>
      </c>
      <c r="C8512" s="563"/>
      <c r="D8512" s="562">
        <f t="shared" si="1926"/>
        <v>0</v>
      </c>
      <c r="E8512" s="555"/>
      <c r="F8512" s="558">
        <f>IF(C8512="",0,IFERROR(VLOOKUP(COUNTIF($A$1:A8512,"ANALISIS DE PRECIOS"),T_Rendimiento_Equipo,5,FALSE),0))</f>
        <v>0</v>
      </c>
      <c r="G8512" s="555">
        <f t="shared" si="1927"/>
        <v>0</v>
      </c>
    </row>
    <row r="8513" spans="1:7" ht="19.899999999999999" customHeight="1" x14ac:dyDescent="0.2">
      <c r="A8513" s="601">
        <f t="shared" si="1924"/>
        <v>0</v>
      </c>
      <c r="B8513" s="561">
        <f t="shared" si="1925"/>
        <v>0</v>
      </c>
      <c r="C8513" s="552"/>
      <c r="D8513" s="562">
        <f t="shared" si="1926"/>
        <v>0</v>
      </c>
      <c r="E8513" s="555"/>
      <c r="F8513" s="558">
        <f>IF(C8513="",0,IFERROR(VLOOKUP(COUNTIF($A$1:A8513,"ANALISIS DE PRECIOS"),T_Rendimiento_Equipo,5,FALSE),0))</f>
        <v>0</v>
      </c>
      <c r="G8513" s="555">
        <f t="shared" si="1927"/>
        <v>0</v>
      </c>
    </row>
    <row r="8514" spans="1:7" ht="19.899999999999999" customHeight="1" x14ac:dyDescent="0.2">
      <c r="A8514" s="602"/>
      <c r="B8514" s="541"/>
      <c r="C8514" s="545"/>
      <c r="D8514" s="541"/>
      <c r="E8514" s="542"/>
      <c r="F8514" s="564" t="s">
        <v>27</v>
      </c>
      <c r="G8514" s="603">
        <f>SUBTOTAL(9,G8505:G8513)</f>
        <v>0</v>
      </c>
    </row>
    <row r="8515" spans="1:7" ht="19.899999999999999" customHeight="1" x14ac:dyDescent="0.2">
      <c r="A8515" s="599"/>
      <c r="B8515" s="545"/>
      <c r="C8515" s="537" t="s">
        <v>713</v>
      </c>
      <c r="D8515" s="541"/>
      <c r="E8515" s="542"/>
      <c r="F8515" s="543"/>
      <c r="G8515" s="600"/>
    </row>
    <row r="8516" spans="1:7" ht="19.899999999999999" customHeight="1" x14ac:dyDescent="0.2">
      <c r="A8516" s="792" t="s">
        <v>576</v>
      </c>
      <c r="B8516" s="793"/>
      <c r="C8516" s="794" t="s">
        <v>0</v>
      </c>
      <c r="D8516" s="796" t="s">
        <v>24</v>
      </c>
      <c r="E8516" s="796" t="s">
        <v>1832</v>
      </c>
      <c r="F8516" s="798" t="s">
        <v>1007</v>
      </c>
      <c r="G8516" s="800" t="s">
        <v>26</v>
      </c>
    </row>
    <row r="8517" spans="1:7" ht="19.899999999999999" customHeight="1" x14ac:dyDescent="0.2">
      <c r="A8517" s="560" t="s">
        <v>577</v>
      </c>
      <c r="B8517" s="560" t="s">
        <v>578</v>
      </c>
      <c r="C8517" s="795"/>
      <c r="D8517" s="797"/>
      <c r="E8517" s="797"/>
      <c r="F8517" s="799"/>
      <c r="G8517" s="801"/>
    </row>
    <row r="8518" spans="1:7" ht="19.899999999999999" customHeight="1" x14ac:dyDescent="0.2">
      <c r="A8518" s="601">
        <f t="shared" ref="A8518:A8524" si="1928">IFERROR(VLOOKUP(C8518,T_Insumos,4,FALSE),0)</f>
        <v>0</v>
      </c>
      <c r="B8518" s="561">
        <f t="shared" ref="B8518:B8524" si="1929">IFERROR(VLOOKUP(C8518,T_Insumos,5,FALSE),0)</f>
        <v>0</v>
      </c>
      <c r="C8518" s="565"/>
      <c r="D8518" s="558"/>
      <c r="E8518" s="555">
        <f t="shared" ref="E8518:E8524" si="1930">IFERROR(VLOOKUP(C8518,T_Insumos,3,FALSE),0)</f>
        <v>0</v>
      </c>
      <c r="F8518" s="558">
        <f>IF(C8518="",0,IFERROR(VLOOKUP(COUNTIF($A$1:A8518,"ANALISIS DE PRECIOS"),T_Rendimiento_Equipo,5,FALSE),0))</f>
        <v>0</v>
      </c>
      <c r="G8518" s="555">
        <f>IFERROR(ROUND(D8518*E8518/F8518,2),0)</f>
        <v>0</v>
      </c>
    </row>
    <row r="8519" spans="1:7" ht="19.899999999999999" customHeight="1" x14ac:dyDescent="0.2">
      <c r="A8519" s="601">
        <f t="shared" si="1928"/>
        <v>0</v>
      </c>
      <c r="B8519" s="561">
        <f t="shared" si="1929"/>
        <v>0</v>
      </c>
      <c r="C8519" s="552"/>
      <c r="D8519" s="558"/>
      <c r="E8519" s="555">
        <f t="shared" si="1930"/>
        <v>0</v>
      </c>
      <c r="F8519" s="558">
        <f>IF(C8519="",0,IFERROR(VLOOKUP(COUNTIF($A$1:A8519,"ANALISIS DE PRECIOS"),T_Rendimiento_Equipo,5,FALSE),0))</f>
        <v>0</v>
      </c>
      <c r="G8519" s="555">
        <f t="shared" ref="G8519:G8524" si="1931">IFERROR(ROUND(D8519*E8519/F8519,2),0)</f>
        <v>0</v>
      </c>
    </row>
    <row r="8520" spans="1:7" ht="19.899999999999999" customHeight="1" x14ac:dyDescent="0.2">
      <c r="A8520" s="601">
        <f t="shared" si="1928"/>
        <v>0</v>
      </c>
      <c r="B8520" s="561">
        <f t="shared" si="1929"/>
        <v>0</v>
      </c>
      <c r="C8520" s="552"/>
      <c r="D8520" s="558"/>
      <c r="E8520" s="555">
        <f t="shared" si="1930"/>
        <v>0</v>
      </c>
      <c r="F8520" s="558">
        <f>IF(C8520="",0,IFERROR(VLOOKUP(COUNTIF($A$1:A8520,"ANALISIS DE PRECIOS"),T_Rendimiento_Equipo,5,FALSE),0))</f>
        <v>0</v>
      </c>
      <c r="G8520" s="555">
        <f t="shared" si="1931"/>
        <v>0</v>
      </c>
    </row>
    <row r="8521" spans="1:7" ht="19.899999999999999" customHeight="1" x14ac:dyDescent="0.2">
      <c r="A8521" s="601">
        <f t="shared" si="1928"/>
        <v>0</v>
      </c>
      <c r="B8521" s="561">
        <f t="shared" si="1929"/>
        <v>0</v>
      </c>
      <c r="C8521" s="552"/>
      <c r="D8521" s="558"/>
      <c r="E8521" s="555">
        <f t="shared" si="1930"/>
        <v>0</v>
      </c>
      <c r="F8521" s="558">
        <f>IF(C8521="",0,IFERROR(VLOOKUP(COUNTIF($A$1:A8521,"ANALISIS DE PRECIOS"),T_Rendimiento_Equipo,5,FALSE),0))</f>
        <v>0</v>
      </c>
      <c r="G8521" s="555">
        <f t="shared" si="1931"/>
        <v>0</v>
      </c>
    </row>
    <row r="8522" spans="1:7" ht="19.899999999999999" customHeight="1" x14ac:dyDescent="0.2">
      <c r="A8522" s="601">
        <f t="shared" si="1928"/>
        <v>0</v>
      </c>
      <c r="B8522" s="561">
        <f t="shared" si="1929"/>
        <v>0</v>
      </c>
      <c r="C8522" s="552"/>
      <c r="D8522" s="558"/>
      <c r="E8522" s="555">
        <f t="shared" si="1930"/>
        <v>0</v>
      </c>
      <c r="F8522" s="558">
        <f>IF(C8522="",0,IFERROR(VLOOKUP(COUNTIF($A$1:A8522,"ANALISIS DE PRECIOS"),T_Rendimiento_Equipo,5,FALSE),0))</f>
        <v>0</v>
      </c>
      <c r="G8522" s="555">
        <f t="shared" si="1931"/>
        <v>0</v>
      </c>
    </row>
    <row r="8523" spans="1:7" ht="19.899999999999999" customHeight="1" x14ac:dyDescent="0.2">
      <c r="A8523" s="601">
        <f t="shared" si="1928"/>
        <v>0</v>
      </c>
      <c r="B8523" s="561">
        <f t="shared" si="1929"/>
        <v>0</v>
      </c>
      <c r="C8523" s="552"/>
      <c r="D8523" s="566"/>
      <c r="E8523" s="555">
        <f t="shared" si="1930"/>
        <v>0</v>
      </c>
      <c r="F8523" s="558">
        <f>IF(C8523="",0,IFERROR(VLOOKUP(COUNTIF($A$1:A8523,"ANALISIS DE PRECIOS"),T_Rendimiento_Equipo,5,FALSE),0))</f>
        <v>0</v>
      </c>
      <c r="G8523" s="555">
        <f t="shared" si="1931"/>
        <v>0</v>
      </c>
    </row>
    <row r="8524" spans="1:7" ht="19.899999999999999" customHeight="1" x14ac:dyDescent="0.2">
      <c r="A8524" s="601">
        <f t="shared" si="1928"/>
        <v>0</v>
      </c>
      <c r="B8524" s="561">
        <f t="shared" si="1929"/>
        <v>0</v>
      </c>
      <c r="C8524" s="561"/>
      <c r="D8524" s="567"/>
      <c r="E8524" s="555">
        <f t="shared" si="1930"/>
        <v>0</v>
      </c>
      <c r="F8524" s="558">
        <f>IF(C8524="",0,IFERROR(VLOOKUP(COUNTIF($A$1:A8524,"ANALISIS DE PRECIOS"),T_Rendimiento_Equipo,5,FALSE),0))</f>
        <v>0</v>
      </c>
      <c r="G8524" s="555">
        <f t="shared" si="1931"/>
        <v>0</v>
      </c>
    </row>
    <row r="8525" spans="1:7" ht="19.899999999999999" customHeight="1" x14ac:dyDescent="0.2">
      <c r="A8525" s="602"/>
      <c r="B8525" s="541"/>
      <c r="C8525" s="545"/>
      <c r="D8525" s="541"/>
      <c r="E8525" s="542"/>
      <c r="F8525" s="564" t="s">
        <v>28</v>
      </c>
      <c r="G8525" s="604">
        <f>SUBTOTAL(9,G8518:G8524)</f>
        <v>0</v>
      </c>
    </row>
    <row r="8526" spans="1:7" ht="19.899999999999999" customHeight="1" x14ac:dyDescent="0.2">
      <c r="A8526" s="599"/>
      <c r="B8526" s="545"/>
      <c r="C8526" s="537" t="s">
        <v>1014</v>
      </c>
      <c r="D8526" s="541"/>
      <c r="E8526" s="542"/>
      <c r="F8526" s="543"/>
      <c r="G8526" s="600"/>
    </row>
    <row r="8527" spans="1:7" ht="19.899999999999999" customHeight="1" x14ac:dyDescent="0.2">
      <c r="A8527" s="792" t="s">
        <v>576</v>
      </c>
      <c r="B8527" s="793"/>
      <c r="C8527" s="794" t="s">
        <v>0</v>
      </c>
      <c r="D8527" s="794" t="s">
        <v>1867</v>
      </c>
      <c r="E8527" s="796" t="s">
        <v>24</v>
      </c>
      <c r="F8527" s="798" t="s">
        <v>25</v>
      </c>
      <c r="G8527" s="800" t="s">
        <v>26</v>
      </c>
    </row>
    <row r="8528" spans="1:7" ht="19.899999999999999" customHeight="1" x14ac:dyDescent="0.2">
      <c r="A8528" s="560" t="s">
        <v>577</v>
      </c>
      <c r="B8528" s="560" t="s">
        <v>578</v>
      </c>
      <c r="C8528" s="795"/>
      <c r="D8528" s="795"/>
      <c r="E8528" s="797"/>
      <c r="F8528" s="799"/>
      <c r="G8528" s="801"/>
    </row>
    <row r="8529" spans="1:7" ht="19.899999999999999" customHeight="1" x14ac:dyDescent="0.2">
      <c r="A8529" s="601">
        <f t="shared" ref="A8529:A8539" si="1932">IFERROR(VLOOKUP(C8529,T_Insumos,4,FALSE),0)</f>
        <v>0</v>
      </c>
      <c r="B8529" s="561">
        <f t="shared" ref="B8529:B8539" si="1933">IFERROR(VLOOKUP(C8529,T_Insumos,5,FALSE),0)</f>
        <v>0</v>
      </c>
      <c r="C8529" s="561"/>
      <c r="D8529" s="613">
        <f t="shared" ref="D8529:D8539" si="1934">IFERROR(VLOOKUP(C8529,T_Insumos,2,FALSE),0)</f>
        <v>0</v>
      </c>
      <c r="E8529" s="553"/>
      <c r="F8529" s="555">
        <f t="shared" ref="F8529:F8539" si="1935">IFERROR(VLOOKUP(C8529,T_Insumos,3,FALSE),0)</f>
        <v>0</v>
      </c>
      <c r="G8529" s="555">
        <f>ROUND(E8529*F8529,2)</f>
        <v>0</v>
      </c>
    </row>
    <row r="8530" spans="1:7" ht="19.899999999999999" customHeight="1" x14ac:dyDescent="0.2">
      <c r="A8530" s="601">
        <f t="shared" si="1932"/>
        <v>0</v>
      </c>
      <c r="B8530" s="561">
        <f t="shared" si="1933"/>
        <v>0</v>
      </c>
      <c r="C8530" s="561"/>
      <c r="D8530" s="613">
        <f t="shared" si="1934"/>
        <v>0</v>
      </c>
      <c r="E8530" s="553"/>
      <c r="F8530" s="555">
        <f t="shared" si="1935"/>
        <v>0</v>
      </c>
      <c r="G8530" s="555">
        <f t="shared" ref="G8530:G8539" si="1936">ROUND(E8530*F8530,2)</f>
        <v>0</v>
      </c>
    </row>
    <row r="8531" spans="1:7" ht="19.899999999999999" customHeight="1" x14ac:dyDescent="0.2">
      <c r="A8531" s="601">
        <f t="shared" si="1932"/>
        <v>0</v>
      </c>
      <c r="B8531" s="561">
        <f t="shared" si="1933"/>
        <v>0</v>
      </c>
      <c r="C8531" s="561"/>
      <c r="D8531" s="613">
        <f t="shared" si="1934"/>
        <v>0</v>
      </c>
      <c r="E8531" s="553"/>
      <c r="F8531" s="555">
        <f t="shared" si="1935"/>
        <v>0</v>
      </c>
      <c r="G8531" s="555">
        <f t="shared" si="1936"/>
        <v>0</v>
      </c>
    </row>
    <row r="8532" spans="1:7" ht="19.899999999999999" customHeight="1" x14ac:dyDescent="0.2">
      <c r="A8532" s="601">
        <f t="shared" si="1932"/>
        <v>0</v>
      </c>
      <c r="B8532" s="561">
        <f t="shared" si="1933"/>
        <v>0</v>
      </c>
      <c r="C8532" s="561"/>
      <c r="D8532" s="613">
        <f t="shared" si="1934"/>
        <v>0</v>
      </c>
      <c r="E8532" s="553"/>
      <c r="F8532" s="555">
        <f t="shared" si="1935"/>
        <v>0</v>
      </c>
      <c r="G8532" s="555">
        <f t="shared" si="1936"/>
        <v>0</v>
      </c>
    </row>
    <row r="8533" spans="1:7" ht="19.899999999999999" customHeight="1" x14ac:dyDescent="0.2">
      <c r="A8533" s="601">
        <f t="shared" si="1932"/>
        <v>0</v>
      </c>
      <c r="B8533" s="561">
        <f t="shared" si="1933"/>
        <v>0</v>
      </c>
      <c r="C8533" s="561"/>
      <c r="D8533" s="613">
        <f t="shared" si="1934"/>
        <v>0</v>
      </c>
      <c r="E8533" s="553"/>
      <c r="F8533" s="555">
        <f t="shared" si="1935"/>
        <v>0</v>
      </c>
      <c r="G8533" s="555">
        <f t="shared" si="1936"/>
        <v>0</v>
      </c>
    </row>
    <row r="8534" spans="1:7" ht="19.899999999999999" customHeight="1" x14ac:dyDescent="0.2">
      <c r="A8534" s="601">
        <f t="shared" si="1932"/>
        <v>0</v>
      </c>
      <c r="B8534" s="561">
        <f t="shared" si="1933"/>
        <v>0</v>
      </c>
      <c r="C8534" s="561"/>
      <c r="D8534" s="613">
        <f t="shared" si="1934"/>
        <v>0</v>
      </c>
      <c r="E8534" s="553"/>
      <c r="F8534" s="555">
        <f t="shared" si="1935"/>
        <v>0</v>
      </c>
      <c r="G8534" s="555">
        <f t="shared" si="1936"/>
        <v>0</v>
      </c>
    </row>
    <row r="8535" spans="1:7" ht="19.899999999999999" customHeight="1" x14ac:dyDescent="0.2">
      <c r="A8535" s="601">
        <f t="shared" si="1932"/>
        <v>0</v>
      </c>
      <c r="B8535" s="561">
        <f t="shared" si="1933"/>
        <v>0</v>
      </c>
      <c r="C8535" s="561"/>
      <c r="D8535" s="613">
        <f t="shared" si="1934"/>
        <v>0</v>
      </c>
      <c r="E8535" s="553"/>
      <c r="F8535" s="555">
        <f t="shared" si="1935"/>
        <v>0</v>
      </c>
      <c r="G8535" s="555">
        <f t="shared" si="1936"/>
        <v>0</v>
      </c>
    </row>
    <row r="8536" spans="1:7" ht="19.899999999999999" customHeight="1" x14ac:dyDescent="0.2">
      <c r="A8536" s="601">
        <f t="shared" si="1932"/>
        <v>0</v>
      </c>
      <c r="B8536" s="561">
        <f t="shared" si="1933"/>
        <v>0</v>
      </c>
      <c r="C8536" s="561"/>
      <c r="D8536" s="613">
        <f t="shared" si="1934"/>
        <v>0</v>
      </c>
      <c r="E8536" s="553"/>
      <c r="F8536" s="555">
        <f t="shared" si="1935"/>
        <v>0</v>
      </c>
      <c r="G8536" s="555">
        <f t="shared" si="1936"/>
        <v>0</v>
      </c>
    </row>
    <row r="8537" spans="1:7" ht="19.899999999999999" customHeight="1" x14ac:dyDescent="0.2">
      <c r="A8537" s="601">
        <f t="shared" si="1932"/>
        <v>0</v>
      </c>
      <c r="B8537" s="561">
        <f t="shared" si="1933"/>
        <v>0</v>
      </c>
      <c r="C8537" s="561"/>
      <c r="D8537" s="613">
        <f t="shared" si="1934"/>
        <v>0</v>
      </c>
      <c r="E8537" s="553"/>
      <c r="F8537" s="555">
        <f t="shared" si="1935"/>
        <v>0</v>
      </c>
      <c r="G8537" s="555">
        <f t="shared" si="1936"/>
        <v>0</v>
      </c>
    </row>
    <row r="8538" spans="1:7" ht="19.899999999999999" customHeight="1" x14ac:dyDescent="0.2">
      <c r="A8538" s="601">
        <f t="shared" si="1932"/>
        <v>0</v>
      </c>
      <c r="B8538" s="561">
        <f t="shared" si="1933"/>
        <v>0</v>
      </c>
      <c r="C8538" s="561"/>
      <c r="D8538" s="613">
        <f t="shared" si="1934"/>
        <v>0</v>
      </c>
      <c r="E8538" s="553"/>
      <c r="F8538" s="555">
        <f t="shared" si="1935"/>
        <v>0</v>
      </c>
      <c r="G8538" s="555">
        <f t="shared" si="1936"/>
        <v>0</v>
      </c>
    </row>
    <row r="8539" spans="1:7" ht="19.899999999999999" customHeight="1" x14ac:dyDescent="0.2">
      <c r="A8539" s="601">
        <f t="shared" si="1932"/>
        <v>0</v>
      </c>
      <c r="B8539" s="561">
        <f t="shared" si="1933"/>
        <v>0</v>
      </c>
      <c r="C8539" s="561"/>
      <c r="D8539" s="613">
        <f t="shared" si="1934"/>
        <v>0</v>
      </c>
      <c r="E8539" s="553"/>
      <c r="F8539" s="555">
        <f t="shared" si="1935"/>
        <v>0</v>
      </c>
      <c r="G8539" s="555">
        <f t="shared" si="1936"/>
        <v>0</v>
      </c>
    </row>
    <row r="8540" spans="1:7" ht="19.899999999999999" customHeight="1" x14ac:dyDescent="0.2">
      <c r="A8540" s="599"/>
      <c r="B8540" s="545"/>
      <c r="C8540" s="545"/>
      <c r="D8540" s="541"/>
      <c r="E8540" s="542"/>
      <c r="F8540" s="564" t="s">
        <v>29</v>
      </c>
      <c r="G8540" s="605">
        <f>SUBTOTAL(9,G8529:G8539)</f>
        <v>0</v>
      </c>
    </row>
    <row r="8541" spans="1:7" ht="19.899999999999999" customHeight="1" x14ac:dyDescent="0.2">
      <c r="A8541" s="599"/>
      <c r="B8541" s="545"/>
      <c r="C8541" s="537" t="s">
        <v>1015</v>
      </c>
      <c r="D8541" s="541"/>
      <c r="E8541" s="542"/>
      <c r="F8541" s="543"/>
      <c r="G8541" s="600"/>
    </row>
    <row r="8542" spans="1:7" ht="19.899999999999999" customHeight="1" x14ac:dyDescent="0.2">
      <c r="A8542" s="792" t="s">
        <v>576</v>
      </c>
      <c r="B8542" s="793"/>
      <c r="C8542" s="794" t="s">
        <v>0</v>
      </c>
      <c r="D8542" s="794" t="s">
        <v>1867</v>
      </c>
      <c r="E8542" s="796" t="s">
        <v>24</v>
      </c>
      <c r="F8542" s="798" t="s">
        <v>25</v>
      </c>
      <c r="G8542" s="800" t="s">
        <v>26</v>
      </c>
    </row>
    <row r="8543" spans="1:7" ht="19.899999999999999" customHeight="1" x14ac:dyDescent="0.2">
      <c r="A8543" s="560" t="s">
        <v>577</v>
      </c>
      <c r="B8543" s="560" t="s">
        <v>578</v>
      </c>
      <c r="C8543" s="795"/>
      <c r="D8543" s="795"/>
      <c r="E8543" s="797"/>
      <c r="F8543" s="799"/>
      <c r="G8543" s="801"/>
    </row>
    <row r="8544" spans="1:7" ht="19.899999999999999" customHeight="1" x14ac:dyDescent="0.2">
      <c r="A8544" s="601">
        <f>IFERROR(VLOOKUP(C8544,T_Insumos,4,FALSE),0)</f>
        <v>0</v>
      </c>
      <c r="B8544" s="561">
        <f>IFERROR(VLOOKUP(C8544,T_Insumos,5,FALSE),0)</f>
        <v>0</v>
      </c>
      <c r="C8544" s="552"/>
      <c r="D8544" s="613">
        <f>IF(C8544=0,0,"$/tnkm")</f>
        <v>0</v>
      </c>
      <c r="E8544" s="553"/>
      <c r="F8544" s="555">
        <f>IFERROR(VLOOKUP(C8544,T_Insumos,3,FALSE),0)</f>
        <v>0</v>
      </c>
      <c r="G8544" s="555">
        <f>ROUND(E8544*F8544,2)</f>
        <v>0</v>
      </c>
    </row>
    <row r="8545" spans="1:7" ht="19.899999999999999" customHeight="1" x14ac:dyDescent="0.2">
      <c r="A8545" s="601">
        <f>IFERROR(VLOOKUP(C8545,T_Insumos,4,FALSE),0)</f>
        <v>0</v>
      </c>
      <c r="B8545" s="561">
        <f>IFERROR(VLOOKUP(C8545,T_Insumos,5,FALSE),0)</f>
        <v>0</v>
      </c>
      <c r="C8545" s="552"/>
      <c r="D8545" s="613">
        <f>IF(C8545=0,0,"$/tnkm")</f>
        <v>0</v>
      </c>
      <c r="E8545" s="569"/>
      <c r="F8545" s="555">
        <f>IFERROR(VLOOKUP(C8545,T_Insumos,3,FALSE),0)</f>
        <v>0</v>
      </c>
      <c r="G8545" s="555">
        <f t="shared" ref="G8545" si="1937">ROUND(E8545*F8545,2)</f>
        <v>0</v>
      </c>
    </row>
    <row r="8546" spans="1:7" ht="19.899999999999999" customHeight="1" x14ac:dyDescent="0.2">
      <c r="A8546" s="599"/>
      <c r="B8546" s="545"/>
      <c r="C8546" s="545"/>
      <c r="D8546" s="541"/>
      <c r="E8546" s="542"/>
      <c r="F8546" s="564" t="s">
        <v>1016</v>
      </c>
      <c r="G8546" s="605">
        <f>SUBTOTAL(9,G8544:G8545)</f>
        <v>0</v>
      </c>
    </row>
    <row r="8547" spans="1:7" ht="19.899999999999999" customHeight="1" x14ac:dyDescent="0.2">
      <c r="A8547" s="602"/>
      <c r="B8547" s="541"/>
      <c r="C8547" s="545"/>
      <c r="D8547" s="541"/>
      <c r="E8547" s="542"/>
      <c r="F8547" s="543"/>
      <c r="G8547" s="600"/>
    </row>
    <row r="8548" spans="1:7" ht="19.899999999999999" customHeight="1" x14ac:dyDescent="0.2">
      <c r="A8548" s="664" t="str">
        <f>B8482</f>
        <v/>
      </c>
      <c r="B8548" s="661">
        <f ca="1">C8482</f>
        <v>0</v>
      </c>
      <c r="C8548" s="541"/>
      <c r="D8548" s="541" t="s">
        <v>1833</v>
      </c>
      <c r="E8548" s="662"/>
      <c r="F8548" s="663" t="str">
        <f ca="1">"$/"&amp;G8482</f>
        <v>$/0</v>
      </c>
      <c r="G8548" s="610">
        <f>SUBTOTAL(9,G8505:G8547)</f>
        <v>0</v>
      </c>
    </row>
    <row r="8549" spans="1:7" ht="19.899999999999999" customHeight="1" x14ac:dyDescent="0.2">
      <c r="A8549" s="606"/>
      <c r="B8549" s="607"/>
      <c r="C8549" s="608"/>
      <c r="D8549" s="608" t="s">
        <v>2043</v>
      </c>
      <c r="E8549" s="609"/>
      <c r="F8549" s="665" t="str">
        <f ca="1">"$/"&amp;G8482</f>
        <v>$/0</v>
      </c>
      <c r="G8549" s="610">
        <f>ROUND(G8548/Coeficiente_Paso,2)</f>
        <v>0</v>
      </c>
    </row>
    <row r="8550" spans="1:7" ht="19.899999999999999" customHeight="1" x14ac:dyDescent="0.2">
      <c r="A8550" s="191"/>
      <c r="B8550" s="191"/>
      <c r="C8550" s="191"/>
      <c r="D8550" s="191"/>
      <c r="E8550" s="191"/>
      <c r="F8550" s="191"/>
      <c r="G8550" s="191"/>
    </row>
    <row r="8551" spans="1:7" ht="19.899999999999999" customHeight="1" x14ac:dyDescent="0.2">
      <c r="A8551" s="802" t="s">
        <v>31</v>
      </c>
      <c r="B8551" s="803"/>
      <c r="C8551" s="803"/>
      <c r="D8551" s="803"/>
      <c r="E8551" s="803"/>
      <c r="F8551" s="803"/>
      <c r="G8551" s="804"/>
    </row>
    <row r="8552" spans="1:7" ht="19.899999999999999" customHeight="1" x14ac:dyDescent="0.2">
      <c r="A8552" s="587" t="s">
        <v>711</v>
      </c>
      <c r="B8552" s="535" t="str">
        <f>Comitente</f>
        <v>DIRECCIÓN PROVINCIAL DE VIALIDAD</v>
      </c>
      <c r="C8552" s="536"/>
      <c r="D8552" s="537"/>
      <c r="E8552" s="537"/>
      <c r="F8552" s="538"/>
      <c r="G8552" s="588"/>
    </row>
    <row r="8553" spans="1:7" ht="19.899999999999999" customHeight="1" x14ac:dyDescent="0.2">
      <c r="A8553" s="587" t="s">
        <v>712</v>
      </c>
      <c r="B8553" s="535">
        <f>Contratista</f>
        <v>0</v>
      </c>
      <c r="C8553" s="539"/>
      <c r="D8553" s="539"/>
      <c r="E8553" s="539"/>
      <c r="F8553" s="535"/>
      <c r="G8553" s="589"/>
    </row>
    <row r="8554" spans="1:7" ht="19.899999999999999" customHeight="1" x14ac:dyDescent="0.2">
      <c r="A8554" s="587" t="s">
        <v>21</v>
      </c>
      <c r="B8554" s="535" t="str">
        <f>Obra</f>
        <v>PAVIMENTACIÓN Y REPAVIMENTACION DE LA RED VIAL MUNICIPAL AFECTADAS POR OBRAS DE SANEAMIENTO 1era ETAPA SARMIENTO</v>
      </c>
      <c r="C8554" s="539"/>
      <c r="D8554" s="539"/>
      <c r="E8554" s="539"/>
      <c r="F8554" s="535" t="s">
        <v>32</v>
      </c>
      <c r="G8554" s="589">
        <f>Fecha_Base</f>
        <v>0</v>
      </c>
    </row>
    <row r="8555" spans="1:7" ht="19.899999999999999" customHeight="1" x14ac:dyDescent="0.2">
      <c r="A8555" s="590" t="s">
        <v>710</v>
      </c>
      <c r="B8555" s="540" t="str">
        <f>Ubicación</f>
        <v>DEPARTAMENTO SARMIENTO</v>
      </c>
      <c r="C8555" s="540"/>
      <c r="D8555" s="541"/>
      <c r="E8555" s="542"/>
      <c r="F8555" s="543"/>
      <c r="G8555" s="591"/>
    </row>
    <row r="8556" spans="1:7" ht="19.899999999999999" customHeight="1" x14ac:dyDescent="0.2">
      <c r="A8556" s="590" t="s">
        <v>33</v>
      </c>
      <c r="B8556" s="544" t="str">
        <f>IFERROR(VALUE(LEFT(B8557,FIND(".",B8557)-1)),"")</f>
        <v/>
      </c>
      <c r="C8556" s="545">
        <f ca="1">IFERROR(VLOOKUP(B8556,T_Computo_Presupuesto,2,FALSE),0)</f>
        <v>0</v>
      </c>
      <c r="D8556" s="545"/>
      <c r="E8556" s="542"/>
      <c r="F8556" s="543"/>
      <c r="G8556" s="591"/>
    </row>
    <row r="8557" spans="1:7" ht="19.899999999999999" customHeight="1" x14ac:dyDescent="0.2">
      <c r="A8557" s="590" t="s">
        <v>22</v>
      </c>
      <c r="B8557" s="546" t="str">
        <f>IFERROR(VLOOKUP(COUNTIF($A$1:A8557,"ANALISIS DE PRECIOS"),T_NumeroItem,2,FALSE),"")</f>
        <v/>
      </c>
      <c r="C8557" s="805">
        <f ca="1">IFERROR(VLOOKUP(B8557,T_Computo_Presupuesto,2,FALSE),0)</f>
        <v>0</v>
      </c>
      <c r="D8557" s="805"/>
      <c r="E8557" s="805"/>
      <c r="F8557" s="540" t="s">
        <v>23</v>
      </c>
      <c r="G8557" s="592">
        <f ca="1">IFERROR(VLOOKUP(B8557,T_Computo_Presupuesto,4,FALSE),0)</f>
        <v>0</v>
      </c>
    </row>
    <row r="8558" spans="1:7" ht="19.899999999999999" customHeight="1" x14ac:dyDescent="0.2">
      <c r="A8558" s="590"/>
      <c r="B8558" s="540"/>
      <c r="C8558" s="545"/>
      <c r="D8558" s="541"/>
      <c r="E8558" s="542"/>
      <c r="F8558" s="545"/>
      <c r="G8558" s="593"/>
    </row>
    <row r="8559" spans="1:7" ht="19.899999999999999" customHeight="1" x14ac:dyDescent="0.2">
      <c r="A8559" s="594"/>
      <c r="B8559" s="547"/>
      <c r="C8559" s="548" t="s">
        <v>999</v>
      </c>
      <c r="D8559" s="547"/>
      <c r="E8559" s="547"/>
      <c r="F8559" s="547"/>
      <c r="G8559" s="595"/>
    </row>
    <row r="8560" spans="1:7" ht="19.899999999999999" customHeight="1" x14ac:dyDescent="0.2">
      <c r="A8560" s="590"/>
      <c r="B8560" s="549"/>
      <c r="C8560" s="545"/>
      <c r="D8560" s="541"/>
      <c r="E8560" s="542"/>
      <c r="F8560" s="540"/>
      <c r="G8560" s="592"/>
    </row>
    <row r="8561" spans="1:7" ht="19.899999999999999" customHeight="1" x14ac:dyDescent="0.2">
      <c r="A8561" s="590"/>
      <c r="B8561" s="549"/>
      <c r="C8561" s="550" t="s">
        <v>1000</v>
      </c>
      <c r="D8561" s="551" t="s">
        <v>24</v>
      </c>
      <c r="E8561" s="551" t="s">
        <v>1001</v>
      </c>
      <c r="F8561" s="551" t="s">
        <v>1002</v>
      </c>
      <c r="G8561" s="550" t="s">
        <v>1003</v>
      </c>
    </row>
    <row r="8562" spans="1:7" ht="19.899999999999999" customHeight="1" x14ac:dyDescent="0.2">
      <c r="A8562" s="590"/>
      <c r="B8562" s="549"/>
      <c r="C8562" s="552"/>
      <c r="D8562" s="553"/>
      <c r="E8562" s="554">
        <f t="shared" ref="E8562:E8571" si="1938">IFERROR(VLOOKUP(C8562,T_Equipos,4,FALSE),0)</f>
        <v>0</v>
      </c>
      <c r="F8562" s="555">
        <f t="shared" ref="F8562:F8571" si="1939">IFERROR(VLOOKUP(C8562,T_Equipos,5,FALSE),0)</f>
        <v>0</v>
      </c>
      <c r="G8562" s="555">
        <f>ROUND(D8562*F8562,2)</f>
        <v>0</v>
      </c>
    </row>
    <row r="8563" spans="1:7" ht="19.899999999999999" customHeight="1" x14ac:dyDescent="0.2">
      <c r="A8563" s="590"/>
      <c r="B8563" s="549"/>
      <c r="C8563" s="552"/>
      <c r="D8563" s="553"/>
      <c r="E8563" s="554">
        <f t="shared" si="1938"/>
        <v>0</v>
      </c>
      <c r="F8563" s="555">
        <f t="shared" si="1939"/>
        <v>0</v>
      </c>
      <c r="G8563" s="555">
        <f>ROUND(D8563*F8563,2)</f>
        <v>0</v>
      </c>
    </row>
    <row r="8564" spans="1:7" ht="19.899999999999999" customHeight="1" x14ac:dyDescent="0.2">
      <c r="A8564" s="590"/>
      <c r="B8564" s="549"/>
      <c r="C8564" s="552"/>
      <c r="D8564" s="553"/>
      <c r="E8564" s="554">
        <f t="shared" si="1938"/>
        <v>0</v>
      </c>
      <c r="F8564" s="555">
        <f t="shared" si="1939"/>
        <v>0</v>
      </c>
      <c r="G8564" s="555">
        <f>ROUND(D8564*F8564,2)</f>
        <v>0</v>
      </c>
    </row>
    <row r="8565" spans="1:7" ht="19.899999999999999" customHeight="1" x14ac:dyDescent="0.2">
      <c r="A8565" s="590"/>
      <c r="B8565" s="549"/>
      <c r="C8565" s="552"/>
      <c r="D8565" s="553"/>
      <c r="E8565" s="554">
        <f t="shared" si="1938"/>
        <v>0</v>
      </c>
      <c r="F8565" s="555">
        <f t="shared" si="1939"/>
        <v>0</v>
      </c>
      <c r="G8565" s="555">
        <f>ROUND(D8565*F8565,2)</f>
        <v>0</v>
      </c>
    </row>
    <row r="8566" spans="1:7" ht="19.899999999999999" customHeight="1" x14ac:dyDescent="0.2">
      <c r="A8566" s="590"/>
      <c r="B8566" s="549"/>
      <c r="C8566" s="552"/>
      <c r="D8566" s="553"/>
      <c r="E8566" s="554">
        <f t="shared" si="1938"/>
        <v>0</v>
      </c>
      <c r="F8566" s="555">
        <f t="shared" si="1939"/>
        <v>0</v>
      </c>
      <c r="G8566" s="555">
        <f t="shared" ref="G8566:G8571" si="1940">ROUND(D8566*F8566,2)</f>
        <v>0</v>
      </c>
    </row>
    <row r="8567" spans="1:7" ht="19.899999999999999" customHeight="1" x14ac:dyDescent="0.2">
      <c r="A8567" s="590"/>
      <c r="B8567" s="549"/>
      <c r="C8567" s="552"/>
      <c r="D8567" s="553"/>
      <c r="E8567" s="554">
        <f t="shared" si="1938"/>
        <v>0</v>
      </c>
      <c r="F8567" s="555">
        <f t="shared" si="1939"/>
        <v>0</v>
      </c>
      <c r="G8567" s="555">
        <f t="shared" si="1940"/>
        <v>0</v>
      </c>
    </row>
    <row r="8568" spans="1:7" ht="19.899999999999999" customHeight="1" x14ac:dyDescent="0.2">
      <c r="A8568" s="590"/>
      <c r="B8568" s="549"/>
      <c r="C8568" s="552"/>
      <c r="D8568" s="553"/>
      <c r="E8568" s="554">
        <f t="shared" si="1938"/>
        <v>0</v>
      </c>
      <c r="F8568" s="555">
        <f t="shared" si="1939"/>
        <v>0</v>
      </c>
      <c r="G8568" s="555">
        <f t="shared" si="1940"/>
        <v>0</v>
      </c>
    </row>
    <row r="8569" spans="1:7" ht="19.899999999999999" customHeight="1" x14ac:dyDescent="0.2">
      <c r="A8569" s="590"/>
      <c r="B8569" s="549"/>
      <c r="C8569" s="552"/>
      <c r="D8569" s="553"/>
      <c r="E8569" s="554">
        <f t="shared" si="1938"/>
        <v>0</v>
      </c>
      <c r="F8569" s="555">
        <f t="shared" si="1939"/>
        <v>0</v>
      </c>
      <c r="G8569" s="555">
        <f t="shared" si="1940"/>
        <v>0</v>
      </c>
    </row>
    <row r="8570" spans="1:7" ht="19.899999999999999" customHeight="1" x14ac:dyDescent="0.2">
      <c r="A8570" s="590"/>
      <c r="B8570" s="549"/>
      <c r="C8570" s="552"/>
      <c r="D8570" s="553"/>
      <c r="E8570" s="554">
        <f t="shared" si="1938"/>
        <v>0</v>
      </c>
      <c r="F8570" s="555">
        <f t="shared" si="1939"/>
        <v>0</v>
      </c>
      <c r="G8570" s="555">
        <f t="shared" si="1940"/>
        <v>0</v>
      </c>
    </row>
    <row r="8571" spans="1:7" ht="19.899999999999999" customHeight="1" x14ac:dyDescent="0.2">
      <c r="A8571" s="590"/>
      <c r="B8571" s="549"/>
      <c r="C8571" s="552"/>
      <c r="D8571" s="553"/>
      <c r="E8571" s="554">
        <f t="shared" si="1938"/>
        <v>0</v>
      </c>
      <c r="F8571" s="555">
        <f t="shared" si="1939"/>
        <v>0</v>
      </c>
      <c r="G8571" s="555">
        <f t="shared" si="1940"/>
        <v>0</v>
      </c>
    </row>
    <row r="8572" spans="1:7" ht="19.899999999999999" customHeight="1" x14ac:dyDescent="0.2">
      <c r="A8572" s="590"/>
      <c r="B8572" s="549"/>
      <c r="C8572" s="545"/>
      <c r="D8572" s="545"/>
      <c r="E8572" s="556"/>
      <c r="F8572" s="540"/>
      <c r="G8572" s="592"/>
    </row>
    <row r="8573" spans="1:7" ht="19.899999999999999" customHeight="1" x14ac:dyDescent="0.2">
      <c r="A8573" s="590"/>
      <c r="B8573" s="545"/>
      <c r="C8573" s="537" t="s">
        <v>1004</v>
      </c>
      <c r="D8573" s="540" t="s">
        <v>1001</v>
      </c>
      <c r="E8573" s="611">
        <f>SUMPRODUCT(D8562:D8571,E8562:E8571)</f>
        <v>0</v>
      </c>
      <c r="F8573" s="540" t="s">
        <v>1005</v>
      </c>
      <c r="G8573" s="612">
        <f>SUM(G8562:G8571)</f>
        <v>0</v>
      </c>
    </row>
    <row r="8574" spans="1:7" ht="19.899999999999999" customHeight="1" x14ac:dyDescent="0.2">
      <c r="A8574" s="590"/>
      <c r="B8574" s="549"/>
      <c r="C8574" s="557"/>
      <c r="D8574" s="556"/>
      <c r="E8574" s="542"/>
      <c r="F8574" s="540"/>
      <c r="G8574" s="596"/>
    </row>
    <row r="8575" spans="1:7" ht="19.899999999999999" customHeight="1" x14ac:dyDescent="0.2">
      <c r="A8575" s="597"/>
      <c r="B8575" s="549"/>
      <c r="C8575" s="540" t="s">
        <v>1006</v>
      </c>
      <c r="D8575" s="558">
        <f>IFERROR(VLOOKUP(COUNTIF($A$1:A8575,"ANALISIS DE PRECIOS"),T_Rendimiento_Equipo,5,FALSE),0)</f>
        <v>0</v>
      </c>
      <c r="E8575" s="559" t="str">
        <f ca="1">G8557&amp;"/día"</f>
        <v>0/día</v>
      </c>
      <c r="F8575" s="598"/>
      <c r="G8575" s="592"/>
    </row>
    <row r="8576" spans="1:7" ht="19.899999999999999" customHeight="1" x14ac:dyDescent="0.2">
      <c r="A8576" s="590"/>
      <c r="B8576" s="549"/>
      <c r="C8576" s="545"/>
      <c r="D8576" s="541"/>
      <c r="E8576" s="542"/>
      <c r="F8576" s="540"/>
      <c r="G8576" s="592"/>
    </row>
    <row r="8577" spans="1:7" ht="19.899999999999999" customHeight="1" x14ac:dyDescent="0.2">
      <c r="A8577" s="792" t="s">
        <v>576</v>
      </c>
      <c r="B8577" s="793"/>
      <c r="C8577" s="794" t="s">
        <v>0</v>
      </c>
      <c r="D8577" s="806" t="s">
        <v>1866</v>
      </c>
      <c r="E8577" s="806" t="s">
        <v>1865</v>
      </c>
      <c r="F8577" s="798" t="s">
        <v>1007</v>
      </c>
      <c r="G8577" s="800" t="s">
        <v>26</v>
      </c>
    </row>
    <row r="8578" spans="1:7" ht="19.899999999999999" customHeight="1" x14ac:dyDescent="0.2">
      <c r="A8578" s="560" t="s">
        <v>577</v>
      </c>
      <c r="B8578" s="560" t="s">
        <v>578</v>
      </c>
      <c r="C8578" s="795"/>
      <c r="D8578" s="807"/>
      <c r="E8578" s="797"/>
      <c r="F8578" s="799"/>
      <c r="G8578" s="801"/>
    </row>
    <row r="8579" spans="1:7" ht="19.899999999999999" customHeight="1" x14ac:dyDescent="0.2">
      <c r="A8579" s="599"/>
      <c r="B8579" s="545"/>
      <c r="C8579" s="537" t="s">
        <v>1008</v>
      </c>
      <c r="D8579" s="542"/>
      <c r="E8579" s="542"/>
      <c r="F8579" s="545"/>
      <c r="G8579" s="600"/>
    </row>
    <row r="8580" spans="1:7" ht="19.899999999999999" customHeight="1" x14ac:dyDescent="0.2">
      <c r="A8580" s="601">
        <f t="shared" ref="A8580:A8588" si="1941">IFERROR(VLOOKUP(C8580,T_Insumos,4,FALSE),0)</f>
        <v>0</v>
      </c>
      <c r="B8580" s="561">
        <f t="shared" ref="B8580:B8588" si="1942">IFERROR(VLOOKUP(C8580,T_Insumos,5,FALSE),0)</f>
        <v>0</v>
      </c>
      <c r="C8580" s="552"/>
      <c r="D8580" s="562">
        <f t="shared" ref="D8580:D8588" si="1943">IFERROR(VLOOKUP(C8580,T_Insumos,3,FALSE),0)</f>
        <v>0</v>
      </c>
      <c r="E8580" s="555">
        <f>D8580*$G$23</f>
        <v>0</v>
      </c>
      <c r="F8580" s="558">
        <f>IF(C8580="",0,IFERROR(VLOOKUP(COUNTIF($A$1:A8580,"ANALISIS DE PRECIOS"),T_Rendimiento_Equipo,5,FALSE),0))</f>
        <v>0</v>
      </c>
      <c r="G8580" s="555">
        <f>IFERROR(ROUND(E8580/F8580,2),0)</f>
        <v>0</v>
      </c>
    </row>
    <row r="8581" spans="1:7" ht="19.899999999999999" customHeight="1" x14ac:dyDescent="0.2">
      <c r="A8581" s="601">
        <f t="shared" si="1941"/>
        <v>0</v>
      </c>
      <c r="B8581" s="561">
        <f t="shared" si="1942"/>
        <v>0</v>
      </c>
      <c r="C8581" s="552"/>
      <c r="D8581" s="562">
        <f t="shared" si="1943"/>
        <v>0</v>
      </c>
      <c r="E8581" s="555"/>
      <c r="F8581" s="558">
        <f>IF(C8581="",0,IFERROR(VLOOKUP(COUNTIF($A$1:A8581,"ANALISIS DE PRECIOS"),T_Rendimiento_Equipo,5,FALSE),0))</f>
        <v>0</v>
      </c>
      <c r="G8581" s="555">
        <f t="shared" ref="G8581:G8588" si="1944">IFERROR(ROUND(E8581/F8581,2),0)</f>
        <v>0</v>
      </c>
    </row>
    <row r="8582" spans="1:7" ht="19.899999999999999" customHeight="1" x14ac:dyDescent="0.2">
      <c r="A8582" s="601">
        <f t="shared" si="1941"/>
        <v>0</v>
      </c>
      <c r="B8582" s="561">
        <f t="shared" si="1942"/>
        <v>0</v>
      </c>
      <c r="C8582" s="563"/>
      <c r="D8582" s="562">
        <f t="shared" si="1943"/>
        <v>0</v>
      </c>
      <c r="E8582" s="555"/>
      <c r="F8582" s="558">
        <f>IF(C8582="",0,IFERROR(VLOOKUP(COUNTIF($A$1:A8582,"ANALISIS DE PRECIOS"),T_Rendimiento_Equipo,5,FALSE),0))</f>
        <v>0</v>
      </c>
      <c r="G8582" s="555">
        <f t="shared" si="1944"/>
        <v>0</v>
      </c>
    </row>
    <row r="8583" spans="1:7" ht="19.899999999999999" customHeight="1" x14ac:dyDescent="0.2">
      <c r="A8583" s="601">
        <f t="shared" si="1941"/>
        <v>0</v>
      </c>
      <c r="B8583" s="561">
        <f t="shared" si="1942"/>
        <v>0</v>
      </c>
      <c r="C8583" s="563"/>
      <c r="D8583" s="562">
        <f t="shared" si="1943"/>
        <v>0</v>
      </c>
      <c r="E8583" s="555"/>
      <c r="F8583" s="558">
        <f>IF(C8583="",0,IFERROR(VLOOKUP(COUNTIF($A$1:A8583,"ANALISIS DE PRECIOS"),T_Rendimiento_Equipo,5,FALSE),0))</f>
        <v>0</v>
      </c>
      <c r="G8583" s="555">
        <f t="shared" si="1944"/>
        <v>0</v>
      </c>
    </row>
    <row r="8584" spans="1:7" ht="19.899999999999999" customHeight="1" x14ac:dyDescent="0.2">
      <c r="A8584" s="601">
        <f t="shared" si="1941"/>
        <v>0</v>
      </c>
      <c r="B8584" s="561">
        <f t="shared" si="1942"/>
        <v>0</v>
      </c>
      <c r="C8584" s="563"/>
      <c r="D8584" s="562">
        <f t="shared" si="1943"/>
        <v>0</v>
      </c>
      <c r="E8584" s="555"/>
      <c r="F8584" s="558">
        <f>IF(C8584="",0,IFERROR(VLOOKUP(COUNTIF($A$1:A8584,"ANALISIS DE PRECIOS"),T_Rendimiento_Equipo,5,FALSE),0))</f>
        <v>0</v>
      </c>
      <c r="G8584" s="555">
        <f t="shared" si="1944"/>
        <v>0</v>
      </c>
    </row>
    <row r="8585" spans="1:7" ht="19.899999999999999" customHeight="1" x14ac:dyDescent="0.2">
      <c r="A8585" s="601">
        <f t="shared" si="1941"/>
        <v>0</v>
      </c>
      <c r="B8585" s="561">
        <f t="shared" si="1942"/>
        <v>0</v>
      </c>
      <c r="C8585" s="563"/>
      <c r="D8585" s="562">
        <f t="shared" si="1943"/>
        <v>0</v>
      </c>
      <c r="E8585" s="555"/>
      <c r="F8585" s="558">
        <f>IF(C8585="",0,IFERROR(VLOOKUP(COUNTIF($A$1:A8585,"ANALISIS DE PRECIOS"),T_Rendimiento_Equipo,5,FALSE),0))</f>
        <v>0</v>
      </c>
      <c r="G8585" s="555">
        <f t="shared" si="1944"/>
        <v>0</v>
      </c>
    </row>
    <row r="8586" spans="1:7" ht="19.899999999999999" customHeight="1" x14ac:dyDescent="0.2">
      <c r="A8586" s="601">
        <f t="shared" si="1941"/>
        <v>0</v>
      </c>
      <c r="B8586" s="561">
        <f t="shared" si="1942"/>
        <v>0</v>
      </c>
      <c r="C8586" s="563"/>
      <c r="D8586" s="562">
        <f t="shared" si="1943"/>
        <v>0</v>
      </c>
      <c r="E8586" s="555"/>
      <c r="F8586" s="558">
        <f>IF(C8586="",0,IFERROR(VLOOKUP(COUNTIF($A$1:A8586,"ANALISIS DE PRECIOS"),T_Rendimiento_Equipo,5,FALSE),0))</f>
        <v>0</v>
      </c>
      <c r="G8586" s="555">
        <f t="shared" si="1944"/>
        <v>0</v>
      </c>
    </row>
    <row r="8587" spans="1:7" ht="19.899999999999999" customHeight="1" x14ac:dyDescent="0.2">
      <c r="A8587" s="601">
        <f t="shared" si="1941"/>
        <v>0</v>
      </c>
      <c r="B8587" s="561">
        <f t="shared" si="1942"/>
        <v>0</v>
      </c>
      <c r="C8587" s="563"/>
      <c r="D8587" s="562">
        <f t="shared" si="1943"/>
        <v>0</v>
      </c>
      <c r="E8587" s="555"/>
      <c r="F8587" s="558">
        <f>IF(C8587="",0,IFERROR(VLOOKUP(COUNTIF($A$1:A8587,"ANALISIS DE PRECIOS"),T_Rendimiento_Equipo,5,FALSE),0))</f>
        <v>0</v>
      </c>
      <c r="G8587" s="555">
        <f t="shared" si="1944"/>
        <v>0</v>
      </c>
    </row>
    <row r="8588" spans="1:7" ht="19.899999999999999" customHeight="1" x14ac:dyDescent="0.2">
      <c r="A8588" s="601">
        <f t="shared" si="1941"/>
        <v>0</v>
      </c>
      <c r="B8588" s="561">
        <f t="shared" si="1942"/>
        <v>0</v>
      </c>
      <c r="C8588" s="552"/>
      <c r="D8588" s="562">
        <f t="shared" si="1943"/>
        <v>0</v>
      </c>
      <c r="E8588" s="555"/>
      <c r="F8588" s="558">
        <f>IF(C8588="",0,IFERROR(VLOOKUP(COUNTIF($A$1:A8588,"ANALISIS DE PRECIOS"),T_Rendimiento_Equipo,5,FALSE),0))</f>
        <v>0</v>
      </c>
      <c r="G8588" s="555">
        <f t="shared" si="1944"/>
        <v>0</v>
      </c>
    </row>
    <row r="8589" spans="1:7" ht="19.899999999999999" customHeight="1" x14ac:dyDescent="0.2">
      <c r="A8589" s="602"/>
      <c r="B8589" s="541"/>
      <c r="C8589" s="545"/>
      <c r="D8589" s="541"/>
      <c r="E8589" s="542"/>
      <c r="F8589" s="564" t="s">
        <v>27</v>
      </c>
      <c r="G8589" s="603">
        <f>SUBTOTAL(9,G8580:G8588)</f>
        <v>0</v>
      </c>
    </row>
    <row r="8590" spans="1:7" ht="19.899999999999999" customHeight="1" x14ac:dyDescent="0.2">
      <c r="A8590" s="599"/>
      <c r="B8590" s="545"/>
      <c r="C8590" s="537" t="s">
        <v>713</v>
      </c>
      <c r="D8590" s="541"/>
      <c r="E8590" s="542"/>
      <c r="F8590" s="543"/>
      <c r="G8590" s="600"/>
    </row>
    <row r="8591" spans="1:7" ht="19.899999999999999" customHeight="1" x14ac:dyDescent="0.2">
      <c r="A8591" s="792" t="s">
        <v>576</v>
      </c>
      <c r="B8591" s="793"/>
      <c r="C8591" s="794" t="s">
        <v>0</v>
      </c>
      <c r="D8591" s="796" t="s">
        <v>24</v>
      </c>
      <c r="E8591" s="796" t="s">
        <v>1832</v>
      </c>
      <c r="F8591" s="798" t="s">
        <v>1007</v>
      </c>
      <c r="G8591" s="800" t="s">
        <v>26</v>
      </c>
    </row>
    <row r="8592" spans="1:7" ht="19.899999999999999" customHeight="1" x14ac:dyDescent="0.2">
      <c r="A8592" s="560" t="s">
        <v>577</v>
      </c>
      <c r="B8592" s="560" t="s">
        <v>578</v>
      </c>
      <c r="C8592" s="795"/>
      <c r="D8592" s="797"/>
      <c r="E8592" s="797"/>
      <c r="F8592" s="799"/>
      <c r="G8592" s="801"/>
    </row>
    <row r="8593" spans="1:7" ht="19.899999999999999" customHeight="1" x14ac:dyDescent="0.2">
      <c r="A8593" s="601">
        <f t="shared" ref="A8593:A8599" si="1945">IFERROR(VLOOKUP(C8593,T_Insumos,4,FALSE),0)</f>
        <v>0</v>
      </c>
      <c r="B8593" s="561">
        <f t="shared" ref="B8593:B8599" si="1946">IFERROR(VLOOKUP(C8593,T_Insumos,5,FALSE),0)</f>
        <v>0</v>
      </c>
      <c r="C8593" s="565"/>
      <c r="D8593" s="558"/>
      <c r="E8593" s="555">
        <f t="shared" ref="E8593:E8599" si="1947">IFERROR(VLOOKUP(C8593,T_Insumos,3,FALSE),0)</f>
        <v>0</v>
      </c>
      <c r="F8593" s="558">
        <f>IF(C8593="",0,IFERROR(VLOOKUP(COUNTIF($A$1:A8593,"ANALISIS DE PRECIOS"),T_Rendimiento_Equipo,5,FALSE),0))</f>
        <v>0</v>
      </c>
      <c r="G8593" s="555">
        <f>IFERROR(ROUND(D8593*E8593/F8593,2),0)</f>
        <v>0</v>
      </c>
    </row>
    <row r="8594" spans="1:7" ht="19.899999999999999" customHeight="1" x14ac:dyDescent="0.2">
      <c r="A8594" s="601">
        <f t="shared" si="1945"/>
        <v>0</v>
      </c>
      <c r="B8594" s="561">
        <f t="shared" si="1946"/>
        <v>0</v>
      </c>
      <c r="C8594" s="552"/>
      <c r="D8594" s="558"/>
      <c r="E8594" s="555">
        <f t="shared" si="1947"/>
        <v>0</v>
      </c>
      <c r="F8594" s="558">
        <f>IF(C8594="",0,IFERROR(VLOOKUP(COUNTIF($A$1:A8594,"ANALISIS DE PRECIOS"),T_Rendimiento_Equipo,5,FALSE),0))</f>
        <v>0</v>
      </c>
      <c r="G8594" s="555">
        <f t="shared" ref="G8594:G8599" si="1948">IFERROR(ROUND(D8594*E8594/F8594,2),0)</f>
        <v>0</v>
      </c>
    </row>
    <row r="8595" spans="1:7" ht="19.899999999999999" customHeight="1" x14ac:dyDescent="0.2">
      <c r="A8595" s="601">
        <f t="shared" si="1945"/>
        <v>0</v>
      </c>
      <c r="B8595" s="561">
        <f t="shared" si="1946"/>
        <v>0</v>
      </c>
      <c r="C8595" s="552"/>
      <c r="D8595" s="558"/>
      <c r="E8595" s="555">
        <f t="shared" si="1947"/>
        <v>0</v>
      </c>
      <c r="F8595" s="558">
        <f>IF(C8595="",0,IFERROR(VLOOKUP(COUNTIF($A$1:A8595,"ANALISIS DE PRECIOS"),T_Rendimiento_Equipo,5,FALSE),0))</f>
        <v>0</v>
      </c>
      <c r="G8595" s="555">
        <f t="shared" si="1948"/>
        <v>0</v>
      </c>
    </row>
    <row r="8596" spans="1:7" ht="19.899999999999999" customHeight="1" x14ac:dyDescent="0.2">
      <c r="A8596" s="601">
        <f t="shared" si="1945"/>
        <v>0</v>
      </c>
      <c r="B8596" s="561">
        <f t="shared" si="1946"/>
        <v>0</v>
      </c>
      <c r="C8596" s="552"/>
      <c r="D8596" s="558"/>
      <c r="E8596" s="555">
        <f t="shared" si="1947"/>
        <v>0</v>
      </c>
      <c r="F8596" s="558">
        <f>IF(C8596="",0,IFERROR(VLOOKUP(COUNTIF($A$1:A8596,"ANALISIS DE PRECIOS"),T_Rendimiento_Equipo,5,FALSE),0))</f>
        <v>0</v>
      </c>
      <c r="G8596" s="555">
        <f t="shared" si="1948"/>
        <v>0</v>
      </c>
    </row>
    <row r="8597" spans="1:7" ht="19.899999999999999" customHeight="1" x14ac:dyDescent="0.2">
      <c r="A8597" s="601">
        <f t="shared" si="1945"/>
        <v>0</v>
      </c>
      <c r="B8597" s="561">
        <f t="shared" si="1946"/>
        <v>0</v>
      </c>
      <c r="C8597" s="552"/>
      <c r="D8597" s="558"/>
      <c r="E8597" s="555">
        <f t="shared" si="1947"/>
        <v>0</v>
      </c>
      <c r="F8597" s="558">
        <f>IF(C8597="",0,IFERROR(VLOOKUP(COUNTIF($A$1:A8597,"ANALISIS DE PRECIOS"),T_Rendimiento_Equipo,5,FALSE),0))</f>
        <v>0</v>
      </c>
      <c r="G8597" s="555">
        <f t="shared" si="1948"/>
        <v>0</v>
      </c>
    </row>
    <row r="8598" spans="1:7" ht="19.899999999999999" customHeight="1" x14ac:dyDescent="0.2">
      <c r="A8598" s="601">
        <f t="shared" si="1945"/>
        <v>0</v>
      </c>
      <c r="B8598" s="561">
        <f t="shared" si="1946"/>
        <v>0</v>
      </c>
      <c r="C8598" s="552"/>
      <c r="D8598" s="566"/>
      <c r="E8598" s="555">
        <f t="shared" si="1947"/>
        <v>0</v>
      </c>
      <c r="F8598" s="558">
        <f>IF(C8598="",0,IFERROR(VLOOKUP(COUNTIF($A$1:A8598,"ANALISIS DE PRECIOS"),T_Rendimiento_Equipo,5,FALSE),0))</f>
        <v>0</v>
      </c>
      <c r="G8598" s="555">
        <f t="shared" si="1948"/>
        <v>0</v>
      </c>
    </row>
    <row r="8599" spans="1:7" ht="19.899999999999999" customHeight="1" x14ac:dyDescent="0.2">
      <c r="A8599" s="601">
        <f t="shared" si="1945"/>
        <v>0</v>
      </c>
      <c r="B8599" s="561">
        <f t="shared" si="1946"/>
        <v>0</v>
      </c>
      <c r="C8599" s="561"/>
      <c r="D8599" s="567"/>
      <c r="E8599" s="555">
        <f t="shared" si="1947"/>
        <v>0</v>
      </c>
      <c r="F8599" s="558">
        <f>IF(C8599="",0,IFERROR(VLOOKUP(COUNTIF($A$1:A8599,"ANALISIS DE PRECIOS"),T_Rendimiento_Equipo,5,FALSE),0))</f>
        <v>0</v>
      </c>
      <c r="G8599" s="555">
        <f t="shared" si="1948"/>
        <v>0</v>
      </c>
    </row>
    <row r="8600" spans="1:7" ht="19.899999999999999" customHeight="1" x14ac:dyDescent="0.2">
      <c r="A8600" s="602"/>
      <c r="B8600" s="541"/>
      <c r="C8600" s="545"/>
      <c r="D8600" s="541"/>
      <c r="E8600" s="542"/>
      <c r="F8600" s="564" t="s">
        <v>28</v>
      </c>
      <c r="G8600" s="604">
        <f>SUBTOTAL(9,G8593:G8599)</f>
        <v>0</v>
      </c>
    </row>
    <row r="8601" spans="1:7" ht="19.899999999999999" customHeight="1" x14ac:dyDescent="0.2">
      <c r="A8601" s="599"/>
      <c r="B8601" s="545"/>
      <c r="C8601" s="537" t="s">
        <v>1014</v>
      </c>
      <c r="D8601" s="541"/>
      <c r="E8601" s="542"/>
      <c r="F8601" s="543"/>
      <c r="G8601" s="600"/>
    </row>
    <row r="8602" spans="1:7" ht="19.899999999999999" customHeight="1" x14ac:dyDescent="0.2">
      <c r="A8602" s="792" t="s">
        <v>576</v>
      </c>
      <c r="B8602" s="793"/>
      <c r="C8602" s="794" t="s">
        <v>0</v>
      </c>
      <c r="D8602" s="794" t="s">
        <v>1867</v>
      </c>
      <c r="E8602" s="796" t="s">
        <v>24</v>
      </c>
      <c r="F8602" s="798" t="s">
        <v>25</v>
      </c>
      <c r="G8602" s="800" t="s">
        <v>26</v>
      </c>
    </row>
    <row r="8603" spans="1:7" ht="19.899999999999999" customHeight="1" x14ac:dyDescent="0.2">
      <c r="A8603" s="560" t="s">
        <v>577</v>
      </c>
      <c r="B8603" s="560" t="s">
        <v>578</v>
      </c>
      <c r="C8603" s="795"/>
      <c r="D8603" s="795"/>
      <c r="E8603" s="797"/>
      <c r="F8603" s="799"/>
      <c r="G8603" s="801"/>
    </row>
    <row r="8604" spans="1:7" ht="19.899999999999999" customHeight="1" x14ac:dyDescent="0.2">
      <c r="A8604" s="601">
        <f t="shared" ref="A8604:A8614" si="1949">IFERROR(VLOOKUP(C8604,T_Insumos,4,FALSE),0)</f>
        <v>0</v>
      </c>
      <c r="B8604" s="561">
        <f t="shared" ref="B8604:B8614" si="1950">IFERROR(VLOOKUP(C8604,T_Insumos,5,FALSE),0)</f>
        <v>0</v>
      </c>
      <c r="C8604" s="561"/>
      <c r="D8604" s="613">
        <f t="shared" ref="D8604:D8614" si="1951">IFERROR(VLOOKUP(C8604,T_Insumos,2,FALSE),0)</f>
        <v>0</v>
      </c>
      <c r="E8604" s="553"/>
      <c r="F8604" s="555">
        <f t="shared" ref="F8604:F8614" si="1952">IFERROR(VLOOKUP(C8604,T_Insumos,3,FALSE),0)</f>
        <v>0</v>
      </c>
      <c r="G8604" s="555">
        <f>ROUND(E8604*F8604,2)</f>
        <v>0</v>
      </c>
    </row>
    <row r="8605" spans="1:7" ht="19.899999999999999" customHeight="1" x14ac:dyDescent="0.2">
      <c r="A8605" s="601">
        <f t="shared" si="1949"/>
        <v>0</v>
      </c>
      <c r="B8605" s="561">
        <f t="shared" si="1950"/>
        <v>0</v>
      </c>
      <c r="C8605" s="561"/>
      <c r="D8605" s="613">
        <f t="shared" si="1951"/>
        <v>0</v>
      </c>
      <c r="E8605" s="553"/>
      <c r="F8605" s="555">
        <f t="shared" si="1952"/>
        <v>0</v>
      </c>
      <c r="G8605" s="555">
        <f t="shared" ref="G8605:G8614" si="1953">ROUND(E8605*F8605,2)</f>
        <v>0</v>
      </c>
    </row>
    <row r="8606" spans="1:7" ht="19.899999999999999" customHeight="1" x14ac:dyDescent="0.2">
      <c r="A8606" s="601">
        <f t="shared" si="1949"/>
        <v>0</v>
      </c>
      <c r="B8606" s="561">
        <f t="shared" si="1950"/>
        <v>0</v>
      </c>
      <c r="C8606" s="561"/>
      <c r="D8606" s="613">
        <f t="shared" si="1951"/>
        <v>0</v>
      </c>
      <c r="E8606" s="553"/>
      <c r="F8606" s="555">
        <f t="shared" si="1952"/>
        <v>0</v>
      </c>
      <c r="G8606" s="555">
        <f t="shared" si="1953"/>
        <v>0</v>
      </c>
    </row>
    <row r="8607" spans="1:7" ht="19.899999999999999" customHeight="1" x14ac:dyDescent="0.2">
      <c r="A8607" s="601">
        <f t="shared" si="1949"/>
        <v>0</v>
      </c>
      <c r="B8607" s="561">
        <f t="shared" si="1950"/>
        <v>0</v>
      </c>
      <c r="C8607" s="561"/>
      <c r="D8607" s="613">
        <f t="shared" si="1951"/>
        <v>0</v>
      </c>
      <c r="E8607" s="553"/>
      <c r="F8607" s="555">
        <f t="shared" si="1952"/>
        <v>0</v>
      </c>
      <c r="G8607" s="555">
        <f t="shared" si="1953"/>
        <v>0</v>
      </c>
    </row>
    <row r="8608" spans="1:7" ht="19.899999999999999" customHeight="1" x14ac:dyDescent="0.2">
      <c r="A8608" s="601">
        <f t="shared" si="1949"/>
        <v>0</v>
      </c>
      <c r="B8608" s="561">
        <f t="shared" si="1950"/>
        <v>0</v>
      </c>
      <c r="C8608" s="561"/>
      <c r="D8608" s="613">
        <f t="shared" si="1951"/>
        <v>0</v>
      </c>
      <c r="E8608" s="553"/>
      <c r="F8608" s="555">
        <f t="shared" si="1952"/>
        <v>0</v>
      </c>
      <c r="G8608" s="555">
        <f t="shared" si="1953"/>
        <v>0</v>
      </c>
    </row>
    <row r="8609" spans="1:7" ht="19.899999999999999" customHeight="1" x14ac:dyDescent="0.2">
      <c r="A8609" s="601">
        <f t="shared" si="1949"/>
        <v>0</v>
      </c>
      <c r="B8609" s="561">
        <f t="shared" si="1950"/>
        <v>0</v>
      </c>
      <c r="C8609" s="561"/>
      <c r="D8609" s="613">
        <f t="shared" si="1951"/>
        <v>0</v>
      </c>
      <c r="E8609" s="553"/>
      <c r="F8609" s="555">
        <f t="shared" si="1952"/>
        <v>0</v>
      </c>
      <c r="G8609" s="555">
        <f t="shared" si="1953"/>
        <v>0</v>
      </c>
    </row>
    <row r="8610" spans="1:7" ht="19.899999999999999" customHeight="1" x14ac:dyDescent="0.2">
      <c r="A8610" s="601">
        <f t="shared" si="1949"/>
        <v>0</v>
      </c>
      <c r="B8610" s="561">
        <f t="shared" si="1950"/>
        <v>0</v>
      </c>
      <c r="C8610" s="561"/>
      <c r="D8610" s="613">
        <f t="shared" si="1951"/>
        <v>0</v>
      </c>
      <c r="E8610" s="553"/>
      <c r="F8610" s="555">
        <f t="shared" si="1952"/>
        <v>0</v>
      </c>
      <c r="G8610" s="555">
        <f t="shared" si="1953"/>
        <v>0</v>
      </c>
    </row>
    <row r="8611" spans="1:7" ht="19.899999999999999" customHeight="1" x14ac:dyDescent="0.2">
      <c r="A8611" s="601">
        <f t="shared" si="1949"/>
        <v>0</v>
      </c>
      <c r="B8611" s="561">
        <f t="shared" si="1950"/>
        <v>0</v>
      </c>
      <c r="C8611" s="561"/>
      <c r="D8611" s="613">
        <f t="shared" si="1951"/>
        <v>0</v>
      </c>
      <c r="E8611" s="553"/>
      <c r="F8611" s="555">
        <f t="shared" si="1952"/>
        <v>0</v>
      </c>
      <c r="G8611" s="555">
        <f t="shared" si="1953"/>
        <v>0</v>
      </c>
    </row>
    <row r="8612" spans="1:7" ht="19.899999999999999" customHeight="1" x14ac:dyDescent="0.2">
      <c r="A8612" s="601">
        <f t="shared" si="1949"/>
        <v>0</v>
      </c>
      <c r="B8612" s="561">
        <f t="shared" si="1950"/>
        <v>0</v>
      </c>
      <c r="C8612" s="561"/>
      <c r="D8612" s="613">
        <f t="shared" si="1951"/>
        <v>0</v>
      </c>
      <c r="E8612" s="553"/>
      <c r="F8612" s="555">
        <f t="shared" si="1952"/>
        <v>0</v>
      </c>
      <c r="G8612" s="555">
        <f t="shared" si="1953"/>
        <v>0</v>
      </c>
    </row>
    <row r="8613" spans="1:7" ht="19.899999999999999" customHeight="1" x14ac:dyDescent="0.2">
      <c r="A8613" s="601">
        <f t="shared" si="1949"/>
        <v>0</v>
      </c>
      <c r="B8613" s="561">
        <f t="shared" si="1950"/>
        <v>0</v>
      </c>
      <c r="C8613" s="561"/>
      <c r="D8613" s="613">
        <f t="shared" si="1951"/>
        <v>0</v>
      </c>
      <c r="E8613" s="553"/>
      <c r="F8613" s="555">
        <f t="shared" si="1952"/>
        <v>0</v>
      </c>
      <c r="G8613" s="555">
        <f t="shared" si="1953"/>
        <v>0</v>
      </c>
    </row>
    <row r="8614" spans="1:7" ht="19.899999999999999" customHeight="1" x14ac:dyDescent="0.2">
      <c r="A8614" s="601">
        <f t="shared" si="1949"/>
        <v>0</v>
      </c>
      <c r="B8614" s="561">
        <f t="shared" si="1950"/>
        <v>0</v>
      </c>
      <c r="C8614" s="561"/>
      <c r="D8614" s="613">
        <f t="shared" si="1951"/>
        <v>0</v>
      </c>
      <c r="E8614" s="553"/>
      <c r="F8614" s="555">
        <f t="shared" si="1952"/>
        <v>0</v>
      </c>
      <c r="G8614" s="555">
        <f t="shared" si="1953"/>
        <v>0</v>
      </c>
    </row>
    <row r="8615" spans="1:7" ht="19.899999999999999" customHeight="1" x14ac:dyDescent="0.2">
      <c r="A8615" s="599"/>
      <c r="B8615" s="545"/>
      <c r="C8615" s="545"/>
      <c r="D8615" s="541"/>
      <c r="E8615" s="542"/>
      <c r="F8615" s="564" t="s">
        <v>29</v>
      </c>
      <c r="G8615" s="605">
        <f>SUBTOTAL(9,G8604:G8614)</f>
        <v>0</v>
      </c>
    </row>
    <row r="8616" spans="1:7" ht="19.899999999999999" customHeight="1" x14ac:dyDescent="0.2">
      <c r="A8616" s="599"/>
      <c r="B8616" s="545"/>
      <c r="C8616" s="537" t="s">
        <v>1015</v>
      </c>
      <c r="D8616" s="541"/>
      <c r="E8616" s="542"/>
      <c r="F8616" s="543"/>
      <c r="G8616" s="600"/>
    </row>
    <row r="8617" spans="1:7" ht="19.899999999999999" customHeight="1" x14ac:dyDescent="0.2">
      <c r="A8617" s="792" t="s">
        <v>576</v>
      </c>
      <c r="B8617" s="793"/>
      <c r="C8617" s="794" t="s">
        <v>0</v>
      </c>
      <c r="D8617" s="794" t="s">
        <v>1867</v>
      </c>
      <c r="E8617" s="796" t="s">
        <v>24</v>
      </c>
      <c r="F8617" s="798" t="s">
        <v>25</v>
      </c>
      <c r="G8617" s="800" t="s">
        <v>26</v>
      </c>
    </row>
    <row r="8618" spans="1:7" ht="19.899999999999999" customHeight="1" x14ac:dyDescent="0.2">
      <c r="A8618" s="560" t="s">
        <v>577</v>
      </c>
      <c r="B8618" s="560" t="s">
        <v>578</v>
      </c>
      <c r="C8618" s="795"/>
      <c r="D8618" s="795"/>
      <c r="E8618" s="797"/>
      <c r="F8618" s="799"/>
      <c r="G8618" s="801"/>
    </row>
    <row r="8619" spans="1:7" ht="19.899999999999999" customHeight="1" x14ac:dyDescent="0.2">
      <c r="A8619" s="601">
        <f>IFERROR(VLOOKUP(C8619,T_Insumos,4,FALSE),0)</f>
        <v>0</v>
      </c>
      <c r="B8619" s="561">
        <f>IFERROR(VLOOKUP(C8619,T_Insumos,5,FALSE),0)</f>
        <v>0</v>
      </c>
      <c r="C8619" s="552"/>
      <c r="D8619" s="613">
        <f>IF(C8619=0,0,"$/tnkm")</f>
        <v>0</v>
      </c>
      <c r="E8619" s="553"/>
      <c r="F8619" s="555">
        <f>IFERROR(VLOOKUP(C8619,T_Insumos,3,FALSE),0)</f>
        <v>0</v>
      </c>
      <c r="G8619" s="555">
        <f>ROUND(E8619*F8619,2)</f>
        <v>0</v>
      </c>
    </row>
    <row r="8620" spans="1:7" ht="19.899999999999999" customHeight="1" x14ac:dyDescent="0.2">
      <c r="A8620" s="601">
        <f>IFERROR(VLOOKUP(C8620,T_Insumos,4,FALSE),0)</f>
        <v>0</v>
      </c>
      <c r="B8620" s="561">
        <f>IFERROR(VLOOKUP(C8620,T_Insumos,5,FALSE),0)</f>
        <v>0</v>
      </c>
      <c r="C8620" s="552"/>
      <c r="D8620" s="613">
        <f>IF(C8620=0,0,"$/tnkm")</f>
        <v>0</v>
      </c>
      <c r="E8620" s="569"/>
      <c r="F8620" s="555">
        <f>IFERROR(VLOOKUP(C8620,T_Insumos,3,FALSE),0)</f>
        <v>0</v>
      </c>
      <c r="G8620" s="555">
        <f t="shared" ref="G8620" si="1954">ROUND(E8620*F8620,2)</f>
        <v>0</v>
      </c>
    </row>
    <row r="8621" spans="1:7" ht="19.899999999999999" customHeight="1" x14ac:dyDescent="0.2">
      <c r="A8621" s="599"/>
      <c r="B8621" s="545"/>
      <c r="C8621" s="545"/>
      <c r="D8621" s="541"/>
      <c r="E8621" s="542"/>
      <c r="F8621" s="564" t="s">
        <v>1016</v>
      </c>
      <c r="G8621" s="605">
        <f>SUBTOTAL(9,G8619:G8620)</f>
        <v>0</v>
      </c>
    </row>
    <row r="8622" spans="1:7" ht="19.899999999999999" customHeight="1" x14ac:dyDescent="0.2">
      <c r="A8622" s="602"/>
      <c r="B8622" s="541"/>
      <c r="C8622" s="545"/>
      <c r="D8622" s="541"/>
      <c r="E8622" s="542"/>
      <c r="F8622" s="543"/>
      <c r="G8622" s="600"/>
    </row>
    <row r="8623" spans="1:7" ht="19.899999999999999" customHeight="1" x14ac:dyDescent="0.2">
      <c r="A8623" s="664" t="str">
        <f>B8557</f>
        <v/>
      </c>
      <c r="B8623" s="661">
        <f ca="1">C8557</f>
        <v>0</v>
      </c>
      <c r="C8623" s="541"/>
      <c r="D8623" s="541" t="s">
        <v>1833</v>
      </c>
      <c r="E8623" s="662"/>
      <c r="F8623" s="663" t="str">
        <f ca="1">"$/"&amp;G8557</f>
        <v>$/0</v>
      </c>
      <c r="G8623" s="610">
        <f>SUBTOTAL(9,G8580:G8622)</f>
        <v>0</v>
      </c>
    </row>
    <row r="8624" spans="1:7" ht="19.899999999999999" customHeight="1" x14ac:dyDescent="0.2">
      <c r="A8624" s="606"/>
      <c r="B8624" s="607"/>
      <c r="C8624" s="608"/>
      <c r="D8624" s="608" t="s">
        <v>2043</v>
      </c>
      <c r="E8624" s="609"/>
      <c r="F8624" s="665" t="str">
        <f ca="1">"$/"&amp;G8557</f>
        <v>$/0</v>
      </c>
      <c r="G8624" s="610">
        <f>ROUND(G8623/Coeficiente_Paso,2)</f>
        <v>0</v>
      </c>
    </row>
    <row r="8625" spans="1:7" ht="19.899999999999999" customHeight="1" x14ac:dyDescent="0.2">
      <c r="A8625" s="191"/>
      <c r="B8625" s="191"/>
      <c r="C8625" s="191"/>
      <c r="D8625" s="191"/>
      <c r="E8625" s="191"/>
      <c r="F8625" s="191"/>
      <c r="G8625" s="191"/>
    </row>
    <row r="8626" spans="1:7" ht="19.899999999999999" customHeight="1" x14ac:dyDescent="0.2">
      <c r="A8626" s="802" t="s">
        <v>31</v>
      </c>
      <c r="B8626" s="803"/>
      <c r="C8626" s="803"/>
      <c r="D8626" s="803"/>
      <c r="E8626" s="803"/>
      <c r="F8626" s="803"/>
      <c r="G8626" s="804"/>
    </row>
    <row r="8627" spans="1:7" ht="19.899999999999999" customHeight="1" x14ac:dyDescent="0.2">
      <c r="A8627" s="587" t="s">
        <v>711</v>
      </c>
      <c r="B8627" s="535" t="str">
        <f>Comitente</f>
        <v>DIRECCIÓN PROVINCIAL DE VIALIDAD</v>
      </c>
      <c r="C8627" s="536"/>
      <c r="D8627" s="537"/>
      <c r="E8627" s="537"/>
      <c r="F8627" s="538"/>
      <c r="G8627" s="588"/>
    </row>
    <row r="8628" spans="1:7" ht="19.899999999999999" customHeight="1" x14ac:dyDescent="0.2">
      <c r="A8628" s="587" t="s">
        <v>712</v>
      </c>
      <c r="B8628" s="535">
        <f>Contratista</f>
        <v>0</v>
      </c>
      <c r="C8628" s="539"/>
      <c r="D8628" s="539"/>
      <c r="E8628" s="539"/>
      <c r="F8628" s="535"/>
      <c r="G8628" s="589"/>
    </row>
    <row r="8629" spans="1:7" ht="19.899999999999999" customHeight="1" x14ac:dyDescent="0.2">
      <c r="A8629" s="587" t="s">
        <v>21</v>
      </c>
      <c r="B8629" s="535" t="str">
        <f>Obra</f>
        <v>PAVIMENTACIÓN Y REPAVIMENTACION DE LA RED VIAL MUNICIPAL AFECTADAS POR OBRAS DE SANEAMIENTO 1era ETAPA SARMIENTO</v>
      </c>
      <c r="C8629" s="539"/>
      <c r="D8629" s="539"/>
      <c r="E8629" s="539"/>
      <c r="F8629" s="535" t="s">
        <v>32</v>
      </c>
      <c r="G8629" s="589">
        <f>Fecha_Base</f>
        <v>0</v>
      </c>
    </row>
    <row r="8630" spans="1:7" ht="19.899999999999999" customHeight="1" x14ac:dyDescent="0.2">
      <c r="A8630" s="590" t="s">
        <v>710</v>
      </c>
      <c r="B8630" s="540" t="str">
        <f>Ubicación</f>
        <v>DEPARTAMENTO SARMIENTO</v>
      </c>
      <c r="C8630" s="540"/>
      <c r="D8630" s="541"/>
      <c r="E8630" s="542"/>
      <c r="F8630" s="543"/>
      <c r="G8630" s="591"/>
    </row>
    <row r="8631" spans="1:7" ht="19.899999999999999" customHeight="1" x14ac:dyDescent="0.2">
      <c r="A8631" s="590" t="s">
        <v>33</v>
      </c>
      <c r="B8631" s="544" t="str">
        <f>IFERROR(VALUE(LEFT(B8632,FIND(".",B8632)-1)),"")</f>
        <v/>
      </c>
      <c r="C8631" s="545">
        <f ca="1">IFERROR(VLOOKUP(B8631,T_Computo_Presupuesto,2,FALSE),0)</f>
        <v>0</v>
      </c>
      <c r="D8631" s="545"/>
      <c r="E8631" s="542"/>
      <c r="F8631" s="543"/>
      <c r="G8631" s="591"/>
    </row>
    <row r="8632" spans="1:7" ht="19.899999999999999" customHeight="1" x14ac:dyDescent="0.2">
      <c r="A8632" s="590" t="s">
        <v>22</v>
      </c>
      <c r="B8632" s="546" t="str">
        <f>IFERROR(VLOOKUP(COUNTIF($A$1:A8632,"ANALISIS DE PRECIOS"),T_NumeroItem,2,FALSE),"")</f>
        <v/>
      </c>
      <c r="C8632" s="805">
        <f ca="1">IFERROR(VLOOKUP(B8632,T_Computo_Presupuesto,2,FALSE),0)</f>
        <v>0</v>
      </c>
      <c r="D8632" s="805"/>
      <c r="E8632" s="805"/>
      <c r="F8632" s="540" t="s">
        <v>23</v>
      </c>
      <c r="G8632" s="592">
        <f ca="1">IFERROR(VLOOKUP(B8632,T_Computo_Presupuesto,4,FALSE),0)</f>
        <v>0</v>
      </c>
    </row>
    <row r="8633" spans="1:7" ht="19.899999999999999" customHeight="1" x14ac:dyDescent="0.2">
      <c r="A8633" s="590"/>
      <c r="B8633" s="540"/>
      <c r="C8633" s="545"/>
      <c r="D8633" s="541"/>
      <c r="E8633" s="542"/>
      <c r="F8633" s="545"/>
      <c r="G8633" s="593"/>
    </row>
    <row r="8634" spans="1:7" ht="19.899999999999999" customHeight="1" x14ac:dyDescent="0.2">
      <c r="A8634" s="594"/>
      <c r="B8634" s="547"/>
      <c r="C8634" s="548" t="s">
        <v>999</v>
      </c>
      <c r="D8634" s="547"/>
      <c r="E8634" s="547"/>
      <c r="F8634" s="547"/>
      <c r="G8634" s="595"/>
    </row>
    <row r="8635" spans="1:7" ht="19.899999999999999" customHeight="1" x14ac:dyDescent="0.2">
      <c r="A8635" s="590"/>
      <c r="B8635" s="549"/>
      <c r="C8635" s="545"/>
      <c r="D8635" s="541"/>
      <c r="E8635" s="542"/>
      <c r="F8635" s="540"/>
      <c r="G8635" s="592"/>
    </row>
    <row r="8636" spans="1:7" ht="19.899999999999999" customHeight="1" x14ac:dyDescent="0.2">
      <c r="A8636" s="590"/>
      <c r="B8636" s="549"/>
      <c r="C8636" s="550" t="s">
        <v>1000</v>
      </c>
      <c r="D8636" s="551" t="s">
        <v>24</v>
      </c>
      <c r="E8636" s="551" t="s">
        <v>1001</v>
      </c>
      <c r="F8636" s="551" t="s">
        <v>1002</v>
      </c>
      <c r="G8636" s="550" t="s">
        <v>1003</v>
      </c>
    </row>
    <row r="8637" spans="1:7" ht="19.899999999999999" customHeight="1" x14ac:dyDescent="0.2">
      <c r="A8637" s="590"/>
      <c r="B8637" s="549"/>
      <c r="C8637" s="552"/>
      <c r="D8637" s="553"/>
      <c r="E8637" s="554">
        <f t="shared" ref="E8637:E8646" si="1955">IFERROR(VLOOKUP(C8637,T_Equipos,4,FALSE),0)</f>
        <v>0</v>
      </c>
      <c r="F8637" s="555">
        <f t="shared" ref="F8637:F8646" si="1956">IFERROR(VLOOKUP(C8637,T_Equipos,5,FALSE),0)</f>
        <v>0</v>
      </c>
      <c r="G8637" s="555">
        <f>ROUND(D8637*F8637,2)</f>
        <v>0</v>
      </c>
    </row>
    <row r="8638" spans="1:7" ht="19.899999999999999" customHeight="1" x14ac:dyDescent="0.2">
      <c r="A8638" s="590"/>
      <c r="B8638" s="549"/>
      <c r="C8638" s="552"/>
      <c r="D8638" s="553"/>
      <c r="E8638" s="554">
        <f t="shared" si="1955"/>
        <v>0</v>
      </c>
      <c r="F8638" s="555">
        <f t="shared" si="1956"/>
        <v>0</v>
      </c>
      <c r="G8638" s="555">
        <f>ROUND(D8638*F8638,2)</f>
        <v>0</v>
      </c>
    </row>
    <row r="8639" spans="1:7" ht="19.899999999999999" customHeight="1" x14ac:dyDescent="0.2">
      <c r="A8639" s="590"/>
      <c r="B8639" s="549"/>
      <c r="C8639" s="552"/>
      <c r="D8639" s="553"/>
      <c r="E8639" s="554">
        <f t="shared" si="1955"/>
        <v>0</v>
      </c>
      <c r="F8639" s="555">
        <f t="shared" si="1956"/>
        <v>0</v>
      </c>
      <c r="G8639" s="555">
        <f>ROUND(D8639*F8639,2)</f>
        <v>0</v>
      </c>
    </row>
    <row r="8640" spans="1:7" ht="19.899999999999999" customHeight="1" x14ac:dyDescent="0.2">
      <c r="A8640" s="590"/>
      <c r="B8640" s="549"/>
      <c r="C8640" s="552"/>
      <c r="D8640" s="553"/>
      <c r="E8640" s="554">
        <f t="shared" si="1955"/>
        <v>0</v>
      </c>
      <c r="F8640" s="555">
        <f t="shared" si="1956"/>
        <v>0</v>
      </c>
      <c r="G8640" s="555">
        <f>ROUND(D8640*F8640,2)</f>
        <v>0</v>
      </c>
    </row>
    <row r="8641" spans="1:7" ht="19.899999999999999" customHeight="1" x14ac:dyDescent="0.2">
      <c r="A8641" s="590"/>
      <c r="B8641" s="549"/>
      <c r="C8641" s="552"/>
      <c r="D8641" s="553"/>
      <c r="E8641" s="554">
        <f t="shared" si="1955"/>
        <v>0</v>
      </c>
      <c r="F8641" s="555">
        <f t="shared" si="1956"/>
        <v>0</v>
      </c>
      <c r="G8641" s="555">
        <f t="shared" ref="G8641:G8646" si="1957">ROUND(D8641*F8641,2)</f>
        <v>0</v>
      </c>
    </row>
    <row r="8642" spans="1:7" ht="19.899999999999999" customHeight="1" x14ac:dyDescent="0.2">
      <c r="A8642" s="590"/>
      <c r="B8642" s="549"/>
      <c r="C8642" s="552"/>
      <c r="D8642" s="553"/>
      <c r="E8642" s="554">
        <f t="shared" si="1955"/>
        <v>0</v>
      </c>
      <c r="F8642" s="555">
        <f t="shared" si="1956"/>
        <v>0</v>
      </c>
      <c r="G8642" s="555">
        <f t="shared" si="1957"/>
        <v>0</v>
      </c>
    </row>
    <row r="8643" spans="1:7" ht="19.899999999999999" customHeight="1" x14ac:dyDescent="0.2">
      <c r="A8643" s="590"/>
      <c r="B8643" s="549"/>
      <c r="C8643" s="552"/>
      <c r="D8643" s="553"/>
      <c r="E8643" s="554">
        <f t="shared" si="1955"/>
        <v>0</v>
      </c>
      <c r="F8643" s="555">
        <f t="shared" si="1956"/>
        <v>0</v>
      </c>
      <c r="G8643" s="555">
        <f t="shared" si="1957"/>
        <v>0</v>
      </c>
    </row>
    <row r="8644" spans="1:7" ht="19.899999999999999" customHeight="1" x14ac:dyDescent="0.2">
      <c r="A8644" s="590"/>
      <c r="B8644" s="549"/>
      <c r="C8644" s="552"/>
      <c r="D8644" s="553"/>
      <c r="E8644" s="554">
        <f t="shared" si="1955"/>
        <v>0</v>
      </c>
      <c r="F8644" s="555">
        <f t="shared" si="1956"/>
        <v>0</v>
      </c>
      <c r="G8644" s="555">
        <f t="shared" si="1957"/>
        <v>0</v>
      </c>
    </row>
    <row r="8645" spans="1:7" ht="19.899999999999999" customHeight="1" x14ac:dyDescent="0.2">
      <c r="A8645" s="590"/>
      <c r="B8645" s="549"/>
      <c r="C8645" s="552"/>
      <c r="D8645" s="553"/>
      <c r="E8645" s="554">
        <f t="shared" si="1955"/>
        <v>0</v>
      </c>
      <c r="F8645" s="555">
        <f t="shared" si="1956"/>
        <v>0</v>
      </c>
      <c r="G8645" s="555">
        <f t="shared" si="1957"/>
        <v>0</v>
      </c>
    </row>
    <row r="8646" spans="1:7" ht="19.899999999999999" customHeight="1" x14ac:dyDescent="0.2">
      <c r="A8646" s="590"/>
      <c r="B8646" s="549"/>
      <c r="C8646" s="552"/>
      <c r="D8646" s="553"/>
      <c r="E8646" s="554">
        <f t="shared" si="1955"/>
        <v>0</v>
      </c>
      <c r="F8646" s="555">
        <f t="shared" si="1956"/>
        <v>0</v>
      </c>
      <c r="G8646" s="555">
        <f t="shared" si="1957"/>
        <v>0</v>
      </c>
    </row>
    <row r="8647" spans="1:7" ht="19.899999999999999" customHeight="1" x14ac:dyDescent="0.2">
      <c r="A8647" s="590"/>
      <c r="B8647" s="549"/>
      <c r="C8647" s="545"/>
      <c r="D8647" s="545"/>
      <c r="E8647" s="556"/>
      <c r="F8647" s="540"/>
      <c r="G8647" s="592"/>
    </row>
    <row r="8648" spans="1:7" ht="19.899999999999999" customHeight="1" x14ac:dyDescent="0.2">
      <c r="A8648" s="590"/>
      <c r="B8648" s="545"/>
      <c r="C8648" s="537" t="s">
        <v>1004</v>
      </c>
      <c r="D8648" s="540" t="s">
        <v>1001</v>
      </c>
      <c r="E8648" s="611">
        <f>SUMPRODUCT(D8637:D8646,E8637:E8646)</f>
        <v>0</v>
      </c>
      <c r="F8648" s="540" t="s">
        <v>1005</v>
      </c>
      <c r="G8648" s="612">
        <f>SUM(G8637:G8646)</f>
        <v>0</v>
      </c>
    </row>
    <row r="8649" spans="1:7" ht="19.899999999999999" customHeight="1" x14ac:dyDescent="0.2">
      <c r="A8649" s="590"/>
      <c r="B8649" s="549"/>
      <c r="C8649" s="557"/>
      <c r="D8649" s="556"/>
      <c r="E8649" s="542"/>
      <c r="F8649" s="540"/>
      <c r="G8649" s="596"/>
    </row>
    <row r="8650" spans="1:7" ht="19.899999999999999" customHeight="1" x14ac:dyDescent="0.2">
      <c r="A8650" s="597"/>
      <c r="B8650" s="549"/>
      <c r="C8650" s="540" t="s">
        <v>1006</v>
      </c>
      <c r="D8650" s="558">
        <f>IFERROR(VLOOKUP(COUNTIF($A$1:A8650,"ANALISIS DE PRECIOS"),T_Rendimiento_Equipo,5,FALSE),0)</f>
        <v>0</v>
      </c>
      <c r="E8650" s="559" t="str">
        <f ca="1">G8632&amp;"/día"</f>
        <v>0/día</v>
      </c>
      <c r="F8650" s="598"/>
      <c r="G8650" s="592"/>
    </row>
    <row r="8651" spans="1:7" ht="19.899999999999999" customHeight="1" x14ac:dyDescent="0.2">
      <c r="A8651" s="590"/>
      <c r="B8651" s="549"/>
      <c r="C8651" s="545"/>
      <c r="D8651" s="541"/>
      <c r="E8651" s="542"/>
      <c r="F8651" s="540"/>
      <c r="G8651" s="592"/>
    </row>
    <row r="8652" spans="1:7" ht="19.899999999999999" customHeight="1" x14ac:dyDescent="0.2">
      <c r="A8652" s="792" t="s">
        <v>576</v>
      </c>
      <c r="B8652" s="793"/>
      <c r="C8652" s="794" t="s">
        <v>0</v>
      </c>
      <c r="D8652" s="806" t="s">
        <v>1866</v>
      </c>
      <c r="E8652" s="806" t="s">
        <v>1865</v>
      </c>
      <c r="F8652" s="798" t="s">
        <v>1007</v>
      </c>
      <c r="G8652" s="800" t="s">
        <v>26</v>
      </c>
    </row>
    <row r="8653" spans="1:7" ht="19.899999999999999" customHeight="1" x14ac:dyDescent="0.2">
      <c r="A8653" s="560" t="s">
        <v>577</v>
      </c>
      <c r="B8653" s="560" t="s">
        <v>578</v>
      </c>
      <c r="C8653" s="795"/>
      <c r="D8653" s="807"/>
      <c r="E8653" s="797"/>
      <c r="F8653" s="799"/>
      <c r="G8653" s="801"/>
    </row>
    <row r="8654" spans="1:7" ht="19.899999999999999" customHeight="1" x14ac:dyDescent="0.2">
      <c r="A8654" s="599"/>
      <c r="B8654" s="545"/>
      <c r="C8654" s="537" t="s">
        <v>1008</v>
      </c>
      <c r="D8654" s="542"/>
      <c r="E8654" s="542"/>
      <c r="F8654" s="545"/>
      <c r="G8654" s="600"/>
    </row>
    <row r="8655" spans="1:7" ht="19.899999999999999" customHeight="1" x14ac:dyDescent="0.2">
      <c r="A8655" s="601">
        <f t="shared" ref="A8655:A8663" si="1958">IFERROR(VLOOKUP(C8655,T_Insumos,4,FALSE),0)</f>
        <v>0</v>
      </c>
      <c r="B8655" s="561">
        <f t="shared" ref="B8655:B8663" si="1959">IFERROR(VLOOKUP(C8655,T_Insumos,5,FALSE),0)</f>
        <v>0</v>
      </c>
      <c r="C8655" s="552"/>
      <c r="D8655" s="562">
        <f t="shared" ref="D8655:D8663" si="1960">IFERROR(VLOOKUP(C8655,T_Insumos,3,FALSE),0)</f>
        <v>0</v>
      </c>
      <c r="E8655" s="555">
        <f>D8655*$G$23</f>
        <v>0</v>
      </c>
      <c r="F8655" s="558">
        <f>IF(C8655="",0,IFERROR(VLOOKUP(COUNTIF($A$1:A8655,"ANALISIS DE PRECIOS"),T_Rendimiento_Equipo,5,FALSE),0))</f>
        <v>0</v>
      </c>
      <c r="G8655" s="555">
        <f>IFERROR(ROUND(E8655/F8655,2),0)</f>
        <v>0</v>
      </c>
    </row>
    <row r="8656" spans="1:7" ht="19.899999999999999" customHeight="1" x14ac:dyDescent="0.2">
      <c r="A8656" s="601">
        <f t="shared" si="1958"/>
        <v>0</v>
      </c>
      <c r="B8656" s="561">
        <f t="shared" si="1959"/>
        <v>0</v>
      </c>
      <c r="C8656" s="552"/>
      <c r="D8656" s="562">
        <f t="shared" si="1960"/>
        <v>0</v>
      </c>
      <c r="E8656" s="555"/>
      <c r="F8656" s="558">
        <f>IF(C8656="",0,IFERROR(VLOOKUP(COUNTIF($A$1:A8656,"ANALISIS DE PRECIOS"),T_Rendimiento_Equipo,5,FALSE),0))</f>
        <v>0</v>
      </c>
      <c r="G8656" s="555">
        <f t="shared" ref="G8656:G8663" si="1961">IFERROR(ROUND(E8656/F8656,2),0)</f>
        <v>0</v>
      </c>
    </row>
    <row r="8657" spans="1:7" ht="19.899999999999999" customHeight="1" x14ac:dyDescent="0.2">
      <c r="A8657" s="601">
        <f t="shared" si="1958"/>
        <v>0</v>
      </c>
      <c r="B8657" s="561">
        <f t="shared" si="1959"/>
        <v>0</v>
      </c>
      <c r="C8657" s="563"/>
      <c r="D8657" s="562">
        <f t="shared" si="1960"/>
        <v>0</v>
      </c>
      <c r="E8657" s="555"/>
      <c r="F8657" s="558">
        <f>IF(C8657="",0,IFERROR(VLOOKUP(COUNTIF($A$1:A8657,"ANALISIS DE PRECIOS"),T_Rendimiento_Equipo,5,FALSE),0))</f>
        <v>0</v>
      </c>
      <c r="G8657" s="555">
        <f t="shared" si="1961"/>
        <v>0</v>
      </c>
    </row>
    <row r="8658" spans="1:7" ht="19.899999999999999" customHeight="1" x14ac:dyDescent="0.2">
      <c r="A8658" s="601">
        <f t="shared" si="1958"/>
        <v>0</v>
      </c>
      <c r="B8658" s="561">
        <f t="shared" si="1959"/>
        <v>0</v>
      </c>
      <c r="C8658" s="563"/>
      <c r="D8658" s="562">
        <f t="shared" si="1960"/>
        <v>0</v>
      </c>
      <c r="E8658" s="555"/>
      <c r="F8658" s="558">
        <f>IF(C8658="",0,IFERROR(VLOOKUP(COUNTIF($A$1:A8658,"ANALISIS DE PRECIOS"),T_Rendimiento_Equipo,5,FALSE),0))</f>
        <v>0</v>
      </c>
      <c r="G8658" s="555">
        <f t="shared" si="1961"/>
        <v>0</v>
      </c>
    </row>
    <row r="8659" spans="1:7" ht="19.899999999999999" customHeight="1" x14ac:dyDescent="0.2">
      <c r="A8659" s="601">
        <f t="shared" si="1958"/>
        <v>0</v>
      </c>
      <c r="B8659" s="561">
        <f t="shared" si="1959"/>
        <v>0</v>
      </c>
      <c r="C8659" s="563"/>
      <c r="D8659" s="562">
        <f t="shared" si="1960"/>
        <v>0</v>
      </c>
      <c r="E8659" s="555"/>
      <c r="F8659" s="558">
        <f>IF(C8659="",0,IFERROR(VLOOKUP(COUNTIF($A$1:A8659,"ANALISIS DE PRECIOS"),T_Rendimiento_Equipo,5,FALSE),0))</f>
        <v>0</v>
      </c>
      <c r="G8659" s="555">
        <f t="shared" si="1961"/>
        <v>0</v>
      </c>
    </row>
    <row r="8660" spans="1:7" ht="19.899999999999999" customHeight="1" x14ac:dyDescent="0.2">
      <c r="A8660" s="601">
        <f t="shared" si="1958"/>
        <v>0</v>
      </c>
      <c r="B8660" s="561">
        <f t="shared" si="1959"/>
        <v>0</v>
      </c>
      <c r="C8660" s="563"/>
      <c r="D8660" s="562">
        <f t="shared" si="1960"/>
        <v>0</v>
      </c>
      <c r="E8660" s="555"/>
      <c r="F8660" s="558">
        <f>IF(C8660="",0,IFERROR(VLOOKUP(COUNTIF($A$1:A8660,"ANALISIS DE PRECIOS"),T_Rendimiento_Equipo,5,FALSE),0))</f>
        <v>0</v>
      </c>
      <c r="G8660" s="555">
        <f t="shared" si="1961"/>
        <v>0</v>
      </c>
    </row>
    <row r="8661" spans="1:7" ht="19.899999999999999" customHeight="1" x14ac:dyDescent="0.2">
      <c r="A8661" s="601">
        <f t="shared" si="1958"/>
        <v>0</v>
      </c>
      <c r="B8661" s="561">
        <f t="shared" si="1959"/>
        <v>0</v>
      </c>
      <c r="C8661" s="563"/>
      <c r="D8661" s="562">
        <f t="shared" si="1960"/>
        <v>0</v>
      </c>
      <c r="E8661" s="555"/>
      <c r="F8661" s="558">
        <f>IF(C8661="",0,IFERROR(VLOOKUP(COUNTIF($A$1:A8661,"ANALISIS DE PRECIOS"),T_Rendimiento_Equipo,5,FALSE),0))</f>
        <v>0</v>
      </c>
      <c r="G8661" s="555">
        <f t="shared" si="1961"/>
        <v>0</v>
      </c>
    </row>
    <row r="8662" spans="1:7" ht="19.899999999999999" customHeight="1" x14ac:dyDescent="0.2">
      <c r="A8662" s="601">
        <f t="shared" si="1958"/>
        <v>0</v>
      </c>
      <c r="B8662" s="561">
        <f t="shared" si="1959"/>
        <v>0</v>
      </c>
      <c r="C8662" s="563"/>
      <c r="D8662" s="562">
        <f t="shared" si="1960"/>
        <v>0</v>
      </c>
      <c r="E8662" s="555"/>
      <c r="F8662" s="558">
        <f>IF(C8662="",0,IFERROR(VLOOKUP(COUNTIF($A$1:A8662,"ANALISIS DE PRECIOS"),T_Rendimiento_Equipo,5,FALSE),0))</f>
        <v>0</v>
      </c>
      <c r="G8662" s="555">
        <f t="shared" si="1961"/>
        <v>0</v>
      </c>
    </row>
    <row r="8663" spans="1:7" ht="19.899999999999999" customHeight="1" x14ac:dyDescent="0.2">
      <c r="A8663" s="601">
        <f t="shared" si="1958"/>
        <v>0</v>
      </c>
      <c r="B8663" s="561">
        <f t="shared" si="1959"/>
        <v>0</v>
      </c>
      <c r="C8663" s="552"/>
      <c r="D8663" s="562">
        <f t="shared" si="1960"/>
        <v>0</v>
      </c>
      <c r="E8663" s="555"/>
      <c r="F8663" s="558">
        <f>IF(C8663="",0,IFERROR(VLOOKUP(COUNTIF($A$1:A8663,"ANALISIS DE PRECIOS"),T_Rendimiento_Equipo,5,FALSE),0))</f>
        <v>0</v>
      </c>
      <c r="G8663" s="555">
        <f t="shared" si="1961"/>
        <v>0</v>
      </c>
    </row>
    <row r="8664" spans="1:7" ht="19.899999999999999" customHeight="1" x14ac:dyDescent="0.2">
      <c r="A8664" s="602"/>
      <c r="B8664" s="541"/>
      <c r="C8664" s="545"/>
      <c r="D8664" s="541"/>
      <c r="E8664" s="542"/>
      <c r="F8664" s="564" t="s">
        <v>27</v>
      </c>
      <c r="G8664" s="603">
        <f>SUBTOTAL(9,G8655:G8663)</f>
        <v>0</v>
      </c>
    </row>
    <row r="8665" spans="1:7" ht="19.899999999999999" customHeight="1" x14ac:dyDescent="0.2">
      <c r="A8665" s="599"/>
      <c r="B8665" s="545"/>
      <c r="C8665" s="537" t="s">
        <v>713</v>
      </c>
      <c r="D8665" s="541"/>
      <c r="E8665" s="542"/>
      <c r="F8665" s="543"/>
      <c r="G8665" s="600"/>
    </row>
    <row r="8666" spans="1:7" ht="19.899999999999999" customHeight="1" x14ac:dyDescent="0.2">
      <c r="A8666" s="792" t="s">
        <v>576</v>
      </c>
      <c r="B8666" s="793"/>
      <c r="C8666" s="794" t="s">
        <v>0</v>
      </c>
      <c r="D8666" s="796" t="s">
        <v>24</v>
      </c>
      <c r="E8666" s="796" t="s">
        <v>1832</v>
      </c>
      <c r="F8666" s="798" t="s">
        <v>1007</v>
      </c>
      <c r="G8666" s="800" t="s">
        <v>26</v>
      </c>
    </row>
    <row r="8667" spans="1:7" ht="19.899999999999999" customHeight="1" x14ac:dyDescent="0.2">
      <c r="A8667" s="560" t="s">
        <v>577</v>
      </c>
      <c r="B8667" s="560" t="s">
        <v>578</v>
      </c>
      <c r="C8667" s="795"/>
      <c r="D8667" s="797"/>
      <c r="E8667" s="797"/>
      <c r="F8667" s="799"/>
      <c r="G8667" s="801"/>
    </row>
    <row r="8668" spans="1:7" ht="19.899999999999999" customHeight="1" x14ac:dyDescent="0.2">
      <c r="A8668" s="601">
        <f t="shared" ref="A8668:A8674" si="1962">IFERROR(VLOOKUP(C8668,T_Insumos,4,FALSE),0)</f>
        <v>0</v>
      </c>
      <c r="B8668" s="561">
        <f t="shared" ref="B8668:B8674" si="1963">IFERROR(VLOOKUP(C8668,T_Insumos,5,FALSE),0)</f>
        <v>0</v>
      </c>
      <c r="C8668" s="565"/>
      <c r="D8668" s="558"/>
      <c r="E8668" s="555">
        <f t="shared" ref="E8668:E8674" si="1964">IFERROR(VLOOKUP(C8668,T_Insumos,3,FALSE),0)</f>
        <v>0</v>
      </c>
      <c r="F8668" s="558">
        <f>IF(C8668="",0,IFERROR(VLOOKUP(COUNTIF($A$1:A8668,"ANALISIS DE PRECIOS"),T_Rendimiento_Equipo,5,FALSE),0))</f>
        <v>0</v>
      </c>
      <c r="G8668" s="555">
        <f>IFERROR(ROUND(D8668*E8668/F8668,2),0)</f>
        <v>0</v>
      </c>
    </row>
    <row r="8669" spans="1:7" ht="19.899999999999999" customHeight="1" x14ac:dyDescent="0.2">
      <c r="A8669" s="601">
        <f t="shared" si="1962"/>
        <v>0</v>
      </c>
      <c r="B8669" s="561">
        <f t="shared" si="1963"/>
        <v>0</v>
      </c>
      <c r="C8669" s="552"/>
      <c r="D8669" s="558"/>
      <c r="E8669" s="555">
        <f t="shared" si="1964"/>
        <v>0</v>
      </c>
      <c r="F8669" s="558">
        <f>IF(C8669="",0,IFERROR(VLOOKUP(COUNTIF($A$1:A8669,"ANALISIS DE PRECIOS"),T_Rendimiento_Equipo,5,FALSE),0))</f>
        <v>0</v>
      </c>
      <c r="G8669" s="555">
        <f t="shared" ref="G8669:G8674" si="1965">IFERROR(ROUND(D8669*E8669/F8669,2),0)</f>
        <v>0</v>
      </c>
    </row>
    <row r="8670" spans="1:7" ht="19.899999999999999" customHeight="1" x14ac:dyDescent="0.2">
      <c r="A8670" s="601">
        <f t="shared" si="1962"/>
        <v>0</v>
      </c>
      <c r="B8670" s="561">
        <f t="shared" si="1963"/>
        <v>0</v>
      </c>
      <c r="C8670" s="552"/>
      <c r="D8670" s="558"/>
      <c r="E8670" s="555">
        <f t="shared" si="1964"/>
        <v>0</v>
      </c>
      <c r="F8670" s="558">
        <f>IF(C8670="",0,IFERROR(VLOOKUP(COUNTIF($A$1:A8670,"ANALISIS DE PRECIOS"),T_Rendimiento_Equipo,5,FALSE),0))</f>
        <v>0</v>
      </c>
      <c r="G8670" s="555">
        <f t="shared" si="1965"/>
        <v>0</v>
      </c>
    </row>
    <row r="8671" spans="1:7" ht="19.899999999999999" customHeight="1" x14ac:dyDescent="0.2">
      <c r="A8671" s="601">
        <f t="shared" si="1962"/>
        <v>0</v>
      </c>
      <c r="B8671" s="561">
        <f t="shared" si="1963"/>
        <v>0</v>
      </c>
      <c r="C8671" s="552"/>
      <c r="D8671" s="558"/>
      <c r="E8671" s="555">
        <f t="shared" si="1964"/>
        <v>0</v>
      </c>
      <c r="F8671" s="558">
        <f>IF(C8671="",0,IFERROR(VLOOKUP(COUNTIF($A$1:A8671,"ANALISIS DE PRECIOS"),T_Rendimiento_Equipo,5,FALSE),0))</f>
        <v>0</v>
      </c>
      <c r="G8671" s="555">
        <f t="shared" si="1965"/>
        <v>0</v>
      </c>
    </row>
    <row r="8672" spans="1:7" ht="19.899999999999999" customHeight="1" x14ac:dyDescent="0.2">
      <c r="A8672" s="601">
        <f t="shared" si="1962"/>
        <v>0</v>
      </c>
      <c r="B8672" s="561">
        <f t="shared" si="1963"/>
        <v>0</v>
      </c>
      <c r="C8672" s="552"/>
      <c r="D8672" s="558"/>
      <c r="E8672" s="555">
        <f t="shared" si="1964"/>
        <v>0</v>
      </c>
      <c r="F8672" s="558">
        <f>IF(C8672="",0,IFERROR(VLOOKUP(COUNTIF($A$1:A8672,"ANALISIS DE PRECIOS"),T_Rendimiento_Equipo,5,FALSE),0))</f>
        <v>0</v>
      </c>
      <c r="G8672" s="555">
        <f t="shared" si="1965"/>
        <v>0</v>
      </c>
    </row>
    <row r="8673" spans="1:7" ht="19.899999999999999" customHeight="1" x14ac:dyDescent="0.2">
      <c r="A8673" s="601">
        <f t="shared" si="1962"/>
        <v>0</v>
      </c>
      <c r="B8673" s="561">
        <f t="shared" si="1963"/>
        <v>0</v>
      </c>
      <c r="C8673" s="552"/>
      <c r="D8673" s="566"/>
      <c r="E8673" s="555">
        <f t="shared" si="1964"/>
        <v>0</v>
      </c>
      <c r="F8673" s="558">
        <f>IF(C8673="",0,IFERROR(VLOOKUP(COUNTIF($A$1:A8673,"ANALISIS DE PRECIOS"),T_Rendimiento_Equipo,5,FALSE),0))</f>
        <v>0</v>
      </c>
      <c r="G8673" s="555">
        <f t="shared" si="1965"/>
        <v>0</v>
      </c>
    </row>
    <row r="8674" spans="1:7" ht="19.899999999999999" customHeight="1" x14ac:dyDescent="0.2">
      <c r="A8674" s="601">
        <f t="shared" si="1962"/>
        <v>0</v>
      </c>
      <c r="B8674" s="561">
        <f t="shared" si="1963"/>
        <v>0</v>
      </c>
      <c r="C8674" s="561"/>
      <c r="D8674" s="567"/>
      <c r="E8674" s="555">
        <f t="shared" si="1964"/>
        <v>0</v>
      </c>
      <c r="F8674" s="558">
        <f>IF(C8674="",0,IFERROR(VLOOKUP(COUNTIF($A$1:A8674,"ANALISIS DE PRECIOS"),T_Rendimiento_Equipo,5,FALSE),0))</f>
        <v>0</v>
      </c>
      <c r="G8674" s="555">
        <f t="shared" si="1965"/>
        <v>0</v>
      </c>
    </row>
    <row r="8675" spans="1:7" ht="19.899999999999999" customHeight="1" x14ac:dyDescent="0.2">
      <c r="A8675" s="602"/>
      <c r="B8675" s="541"/>
      <c r="C8675" s="545"/>
      <c r="D8675" s="541"/>
      <c r="E8675" s="542"/>
      <c r="F8675" s="564" t="s">
        <v>28</v>
      </c>
      <c r="G8675" s="604">
        <f>SUBTOTAL(9,G8668:G8674)</f>
        <v>0</v>
      </c>
    </row>
    <row r="8676" spans="1:7" ht="19.899999999999999" customHeight="1" x14ac:dyDescent="0.2">
      <c r="A8676" s="599"/>
      <c r="B8676" s="545"/>
      <c r="C8676" s="537" t="s">
        <v>1014</v>
      </c>
      <c r="D8676" s="541"/>
      <c r="E8676" s="542"/>
      <c r="F8676" s="543"/>
      <c r="G8676" s="600"/>
    </row>
    <row r="8677" spans="1:7" ht="19.899999999999999" customHeight="1" x14ac:dyDescent="0.2">
      <c r="A8677" s="792" t="s">
        <v>576</v>
      </c>
      <c r="B8677" s="793"/>
      <c r="C8677" s="794" t="s">
        <v>0</v>
      </c>
      <c r="D8677" s="794" t="s">
        <v>1867</v>
      </c>
      <c r="E8677" s="796" t="s">
        <v>24</v>
      </c>
      <c r="F8677" s="798" t="s">
        <v>25</v>
      </c>
      <c r="G8677" s="800" t="s">
        <v>26</v>
      </c>
    </row>
    <row r="8678" spans="1:7" ht="19.899999999999999" customHeight="1" x14ac:dyDescent="0.2">
      <c r="A8678" s="560" t="s">
        <v>577</v>
      </c>
      <c r="B8678" s="560" t="s">
        <v>578</v>
      </c>
      <c r="C8678" s="795"/>
      <c r="D8678" s="795"/>
      <c r="E8678" s="797"/>
      <c r="F8678" s="799"/>
      <c r="G8678" s="801"/>
    </row>
    <row r="8679" spans="1:7" ht="19.899999999999999" customHeight="1" x14ac:dyDescent="0.2">
      <c r="A8679" s="601">
        <f t="shared" ref="A8679:A8689" si="1966">IFERROR(VLOOKUP(C8679,T_Insumos,4,FALSE),0)</f>
        <v>0</v>
      </c>
      <c r="B8679" s="561">
        <f t="shared" ref="B8679:B8689" si="1967">IFERROR(VLOOKUP(C8679,T_Insumos,5,FALSE),0)</f>
        <v>0</v>
      </c>
      <c r="C8679" s="561"/>
      <c r="D8679" s="613">
        <f t="shared" ref="D8679:D8689" si="1968">IFERROR(VLOOKUP(C8679,T_Insumos,2,FALSE),0)</f>
        <v>0</v>
      </c>
      <c r="E8679" s="553"/>
      <c r="F8679" s="555">
        <f t="shared" ref="F8679:F8689" si="1969">IFERROR(VLOOKUP(C8679,T_Insumos,3,FALSE),0)</f>
        <v>0</v>
      </c>
      <c r="G8679" s="555">
        <f>ROUND(E8679*F8679,2)</f>
        <v>0</v>
      </c>
    </row>
    <row r="8680" spans="1:7" ht="19.899999999999999" customHeight="1" x14ac:dyDescent="0.2">
      <c r="A8680" s="601">
        <f t="shared" si="1966"/>
        <v>0</v>
      </c>
      <c r="B8680" s="561">
        <f t="shared" si="1967"/>
        <v>0</v>
      </c>
      <c r="C8680" s="561"/>
      <c r="D8680" s="613">
        <f t="shared" si="1968"/>
        <v>0</v>
      </c>
      <c r="E8680" s="553"/>
      <c r="F8680" s="555">
        <f t="shared" si="1969"/>
        <v>0</v>
      </c>
      <c r="G8680" s="555">
        <f t="shared" ref="G8680:G8689" si="1970">ROUND(E8680*F8680,2)</f>
        <v>0</v>
      </c>
    </row>
    <row r="8681" spans="1:7" ht="19.899999999999999" customHeight="1" x14ac:dyDescent="0.2">
      <c r="A8681" s="601">
        <f t="shared" si="1966"/>
        <v>0</v>
      </c>
      <c r="B8681" s="561">
        <f t="shared" si="1967"/>
        <v>0</v>
      </c>
      <c r="C8681" s="561"/>
      <c r="D8681" s="613">
        <f t="shared" si="1968"/>
        <v>0</v>
      </c>
      <c r="E8681" s="553"/>
      <c r="F8681" s="555">
        <f t="shared" si="1969"/>
        <v>0</v>
      </c>
      <c r="G8681" s="555">
        <f t="shared" si="1970"/>
        <v>0</v>
      </c>
    </row>
    <row r="8682" spans="1:7" ht="19.899999999999999" customHeight="1" x14ac:dyDescent="0.2">
      <c r="A8682" s="601">
        <f t="shared" si="1966"/>
        <v>0</v>
      </c>
      <c r="B8682" s="561">
        <f t="shared" si="1967"/>
        <v>0</v>
      </c>
      <c r="C8682" s="561"/>
      <c r="D8682" s="613">
        <f t="shared" si="1968"/>
        <v>0</v>
      </c>
      <c r="E8682" s="553"/>
      <c r="F8682" s="555">
        <f t="shared" si="1969"/>
        <v>0</v>
      </c>
      <c r="G8682" s="555">
        <f t="shared" si="1970"/>
        <v>0</v>
      </c>
    </row>
    <row r="8683" spans="1:7" ht="19.899999999999999" customHeight="1" x14ac:dyDescent="0.2">
      <c r="A8683" s="601">
        <f t="shared" si="1966"/>
        <v>0</v>
      </c>
      <c r="B8683" s="561">
        <f t="shared" si="1967"/>
        <v>0</v>
      </c>
      <c r="C8683" s="561"/>
      <c r="D8683" s="613">
        <f t="shared" si="1968"/>
        <v>0</v>
      </c>
      <c r="E8683" s="553"/>
      <c r="F8683" s="555">
        <f t="shared" si="1969"/>
        <v>0</v>
      </c>
      <c r="G8683" s="555">
        <f t="shared" si="1970"/>
        <v>0</v>
      </c>
    </row>
    <row r="8684" spans="1:7" ht="19.899999999999999" customHeight="1" x14ac:dyDescent="0.2">
      <c r="A8684" s="601">
        <f t="shared" si="1966"/>
        <v>0</v>
      </c>
      <c r="B8684" s="561">
        <f t="shared" si="1967"/>
        <v>0</v>
      </c>
      <c r="C8684" s="561"/>
      <c r="D8684" s="613">
        <f t="shared" si="1968"/>
        <v>0</v>
      </c>
      <c r="E8684" s="553"/>
      <c r="F8684" s="555">
        <f t="shared" si="1969"/>
        <v>0</v>
      </c>
      <c r="G8684" s="555">
        <f t="shared" si="1970"/>
        <v>0</v>
      </c>
    </row>
    <row r="8685" spans="1:7" ht="19.899999999999999" customHeight="1" x14ac:dyDescent="0.2">
      <c r="A8685" s="601">
        <f t="shared" si="1966"/>
        <v>0</v>
      </c>
      <c r="B8685" s="561">
        <f t="shared" si="1967"/>
        <v>0</v>
      </c>
      <c r="C8685" s="561"/>
      <c r="D8685" s="613">
        <f t="shared" si="1968"/>
        <v>0</v>
      </c>
      <c r="E8685" s="553"/>
      <c r="F8685" s="555">
        <f t="shared" si="1969"/>
        <v>0</v>
      </c>
      <c r="G8685" s="555">
        <f t="shared" si="1970"/>
        <v>0</v>
      </c>
    </row>
    <row r="8686" spans="1:7" ht="19.899999999999999" customHeight="1" x14ac:dyDescent="0.2">
      <c r="A8686" s="601">
        <f t="shared" si="1966"/>
        <v>0</v>
      </c>
      <c r="B8686" s="561">
        <f t="shared" si="1967"/>
        <v>0</v>
      </c>
      <c r="C8686" s="561"/>
      <c r="D8686" s="613">
        <f t="shared" si="1968"/>
        <v>0</v>
      </c>
      <c r="E8686" s="553"/>
      <c r="F8686" s="555">
        <f t="shared" si="1969"/>
        <v>0</v>
      </c>
      <c r="G8686" s="555">
        <f t="shared" si="1970"/>
        <v>0</v>
      </c>
    </row>
    <row r="8687" spans="1:7" ht="19.899999999999999" customHeight="1" x14ac:dyDescent="0.2">
      <c r="A8687" s="601">
        <f t="shared" si="1966"/>
        <v>0</v>
      </c>
      <c r="B8687" s="561">
        <f t="shared" si="1967"/>
        <v>0</v>
      </c>
      <c r="C8687" s="561"/>
      <c r="D8687" s="613">
        <f t="shared" si="1968"/>
        <v>0</v>
      </c>
      <c r="E8687" s="553"/>
      <c r="F8687" s="555">
        <f t="shared" si="1969"/>
        <v>0</v>
      </c>
      <c r="G8687" s="555">
        <f t="shared" si="1970"/>
        <v>0</v>
      </c>
    </row>
    <row r="8688" spans="1:7" ht="19.899999999999999" customHeight="1" x14ac:dyDescent="0.2">
      <c r="A8688" s="601">
        <f t="shared" si="1966"/>
        <v>0</v>
      </c>
      <c r="B8688" s="561">
        <f t="shared" si="1967"/>
        <v>0</v>
      </c>
      <c r="C8688" s="561"/>
      <c r="D8688" s="613">
        <f t="shared" si="1968"/>
        <v>0</v>
      </c>
      <c r="E8688" s="553"/>
      <c r="F8688" s="555">
        <f t="shared" si="1969"/>
        <v>0</v>
      </c>
      <c r="G8688" s="555">
        <f t="shared" si="1970"/>
        <v>0</v>
      </c>
    </row>
    <row r="8689" spans="1:7" ht="19.899999999999999" customHeight="1" x14ac:dyDescent="0.2">
      <c r="A8689" s="601">
        <f t="shared" si="1966"/>
        <v>0</v>
      </c>
      <c r="B8689" s="561">
        <f t="shared" si="1967"/>
        <v>0</v>
      </c>
      <c r="C8689" s="561"/>
      <c r="D8689" s="613">
        <f t="shared" si="1968"/>
        <v>0</v>
      </c>
      <c r="E8689" s="553"/>
      <c r="F8689" s="555">
        <f t="shared" si="1969"/>
        <v>0</v>
      </c>
      <c r="G8689" s="555">
        <f t="shared" si="1970"/>
        <v>0</v>
      </c>
    </row>
    <row r="8690" spans="1:7" ht="19.899999999999999" customHeight="1" x14ac:dyDescent="0.2">
      <c r="A8690" s="599"/>
      <c r="B8690" s="545"/>
      <c r="C8690" s="545"/>
      <c r="D8690" s="541"/>
      <c r="E8690" s="542"/>
      <c r="F8690" s="564" t="s">
        <v>29</v>
      </c>
      <c r="G8690" s="605">
        <f>SUBTOTAL(9,G8679:G8689)</f>
        <v>0</v>
      </c>
    </row>
    <row r="8691" spans="1:7" ht="19.899999999999999" customHeight="1" x14ac:dyDescent="0.2">
      <c r="A8691" s="599"/>
      <c r="B8691" s="545"/>
      <c r="C8691" s="537" t="s">
        <v>1015</v>
      </c>
      <c r="D8691" s="541"/>
      <c r="E8691" s="542"/>
      <c r="F8691" s="543"/>
      <c r="G8691" s="600"/>
    </row>
    <row r="8692" spans="1:7" ht="19.899999999999999" customHeight="1" x14ac:dyDescent="0.2">
      <c r="A8692" s="792" t="s">
        <v>576</v>
      </c>
      <c r="B8692" s="793"/>
      <c r="C8692" s="794" t="s">
        <v>0</v>
      </c>
      <c r="D8692" s="794" t="s">
        <v>1867</v>
      </c>
      <c r="E8692" s="796" t="s">
        <v>24</v>
      </c>
      <c r="F8692" s="798" t="s">
        <v>25</v>
      </c>
      <c r="G8692" s="800" t="s">
        <v>26</v>
      </c>
    </row>
    <row r="8693" spans="1:7" ht="19.899999999999999" customHeight="1" x14ac:dyDescent="0.2">
      <c r="A8693" s="560" t="s">
        <v>577</v>
      </c>
      <c r="B8693" s="560" t="s">
        <v>578</v>
      </c>
      <c r="C8693" s="795"/>
      <c r="D8693" s="795"/>
      <c r="E8693" s="797"/>
      <c r="F8693" s="799"/>
      <c r="G8693" s="801"/>
    </row>
    <row r="8694" spans="1:7" ht="19.899999999999999" customHeight="1" x14ac:dyDescent="0.2">
      <c r="A8694" s="601">
        <f>IFERROR(VLOOKUP(C8694,T_Insumos,4,FALSE),0)</f>
        <v>0</v>
      </c>
      <c r="B8694" s="561">
        <f>IFERROR(VLOOKUP(C8694,T_Insumos,5,FALSE),0)</f>
        <v>0</v>
      </c>
      <c r="C8694" s="552"/>
      <c r="D8694" s="613">
        <f>IF(C8694=0,0,"$/tnkm")</f>
        <v>0</v>
      </c>
      <c r="E8694" s="553"/>
      <c r="F8694" s="555">
        <f>IFERROR(VLOOKUP(C8694,T_Insumos,3,FALSE),0)</f>
        <v>0</v>
      </c>
      <c r="G8694" s="555">
        <f>ROUND(E8694*F8694,2)</f>
        <v>0</v>
      </c>
    </row>
    <row r="8695" spans="1:7" ht="19.899999999999999" customHeight="1" x14ac:dyDescent="0.2">
      <c r="A8695" s="601">
        <f>IFERROR(VLOOKUP(C8695,T_Insumos,4,FALSE),0)</f>
        <v>0</v>
      </c>
      <c r="B8695" s="561">
        <f>IFERROR(VLOOKUP(C8695,T_Insumos,5,FALSE),0)</f>
        <v>0</v>
      </c>
      <c r="C8695" s="552"/>
      <c r="D8695" s="613">
        <f>IF(C8695=0,0,"$/tnkm")</f>
        <v>0</v>
      </c>
      <c r="E8695" s="569"/>
      <c r="F8695" s="555">
        <f>IFERROR(VLOOKUP(C8695,T_Insumos,3,FALSE),0)</f>
        <v>0</v>
      </c>
      <c r="G8695" s="555">
        <f t="shared" ref="G8695" si="1971">ROUND(E8695*F8695,2)</f>
        <v>0</v>
      </c>
    </row>
    <row r="8696" spans="1:7" ht="19.899999999999999" customHeight="1" x14ac:dyDescent="0.2">
      <c r="A8696" s="599"/>
      <c r="B8696" s="545"/>
      <c r="C8696" s="545"/>
      <c r="D8696" s="541"/>
      <c r="E8696" s="542"/>
      <c r="F8696" s="564" t="s">
        <v>1016</v>
      </c>
      <c r="G8696" s="605">
        <f>SUBTOTAL(9,G8694:G8695)</f>
        <v>0</v>
      </c>
    </row>
    <row r="8697" spans="1:7" ht="19.899999999999999" customHeight="1" x14ac:dyDescent="0.2">
      <c r="A8697" s="602"/>
      <c r="B8697" s="541"/>
      <c r="C8697" s="545"/>
      <c r="D8697" s="541"/>
      <c r="E8697" s="542"/>
      <c r="F8697" s="543"/>
      <c r="G8697" s="600"/>
    </row>
    <row r="8698" spans="1:7" ht="19.899999999999999" customHeight="1" x14ac:dyDescent="0.2">
      <c r="A8698" s="664" t="str">
        <f>B8632</f>
        <v/>
      </c>
      <c r="B8698" s="661">
        <f ca="1">C8632</f>
        <v>0</v>
      </c>
      <c r="C8698" s="541"/>
      <c r="D8698" s="541" t="s">
        <v>1833</v>
      </c>
      <c r="E8698" s="662"/>
      <c r="F8698" s="663" t="str">
        <f ca="1">"$/"&amp;G8632</f>
        <v>$/0</v>
      </c>
      <c r="G8698" s="610">
        <f>SUBTOTAL(9,G8655:G8697)</f>
        <v>0</v>
      </c>
    </row>
    <row r="8699" spans="1:7" ht="19.899999999999999" customHeight="1" x14ac:dyDescent="0.2">
      <c r="A8699" s="606"/>
      <c r="B8699" s="607"/>
      <c r="C8699" s="608"/>
      <c r="D8699" s="608" t="s">
        <v>2043</v>
      </c>
      <c r="E8699" s="609"/>
      <c r="F8699" s="665" t="str">
        <f ca="1">"$/"&amp;G8632</f>
        <v>$/0</v>
      </c>
      <c r="G8699" s="610">
        <f>ROUND(G8698/Coeficiente_Paso,2)</f>
        <v>0</v>
      </c>
    </row>
    <row r="8700" spans="1:7" ht="19.899999999999999" customHeight="1" x14ac:dyDescent="0.2">
      <c r="A8700" s="191"/>
      <c r="B8700" s="191"/>
      <c r="C8700" s="191"/>
      <c r="D8700" s="191"/>
      <c r="E8700" s="191"/>
      <c r="F8700" s="191"/>
      <c r="G8700" s="191"/>
    </row>
    <row r="8701" spans="1:7" ht="19.899999999999999" customHeight="1" x14ac:dyDescent="0.2">
      <c r="A8701" s="802" t="s">
        <v>31</v>
      </c>
      <c r="B8701" s="803"/>
      <c r="C8701" s="803"/>
      <c r="D8701" s="803"/>
      <c r="E8701" s="803"/>
      <c r="F8701" s="803"/>
      <c r="G8701" s="804"/>
    </row>
    <row r="8702" spans="1:7" ht="19.899999999999999" customHeight="1" x14ac:dyDescent="0.2">
      <c r="A8702" s="587" t="s">
        <v>711</v>
      </c>
      <c r="B8702" s="535" t="str">
        <f>Comitente</f>
        <v>DIRECCIÓN PROVINCIAL DE VIALIDAD</v>
      </c>
      <c r="C8702" s="536"/>
      <c r="D8702" s="537"/>
      <c r="E8702" s="537"/>
      <c r="F8702" s="538"/>
      <c r="G8702" s="588"/>
    </row>
    <row r="8703" spans="1:7" ht="19.899999999999999" customHeight="1" x14ac:dyDescent="0.2">
      <c r="A8703" s="587" t="s">
        <v>712</v>
      </c>
      <c r="B8703" s="535">
        <f>Contratista</f>
        <v>0</v>
      </c>
      <c r="C8703" s="539"/>
      <c r="D8703" s="539"/>
      <c r="E8703" s="539"/>
      <c r="F8703" s="535"/>
      <c r="G8703" s="589"/>
    </row>
    <row r="8704" spans="1:7" ht="19.899999999999999" customHeight="1" x14ac:dyDescent="0.2">
      <c r="A8704" s="587" t="s">
        <v>21</v>
      </c>
      <c r="B8704" s="535" t="str">
        <f>Obra</f>
        <v>PAVIMENTACIÓN Y REPAVIMENTACION DE LA RED VIAL MUNICIPAL AFECTADAS POR OBRAS DE SANEAMIENTO 1era ETAPA SARMIENTO</v>
      </c>
      <c r="C8704" s="539"/>
      <c r="D8704" s="539"/>
      <c r="E8704" s="539"/>
      <c r="F8704" s="535" t="s">
        <v>32</v>
      </c>
      <c r="G8704" s="589">
        <f>Fecha_Base</f>
        <v>0</v>
      </c>
    </row>
    <row r="8705" spans="1:7" ht="19.899999999999999" customHeight="1" x14ac:dyDescent="0.2">
      <c r="A8705" s="590" t="s">
        <v>710</v>
      </c>
      <c r="B8705" s="540" t="str">
        <f>Ubicación</f>
        <v>DEPARTAMENTO SARMIENTO</v>
      </c>
      <c r="C8705" s="540"/>
      <c r="D8705" s="541"/>
      <c r="E8705" s="542"/>
      <c r="F8705" s="543"/>
      <c r="G8705" s="591"/>
    </row>
    <row r="8706" spans="1:7" ht="19.899999999999999" customHeight="1" x14ac:dyDescent="0.2">
      <c r="A8706" s="590" t="s">
        <v>33</v>
      </c>
      <c r="B8706" s="544" t="str">
        <f>IFERROR(VALUE(LEFT(B8707,FIND(".",B8707)-1)),"")</f>
        <v/>
      </c>
      <c r="C8706" s="545">
        <f ca="1">IFERROR(VLOOKUP(B8706,T_Computo_Presupuesto,2,FALSE),0)</f>
        <v>0</v>
      </c>
      <c r="D8706" s="545"/>
      <c r="E8706" s="542"/>
      <c r="F8706" s="543"/>
      <c r="G8706" s="591"/>
    </row>
    <row r="8707" spans="1:7" ht="19.899999999999999" customHeight="1" x14ac:dyDescent="0.2">
      <c r="A8707" s="590" t="s">
        <v>22</v>
      </c>
      <c r="B8707" s="546" t="str">
        <f>IFERROR(VLOOKUP(COUNTIF($A$1:A8707,"ANALISIS DE PRECIOS"),T_NumeroItem,2,FALSE),"")</f>
        <v/>
      </c>
      <c r="C8707" s="805">
        <f ca="1">IFERROR(VLOOKUP(B8707,T_Computo_Presupuesto,2,FALSE),0)</f>
        <v>0</v>
      </c>
      <c r="D8707" s="805"/>
      <c r="E8707" s="805"/>
      <c r="F8707" s="540" t="s">
        <v>23</v>
      </c>
      <c r="G8707" s="592">
        <f ca="1">IFERROR(VLOOKUP(B8707,T_Computo_Presupuesto,4,FALSE),0)</f>
        <v>0</v>
      </c>
    </row>
    <row r="8708" spans="1:7" ht="19.899999999999999" customHeight="1" x14ac:dyDescent="0.2">
      <c r="A8708" s="590"/>
      <c r="B8708" s="540"/>
      <c r="C8708" s="545"/>
      <c r="D8708" s="541"/>
      <c r="E8708" s="542"/>
      <c r="F8708" s="545"/>
      <c r="G8708" s="593"/>
    </row>
    <row r="8709" spans="1:7" ht="19.899999999999999" customHeight="1" x14ac:dyDescent="0.2">
      <c r="A8709" s="594"/>
      <c r="B8709" s="547"/>
      <c r="C8709" s="548" t="s">
        <v>999</v>
      </c>
      <c r="D8709" s="547"/>
      <c r="E8709" s="547"/>
      <c r="F8709" s="547"/>
      <c r="G8709" s="595"/>
    </row>
    <row r="8710" spans="1:7" ht="19.899999999999999" customHeight="1" x14ac:dyDescent="0.2">
      <c r="A8710" s="590"/>
      <c r="B8710" s="549"/>
      <c r="C8710" s="545"/>
      <c r="D8710" s="541"/>
      <c r="E8710" s="542"/>
      <c r="F8710" s="540"/>
      <c r="G8710" s="592"/>
    </row>
    <row r="8711" spans="1:7" ht="19.899999999999999" customHeight="1" x14ac:dyDescent="0.2">
      <c r="A8711" s="590"/>
      <c r="B8711" s="549"/>
      <c r="C8711" s="550" t="s">
        <v>1000</v>
      </c>
      <c r="D8711" s="551" t="s">
        <v>24</v>
      </c>
      <c r="E8711" s="551" t="s">
        <v>1001</v>
      </c>
      <c r="F8711" s="551" t="s">
        <v>1002</v>
      </c>
      <c r="G8711" s="550" t="s">
        <v>1003</v>
      </c>
    </row>
    <row r="8712" spans="1:7" ht="19.899999999999999" customHeight="1" x14ac:dyDescent="0.2">
      <c r="A8712" s="590"/>
      <c r="B8712" s="549"/>
      <c r="C8712" s="552"/>
      <c r="D8712" s="553"/>
      <c r="E8712" s="554">
        <f t="shared" ref="E8712:E8721" si="1972">IFERROR(VLOOKUP(C8712,T_Equipos,4,FALSE),0)</f>
        <v>0</v>
      </c>
      <c r="F8712" s="555">
        <f t="shared" ref="F8712:F8721" si="1973">IFERROR(VLOOKUP(C8712,T_Equipos,5,FALSE),0)</f>
        <v>0</v>
      </c>
      <c r="G8712" s="555">
        <f>ROUND(D8712*F8712,2)</f>
        <v>0</v>
      </c>
    </row>
    <row r="8713" spans="1:7" ht="19.899999999999999" customHeight="1" x14ac:dyDescent="0.2">
      <c r="A8713" s="590"/>
      <c r="B8713" s="549"/>
      <c r="C8713" s="552"/>
      <c r="D8713" s="553"/>
      <c r="E8713" s="554">
        <f t="shared" si="1972"/>
        <v>0</v>
      </c>
      <c r="F8713" s="555">
        <f t="shared" si="1973"/>
        <v>0</v>
      </c>
      <c r="G8713" s="555">
        <f>ROUND(D8713*F8713,2)</f>
        <v>0</v>
      </c>
    </row>
    <row r="8714" spans="1:7" ht="19.899999999999999" customHeight="1" x14ac:dyDescent="0.2">
      <c r="A8714" s="590"/>
      <c r="B8714" s="549"/>
      <c r="C8714" s="552"/>
      <c r="D8714" s="553"/>
      <c r="E8714" s="554">
        <f t="shared" si="1972"/>
        <v>0</v>
      </c>
      <c r="F8714" s="555">
        <f t="shared" si="1973"/>
        <v>0</v>
      </c>
      <c r="G8714" s="555">
        <f>ROUND(D8714*F8714,2)</f>
        <v>0</v>
      </c>
    </row>
    <row r="8715" spans="1:7" ht="19.899999999999999" customHeight="1" x14ac:dyDescent="0.2">
      <c r="A8715" s="590"/>
      <c r="B8715" s="549"/>
      <c r="C8715" s="552"/>
      <c r="D8715" s="553"/>
      <c r="E8715" s="554">
        <f t="shared" si="1972"/>
        <v>0</v>
      </c>
      <c r="F8715" s="555">
        <f t="shared" si="1973"/>
        <v>0</v>
      </c>
      <c r="G8715" s="555">
        <f>ROUND(D8715*F8715,2)</f>
        <v>0</v>
      </c>
    </row>
    <row r="8716" spans="1:7" ht="19.899999999999999" customHeight="1" x14ac:dyDescent="0.2">
      <c r="A8716" s="590"/>
      <c r="B8716" s="549"/>
      <c r="C8716" s="552"/>
      <c r="D8716" s="553"/>
      <c r="E8716" s="554">
        <f t="shared" si="1972"/>
        <v>0</v>
      </c>
      <c r="F8716" s="555">
        <f t="shared" si="1973"/>
        <v>0</v>
      </c>
      <c r="G8716" s="555">
        <f t="shared" ref="G8716:G8721" si="1974">ROUND(D8716*F8716,2)</f>
        <v>0</v>
      </c>
    </row>
    <row r="8717" spans="1:7" ht="19.899999999999999" customHeight="1" x14ac:dyDescent="0.2">
      <c r="A8717" s="590"/>
      <c r="B8717" s="549"/>
      <c r="C8717" s="552"/>
      <c r="D8717" s="553"/>
      <c r="E8717" s="554">
        <f t="shared" si="1972"/>
        <v>0</v>
      </c>
      <c r="F8717" s="555">
        <f t="shared" si="1973"/>
        <v>0</v>
      </c>
      <c r="G8717" s="555">
        <f t="shared" si="1974"/>
        <v>0</v>
      </c>
    </row>
    <row r="8718" spans="1:7" ht="19.899999999999999" customHeight="1" x14ac:dyDescent="0.2">
      <c r="A8718" s="590"/>
      <c r="B8718" s="549"/>
      <c r="C8718" s="552"/>
      <c r="D8718" s="553"/>
      <c r="E8718" s="554">
        <f t="shared" si="1972"/>
        <v>0</v>
      </c>
      <c r="F8718" s="555">
        <f t="shared" si="1973"/>
        <v>0</v>
      </c>
      <c r="G8718" s="555">
        <f t="shared" si="1974"/>
        <v>0</v>
      </c>
    </row>
    <row r="8719" spans="1:7" ht="19.899999999999999" customHeight="1" x14ac:dyDescent="0.2">
      <c r="A8719" s="590"/>
      <c r="B8719" s="549"/>
      <c r="C8719" s="552"/>
      <c r="D8719" s="553"/>
      <c r="E8719" s="554">
        <f t="shared" si="1972"/>
        <v>0</v>
      </c>
      <c r="F8719" s="555">
        <f t="shared" si="1973"/>
        <v>0</v>
      </c>
      <c r="G8719" s="555">
        <f t="shared" si="1974"/>
        <v>0</v>
      </c>
    </row>
    <row r="8720" spans="1:7" ht="19.899999999999999" customHeight="1" x14ac:dyDescent="0.2">
      <c r="A8720" s="590"/>
      <c r="B8720" s="549"/>
      <c r="C8720" s="552"/>
      <c r="D8720" s="553"/>
      <c r="E8720" s="554">
        <f t="shared" si="1972"/>
        <v>0</v>
      </c>
      <c r="F8720" s="555">
        <f t="shared" si="1973"/>
        <v>0</v>
      </c>
      <c r="G8720" s="555">
        <f t="shared" si="1974"/>
        <v>0</v>
      </c>
    </row>
    <row r="8721" spans="1:7" ht="19.899999999999999" customHeight="1" x14ac:dyDescent="0.2">
      <c r="A8721" s="590"/>
      <c r="B8721" s="549"/>
      <c r="C8721" s="552"/>
      <c r="D8721" s="553"/>
      <c r="E8721" s="554">
        <f t="shared" si="1972"/>
        <v>0</v>
      </c>
      <c r="F8721" s="555">
        <f t="shared" si="1973"/>
        <v>0</v>
      </c>
      <c r="G8721" s="555">
        <f t="shared" si="1974"/>
        <v>0</v>
      </c>
    </row>
    <row r="8722" spans="1:7" ht="19.899999999999999" customHeight="1" x14ac:dyDescent="0.2">
      <c r="A8722" s="590"/>
      <c r="B8722" s="549"/>
      <c r="C8722" s="545"/>
      <c r="D8722" s="545"/>
      <c r="E8722" s="556"/>
      <c r="F8722" s="540"/>
      <c r="G8722" s="592"/>
    </row>
    <row r="8723" spans="1:7" ht="19.899999999999999" customHeight="1" x14ac:dyDescent="0.2">
      <c r="A8723" s="590"/>
      <c r="B8723" s="545"/>
      <c r="C8723" s="537" t="s">
        <v>1004</v>
      </c>
      <c r="D8723" s="540" t="s">
        <v>1001</v>
      </c>
      <c r="E8723" s="611">
        <f>SUMPRODUCT(D8712:D8721,E8712:E8721)</f>
        <v>0</v>
      </c>
      <c r="F8723" s="540" t="s">
        <v>1005</v>
      </c>
      <c r="G8723" s="612">
        <f>SUM(G8712:G8721)</f>
        <v>0</v>
      </c>
    </row>
    <row r="8724" spans="1:7" ht="19.899999999999999" customHeight="1" x14ac:dyDescent="0.2">
      <c r="A8724" s="590"/>
      <c r="B8724" s="549"/>
      <c r="C8724" s="557"/>
      <c r="D8724" s="556"/>
      <c r="E8724" s="542"/>
      <c r="F8724" s="540"/>
      <c r="G8724" s="596"/>
    </row>
    <row r="8725" spans="1:7" ht="19.899999999999999" customHeight="1" x14ac:dyDescent="0.2">
      <c r="A8725" s="597"/>
      <c r="B8725" s="549"/>
      <c r="C8725" s="540" t="s">
        <v>1006</v>
      </c>
      <c r="D8725" s="558">
        <f>IFERROR(VLOOKUP(COUNTIF($A$1:A8725,"ANALISIS DE PRECIOS"),T_Rendimiento_Equipo,5,FALSE),0)</f>
        <v>0</v>
      </c>
      <c r="E8725" s="559" t="str">
        <f ca="1">G8707&amp;"/día"</f>
        <v>0/día</v>
      </c>
      <c r="F8725" s="598"/>
      <c r="G8725" s="592"/>
    </row>
    <row r="8726" spans="1:7" ht="19.899999999999999" customHeight="1" x14ac:dyDescent="0.2">
      <c r="A8726" s="590"/>
      <c r="B8726" s="549"/>
      <c r="C8726" s="545"/>
      <c r="D8726" s="541"/>
      <c r="E8726" s="542"/>
      <c r="F8726" s="540"/>
      <c r="G8726" s="592"/>
    </row>
    <row r="8727" spans="1:7" ht="19.899999999999999" customHeight="1" x14ac:dyDescent="0.2">
      <c r="A8727" s="792" t="s">
        <v>576</v>
      </c>
      <c r="B8727" s="793"/>
      <c r="C8727" s="794" t="s">
        <v>0</v>
      </c>
      <c r="D8727" s="806" t="s">
        <v>1866</v>
      </c>
      <c r="E8727" s="806" t="s">
        <v>1865</v>
      </c>
      <c r="F8727" s="798" t="s">
        <v>1007</v>
      </c>
      <c r="G8727" s="800" t="s">
        <v>26</v>
      </c>
    </row>
    <row r="8728" spans="1:7" ht="19.899999999999999" customHeight="1" x14ac:dyDescent="0.2">
      <c r="A8728" s="560" t="s">
        <v>577</v>
      </c>
      <c r="B8728" s="560" t="s">
        <v>578</v>
      </c>
      <c r="C8728" s="795"/>
      <c r="D8728" s="807"/>
      <c r="E8728" s="797"/>
      <c r="F8728" s="799"/>
      <c r="G8728" s="801"/>
    </row>
    <row r="8729" spans="1:7" ht="19.899999999999999" customHeight="1" x14ac:dyDescent="0.2">
      <c r="A8729" s="599"/>
      <c r="B8729" s="545"/>
      <c r="C8729" s="537" t="s">
        <v>1008</v>
      </c>
      <c r="D8729" s="542"/>
      <c r="E8729" s="542"/>
      <c r="F8729" s="545"/>
      <c r="G8729" s="600"/>
    </row>
    <row r="8730" spans="1:7" ht="19.899999999999999" customHeight="1" x14ac:dyDescent="0.2">
      <c r="A8730" s="601">
        <f t="shared" ref="A8730:A8738" si="1975">IFERROR(VLOOKUP(C8730,T_Insumos,4,FALSE),0)</f>
        <v>0</v>
      </c>
      <c r="B8730" s="561">
        <f t="shared" ref="B8730:B8738" si="1976">IFERROR(VLOOKUP(C8730,T_Insumos,5,FALSE),0)</f>
        <v>0</v>
      </c>
      <c r="C8730" s="552"/>
      <c r="D8730" s="562">
        <f t="shared" ref="D8730:D8738" si="1977">IFERROR(VLOOKUP(C8730,T_Insumos,3,FALSE),0)</f>
        <v>0</v>
      </c>
      <c r="E8730" s="555">
        <f>D8730*$G$23</f>
        <v>0</v>
      </c>
      <c r="F8730" s="558">
        <f>IF(C8730="",0,IFERROR(VLOOKUP(COUNTIF($A$1:A8730,"ANALISIS DE PRECIOS"),T_Rendimiento_Equipo,5,FALSE),0))</f>
        <v>0</v>
      </c>
      <c r="G8730" s="555">
        <f>IFERROR(ROUND(E8730/F8730,2),0)</f>
        <v>0</v>
      </c>
    </row>
    <row r="8731" spans="1:7" ht="19.899999999999999" customHeight="1" x14ac:dyDescent="0.2">
      <c r="A8731" s="601">
        <f t="shared" si="1975"/>
        <v>0</v>
      </c>
      <c r="B8731" s="561">
        <f t="shared" si="1976"/>
        <v>0</v>
      </c>
      <c r="C8731" s="552"/>
      <c r="D8731" s="562">
        <f t="shared" si="1977"/>
        <v>0</v>
      </c>
      <c r="E8731" s="555"/>
      <c r="F8731" s="558">
        <f>IF(C8731="",0,IFERROR(VLOOKUP(COUNTIF($A$1:A8731,"ANALISIS DE PRECIOS"),T_Rendimiento_Equipo,5,FALSE),0))</f>
        <v>0</v>
      </c>
      <c r="G8731" s="555">
        <f t="shared" ref="G8731:G8738" si="1978">IFERROR(ROUND(E8731/F8731,2),0)</f>
        <v>0</v>
      </c>
    </row>
    <row r="8732" spans="1:7" ht="19.899999999999999" customHeight="1" x14ac:dyDescent="0.2">
      <c r="A8732" s="601">
        <f t="shared" si="1975"/>
        <v>0</v>
      </c>
      <c r="B8732" s="561">
        <f t="shared" si="1976"/>
        <v>0</v>
      </c>
      <c r="C8732" s="563"/>
      <c r="D8732" s="562">
        <f t="shared" si="1977"/>
        <v>0</v>
      </c>
      <c r="E8732" s="555"/>
      <c r="F8732" s="558">
        <f>IF(C8732="",0,IFERROR(VLOOKUP(COUNTIF($A$1:A8732,"ANALISIS DE PRECIOS"),T_Rendimiento_Equipo,5,FALSE),0))</f>
        <v>0</v>
      </c>
      <c r="G8732" s="555">
        <f t="shared" si="1978"/>
        <v>0</v>
      </c>
    </row>
    <row r="8733" spans="1:7" ht="19.899999999999999" customHeight="1" x14ac:dyDescent="0.2">
      <c r="A8733" s="601">
        <f t="shared" si="1975"/>
        <v>0</v>
      </c>
      <c r="B8733" s="561">
        <f t="shared" si="1976"/>
        <v>0</v>
      </c>
      <c r="C8733" s="563"/>
      <c r="D8733" s="562">
        <f t="shared" si="1977"/>
        <v>0</v>
      </c>
      <c r="E8733" s="555"/>
      <c r="F8733" s="558">
        <f>IF(C8733="",0,IFERROR(VLOOKUP(COUNTIF($A$1:A8733,"ANALISIS DE PRECIOS"),T_Rendimiento_Equipo,5,FALSE),0))</f>
        <v>0</v>
      </c>
      <c r="G8733" s="555">
        <f t="shared" si="1978"/>
        <v>0</v>
      </c>
    </row>
    <row r="8734" spans="1:7" ht="19.899999999999999" customHeight="1" x14ac:dyDescent="0.2">
      <c r="A8734" s="601">
        <f t="shared" si="1975"/>
        <v>0</v>
      </c>
      <c r="B8734" s="561">
        <f t="shared" si="1976"/>
        <v>0</v>
      </c>
      <c r="C8734" s="563"/>
      <c r="D8734" s="562">
        <f t="shared" si="1977"/>
        <v>0</v>
      </c>
      <c r="E8734" s="555"/>
      <c r="F8734" s="558">
        <f>IF(C8734="",0,IFERROR(VLOOKUP(COUNTIF($A$1:A8734,"ANALISIS DE PRECIOS"),T_Rendimiento_Equipo,5,FALSE),0))</f>
        <v>0</v>
      </c>
      <c r="G8734" s="555">
        <f t="shared" si="1978"/>
        <v>0</v>
      </c>
    </row>
    <row r="8735" spans="1:7" ht="19.899999999999999" customHeight="1" x14ac:dyDescent="0.2">
      <c r="A8735" s="601">
        <f t="shared" si="1975"/>
        <v>0</v>
      </c>
      <c r="B8735" s="561">
        <f t="shared" si="1976"/>
        <v>0</v>
      </c>
      <c r="C8735" s="563"/>
      <c r="D8735" s="562">
        <f t="shared" si="1977"/>
        <v>0</v>
      </c>
      <c r="E8735" s="555"/>
      <c r="F8735" s="558">
        <f>IF(C8735="",0,IFERROR(VLOOKUP(COUNTIF($A$1:A8735,"ANALISIS DE PRECIOS"),T_Rendimiento_Equipo,5,FALSE),0))</f>
        <v>0</v>
      </c>
      <c r="G8735" s="555">
        <f t="shared" si="1978"/>
        <v>0</v>
      </c>
    </row>
    <row r="8736" spans="1:7" ht="19.899999999999999" customHeight="1" x14ac:dyDescent="0.2">
      <c r="A8736" s="601">
        <f t="shared" si="1975"/>
        <v>0</v>
      </c>
      <c r="B8736" s="561">
        <f t="shared" si="1976"/>
        <v>0</v>
      </c>
      <c r="C8736" s="563"/>
      <c r="D8736" s="562">
        <f t="shared" si="1977"/>
        <v>0</v>
      </c>
      <c r="E8736" s="555"/>
      <c r="F8736" s="558">
        <f>IF(C8736="",0,IFERROR(VLOOKUP(COUNTIF($A$1:A8736,"ANALISIS DE PRECIOS"),T_Rendimiento_Equipo,5,FALSE),0))</f>
        <v>0</v>
      </c>
      <c r="G8736" s="555">
        <f t="shared" si="1978"/>
        <v>0</v>
      </c>
    </row>
    <row r="8737" spans="1:7" ht="19.899999999999999" customHeight="1" x14ac:dyDescent="0.2">
      <c r="A8737" s="601">
        <f t="shared" si="1975"/>
        <v>0</v>
      </c>
      <c r="B8737" s="561">
        <f t="shared" si="1976"/>
        <v>0</v>
      </c>
      <c r="C8737" s="563"/>
      <c r="D8737" s="562">
        <f t="shared" si="1977"/>
        <v>0</v>
      </c>
      <c r="E8737" s="555"/>
      <c r="F8737" s="558">
        <f>IF(C8737="",0,IFERROR(VLOOKUP(COUNTIF($A$1:A8737,"ANALISIS DE PRECIOS"),T_Rendimiento_Equipo,5,FALSE),0))</f>
        <v>0</v>
      </c>
      <c r="G8737" s="555">
        <f t="shared" si="1978"/>
        <v>0</v>
      </c>
    </row>
    <row r="8738" spans="1:7" ht="19.899999999999999" customHeight="1" x14ac:dyDescent="0.2">
      <c r="A8738" s="601">
        <f t="shared" si="1975"/>
        <v>0</v>
      </c>
      <c r="B8738" s="561">
        <f t="shared" si="1976"/>
        <v>0</v>
      </c>
      <c r="C8738" s="552"/>
      <c r="D8738" s="562">
        <f t="shared" si="1977"/>
        <v>0</v>
      </c>
      <c r="E8738" s="555"/>
      <c r="F8738" s="558">
        <f>IF(C8738="",0,IFERROR(VLOOKUP(COUNTIF($A$1:A8738,"ANALISIS DE PRECIOS"),T_Rendimiento_Equipo,5,FALSE),0))</f>
        <v>0</v>
      </c>
      <c r="G8738" s="555">
        <f t="shared" si="1978"/>
        <v>0</v>
      </c>
    </row>
    <row r="8739" spans="1:7" ht="19.899999999999999" customHeight="1" x14ac:dyDescent="0.2">
      <c r="A8739" s="602"/>
      <c r="B8739" s="541"/>
      <c r="C8739" s="545"/>
      <c r="D8739" s="541"/>
      <c r="E8739" s="542"/>
      <c r="F8739" s="564" t="s">
        <v>27</v>
      </c>
      <c r="G8739" s="603">
        <f>SUBTOTAL(9,G8730:G8738)</f>
        <v>0</v>
      </c>
    </row>
    <row r="8740" spans="1:7" ht="19.899999999999999" customHeight="1" x14ac:dyDescent="0.2">
      <c r="A8740" s="599"/>
      <c r="B8740" s="545"/>
      <c r="C8740" s="537" t="s">
        <v>713</v>
      </c>
      <c r="D8740" s="541"/>
      <c r="E8740" s="542"/>
      <c r="F8740" s="543"/>
      <c r="G8740" s="600"/>
    </row>
    <row r="8741" spans="1:7" ht="19.899999999999999" customHeight="1" x14ac:dyDescent="0.2">
      <c r="A8741" s="792" t="s">
        <v>576</v>
      </c>
      <c r="B8741" s="793"/>
      <c r="C8741" s="794" t="s">
        <v>0</v>
      </c>
      <c r="D8741" s="796" t="s">
        <v>24</v>
      </c>
      <c r="E8741" s="796" t="s">
        <v>1832</v>
      </c>
      <c r="F8741" s="798" t="s">
        <v>1007</v>
      </c>
      <c r="G8741" s="800" t="s">
        <v>26</v>
      </c>
    </row>
    <row r="8742" spans="1:7" ht="19.899999999999999" customHeight="1" x14ac:dyDescent="0.2">
      <c r="A8742" s="560" t="s">
        <v>577</v>
      </c>
      <c r="B8742" s="560" t="s">
        <v>578</v>
      </c>
      <c r="C8742" s="795"/>
      <c r="D8742" s="797"/>
      <c r="E8742" s="797"/>
      <c r="F8742" s="799"/>
      <c r="G8742" s="801"/>
    </row>
    <row r="8743" spans="1:7" ht="19.899999999999999" customHeight="1" x14ac:dyDescent="0.2">
      <c r="A8743" s="601">
        <f t="shared" ref="A8743:A8749" si="1979">IFERROR(VLOOKUP(C8743,T_Insumos,4,FALSE),0)</f>
        <v>0</v>
      </c>
      <c r="B8743" s="561">
        <f t="shared" ref="B8743:B8749" si="1980">IFERROR(VLOOKUP(C8743,T_Insumos,5,FALSE),0)</f>
        <v>0</v>
      </c>
      <c r="C8743" s="565"/>
      <c r="D8743" s="558"/>
      <c r="E8743" s="555">
        <f t="shared" ref="E8743:E8749" si="1981">IFERROR(VLOOKUP(C8743,T_Insumos,3,FALSE),0)</f>
        <v>0</v>
      </c>
      <c r="F8743" s="558">
        <f>IF(C8743="",0,IFERROR(VLOOKUP(COUNTIF($A$1:A8743,"ANALISIS DE PRECIOS"),T_Rendimiento_Equipo,5,FALSE),0))</f>
        <v>0</v>
      </c>
      <c r="G8743" s="555">
        <f>IFERROR(ROUND(D8743*E8743/F8743,2),0)</f>
        <v>0</v>
      </c>
    </row>
    <row r="8744" spans="1:7" ht="19.899999999999999" customHeight="1" x14ac:dyDescent="0.2">
      <c r="A8744" s="601">
        <f t="shared" si="1979"/>
        <v>0</v>
      </c>
      <c r="B8744" s="561">
        <f t="shared" si="1980"/>
        <v>0</v>
      </c>
      <c r="C8744" s="552"/>
      <c r="D8744" s="558"/>
      <c r="E8744" s="555">
        <f t="shared" si="1981"/>
        <v>0</v>
      </c>
      <c r="F8744" s="558">
        <f>IF(C8744="",0,IFERROR(VLOOKUP(COUNTIF($A$1:A8744,"ANALISIS DE PRECIOS"),T_Rendimiento_Equipo,5,FALSE),0))</f>
        <v>0</v>
      </c>
      <c r="G8744" s="555">
        <f t="shared" ref="G8744:G8749" si="1982">IFERROR(ROUND(D8744*E8744/F8744,2),0)</f>
        <v>0</v>
      </c>
    </row>
    <row r="8745" spans="1:7" ht="19.899999999999999" customHeight="1" x14ac:dyDescent="0.2">
      <c r="A8745" s="601">
        <f t="shared" si="1979"/>
        <v>0</v>
      </c>
      <c r="B8745" s="561">
        <f t="shared" si="1980"/>
        <v>0</v>
      </c>
      <c r="C8745" s="552"/>
      <c r="D8745" s="558"/>
      <c r="E8745" s="555">
        <f t="shared" si="1981"/>
        <v>0</v>
      </c>
      <c r="F8745" s="558">
        <f>IF(C8745="",0,IFERROR(VLOOKUP(COUNTIF($A$1:A8745,"ANALISIS DE PRECIOS"),T_Rendimiento_Equipo,5,FALSE),0))</f>
        <v>0</v>
      </c>
      <c r="G8745" s="555">
        <f t="shared" si="1982"/>
        <v>0</v>
      </c>
    </row>
    <row r="8746" spans="1:7" ht="19.899999999999999" customHeight="1" x14ac:dyDescent="0.2">
      <c r="A8746" s="601">
        <f t="shared" si="1979"/>
        <v>0</v>
      </c>
      <c r="B8746" s="561">
        <f t="shared" si="1980"/>
        <v>0</v>
      </c>
      <c r="C8746" s="552"/>
      <c r="D8746" s="558"/>
      <c r="E8746" s="555">
        <f t="shared" si="1981"/>
        <v>0</v>
      </c>
      <c r="F8746" s="558">
        <f>IF(C8746="",0,IFERROR(VLOOKUP(COUNTIF($A$1:A8746,"ANALISIS DE PRECIOS"),T_Rendimiento_Equipo,5,FALSE),0))</f>
        <v>0</v>
      </c>
      <c r="G8746" s="555">
        <f t="shared" si="1982"/>
        <v>0</v>
      </c>
    </row>
    <row r="8747" spans="1:7" ht="19.899999999999999" customHeight="1" x14ac:dyDescent="0.2">
      <c r="A8747" s="601">
        <f t="shared" si="1979"/>
        <v>0</v>
      </c>
      <c r="B8747" s="561">
        <f t="shared" si="1980"/>
        <v>0</v>
      </c>
      <c r="C8747" s="552"/>
      <c r="D8747" s="558"/>
      <c r="E8747" s="555">
        <f t="shared" si="1981"/>
        <v>0</v>
      </c>
      <c r="F8747" s="558">
        <f>IF(C8747="",0,IFERROR(VLOOKUP(COUNTIF($A$1:A8747,"ANALISIS DE PRECIOS"),T_Rendimiento_Equipo,5,FALSE),0))</f>
        <v>0</v>
      </c>
      <c r="G8747" s="555">
        <f t="shared" si="1982"/>
        <v>0</v>
      </c>
    </row>
    <row r="8748" spans="1:7" ht="19.899999999999999" customHeight="1" x14ac:dyDescent="0.2">
      <c r="A8748" s="601">
        <f t="shared" si="1979"/>
        <v>0</v>
      </c>
      <c r="B8748" s="561">
        <f t="shared" si="1980"/>
        <v>0</v>
      </c>
      <c r="C8748" s="552"/>
      <c r="D8748" s="566"/>
      <c r="E8748" s="555">
        <f t="shared" si="1981"/>
        <v>0</v>
      </c>
      <c r="F8748" s="558">
        <f>IF(C8748="",0,IFERROR(VLOOKUP(COUNTIF($A$1:A8748,"ANALISIS DE PRECIOS"),T_Rendimiento_Equipo,5,FALSE),0))</f>
        <v>0</v>
      </c>
      <c r="G8748" s="555">
        <f t="shared" si="1982"/>
        <v>0</v>
      </c>
    </row>
    <row r="8749" spans="1:7" ht="19.899999999999999" customHeight="1" x14ac:dyDescent="0.2">
      <c r="A8749" s="601">
        <f t="shared" si="1979"/>
        <v>0</v>
      </c>
      <c r="B8749" s="561">
        <f t="shared" si="1980"/>
        <v>0</v>
      </c>
      <c r="C8749" s="561"/>
      <c r="D8749" s="567"/>
      <c r="E8749" s="555">
        <f t="shared" si="1981"/>
        <v>0</v>
      </c>
      <c r="F8749" s="558">
        <f>IF(C8749="",0,IFERROR(VLOOKUP(COUNTIF($A$1:A8749,"ANALISIS DE PRECIOS"),T_Rendimiento_Equipo,5,FALSE),0))</f>
        <v>0</v>
      </c>
      <c r="G8749" s="555">
        <f t="shared" si="1982"/>
        <v>0</v>
      </c>
    </row>
    <row r="8750" spans="1:7" ht="19.899999999999999" customHeight="1" x14ac:dyDescent="0.2">
      <c r="A8750" s="602"/>
      <c r="B8750" s="541"/>
      <c r="C8750" s="545"/>
      <c r="D8750" s="541"/>
      <c r="E8750" s="542"/>
      <c r="F8750" s="564" t="s">
        <v>28</v>
      </c>
      <c r="G8750" s="604">
        <f>SUBTOTAL(9,G8743:G8749)</f>
        <v>0</v>
      </c>
    </row>
    <row r="8751" spans="1:7" ht="19.899999999999999" customHeight="1" x14ac:dyDescent="0.2">
      <c r="A8751" s="599"/>
      <c r="B8751" s="545"/>
      <c r="C8751" s="537" t="s">
        <v>1014</v>
      </c>
      <c r="D8751" s="541"/>
      <c r="E8751" s="542"/>
      <c r="F8751" s="543"/>
      <c r="G8751" s="600"/>
    </row>
    <row r="8752" spans="1:7" ht="19.899999999999999" customHeight="1" x14ac:dyDescent="0.2">
      <c r="A8752" s="792" t="s">
        <v>576</v>
      </c>
      <c r="B8752" s="793"/>
      <c r="C8752" s="794" t="s">
        <v>0</v>
      </c>
      <c r="D8752" s="794" t="s">
        <v>1867</v>
      </c>
      <c r="E8752" s="796" t="s">
        <v>24</v>
      </c>
      <c r="F8752" s="798" t="s">
        <v>25</v>
      </c>
      <c r="G8752" s="800" t="s">
        <v>26</v>
      </c>
    </row>
    <row r="8753" spans="1:7" ht="19.899999999999999" customHeight="1" x14ac:dyDescent="0.2">
      <c r="A8753" s="560" t="s">
        <v>577</v>
      </c>
      <c r="B8753" s="560" t="s">
        <v>578</v>
      </c>
      <c r="C8753" s="795"/>
      <c r="D8753" s="795"/>
      <c r="E8753" s="797"/>
      <c r="F8753" s="799"/>
      <c r="G8753" s="801"/>
    </row>
    <row r="8754" spans="1:7" ht="19.899999999999999" customHeight="1" x14ac:dyDescent="0.2">
      <c r="A8754" s="601">
        <f t="shared" ref="A8754:A8764" si="1983">IFERROR(VLOOKUP(C8754,T_Insumos,4,FALSE),0)</f>
        <v>0</v>
      </c>
      <c r="B8754" s="561">
        <f t="shared" ref="B8754:B8764" si="1984">IFERROR(VLOOKUP(C8754,T_Insumos,5,FALSE),0)</f>
        <v>0</v>
      </c>
      <c r="C8754" s="561"/>
      <c r="D8754" s="613">
        <f t="shared" ref="D8754:D8764" si="1985">IFERROR(VLOOKUP(C8754,T_Insumos,2,FALSE),0)</f>
        <v>0</v>
      </c>
      <c r="E8754" s="553"/>
      <c r="F8754" s="555">
        <f t="shared" ref="F8754:F8764" si="1986">IFERROR(VLOOKUP(C8754,T_Insumos,3,FALSE),0)</f>
        <v>0</v>
      </c>
      <c r="G8754" s="555">
        <f>ROUND(E8754*F8754,2)</f>
        <v>0</v>
      </c>
    </row>
    <row r="8755" spans="1:7" ht="19.899999999999999" customHeight="1" x14ac:dyDescent="0.2">
      <c r="A8755" s="601">
        <f t="shared" si="1983"/>
        <v>0</v>
      </c>
      <c r="B8755" s="561">
        <f t="shared" si="1984"/>
        <v>0</v>
      </c>
      <c r="C8755" s="561"/>
      <c r="D8755" s="613">
        <f t="shared" si="1985"/>
        <v>0</v>
      </c>
      <c r="E8755" s="553"/>
      <c r="F8755" s="555">
        <f t="shared" si="1986"/>
        <v>0</v>
      </c>
      <c r="G8755" s="555">
        <f t="shared" ref="G8755:G8764" si="1987">ROUND(E8755*F8755,2)</f>
        <v>0</v>
      </c>
    </row>
    <row r="8756" spans="1:7" ht="19.899999999999999" customHeight="1" x14ac:dyDescent="0.2">
      <c r="A8756" s="601">
        <f t="shared" si="1983"/>
        <v>0</v>
      </c>
      <c r="B8756" s="561">
        <f t="shared" si="1984"/>
        <v>0</v>
      </c>
      <c r="C8756" s="561"/>
      <c r="D8756" s="613">
        <f t="shared" si="1985"/>
        <v>0</v>
      </c>
      <c r="E8756" s="553"/>
      <c r="F8756" s="555">
        <f t="shared" si="1986"/>
        <v>0</v>
      </c>
      <c r="G8756" s="555">
        <f t="shared" si="1987"/>
        <v>0</v>
      </c>
    </row>
    <row r="8757" spans="1:7" ht="19.899999999999999" customHeight="1" x14ac:dyDescent="0.2">
      <c r="A8757" s="601">
        <f t="shared" si="1983"/>
        <v>0</v>
      </c>
      <c r="B8757" s="561">
        <f t="shared" si="1984"/>
        <v>0</v>
      </c>
      <c r="C8757" s="561"/>
      <c r="D8757" s="613">
        <f t="shared" si="1985"/>
        <v>0</v>
      </c>
      <c r="E8757" s="553"/>
      <c r="F8757" s="555">
        <f t="shared" si="1986"/>
        <v>0</v>
      </c>
      <c r="G8757" s="555">
        <f t="shared" si="1987"/>
        <v>0</v>
      </c>
    </row>
    <row r="8758" spans="1:7" ht="19.899999999999999" customHeight="1" x14ac:dyDescent="0.2">
      <c r="A8758" s="601">
        <f t="shared" si="1983"/>
        <v>0</v>
      </c>
      <c r="B8758" s="561">
        <f t="shared" si="1984"/>
        <v>0</v>
      </c>
      <c r="C8758" s="561"/>
      <c r="D8758" s="613">
        <f t="shared" si="1985"/>
        <v>0</v>
      </c>
      <c r="E8758" s="553"/>
      <c r="F8758" s="555">
        <f t="shared" si="1986"/>
        <v>0</v>
      </c>
      <c r="G8758" s="555">
        <f t="shared" si="1987"/>
        <v>0</v>
      </c>
    </row>
    <row r="8759" spans="1:7" ht="19.899999999999999" customHeight="1" x14ac:dyDescent="0.2">
      <c r="A8759" s="601">
        <f t="shared" si="1983"/>
        <v>0</v>
      </c>
      <c r="B8759" s="561">
        <f t="shared" si="1984"/>
        <v>0</v>
      </c>
      <c r="C8759" s="561"/>
      <c r="D8759" s="613">
        <f t="shared" si="1985"/>
        <v>0</v>
      </c>
      <c r="E8759" s="553"/>
      <c r="F8759" s="555">
        <f t="shared" si="1986"/>
        <v>0</v>
      </c>
      <c r="G8759" s="555">
        <f t="shared" si="1987"/>
        <v>0</v>
      </c>
    </row>
    <row r="8760" spans="1:7" ht="19.899999999999999" customHeight="1" x14ac:dyDescent="0.2">
      <c r="A8760" s="601">
        <f t="shared" si="1983"/>
        <v>0</v>
      </c>
      <c r="B8760" s="561">
        <f t="shared" si="1984"/>
        <v>0</v>
      </c>
      <c r="C8760" s="561"/>
      <c r="D8760" s="613">
        <f t="shared" si="1985"/>
        <v>0</v>
      </c>
      <c r="E8760" s="553"/>
      <c r="F8760" s="555">
        <f t="shared" si="1986"/>
        <v>0</v>
      </c>
      <c r="G8760" s="555">
        <f t="shared" si="1987"/>
        <v>0</v>
      </c>
    </row>
    <row r="8761" spans="1:7" ht="19.899999999999999" customHeight="1" x14ac:dyDescent="0.2">
      <c r="A8761" s="601">
        <f t="shared" si="1983"/>
        <v>0</v>
      </c>
      <c r="B8761" s="561">
        <f t="shared" si="1984"/>
        <v>0</v>
      </c>
      <c r="C8761" s="561"/>
      <c r="D8761" s="613">
        <f t="shared" si="1985"/>
        <v>0</v>
      </c>
      <c r="E8761" s="553"/>
      <c r="F8761" s="555">
        <f t="shared" si="1986"/>
        <v>0</v>
      </c>
      <c r="G8761" s="555">
        <f t="shared" si="1987"/>
        <v>0</v>
      </c>
    </row>
    <row r="8762" spans="1:7" ht="19.899999999999999" customHeight="1" x14ac:dyDescent="0.2">
      <c r="A8762" s="601">
        <f t="shared" si="1983"/>
        <v>0</v>
      </c>
      <c r="B8762" s="561">
        <f t="shared" si="1984"/>
        <v>0</v>
      </c>
      <c r="C8762" s="561"/>
      <c r="D8762" s="613">
        <f t="shared" si="1985"/>
        <v>0</v>
      </c>
      <c r="E8762" s="553"/>
      <c r="F8762" s="555">
        <f t="shared" si="1986"/>
        <v>0</v>
      </c>
      <c r="G8762" s="555">
        <f t="shared" si="1987"/>
        <v>0</v>
      </c>
    </row>
    <row r="8763" spans="1:7" ht="19.899999999999999" customHeight="1" x14ac:dyDescent="0.2">
      <c r="A8763" s="601">
        <f t="shared" si="1983"/>
        <v>0</v>
      </c>
      <c r="B8763" s="561">
        <f t="shared" si="1984"/>
        <v>0</v>
      </c>
      <c r="C8763" s="561"/>
      <c r="D8763" s="613">
        <f t="shared" si="1985"/>
        <v>0</v>
      </c>
      <c r="E8763" s="553"/>
      <c r="F8763" s="555">
        <f t="shared" si="1986"/>
        <v>0</v>
      </c>
      <c r="G8763" s="555">
        <f t="shared" si="1987"/>
        <v>0</v>
      </c>
    </row>
    <row r="8764" spans="1:7" ht="19.899999999999999" customHeight="1" x14ac:dyDescent="0.2">
      <c r="A8764" s="601">
        <f t="shared" si="1983"/>
        <v>0</v>
      </c>
      <c r="B8764" s="561">
        <f t="shared" si="1984"/>
        <v>0</v>
      </c>
      <c r="C8764" s="561"/>
      <c r="D8764" s="613">
        <f t="shared" si="1985"/>
        <v>0</v>
      </c>
      <c r="E8764" s="553"/>
      <c r="F8764" s="555">
        <f t="shared" si="1986"/>
        <v>0</v>
      </c>
      <c r="G8764" s="555">
        <f t="shared" si="1987"/>
        <v>0</v>
      </c>
    </row>
    <row r="8765" spans="1:7" ht="19.899999999999999" customHeight="1" x14ac:dyDescent="0.2">
      <c r="A8765" s="599"/>
      <c r="B8765" s="545"/>
      <c r="C8765" s="545"/>
      <c r="D8765" s="541"/>
      <c r="E8765" s="542"/>
      <c r="F8765" s="564" t="s">
        <v>29</v>
      </c>
      <c r="G8765" s="605">
        <f>SUBTOTAL(9,G8754:G8764)</f>
        <v>0</v>
      </c>
    </row>
    <row r="8766" spans="1:7" ht="19.899999999999999" customHeight="1" x14ac:dyDescent="0.2">
      <c r="A8766" s="599"/>
      <c r="B8766" s="545"/>
      <c r="C8766" s="537" t="s">
        <v>1015</v>
      </c>
      <c r="D8766" s="541"/>
      <c r="E8766" s="542"/>
      <c r="F8766" s="543"/>
      <c r="G8766" s="600"/>
    </row>
    <row r="8767" spans="1:7" ht="19.899999999999999" customHeight="1" x14ac:dyDescent="0.2">
      <c r="A8767" s="792" t="s">
        <v>576</v>
      </c>
      <c r="B8767" s="793"/>
      <c r="C8767" s="794" t="s">
        <v>0</v>
      </c>
      <c r="D8767" s="794" t="s">
        <v>1867</v>
      </c>
      <c r="E8767" s="796" t="s">
        <v>24</v>
      </c>
      <c r="F8767" s="798" t="s">
        <v>25</v>
      </c>
      <c r="G8767" s="800" t="s">
        <v>26</v>
      </c>
    </row>
    <row r="8768" spans="1:7" ht="19.899999999999999" customHeight="1" x14ac:dyDescent="0.2">
      <c r="A8768" s="560" t="s">
        <v>577</v>
      </c>
      <c r="B8768" s="560" t="s">
        <v>578</v>
      </c>
      <c r="C8768" s="795"/>
      <c r="D8768" s="795"/>
      <c r="E8768" s="797"/>
      <c r="F8768" s="799"/>
      <c r="G8768" s="801"/>
    </row>
    <row r="8769" spans="1:7" ht="19.899999999999999" customHeight="1" x14ac:dyDescent="0.2">
      <c r="A8769" s="601">
        <f>IFERROR(VLOOKUP(C8769,T_Insumos,4,FALSE),0)</f>
        <v>0</v>
      </c>
      <c r="B8769" s="561">
        <f>IFERROR(VLOOKUP(C8769,T_Insumos,5,FALSE),0)</f>
        <v>0</v>
      </c>
      <c r="C8769" s="552"/>
      <c r="D8769" s="613">
        <f>IF(C8769=0,0,"$/tnkm")</f>
        <v>0</v>
      </c>
      <c r="E8769" s="553"/>
      <c r="F8769" s="555">
        <f>IFERROR(VLOOKUP(C8769,T_Insumos,3,FALSE),0)</f>
        <v>0</v>
      </c>
      <c r="G8769" s="555">
        <f>ROUND(E8769*F8769,2)</f>
        <v>0</v>
      </c>
    </row>
    <row r="8770" spans="1:7" ht="19.899999999999999" customHeight="1" x14ac:dyDescent="0.2">
      <c r="A8770" s="601">
        <f>IFERROR(VLOOKUP(C8770,T_Insumos,4,FALSE),0)</f>
        <v>0</v>
      </c>
      <c r="B8770" s="561">
        <f>IFERROR(VLOOKUP(C8770,T_Insumos,5,FALSE),0)</f>
        <v>0</v>
      </c>
      <c r="C8770" s="552"/>
      <c r="D8770" s="613">
        <f>IF(C8770=0,0,"$/tnkm")</f>
        <v>0</v>
      </c>
      <c r="E8770" s="569"/>
      <c r="F8770" s="555">
        <f>IFERROR(VLOOKUP(C8770,T_Insumos,3,FALSE),0)</f>
        <v>0</v>
      </c>
      <c r="G8770" s="555">
        <f t="shared" ref="G8770" si="1988">ROUND(E8770*F8770,2)</f>
        <v>0</v>
      </c>
    </row>
    <row r="8771" spans="1:7" ht="19.899999999999999" customHeight="1" x14ac:dyDescent="0.2">
      <c r="A8771" s="599"/>
      <c r="B8771" s="545"/>
      <c r="C8771" s="545"/>
      <c r="D8771" s="541"/>
      <c r="E8771" s="542"/>
      <c r="F8771" s="564" t="s">
        <v>1016</v>
      </c>
      <c r="G8771" s="605">
        <f>SUBTOTAL(9,G8769:G8770)</f>
        <v>0</v>
      </c>
    </row>
    <row r="8772" spans="1:7" ht="19.899999999999999" customHeight="1" x14ac:dyDescent="0.2">
      <c r="A8772" s="602"/>
      <c r="B8772" s="541"/>
      <c r="C8772" s="545"/>
      <c r="D8772" s="541"/>
      <c r="E8772" s="542"/>
      <c r="F8772" s="543"/>
      <c r="G8772" s="600"/>
    </row>
    <row r="8773" spans="1:7" ht="19.899999999999999" customHeight="1" x14ac:dyDescent="0.2">
      <c r="A8773" s="664" t="str">
        <f>B8707</f>
        <v/>
      </c>
      <c r="B8773" s="661">
        <f ca="1">C8707</f>
        <v>0</v>
      </c>
      <c r="C8773" s="541"/>
      <c r="D8773" s="541" t="s">
        <v>1833</v>
      </c>
      <c r="E8773" s="662"/>
      <c r="F8773" s="663" t="str">
        <f ca="1">"$/"&amp;G8707</f>
        <v>$/0</v>
      </c>
      <c r="G8773" s="610">
        <f>SUBTOTAL(9,G8730:G8772)</f>
        <v>0</v>
      </c>
    </row>
    <row r="8774" spans="1:7" ht="19.899999999999999" customHeight="1" x14ac:dyDescent="0.2">
      <c r="A8774" s="606"/>
      <c r="B8774" s="607"/>
      <c r="C8774" s="608"/>
      <c r="D8774" s="608" t="s">
        <v>2043</v>
      </c>
      <c r="E8774" s="609"/>
      <c r="F8774" s="665" t="str">
        <f ca="1">"$/"&amp;G8707</f>
        <v>$/0</v>
      </c>
      <c r="G8774" s="610">
        <f>ROUND(G8773/Coeficiente_Paso,2)</f>
        <v>0</v>
      </c>
    </row>
    <row r="8775" spans="1:7" ht="19.899999999999999" customHeight="1" x14ac:dyDescent="0.2">
      <c r="A8775" s="191"/>
      <c r="B8775" s="191"/>
      <c r="C8775" s="191"/>
      <c r="D8775" s="191"/>
      <c r="E8775" s="191"/>
      <c r="F8775" s="191"/>
      <c r="G8775" s="191"/>
    </row>
    <row r="8776" spans="1:7" ht="19.899999999999999" customHeight="1" x14ac:dyDescent="0.2">
      <c r="A8776" s="802" t="s">
        <v>31</v>
      </c>
      <c r="B8776" s="803"/>
      <c r="C8776" s="803"/>
      <c r="D8776" s="803"/>
      <c r="E8776" s="803"/>
      <c r="F8776" s="803"/>
      <c r="G8776" s="804"/>
    </row>
    <row r="8777" spans="1:7" ht="19.899999999999999" customHeight="1" x14ac:dyDescent="0.2">
      <c r="A8777" s="587" t="s">
        <v>711</v>
      </c>
      <c r="B8777" s="535" t="str">
        <f>Comitente</f>
        <v>DIRECCIÓN PROVINCIAL DE VIALIDAD</v>
      </c>
      <c r="C8777" s="536"/>
      <c r="D8777" s="537"/>
      <c r="E8777" s="537"/>
      <c r="F8777" s="538"/>
      <c r="G8777" s="588"/>
    </row>
    <row r="8778" spans="1:7" ht="19.899999999999999" customHeight="1" x14ac:dyDescent="0.2">
      <c r="A8778" s="587" t="s">
        <v>712</v>
      </c>
      <c r="B8778" s="535">
        <f>Contratista</f>
        <v>0</v>
      </c>
      <c r="C8778" s="539"/>
      <c r="D8778" s="539"/>
      <c r="E8778" s="539"/>
      <c r="F8778" s="535"/>
      <c r="G8778" s="589"/>
    </row>
    <row r="8779" spans="1:7" ht="19.899999999999999" customHeight="1" x14ac:dyDescent="0.2">
      <c r="A8779" s="587" t="s">
        <v>21</v>
      </c>
      <c r="B8779" s="535" t="str">
        <f>Obra</f>
        <v>PAVIMENTACIÓN Y REPAVIMENTACION DE LA RED VIAL MUNICIPAL AFECTADAS POR OBRAS DE SANEAMIENTO 1era ETAPA SARMIENTO</v>
      </c>
      <c r="C8779" s="539"/>
      <c r="D8779" s="539"/>
      <c r="E8779" s="539"/>
      <c r="F8779" s="535" t="s">
        <v>32</v>
      </c>
      <c r="G8779" s="589">
        <f>Fecha_Base</f>
        <v>0</v>
      </c>
    </row>
    <row r="8780" spans="1:7" ht="19.899999999999999" customHeight="1" x14ac:dyDescent="0.2">
      <c r="A8780" s="590" t="s">
        <v>710</v>
      </c>
      <c r="B8780" s="540" t="str">
        <f>Ubicación</f>
        <v>DEPARTAMENTO SARMIENTO</v>
      </c>
      <c r="C8780" s="540"/>
      <c r="D8780" s="541"/>
      <c r="E8780" s="542"/>
      <c r="F8780" s="543"/>
      <c r="G8780" s="591"/>
    </row>
    <row r="8781" spans="1:7" ht="19.899999999999999" customHeight="1" x14ac:dyDescent="0.2">
      <c r="A8781" s="590" t="s">
        <v>33</v>
      </c>
      <c r="B8781" s="544" t="str">
        <f>IFERROR(VALUE(LEFT(B8782,FIND(".",B8782)-1)),"")</f>
        <v/>
      </c>
      <c r="C8781" s="545">
        <f ca="1">IFERROR(VLOOKUP(B8781,T_Computo_Presupuesto,2,FALSE),0)</f>
        <v>0</v>
      </c>
      <c r="D8781" s="545"/>
      <c r="E8781" s="542"/>
      <c r="F8781" s="543"/>
      <c r="G8781" s="591"/>
    </row>
    <row r="8782" spans="1:7" ht="19.899999999999999" customHeight="1" x14ac:dyDescent="0.2">
      <c r="A8782" s="590" t="s">
        <v>22</v>
      </c>
      <c r="B8782" s="546" t="str">
        <f>IFERROR(VLOOKUP(COUNTIF($A$1:A8782,"ANALISIS DE PRECIOS"),T_NumeroItem,2,FALSE),"")</f>
        <v/>
      </c>
      <c r="C8782" s="805">
        <f ca="1">IFERROR(VLOOKUP(B8782,T_Computo_Presupuesto,2,FALSE),0)</f>
        <v>0</v>
      </c>
      <c r="D8782" s="805"/>
      <c r="E8782" s="805"/>
      <c r="F8782" s="540" t="s">
        <v>23</v>
      </c>
      <c r="G8782" s="592">
        <f ca="1">IFERROR(VLOOKUP(B8782,T_Computo_Presupuesto,4,FALSE),0)</f>
        <v>0</v>
      </c>
    </row>
    <row r="8783" spans="1:7" ht="19.899999999999999" customHeight="1" x14ac:dyDescent="0.2">
      <c r="A8783" s="590"/>
      <c r="B8783" s="540"/>
      <c r="C8783" s="545"/>
      <c r="D8783" s="541"/>
      <c r="E8783" s="542"/>
      <c r="F8783" s="545"/>
      <c r="G8783" s="593"/>
    </row>
    <row r="8784" spans="1:7" ht="19.899999999999999" customHeight="1" x14ac:dyDescent="0.2">
      <c r="A8784" s="594"/>
      <c r="B8784" s="547"/>
      <c r="C8784" s="548" t="s">
        <v>999</v>
      </c>
      <c r="D8784" s="547"/>
      <c r="E8784" s="547"/>
      <c r="F8784" s="547"/>
      <c r="G8784" s="595"/>
    </row>
    <row r="8785" spans="1:7" ht="19.899999999999999" customHeight="1" x14ac:dyDescent="0.2">
      <c r="A8785" s="590"/>
      <c r="B8785" s="549"/>
      <c r="C8785" s="545"/>
      <c r="D8785" s="541"/>
      <c r="E8785" s="542"/>
      <c r="F8785" s="540"/>
      <c r="G8785" s="592"/>
    </row>
    <row r="8786" spans="1:7" ht="19.899999999999999" customHeight="1" x14ac:dyDescent="0.2">
      <c r="A8786" s="590"/>
      <c r="B8786" s="549"/>
      <c r="C8786" s="550" t="s">
        <v>1000</v>
      </c>
      <c r="D8786" s="551" t="s">
        <v>24</v>
      </c>
      <c r="E8786" s="551" t="s">
        <v>1001</v>
      </c>
      <c r="F8786" s="551" t="s">
        <v>1002</v>
      </c>
      <c r="G8786" s="550" t="s">
        <v>1003</v>
      </c>
    </row>
    <row r="8787" spans="1:7" ht="19.899999999999999" customHeight="1" x14ac:dyDescent="0.2">
      <c r="A8787" s="590"/>
      <c r="B8787" s="549"/>
      <c r="C8787" s="552"/>
      <c r="D8787" s="553"/>
      <c r="E8787" s="554">
        <f t="shared" ref="E8787:E8796" si="1989">IFERROR(VLOOKUP(C8787,T_Equipos,4,FALSE),0)</f>
        <v>0</v>
      </c>
      <c r="F8787" s="555">
        <f t="shared" ref="F8787:F8796" si="1990">IFERROR(VLOOKUP(C8787,T_Equipos,5,FALSE),0)</f>
        <v>0</v>
      </c>
      <c r="G8787" s="555">
        <f>ROUND(D8787*F8787,2)</f>
        <v>0</v>
      </c>
    </row>
    <row r="8788" spans="1:7" ht="19.899999999999999" customHeight="1" x14ac:dyDescent="0.2">
      <c r="A8788" s="590"/>
      <c r="B8788" s="549"/>
      <c r="C8788" s="552"/>
      <c r="D8788" s="553"/>
      <c r="E8788" s="554">
        <f t="shared" si="1989"/>
        <v>0</v>
      </c>
      <c r="F8788" s="555">
        <f t="shared" si="1990"/>
        <v>0</v>
      </c>
      <c r="G8788" s="555">
        <f>ROUND(D8788*F8788,2)</f>
        <v>0</v>
      </c>
    </row>
    <row r="8789" spans="1:7" ht="19.899999999999999" customHeight="1" x14ac:dyDescent="0.2">
      <c r="A8789" s="590"/>
      <c r="B8789" s="549"/>
      <c r="C8789" s="552"/>
      <c r="D8789" s="553"/>
      <c r="E8789" s="554">
        <f t="shared" si="1989"/>
        <v>0</v>
      </c>
      <c r="F8789" s="555">
        <f t="shared" si="1990"/>
        <v>0</v>
      </c>
      <c r="G8789" s="555">
        <f>ROUND(D8789*F8789,2)</f>
        <v>0</v>
      </c>
    </row>
    <row r="8790" spans="1:7" ht="19.899999999999999" customHeight="1" x14ac:dyDescent="0.2">
      <c r="A8790" s="590"/>
      <c r="B8790" s="549"/>
      <c r="C8790" s="552"/>
      <c r="D8790" s="553"/>
      <c r="E8790" s="554">
        <f t="shared" si="1989"/>
        <v>0</v>
      </c>
      <c r="F8790" s="555">
        <f t="shared" si="1990"/>
        <v>0</v>
      </c>
      <c r="G8790" s="555">
        <f>ROUND(D8790*F8790,2)</f>
        <v>0</v>
      </c>
    </row>
    <row r="8791" spans="1:7" ht="19.899999999999999" customHeight="1" x14ac:dyDescent="0.2">
      <c r="A8791" s="590"/>
      <c r="B8791" s="549"/>
      <c r="C8791" s="552"/>
      <c r="D8791" s="553"/>
      <c r="E8791" s="554">
        <f t="shared" si="1989"/>
        <v>0</v>
      </c>
      <c r="F8791" s="555">
        <f t="shared" si="1990"/>
        <v>0</v>
      </c>
      <c r="G8791" s="555">
        <f t="shared" ref="G8791:G8796" si="1991">ROUND(D8791*F8791,2)</f>
        <v>0</v>
      </c>
    </row>
    <row r="8792" spans="1:7" ht="19.899999999999999" customHeight="1" x14ac:dyDescent="0.2">
      <c r="A8792" s="590"/>
      <c r="B8792" s="549"/>
      <c r="C8792" s="552"/>
      <c r="D8792" s="553"/>
      <c r="E8792" s="554">
        <f t="shared" si="1989"/>
        <v>0</v>
      </c>
      <c r="F8792" s="555">
        <f t="shared" si="1990"/>
        <v>0</v>
      </c>
      <c r="G8792" s="555">
        <f t="shared" si="1991"/>
        <v>0</v>
      </c>
    </row>
    <row r="8793" spans="1:7" ht="19.899999999999999" customHeight="1" x14ac:dyDescent="0.2">
      <c r="A8793" s="590"/>
      <c r="B8793" s="549"/>
      <c r="C8793" s="552"/>
      <c r="D8793" s="553"/>
      <c r="E8793" s="554">
        <f t="shared" si="1989"/>
        <v>0</v>
      </c>
      <c r="F8793" s="555">
        <f t="shared" si="1990"/>
        <v>0</v>
      </c>
      <c r="G8793" s="555">
        <f t="shared" si="1991"/>
        <v>0</v>
      </c>
    </row>
    <row r="8794" spans="1:7" ht="19.899999999999999" customHeight="1" x14ac:dyDescent="0.2">
      <c r="A8794" s="590"/>
      <c r="B8794" s="549"/>
      <c r="C8794" s="552"/>
      <c r="D8794" s="553"/>
      <c r="E8794" s="554">
        <f t="shared" si="1989"/>
        <v>0</v>
      </c>
      <c r="F8794" s="555">
        <f t="shared" si="1990"/>
        <v>0</v>
      </c>
      <c r="G8794" s="555">
        <f t="shared" si="1991"/>
        <v>0</v>
      </c>
    </row>
    <row r="8795" spans="1:7" ht="19.899999999999999" customHeight="1" x14ac:dyDescent="0.2">
      <c r="A8795" s="590"/>
      <c r="B8795" s="549"/>
      <c r="C8795" s="552"/>
      <c r="D8795" s="553"/>
      <c r="E8795" s="554">
        <f t="shared" si="1989"/>
        <v>0</v>
      </c>
      <c r="F8795" s="555">
        <f t="shared" si="1990"/>
        <v>0</v>
      </c>
      <c r="G8795" s="555">
        <f t="shared" si="1991"/>
        <v>0</v>
      </c>
    </row>
    <row r="8796" spans="1:7" ht="19.899999999999999" customHeight="1" x14ac:dyDescent="0.2">
      <c r="A8796" s="590"/>
      <c r="B8796" s="549"/>
      <c r="C8796" s="552"/>
      <c r="D8796" s="553"/>
      <c r="E8796" s="554">
        <f t="shared" si="1989"/>
        <v>0</v>
      </c>
      <c r="F8796" s="555">
        <f t="shared" si="1990"/>
        <v>0</v>
      </c>
      <c r="G8796" s="555">
        <f t="shared" si="1991"/>
        <v>0</v>
      </c>
    </row>
    <row r="8797" spans="1:7" ht="19.899999999999999" customHeight="1" x14ac:dyDescent="0.2">
      <c r="A8797" s="590"/>
      <c r="B8797" s="549"/>
      <c r="C8797" s="545"/>
      <c r="D8797" s="545"/>
      <c r="E8797" s="556"/>
      <c r="F8797" s="540"/>
      <c r="G8797" s="592"/>
    </row>
    <row r="8798" spans="1:7" ht="19.899999999999999" customHeight="1" x14ac:dyDescent="0.2">
      <c r="A8798" s="590"/>
      <c r="B8798" s="545"/>
      <c r="C8798" s="537" t="s">
        <v>1004</v>
      </c>
      <c r="D8798" s="540" t="s">
        <v>1001</v>
      </c>
      <c r="E8798" s="611">
        <f>SUMPRODUCT(D8787:D8796,E8787:E8796)</f>
        <v>0</v>
      </c>
      <c r="F8798" s="540" t="s">
        <v>1005</v>
      </c>
      <c r="G8798" s="612">
        <f>SUM(G8787:G8796)</f>
        <v>0</v>
      </c>
    </row>
    <row r="8799" spans="1:7" ht="19.899999999999999" customHeight="1" x14ac:dyDescent="0.2">
      <c r="A8799" s="590"/>
      <c r="B8799" s="549"/>
      <c r="C8799" s="557"/>
      <c r="D8799" s="556"/>
      <c r="E8799" s="542"/>
      <c r="F8799" s="540"/>
      <c r="G8799" s="596"/>
    </row>
    <row r="8800" spans="1:7" ht="19.899999999999999" customHeight="1" x14ac:dyDescent="0.2">
      <c r="A8800" s="597"/>
      <c r="B8800" s="549"/>
      <c r="C8800" s="540" t="s">
        <v>1006</v>
      </c>
      <c r="D8800" s="558">
        <f>IFERROR(VLOOKUP(COUNTIF($A$1:A8800,"ANALISIS DE PRECIOS"),T_Rendimiento_Equipo,5,FALSE),0)</f>
        <v>0</v>
      </c>
      <c r="E8800" s="559" t="str">
        <f ca="1">G8782&amp;"/día"</f>
        <v>0/día</v>
      </c>
      <c r="F8800" s="598"/>
      <c r="G8800" s="592"/>
    </row>
    <row r="8801" spans="1:7" ht="19.899999999999999" customHeight="1" x14ac:dyDescent="0.2">
      <c r="A8801" s="590"/>
      <c r="B8801" s="549"/>
      <c r="C8801" s="545"/>
      <c r="D8801" s="541"/>
      <c r="E8801" s="542"/>
      <c r="F8801" s="540"/>
      <c r="G8801" s="592"/>
    </row>
    <row r="8802" spans="1:7" ht="19.899999999999999" customHeight="1" x14ac:dyDescent="0.2">
      <c r="A8802" s="792" t="s">
        <v>576</v>
      </c>
      <c r="B8802" s="793"/>
      <c r="C8802" s="794" t="s">
        <v>0</v>
      </c>
      <c r="D8802" s="806" t="s">
        <v>1866</v>
      </c>
      <c r="E8802" s="806" t="s">
        <v>1865</v>
      </c>
      <c r="F8802" s="798" t="s">
        <v>1007</v>
      </c>
      <c r="G8802" s="800" t="s">
        <v>26</v>
      </c>
    </row>
    <row r="8803" spans="1:7" ht="19.899999999999999" customHeight="1" x14ac:dyDescent="0.2">
      <c r="A8803" s="560" t="s">
        <v>577</v>
      </c>
      <c r="B8803" s="560" t="s">
        <v>578</v>
      </c>
      <c r="C8803" s="795"/>
      <c r="D8803" s="807"/>
      <c r="E8803" s="797"/>
      <c r="F8803" s="799"/>
      <c r="G8803" s="801"/>
    </row>
    <row r="8804" spans="1:7" ht="19.899999999999999" customHeight="1" x14ac:dyDescent="0.2">
      <c r="A8804" s="599"/>
      <c r="B8804" s="545"/>
      <c r="C8804" s="537" t="s">
        <v>1008</v>
      </c>
      <c r="D8804" s="542"/>
      <c r="E8804" s="542"/>
      <c r="F8804" s="545"/>
      <c r="G8804" s="600"/>
    </row>
    <row r="8805" spans="1:7" ht="19.899999999999999" customHeight="1" x14ac:dyDescent="0.2">
      <c r="A8805" s="601">
        <f t="shared" ref="A8805:A8813" si="1992">IFERROR(VLOOKUP(C8805,T_Insumos,4,FALSE),0)</f>
        <v>0</v>
      </c>
      <c r="B8805" s="561">
        <f t="shared" ref="B8805:B8813" si="1993">IFERROR(VLOOKUP(C8805,T_Insumos,5,FALSE),0)</f>
        <v>0</v>
      </c>
      <c r="C8805" s="552"/>
      <c r="D8805" s="562">
        <f t="shared" ref="D8805:D8813" si="1994">IFERROR(VLOOKUP(C8805,T_Insumos,3,FALSE),0)</f>
        <v>0</v>
      </c>
      <c r="E8805" s="555">
        <f>D8805*$G$23</f>
        <v>0</v>
      </c>
      <c r="F8805" s="558">
        <f>IF(C8805="",0,IFERROR(VLOOKUP(COUNTIF($A$1:A8805,"ANALISIS DE PRECIOS"),T_Rendimiento_Equipo,5,FALSE),0))</f>
        <v>0</v>
      </c>
      <c r="G8805" s="555">
        <f>IFERROR(ROUND(E8805/F8805,2),0)</f>
        <v>0</v>
      </c>
    </row>
    <row r="8806" spans="1:7" ht="19.899999999999999" customHeight="1" x14ac:dyDescent="0.2">
      <c r="A8806" s="601">
        <f t="shared" si="1992"/>
        <v>0</v>
      </c>
      <c r="B8806" s="561">
        <f t="shared" si="1993"/>
        <v>0</v>
      </c>
      <c r="C8806" s="552"/>
      <c r="D8806" s="562">
        <f t="shared" si="1994"/>
        <v>0</v>
      </c>
      <c r="E8806" s="555"/>
      <c r="F8806" s="558">
        <f>IF(C8806="",0,IFERROR(VLOOKUP(COUNTIF($A$1:A8806,"ANALISIS DE PRECIOS"),T_Rendimiento_Equipo,5,FALSE),0))</f>
        <v>0</v>
      </c>
      <c r="G8806" s="555">
        <f t="shared" ref="G8806:G8813" si="1995">IFERROR(ROUND(E8806/F8806,2),0)</f>
        <v>0</v>
      </c>
    </row>
    <row r="8807" spans="1:7" ht="19.899999999999999" customHeight="1" x14ac:dyDescent="0.2">
      <c r="A8807" s="601">
        <f t="shared" si="1992"/>
        <v>0</v>
      </c>
      <c r="B8807" s="561">
        <f t="shared" si="1993"/>
        <v>0</v>
      </c>
      <c r="C8807" s="563"/>
      <c r="D8807" s="562">
        <f t="shared" si="1994"/>
        <v>0</v>
      </c>
      <c r="E8807" s="555"/>
      <c r="F8807" s="558">
        <f>IF(C8807="",0,IFERROR(VLOOKUP(COUNTIF($A$1:A8807,"ANALISIS DE PRECIOS"),T_Rendimiento_Equipo,5,FALSE),0))</f>
        <v>0</v>
      </c>
      <c r="G8807" s="555">
        <f t="shared" si="1995"/>
        <v>0</v>
      </c>
    </row>
    <row r="8808" spans="1:7" ht="19.899999999999999" customHeight="1" x14ac:dyDescent="0.2">
      <c r="A8808" s="601">
        <f t="shared" si="1992"/>
        <v>0</v>
      </c>
      <c r="B8808" s="561">
        <f t="shared" si="1993"/>
        <v>0</v>
      </c>
      <c r="C8808" s="563"/>
      <c r="D8808" s="562">
        <f t="shared" si="1994"/>
        <v>0</v>
      </c>
      <c r="E8808" s="555"/>
      <c r="F8808" s="558">
        <f>IF(C8808="",0,IFERROR(VLOOKUP(COUNTIF($A$1:A8808,"ANALISIS DE PRECIOS"),T_Rendimiento_Equipo,5,FALSE),0))</f>
        <v>0</v>
      </c>
      <c r="G8808" s="555">
        <f t="shared" si="1995"/>
        <v>0</v>
      </c>
    </row>
    <row r="8809" spans="1:7" ht="19.899999999999999" customHeight="1" x14ac:dyDescent="0.2">
      <c r="A8809" s="601">
        <f t="shared" si="1992"/>
        <v>0</v>
      </c>
      <c r="B8809" s="561">
        <f t="shared" si="1993"/>
        <v>0</v>
      </c>
      <c r="C8809" s="563"/>
      <c r="D8809" s="562">
        <f t="shared" si="1994"/>
        <v>0</v>
      </c>
      <c r="E8809" s="555"/>
      <c r="F8809" s="558">
        <f>IF(C8809="",0,IFERROR(VLOOKUP(COUNTIF($A$1:A8809,"ANALISIS DE PRECIOS"),T_Rendimiento_Equipo,5,FALSE),0))</f>
        <v>0</v>
      </c>
      <c r="G8809" s="555">
        <f t="shared" si="1995"/>
        <v>0</v>
      </c>
    </row>
    <row r="8810" spans="1:7" ht="19.899999999999999" customHeight="1" x14ac:dyDescent="0.2">
      <c r="A8810" s="601">
        <f t="shared" si="1992"/>
        <v>0</v>
      </c>
      <c r="B8810" s="561">
        <f t="shared" si="1993"/>
        <v>0</v>
      </c>
      <c r="C8810" s="563"/>
      <c r="D8810" s="562">
        <f t="shared" si="1994"/>
        <v>0</v>
      </c>
      <c r="E8810" s="555"/>
      <c r="F8810" s="558">
        <f>IF(C8810="",0,IFERROR(VLOOKUP(COUNTIF($A$1:A8810,"ANALISIS DE PRECIOS"),T_Rendimiento_Equipo,5,FALSE),0))</f>
        <v>0</v>
      </c>
      <c r="G8810" s="555">
        <f t="shared" si="1995"/>
        <v>0</v>
      </c>
    </row>
    <row r="8811" spans="1:7" ht="19.899999999999999" customHeight="1" x14ac:dyDescent="0.2">
      <c r="A8811" s="601">
        <f t="shared" si="1992"/>
        <v>0</v>
      </c>
      <c r="B8811" s="561">
        <f t="shared" si="1993"/>
        <v>0</v>
      </c>
      <c r="C8811" s="563"/>
      <c r="D8811" s="562">
        <f t="shared" si="1994"/>
        <v>0</v>
      </c>
      <c r="E8811" s="555"/>
      <c r="F8811" s="558">
        <f>IF(C8811="",0,IFERROR(VLOOKUP(COUNTIF($A$1:A8811,"ANALISIS DE PRECIOS"),T_Rendimiento_Equipo,5,FALSE),0))</f>
        <v>0</v>
      </c>
      <c r="G8811" s="555">
        <f t="shared" si="1995"/>
        <v>0</v>
      </c>
    </row>
    <row r="8812" spans="1:7" ht="19.899999999999999" customHeight="1" x14ac:dyDescent="0.2">
      <c r="A8812" s="601">
        <f t="shared" si="1992"/>
        <v>0</v>
      </c>
      <c r="B8812" s="561">
        <f t="shared" si="1993"/>
        <v>0</v>
      </c>
      <c r="C8812" s="563"/>
      <c r="D8812" s="562">
        <f t="shared" si="1994"/>
        <v>0</v>
      </c>
      <c r="E8812" s="555"/>
      <c r="F8812" s="558">
        <f>IF(C8812="",0,IFERROR(VLOOKUP(COUNTIF($A$1:A8812,"ANALISIS DE PRECIOS"),T_Rendimiento_Equipo,5,FALSE),0))</f>
        <v>0</v>
      </c>
      <c r="G8812" s="555">
        <f t="shared" si="1995"/>
        <v>0</v>
      </c>
    </row>
    <row r="8813" spans="1:7" ht="19.899999999999999" customHeight="1" x14ac:dyDescent="0.2">
      <c r="A8813" s="601">
        <f t="shared" si="1992"/>
        <v>0</v>
      </c>
      <c r="B8813" s="561">
        <f t="shared" si="1993"/>
        <v>0</v>
      </c>
      <c r="C8813" s="552"/>
      <c r="D8813" s="562">
        <f t="shared" si="1994"/>
        <v>0</v>
      </c>
      <c r="E8813" s="555"/>
      <c r="F8813" s="558">
        <f>IF(C8813="",0,IFERROR(VLOOKUP(COUNTIF($A$1:A8813,"ANALISIS DE PRECIOS"),T_Rendimiento_Equipo,5,FALSE),0))</f>
        <v>0</v>
      </c>
      <c r="G8813" s="555">
        <f t="shared" si="1995"/>
        <v>0</v>
      </c>
    </row>
    <row r="8814" spans="1:7" ht="19.899999999999999" customHeight="1" x14ac:dyDescent="0.2">
      <c r="A8814" s="602"/>
      <c r="B8814" s="541"/>
      <c r="C8814" s="545"/>
      <c r="D8814" s="541"/>
      <c r="E8814" s="542"/>
      <c r="F8814" s="564" t="s">
        <v>27</v>
      </c>
      <c r="G8814" s="603">
        <f>SUBTOTAL(9,G8805:G8813)</f>
        <v>0</v>
      </c>
    </row>
    <row r="8815" spans="1:7" ht="19.899999999999999" customHeight="1" x14ac:dyDescent="0.2">
      <c r="A8815" s="599"/>
      <c r="B8815" s="545"/>
      <c r="C8815" s="537" t="s">
        <v>713</v>
      </c>
      <c r="D8815" s="541"/>
      <c r="E8815" s="542"/>
      <c r="F8815" s="543"/>
      <c r="G8815" s="600"/>
    </row>
    <row r="8816" spans="1:7" ht="19.899999999999999" customHeight="1" x14ac:dyDescent="0.2">
      <c r="A8816" s="792" t="s">
        <v>576</v>
      </c>
      <c r="B8816" s="793"/>
      <c r="C8816" s="794" t="s">
        <v>0</v>
      </c>
      <c r="D8816" s="796" t="s">
        <v>24</v>
      </c>
      <c r="E8816" s="796" t="s">
        <v>1832</v>
      </c>
      <c r="F8816" s="798" t="s">
        <v>1007</v>
      </c>
      <c r="G8816" s="800" t="s">
        <v>26</v>
      </c>
    </row>
    <row r="8817" spans="1:7" ht="19.899999999999999" customHeight="1" x14ac:dyDescent="0.2">
      <c r="A8817" s="560" t="s">
        <v>577</v>
      </c>
      <c r="B8817" s="560" t="s">
        <v>578</v>
      </c>
      <c r="C8817" s="795"/>
      <c r="D8817" s="797"/>
      <c r="E8817" s="797"/>
      <c r="F8817" s="799"/>
      <c r="G8817" s="801"/>
    </row>
    <row r="8818" spans="1:7" ht="19.899999999999999" customHeight="1" x14ac:dyDescent="0.2">
      <c r="A8818" s="601">
        <f t="shared" ref="A8818:A8824" si="1996">IFERROR(VLOOKUP(C8818,T_Insumos,4,FALSE),0)</f>
        <v>0</v>
      </c>
      <c r="B8818" s="561">
        <f t="shared" ref="B8818:B8824" si="1997">IFERROR(VLOOKUP(C8818,T_Insumos,5,FALSE),0)</f>
        <v>0</v>
      </c>
      <c r="C8818" s="565"/>
      <c r="D8818" s="558"/>
      <c r="E8818" s="555">
        <f t="shared" ref="E8818:E8824" si="1998">IFERROR(VLOOKUP(C8818,T_Insumos,3,FALSE),0)</f>
        <v>0</v>
      </c>
      <c r="F8818" s="558">
        <f>IF(C8818="",0,IFERROR(VLOOKUP(COUNTIF($A$1:A8818,"ANALISIS DE PRECIOS"),T_Rendimiento_Equipo,5,FALSE),0))</f>
        <v>0</v>
      </c>
      <c r="G8818" s="555">
        <f>IFERROR(ROUND(D8818*E8818/F8818,2),0)</f>
        <v>0</v>
      </c>
    </row>
    <row r="8819" spans="1:7" ht="19.899999999999999" customHeight="1" x14ac:dyDescent="0.2">
      <c r="A8819" s="601">
        <f t="shared" si="1996"/>
        <v>0</v>
      </c>
      <c r="B8819" s="561">
        <f t="shared" si="1997"/>
        <v>0</v>
      </c>
      <c r="C8819" s="552"/>
      <c r="D8819" s="558"/>
      <c r="E8819" s="555">
        <f t="shared" si="1998"/>
        <v>0</v>
      </c>
      <c r="F8819" s="558">
        <f>IF(C8819="",0,IFERROR(VLOOKUP(COUNTIF($A$1:A8819,"ANALISIS DE PRECIOS"),T_Rendimiento_Equipo,5,FALSE),0))</f>
        <v>0</v>
      </c>
      <c r="G8819" s="555">
        <f t="shared" ref="G8819:G8824" si="1999">IFERROR(ROUND(D8819*E8819/F8819,2),0)</f>
        <v>0</v>
      </c>
    </row>
    <row r="8820" spans="1:7" ht="19.899999999999999" customHeight="1" x14ac:dyDescent="0.2">
      <c r="A8820" s="601">
        <f t="shared" si="1996"/>
        <v>0</v>
      </c>
      <c r="B8820" s="561">
        <f t="shared" si="1997"/>
        <v>0</v>
      </c>
      <c r="C8820" s="552"/>
      <c r="D8820" s="558"/>
      <c r="E8820" s="555">
        <f t="shared" si="1998"/>
        <v>0</v>
      </c>
      <c r="F8820" s="558">
        <f>IF(C8820="",0,IFERROR(VLOOKUP(COUNTIF($A$1:A8820,"ANALISIS DE PRECIOS"),T_Rendimiento_Equipo,5,FALSE),0))</f>
        <v>0</v>
      </c>
      <c r="G8820" s="555">
        <f t="shared" si="1999"/>
        <v>0</v>
      </c>
    </row>
    <row r="8821" spans="1:7" ht="19.899999999999999" customHeight="1" x14ac:dyDescent="0.2">
      <c r="A8821" s="601">
        <f t="shared" si="1996"/>
        <v>0</v>
      </c>
      <c r="B8821" s="561">
        <f t="shared" si="1997"/>
        <v>0</v>
      </c>
      <c r="C8821" s="552"/>
      <c r="D8821" s="558"/>
      <c r="E8821" s="555">
        <f t="shared" si="1998"/>
        <v>0</v>
      </c>
      <c r="F8821" s="558">
        <f>IF(C8821="",0,IFERROR(VLOOKUP(COUNTIF($A$1:A8821,"ANALISIS DE PRECIOS"),T_Rendimiento_Equipo,5,FALSE),0))</f>
        <v>0</v>
      </c>
      <c r="G8821" s="555">
        <f t="shared" si="1999"/>
        <v>0</v>
      </c>
    </row>
    <row r="8822" spans="1:7" ht="19.899999999999999" customHeight="1" x14ac:dyDescent="0.2">
      <c r="A8822" s="601">
        <f t="shared" si="1996"/>
        <v>0</v>
      </c>
      <c r="B8822" s="561">
        <f t="shared" si="1997"/>
        <v>0</v>
      </c>
      <c r="C8822" s="552"/>
      <c r="D8822" s="558"/>
      <c r="E8822" s="555">
        <f t="shared" si="1998"/>
        <v>0</v>
      </c>
      <c r="F8822" s="558">
        <f>IF(C8822="",0,IFERROR(VLOOKUP(COUNTIF($A$1:A8822,"ANALISIS DE PRECIOS"),T_Rendimiento_Equipo,5,FALSE),0))</f>
        <v>0</v>
      </c>
      <c r="G8822" s="555">
        <f t="shared" si="1999"/>
        <v>0</v>
      </c>
    </row>
    <row r="8823" spans="1:7" ht="19.899999999999999" customHeight="1" x14ac:dyDescent="0.2">
      <c r="A8823" s="601">
        <f t="shared" si="1996"/>
        <v>0</v>
      </c>
      <c r="B8823" s="561">
        <f t="shared" si="1997"/>
        <v>0</v>
      </c>
      <c r="C8823" s="552"/>
      <c r="D8823" s="566"/>
      <c r="E8823" s="555">
        <f t="shared" si="1998"/>
        <v>0</v>
      </c>
      <c r="F8823" s="558">
        <f>IF(C8823="",0,IFERROR(VLOOKUP(COUNTIF($A$1:A8823,"ANALISIS DE PRECIOS"),T_Rendimiento_Equipo,5,FALSE),0))</f>
        <v>0</v>
      </c>
      <c r="G8823" s="555">
        <f t="shared" si="1999"/>
        <v>0</v>
      </c>
    </row>
    <row r="8824" spans="1:7" ht="19.899999999999999" customHeight="1" x14ac:dyDescent="0.2">
      <c r="A8824" s="601">
        <f t="shared" si="1996"/>
        <v>0</v>
      </c>
      <c r="B8824" s="561">
        <f t="shared" si="1997"/>
        <v>0</v>
      </c>
      <c r="C8824" s="561"/>
      <c r="D8824" s="567"/>
      <c r="E8824" s="555">
        <f t="shared" si="1998"/>
        <v>0</v>
      </c>
      <c r="F8824" s="558">
        <f>IF(C8824="",0,IFERROR(VLOOKUP(COUNTIF($A$1:A8824,"ANALISIS DE PRECIOS"),T_Rendimiento_Equipo,5,FALSE),0))</f>
        <v>0</v>
      </c>
      <c r="G8824" s="555">
        <f t="shared" si="1999"/>
        <v>0</v>
      </c>
    </row>
    <row r="8825" spans="1:7" ht="19.899999999999999" customHeight="1" x14ac:dyDescent="0.2">
      <c r="A8825" s="602"/>
      <c r="B8825" s="541"/>
      <c r="C8825" s="545"/>
      <c r="D8825" s="541"/>
      <c r="E8825" s="542"/>
      <c r="F8825" s="564" t="s">
        <v>28</v>
      </c>
      <c r="G8825" s="604">
        <f>SUBTOTAL(9,G8818:G8824)</f>
        <v>0</v>
      </c>
    </row>
    <row r="8826" spans="1:7" ht="19.899999999999999" customHeight="1" x14ac:dyDescent="0.2">
      <c r="A8826" s="599"/>
      <c r="B8826" s="545"/>
      <c r="C8826" s="537" t="s">
        <v>1014</v>
      </c>
      <c r="D8826" s="541"/>
      <c r="E8826" s="542"/>
      <c r="F8826" s="543"/>
      <c r="G8826" s="600"/>
    </row>
    <row r="8827" spans="1:7" ht="19.899999999999999" customHeight="1" x14ac:dyDescent="0.2">
      <c r="A8827" s="792" t="s">
        <v>576</v>
      </c>
      <c r="B8827" s="793"/>
      <c r="C8827" s="794" t="s">
        <v>0</v>
      </c>
      <c r="D8827" s="794" t="s">
        <v>1867</v>
      </c>
      <c r="E8827" s="796" t="s">
        <v>24</v>
      </c>
      <c r="F8827" s="798" t="s">
        <v>25</v>
      </c>
      <c r="G8827" s="800" t="s">
        <v>26</v>
      </c>
    </row>
    <row r="8828" spans="1:7" ht="19.899999999999999" customHeight="1" x14ac:dyDescent="0.2">
      <c r="A8828" s="560" t="s">
        <v>577</v>
      </c>
      <c r="B8828" s="560" t="s">
        <v>578</v>
      </c>
      <c r="C8828" s="795"/>
      <c r="D8828" s="795"/>
      <c r="E8828" s="797"/>
      <c r="F8828" s="799"/>
      <c r="G8828" s="801"/>
    </row>
    <row r="8829" spans="1:7" ht="19.899999999999999" customHeight="1" x14ac:dyDescent="0.2">
      <c r="A8829" s="601">
        <f t="shared" ref="A8829:A8839" si="2000">IFERROR(VLOOKUP(C8829,T_Insumos,4,FALSE),0)</f>
        <v>0</v>
      </c>
      <c r="B8829" s="561">
        <f t="shared" ref="B8829:B8839" si="2001">IFERROR(VLOOKUP(C8829,T_Insumos,5,FALSE),0)</f>
        <v>0</v>
      </c>
      <c r="C8829" s="561"/>
      <c r="D8829" s="613">
        <f t="shared" ref="D8829:D8839" si="2002">IFERROR(VLOOKUP(C8829,T_Insumos,2,FALSE),0)</f>
        <v>0</v>
      </c>
      <c r="E8829" s="553"/>
      <c r="F8829" s="555">
        <f t="shared" ref="F8829:F8839" si="2003">IFERROR(VLOOKUP(C8829,T_Insumos,3,FALSE),0)</f>
        <v>0</v>
      </c>
      <c r="G8829" s="555">
        <f>ROUND(E8829*F8829,2)</f>
        <v>0</v>
      </c>
    </row>
    <row r="8830" spans="1:7" ht="19.899999999999999" customHeight="1" x14ac:dyDescent="0.2">
      <c r="A8830" s="601">
        <f t="shared" si="2000"/>
        <v>0</v>
      </c>
      <c r="B8830" s="561">
        <f t="shared" si="2001"/>
        <v>0</v>
      </c>
      <c r="C8830" s="561"/>
      <c r="D8830" s="613">
        <f t="shared" si="2002"/>
        <v>0</v>
      </c>
      <c r="E8830" s="553"/>
      <c r="F8830" s="555">
        <f t="shared" si="2003"/>
        <v>0</v>
      </c>
      <c r="G8830" s="555">
        <f t="shared" ref="G8830:G8839" si="2004">ROUND(E8830*F8830,2)</f>
        <v>0</v>
      </c>
    </row>
    <row r="8831" spans="1:7" ht="19.899999999999999" customHeight="1" x14ac:dyDescent="0.2">
      <c r="A8831" s="601">
        <f t="shared" si="2000"/>
        <v>0</v>
      </c>
      <c r="B8831" s="561">
        <f t="shared" si="2001"/>
        <v>0</v>
      </c>
      <c r="C8831" s="561"/>
      <c r="D8831" s="613">
        <f t="shared" si="2002"/>
        <v>0</v>
      </c>
      <c r="E8831" s="553"/>
      <c r="F8831" s="555">
        <f t="shared" si="2003"/>
        <v>0</v>
      </c>
      <c r="G8831" s="555">
        <f t="shared" si="2004"/>
        <v>0</v>
      </c>
    </row>
    <row r="8832" spans="1:7" ht="19.899999999999999" customHeight="1" x14ac:dyDescent="0.2">
      <c r="A8832" s="601">
        <f t="shared" si="2000"/>
        <v>0</v>
      </c>
      <c r="B8832" s="561">
        <f t="shared" si="2001"/>
        <v>0</v>
      </c>
      <c r="C8832" s="561"/>
      <c r="D8832" s="613">
        <f t="shared" si="2002"/>
        <v>0</v>
      </c>
      <c r="E8832" s="553"/>
      <c r="F8832" s="555">
        <f t="shared" si="2003"/>
        <v>0</v>
      </c>
      <c r="G8832" s="555">
        <f t="shared" si="2004"/>
        <v>0</v>
      </c>
    </row>
    <row r="8833" spans="1:7" ht="19.899999999999999" customHeight="1" x14ac:dyDescent="0.2">
      <c r="A8833" s="601">
        <f t="shared" si="2000"/>
        <v>0</v>
      </c>
      <c r="B8833" s="561">
        <f t="shared" si="2001"/>
        <v>0</v>
      </c>
      <c r="C8833" s="561"/>
      <c r="D8833" s="613">
        <f t="shared" si="2002"/>
        <v>0</v>
      </c>
      <c r="E8833" s="553"/>
      <c r="F8833" s="555">
        <f t="shared" si="2003"/>
        <v>0</v>
      </c>
      <c r="G8833" s="555">
        <f t="shared" si="2004"/>
        <v>0</v>
      </c>
    </row>
    <row r="8834" spans="1:7" ht="19.899999999999999" customHeight="1" x14ac:dyDescent="0.2">
      <c r="A8834" s="601">
        <f t="shared" si="2000"/>
        <v>0</v>
      </c>
      <c r="B8834" s="561">
        <f t="shared" si="2001"/>
        <v>0</v>
      </c>
      <c r="C8834" s="561"/>
      <c r="D8834" s="613">
        <f t="shared" si="2002"/>
        <v>0</v>
      </c>
      <c r="E8834" s="553"/>
      <c r="F8834" s="555">
        <f t="shared" si="2003"/>
        <v>0</v>
      </c>
      <c r="G8834" s="555">
        <f t="shared" si="2004"/>
        <v>0</v>
      </c>
    </row>
    <row r="8835" spans="1:7" ht="19.899999999999999" customHeight="1" x14ac:dyDescent="0.2">
      <c r="A8835" s="601">
        <f t="shared" si="2000"/>
        <v>0</v>
      </c>
      <c r="B8835" s="561">
        <f t="shared" si="2001"/>
        <v>0</v>
      </c>
      <c r="C8835" s="561"/>
      <c r="D8835" s="613">
        <f t="shared" si="2002"/>
        <v>0</v>
      </c>
      <c r="E8835" s="553"/>
      <c r="F8835" s="555">
        <f t="shared" si="2003"/>
        <v>0</v>
      </c>
      <c r="G8835" s="555">
        <f t="shared" si="2004"/>
        <v>0</v>
      </c>
    </row>
    <row r="8836" spans="1:7" ht="19.899999999999999" customHeight="1" x14ac:dyDescent="0.2">
      <c r="A8836" s="601">
        <f t="shared" si="2000"/>
        <v>0</v>
      </c>
      <c r="B8836" s="561">
        <f t="shared" si="2001"/>
        <v>0</v>
      </c>
      <c r="C8836" s="561"/>
      <c r="D8836" s="613">
        <f t="shared" si="2002"/>
        <v>0</v>
      </c>
      <c r="E8836" s="553"/>
      <c r="F8836" s="555">
        <f t="shared" si="2003"/>
        <v>0</v>
      </c>
      <c r="G8836" s="555">
        <f t="shared" si="2004"/>
        <v>0</v>
      </c>
    </row>
    <row r="8837" spans="1:7" ht="19.899999999999999" customHeight="1" x14ac:dyDescent="0.2">
      <c r="A8837" s="601">
        <f t="shared" si="2000"/>
        <v>0</v>
      </c>
      <c r="B8837" s="561">
        <f t="shared" si="2001"/>
        <v>0</v>
      </c>
      <c r="C8837" s="561"/>
      <c r="D8837" s="613">
        <f t="shared" si="2002"/>
        <v>0</v>
      </c>
      <c r="E8837" s="553"/>
      <c r="F8837" s="555">
        <f t="shared" si="2003"/>
        <v>0</v>
      </c>
      <c r="G8837" s="555">
        <f t="shared" si="2004"/>
        <v>0</v>
      </c>
    </row>
    <row r="8838" spans="1:7" ht="19.899999999999999" customHeight="1" x14ac:dyDescent="0.2">
      <c r="A8838" s="601">
        <f t="shared" si="2000"/>
        <v>0</v>
      </c>
      <c r="B8838" s="561">
        <f t="shared" si="2001"/>
        <v>0</v>
      </c>
      <c r="C8838" s="561"/>
      <c r="D8838" s="613">
        <f t="shared" si="2002"/>
        <v>0</v>
      </c>
      <c r="E8838" s="553"/>
      <c r="F8838" s="555">
        <f t="shared" si="2003"/>
        <v>0</v>
      </c>
      <c r="G8838" s="555">
        <f t="shared" si="2004"/>
        <v>0</v>
      </c>
    </row>
    <row r="8839" spans="1:7" ht="19.899999999999999" customHeight="1" x14ac:dyDescent="0.2">
      <c r="A8839" s="601">
        <f t="shared" si="2000"/>
        <v>0</v>
      </c>
      <c r="B8839" s="561">
        <f t="shared" si="2001"/>
        <v>0</v>
      </c>
      <c r="C8839" s="561"/>
      <c r="D8839" s="613">
        <f t="shared" si="2002"/>
        <v>0</v>
      </c>
      <c r="E8839" s="553"/>
      <c r="F8839" s="555">
        <f t="shared" si="2003"/>
        <v>0</v>
      </c>
      <c r="G8839" s="555">
        <f t="shared" si="2004"/>
        <v>0</v>
      </c>
    </row>
    <row r="8840" spans="1:7" ht="19.899999999999999" customHeight="1" x14ac:dyDescent="0.2">
      <c r="A8840" s="599"/>
      <c r="B8840" s="545"/>
      <c r="C8840" s="545"/>
      <c r="D8840" s="541"/>
      <c r="E8840" s="542"/>
      <c r="F8840" s="564" t="s">
        <v>29</v>
      </c>
      <c r="G8840" s="605">
        <f>SUBTOTAL(9,G8829:G8839)</f>
        <v>0</v>
      </c>
    </row>
    <row r="8841" spans="1:7" ht="19.899999999999999" customHeight="1" x14ac:dyDescent="0.2">
      <c r="A8841" s="599"/>
      <c r="B8841" s="545"/>
      <c r="C8841" s="537" t="s">
        <v>1015</v>
      </c>
      <c r="D8841" s="541"/>
      <c r="E8841" s="542"/>
      <c r="F8841" s="543"/>
      <c r="G8841" s="600"/>
    </row>
    <row r="8842" spans="1:7" ht="19.899999999999999" customHeight="1" x14ac:dyDescent="0.2">
      <c r="A8842" s="792" t="s">
        <v>576</v>
      </c>
      <c r="B8842" s="793"/>
      <c r="C8842" s="794" t="s">
        <v>0</v>
      </c>
      <c r="D8842" s="794" t="s">
        <v>1867</v>
      </c>
      <c r="E8842" s="796" t="s">
        <v>24</v>
      </c>
      <c r="F8842" s="798" t="s">
        <v>25</v>
      </c>
      <c r="G8842" s="800" t="s">
        <v>26</v>
      </c>
    </row>
    <row r="8843" spans="1:7" ht="19.899999999999999" customHeight="1" x14ac:dyDescent="0.2">
      <c r="A8843" s="560" t="s">
        <v>577</v>
      </c>
      <c r="B8843" s="560" t="s">
        <v>578</v>
      </c>
      <c r="C8843" s="795"/>
      <c r="D8843" s="795"/>
      <c r="E8843" s="797"/>
      <c r="F8843" s="799"/>
      <c r="G8843" s="801"/>
    </row>
    <row r="8844" spans="1:7" ht="19.899999999999999" customHeight="1" x14ac:dyDescent="0.2">
      <c r="A8844" s="601">
        <f>IFERROR(VLOOKUP(C8844,T_Insumos,4,FALSE),0)</f>
        <v>0</v>
      </c>
      <c r="B8844" s="561">
        <f>IFERROR(VLOOKUP(C8844,T_Insumos,5,FALSE),0)</f>
        <v>0</v>
      </c>
      <c r="C8844" s="552"/>
      <c r="D8844" s="613">
        <f>IF(C8844=0,0,"$/tnkm")</f>
        <v>0</v>
      </c>
      <c r="E8844" s="553"/>
      <c r="F8844" s="555">
        <f>IFERROR(VLOOKUP(C8844,T_Insumos,3,FALSE),0)</f>
        <v>0</v>
      </c>
      <c r="G8844" s="555">
        <f>ROUND(E8844*F8844,2)</f>
        <v>0</v>
      </c>
    </row>
    <row r="8845" spans="1:7" ht="19.899999999999999" customHeight="1" x14ac:dyDescent="0.2">
      <c r="A8845" s="601">
        <f>IFERROR(VLOOKUP(C8845,T_Insumos,4,FALSE),0)</f>
        <v>0</v>
      </c>
      <c r="B8845" s="561">
        <f>IFERROR(VLOOKUP(C8845,T_Insumos,5,FALSE),0)</f>
        <v>0</v>
      </c>
      <c r="C8845" s="552"/>
      <c r="D8845" s="613">
        <f>IF(C8845=0,0,"$/tnkm")</f>
        <v>0</v>
      </c>
      <c r="E8845" s="569"/>
      <c r="F8845" s="555">
        <f>IFERROR(VLOOKUP(C8845,T_Insumos,3,FALSE),0)</f>
        <v>0</v>
      </c>
      <c r="G8845" s="555">
        <f t="shared" ref="G8845" si="2005">ROUND(E8845*F8845,2)</f>
        <v>0</v>
      </c>
    </row>
    <row r="8846" spans="1:7" ht="19.899999999999999" customHeight="1" x14ac:dyDescent="0.2">
      <c r="A8846" s="599"/>
      <c r="B8846" s="545"/>
      <c r="C8846" s="545"/>
      <c r="D8846" s="541"/>
      <c r="E8846" s="542"/>
      <c r="F8846" s="564" t="s">
        <v>1016</v>
      </c>
      <c r="G8846" s="605">
        <f>SUBTOTAL(9,G8844:G8845)</f>
        <v>0</v>
      </c>
    </row>
    <row r="8847" spans="1:7" ht="19.899999999999999" customHeight="1" x14ac:dyDescent="0.2">
      <c r="A8847" s="602"/>
      <c r="B8847" s="541"/>
      <c r="C8847" s="545"/>
      <c r="D8847" s="541"/>
      <c r="E8847" s="542"/>
      <c r="F8847" s="543"/>
      <c r="G8847" s="600"/>
    </row>
    <row r="8848" spans="1:7" ht="19.899999999999999" customHeight="1" x14ac:dyDescent="0.2">
      <c r="A8848" s="664" t="str">
        <f>B8782</f>
        <v/>
      </c>
      <c r="B8848" s="661">
        <f ca="1">C8782</f>
        <v>0</v>
      </c>
      <c r="C8848" s="541"/>
      <c r="D8848" s="541" t="s">
        <v>1833</v>
      </c>
      <c r="E8848" s="662"/>
      <c r="F8848" s="663" t="str">
        <f ca="1">"$/"&amp;G8782</f>
        <v>$/0</v>
      </c>
      <c r="G8848" s="610">
        <f>SUBTOTAL(9,G8805:G8847)</f>
        <v>0</v>
      </c>
    </row>
    <row r="8849" spans="1:7" ht="19.899999999999999" customHeight="1" x14ac:dyDescent="0.2">
      <c r="A8849" s="606"/>
      <c r="B8849" s="607"/>
      <c r="C8849" s="608"/>
      <c r="D8849" s="608" t="s">
        <v>2043</v>
      </c>
      <c r="E8849" s="609"/>
      <c r="F8849" s="665" t="str">
        <f ca="1">"$/"&amp;G8782</f>
        <v>$/0</v>
      </c>
      <c r="G8849" s="610">
        <f>ROUND(G8848/Coeficiente_Paso,2)</f>
        <v>0</v>
      </c>
    </row>
    <row r="8850" spans="1:7" ht="19.899999999999999" customHeight="1" x14ac:dyDescent="0.2">
      <c r="A8850" s="191"/>
      <c r="B8850" s="191"/>
      <c r="C8850" s="191"/>
      <c r="D8850" s="191"/>
      <c r="E8850" s="191"/>
      <c r="F8850" s="191"/>
      <c r="G8850" s="191"/>
    </row>
    <row r="8851" spans="1:7" ht="19.899999999999999" customHeight="1" x14ac:dyDescent="0.2">
      <c r="A8851" s="802" t="s">
        <v>31</v>
      </c>
      <c r="B8851" s="803"/>
      <c r="C8851" s="803"/>
      <c r="D8851" s="803"/>
      <c r="E8851" s="803"/>
      <c r="F8851" s="803"/>
      <c r="G8851" s="804"/>
    </row>
    <row r="8852" spans="1:7" ht="19.899999999999999" customHeight="1" x14ac:dyDescent="0.2">
      <c r="A8852" s="587" t="s">
        <v>711</v>
      </c>
      <c r="B8852" s="535" t="str">
        <f>Comitente</f>
        <v>DIRECCIÓN PROVINCIAL DE VIALIDAD</v>
      </c>
      <c r="C8852" s="536"/>
      <c r="D8852" s="537"/>
      <c r="E8852" s="537"/>
      <c r="F8852" s="538"/>
      <c r="G8852" s="588"/>
    </row>
    <row r="8853" spans="1:7" ht="19.899999999999999" customHeight="1" x14ac:dyDescent="0.2">
      <c r="A8853" s="587" t="s">
        <v>712</v>
      </c>
      <c r="B8853" s="535">
        <f>Contratista</f>
        <v>0</v>
      </c>
      <c r="C8853" s="539"/>
      <c r="D8853" s="539"/>
      <c r="E8853" s="539"/>
      <c r="F8853" s="535"/>
      <c r="G8853" s="589"/>
    </row>
    <row r="8854" spans="1:7" ht="19.899999999999999" customHeight="1" x14ac:dyDescent="0.2">
      <c r="A8854" s="587" t="s">
        <v>21</v>
      </c>
      <c r="B8854" s="535" t="str">
        <f>Obra</f>
        <v>PAVIMENTACIÓN Y REPAVIMENTACION DE LA RED VIAL MUNICIPAL AFECTADAS POR OBRAS DE SANEAMIENTO 1era ETAPA SARMIENTO</v>
      </c>
      <c r="C8854" s="539"/>
      <c r="D8854" s="539"/>
      <c r="E8854" s="539"/>
      <c r="F8854" s="535" t="s">
        <v>32</v>
      </c>
      <c r="G8854" s="589">
        <f>Fecha_Base</f>
        <v>0</v>
      </c>
    </row>
    <row r="8855" spans="1:7" ht="19.899999999999999" customHeight="1" x14ac:dyDescent="0.2">
      <c r="A8855" s="590" t="s">
        <v>710</v>
      </c>
      <c r="B8855" s="540" t="str">
        <f>Ubicación</f>
        <v>DEPARTAMENTO SARMIENTO</v>
      </c>
      <c r="C8855" s="540"/>
      <c r="D8855" s="541"/>
      <c r="E8855" s="542"/>
      <c r="F8855" s="543"/>
      <c r="G8855" s="591"/>
    </row>
    <row r="8856" spans="1:7" ht="19.899999999999999" customHeight="1" x14ac:dyDescent="0.2">
      <c r="A8856" s="590" t="s">
        <v>33</v>
      </c>
      <c r="B8856" s="544" t="str">
        <f>IFERROR(VALUE(LEFT(B8857,FIND(".",B8857)-1)),"")</f>
        <v/>
      </c>
      <c r="C8856" s="545">
        <f ca="1">IFERROR(VLOOKUP(B8856,T_Computo_Presupuesto,2,FALSE),0)</f>
        <v>0</v>
      </c>
      <c r="D8856" s="545"/>
      <c r="E8856" s="542"/>
      <c r="F8856" s="543"/>
      <c r="G8856" s="591"/>
    </row>
    <row r="8857" spans="1:7" ht="19.899999999999999" customHeight="1" x14ac:dyDescent="0.2">
      <c r="A8857" s="590" t="s">
        <v>22</v>
      </c>
      <c r="B8857" s="546" t="str">
        <f>IFERROR(VLOOKUP(COUNTIF($A$1:A8857,"ANALISIS DE PRECIOS"),T_NumeroItem,2,FALSE),"")</f>
        <v/>
      </c>
      <c r="C8857" s="805">
        <f ca="1">IFERROR(VLOOKUP(B8857,T_Computo_Presupuesto,2,FALSE),0)</f>
        <v>0</v>
      </c>
      <c r="D8857" s="805"/>
      <c r="E8857" s="805"/>
      <c r="F8857" s="540" t="s">
        <v>23</v>
      </c>
      <c r="G8857" s="592">
        <f ca="1">IFERROR(VLOOKUP(B8857,T_Computo_Presupuesto,4,FALSE),0)</f>
        <v>0</v>
      </c>
    </row>
    <row r="8858" spans="1:7" ht="19.899999999999999" customHeight="1" x14ac:dyDescent="0.2">
      <c r="A8858" s="590"/>
      <c r="B8858" s="540"/>
      <c r="C8858" s="545"/>
      <c r="D8858" s="541"/>
      <c r="E8858" s="542"/>
      <c r="F8858" s="545"/>
      <c r="G8858" s="593"/>
    </row>
    <row r="8859" spans="1:7" ht="19.899999999999999" customHeight="1" x14ac:dyDescent="0.2">
      <c r="A8859" s="594"/>
      <c r="B8859" s="547"/>
      <c r="C8859" s="548" t="s">
        <v>999</v>
      </c>
      <c r="D8859" s="547"/>
      <c r="E8859" s="547"/>
      <c r="F8859" s="547"/>
      <c r="G8859" s="595"/>
    </row>
    <row r="8860" spans="1:7" ht="19.899999999999999" customHeight="1" x14ac:dyDescent="0.2">
      <c r="A8860" s="590"/>
      <c r="B8860" s="549"/>
      <c r="C8860" s="545"/>
      <c r="D8860" s="541"/>
      <c r="E8860" s="542"/>
      <c r="F8860" s="540"/>
      <c r="G8860" s="592"/>
    </row>
    <row r="8861" spans="1:7" ht="19.899999999999999" customHeight="1" x14ac:dyDescent="0.2">
      <c r="A8861" s="590"/>
      <c r="B8861" s="549"/>
      <c r="C8861" s="550" t="s">
        <v>1000</v>
      </c>
      <c r="D8861" s="551" t="s">
        <v>24</v>
      </c>
      <c r="E8861" s="551" t="s">
        <v>1001</v>
      </c>
      <c r="F8861" s="551" t="s">
        <v>1002</v>
      </c>
      <c r="G8861" s="550" t="s">
        <v>1003</v>
      </c>
    </row>
    <row r="8862" spans="1:7" ht="19.899999999999999" customHeight="1" x14ac:dyDescent="0.2">
      <c r="A8862" s="590"/>
      <c r="B8862" s="549"/>
      <c r="C8862" s="552"/>
      <c r="D8862" s="553"/>
      <c r="E8862" s="554">
        <f t="shared" ref="E8862:E8871" si="2006">IFERROR(VLOOKUP(C8862,T_Equipos,4,FALSE),0)</f>
        <v>0</v>
      </c>
      <c r="F8862" s="555">
        <f t="shared" ref="F8862:F8871" si="2007">IFERROR(VLOOKUP(C8862,T_Equipos,5,FALSE),0)</f>
        <v>0</v>
      </c>
      <c r="G8862" s="555">
        <f>ROUND(D8862*F8862,2)</f>
        <v>0</v>
      </c>
    </row>
    <row r="8863" spans="1:7" ht="19.899999999999999" customHeight="1" x14ac:dyDescent="0.2">
      <c r="A8863" s="590"/>
      <c r="B8863" s="549"/>
      <c r="C8863" s="552"/>
      <c r="D8863" s="553"/>
      <c r="E8863" s="554">
        <f t="shared" si="2006"/>
        <v>0</v>
      </c>
      <c r="F8863" s="555">
        <f t="shared" si="2007"/>
        <v>0</v>
      </c>
      <c r="G8863" s="555">
        <f>ROUND(D8863*F8863,2)</f>
        <v>0</v>
      </c>
    </row>
    <row r="8864" spans="1:7" ht="19.899999999999999" customHeight="1" x14ac:dyDescent="0.2">
      <c r="A8864" s="590"/>
      <c r="B8864" s="549"/>
      <c r="C8864" s="552"/>
      <c r="D8864" s="553"/>
      <c r="E8864" s="554">
        <f t="shared" si="2006"/>
        <v>0</v>
      </c>
      <c r="F8864" s="555">
        <f t="shared" si="2007"/>
        <v>0</v>
      </c>
      <c r="G8864" s="555">
        <f>ROUND(D8864*F8864,2)</f>
        <v>0</v>
      </c>
    </row>
    <row r="8865" spans="1:7" ht="19.899999999999999" customHeight="1" x14ac:dyDescent="0.2">
      <c r="A8865" s="590"/>
      <c r="B8865" s="549"/>
      <c r="C8865" s="552"/>
      <c r="D8865" s="553"/>
      <c r="E8865" s="554">
        <f t="shared" si="2006"/>
        <v>0</v>
      </c>
      <c r="F8865" s="555">
        <f t="shared" si="2007"/>
        <v>0</v>
      </c>
      <c r="G8865" s="555">
        <f>ROUND(D8865*F8865,2)</f>
        <v>0</v>
      </c>
    </row>
    <row r="8866" spans="1:7" ht="19.899999999999999" customHeight="1" x14ac:dyDescent="0.2">
      <c r="A8866" s="590"/>
      <c r="B8866" s="549"/>
      <c r="C8866" s="552"/>
      <c r="D8866" s="553"/>
      <c r="E8866" s="554">
        <f t="shared" si="2006"/>
        <v>0</v>
      </c>
      <c r="F8866" s="555">
        <f t="shared" si="2007"/>
        <v>0</v>
      </c>
      <c r="G8866" s="555">
        <f t="shared" ref="G8866:G8871" si="2008">ROUND(D8866*F8866,2)</f>
        <v>0</v>
      </c>
    </row>
    <row r="8867" spans="1:7" ht="19.899999999999999" customHeight="1" x14ac:dyDescent="0.2">
      <c r="A8867" s="590"/>
      <c r="B8867" s="549"/>
      <c r="C8867" s="552"/>
      <c r="D8867" s="553"/>
      <c r="E8867" s="554">
        <f t="shared" si="2006"/>
        <v>0</v>
      </c>
      <c r="F8867" s="555">
        <f t="shared" si="2007"/>
        <v>0</v>
      </c>
      <c r="G8867" s="555">
        <f t="shared" si="2008"/>
        <v>0</v>
      </c>
    </row>
    <row r="8868" spans="1:7" ht="19.899999999999999" customHeight="1" x14ac:dyDescent="0.2">
      <c r="A8868" s="590"/>
      <c r="B8868" s="549"/>
      <c r="C8868" s="552"/>
      <c r="D8868" s="553"/>
      <c r="E8868" s="554">
        <f t="shared" si="2006"/>
        <v>0</v>
      </c>
      <c r="F8868" s="555">
        <f t="shared" si="2007"/>
        <v>0</v>
      </c>
      <c r="G8868" s="555">
        <f t="shared" si="2008"/>
        <v>0</v>
      </c>
    </row>
    <row r="8869" spans="1:7" ht="19.899999999999999" customHeight="1" x14ac:dyDescent="0.2">
      <c r="A8869" s="590"/>
      <c r="B8869" s="549"/>
      <c r="C8869" s="552"/>
      <c r="D8869" s="553"/>
      <c r="E8869" s="554">
        <f t="shared" si="2006"/>
        <v>0</v>
      </c>
      <c r="F8869" s="555">
        <f t="shared" si="2007"/>
        <v>0</v>
      </c>
      <c r="G8869" s="555">
        <f t="shared" si="2008"/>
        <v>0</v>
      </c>
    </row>
    <row r="8870" spans="1:7" ht="19.899999999999999" customHeight="1" x14ac:dyDescent="0.2">
      <c r="A8870" s="590"/>
      <c r="B8870" s="549"/>
      <c r="C8870" s="552"/>
      <c r="D8870" s="553"/>
      <c r="E8870" s="554">
        <f t="shared" si="2006"/>
        <v>0</v>
      </c>
      <c r="F8870" s="555">
        <f t="shared" si="2007"/>
        <v>0</v>
      </c>
      <c r="G8870" s="555">
        <f t="shared" si="2008"/>
        <v>0</v>
      </c>
    </row>
    <row r="8871" spans="1:7" ht="19.899999999999999" customHeight="1" x14ac:dyDescent="0.2">
      <c r="A8871" s="590"/>
      <c r="B8871" s="549"/>
      <c r="C8871" s="552"/>
      <c r="D8871" s="553"/>
      <c r="E8871" s="554">
        <f t="shared" si="2006"/>
        <v>0</v>
      </c>
      <c r="F8871" s="555">
        <f t="shared" si="2007"/>
        <v>0</v>
      </c>
      <c r="G8871" s="555">
        <f t="shared" si="2008"/>
        <v>0</v>
      </c>
    </row>
    <row r="8872" spans="1:7" ht="19.899999999999999" customHeight="1" x14ac:dyDescent="0.2">
      <c r="A8872" s="590"/>
      <c r="B8872" s="549"/>
      <c r="C8872" s="545"/>
      <c r="D8872" s="545"/>
      <c r="E8872" s="556"/>
      <c r="F8872" s="540"/>
      <c r="G8872" s="592"/>
    </row>
    <row r="8873" spans="1:7" ht="19.899999999999999" customHeight="1" x14ac:dyDescent="0.2">
      <c r="A8873" s="590"/>
      <c r="B8873" s="545"/>
      <c r="C8873" s="537" t="s">
        <v>1004</v>
      </c>
      <c r="D8873" s="540" t="s">
        <v>1001</v>
      </c>
      <c r="E8873" s="611">
        <f>SUMPRODUCT(D8862:D8871,E8862:E8871)</f>
        <v>0</v>
      </c>
      <c r="F8873" s="540" t="s">
        <v>1005</v>
      </c>
      <c r="G8873" s="612">
        <f>SUM(G8862:G8871)</f>
        <v>0</v>
      </c>
    </row>
    <row r="8874" spans="1:7" ht="19.899999999999999" customHeight="1" x14ac:dyDescent="0.2">
      <c r="A8874" s="590"/>
      <c r="B8874" s="549"/>
      <c r="C8874" s="557"/>
      <c r="D8874" s="556"/>
      <c r="E8874" s="542"/>
      <c r="F8874" s="540"/>
      <c r="G8874" s="596"/>
    </row>
    <row r="8875" spans="1:7" ht="19.899999999999999" customHeight="1" x14ac:dyDescent="0.2">
      <c r="A8875" s="597"/>
      <c r="B8875" s="549"/>
      <c r="C8875" s="540" t="s">
        <v>1006</v>
      </c>
      <c r="D8875" s="558">
        <f>IFERROR(VLOOKUP(COUNTIF($A$1:A8875,"ANALISIS DE PRECIOS"),T_Rendimiento_Equipo,5,FALSE),0)</f>
        <v>0</v>
      </c>
      <c r="E8875" s="559" t="str">
        <f ca="1">G8857&amp;"/día"</f>
        <v>0/día</v>
      </c>
      <c r="F8875" s="598"/>
      <c r="G8875" s="592"/>
    </row>
    <row r="8876" spans="1:7" ht="19.899999999999999" customHeight="1" x14ac:dyDescent="0.2">
      <c r="A8876" s="590"/>
      <c r="B8876" s="549"/>
      <c r="C8876" s="545"/>
      <c r="D8876" s="541"/>
      <c r="E8876" s="542"/>
      <c r="F8876" s="540"/>
      <c r="G8876" s="592"/>
    </row>
    <row r="8877" spans="1:7" ht="19.899999999999999" customHeight="1" x14ac:dyDescent="0.2">
      <c r="A8877" s="792" t="s">
        <v>576</v>
      </c>
      <c r="B8877" s="793"/>
      <c r="C8877" s="794" t="s">
        <v>0</v>
      </c>
      <c r="D8877" s="806" t="s">
        <v>1866</v>
      </c>
      <c r="E8877" s="806" t="s">
        <v>1865</v>
      </c>
      <c r="F8877" s="798" t="s">
        <v>1007</v>
      </c>
      <c r="G8877" s="800" t="s">
        <v>26</v>
      </c>
    </row>
    <row r="8878" spans="1:7" ht="19.899999999999999" customHeight="1" x14ac:dyDescent="0.2">
      <c r="A8878" s="560" t="s">
        <v>577</v>
      </c>
      <c r="B8878" s="560" t="s">
        <v>578</v>
      </c>
      <c r="C8878" s="795"/>
      <c r="D8878" s="807"/>
      <c r="E8878" s="797"/>
      <c r="F8878" s="799"/>
      <c r="G8878" s="801"/>
    </row>
    <row r="8879" spans="1:7" ht="19.899999999999999" customHeight="1" x14ac:dyDescent="0.2">
      <c r="A8879" s="599"/>
      <c r="B8879" s="545"/>
      <c r="C8879" s="537" t="s">
        <v>1008</v>
      </c>
      <c r="D8879" s="542"/>
      <c r="E8879" s="542"/>
      <c r="F8879" s="545"/>
      <c r="G8879" s="600"/>
    </row>
    <row r="8880" spans="1:7" ht="19.899999999999999" customHeight="1" x14ac:dyDescent="0.2">
      <c r="A8880" s="601">
        <f t="shared" ref="A8880:A8888" si="2009">IFERROR(VLOOKUP(C8880,T_Insumos,4,FALSE),0)</f>
        <v>0</v>
      </c>
      <c r="B8880" s="561">
        <f t="shared" ref="B8880:B8888" si="2010">IFERROR(VLOOKUP(C8880,T_Insumos,5,FALSE),0)</f>
        <v>0</v>
      </c>
      <c r="C8880" s="552"/>
      <c r="D8880" s="562">
        <f t="shared" ref="D8880:D8888" si="2011">IFERROR(VLOOKUP(C8880,T_Insumos,3,FALSE),0)</f>
        <v>0</v>
      </c>
      <c r="E8880" s="555">
        <f>D8880*$G$23</f>
        <v>0</v>
      </c>
      <c r="F8880" s="558">
        <f>IF(C8880="",0,IFERROR(VLOOKUP(COUNTIF($A$1:A8880,"ANALISIS DE PRECIOS"),T_Rendimiento_Equipo,5,FALSE),0))</f>
        <v>0</v>
      </c>
      <c r="G8880" s="555">
        <f>IFERROR(ROUND(E8880/F8880,2),0)</f>
        <v>0</v>
      </c>
    </row>
    <row r="8881" spans="1:7" ht="19.899999999999999" customHeight="1" x14ac:dyDescent="0.2">
      <c r="A8881" s="601">
        <f t="shared" si="2009"/>
        <v>0</v>
      </c>
      <c r="B8881" s="561">
        <f t="shared" si="2010"/>
        <v>0</v>
      </c>
      <c r="C8881" s="552"/>
      <c r="D8881" s="562">
        <f t="shared" si="2011"/>
        <v>0</v>
      </c>
      <c r="E8881" s="555"/>
      <c r="F8881" s="558">
        <f>IF(C8881="",0,IFERROR(VLOOKUP(COUNTIF($A$1:A8881,"ANALISIS DE PRECIOS"),T_Rendimiento_Equipo,5,FALSE),0))</f>
        <v>0</v>
      </c>
      <c r="G8881" s="555">
        <f t="shared" ref="G8881:G8888" si="2012">IFERROR(ROUND(E8881/F8881,2),0)</f>
        <v>0</v>
      </c>
    </row>
    <row r="8882" spans="1:7" ht="19.899999999999999" customHeight="1" x14ac:dyDescent="0.2">
      <c r="A8882" s="601">
        <f t="shared" si="2009"/>
        <v>0</v>
      </c>
      <c r="B8882" s="561">
        <f t="shared" si="2010"/>
        <v>0</v>
      </c>
      <c r="C8882" s="563"/>
      <c r="D8882" s="562">
        <f t="shared" si="2011"/>
        <v>0</v>
      </c>
      <c r="E8882" s="555"/>
      <c r="F8882" s="558">
        <f>IF(C8882="",0,IFERROR(VLOOKUP(COUNTIF($A$1:A8882,"ANALISIS DE PRECIOS"),T_Rendimiento_Equipo,5,FALSE),0))</f>
        <v>0</v>
      </c>
      <c r="G8882" s="555">
        <f t="shared" si="2012"/>
        <v>0</v>
      </c>
    </row>
    <row r="8883" spans="1:7" ht="19.899999999999999" customHeight="1" x14ac:dyDescent="0.2">
      <c r="A8883" s="601">
        <f t="shared" si="2009"/>
        <v>0</v>
      </c>
      <c r="B8883" s="561">
        <f t="shared" si="2010"/>
        <v>0</v>
      </c>
      <c r="C8883" s="563"/>
      <c r="D8883" s="562">
        <f t="shared" si="2011"/>
        <v>0</v>
      </c>
      <c r="E8883" s="555"/>
      <c r="F8883" s="558">
        <f>IF(C8883="",0,IFERROR(VLOOKUP(COUNTIF($A$1:A8883,"ANALISIS DE PRECIOS"),T_Rendimiento_Equipo,5,FALSE),0))</f>
        <v>0</v>
      </c>
      <c r="G8883" s="555">
        <f t="shared" si="2012"/>
        <v>0</v>
      </c>
    </row>
    <row r="8884" spans="1:7" ht="19.899999999999999" customHeight="1" x14ac:dyDescent="0.2">
      <c r="A8884" s="601">
        <f t="shared" si="2009"/>
        <v>0</v>
      </c>
      <c r="B8884" s="561">
        <f t="shared" si="2010"/>
        <v>0</v>
      </c>
      <c r="C8884" s="563"/>
      <c r="D8884" s="562">
        <f t="shared" si="2011"/>
        <v>0</v>
      </c>
      <c r="E8884" s="555"/>
      <c r="F8884" s="558">
        <f>IF(C8884="",0,IFERROR(VLOOKUP(COUNTIF($A$1:A8884,"ANALISIS DE PRECIOS"),T_Rendimiento_Equipo,5,FALSE),0))</f>
        <v>0</v>
      </c>
      <c r="G8884" s="555">
        <f t="shared" si="2012"/>
        <v>0</v>
      </c>
    </row>
    <row r="8885" spans="1:7" ht="19.899999999999999" customHeight="1" x14ac:dyDescent="0.2">
      <c r="A8885" s="601">
        <f t="shared" si="2009"/>
        <v>0</v>
      </c>
      <c r="B8885" s="561">
        <f t="shared" si="2010"/>
        <v>0</v>
      </c>
      <c r="C8885" s="563"/>
      <c r="D8885" s="562">
        <f t="shared" si="2011"/>
        <v>0</v>
      </c>
      <c r="E8885" s="555"/>
      <c r="F8885" s="558">
        <f>IF(C8885="",0,IFERROR(VLOOKUP(COUNTIF($A$1:A8885,"ANALISIS DE PRECIOS"),T_Rendimiento_Equipo,5,FALSE),0))</f>
        <v>0</v>
      </c>
      <c r="G8885" s="555">
        <f t="shared" si="2012"/>
        <v>0</v>
      </c>
    </row>
    <row r="8886" spans="1:7" ht="19.899999999999999" customHeight="1" x14ac:dyDescent="0.2">
      <c r="A8886" s="601">
        <f t="shared" si="2009"/>
        <v>0</v>
      </c>
      <c r="B8886" s="561">
        <f t="shared" si="2010"/>
        <v>0</v>
      </c>
      <c r="C8886" s="563"/>
      <c r="D8886" s="562">
        <f t="shared" si="2011"/>
        <v>0</v>
      </c>
      <c r="E8886" s="555"/>
      <c r="F8886" s="558">
        <f>IF(C8886="",0,IFERROR(VLOOKUP(COUNTIF($A$1:A8886,"ANALISIS DE PRECIOS"),T_Rendimiento_Equipo,5,FALSE),0))</f>
        <v>0</v>
      </c>
      <c r="G8886" s="555">
        <f t="shared" si="2012"/>
        <v>0</v>
      </c>
    </row>
    <row r="8887" spans="1:7" ht="19.899999999999999" customHeight="1" x14ac:dyDescent="0.2">
      <c r="A8887" s="601">
        <f t="shared" si="2009"/>
        <v>0</v>
      </c>
      <c r="B8887" s="561">
        <f t="shared" si="2010"/>
        <v>0</v>
      </c>
      <c r="C8887" s="563"/>
      <c r="D8887" s="562">
        <f t="shared" si="2011"/>
        <v>0</v>
      </c>
      <c r="E8887" s="555"/>
      <c r="F8887" s="558">
        <f>IF(C8887="",0,IFERROR(VLOOKUP(COUNTIF($A$1:A8887,"ANALISIS DE PRECIOS"),T_Rendimiento_Equipo,5,FALSE),0))</f>
        <v>0</v>
      </c>
      <c r="G8887" s="555">
        <f t="shared" si="2012"/>
        <v>0</v>
      </c>
    </row>
    <row r="8888" spans="1:7" ht="19.899999999999999" customHeight="1" x14ac:dyDescent="0.2">
      <c r="A8888" s="601">
        <f t="shared" si="2009"/>
        <v>0</v>
      </c>
      <c r="B8888" s="561">
        <f t="shared" si="2010"/>
        <v>0</v>
      </c>
      <c r="C8888" s="552"/>
      <c r="D8888" s="562">
        <f t="shared" si="2011"/>
        <v>0</v>
      </c>
      <c r="E8888" s="555"/>
      <c r="F8888" s="558">
        <f>IF(C8888="",0,IFERROR(VLOOKUP(COUNTIF($A$1:A8888,"ANALISIS DE PRECIOS"),T_Rendimiento_Equipo,5,FALSE),0))</f>
        <v>0</v>
      </c>
      <c r="G8888" s="555">
        <f t="shared" si="2012"/>
        <v>0</v>
      </c>
    </row>
    <row r="8889" spans="1:7" ht="19.899999999999999" customHeight="1" x14ac:dyDescent="0.2">
      <c r="A8889" s="602"/>
      <c r="B8889" s="541"/>
      <c r="C8889" s="545"/>
      <c r="D8889" s="541"/>
      <c r="E8889" s="542"/>
      <c r="F8889" s="564" t="s">
        <v>27</v>
      </c>
      <c r="G8889" s="603">
        <f>SUBTOTAL(9,G8880:G8888)</f>
        <v>0</v>
      </c>
    </row>
    <row r="8890" spans="1:7" ht="19.899999999999999" customHeight="1" x14ac:dyDescent="0.2">
      <c r="A8890" s="599"/>
      <c r="B8890" s="545"/>
      <c r="C8890" s="537" t="s">
        <v>713</v>
      </c>
      <c r="D8890" s="541"/>
      <c r="E8890" s="542"/>
      <c r="F8890" s="543"/>
      <c r="G8890" s="600"/>
    </row>
    <row r="8891" spans="1:7" ht="19.899999999999999" customHeight="1" x14ac:dyDescent="0.2">
      <c r="A8891" s="792" t="s">
        <v>576</v>
      </c>
      <c r="B8891" s="793"/>
      <c r="C8891" s="794" t="s">
        <v>0</v>
      </c>
      <c r="D8891" s="796" t="s">
        <v>24</v>
      </c>
      <c r="E8891" s="796" t="s">
        <v>1832</v>
      </c>
      <c r="F8891" s="798" t="s">
        <v>1007</v>
      </c>
      <c r="G8891" s="800" t="s">
        <v>26</v>
      </c>
    </row>
    <row r="8892" spans="1:7" ht="19.899999999999999" customHeight="1" x14ac:dyDescent="0.2">
      <c r="A8892" s="560" t="s">
        <v>577</v>
      </c>
      <c r="B8892" s="560" t="s">
        <v>578</v>
      </c>
      <c r="C8892" s="795"/>
      <c r="D8892" s="797"/>
      <c r="E8892" s="797"/>
      <c r="F8892" s="799"/>
      <c r="G8892" s="801"/>
    </row>
    <row r="8893" spans="1:7" ht="19.899999999999999" customHeight="1" x14ac:dyDescent="0.2">
      <c r="A8893" s="601">
        <f t="shared" ref="A8893:A8899" si="2013">IFERROR(VLOOKUP(C8893,T_Insumos,4,FALSE),0)</f>
        <v>0</v>
      </c>
      <c r="B8893" s="561">
        <f t="shared" ref="B8893:B8899" si="2014">IFERROR(VLOOKUP(C8893,T_Insumos,5,FALSE),0)</f>
        <v>0</v>
      </c>
      <c r="C8893" s="565"/>
      <c r="D8893" s="558"/>
      <c r="E8893" s="555">
        <f t="shared" ref="E8893:E8899" si="2015">IFERROR(VLOOKUP(C8893,T_Insumos,3,FALSE),0)</f>
        <v>0</v>
      </c>
      <c r="F8893" s="558">
        <f>IF(C8893="",0,IFERROR(VLOOKUP(COUNTIF($A$1:A8893,"ANALISIS DE PRECIOS"),T_Rendimiento_Equipo,5,FALSE),0))</f>
        <v>0</v>
      </c>
      <c r="G8893" s="555">
        <f>IFERROR(ROUND(D8893*E8893/F8893,2),0)</f>
        <v>0</v>
      </c>
    </row>
    <row r="8894" spans="1:7" ht="19.899999999999999" customHeight="1" x14ac:dyDescent="0.2">
      <c r="A8894" s="601">
        <f t="shared" si="2013"/>
        <v>0</v>
      </c>
      <c r="B8894" s="561">
        <f t="shared" si="2014"/>
        <v>0</v>
      </c>
      <c r="C8894" s="552"/>
      <c r="D8894" s="558"/>
      <c r="E8894" s="555">
        <f t="shared" si="2015"/>
        <v>0</v>
      </c>
      <c r="F8894" s="558">
        <f>IF(C8894="",0,IFERROR(VLOOKUP(COUNTIF($A$1:A8894,"ANALISIS DE PRECIOS"),T_Rendimiento_Equipo,5,FALSE),0))</f>
        <v>0</v>
      </c>
      <c r="G8894" s="555">
        <f t="shared" ref="G8894:G8899" si="2016">IFERROR(ROUND(D8894*E8894/F8894,2),0)</f>
        <v>0</v>
      </c>
    </row>
    <row r="8895" spans="1:7" ht="19.899999999999999" customHeight="1" x14ac:dyDescent="0.2">
      <c r="A8895" s="601">
        <f t="shared" si="2013"/>
        <v>0</v>
      </c>
      <c r="B8895" s="561">
        <f t="shared" si="2014"/>
        <v>0</v>
      </c>
      <c r="C8895" s="552"/>
      <c r="D8895" s="558"/>
      <c r="E8895" s="555">
        <f t="shared" si="2015"/>
        <v>0</v>
      </c>
      <c r="F8895" s="558">
        <f>IF(C8895="",0,IFERROR(VLOOKUP(COUNTIF($A$1:A8895,"ANALISIS DE PRECIOS"),T_Rendimiento_Equipo,5,FALSE),0))</f>
        <v>0</v>
      </c>
      <c r="G8895" s="555">
        <f t="shared" si="2016"/>
        <v>0</v>
      </c>
    </row>
    <row r="8896" spans="1:7" ht="19.899999999999999" customHeight="1" x14ac:dyDescent="0.2">
      <c r="A8896" s="601">
        <f t="shared" si="2013"/>
        <v>0</v>
      </c>
      <c r="B8896" s="561">
        <f t="shared" si="2014"/>
        <v>0</v>
      </c>
      <c r="C8896" s="552"/>
      <c r="D8896" s="558"/>
      <c r="E8896" s="555">
        <f t="shared" si="2015"/>
        <v>0</v>
      </c>
      <c r="F8896" s="558">
        <f>IF(C8896="",0,IFERROR(VLOOKUP(COUNTIF($A$1:A8896,"ANALISIS DE PRECIOS"),T_Rendimiento_Equipo,5,FALSE),0))</f>
        <v>0</v>
      </c>
      <c r="G8896" s="555">
        <f t="shared" si="2016"/>
        <v>0</v>
      </c>
    </row>
    <row r="8897" spans="1:7" ht="19.899999999999999" customHeight="1" x14ac:dyDescent="0.2">
      <c r="A8897" s="601">
        <f t="shared" si="2013"/>
        <v>0</v>
      </c>
      <c r="B8897" s="561">
        <f t="shared" si="2014"/>
        <v>0</v>
      </c>
      <c r="C8897" s="552"/>
      <c r="D8897" s="558"/>
      <c r="E8897" s="555">
        <f t="shared" si="2015"/>
        <v>0</v>
      </c>
      <c r="F8897" s="558">
        <f>IF(C8897="",0,IFERROR(VLOOKUP(COUNTIF($A$1:A8897,"ANALISIS DE PRECIOS"),T_Rendimiento_Equipo,5,FALSE),0))</f>
        <v>0</v>
      </c>
      <c r="G8897" s="555">
        <f t="shared" si="2016"/>
        <v>0</v>
      </c>
    </row>
    <row r="8898" spans="1:7" ht="19.899999999999999" customHeight="1" x14ac:dyDescent="0.2">
      <c r="A8898" s="601">
        <f t="shared" si="2013"/>
        <v>0</v>
      </c>
      <c r="B8898" s="561">
        <f t="shared" si="2014"/>
        <v>0</v>
      </c>
      <c r="C8898" s="552"/>
      <c r="D8898" s="566"/>
      <c r="E8898" s="555">
        <f t="shared" si="2015"/>
        <v>0</v>
      </c>
      <c r="F8898" s="558">
        <f>IF(C8898="",0,IFERROR(VLOOKUP(COUNTIF($A$1:A8898,"ANALISIS DE PRECIOS"),T_Rendimiento_Equipo,5,FALSE),0))</f>
        <v>0</v>
      </c>
      <c r="G8898" s="555">
        <f t="shared" si="2016"/>
        <v>0</v>
      </c>
    </row>
    <row r="8899" spans="1:7" ht="19.899999999999999" customHeight="1" x14ac:dyDescent="0.2">
      <c r="A8899" s="601">
        <f t="shared" si="2013"/>
        <v>0</v>
      </c>
      <c r="B8899" s="561">
        <f t="shared" si="2014"/>
        <v>0</v>
      </c>
      <c r="C8899" s="561"/>
      <c r="D8899" s="567"/>
      <c r="E8899" s="555">
        <f t="shared" si="2015"/>
        <v>0</v>
      </c>
      <c r="F8899" s="558">
        <f>IF(C8899="",0,IFERROR(VLOOKUP(COUNTIF($A$1:A8899,"ANALISIS DE PRECIOS"),T_Rendimiento_Equipo,5,FALSE),0))</f>
        <v>0</v>
      </c>
      <c r="G8899" s="555">
        <f t="shared" si="2016"/>
        <v>0</v>
      </c>
    </row>
    <row r="8900" spans="1:7" ht="19.899999999999999" customHeight="1" x14ac:dyDescent="0.2">
      <c r="A8900" s="602"/>
      <c r="B8900" s="541"/>
      <c r="C8900" s="545"/>
      <c r="D8900" s="541"/>
      <c r="E8900" s="542"/>
      <c r="F8900" s="564" t="s">
        <v>28</v>
      </c>
      <c r="G8900" s="604">
        <f>SUBTOTAL(9,G8893:G8899)</f>
        <v>0</v>
      </c>
    </row>
    <row r="8901" spans="1:7" ht="19.899999999999999" customHeight="1" x14ac:dyDescent="0.2">
      <c r="A8901" s="599"/>
      <c r="B8901" s="545"/>
      <c r="C8901" s="537" t="s">
        <v>1014</v>
      </c>
      <c r="D8901" s="541"/>
      <c r="E8901" s="542"/>
      <c r="F8901" s="543"/>
      <c r="G8901" s="600"/>
    </row>
    <row r="8902" spans="1:7" ht="19.899999999999999" customHeight="1" x14ac:dyDescent="0.2">
      <c r="A8902" s="792" t="s">
        <v>576</v>
      </c>
      <c r="B8902" s="793"/>
      <c r="C8902" s="794" t="s">
        <v>0</v>
      </c>
      <c r="D8902" s="794" t="s">
        <v>1867</v>
      </c>
      <c r="E8902" s="796" t="s">
        <v>24</v>
      </c>
      <c r="F8902" s="798" t="s">
        <v>25</v>
      </c>
      <c r="G8902" s="800" t="s">
        <v>26</v>
      </c>
    </row>
    <row r="8903" spans="1:7" ht="19.899999999999999" customHeight="1" x14ac:dyDescent="0.2">
      <c r="A8903" s="560" t="s">
        <v>577</v>
      </c>
      <c r="B8903" s="560" t="s">
        <v>578</v>
      </c>
      <c r="C8903" s="795"/>
      <c r="D8903" s="795"/>
      <c r="E8903" s="797"/>
      <c r="F8903" s="799"/>
      <c r="G8903" s="801"/>
    </row>
    <row r="8904" spans="1:7" ht="19.899999999999999" customHeight="1" x14ac:dyDescent="0.2">
      <c r="A8904" s="601">
        <f t="shared" ref="A8904:A8914" si="2017">IFERROR(VLOOKUP(C8904,T_Insumos,4,FALSE),0)</f>
        <v>0</v>
      </c>
      <c r="B8904" s="561">
        <f t="shared" ref="B8904:B8914" si="2018">IFERROR(VLOOKUP(C8904,T_Insumos,5,FALSE),0)</f>
        <v>0</v>
      </c>
      <c r="C8904" s="561"/>
      <c r="D8904" s="613">
        <f t="shared" ref="D8904:D8914" si="2019">IFERROR(VLOOKUP(C8904,T_Insumos,2,FALSE),0)</f>
        <v>0</v>
      </c>
      <c r="E8904" s="553"/>
      <c r="F8904" s="555">
        <f t="shared" ref="F8904:F8914" si="2020">IFERROR(VLOOKUP(C8904,T_Insumos,3,FALSE),0)</f>
        <v>0</v>
      </c>
      <c r="G8904" s="555">
        <f>ROUND(E8904*F8904,2)</f>
        <v>0</v>
      </c>
    </row>
    <row r="8905" spans="1:7" ht="19.899999999999999" customHeight="1" x14ac:dyDescent="0.2">
      <c r="A8905" s="601">
        <f t="shared" si="2017"/>
        <v>0</v>
      </c>
      <c r="B8905" s="561">
        <f t="shared" si="2018"/>
        <v>0</v>
      </c>
      <c r="C8905" s="561"/>
      <c r="D8905" s="613">
        <f t="shared" si="2019"/>
        <v>0</v>
      </c>
      <c r="E8905" s="553"/>
      <c r="F8905" s="555">
        <f t="shared" si="2020"/>
        <v>0</v>
      </c>
      <c r="G8905" s="555">
        <f t="shared" ref="G8905:G8914" si="2021">ROUND(E8905*F8905,2)</f>
        <v>0</v>
      </c>
    </row>
    <row r="8906" spans="1:7" ht="19.899999999999999" customHeight="1" x14ac:dyDescent="0.2">
      <c r="A8906" s="601">
        <f t="shared" si="2017"/>
        <v>0</v>
      </c>
      <c r="B8906" s="561">
        <f t="shared" si="2018"/>
        <v>0</v>
      </c>
      <c r="C8906" s="561"/>
      <c r="D8906" s="613">
        <f t="shared" si="2019"/>
        <v>0</v>
      </c>
      <c r="E8906" s="553"/>
      <c r="F8906" s="555">
        <f t="shared" si="2020"/>
        <v>0</v>
      </c>
      <c r="G8906" s="555">
        <f t="shared" si="2021"/>
        <v>0</v>
      </c>
    </row>
    <row r="8907" spans="1:7" ht="19.899999999999999" customHeight="1" x14ac:dyDescent="0.2">
      <c r="A8907" s="601">
        <f t="shared" si="2017"/>
        <v>0</v>
      </c>
      <c r="B8907" s="561">
        <f t="shared" si="2018"/>
        <v>0</v>
      </c>
      <c r="C8907" s="561"/>
      <c r="D8907" s="613">
        <f t="shared" si="2019"/>
        <v>0</v>
      </c>
      <c r="E8907" s="553"/>
      <c r="F8907" s="555">
        <f t="shared" si="2020"/>
        <v>0</v>
      </c>
      <c r="G8907" s="555">
        <f t="shared" si="2021"/>
        <v>0</v>
      </c>
    </row>
    <row r="8908" spans="1:7" ht="19.899999999999999" customHeight="1" x14ac:dyDescent="0.2">
      <c r="A8908" s="601">
        <f t="shared" si="2017"/>
        <v>0</v>
      </c>
      <c r="B8908" s="561">
        <f t="shared" si="2018"/>
        <v>0</v>
      </c>
      <c r="C8908" s="561"/>
      <c r="D8908" s="613">
        <f t="shared" si="2019"/>
        <v>0</v>
      </c>
      <c r="E8908" s="553"/>
      <c r="F8908" s="555">
        <f t="shared" si="2020"/>
        <v>0</v>
      </c>
      <c r="G8908" s="555">
        <f t="shared" si="2021"/>
        <v>0</v>
      </c>
    </row>
    <row r="8909" spans="1:7" ht="19.899999999999999" customHeight="1" x14ac:dyDescent="0.2">
      <c r="A8909" s="601">
        <f t="shared" si="2017"/>
        <v>0</v>
      </c>
      <c r="B8909" s="561">
        <f t="shared" si="2018"/>
        <v>0</v>
      </c>
      <c r="C8909" s="561"/>
      <c r="D8909" s="613">
        <f t="shared" si="2019"/>
        <v>0</v>
      </c>
      <c r="E8909" s="553"/>
      <c r="F8909" s="555">
        <f t="shared" si="2020"/>
        <v>0</v>
      </c>
      <c r="G8909" s="555">
        <f t="shared" si="2021"/>
        <v>0</v>
      </c>
    </row>
    <row r="8910" spans="1:7" ht="19.899999999999999" customHeight="1" x14ac:dyDescent="0.2">
      <c r="A8910" s="601">
        <f t="shared" si="2017"/>
        <v>0</v>
      </c>
      <c r="B8910" s="561">
        <f t="shared" si="2018"/>
        <v>0</v>
      </c>
      <c r="C8910" s="561"/>
      <c r="D8910" s="613">
        <f t="shared" si="2019"/>
        <v>0</v>
      </c>
      <c r="E8910" s="553"/>
      <c r="F8910" s="555">
        <f t="shared" si="2020"/>
        <v>0</v>
      </c>
      <c r="G8910" s="555">
        <f t="shared" si="2021"/>
        <v>0</v>
      </c>
    </row>
    <row r="8911" spans="1:7" ht="19.899999999999999" customHeight="1" x14ac:dyDescent="0.2">
      <c r="A8911" s="601">
        <f t="shared" si="2017"/>
        <v>0</v>
      </c>
      <c r="B8911" s="561">
        <f t="shared" si="2018"/>
        <v>0</v>
      </c>
      <c r="C8911" s="561"/>
      <c r="D8911" s="613">
        <f t="shared" si="2019"/>
        <v>0</v>
      </c>
      <c r="E8911" s="553"/>
      <c r="F8911" s="555">
        <f t="shared" si="2020"/>
        <v>0</v>
      </c>
      <c r="G8911" s="555">
        <f t="shared" si="2021"/>
        <v>0</v>
      </c>
    </row>
    <row r="8912" spans="1:7" ht="19.899999999999999" customHeight="1" x14ac:dyDescent="0.2">
      <c r="A8912" s="601">
        <f t="shared" si="2017"/>
        <v>0</v>
      </c>
      <c r="B8912" s="561">
        <f t="shared" si="2018"/>
        <v>0</v>
      </c>
      <c r="C8912" s="561"/>
      <c r="D8912" s="613">
        <f t="shared" si="2019"/>
        <v>0</v>
      </c>
      <c r="E8912" s="553"/>
      <c r="F8912" s="555">
        <f t="shared" si="2020"/>
        <v>0</v>
      </c>
      <c r="G8912" s="555">
        <f t="shared" si="2021"/>
        <v>0</v>
      </c>
    </row>
    <row r="8913" spans="1:7" ht="19.899999999999999" customHeight="1" x14ac:dyDescent="0.2">
      <c r="A8913" s="601">
        <f t="shared" si="2017"/>
        <v>0</v>
      </c>
      <c r="B8913" s="561">
        <f t="shared" si="2018"/>
        <v>0</v>
      </c>
      <c r="C8913" s="561"/>
      <c r="D8913" s="613">
        <f t="shared" si="2019"/>
        <v>0</v>
      </c>
      <c r="E8913" s="553"/>
      <c r="F8913" s="555">
        <f t="shared" si="2020"/>
        <v>0</v>
      </c>
      <c r="G8913" s="555">
        <f t="shared" si="2021"/>
        <v>0</v>
      </c>
    </row>
    <row r="8914" spans="1:7" ht="19.899999999999999" customHeight="1" x14ac:dyDescent="0.2">
      <c r="A8914" s="601">
        <f t="shared" si="2017"/>
        <v>0</v>
      </c>
      <c r="B8914" s="561">
        <f t="shared" si="2018"/>
        <v>0</v>
      </c>
      <c r="C8914" s="561"/>
      <c r="D8914" s="613">
        <f t="shared" si="2019"/>
        <v>0</v>
      </c>
      <c r="E8914" s="553"/>
      <c r="F8914" s="555">
        <f t="shared" si="2020"/>
        <v>0</v>
      </c>
      <c r="G8914" s="555">
        <f t="shared" si="2021"/>
        <v>0</v>
      </c>
    </row>
    <row r="8915" spans="1:7" ht="19.899999999999999" customHeight="1" x14ac:dyDescent="0.2">
      <c r="A8915" s="599"/>
      <c r="B8915" s="545"/>
      <c r="C8915" s="545"/>
      <c r="D8915" s="541"/>
      <c r="E8915" s="542"/>
      <c r="F8915" s="564" t="s">
        <v>29</v>
      </c>
      <c r="G8915" s="605">
        <f>SUBTOTAL(9,G8904:G8914)</f>
        <v>0</v>
      </c>
    </row>
    <row r="8916" spans="1:7" ht="19.899999999999999" customHeight="1" x14ac:dyDescent="0.2">
      <c r="A8916" s="599"/>
      <c r="B8916" s="545"/>
      <c r="C8916" s="537" t="s">
        <v>1015</v>
      </c>
      <c r="D8916" s="541"/>
      <c r="E8916" s="542"/>
      <c r="F8916" s="543"/>
      <c r="G8916" s="600"/>
    </row>
    <row r="8917" spans="1:7" ht="19.899999999999999" customHeight="1" x14ac:dyDescent="0.2">
      <c r="A8917" s="792" t="s">
        <v>576</v>
      </c>
      <c r="B8917" s="793"/>
      <c r="C8917" s="794" t="s">
        <v>0</v>
      </c>
      <c r="D8917" s="794" t="s">
        <v>1867</v>
      </c>
      <c r="E8917" s="796" t="s">
        <v>24</v>
      </c>
      <c r="F8917" s="798" t="s">
        <v>25</v>
      </c>
      <c r="G8917" s="800" t="s">
        <v>26</v>
      </c>
    </row>
    <row r="8918" spans="1:7" ht="19.899999999999999" customHeight="1" x14ac:dyDescent="0.2">
      <c r="A8918" s="560" t="s">
        <v>577</v>
      </c>
      <c r="B8918" s="560" t="s">
        <v>578</v>
      </c>
      <c r="C8918" s="795"/>
      <c r="D8918" s="795"/>
      <c r="E8918" s="797"/>
      <c r="F8918" s="799"/>
      <c r="G8918" s="801"/>
    </row>
    <row r="8919" spans="1:7" ht="19.899999999999999" customHeight="1" x14ac:dyDescent="0.2">
      <c r="A8919" s="601">
        <f>IFERROR(VLOOKUP(C8919,T_Insumos,4,FALSE),0)</f>
        <v>0</v>
      </c>
      <c r="B8919" s="561">
        <f>IFERROR(VLOOKUP(C8919,T_Insumos,5,FALSE),0)</f>
        <v>0</v>
      </c>
      <c r="C8919" s="552"/>
      <c r="D8919" s="613">
        <f>IF(C8919=0,0,"$/tnkm")</f>
        <v>0</v>
      </c>
      <c r="E8919" s="553"/>
      <c r="F8919" s="555">
        <f>IFERROR(VLOOKUP(C8919,T_Insumos,3,FALSE),0)</f>
        <v>0</v>
      </c>
      <c r="G8919" s="555">
        <f>ROUND(E8919*F8919,2)</f>
        <v>0</v>
      </c>
    </row>
    <row r="8920" spans="1:7" ht="19.899999999999999" customHeight="1" x14ac:dyDescent="0.2">
      <c r="A8920" s="601">
        <f>IFERROR(VLOOKUP(C8920,T_Insumos,4,FALSE),0)</f>
        <v>0</v>
      </c>
      <c r="B8920" s="561">
        <f>IFERROR(VLOOKUP(C8920,T_Insumos,5,FALSE),0)</f>
        <v>0</v>
      </c>
      <c r="C8920" s="552"/>
      <c r="D8920" s="613">
        <f>IF(C8920=0,0,"$/tnkm")</f>
        <v>0</v>
      </c>
      <c r="E8920" s="569"/>
      <c r="F8920" s="555">
        <f>IFERROR(VLOOKUP(C8920,T_Insumos,3,FALSE),0)</f>
        <v>0</v>
      </c>
      <c r="G8920" s="555">
        <f t="shared" ref="G8920" si="2022">ROUND(E8920*F8920,2)</f>
        <v>0</v>
      </c>
    </row>
    <row r="8921" spans="1:7" ht="19.899999999999999" customHeight="1" x14ac:dyDescent="0.2">
      <c r="A8921" s="599"/>
      <c r="B8921" s="545"/>
      <c r="C8921" s="545"/>
      <c r="D8921" s="541"/>
      <c r="E8921" s="542"/>
      <c r="F8921" s="564" t="s">
        <v>1016</v>
      </c>
      <c r="G8921" s="605">
        <f>SUBTOTAL(9,G8919:G8920)</f>
        <v>0</v>
      </c>
    </row>
    <row r="8922" spans="1:7" ht="19.899999999999999" customHeight="1" x14ac:dyDescent="0.2">
      <c r="A8922" s="602"/>
      <c r="B8922" s="541"/>
      <c r="C8922" s="545"/>
      <c r="D8922" s="541"/>
      <c r="E8922" s="542"/>
      <c r="F8922" s="543"/>
      <c r="G8922" s="600"/>
    </row>
    <row r="8923" spans="1:7" ht="19.899999999999999" customHeight="1" x14ac:dyDescent="0.2">
      <c r="A8923" s="664" t="str">
        <f>B8857</f>
        <v/>
      </c>
      <c r="B8923" s="661">
        <f ca="1">C8857</f>
        <v>0</v>
      </c>
      <c r="C8923" s="541"/>
      <c r="D8923" s="541" t="s">
        <v>1833</v>
      </c>
      <c r="E8923" s="662"/>
      <c r="F8923" s="663" t="str">
        <f ca="1">"$/"&amp;G8857</f>
        <v>$/0</v>
      </c>
      <c r="G8923" s="610">
        <f>SUBTOTAL(9,G8880:G8922)</f>
        <v>0</v>
      </c>
    </row>
    <row r="8924" spans="1:7" ht="19.899999999999999" customHeight="1" x14ac:dyDescent="0.2">
      <c r="A8924" s="606"/>
      <c r="B8924" s="607"/>
      <c r="C8924" s="608"/>
      <c r="D8924" s="608" t="s">
        <v>2043</v>
      </c>
      <c r="E8924" s="609"/>
      <c r="F8924" s="665" t="str">
        <f ca="1">"$/"&amp;G8857</f>
        <v>$/0</v>
      </c>
      <c r="G8924" s="610">
        <f>ROUND(G8923/Coeficiente_Paso,2)</f>
        <v>0</v>
      </c>
    </row>
    <row r="8925" spans="1:7" ht="19.899999999999999" customHeight="1" x14ac:dyDescent="0.2">
      <c r="A8925" s="191"/>
      <c r="B8925" s="191"/>
      <c r="C8925" s="191"/>
      <c r="D8925" s="191"/>
      <c r="E8925" s="191"/>
      <c r="F8925" s="191"/>
      <c r="G8925" s="191"/>
    </row>
    <row r="8926" spans="1:7" ht="19.899999999999999" customHeight="1" x14ac:dyDescent="0.2">
      <c r="A8926" s="802" t="s">
        <v>31</v>
      </c>
      <c r="B8926" s="803"/>
      <c r="C8926" s="803"/>
      <c r="D8926" s="803"/>
      <c r="E8926" s="803"/>
      <c r="F8926" s="803"/>
      <c r="G8926" s="804"/>
    </row>
    <row r="8927" spans="1:7" ht="19.899999999999999" customHeight="1" x14ac:dyDescent="0.2">
      <c r="A8927" s="587" t="s">
        <v>711</v>
      </c>
      <c r="B8927" s="535" t="str">
        <f>Comitente</f>
        <v>DIRECCIÓN PROVINCIAL DE VIALIDAD</v>
      </c>
      <c r="C8927" s="536"/>
      <c r="D8927" s="537"/>
      <c r="E8927" s="537"/>
      <c r="F8927" s="538"/>
      <c r="G8927" s="588"/>
    </row>
    <row r="8928" spans="1:7" ht="19.899999999999999" customHeight="1" x14ac:dyDescent="0.2">
      <c r="A8928" s="587" t="s">
        <v>712</v>
      </c>
      <c r="B8928" s="535">
        <f>Contratista</f>
        <v>0</v>
      </c>
      <c r="C8928" s="539"/>
      <c r="D8928" s="539"/>
      <c r="E8928" s="539"/>
      <c r="F8928" s="535"/>
      <c r="G8928" s="589"/>
    </row>
    <row r="8929" spans="1:7" ht="19.899999999999999" customHeight="1" x14ac:dyDescent="0.2">
      <c r="A8929" s="587" t="s">
        <v>21</v>
      </c>
      <c r="B8929" s="535" t="str">
        <f>Obra</f>
        <v>PAVIMENTACIÓN Y REPAVIMENTACION DE LA RED VIAL MUNICIPAL AFECTADAS POR OBRAS DE SANEAMIENTO 1era ETAPA SARMIENTO</v>
      </c>
      <c r="C8929" s="539"/>
      <c r="D8929" s="539"/>
      <c r="E8929" s="539"/>
      <c r="F8929" s="535" t="s">
        <v>32</v>
      </c>
      <c r="G8929" s="589">
        <f>Fecha_Base</f>
        <v>0</v>
      </c>
    </row>
    <row r="8930" spans="1:7" ht="19.899999999999999" customHeight="1" x14ac:dyDescent="0.2">
      <c r="A8930" s="590" t="s">
        <v>710</v>
      </c>
      <c r="B8930" s="540" t="str">
        <f>Ubicación</f>
        <v>DEPARTAMENTO SARMIENTO</v>
      </c>
      <c r="C8930" s="540"/>
      <c r="D8930" s="541"/>
      <c r="E8930" s="542"/>
      <c r="F8930" s="543"/>
      <c r="G8930" s="591"/>
    </row>
    <row r="8931" spans="1:7" ht="19.899999999999999" customHeight="1" x14ac:dyDescent="0.2">
      <c r="A8931" s="590" t="s">
        <v>33</v>
      </c>
      <c r="B8931" s="544" t="str">
        <f>IFERROR(VALUE(LEFT(B8932,FIND(".",B8932)-1)),"")</f>
        <v/>
      </c>
      <c r="C8931" s="545">
        <f ca="1">IFERROR(VLOOKUP(B8931,T_Computo_Presupuesto,2,FALSE),0)</f>
        <v>0</v>
      </c>
      <c r="D8931" s="545"/>
      <c r="E8931" s="542"/>
      <c r="F8931" s="543"/>
      <c r="G8931" s="591"/>
    </row>
    <row r="8932" spans="1:7" ht="19.899999999999999" customHeight="1" x14ac:dyDescent="0.2">
      <c r="A8932" s="590" t="s">
        <v>22</v>
      </c>
      <c r="B8932" s="546" t="str">
        <f>IFERROR(VLOOKUP(COUNTIF($A$1:A8932,"ANALISIS DE PRECIOS"),T_NumeroItem,2,FALSE),"")</f>
        <v/>
      </c>
      <c r="C8932" s="805">
        <f ca="1">IFERROR(VLOOKUP(B8932,T_Computo_Presupuesto,2,FALSE),0)</f>
        <v>0</v>
      </c>
      <c r="D8932" s="805"/>
      <c r="E8932" s="805"/>
      <c r="F8932" s="540" t="s">
        <v>23</v>
      </c>
      <c r="G8932" s="592">
        <f ca="1">IFERROR(VLOOKUP(B8932,T_Computo_Presupuesto,4,FALSE),0)</f>
        <v>0</v>
      </c>
    </row>
    <row r="8933" spans="1:7" ht="19.899999999999999" customHeight="1" x14ac:dyDescent="0.2">
      <c r="A8933" s="590"/>
      <c r="B8933" s="540"/>
      <c r="C8933" s="545"/>
      <c r="D8933" s="541"/>
      <c r="E8933" s="542"/>
      <c r="F8933" s="545"/>
      <c r="G8933" s="593"/>
    </row>
    <row r="8934" spans="1:7" ht="19.899999999999999" customHeight="1" x14ac:dyDescent="0.2">
      <c r="A8934" s="594"/>
      <c r="B8934" s="547"/>
      <c r="C8934" s="548" t="s">
        <v>999</v>
      </c>
      <c r="D8934" s="547"/>
      <c r="E8934" s="547"/>
      <c r="F8934" s="547"/>
      <c r="G8934" s="595"/>
    </row>
    <row r="8935" spans="1:7" ht="19.899999999999999" customHeight="1" x14ac:dyDescent="0.2">
      <c r="A8935" s="590"/>
      <c r="B8935" s="549"/>
      <c r="C8935" s="545"/>
      <c r="D8935" s="541"/>
      <c r="E8935" s="542"/>
      <c r="F8935" s="540"/>
      <c r="G8935" s="592"/>
    </row>
    <row r="8936" spans="1:7" ht="19.899999999999999" customHeight="1" x14ac:dyDescent="0.2">
      <c r="A8936" s="590"/>
      <c r="B8936" s="549"/>
      <c r="C8936" s="550" t="s">
        <v>1000</v>
      </c>
      <c r="D8936" s="551" t="s">
        <v>24</v>
      </c>
      <c r="E8936" s="551" t="s">
        <v>1001</v>
      </c>
      <c r="F8936" s="551" t="s">
        <v>1002</v>
      </c>
      <c r="G8936" s="550" t="s">
        <v>1003</v>
      </c>
    </row>
    <row r="8937" spans="1:7" ht="19.899999999999999" customHeight="1" x14ac:dyDescent="0.2">
      <c r="A8937" s="590"/>
      <c r="B8937" s="549"/>
      <c r="C8937" s="552"/>
      <c r="D8937" s="553"/>
      <c r="E8937" s="554">
        <f t="shared" ref="E8937:E8946" si="2023">IFERROR(VLOOKUP(C8937,T_Equipos,4,FALSE),0)</f>
        <v>0</v>
      </c>
      <c r="F8937" s="555">
        <f t="shared" ref="F8937:F8946" si="2024">IFERROR(VLOOKUP(C8937,T_Equipos,5,FALSE),0)</f>
        <v>0</v>
      </c>
      <c r="G8937" s="555">
        <f>ROUND(D8937*F8937,2)</f>
        <v>0</v>
      </c>
    </row>
    <row r="8938" spans="1:7" ht="19.899999999999999" customHeight="1" x14ac:dyDescent="0.2">
      <c r="A8938" s="590"/>
      <c r="B8938" s="549"/>
      <c r="C8938" s="552"/>
      <c r="D8938" s="553"/>
      <c r="E8938" s="554">
        <f t="shared" si="2023"/>
        <v>0</v>
      </c>
      <c r="F8938" s="555">
        <f t="shared" si="2024"/>
        <v>0</v>
      </c>
      <c r="G8938" s="555">
        <f>ROUND(D8938*F8938,2)</f>
        <v>0</v>
      </c>
    </row>
    <row r="8939" spans="1:7" ht="19.899999999999999" customHeight="1" x14ac:dyDescent="0.2">
      <c r="A8939" s="590"/>
      <c r="B8939" s="549"/>
      <c r="C8939" s="552"/>
      <c r="D8939" s="553"/>
      <c r="E8939" s="554">
        <f t="shared" si="2023"/>
        <v>0</v>
      </c>
      <c r="F8939" s="555">
        <f t="shared" si="2024"/>
        <v>0</v>
      </c>
      <c r="G8939" s="555">
        <f>ROUND(D8939*F8939,2)</f>
        <v>0</v>
      </c>
    </row>
    <row r="8940" spans="1:7" ht="19.899999999999999" customHeight="1" x14ac:dyDescent="0.2">
      <c r="A8940" s="590"/>
      <c r="B8940" s="549"/>
      <c r="C8940" s="552"/>
      <c r="D8940" s="553"/>
      <c r="E8940" s="554">
        <f t="shared" si="2023"/>
        <v>0</v>
      </c>
      <c r="F8940" s="555">
        <f t="shared" si="2024"/>
        <v>0</v>
      </c>
      <c r="G8940" s="555">
        <f>ROUND(D8940*F8940,2)</f>
        <v>0</v>
      </c>
    </row>
    <row r="8941" spans="1:7" ht="19.899999999999999" customHeight="1" x14ac:dyDescent="0.2">
      <c r="A8941" s="590"/>
      <c r="B8941" s="549"/>
      <c r="C8941" s="552"/>
      <c r="D8941" s="553"/>
      <c r="E8941" s="554">
        <f t="shared" si="2023"/>
        <v>0</v>
      </c>
      <c r="F8941" s="555">
        <f t="shared" si="2024"/>
        <v>0</v>
      </c>
      <c r="G8941" s="555">
        <f t="shared" ref="G8941:G8946" si="2025">ROUND(D8941*F8941,2)</f>
        <v>0</v>
      </c>
    </row>
    <row r="8942" spans="1:7" ht="19.899999999999999" customHeight="1" x14ac:dyDescent="0.2">
      <c r="A8942" s="590"/>
      <c r="B8942" s="549"/>
      <c r="C8942" s="552"/>
      <c r="D8942" s="553"/>
      <c r="E8942" s="554">
        <f t="shared" si="2023"/>
        <v>0</v>
      </c>
      <c r="F8942" s="555">
        <f t="shared" si="2024"/>
        <v>0</v>
      </c>
      <c r="G8942" s="555">
        <f t="shared" si="2025"/>
        <v>0</v>
      </c>
    </row>
    <row r="8943" spans="1:7" ht="19.899999999999999" customHeight="1" x14ac:dyDescent="0.2">
      <c r="A8943" s="590"/>
      <c r="B8943" s="549"/>
      <c r="C8943" s="552"/>
      <c r="D8943" s="553"/>
      <c r="E8943" s="554">
        <f t="shared" si="2023"/>
        <v>0</v>
      </c>
      <c r="F8943" s="555">
        <f t="shared" si="2024"/>
        <v>0</v>
      </c>
      <c r="G8943" s="555">
        <f t="shared" si="2025"/>
        <v>0</v>
      </c>
    </row>
    <row r="8944" spans="1:7" ht="19.899999999999999" customHeight="1" x14ac:dyDescent="0.2">
      <c r="A8944" s="590"/>
      <c r="B8944" s="549"/>
      <c r="C8944" s="552"/>
      <c r="D8944" s="553"/>
      <c r="E8944" s="554">
        <f t="shared" si="2023"/>
        <v>0</v>
      </c>
      <c r="F8944" s="555">
        <f t="shared" si="2024"/>
        <v>0</v>
      </c>
      <c r="G8944" s="555">
        <f t="shared" si="2025"/>
        <v>0</v>
      </c>
    </row>
    <row r="8945" spans="1:7" ht="19.899999999999999" customHeight="1" x14ac:dyDescent="0.2">
      <c r="A8945" s="590"/>
      <c r="B8945" s="549"/>
      <c r="C8945" s="552"/>
      <c r="D8945" s="553"/>
      <c r="E8945" s="554">
        <f t="shared" si="2023"/>
        <v>0</v>
      </c>
      <c r="F8945" s="555">
        <f t="shared" si="2024"/>
        <v>0</v>
      </c>
      <c r="G8945" s="555">
        <f t="shared" si="2025"/>
        <v>0</v>
      </c>
    </row>
    <row r="8946" spans="1:7" ht="19.899999999999999" customHeight="1" x14ac:dyDescent="0.2">
      <c r="A8946" s="590"/>
      <c r="B8946" s="549"/>
      <c r="C8946" s="552"/>
      <c r="D8946" s="553"/>
      <c r="E8946" s="554">
        <f t="shared" si="2023"/>
        <v>0</v>
      </c>
      <c r="F8946" s="555">
        <f t="shared" si="2024"/>
        <v>0</v>
      </c>
      <c r="G8946" s="555">
        <f t="shared" si="2025"/>
        <v>0</v>
      </c>
    </row>
    <row r="8947" spans="1:7" ht="19.899999999999999" customHeight="1" x14ac:dyDescent="0.2">
      <c r="A8947" s="590"/>
      <c r="B8947" s="549"/>
      <c r="C8947" s="545"/>
      <c r="D8947" s="545"/>
      <c r="E8947" s="556"/>
      <c r="F8947" s="540"/>
      <c r="G8947" s="592"/>
    </row>
    <row r="8948" spans="1:7" ht="19.899999999999999" customHeight="1" x14ac:dyDescent="0.2">
      <c r="A8948" s="590"/>
      <c r="B8948" s="545"/>
      <c r="C8948" s="537" t="s">
        <v>1004</v>
      </c>
      <c r="D8948" s="540" t="s">
        <v>1001</v>
      </c>
      <c r="E8948" s="611">
        <f>SUMPRODUCT(D8937:D8946,E8937:E8946)</f>
        <v>0</v>
      </c>
      <c r="F8948" s="540" t="s">
        <v>1005</v>
      </c>
      <c r="G8948" s="612">
        <f>SUM(G8937:G8946)</f>
        <v>0</v>
      </c>
    </row>
    <row r="8949" spans="1:7" ht="19.899999999999999" customHeight="1" x14ac:dyDescent="0.2">
      <c r="A8949" s="590"/>
      <c r="B8949" s="549"/>
      <c r="C8949" s="557"/>
      <c r="D8949" s="556"/>
      <c r="E8949" s="542"/>
      <c r="F8949" s="540"/>
      <c r="G8949" s="596"/>
    </row>
    <row r="8950" spans="1:7" ht="19.899999999999999" customHeight="1" x14ac:dyDescent="0.2">
      <c r="A8950" s="597"/>
      <c r="B8950" s="549"/>
      <c r="C8950" s="540" t="s">
        <v>1006</v>
      </c>
      <c r="D8950" s="558">
        <f>IFERROR(VLOOKUP(COUNTIF($A$1:A8950,"ANALISIS DE PRECIOS"),T_Rendimiento_Equipo,5,FALSE),0)</f>
        <v>0</v>
      </c>
      <c r="E8950" s="559" t="str">
        <f ca="1">G8932&amp;"/día"</f>
        <v>0/día</v>
      </c>
      <c r="F8950" s="598"/>
      <c r="G8950" s="592"/>
    </row>
    <row r="8951" spans="1:7" ht="19.899999999999999" customHeight="1" x14ac:dyDescent="0.2">
      <c r="A8951" s="590"/>
      <c r="B8951" s="549"/>
      <c r="C8951" s="545"/>
      <c r="D8951" s="541"/>
      <c r="E8951" s="542"/>
      <c r="F8951" s="540"/>
      <c r="G8951" s="592"/>
    </row>
    <row r="8952" spans="1:7" ht="19.899999999999999" customHeight="1" x14ac:dyDescent="0.2">
      <c r="A8952" s="792" t="s">
        <v>576</v>
      </c>
      <c r="B8952" s="793"/>
      <c r="C8952" s="794" t="s">
        <v>0</v>
      </c>
      <c r="D8952" s="806" t="s">
        <v>1866</v>
      </c>
      <c r="E8952" s="806" t="s">
        <v>1865</v>
      </c>
      <c r="F8952" s="798" t="s">
        <v>1007</v>
      </c>
      <c r="G8952" s="800" t="s">
        <v>26</v>
      </c>
    </row>
    <row r="8953" spans="1:7" ht="19.899999999999999" customHeight="1" x14ac:dyDescent="0.2">
      <c r="A8953" s="560" t="s">
        <v>577</v>
      </c>
      <c r="B8953" s="560" t="s">
        <v>578</v>
      </c>
      <c r="C8953" s="795"/>
      <c r="D8953" s="807"/>
      <c r="E8953" s="797"/>
      <c r="F8953" s="799"/>
      <c r="G8953" s="801"/>
    </row>
    <row r="8954" spans="1:7" ht="19.899999999999999" customHeight="1" x14ac:dyDescent="0.2">
      <c r="A8954" s="599"/>
      <c r="B8954" s="545"/>
      <c r="C8954" s="537" t="s">
        <v>1008</v>
      </c>
      <c r="D8954" s="542"/>
      <c r="E8954" s="542"/>
      <c r="F8954" s="545"/>
      <c r="G8954" s="600"/>
    </row>
    <row r="8955" spans="1:7" ht="19.899999999999999" customHeight="1" x14ac:dyDescent="0.2">
      <c r="A8955" s="601">
        <f t="shared" ref="A8955:A8963" si="2026">IFERROR(VLOOKUP(C8955,T_Insumos,4,FALSE),0)</f>
        <v>0</v>
      </c>
      <c r="B8955" s="561">
        <f t="shared" ref="B8955:B8963" si="2027">IFERROR(VLOOKUP(C8955,T_Insumos,5,FALSE),0)</f>
        <v>0</v>
      </c>
      <c r="C8955" s="552"/>
      <c r="D8955" s="562">
        <f t="shared" ref="D8955:D8963" si="2028">IFERROR(VLOOKUP(C8955,T_Insumos,3,FALSE),0)</f>
        <v>0</v>
      </c>
      <c r="E8955" s="555">
        <f>D8955*$G$23</f>
        <v>0</v>
      </c>
      <c r="F8955" s="558">
        <f>IF(C8955="",0,IFERROR(VLOOKUP(COUNTIF($A$1:A8955,"ANALISIS DE PRECIOS"),T_Rendimiento_Equipo,5,FALSE),0))</f>
        <v>0</v>
      </c>
      <c r="G8955" s="555">
        <f>IFERROR(ROUND(E8955/F8955,2),0)</f>
        <v>0</v>
      </c>
    </row>
    <row r="8956" spans="1:7" ht="19.899999999999999" customHeight="1" x14ac:dyDescent="0.2">
      <c r="A8956" s="601">
        <f t="shared" si="2026"/>
        <v>0</v>
      </c>
      <c r="B8956" s="561">
        <f t="shared" si="2027"/>
        <v>0</v>
      </c>
      <c r="C8956" s="552"/>
      <c r="D8956" s="562">
        <f t="shared" si="2028"/>
        <v>0</v>
      </c>
      <c r="E8956" s="555"/>
      <c r="F8956" s="558">
        <f>IF(C8956="",0,IFERROR(VLOOKUP(COUNTIF($A$1:A8956,"ANALISIS DE PRECIOS"),T_Rendimiento_Equipo,5,FALSE),0))</f>
        <v>0</v>
      </c>
      <c r="G8956" s="555">
        <f t="shared" ref="G8956:G8963" si="2029">IFERROR(ROUND(E8956/F8956,2),0)</f>
        <v>0</v>
      </c>
    </row>
    <row r="8957" spans="1:7" ht="19.899999999999999" customHeight="1" x14ac:dyDescent="0.2">
      <c r="A8957" s="601">
        <f t="shared" si="2026"/>
        <v>0</v>
      </c>
      <c r="B8957" s="561">
        <f t="shared" si="2027"/>
        <v>0</v>
      </c>
      <c r="C8957" s="563"/>
      <c r="D8957" s="562">
        <f t="shared" si="2028"/>
        <v>0</v>
      </c>
      <c r="E8957" s="555"/>
      <c r="F8957" s="558">
        <f>IF(C8957="",0,IFERROR(VLOOKUP(COUNTIF($A$1:A8957,"ANALISIS DE PRECIOS"),T_Rendimiento_Equipo,5,FALSE),0))</f>
        <v>0</v>
      </c>
      <c r="G8957" s="555">
        <f t="shared" si="2029"/>
        <v>0</v>
      </c>
    </row>
    <row r="8958" spans="1:7" ht="19.899999999999999" customHeight="1" x14ac:dyDescent="0.2">
      <c r="A8958" s="601">
        <f t="shared" si="2026"/>
        <v>0</v>
      </c>
      <c r="B8958" s="561">
        <f t="shared" si="2027"/>
        <v>0</v>
      </c>
      <c r="C8958" s="563"/>
      <c r="D8958" s="562">
        <f t="shared" si="2028"/>
        <v>0</v>
      </c>
      <c r="E8958" s="555"/>
      <c r="F8958" s="558">
        <f>IF(C8958="",0,IFERROR(VLOOKUP(COUNTIF($A$1:A8958,"ANALISIS DE PRECIOS"),T_Rendimiento_Equipo,5,FALSE),0))</f>
        <v>0</v>
      </c>
      <c r="G8958" s="555">
        <f t="shared" si="2029"/>
        <v>0</v>
      </c>
    </row>
    <row r="8959" spans="1:7" ht="19.899999999999999" customHeight="1" x14ac:dyDescent="0.2">
      <c r="A8959" s="601">
        <f t="shared" si="2026"/>
        <v>0</v>
      </c>
      <c r="B8959" s="561">
        <f t="shared" si="2027"/>
        <v>0</v>
      </c>
      <c r="C8959" s="563"/>
      <c r="D8959" s="562">
        <f t="shared" si="2028"/>
        <v>0</v>
      </c>
      <c r="E8959" s="555"/>
      <c r="F8959" s="558">
        <f>IF(C8959="",0,IFERROR(VLOOKUP(COUNTIF($A$1:A8959,"ANALISIS DE PRECIOS"),T_Rendimiento_Equipo,5,FALSE),0))</f>
        <v>0</v>
      </c>
      <c r="G8959" s="555">
        <f t="shared" si="2029"/>
        <v>0</v>
      </c>
    </row>
    <row r="8960" spans="1:7" ht="19.899999999999999" customHeight="1" x14ac:dyDescent="0.2">
      <c r="A8960" s="601">
        <f t="shared" si="2026"/>
        <v>0</v>
      </c>
      <c r="B8960" s="561">
        <f t="shared" si="2027"/>
        <v>0</v>
      </c>
      <c r="C8960" s="563"/>
      <c r="D8960" s="562">
        <f t="shared" si="2028"/>
        <v>0</v>
      </c>
      <c r="E8960" s="555"/>
      <c r="F8960" s="558">
        <f>IF(C8960="",0,IFERROR(VLOOKUP(COUNTIF($A$1:A8960,"ANALISIS DE PRECIOS"),T_Rendimiento_Equipo,5,FALSE),0))</f>
        <v>0</v>
      </c>
      <c r="G8960" s="555">
        <f t="shared" si="2029"/>
        <v>0</v>
      </c>
    </row>
    <row r="8961" spans="1:7" ht="19.899999999999999" customHeight="1" x14ac:dyDescent="0.2">
      <c r="A8961" s="601">
        <f t="shared" si="2026"/>
        <v>0</v>
      </c>
      <c r="B8961" s="561">
        <f t="shared" si="2027"/>
        <v>0</v>
      </c>
      <c r="C8961" s="563"/>
      <c r="D8961" s="562">
        <f t="shared" si="2028"/>
        <v>0</v>
      </c>
      <c r="E8961" s="555"/>
      <c r="F8961" s="558">
        <f>IF(C8961="",0,IFERROR(VLOOKUP(COUNTIF($A$1:A8961,"ANALISIS DE PRECIOS"),T_Rendimiento_Equipo,5,FALSE),0))</f>
        <v>0</v>
      </c>
      <c r="G8961" s="555">
        <f t="shared" si="2029"/>
        <v>0</v>
      </c>
    </row>
    <row r="8962" spans="1:7" ht="19.899999999999999" customHeight="1" x14ac:dyDescent="0.2">
      <c r="A8962" s="601">
        <f t="shared" si="2026"/>
        <v>0</v>
      </c>
      <c r="B8962" s="561">
        <f t="shared" si="2027"/>
        <v>0</v>
      </c>
      <c r="C8962" s="563"/>
      <c r="D8962" s="562">
        <f t="shared" si="2028"/>
        <v>0</v>
      </c>
      <c r="E8962" s="555"/>
      <c r="F8962" s="558">
        <f>IF(C8962="",0,IFERROR(VLOOKUP(COUNTIF($A$1:A8962,"ANALISIS DE PRECIOS"),T_Rendimiento_Equipo,5,FALSE),0))</f>
        <v>0</v>
      </c>
      <c r="G8962" s="555">
        <f t="shared" si="2029"/>
        <v>0</v>
      </c>
    </row>
    <row r="8963" spans="1:7" ht="19.899999999999999" customHeight="1" x14ac:dyDescent="0.2">
      <c r="A8963" s="601">
        <f t="shared" si="2026"/>
        <v>0</v>
      </c>
      <c r="B8963" s="561">
        <f t="shared" si="2027"/>
        <v>0</v>
      </c>
      <c r="C8963" s="552"/>
      <c r="D8963" s="562">
        <f t="shared" si="2028"/>
        <v>0</v>
      </c>
      <c r="E8963" s="555"/>
      <c r="F8963" s="558">
        <f>IF(C8963="",0,IFERROR(VLOOKUP(COUNTIF($A$1:A8963,"ANALISIS DE PRECIOS"),T_Rendimiento_Equipo,5,FALSE),0))</f>
        <v>0</v>
      </c>
      <c r="G8963" s="555">
        <f t="shared" si="2029"/>
        <v>0</v>
      </c>
    </row>
    <row r="8964" spans="1:7" ht="19.899999999999999" customHeight="1" x14ac:dyDescent="0.2">
      <c r="A8964" s="602"/>
      <c r="B8964" s="541"/>
      <c r="C8964" s="545"/>
      <c r="D8964" s="541"/>
      <c r="E8964" s="542"/>
      <c r="F8964" s="564" t="s">
        <v>27</v>
      </c>
      <c r="G8964" s="603">
        <f>SUBTOTAL(9,G8955:G8963)</f>
        <v>0</v>
      </c>
    </row>
    <row r="8965" spans="1:7" ht="19.899999999999999" customHeight="1" x14ac:dyDescent="0.2">
      <c r="A8965" s="599"/>
      <c r="B8965" s="545"/>
      <c r="C8965" s="537" t="s">
        <v>713</v>
      </c>
      <c r="D8965" s="541"/>
      <c r="E8965" s="542"/>
      <c r="F8965" s="543"/>
      <c r="G8965" s="600"/>
    </row>
    <row r="8966" spans="1:7" ht="19.899999999999999" customHeight="1" x14ac:dyDescent="0.2">
      <c r="A8966" s="792" t="s">
        <v>576</v>
      </c>
      <c r="B8966" s="793"/>
      <c r="C8966" s="794" t="s">
        <v>0</v>
      </c>
      <c r="D8966" s="796" t="s">
        <v>24</v>
      </c>
      <c r="E8966" s="796" t="s">
        <v>1832</v>
      </c>
      <c r="F8966" s="798" t="s">
        <v>1007</v>
      </c>
      <c r="G8966" s="800" t="s">
        <v>26</v>
      </c>
    </row>
    <row r="8967" spans="1:7" ht="19.899999999999999" customHeight="1" x14ac:dyDescent="0.2">
      <c r="A8967" s="560" t="s">
        <v>577</v>
      </c>
      <c r="B8967" s="560" t="s">
        <v>578</v>
      </c>
      <c r="C8967" s="795"/>
      <c r="D8967" s="797"/>
      <c r="E8967" s="797"/>
      <c r="F8967" s="799"/>
      <c r="G8967" s="801"/>
    </row>
    <row r="8968" spans="1:7" ht="19.899999999999999" customHeight="1" x14ac:dyDescent="0.2">
      <c r="A8968" s="601">
        <f t="shared" ref="A8968:A8974" si="2030">IFERROR(VLOOKUP(C8968,T_Insumos,4,FALSE),0)</f>
        <v>0</v>
      </c>
      <c r="B8968" s="561">
        <f t="shared" ref="B8968:B8974" si="2031">IFERROR(VLOOKUP(C8968,T_Insumos,5,FALSE),0)</f>
        <v>0</v>
      </c>
      <c r="C8968" s="565"/>
      <c r="D8968" s="558"/>
      <c r="E8968" s="555">
        <f t="shared" ref="E8968:E8974" si="2032">IFERROR(VLOOKUP(C8968,T_Insumos,3,FALSE),0)</f>
        <v>0</v>
      </c>
      <c r="F8968" s="558">
        <f>IF(C8968="",0,IFERROR(VLOOKUP(COUNTIF($A$1:A8968,"ANALISIS DE PRECIOS"),T_Rendimiento_Equipo,5,FALSE),0))</f>
        <v>0</v>
      </c>
      <c r="G8968" s="555">
        <f>IFERROR(ROUND(D8968*E8968/F8968,2),0)</f>
        <v>0</v>
      </c>
    </row>
    <row r="8969" spans="1:7" ht="19.899999999999999" customHeight="1" x14ac:dyDescent="0.2">
      <c r="A8969" s="601">
        <f t="shared" si="2030"/>
        <v>0</v>
      </c>
      <c r="B8969" s="561">
        <f t="shared" si="2031"/>
        <v>0</v>
      </c>
      <c r="C8969" s="552"/>
      <c r="D8969" s="558"/>
      <c r="E8969" s="555">
        <f t="shared" si="2032"/>
        <v>0</v>
      </c>
      <c r="F8969" s="558">
        <f>IF(C8969="",0,IFERROR(VLOOKUP(COUNTIF($A$1:A8969,"ANALISIS DE PRECIOS"),T_Rendimiento_Equipo,5,FALSE),0))</f>
        <v>0</v>
      </c>
      <c r="G8969" s="555">
        <f t="shared" ref="G8969:G8974" si="2033">IFERROR(ROUND(D8969*E8969/F8969,2),0)</f>
        <v>0</v>
      </c>
    </row>
    <row r="8970" spans="1:7" ht="19.899999999999999" customHeight="1" x14ac:dyDescent="0.2">
      <c r="A8970" s="601">
        <f t="shared" si="2030"/>
        <v>0</v>
      </c>
      <c r="B8970" s="561">
        <f t="shared" si="2031"/>
        <v>0</v>
      </c>
      <c r="C8970" s="552"/>
      <c r="D8970" s="558"/>
      <c r="E8970" s="555">
        <f t="shared" si="2032"/>
        <v>0</v>
      </c>
      <c r="F8970" s="558">
        <f>IF(C8970="",0,IFERROR(VLOOKUP(COUNTIF($A$1:A8970,"ANALISIS DE PRECIOS"),T_Rendimiento_Equipo,5,FALSE),0))</f>
        <v>0</v>
      </c>
      <c r="G8970" s="555">
        <f t="shared" si="2033"/>
        <v>0</v>
      </c>
    </row>
    <row r="8971" spans="1:7" ht="19.899999999999999" customHeight="1" x14ac:dyDescent="0.2">
      <c r="A8971" s="601">
        <f t="shared" si="2030"/>
        <v>0</v>
      </c>
      <c r="B8971" s="561">
        <f t="shared" si="2031"/>
        <v>0</v>
      </c>
      <c r="C8971" s="552"/>
      <c r="D8971" s="558"/>
      <c r="E8971" s="555">
        <f t="shared" si="2032"/>
        <v>0</v>
      </c>
      <c r="F8971" s="558">
        <f>IF(C8971="",0,IFERROR(VLOOKUP(COUNTIF($A$1:A8971,"ANALISIS DE PRECIOS"),T_Rendimiento_Equipo,5,FALSE),0))</f>
        <v>0</v>
      </c>
      <c r="G8971" s="555">
        <f t="shared" si="2033"/>
        <v>0</v>
      </c>
    </row>
    <row r="8972" spans="1:7" ht="19.899999999999999" customHeight="1" x14ac:dyDescent="0.2">
      <c r="A8972" s="601">
        <f t="shared" si="2030"/>
        <v>0</v>
      </c>
      <c r="B8972" s="561">
        <f t="shared" si="2031"/>
        <v>0</v>
      </c>
      <c r="C8972" s="552"/>
      <c r="D8972" s="558"/>
      <c r="E8972" s="555">
        <f t="shared" si="2032"/>
        <v>0</v>
      </c>
      <c r="F8972" s="558">
        <f>IF(C8972="",0,IFERROR(VLOOKUP(COUNTIF($A$1:A8972,"ANALISIS DE PRECIOS"),T_Rendimiento_Equipo,5,FALSE),0))</f>
        <v>0</v>
      </c>
      <c r="G8972" s="555">
        <f t="shared" si="2033"/>
        <v>0</v>
      </c>
    </row>
    <row r="8973" spans="1:7" ht="19.899999999999999" customHeight="1" x14ac:dyDescent="0.2">
      <c r="A8973" s="601">
        <f t="shared" si="2030"/>
        <v>0</v>
      </c>
      <c r="B8973" s="561">
        <f t="shared" si="2031"/>
        <v>0</v>
      </c>
      <c r="C8973" s="552"/>
      <c r="D8973" s="566"/>
      <c r="E8973" s="555">
        <f t="shared" si="2032"/>
        <v>0</v>
      </c>
      <c r="F8973" s="558">
        <f>IF(C8973="",0,IFERROR(VLOOKUP(COUNTIF($A$1:A8973,"ANALISIS DE PRECIOS"),T_Rendimiento_Equipo,5,FALSE),0))</f>
        <v>0</v>
      </c>
      <c r="G8973" s="555">
        <f t="shared" si="2033"/>
        <v>0</v>
      </c>
    </row>
    <row r="8974" spans="1:7" ht="19.899999999999999" customHeight="1" x14ac:dyDescent="0.2">
      <c r="A8974" s="601">
        <f t="shared" si="2030"/>
        <v>0</v>
      </c>
      <c r="B8974" s="561">
        <f t="shared" si="2031"/>
        <v>0</v>
      </c>
      <c r="C8974" s="561"/>
      <c r="D8974" s="567"/>
      <c r="E8974" s="555">
        <f t="shared" si="2032"/>
        <v>0</v>
      </c>
      <c r="F8974" s="558">
        <f>IF(C8974="",0,IFERROR(VLOOKUP(COUNTIF($A$1:A8974,"ANALISIS DE PRECIOS"),T_Rendimiento_Equipo,5,FALSE),0))</f>
        <v>0</v>
      </c>
      <c r="G8974" s="555">
        <f t="shared" si="2033"/>
        <v>0</v>
      </c>
    </row>
    <row r="8975" spans="1:7" ht="19.899999999999999" customHeight="1" x14ac:dyDescent="0.2">
      <c r="A8975" s="602"/>
      <c r="B8975" s="541"/>
      <c r="C8975" s="545"/>
      <c r="D8975" s="541"/>
      <c r="E8975" s="542"/>
      <c r="F8975" s="564" t="s">
        <v>28</v>
      </c>
      <c r="G8975" s="604">
        <f>SUBTOTAL(9,G8968:G8974)</f>
        <v>0</v>
      </c>
    </row>
    <row r="8976" spans="1:7" ht="19.899999999999999" customHeight="1" x14ac:dyDescent="0.2">
      <c r="A8976" s="599"/>
      <c r="B8976" s="545"/>
      <c r="C8976" s="537" t="s">
        <v>1014</v>
      </c>
      <c r="D8976" s="541"/>
      <c r="E8976" s="542"/>
      <c r="F8976" s="543"/>
      <c r="G8976" s="600"/>
    </row>
    <row r="8977" spans="1:7" ht="19.899999999999999" customHeight="1" x14ac:dyDescent="0.2">
      <c r="A8977" s="792" t="s">
        <v>576</v>
      </c>
      <c r="B8977" s="793"/>
      <c r="C8977" s="794" t="s">
        <v>0</v>
      </c>
      <c r="D8977" s="794" t="s">
        <v>1867</v>
      </c>
      <c r="E8977" s="796" t="s">
        <v>24</v>
      </c>
      <c r="F8977" s="798" t="s">
        <v>25</v>
      </c>
      <c r="G8977" s="800" t="s">
        <v>26</v>
      </c>
    </row>
    <row r="8978" spans="1:7" ht="19.899999999999999" customHeight="1" x14ac:dyDescent="0.2">
      <c r="A8978" s="560" t="s">
        <v>577</v>
      </c>
      <c r="B8978" s="560" t="s">
        <v>578</v>
      </c>
      <c r="C8978" s="795"/>
      <c r="D8978" s="795"/>
      <c r="E8978" s="797"/>
      <c r="F8978" s="799"/>
      <c r="G8978" s="801"/>
    </row>
    <row r="8979" spans="1:7" ht="19.899999999999999" customHeight="1" x14ac:dyDescent="0.2">
      <c r="A8979" s="601">
        <f t="shared" ref="A8979:A8989" si="2034">IFERROR(VLOOKUP(C8979,T_Insumos,4,FALSE),0)</f>
        <v>0</v>
      </c>
      <c r="B8979" s="561">
        <f t="shared" ref="B8979:B8989" si="2035">IFERROR(VLOOKUP(C8979,T_Insumos,5,FALSE),0)</f>
        <v>0</v>
      </c>
      <c r="C8979" s="561"/>
      <c r="D8979" s="613">
        <f t="shared" ref="D8979:D8989" si="2036">IFERROR(VLOOKUP(C8979,T_Insumos,2,FALSE),0)</f>
        <v>0</v>
      </c>
      <c r="E8979" s="553"/>
      <c r="F8979" s="555">
        <f t="shared" ref="F8979:F8989" si="2037">IFERROR(VLOOKUP(C8979,T_Insumos,3,FALSE),0)</f>
        <v>0</v>
      </c>
      <c r="G8979" s="555">
        <f>ROUND(E8979*F8979,2)</f>
        <v>0</v>
      </c>
    </row>
    <row r="8980" spans="1:7" ht="19.899999999999999" customHeight="1" x14ac:dyDescent="0.2">
      <c r="A8980" s="601">
        <f t="shared" si="2034"/>
        <v>0</v>
      </c>
      <c r="B8980" s="561">
        <f t="shared" si="2035"/>
        <v>0</v>
      </c>
      <c r="C8980" s="561"/>
      <c r="D8980" s="613">
        <f t="shared" si="2036"/>
        <v>0</v>
      </c>
      <c r="E8980" s="553"/>
      <c r="F8980" s="555">
        <f t="shared" si="2037"/>
        <v>0</v>
      </c>
      <c r="G8980" s="555">
        <f t="shared" ref="G8980:G8989" si="2038">ROUND(E8980*F8980,2)</f>
        <v>0</v>
      </c>
    </row>
    <row r="8981" spans="1:7" ht="19.899999999999999" customHeight="1" x14ac:dyDescent="0.2">
      <c r="A8981" s="601">
        <f t="shared" si="2034"/>
        <v>0</v>
      </c>
      <c r="B8981" s="561">
        <f t="shared" si="2035"/>
        <v>0</v>
      </c>
      <c r="C8981" s="561"/>
      <c r="D8981" s="613">
        <f t="shared" si="2036"/>
        <v>0</v>
      </c>
      <c r="E8981" s="553"/>
      <c r="F8981" s="555">
        <f t="shared" si="2037"/>
        <v>0</v>
      </c>
      <c r="G8981" s="555">
        <f t="shared" si="2038"/>
        <v>0</v>
      </c>
    </row>
    <row r="8982" spans="1:7" ht="19.899999999999999" customHeight="1" x14ac:dyDescent="0.2">
      <c r="A8982" s="601">
        <f t="shared" si="2034"/>
        <v>0</v>
      </c>
      <c r="B8982" s="561">
        <f t="shared" si="2035"/>
        <v>0</v>
      </c>
      <c r="C8982" s="561"/>
      <c r="D8982" s="613">
        <f t="shared" si="2036"/>
        <v>0</v>
      </c>
      <c r="E8982" s="553"/>
      <c r="F8982" s="555">
        <f t="shared" si="2037"/>
        <v>0</v>
      </c>
      <c r="G8982" s="555">
        <f t="shared" si="2038"/>
        <v>0</v>
      </c>
    </row>
    <row r="8983" spans="1:7" ht="19.899999999999999" customHeight="1" x14ac:dyDescent="0.2">
      <c r="A8983" s="601">
        <f t="shared" si="2034"/>
        <v>0</v>
      </c>
      <c r="B8983" s="561">
        <f t="shared" si="2035"/>
        <v>0</v>
      </c>
      <c r="C8983" s="561"/>
      <c r="D8983" s="613">
        <f t="shared" si="2036"/>
        <v>0</v>
      </c>
      <c r="E8983" s="553"/>
      <c r="F8983" s="555">
        <f t="shared" si="2037"/>
        <v>0</v>
      </c>
      <c r="G8983" s="555">
        <f t="shared" si="2038"/>
        <v>0</v>
      </c>
    </row>
    <row r="8984" spans="1:7" ht="19.899999999999999" customHeight="1" x14ac:dyDescent="0.2">
      <c r="A8984" s="601">
        <f t="shared" si="2034"/>
        <v>0</v>
      </c>
      <c r="B8984" s="561">
        <f t="shared" si="2035"/>
        <v>0</v>
      </c>
      <c r="C8984" s="561"/>
      <c r="D8984" s="613">
        <f t="shared" si="2036"/>
        <v>0</v>
      </c>
      <c r="E8984" s="553"/>
      <c r="F8984" s="555">
        <f t="shared" si="2037"/>
        <v>0</v>
      </c>
      <c r="G8984" s="555">
        <f t="shared" si="2038"/>
        <v>0</v>
      </c>
    </row>
    <row r="8985" spans="1:7" ht="19.899999999999999" customHeight="1" x14ac:dyDescent="0.2">
      <c r="A8985" s="601">
        <f t="shared" si="2034"/>
        <v>0</v>
      </c>
      <c r="B8985" s="561">
        <f t="shared" si="2035"/>
        <v>0</v>
      </c>
      <c r="C8985" s="561"/>
      <c r="D8985" s="613">
        <f t="shared" si="2036"/>
        <v>0</v>
      </c>
      <c r="E8985" s="553"/>
      <c r="F8985" s="555">
        <f t="shared" si="2037"/>
        <v>0</v>
      </c>
      <c r="G8985" s="555">
        <f t="shared" si="2038"/>
        <v>0</v>
      </c>
    </row>
    <row r="8986" spans="1:7" ht="19.899999999999999" customHeight="1" x14ac:dyDescent="0.2">
      <c r="A8986" s="601">
        <f t="shared" si="2034"/>
        <v>0</v>
      </c>
      <c r="B8986" s="561">
        <f t="shared" si="2035"/>
        <v>0</v>
      </c>
      <c r="C8986" s="561"/>
      <c r="D8986" s="613">
        <f t="shared" si="2036"/>
        <v>0</v>
      </c>
      <c r="E8986" s="553"/>
      <c r="F8986" s="555">
        <f t="shared" si="2037"/>
        <v>0</v>
      </c>
      <c r="G8986" s="555">
        <f t="shared" si="2038"/>
        <v>0</v>
      </c>
    </row>
    <row r="8987" spans="1:7" ht="19.899999999999999" customHeight="1" x14ac:dyDescent="0.2">
      <c r="A8987" s="601">
        <f t="shared" si="2034"/>
        <v>0</v>
      </c>
      <c r="B8987" s="561">
        <f t="shared" si="2035"/>
        <v>0</v>
      </c>
      <c r="C8987" s="561"/>
      <c r="D8987" s="613">
        <f t="shared" si="2036"/>
        <v>0</v>
      </c>
      <c r="E8987" s="553"/>
      <c r="F8987" s="555">
        <f t="shared" si="2037"/>
        <v>0</v>
      </c>
      <c r="G8987" s="555">
        <f t="shared" si="2038"/>
        <v>0</v>
      </c>
    </row>
    <row r="8988" spans="1:7" ht="19.899999999999999" customHeight="1" x14ac:dyDescent="0.2">
      <c r="A8988" s="601">
        <f t="shared" si="2034"/>
        <v>0</v>
      </c>
      <c r="B8988" s="561">
        <f t="shared" si="2035"/>
        <v>0</v>
      </c>
      <c r="C8988" s="561"/>
      <c r="D8988" s="613">
        <f t="shared" si="2036"/>
        <v>0</v>
      </c>
      <c r="E8988" s="553"/>
      <c r="F8988" s="555">
        <f t="shared" si="2037"/>
        <v>0</v>
      </c>
      <c r="G8988" s="555">
        <f t="shared" si="2038"/>
        <v>0</v>
      </c>
    </row>
    <row r="8989" spans="1:7" ht="19.899999999999999" customHeight="1" x14ac:dyDescent="0.2">
      <c r="A8989" s="601">
        <f t="shared" si="2034"/>
        <v>0</v>
      </c>
      <c r="B8989" s="561">
        <f t="shared" si="2035"/>
        <v>0</v>
      </c>
      <c r="C8989" s="561"/>
      <c r="D8989" s="613">
        <f t="shared" si="2036"/>
        <v>0</v>
      </c>
      <c r="E8989" s="553"/>
      <c r="F8989" s="555">
        <f t="shared" si="2037"/>
        <v>0</v>
      </c>
      <c r="G8989" s="555">
        <f t="shared" si="2038"/>
        <v>0</v>
      </c>
    </row>
    <row r="8990" spans="1:7" ht="19.899999999999999" customHeight="1" x14ac:dyDescent="0.2">
      <c r="A8990" s="599"/>
      <c r="B8990" s="545"/>
      <c r="C8990" s="545"/>
      <c r="D8990" s="541"/>
      <c r="E8990" s="542"/>
      <c r="F8990" s="564" t="s">
        <v>29</v>
      </c>
      <c r="G8990" s="605">
        <f>SUBTOTAL(9,G8979:G8989)</f>
        <v>0</v>
      </c>
    </row>
    <row r="8991" spans="1:7" ht="19.899999999999999" customHeight="1" x14ac:dyDescent="0.2">
      <c r="A8991" s="599"/>
      <c r="B8991" s="545"/>
      <c r="C8991" s="537" t="s">
        <v>1015</v>
      </c>
      <c r="D8991" s="541"/>
      <c r="E8991" s="542"/>
      <c r="F8991" s="543"/>
      <c r="G8991" s="600"/>
    </row>
    <row r="8992" spans="1:7" ht="19.899999999999999" customHeight="1" x14ac:dyDescent="0.2">
      <c r="A8992" s="792" t="s">
        <v>576</v>
      </c>
      <c r="B8992" s="793"/>
      <c r="C8992" s="794" t="s">
        <v>0</v>
      </c>
      <c r="D8992" s="794" t="s">
        <v>1867</v>
      </c>
      <c r="E8992" s="796" t="s">
        <v>24</v>
      </c>
      <c r="F8992" s="798" t="s">
        <v>25</v>
      </c>
      <c r="G8992" s="800" t="s">
        <v>26</v>
      </c>
    </row>
    <row r="8993" spans="1:7" ht="19.899999999999999" customHeight="1" x14ac:dyDescent="0.2">
      <c r="A8993" s="560" t="s">
        <v>577</v>
      </c>
      <c r="B8993" s="560" t="s">
        <v>578</v>
      </c>
      <c r="C8993" s="795"/>
      <c r="D8993" s="795"/>
      <c r="E8993" s="797"/>
      <c r="F8993" s="799"/>
      <c r="G8993" s="801"/>
    </row>
    <row r="8994" spans="1:7" ht="19.899999999999999" customHeight="1" x14ac:dyDescent="0.2">
      <c r="A8994" s="601">
        <f>IFERROR(VLOOKUP(C8994,T_Insumos,4,FALSE),0)</f>
        <v>0</v>
      </c>
      <c r="B8994" s="561">
        <f>IFERROR(VLOOKUP(C8994,T_Insumos,5,FALSE),0)</f>
        <v>0</v>
      </c>
      <c r="C8994" s="552"/>
      <c r="D8994" s="613">
        <f>IF(C8994=0,0,"$/tnkm")</f>
        <v>0</v>
      </c>
      <c r="E8994" s="553"/>
      <c r="F8994" s="555">
        <f>IFERROR(VLOOKUP(C8994,T_Insumos,3,FALSE),0)</f>
        <v>0</v>
      </c>
      <c r="G8994" s="555">
        <f>ROUND(E8994*F8994,2)</f>
        <v>0</v>
      </c>
    </row>
    <row r="8995" spans="1:7" ht="19.899999999999999" customHeight="1" x14ac:dyDescent="0.2">
      <c r="A8995" s="601">
        <f>IFERROR(VLOOKUP(C8995,T_Insumos,4,FALSE),0)</f>
        <v>0</v>
      </c>
      <c r="B8995" s="561">
        <f>IFERROR(VLOOKUP(C8995,T_Insumos,5,FALSE),0)</f>
        <v>0</v>
      </c>
      <c r="C8995" s="552"/>
      <c r="D8995" s="613">
        <f>IF(C8995=0,0,"$/tnkm")</f>
        <v>0</v>
      </c>
      <c r="E8995" s="569"/>
      <c r="F8995" s="555">
        <f>IFERROR(VLOOKUP(C8995,T_Insumos,3,FALSE),0)</f>
        <v>0</v>
      </c>
      <c r="G8995" s="555">
        <f t="shared" ref="G8995" si="2039">ROUND(E8995*F8995,2)</f>
        <v>0</v>
      </c>
    </row>
    <row r="8996" spans="1:7" ht="19.899999999999999" customHeight="1" x14ac:dyDescent="0.2">
      <c r="A8996" s="599"/>
      <c r="B8996" s="545"/>
      <c r="C8996" s="545"/>
      <c r="D8996" s="541"/>
      <c r="E8996" s="542"/>
      <c r="F8996" s="564" t="s">
        <v>1016</v>
      </c>
      <c r="G8996" s="605">
        <f>SUBTOTAL(9,G8994:G8995)</f>
        <v>0</v>
      </c>
    </row>
    <row r="8997" spans="1:7" ht="19.899999999999999" customHeight="1" x14ac:dyDescent="0.2">
      <c r="A8997" s="602"/>
      <c r="B8997" s="541"/>
      <c r="C8997" s="545"/>
      <c r="D8997" s="541"/>
      <c r="E8997" s="542"/>
      <c r="F8997" s="543"/>
      <c r="G8997" s="600"/>
    </row>
    <row r="8998" spans="1:7" ht="19.899999999999999" customHeight="1" x14ac:dyDescent="0.2">
      <c r="A8998" s="664" t="str">
        <f>B8932</f>
        <v/>
      </c>
      <c r="B8998" s="661">
        <f ca="1">C8932</f>
        <v>0</v>
      </c>
      <c r="C8998" s="541"/>
      <c r="D8998" s="541" t="s">
        <v>1833</v>
      </c>
      <c r="E8998" s="662"/>
      <c r="F8998" s="663" t="str">
        <f ca="1">"$/"&amp;G8932</f>
        <v>$/0</v>
      </c>
      <c r="G8998" s="610">
        <f>SUBTOTAL(9,G8955:G8997)</f>
        <v>0</v>
      </c>
    </row>
    <row r="8999" spans="1:7" ht="19.899999999999999" customHeight="1" x14ac:dyDescent="0.2">
      <c r="A8999" s="606"/>
      <c r="B8999" s="607"/>
      <c r="C8999" s="608"/>
      <c r="D8999" s="608" t="s">
        <v>2043</v>
      </c>
      <c r="E8999" s="609"/>
      <c r="F8999" s="665" t="str">
        <f ca="1">"$/"&amp;G8932</f>
        <v>$/0</v>
      </c>
      <c r="G8999" s="610">
        <f>ROUND(G8998/Coeficiente_Paso,2)</f>
        <v>0</v>
      </c>
    </row>
    <row r="9000" spans="1:7" ht="19.899999999999999" customHeight="1" x14ac:dyDescent="0.2">
      <c r="A9000" s="191"/>
      <c r="B9000" s="191"/>
      <c r="C9000" s="191"/>
      <c r="D9000" s="191"/>
      <c r="E9000" s="191"/>
      <c r="F9000" s="191"/>
      <c r="G9000" s="191"/>
    </row>
    <row r="9001" spans="1:7" ht="19.899999999999999" customHeight="1" x14ac:dyDescent="0.2">
      <c r="A9001" s="802" t="s">
        <v>31</v>
      </c>
      <c r="B9001" s="803"/>
      <c r="C9001" s="803"/>
      <c r="D9001" s="803"/>
      <c r="E9001" s="803"/>
      <c r="F9001" s="803"/>
      <c r="G9001" s="804"/>
    </row>
    <row r="9002" spans="1:7" ht="19.899999999999999" customHeight="1" x14ac:dyDescent="0.2">
      <c r="A9002" s="587" t="s">
        <v>711</v>
      </c>
      <c r="B9002" s="535" t="str">
        <f>Comitente</f>
        <v>DIRECCIÓN PROVINCIAL DE VIALIDAD</v>
      </c>
      <c r="C9002" s="536"/>
      <c r="D9002" s="537"/>
      <c r="E9002" s="537"/>
      <c r="F9002" s="538"/>
      <c r="G9002" s="588"/>
    </row>
    <row r="9003" spans="1:7" ht="19.899999999999999" customHeight="1" x14ac:dyDescent="0.2">
      <c r="A9003" s="587" t="s">
        <v>712</v>
      </c>
      <c r="B9003" s="535">
        <f>Contratista</f>
        <v>0</v>
      </c>
      <c r="C9003" s="539"/>
      <c r="D9003" s="539"/>
      <c r="E9003" s="539"/>
      <c r="F9003" s="535"/>
      <c r="G9003" s="589"/>
    </row>
    <row r="9004" spans="1:7" ht="19.899999999999999" customHeight="1" x14ac:dyDescent="0.2">
      <c r="A9004" s="587" t="s">
        <v>21</v>
      </c>
      <c r="B9004" s="535" t="str">
        <f>Obra</f>
        <v>PAVIMENTACIÓN Y REPAVIMENTACION DE LA RED VIAL MUNICIPAL AFECTADAS POR OBRAS DE SANEAMIENTO 1era ETAPA SARMIENTO</v>
      </c>
      <c r="C9004" s="539"/>
      <c r="D9004" s="539"/>
      <c r="E9004" s="539"/>
      <c r="F9004" s="535" t="s">
        <v>32</v>
      </c>
      <c r="G9004" s="589">
        <f>Fecha_Base</f>
        <v>0</v>
      </c>
    </row>
    <row r="9005" spans="1:7" ht="19.899999999999999" customHeight="1" x14ac:dyDescent="0.2">
      <c r="A9005" s="590" t="s">
        <v>710</v>
      </c>
      <c r="B9005" s="540" t="str">
        <f>Ubicación</f>
        <v>DEPARTAMENTO SARMIENTO</v>
      </c>
      <c r="C9005" s="540"/>
      <c r="D9005" s="541"/>
      <c r="E9005" s="542"/>
      <c r="F9005" s="543"/>
      <c r="G9005" s="591"/>
    </row>
    <row r="9006" spans="1:7" ht="19.899999999999999" customHeight="1" x14ac:dyDescent="0.2">
      <c r="A9006" s="590" t="s">
        <v>33</v>
      </c>
      <c r="B9006" s="544" t="str">
        <f>IFERROR(VALUE(LEFT(B9007,FIND(".",B9007)-1)),"")</f>
        <v/>
      </c>
      <c r="C9006" s="545">
        <f ca="1">IFERROR(VLOOKUP(B9006,T_Computo_Presupuesto,2,FALSE),0)</f>
        <v>0</v>
      </c>
      <c r="D9006" s="545"/>
      <c r="E9006" s="542"/>
      <c r="F9006" s="543"/>
      <c r="G9006" s="591"/>
    </row>
    <row r="9007" spans="1:7" ht="19.899999999999999" customHeight="1" x14ac:dyDescent="0.2">
      <c r="A9007" s="590" t="s">
        <v>22</v>
      </c>
      <c r="B9007" s="546" t="str">
        <f>IFERROR(VLOOKUP(COUNTIF($A$1:A9007,"ANALISIS DE PRECIOS"),T_NumeroItem,2,FALSE),"")</f>
        <v/>
      </c>
      <c r="C9007" s="805">
        <f ca="1">IFERROR(VLOOKUP(B9007,T_Computo_Presupuesto,2,FALSE),0)</f>
        <v>0</v>
      </c>
      <c r="D9007" s="805"/>
      <c r="E9007" s="805"/>
      <c r="F9007" s="540" t="s">
        <v>23</v>
      </c>
      <c r="G9007" s="592">
        <f ca="1">IFERROR(VLOOKUP(B9007,T_Computo_Presupuesto,4,FALSE),0)</f>
        <v>0</v>
      </c>
    </row>
    <row r="9008" spans="1:7" ht="19.899999999999999" customHeight="1" x14ac:dyDescent="0.2">
      <c r="A9008" s="590"/>
      <c r="B9008" s="540"/>
      <c r="C9008" s="545"/>
      <c r="D9008" s="541"/>
      <c r="E9008" s="542"/>
      <c r="F9008" s="545"/>
      <c r="G9008" s="593"/>
    </row>
    <row r="9009" spans="1:7" ht="19.899999999999999" customHeight="1" x14ac:dyDescent="0.2">
      <c r="A9009" s="594"/>
      <c r="B9009" s="547"/>
      <c r="C9009" s="548" t="s">
        <v>999</v>
      </c>
      <c r="D9009" s="547"/>
      <c r="E9009" s="547"/>
      <c r="F9009" s="547"/>
      <c r="G9009" s="595"/>
    </row>
    <row r="9010" spans="1:7" ht="19.899999999999999" customHeight="1" x14ac:dyDescent="0.2">
      <c r="A9010" s="590"/>
      <c r="B9010" s="549"/>
      <c r="C9010" s="545"/>
      <c r="D9010" s="541"/>
      <c r="E9010" s="542"/>
      <c r="F9010" s="540"/>
      <c r="G9010" s="592"/>
    </row>
    <row r="9011" spans="1:7" ht="19.899999999999999" customHeight="1" x14ac:dyDescent="0.2">
      <c r="A9011" s="590"/>
      <c r="B9011" s="549"/>
      <c r="C9011" s="550" t="s">
        <v>1000</v>
      </c>
      <c r="D9011" s="551" t="s">
        <v>24</v>
      </c>
      <c r="E9011" s="551" t="s">
        <v>1001</v>
      </c>
      <c r="F9011" s="551" t="s">
        <v>1002</v>
      </c>
      <c r="G9011" s="550" t="s">
        <v>1003</v>
      </c>
    </row>
    <row r="9012" spans="1:7" ht="19.899999999999999" customHeight="1" x14ac:dyDescent="0.2">
      <c r="A9012" s="590"/>
      <c r="B9012" s="549"/>
      <c r="C9012" s="552"/>
      <c r="D9012" s="553"/>
      <c r="E9012" s="554">
        <f t="shared" ref="E9012:E9021" si="2040">IFERROR(VLOOKUP(C9012,T_Equipos,4,FALSE),0)</f>
        <v>0</v>
      </c>
      <c r="F9012" s="555">
        <f t="shared" ref="F9012:F9021" si="2041">IFERROR(VLOOKUP(C9012,T_Equipos,5,FALSE),0)</f>
        <v>0</v>
      </c>
      <c r="G9012" s="555">
        <f>ROUND(D9012*F9012,2)</f>
        <v>0</v>
      </c>
    </row>
    <row r="9013" spans="1:7" ht="19.899999999999999" customHeight="1" x14ac:dyDescent="0.2">
      <c r="A9013" s="590"/>
      <c r="B9013" s="549"/>
      <c r="C9013" s="552"/>
      <c r="D9013" s="553"/>
      <c r="E9013" s="554">
        <f t="shared" si="2040"/>
        <v>0</v>
      </c>
      <c r="F9013" s="555">
        <f t="shared" si="2041"/>
        <v>0</v>
      </c>
      <c r="G9013" s="555">
        <f>ROUND(D9013*F9013,2)</f>
        <v>0</v>
      </c>
    </row>
    <row r="9014" spans="1:7" ht="19.899999999999999" customHeight="1" x14ac:dyDescent="0.2">
      <c r="A9014" s="590"/>
      <c r="B9014" s="549"/>
      <c r="C9014" s="552"/>
      <c r="D9014" s="553"/>
      <c r="E9014" s="554">
        <f t="shared" si="2040"/>
        <v>0</v>
      </c>
      <c r="F9014" s="555">
        <f t="shared" si="2041"/>
        <v>0</v>
      </c>
      <c r="G9014" s="555">
        <f>ROUND(D9014*F9014,2)</f>
        <v>0</v>
      </c>
    </row>
    <row r="9015" spans="1:7" ht="19.899999999999999" customHeight="1" x14ac:dyDescent="0.2">
      <c r="A9015" s="590"/>
      <c r="B9015" s="549"/>
      <c r="C9015" s="552"/>
      <c r="D9015" s="553"/>
      <c r="E9015" s="554">
        <f t="shared" si="2040"/>
        <v>0</v>
      </c>
      <c r="F9015" s="555">
        <f t="shared" si="2041"/>
        <v>0</v>
      </c>
      <c r="G9015" s="555">
        <f>ROUND(D9015*F9015,2)</f>
        <v>0</v>
      </c>
    </row>
    <row r="9016" spans="1:7" ht="19.899999999999999" customHeight="1" x14ac:dyDescent="0.2">
      <c r="A9016" s="590"/>
      <c r="B9016" s="549"/>
      <c r="C9016" s="552"/>
      <c r="D9016" s="553"/>
      <c r="E9016" s="554">
        <f t="shared" si="2040"/>
        <v>0</v>
      </c>
      <c r="F9016" s="555">
        <f t="shared" si="2041"/>
        <v>0</v>
      </c>
      <c r="G9016" s="555">
        <f t="shared" ref="G9016:G9021" si="2042">ROUND(D9016*F9016,2)</f>
        <v>0</v>
      </c>
    </row>
    <row r="9017" spans="1:7" ht="19.899999999999999" customHeight="1" x14ac:dyDescent="0.2">
      <c r="A9017" s="590"/>
      <c r="B9017" s="549"/>
      <c r="C9017" s="552"/>
      <c r="D9017" s="553"/>
      <c r="E9017" s="554">
        <f t="shared" si="2040"/>
        <v>0</v>
      </c>
      <c r="F9017" s="555">
        <f t="shared" si="2041"/>
        <v>0</v>
      </c>
      <c r="G9017" s="555">
        <f t="shared" si="2042"/>
        <v>0</v>
      </c>
    </row>
    <row r="9018" spans="1:7" ht="19.899999999999999" customHeight="1" x14ac:dyDescent="0.2">
      <c r="A9018" s="590"/>
      <c r="B9018" s="549"/>
      <c r="C9018" s="552"/>
      <c r="D9018" s="553"/>
      <c r="E9018" s="554">
        <f t="shared" si="2040"/>
        <v>0</v>
      </c>
      <c r="F9018" s="555">
        <f t="shared" si="2041"/>
        <v>0</v>
      </c>
      <c r="G9018" s="555">
        <f t="shared" si="2042"/>
        <v>0</v>
      </c>
    </row>
    <row r="9019" spans="1:7" ht="19.899999999999999" customHeight="1" x14ac:dyDescent="0.2">
      <c r="A9019" s="590"/>
      <c r="B9019" s="549"/>
      <c r="C9019" s="552"/>
      <c r="D9019" s="553"/>
      <c r="E9019" s="554">
        <f t="shared" si="2040"/>
        <v>0</v>
      </c>
      <c r="F9019" s="555">
        <f t="shared" si="2041"/>
        <v>0</v>
      </c>
      <c r="G9019" s="555">
        <f t="shared" si="2042"/>
        <v>0</v>
      </c>
    </row>
    <row r="9020" spans="1:7" ht="19.899999999999999" customHeight="1" x14ac:dyDescent="0.2">
      <c r="A9020" s="590"/>
      <c r="B9020" s="549"/>
      <c r="C9020" s="552"/>
      <c r="D9020" s="553"/>
      <c r="E9020" s="554">
        <f t="shared" si="2040"/>
        <v>0</v>
      </c>
      <c r="F9020" s="555">
        <f t="shared" si="2041"/>
        <v>0</v>
      </c>
      <c r="G9020" s="555">
        <f t="shared" si="2042"/>
        <v>0</v>
      </c>
    </row>
    <row r="9021" spans="1:7" ht="19.899999999999999" customHeight="1" x14ac:dyDescent="0.2">
      <c r="A9021" s="590"/>
      <c r="B9021" s="549"/>
      <c r="C9021" s="552"/>
      <c r="D9021" s="553"/>
      <c r="E9021" s="554">
        <f t="shared" si="2040"/>
        <v>0</v>
      </c>
      <c r="F9021" s="555">
        <f t="shared" si="2041"/>
        <v>0</v>
      </c>
      <c r="G9021" s="555">
        <f t="shared" si="2042"/>
        <v>0</v>
      </c>
    </row>
    <row r="9022" spans="1:7" ht="19.899999999999999" customHeight="1" x14ac:dyDescent="0.2">
      <c r="A9022" s="590"/>
      <c r="B9022" s="549"/>
      <c r="C9022" s="545"/>
      <c r="D9022" s="545"/>
      <c r="E9022" s="556"/>
      <c r="F9022" s="540"/>
      <c r="G9022" s="592"/>
    </row>
    <row r="9023" spans="1:7" ht="19.899999999999999" customHeight="1" x14ac:dyDescent="0.2">
      <c r="A9023" s="590"/>
      <c r="B9023" s="545"/>
      <c r="C9023" s="537" t="s">
        <v>1004</v>
      </c>
      <c r="D9023" s="540" t="s">
        <v>1001</v>
      </c>
      <c r="E9023" s="611">
        <f>SUMPRODUCT(D9012:D9021,E9012:E9021)</f>
        <v>0</v>
      </c>
      <c r="F9023" s="540" t="s">
        <v>1005</v>
      </c>
      <c r="G9023" s="612">
        <f>SUM(G9012:G9021)</f>
        <v>0</v>
      </c>
    </row>
    <row r="9024" spans="1:7" ht="19.899999999999999" customHeight="1" x14ac:dyDescent="0.2">
      <c r="A9024" s="590"/>
      <c r="B9024" s="549"/>
      <c r="C9024" s="557"/>
      <c r="D9024" s="556"/>
      <c r="E9024" s="542"/>
      <c r="F9024" s="540"/>
      <c r="G9024" s="596"/>
    </row>
    <row r="9025" spans="1:7" ht="19.899999999999999" customHeight="1" x14ac:dyDescent="0.2">
      <c r="A9025" s="597"/>
      <c r="B9025" s="549"/>
      <c r="C9025" s="540" t="s">
        <v>1006</v>
      </c>
      <c r="D9025" s="558">
        <f>IFERROR(VLOOKUP(COUNTIF($A$1:A9025,"ANALISIS DE PRECIOS"),T_Rendimiento_Equipo,5,FALSE),0)</f>
        <v>0</v>
      </c>
      <c r="E9025" s="559" t="str">
        <f ca="1">G9007&amp;"/día"</f>
        <v>0/día</v>
      </c>
      <c r="F9025" s="598"/>
      <c r="G9025" s="592"/>
    </row>
    <row r="9026" spans="1:7" ht="19.899999999999999" customHeight="1" x14ac:dyDescent="0.2">
      <c r="A9026" s="590"/>
      <c r="B9026" s="549"/>
      <c r="C9026" s="545"/>
      <c r="D9026" s="541"/>
      <c r="E9026" s="542"/>
      <c r="F9026" s="540"/>
      <c r="G9026" s="592"/>
    </row>
    <row r="9027" spans="1:7" ht="19.899999999999999" customHeight="1" x14ac:dyDescent="0.2">
      <c r="A9027" s="792" t="s">
        <v>576</v>
      </c>
      <c r="B9027" s="793"/>
      <c r="C9027" s="794" t="s">
        <v>0</v>
      </c>
      <c r="D9027" s="806" t="s">
        <v>1866</v>
      </c>
      <c r="E9027" s="806" t="s">
        <v>1865</v>
      </c>
      <c r="F9027" s="798" t="s">
        <v>1007</v>
      </c>
      <c r="G9027" s="800" t="s">
        <v>26</v>
      </c>
    </row>
    <row r="9028" spans="1:7" ht="19.899999999999999" customHeight="1" x14ac:dyDescent="0.2">
      <c r="A9028" s="560" t="s">
        <v>577</v>
      </c>
      <c r="B9028" s="560" t="s">
        <v>578</v>
      </c>
      <c r="C9028" s="795"/>
      <c r="D9028" s="807"/>
      <c r="E9028" s="797"/>
      <c r="F9028" s="799"/>
      <c r="G9028" s="801"/>
    </row>
    <row r="9029" spans="1:7" ht="19.899999999999999" customHeight="1" x14ac:dyDescent="0.2">
      <c r="A9029" s="599"/>
      <c r="B9029" s="545"/>
      <c r="C9029" s="537" t="s">
        <v>1008</v>
      </c>
      <c r="D9029" s="542"/>
      <c r="E9029" s="542"/>
      <c r="F9029" s="545"/>
      <c r="G9029" s="600"/>
    </row>
    <row r="9030" spans="1:7" ht="19.899999999999999" customHeight="1" x14ac:dyDescent="0.2">
      <c r="A9030" s="601">
        <f t="shared" ref="A9030:A9038" si="2043">IFERROR(VLOOKUP(C9030,T_Insumos,4,FALSE),0)</f>
        <v>0</v>
      </c>
      <c r="B9030" s="561">
        <f t="shared" ref="B9030:B9038" si="2044">IFERROR(VLOOKUP(C9030,T_Insumos,5,FALSE),0)</f>
        <v>0</v>
      </c>
      <c r="C9030" s="552"/>
      <c r="D9030" s="562">
        <f t="shared" ref="D9030:D9038" si="2045">IFERROR(VLOOKUP(C9030,T_Insumos,3,FALSE),0)</f>
        <v>0</v>
      </c>
      <c r="E9030" s="555">
        <f>D9030*$G$23</f>
        <v>0</v>
      </c>
      <c r="F9030" s="558">
        <f>IF(C9030="",0,IFERROR(VLOOKUP(COUNTIF($A$1:A9030,"ANALISIS DE PRECIOS"),T_Rendimiento_Equipo,5,FALSE),0))</f>
        <v>0</v>
      </c>
      <c r="G9030" s="555">
        <f>IFERROR(ROUND(E9030/F9030,2),0)</f>
        <v>0</v>
      </c>
    </row>
    <row r="9031" spans="1:7" ht="19.899999999999999" customHeight="1" x14ac:dyDescent="0.2">
      <c r="A9031" s="601">
        <f t="shared" si="2043"/>
        <v>0</v>
      </c>
      <c r="B9031" s="561">
        <f t="shared" si="2044"/>
        <v>0</v>
      </c>
      <c r="C9031" s="552"/>
      <c r="D9031" s="562">
        <f t="shared" si="2045"/>
        <v>0</v>
      </c>
      <c r="E9031" s="555"/>
      <c r="F9031" s="558">
        <f>IF(C9031="",0,IFERROR(VLOOKUP(COUNTIF($A$1:A9031,"ANALISIS DE PRECIOS"),T_Rendimiento_Equipo,5,FALSE),0))</f>
        <v>0</v>
      </c>
      <c r="G9031" s="555">
        <f t="shared" ref="G9031:G9038" si="2046">IFERROR(ROUND(E9031/F9031,2),0)</f>
        <v>0</v>
      </c>
    </row>
    <row r="9032" spans="1:7" ht="19.899999999999999" customHeight="1" x14ac:dyDescent="0.2">
      <c r="A9032" s="601">
        <f t="shared" si="2043"/>
        <v>0</v>
      </c>
      <c r="B9032" s="561">
        <f t="shared" si="2044"/>
        <v>0</v>
      </c>
      <c r="C9032" s="563"/>
      <c r="D9032" s="562">
        <f t="shared" si="2045"/>
        <v>0</v>
      </c>
      <c r="E9032" s="555"/>
      <c r="F9032" s="558">
        <f>IF(C9032="",0,IFERROR(VLOOKUP(COUNTIF($A$1:A9032,"ANALISIS DE PRECIOS"),T_Rendimiento_Equipo,5,FALSE),0))</f>
        <v>0</v>
      </c>
      <c r="G9032" s="555">
        <f t="shared" si="2046"/>
        <v>0</v>
      </c>
    </row>
    <row r="9033" spans="1:7" ht="19.899999999999999" customHeight="1" x14ac:dyDescent="0.2">
      <c r="A9033" s="601">
        <f t="shared" si="2043"/>
        <v>0</v>
      </c>
      <c r="B9033" s="561">
        <f t="shared" si="2044"/>
        <v>0</v>
      </c>
      <c r="C9033" s="563"/>
      <c r="D9033" s="562">
        <f t="shared" si="2045"/>
        <v>0</v>
      </c>
      <c r="E9033" s="555"/>
      <c r="F9033" s="558">
        <f>IF(C9033="",0,IFERROR(VLOOKUP(COUNTIF($A$1:A9033,"ANALISIS DE PRECIOS"),T_Rendimiento_Equipo,5,FALSE),0))</f>
        <v>0</v>
      </c>
      <c r="G9033" s="555">
        <f t="shared" si="2046"/>
        <v>0</v>
      </c>
    </row>
    <row r="9034" spans="1:7" ht="19.899999999999999" customHeight="1" x14ac:dyDescent="0.2">
      <c r="A9034" s="601">
        <f t="shared" si="2043"/>
        <v>0</v>
      </c>
      <c r="B9034" s="561">
        <f t="shared" si="2044"/>
        <v>0</v>
      </c>
      <c r="C9034" s="563"/>
      <c r="D9034" s="562">
        <f t="shared" si="2045"/>
        <v>0</v>
      </c>
      <c r="E9034" s="555"/>
      <c r="F9034" s="558">
        <f>IF(C9034="",0,IFERROR(VLOOKUP(COUNTIF($A$1:A9034,"ANALISIS DE PRECIOS"),T_Rendimiento_Equipo,5,FALSE),0))</f>
        <v>0</v>
      </c>
      <c r="G9034" s="555">
        <f t="shared" si="2046"/>
        <v>0</v>
      </c>
    </row>
    <row r="9035" spans="1:7" ht="19.899999999999999" customHeight="1" x14ac:dyDescent="0.2">
      <c r="A9035" s="601">
        <f t="shared" si="2043"/>
        <v>0</v>
      </c>
      <c r="B9035" s="561">
        <f t="shared" si="2044"/>
        <v>0</v>
      </c>
      <c r="C9035" s="563"/>
      <c r="D9035" s="562">
        <f t="shared" si="2045"/>
        <v>0</v>
      </c>
      <c r="E9035" s="555"/>
      <c r="F9035" s="558">
        <f>IF(C9035="",0,IFERROR(VLOOKUP(COUNTIF($A$1:A9035,"ANALISIS DE PRECIOS"),T_Rendimiento_Equipo,5,FALSE),0))</f>
        <v>0</v>
      </c>
      <c r="G9035" s="555">
        <f t="shared" si="2046"/>
        <v>0</v>
      </c>
    </row>
    <row r="9036" spans="1:7" ht="19.899999999999999" customHeight="1" x14ac:dyDescent="0.2">
      <c r="A9036" s="601">
        <f t="shared" si="2043"/>
        <v>0</v>
      </c>
      <c r="B9036" s="561">
        <f t="shared" si="2044"/>
        <v>0</v>
      </c>
      <c r="C9036" s="563"/>
      <c r="D9036" s="562">
        <f t="shared" si="2045"/>
        <v>0</v>
      </c>
      <c r="E9036" s="555"/>
      <c r="F9036" s="558">
        <f>IF(C9036="",0,IFERROR(VLOOKUP(COUNTIF($A$1:A9036,"ANALISIS DE PRECIOS"),T_Rendimiento_Equipo,5,FALSE),0))</f>
        <v>0</v>
      </c>
      <c r="G9036" s="555">
        <f t="shared" si="2046"/>
        <v>0</v>
      </c>
    </row>
    <row r="9037" spans="1:7" ht="19.899999999999999" customHeight="1" x14ac:dyDescent="0.2">
      <c r="A9037" s="601">
        <f t="shared" si="2043"/>
        <v>0</v>
      </c>
      <c r="B9037" s="561">
        <f t="shared" si="2044"/>
        <v>0</v>
      </c>
      <c r="C9037" s="563"/>
      <c r="D9037" s="562">
        <f t="shared" si="2045"/>
        <v>0</v>
      </c>
      <c r="E9037" s="555"/>
      <c r="F9037" s="558">
        <f>IF(C9037="",0,IFERROR(VLOOKUP(COUNTIF($A$1:A9037,"ANALISIS DE PRECIOS"),T_Rendimiento_Equipo,5,FALSE),0))</f>
        <v>0</v>
      </c>
      <c r="G9037" s="555">
        <f t="shared" si="2046"/>
        <v>0</v>
      </c>
    </row>
    <row r="9038" spans="1:7" ht="19.899999999999999" customHeight="1" x14ac:dyDescent="0.2">
      <c r="A9038" s="601">
        <f t="shared" si="2043"/>
        <v>0</v>
      </c>
      <c r="B9038" s="561">
        <f t="shared" si="2044"/>
        <v>0</v>
      </c>
      <c r="C9038" s="552"/>
      <c r="D9038" s="562">
        <f t="shared" si="2045"/>
        <v>0</v>
      </c>
      <c r="E9038" s="555"/>
      <c r="F9038" s="558">
        <f>IF(C9038="",0,IFERROR(VLOOKUP(COUNTIF($A$1:A9038,"ANALISIS DE PRECIOS"),T_Rendimiento_Equipo,5,FALSE),0))</f>
        <v>0</v>
      </c>
      <c r="G9038" s="555">
        <f t="shared" si="2046"/>
        <v>0</v>
      </c>
    </row>
    <row r="9039" spans="1:7" ht="19.899999999999999" customHeight="1" x14ac:dyDescent="0.2">
      <c r="A9039" s="602"/>
      <c r="B9039" s="541"/>
      <c r="C9039" s="545"/>
      <c r="D9039" s="541"/>
      <c r="E9039" s="542"/>
      <c r="F9039" s="564" t="s">
        <v>27</v>
      </c>
      <c r="G9039" s="603">
        <f>SUBTOTAL(9,G9030:G9038)</f>
        <v>0</v>
      </c>
    </row>
    <row r="9040" spans="1:7" ht="19.899999999999999" customHeight="1" x14ac:dyDescent="0.2">
      <c r="A9040" s="599"/>
      <c r="B9040" s="545"/>
      <c r="C9040" s="537" t="s">
        <v>713</v>
      </c>
      <c r="D9040" s="541"/>
      <c r="E9040" s="542"/>
      <c r="F9040" s="543"/>
      <c r="G9040" s="600"/>
    </row>
    <row r="9041" spans="1:7" ht="19.899999999999999" customHeight="1" x14ac:dyDescent="0.2">
      <c r="A9041" s="792" t="s">
        <v>576</v>
      </c>
      <c r="B9041" s="793"/>
      <c r="C9041" s="794" t="s">
        <v>0</v>
      </c>
      <c r="D9041" s="796" t="s">
        <v>24</v>
      </c>
      <c r="E9041" s="796" t="s">
        <v>1832</v>
      </c>
      <c r="F9041" s="798" t="s">
        <v>1007</v>
      </c>
      <c r="G9041" s="800" t="s">
        <v>26</v>
      </c>
    </row>
    <row r="9042" spans="1:7" ht="19.899999999999999" customHeight="1" x14ac:dyDescent="0.2">
      <c r="A9042" s="560" t="s">
        <v>577</v>
      </c>
      <c r="B9042" s="560" t="s">
        <v>578</v>
      </c>
      <c r="C9042" s="795"/>
      <c r="D9042" s="797"/>
      <c r="E9042" s="797"/>
      <c r="F9042" s="799"/>
      <c r="G9042" s="801"/>
    </row>
    <row r="9043" spans="1:7" ht="19.899999999999999" customHeight="1" x14ac:dyDescent="0.2">
      <c r="A9043" s="601">
        <f t="shared" ref="A9043:A9049" si="2047">IFERROR(VLOOKUP(C9043,T_Insumos,4,FALSE),0)</f>
        <v>0</v>
      </c>
      <c r="B9043" s="561">
        <f t="shared" ref="B9043:B9049" si="2048">IFERROR(VLOOKUP(C9043,T_Insumos,5,FALSE),0)</f>
        <v>0</v>
      </c>
      <c r="C9043" s="565"/>
      <c r="D9043" s="558"/>
      <c r="E9043" s="555">
        <f t="shared" ref="E9043:E9049" si="2049">IFERROR(VLOOKUP(C9043,T_Insumos,3,FALSE),0)</f>
        <v>0</v>
      </c>
      <c r="F9043" s="558">
        <f>IF(C9043="",0,IFERROR(VLOOKUP(COUNTIF($A$1:A9043,"ANALISIS DE PRECIOS"),T_Rendimiento_Equipo,5,FALSE),0))</f>
        <v>0</v>
      </c>
      <c r="G9043" s="555">
        <f>IFERROR(ROUND(D9043*E9043/F9043,2),0)</f>
        <v>0</v>
      </c>
    </row>
    <row r="9044" spans="1:7" ht="19.899999999999999" customHeight="1" x14ac:dyDescent="0.2">
      <c r="A9044" s="601">
        <f t="shared" si="2047"/>
        <v>0</v>
      </c>
      <c r="B9044" s="561">
        <f t="shared" si="2048"/>
        <v>0</v>
      </c>
      <c r="C9044" s="552"/>
      <c r="D9044" s="558"/>
      <c r="E9044" s="555">
        <f t="shared" si="2049"/>
        <v>0</v>
      </c>
      <c r="F9044" s="558">
        <f>IF(C9044="",0,IFERROR(VLOOKUP(COUNTIF($A$1:A9044,"ANALISIS DE PRECIOS"),T_Rendimiento_Equipo,5,FALSE),0))</f>
        <v>0</v>
      </c>
      <c r="G9044" s="555">
        <f t="shared" ref="G9044:G9049" si="2050">IFERROR(ROUND(D9044*E9044/F9044,2),0)</f>
        <v>0</v>
      </c>
    </row>
    <row r="9045" spans="1:7" ht="19.899999999999999" customHeight="1" x14ac:dyDescent="0.2">
      <c r="A9045" s="601">
        <f t="shared" si="2047"/>
        <v>0</v>
      </c>
      <c r="B9045" s="561">
        <f t="shared" si="2048"/>
        <v>0</v>
      </c>
      <c r="C9045" s="552"/>
      <c r="D9045" s="558"/>
      <c r="E9045" s="555">
        <f t="shared" si="2049"/>
        <v>0</v>
      </c>
      <c r="F9045" s="558">
        <f>IF(C9045="",0,IFERROR(VLOOKUP(COUNTIF($A$1:A9045,"ANALISIS DE PRECIOS"),T_Rendimiento_Equipo,5,FALSE),0))</f>
        <v>0</v>
      </c>
      <c r="G9045" s="555">
        <f t="shared" si="2050"/>
        <v>0</v>
      </c>
    </row>
    <row r="9046" spans="1:7" ht="19.899999999999999" customHeight="1" x14ac:dyDescent="0.2">
      <c r="A9046" s="601">
        <f t="shared" si="2047"/>
        <v>0</v>
      </c>
      <c r="B9046" s="561">
        <f t="shared" si="2048"/>
        <v>0</v>
      </c>
      <c r="C9046" s="552"/>
      <c r="D9046" s="558"/>
      <c r="E9046" s="555">
        <f t="shared" si="2049"/>
        <v>0</v>
      </c>
      <c r="F9046" s="558">
        <f>IF(C9046="",0,IFERROR(VLOOKUP(COUNTIF($A$1:A9046,"ANALISIS DE PRECIOS"),T_Rendimiento_Equipo,5,FALSE),0))</f>
        <v>0</v>
      </c>
      <c r="G9046" s="555">
        <f t="shared" si="2050"/>
        <v>0</v>
      </c>
    </row>
    <row r="9047" spans="1:7" ht="19.899999999999999" customHeight="1" x14ac:dyDescent="0.2">
      <c r="A9047" s="601">
        <f t="shared" si="2047"/>
        <v>0</v>
      </c>
      <c r="B9047" s="561">
        <f t="shared" si="2048"/>
        <v>0</v>
      </c>
      <c r="C9047" s="552"/>
      <c r="D9047" s="558"/>
      <c r="E9047" s="555">
        <f t="shared" si="2049"/>
        <v>0</v>
      </c>
      <c r="F9047" s="558">
        <f>IF(C9047="",0,IFERROR(VLOOKUP(COUNTIF($A$1:A9047,"ANALISIS DE PRECIOS"),T_Rendimiento_Equipo,5,FALSE),0))</f>
        <v>0</v>
      </c>
      <c r="G9047" s="555">
        <f t="shared" si="2050"/>
        <v>0</v>
      </c>
    </row>
    <row r="9048" spans="1:7" ht="19.899999999999999" customHeight="1" x14ac:dyDescent="0.2">
      <c r="A9048" s="601">
        <f t="shared" si="2047"/>
        <v>0</v>
      </c>
      <c r="B9048" s="561">
        <f t="shared" si="2048"/>
        <v>0</v>
      </c>
      <c r="C9048" s="552"/>
      <c r="D9048" s="566"/>
      <c r="E9048" s="555">
        <f t="shared" si="2049"/>
        <v>0</v>
      </c>
      <c r="F9048" s="558">
        <f>IF(C9048="",0,IFERROR(VLOOKUP(COUNTIF($A$1:A9048,"ANALISIS DE PRECIOS"),T_Rendimiento_Equipo,5,FALSE),0))</f>
        <v>0</v>
      </c>
      <c r="G9048" s="555">
        <f t="shared" si="2050"/>
        <v>0</v>
      </c>
    </row>
    <row r="9049" spans="1:7" ht="19.899999999999999" customHeight="1" x14ac:dyDescent="0.2">
      <c r="A9049" s="601">
        <f t="shared" si="2047"/>
        <v>0</v>
      </c>
      <c r="B9049" s="561">
        <f t="shared" si="2048"/>
        <v>0</v>
      </c>
      <c r="C9049" s="561"/>
      <c r="D9049" s="567"/>
      <c r="E9049" s="555">
        <f t="shared" si="2049"/>
        <v>0</v>
      </c>
      <c r="F9049" s="558">
        <f>IF(C9049="",0,IFERROR(VLOOKUP(COUNTIF($A$1:A9049,"ANALISIS DE PRECIOS"),T_Rendimiento_Equipo,5,FALSE),0))</f>
        <v>0</v>
      </c>
      <c r="G9049" s="555">
        <f t="shared" si="2050"/>
        <v>0</v>
      </c>
    </row>
    <row r="9050" spans="1:7" ht="19.899999999999999" customHeight="1" x14ac:dyDescent="0.2">
      <c r="A9050" s="602"/>
      <c r="B9050" s="541"/>
      <c r="C9050" s="545"/>
      <c r="D9050" s="541"/>
      <c r="E9050" s="542"/>
      <c r="F9050" s="564" t="s">
        <v>28</v>
      </c>
      <c r="G9050" s="604">
        <f>SUBTOTAL(9,G9043:G9049)</f>
        <v>0</v>
      </c>
    </row>
    <row r="9051" spans="1:7" ht="19.899999999999999" customHeight="1" x14ac:dyDescent="0.2">
      <c r="A9051" s="599"/>
      <c r="B9051" s="545"/>
      <c r="C9051" s="537" t="s">
        <v>1014</v>
      </c>
      <c r="D9051" s="541"/>
      <c r="E9051" s="542"/>
      <c r="F9051" s="543"/>
      <c r="G9051" s="600"/>
    </row>
    <row r="9052" spans="1:7" ht="19.899999999999999" customHeight="1" x14ac:dyDescent="0.2">
      <c r="A9052" s="792" t="s">
        <v>576</v>
      </c>
      <c r="B9052" s="793"/>
      <c r="C9052" s="794" t="s">
        <v>0</v>
      </c>
      <c r="D9052" s="794" t="s">
        <v>1867</v>
      </c>
      <c r="E9052" s="796" t="s">
        <v>24</v>
      </c>
      <c r="F9052" s="798" t="s">
        <v>25</v>
      </c>
      <c r="G9052" s="800" t="s">
        <v>26</v>
      </c>
    </row>
    <row r="9053" spans="1:7" ht="19.899999999999999" customHeight="1" x14ac:dyDescent="0.2">
      <c r="A9053" s="560" t="s">
        <v>577</v>
      </c>
      <c r="B9053" s="560" t="s">
        <v>578</v>
      </c>
      <c r="C9053" s="795"/>
      <c r="D9053" s="795"/>
      <c r="E9053" s="797"/>
      <c r="F9053" s="799"/>
      <c r="G9053" s="801"/>
    </row>
    <row r="9054" spans="1:7" ht="19.899999999999999" customHeight="1" x14ac:dyDescent="0.2">
      <c r="A9054" s="601">
        <f t="shared" ref="A9054:A9064" si="2051">IFERROR(VLOOKUP(C9054,T_Insumos,4,FALSE),0)</f>
        <v>0</v>
      </c>
      <c r="B9054" s="561">
        <f t="shared" ref="B9054:B9064" si="2052">IFERROR(VLOOKUP(C9054,T_Insumos,5,FALSE),0)</f>
        <v>0</v>
      </c>
      <c r="C9054" s="561"/>
      <c r="D9054" s="613">
        <f t="shared" ref="D9054:D9064" si="2053">IFERROR(VLOOKUP(C9054,T_Insumos,2,FALSE),0)</f>
        <v>0</v>
      </c>
      <c r="E9054" s="553"/>
      <c r="F9054" s="555">
        <f t="shared" ref="F9054:F9064" si="2054">IFERROR(VLOOKUP(C9054,T_Insumos,3,FALSE),0)</f>
        <v>0</v>
      </c>
      <c r="G9054" s="555">
        <f>ROUND(E9054*F9054,2)</f>
        <v>0</v>
      </c>
    </row>
    <row r="9055" spans="1:7" ht="19.899999999999999" customHeight="1" x14ac:dyDescent="0.2">
      <c r="A9055" s="601">
        <f t="shared" si="2051"/>
        <v>0</v>
      </c>
      <c r="B9055" s="561">
        <f t="shared" si="2052"/>
        <v>0</v>
      </c>
      <c r="C9055" s="561"/>
      <c r="D9055" s="613">
        <f t="shared" si="2053"/>
        <v>0</v>
      </c>
      <c r="E9055" s="553"/>
      <c r="F9055" s="555">
        <f t="shared" si="2054"/>
        <v>0</v>
      </c>
      <c r="G9055" s="555">
        <f t="shared" ref="G9055:G9064" si="2055">ROUND(E9055*F9055,2)</f>
        <v>0</v>
      </c>
    </row>
    <row r="9056" spans="1:7" ht="19.899999999999999" customHeight="1" x14ac:dyDescent="0.2">
      <c r="A9056" s="601">
        <f t="shared" si="2051"/>
        <v>0</v>
      </c>
      <c r="B9056" s="561">
        <f t="shared" si="2052"/>
        <v>0</v>
      </c>
      <c r="C9056" s="561"/>
      <c r="D9056" s="613">
        <f t="shared" si="2053"/>
        <v>0</v>
      </c>
      <c r="E9056" s="553"/>
      <c r="F9056" s="555">
        <f t="shared" si="2054"/>
        <v>0</v>
      </c>
      <c r="G9056" s="555">
        <f t="shared" si="2055"/>
        <v>0</v>
      </c>
    </row>
    <row r="9057" spans="1:7" ht="19.899999999999999" customHeight="1" x14ac:dyDescent="0.2">
      <c r="A9057" s="601">
        <f t="shared" si="2051"/>
        <v>0</v>
      </c>
      <c r="B9057" s="561">
        <f t="shared" si="2052"/>
        <v>0</v>
      </c>
      <c r="C9057" s="561"/>
      <c r="D9057" s="613">
        <f t="shared" si="2053"/>
        <v>0</v>
      </c>
      <c r="E9057" s="553"/>
      <c r="F9057" s="555">
        <f t="shared" si="2054"/>
        <v>0</v>
      </c>
      <c r="G9057" s="555">
        <f t="shared" si="2055"/>
        <v>0</v>
      </c>
    </row>
    <row r="9058" spans="1:7" ht="19.899999999999999" customHeight="1" x14ac:dyDescent="0.2">
      <c r="A9058" s="601">
        <f t="shared" si="2051"/>
        <v>0</v>
      </c>
      <c r="B9058" s="561">
        <f t="shared" si="2052"/>
        <v>0</v>
      </c>
      <c r="C9058" s="561"/>
      <c r="D9058" s="613">
        <f t="shared" si="2053"/>
        <v>0</v>
      </c>
      <c r="E9058" s="553"/>
      <c r="F9058" s="555">
        <f t="shared" si="2054"/>
        <v>0</v>
      </c>
      <c r="G9058" s="555">
        <f t="shared" si="2055"/>
        <v>0</v>
      </c>
    </row>
    <row r="9059" spans="1:7" ht="19.899999999999999" customHeight="1" x14ac:dyDescent="0.2">
      <c r="A9059" s="601">
        <f t="shared" si="2051"/>
        <v>0</v>
      </c>
      <c r="B9059" s="561">
        <f t="shared" si="2052"/>
        <v>0</v>
      </c>
      <c r="C9059" s="561"/>
      <c r="D9059" s="613">
        <f t="shared" si="2053"/>
        <v>0</v>
      </c>
      <c r="E9059" s="553"/>
      <c r="F9059" s="555">
        <f t="shared" si="2054"/>
        <v>0</v>
      </c>
      <c r="G9059" s="555">
        <f t="shared" si="2055"/>
        <v>0</v>
      </c>
    </row>
    <row r="9060" spans="1:7" ht="19.899999999999999" customHeight="1" x14ac:dyDescent="0.2">
      <c r="A9060" s="601">
        <f t="shared" si="2051"/>
        <v>0</v>
      </c>
      <c r="B9060" s="561">
        <f t="shared" si="2052"/>
        <v>0</v>
      </c>
      <c r="C9060" s="561"/>
      <c r="D9060" s="613">
        <f t="shared" si="2053"/>
        <v>0</v>
      </c>
      <c r="E9060" s="553"/>
      <c r="F9060" s="555">
        <f t="shared" si="2054"/>
        <v>0</v>
      </c>
      <c r="G9060" s="555">
        <f t="shared" si="2055"/>
        <v>0</v>
      </c>
    </row>
    <row r="9061" spans="1:7" ht="19.899999999999999" customHeight="1" x14ac:dyDescent="0.2">
      <c r="A9061" s="601">
        <f t="shared" si="2051"/>
        <v>0</v>
      </c>
      <c r="B9061" s="561">
        <f t="shared" si="2052"/>
        <v>0</v>
      </c>
      <c r="C9061" s="561"/>
      <c r="D9061" s="613">
        <f t="shared" si="2053"/>
        <v>0</v>
      </c>
      <c r="E9061" s="553"/>
      <c r="F9061" s="555">
        <f t="shared" si="2054"/>
        <v>0</v>
      </c>
      <c r="G9061" s="555">
        <f t="shared" si="2055"/>
        <v>0</v>
      </c>
    </row>
    <row r="9062" spans="1:7" ht="19.899999999999999" customHeight="1" x14ac:dyDescent="0.2">
      <c r="A9062" s="601">
        <f t="shared" si="2051"/>
        <v>0</v>
      </c>
      <c r="B9062" s="561">
        <f t="shared" si="2052"/>
        <v>0</v>
      </c>
      <c r="C9062" s="561"/>
      <c r="D9062" s="613">
        <f t="shared" si="2053"/>
        <v>0</v>
      </c>
      <c r="E9062" s="553"/>
      <c r="F9062" s="555">
        <f t="shared" si="2054"/>
        <v>0</v>
      </c>
      <c r="G9062" s="555">
        <f t="shared" si="2055"/>
        <v>0</v>
      </c>
    </row>
    <row r="9063" spans="1:7" ht="19.899999999999999" customHeight="1" x14ac:dyDescent="0.2">
      <c r="A9063" s="601">
        <f t="shared" si="2051"/>
        <v>0</v>
      </c>
      <c r="B9063" s="561">
        <f t="shared" si="2052"/>
        <v>0</v>
      </c>
      <c r="C9063" s="561"/>
      <c r="D9063" s="613">
        <f t="shared" si="2053"/>
        <v>0</v>
      </c>
      <c r="E9063" s="553"/>
      <c r="F9063" s="555">
        <f t="shared" si="2054"/>
        <v>0</v>
      </c>
      <c r="G9063" s="555">
        <f t="shared" si="2055"/>
        <v>0</v>
      </c>
    </row>
    <row r="9064" spans="1:7" ht="19.899999999999999" customHeight="1" x14ac:dyDescent="0.2">
      <c r="A9064" s="601">
        <f t="shared" si="2051"/>
        <v>0</v>
      </c>
      <c r="B9064" s="561">
        <f t="shared" si="2052"/>
        <v>0</v>
      </c>
      <c r="C9064" s="561"/>
      <c r="D9064" s="613">
        <f t="shared" si="2053"/>
        <v>0</v>
      </c>
      <c r="E9064" s="553"/>
      <c r="F9064" s="555">
        <f t="shared" si="2054"/>
        <v>0</v>
      </c>
      <c r="G9064" s="555">
        <f t="shared" si="2055"/>
        <v>0</v>
      </c>
    </row>
    <row r="9065" spans="1:7" ht="19.899999999999999" customHeight="1" x14ac:dyDescent="0.2">
      <c r="A9065" s="599"/>
      <c r="B9065" s="545"/>
      <c r="C9065" s="545"/>
      <c r="D9065" s="541"/>
      <c r="E9065" s="542"/>
      <c r="F9065" s="564" t="s">
        <v>29</v>
      </c>
      <c r="G9065" s="605">
        <f>SUBTOTAL(9,G9054:G9064)</f>
        <v>0</v>
      </c>
    </row>
    <row r="9066" spans="1:7" ht="19.899999999999999" customHeight="1" x14ac:dyDescent="0.2">
      <c r="A9066" s="599"/>
      <c r="B9066" s="545"/>
      <c r="C9066" s="537" t="s">
        <v>1015</v>
      </c>
      <c r="D9066" s="541"/>
      <c r="E9066" s="542"/>
      <c r="F9066" s="543"/>
      <c r="G9066" s="600"/>
    </row>
    <row r="9067" spans="1:7" ht="19.899999999999999" customHeight="1" x14ac:dyDescent="0.2">
      <c r="A9067" s="792" t="s">
        <v>576</v>
      </c>
      <c r="B9067" s="793"/>
      <c r="C9067" s="794" t="s">
        <v>0</v>
      </c>
      <c r="D9067" s="794" t="s">
        <v>1867</v>
      </c>
      <c r="E9067" s="796" t="s">
        <v>24</v>
      </c>
      <c r="F9067" s="798" t="s">
        <v>25</v>
      </c>
      <c r="G9067" s="800" t="s">
        <v>26</v>
      </c>
    </row>
    <row r="9068" spans="1:7" ht="19.899999999999999" customHeight="1" x14ac:dyDescent="0.2">
      <c r="A9068" s="560" t="s">
        <v>577</v>
      </c>
      <c r="B9068" s="560" t="s">
        <v>578</v>
      </c>
      <c r="C9068" s="795"/>
      <c r="D9068" s="795"/>
      <c r="E9068" s="797"/>
      <c r="F9068" s="799"/>
      <c r="G9068" s="801"/>
    </row>
    <row r="9069" spans="1:7" ht="19.899999999999999" customHeight="1" x14ac:dyDescent="0.2">
      <c r="A9069" s="601">
        <f>IFERROR(VLOOKUP(C9069,T_Insumos,4,FALSE),0)</f>
        <v>0</v>
      </c>
      <c r="B9069" s="561">
        <f>IFERROR(VLOOKUP(C9069,T_Insumos,5,FALSE),0)</f>
        <v>0</v>
      </c>
      <c r="C9069" s="552"/>
      <c r="D9069" s="613">
        <f>IF(C9069=0,0,"$/tnkm")</f>
        <v>0</v>
      </c>
      <c r="E9069" s="553"/>
      <c r="F9069" s="555">
        <f>IFERROR(VLOOKUP(C9069,T_Insumos,3,FALSE),0)</f>
        <v>0</v>
      </c>
      <c r="G9069" s="555">
        <f>ROUND(E9069*F9069,2)</f>
        <v>0</v>
      </c>
    </row>
    <row r="9070" spans="1:7" ht="19.899999999999999" customHeight="1" x14ac:dyDescent="0.2">
      <c r="A9070" s="601">
        <f>IFERROR(VLOOKUP(C9070,T_Insumos,4,FALSE),0)</f>
        <v>0</v>
      </c>
      <c r="B9070" s="561">
        <f>IFERROR(VLOOKUP(C9070,T_Insumos,5,FALSE),0)</f>
        <v>0</v>
      </c>
      <c r="C9070" s="552"/>
      <c r="D9070" s="613">
        <f>IF(C9070=0,0,"$/tnkm")</f>
        <v>0</v>
      </c>
      <c r="E9070" s="569"/>
      <c r="F9070" s="555">
        <f>IFERROR(VLOOKUP(C9070,T_Insumos,3,FALSE),0)</f>
        <v>0</v>
      </c>
      <c r="G9070" s="555">
        <f t="shared" ref="G9070" si="2056">ROUND(E9070*F9070,2)</f>
        <v>0</v>
      </c>
    </row>
    <row r="9071" spans="1:7" ht="19.899999999999999" customHeight="1" x14ac:dyDescent="0.2">
      <c r="A9071" s="599"/>
      <c r="B9071" s="545"/>
      <c r="C9071" s="545"/>
      <c r="D9071" s="541"/>
      <c r="E9071" s="542"/>
      <c r="F9071" s="564" t="s">
        <v>1016</v>
      </c>
      <c r="G9071" s="605">
        <f>SUBTOTAL(9,G9069:G9070)</f>
        <v>0</v>
      </c>
    </row>
    <row r="9072" spans="1:7" ht="19.899999999999999" customHeight="1" x14ac:dyDescent="0.2">
      <c r="A9072" s="602"/>
      <c r="B9072" s="541"/>
      <c r="C9072" s="545"/>
      <c r="D9072" s="541"/>
      <c r="E9072" s="542"/>
      <c r="F9072" s="543"/>
      <c r="G9072" s="600"/>
    </row>
    <row r="9073" spans="1:7" ht="19.899999999999999" customHeight="1" x14ac:dyDescent="0.2">
      <c r="A9073" s="664" t="str">
        <f>B9007</f>
        <v/>
      </c>
      <c r="B9073" s="661">
        <f ca="1">C9007</f>
        <v>0</v>
      </c>
      <c r="C9073" s="541"/>
      <c r="D9073" s="541" t="s">
        <v>1833</v>
      </c>
      <c r="E9073" s="662"/>
      <c r="F9073" s="663" t="str">
        <f ca="1">"$/"&amp;G9007</f>
        <v>$/0</v>
      </c>
      <c r="G9073" s="610">
        <f>SUBTOTAL(9,G9030:G9072)</f>
        <v>0</v>
      </c>
    </row>
    <row r="9074" spans="1:7" ht="19.899999999999999" customHeight="1" x14ac:dyDescent="0.2">
      <c r="A9074" s="606"/>
      <c r="B9074" s="607"/>
      <c r="C9074" s="608"/>
      <c r="D9074" s="608" t="s">
        <v>2043</v>
      </c>
      <c r="E9074" s="609"/>
      <c r="F9074" s="665" t="str">
        <f ca="1">"$/"&amp;G9007</f>
        <v>$/0</v>
      </c>
      <c r="G9074" s="610">
        <f>ROUND(G9073/Coeficiente_Paso,2)</f>
        <v>0</v>
      </c>
    </row>
    <row r="9075" spans="1:7" ht="19.899999999999999" customHeight="1" x14ac:dyDescent="0.2">
      <c r="A9075" s="191"/>
      <c r="B9075" s="191"/>
      <c r="C9075" s="191"/>
      <c r="D9075" s="191"/>
      <c r="E9075" s="191"/>
      <c r="F9075" s="191"/>
      <c r="G9075" s="191"/>
    </row>
    <row r="9076" spans="1:7" ht="19.899999999999999" customHeight="1" x14ac:dyDescent="0.2">
      <c r="A9076" s="802" t="s">
        <v>31</v>
      </c>
      <c r="B9076" s="803"/>
      <c r="C9076" s="803"/>
      <c r="D9076" s="803"/>
      <c r="E9076" s="803"/>
      <c r="F9076" s="803"/>
      <c r="G9076" s="804"/>
    </row>
    <row r="9077" spans="1:7" ht="19.899999999999999" customHeight="1" x14ac:dyDescent="0.2">
      <c r="A9077" s="587" t="s">
        <v>711</v>
      </c>
      <c r="B9077" s="535" t="str">
        <f>Comitente</f>
        <v>DIRECCIÓN PROVINCIAL DE VIALIDAD</v>
      </c>
      <c r="C9077" s="536"/>
      <c r="D9077" s="537"/>
      <c r="E9077" s="537"/>
      <c r="F9077" s="538"/>
      <c r="G9077" s="588"/>
    </row>
    <row r="9078" spans="1:7" ht="19.899999999999999" customHeight="1" x14ac:dyDescent="0.2">
      <c r="A9078" s="587" t="s">
        <v>712</v>
      </c>
      <c r="B9078" s="535">
        <f>Contratista</f>
        <v>0</v>
      </c>
      <c r="C9078" s="539"/>
      <c r="D9078" s="539"/>
      <c r="E9078" s="539"/>
      <c r="F9078" s="535"/>
      <c r="G9078" s="589"/>
    </row>
    <row r="9079" spans="1:7" ht="19.899999999999999" customHeight="1" x14ac:dyDescent="0.2">
      <c r="A9079" s="587" t="s">
        <v>21</v>
      </c>
      <c r="B9079" s="535" t="str">
        <f>Obra</f>
        <v>PAVIMENTACIÓN Y REPAVIMENTACION DE LA RED VIAL MUNICIPAL AFECTADAS POR OBRAS DE SANEAMIENTO 1era ETAPA SARMIENTO</v>
      </c>
      <c r="C9079" s="539"/>
      <c r="D9079" s="539"/>
      <c r="E9079" s="539"/>
      <c r="F9079" s="535" t="s">
        <v>32</v>
      </c>
      <c r="G9079" s="589">
        <f>Fecha_Base</f>
        <v>0</v>
      </c>
    </row>
    <row r="9080" spans="1:7" ht="19.899999999999999" customHeight="1" x14ac:dyDescent="0.2">
      <c r="A9080" s="590" t="s">
        <v>710</v>
      </c>
      <c r="B9080" s="540" t="str">
        <f>Ubicación</f>
        <v>DEPARTAMENTO SARMIENTO</v>
      </c>
      <c r="C9080" s="540"/>
      <c r="D9080" s="541"/>
      <c r="E9080" s="542"/>
      <c r="F9080" s="543"/>
      <c r="G9080" s="591"/>
    </row>
    <row r="9081" spans="1:7" ht="19.899999999999999" customHeight="1" x14ac:dyDescent="0.2">
      <c r="A9081" s="590" t="s">
        <v>33</v>
      </c>
      <c r="B9081" s="544" t="str">
        <f>IFERROR(VALUE(LEFT(B9082,FIND(".",B9082)-1)),"")</f>
        <v/>
      </c>
      <c r="C9081" s="545">
        <f ca="1">IFERROR(VLOOKUP(B9081,T_Computo_Presupuesto,2,FALSE),0)</f>
        <v>0</v>
      </c>
      <c r="D9081" s="545"/>
      <c r="E9081" s="542"/>
      <c r="F9081" s="543"/>
      <c r="G9081" s="591"/>
    </row>
    <row r="9082" spans="1:7" ht="19.899999999999999" customHeight="1" x14ac:dyDescent="0.2">
      <c r="A9082" s="590" t="s">
        <v>22</v>
      </c>
      <c r="B9082" s="546" t="str">
        <f>IFERROR(VLOOKUP(COUNTIF($A$1:A9082,"ANALISIS DE PRECIOS"),T_NumeroItem,2,FALSE),"")</f>
        <v/>
      </c>
      <c r="C9082" s="805">
        <f ca="1">IFERROR(VLOOKUP(B9082,T_Computo_Presupuesto,2,FALSE),0)</f>
        <v>0</v>
      </c>
      <c r="D9082" s="805"/>
      <c r="E9082" s="805"/>
      <c r="F9082" s="540" t="s">
        <v>23</v>
      </c>
      <c r="G9082" s="592">
        <f ca="1">IFERROR(VLOOKUP(B9082,T_Computo_Presupuesto,4,FALSE),0)</f>
        <v>0</v>
      </c>
    </row>
    <row r="9083" spans="1:7" ht="19.899999999999999" customHeight="1" x14ac:dyDescent="0.2">
      <c r="A9083" s="590"/>
      <c r="B9083" s="540"/>
      <c r="C9083" s="545"/>
      <c r="D9083" s="541"/>
      <c r="E9083" s="542"/>
      <c r="F9083" s="545"/>
      <c r="G9083" s="593"/>
    </row>
    <row r="9084" spans="1:7" ht="19.899999999999999" customHeight="1" x14ac:dyDescent="0.2">
      <c r="A9084" s="594"/>
      <c r="B9084" s="547"/>
      <c r="C9084" s="548" t="s">
        <v>999</v>
      </c>
      <c r="D9084" s="547"/>
      <c r="E9084" s="547"/>
      <c r="F9084" s="547"/>
      <c r="G9084" s="595"/>
    </row>
    <row r="9085" spans="1:7" ht="19.899999999999999" customHeight="1" x14ac:dyDescent="0.2">
      <c r="A9085" s="590"/>
      <c r="B9085" s="549"/>
      <c r="C9085" s="545"/>
      <c r="D9085" s="541"/>
      <c r="E9085" s="542"/>
      <c r="F9085" s="540"/>
      <c r="G9085" s="592"/>
    </row>
    <row r="9086" spans="1:7" ht="19.899999999999999" customHeight="1" x14ac:dyDescent="0.2">
      <c r="A9086" s="590"/>
      <c r="B9086" s="549"/>
      <c r="C9086" s="550" t="s">
        <v>1000</v>
      </c>
      <c r="D9086" s="551" t="s">
        <v>24</v>
      </c>
      <c r="E9086" s="551" t="s">
        <v>1001</v>
      </c>
      <c r="F9086" s="551" t="s">
        <v>1002</v>
      </c>
      <c r="G9086" s="550" t="s">
        <v>1003</v>
      </c>
    </row>
    <row r="9087" spans="1:7" ht="19.899999999999999" customHeight="1" x14ac:dyDescent="0.2">
      <c r="A9087" s="590"/>
      <c r="B9087" s="549"/>
      <c r="C9087" s="552"/>
      <c r="D9087" s="553"/>
      <c r="E9087" s="554">
        <f t="shared" ref="E9087:E9096" si="2057">IFERROR(VLOOKUP(C9087,T_Equipos,4,FALSE),0)</f>
        <v>0</v>
      </c>
      <c r="F9087" s="555">
        <f t="shared" ref="F9087:F9096" si="2058">IFERROR(VLOOKUP(C9087,T_Equipos,5,FALSE),0)</f>
        <v>0</v>
      </c>
      <c r="G9087" s="555">
        <f>ROUND(D9087*F9087,2)</f>
        <v>0</v>
      </c>
    </row>
    <row r="9088" spans="1:7" ht="19.899999999999999" customHeight="1" x14ac:dyDescent="0.2">
      <c r="A9088" s="590"/>
      <c r="B9088" s="549"/>
      <c r="C9088" s="552"/>
      <c r="D9088" s="553"/>
      <c r="E9088" s="554">
        <f t="shared" si="2057"/>
        <v>0</v>
      </c>
      <c r="F9088" s="555">
        <f t="shared" si="2058"/>
        <v>0</v>
      </c>
      <c r="G9088" s="555">
        <f>ROUND(D9088*F9088,2)</f>
        <v>0</v>
      </c>
    </row>
    <row r="9089" spans="1:7" ht="19.899999999999999" customHeight="1" x14ac:dyDescent="0.2">
      <c r="A9089" s="590"/>
      <c r="B9089" s="549"/>
      <c r="C9089" s="552"/>
      <c r="D9089" s="553"/>
      <c r="E9089" s="554">
        <f t="shared" si="2057"/>
        <v>0</v>
      </c>
      <c r="F9089" s="555">
        <f t="shared" si="2058"/>
        <v>0</v>
      </c>
      <c r="G9089" s="555">
        <f>ROUND(D9089*F9089,2)</f>
        <v>0</v>
      </c>
    </row>
    <row r="9090" spans="1:7" ht="19.899999999999999" customHeight="1" x14ac:dyDescent="0.2">
      <c r="A9090" s="590"/>
      <c r="B9090" s="549"/>
      <c r="C9090" s="552"/>
      <c r="D9090" s="553"/>
      <c r="E9090" s="554">
        <f t="shared" si="2057"/>
        <v>0</v>
      </c>
      <c r="F9090" s="555">
        <f t="shared" si="2058"/>
        <v>0</v>
      </c>
      <c r="G9090" s="555">
        <f>ROUND(D9090*F9090,2)</f>
        <v>0</v>
      </c>
    </row>
    <row r="9091" spans="1:7" ht="19.899999999999999" customHeight="1" x14ac:dyDescent="0.2">
      <c r="A9091" s="590"/>
      <c r="B9091" s="549"/>
      <c r="C9091" s="552"/>
      <c r="D9091" s="553"/>
      <c r="E9091" s="554">
        <f t="shared" si="2057"/>
        <v>0</v>
      </c>
      <c r="F9091" s="555">
        <f t="shared" si="2058"/>
        <v>0</v>
      </c>
      <c r="G9091" s="555">
        <f t="shared" ref="G9091:G9096" si="2059">ROUND(D9091*F9091,2)</f>
        <v>0</v>
      </c>
    </row>
    <row r="9092" spans="1:7" ht="19.899999999999999" customHeight="1" x14ac:dyDescent="0.2">
      <c r="A9092" s="590"/>
      <c r="B9092" s="549"/>
      <c r="C9092" s="552"/>
      <c r="D9092" s="553"/>
      <c r="E9092" s="554">
        <f t="shared" si="2057"/>
        <v>0</v>
      </c>
      <c r="F9092" s="555">
        <f t="shared" si="2058"/>
        <v>0</v>
      </c>
      <c r="G9092" s="555">
        <f t="shared" si="2059"/>
        <v>0</v>
      </c>
    </row>
    <row r="9093" spans="1:7" ht="19.899999999999999" customHeight="1" x14ac:dyDescent="0.2">
      <c r="A9093" s="590"/>
      <c r="B9093" s="549"/>
      <c r="C9093" s="552"/>
      <c r="D9093" s="553"/>
      <c r="E9093" s="554">
        <f t="shared" si="2057"/>
        <v>0</v>
      </c>
      <c r="F9093" s="555">
        <f t="shared" si="2058"/>
        <v>0</v>
      </c>
      <c r="G9093" s="555">
        <f t="shared" si="2059"/>
        <v>0</v>
      </c>
    </row>
    <row r="9094" spans="1:7" ht="19.899999999999999" customHeight="1" x14ac:dyDescent="0.2">
      <c r="A9094" s="590"/>
      <c r="B9094" s="549"/>
      <c r="C9094" s="552"/>
      <c r="D9094" s="553"/>
      <c r="E9094" s="554">
        <f t="shared" si="2057"/>
        <v>0</v>
      </c>
      <c r="F9094" s="555">
        <f t="shared" si="2058"/>
        <v>0</v>
      </c>
      <c r="G9094" s="555">
        <f t="shared" si="2059"/>
        <v>0</v>
      </c>
    </row>
    <row r="9095" spans="1:7" ht="19.899999999999999" customHeight="1" x14ac:dyDescent="0.2">
      <c r="A9095" s="590"/>
      <c r="B9095" s="549"/>
      <c r="C9095" s="552"/>
      <c r="D9095" s="553"/>
      <c r="E9095" s="554">
        <f t="shared" si="2057"/>
        <v>0</v>
      </c>
      <c r="F9095" s="555">
        <f t="shared" si="2058"/>
        <v>0</v>
      </c>
      <c r="G9095" s="555">
        <f t="shared" si="2059"/>
        <v>0</v>
      </c>
    </row>
    <row r="9096" spans="1:7" ht="19.899999999999999" customHeight="1" x14ac:dyDescent="0.2">
      <c r="A9096" s="590"/>
      <c r="B9096" s="549"/>
      <c r="C9096" s="552"/>
      <c r="D9096" s="553"/>
      <c r="E9096" s="554">
        <f t="shared" si="2057"/>
        <v>0</v>
      </c>
      <c r="F9096" s="555">
        <f t="shared" si="2058"/>
        <v>0</v>
      </c>
      <c r="G9096" s="555">
        <f t="shared" si="2059"/>
        <v>0</v>
      </c>
    </row>
    <row r="9097" spans="1:7" ht="19.899999999999999" customHeight="1" x14ac:dyDescent="0.2">
      <c r="A9097" s="590"/>
      <c r="B9097" s="549"/>
      <c r="C9097" s="545"/>
      <c r="D9097" s="545"/>
      <c r="E9097" s="556"/>
      <c r="F9097" s="540"/>
      <c r="G9097" s="592"/>
    </row>
    <row r="9098" spans="1:7" ht="19.899999999999999" customHeight="1" x14ac:dyDescent="0.2">
      <c r="A9098" s="590"/>
      <c r="B9098" s="545"/>
      <c r="C9098" s="537" t="s">
        <v>1004</v>
      </c>
      <c r="D9098" s="540" t="s">
        <v>1001</v>
      </c>
      <c r="E9098" s="611">
        <f>SUMPRODUCT(D9087:D9096,E9087:E9096)</f>
        <v>0</v>
      </c>
      <c r="F9098" s="540" t="s">
        <v>1005</v>
      </c>
      <c r="G9098" s="612">
        <f>SUM(G9087:G9096)</f>
        <v>0</v>
      </c>
    </row>
    <row r="9099" spans="1:7" ht="19.899999999999999" customHeight="1" x14ac:dyDescent="0.2">
      <c r="A9099" s="590"/>
      <c r="B9099" s="549"/>
      <c r="C9099" s="557"/>
      <c r="D9099" s="556"/>
      <c r="E9099" s="542"/>
      <c r="F9099" s="540"/>
      <c r="G9099" s="596"/>
    </row>
    <row r="9100" spans="1:7" ht="19.899999999999999" customHeight="1" x14ac:dyDescent="0.2">
      <c r="A9100" s="597"/>
      <c r="B9100" s="549"/>
      <c r="C9100" s="540" t="s">
        <v>1006</v>
      </c>
      <c r="D9100" s="558">
        <f>IFERROR(VLOOKUP(COUNTIF($A$1:A9100,"ANALISIS DE PRECIOS"),T_Rendimiento_Equipo,5,FALSE),0)</f>
        <v>0</v>
      </c>
      <c r="E9100" s="559" t="str">
        <f ca="1">G9082&amp;"/día"</f>
        <v>0/día</v>
      </c>
      <c r="F9100" s="598"/>
      <c r="G9100" s="592"/>
    </row>
    <row r="9101" spans="1:7" ht="19.899999999999999" customHeight="1" x14ac:dyDescent="0.2">
      <c r="A9101" s="590"/>
      <c r="B9101" s="549"/>
      <c r="C9101" s="545"/>
      <c r="D9101" s="541"/>
      <c r="E9101" s="542"/>
      <c r="F9101" s="540"/>
      <c r="G9101" s="592"/>
    </row>
    <row r="9102" spans="1:7" ht="19.899999999999999" customHeight="1" x14ac:dyDescent="0.2">
      <c r="A9102" s="792" t="s">
        <v>576</v>
      </c>
      <c r="B9102" s="793"/>
      <c r="C9102" s="794" t="s">
        <v>0</v>
      </c>
      <c r="D9102" s="806" t="s">
        <v>1866</v>
      </c>
      <c r="E9102" s="806" t="s">
        <v>1865</v>
      </c>
      <c r="F9102" s="798" t="s">
        <v>1007</v>
      </c>
      <c r="G9102" s="800" t="s">
        <v>26</v>
      </c>
    </row>
    <row r="9103" spans="1:7" ht="19.899999999999999" customHeight="1" x14ac:dyDescent="0.2">
      <c r="A9103" s="560" t="s">
        <v>577</v>
      </c>
      <c r="B9103" s="560" t="s">
        <v>578</v>
      </c>
      <c r="C9103" s="795"/>
      <c r="D9103" s="807"/>
      <c r="E9103" s="797"/>
      <c r="F9103" s="799"/>
      <c r="G9103" s="801"/>
    </row>
    <row r="9104" spans="1:7" ht="19.899999999999999" customHeight="1" x14ac:dyDescent="0.2">
      <c r="A9104" s="599"/>
      <c r="B9104" s="545"/>
      <c r="C9104" s="537" t="s">
        <v>1008</v>
      </c>
      <c r="D9104" s="542"/>
      <c r="E9104" s="542"/>
      <c r="F9104" s="545"/>
      <c r="G9104" s="600"/>
    </row>
    <row r="9105" spans="1:7" ht="19.899999999999999" customHeight="1" x14ac:dyDescent="0.2">
      <c r="A9105" s="601">
        <f t="shared" ref="A9105:A9113" si="2060">IFERROR(VLOOKUP(C9105,T_Insumos,4,FALSE),0)</f>
        <v>0</v>
      </c>
      <c r="B9105" s="561">
        <f t="shared" ref="B9105:B9113" si="2061">IFERROR(VLOOKUP(C9105,T_Insumos,5,FALSE),0)</f>
        <v>0</v>
      </c>
      <c r="C9105" s="552"/>
      <c r="D9105" s="562">
        <f t="shared" ref="D9105:D9113" si="2062">IFERROR(VLOOKUP(C9105,T_Insumos,3,FALSE),0)</f>
        <v>0</v>
      </c>
      <c r="E9105" s="555">
        <f>D9105*$G$23</f>
        <v>0</v>
      </c>
      <c r="F9105" s="558">
        <f>IF(C9105="",0,IFERROR(VLOOKUP(COUNTIF($A$1:A9105,"ANALISIS DE PRECIOS"),T_Rendimiento_Equipo,5,FALSE),0))</f>
        <v>0</v>
      </c>
      <c r="G9105" s="555">
        <f>IFERROR(ROUND(E9105/F9105,2),0)</f>
        <v>0</v>
      </c>
    </row>
    <row r="9106" spans="1:7" ht="19.899999999999999" customHeight="1" x14ac:dyDescent="0.2">
      <c r="A9106" s="601">
        <f t="shared" si="2060"/>
        <v>0</v>
      </c>
      <c r="B9106" s="561">
        <f t="shared" si="2061"/>
        <v>0</v>
      </c>
      <c r="C9106" s="552"/>
      <c r="D9106" s="562">
        <f t="shared" si="2062"/>
        <v>0</v>
      </c>
      <c r="E9106" s="555"/>
      <c r="F9106" s="558">
        <f>IF(C9106="",0,IFERROR(VLOOKUP(COUNTIF($A$1:A9106,"ANALISIS DE PRECIOS"),T_Rendimiento_Equipo,5,FALSE),0))</f>
        <v>0</v>
      </c>
      <c r="G9106" s="555">
        <f t="shared" ref="G9106:G9113" si="2063">IFERROR(ROUND(E9106/F9106,2),0)</f>
        <v>0</v>
      </c>
    </row>
    <row r="9107" spans="1:7" ht="19.899999999999999" customHeight="1" x14ac:dyDescent="0.2">
      <c r="A9107" s="601">
        <f t="shared" si="2060"/>
        <v>0</v>
      </c>
      <c r="B9107" s="561">
        <f t="shared" si="2061"/>
        <v>0</v>
      </c>
      <c r="C9107" s="563"/>
      <c r="D9107" s="562">
        <f t="shared" si="2062"/>
        <v>0</v>
      </c>
      <c r="E9107" s="555"/>
      <c r="F9107" s="558">
        <f>IF(C9107="",0,IFERROR(VLOOKUP(COUNTIF($A$1:A9107,"ANALISIS DE PRECIOS"),T_Rendimiento_Equipo,5,FALSE),0))</f>
        <v>0</v>
      </c>
      <c r="G9107" s="555">
        <f t="shared" si="2063"/>
        <v>0</v>
      </c>
    </row>
    <row r="9108" spans="1:7" ht="19.899999999999999" customHeight="1" x14ac:dyDescent="0.2">
      <c r="A9108" s="601">
        <f t="shared" si="2060"/>
        <v>0</v>
      </c>
      <c r="B9108" s="561">
        <f t="shared" si="2061"/>
        <v>0</v>
      </c>
      <c r="C9108" s="563"/>
      <c r="D9108" s="562">
        <f t="shared" si="2062"/>
        <v>0</v>
      </c>
      <c r="E9108" s="555"/>
      <c r="F9108" s="558">
        <f>IF(C9108="",0,IFERROR(VLOOKUP(COUNTIF($A$1:A9108,"ANALISIS DE PRECIOS"),T_Rendimiento_Equipo,5,FALSE),0))</f>
        <v>0</v>
      </c>
      <c r="G9108" s="555">
        <f t="shared" si="2063"/>
        <v>0</v>
      </c>
    </row>
    <row r="9109" spans="1:7" ht="19.899999999999999" customHeight="1" x14ac:dyDescent="0.2">
      <c r="A9109" s="601">
        <f t="shared" si="2060"/>
        <v>0</v>
      </c>
      <c r="B9109" s="561">
        <f t="shared" si="2061"/>
        <v>0</v>
      </c>
      <c r="C9109" s="563"/>
      <c r="D9109" s="562">
        <f t="shared" si="2062"/>
        <v>0</v>
      </c>
      <c r="E9109" s="555"/>
      <c r="F9109" s="558">
        <f>IF(C9109="",0,IFERROR(VLOOKUP(COUNTIF($A$1:A9109,"ANALISIS DE PRECIOS"),T_Rendimiento_Equipo,5,FALSE),0))</f>
        <v>0</v>
      </c>
      <c r="G9109" s="555">
        <f t="shared" si="2063"/>
        <v>0</v>
      </c>
    </row>
    <row r="9110" spans="1:7" ht="19.899999999999999" customHeight="1" x14ac:dyDescent="0.2">
      <c r="A9110" s="601">
        <f t="shared" si="2060"/>
        <v>0</v>
      </c>
      <c r="B9110" s="561">
        <f t="shared" si="2061"/>
        <v>0</v>
      </c>
      <c r="C9110" s="563"/>
      <c r="D9110" s="562">
        <f t="shared" si="2062"/>
        <v>0</v>
      </c>
      <c r="E9110" s="555"/>
      <c r="F9110" s="558">
        <f>IF(C9110="",0,IFERROR(VLOOKUP(COUNTIF($A$1:A9110,"ANALISIS DE PRECIOS"),T_Rendimiento_Equipo,5,FALSE),0))</f>
        <v>0</v>
      </c>
      <c r="G9110" s="555">
        <f t="shared" si="2063"/>
        <v>0</v>
      </c>
    </row>
    <row r="9111" spans="1:7" ht="19.899999999999999" customHeight="1" x14ac:dyDescent="0.2">
      <c r="A9111" s="601">
        <f t="shared" si="2060"/>
        <v>0</v>
      </c>
      <c r="B9111" s="561">
        <f t="shared" si="2061"/>
        <v>0</v>
      </c>
      <c r="C9111" s="563"/>
      <c r="D9111" s="562">
        <f t="shared" si="2062"/>
        <v>0</v>
      </c>
      <c r="E9111" s="555"/>
      <c r="F9111" s="558">
        <f>IF(C9111="",0,IFERROR(VLOOKUP(COUNTIF($A$1:A9111,"ANALISIS DE PRECIOS"),T_Rendimiento_Equipo,5,FALSE),0))</f>
        <v>0</v>
      </c>
      <c r="G9111" s="555">
        <f t="shared" si="2063"/>
        <v>0</v>
      </c>
    </row>
    <row r="9112" spans="1:7" ht="19.899999999999999" customHeight="1" x14ac:dyDescent="0.2">
      <c r="A9112" s="601">
        <f t="shared" si="2060"/>
        <v>0</v>
      </c>
      <c r="B9112" s="561">
        <f t="shared" si="2061"/>
        <v>0</v>
      </c>
      <c r="C9112" s="563"/>
      <c r="D9112" s="562">
        <f t="shared" si="2062"/>
        <v>0</v>
      </c>
      <c r="E9112" s="555"/>
      <c r="F9112" s="558">
        <f>IF(C9112="",0,IFERROR(VLOOKUP(COUNTIF($A$1:A9112,"ANALISIS DE PRECIOS"),T_Rendimiento_Equipo,5,FALSE),0))</f>
        <v>0</v>
      </c>
      <c r="G9112" s="555">
        <f t="shared" si="2063"/>
        <v>0</v>
      </c>
    </row>
    <row r="9113" spans="1:7" ht="19.899999999999999" customHeight="1" x14ac:dyDescent="0.2">
      <c r="A9113" s="601">
        <f t="shared" si="2060"/>
        <v>0</v>
      </c>
      <c r="B9113" s="561">
        <f t="shared" si="2061"/>
        <v>0</v>
      </c>
      <c r="C9113" s="552"/>
      <c r="D9113" s="562">
        <f t="shared" si="2062"/>
        <v>0</v>
      </c>
      <c r="E9113" s="555"/>
      <c r="F9113" s="558">
        <f>IF(C9113="",0,IFERROR(VLOOKUP(COUNTIF($A$1:A9113,"ANALISIS DE PRECIOS"),T_Rendimiento_Equipo,5,FALSE),0))</f>
        <v>0</v>
      </c>
      <c r="G9113" s="555">
        <f t="shared" si="2063"/>
        <v>0</v>
      </c>
    </row>
    <row r="9114" spans="1:7" ht="19.899999999999999" customHeight="1" x14ac:dyDescent="0.2">
      <c r="A9114" s="602"/>
      <c r="B9114" s="541"/>
      <c r="C9114" s="545"/>
      <c r="D9114" s="541"/>
      <c r="E9114" s="542"/>
      <c r="F9114" s="564" t="s">
        <v>27</v>
      </c>
      <c r="G9114" s="603">
        <f>SUBTOTAL(9,G9105:G9113)</f>
        <v>0</v>
      </c>
    </row>
    <row r="9115" spans="1:7" ht="19.899999999999999" customHeight="1" x14ac:dyDescent="0.2">
      <c r="A9115" s="599"/>
      <c r="B9115" s="545"/>
      <c r="C9115" s="537" t="s">
        <v>713</v>
      </c>
      <c r="D9115" s="541"/>
      <c r="E9115" s="542"/>
      <c r="F9115" s="543"/>
      <c r="G9115" s="600"/>
    </row>
    <row r="9116" spans="1:7" ht="19.899999999999999" customHeight="1" x14ac:dyDescent="0.2">
      <c r="A9116" s="792" t="s">
        <v>576</v>
      </c>
      <c r="B9116" s="793"/>
      <c r="C9116" s="794" t="s">
        <v>0</v>
      </c>
      <c r="D9116" s="796" t="s">
        <v>24</v>
      </c>
      <c r="E9116" s="796" t="s">
        <v>1832</v>
      </c>
      <c r="F9116" s="798" t="s">
        <v>1007</v>
      </c>
      <c r="G9116" s="800" t="s">
        <v>26</v>
      </c>
    </row>
    <row r="9117" spans="1:7" ht="19.899999999999999" customHeight="1" x14ac:dyDescent="0.2">
      <c r="A9117" s="560" t="s">
        <v>577</v>
      </c>
      <c r="B9117" s="560" t="s">
        <v>578</v>
      </c>
      <c r="C9117" s="795"/>
      <c r="D9117" s="797"/>
      <c r="E9117" s="797"/>
      <c r="F9117" s="799"/>
      <c r="G9117" s="801"/>
    </row>
    <row r="9118" spans="1:7" ht="19.899999999999999" customHeight="1" x14ac:dyDescent="0.2">
      <c r="A9118" s="601">
        <f t="shared" ref="A9118:A9124" si="2064">IFERROR(VLOOKUP(C9118,T_Insumos,4,FALSE),0)</f>
        <v>0</v>
      </c>
      <c r="B9118" s="561">
        <f t="shared" ref="B9118:B9124" si="2065">IFERROR(VLOOKUP(C9118,T_Insumos,5,FALSE),0)</f>
        <v>0</v>
      </c>
      <c r="C9118" s="565"/>
      <c r="D9118" s="558"/>
      <c r="E9118" s="555">
        <f t="shared" ref="E9118:E9124" si="2066">IFERROR(VLOOKUP(C9118,T_Insumos,3,FALSE),0)</f>
        <v>0</v>
      </c>
      <c r="F9118" s="558">
        <f>IF(C9118="",0,IFERROR(VLOOKUP(COUNTIF($A$1:A9118,"ANALISIS DE PRECIOS"),T_Rendimiento_Equipo,5,FALSE),0))</f>
        <v>0</v>
      </c>
      <c r="G9118" s="555">
        <f>IFERROR(ROUND(D9118*E9118/F9118,2),0)</f>
        <v>0</v>
      </c>
    </row>
    <row r="9119" spans="1:7" ht="19.899999999999999" customHeight="1" x14ac:dyDescent="0.2">
      <c r="A9119" s="601">
        <f t="shared" si="2064"/>
        <v>0</v>
      </c>
      <c r="B9119" s="561">
        <f t="shared" si="2065"/>
        <v>0</v>
      </c>
      <c r="C9119" s="552"/>
      <c r="D9119" s="558"/>
      <c r="E9119" s="555">
        <f t="shared" si="2066"/>
        <v>0</v>
      </c>
      <c r="F9119" s="558">
        <f>IF(C9119="",0,IFERROR(VLOOKUP(COUNTIF($A$1:A9119,"ANALISIS DE PRECIOS"),T_Rendimiento_Equipo,5,FALSE),0))</f>
        <v>0</v>
      </c>
      <c r="G9119" s="555">
        <f t="shared" ref="G9119:G9124" si="2067">IFERROR(ROUND(D9119*E9119/F9119,2),0)</f>
        <v>0</v>
      </c>
    </row>
    <row r="9120" spans="1:7" ht="19.899999999999999" customHeight="1" x14ac:dyDescent="0.2">
      <c r="A9120" s="601">
        <f t="shared" si="2064"/>
        <v>0</v>
      </c>
      <c r="B9120" s="561">
        <f t="shared" si="2065"/>
        <v>0</v>
      </c>
      <c r="C9120" s="552"/>
      <c r="D9120" s="558"/>
      <c r="E9120" s="555">
        <f t="shared" si="2066"/>
        <v>0</v>
      </c>
      <c r="F9120" s="558">
        <f>IF(C9120="",0,IFERROR(VLOOKUP(COUNTIF($A$1:A9120,"ANALISIS DE PRECIOS"),T_Rendimiento_Equipo,5,FALSE),0))</f>
        <v>0</v>
      </c>
      <c r="G9120" s="555">
        <f t="shared" si="2067"/>
        <v>0</v>
      </c>
    </row>
    <row r="9121" spans="1:7" ht="19.899999999999999" customHeight="1" x14ac:dyDescent="0.2">
      <c r="A9121" s="601">
        <f t="shared" si="2064"/>
        <v>0</v>
      </c>
      <c r="B9121" s="561">
        <f t="shared" si="2065"/>
        <v>0</v>
      </c>
      <c r="C9121" s="552"/>
      <c r="D9121" s="558"/>
      <c r="E9121" s="555">
        <f t="shared" si="2066"/>
        <v>0</v>
      </c>
      <c r="F9121" s="558">
        <f>IF(C9121="",0,IFERROR(VLOOKUP(COUNTIF($A$1:A9121,"ANALISIS DE PRECIOS"),T_Rendimiento_Equipo,5,FALSE),0))</f>
        <v>0</v>
      </c>
      <c r="G9121" s="555">
        <f t="shared" si="2067"/>
        <v>0</v>
      </c>
    </row>
    <row r="9122" spans="1:7" ht="19.899999999999999" customHeight="1" x14ac:dyDescent="0.2">
      <c r="A9122" s="601">
        <f t="shared" si="2064"/>
        <v>0</v>
      </c>
      <c r="B9122" s="561">
        <f t="shared" si="2065"/>
        <v>0</v>
      </c>
      <c r="C9122" s="552"/>
      <c r="D9122" s="558"/>
      <c r="E9122" s="555">
        <f t="shared" si="2066"/>
        <v>0</v>
      </c>
      <c r="F9122" s="558">
        <f>IF(C9122="",0,IFERROR(VLOOKUP(COUNTIF($A$1:A9122,"ANALISIS DE PRECIOS"),T_Rendimiento_Equipo,5,FALSE),0))</f>
        <v>0</v>
      </c>
      <c r="G9122" s="555">
        <f t="shared" si="2067"/>
        <v>0</v>
      </c>
    </row>
    <row r="9123" spans="1:7" ht="19.899999999999999" customHeight="1" x14ac:dyDescent="0.2">
      <c r="A9123" s="601">
        <f t="shared" si="2064"/>
        <v>0</v>
      </c>
      <c r="B9123" s="561">
        <f t="shared" si="2065"/>
        <v>0</v>
      </c>
      <c r="C9123" s="552"/>
      <c r="D9123" s="566"/>
      <c r="E9123" s="555">
        <f t="shared" si="2066"/>
        <v>0</v>
      </c>
      <c r="F9123" s="558">
        <f>IF(C9123="",0,IFERROR(VLOOKUP(COUNTIF($A$1:A9123,"ANALISIS DE PRECIOS"),T_Rendimiento_Equipo,5,FALSE),0))</f>
        <v>0</v>
      </c>
      <c r="G9123" s="555">
        <f t="shared" si="2067"/>
        <v>0</v>
      </c>
    </row>
    <row r="9124" spans="1:7" ht="19.899999999999999" customHeight="1" x14ac:dyDescent="0.2">
      <c r="A9124" s="601">
        <f t="shared" si="2064"/>
        <v>0</v>
      </c>
      <c r="B9124" s="561">
        <f t="shared" si="2065"/>
        <v>0</v>
      </c>
      <c r="C9124" s="561"/>
      <c r="D9124" s="567"/>
      <c r="E9124" s="555">
        <f t="shared" si="2066"/>
        <v>0</v>
      </c>
      <c r="F9124" s="558">
        <f>IF(C9124="",0,IFERROR(VLOOKUP(COUNTIF($A$1:A9124,"ANALISIS DE PRECIOS"),T_Rendimiento_Equipo,5,FALSE),0))</f>
        <v>0</v>
      </c>
      <c r="G9124" s="555">
        <f t="shared" si="2067"/>
        <v>0</v>
      </c>
    </row>
    <row r="9125" spans="1:7" ht="19.899999999999999" customHeight="1" x14ac:dyDescent="0.2">
      <c r="A9125" s="602"/>
      <c r="B9125" s="541"/>
      <c r="C9125" s="545"/>
      <c r="D9125" s="541"/>
      <c r="E9125" s="542"/>
      <c r="F9125" s="564" t="s">
        <v>28</v>
      </c>
      <c r="G9125" s="604">
        <f>SUBTOTAL(9,G9118:G9124)</f>
        <v>0</v>
      </c>
    </row>
    <row r="9126" spans="1:7" ht="19.899999999999999" customHeight="1" x14ac:dyDescent="0.2">
      <c r="A9126" s="599"/>
      <c r="B9126" s="545"/>
      <c r="C9126" s="537" t="s">
        <v>1014</v>
      </c>
      <c r="D9126" s="541"/>
      <c r="E9126" s="542"/>
      <c r="F9126" s="543"/>
      <c r="G9126" s="600"/>
    </row>
    <row r="9127" spans="1:7" ht="19.899999999999999" customHeight="1" x14ac:dyDescent="0.2">
      <c r="A9127" s="792" t="s">
        <v>576</v>
      </c>
      <c r="B9127" s="793"/>
      <c r="C9127" s="794" t="s">
        <v>0</v>
      </c>
      <c r="D9127" s="794" t="s">
        <v>1867</v>
      </c>
      <c r="E9127" s="796" t="s">
        <v>24</v>
      </c>
      <c r="F9127" s="798" t="s">
        <v>25</v>
      </c>
      <c r="G9127" s="800" t="s">
        <v>26</v>
      </c>
    </row>
    <row r="9128" spans="1:7" ht="19.899999999999999" customHeight="1" x14ac:dyDescent="0.2">
      <c r="A9128" s="560" t="s">
        <v>577</v>
      </c>
      <c r="B9128" s="560" t="s">
        <v>578</v>
      </c>
      <c r="C9128" s="795"/>
      <c r="D9128" s="795"/>
      <c r="E9128" s="797"/>
      <c r="F9128" s="799"/>
      <c r="G9128" s="801"/>
    </row>
    <row r="9129" spans="1:7" ht="19.899999999999999" customHeight="1" x14ac:dyDescent="0.2">
      <c r="A9129" s="601">
        <f t="shared" ref="A9129:A9139" si="2068">IFERROR(VLOOKUP(C9129,T_Insumos,4,FALSE),0)</f>
        <v>0</v>
      </c>
      <c r="B9129" s="561">
        <f t="shared" ref="B9129:B9139" si="2069">IFERROR(VLOOKUP(C9129,T_Insumos,5,FALSE),0)</f>
        <v>0</v>
      </c>
      <c r="C9129" s="561"/>
      <c r="D9129" s="613">
        <f t="shared" ref="D9129:D9139" si="2070">IFERROR(VLOOKUP(C9129,T_Insumos,2,FALSE),0)</f>
        <v>0</v>
      </c>
      <c r="E9129" s="553"/>
      <c r="F9129" s="555">
        <f t="shared" ref="F9129:F9139" si="2071">IFERROR(VLOOKUP(C9129,T_Insumos,3,FALSE),0)</f>
        <v>0</v>
      </c>
      <c r="G9129" s="555">
        <f>ROUND(E9129*F9129,2)</f>
        <v>0</v>
      </c>
    </row>
    <row r="9130" spans="1:7" ht="19.899999999999999" customHeight="1" x14ac:dyDescent="0.2">
      <c r="A9130" s="601">
        <f t="shared" si="2068"/>
        <v>0</v>
      </c>
      <c r="B9130" s="561">
        <f t="shared" si="2069"/>
        <v>0</v>
      </c>
      <c r="C9130" s="561"/>
      <c r="D9130" s="613">
        <f t="shared" si="2070"/>
        <v>0</v>
      </c>
      <c r="E9130" s="553"/>
      <c r="F9130" s="555">
        <f t="shared" si="2071"/>
        <v>0</v>
      </c>
      <c r="G9130" s="555">
        <f t="shared" ref="G9130:G9139" si="2072">ROUND(E9130*F9130,2)</f>
        <v>0</v>
      </c>
    </row>
    <row r="9131" spans="1:7" ht="19.899999999999999" customHeight="1" x14ac:dyDescent="0.2">
      <c r="A9131" s="601">
        <f t="shared" si="2068"/>
        <v>0</v>
      </c>
      <c r="B9131" s="561">
        <f t="shared" si="2069"/>
        <v>0</v>
      </c>
      <c r="C9131" s="561"/>
      <c r="D9131" s="613">
        <f t="shared" si="2070"/>
        <v>0</v>
      </c>
      <c r="E9131" s="553"/>
      <c r="F9131" s="555">
        <f t="shared" si="2071"/>
        <v>0</v>
      </c>
      <c r="G9131" s="555">
        <f t="shared" si="2072"/>
        <v>0</v>
      </c>
    </row>
    <row r="9132" spans="1:7" ht="19.899999999999999" customHeight="1" x14ac:dyDescent="0.2">
      <c r="A9132" s="601">
        <f t="shared" si="2068"/>
        <v>0</v>
      </c>
      <c r="B9132" s="561">
        <f t="shared" si="2069"/>
        <v>0</v>
      </c>
      <c r="C9132" s="561"/>
      <c r="D9132" s="613">
        <f t="shared" si="2070"/>
        <v>0</v>
      </c>
      <c r="E9132" s="553"/>
      <c r="F9132" s="555">
        <f t="shared" si="2071"/>
        <v>0</v>
      </c>
      <c r="G9132" s="555">
        <f t="shared" si="2072"/>
        <v>0</v>
      </c>
    </row>
    <row r="9133" spans="1:7" ht="19.899999999999999" customHeight="1" x14ac:dyDescent="0.2">
      <c r="A9133" s="601">
        <f t="shared" si="2068"/>
        <v>0</v>
      </c>
      <c r="B9133" s="561">
        <f t="shared" si="2069"/>
        <v>0</v>
      </c>
      <c r="C9133" s="561"/>
      <c r="D9133" s="613">
        <f t="shared" si="2070"/>
        <v>0</v>
      </c>
      <c r="E9133" s="553"/>
      <c r="F9133" s="555">
        <f t="shared" si="2071"/>
        <v>0</v>
      </c>
      <c r="G9133" s="555">
        <f t="shared" si="2072"/>
        <v>0</v>
      </c>
    </row>
    <row r="9134" spans="1:7" ht="19.899999999999999" customHeight="1" x14ac:dyDescent="0.2">
      <c r="A9134" s="601">
        <f t="shared" si="2068"/>
        <v>0</v>
      </c>
      <c r="B9134" s="561">
        <f t="shared" si="2069"/>
        <v>0</v>
      </c>
      <c r="C9134" s="561"/>
      <c r="D9134" s="613">
        <f t="shared" si="2070"/>
        <v>0</v>
      </c>
      <c r="E9134" s="553"/>
      <c r="F9134" s="555">
        <f t="shared" si="2071"/>
        <v>0</v>
      </c>
      <c r="G9134" s="555">
        <f t="shared" si="2072"/>
        <v>0</v>
      </c>
    </row>
    <row r="9135" spans="1:7" ht="19.899999999999999" customHeight="1" x14ac:dyDescent="0.2">
      <c r="A9135" s="601">
        <f t="shared" si="2068"/>
        <v>0</v>
      </c>
      <c r="B9135" s="561">
        <f t="shared" si="2069"/>
        <v>0</v>
      </c>
      <c r="C9135" s="561"/>
      <c r="D9135" s="613">
        <f t="shared" si="2070"/>
        <v>0</v>
      </c>
      <c r="E9135" s="553"/>
      <c r="F9135" s="555">
        <f t="shared" si="2071"/>
        <v>0</v>
      </c>
      <c r="G9135" s="555">
        <f t="shared" si="2072"/>
        <v>0</v>
      </c>
    </row>
    <row r="9136" spans="1:7" ht="19.899999999999999" customHeight="1" x14ac:dyDescent="0.2">
      <c r="A9136" s="601">
        <f t="shared" si="2068"/>
        <v>0</v>
      </c>
      <c r="B9136" s="561">
        <f t="shared" si="2069"/>
        <v>0</v>
      </c>
      <c r="C9136" s="561"/>
      <c r="D9136" s="613">
        <f t="shared" si="2070"/>
        <v>0</v>
      </c>
      <c r="E9136" s="553"/>
      <c r="F9136" s="555">
        <f t="shared" si="2071"/>
        <v>0</v>
      </c>
      <c r="G9136" s="555">
        <f t="shared" si="2072"/>
        <v>0</v>
      </c>
    </row>
    <row r="9137" spans="1:7" ht="19.899999999999999" customHeight="1" x14ac:dyDescent="0.2">
      <c r="A9137" s="601">
        <f t="shared" si="2068"/>
        <v>0</v>
      </c>
      <c r="B9137" s="561">
        <f t="shared" si="2069"/>
        <v>0</v>
      </c>
      <c r="C9137" s="561"/>
      <c r="D9137" s="613">
        <f t="shared" si="2070"/>
        <v>0</v>
      </c>
      <c r="E9137" s="553"/>
      <c r="F9137" s="555">
        <f t="shared" si="2071"/>
        <v>0</v>
      </c>
      <c r="G9137" s="555">
        <f t="shared" si="2072"/>
        <v>0</v>
      </c>
    </row>
    <row r="9138" spans="1:7" ht="19.899999999999999" customHeight="1" x14ac:dyDescent="0.2">
      <c r="A9138" s="601">
        <f t="shared" si="2068"/>
        <v>0</v>
      </c>
      <c r="B9138" s="561">
        <f t="shared" si="2069"/>
        <v>0</v>
      </c>
      <c r="C9138" s="561"/>
      <c r="D9138" s="613">
        <f t="shared" si="2070"/>
        <v>0</v>
      </c>
      <c r="E9138" s="553"/>
      <c r="F9138" s="555">
        <f t="shared" si="2071"/>
        <v>0</v>
      </c>
      <c r="G9138" s="555">
        <f t="shared" si="2072"/>
        <v>0</v>
      </c>
    </row>
    <row r="9139" spans="1:7" ht="19.899999999999999" customHeight="1" x14ac:dyDescent="0.2">
      <c r="A9139" s="601">
        <f t="shared" si="2068"/>
        <v>0</v>
      </c>
      <c r="B9139" s="561">
        <f t="shared" si="2069"/>
        <v>0</v>
      </c>
      <c r="C9139" s="561"/>
      <c r="D9139" s="613">
        <f t="shared" si="2070"/>
        <v>0</v>
      </c>
      <c r="E9139" s="553"/>
      <c r="F9139" s="555">
        <f t="shared" si="2071"/>
        <v>0</v>
      </c>
      <c r="G9139" s="555">
        <f t="shared" si="2072"/>
        <v>0</v>
      </c>
    </row>
    <row r="9140" spans="1:7" ht="19.899999999999999" customHeight="1" x14ac:dyDescent="0.2">
      <c r="A9140" s="599"/>
      <c r="B9140" s="545"/>
      <c r="C9140" s="545"/>
      <c r="D9140" s="541"/>
      <c r="E9140" s="542"/>
      <c r="F9140" s="564" t="s">
        <v>29</v>
      </c>
      <c r="G9140" s="605">
        <f>SUBTOTAL(9,G9129:G9139)</f>
        <v>0</v>
      </c>
    </row>
    <row r="9141" spans="1:7" ht="19.899999999999999" customHeight="1" x14ac:dyDescent="0.2">
      <c r="A9141" s="599"/>
      <c r="B9141" s="545"/>
      <c r="C9141" s="537" t="s">
        <v>1015</v>
      </c>
      <c r="D9141" s="541"/>
      <c r="E9141" s="542"/>
      <c r="F9141" s="543"/>
      <c r="G9141" s="600"/>
    </row>
    <row r="9142" spans="1:7" ht="19.899999999999999" customHeight="1" x14ac:dyDescent="0.2">
      <c r="A9142" s="792" t="s">
        <v>576</v>
      </c>
      <c r="B9142" s="793"/>
      <c r="C9142" s="794" t="s">
        <v>0</v>
      </c>
      <c r="D9142" s="794" t="s">
        <v>1867</v>
      </c>
      <c r="E9142" s="796" t="s">
        <v>24</v>
      </c>
      <c r="F9142" s="798" t="s">
        <v>25</v>
      </c>
      <c r="G9142" s="800" t="s">
        <v>26</v>
      </c>
    </row>
    <row r="9143" spans="1:7" ht="19.899999999999999" customHeight="1" x14ac:dyDescent="0.2">
      <c r="A9143" s="560" t="s">
        <v>577</v>
      </c>
      <c r="B9143" s="560" t="s">
        <v>578</v>
      </c>
      <c r="C9143" s="795"/>
      <c r="D9143" s="795"/>
      <c r="E9143" s="797"/>
      <c r="F9143" s="799"/>
      <c r="G9143" s="801"/>
    </row>
    <row r="9144" spans="1:7" ht="19.899999999999999" customHeight="1" x14ac:dyDescent="0.2">
      <c r="A9144" s="601">
        <f>IFERROR(VLOOKUP(C9144,T_Insumos,4,FALSE),0)</f>
        <v>0</v>
      </c>
      <c r="B9144" s="561">
        <f>IFERROR(VLOOKUP(C9144,T_Insumos,5,FALSE),0)</f>
        <v>0</v>
      </c>
      <c r="C9144" s="552"/>
      <c r="D9144" s="613">
        <f>IF(C9144=0,0,"$/tnkm")</f>
        <v>0</v>
      </c>
      <c r="E9144" s="553"/>
      <c r="F9144" s="555">
        <f>IFERROR(VLOOKUP(C9144,T_Insumos,3,FALSE),0)</f>
        <v>0</v>
      </c>
      <c r="G9144" s="555">
        <f>ROUND(E9144*F9144,2)</f>
        <v>0</v>
      </c>
    </row>
    <row r="9145" spans="1:7" ht="19.899999999999999" customHeight="1" x14ac:dyDescent="0.2">
      <c r="A9145" s="601">
        <f>IFERROR(VLOOKUP(C9145,T_Insumos,4,FALSE),0)</f>
        <v>0</v>
      </c>
      <c r="B9145" s="561">
        <f>IFERROR(VLOOKUP(C9145,T_Insumos,5,FALSE),0)</f>
        <v>0</v>
      </c>
      <c r="C9145" s="552"/>
      <c r="D9145" s="613">
        <f>IF(C9145=0,0,"$/tnkm")</f>
        <v>0</v>
      </c>
      <c r="E9145" s="569"/>
      <c r="F9145" s="555">
        <f>IFERROR(VLOOKUP(C9145,T_Insumos,3,FALSE),0)</f>
        <v>0</v>
      </c>
      <c r="G9145" s="555">
        <f t="shared" ref="G9145" si="2073">ROUND(E9145*F9145,2)</f>
        <v>0</v>
      </c>
    </row>
    <row r="9146" spans="1:7" ht="19.899999999999999" customHeight="1" x14ac:dyDescent="0.2">
      <c r="A9146" s="599"/>
      <c r="B9146" s="545"/>
      <c r="C9146" s="545"/>
      <c r="D9146" s="541"/>
      <c r="E9146" s="542"/>
      <c r="F9146" s="564" t="s">
        <v>1016</v>
      </c>
      <c r="G9146" s="605">
        <f>SUBTOTAL(9,G9144:G9145)</f>
        <v>0</v>
      </c>
    </row>
    <row r="9147" spans="1:7" ht="19.899999999999999" customHeight="1" x14ac:dyDescent="0.2">
      <c r="A9147" s="602"/>
      <c r="B9147" s="541"/>
      <c r="C9147" s="545"/>
      <c r="D9147" s="541"/>
      <c r="E9147" s="542"/>
      <c r="F9147" s="543"/>
      <c r="G9147" s="600"/>
    </row>
    <row r="9148" spans="1:7" ht="19.899999999999999" customHeight="1" x14ac:dyDescent="0.2">
      <c r="A9148" s="664" t="str">
        <f>B9082</f>
        <v/>
      </c>
      <c r="B9148" s="661">
        <f ca="1">C9082</f>
        <v>0</v>
      </c>
      <c r="C9148" s="541"/>
      <c r="D9148" s="541" t="s">
        <v>1833</v>
      </c>
      <c r="E9148" s="662"/>
      <c r="F9148" s="663" t="str">
        <f ca="1">"$/"&amp;G9082</f>
        <v>$/0</v>
      </c>
      <c r="G9148" s="610">
        <f>SUBTOTAL(9,G9105:G9147)</f>
        <v>0</v>
      </c>
    </row>
    <row r="9149" spans="1:7" ht="19.899999999999999" customHeight="1" x14ac:dyDescent="0.2">
      <c r="A9149" s="606"/>
      <c r="B9149" s="607"/>
      <c r="C9149" s="608"/>
      <c r="D9149" s="608" t="s">
        <v>2043</v>
      </c>
      <c r="E9149" s="609"/>
      <c r="F9149" s="665" t="str">
        <f ca="1">"$/"&amp;G9082</f>
        <v>$/0</v>
      </c>
      <c r="G9149" s="610">
        <f>ROUND(G9148/Coeficiente_Paso,2)</f>
        <v>0</v>
      </c>
    </row>
    <row r="9150" spans="1:7" ht="19.899999999999999" customHeight="1" x14ac:dyDescent="0.2">
      <c r="A9150" s="191"/>
      <c r="B9150" s="191"/>
      <c r="C9150" s="191"/>
      <c r="D9150" s="191"/>
      <c r="E9150" s="191"/>
      <c r="F9150" s="191"/>
      <c r="G9150" s="191"/>
    </row>
    <row r="9151" spans="1:7" ht="19.899999999999999" customHeight="1" x14ac:dyDescent="0.2">
      <c r="A9151" s="802" t="s">
        <v>31</v>
      </c>
      <c r="B9151" s="803"/>
      <c r="C9151" s="803"/>
      <c r="D9151" s="803"/>
      <c r="E9151" s="803"/>
      <c r="F9151" s="803"/>
      <c r="G9151" s="804"/>
    </row>
    <row r="9152" spans="1:7" ht="19.899999999999999" customHeight="1" x14ac:dyDescent="0.2">
      <c r="A9152" s="587" t="s">
        <v>711</v>
      </c>
      <c r="B9152" s="535" t="str">
        <f>Comitente</f>
        <v>DIRECCIÓN PROVINCIAL DE VIALIDAD</v>
      </c>
      <c r="C9152" s="536"/>
      <c r="D9152" s="537"/>
      <c r="E9152" s="537"/>
      <c r="F9152" s="538"/>
      <c r="G9152" s="588"/>
    </row>
    <row r="9153" spans="1:7" ht="19.899999999999999" customHeight="1" x14ac:dyDescent="0.2">
      <c r="A9153" s="587" t="s">
        <v>712</v>
      </c>
      <c r="B9153" s="535">
        <f>Contratista</f>
        <v>0</v>
      </c>
      <c r="C9153" s="539"/>
      <c r="D9153" s="539"/>
      <c r="E9153" s="539"/>
      <c r="F9153" s="535"/>
      <c r="G9153" s="589"/>
    </row>
    <row r="9154" spans="1:7" ht="19.899999999999999" customHeight="1" x14ac:dyDescent="0.2">
      <c r="A9154" s="587" t="s">
        <v>21</v>
      </c>
      <c r="B9154" s="535" t="str">
        <f>Obra</f>
        <v>PAVIMENTACIÓN Y REPAVIMENTACION DE LA RED VIAL MUNICIPAL AFECTADAS POR OBRAS DE SANEAMIENTO 1era ETAPA SARMIENTO</v>
      </c>
      <c r="C9154" s="539"/>
      <c r="D9154" s="539"/>
      <c r="E9154" s="539"/>
      <c r="F9154" s="535" t="s">
        <v>32</v>
      </c>
      <c r="G9154" s="589">
        <f>Fecha_Base</f>
        <v>0</v>
      </c>
    </row>
    <row r="9155" spans="1:7" ht="19.899999999999999" customHeight="1" x14ac:dyDescent="0.2">
      <c r="A9155" s="590" t="s">
        <v>710</v>
      </c>
      <c r="B9155" s="540" t="str">
        <f>Ubicación</f>
        <v>DEPARTAMENTO SARMIENTO</v>
      </c>
      <c r="C9155" s="540"/>
      <c r="D9155" s="541"/>
      <c r="E9155" s="542"/>
      <c r="F9155" s="543"/>
      <c r="G9155" s="591"/>
    </row>
    <row r="9156" spans="1:7" ht="19.899999999999999" customHeight="1" x14ac:dyDescent="0.2">
      <c r="A9156" s="590" t="s">
        <v>33</v>
      </c>
      <c r="B9156" s="544" t="str">
        <f>IFERROR(VALUE(LEFT(B9157,FIND(".",B9157)-1)),"")</f>
        <v/>
      </c>
      <c r="C9156" s="545">
        <f ca="1">IFERROR(VLOOKUP(B9156,T_Computo_Presupuesto,2,FALSE),0)</f>
        <v>0</v>
      </c>
      <c r="D9156" s="545"/>
      <c r="E9156" s="542"/>
      <c r="F9156" s="543"/>
      <c r="G9156" s="591"/>
    </row>
    <row r="9157" spans="1:7" ht="19.899999999999999" customHeight="1" x14ac:dyDescent="0.2">
      <c r="A9157" s="590" t="s">
        <v>22</v>
      </c>
      <c r="B9157" s="546" t="str">
        <f>IFERROR(VLOOKUP(COUNTIF($A$1:A9157,"ANALISIS DE PRECIOS"),T_NumeroItem,2,FALSE),"")</f>
        <v/>
      </c>
      <c r="C9157" s="805">
        <f ca="1">IFERROR(VLOOKUP(B9157,T_Computo_Presupuesto,2,FALSE),0)</f>
        <v>0</v>
      </c>
      <c r="D9157" s="805"/>
      <c r="E9157" s="805"/>
      <c r="F9157" s="540" t="s">
        <v>23</v>
      </c>
      <c r="G9157" s="592">
        <f ca="1">IFERROR(VLOOKUP(B9157,T_Computo_Presupuesto,4,FALSE),0)</f>
        <v>0</v>
      </c>
    </row>
    <row r="9158" spans="1:7" ht="19.899999999999999" customHeight="1" x14ac:dyDescent="0.2">
      <c r="A9158" s="590"/>
      <c r="B9158" s="540"/>
      <c r="C9158" s="545"/>
      <c r="D9158" s="541"/>
      <c r="E9158" s="542"/>
      <c r="F9158" s="545"/>
      <c r="G9158" s="593"/>
    </row>
    <row r="9159" spans="1:7" ht="19.899999999999999" customHeight="1" x14ac:dyDescent="0.2">
      <c r="A9159" s="594"/>
      <c r="B9159" s="547"/>
      <c r="C9159" s="548" t="s">
        <v>999</v>
      </c>
      <c r="D9159" s="547"/>
      <c r="E9159" s="547"/>
      <c r="F9159" s="547"/>
      <c r="G9159" s="595"/>
    </row>
    <row r="9160" spans="1:7" ht="19.899999999999999" customHeight="1" x14ac:dyDescent="0.2">
      <c r="A9160" s="590"/>
      <c r="B9160" s="549"/>
      <c r="C9160" s="545"/>
      <c r="D9160" s="541"/>
      <c r="E9160" s="542"/>
      <c r="F9160" s="540"/>
      <c r="G9160" s="592"/>
    </row>
    <row r="9161" spans="1:7" ht="19.899999999999999" customHeight="1" x14ac:dyDescent="0.2">
      <c r="A9161" s="590"/>
      <c r="B9161" s="549"/>
      <c r="C9161" s="550" t="s">
        <v>1000</v>
      </c>
      <c r="D9161" s="551" t="s">
        <v>24</v>
      </c>
      <c r="E9161" s="551" t="s">
        <v>1001</v>
      </c>
      <c r="F9161" s="551" t="s">
        <v>1002</v>
      </c>
      <c r="G9161" s="550" t="s">
        <v>1003</v>
      </c>
    </row>
    <row r="9162" spans="1:7" ht="19.899999999999999" customHeight="1" x14ac:dyDescent="0.2">
      <c r="A9162" s="590"/>
      <c r="B9162" s="549"/>
      <c r="C9162" s="552"/>
      <c r="D9162" s="553"/>
      <c r="E9162" s="554">
        <f t="shared" ref="E9162:E9171" si="2074">IFERROR(VLOOKUP(C9162,T_Equipos,4,FALSE),0)</f>
        <v>0</v>
      </c>
      <c r="F9162" s="555">
        <f t="shared" ref="F9162:F9171" si="2075">IFERROR(VLOOKUP(C9162,T_Equipos,5,FALSE),0)</f>
        <v>0</v>
      </c>
      <c r="G9162" s="555">
        <f>ROUND(D9162*F9162,2)</f>
        <v>0</v>
      </c>
    </row>
    <row r="9163" spans="1:7" ht="19.899999999999999" customHeight="1" x14ac:dyDescent="0.2">
      <c r="A9163" s="590"/>
      <c r="B9163" s="549"/>
      <c r="C9163" s="552"/>
      <c r="D9163" s="553"/>
      <c r="E9163" s="554">
        <f t="shared" si="2074"/>
        <v>0</v>
      </c>
      <c r="F9163" s="555">
        <f t="shared" si="2075"/>
        <v>0</v>
      </c>
      <c r="G9163" s="555">
        <f>ROUND(D9163*F9163,2)</f>
        <v>0</v>
      </c>
    </row>
    <row r="9164" spans="1:7" ht="19.899999999999999" customHeight="1" x14ac:dyDescent="0.2">
      <c r="A9164" s="590"/>
      <c r="B9164" s="549"/>
      <c r="C9164" s="552"/>
      <c r="D9164" s="553"/>
      <c r="E9164" s="554">
        <f t="shared" si="2074"/>
        <v>0</v>
      </c>
      <c r="F9164" s="555">
        <f t="shared" si="2075"/>
        <v>0</v>
      </c>
      <c r="G9164" s="555">
        <f>ROUND(D9164*F9164,2)</f>
        <v>0</v>
      </c>
    </row>
    <row r="9165" spans="1:7" ht="19.899999999999999" customHeight="1" x14ac:dyDescent="0.2">
      <c r="A9165" s="590"/>
      <c r="B9165" s="549"/>
      <c r="C9165" s="552"/>
      <c r="D9165" s="553"/>
      <c r="E9165" s="554">
        <f t="shared" si="2074"/>
        <v>0</v>
      </c>
      <c r="F9165" s="555">
        <f t="shared" si="2075"/>
        <v>0</v>
      </c>
      <c r="G9165" s="555">
        <f>ROUND(D9165*F9165,2)</f>
        <v>0</v>
      </c>
    </row>
    <row r="9166" spans="1:7" ht="19.899999999999999" customHeight="1" x14ac:dyDescent="0.2">
      <c r="A9166" s="590"/>
      <c r="B9166" s="549"/>
      <c r="C9166" s="552"/>
      <c r="D9166" s="553"/>
      <c r="E9166" s="554">
        <f t="shared" si="2074"/>
        <v>0</v>
      </c>
      <c r="F9166" s="555">
        <f t="shared" si="2075"/>
        <v>0</v>
      </c>
      <c r="G9166" s="555">
        <f t="shared" ref="G9166:G9171" si="2076">ROUND(D9166*F9166,2)</f>
        <v>0</v>
      </c>
    </row>
    <row r="9167" spans="1:7" ht="19.899999999999999" customHeight="1" x14ac:dyDescent="0.2">
      <c r="A9167" s="590"/>
      <c r="B9167" s="549"/>
      <c r="C9167" s="552"/>
      <c r="D9167" s="553"/>
      <c r="E9167" s="554">
        <f t="shared" si="2074"/>
        <v>0</v>
      </c>
      <c r="F9167" s="555">
        <f t="shared" si="2075"/>
        <v>0</v>
      </c>
      <c r="G9167" s="555">
        <f t="shared" si="2076"/>
        <v>0</v>
      </c>
    </row>
    <row r="9168" spans="1:7" ht="19.899999999999999" customHeight="1" x14ac:dyDescent="0.2">
      <c r="A9168" s="590"/>
      <c r="B9168" s="549"/>
      <c r="C9168" s="552"/>
      <c r="D9168" s="553"/>
      <c r="E9168" s="554">
        <f t="shared" si="2074"/>
        <v>0</v>
      </c>
      <c r="F9168" s="555">
        <f t="shared" si="2075"/>
        <v>0</v>
      </c>
      <c r="G9168" s="555">
        <f t="shared" si="2076"/>
        <v>0</v>
      </c>
    </row>
    <row r="9169" spans="1:7" ht="19.899999999999999" customHeight="1" x14ac:dyDescent="0.2">
      <c r="A9169" s="590"/>
      <c r="B9169" s="549"/>
      <c r="C9169" s="552"/>
      <c r="D9169" s="553"/>
      <c r="E9169" s="554">
        <f t="shared" si="2074"/>
        <v>0</v>
      </c>
      <c r="F9169" s="555">
        <f t="shared" si="2075"/>
        <v>0</v>
      </c>
      <c r="G9169" s="555">
        <f t="shared" si="2076"/>
        <v>0</v>
      </c>
    </row>
    <row r="9170" spans="1:7" ht="19.899999999999999" customHeight="1" x14ac:dyDescent="0.2">
      <c r="A9170" s="590"/>
      <c r="B9170" s="549"/>
      <c r="C9170" s="552"/>
      <c r="D9170" s="553"/>
      <c r="E9170" s="554">
        <f t="shared" si="2074"/>
        <v>0</v>
      </c>
      <c r="F9170" s="555">
        <f t="shared" si="2075"/>
        <v>0</v>
      </c>
      <c r="G9170" s="555">
        <f t="shared" si="2076"/>
        <v>0</v>
      </c>
    </row>
    <row r="9171" spans="1:7" ht="19.899999999999999" customHeight="1" x14ac:dyDescent="0.2">
      <c r="A9171" s="590"/>
      <c r="B9171" s="549"/>
      <c r="C9171" s="552"/>
      <c r="D9171" s="553"/>
      <c r="E9171" s="554">
        <f t="shared" si="2074"/>
        <v>0</v>
      </c>
      <c r="F9171" s="555">
        <f t="shared" si="2075"/>
        <v>0</v>
      </c>
      <c r="G9171" s="555">
        <f t="shared" si="2076"/>
        <v>0</v>
      </c>
    </row>
    <row r="9172" spans="1:7" ht="19.899999999999999" customHeight="1" x14ac:dyDescent="0.2">
      <c r="A9172" s="590"/>
      <c r="B9172" s="549"/>
      <c r="C9172" s="545"/>
      <c r="D9172" s="545"/>
      <c r="E9172" s="556"/>
      <c r="F9172" s="540"/>
      <c r="G9172" s="592"/>
    </row>
    <row r="9173" spans="1:7" ht="19.899999999999999" customHeight="1" x14ac:dyDescent="0.2">
      <c r="A9173" s="590"/>
      <c r="B9173" s="545"/>
      <c r="C9173" s="537" t="s">
        <v>1004</v>
      </c>
      <c r="D9173" s="540" t="s">
        <v>1001</v>
      </c>
      <c r="E9173" s="611">
        <f>SUMPRODUCT(D9162:D9171,E9162:E9171)</f>
        <v>0</v>
      </c>
      <c r="F9173" s="540" t="s">
        <v>1005</v>
      </c>
      <c r="G9173" s="612">
        <f>SUM(G9162:G9171)</f>
        <v>0</v>
      </c>
    </row>
    <row r="9174" spans="1:7" ht="19.899999999999999" customHeight="1" x14ac:dyDescent="0.2">
      <c r="A9174" s="590"/>
      <c r="B9174" s="549"/>
      <c r="C9174" s="557"/>
      <c r="D9174" s="556"/>
      <c r="E9174" s="542"/>
      <c r="F9174" s="540"/>
      <c r="G9174" s="596"/>
    </row>
    <row r="9175" spans="1:7" ht="19.899999999999999" customHeight="1" x14ac:dyDescent="0.2">
      <c r="A9175" s="597"/>
      <c r="B9175" s="549"/>
      <c r="C9175" s="540" t="s">
        <v>1006</v>
      </c>
      <c r="D9175" s="558">
        <f>IFERROR(VLOOKUP(COUNTIF($A$1:A9175,"ANALISIS DE PRECIOS"),T_Rendimiento_Equipo,5,FALSE),0)</f>
        <v>0</v>
      </c>
      <c r="E9175" s="559" t="str">
        <f ca="1">G9157&amp;"/día"</f>
        <v>0/día</v>
      </c>
      <c r="F9175" s="598"/>
      <c r="G9175" s="592"/>
    </row>
    <row r="9176" spans="1:7" ht="19.899999999999999" customHeight="1" x14ac:dyDescent="0.2">
      <c r="A9176" s="590"/>
      <c r="B9176" s="549"/>
      <c r="C9176" s="545"/>
      <c r="D9176" s="541"/>
      <c r="E9176" s="542"/>
      <c r="F9176" s="540"/>
      <c r="G9176" s="592"/>
    </row>
    <row r="9177" spans="1:7" ht="19.899999999999999" customHeight="1" x14ac:dyDescent="0.2">
      <c r="A9177" s="792" t="s">
        <v>576</v>
      </c>
      <c r="B9177" s="793"/>
      <c r="C9177" s="794" t="s">
        <v>0</v>
      </c>
      <c r="D9177" s="806" t="s">
        <v>1866</v>
      </c>
      <c r="E9177" s="806" t="s">
        <v>1865</v>
      </c>
      <c r="F9177" s="798" t="s">
        <v>1007</v>
      </c>
      <c r="G9177" s="800" t="s">
        <v>26</v>
      </c>
    </row>
    <row r="9178" spans="1:7" ht="19.899999999999999" customHeight="1" x14ac:dyDescent="0.2">
      <c r="A9178" s="560" t="s">
        <v>577</v>
      </c>
      <c r="B9178" s="560" t="s">
        <v>578</v>
      </c>
      <c r="C9178" s="795"/>
      <c r="D9178" s="807"/>
      <c r="E9178" s="797"/>
      <c r="F9178" s="799"/>
      <c r="G9178" s="801"/>
    </row>
    <row r="9179" spans="1:7" ht="19.899999999999999" customHeight="1" x14ac:dyDescent="0.2">
      <c r="A9179" s="599"/>
      <c r="B9179" s="545"/>
      <c r="C9179" s="537" t="s">
        <v>1008</v>
      </c>
      <c r="D9179" s="542"/>
      <c r="E9179" s="542"/>
      <c r="F9179" s="545"/>
      <c r="G9179" s="600"/>
    </row>
    <row r="9180" spans="1:7" ht="19.899999999999999" customHeight="1" x14ac:dyDescent="0.2">
      <c r="A9180" s="601">
        <f t="shared" ref="A9180:A9188" si="2077">IFERROR(VLOOKUP(C9180,T_Insumos,4,FALSE),0)</f>
        <v>0</v>
      </c>
      <c r="B9180" s="561">
        <f t="shared" ref="B9180:B9188" si="2078">IFERROR(VLOOKUP(C9180,T_Insumos,5,FALSE),0)</f>
        <v>0</v>
      </c>
      <c r="C9180" s="552"/>
      <c r="D9180" s="562">
        <f t="shared" ref="D9180:D9188" si="2079">IFERROR(VLOOKUP(C9180,T_Insumos,3,FALSE),0)</f>
        <v>0</v>
      </c>
      <c r="E9180" s="555">
        <f>D9180*$G$23</f>
        <v>0</v>
      </c>
      <c r="F9180" s="558">
        <f>IF(C9180="",0,IFERROR(VLOOKUP(COUNTIF($A$1:A9180,"ANALISIS DE PRECIOS"),T_Rendimiento_Equipo,5,FALSE),0))</f>
        <v>0</v>
      </c>
      <c r="G9180" s="555">
        <f>IFERROR(ROUND(E9180/F9180,2),0)</f>
        <v>0</v>
      </c>
    </row>
    <row r="9181" spans="1:7" ht="19.899999999999999" customHeight="1" x14ac:dyDescent="0.2">
      <c r="A9181" s="601">
        <f t="shared" si="2077"/>
        <v>0</v>
      </c>
      <c r="B9181" s="561">
        <f t="shared" si="2078"/>
        <v>0</v>
      </c>
      <c r="C9181" s="552"/>
      <c r="D9181" s="562">
        <f t="shared" si="2079"/>
        <v>0</v>
      </c>
      <c r="E9181" s="555"/>
      <c r="F9181" s="558">
        <f>IF(C9181="",0,IFERROR(VLOOKUP(COUNTIF($A$1:A9181,"ANALISIS DE PRECIOS"),T_Rendimiento_Equipo,5,FALSE),0))</f>
        <v>0</v>
      </c>
      <c r="G9181" s="555">
        <f t="shared" ref="G9181:G9188" si="2080">IFERROR(ROUND(E9181/F9181,2),0)</f>
        <v>0</v>
      </c>
    </row>
    <row r="9182" spans="1:7" ht="19.899999999999999" customHeight="1" x14ac:dyDescent="0.2">
      <c r="A9182" s="601">
        <f t="shared" si="2077"/>
        <v>0</v>
      </c>
      <c r="B9182" s="561">
        <f t="shared" si="2078"/>
        <v>0</v>
      </c>
      <c r="C9182" s="563"/>
      <c r="D9182" s="562">
        <f t="shared" si="2079"/>
        <v>0</v>
      </c>
      <c r="E9182" s="555"/>
      <c r="F9182" s="558">
        <f>IF(C9182="",0,IFERROR(VLOOKUP(COUNTIF($A$1:A9182,"ANALISIS DE PRECIOS"),T_Rendimiento_Equipo,5,FALSE),0))</f>
        <v>0</v>
      </c>
      <c r="G9182" s="555">
        <f t="shared" si="2080"/>
        <v>0</v>
      </c>
    </row>
    <row r="9183" spans="1:7" ht="19.899999999999999" customHeight="1" x14ac:dyDescent="0.2">
      <c r="A9183" s="601">
        <f t="shared" si="2077"/>
        <v>0</v>
      </c>
      <c r="B9183" s="561">
        <f t="shared" si="2078"/>
        <v>0</v>
      </c>
      <c r="C9183" s="563"/>
      <c r="D9183" s="562">
        <f t="shared" si="2079"/>
        <v>0</v>
      </c>
      <c r="E9183" s="555"/>
      <c r="F9183" s="558">
        <f>IF(C9183="",0,IFERROR(VLOOKUP(COUNTIF($A$1:A9183,"ANALISIS DE PRECIOS"),T_Rendimiento_Equipo,5,FALSE),0))</f>
        <v>0</v>
      </c>
      <c r="G9183" s="555">
        <f t="shared" si="2080"/>
        <v>0</v>
      </c>
    </row>
    <row r="9184" spans="1:7" ht="19.899999999999999" customHeight="1" x14ac:dyDescent="0.2">
      <c r="A9184" s="601">
        <f t="shared" si="2077"/>
        <v>0</v>
      </c>
      <c r="B9184" s="561">
        <f t="shared" si="2078"/>
        <v>0</v>
      </c>
      <c r="C9184" s="563"/>
      <c r="D9184" s="562">
        <f t="shared" si="2079"/>
        <v>0</v>
      </c>
      <c r="E9184" s="555"/>
      <c r="F9184" s="558">
        <f>IF(C9184="",0,IFERROR(VLOOKUP(COUNTIF($A$1:A9184,"ANALISIS DE PRECIOS"),T_Rendimiento_Equipo,5,FALSE),0))</f>
        <v>0</v>
      </c>
      <c r="G9184" s="555">
        <f t="shared" si="2080"/>
        <v>0</v>
      </c>
    </row>
    <row r="9185" spans="1:7" ht="19.899999999999999" customHeight="1" x14ac:dyDescent="0.2">
      <c r="A9185" s="601">
        <f t="shared" si="2077"/>
        <v>0</v>
      </c>
      <c r="B9185" s="561">
        <f t="shared" si="2078"/>
        <v>0</v>
      </c>
      <c r="C9185" s="563"/>
      <c r="D9185" s="562">
        <f t="shared" si="2079"/>
        <v>0</v>
      </c>
      <c r="E9185" s="555"/>
      <c r="F9185" s="558">
        <f>IF(C9185="",0,IFERROR(VLOOKUP(COUNTIF($A$1:A9185,"ANALISIS DE PRECIOS"),T_Rendimiento_Equipo,5,FALSE),0))</f>
        <v>0</v>
      </c>
      <c r="G9185" s="555">
        <f t="shared" si="2080"/>
        <v>0</v>
      </c>
    </row>
    <row r="9186" spans="1:7" ht="19.899999999999999" customHeight="1" x14ac:dyDescent="0.2">
      <c r="A9186" s="601">
        <f t="shared" si="2077"/>
        <v>0</v>
      </c>
      <c r="B9186" s="561">
        <f t="shared" si="2078"/>
        <v>0</v>
      </c>
      <c r="C9186" s="563"/>
      <c r="D9186" s="562">
        <f t="shared" si="2079"/>
        <v>0</v>
      </c>
      <c r="E9186" s="555"/>
      <c r="F9186" s="558">
        <f>IF(C9186="",0,IFERROR(VLOOKUP(COUNTIF($A$1:A9186,"ANALISIS DE PRECIOS"),T_Rendimiento_Equipo,5,FALSE),0))</f>
        <v>0</v>
      </c>
      <c r="G9186" s="555">
        <f t="shared" si="2080"/>
        <v>0</v>
      </c>
    </row>
    <row r="9187" spans="1:7" ht="19.899999999999999" customHeight="1" x14ac:dyDescent="0.2">
      <c r="A9187" s="601">
        <f t="shared" si="2077"/>
        <v>0</v>
      </c>
      <c r="B9187" s="561">
        <f t="shared" si="2078"/>
        <v>0</v>
      </c>
      <c r="C9187" s="563"/>
      <c r="D9187" s="562">
        <f t="shared" si="2079"/>
        <v>0</v>
      </c>
      <c r="E9187" s="555"/>
      <c r="F9187" s="558">
        <f>IF(C9187="",0,IFERROR(VLOOKUP(COUNTIF($A$1:A9187,"ANALISIS DE PRECIOS"),T_Rendimiento_Equipo,5,FALSE),0))</f>
        <v>0</v>
      </c>
      <c r="G9187" s="555">
        <f t="shared" si="2080"/>
        <v>0</v>
      </c>
    </row>
    <row r="9188" spans="1:7" ht="19.899999999999999" customHeight="1" x14ac:dyDescent="0.2">
      <c r="A9188" s="601">
        <f t="shared" si="2077"/>
        <v>0</v>
      </c>
      <c r="B9188" s="561">
        <f t="shared" si="2078"/>
        <v>0</v>
      </c>
      <c r="C9188" s="552"/>
      <c r="D9188" s="562">
        <f t="shared" si="2079"/>
        <v>0</v>
      </c>
      <c r="E9188" s="555"/>
      <c r="F9188" s="558">
        <f>IF(C9188="",0,IFERROR(VLOOKUP(COUNTIF($A$1:A9188,"ANALISIS DE PRECIOS"),T_Rendimiento_Equipo,5,FALSE),0))</f>
        <v>0</v>
      </c>
      <c r="G9188" s="555">
        <f t="shared" si="2080"/>
        <v>0</v>
      </c>
    </row>
    <row r="9189" spans="1:7" ht="19.899999999999999" customHeight="1" x14ac:dyDescent="0.2">
      <c r="A9189" s="602"/>
      <c r="B9189" s="541"/>
      <c r="C9189" s="545"/>
      <c r="D9189" s="541"/>
      <c r="E9189" s="542"/>
      <c r="F9189" s="564" t="s">
        <v>27</v>
      </c>
      <c r="G9189" s="603">
        <f>SUBTOTAL(9,G9180:G9188)</f>
        <v>0</v>
      </c>
    </row>
    <row r="9190" spans="1:7" ht="19.899999999999999" customHeight="1" x14ac:dyDescent="0.2">
      <c r="A9190" s="599"/>
      <c r="B9190" s="545"/>
      <c r="C9190" s="537" t="s">
        <v>713</v>
      </c>
      <c r="D9190" s="541"/>
      <c r="E9190" s="542"/>
      <c r="F9190" s="543"/>
      <c r="G9190" s="600"/>
    </row>
    <row r="9191" spans="1:7" ht="19.899999999999999" customHeight="1" x14ac:dyDescent="0.2">
      <c r="A9191" s="792" t="s">
        <v>576</v>
      </c>
      <c r="B9191" s="793"/>
      <c r="C9191" s="794" t="s">
        <v>0</v>
      </c>
      <c r="D9191" s="796" t="s">
        <v>24</v>
      </c>
      <c r="E9191" s="796" t="s">
        <v>1832</v>
      </c>
      <c r="F9191" s="798" t="s">
        <v>1007</v>
      </c>
      <c r="G9191" s="800" t="s">
        <v>26</v>
      </c>
    </row>
    <row r="9192" spans="1:7" ht="19.899999999999999" customHeight="1" x14ac:dyDescent="0.2">
      <c r="A9192" s="560" t="s">
        <v>577</v>
      </c>
      <c r="B9192" s="560" t="s">
        <v>578</v>
      </c>
      <c r="C9192" s="795"/>
      <c r="D9192" s="797"/>
      <c r="E9192" s="797"/>
      <c r="F9192" s="799"/>
      <c r="G9192" s="801"/>
    </row>
    <row r="9193" spans="1:7" ht="19.899999999999999" customHeight="1" x14ac:dyDescent="0.2">
      <c r="A9193" s="601">
        <f t="shared" ref="A9193:A9199" si="2081">IFERROR(VLOOKUP(C9193,T_Insumos,4,FALSE),0)</f>
        <v>0</v>
      </c>
      <c r="B9193" s="561">
        <f t="shared" ref="B9193:B9199" si="2082">IFERROR(VLOOKUP(C9193,T_Insumos,5,FALSE),0)</f>
        <v>0</v>
      </c>
      <c r="C9193" s="565"/>
      <c r="D9193" s="558"/>
      <c r="E9193" s="555">
        <f t="shared" ref="E9193:E9199" si="2083">IFERROR(VLOOKUP(C9193,T_Insumos,3,FALSE),0)</f>
        <v>0</v>
      </c>
      <c r="F9193" s="558">
        <f>IF(C9193="",0,IFERROR(VLOOKUP(COUNTIF($A$1:A9193,"ANALISIS DE PRECIOS"),T_Rendimiento_Equipo,5,FALSE),0))</f>
        <v>0</v>
      </c>
      <c r="G9193" s="555">
        <f>IFERROR(ROUND(D9193*E9193/F9193,2),0)</f>
        <v>0</v>
      </c>
    </row>
    <row r="9194" spans="1:7" ht="19.899999999999999" customHeight="1" x14ac:dyDescent="0.2">
      <c r="A9194" s="601">
        <f t="shared" si="2081"/>
        <v>0</v>
      </c>
      <c r="B9194" s="561">
        <f t="shared" si="2082"/>
        <v>0</v>
      </c>
      <c r="C9194" s="552"/>
      <c r="D9194" s="558"/>
      <c r="E9194" s="555">
        <f t="shared" si="2083"/>
        <v>0</v>
      </c>
      <c r="F9194" s="558">
        <f>IF(C9194="",0,IFERROR(VLOOKUP(COUNTIF($A$1:A9194,"ANALISIS DE PRECIOS"),T_Rendimiento_Equipo,5,FALSE),0))</f>
        <v>0</v>
      </c>
      <c r="G9194" s="555">
        <f t="shared" ref="G9194:G9199" si="2084">IFERROR(ROUND(D9194*E9194/F9194,2),0)</f>
        <v>0</v>
      </c>
    </row>
    <row r="9195" spans="1:7" ht="19.899999999999999" customHeight="1" x14ac:dyDescent="0.2">
      <c r="A9195" s="601">
        <f t="shared" si="2081"/>
        <v>0</v>
      </c>
      <c r="B9195" s="561">
        <f t="shared" si="2082"/>
        <v>0</v>
      </c>
      <c r="C9195" s="552"/>
      <c r="D9195" s="558"/>
      <c r="E9195" s="555">
        <f t="shared" si="2083"/>
        <v>0</v>
      </c>
      <c r="F9195" s="558">
        <f>IF(C9195="",0,IFERROR(VLOOKUP(COUNTIF($A$1:A9195,"ANALISIS DE PRECIOS"),T_Rendimiento_Equipo,5,FALSE),0))</f>
        <v>0</v>
      </c>
      <c r="G9195" s="555">
        <f t="shared" si="2084"/>
        <v>0</v>
      </c>
    </row>
    <row r="9196" spans="1:7" ht="19.899999999999999" customHeight="1" x14ac:dyDescent="0.2">
      <c r="A9196" s="601">
        <f t="shared" si="2081"/>
        <v>0</v>
      </c>
      <c r="B9196" s="561">
        <f t="shared" si="2082"/>
        <v>0</v>
      </c>
      <c r="C9196" s="552"/>
      <c r="D9196" s="558"/>
      <c r="E9196" s="555">
        <f t="shared" si="2083"/>
        <v>0</v>
      </c>
      <c r="F9196" s="558">
        <f>IF(C9196="",0,IFERROR(VLOOKUP(COUNTIF($A$1:A9196,"ANALISIS DE PRECIOS"),T_Rendimiento_Equipo,5,FALSE),0))</f>
        <v>0</v>
      </c>
      <c r="G9196" s="555">
        <f t="shared" si="2084"/>
        <v>0</v>
      </c>
    </row>
    <row r="9197" spans="1:7" ht="19.899999999999999" customHeight="1" x14ac:dyDescent="0.2">
      <c r="A9197" s="601">
        <f t="shared" si="2081"/>
        <v>0</v>
      </c>
      <c r="B9197" s="561">
        <f t="shared" si="2082"/>
        <v>0</v>
      </c>
      <c r="C9197" s="552"/>
      <c r="D9197" s="558"/>
      <c r="E9197" s="555">
        <f t="shared" si="2083"/>
        <v>0</v>
      </c>
      <c r="F9197" s="558">
        <f>IF(C9197="",0,IFERROR(VLOOKUP(COUNTIF($A$1:A9197,"ANALISIS DE PRECIOS"),T_Rendimiento_Equipo,5,FALSE),0))</f>
        <v>0</v>
      </c>
      <c r="G9197" s="555">
        <f t="shared" si="2084"/>
        <v>0</v>
      </c>
    </row>
    <row r="9198" spans="1:7" ht="19.899999999999999" customHeight="1" x14ac:dyDescent="0.2">
      <c r="A9198" s="601">
        <f t="shared" si="2081"/>
        <v>0</v>
      </c>
      <c r="B9198" s="561">
        <f t="shared" si="2082"/>
        <v>0</v>
      </c>
      <c r="C9198" s="552"/>
      <c r="D9198" s="566"/>
      <c r="E9198" s="555">
        <f t="shared" si="2083"/>
        <v>0</v>
      </c>
      <c r="F9198" s="558">
        <f>IF(C9198="",0,IFERROR(VLOOKUP(COUNTIF($A$1:A9198,"ANALISIS DE PRECIOS"),T_Rendimiento_Equipo,5,FALSE),0))</f>
        <v>0</v>
      </c>
      <c r="G9198" s="555">
        <f t="shared" si="2084"/>
        <v>0</v>
      </c>
    </row>
    <row r="9199" spans="1:7" ht="19.899999999999999" customHeight="1" x14ac:dyDescent="0.2">
      <c r="A9199" s="601">
        <f t="shared" si="2081"/>
        <v>0</v>
      </c>
      <c r="B9199" s="561">
        <f t="shared" si="2082"/>
        <v>0</v>
      </c>
      <c r="C9199" s="561"/>
      <c r="D9199" s="567"/>
      <c r="E9199" s="555">
        <f t="shared" si="2083"/>
        <v>0</v>
      </c>
      <c r="F9199" s="558">
        <f>IF(C9199="",0,IFERROR(VLOOKUP(COUNTIF($A$1:A9199,"ANALISIS DE PRECIOS"),T_Rendimiento_Equipo,5,FALSE),0))</f>
        <v>0</v>
      </c>
      <c r="G9199" s="555">
        <f t="shared" si="2084"/>
        <v>0</v>
      </c>
    </row>
    <row r="9200" spans="1:7" ht="19.899999999999999" customHeight="1" x14ac:dyDescent="0.2">
      <c r="A9200" s="602"/>
      <c r="B9200" s="541"/>
      <c r="C9200" s="545"/>
      <c r="D9200" s="541"/>
      <c r="E9200" s="542"/>
      <c r="F9200" s="564" t="s">
        <v>28</v>
      </c>
      <c r="G9200" s="604">
        <f>SUBTOTAL(9,G9193:G9199)</f>
        <v>0</v>
      </c>
    </row>
    <row r="9201" spans="1:7" ht="19.899999999999999" customHeight="1" x14ac:dyDescent="0.2">
      <c r="A9201" s="599"/>
      <c r="B9201" s="545"/>
      <c r="C9201" s="537" t="s">
        <v>1014</v>
      </c>
      <c r="D9201" s="541"/>
      <c r="E9201" s="542"/>
      <c r="F9201" s="543"/>
      <c r="G9201" s="600"/>
    </row>
    <row r="9202" spans="1:7" ht="19.899999999999999" customHeight="1" x14ac:dyDescent="0.2">
      <c r="A9202" s="792" t="s">
        <v>576</v>
      </c>
      <c r="B9202" s="793"/>
      <c r="C9202" s="794" t="s">
        <v>0</v>
      </c>
      <c r="D9202" s="794" t="s">
        <v>1867</v>
      </c>
      <c r="E9202" s="796" t="s">
        <v>24</v>
      </c>
      <c r="F9202" s="798" t="s">
        <v>25</v>
      </c>
      <c r="G9202" s="800" t="s">
        <v>26</v>
      </c>
    </row>
    <row r="9203" spans="1:7" ht="19.899999999999999" customHeight="1" x14ac:dyDescent="0.2">
      <c r="A9203" s="560" t="s">
        <v>577</v>
      </c>
      <c r="B9203" s="560" t="s">
        <v>578</v>
      </c>
      <c r="C9203" s="795"/>
      <c r="D9203" s="795"/>
      <c r="E9203" s="797"/>
      <c r="F9203" s="799"/>
      <c r="G9203" s="801"/>
    </row>
    <row r="9204" spans="1:7" ht="19.899999999999999" customHeight="1" x14ac:dyDescent="0.2">
      <c r="A9204" s="601">
        <f t="shared" ref="A9204:A9214" si="2085">IFERROR(VLOOKUP(C9204,T_Insumos,4,FALSE),0)</f>
        <v>0</v>
      </c>
      <c r="B9204" s="561">
        <f t="shared" ref="B9204:B9214" si="2086">IFERROR(VLOOKUP(C9204,T_Insumos,5,FALSE),0)</f>
        <v>0</v>
      </c>
      <c r="C9204" s="561"/>
      <c r="D9204" s="613">
        <f t="shared" ref="D9204:D9214" si="2087">IFERROR(VLOOKUP(C9204,T_Insumos,2,FALSE),0)</f>
        <v>0</v>
      </c>
      <c r="E9204" s="553"/>
      <c r="F9204" s="555">
        <f t="shared" ref="F9204:F9214" si="2088">IFERROR(VLOOKUP(C9204,T_Insumos,3,FALSE),0)</f>
        <v>0</v>
      </c>
      <c r="G9204" s="555">
        <f>ROUND(E9204*F9204,2)</f>
        <v>0</v>
      </c>
    </row>
    <row r="9205" spans="1:7" ht="19.899999999999999" customHeight="1" x14ac:dyDescent="0.2">
      <c r="A9205" s="601">
        <f t="shared" si="2085"/>
        <v>0</v>
      </c>
      <c r="B9205" s="561">
        <f t="shared" si="2086"/>
        <v>0</v>
      </c>
      <c r="C9205" s="561"/>
      <c r="D9205" s="613">
        <f t="shared" si="2087"/>
        <v>0</v>
      </c>
      <c r="E9205" s="553"/>
      <c r="F9205" s="555">
        <f t="shared" si="2088"/>
        <v>0</v>
      </c>
      <c r="G9205" s="555">
        <f t="shared" ref="G9205:G9214" si="2089">ROUND(E9205*F9205,2)</f>
        <v>0</v>
      </c>
    </row>
    <row r="9206" spans="1:7" ht="19.899999999999999" customHeight="1" x14ac:dyDescent="0.2">
      <c r="A9206" s="601">
        <f t="shared" si="2085"/>
        <v>0</v>
      </c>
      <c r="B9206" s="561">
        <f t="shared" si="2086"/>
        <v>0</v>
      </c>
      <c r="C9206" s="561"/>
      <c r="D9206" s="613">
        <f t="shared" si="2087"/>
        <v>0</v>
      </c>
      <c r="E9206" s="553"/>
      <c r="F9206" s="555">
        <f t="shared" si="2088"/>
        <v>0</v>
      </c>
      <c r="G9206" s="555">
        <f t="shared" si="2089"/>
        <v>0</v>
      </c>
    </row>
    <row r="9207" spans="1:7" ht="19.899999999999999" customHeight="1" x14ac:dyDescent="0.2">
      <c r="A9207" s="601">
        <f t="shared" si="2085"/>
        <v>0</v>
      </c>
      <c r="B9207" s="561">
        <f t="shared" si="2086"/>
        <v>0</v>
      </c>
      <c r="C9207" s="561"/>
      <c r="D9207" s="613">
        <f t="shared" si="2087"/>
        <v>0</v>
      </c>
      <c r="E9207" s="553"/>
      <c r="F9207" s="555">
        <f t="shared" si="2088"/>
        <v>0</v>
      </c>
      <c r="G9207" s="555">
        <f t="shared" si="2089"/>
        <v>0</v>
      </c>
    </row>
    <row r="9208" spans="1:7" ht="19.899999999999999" customHeight="1" x14ac:dyDescent="0.2">
      <c r="A9208" s="601">
        <f t="shared" si="2085"/>
        <v>0</v>
      </c>
      <c r="B9208" s="561">
        <f t="shared" si="2086"/>
        <v>0</v>
      </c>
      <c r="C9208" s="561"/>
      <c r="D9208" s="613">
        <f t="shared" si="2087"/>
        <v>0</v>
      </c>
      <c r="E9208" s="553"/>
      <c r="F9208" s="555">
        <f t="shared" si="2088"/>
        <v>0</v>
      </c>
      <c r="G9208" s="555">
        <f t="shared" si="2089"/>
        <v>0</v>
      </c>
    </row>
    <row r="9209" spans="1:7" ht="19.899999999999999" customHeight="1" x14ac:dyDescent="0.2">
      <c r="A9209" s="601">
        <f t="shared" si="2085"/>
        <v>0</v>
      </c>
      <c r="B9209" s="561">
        <f t="shared" si="2086"/>
        <v>0</v>
      </c>
      <c r="C9209" s="561"/>
      <c r="D9209" s="613">
        <f t="shared" si="2087"/>
        <v>0</v>
      </c>
      <c r="E9209" s="553"/>
      <c r="F9209" s="555">
        <f t="shared" si="2088"/>
        <v>0</v>
      </c>
      <c r="G9209" s="555">
        <f t="shared" si="2089"/>
        <v>0</v>
      </c>
    </row>
    <row r="9210" spans="1:7" ht="19.899999999999999" customHeight="1" x14ac:dyDescent="0.2">
      <c r="A9210" s="601">
        <f t="shared" si="2085"/>
        <v>0</v>
      </c>
      <c r="B9210" s="561">
        <f t="shared" si="2086"/>
        <v>0</v>
      </c>
      <c r="C9210" s="561"/>
      <c r="D9210" s="613">
        <f t="shared" si="2087"/>
        <v>0</v>
      </c>
      <c r="E9210" s="553"/>
      <c r="F9210" s="555">
        <f t="shared" si="2088"/>
        <v>0</v>
      </c>
      <c r="G9210" s="555">
        <f t="shared" si="2089"/>
        <v>0</v>
      </c>
    </row>
    <row r="9211" spans="1:7" ht="19.899999999999999" customHeight="1" x14ac:dyDescent="0.2">
      <c r="A9211" s="601">
        <f t="shared" si="2085"/>
        <v>0</v>
      </c>
      <c r="B9211" s="561">
        <f t="shared" si="2086"/>
        <v>0</v>
      </c>
      <c r="C9211" s="561"/>
      <c r="D9211" s="613">
        <f t="shared" si="2087"/>
        <v>0</v>
      </c>
      <c r="E9211" s="553"/>
      <c r="F9211" s="555">
        <f t="shared" si="2088"/>
        <v>0</v>
      </c>
      <c r="G9211" s="555">
        <f t="shared" si="2089"/>
        <v>0</v>
      </c>
    </row>
    <row r="9212" spans="1:7" ht="19.899999999999999" customHeight="1" x14ac:dyDescent="0.2">
      <c r="A9212" s="601">
        <f t="shared" si="2085"/>
        <v>0</v>
      </c>
      <c r="B9212" s="561">
        <f t="shared" si="2086"/>
        <v>0</v>
      </c>
      <c r="C9212" s="561"/>
      <c r="D9212" s="613">
        <f t="shared" si="2087"/>
        <v>0</v>
      </c>
      <c r="E9212" s="553"/>
      <c r="F9212" s="555">
        <f t="shared" si="2088"/>
        <v>0</v>
      </c>
      <c r="G9212" s="555">
        <f t="shared" si="2089"/>
        <v>0</v>
      </c>
    </row>
    <row r="9213" spans="1:7" ht="19.899999999999999" customHeight="1" x14ac:dyDescent="0.2">
      <c r="A9213" s="601">
        <f t="shared" si="2085"/>
        <v>0</v>
      </c>
      <c r="B9213" s="561">
        <f t="shared" si="2086"/>
        <v>0</v>
      </c>
      <c r="C9213" s="561"/>
      <c r="D9213" s="613">
        <f t="shared" si="2087"/>
        <v>0</v>
      </c>
      <c r="E9213" s="553"/>
      <c r="F9213" s="555">
        <f t="shared" si="2088"/>
        <v>0</v>
      </c>
      <c r="G9213" s="555">
        <f t="shared" si="2089"/>
        <v>0</v>
      </c>
    </row>
    <row r="9214" spans="1:7" ht="19.899999999999999" customHeight="1" x14ac:dyDescent="0.2">
      <c r="A9214" s="601">
        <f t="shared" si="2085"/>
        <v>0</v>
      </c>
      <c r="B9214" s="561">
        <f t="shared" si="2086"/>
        <v>0</v>
      </c>
      <c r="C9214" s="561"/>
      <c r="D9214" s="613">
        <f t="shared" si="2087"/>
        <v>0</v>
      </c>
      <c r="E9214" s="553"/>
      <c r="F9214" s="555">
        <f t="shared" si="2088"/>
        <v>0</v>
      </c>
      <c r="G9214" s="555">
        <f t="shared" si="2089"/>
        <v>0</v>
      </c>
    </row>
    <row r="9215" spans="1:7" ht="19.899999999999999" customHeight="1" x14ac:dyDescent="0.2">
      <c r="A9215" s="599"/>
      <c r="B9215" s="545"/>
      <c r="C9215" s="545"/>
      <c r="D9215" s="541"/>
      <c r="E9215" s="542"/>
      <c r="F9215" s="564" t="s">
        <v>29</v>
      </c>
      <c r="G9215" s="605">
        <f>SUBTOTAL(9,G9204:G9214)</f>
        <v>0</v>
      </c>
    </row>
    <row r="9216" spans="1:7" ht="19.899999999999999" customHeight="1" x14ac:dyDescent="0.2">
      <c r="A9216" s="599"/>
      <c r="B9216" s="545"/>
      <c r="C9216" s="537" t="s">
        <v>1015</v>
      </c>
      <c r="D9216" s="541"/>
      <c r="E9216" s="542"/>
      <c r="F9216" s="543"/>
      <c r="G9216" s="600"/>
    </row>
    <row r="9217" spans="1:7" ht="19.899999999999999" customHeight="1" x14ac:dyDescent="0.2">
      <c r="A9217" s="792" t="s">
        <v>576</v>
      </c>
      <c r="B9217" s="793"/>
      <c r="C9217" s="794" t="s">
        <v>0</v>
      </c>
      <c r="D9217" s="794" t="s">
        <v>1867</v>
      </c>
      <c r="E9217" s="796" t="s">
        <v>24</v>
      </c>
      <c r="F9217" s="798" t="s">
        <v>25</v>
      </c>
      <c r="G9217" s="800" t="s">
        <v>26</v>
      </c>
    </row>
    <row r="9218" spans="1:7" ht="19.899999999999999" customHeight="1" x14ac:dyDescent="0.2">
      <c r="A9218" s="560" t="s">
        <v>577</v>
      </c>
      <c r="B9218" s="560" t="s">
        <v>578</v>
      </c>
      <c r="C9218" s="795"/>
      <c r="D9218" s="795"/>
      <c r="E9218" s="797"/>
      <c r="F9218" s="799"/>
      <c r="G9218" s="801"/>
    </row>
    <row r="9219" spans="1:7" ht="19.899999999999999" customHeight="1" x14ac:dyDescent="0.2">
      <c r="A9219" s="601">
        <f>IFERROR(VLOOKUP(C9219,T_Insumos,4,FALSE),0)</f>
        <v>0</v>
      </c>
      <c r="B9219" s="561">
        <f>IFERROR(VLOOKUP(C9219,T_Insumos,5,FALSE),0)</f>
        <v>0</v>
      </c>
      <c r="C9219" s="552"/>
      <c r="D9219" s="613">
        <f>IF(C9219=0,0,"$/tnkm")</f>
        <v>0</v>
      </c>
      <c r="E9219" s="553"/>
      <c r="F9219" s="555">
        <f>IFERROR(VLOOKUP(C9219,T_Insumos,3,FALSE),0)</f>
        <v>0</v>
      </c>
      <c r="G9219" s="555">
        <f>ROUND(E9219*F9219,2)</f>
        <v>0</v>
      </c>
    </row>
    <row r="9220" spans="1:7" ht="19.899999999999999" customHeight="1" x14ac:dyDescent="0.2">
      <c r="A9220" s="601">
        <f>IFERROR(VLOOKUP(C9220,T_Insumos,4,FALSE),0)</f>
        <v>0</v>
      </c>
      <c r="B9220" s="561">
        <f>IFERROR(VLOOKUP(C9220,T_Insumos,5,FALSE),0)</f>
        <v>0</v>
      </c>
      <c r="C9220" s="552"/>
      <c r="D9220" s="613">
        <f>IF(C9220=0,0,"$/tnkm")</f>
        <v>0</v>
      </c>
      <c r="E9220" s="569"/>
      <c r="F9220" s="555">
        <f>IFERROR(VLOOKUP(C9220,T_Insumos,3,FALSE),0)</f>
        <v>0</v>
      </c>
      <c r="G9220" s="555">
        <f t="shared" ref="G9220" si="2090">ROUND(E9220*F9220,2)</f>
        <v>0</v>
      </c>
    </row>
    <row r="9221" spans="1:7" ht="19.899999999999999" customHeight="1" x14ac:dyDescent="0.2">
      <c r="A9221" s="599"/>
      <c r="B9221" s="545"/>
      <c r="C9221" s="545"/>
      <c r="D9221" s="541"/>
      <c r="E9221" s="542"/>
      <c r="F9221" s="564" t="s">
        <v>1016</v>
      </c>
      <c r="G9221" s="605">
        <f>SUBTOTAL(9,G9219:G9220)</f>
        <v>0</v>
      </c>
    </row>
    <row r="9222" spans="1:7" ht="19.899999999999999" customHeight="1" x14ac:dyDescent="0.2">
      <c r="A9222" s="602"/>
      <c r="B9222" s="541"/>
      <c r="C9222" s="545"/>
      <c r="D9222" s="541"/>
      <c r="E9222" s="542"/>
      <c r="F9222" s="543"/>
      <c r="G9222" s="600"/>
    </row>
    <row r="9223" spans="1:7" ht="19.899999999999999" customHeight="1" x14ac:dyDescent="0.2">
      <c r="A9223" s="664" t="str">
        <f>B9157</f>
        <v/>
      </c>
      <c r="B9223" s="661">
        <f ca="1">C9157</f>
        <v>0</v>
      </c>
      <c r="C9223" s="541"/>
      <c r="D9223" s="541" t="s">
        <v>1833</v>
      </c>
      <c r="E9223" s="662"/>
      <c r="F9223" s="663" t="str">
        <f ca="1">"$/"&amp;G9157</f>
        <v>$/0</v>
      </c>
      <c r="G9223" s="610">
        <f>SUBTOTAL(9,G9180:G9222)</f>
        <v>0</v>
      </c>
    </row>
    <row r="9224" spans="1:7" ht="19.899999999999999" customHeight="1" x14ac:dyDescent="0.2">
      <c r="A9224" s="606"/>
      <c r="B9224" s="607"/>
      <c r="C9224" s="608"/>
      <c r="D9224" s="608" t="s">
        <v>2043</v>
      </c>
      <c r="E9224" s="609"/>
      <c r="F9224" s="665" t="str">
        <f ca="1">"$/"&amp;G9157</f>
        <v>$/0</v>
      </c>
      <c r="G9224" s="610">
        <f>ROUND(G9223/Coeficiente_Paso,2)</f>
        <v>0</v>
      </c>
    </row>
    <row r="9225" spans="1:7" ht="19.899999999999999" customHeight="1" x14ac:dyDescent="0.2">
      <c r="A9225" s="191"/>
      <c r="B9225" s="191"/>
      <c r="C9225" s="191"/>
      <c r="D9225" s="191"/>
      <c r="E9225" s="191"/>
      <c r="F9225" s="191"/>
      <c r="G9225" s="191"/>
    </row>
    <row r="9226" spans="1:7" ht="19.899999999999999" customHeight="1" x14ac:dyDescent="0.2">
      <c r="A9226" s="802" t="s">
        <v>31</v>
      </c>
      <c r="B9226" s="803"/>
      <c r="C9226" s="803"/>
      <c r="D9226" s="803"/>
      <c r="E9226" s="803"/>
      <c r="F9226" s="803"/>
      <c r="G9226" s="804"/>
    </row>
    <row r="9227" spans="1:7" ht="19.899999999999999" customHeight="1" x14ac:dyDescent="0.2">
      <c r="A9227" s="587" t="s">
        <v>711</v>
      </c>
      <c r="B9227" s="535" t="str">
        <f>Comitente</f>
        <v>DIRECCIÓN PROVINCIAL DE VIALIDAD</v>
      </c>
      <c r="C9227" s="536"/>
      <c r="D9227" s="537"/>
      <c r="E9227" s="537"/>
      <c r="F9227" s="538"/>
      <c r="G9227" s="588"/>
    </row>
    <row r="9228" spans="1:7" ht="19.899999999999999" customHeight="1" x14ac:dyDescent="0.2">
      <c r="A9228" s="587" t="s">
        <v>712</v>
      </c>
      <c r="B9228" s="535">
        <f>Contratista</f>
        <v>0</v>
      </c>
      <c r="C9228" s="539"/>
      <c r="D9228" s="539"/>
      <c r="E9228" s="539"/>
      <c r="F9228" s="535"/>
      <c r="G9228" s="589"/>
    </row>
    <row r="9229" spans="1:7" ht="19.899999999999999" customHeight="1" x14ac:dyDescent="0.2">
      <c r="A9229" s="587" t="s">
        <v>21</v>
      </c>
      <c r="B9229" s="535" t="str">
        <f>Obra</f>
        <v>PAVIMENTACIÓN Y REPAVIMENTACION DE LA RED VIAL MUNICIPAL AFECTADAS POR OBRAS DE SANEAMIENTO 1era ETAPA SARMIENTO</v>
      </c>
      <c r="C9229" s="539"/>
      <c r="D9229" s="539"/>
      <c r="E9229" s="539"/>
      <c r="F9229" s="535" t="s">
        <v>32</v>
      </c>
      <c r="G9229" s="589">
        <f>Fecha_Base</f>
        <v>0</v>
      </c>
    </row>
    <row r="9230" spans="1:7" ht="19.899999999999999" customHeight="1" x14ac:dyDescent="0.2">
      <c r="A9230" s="590" t="s">
        <v>710</v>
      </c>
      <c r="B9230" s="540" t="str">
        <f>Ubicación</f>
        <v>DEPARTAMENTO SARMIENTO</v>
      </c>
      <c r="C9230" s="540"/>
      <c r="D9230" s="541"/>
      <c r="E9230" s="542"/>
      <c r="F9230" s="543"/>
      <c r="G9230" s="591"/>
    </row>
    <row r="9231" spans="1:7" ht="19.899999999999999" customHeight="1" x14ac:dyDescent="0.2">
      <c r="A9231" s="590" t="s">
        <v>33</v>
      </c>
      <c r="B9231" s="544" t="str">
        <f>IFERROR(VALUE(LEFT(B9232,FIND(".",B9232)-1)),"")</f>
        <v/>
      </c>
      <c r="C9231" s="545">
        <f ca="1">IFERROR(VLOOKUP(B9231,T_Computo_Presupuesto,2,FALSE),0)</f>
        <v>0</v>
      </c>
      <c r="D9231" s="545"/>
      <c r="E9231" s="542"/>
      <c r="F9231" s="543"/>
      <c r="G9231" s="591"/>
    </row>
    <row r="9232" spans="1:7" ht="19.899999999999999" customHeight="1" x14ac:dyDescent="0.2">
      <c r="A9232" s="590" t="s">
        <v>22</v>
      </c>
      <c r="B9232" s="546" t="str">
        <f>IFERROR(VLOOKUP(COUNTIF($A$1:A9232,"ANALISIS DE PRECIOS"),T_NumeroItem,2,FALSE),"")</f>
        <v/>
      </c>
      <c r="C9232" s="805">
        <f ca="1">IFERROR(VLOOKUP(B9232,T_Computo_Presupuesto,2,FALSE),0)</f>
        <v>0</v>
      </c>
      <c r="D9232" s="805"/>
      <c r="E9232" s="805"/>
      <c r="F9232" s="540" t="s">
        <v>23</v>
      </c>
      <c r="G9232" s="592">
        <f ca="1">IFERROR(VLOOKUP(B9232,T_Computo_Presupuesto,4,FALSE),0)</f>
        <v>0</v>
      </c>
    </row>
    <row r="9233" spans="1:7" ht="19.899999999999999" customHeight="1" x14ac:dyDescent="0.2">
      <c r="A9233" s="590"/>
      <c r="B9233" s="540"/>
      <c r="C9233" s="545"/>
      <c r="D9233" s="541"/>
      <c r="E9233" s="542"/>
      <c r="F9233" s="545"/>
      <c r="G9233" s="593"/>
    </row>
    <row r="9234" spans="1:7" ht="19.899999999999999" customHeight="1" x14ac:dyDescent="0.2">
      <c r="A9234" s="594"/>
      <c r="B9234" s="547"/>
      <c r="C9234" s="548" t="s">
        <v>999</v>
      </c>
      <c r="D9234" s="547"/>
      <c r="E9234" s="547"/>
      <c r="F9234" s="547"/>
      <c r="G9234" s="595"/>
    </row>
    <row r="9235" spans="1:7" ht="19.899999999999999" customHeight="1" x14ac:dyDescent="0.2">
      <c r="A9235" s="590"/>
      <c r="B9235" s="549"/>
      <c r="C9235" s="545"/>
      <c r="D9235" s="541"/>
      <c r="E9235" s="542"/>
      <c r="F9235" s="540"/>
      <c r="G9235" s="592"/>
    </row>
    <row r="9236" spans="1:7" ht="19.899999999999999" customHeight="1" x14ac:dyDescent="0.2">
      <c r="A9236" s="590"/>
      <c r="B9236" s="549"/>
      <c r="C9236" s="550" t="s">
        <v>1000</v>
      </c>
      <c r="D9236" s="551" t="s">
        <v>24</v>
      </c>
      <c r="E9236" s="551" t="s">
        <v>1001</v>
      </c>
      <c r="F9236" s="551" t="s">
        <v>1002</v>
      </c>
      <c r="G9236" s="550" t="s">
        <v>1003</v>
      </c>
    </row>
    <row r="9237" spans="1:7" ht="19.899999999999999" customHeight="1" x14ac:dyDescent="0.2">
      <c r="A9237" s="590"/>
      <c r="B9237" s="549"/>
      <c r="C9237" s="552"/>
      <c r="D9237" s="553"/>
      <c r="E9237" s="554">
        <f t="shared" ref="E9237:E9246" si="2091">IFERROR(VLOOKUP(C9237,T_Equipos,4,FALSE),0)</f>
        <v>0</v>
      </c>
      <c r="F9237" s="555">
        <f t="shared" ref="F9237:F9246" si="2092">IFERROR(VLOOKUP(C9237,T_Equipos,5,FALSE),0)</f>
        <v>0</v>
      </c>
      <c r="G9237" s="555">
        <f>ROUND(D9237*F9237,2)</f>
        <v>0</v>
      </c>
    </row>
    <row r="9238" spans="1:7" ht="19.899999999999999" customHeight="1" x14ac:dyDescent="0.2">
      <c r="A9238" s="590"/>
      <c r="B9238" s="549"/>
      <c r="C9238" s="552"/>
      <c r="D9238" s="553"/>
      <c r="E9238" s="554">
        <f t="shared" si="2091"/>
        <v>0</v>
      </c>
      <c r="F9238" s="555">
        <f t="shared" si="2092"/>
        <v>0</v>
      </c>
      <c r="G9238" s="555">
        <f>ROUND(D9238*F9238,2)</f>
        <v>0</v>
      </c>
    </row>
    <row r="9239" spans="1:7" ht="19.899999999999999" customHeight="1" x14ac:dyDescent="0.2">
      <c r="A9239" s="590"/>
      <c r="B9239" s="549"/>
      <c r="C9239" s="552"/>
      <c r="D9239" s="553"/>
      <c r="E9239" s="554">
        <f t="shared" si="2091"/>
        <v>0</v>
      </c>
      <c r="F9239" s="555">
        <f t="shared" si="2092"/>
        <v>0</v>
      </c>
      <c r="G9239" s="555">
        <f>ROUND(D9239*F9239,2)</f>
        <v>0</v>
      </c>
    </row>
    <row r="9240" spans="1:7" ht="19.899999999999999" customHeight="1" x14ac:dyDescent="0.2">
      <c r="A9240" s="590"/>
      <c r="B9240" s="549"/>
      <c r="C9240" s="552"/>
      <c r="D9240" s="553"/>
      <c r="E9240" s="554">
        <f t="shared" si="2091"/>
        <v>0</v>
      </c>
      <c r="F9240" s="555">
        <f t="shared" si="2092"/>
        <v>0</v>
      </c>
      <c r="G9240" s="555">
        <f>ROUND(D9240*F9240,2)</f>
        <v>0</v>
      </c>
    </row>
    <row r="9241" spans="1:7" ht="19.899999999999999" customHeight="1" x14ac:dyDescent="0.2">
      <c r="A9241" s="590"/>
      <c r="B9241" s="549"/>
      <c r="C9241" s="552"/>
      <c r="D9241" s="553"/>
      <c r="E9241" s="554">
        <f t="shared" si="2091"/>
        <v>0</v>
      </c>
      <c r="F9241" s="555">
        <f t="shared" si="2092"/>
        <v>0</v>
      </c>
      <c r="G9241" s="555">
        <f t="shared" ref="G9241:G9246" si="2093">ROUND(D9241*F9241,2)</f>
        <v>0</v>
      </c>
    </row>
    <row r="9242" spans="1:7" ht="19.899999999999999" customHeight="1" x14ac:dyDescent="0.2">
      <c r="A9242" s="590"/>
      <c r="B9242" s="549"/>
      <c r="C9242" s="552"/>
      <c r="D9242" s="553"/>
      <c r="E9242" s="554">
        <f t="shared" si="2091"/>
        <v>0</v>
      </c>
      <c r="F9242" s="555">
        <f t="shared" si="2092"/>
        <v>0</v>
      </c>
      <c r="G9242" s="555">
        <f t="shared" si="2093"/>
        <v>0</v>
      </c>
    </row>
    <row r="9243" spans="1:7" ht="19.899999999999999" customHeight="1" x14ac:dyDescent="0.2">
      <c r="A9243" s="590"/>
      <c r="B9243" s="549"/>
      <c r="C9243" s="552"/>
      <c r="D9243" s="553"/>
      <c r="E9243" s="554">
        <f t="shared" si="2091"/>
        <v>0</v>
      </c>
      <c r="F9243" s="555">
        <f t="shared" si="2092"/>
        <v>0</v>
      </c>
      <c r="G9243" s="555">
        <f t="shared" si="2093"/>
        <v>0</v>
      </c>
    </row>
    <row r="9244" spans="1:7" ht="19.899999999999999" customHeight="1" x14ac:dyDescent="0.2">
      <c r="A9244" s="590"/>
      <c r="B9244" s="549"/>
      <c r="C9244" s="552"/>
      <c r="D9244" s="553"/>
      <c r="E9244" s="554">
        <f t="shared" si="2091"/>
        <v>0</v>
      </c>
      <c r="F9244" s="555">
        <f t="shared" si="2092"/>
        <v>0</v>
      </c>
      <c r="G9244" s="555">
        <f t="shared" si="2093"/>
        <v>0</v>
      </c>
    </row>
    <row r="9245" spans="1:7" ht="19.899999999999999" customHeight="1" x14ac:dyDescent="0.2">
      <c r="A9245" s="590"/>
      <c r="B9245" s="549"/>
      <c r="C9245" s="552"/>
      <c r="D9245" s="553"/>
      <c r="E9245" s="554">
        <f t="shared" si="2091"/>
        <v>0</v>
      </c>
      <c r="F9245" s="555">
        <f t="shared" si="2092"/>
        <v>0</v>
      </c>
      <c r="G9245" s="555">
        <f t="shared" si="2093"/>
        <v>0</v>
      </c>
    </row>
    <row r="9246" spans="1:7" ht="19.899999999999999" customHeight="1" x14ac:dyDescent="0.2">
      <c r="A9246" s="590"/>
      <c r="B9246" s="549"/>
      <c r="C9246" s="552"/>
      <c r="D9246" s="553"/>
      <c r="E9246" s="554">
        <f t="shared" si="2091"/>
        <v>0</v>
      </c>
      <c r="F9246" s="555">
        <f t="shared" si="2092"/>
        <v>0</v>
      </c>
      <c r="G9246" s="555">
        <f t="shared" si="2093"/>
        <v>0</v>
      </c>
    </row>
    <row r="9247" spans="1:7" ht="19.899999999999999" customHeight="1" x14ac:dyDescent="0.2">
      <c r="A9247" s="590"/>
      <c r="B9247" s="549"/>
      <c r="C9247" s="545"/>
      <c r="D9247" s="545"/>
      <c r="E9247" s="556"/>
      <c r="F9247" s="540"/>
      <c r="G9247" s="592"/>
    </row>
    <row r="9248" spans="1:7" ht="19.899999999999999" customHeight="1" x14ac:dyDescent="0.2">
      <c r="A9248" s="590"/>
      <c r="B9248" s="545"/>
      <c r="C9248" s="537" t="s">
        <v>1004</v>
      </c>
      <c r="D9248" s="540" t="s">
        <v>1001</v>
      </c>
      <c r="E9248" s="611">
        <f>SUMPRODUCT(D9237:D9246,E9237:E9246)</f>
        <v>0</v>
      </c>
      <c r="F9248" s="540" t="s">
        <v>1005</v>
      </c>
      <c r="G9248" s="612">
        <f>SUM(G9237:G9246)</f>
        <v>0</v>
      </c>
    </row>
    <row r="9249" spans="1:7" ht="19.899999999999999" customHeight="1" x14ac:dyDescent="0.2">
      <c r="A9249" s="590"/>
      <c r="B9249" s="549"/>
      <c r="C9249" s="557"/>
      <c r="D9249" s="556"/>
      <c r="E9249" s="542"/>
      <c r="F9249" s="540"/>
      <c r="G9249" s="596"/>
    </row>
    <row r="9250" spans="1:7" ht="19.899999999999999" customHeight="1" x14ac:dyDescent="0.2">
      <c r="A9250" s="597"/>
      <c r="B9250" s="549"/>
      <c r="C9250" s="540" t="s">
        <v>1006</v>
      </c>
      <c r="D9250" s="558">
        <f>IFERROR(VLOOKUP(COUNTIF($A$1:A9250,"ANALISIS DE PRECIOS"),T_Rendimiento_Equipo,5,FALSE),0)</f>
        <v>0</v>
      </c>
      <c r="E9250" s="559" t="str">
        <f ca="1">G9232&amp;"/día"</f>
        <v>0/día</v>
      </c>
      <c r="F9250" s="598"/>
      <c r="G9250" s="592"/>
    </row>
    <row r="9251" spans="1:7" ht="19.899999999999999" customHeight="1" x14ac:dyDescent="0.2">
      <c r="A9251" s="590"/>
      <c r="B9251" s="549"/>
      <c r="C9251" s="545"/>
      <c r="D9251" s="541"/>
      <c r="E9251" s="542"/>
      <c r="F9251" s="540"/>
      <c r="G9251" s="592"/>
    </row>
    <row r="9252" spans="1:7" ht="19.899999999999999" customHeight="1" x14ac:dyDescent="0.2">
      <c r="A9252" s="792" t="s">
        <v>576</v>
      </c>
      <c r="B9252" s="793"/>
      <c r="C9252" s="794" t="s">
        <v>0</v>
      </c>
      <c r="D9252" s="806" t="s">
        <v>1866</v>
      </c>
      <c r="E9252" s="806" t="s">
        <v>1865</v>
      </c>
      <c r="F9252" s="798" t="s">
        <v>1007</v>
      </c>
      <c r="G9252" s="800" t="s">
        <v>26</v>
      </c>
    </row>
    <row r="9253" spans="1:7" ht="19.899999999999999" customHeight="1" x14ac:dyDescent="0.2">
      <c r="A9253" s="560" t="s">
        <v>577</v>
      </c>
      <c r="B9253" s="560" t="s">
        <v>578</v>
      </c>
      <c r="C9253" s="795"/>
      <c r="D9253" s="807"/>
      <c r="E9253" s="797"/>
      <c r="F9253" s="799"/>
      <c r="G9253" s="801"/>
    </row>
    <row r="9254" spans="1:7" ht="19.899999999999999" customHeight="1" x14ac:dyDescent="0.2">
      <c r="A9254" s="599"/>
      <c r="B9254" s="545"/>
      <c r="C9254" s="537" t="s">
        <v>1008</v>
      </c>
      <c r="D9254" s="542"/>
      <c r="E9254" s="542"/>
      <c r="F9254" s="545"/>
      <c r="G9254" s="600"/>
    </row>
    <row r="9255" spans="1:7" ht="19.899999999999999" customHeight="1" x14ac:dyDescent="0.2">
      <c r="A9255" s="601">
        <f t="shared" ref="A9255:A9263" si="2094">IFERROR(VLOOKUP(C9255,T_Insumos,4,FALSE),0)</f>
        <v>0</v>
      </c>
      <c r="B9255" s="561">
        <f t="shared" ref="B9255:B9263" si="2095">IFERROR(VLOOKUP(C9255,T_Insumos,5,FALSE),0)</f>
        <v>0</v>
      </c>
      <c r="C9255" s="552"/>
      <c r="D9255" s="562">
        <f t="shared" ref="D9255:D9263" si="2096">IFERROR(VLOOKUP(C9255,T_Insumos,3,FALSE),0)</f>
        <v>0</v>
      </c>
      <c r="E9255" s="555">
        <f>D9255*$G$23</f>
        <v>0</v>
      </c>
      <c r="F9255" s="558">
        <f>IF(C9255="",0,IFERROR(VLOOKUP(COUNTIF($A$1:A9255,"ANALISIS DE PRECIOS"),T_Rendimiento_Equipo,5,FALSE),0))</f>
        <v>0</v>
      </c>
      <c r="G9255" s="555">
        <f>IFERROR(ROUND(E9255/F9255,2),0)</f>
        <v>0</v>
      </c>
    </row>
    <row r="9256" spans="1:7" ht="19.899999999999999" customHeight="1" x14ac:dyDescent="0.2">
      <c r="A9256" s="601">
        <f t="shared" si="2094"/>
        <v>0</v>
      </c>
      <c r="B9256" s="561">
        <f t="shared" si="2095"/>
        <v>0</v>
      </c>
      <c r="C9256" s="552"/>
      <c r="D9256" s="562">
        <f t="shared" si="2096"/>
        <v>0</v>
      </c>
      <c r="E9256" s="555"/>
      <c r="F9256" s="558">
        <f>IF(C9256="",0,IFERROR(VLOOKUP(COUNTIF($A$1:A9256,"ANALISIS DE PRECIOS"),T_Rendimiento_Equipo,5,FALSE),0))</f>
        <v>0</v>
      </c>
      <c r="G9256" s="555">
        <f t="shared" ref="G9256:G9263" si="2097">IFERROR(ROUND(E9256/F9256,2),0)</f>
        <v>0</v>
      </c>
    </row>
    <row r="9257" spans="1:7" ht="19.899999999999999" customHeight="1" x14ac:dyDescent="0.2">
      <c r="A9257" s="601">
        <f t="shared" si="2094"/>
        <v>0</v>
      </c>
      <c r="B9257" s="561">
        <f t="shared" si="2095"/>
        <v>0</v>
      </c>
      <c r="C9257" s="563"/>
      <c r="D9257" s="562">
        <f t="shared" si="2096"/>
        <v>0</v>
      </c>
      <c r="E9257" s="555"/>
      <c r="F9257" s="558">
        <f>IF(C9257="",0,IFERROR(VLOOKUP(COUNTIF($A$1:A9257,"ANALISIS DE PRECIOS"),T_Rendimiento_Equipo,5,FALSE),0))</f>
        <v>0</v>
      </c>
      <c r="G9257" s="555">
        <f t="shared" si="2097"/>
        <v>0</v>
      </c>
    </row>
    <row r="9258" spans="1:7" ht="19.899999999999999" customHeight="1" x14ac:dyDescent="0.2">
      <c r="A9258" s="601">
        <f t="shared" si="2094"/>
        <v>0</v>
      </c>
      <c r="B9258" s="561">
        <f t="shared" si="2095"/>
        <v>0</v>
      </c>
      <c r="C9258" s="563"/>
      <c r="D9258" s="562">
        <f t="shared" si="2096"/>
        <v>0</v>
      </c>
      <c r="E9258" s="555"/>
      <c r="F9258" s="558">
        <f>IF(C9258="",0,IFERROR(VLOOKUP(COUNTIF($A$1:A9258,"ANALISIS DE PRECIOS"),T_Rendimiento_Equipo,5,FALSE),0))</f>
        <v>0</v>
      </c>
      <c r="G9258" s="555">
        <f t="shared" si="2097"/>
        <v>0</v>
      </c>
    </row>
    <row r="9259" spans="1:7" ht="19.899999999999999" customHeight="1" x14ac:dyDescent="0.2">
      <c r="A9259" s="601">
        <f t="shared" si="2094"/>
        <v>0</v>
      </c>
      <c r="B9259" s="561">
        <f t="shared" si="2095"/>
        <v>0</v>
      </c>
      <c r="C9259" s="563"/>
      <c r="D9259" s="562">
        <f t="shared" si="2096"/>
        <v>0</v>
      </c>
      <c r="E9259" s="555"/>
      <c r="F9259" s="558">
        <f>IF(C9259="",0,IFERROR(VLOOKUP(COUNTIF($A$1:A9259,"ANALISIS DE PRECIOS"),T_Rendimiento_Equipo,5,FALSE),0))</f>
        <v>0</v>
      </c>
      <c r="G9259" s="555">
        <f t="shared" si="2097"/>
        <v>0</v>
      </c>
    </row>
    <row r="9260" spans="1:7" ht="19.899999999999999" customHeight="1" x14ac:dyDescent="0.2">
      <c r="A9260" s="601">
        <f t="shared" si="2094"/>
        <v>0</v>
      </c>
      <c r="B9260" s="561">
        <f t="shared" si="2095"/>
        <v>0</v>
      </c>
      <c r="C9260" s="563"/>
      <c r="D9260" s="562">
        <f t="shared" si="2096"/>
        <v>0</v>
      </c>
      <c r="E9260" s="555"/>
      <c r="F9260" s="558">
        <f>IF(C9260="",0,IFERROR(VLOOKUP(COUNTIF($A$1:A9260,"ANALISIS DE PRECIOS"),T_Rendimiento_Equipo,5,FALSE),0))</f>
        <v>0</v>
      </c>
      <c r="G9260" s="555">
        <f t="shared" si="2097"/>
        <v>0</v>
      </c>
    </row>
    <row r="9261" spans="1:7" ht="19.899999999999999" customHeight="1" x14ac:dyDescent="0.2">
      <c r="A9261" s="601">
        <f t="shared" si="2094"/>
        <v>0</v>
      </c>
      <c r="B9261" s="561">
        <f t="shared" si="2095"/>
        <v>0</v>
      </c>
      <c r="C9261" s="563"/>
      <c r="D9261" s="562">
        <f t="shared" si="2096"/>
        <v>0</v>
      </c>
      <c r="E9261" s="555"/>
      <c r="F9261" s="558">
        <f>IF(C9261="",0,IFERROR(VLOOKUP(COUNTIF($A$1:A9261,"ANALISIS DE PRECIOS"),T_Rendimiento_Equipo,5,FALSE),0))</f>
        <v>0</v>
      </c>
      <c r="G9261" s="555">
        <f t="shared" si="2097"/>
        <v>0</v>
      </c>
    </row>
    <row r="9262" spans="1:7" ht="19.899999999999999" customHeight="1" x14ac:dyDescent="0.2">
      <c r="A9262" s="601">
        <f t="shared" si="2094"/>
        <v>0</v>
      </c>
      <c r="B9262" s="561">
        <f t="shared" si="2095"/>
        <v>0</v>
      </c>
      <c r="C9262" s="563"/>
      <c r="D9262" s="562">
        <f t="shared" si="2096"/>
        <v>0</v>
      </c>
      <c r="E9262" s="555"/>
      <c r="F9262" s="558">
        <f>IF(C9262="",0,IFERROR(VLOOKUP(COUNTIF($A$1:A9262,"ANALISIS DE PRECIOS"),T_Rendimiento_Equipo,5,FALSE),0))</f>
        <v>0</v>
      </c>
      <c r="G9262" s="555">
        <f t="shared" si="2097"/>
        <v>0</v>
      </c>
    </row>
    <row r="9263" spans="1:7" ht="19.899999999999999" customHeight="1" x14ac:dyDescent="0.2">
      <c r="A9263" s="601">
        <f t="shared" si="2094"/>
        <v>0</v>
      </c>
      <c r="B9263" s="561">
        <f t="shared" si="2095"/>
        <v>0</v>
      </c>
      <c r="C9263" s="552"/>
      <c r="D9263" s="562">
        <f t="shared" si="2096"/>
        <v>0</v>
      </c>
      <c r="E9263" s="555"/>
      <c r="F9263" s="558">
        <f>IF(C9263="",0,IFERROR(VLOOKUP(COUNTIF($A$1:A9263,"ANALISIS DE PRECIOS"),T_Rendimiento_Equipo,5,FALSE),0))</f>
        <v>0</v>
      </c>
      <c r="G9263" s="555">
        <f t="shared" si="2097"/>
        <v>0</v>
      </c>
    </row>
    <row r="9264" spans="1:7" ht="19.899999999999999" customHeight="1" x14ac:dyDescent="0.2">
      <c r="A9264" s="602"/>
      <c r="B9264" s="541"/>
      <c r="C9264" s="545"/>
      <c r="D9264" s="541"/>
      <c r="E9264" s="542"/>
      <c r="F9264" s="564" t="s">
        <v>27</v>
      </c>
      <c r="G9264" s="603">
        <f>SUBTOTAL(9,G9255:G9263)</f>
        <v>0</v>
      </c>
    </row>
    <row r="9265" spans="1:7" ht="19.899999999999999" customHeight="1" x14ac:dyDescent="0.2">
      <c r="A9265" s="599"/>
      <c r="B9265" s="545"/>
      <c r="C9265" s="537" t="s">
        <v>713</v>
      </c>
      <c r="D9265" s="541"/>
      <c r="E9265" s="542"/>
      <c r="F9265" s="543"/>
      <c r="G9265" s="600"/>
    </row>
    <row r="9266" spans="1:7" ht="19.899999999999999" customHeight="1" x14ac:dyDescent="0.2">
      <c r="A9266" s="792" t="s">
        <v>576</v>
      </c>
      <c r="B9266" s="793"/>
      <c r="C9266" s="794" t="s">
        <v>0</v>
      </c>
      <c r="D9266" s="796" t="s">
        <v>24</v>
      </c>
      <c r="E9266" s="796" t="s">
        <v>1832</v>
      </c>
      <c r="F9266" s="798" t="s">
        <v>1007</v>
      </c>
      <c r="G9266" s="800" t="s">
        <v>26</v>
      </c>
    </row>
    <row r="9267" spans="1:7" ht="19.899999999999999" customHeight="1" x14ac:dyDescent="0.2">
      <c r="A9267" s="560" t="s">
        <v>577</v>
      </c>
      <c r="B9267" s="560" t="s">
        <v>578</v>
      </c>
      <c r="C9267" s="795"/>
      <c r="D9267" s="797"/>
      <c r="E9267" s="797"/>
      <c r="F9267" s="799"/>
      <c r="G9267" s="801"/>
    </row>
    <row r="9268" spans="1:7" ht="19.899999999999999" customHeight="1" x14ac:dyDescent="0.2">
      <c r="A9268" s="601">
        <f t="shared" ref="A9268:A9274" si="2098">IFERROR(VLOOKUP(C9268,T_Insumos,4,FALSE),0)</f>
        <v>0</v>
      </c>
      <c r="B9268" s="561">
        <f t="shared" ref="B9268:B9274" si="2099">IFERROR(VLOOKUP(C9268,T_Insumos,5,FALSE),0)</f>
        <v>0</v>
      </c>
      <c r="C9268" s="565"/>
      <c r="D9268" s="558"/>
      <c r="E9268" s="555">
        <f t="shared" ref="E9268:E9274" si="2100">IFERROR(VLOOKUP(C9268,T_Insumos,3,FALSE),0)</f>
        <v>0</v>
      </c>
      <c r="F9268" s="558">
        <f>IF(C9268="",0,IFERROR(VLOOKUP(COUNTIF($A$1:A9268,"ANALISIS DE PRECIOS"),T_Rendimiento_Equipo,5,FALSE),0))</f>
        <v>0</v>
      </c>
      <c r="G9268" s="555">
        <f>IFERROR(ROUND(D9268*E9268/F9268,2),0)</f>
        <v>0</v>
      </c>
    </row>
    <row r="9269" spans="1:7" ht="19.899999999999999" customHeight="1" x14ac:dyDescent="0.2">
      <c r="A9269" s="601">
        <f t="shared" si="2098"/>
        <v>0</v>
      </c>
      <c r="B9269" s="561">
        <f t="shared" si="2099"/>
        <v>0</v>
      </c>
      <c r="C9269" s="552"/>
      <c r="D9269" s="558"/>
      <c r="E9269" s="555">
        <f t="shared" si="2100"/>
        <v>0</v>
      </c>
      <c r="F9269" s="558">
        <f>IF(C9269="",0,IFERROR(VLOOKUP(COUNTIF($A$1:A9269,"ANALISIS DE PRECIOS"),T_Rendimiento_Equipo,5,FALSE),0))</f>
        <v>0</v>
      </c>
      <c r="G9269" s="555">
        <f t="shared" ref="G9269:G9274" si="2101">IFERROR(ROUND(D9269*E9269/F9269,2),0)</f>
        <v>0</v>
      </c>
    </row>
    <row r="9270" spans="1:7" ht="19.899999999999999" customHeight="1" x14ac:dyDescent="0.2">
      <c r="A9270" s="601">
        <f t="shared" si="2098"/>
        <v>0</v>
      </c>
      <c r="B9270" s="561">
        <f t="shared" si="2099"/>
        <v>0</v>
      </c>
      <c r="C9270" s="552"/>
      <c r="D9270" s="558"/>
      <c r="E9270" s="555">
        <f t="shared" si="2100"/>
        <v>0</v>
      </c>
      <c r="F9270" s="558">
        <f>IF(C9270="",0,IFERROR(VLOOKUP(COUNTIF($A$1:A9270,"ANALISIS DE PRECIOS"),T_Rendimiento_Equipo,5,FALSE),0))</f>
        <v>0</v>
      </c>
      <c r="G9270" s="555">
        <f t="shared" si="2101"/>
        <v>0</v>
      </c>
    </row>
    <row r="9271" spans="1:7" ht="19.899999999999999" customHeight="1" x14ac:dyDescent="0.2">
      <c r="A9271" s="601">
        <f t="shared" si="2098"/>
        <v>0</v>
      </c>
      <c r="B9271" s="561">
        <f t="shared" si="2099"/>
        <v>0</v>
      </c>
      <c r="C9271" s="552"/>
      <c r="D9271" s="558"/>
      <c r="E9271" s="555">
        <f t="shared" si="2100"/>
        <v>0</v>
      </c>
      <c r="F9271" s="558">
        <f>IF(C9271="",0,IFERROR(VLOOKUP(COUNTIF($A$1:A9271,"ANALISIS DE PRECIOS"),T_Rendimiento_Equipo,5,FALSE),0))</f>
        <v>0</v>
      </c>
      <c r="G9271" s="555">
        <f t="shared" si="2101"/>
        <v>0</v>
      </c>
    </row>
    <row r="9272" spans="1:7" ht="19.899999999999999" customHeight="1" x14ac:dyDescent="0.2">
      <c r="A9272" s="601">
        <f t="shared" si="2098"/>
        <v>0</v>
      </c>
      <c r="B9272" s="561">
        <f t="shared" si="2099"/>
        <v>0</v>
      </c>
      <c r="C9272" s="552"/>
      <c r="D9272" s="558"/>
      <c r="E9272" s="555">
        <f t="shared" si="2100"/>
        <v>0</v>
      </c>
      <c r="F9272" s="558">
        <f>IF(C9272="",0,IFERROR(VLOOKUP(COUNTIF($A$1:A9272,"ANALISIS DE PRECIOS"),T_Rendimiento_Equipo,5,FALSE),0))</f>
        <v>0</v>
      </c>
      <c r="G9272" s="555">
        <f t="shared" si="2101"/>
        <v>0</v>
      </c>
    </row>
    <row r="9273" spans="1:7" ht="19.899999999999999" customHeight="1" x14ac:dyDescent="0.2">
      <c r="A9273" s="601">
        <f t="shared" si="2098"/>
        <v>0</v>
      </c>
      <c r="B9273" s="561">
        <f t="shared" si="2099"/>
        <v>0</v>
      </c>
      <c r="C9273" s="552"/>
      <c r="D9273" s="566"/>
      <c r="E9273" s="555">
        <f t="shared" si="2100"/>
        <v>0</v>
      </c>
      <c r="F9273" s="558">
        <f>IF(C9273="",0,IFERROR(VLOOKUP(COUNTIF($A$1:A9273,"ANALISIS DE PRECIOS"),T_Rendimiento_Equipo,5,FALSE),0))</f>
        <v>0</v>
      </c>
      <c r="G9273" s="555">
        <f t="shared" si="2101"/>
        <v>0</v>
      </c>
    </row>
    <row r="9274" spans="1:7" ht="19.899999999999999" customHeight="1" x14ac:dyDescent="0.2">
      <c r="A9274" s="601">
        <f t="shared" si="2098"/>
        <v>0</v>
      </c>
      <c r="B9274" s="561">
        <f t="shared" si="2099"/>
        <v>0</v>
      </c>
      <c r="C9274" s="561"/>
      <c r="D9274" s="567"/>
      <c r="E9274" s="555">
        <f t="shared" si="2100"/>
        <v>0</v>
      </c>
      <c r="F9274" s="558">
        <f>IF(C9274="",0,IFERROR(VLOOKUP(COUNTIF($A$1:A9274,"ANALISIS DE PRECIOS"),T_Rendimiento_Equipo,5,FALSE),0))</f>
        <v>0</v>
      </c>
      <c r="G9274" s="555">
        <f t="shared" si="2101"/>
        <v>0</v>
      </c>
    </row>
    <row r="9275" spans="1:7" ht="19.899999999999999" customHeight="1" x14ac:dyDescent="0.2">
      <c r="A9275" s="602"/>
      <c r="B9275" s="541"/>
      <c r="C9275" s="545"/>
      <c r="D9275" s="541"/>
      <c r="E9275" s="542"/>
      <c r="F9275" s="564" t="s">
        <v>28</v>
      </c>
      <c r="G9275" s="604">
        <f>SUBTOTAL(9,G9268:G9274)</f>
        <v>0</v>
      </c>
    </row>
    <row r="9276" spans="1:7" ht="19.899999999999999" customHeight="1" x14ac:dyDescent="0.2">
      <c r="A9276" s="599"/>
      <c r="B9276" s="545"/>
      <c r="C9276" s="537" t="s">
        <v>1014</v>
      </c>
      <c r="D9276" s="541"/>
      <c r="E9276" s="542"/>
      <c r="F9276" s="543"/>
      <c r="G9276" s="600"/>
    </row>
    <row r="9277" spans="1:7" ht="19.899999999999999" customHeight="1" x14ac:dyDescent="0.2">
      <c r="A9277" s="792" t="s">
        <v>576</v>
      </c>
      <c r="B9277" s="793"/>
      <c r="C9277" s="794" t="s">
        <v>0</v>
      </c>
      <c r="D9277" s="794" t="s">
        <v>1867</v>
      </c>
      <c r="E9277" s="796" t="s">
        <v>24</v>
      </c>
      <c r="F9277" s="798" t="s">
        <v>25</v>
      </c>
      <c r="G9277" s="800" t="s">
        <v>26</v>
      </c>
    </row>
    <row r="9278" spans="1:7" ht="19.899999999999999" customHeight="1" x14ac:dyDescent="0.2">
      <c r="A9278" s="560" t="s">
        <v>577</v>
      </c>
      <c r="B9278" s="560" t="s">
        <v>578</v>
      </c>
      <c r="C9278" s="795"/>
      <c r="D9278" s="795"/>
      <c r="E9278" s="797"/>
      <c r="F9278" s="799"/>
      <c r="G9278" s="801"/>
    </row>
    <row r="9279" spans="1:7" ht="19.899999999999999" customHeight="1" x14ac:dyDescent="0.2">
      <c r="A9279" s="601">
        <f t="shared" ref="A9279:A9289" si="2102">IFERROR(VLOOKUP(C9279,T_Insumos,4,FALSE),0)</f>
        <v>0</v>
      </c>
      <c r="B9279" s="561">
        <f t="shared" ref="B9279:B9289" si="2103">IFERROR(VLOOKUP(C9279,T_Insumos,5,FALSE),0)</f>
        <v>0</v>
      </c>
      <c r="C9279" s="561"/>
      <c r="D9279" s="613">
        <f t="shared" ref="D9279:D9289" si="2104">IFERROR(VLOOKUP(C9279,T_Insumos,2,FALSE),0)</f>
        <v>0</v>
      </c>
      <c r="E9279" s="553"/>
      <c r="F9279" s="555">
        <f t="shared" ref="F9279:F9289" si="2105">IFERROR(VLOOKUP(C9279,T_Insumos,3,FALSE),0)</f>
        <v>0</v>
      </c>
      <c r="G9279" s="555">
        <f>ROUND(E9279*F9279,2)</f>
        <v>0</v>
      </c>
    </row>
    <row r="9280" spans="1:7" ht="19.899999999999999" customHeight="1" x14ac:dyDescent="0.2">
      <c r="A9280" s="601">
        <f t="shared" si="2102"/>
        <v>0</v>
      </c>
      <c r="B9280" s="561">
        <f t="shared" si="2103"/>
        <v>0</v>
      </c>
      <c r="C9280" s="561"/>
      <c r="D9280" s="613">
        <f t="shared" si="2104"/>
        <v>0</v>
      </c>
      <c r="E9280" s="553"/>
      <c r="F9280" s="555">
        <f t="shared" si="2105"/>
        <v>0</v>
      </c>
      <c r="G9280" s="555">
        <f t="shared" ref="G9280:G9289" si="2106">ROUND(E9280*F9280,2)</f>
        <v>0</v>
      </c>
    </row>
    <row r="9281" spans="1:7" ht="19.899999999999999" customHeight="1" x14ac:dyDescent="0.2">
      <c r="A9281" s="601">
        <f t="shared" si="2102"/>
        <v>0</v>
      </c>
      <c r="B9281" s="561">
        <f t="shared" si="2103"/>
        <v>0</v>
      </c>
      <c r="C9281" s="561"/>
      <c r="D9281" s="613">
        <f t="shared" si="2104"/>
        <v>0</v>
      </c>
      <c r="E9281" s="553"/>
      <c r="F9281" s="555">
        <f t="shared" si="2105"/>
        <v>0</v>
      </c>
      <c r="G9281" s="555">
        <f t="shared" si="2106"/>
        <v>0</v>
      </c>
    </row>
    <row r="9282" spans="1:7" ht="19.899999999999999" customHeight="1" x14ac:dyDescent="0.2">
      <c r="A9282" s="601">
        <f t="shared" si="2102"/>
        <v>0</v>
      </c>
      <c r="B9282" s="561">
        <f t="shared" si="2103"/>
        <v>0</v>
      </c>
      <c r="C9282" s="561"/>
      <c r="D9282" s="613">
        <f t="shared" si="2104"/>
        <v>0</v>
      </c>
      <c r="E9282" s="553"/>
      <c r="F9282" s="555">
        <f t="shared" si="2105"/>
        <v>0</v>
      </c>
      <c r="G9282" s="555">
        <f t="shared" si="2106"/>
        <v>0</v>
      </c>
    </row>
    <row r="9283" spans="1:7" ht="19.899999999999999" customHeight="1" x14ac:dyDescent="0.2">
      <c r="A9283" s="601">
        <f t="shared" si="2102"/>
        <v>0</v>
      </c>
      <c r="B9283" s="561">
        <f t="shared" si="2103"/>
        <v>0</v>
      </c>
      <c r="C9283" s="561"/>
      <c r="D9283" s="613">
        <f t="shared" si="2104"/>
        <v>0</v>
      </c>
      <c r="E9283" s="553"/>
      <c r="F9283" s="555">
        <f t="shared" si="2105"/>
        <v>0</v>
      </c>
      <c r="G9283" s="555">
        <f t="shared" si="2106"/>
        <v>0</v>
      </c>
    </row>
    <row r="9284" spans="1:7" ht="19.899999999999999" customHeight="1" x14ac:dyDescent="0.2">
      <c r="A9284" s="601">
        <f t="shared" si="2102"/>
        <v>0</v>
      </c>
      <c r="B9284" s="561">
        <f t="shared" si="2103"/>
        <v>0</v>
      </c>
      <c r="C9284" s="561"/>
      <c r="D9284" s="613">
        <f t="shared" si="2104"/>
        <v>0</v>
      </c>
      <c r="E9284" s="553"/>
      <c r="F9284" s="555">
        <f t="shared" si="2105"/>
        <v>0</v>
      </c>
      <c r="G9284" s="555">
        <f t="shared" si="2106"/>
        <v>0</v>
      </c>
    </row>
    <row r="9285" spans="1:7" ht="19.899999999999999" customHeight="1" x14ac:dyDescent="0.2">
      <c r="A9285" s="601">
        <f t="shared" si="2102"/>
        <v>0</v>
      </c>
      <c r="B9285" s="561">
        <f t="shared" si="2103"/>
        <v>0</v>
      </c>
      <c r="C9285" s="561"/>
      <c r="D9285" s="613">
        <f t="shared" si="2104"/>
        <v>0</v>
      </c>
      <c r="E9285" s="553"/>
      <c r="F9285" s="555">
        <f t="shared" si="2105"/>
        <v>0</v>
      </c>
      <c r="G9285" s="555">
        <f t="shared" si="2106"/>
        <v>0</v>
      </c>
    </row>
    <row r="9286" spans="1:7" ht="19.899999999999999" customHeight="1" x14ac:dyDescent="0.2">
      <c r="A9286" s="601">
        <f t="shared" si="2102"/>
        <v>0</v>
      </c>
      <c r="B9286" s="561">
        <f t="shared" si="2103"/>
        <v>0</v>
      </c>
      <c r="C9286" s="561"/>
      <c r="D9286" s="613">
        <f t="shared" si="2104"/>
        <v>0</v>
      </c>
      <c r="E9286" s="553"/>
      <c r="F9286" s="555">
        <f t="shared" si="2105"/>
        <v>0</v>
      </c>
      <c r="G9286" s="555">
        <f t="shared" si="2106"/>
        <v>0</v>
      </c>
    </row>
    <row r="9287" spans="1:7" ht="19.899999999999999" customHeight="1" x14ac:dyDescent="0.2">
      <c r="A9287" s="601">
        <f t="shared" si="2102"/>
        <v>0</v>
      </c>
      <c r="B9287" s="561">
        <f t="shared" si="2103"/>
        <v>0</v>
      </c>
      <c r="C9287" s="561"/>
      <c r="D9287" s="613">
        <f t="shared" si="2104"/>
        <v>0</v>
      </c>
      <c r="E9287" s="553"/>
      <c r="F9287" s="555">
        <f t="shared" si="2105"/>
        <v>0</v>
      </c>
      <c r="G9287" s="555">
        <f t="shared" si="2106"/>
        <v>0</v>
      </c>
    </row>
    <row r="9288" spans="1:7" ht="19.899999999999999" customHeight="1" x14ac:dyDescent="0.2">
      <c r="A9288" s="601">
        <f t="shared" si="2102"/>
        <v>0</v>
      </c>
      <c r="B9288" s="561">
        <f t="shared" si="2103"/>
        <v>0</v>
      </c>
      <c r="C9288" s="561"/>
      <c r="D9288" s="613">
        <f t="shared" si="2104"/>
        <v>0</v>
      </c>
      <c r="E9288" s="553"/>
      <c r="F9288" s="555">
        <f t="shared" si="2105"/>
        <v>0</v>
      </c>
      <c r="G9288" s="555">
        <f t="shared" si="2106"/>
        <v>0</v>
      </c>
    </row>
    <row r="9289" spans="1:7" ht="19.899999999999999" customHeight="1" x14ac:dyDescent="0.2">
      <c r="A9289" s="601">
        <f t="shared" si="2102"/>
        <v>0</v>
      </c>
      <c r="B9289" s="561">
        <f t="shared" si="2103"/>
        <v>0</v>
      </c>
      <c r="C9289" s="561"/>
      <c r="D9289" s="613">
        <f t="shared" si="2104"/>
        <v>0</v>
      </c>
      <c r="E9289" s="553"/>
      <c r="F9289" s="555">
        <f t="shared" si="2105"/>
        <v>0</v>
      </c>
      <c r="G9289" s="555">
        <f t="shared" si="2106"/>
        <v>0</v>
      </c>
    </row>
    <row r="9290" spans="1:7" ht="19.899999999999999" customHeight="1" x14ac:dyDescent="0.2">
      <c r="A9290" s="599"/>
      <c r="B9290" s="545"/>
      <c r="C9290" s="545"/>
      <c r="D9290" s="541"/>
      <c r="E9290" s="542"/>
      <c r="F9290" s="564" t="s">
        <v>29</v>
      </c>
      <c r="G9290" s="605">
        <f>SUBTOTAL(9,G9279:G9289)</f>
        <v>0</v>
      </c>
    </row>
    <row r="9291" spans="1:7" ht="19.899999999999999" customHeight="1" x14ac:dyDescent="0.2">
      <c r="A9291" s="599"/>
      <c r="B9291" s="545"/>
      <c r="C9291" s="537" t="s">
        <v>1015</v>
      </c>
      <c r="D9291" s="541"/>
      <c r="E9291" s="542"/>
      <c r="F9291" s="543"/>
      <c r="G9291" s="600"/>
    </row>
    <row r="9292" spans="1:7" ht="19.899999999999999" customHeight="1" x14ac:dyDescent="0.2">
      <c r="A9292" s="792" t="s">
        <v>576</v>
      </c>
      <c r="B9292" s="793"/>
      <c r="C9292" s="794" t="s">
        <v>0</v>
      </c>
      <c r="D9292" s="794" t="s">
        <v>1867</v>
      </c>
      <c r="E9292" s="796" t="s">
        <v>24</v>
      </c>
      <c r="F9292" s="798" t="s">
        <v>25</v>
      </c>
      <c r="G9292" s="800" t="s">
        <v>26</v>
      </c>
    </row>
    <row r="9293" spans="1:7" ht="19.899999999999999" customHeight="1" x14ac:dyDescent="0.2">
      <c r="A9293" s="560" t="s">
        <v>577</v>
      </c>
      <c r="B9293" s="560" t="s">
        <v>578</v>
      </c>
      <c r="C9293" s="795"/>
      <c r="D9293" s="795"/>
      <c r="E9293" s="797"/>
      <c r="F9293" s="799"/>
      <c r="G9293" s="801"/>
    </row>
    <row r="9294" spans="1:7" ht="19.899999999999999" customHeight="1" x14ac:dyDescent="0.2">
      <c r="A9294" s="601">
        <f>IFERROR(VLOOKUP(C9294,T_Insumos,4,FALSE),0)</f>
        <v>0</v>
      </c>
      <c r="B9294" s="561">
        <f>IFERROR(VLOOKUP(C9294,T_Insumos,5,FALSE),0)</f>
        <v>0</v>
      </c>
      <c r="C9294" s="552"/>
      <c r="D9294" s="613">
        <f>IF(C9294=0,0,"$/tnkm")</f>
        <v>0</v>
      </c>
      <c r="E9294" s="553"/>
      <c r="F9294" s="555">
        <f>IFERROR(VLOOKUP(C9294,T_Insumos,3,FALSE),0)</f>
        <v>0</v>
      </c>
      <c r="G9294" s="555">
        <f>ROUND(E9294*F9294,2)</f>
        <v>0</v>
      </c>
    </row>
    <row r="9295" spans="1:7" ht="19.899999999999999" customHeight="1" x14ac:dyDescent="0.2">
      <c r="A9295" s="601">
        <f>IFERROR(VLOOKUP(C9295,T_Insumos,4,FALSE),0)</f>
        <v>0</v>
      </c>
      <c r="B9295" s="561">
        <f>IFERROR(VLOOKUP(C9295,T_Insumos,5,FALSE),0)</f>
        <v>0</v>
      </c>
      <c r="C9295" s="552"/>
      <c r="D9295" s="613">
        <f>IF(C9295=0,0,"$/tnkm")</f>
        <v>0</v>
      </c>
      <c r="E9295" s="569"/>
      <c r="F9295" s="555">
        <f>IFERROR(VLOOKUP(C9295,T_Insumos,3,FALSE),0)</f>
        <v>0</v>
      </c>
      <c r="G9295" s="555">
        <f t="shared" ref="G9295" si="2107">ROUND(E9295*F9295,2)</f>
        <v>0</v>
      </c>
    </row>
    <row r="9296" spans="1:7" ht="19.899999999999999" customHeight="1" x14ac:dyDescent="0.2">
      <c r="A9296" s="599"/>
      <c r="B9296" s="545"/>
      <c r="C9296" s="545"/>
      <c r="D9296" s="541"/>
      <c r="E9296" s="542"/>
      <c r="F9296" s="564" t="s">
        <v>1016</v>
      </c>
      <c r="G9296" s="605">
        <f>SUBTOTAL(9,G9294:G9295)</f>
        <v>0</v>
      </c>
    </row>
    <row r="9297" spans="1:7" ht="19.899999999999999" customHeight="1" x14ac:dyDescent="0.2">
      <c r="A9297" s="602"/>
      <c r="B9297" s="541"/>
      <c r="C9297" s="545"/>
      <c r="D9297" s="541"/>
      <c r="E9297" s="542"/>
      <c r="F9297" s="543"/>
      <c r="G9297" s="600"/>
    </row>
    <row r="9298" spans="1:7" ht="19.899999999999999" customHeight="1" x14ac:dyDescent="0.2">
      <c r="A9298" s="664" t="str">
        <f>B9232</f>
        <v/>
      </c>
      <c r="B9298" s="661">
        <f ca="1">C9232</f>
        <v>0</v>
      </c>
      <c r="C9298" s="541"/>
      <c r="D9298" s="541" t="s">
        <v>1833</v>
      </c>
      <c r="E9298" s="662"/>
      <c r="F9298" s="663" t="str">
        <f ca="1">"$/"&amp;G9232</f>
        <v>$/0</v>
      </c>
      <c r="G9298" s="610">
        <f>SUBTOTAL(9,G9255:G9297)</f>
        <v>0</v>
      </c>
    </row>
    <row r="9299" spans="1:7" ht="19.899999999999999" customHeight="1" x14ac:dyDescent="0.2">
      <c r="A9299" s="606"/>
      <c r="B9299" s="607"/>
      <c r="C9299" s="608"/>
      <c r="D9299" s="608" t="s">
        <v>2043</v>
      </c>
      <c r="E9299" s="609"/>
      <c r="F9299" s="665" t="str">
        <f ca="1">"$/"&amp;G9232</f>
        <v>$/0</v>
      </c>
      <c r="G9299" s="610">
        <f>ROUND(G9298/Coeficiente_Paso,2)</f>
        <v>0</v>
      </c>
    </row>
    <row r="9300" spans="1:7" ht="19.899999999999999" customHeight="1" x14ac:dyDescent="0.2">
      <c r="A9300" s="191"/>
      <c r="B9300" s="191"/>
      <c r="C9300" s="191"/>
      <c r="D9300" s="191"/>
      <c r="E9300" s="191"/>
      <c r="F9300" s="191"/>
      <c r="G9300" s="191"/>
    </row>
    <row r="9301" spans="1:7" ht="19.899999999999999" customHeight="1" x14ac:dyDescent="0.2">
      <c r="A9301" s="802" t="s">
        <v>31</v>
      </c>
      <c r="B9301" s="803"/>
      <c r="C9301" s="803"/>
      <c r="D9301" s="803"/>
      <c r="E9301" s="803"/>
      <c r="F9301" s="803"/>
      <c r="G9301" s="804"/>
    </row>
    <row r="9302" spans="1:7" ht="19.899999999999999" customHeight="1" x14ac:dyDescent="0.2">
      <c r="A9302" s="587" t="s">
        <v>711</v>
      </c>
      <c r="B9302" s="535" t="str">
        <f>Comitente</f>
        <v>DIRECCIÓN PROVINCIAL DE VIALIDAD</v>
      </c>
      <c r="C9302" s="536"/>
      <c r="D9302" s="537"/>
      <c r="E9302" s="537"/>
      <c r="F9302" s="538"/>
      <c r="G9302" s="588"/>
    </row>
    <row r="9303" spans="1:7" ht="19.899999999999999" customHeight="1" x14ac:dyDescent="0.2">
      <c r="A9303" s="587" t="s">
        <v>712</v>
      </c>
      <c r="B9303" s="535">
        <f>Contratista</f>
        <v>0</v>
      </c>
      <c r="C9303" s="539"/>
      <c r="D9303" s="539"/>
      <c r="E9303" s="539"/>
      <c r="F9303" s="535"/>
      <c r="G9303" s="589"/>
    </row>
    <row r="9304" spans="1:7" ht="19.899999999999999" customHeight="1" x14ac:dyDescent="0.2">
      <c r="A9304" s="587" t="s">
        <v>21</v>
      </c>
      <c r="B9304" s="535" t="str">
        <f>Obra</f>
        <v>PAVIMENTACIÓN Y REPAVIMENTACION DE LA RED VIAL MUNICIPAL AFECTADAS POR OBRAS DE SANEAMIENTO 1era ETAPA SARMIENTO</v>
      </c>
      <c r="C9304" s="539"/>
      <c r="D9304" s="539"/>
      <c r="E9304" s="539"/>
      <c r="F9304" s="535" t="s">
        <v>32</v>
      </c>
      <c r="G9304" s="589">
        <f>Fecha_Base</f>
        <v>0</v>
      </c>
    </row>
    <row r="9305" spans="1:7" ht="19.899999999999999" customHeight="1" x14ac:dyDescent="0.2">
      <c r="A9305" s="590" t="s">
        <v>710</v>
      </c>
      <c r="B9305" s="540" t="str">
        <f>Ubicación</f>
        <v>DEPARTAMENTO SARMIENTO</v>
      </c>
      <c r="C9305" s="540"/>
      <c r="D9305" s="541"/>
      <c r="E9305" s="542"/>
      <c r="F9305" s="543"/>
      <c r="G9305" s="591"/>
    </row>
    <row r="9306" spans="1:7" ht="19.899999999999999" customHeight="1" x14ac:dyDescent="0.2">
      <c r="A9306" s="590" t="s">
        <v>33</v>
      </c>
      <c r="B9306" s="544" t="str">
        <f>IFERROR(VALUE(LEFT(B9307,FIND(".",B9307)-1)),"")</f>
        <v/>
      </c>
      <c r="C9306" s="545">
        <f ca="1">IFERROR(VLOOKUP(B9306,T_Computo_Presupuesto,2,FALSE),0)</f>
        <v>0</v>
      </c>
      <c r="D9306" s="545"/>
      <c r="E9306" s="542"/>
      <c r="F9306" s="543"/>
      <c r="G9306" s="591"/>
    </row>
    <row r="9307" spans="1:7" ht="19.899999999999999" customHeight="1" x14ac:dyDescent="0.2">
      <c r="A9307" s="590" t="s">
        <v>22</v>
      </c>
      <c r="B9307" s="546" t="str">
        <f>IFERROR(VLOOKUP(COUNTIF($A$1:A9307,"ANALISIS DE PRECIOS"),T_NumeroItem,2,FALSE),"")</f>
        <v/>
      </c>
      <c r="C9307" s="805">
        <f ca="1">IFERROR(VLOOKUP(B9307,T_Computo_Presupuesto,2,FALSE),0)</f>
        <v>0</v>
      </c>
      <c r="D9307" s="805"/>
      <c r="E9307" s="805"/>
      <c r="F9307" s="540" t="s">
        <v>23</v>
      </c>
      <c r="G9307" s="592">
        <f ca="1">IFERROR(VLOOKUP(B9307,T_Computo_Presupuesto,4,FALSE),0)</f>
        <v>0</v>
      </c>
    </row>
    <row r="9308" spans="1:7" ht="19.899999999999999" customHeight="1" x14ac:dyDescent="0.2">
      <c r="A9308" s="590"/>
      <c r="B9308" s="540"/>
      <c r="C9308" s="545"/>
      <c r="D9308" s="541"/>
      <c r="E9308" s="542"/>
      <c r="F9308" s="545"/>
      <c r="G9308" s="593"/>
    </row>
    <row r="9309" spans="1:7" ht="19.899999999999999" customHeight="1" x14ac:dyDescent="0.2">
      <c r="A9309" s="594"/>
      <c r="B9309" s="547"/>
      <c r="C9309" s="548" t="s">
        <v>999</v>
      </c>
      <c r="D9309" s="547"/>
      <c r="E9309" s="547"/>
      <c r="F9309" s="547"/>
      <c r="G9309" s="595"/>
    </row>
    <row r="9310" spans="1:7" ht="19.899999999999999" customHeight="1" x14ac:dyDescent="0.2">
      <c r="A9310" s="590"/>
      <c r="B9310" s="549"/>
      <c r="C9310" s="545"/>
      <c r="D9310" s="541"/>
      <c r="E9310" s="542"/>
      <c r="F9310" s="540"/>
      <c r="G9310" s="592"/>
    </row>
    <row r="9311" spans="1:7" ht="19.899999999999999" customHeight="1" x14ac:dyDescent="0.2">
      <c r="A9311" s="590"/>
      <c r="B9311" s="549"/>
      <c r="C9311" s="550" t="s">
        <v>1000</v>
      </c>
      <c r="D9311" s="551" t="s">
        <v>24</v>
      </c>
      <c r="E9311" s="551" t="s">
        <v>1001</v>
      </c>
      <c r="F9311" s="551" t="s">
        <v>1002</v>
      </c>
      <c r="G9311" s="550" t="s">
        <v>1003</v>
      </c>
    </row>
    <row r="9312" spans="1:7" ht="19.899999999999999" customHeight="1" x14ac:dyDescent="0.2">
      <c r="A9312" s="590"/>
      <c r="B9312" s="549"/>
      <c r="C9312" s="552"/>
      <c r="D9312" s="553"/>
      <c r="E9312" s="554">
        <f t="shared" ref="E9312:E9321" si="2108">IFERROR(VLOOKUP(C9312,T_Equipos,4,FALSE),0)</f>
        <v>0</v>
      </c>
      <c r="F9312" s="555">
        <f t="shared" ref="F9312:F9321" si="2109">IFERROR(VLOOKUP(C9312,T_Equipos,5,FALSE),0)</f>
        <v>0</v>
      </c>
      <c r="G9312" s="555">
        <f>ROUND(D9312*F9312,2)</f>
        <v>0</v>
      </c>
    </row>
    <row r="9313" spans="1:7" ht="19.899999999999999" customHeight="1" x14ac:dyDescent="0.2">
      <c r="A9313" s="590"/>
      <c r="B9313" s="549"/>
      <c r="C9313" s="552"/>
      <c r="D9313" s="553"/>
      <c r="E9313" s="554">
        <f t="shared" si="2108"/>
        <v>0</v>
      </c>
      <c r="F9313" s="555">
        <f t="shared" si="2109"/>
        <v>0</v>
      </c>
      <c r="G9313" s="555">
        <f>ROUND(D9313*F9313,2)</f>
        <v>0</v>
      </c>
    </row>
    <row r="9314" spans="1:7" ht="19.899999999999999" customHeight="1" x14ac:dyDescent="0.2">
      <c r="A9314" s="590"/>
      <c r="B9314" s="549"/>
      <c r="C9314" s="552"/>
      <c r="D9314" s="553"/>
      <c r="E9314" s="554">
        <f t="shared" si="2108"/>
        <v>0</v>
      </c>
      <c r="F9314" s="555">
        <f t="shared" si="2109"/>
        <v>0</v>
      </c>
      <c r="G9314" s="555">
        <f>ROUND(D9314*F9314,2)</f>
        <v>0</v>
      </c>
    </row>
    <row r="9315" spans="1:7" ht="19.899999999999999" customHeight="1" x14ac:dyDescent="0.2">
      <c r="A9315" s="590"/>
      <c r="B9315" s="549"/>
      <c r="C9315" s="552"/>
      <c r="D9315" s="553"/>
      <c r="E9315" s="554">
        <f t="shared" si="2108"/>
        <v>0</v>
      </c>
      <c r="F9315" s="555">
        <f t="shared" si="2109"/>
        <v>0</v>
      </c>
      <c r="G9315" s="555">
        <f>ROUND(D9315*F9315,2)</f>
        <v>0</v>
      </c>
    </row>
    <row r="9316" spans="1:7" ht="19.899999999999999" customHeight="1" x14ac:dyDescent="0.2">
      <c r="A9316" s="590"/>
      <c r="B9316" s="549"/>
      <c r="C9316" s="552"/>
      <c r="D9316" s="553"/>
      <c r="E9316" s="554">
        <f t="shared" si="2108"/>
        <v>0</v>
      </c>
      <c r="F9316" s="555">
        <f t="shared" si="2109"/>
        <v>0</v>
      </c>
      <c r="G9316" s="555">
        <f t="shared" ref="G9316:G9321" si="2110">ROUND(D9316*F9316,2)</f>
        <v>0</v>
      </c>
    </row>
    <row r="9317" spans="1:7" ht="19.899999999999999" customHeight="1" x14ac:dyDescent="0.2">
      <c r="A9317" s="590"/>
      <c r="B9317" s="549"/>
      <c r="C9317" s="552"/>
      <c r="D9317" s="553"/>
      <c r="E9317" s="554">
        <f t="shared" si="2108"/>
        <v>0</v>
      </c>
      <c r="F9317" s="555">
        <f t="shared" si="2109"/>
        <v>0</v>
      </c>
      <c r="G9317" s="555">
        <f t="shared" si="2110"/>
        <v>0</v>
      </c>
    </row>
    <row r="9318" spans="1:7" ht="19.899999999999999" customHeight="1" x14ac:dyDescent="0.2">
      <c r="A9318" s="590"/>
      <c r="B9318" s="549"/>
      <c r="C9318" s="552"/>
      <c r="D9318" s="553"/>
      <c r="E9318" s="554">
        <f t="shared" si="2108"/>
        <v>0</v>
      </c>
      <c r="F9318" s="555">
        <f t="shared" si="2109"/>
        <v>0</v>
      </c>
      <c r="G9318" s="555">
        <f t="shared" si="2110"/>
        <v>0</v>
      </c>
    </row>
    <row r="9319" spans="1:7" ht="19.899999999999999" customHeight="1" x14ac:dyDescent="0.2">
      <c r="A9319" s="590"/>
      <c r="B9319" s="549"/>
      <c r="C9319" s="552"/>
      <c r="D9319" s="553"/>
      <c r="E9319" s="554">
        <f t="shared" si="2108"/>
        <v>0</v>
      </c>
      <c r="F9319" s="555">
        <f t="shared" si="2109"/>
        <v>0</v>
      </c>
      <c r="G9319" s="555">
        <f t="shared" si="2110"/>
        <v>0</v>
      </c>
    </row>
    <row r="9320" spans="1:7" ht="19.899999999999999" customHeight="1" x14ac:dyDescent="0.2">
      <c r="A9320" s="590"/>
      <c r="B9320" s="549"/>
      <c r="C9320" s="552"/>
      <c r="D9320" s="553"/>
      <c r="E9320" s="554">
        <f t="shared" si="2108"/>
        <v>0</v>
      </c>
      <c r="F9320" s="555">
        <f t="shared" si="2109"/>
        <v>0</v>
      </c>
      <c r="G9320" s="555">
        <f t="shared" si="2110"/>
        <v>0</v>
      </c>
    </row>
    <row r="9321" spans="1:7" ht="19.899999999999999" customHeight="1" x14ac:dyDescent="0.2">
      <c r="A9321" s="590"/>
      <c r="B9321" s="549"/>
      <c r="C9321" s="552"/>
      <c r="D9321" s="553"/>
      <c r="E9321" s="554">
        <f t="shared" si="2108"/>
        <v>0</v>
      </c>
      <c r="F9321" s="555">
        <f t="shared" si="2109"/>
        <v>0</v>
      </c>
      <c r="G9321" s="555">
        <f t="shared" si="2110"/>
        <v>0</v>
      </c>
    </row>
    <row r="9322" spans="1:7" ht="19.899999999999999" customHeight="1" x14ac:dyDescent="0.2">
      <c r="A9322" s="590"/>
      <c r="B9322" s="549"/>
      <c r="C9322" s="545"/>
      <c r="D9322" s="545"/>
      <c r="E9322" s="556"/>
      <c r="F9322" s="540"/>
      <c r="G9322" s="592"/>
    </row>
    <row r="9323" spans="1:7" ht="19.899999999999999" customHeight="1" x14ac:dyDescent="0.2">
      <c r="A9323" s="590"/>
      <c r="B9323" s="545"/>
      <c r="C9323" s="537" t="s">
        <v>1004</v>
      </c>
      <c r="D9323" s="540" t="s">
        <v>1001</v>
      </c>
      <c r="E9323" s="611">
        <f>SUMPRODUCT(D9312:D9321,E9312:E9321)</f>
        <v>0</v>
      </c>
      <c r="F9323" s="540" t="s">
        <v>1005</v>
      </c>
      <c r="G9323" s="612">
        <f>SUM(G9312:G9321)</f>
        <v>0</v>
      </c>
    </row>
    <row r="9324" spans="1:7" ht="19.899999999999999" customHeight="1" x14ac:dyDescent="0.2">
      <c r="A9324" s="590"/>
      <c r="B9324" s="549"/>
      <c r="C9324" s="557"/>
      <c r="D9324" s="556"/>
      <c r="E9324" s="542"/>
      <c r="F9324" s="540"/>
      <c r="G9324" s="596"/>
    </row>
    <row r="9325" spans="1:7" ht="19.899999999999999" customHeight="1" x14ac:dyDescent="0.2">
      <c r="A9325" s="597"/>
      <c r="B9325" s="549"/>
      <c r="C9325" s="540" t="s">
        <v>1006</v>
      </c>
      <c r="D9325" s="558">
        <f>IFERROR(VLOOKUP(COUNTIF($A$1:A9325,"ANALISIS DE PRECIOS"),T_Rendimiento_Equipo,5,FALSE),0)</f>
        <v>0</v>
      </c>
      <c r="E9325" s="559" t="str">
        <f ca="1">G9307&amp;"/día"</f>
        <v>0/día</v>
      </c>
      <c r="F9325" s="598"/>
      <c r="G9325" s="592"/>
    </row>
    <row r="9326" spans="1:7" ht="19.899999999999999" customHeight="1" x14ac:dyDescent="0.2">
      <c r="A9326" s="590"/>
      <c r="B9326" s="549"/>
      <c r="C9326" s="545"/>
      <c r="D9326" s="541"/>
      <c r="E9326" s="542"/>
      <c r="F9326" s="540"/>
      <c r="G9326" s="592"/>
    </row>
    <row r="9327" spans="1:7" ht="19.899999999999999" customHeight="1" x14ac:dyDescent="0.2">
      <c r="A9327" s="792" t="s">
        <v>576</v>
      </c>
      <c r="B9327" s="793"/>
      <c r="C9327" s="794" t="s">
        <v>0</v>
      </c>
      <c r="D9327" s="806" t="s">
        <v>1866</v>
      </c>
      <c r="E9327" s="806" t="s">
        <v>1865</v>
      </c>
      <c r="F9327" s="798" t="s">
        <v>1007</v>
      </c>
      <c r="G9327" s="800" t="s">
        <v>26</v>
      </c>
    </row>
    <row r="9328" spans="1:7" ht="19.899999999999999" customHeight="1" x14ac:dyDescent="0.2">
      <c r="A9328" s="560" t="s">
        <v>577</v>
      </c>
      <c r="B9328" s="560" t="s">
        <v>578</v>
      </c>
      <c r="C9328" s="795"/>
      <c r="D9328" s="807"/>
      <c r="E9328" s="797"/>
      <c r="F9328" s="799"/>
      <c r="G9328" s="801"/>
    </row>
    <row r="9329" spans="1:7" ht="19.899999999999999" customHeight="1" x14ac:dyDescent="0.2">
      <c r="A9329" s="599"/>
      <c r="B9329" s="545"/>
      <c r="C9329" s="537" t="s">
        <v>1008</v>
      </c>
      <c r="D9329" s="542"/>
      <c r="E9329" s="542"/>
      <c r="F9329" s="545"/>
      <c r="G9329" s="600"/>
    </row>
    <row r="9330" spans="1:7" ht="19.899999999999999" customHeight="1" x14ac:dyDescent="0.2">
      <c r="A9330" s="601">
        <f t="shared" ref="A9330:A9338" si="2111">IFERROR(VLOOKUP(C9330,T_Insumos,4,FALSE),0)</f>
        <v>0</v>
      </c>
      <c r="B9330" s="561">
        <f t="shared" ref="B9330:B9338" si="2112">IFERROR(VLOOKUP(C9330,T_Insumos,5,FALSE),0)</f>
        <v>0</v>
      </c>
      <c r="C9330" s="552"/>
      <c r="D9330" s="562">
        <f t="shared" ref="D9330:D9338" si="2113">IFERROR(VLOOKUP(C9330,T_Insumos,3,FALSE),0)</f>
        <v>0</v>
      </c>
      <c r="E9330" s="555">
        <f>D9330*$G$23</f>
        <v>0</v>
      </c>
      <c r="F9330" s="558">
        <f>IF(C9330="",0,IFERROR(VLOOKUP(COUNTIF($A$1:A9330,"ANALISIS DE PRECIOS"),T_Rendimiento_Equipo,5,FALSE),0))</f>
        <v>0</v>
      </c>
      <c r="G9330" s="555">
        <f>IFERROR(ROUND(E9330/F9330,2),0)</f>
        <v>0</v>
      </c>
    </row>
    <row r="9331" spans="1:7" ht="19.899999999999999" customHeight="1" x14ac:dyDescent="0.2">
      <c r="A9331" s="601">
        <f t="shared" si="2111"/>
        <v>0</v>
      </c>
      <c r="B9331" s="561">
        <f t="shared" si="2112"/>
        <v>0</v>
      </c>
      <c r="C9331" s="552"/>
      <c r="D9331" s="562">
        <f t="shared" si="2113"/>
        <v>0</v>
      </c>
      <c r="E9331" s="555"/>
      <c r="F9331" s="558">
        <f>IF(C9331="",0,IFERROR(VLOOKUP(COUNTIF($A$1:A9331,"ANALISIS DE PRECIOS"),T_Rendimiento_Equipo,5,FALSE),0))</f>
        <v>0</v>
      </c>
      <c r="G9331" s="555">
        <f t="shared" ref="G9331:G9338" si="2114">IFERROR(ROUND(E9331/F9331,2),0)</f>
        <v>0</v>
      </c>
    </row>
    <row r="9332" spans="1:7" ht="19.899999999999999" customHeight="1" x14ac:dyDescent="0.2">
      <c r="A9332" s="601">
        <f t="shared" si="2111"/>
        <v>0</v>
      </c>
      <c r="B9332" s="561">
        <f t="shared" si="2112"/>
        <v>0</v>
      </c>
      <c r="C9332" s="563"/>
      <c r="D9332" s="562">
        <f t="shared" si="2113"/>
        <v>0</v>
      </c>
      <c r="E9332" s="555"/>
      <c r="F9332" s="558">
        <f>IF(C9332="",0,IFERROR(VLOOKUP(COUNTIF($A$1:A9332,"ANALISIS DE PRECIOS"),T_Rendimiento_Equipo,5,FALSE),0))</f>
        <v>0</v>
      </c>
      <c r="G9332" s="555">
        <f t="shared" si="2114"/>
        <v>0</v>
      </c>
    </row>
    <row r="9333" spans="1:7" ht="19.899999999999999" customHeight="1" x14ac:dyDescent="0.2">
      <c r="A9333" s="601">
        <f t="shared" si="2111"/>
        <v>0</v>
      </c>
      <c r="B9333" s="561">
        <f t="shared" si="2112"/>
        <v>0</v>
      </c>
      <c r="C9333" s="563"/>
      <c r="D9333" s="562">
        <f t="shared" si="2113"/>
        <v>0</v>
      </c>
      <c r="E9333" s="555"/>
      <c r="F9333" s="558">
        <f>IF(C9333="",0,IFERROR(VLOOKUP(COUNTIF($A$1:A9333,"ANALISIS DE PRECIOS"),T_Rendimiento_Equipo,5,FALSE),0))</f>
        <v>0</v>
      </c>
      <c r="G9333" s="555">
        <f t="shared" si="2114"/>
        <v>0</v>
      </c>
    </row>
    <row r="9334" spans="1:7" ht="19.899999999999999" customHeight="1" x14ac:dyDescent="0.2">
      <c r="A9334" s="601">
        <f t="shared" si="2111"/>
        <v>0</v>
      </c>
      <c r="B9334" s="561">
        <f t="shared" si="2112"/>
        <v>0</v>
      </c>
      <c r="C9334" s="563"/>
      <c r="D9334" s="562">
        <f t="shared" si="2113"/>
        <v>0</v>
      </c>
      <c r="E9334" s="555"/>
      <c r="F9334" s="558">
        <f>IF(C9334="",0,IFERROR(VLOOKUP(COUNTIF($A$1:A9334,"ANALISIS DE PRECIOS"),T_Rendimiento_Equipo,5,FALSE),0))</f>
        <v>0</v>
      </c>
      <c r="G9334" s="555">
        <f t="shared" si="2114"/>
        <v>0</v>
      </c>
    </row>
    <row r="9335" spans="1:7" ht="19.899999999999999" customHeight="1" x14ac:dyDescent="0.2">
      <c r="A9335" s="601">
        <f t="shared" si="2111"/>
        <v>0</v>
      </c>
      <c r="B9335" s="561">
        <f t="shared" si="2112"/>
        <v>0</v>
      </c>
      <c r="C9335" s="563"/>
      <c r="D9335" s="562">
        <f t="shared" si="2113"/>
        <v>0</v>
      </c>
      <c r="E9335" s="555"/>
      <c r="F9335" s="558">
        <f>IF(C9335="",0,IFERROR(VLOOKUP(COUNTIF($A$1:A9335,"ANALISIS DE PRECIOS"),T_Rendimiento_Equipo,5,FALSE),0))</f>
        <v>0</v>
      </c>
      <c r="G9335" s="555">
        <f t="shared" si="2114"/>
        <v>0</v>
      </c>
    </row>
    <row r="9336" spans="1:7" ht="19.899999999999999" customHeight="1" x14ac:dyDescent="0.2">
      <c r="A9336" s="601">
        <f t="shared" si="2111"/>
        <v>0</v>
      </c>
      <c r="B9336" s="561">
        <f t="shared" si="2112"/>
        <v>0</v>
      </c>
      <c r="C9336" s="563"/>
      <c r="D9336" s="562">
        <f t="shared" si="2113"/>
        <v>0</v>
      </c>
      <c r="E9336" s="555"/>
      <c r="F9336" s="558">
        <f>IF(C9336="",0,IFERROR(VLOOKUP(COUNTIF($A$1:A9336,"ANALISIS DE PRECIOS"),T_Rendimiento_Equipo,5,FALSE),0))</f>
        <v>0</v>
      </c>
      <c r="G9336" s="555">
        <f t="shared" si="2114"/>
        <v>0</v>
      </c>
    </row>
    <row r="9337" spans="1:7" ht="19.899999999999999" customHeight="1" x14ac:dyDescent="0.2">
      <c r="A9337" s="601">
        <f t="shared" si="2111"/>
        <v>0</v>
      </c>
      <c r="B9337" s="561">
        <f t="shared" si="2112"/>
        <v>0</v>
      </c>
      <c r="C9337" s="563"/>
      <c r="D9337" s="562">
        <f t="shared" si="2113"/>
        <v>0</v>
      </c>
      <c r="E9337" s="555"/>
      <c r="F9337" s="558">
        <f>IF(C9337="",0,IFERROR(VLOOKUP(COUNTIF($A$1:A9337,"ANALISIS DE PRECIOS"),T_Rendimiento_Equipo,5,FALSE),0))</f>
        <v>0</v>
      </c>
      <c r="G9337" s="555">
        <f t="shared" si="2114"/>
        <v>0</v>
      </c>
    </row>
    <row r="9338" spans="1:7" ht="19.899999999999999" customHeight="1" x14ac:dyDescent="0.2">
      <c r="A9338" s="601">
        <f t="shared" si="2111"/>
        <v>0</v>
      </c>
      <c r="B9338" s="561">
        <f t="shared" si="2112"/>
        <v>0</v>
      </c>
      <c r="C9338" s="552"/>
      <c r="D9338" s="562">
        <f t="shared" si="2113"/>
        <v>0</v>
      </c>
      <c r="E9338" s="555"/>
      <c r="F9338" s="558">
        <f>IF(C9338="",0,IFERROR(VLOOKUP(COUNTIF($A$1:A9338,"ANALISIS DE PRECIOS"),T_Rendimiento_Equipo,5,FALSE),0))</f>
        <v>0</v>
      </c>
      <c r="G9338" s="555">
        <f t="shared" si="2114"/>
        <v>0</v>
      </c>
    </row>
    <row r="9339" spans="1:7" ht="19.899999999999999" customHeight="1" x14ac:dyDescent="0.2">
      <c r="A9339" s="602"/>
      <c r="B9339" s="541"/>
      <c r="C9339" s="545"/>
      <c r="D9339" s="541"/>
      <c r="E9339" s="542"/>
      <c r="F9339" s="564" t="s">
        <v>27</v>
      </c>
      <c r="G9339" s="603">
        <f>SUBTOTAL(9,G9330:G9338)</f>
        <v>0</v>
      </c>
    </row>
    <row r="9340" spans="1:7" ht="19.899999999999999" customHeight="1" x14ac:dyDescent="0.2">
      <c r="A9340" s="599"/>
      <c r="B9340" s="545"/>
      <c r="C9340" s="537" t="s">
        <v>713</v>
      </c>
      <c r="D9340" s="541"/>
      <c r="E9340" s="542"/>
      <c r="F9340" s="543"/>
      <c r="G9340" s="600"/>
    </row>
    <row r="9341" spans="1:7" ht="19.899999999999999" customHeight="1" x14ac:dyDescent="0.2">
      <c r="A9341" s="792" t="s">
        <v>576</v>
      </c>
      <c r="B9341" s="793"/>
      <c r="C9341" s="794" t="s">
        <v>0</v>
      </c>
      <c r="D9341" s="796" t="s">
        <v>24</v>
      </c>
      <c r="E9341" s="796" t="s">
        <v>1832</v>
      </c>
      <c r="F9341" s="798" t="s">
        <v>1007</v>
      </c>
      <c r="G9341" s="800" t="s">
        <v>26</v>
      </c>
    </row>
    <row r="9342" spans="1:7" ht="19.899999999999999" customHeight="1" x14ac:dyDescent="0.2">
      <c r="A9342" s="560" t="s">
        <v>577</v>
      </c>
      <c r="B9342" s="560" t="s">
        <v>578</v>
      </c>
      <c r="C9342" s="795"/>
      <c r="D9342" s="797"/>
      <c r="E9342" s="797"/>
      <c r="F9342" s="799"/>
      <c r="G9342" s="801"/>
    </row>
    <row r="9343" spans="1:7" ht="19.899999999999999" customHeight="1" x14ac:dyDescent="0.2">
      <c r="A9343" s="601">
        <f t="shared" ref="A9343:A9349" si="2115">IFERROR(VLOOKUP(C9343,T_Insumos,4,FALSE),0)</f>
        <v>0</v>
      </c>
      <c r="B9343" s="561">
        <f t="shared" ref="B9343:B9349" si="2116">IFERROR(VLOOKUP(C9343,T_Insumos,5,FALSE),0)</f>
        <v>0</v>
      </c>
      <c r="C9343" s="565"/>
      <c r="D9343" s="558"/>
      <c r="E9343" s="555">
        <f t="shared" ref="E9343:E9349" si="2117">IFERROR(VLOOKUP(C9343,T_Insumos,3,FALSE),0)</f>
        <v>0</v>
      </c>
      <c r="F9343" s="558">
        <f>IF(C9343="",0,IFERROR(VLOOKUP(COUNTIF($A$1:A9343,"ANALISIS DE PRECIOS"),T_Rendimiento_Equipo,5,FALSE),0))</f>
        <v>0</v>
      </c>
      <c r="G9343" s="555">
        <f>IFERROR(ROUND(D9343*E9343/F9343,2),0)</f>
        <v>0</v>
      </c>
    </row>
    <row r="9344" spans="1:7" ht="19.899999999999999" customHeight="1" x14ac:dyDescent="0.2">
      <c r="A9344" s="601">
        <f t="shared" si="2115"/>
        <v>0</v>
      </c>
      <c r="B9344" s="561">
        <f t="shared" si="2116"/>
        <v>0</v>
      </c>
      <c r="C9344" s="552"/>
      <c r="D9344" s="558"/>
      <c r="E9344" s="555">
        <f t="shared" si="2117"/>
        <v>0</v>
      </c>
      <c r="F9344" s="558">
        <f>IF(C9344="",0,IFERROR(VLOOKUP(COUNTIF($A$1:A9344,"ANALISIS DE PRECIOS"),T_Rendimiento_Equipo,5,FALSE),0))</f>
        <v>0</v>
      </c>
      <c r="G9344" s="555">
        <f t="shared" ref="G9344:G9349" si="2118">IFERROR(ROUND(D9344*E9344/F9344,2),0)</f>
        <v>0</v>
      </c>
    </row>
    <row r="9345" spans="1:7" ht="19.899999999999999" customHeight="1" x14ac:dyDescent="0.2">
      <c r="A9345" s="601">
        <f t="shared" si="2115"/>
        <v>0</v>
      </c>
      <c r="B9345" s="561">
        <f t="shared" si="2116"/>
        <v>0</v>
      </c>
      <c r="C9345" s="552"/>
      <c r="D9345" s="558"/>
      <c r="E9345" s="555">
        <f t="shared" si="2117"/>
        <v>0</v>
      </c>
      <c r="F9345" s="558">
        <f>IF(C9345="",0,IFERROR(VLOOKUP(COUNTIF($A$1:A9345,"ANALISIS DE PRECIOS"),T_Rendimiento_Equipo,5,FALSE),0))</f>
        <v>0</v>
      </c>
      <c r="G9345" s="555">
        <f t="shared" si="2118"/>
        <v>0</v>
      </c>
    </row>
    <row r="9346" spans="1:7" ht="19.899999999999999" customHeight="1" x14ac:dyDescent="0.2">
      <c r="A9346" s="601">
        <f t="shared" si="2115"/>
        <v>0</v>
      </c>
      <c r="B9346" s="561">
        <f t="shared" si="2116"/>
        <v>0</v>
      </c>
      <c r="C9346" s="552"/>
      <c r="D9346" s="558"/>
      <c r="E9346" s="555">
        <f t="shared" si="2117"/>
        <v>0</v>
      </c>
      <c r="F9346" s="558">
        <f>IF(C9346="",0,IFERROR(VLOOKUP(COUNTIF($A$1:A9346,"ANALISIS DE PRECIOS"),T_Rendimiento_Equipo,5,FALSE),0))</f>
        <v>0</v>
      </c>
      <c r="G9346" s="555">
        <f t="shared" si="2118"/>
        <v>0</v>
      </c>
    </row>
    <row r="9347" spans="1:7" ht="19.899999999999999" customHeight="1" x14ac:dyDescent="0.2">
      <c r="A9347" s="601">
        <f t="shared" si="2115"/>
        <v>0</v>
      </c>
      <c r="B9347" s="561">
        <f t="shared" si="2116"/>
        <v>0</v>
      </c>
      <c r="C9347" s="552"/>
      <c r="D9347" s="558"/>
      <c r="E9347" s="555">
        <f t="shared" si="2117"/>
        <v>0</v>
      </c>
      <c r="F9347" s="558">
        <f>IF(C9347="",0,IFERROR(VLOOKUP(COUNTIF($A$1:A9347,"ANALISIS DE PRECIOS"),T_Rendimiento_Equipo,5,FALSE),0))</f>
        <v>0</v>
      </c>
      <c r="G9347" s="555">
        <f t="shared" si="2118"/>
        <v>0</v>
      </c>
    </row>
    <row r="9348" spans="1:7" ht="19.899999999999999" customHeight="1" x14ac:dyDescent="0.2">
      <c r="A9348" s="601">
        <f t="shared" si="2115"/>
        <v>0</v>
      </c>
      <c r="B9348" s="561">
        <f t="shared" si="2116"/>
        <v>0</v>
      </c>
      <c r="C9348" s="552"/>
      <c r="D9348" s="566"/>
      <c r="E9348" s="555">
        <f t="shared" si="2117"/>
        <v>0</v>
      </c>
      <c r="F9348" s="558">
        <f>IF(C9348="",0,IFERROR(VLOOKUP(COUNTIF($A$1:A9348,"ANALISIS DE PRECIOS"),T_Rendimiento_Equipo,5,FALSE),0))</f>
        <v>0</v>
      </c>
      <c r="G9348" s="555">
        <f t="shared" si="2118"/>
        <v>0</v>
      </c>
    </row>
    <row r="9349" spans="1:7" ht="19.899999999999999" customHeight="1" x14ac:dyDescent="0.2">
      <c r="A9349" s="601">
        <f t="shared" si="2115"/>
        <v>0</v>
      </c>
      <c r="B9349" s="561">
        <f t="shared" si="2116"/>
        <v>0</v>
      </c>
      <c r="C9349" s="561"/>
      <c r="D9349" s="567"/>
      <c r="E9349" s="555">
        <f t="shared" si="2117"/>
        <v>0</v>
      </c>
      <c r="F9349" s="558">
        <f>IF(C9349="",0,IFERROR(VLOOKUP(COUNTIF($A$1:A9349,"ANALISIS DE PRECIOS"),T_Rendimiento_Equipo,5,FALSE),0))</f>
        <v>0</v>
      </c>
      <c r="G9349" s="555">
        <f t="shared" si="2118"/>
        <v>0</v>
      </c>
    </row>
    <row r="9350" spans="1:7" ht="19.899999999999999" customHeight="1" x14ac:dyDescent="0.2">
      <c r="A9350" s="602"/>
      <c r="B9350" s="541"/>
      <c r="C9350" s="545"/>
      <c r="D9350" s="541"/>
      <c r="E9350" s="542"/>
      <c r="F9350" s="564" t="s">
        <v>28</v>
      </c>
      <c r="G9350" s="604">
        <f>SUBTOTAL(9,G9343:G9349)</f>
        <v>0</v>
      </c>
    </row>
    <row r="9351" spans="1:7" ht="19.899999999999999" customHeight="1" x14ac:dyDescent="0.2">
      <c r="A9351" s="599"/>
      <c r="B9351" s="545"/>
      <c r="C9351" s="537" t="s">
        <v>1014</v>
      </c>
      <c r="D9351" s="541"/>
      <c r="E9351" s="542"/>
      <c r="F9351" s="543"/>
      <c r="G9351" s="600"/>
    </row>
    <row r="9352" spans="1:7" ht="19.899999999999999" customHeight="1" x14ac:dyDescent="0.2">
      <c r="A9352" s="792" t="s">
        <v>576</v>
      </c>
      <c r="B9352" s="793"/>
      <c r="C9352" s="794" t="s">
        <v>0</v>
      </c>
      <c r="D9352" s="794" t="s">
        <v>1867</v>
      </c>
      <c r="E9352" s="796" t="s">
        <v>24</v>
      </c>
      <c r="F9352" s="798" t="s">
        <v>25</v>
      </c>
      <c r="G9352" s="800" t="s">
        <v>26</v>
      </c>
    </row>
    <row r="9353" spans="1:7" ht="19.899999999999999" customHeight="1" x14ac:dyDescent="0.2">
      <c r="A9353" s="560" t="s">
        <v>577</v>
      </c>
      <c r="B9353" s="560" t="s">
        <v>578</v>
      </c>
      <c r="C9353" s="795"/>
      <c r="D9353" s="795"/>
      <c r="E9353" s="797"/>
      <c r="F9353" s="799"/>
      <c r="G9353" s="801"/>
    </row>
    <row r="9354" spans="1:7" ht="19.899999999999999" customHeight="1" x14ac:dyDescent="0.2">
      <c r="A9354" s="601">
        <f t="shared" ref="A9354:A9364" si="2119">IFERROR(VLOOKUP(C9354,T_Insumos,4,FALSE),0)</f>
        <v>0</v>
      </c>
      <c r="B9354" s="561">
        <f t="shared" ref="B9354:B9364" si="2120">IFERROR(VLOOKUP(C9354,T_Insumos,5,FALSE),0)</f>
        <v>0</v>
      </c>
      <c r="C9354" s="561"/>
      <c r="D9354" s="613">
        <f t="shared" ref="D9354:D9364" si="2121">IFERROR(VLOOKUP(C9354,T_Insumos,2,FALSE),0)</f>
        <v>0</v>
      </c>
      <c r="E9354" s="553"/>
      <c r="F9354" s="555">
        <f t="shared" ref="F9354:F9364" si="2122">IFERROR(VLOOKUP(C9354,T_Insumos,3,FALSE),0)</f>
        <v>0</v>
      </c>
      <c r="G9354" s="555">
        <f>ROUND(E9354*F9354,2)</f>
        <v>0</v>
      </c>
    </row>
    <row r="9355" spans="1:7" ht="19.899999999999999" customHeight="1" x14ac:dyDescent="0.2">
      <c r="A9355" s="601">
        <f t="shared" si="2119"/>
        <v>0</v>
      </c>
      <c r="B9355" s="561">
        <f t="shared" si="2120"/>
        <v>0</v>
      </c>
      <c r="C9355" s="561"/>
      <c r="D9355" s="613">
        <f t="shared" si="2121"/>
        <v>0</v>
      </c>
      <c r="E9355" s="553"/>
      <c r="F9355" s="555">
        <f t="shared" si="2122"/>
        <v>0</v>
      </c>
      <c r="G9355" s="555">
        <f t="shared" ref="G9355:G9364" si="2123">ROUND(E9355*F9355,2)</f>
        <v>0</v>
      </c>
    </row>
    <row r="9356" spans="1:7" ht="19.899999999999999" customHeight="1" x14ac:dyDescent="0.2">
      <c r="A9356" s="601">
        <f t="shared" si="2119"/>
        <v>0</v>
      </c>
      <c r="B9356" s="561">
        <f t="shared" si="2120"/>
        <v>0</v>
      </c>
      <c r="C9356" s="561"/>
      <c r="D9356" s="613">
        <f t="shared" si="2121"/>
        <v>0</v>
      </c>
      <c r="E9356" s="553"/>
      <c r="F9356" s="555">
        <f t="shared" si="2122"/>
        <v>0</v>
      </c>
      <c r="G9356" s="555">
        <f t="shared" si="2123"/>
        <v>0</v>
      </c>
    </row>
    <row r="9357" spans="1:7" ht="19.899999999999999" customHeight="1" x14ac:dyDescent="0.2">
      <c r="A9357" s="601">
        <f t="shared" si="2119"/>
        <v>0</v>
      </c>
      <c r="B9357" s="561">
        <f t="shared" si="2120"/>
        <v>0</v>
      </c>
      <c r="C9357" s="561"/>
      <c r="D9357" s="613">
        <f t="shared" si="2121"/>
        <v>0</v>
      </c>
      <c r="E9357" s="553"/>
      <c r="F9357" s="555">
        <f t="shared" si="2122"/>
        <v>0</v>
      </c>
      <c r="G9357" s="555">
        <f t="shared" si="2123"/>
        <v>0</v>
      </c>
    </row>
    <row r="9358" spans="1:7" ht="19.899999999999999" customHeight="1" x14ac:dyDescent="0.2">
      <c r="A9358" s="601">
        <f t="shared" si="2119"/>
        <v>0</v>
      </c>
      <c r="B9358" s="561">
        <f t="shared" si="2120"/>
        <v>0</v>
      </c>
      <c r="C9358" s="561"/>
      <c r="D9358" s="613">
        <f t="shared" si="2121"/>
        <v>0</v>
      </c>
      <c r="E9358" s="553"/>
      <c r="F9358" s="555">
        <f t="shared" si="2122"/>
        <v>0</v>
      </c>
      <c r="G9358" s="555">
        <f t="shared" si="2123"/>
        <v>0</v>
      </c>
    </row>
    <row r="9359" spans="1:7" ht="19.899999999999999" customHeight="1" x14ac:dyDescent="0.2">
      <c r="A9359" s="601">
        <f t="shared" si="2119"/>
        <v>0</v>
      </c>
      <c r="B9359" s="561">
        <f t="shared" si="2120"/>
        <v>0</v>
      </c>
      <c r="C9359" s="561"/>
      <c r="D9359" s="613">
        <f t="shared" si="2121"/>
        <v>0</v>
      </c>
      <c r="E9359" s="553"/>
      <c r="F9359" s="555">
        <f t="shared" si="2122"/>
        <v>0</v>
      </c>
      <c r="G9359" s="555">
        <f t="shared" si="2123"/>
        <v>0</v>
      </c>
    </row>
    <row r="9360" spans="1:7" ht="19.899999999999999" customHeight="1" x14ac:dyDescent="0.2">
      <c r="A9360" s="601">
        <f t="shared" si="2119"/>
        <v>0</v>
      </c>
      <c r="B9360" s="561">
        <f t="shared" si="2120"/>
        <v>0</v>
      </c>
      <c r="C9360" s="561"/>
      <c r="D9360" s="613">
        <f t="shared" si="2121"/>
        <v>0</v>
      </c>
      <c r="E9360" s="553"/>
      <c r="F9360" s="555">
        <f t="shared" si="2122"/>
        <v>0</v>
      </c>
      <c r="G9360" s="555">
        <f t="shared" si="2123"/>
        <v>0</v>
      </c>
    </row>
    <row r="9361" spans="1:7" ht="19.899999999999999" customHeight="1" x14ac:dyDescent="0.2">
      <c r="A9361" s="601">
        <f t="shared" si="2119"/>
        <v>0</v>
      </c>
      <c r="B9361" s="561">
        <f t="shared" si="2120"/>
        <v>0</v>
      </c>
      <c r="C9361" s="561"/>
      <c r="D9361" s="613">
        <f t="shared" si="2121"/>
        <v>0</v>
      </c>
      <c r="E9361" s="553"/>
      <c r="F9361" s="555">
        <f t="shared" si="2122"/>
        <v>0</v>
      </c>
      <c r="G9361" s="555">
        <f t="shared" si="2123"/>
        <v>0</v>
      </c>
    </row>
    <row r="9362" spans="1:7" ht="19.899999999999999" customHeight="1" x14ac:dyDescent="0.2">
      <c r="A9362" s="601">
        <f t="shared" si="2119"/>
        <v>0</v>
      </c>
      <c r="B9362" s="561">
        <f t="shared" si="2120"/>
        <v>0</v>
      </c>
      <c r="C9362" s="561"/>
      <c r="D9362" s="613">
        <f t="shared" si="2121"/>
        <v>0</v>
      </c>
      <c r="E9362" s="553"/>
      <c r="F9362" s="555">
        <f t="shared" si="2122"/>
        <v>0</v>
      </c>
      <c r="G9362" s="555">
        <f t="shared" si="2123"/>
        <v>0</v>
      </c>
    </row>
    <row r="9363" spans="1:7" ht="19.899999999999999" customHeight="1" x14ac:dyDescent="0.2">
      <c r="A9363" s="601">
        <f t="shared" si="2119"/>
        <v>0</v>
      </c>
      <c r="B9363" s="561">
        <f t="shared" si="2120"/>
        <v>0</v>
      </c>
      <c r="C9363" s="561"/>
      <c r="D9363" s="613">
        <f t="shared" si="2121"/>
        <v>0</v>
      </c>
      <c r="E9363" s="553"/>
      <c r="F9363" s="555">
        <f t="shared" si="2122"/>
        <v>0</v>
      </c>
      <c r="G9363" s="555">
        <f t="shared" si="2123"/>
        <v>0</v>
      </c>
    </row>
    <row r="9364" spans="1:7" ht="19.899999999999999" customHeight="1" x14ac:dyDescent="0.2">
      <c r="A9364" s="601">
        <f t="shared" si="2119"/>
        <v>0</v>
      </c>
      <c r="B9364" s="561">
        <f t="shared" si="2120"/>
        <v>0</v>
      </c>
      <c r="C9364" s="561"/>
      <c r="D9364" s="613">
        <f t="shared" si="2121"/>
        <v>0</v>
      </c>
      <c r="E9364" s="553"/>
      <c r="F9364" s="555">
        <f t="shared" si="2122"/>
        <v>0</v>
      </c>
      <c r="G9364" s="555">
        <f t="shared" si="2123"/>
        <v>0</v>
      </c>
    </row>
    <row r="9365" spans="1:7" ht="19.899999999999999" customHeight="1" x14ac:dyDescent="0.2">
      <c r="A9365" s="599"/>
      <c r="B9365" s="545"/>
      <c r="C9365" s="545"/>
      <c r="D9365" s="541"/>
      <c r="E9365" s="542"/>
      <c r="F9365" s="564" t="s">
        <v>29</v>
      </c>
      <c r="G9365" s="605">
        <f>SUBTOTAL(9,G9354:G9364)</f>
        <v>0</v>
      </c>
    </row>
    <row r="9366" spans="1:7" ht="19.899999999999999" customHeight="1" x14ac:dyDescent="0.2">
      <c r="A9366" s="599"/>
      <c r="B9366" s="545"/>
      <c r="C9366" s="537" t="s">
        <v>1015</v>
      </c>
      <c r="D9366" s="541"/>
      <c r="E9366" s="542"/>
      <c r="F9366" s="543"/>
      <c r="G9366" s="600"/>
    </row>
    <row r="9367" spans="1:7" ht="19.899999999999999" customHeight="1" x14ac:dyDescent="0.2">
      <c r="A9367" s="792" t="s">
        <v>576</v>
      </c>
      <c r="B9367" s="793"/>
      <c r="C9367" s="794" t="s">
        <v>0</v>
      </c>
      <c r="D9367" s="794" t="s">
        <v>1867</v>
      </c>
      <c r="E9367" s="796" t="s">
        <v>24</v>
      </c>
      <c r="F9367" s="798" t="s">
        <v>25</v>
      </c>
      <c r="G9367" s="800" t="s">
        <v>26</v>
      </c>
    </row>
    <row r="9368" spans="1:7" ht="19.899999999999999" customHeight="1" x14ac:dyDescent="0.2">
      <c r="A9368" s="560" t="s">
        <v>577</v>
      </c>
      <c r="B9368" s="560" t="s">
        <v>578</v>
      </c>
      <c r="C9368" s="795"/>
      <c r="D9368" s="795"/>
      <c r="E9368" s="797"/>
      <c r="F9368" s="799"/>
      <c r="G9368" s="801"/>
    </row>
    <row r="9369" spans="1:7" ht="19.899999999999999" customHeight="1" x14ac:dyDescent="0.2">
      <c r="A9369" s="601">
        <f>IFERROR(VLOOKUP(C9369,T_Insumos,4,FALSE),0)</f>
        <v>0</v>
      </c>
      <c r="B9369" s="561">
        <f>IFERROR(VLOOKUP(C9369,T_Insumos,5,FALSE),0)</f>
        <v>0</v>
      </c>
      <c r="C9369" s="552"/>
      <c r="D9369" s="613">
        <f>IF(C9369=0,0,"$/tnkm")</f>
        <v>0</v>
      </c>
      <c r="E9369" s="553"/>
      <c r="F9369" s="555">
        <f>IFERROR(VLOOKUP(C9369,T_Insumos,3,FALSE),0)</f>
        <v>0</v>
      </c>
      <c r="G9369" s="555">
        <f>ROUND(E9369*F9369,2)</f>
        <v>0</v>
      </c>
    </row>
    <row r="9370" spans="1:7" ht="19.899999999999999" customHeight="1" x14ac:dyDescent="0.2">
      <c r="A9370" s="601">
        <f>IFERROR(VLOOKUP(C9370,T_Insumos,4,FALSE),0)</f>
        <v>0</v>
      </c>
      <c r="B9370" s="561">
        <f>IFERROR(VLOOKUP(C9370,T_Insumos,5,FALSE),0)</f>
        <v>0</v>
      </c>
      <c r="C9370" s="552"/>
      <c r="D9370" s="613">
        <f>IF(C9370=0,0,"$/tnkm")</f>
        <v>0</v>
      </c>
      <c r="E9370" s="569"/>
      <c r="F9370" s="555">
        <f>IFERROR(VLOOKUP(C9370,T_Insumos,3,FALSE),0)</f>
        <v>0</v>
      </c>
      <c r="G9370" s="555">
        <f t="shared" ref="G9370" si="2124">ROUND(E9370*F9370,2)</f>
        <v>0</v>
      </c>
    </row>
    <row r="9371" spans="1:7" ht="19.899999999999999" customHeight="1" x14ac:dyDescent="0.2">
      <c r="A9371" s="599"/>
      <c r="B9371" s="545"/>
      <c r="C9371" s="545"/>
      <c r="D9371" s="541"/>
      <c r="E9371" s="542"/>
      <c r="F9371" s="564" t="s">
        <v>1016</v>
      </c>
      <c r="G9371" s="605">
        <f>SUBTOTAL(9,G9369:G9370)</f>
        <v>0</v>
      </c>
    </row>
    <row r="9372" spans="1:7" ht="19.899999999999999" customHeight="1" x14ac:dyDescent="0.2">
      <c r="A9372" s="602"/>
      <c r="B9372" s="541"/>
      <c r="C9372" s="545"/>
      <c r="D9372" s="541"/>
      <c r="E9372" s="542"/>
      <c r="F9372" s="543"/>
      <c r="G9372" s="600"/>
    </row>
    <row r="9373" spans="1:7" ht="19.899999999999999" customHeight="1" x14ac:dyDescent="0.2">
      <c r="A9373" s="664" t="str">
        <f>B9307</f>
        <v/>
      </c>
      <c r="B9373" s="661">
        <f ca="1">C9307</f>
        <v>0</v>
      </c>
      <c r="C9373" s="541"/>
      <c r="D9373" s="541" t="s">
        <v>1833</v>
      </c>
      <c r="E9373" s="662"/>
      <c r="F9373" s="663" t="str">
        <f ca="1">"$/"&amp;G9307</f>
        <v>$/0</v>
      </c>
      <c r="G9373" s="610">
        <f>SUBTOTAL(9,G9330:G9372)</f>
        <v>0</v>
      </c>
    </row>
    <row r="9374" spans="1:7" ht="19.899999999999999" customHeight="1" x14ac:dyDescent="0.2">
      <c r="A9374" s="606"/>
      <c r="B9374" s="607"/>
      <c r="C9374" s="608"/>
      <c r="D9374" s="608" t="s">
        <v>2043</v>
      </c>
      <c r="E9374" s="609"/>
      <c r="F9374" s="665" t="str">
        <f ca="1">"$/"&amp;G9307</f>
        <v>$/0</v>
      </c>
      <c r="G9374" s="610">
        <f>ROUND(G9373/Coeficiente_Paso,2)</f>
        <v>0</v>
      </c>
    </row>
    <row r="9375" spans="1:7" ht="19.899999999999999" customHeight="1" x14ac:dyDescent="0.2">
      <c r="A9375" s="191"/>
      <c r="B9375" s="191"/>
      <c r="C9375" s="191"/>
      <c r="D9375" s="191"/>
      <c r="E9375" s="191"/>
      <c r="F9375" s="191"/>
      <c r="G9375" s="191"/>
    </row>
    <row r="9376" spans="1:7" ht="19.899999999999999" customHeight="1" x14ac:dyDescent="0.2">
      <c r="A9376" s="802" t="s">
        <v>31</v>
      </c>
      <c r="B9376" s="803"/>
      <c r="C9376" s="803"/>
      <c r="D9376" s="803"/>
      <c r="E9376" s="803"/>
      <c r="F9376" s="803"/>
      <c r="G9376" s="804"/>
    </row>
    <row r="9377" spans="1:7" ht="19.899999999999999" customHeight="1" x14ac:dyDescent="0.2">
      <c r="A9377" s="587" t="s">
        <v>711</v>
      </c>
      <c r="B9377" s="535" t="str">
        <f>Comitente</f>
        <v>DIRECCIÓN PROVINCIAL DE VIALIDAD</v>
      </c>
      <c r="C9377" s="536"/>
      <c r="D9377" s="537"/>
      <c r="E9377" s="537"/>
      <c r="F9377" s="538"/>
      <c r="G9377" s="588"/>
    </row>
    <row r="9378" spans="1:7" ht="19.899999999999999" customHeight="1" x14ac:dyDescent="0.2">
      <c r="A9378" s="587" t="s">
        <v>712</v>
      </c>
      <c r="B9378" s="535">
        <f>Contratista</f>
        <v>0</v>
      </c>
      <c r="C9378" s="539"/>
      <c r="D9378" s="539"/>
      <c r="E9378" s="539"/>
      <c r="F9378" s="535"/>
      <c r="G9378" s="589"/>
    </row>
    <row r="9379" spans="1:7" ht="19.899999999999999" customHeight="1" x14ac:dyDescent="0.2">
      <c r="A9379" s="587" t="s">
        <v>21</v>
      </c>
      <c r="B9379" s="535" t="str">
        <f>Obra</f>
        <v>PAVIMENTACIÓN Y REPAVIMENTACION DE LA RED VIAL MUNICIPAL AFECTADAS POR OBRAS DE SANEAMIENTO 1era ETAPA SARMIENTO</v>
      </c>
      <c r="C9379" s="539"/>
      <c r="D9379" s="539"/>
      <c r="E9379" s="539"/>
      <c r="F9379" s="535" t="s">
        <v>32</v>
      </c>
      <c r="G9379" s="589">
        <f>Fecha_Base</f>
        <v>0</v>
      </c>
    </row>
    <row r="9380" spans="1:7" ht="19.899999999999999" customHeight="1" x14ac:dyDescent="0.2">
      <c r="A9380" s="590" t="s">
        <v>710</v>
      </c>
      <c r="B9380" s="540" t="str">
        <f>Ubicación</f>
        <v>DEPARTAMENTO SARMIENTO</v>
      </c>
      <c r="C9380" s="540"/>
      <c r="D9380" s="541"/>
      <c r="E9380" s="542"/>
      <c r="F9380" s="543"/>
      <c r="G9380" s="591"/>
    </row>
    <row r="9381" spans="1:7" ht="19.899999999999999" customHeight="1" x14ac:dyDescent="0.2">
      <c r="A9381" s="590" t="s">
        <v>33</v>
      </c>
      <c r="B9381" s="544" t="str">
        <f>IFERROR(VALUE(LEFT(B9382,FIND(".",B9382)-1)),"")</f>
        <v/>
      </c>
      <c r="C9381" s="545">
        <f ca="1">IFERROR(VLOOKUP(B9381,T_Computo_Presupuesto,2,FALSE),0)</f>
        <v>0</v>
      </c>
      <c r="D9381" s="545"/>
      <c r="E9381" s="542"/>
      <c r="F9381" s="543"/>
      <c r="G9381" s="591"/>
    </row>
    <row r="9382" spans="1:7" ht="19.899999999999999" customHeight="1" x14ac:dyDescent="0.2">
      <c r="A9382" s="590" t="s">
        <v>22</v>
      </c>
      <c r="B9382" s="546" t="str">
        <f>IFERROR(VLOOKUP(COUNTIF($A$1:A9382,"ANALISIS DE PRECIOS"),T_NumeroItem,2,FALSE),"")</f>
        <v/>
      </c>
      <c r="C9382" s="805">
        <f ca="1">IFERROR(VLOOKUP(B9382,T_Computo_Presupuesto,2,FALSE),0)</f>
        <v>0</v>
      </c>
      <c r="D9382" s="805"/>
      <c r="E9382" s="805"/>
      <c r="F9382" s="540" t="s">
        <v>23</v>
      </c>
      <c r="G9382" s="592">
        <f ca="1">IFERROR(VLOOKUP(B9382,T_Computo_Presupuesto,4,FALSE),0)</f>
        <v>0</v>
      </c>
    </row>
    <row r="9383" spans="1:7" ht="19.899999999999999" customHeight="1" x14ac:dyDescent="0.2">
      <c r="A9383" s="590"/>
      <c r="B9383" s="540"/>
      <c r="C9383" s="545"/>
      <c r="D9383" s="541"/>
      <c r="E9383" s="542"/>
      <c r="F9383" s="545"/>
      <c r="G9383" s="593"/>
    </row>
    <row r="9384" spans="1:7" ht="19.899999999999999" customHeight="1" x14ac:dyDescent="0.2">
      <c r="A9384" s="594"/>
      <c r="B9384" s="547"/>
      <c r="C9384" s="548" t="s">
        <v>999</v>
      </c>
      <c r="D9384" s="547"/>
      <c r="E9384" s="547"/>
      <c r="F9384" s="547"/>
      <c r="G9384" s="595"/>
    </row>
    <row r="9385" spans="1:7" ht="19.899999999999999" customHeight="1" x14ac:dyDescent="0.2">
      <c r="A9385" s="590"/>
      <c r="B9385" s="549"/>
      <c r="C9385" s="545"/>
      <c r="D9385" s="541"/>
      <c r="E9385" s="542"/>
      <c r="F9385" s="540"/>
      <c r="G9385" s="592"/>
    </row>
    <row r="9386" spans="1:7" ht="19.899999999999999" customHeight="1" x14ac:dyDescent="0.2">
      <c r="A9386" s="590"/>
      <c r="B9386" s="549"/>
      <c r="C9386" s="550" t="s">
        <v>1000</v>
      </c>
      <c r="D9386" s="551" t="s">
        <v>24</v>
      </c>
      <c r="E9386" s="551" t="s">
        <v>1001</v>
      </c>
      <c r="F9386" s="551" t="s">
        <v>1002</v>
      </c>
      <c r="G9386" s="550" t="s">
        <v>1003</v>
      </c>
    </row>
    <row r="9387" spans="1:7" ht="19.899999999999999" customHeight="1" x14ac:dyDescent="0.2">
      <c r="A9387" s="590"/>
      <c r="B9387" s="549"/>
      <c r="C9387" s="552"/>
      <c r="D9387" s="553"/>
      <c r="E9387" s="554">
        <f t="shared" ref="E9387:E9396" si="2125">IFERROR(VLOOKUP(C9387,T_Equipos,4,FALSE),0)</f>
        <v>0</v>
      </c>
      <c r="F9387" s="555">
        <f t="shared" ref="F9387:F9396" si="2126">IFERROR(VLOOKUP(C9387,T_Equipos,5,FALSE),0)</f>
        <v>0</v>
      </c>
      <c r="G9387" s="555">
        <f>ROUND(D9387*F9387,2)</f>
        <v>0</v>
      </c>
    </row>
    <row r="9388" spans="1:7" ht="19.899999999999999" customHeight="1" x14ac:dyDescent="0.2">
      <c r="A9388" s="590"/>
      <c r="B9388" s="549"/>
      <c r="C9388" s="552"/>
      <c r="D9388" s="553"/>
      <c r="E9388" s="554">
        <f t="shared" si="2125"/>
        <v>0</v>
      </c>
      <c r="F9388" s="555">
        <f t="shared" si="2126"/>
        <v>0</v>
      </c>
      <c r="G9388" s="555">
        <f>ROUND(D9388*F9388,2)</f>
        <v>0</v>
      </c>
    </row>
    <row r="9389" spans="1:7" ht="19.899999999999999" customHeight="1" x14ac:dyDescent="0.2">
      <c r="A9389" s="590"/>
      <c r="B9389" s="549"/>
      <c r="C9389" s="552"/>
      <c r="D9389" s="553"/>
      <c r="E9389" s="554">
        <f t="shared" si="2125"/>
        <v>0</v>
      </c>
      <c r="F9389" s="555">
        <f t="shared" si="2126"/>
        <v>0</v>
      </c>
      <c r="G9389" s="555">
        <f>ROUND(D9389*F9389,2)</f>
        <v>0</v>
      </c>
    </row>
    <row r="9390" spans="1:7" ht="19.899999999999999" customHeight="1" x14ac:dyDescent="0.2">
      <c r="A9390" s="590"/>
      <c r="B9390" s="549"/>
      <c r="C9390" s="552"/>
      <c r="D9390" s="553"/>
      <c r="E9390" s="554">
        <f t="shared" si="2125"/>
        <v>0</v>
      </c>
      <c r="F9390" s="555">
        <f t="shared" si="2126"/>
        <v>0</v>
      </c>
      <c r="G9390" s="555">
        <f>ROUND(D9390*F9390,2)</f>
        <v>0</v>
      </c>
    </row>
    <row r="9391" spans="1:7" ht="19.899999999999999" customHeight="1" x14ac:dyDescent="0.2">
      <c r="A9391" s="590"/>
      <c r="B9391" s="549"/>
      <c r="C9391" s="552"/>
      <c r="D9391" s="553"/>
      <c r="E9391" s="554">
        <f t="shared" si="2125"/>
        <v>0</v>
      </c>
      <c r="F9391" s="555">
        <f t="shared" si="2126"/>
        <v>0</v>
      </c>
      <c r="G9391" s="555">
        <f t="shared" ref="G9391:G9396" si="2127">ROUND(D9391*F9391,2)</f>
        <v>0</v>
      </c>
    </row>
    <row r="9392" spans="1:7" ht="19.899999999999999" customHeight="1" x14ac:dyDescent="0.2">
      <c r="A9392" s="590"/>
      <c r="B9392" s="549"/>
      <c r="C9392" s="552"/>
      <c r="D9392" s="553"/>
      <c r="E9392" s="554">
        <f t="shared" si="2125"/>
        <v>0</v>
      </c>
      <c r="F9392" s="555">
        <f t="shared" si="2126"/>
        <v>0</v>
      </c>
      <c r="G9392" s="555">
        <f t="shared" si="2127"/>
        <v>0</v>
      </c>
    </row>
    <row r="9393" spans="1:7" ht="19.899999999999999" customHeight="1" x14ac:dyDescent="0.2">
      <c r="A9393" s="590"/>
      <c r="B9393" s="549"/>
      <c r="C9393" s="552"/>
      <c r="D9393" s="553"/>
      <c r="E9393" s="554">
        <f t="shared" si="2125"/>
        <v>0</v>
      </c>
      <c r="F9393" s="555">
        <f t="shared" si="2126"/>
        <v>0</v>
      </c>
      <c r="G9393" s="555">
        <f t="shared" si="2127"/>
        <v>0</v>
      </c>
    </row>
    <row r="9394" spans="1:7" ht="19.899999999999999" customHeight="1" x14ac:dyDescent="0.2">
      <c r="A9394" s="590"/>
      <c r="B9394" s="549"/>
      <c r="C9394" s="552"/>
      <c r="D9394" s="553"/>
      <c r="E9394" s="554">
        <f t="shared" si="2125"/>
        <v>0</v>
      </c>
      <c r="F9394" s="555">
        <f t="shared" si="2126"/>
        <v>0</v>
      </c>
      <c r="G9394" s="555">
        <f t="shared" si="2127"/>
        <v>0</v>
      </c>
    </row>
    <row r="9395" spans="1:7" ht="19.899999999999999" customHeight="1" x14ac:dyDescent="0.2">
      <c r="A9395" s="590"/>
      <c r="B9395" s="549"/>
      <c r="C9395" s="552"/>
      <c r="D9395" s="553"/>
      <c r="E9395" s="554">
        <f t="shared" si="2125"/>
        <v>0</v>
      </c>
      <c r="F9395" s="555">
        <f t="shared" si="2126"/>
        <v>0</v>
      </c>
      <c r="G9395" s="555">
        <f t="shared" si="2127"/>
        <v>0</v>
      </c>
    </row>
    <row r="9396" spans="1:7" ht="19.899999999999999" customHeight="1" x14ac:dyDescent="0.2">
      <c r="A9396" s="590"/>
      <c r="B9396" s="549"/>
      <c r="C9396" s="552"/>
      <c r="D9396" s="553"/>
      <c r="E9396" s="554">
        <f t="shared" si="2125"/>
        <v>0</v>
      </c>
      <c r="F9396" s="555">
        <f t="shared" si="2126"/>
        <v>0</v>
      </c>
      <c r="G9396" s="555">
        <f t="shared" si="2127"/>
        <v>0</v>
      </c>
    </row>
    <row r="9397" spans="1:7" ht="19.899999999999999" customHeight="1" x14ac:dyDescent="0.2">
      <c r="A9397" s="590"/>
      <c r="B9397" s="549"/>
      <c r="C9397" s="545"/>
      <c r="D9397" s="545"/>
      <c r="E9397" s="556"/>
      <c r="F9397" s="540"/>
      <c r="G9397" s="592"/>
    </row>
    <row r="9398" spans="1:7" ht="19.899999999999999" customHeight="1" x14ac:dyDescent="0.2">
      <c r="A9398" s="590"/>
      <c r="B9398" s="545"/>
      <c r="C9398" s="537" t="s">
        <v>1004</v>
      </c>
      <c r="D9398" s="540" t="s">
        <v>1001</v>
      </c>
      <c r="E9398" s="611">
        <f>SUMPRODUCT(D9387:D9396,E9387:E9396)</f>
        <v>0</v>
      </c>
      <c r="F9398" s="540" t="s">
        <v>1005</v>
      </c>
      <c r="G9398" s="612">
        <f>SUM(G9387:G9396)</f>
        <v>0</v>
      </c>
    </row>
    <row r="9399" spans="1:7" ht="19.899999999999999" customHeight="1" x14ac:dyDescent="0.2">
      <c r="A9399" s="590"/>
      <c r="B9399" s="549"/>
      <c r="C9399" s="557"/>
      <c r="D9399" s="556"/>
      <c r="E9399" s="542"/>
      <c r="F9399" s="540"/>
      <c r="G9399" s="596"/>
    </row>
    <row r="9400" spans="1:7" ht="19.899999999999999" customHeight="1" x14ac:dyDescent="0.2">
      <c r="A9400" s="597"/>
      <c r="B9400" s="549"/>
      <c r="C9400" s="540" t="s">
        <v>1006</v>
      </c>
      <c r="D9400" s="558">
        <f>IFERROR(VLOOKUP(COUNTIF($A$1:A9400,"ANALISIS DE PRECIOS"),T_Rendimiento_Equipo,5,FALSE),0)</f>
        <v>0</v>
      </c>
      <c r="E9400" s="559" t="str">
        <f ca="1">G9382&amp;"/día"</f>
        <v>0/día</v>
      </c>
      <c r="F9400" s="598"/>
      <c r="G9400" s="592"/>
    </row>
    <row r="9401" spans="1:7" ht="19.899999999999999" customHeight="1" x14ac:dyDescent="0.2">
      <c r="A9401" s="590"/>
      <c r="B9401" s="549"/>
      <c r="C9401" s="545"/>
      <c r="D9401" s="541"/>
      <c r="E9401" s="542"/>
      <c r="F9401" s="540"/>
      <c r="G9401" s="592"/>
    </row>
    <row r="9402" spans="1:7" ht="19.899999999999999" customHeight="1" x14ac:dyDescent="0.2">
      <c r="A9402" s="792" t="s">
        <v>576</v>
      </c>
      <c r="B9402" s="793"/>
      <c r="C9402" s="794" t="s">
        <v>0</v>
      </c>
      <c r="D9402" s="806" t="s">
        <v>1866</v>
      </c>
      <c r="E9402" s="806" t="s">
        <v>1865</v>
      </c>
      <c r="F9402" s="798" t="s">
        <v>1007</v>
      </c>
      <c r="G9402" s="800" t="s">
        <v>26</v>
      </c>
    </row>
    <row r="9403" spans="1:7" ht="19.899999999999999" customHeight="1" x14ac:dyDescent="0.2">
      <c r="A9403" s="560" t="s">
        <v>577</v>
      </c>
      <c r="B9403" s="560" t="s">
        <v>578</v>
      </c>
      <c r="C9403" s="795"/>
      <c r="D9403" s="807"/>
      <c r="E9403" s="797"/>
      <c r="F9403" s="799"/>
      <c r="G9403" s="801"/>
    </row>
    <row r="9404" spans="1:7" ht="19.899999999999999" customHeight="1" x14ac:dyDescent="0.2">
      <c r="A9404" s="599"/>
      <c r="B9404" s="545"/>
      <c r="C9404" s="537" t="s">
        <v>1008</v>
      </c>
      <c r="D9404" s="542"/>
      <c r="E9404" s="542"/>
      <c r="F9404" s="545"/>
      <c r="G9404" s="600"/>
    </row>
    <row r="9405" spans="1:7" ht="19.899999999999999" customHeight="1" x14ac:dyDescent="0.2">
      <c r="A9405" s="601">
        <f t="shared" ref="A9405:A9413" si="2128">IFERROR(VLOOKUP(C9405,T_Insumos,4,FALSE),0)</f>
        <v>0</v>
      </c>
      <c r="B9405" s="561">
        <f t="shared" ref="B9405:B9413" si="2129">IFERROR(VLOOKUP(C9405,T_Insumos,5,FALSE),0)</f>
        <v>0</v>
      </c>
      <c r="C9405" s="552"/>
      <c r="D9405" s="562">
        <f t="shared" ref="D9405:D9413" si="2130">IFERROR(VLOOKUP(C9405,T_Insumos,3,FALSE),0)</f>
        <v>0</v>
      </c>
      <c r="E9405" s="555">
        <f>D9405*$G$23</f>
        <v>0</v>
      </c>
      <c r="F9405" s="558">
        <f>IF(C9405="",0,IFERROR(VLOOKUP(COUNTIF($A$1:A9405,"ANALISIS DE PRECIOS"),T_Rendimiento_Equipo,5,FALSE),0))</f>
        <v>0</v>
      </c>
      <c r="G9405" s="555">
        <f>IFERROR(ROUND(E9405/F9405,2),0)</f>
        <v>0</v>
      </c>
    </row>
    <row r="9406" spans="1:7" ht="19.899999999999999" customHeight="1" x14ac:dyDescent="0.2">
      <c r="A9406" s="601">
        <f t="shared" si="2128"/>
        <v>0</v>
      </c>
      <c r="B9406" s="561">
        <f t="shared" si="2129"/>
        <v>0</v>
      </c>
      <c r="C9406" s="552"/>
      <c r="D9406" s="562">
        <f t="shared" si="2130"/>
        <v>0</v>
      </c>
      <c r="E9406" s="555"/>
      <c r="F9406" s="558">
        <f>IF(C9406="",0,IFERROR(VLOOKUP(COUNTIF($A$1:A9406,"ANALISIS DE PRECIOS"),T_Rendimiento_Equipo,5,FALSE),0))</f>
        <v>0</v>
      </c>
      <c r="G9406" s="555">
        <f t="shared" ref="G9406:G9413" si="2131">IFERROR(ROUND(E9406/F9406,2),0)</f>
        <v>0</v>
      </c>
    </row>
    <row r="9407" spans="1:7" ht="19.899999999999999" customHeight="1" x14ac:dyDescent="0.2">
      <c r="A9407" s="601">
        <f t="shared" si="2128"/>
        <v>0</v>
      </c>
      <c r="B9407" s="561">
        <f t="shared" si="2129"/>
        <v>0</v>
      </c>
      <c r="C9407" s="563"/>
      <c r="D9407" s="562">
        <f t="shared" si="2130"/>
        <v>0</v>
      </c>
      <c r="E9407" s="555"/>
      <c r="F9407" s="558">
        <f>IF(C9407="",0,IFERROR(VLOOKUP(COUNTIF($A$1:A9407,"ANALISIS DE PRECIOS"),T_Rendimiento_Equipo,5,FALSE),0))</f>
        <v>0</v>
      </c>
      <c r="G9407" s="555">
        <f t="shared" si="2131"/>
        <v>0</v>
      </c>
    </row>
    <row r="9408" spans="1:7" ht="19.899999999999999" customHeight="1" x14ac:dyDescent="0.2">
      <c r="A9408" s="601">
        <f t="shared" si="2128"/>
        <v>0</v>
      </c>
      <c r="B9408" s="561">
        <f t="shared" si="2129"/>
        <v>0</v>
      </c>
      <c r="C9408" s="563"/>
      <c r="D9408" s="562">
        <f t="shared" si="2130"/>
        <v>0</v>
      </c>
      <c r="E9408" s="555"/>
      <c r="F9408" s="558">
        <f>IF(C9408="",0,IFERROR(VLOOKUP(COUNTIF($A$1:A9408,"ANALISIS DE PRECIOS"),T_Rendimiento_Equipo,5,FALSE),0))</f>
        <v>0</v>
      </c>
      <c r="G9408" s="555">
        <f t="shared" si="2131"/>
        <v>0</v>
      </c>
    </row>
    <row r="9409" spans="1:7" ht="19.899999999999999" customHeight="1" x14ac:dyDescent="0.2">
      <c r="A9409" s="601">
        <f t="shared" si="2128"/>
        <v>0</v>
      </c>
      <c r="B9409" s="561">
        <f t="shared" si="2129"/>
        <v>0</v>
      </c>
      <c r="C9409" s="563"/>
      <c r="D9409" s="562">
        <f t="shared" si="2130"/>
        <v>0</v>
      </c>
      <c r="E9409" s="555"/>
      <c r="F9409" s="558">
        <f>IF(C9409="",0,IFERROR(VLOOKUP(COUNTIF($A$1:A9409,"ANALISIS DE PRECIOS"),T_Rendimiento_Equipo,5,FALSE),0))</f>
        <v>0</v>
      </c>
      <c r="G9409" s="555">
        <f t="shared" si="2131"/>
        <v>0</v>
      </c>
    </row>
    <row r="9410" spans="1:7" ht="19.899999999999999" customHeight="1" x14ac:dyDescent="0.2">
      <c r="A9410" s="601">
        <f t="shared" si="2128"/>
        <v>0</v>
      </c>
      <c r="B9410" s="561">
        <f t="shared" si="2129"/>
        <v>0</v>
      </c>
      <c r="C9410" s="563"/>
      <c r="D9410" s="562">
        <f t="shared" si="2130"/>
        <v>0</v>
      </c>
      <c r="E9410" s="555"/>
      <c r="F9410" s="558">
        <f>IF(C9410="",0,IFERROR(VLOOKUP(COUNTIF($A$1:A9410,"ANALISIS DE PRECIOS"),T_Rendimiento_Equipo,5,FALSE),0))</f>
        <v>0</v>
      </c>
      <c r="G9410" s="555">
        <f t="shared" si="2131"/>
        <v>0</v>
      </c>
    </row>
    <row r="9411" spans="1:7" ht="19.899999999999999" customHeight="1" x14ac:dyDescent="0.2">
      <c r="A9411" s="601">
        <f t="shared" si="2128"/>
        <v>0</v>
      </c>
      <c r="B9411" s="561">
        <f t="shared" si="2129"/>
        <v>0</v>
      </c>
      <c r="C9411" s="563"/>
      <c r="D9411" s="562">
        <f t="shared" si="2130"/>
        <v>0</v>
      </c>
      <c r="E9411" s="555"/>
      <c r="F9411" s="558">
        <f>IF(C9411="",0,IFERROR(VLOOKUP(COUNTIF($A$1:A9411,"ANALISIS DE PRECIOS"),T_Rendimiento_Equipo,5,FALSE),0))</f>
        <v>0</v>
      </c>
      <c r="G9411" s="555">
        <f t="shared" si="2131"/>
        <v>0</v>
      </c>
    </row>
    <row r="9412" spans="1:7" ht="19.899999999999999" customHeight="1" x14ac:dyDescent="0.2">
      <c r="A9412" s="601">
        <f t="shared" si="2128"/>
        <v>0</v>
      </c>
      <c r="B9412" s="561">
        <f t="shared" si="2129"/>
        <v>0</v>
      </c>
      <c r="C9412" s="563"/>
      <c r="D9412" s="562">
        <f t="shared" si="2130"/>
        <v>0</v>
      </c>
      <c r="E9412" s="555"/>
      <c r="F9412" s="558">
        <f>IF(C9412="",0,IFERROR(VLOOKUP(COUNTIF($A$1:A9412,"ANALISIS DE PRECIOS"),T_Rendimiento_Equipo,5,FALSE),0))</f>
        <v>0</v>
      </c>
      <c r="G9412" s="555">
        <f t="shared" si="2131"/>
        <v>0</v>
      </c>
    </row>
    <row r="9413" spans="1:7" ht="19.899999999999999" customHeight="1" x14ac:dyDescent="0.2">
      <c r="A9413" s="601">
        <f t="shared" si="2128"/>
        <v>0</v>
      </c>
      <c r="B9413" s="561">
        <f t="shared" si="2129"/>
        <v>0</v>
      </c>
      <c r="C9413" s="552"/>
      <c r="D9413" s="562">
        <f t="shared" si="2130"/>
        <v>0</v>
      </c>
      <c r="E9413" s="555"/>
      <c r="F9413" s="558">
        <f>IF(C9413="",0,IFERROR(VLOOKUP(COUNTIF($A$1:A9413,"ANALISIS DE PRECIOS"),T_Rendimiento_Equipo,5,FALSE),0))</f>
        <v>0</v>
      </c>
      <c r="G9413" s="555">
        <f t="shared" si="2131"/>
        <v>0</v>
      </c>
    </row>
    <row r="9414" spans="1:7" ht="19.899999999999999" customHeight="1" x14ac:dyDescent="0.2">
      <c r="A9414" s="602"/>
      <c r="B9414" s="541"/>
      <c r="C9414" s="545"/>
      <c r="D9414" s="541"/>
      <c r="E9414" s="542"/>
      <c r="F9414" s="564" t="s">
        <v>27</v>
      </c>
      <c r="G9414" s="603">
        <f>SUBTOTAL(9,G9405:G9413)</f>
        <v>0</v>
      </c>
    </row>
    <row r="9415" spans="1:7" ht="19.899999999999999" customHeight="1" x14ac:dyDescent="0.2">
      <c r="A9415" s="599"/>
      <c r="B9415" s="545"/>
      <c r="C9415" s="537" t="s">
        <v>713</v>
      </c>
      <c r="D9415" s="541"/>
      <c r="E9415" s="542"/>
      <c r="F9415" s="543"/>
      <c r="G9415" s="600"/>
    </row>
    <row r="9416" spans="1:7" ht="19.899999999999999" customHeight="1" x14ac:dyDescent="0.2">
      <c r="A9416" s="792" t="s">
        <v>576</v>
      </c>
      <c r="B9416" s="793"/>
      <c r="C9416" s="794" t="s">
        <v>0</v>
      </c>
      <c r="D9416" s="796" t="s">
        <v>24</v>
      </c>
      <c r="E9416" s="796" t="s">
        <v>1832</v>
      </c>
      <c r="F9416" s="798" t="s">
        <v>1007</v>
      </c>
      <c r="G9416" s="800" t="s">
        <v>26</v>
      </c>
    </row>
    <row r="9417" spans="1:7" ht="19.899999999999999" customHeight="1" x14ac:dyDescent="0.2">
      <c r="A9417" s="560" t="s">
        <v>577</v>
      </c>
      <c r="B9417" s="560" t="s">
        <v>578</v>
      </c>
      <c r="C9417" s="795"/>
      <c r="D9417" s="797"/>
      <c r="E9417" s="797"/>
      <c r="F9417" s="799"/>
      <c r="G9417" s="801"/>
    </row>
    <row r="9418" spans="1:7" ht="19.899999999999999" customHeight="1" x14ac:dyDescent="0.2">
      <c r="A9418" s="601">
        <f t="shared" ref="A9418:A9424" si="2132">IFERROR(VLOOKUP(C9418,T_Insumos,4,FALSE),0)</f>
        <v>0</v>
      </c>
      <c r="B9418" s="561">
        <f t="shared" ref="B9418:B9424" si="2133">IFERROR(VLOOKUP(C9418,T_Insumos,5,FALSE),0)</f>
        <v>0</v>
      </c>
      <c r="C9418" s="565"/>
      <c r="D9418" s="558"/>
      <c r="E9418" s="555">
        <f t="shared" ref="E9418:E9424" si="2134">IFERROR(VLOOKUP(C9418,T_Insumos,3,FALSE),0)</f>
        <v>0</v>
      </c>
      <c r="F9418" s="558">
        <f>IF(C9418="",0,IFERROR(VLOOKUP(COUNTIF($A$1:A9418,"ANALISIS DE PRECIOS"),T_Rendimiento_Equipo,5,FALSE),0))</f>
        <v>0</v>
      </c>
      <c r="G9418" s="555">
        <f>IFERROR(ROUND(D9418*E9418/F9418,2),0)</f>
        <v>0</v>
      </c>
    </row>
    <row r="9419" spans="1:7" ht="19.899999999999999" customHeight="1" x14ac:dyDescent="0.2">
      <c r="A9419" s="601">
        <f t="shared" si="2132"/>
        <v>0</v>
      </c>
      <c r="B9419" s="561">
        <f t="shared" si="2133"/>
        <v>0</v>
      </c>
      <c r="C9419" s="552"/>
      <c r="D9419" s="558"/>
      <c r="E9419" s="555">
        <f t="shared" si="2134"/>
        <v>0</v>
      </c>
      <c r="F9419" s="558">
        <f>IF(C9419="",0,IFERROR(VLOOKUP(COUNTIF($A$1:A9419,"ANALISIS DE PRECIOS"),T_Rendimiento_Equipo,5,FALSE),0))</f>
        <v>0</v>
      </c>
      <c r="G9419" s="555">
        <f t="shared" ref="G9419:G9424" si="2135">IFERROR(ROUND(D9419*E9419/F9419,2),0)</f>
        <v>0</v>
      </c>
    </row>
    <row r="9420" spans="1:7" ht="19.899999999999999" customHeight="1" x14ac:dyDescent="0.2">
      <c r="A9420" s="601">
        <f t="shared" si="2132"/>
        <v>0</v>
      </c>
      <c r="B9420" s="561">
        <f t="shared" si="2133"/>
        <v>0</v>
      </c>
      <c r="C9420" s="552"/>
      <c r="D9420" s="558"/>
      <c r="E9420" s="555">
        <f t="shared" si="2134"/>
        <v>0</v>
      </c>
      <c r="F9420" s="558">
        <f>IF(C9420="",0,IFERROR(VLOOKUP(COUNTIF($A$1:A9420,"ANALISIS DE PRECIOS"),T_Rendimiento_Equipo,5,FALSE),0))</f>
        <v>0</v>
      </c>
      <c r="G9420" s="555">
        <f t="shared" si="2135"/>
        <v>0</v>
      </c>
    </row>
    <row r="9421" spans="1:7" ht="19.899999999999999" customHeight="1" x14ac:dyDescent="0.2">
      <c r="A9421" s="601">
        <f t="shared" si="2132"/>
        <v>0</v>
      </c>
      <c r="B9421" s="561">
        <f t="shared" si="2133"/>
        <v>0</v>
      </c>
      <c r="C9421" s="552"/>
      <c r="D9421" s="558"/>
      <c r="E9421" s="555">
        <f t="shared" si="2134"/>
        <v>0</v>
      </c>
      <c r="F9421" s="558">
        <f>IF(C9421="",0,IFERROR(VLOOKUP(COUNTIF($A$1:A9421,"ANALISIS DE PRECIOS"),T_Rendimiento_Equipo,5,FALSE),0))</f>
        <v>0</v>
      </c>
      <c r="G9421" s="555">
        <f t="shared" si="2135"/>
        <v>0</v>
      </c>
    </row>
    <row r="9422" spans="1:7" ht="19.899999999999999" customHeight="1" x14ac:dyDescent="0.2">
      <c r="A9422" s="601">
        <f t="shared" si="2132"/>
        <v>0</v>
      </c>
      <c r="B9422" s="561">
        <f t="shared" si="2133"/>
        <v>0</v>
      </c>
      <c r="C9422" s="552"/>
      <c r="D9422" s="558"/>
      <c r="E9422" s="555">
        <f t="shared" si="2134"/>
        <v>0</v>
      </c>
      <c r="F9422" s="558">
        <f>IF(C9422="",0,IFERROR(VLOOKUP(COUNTIF($A$1:A9422,"ANALISIS DE PRECIOS"),T_Rendimiento_Equipo,5,FALSE),0))</f>
        <v>0</v>
      </c>
      <c r="G9422" s="555">
        <f t="shared" si="2135"/>
        <v>0</v>
      </c>
    </row>
    <row r="9423" spans="1:7" ht="19.899999999999999" customHeight="1" x14ac:dyDescent="0.2">
      <c r="A9423" s="601">
        <f t="shared" si="2132"/>
        <v>0</v>
      </c>
      <c r="B9423" s="561">
        <f t="shared" si="2133"/>
        <v>0</v>
      </c>
      <c r="C9423" s="552"/>
      <c r="D9423" s="566"/>
      <c r="E9423" s="555">
        <f t="shared" si="2134"/>
        <v>0</v>
      </c>
      <c r="F9423" s="558">
        <f>IF(C9423="",0,IFERROR(VLOOKUP(COUNTIF($A$1:A9423,"ANALISIS DE PRECIOS"),T_Rendimiento_Equipo,5,FALSE),0))</f>
        <v>0</v>
      </c>
      <c r="G9423" s="555">
        <f t="shared" si="2135"/>
        <v>0</v>
      </c>
    </row>
    <row r="9424" spans="1:7" ht="19.899999999999999" customHeight="1" x14ac:dyDescent="0.2">
      <c r="A9424" s="601">
        <f t="shared" si="2132"/>
        <v>0</v>
      </c>
      <c r="B9424" s="561">
        <f t="shared" si="2133"/>
        <v>0</v>
      </c>
      <c r="C9424" s="561"/>
      <c r="D9424" s="567"/>
      <c r="E9424" s="555">
        <f t="shared" si="2134"/>
        <v>0</v>
      </c>
      <c r="F9424" s="558">
        <f>IF(C9424="",0,IFERROR(VLOOKUP(COUNTIF($A$1:A9424,"ANALISIS DE PRECIOS"),T_Rendimiento_Equipo,5,FALSE),0))</f>
        <v>0</v>
      </c>
      <c r="G9424" s="555">
        <f t="shared" si="2135"/>
        <v>0</v>
      </c>
    </row>
    <row r="9425" spans="1:7" ht="19.899999999999999" customHeight="1" x14ac:dyDescent="0.2">
      <c r="A9425" s="602"/>
      <c r="B9425" s="541"/>
      <c r="C9425" s="545"/>
      <c r="D9425" s="541"/>
      <c r="E9425" s="542"/>
      <c r="F9425" s="564" t="s">
        <v>28</v>
      </c>
      <c r="G9425" s="604">
        <f>SUBTOTAL(9,G9418:G9424)</f>
        <v>0</v>
      </c>
    </row>
    <row r="9426" spans="1:7" ht="19.899999999999999" customHeight="1" x14ac:dyDescent="0.2">
      <c r="A9426" s="599"/>
      <c r="B9426" s="545"/>
      <c r="C9426" s="537" t="s">
        <v>1014</v>
      </c>
      <c r="D9426" s="541"/>
      <c r="E9426" s="542"/>
      <c r="F9426" s="543"/>
      <c r="G9426" s="600"/>
    </row>
    <row r="9427" spans="1:7" ht="19.899999999999999" customHeight="1" x14ac:dyDescent="0.2">
      <c r="A9427" s="792" t="s">
        <v>576</v>
      </c>
      <c r="B9427" s="793"/>
      <c r="C9427" s="794" t="s">
        <v>0</v>
      </c>
      <c r="D9427" s="794" t="s">
        <v>1867</v>
      </c>
      <c r="E9427" s="796" t="s">
        <v>24</v>
      </c>
      <c r="F9427" s="798" t="s">
        <v>25</v>
      </c>
      <c r="G9427" s="800" t="s">
        <v>26</v>
      </c>
    </row>
    <row r="9428" spans="1:7" ht="19.899999999999999" customHeight="1" x14ac:dyDescent="0.2">
      <c r="A9428" s="560" t="s">
        <v>577</v>
      </c>
      <c r="B9428" s="560" t="s">
        <v>578</v>
      </c>
      <c r="C9428" s="795"/>
      <c r="D9428" s="795"/>
      <c r="E9428" s="797"/>
      <c r="F9428" s="799"/>
      <c r="G9428" s="801"/>
    </row>
    <row r="9429" spans="1:7" ht="19.899999999999999" customHeight="1" x14ac:dyDescent="0.2">
      <c r="A9429" s="601">
        <f t="shared" ref="A9429:A9439" si="2136">IFERROR(VLOOKUP(C9429,T_Insumos,4,FALSE),0)</f>
        <v>0</v>
      </c>
      <c r="B9429" s="561">
        <f t="shared" ref="B9429:B9439" si="2137">IFERROR(VLOOKUP(C9429,T_Insumos,5,FALSE),0)</f>
        <v>0</v>
      </c>
      <c r="C9429" s="561"/>
      <c r="D9429" s="613">
        <f t="shared" ref="D9429:D9439" si="2138">IFERROR(VLOOKUP(C9429,T_Insumos,2,FALSE),0)</f>
        <v>0</v>
      </c>
      <c r="E9429" s="553"/>
      <c r="F9429" s="555">
        <f t="shared" ref="F9429:F9439" si="2139">IFERROR(VLOOKUP(C9429,T_Insumos,3,FALSE),0)</f>
        <v>0</v>
      </c>
      <c r="G9429" s="555">
        <f>ROUND(E9429*F9429,2)</f>
        <v>0</v>
      </c>
    </row>
    <row r="9430" spans="1:7" ht="19.899999999999999" customHeight="1" x14ac:dyDescent="0.2">
      <c r="A9430" s="601">
        <f t="shared" si="2136"/>
        <v>0</v>
      </c>
      <c r="B9430" s="561">
        <f t="shared" si="2137"/>
        <v>0</v>
      </c>
      <c r="C9430" s="561"/>
      <c r="D9430" s="613">
        <f t="shared" si="2138"/>
        <v>0</v>
      </c>
      <c r="E9430" s="553"/>
      <c r="F9430" s="555">
        <f t="shared" si="2139"/>
        <v>0</v>
      </c>
      <c r="G9430" s="555">
        <f t="shared" ref="G9430:G9439" si="2140">ROUND(E9430*F9430,2)</f>
        <v>0</v>
      </c>
    </row>
    <row r="9431" spans="1:7" ht="19.899999999999999" customHeight="1" x14ac:dyDescent="0.2">
      <c r="A9431" s="601">
        <f t="shared" si="2136"/>
        <v>0</v>
      </c>
      <c r="B9431" s="561">
        <f t="shared" si="2137"/>
        <v>0</v>
      </c>
      <c r="C9431" s="561"/>
      <c r="D9431" s="613">
        <f t="shared" si="2138"/>
        <v>0</v>
      </c>
      <c r="E9431" s="553"/>
      <c r="F9431" s="555">
        <f t="shared" si="2139"/>
        <v>0</v>
      </c>
      <c r="G9431" s="555">
        <f t="shared" si="2140"/>
        <v>0</v>
      </c>
    </row>
    <row r="9432" spans="1:7" ht="19.899999999999999" customHeight="1" x14ac:dyDescent="0.2">
      <c r="A9432" s="601">
        <f t="shared" si="2136"/>
        <v>0</v>
      </c>
      <c r="B9432" s="561">
        <f t="shared" si="2137"/>
        <v>0</v>
      </c>
      <c r="C9432" s="561"/>
      <c r="D9432" s="613">
        <f t="shared" si="2138"/>
        <v>0</v>
      </c>
      <c r="E9432" s="553"/>
      <c r="F9432" s="555">
        <f t="shared" si="2139"/>
        <v>0</v>
      </c>
      <c r="G9432" s="555">
        <f t="shared" si="2140"/>
        <v>0</v>
      </c>
    </row>
    <row r="9433" spans="1:7" ht="19.899999999999999" customHeight="1" x14ac:dyDescent="0.2">
      <c r="A9433" s="601">
        <f t="shared" si="2136"/>
        <v>0</v>
      </c>
      <c r="B9433" s="561">
        <f t="shared" si="2137"/>
        <v>0</v>
      </c>
      <c r="C9433" s="561"/>
      <c r="D9433" s="613">
        <f t="shared" si="2138"/>
        <v>0</v>
      </c>
      <c r="E9433" s="553"/>
      <c r="F9433" s="555">
        <f t="shared" si="2139"/>
        <v>0</v>
      </c>
      <c r="G9433" s="555">
        <f t="shared" si="2140"/>
        <v>0</v>
      </c>
    </row>
    <row r="9434" spans="1:7" ht="19.899999999999999" customHeight="1" x14ac:dyDescent="0.2">
      <c r="A9434" s="601">
        <f t="shared" si="2136"/>
        <v>0</v>
      </c>
      <c r="B9434" s="561">
        <f t="shared" si="2137"/>
        <v>0</v>
      </c>
      <c r="C9434" s="561"/>
      <c r="D9434" s="613">
        <f t="shared" si="2138"/>
        <v>0</v>
      </c>
      <c r="E9434" s="553"/>
      <c r="F9434" s="555">
        <f t="shared" si="2139"/>
        <v>0</v>
      </c>
      <c r="G9434" s="555">
        <f t="shared" si="2140"/>
        <v>0</v>
      </c>
    </row>
    <row r="9435" spans="1:7" ht="19.899999999999999" customHeight="1" x14ac:dyDescent="0.2">
      <c r="A9435" s="601">
        <f t="shared" si="2136"/>
        <v>0</v>
      </c>
      <c r="B9435" s="561">
        <f t="shared" si="2137"/>
        <v>0</v>
      </c>
      <c r="C9435" s="561"/>
      <c r="D9435" s="613">
        <f t="shared" si="2138"/>
        <v>0</v>
      </c>
      <c r="E9435" s="553"/>
      <c r="F9435" s="555">
        <f t="shared" si="2139"/>
        <v>0</v>
      </c>
      <c r="G9435" s="555">
        <f t="shared" si="2140"/>
        <v>0</v>
      </c>
    </row>
    <row r="9436" spans="1:7" ht="19.899999999999999" customHeight="1" x14ac:dyDescent="0.2">
      <c r="A9436" s="601">
        <f t="shared" si="2136"/>
        <v>0</v>
      </c>
      <c r="B9436" s="561">
        <f t="shared" si="2137"/>
        <v>0</v>
      </c>
      <c r="C9436" s="561"/>
      <c r="D9436" s="613">
        <f t="shared" si="2138"/>
        <v>0</v>
      </c>
      <c r="E9436" s="553"/>
      <c r="F9436" s="555">
        <f t="shared" si="2139"/>
        <v>0</v>
      </c>
      <c r="G9436" s="555">
        <f t="shared" si="2140"/>
        <v>0</v>
      </c>
    </row>
    <row r="9437" spans="1:7" ht="19.899999999999999" customHeight="1" x14ac:dyDescent="0.2">
      <c r="A9437" s="601">
        <f t="shared" si="2136"/>
        <v>0</v>
      </c>
      <c r="B9437" s="561">
        <f t="shared" si="2137"/>
        <v>0</v>
      </c>
      <c r="C9437" s="561"/>
      <c r="D9437" s="613">
        <f t="shared" si="2138"/>
        <v>0</v>
      </c>
      <c r="E9437" s="553"/>
      <c r="F9437" s="555">
        <f t="shared" si="2139"/>
        <v>0</v>
      </c>
      <c r="G9437" s="555">
        <f t="shared" si="2140"/>
        <v>0</v>
      </c>
    </row>
    <row r="9438" spans="1:7" ht="19.899999999999999" customHeight="1" x14ac:dyDescent="0.2">
      <c r="A9438" s="601">
        <f t="shared" si="2136"/>
        <v>0</v>
      </c>
      <c r="B9438" s="561">
        <f t="shared" si="2137"/>
        <v>0</v>
      </c>
      <c r="C9438" s="561"/>
      <c r="D9438" s="613">
        <f t="shared" si="2138"/>
        <v>0</v>
      </c>
      <c r="E9438" s="553"/>
      <c r="F9438" s="555">
        <f t="shared" si="2139"/>
        <v>0</v>
      </c>
      <c r="G9438" s="555">
        <f t="shared" si="2140"/>
        <v>0</v>
      </c>
    </row>
    <row r="9439" spans="1:7" ht="19.899999999999999" customHeight="1" x14ac:dyDescent="0.2">
      <c r="A9439" s="601">
        <f t="shared" si="2136"/>
        <v>0</v>
      </c>
      <c r="B9439" s="561">
        <f t="shared" si="2137"/>
        <v>0</v>
      </c>
      <c r="C9439" s="561"/>
      <c r="D9439" s="613">
        <f t="shared" si="2138"/>
        <v>0</v>
      </c>
      <c r="E9439" s="553"/>
      <c r="F9439" s="555">
        <f t="shared" si="2139"/>
        <v>0</v>
      </c>
      <c r="G9439" s="555">
        <f t="shared" si="2140"/>
        <v>0</v>
      </c>
    </row>
    <row r="9440" spans="1:7" ht="19.899999999999999" customHeight="1" x14ac:dyDescent="0.2">
      <c r="A9440" s="599"/>
      <c r="B9440" s="545"/>
      <c r="C9440" s="545"/>
      <c r="D9440" s="541"/>
      <c r="E9440" s="542"/>
      <c r="F9440" s="564" t="s">
        <v>29</v>
      </c>
      <c r="G9440" s="605">
        <f>SUBTOTAL(9,G9429:G9439)</f>
        <v>0</v>
      </c>
    </row>
    <row r="9441" spans="1:7" ht="19.899999999999999" customHeight="1" x14ac:dyDescent="0.2">
      <c r="A9441" s="599"/>
      <c r="B9441" s="545"/>
      <c r="C9441" s="537" t="s">
        <v>1015</v>
      </c>
      <c r="D9441" s="541"/>
      <c r="E9441" s="542"/>
      <c r="F9441" s="543"/>
      <c r="G9441" s="600"/>
    </row>
    <row r="9442" spans="1:7" ht="19.899999999999999" customHeight="1" x14ac:dyDescent="0.2">
      <c r="A9442" s="792" t="s">
        <v>576</v>
      </c>
      <c r="B9442" s="793"/>
      <c r="C9442" s="794" t="s">
        <v>0</v>
      </c>
      <c r="D9442" s="794" t="s">
        <v>1867</v>
      </c>
      <c r="E9442" s="796" t="s">
        <v>24</v>
      </c>
      <c r="F9442" s="798" t="s">
        <v>25</v>
      </c>
      <c r="G9442" s="800" t="s">
        <v>26</v>
      </c>
    </row>
    <row r="9443" spans="1:7" ht="19.899999999999999" customHeight="1" x14ac:dyDescent="0.2">
      <c r="A9443" s="560" t="s">
        <v>577</v>
      </c>
      <c r="B9443" s="560" t="s">
        <v>578</v>
      </c>
      <c r="C9443" s="795"/>
      <c r="D9443" s="795"/>
      <c r="E9443" s="797"/>
      <c r="F9443" s="799"/>
      <c r="G9443" s="801"/>
    </row>
    <row r="9444" spans="1:7" ht="19.899999999999999" customHeight="1" x14ac:dyDescent="0.2">
      <c r="A9444" s="601">
        <f>IFERROR(VLOOKUP(C9444,T_Insumos,4,FALSE),0)</f>
        <v>0</v>
      </c>
      <c r="B9444" s="561">
        <f>IFERROR(VLOOKUP(C9444,T_Insumos,5,FALSE),0)</f>
        <v>0</v>
      </c>
      <c r="C9444" s="552"/>
      <c r="D9444" s="613">
        <f>IF(C9444=0,0,"$/tnkm")</f>
        <v>0</v>
      </c>
      <c r="E9444" s="553"/>
      <c r="F9444" s="555">
        <f>IFERROR(VLOOKUP(C9444,T_Insumos,3,FALSE),0)</f>
        <v>0</v>
      </c>
      <c r="G9444" s="555">
        <f>ROUND(E9444*F9444,2)</f>
        <v>0</v>
      </c>
    </row>
    <row r="9445" spans="1:7" ht="19.899999999999999" customHeight="1" x14ac:dyDescent="0.2">
      <c r="A9445" s="601">
        <f>IFERROR(VLOOKUP(C9445,T_Insumos,4,FALSE),0)</f>
        <v>0</v>
      </c>
      <c r="B9445" s="561">
        <f>IFERROR(VLOOKUP(C9445,T_Insumos,5,FALSE),0)</f>
        <v>0</v>
      </c>
      <c r="C9445" s="552"/>
      <c r="D9445" s="613">
        <f>IF(C9445=0,0,"$/tnkm")</f>
        <v>0</v>
      </c>
      <c r="E9445" s="569"/>
      <c r="F9445" s="555">
        <f>IFERROR(VLOOKUP(C9445,T_Insumos,3,FALSE),0)</f>
        <v>0</v>
      </c>
      <c r="G9445" s="555">
        <f t="shared" ref="G9445" si="2141">ROUND(E9445*F9445,2)</f>
        <v>0</v>
      </c>
    </row>
    <row r="9446" spans="1:7" ht="19.899999999999999" customHeight="1" x14ac:dyDescent="0.2">
      <c r="A9446" s="599"/>
      <c r="B9446" s="545"/>
      <c r="C9446" s="545"/>
      <c r="D9446" s="541"/>
      <c r="E9446" s="542"/>
      <c r="F9446" s="564" t="s">
        <v>1016</v>
      </c>
      <c r="G9446" s="605">
        <f>SUBTOTAL(9,G9444:G9445)</f>
        <v>0</v>
      </c>
    </row>
    <row r="9447" spans="1:7" ht="19.899999999999999" customHeight="1" x14ac:dyDescent="0.2">
      <c r="A9447" s="602"/>
      <c r="B9447" s="541"/>
      <c r="C9447" s="545"/>
      <c r="D9447" s="541"/>
      <c r="E9447" s="542"/>
      <c r="F9447" s="543"/>
      <c r="G9447" s="600"/>
    </row>
    <row r="9448" spans="1:7" ht="19.899999999999999" customHeight="1" x14ac:dyDescent="0.2">
      <c r="A9448" s="664" t="str">
        <f>B9382</f>
        <v/>
      </c>
      <c r="B9448" s="661">
        <f ca="1">C9382</f>
        <v>0</v>
      </c>
      <c r="C9448" s="541"/>
      <c r="D9448" s="541" t="s">
        <v>1833</v>
      </c>
      <c r="E9448" s="662"/>
      <c r="F9448" s="663" t="str">
        <f ca="1">"$/"&amp;G9382</f>
        <v>$/0</v>
      </c>
      <c r="G9448" s="610">
        <f>SUBTOTAL(9,G9405:G9447)</f>
        <v>0</v>
      </c>
    </row>
    <row r="9449" spans="1:7" ht="19.899999999999999" customHeight="1" x14ac:dyDescent="0.2">
      <c r="A9449" s="606"/>
      <c r="B9449" s="607"/>
      <c r="C9449" s="608"/>
      <c r="D9449" s="608" t="s">
        <v>2043</v>
      </c>
      <c r="E9449" s="609"/>
      <c r="F9449" s="665" t="str">
        <f ca="1">"$/"&amp;G9382</f>
        <v>$/0</v>
      </c>
      <c r="G9449" s="610">
        <f>ROUND(G9448/Coeficiente_Paso,2)</f>
        <v>0</v>
      </c>
    </row>
    <row r="9450" spans="1:7" ht="19.899999999999999" customHeight="1" x14ac:dyDescent="0.2">
      <c r="A9450" s="191"/>
      <c r="B9450" s="191"/>
      <c r="C9450" s="191"/>
      <c r="D9450" s="191"/>
      <c r="E9450" s="191"/>
      <c r="F9450" s="191"/>
      <c r="G9450" s="191"/>
    </row>
    <row r="9451" spans="1:7" ht="19.899999999999999" customHeight="1" x14ac:dyDescent="0.2">
      <c r="A9451" s="802" t="s">
        <v>31</v>
      </c>
      <c r="B9451" s="803"/>
      <c r="C9451" s="803"/>
      <c r="D9451" s="803"/>
      <c r="E9451" s="803"/>
      <c r="F9451" s="803"/>
      <c r="G9451" s="804"/>
    </row>
    <row r="9452" spans="1:7" ht="19.899999999999999" customHeight="1" x14ac:dyDescent="0.2">
      <c r="A9452" s="587" t="s">
        <v>711</v>
      </c>
      <c r="B9452" s="535" t="str">
        <f>Comitente</f>
        <v>DIRECCIÓN PROVINCIAL DE VIALIDAD</v>
      </c>
      <c r="C9452" s="536"/>
      <c r="D9452" s="537"/>
      <c r="E9452" s="537"/>
      <c r="F9452" s="538"/>
      <c r="G9452" s="588"/>
    </row>
    <row r="9453" spans="1:7" ht="19.899999999999999" customHeight="1" x14ac:dyDescent="0.2">
      <c r="A9453" s="587" t="s">
        <v>712</v>
      </c>
      <c r="B9453" s="535">
        <f>Contratista</f>
        <v>0</v>
      </c>
      <c r="C9453" s="539"/>
      <c r="D9453" s="539"/>
      <c r="E9453" s="539"/>
      <c r="F9453" s="535"/>
      <c r="G9453" s="589"/>
    </row>
    <row r="9454" spans="1:7" ht="19.899999999999999" customHeight="1" x14ac:dyDescent="0.2">
      <c r="A9454" s="587" t="s">
        <v>21</v>
      </c>
      <c r="B9454" s="535" t="str">
        <f>Obra</f>
        <v>PAVIMENTACIÓN Y REPAVIMENTACION DE LA RED VIAL MUNICIPAL AFECTADAS POR OBRAS DE SANEAMIENTO 1era ETAPA SARMIENTO</v>
      </c>
      <c r="C9454" s="539"/>
      <c r="D9454" s="539"/>
      <c r="E9454" s="539"/>
      <c r="F9454" s="535" t="s">
        <v>32</v>
      </c>
      <c r="G9454" s="589">
        <f>Fecha_Base</f>
        <v>0</v>
      </c>
    </row>
    <row r="9455" spans="1:7" ht="19.899999999999999" customHeight="1" x14ac:dyDescent="0.2">
      <c r="A9455" s="590" t="s">
        <v>710</v>
      </c>
      <c r="B9455" s="540" t="str">
        <f>Ubicación</f>
        <v>DEPARTAMENTO SARMIENTO</v>
      </c>
      <c r="C9455" s="540"/>
      <c r="D9455" s="541"/>
      <c r="E9455" s="542"/>
      <c r="F9455" s="543"/>
      <c r="G9455" s="591"/>
    </row>
    <row r="9456" spans="1:7" ht="19.899999999999999" customHeight="1" x14ac:dyDescent="0.2">
      <c r="A9456" s="590" t="s">
        <v>33</v>
      </c>
      <c r="B9456" s="544" t="str">
        <f>IFERROR(VALUE(LEFT(B9457,FIND(".",B9457)-1)),"")</f>
        <v/>
      </c>
      <c r="C9456" s="545">
        <f ca="1">IFERROR(VLOOKUP(B9456,T_Computo_Presupuesto,2,FALSE),0)</f>
        <v>0</v>
      </c>
      <c r="D9456" s="545"/>
      <c r="E9456" s="542"/>
      <c r="F9456" s="543"/>
      <c r="G9456" s="591"/>
    </row>
    <row r="9457" spans="1:7" ht="19.899999999999999" customHeight="1" x14ac:dyDescent="0.2">
      <c r="A9457" s="590" t="s">
        <v>22</v>
      </c>
      <c r="B9457" s="546" t="str">
        <f>IFERROR(VLOOKUP(COUNTIF($A$1:A9457,"ANALISIS DE PRECIOS"),T_NumeroItem,2,FALSE),"")</f>
        <v/>
      </c>
      <c r="C9457" s="805">
        <f ca="1">IFERROR(VLOOKUP(B9457,T_Computo_Presupuesto,2,FALSE),0)</f>
        <v>0</v>
      </c>
      <c r="D9457" s="805"/>
      <c r="E9457" s="805"/>
      <c r="F9457" s="540" t="s">
        <v>23</v>
      </c>
      <c r="G9457" s="592">
        <f ca="1">IFERROR(VLOOKUP(B9457,T_Computo_Presupuesto,4,FALSE),0)</f>
        <v>0</v>
      </c>
    </row>
    <row r="9458" spans="1:7" ht="19.899999999999999" customHeight="1" x14ac:dyDescent="0.2">
      <c r="A9458" s="590"/>
      <c r="B9458" s="540"/>
      <c r="C9458" s="545"/>
      <c r="D9458" s="541"/>
      <c r="E9458" s="542"/>
      <c r="F9458" s="545"/>
      <c r="G9458" s="593"/>
    </row>
    <row r="9459" spans="1:7" ht="19.899999999999999" customHeight="1" x14ac:dyDescent="0.2">
      <c r="A9459" s="594"/>
      <c r="B9459" s="547"/>
      <c r="C9459" s="548" t="s">
        <v>999</v>
      </c>
      <c r="D9459" s="547"/>
      <c r="E9459" s="547"/>
      <c r="F9459" s="547"/>
      <c r="G9459" s="595"/>
    </row>
    <row r="9460" spans="1:7" ht="19.899999999999999" customHeight="1" x14ac:dyDescent="0.2">
      <c r="A9460" s="590"/>
      <c r="B9460" s="549"/>
      <c r="C9460" s="545"/>
      <c r="D9460" s="541"/>
      <c r="E9460" s="542"/>
      <c r="F9460" s="540"/>
      <c r="G9460" s="592"/>
    </row>
    <row r="9461" spans="1:7" ht="19.899999999999999" customHeight="1" x14ac:dyDescent="0.2">
      <c r="A9461" s="590"/>
      <c r="B9461" s="549"/>
      <c r="C9461" s="550" t="s">
        <v>1000</v>
      </c>
      <c r="D9461" s="551" t="s">
        <v>24</v>
      </c>
      <c r="E9461" s="551" t="s">
        <v>1001</v>
      </c>
      <c r="F9461" s="551" t="s">
        <v>1002</v>
      </c>
      <c r="G9461" s="550" t="s">
        <v>1003</v>
      </c>
    </row>
    <row r="9462" spans="1:7" ht="19.899999999999999" customHeight="1" x14ac:dyDescent="0.2">
      <c r="A9462" s="590"/>
      <c r="B9462" s="549"/>
      <c r="C9462" s="552"/>
      <c r="D9462" s="553"/>
      <c r="E9462" s="554">
        <f t="shared" ref="E9462:E9471" si="2142">IFERROR(VLOOKUP(C9462,T_Equipos,4,FALSE),0)</f>
        <v>0</v>
      </c>
      <c r="F9462" s="555">
        <f t="shared" ref="F9462:F9471" si="2143">IFERROR(VLOOKUP(C9462,T_Equipos,5,FALSE),0)</f>
        <v>0</v>
      </c>
      <c r="G9462" s="555">
        <f>ROUND(D9462*F9462,2)</f>
        <v>0</v>
      </c>
    </row>
    <row r="9463" spans="1:7" ht="19.899999999999999" customHeight="1" x14ac:dyDescent="0.2">
      <c r="A9463" s="590"/>
      <c r="B9463" s="549"/>
      <c r="C9463" s="552"/>
      <c r="D9463" s="553"/>
      <c r="E9463" s="554">
        <f t="shared" si="2142"/>
        <v>0</v>
      </c>
      <c r="F9463" s="555">
        <f t="shared" si="2143"/>
        <v>0</v>
      </c>
      <c r="G9463" s="555">
        <f>ROUND(D9463*F9463,2)</f>
        <v>0</v>
      </c>
    </row>
    <row r="9464" spans="1:7" ht="19.899999999999999" customHeight="1" x14ac:dyDescent="0.2">
      <c r="A9464" s="590"/>
      <c r="B9464" s="549"/>
      <c r="C9464" s="552"/>
      <c r="D9464" s="553"/>
      <c r="E9464" s="554">
        <f t="shared" si="2142"/>
        <v>0</v>
      </c>
      <c r="F9464" s="555">
        <f t="shared" si="2143"/>
        <v>0</v>
      </c>
      <c r="G9464" s="555">
        <f>ROUND(D9464*F9464,2)</f>
        <v>0</v>
      </c>
    </row>
    <row r="9465" spans="1:7" ht="19.899999999999999" customHeight="1" x14ac:dyDescent="0.2">
      <c r="A9465" s="590"/>
      <c r="B9465" s="549"/>
      <c r="C9465" s="552"/>
      <c r="D9465" s="553"/>
      <c r="E9465" s="554">
        <f t="shared" si="2142"/>
        <v>0</v>
      </c>
      <c r="F9465" s="555">
        <f t="shared" si="2143"/>
        <v>0</v>
      </c>
      <c r="G9465" s="555">
        <f>ROUND(D9465*F9465,2)</f>
        <v>0</v>
      </c>
    </row>
    <row r="9466" spans="1:7" ht="19.899999999999999" customHeight="1" x14ac:dyDescent="0.2">
      <c r="A9466" s="590"/>
      <c r="B9466" s="549"/>
      <c r="C9466" s="552"/>
      <c r="D9466" s="553"/>
      <c r="E9466" s="554">
        <f t="shared" si="2142"/>
        <v>0</v>
      </c>
      <c r="F9466" s="555">
        <f t="shared" si="2143"/>
        <v>0</v>
      </c>
      <c r="G9466" s="555">
        <f t="shared" ref="G9466:G9471" si="2144">ROUND(D9466*F9466,2)</f>
        <v>0</v>
      </c>
    </row>
    <row r="9467" spans="1:7" ht="19.899999999999999" customHeight="1" x14ac:dyDescent="0.2">
      <c r="A9467" s="590"/>
      <c r="B9467" s="549"/>
      <c r="C9467" s="552"/>
      <c r="D9467" s="553"/>
      <c r="E9467" s="554">
        <f t="shared" si="2142"/>
        <v>0</v>
      </c>
      <c r="F9467" s="555">
        <f t="shared" si="2143"/>
        <v>0</v>
      </c>
      <c r="G9467" s="555">
        <f t="shared" si="2144"/>
        <v>0</v>
      </c>
    </row>
    <row r="9468" spans="1:7" ht="19.899999999999999" customHeight="1" x14ac:dyDescent="0.2">
      <c r="A9468" s="590"/>
      <c r="B9468" s="549"/>
      <c r="C9468" s="552"/>
      <c r="D9468" s="553"/>
      <c r="E9468" s="554">
        <f t="shared" si="2142"/>
        <v>0</v>
      </c>
      <c r="F9468" s="555">
        <f t="shared" si="2143"/>
        <v>0</v>
      </c>
      <c r="G9468" s="555">
        <f t="shared" si="2144"/>
        <v>0</v>
      </c>
    </row>
    <row r="9469" spans="1:7" ht="19.899999999999999" customHeight="1" x14ac:dyDescent="0.2">
      <c r="A9469" s="590"/>
      <c r="B9469" s="549"/>
      <c r="C9469" s="552"/>
      <c r="D9469" s="553"/>
      <c r="E9469" s="554">
        <f t="shared" si="2142"/>
        <v>0</v>
      </c>
      <c r="F9469" s="555">
        <f t="shared" si="2143"/>
        <v>0</v>
      </c>
      <c r="G9469" s="555">
        <f t="shared" si="2144"/>
        <v>0</v>
      </c>
    </row>
    <row r="9470" spans="1:7" ht="19.899999999999999" customHeight="1" x14ac:dyDescent="0.2">
      <c r="A9470" s="590"/>
      <c r="B9470" s="549"/>
      <c r="C9470" s="552"/>
      <c r="D9470" s="553"/>
      <c r="E9470" s="554">
        <f t="shared" si="2142"/>
        <v>0</v>
      </c>
      <c r="F9470" s="555">
        <f t="shared" si="2143"/>
        <v>0</v>
      </c>
      <c r="G9470" s="555">
        <f t="shared" si="2144"/>
        <v>0</v>
      </c>
    </row>
    <row r="9471" spans="1:7" ht="19.899999999999999" customHeight="1" x14ac:dyDescent="0.2">
      <c r="A9471" s="590"/>
      <c r="B9471" s="549"/>
      <c r="C9471" s="552"/>
      <c r="D9471" s="553"/>
      <c r="E9471" s="554">
        <f t="shared" si="2142"/>
        <v>0</v>
      </c>
      <c r="F9471" s="555">
        <f t="shared" si="2143"/>
        <v>0</v>
      </c>
      <c r="G9471" s="555">
        <f t="shared" si="2144"/>
        <v>0</v>
      </c>
    </row>
    <row r="9472" spans="1:7" ht="19.899999999999999" customHeight="1" x14ac:dyDescent="0.2">
      <c r="A9472" s="590"/>
      <c r="B9472" s="549"/>
      <c r="C9472" s="545"/>
      <c r="D9472" s="545"/>
      <c r="E9472" s="556"/>
      <c r="F9472" s="540"/>
      <c r="G9472" s="592"/>
    </row>
    <row r="9473" spans="1:7" ht="19.899999999999999" customHeight="1" x14ac:dyDescent="0.2">
      <c r="A9473" s="590"/>
      <c r="B9473" s="545"/>
      <c r="C9473" s="537" t="s">
        <v>1004</v>
      </c>
      <c r="D9473" s="540" t="s">
        <v>1001</v>
      </c>
      <c r="E9473" s="611">
        <f>SUMPRODUCT(D9462:D9471,E9462:E9471)</f>
        <v>0</v>
      </c>
      <c r="F9473" s="540" t="s">
        <v>1005</v>
      </c>
      <c r="G9473" s="612">
        <f>SUM(G9462:G9471)</f>
        <v>0</v>
      </c>
    </row>
    <row r="9474" spans="1:7" ht="19.899999999999999" customHeight="1" x14ac:dyDescent="0.2">
      <c r="A9474" s="590"/>
      <c r="B9474" s="549"/>
      <c r="C9474" s="557"/>
      <c r="D9474" s="556"/>
      <c r="E9474" s="542"/>
      <c r="F9474" s="540"/>
      <c r="G9474" s="596"/>
    </row>
    <row r="9475" spans="1:7" ht="19.899999999999999" customHeight="1" x14ac:dyDescent="0.2">
      <c r="A9475" s="597"/>
      <c r="B9475" s="549"/>
      <c r="C9475" s="540" t="s">
        <v>1006</v>
      </c>
      <c r="D9475" s="558">
        <f>IFERROR(VLOOKUP(COUNTIF($A$1:A9475,"ANALISIS DE PRECIOS"),T_Rendimiento_Equipo,5,FALSE),0)</f>
        <v>0</v>
      </c>
      <c r="E9475" s="559" t="str">
        <f ca="1">G9457&amp;"/día"</f>
        <v>0/día</v>
      </c>
      <c r="F9475" s="598"/>
      <c r="G9475" s="592"/>
    </row>
    <row r="9476" spans="1:7" ht="19.899999999999999" customHeight="1" x14ac:dyDescent="0.2">
      <c r="A9476" s="590"/>
      <c r="B9476" s="549"/>
      <c r="C9476" s="545"/>
      <c r="D9476" s="541"/>
      <c r="E9476" s="542"/>
      <c r="F9476" s="540"/>
      <c r="G9476" s="592"/>
    </row>
    <row r="9477" spans="1:7" ht="19.899999999999999" customHeight="1" x14ac:dyDescent="0.2">
      <c r="A9477" s="792" t="s">
        <v>576</v>
      </c>
      <c r="B9477" s="793"/>
      <c r="C9477" s="794" t="s">
        <v>0</v>
      </c>
      <c r="D9477" s="806" t="s">
        <v>1866</v>
      </c>
      <c r="E9477" s="806" t="s">
        <v>1865</v>
      </c>
      <c r="F9477" s="798" t="s">
        <v>1007</v>
      </c>
      <c r="G9477" s="800" t="s">
        <v>26</v>
      </c>
    </row>
    <row r="9478" spans="1:7" ht="19.899999999999999" customHeight="1" x14ac:dyDescent="0.2">
      <c r="A9478" s="560" t="s">
        <v>577</v>
      </c>
      <c r="B9478" s="560" t="s">
        <v>578</v>
      </c>
      <c r="C9478" s="795"/>
      <c r="D9478" s="807"/>
      <c r="E9478" s="797"/>
      <c r="F9478" s="799"/>
      <c r="G9478" s="801"/>
    </row>
    <row r="9479" spans="1:7" ht="19.899999999999999" customHeight="1" x14ac:dyDescent="0.2">
      <c r="A9479" s="599"/>
      <c r="B9479" s="545"/>
      <c r="C9479" s="537" t="s">
        <v>1008</v>
      </c>
      <c r="D9479" s="542"/>
      <c r="E9479" s="542"/>
      <c r="F9479" s="545"/>
      <c r="G9479" s="600"/>
    </row>
    <row r="9480" spans="1:7" ht="19.899999999999999" customHeight="1" x14ac:dyDescent="0.2">
      <c r="A9480" s="601">
        <f t="shared" ref="A9480:A9488" si="2145">IFERROR(VLOOKUP(C9480,T_Insumos,4,FALSE),0)</f>
        <v>0</v>
      </c>
      <c r="B9480" s="561">
        <f t="shared" ref="B9480:B9488" si="2146">IFERROR(VLOOKUP(C9480,T_Insumos,5,FALSE),0)</f>
        <v>0</v>
      </c>
      <c r="C9480" s="552"/>
      <c r="D9480" s="562">
        <f t="shared" ref="D9480:D9488" si="2147">IFERROR(VLOOKUP(C9480,T_Insumos,3,FALSE),0)</f>
        <v>0</v>
      </c>
      <c r="E9480" s="555">
        <f>D9480*$G$23</f>
        <v>0</v>
      </c>
      <c r="F9480" s="558">
        <f>IF(C9480="",0,IFERROR(VLOOKUP(COUNTIF($A$1:A9480,"ANALISIS DE PRECIOS"),T_Rendimiento_Equipo,5,FALSE),0))</f>
        <v>0</v>
      </c>
      <c r="G9480" s="555">
        <f>IFERROR(ROUND(E9480/F9480,2),0)</f>
        <v>0</v>
      </c>
    </row>
    <row r="9481" spans="1:7" ht="19.899999999999999" customHeight="1" x14ac:dyDescent="0.2">
      <c r="A9481" s="601">
        <f t="shared" si="2145"/>
        <v>0</v>
      </c>
      <c r="B9481" s="561">
        <f t="shared" si="2146"/>
        <v>0</v>
      </c>
      <c r="C9481" s="552"/>
      <c r="D9481" s="562">
        <f t="shared" si="2147"/>
        <v>0</v>
      </c>
      <c r="E9481" s="555"/>
      <c r="F9481" s="558">
        <f>IF(C9481="",0,IFERROR(VLOOKUP(COUNTIF($A$1:A9481,"ANALISIS DE PRECIOS"),T_Rendimiento_Equipo,5,FALSE),0))</f>
        <v>0</v>
      </c>
      <c r="G9481" s="555">
        <f t="shared" ref="G9481:G9488" si="2148">IFERROR(ROUND(E9481/F9481,2),0)</f>
        <v>0</v>
      </c>
    </row>
    <row r="9482" spans="1:7" ht="19.899999999999999" customHeight="1" x14ac:dyDescent="0.2">
      <c r="A9482" s="601">
        <f t="shared" si="2145"/>
        <v>0</v>
      </c>
      <c r="B9482" s="561">
        <f t="shared" si="2146"/>
        <v>0</v>
      </c>
      <c r="C9482" s="563"/>
      <c r="D9482" s="562">
        <f t="shared" si="2147"/>
        <v>0</v>
      </c>
      <c r="E9482" s="555"/>
      <c r="F9482" s="558">
        <f>IF(C9482="",0,IFERROR(VLOOKUP(COUNTIF($A$1:A9482,"ANALISIS DE PRECIOS"),T_Rendimiento_Equipo,5,FALSE),0))</f>
        <v>0</v>
      </c>
      <c r="G9482" s="555">
        <f t="shared" si="2148"/>
        <v>0</v>
      </c>
    </row>
    <row r="9483" spans="1:7" ht="19.899999999999999" customHeight="1" x14ac:dyDescent="0.2">
      <c r="A9483" s="601">
        <f t="shared" si="2145"/>
        <v>0</v>
      </c>
      <c r="B9483" s="561">
        <f t="shared" si="2146"/>
        <v>0</v>
      </c>
      <c r="C9483" s="563"/>
      <c r="D9483" s="562">
        <f t="shared" si="2147"/>
        <v>0</v>
      </c>
      <c r="E9483" s="555"/>
      <c r="F9483" s="558">
        <f>IF(C9483="",0,IFERROR(VLOOKUP(COUNTIF($A$1:A9483,"ANALISIS DE PRECIOS"),T_Rendimiento_Equipo,5,FALSE),0))</f>
        <v>0</v>
      </c>
      <c r="G9483" s="555">
        <f t="shared" si="2148"/>
        <v>0</v>
      </c>
    </row>
    <row r="9484" spans="1:7" ht="19.899999999999999" customHeight="1" x14ac:dyDescent="0.2">
      <c r="A9484" s="601">
        <f t="shared" si="2145"/>
        <v>0</v>
      </c>
      <c r="B9484" s="561">
        <f t="shared" si="2146"/>
        <v>0</v>
      </c>
      <c r="C9484" s="563"/>
      <c r="D9484" s="562">
        <f t="shared" si="2147"/>
        <v>0</v>
      </c>
      <c r="E9484" s="555"/>
      <c r="F9484" s="558">
        <f>IF(C9484="",0,IFERROR(VLOOKUP(COUNTIF($A$1:A9484,"ANALISIS DE PRECIOS"),T_Rendimiento_Equipo,5,FALSE),0))</f>
        <v>0</v>
      </c>
      <c r="G9484" s="555">
        <f t="shared" si="2148"/>
        <v>0</v>
      </c>
    </row>
    <row r="9485" spans="1:7" ht="19.899999999999999" customHeight="1" x14ac:dyDescent="0.2">
      <c r="A9485" s="601">
        <f t="shared" si="2145"/>
        <v>0</v>
      </c>
      <c r="B9485" s="561">
        <f t="shared" si="2146"/>
        <v>0</v>
      </c>
      <c r="C9485" s="563"/>
      <c r="D9485" s="562">
        <f t="shared" si="2147"/>
        <v>0</v>
      </c>
      <c r="E9485" s="555"/>
      <c r="F9485" s="558">
        <f>IF(C9485="",0,IFERROR(VLOOKUP(COUNTIF($A$1:A9485,"ANALISIS DE PRECIOS"),T_Rendimiento_Equipo,5,FALSE),0))</f>
        <v>0</v>
      </c>
      <c r="G9485" s="555">
        <f t="shared" si="2148"/>
        <v>0</v>
      </c>
    </row>
    <row r="9486" spans="1:7" ht="19.899999999999999" customHeight="1" x14ac:dyDescent="0.2">
      <c r="A9486" s="601">
        <f t="shared" si="2145"/>
        <v>0</v>
      </c>
      <c r="B9486" s="561">
        <f t="shared" si="2146"/>
        <v>0</v>
      </c>
      <c r="C9486" s="563"/>
      <c r="D9486" s="562">
        <f t="shared" si="2147"/>
        <v>0</v>
      </c>
      <c r="E9486" s="555"/>
      <c r="F9486" s="558">
        <f>IF(C9486="",0,IFERROR(VLOOKUP(COUNTIF($A$1:A9486,"ANALISIS DE PRECIOS"),T_Rendimiento_Equipo,5,FALSE),0))</f>
        <v>0</v>
      </c>
      <c r="G9486" s="555">
        <f t="shared" si="2148"/>
        <v>0</v>
      </c>
    </row>
    <row r="9487" spans="1:7" ht="19.899999999999999" customHeight="1" x14ac:dyDescent="0.2">
      <c r="A9487" s="601">
        <f t="shared" si="2145"/>
        <v>0</v>
      </c>
      <c r="B9487" s="561">
        <f t="shared" si="2146"/>
        <v>0</v>
      </c>
      <c r="C9487" s="563"/>
      <c r="D9487" s="562">
        <f t="shared" si="2147"/>
        <v>0</v>
      </c>
      <c r="E9487" s="555"/>
      <c r="F9487" s="558">
        <f>IF(C9487="",0,IFERROR(VLOOKUP(COUNTIF($A$1:A9487,"ANALISIS DE PRECIOS"),T_Rendimiento_Equipo,5,FALSE),0))</f>
        <v>0</v>
      </c>
      <c r="G9487" s="555">
        <f t="shared" si="2148"/>
        <v>0</v>
      </c>
    </row>
    <row r="9488" spans="1:7" ht="19.899999999999999" customHeight="1" x14ac:dyDescent="0.2">
      <c r="A9488" s="601">
        <f t="shared" si="2145"/>
        <v>0</v>
      </c>
      <c r="B9488" s="561">
        <f t="shared" si="2146"/>
        <v>0</v>
      </c>
      <c r="C9488" s="552"/>
      <c r="D9488" s="562">
        <f t="shared" si="2147"/>
        <v>0</v>
      </c>
      <c r="E9488" s="555"/>
      <c r="F9488" s="558">
        <f>IF(C9488="",0,IFERROR(VLOOKUP(COUNTIF($A$1:A9488,"ANALISIS DE PRECIOS"),T_Rendimiento_Equipo,5,FALSE),0))</f>
        <v>0</v>
      </c>
      <c r="G9488" s="555">
        <f t="shared" si="2148"/>
        <v>0</v>
      </c>
    </row>
    <row r="9489" spans="1:7" ht="19.899999999999999" customHeight="1" x14ac:dyDescent="0.2">
      <c r="A9489" s="602"/>
      <c r="B9489" s="541"/>
      <c r="C9489" s="545"/>
      <c r="D9489" s="541"/>
      <c r="E9489" s="542"/>
      <c r="F9489" s="564" t="s">
        <v>27</v>
      </c>
      <c r="G9489" s="603">
        <f>SUBTOTAL(9,G9480:G9488)</f>
        <v>0</v>
      </c>
    </row>
    <row r="9490" spans="1:7" ht="19.899999999999999" customHeight="1" x14ac:dyDescent="0.2">
      <c r="A9490" s="599"/>
      <c r="B9490" s="545"/>
      <c r="C9490" s="537" t="s">
        <v>713</v>
      </c>
      <c r="D9490" s="541"/>
      <c r="E9490" s="542"/>
      <c r="F9490" s="543"/>
      <c r="G9490" s="600"/>
    </row>
    <row r="9491" spans="1:7" ht="19.899999999999999" customHeight="1" x14ac:dyDescent="0.2">
      <c r="A9491" s="792" t="s">
        <v>576</v>
      </c>
      <c r="B9491" s="793"/>
      <c r="C9491" s="794" t="s">
        <v>0</v>
      </c>
      <c r="D9491" s="796" t="s">
        <v>24</v>
      </c>
      <c r="E9491" s="796" t="s">
        <v>1832</v>
      </c>
      <c r="F9491" s="798" t="s">
        <v>1007</v>
      </c>
      <c r="G9491" s="800" t="s">
        <v>26</v>
      </c>
    </row>
    <row r="9492" spans="1:7" ht="19.899999999999999" customHeight="1" x14ac:dyDescent="0.2">
      <c r="A9492" s="560" t="s">
        <v>577</v>
      </c>
      <c r="B9492" s="560" t="s">
        <v>578</v>
      </c>
      <c r="C9492" s="795"/>
      <c r="D9492" s="797"/>
      <c r="E9492" s="797"/>
      <c r="F9492" s="799"/>
      <c r="G9492" s="801"/>
    </row>
    <row r="9493" spans="1:7" ht="19.899999999999999" customHeight="1" x14ac:dyDescent="0.2">
      <c r="A9493" s="601">
        <f t="shared" ref="A9493:A9499" si="2149">IFERROR(VLOOKUP(C9493,T_Insumos,4,FALSE),0)</f>
        <v>0</v>
      </c>
      <c r="B9493" s="561">
        <f t="shared" ref="B9493:B9499" si="2150">IFERROR(VLOOKUP(C9493,T_Insumos,5,FALSE),0)</f>
        <v>0</v>
      </c>
      <c r="C9493" s="565"/>
      <c r="D9493" s="558"/>
      <c r="E9493" s="555">
        <f t="shared" ref="E9493:E9499" si="2151">IFERROR(VLOOKUP(C9493,T_Insumos,3,FALSE),0)</f>
        <v>0</v>
      </c>
      <c r="F9493" s="558">
        <f>IF(C9493="",0,IFERROR(VLOOKUP(COUNTIF($A$1:A9493,"ANALISIS DE PRECIOS"),T_Rendimiento_Equipo,5,FALSE),0))</f>
        <v>0</v>
      </c>
      <c r="G9493" s="555">
        <f>IFERROR(ROUND(D9493*E9493/F9493,2),0)</f>
        <v>0</v>
      </c>
    </row>
    <row r="9494" spans="1:7" ht="19.899999999999999" customHeight="1" x14ac:dyDescent="0.2">
      <c r="A9494" s="601">
        <f t="shared" si="2149"/>
        <v>0</v>
      </c>
      <c r="B9494" s="561">
        <f t="shared" si="2150"/>
        <v>0</v>
      </c>
      <c r="C9494" s="552"/>
      <c r="D9494" s="558"/>
      <c r="E9494" s="555">
        <f t="shared" si="2151"/>
        <v>0</v>
      </c>
      <c r="F9494" s="558">
        <f>IF(C9494="",0,IFERROR(VLOOKUP(COUNTIF($A$1:A9494,"ANALISIS DE PRECIOS"),T_Rendimiento_Equipo,5,FALSE),0))</f>
        <v>0</v>
      </c>
      <c r="G9494" s="555">
        <f t="shared" ref="G9494:G9499" si="2152">IFERROR(ROUND(D9494*E9494/F9494,2),0)</f>
        <v>0</v>
      </c>
    </row>
    <row r="9495" spans="1:7" ht="19.899999999999999" customHeight="1" x14ac:dyDescent="0.2">
      <c r="A9495" s="601">
        <f t="shared" si="2149"/>
        <v>0</v>
      </c>
      <c r="B9495" s="561">
        <f t="shared" si="2150"/>
        <v>0</v>
      </c>
      <c r="C9495" s="552"/>
      <c r="D9495" s="558"/>
      <c r="E9495" s="555">
        <f t="shared" si="2151"/>
        <v>0</v>
      </c>
      <c r="F9495" s="558">
        <f>IF(C9495="",0,IFERROR(VLOOKUP(COUNTIF($A$1:A9495,"ANALISIS DE PRECIOS"),T_Rendimiento_Equipo,5,FALSE),0))</f>
        <v>0</v>
      </c>
      <c r="G9495" s="555">
        <f t="shared" si="2152"/>
        <v>0</v>
      </c>
    </row>
    <row r="9496" spans="1:7" ht="19.899999999999999" customHeight="1" x14ac:dyDescent="0.2">
      <c r="A9496" s="601">
        <f t="shared" si="2149"/>
        <v>0</v>
      </c>
      <c r="B9496" s="561">
        <f t="shared" si="2150"/>
        <v>0</v>
      </c>
      <c r="C9496" s="552"/>
      <c r="D9496" s="558"/>
      <c r="E9496" s="555">
        <f t="shared" si="2151"/>
        <v>0</v>
      </c>
      <c r="F9496" s="558">
        <f>IF(C9496="",0,IFERROR(VLOOKUP(COUNTIF($A$1:A9496,"ANALISIS DE PRECIOS"),T_Rendimiento_Equipo,5,FALSE),0))</f>
        <v>0</v>
      </c>
      <c r="G9496" s="555">
        <f t="shared" si="2152"/>
        <v>0</v>
      </c>
    </row>
    <row r="9497" spans="1:7" ht="19.899999999999999" customHeight="1" x14ac:dyDescent="0.2">
      <c r="A9497" s="601">
        <f t="shared" si="2149"/>
        <v>0</v>
      </c>
      <c r="B9497" s="561">
        <f t="shared" si="2150"/>
        <v>0</v>
      </c>
      <c r="C9497" s="552"/>
      <c r="D9497" s="558"/>
      <c r="E9497" s="555">
        <f t="shared" si="2151"/>
        <v>0</v>
      </c>
      <c r="F9497" s="558">
        <f>IF(C9497="",0,IFERROR(VLOOKUP(COUNTIF($A$1:A9497,"ANALISIS DE PRECIOS"),T_Rendimiento_Equipo,5,FALSE),0))</f>
        <v>0</v>
      </c>
      <c r="G9497" s="555">
        <f t="shared" si="2152"/>
        <v>0</v>
      </c>
    </row>
    <row r="9498" spans="1:7" ht="19.899999999999999" customHeight="1" x14ac:dyDescent="0.2">
      <c r="A9498" s="601">
        <f t="shared" si="2149"/>
        <v>0</v>
      </c>
      <c r="B9498" s="561">
        <f t="shared" si="2150"/>
        <v>0</v>
      </c>
      <c r="C9498" s="552"/>
      <c r="D9498" s="566"/>
      <c r="E9498" s="555">
        <f t="shared" si="2151"/>
        <v>0</v>
      </c>
      <c r="F9498" s="558">
        <f>IF(C9498="",0,IFERROR(VLOOKUP(COUNTIF($A$1:A9498,"ANALISIS DE PRECIOS"),T_Rendimiento_Equipo,5,FALSE),0))</f>
        <v>0</v>
      </c>
      <c r="G9498" s="555">
        <f t="shared" si="2152"/>
        <v>0</v>
      </c>
    </row>
    <row r="9499" spans="1:7" ht="19.899999999999999" customHeight="1" x14ac:dyDescent="0.2">
      <c r="A9499" s="601">
        <f t="shared" si="2149"/>
        <v>0</v>
      </c>
      <c r="B9499" s="561">
        <f t="shared" si="2150"/>
        <v>0</v>
      </c>
      <c r="C9499" s="561"/>
      <c r="D9499" s="567"/>
      <c r="E9499" s="555">
        <f t="shared" si="2151"/>
        <v>0</v>
      </c>
      <c r="F9499" s="558">
        <f>IF(C9499="",0,IFERROR(VLOOKUP(COUNTIF($A$1:A9499,"ANALISIS DE PRECIOS"),T_Rendimiento_Equipo,5,FALSE),0))</f>
        <v>0</v>
      </c>
      <c r="G9499" s="555">
        <f t="shared" si="2152"/>
        <v>0</v>
      </c>
    </row>
    <row r="9500" spans="1:7" ht="19.899999999999999" customHeight="1" x14ac:dyDescent="0.2">
      <c r="A9500" s="602"/>
      <c r="B9500" s="541"/>
      <c r="C9500" s="545"/>
      <c r="D9500" s="541"/>
      <c r="E9500" s="542"/>
      <c r="F9500" s="564" t="s">
        <v>28</v>
      </c>
      <c r="G9500" s="604">
        <f>SUBTOTAL(9,G9493:G9499)</f>
        <v>0</v>
      </c>
    </row>
    <row r="9501" spans="1:7" ht="19.899999999999999" customHeight="1" x14ac:dyDescent="0.2">
      <c r="A9501" s="599"/>
      <c r="B9501" s="545"/>
      <c r="C9501" s="537" t="s">
        <v>1014</v>
      </c>
      <c r="D9501" s="541"/>
      <c r="E9501" s="542"/>
      <c r="F9501" s="543"/>
      <c r="G9501" s="600"/>
    </row>
    <row r="9502" spans="1:7" ht="19.899999999999999" customHeight="1" x14ac:dyDescent="0.2">
      <c r="A9502" s="792" t="s">
        <v>576</v>
      </c>
      <c r="B9502" s="793"/>
      <c r="C9502" s="794" t="s">
        <v>0</v>
      </c>
      <c r="D9502" s="794" t="s">
        <v>1867</v>
      </c>
      <c r="E9502" s="796" t="s">
        <v>24</v>
      </c>
      <c r="F9502" s="798" t="s">
        <v>25</v>
      </c>
      <c r="G9502" s="800" t="s">
        <v>26</v>
      </c>
    </row>
    <row r="9503" spans="1:7" ht="19.899999999999999" customHeight="1" x14ac:dyDescent="0.2">
      <c r="A9503" s="560" t="s">
        <v>577</v>
      </c>
      <c r="B9503" s="560" t="s">
        <v>578</v>
      </c>
      <c r="C9503" s="795"/>
      <c r="D9503" s="795"/>
      <c r="E9503" s="797"/>
      <c r="F9503" s="799"/>
      <c r="G9503" s="801"/>
    </row>
    <row r="9504" spans="1:7" ht="19.899999999999999" customHeight="1" x14ac:dyDescent="0.2">
      <c r="A9504" s="601">
        <f t="shared" ref="A9504:A9514" si="2153">IFERROR(VLOOKUP(C9504,T_Insumos,4,FALSE),0)</f>
        <v>0</v>
      </c>
      <c r="B9504" s="561">
        <f t="shared" ref="B9504:B9514" si="2154">IFERROR(VLOOKUP(C9504,T_Insumos,5,FALSE),0)</f>
        <v>0</v>
      </c>
      <c r="C9504" s="561"/>
      <c r="D9504" s="613">
        <f t="shared" ref="D9504:D9514" si="2155">IFERROR(VLOOKUP(C9504,T_Insumos,2,FALSE),0)</f>
        <v>0</v>
      </c>
      <c r="E9504" s="553"/>
      <c r="F9504" s="555">
        <f t="shared" ref="F9504:F9514" si="2156">IFERROR(VLOOKUP(C9504,T_Insumos,3,FALSE),0)</f>
        <v>0</v>
      </c>
      <c r="G9504" s="555">
        <f>ROUND(E9504*F9504,2)</f>
        <v>0</v>
      </c>
    </row>
    <row r="9505" spans="1:7" ht="19.899999999999999" customHeight="1" x14ac:dyDescent="0.2">
      <c r="A9505" s="601">
        <f t="shared" si="2153"/>
        <v>0</v>
      </c>
      <c r="B9505" s="561">
        <f t="shared" si="2154"/>
        <v>0</v>
      </c>
      <c r="C9505" s="561"/>
      <c r="D9505" s="613">
        <f t="shared" si="2155"/>
        <v>0</v>
      </c>
      <c r="E9505" s="553"/>
      <c r="F9505" s="555">
        <f t="shared" si="2156"/>
        <v>0</v>
      </c>
      <c r="G9505" s="555">
        <f t="shared" ref="G9505:G9514" si="2157">ROUND(E9505*F9505,2)</f>
        <v>0</v>
      </c>
    </row>
    <row r="9506" spans="1:7" ht="19.899999999999999" customHeight="1" x14ac:dyDescent="0.2">
      <c r="A9506" s="601">
        <f t="shared" si="2153"/>
        <v>0</v>
      </c>
      <c r="B9506" s="561">
        <f t="shared" si="2154"/>
        <v>0</v>
      </c>
      <c r="C9506" s="561"/>
      <c r="D9506" s="613">
        <f t="shared" si="2155"/>
        <v>0</v>
      </c>
      <c r="E9506" s="553"/>
      <c r="F9506" s="555">
        <f t="shared" si="2156"/>
        <v>0</v>
      </c>
      <c r="G9506" s="555">
        <f t="shared" si="2157"/>
        <v>0</v>
      </c>
    </row>
    <row r="9507" spans="1:7" ht="19.899999999999999" customHeight="1" x14ac:dyDescent="0.2">
      <c r="A9507" s="601">
        <f t="shared" si="2153"/>
        <v>0</v>
      </c>
      <c r="B9507" s="561">
        <f t="shared" si="2154"/>
        <v>0</v>
      </c>
      <c r="C9507" s="561"/>
      <c r="D9507" s="613">
        <f t="shared" si="2155"/>
        <v>0</v>
      </c>
      <c r="E9507" s="553"/>
      <c r="F9507" s="555">
        <f t="shared" si="2156"/>
        <v>0</v>
      </c>
      <c r="G9507" s="555">
        <f t="shared" si="2157"/>
        <v>0</v>
      </c>
    </row>
    <row r="9508" spans="1:7" ht="19.899999999999999" customHeight="1" x14ac:dyDescent="0.2">
      <c r="A9508" s="601">
        <f t="shared" si="2153"/>
        <v>0</v>
      </c>
      <c r="B9508" s="561">
        <f t="shared" si="2154"/>
        <v>0</v>
      </c>
      <c r="C9508" s="561"/>
      <c r="D9508" s="613">
        <f t="shared" si="2155"/>
        <v>0</v>
      </c>
      <c r="E9508" s="553"/>
      <c r="F9508" s="555">
        <f t="shared" si="2156"/>
        <v>0</v>
      </c>
      <c r="G9508" s="555">
        <f t="shared" si="2157"/>
        <v>0</v>
      </c>
    </row>
    <row r="9509" spans="1:7" ht="19.899999999999999" customHeight="1" x14ac:dyDescent="0.2">
      <c r="A9509" s="601">
        <f t="shared" si="2153"/>
        <v>0</v>
      </c>
      <c r="B9509" s="561">
        <f t="shared" si="2154"/>
        <v>0</v>
      </c>
      <c r="C9509" s="561"/>
      <c r="D9509" s="613">
        <f t="shared" si="2155"/>
        <v>0</v>
      </c>
      <c r="E9509" s="553"/>
      <c r="F9509" s="555">
        <f t="shared" si="2156"/>
        <v>0</v>
      </c>
      <c r="G9509" s="555">
        <f t="shared" si="2157"/>
        <v>0</v>
      </c>
    </row>
    <row r="9510" spans="1:7" ht="19.899999999999999" customHeight="1" x14ac:dyDescent="0.2">
      <c r="A9510" s="601">
        <f t="shared" si="2153"/>
        <v>0</v>
      </c>
      <c r="B9510" s="561">
        <f t="shared" si="2154"/>
        <v>0</v>
      </c>
      <c r="C9510" s="561"/>
      <c r="D9510" s="613">
        <f t="shared" si="2155"/>
        <v>0</v>
      </c>
      <c r="E9510" s="553"/>
      <c r="F9510" s="555">
        <f t="shared" si="2156"/>
        <v>0</v>
      </c>
      <c r="G9510" s="555">
        <f t="shared" si="2157"/>
        <v>0</v>
      </c>
    </row>
    <row r="9511" spans="1:7" ht="19.899999999999999" customHeight="1" x14ac:dyDescent="0.2">
      <c r="A9511" s="601">
        <f t="shared" si="2153"/>
        <v>0</v>
      </c>
      <c r="B9511" s="561">
        <f t="shared" si="2154"/>
        <v>0</v>
      </c>
      <c r="C9511" s="561"/>
      <c r="D9511" s="613">
        <f t="shared" si="2155"/>
        <v>0</v>
      </c>
      <c r="E9511" s="553"/>
      <c r="F9511" s="555">
        <f t="shared" si="2156"/>
        <v>0</v>
      </c>
      <c r="G9511" s="555">
        <f t="shared" si="2157"/>
        <v>0</v>
      </c>
    </row>
    <row r="9512" spans="1:7" ht="19.899999999999999" customHeight="1" x14ac:dyDescent="0.2">
      <c r="A9512" s="601">
        <f t="shared" si="2153"/>
        <v>0</v>
      </c>
      <c r="B9512" s="561">
        <f t="shared" si="2154"/>
        <v>0</v>
      </c>
      <c r="C9512" s="561"/>
      <c r="D9512" s="613">
        <f t="shared" si="2155"/>
        <v>0</v>
      </c>
      <c r="E9512" s="553"/>
      <c r="F9512" s="555">
        <f t="shared" si="2156"/>
        <v>0</v>
      </c>
      <c r="G9512" s="555">
        <f t="shared" si="2157"/>
        <v>0</v>
      </c>
    </row>
    <row r="9513" spans="1:7" ht="19.899999999999999" customHeight="1" x14ac:dyDescent="0.2">
      <c r="A9513" s="601">
        <f t="shared" si="2153"/>
        <v>0</v>
      </c>
      <c r="B9513" s="561">
        <f t="shared" si="2154"/>
        <v>0</v>
      </c>
      <c r="C9513" s="561"/>
      <c r="D9513" s="613">
        <f t="shared" si="2155"/>
        <v>0</v>
      </c>
      <c r="E9513" s="553"/>
      <c r="F9513" s="555">
        <f t="shared" si="2156"/>
        <v>0</v>
      </c>
      <c r="G9513" s="555">
        <f t="shared" si="2157"/>
        <v>0</v>
      </c>
    </row>
    <row r="9514" spans="1:7" ht="19.899999999999999" customHeight="1" x14ac:dyDescent="0.2">
      <c r="A9514" s="601">
        <f t="shared" si="2153"/>
        <v>0</v>
      </c>
      <c r="B9514" s="561">
        <f t="shared" si="2154"/>
        <v>0</v>
      </c>
      <c r="C9514" s="561"/>
      <c r="D9514" s="613">
        <f t="shared" si="2155"/>
        <v>0</v>
      </c>
      <c r="E9514" s="553"/>
      <c r="F9514" s="555">
        <f t="shared" si="2156"/>
        <v>0</v>
      </c>
      <c r="G9514" s="555">
        <f t="shared" si="2157"/>
        <v>0</v>
      </c>
    </row>
    <row r="9515" spans="1:7" ht="19.899999999999999" customHeight="1" x14ac:dyDescent="0.2">
      <c r="A9515" s="599"/>
      <c r="B9515" s="545"/>
      <c r="C9515" s="545"/>
      <c r="D9515" s="541"/>
      <c r="E9515" s="542"/>
      <c r="F9515" s="564" t="s">
        <v>29</v>
      </c>
      <c r="G9515" s="605">
        <f>SUBTOTAL(9,G9504:G9514)</f>
        <v>0</v>
      </c>
    </row>
    <row r="9516" spans="1:7" ht="19.899999999999999" customHeight="1" x14ac:dyDescent="0.2">
      <c r="A9516" s="599"/>
      <c r="B9516" s="545"/>
      <c r="C9516" s="537" t="s">
        <v>1015</v>
      </c>
      <c r="D9516" s="541"/>
      <c r="E9516" s="542"/>
      <c r="F9516" s="543"/>
      <c r="G9516" s="600"/>
    </row>
    <row r="9517" spans="1:7" ht="19.899999999999999" customHeight="1" x14ac:dyDescent="0.2">
      <c r="A9517" s="792" t="s">
        <v>576</v>
      </c>
      <c r="B9517" s="793"/>
      <c r="C9517" s="794" t="s">
        <v>0</v>
      </c>
      <c r="D9517" s="794" t="s">
        <v>1867</v>
      </c>
      <c r="E9517" s="796" t="s">
        <v>24</v>
      </c>
      <c r="F9517" s="798" t="s">
        <v>25</v>
      </c>
      <c r="G9517" s="800" t="s">
        <v>26</v>
      </c>
    </row>
    <row r="9518" spans="1:7" ht="19.899999999999999" customHeight="1" x14ac:dyDescent="0.2">
      <c r="A9518" s="560" t="s">
        <v>577</v>
      </c>
      <c r="B9518" s="560" t="s">
        <v>578</v>
      </c>
      <c r="C9518" s="795"/>
      <c r="D9518" s="795"/>
      <c r="E9518" s="797"/>
      <c r="F9518" s="799"/>
      <c r="G9518" s="801"/>
    </row>
    <row r="9519" spans="1:7" ht="19.899999999999999" customHeight="1" x14ac:dyDescent="0.2">
      <c r="A9519" s="601">
        <f>IFERROR(VLOOKUP(C9519,T_Insumos,4,FALSE),0)</f>
        <v>0</v>
      </c>
      <c r="B9519" s="561">
        <f>IFERROR(VLOOKUP(C9519,T_Insumos,5,FALSE),0)</f>
        <v>0</v>
      </c>
      <c r="C9519" s="552"/>
      <c r="D9519" s="613">
        <f>IF(C9519=0,0,"$/tnkm")</f>
        <v>0</v>
      </c>
      <c r="E9519" s="553"/>
      <c r="F9519" s="555">
        <f>IFERROR(VLOOKUP(C9519,T_Insumos,3,FALSE),0)</f>
        <v>0</v>
      </c>
      <c r="G9519" s="555">
        <f>ROUND(E9519*F9519,2)</f>
        <v>0</v>
      </c>
    </row>
    <row r="9520" spans="1:7" ht="19.899999999999999" customHeight="1" x14ac:dyDescent="0.2">
      <c r="A9520" s="601">
        <f>IFERROR(VLOOKUP(C9520,T_Insumos,4,FALSE),0)</f>
        <v>0</v>
      </c>
      <c r="B9520" s="561">
        <f>IFERROR(VLOOKUP(C9520,T_Insumos,5,FALSE),0)</f>
        <v>0</v>
      </c>
      <c r="C9520" s="552"/>
      <c r="D9520" s="613">
        <f>IF(C9520=0,0,"$/tnkm")</f>
        <v>0</v>
      </c>
      <c r="E9520" s="569"/>
      <c r="F9520" s="555">
        <f>IFERROR(VLOOKUP(C9520,T_Insumos,3,FALSE),0)</f>
        <v>0</v>
      </c>
      <c r="G9520" s="555">
        <f t="shared" ref="G9520" si="2158">ROUND(E9520*F9520,2)</f>
        <v>0</v>
      </c>
    </row>
    <row r="9521" spans="1:7" ht="19.899999999999999" customHeight="1" x14ac:dyDescent="0.2">
      <c r="A9521" s="599"/>
      <c r="B9521" s="545"/>
      <c r="C9521" s="545"/>
      <c r="D9521" s="541"/>
      <c r="E9521" s="542"/>
      <c r="F9521" s="564" t="s">
        <v>1016</v>
      </c>
      <c r="G9521" s="605">
        <f>SUBTOTAL(9,G9519:G9520)</f>
        <v>0</v>
      </c>
    </row>
    <row r="9522" spans="1:7" ht="19.899999999999999" customHeight="1" x14ac:dyDescent="0.2">
      <c r="A9522" s="602"/>
      <c r="B9522" s="541"/>
      <c r="C9522" s="545"/>
      <c r="D9522" s="541"/>
      <c r="E9522" s="542"/>
      <c r="F9522" s="543"/>
      <c r="G9522" s="600"/>
    </row>
    <row r="9523" spans="1:7" ht="19.899999999999999" customHeight="1" x14ac:dyDescent="0.2">
      <c r="A9523" s="664" t="str">
        <f>B9457</f>
        <v/>
      </c>
      <c r="B9523" s="661">
        <f ca="1">C9457</f>
        <v>0</v>
      </c>
      <c r="C9523" s="541"/>
      <c r="D9523" s="541" t="s">
        <v>1833</v>
      </c>
      <c r="E9523" s="662"/>
      <c r="F9523" s="663" t="str">
        <f ca="1">"$/"&amp;G9457</f>
        <v>$/0</v>
      </c>
      <c r="G9523" s="610">
        <f>SUBTOTAL(9,G9480:G9522)</f>
        <v>0</v>
      </c>
    </row>
    <row r="9524" spans="1:7" ht="19.899999999999999" customHeight="1" x14ac:dyDescent="0.2">
      <c r="A9524" s="606"/>
      <c r="B9524" s="607"/>
      <c r="C9524" s="608"/>
      <c r="D9524" s="608" t="s">
        <v>2043</v>
      </c>
      <c r="E9524" s="609"/>
      <c r="F9524" s="665" t="str">
        <f ca="1">"$/"&amp;G9457</f>
        <v>$/0</v>
      </c>
      <c r="G9524" s="610">
        <f>ROUND(G9523/Coeficiente_Paso,2)</f>
        <v>0</v>
      </c>
    </row>
    <row r="9525" spans="1:7" ht="19.899999999999999" customHeight="1" x14ac:dyDescent="0.2">
      <c r="A9525" s="191"/>
      <c r="B9525" s="191"/>
      <c r="C9525" s="191"/>
      <c r="D9525" s="191"/>
      <c r="E9525" s="191"/>
      <c r="F9525" s="191"/>
      <c r="G9525" s="191"/>
    </row>
    <row r="9526" spans="1:7" ht="19.899999999999999" customHeight="1" x14ac:dyDescent="0.2">
      <c r="A9526" s="802" t="s">
        <v>31</v>
      </c>
      <c r="B9526" s="803"/>
      <c r="C9526" s="803"/>
      <c r="D9526" s="803"/>
      <c r="E9526" s="803"/>
      <c r="F9526" s="803"/>
      <c r="G9526" s="804"/>
    </row>
    <row r="9527" spans="1:7" ht="19.899999999999999" customHeight="1" x14ac:dyDescent="0.2">
      <c r="A9527" s="587" t="s">
        <v>711</v>
      </c>
      <c r="B9527" s="535" t="str">
        <f>Comitente</f>
        <v>DIRECCIÓN PROVINCIAL DE VIALIDAD</v>
      </c>
      <c r="C9527" s="536"/>
      <c r="D9527" s="537"/>
      <c r="E9527" s="537"/>
      <c r="F9527" s="538"/>
      <c r="G9527" s="588"/>
    </row>
    <row r="9528" spans="1:7" ht="19.899999999999999" customHeight="1" x14ac:dyDescent="0.2">
      <c r="A9528" s="587" t="s">
        <v>712</v>
      </c>
      <c r="B9528" s="535">
        <f>Contratista</f>
        <v>0</v>
      </c>
      <c r="C9528" s="539"/>
      <c r="D9528" s="539"/>
      <c r="E9528" s="539"/>
      <c r="F9528" s="535"/>
      <c r="G9528" s="589"/>
    </row>
    <row r="9529" spans="1:7" ht="19.899999999999999" customHeight="1" x14ac:dyDescent="0.2">
      <c r="A9529" s="587" t="s">
        <v>21</v>
      </c>
      <c r="B9529" s="535" t="str">
        <f>Obra</f>
        <v>PAVIMENTACIÓN Y REPAVIMENTACION DE LA RED VIAL MUNICIPAL AFECTADAS POR OBRAS DE SANEAMIENTO 1era ETAPA SARMIENTO</v>
      </c>
      <c r="C9529" s="539"/>
      <c r="D9529" s="539"/>
      <c r="E9529" s="539"/>
      <c r="F9529" s="535" t="s">
        <v>32</v>
      </c>
      <c r="G9529" s="589">
        <f>Fecha_Base</f>
        <v>0</v>
      </c>
    </row>
    <row r="9530" spans="1:7" ht="19.899999999999999" customHeight="1" x14ac:dyDescent="0.2">
      <c r="A9530" s="590" t="s">
        <v>710</v>
      </c>
      <c r="B9530" s="540" t="str">
        <f>Ubicación</f>
        <v>DEPARTAMENTO SARMIENTO</v>
      </c>
      <c r="C9530" s="540"/>
      <c r="D9530" s="541"/>
      <c r="E9530" s="542"/>
      <c r="F9530" s="543"/>
      <c r="G9530" s="591"/>
    </row>
    <row r="9531" spans="1:7" ht="19.899999999999999" customHeight="1" x14ac:dyDescent="0.2">
      <c r="A9531" s="590" t="s">
        <v>33</v>
      </c>
      <c r="B9531" s="544" t="str">
        <f>IFERROR(VALUE(LEFT(B9532,FIND(".",B9532)-1)),"")</f>
        <v/>
      </c>
      <c r="C9531" s="545">
        <f ca="1">IFERROR(VLOOKUP(B9531,T_Computo_Presupuesto,2,FALSE),0)</f>
        <v>0</v>
      </c>
      <c r="D9531" s="545"/>
      <c r="E9531" s="542"/>
      <c r="F9531" s="543"/>
      <c r="G9531" s="591"/>
    </row>
    <row r="9532" spans="1:7" ht="19.899999999999999" customHeight="1" x14ac:dyDescent="0.2">
      <c r="A9532" s="590" t="s">
        <v>22</v>
      </c>
      <c r="B9532" s="546" t="str">
        <f>IFERROR(VLOOKUP(COUNTIF($A$1:A9532,"ANALISIS DE PRECIOS"),T_NumeroItem,2,FALSE),"")</f>
        <v/>
      </c>
      <c r="C9532" s="805">
        <f ca="1">IFERROR(VLOOKUP(B9532,T_Computo_Presupuesto,2,FALSE),0)</f>
        <v>0</v>
      </c>
      <c r="D9532" s="805"/>
      <c r="E9532" s="805"/>
      <c r="F9532" s="540" t="s">
        <v>23</v>
      </c>
      <c r="G9532" s="592">
        <f ca="1">IFERROR(VLOOKUP(B9532,T_Computo_Presupuesto,4,FALSE),0)</f>
        <v>0</v>
      </c>
    </row>
    <row r="9533" spans="1:7" ht="19.899999999999999" customHeight="1" x14ac:dyDescent="0.2">
      <c r="A9533" s="590"/>
      <c r="B9533" s="540"/>
      <c r="C9533" s="545"/>
      <c r="D9533" s="541"/>
      <c r="E9533" s="542"/>
      <c r="F9533" s="545"/>
      <c r="G9533" s="593"/>
    </row>
    <row r="9534" spans="1:7" ht="19.899999999999999" customHeight="1" x14ac:dyDescent="0.2">
      <c r="A9534" s="594"/>
      <c r="B9534" s="547"/>
      <c r="C9534" s="548" t="s">
        <v>999</v>
      </c>
      <c r="D9534" s="547"/>
      <c r="E9534" s="547"/>
      <c r="F9534" s="547"/>
      <c r="G9534" s="595"/>
    </row>
    <row r="9535" spans="1:7" ht="19.899999999999999" customHeight="1" x14ac:dyDescent="0.2">
      <c r="A9535" s="590"/>
      <c r="B9535" s="549"/>
      <c r="C9535" s="545"/>
      <c r="D9535" s="541"/>
      <c r="E9535" s="542"/>
      <c r="F9535" s="540"/>
      <c r="G9535" s="592"/>
    </row>
    <row r="9536" spans="1:7" ht="19.899999999999999" customHeight="1" x14ac:dyDescent="0.2">
      <c r="A9536" s="590"/>
      <c r="B9536" s="549"/>
      <c r="C9536" s="550" t="s">
        <v>1000</v>
      </c>
      <c r="D9536" s="551" t="s">
        <v>24</v>
      </c>
      <c r="E9536" s="551" t="s">
        <v>1001</v>
      </c>
      <c r="F9536" s="551" t="s">
        <v>1002</v>
      </c>
      <c r="G9536" s="550" t="s">
        <v>1003</v>
      </c>
    </row>
    <row r="9537" spans="1:7" ht="19.899999999999999" customHeight="1" x14ac:dyDescent="0.2">
      <c r="A9537" s="590"/>
      <c r="B9537" s="549"/>
      <c r="C9537" s="552"/>
      <c r="D9537" s="553"/>
      <c r="E9537" s="554">
        <f t="shared" ref="E9537:E9546" si="2159">IFERROR(VLOOKUP(C9537,T_Equipos,4,FALSE),0)</f>
        <v>0</v>
      </c>
      <c r="F9537" s="555">
        <f t="shared" ref="F9537:F9546" si="2160">IFERROR(VLOOKUP(C9537,T_Equipos,5,FALSE),0)</f>
        <v>0</v>
      </c>
      <c r="G9537" s="555">
        <f>ROUND(D9537*F9537,2)</f>
        <v>0</v>
      </c>
    </row>
    <row r="9538" spans="1:7" ht="19.899999999999999" customHeight="1" x14ac:dyDescent="0.2">
      <c r="A9538" s="590"/>
      <c r="B9538" s="549"/>
      <c r="C9538" s="552"/>
      <c r="D9538" s="553"/>
      <c r="E9538" s="554">
        <f t="shared" si="2159"/>
        <v>0</v>
      </c>
      <c r="F9538" s="555">
        <f t="shared" si="2160"/>
        <v>0</v>
      </c>
      <c r="G9538" s="555">
        <f>ROUND(D9538*F9538,2)</f>
        <v>0</v>
      </c>
    </row>
    <row r="9539" spans="1:7" ht="19.899999999999999" customHeight="1" x14ac:dyDescent="0.2">
      <c r="A9539" s="590"/>
      <c r="B9539" s="549"/>
      <c r="C9539" s="552"/>
      <c r="D9539" s="553"/>
      <c r="E9539" s="554">
        <f t="shared" si="2159"/>
        <v>0</v>
      </c>
      <c r="F9539" s="555">
        <f t="shared" si="2160"/>
        <v>0</v>
      </c>
      <c r="G9539" s="555">
        <f>ROUND(D9539*F9539,2)</f>
        <v>0</v>
      </c>
    </row>
    <row r="9540" spans="1:7" ht="19.899999999999999" customHeight="1" x14ac:dyDescent="0.2">
      <c r="A9540" s="590"/>
      <c r="B9540" s="549"/>
      <c r="C9540" s="552"/>
      <c r="D9540" s="553"/>
      <c r="E9540" s="554">
        <f t="shared" si="2159"/>
        <v>0</v>
      </c>
      <c r="F9540" s="555">
        <f t="shared" si="2160"/>
        <v>0</v>
      </c>
      <c r="G9540" s="555">
        <f>ROUND(D9540*F9540,2)</f>
        <v>0</v>
      </c>
    </row>
    <row r="9541" spans="1:7" ht="19.899999999999999" customHeight="1" x14ac:dyDescent="0.2">
      <c r="A9541" s="590"/>
      <c r="B9541" s="549"/>
      <c r="C9541" s="552"/>
      <c r="D9541" s="553"/>
      <c r="E9541" s="554">
        <f t="shared" si="2159"/>
        <v>0</v>
      </c>
      <c r="F9541" s="555">
        <f t="shared" si="2160"/>
        <v>0</v>
      </c>
      <c r="G9541" s="555">
        <f t="shared" ref="G9541:G9546" si="2161">ROUND(D9541*F9541,2)</f>
        <v>0</v>
      </c>
    </row>
    <row r="9542" spans="1:7" ht="19.899999999999999" customHeight="1" x14ac:dyDescent="0.2">
      <c r="A9542" s="590"/>
      <c r="B9542" s="549"/>
      <c r="C9542" s="552"/>
      <c r="D9542" s="553"/>
      <c r="E9542" s="554">
        <f t="shared" si="2159"/>
        <v>0</v>
      </c>
      <c r="F9542" s="555">
        <f t="shared" si="2160"/>
        <v>0</v>
      </c>
      <c r="G9542" s="555">
        <f t="shared" si="2161"/>
        <v>0</v>
      </c>
    </row>
    <row r="9543" spans="1:7" ht="19.899999999999999" customHeight="1" x14ac:dyDescent="0.2">
      <c r="A9543" s="590"/>
      <c r="B9543" s="549"/>
      <c r="C9543" s="552"/>
      <c r="D9543" s="553"/>
      <c r="E9543" s="554">
        <f t="shared" si="2159"/>
        <v>0</v>
      </c>
      <c r="F9543" s="555">
        <f t="shared" si="2160"/>
        <v>0</v>
      </c>
      <c r="G9543" s="555">
        <f t="shared" si="2161"/>
        <v>0</v>
      </c>
    </row>
    <row r="9544" spans="1:7" ht="19.899999999999999" customHeight="1" x14ac:dyDescent="0.2">
      <c r="A9544" s="590"/>
      <c r="B9544" s="549"/>
      <c r="C9544" s="552"/>
      <c r="D9544" s="553"/>
      <c r="E9544" s="554">
        <f t="shared" si="2159"/>
        <v>0</v>
      </c>
      <c r="F9544" s="555">
        <f t="shared" si="2160"/>
        <v>0</v>
      </c>
      <c r="G9544" s="555">
        <f t="shared" si="2161"/>
        <v>0</v>
      </c>
    </row>
    <row r="9545" spans="1:7" ht="19.899999999999999" customHeight="1" x14ac:dyDescent="0.2">
      <c r="A9545" s="590"/>
      <c r="B9545" s="549"/>
      <c r="C9545" s="552"/>
      <c r="D9545" s="553"/>
      <c r="E9545" s="554">
        <f t="shared" si="2159"/>
        <v>0</v>
      </c>
      <c r="F9545" s="555">
        <f t="shared" si="2160"/>
        <v>0</v>
      </c>
      <c r="G9545" s="555">
        <f t="shared" si="2161"/>
        <v>0</v>
      </c>
    </row>
    <row r="9546" spans="1:7" ht="19.899999999999999" customHeight="1" x14ac:dyDescent="0.2">
      <c r="A9546" s="590"/>
      <c r="B9546" s="549"/>
      <c r="C9546" s="552"/>
      <c r="D9546" s="553"/>
      <c r="E9546" s="554">
        <f t="shared" si="2159"/>
        <v>0</v>
      </c>
      <c r="F9546" s="555">
        <f t="shared" si="2160"/>
        <v>0</v>
      </c>
      <c r="G9546" s="555">
        <f t="shared" si="2161"/>
        <v>0</v>
      </c>
    </row>
    <row r="9547" spans="1:7" ht="19.899999999999999" customHeight="1" x14ac:dyDescent="0.2">
      <c r="A9547" s="590"/>
      <c r="B9547" s="549"/>
      <c r="C9547" s="545"/>
      <c r="D9547" s="545"/>
      <c r="E9547" s="556"/>
      <c r="F9547" s="540"/>
      <c r="G9547" s="592"/>
    </row>
    <row r="9548" spans="1:7" ht="19.899999999999999" customHeight="1" x14ac:dyDescent="0.2">
      <c r="A9548" s="590"/>
      <c r="B9548" s="545"/>
      <c r="C9548" s="537" t="s">
        <v>1004</v>
      </c>
      <c r="D9548" s="540" t="s">
        <v>1001</v>
      </c>
      <c r="E9548" s="611">
        <f>SUMPRODUCT(D9537:D9546,E9537:E9546)</f>
        <v>0</v>
      </c>
      <c r="F9548" s="540" t="s">
        <v>1005</v>
      </c>
      <c r="G9548" s="612">
        <f>SUM(G9537:G9546)</f>
        <v>0</v>
      </c>
    </row>
    <row r="9549" spans="1:7" ht="19.899999999999999" customHeight="1" x14ac:dyDescent="0.2">
      <c r="A9549" s="590"/>
      <c r="B9549" s="549"/>
      <c r="C9549" s="557"/>
      <c r="D9549" s="556"/>
      <c r="E9549" s="542"/>
      <c r="F9549" s="540"/>
      <c r="G9549" s="596"/>
    </row>
    <row r="9550" spans="1:7" ht="19.899999999999999" customHeight="1" x14ac:dyDescent="0.2">
      <c r="A9550" s="597"/>
      <c r="B9550" s="549"/>
      <c r="C9550" s="540" t="s">
        <v>1006</v>
      </c>
      <c r="D9550" s="558">
        <f>IFERROR(VLOOKUP(COUNTIF($A$1:A9550,"ANALISIS DE PRECIOS"),T_Rendimiento_Equipo,5,FALSE),0)</f>
        <v>0</v>
      </c>
      <c r="E9550" s="559" t="str">
        <f ca="1">G9532&amp;"/día"</f>
        <v>0/día</v>
      </c>
      <c r="F9550" s="598"/>
      <c r="G9550" s="592"/>
    </row>
    <row r="9551" spans="1:7" ht="19.899999999999999" customHeight="1" x14ac:dyDescent="0.2">
      <c r="A9551" s="590"/>
      <c r="B9551" s="549"/>
      <c r="C9551" s="545"/>
      <c r="D9551" s="541"/>
      <c r="E9551" s="542"/>
      <c r="F9551" s="540"/>
      <c r="G9551" s="592"/>
    </row>
    <row r="9552" spans="1:7" ht="19.899999999999999" customHeight="1" x14ac:dyDescent="0.2">
      <c r="A9552" s="792" t="s">
        <v>576</v>
      </c>
      <c r="B9552" s="793"/>
      <c r="C9552" s="794" t="s">
        <v>0</v>
      </c>
      <c r="D9552" s="806" t="s">
        <v>1866</v>
      </c>
      <c r="E9552" s="806" t="s">
        <v>1865</v>
      </c>
      <c r="F9552" s="798" t="s">
        <v>1007</v>
      </c>
      <c r="G9552" s="800" t="s">
        <v>26</v>
      </c>
    </row>
    <row r="9553" spans="1:7" ht="19.899999999999999" customHeight="1" x14ac:dyDescent="0.2">
      <c r="A9553" s="560" t="s">
        <v>577</v>
      </c>
      <c r="B9553" s="560" t="s">
        <v>578</v>
      </c>
      <c r="C9553" s="795"/>
      <c r="D9553" s="807"/>
      <c r="E9553" s="797"/>
      <c r="F9553" s="799"/>
      <c r="G9553" s="801"/>
    </row>
    <row r="9554" spans="1:7" ht="19.899999999999999" customHeight="1" x14ac:dyDescent="0.2">
      <c r="A9554" s="599"/>
      <c r="B9554" s="545"/>
      <c r="C9554" s="537" t="s">
        <v>1008</v>
      </c>
      <c r="D9554" s="542"/>
      <c r="E9554" s="542"/>
      <c r="F9554" s="545"/>
      <c r="G9554" s="600"/>
    </row>
    <row r="9555" spans="1:7" ht="19.899999999999999" customHeight="1" x14ac:dyDescent="0.2">
      <c r="A9555" s="601">
        <f t="shared" ref="A9555:A9563" si="2162">IFERROR(VLOOKUP(C9555,T_Insumos,4,FALSE),0)</f>
        <v>0</v>
      </c>
      <c r="B9555" s="561">
        <f t="shared" ref="B9555:B9563" si="2163">IFERROR(VLOOKUP(C9555,T_Insumos,5,FALSE),0)</f>
        <v>0</v>
      </c>
      <c r="C9555" s="552"/>
      <c r="D9555" s="562">
        <f t="shared" ref="D9555:D9563" si="2164">IFERROR(VLOOKUP(C9555,T_Insumos,3,FALSE),0)</f>
        <v>0</v>
      </c>
      <c r="E9555" s="555">
        <f>D9555*$G$23</f>
        <v>0</v>
      </c>
      <c r="F9555" s="558">
        <f>IF(C9555="",0,IFERROR(VLOOKUP(COUNTIF($A$1:A9555,"ANALISIS DE PRECIOS"),T_Rendimiento_Equipo,5,FALSE),0))</f>
        <v>0</v>
      </c>
      <c r="G9555" s="555">
        <f>IFERROR(ROUND(E9555/F9555,2),0)</f>
        <v>0</v>
      </c>
    </row>
    <row r="9556" spans="1:7" ht="19.899999999999999" customHeight="1" x14ac:dyDescent="0.2">
      <c r="A9556" s="601">
        <f t="shared" si="2162"/>
        <v>0</v>
      </c>
      <c r="B9556" s="561">
        <f t="shared" si="2163"/>
        <v>0</v>
      </c>
      <c r="C9556" s="552"/>
      <c r="D9556" s="562">
        <f t="shared" si="2164"/>
        <v>0</v>
      </c>
      <c r="E9556" s="555"/>
      <c r="F9556" s="558">
        <f>IF(C9556="",0,IFERROR(VLOOKUP(COUNTIF($A$1:A9556,"ANALISIS DE PRECIOS"),T_Rendimiento_Equipo,5,FALSE),0))</f>
        <v>0</v>
      </c>
      <c r="G9556" s="555">
        <f t="shared" ref="G9556:G9563" si="2165">IFERROR(ROUND(E9556/F9556,2),0)</f>
        <v>0</v>
      </c>
    </row>
    <row r="9557" spans="1:7" ht="19.899999999999999" customHeight="1" x14ac:dyDescent="0.2">
      <c r="A9557" s="601">
        <f t="shared" si="2162"/>
        <v>0</v>
      </c>
      <c r="B9557" s="561">
        <f t="shared" si="2163"/>
        <v>0</v>
      </c>
      <c r="C9557" s="563"/>
      <c r="D9557" s="562">
        <f t="shared" si="2164"/>
        <v>0</v>
      </c>
      <c r="E9557" s="555"/>
      <c r="F9557" s="558">
        <f>IF(C9557="",0,IFERROR(VLOOKUP(COUNTIF($A$1:A9557,"ANALISIS DE PRECIOS"),T_Rendimiento_Equipo,5,FALSE),0))</f>
        <v>0</v>
      </c>
      <c r="G9557" s="555">
        <f t="shared" si="2165"/>
        <v>0</v>
      </c>
    </row>
    <row r="9558" spans="1:7" ht="19.899999999999999" customHeight="1" x14ac:dyDescent="0.2">
      <c r="A9558" s="601">
        <f t="shared" si="2162"/>
        <v>0</v>
      </c>
      <c r="B9558" s="561">
        <f t="shared" si="2163"/>
        <v>0</v>
      </c>
      <c r="C9558" s="563"/>
      <c r="D9558" s="562">
        <f t="shared" si="2164"/>
        <v>0</v>
      </c>
      <c r="E9558" s="555"/>
      <c r="F9558" s="558">
        <f>IF(C9558="",0,IFERROR(VLOOKUP(COUNTIF($A$1:A9558,"ANALISIS DE PRECIOS"),T_Rendimiento_Equipo,5,FALSE),0))</f>
        <v>0</v>
      </c>
      <c r="G9558" s="555">
        <f t="shared" si="2165"/>
        <v>0</v>
      </c>
    </row>
    <row r="9559" spans="1:7" ht="19.899999999999999" customHeight="1" x14ac:dyDescent="0.2">
      <c r="A9559" s="601">
        <f t="shared" si="2162"/>
        <v>0</v>
      </c>
      <c r="B9559" s="561">
        <f t="shared" si="2163"/>
        <v>0</v>
      </c>
      <c r="C9559" s="563"/>
      <c r="D9559" s="562">
        <f t="shared" si="2164"/>
        <v>0</v>
      </c>
      <c r="E9559" s="555"/>
      <c r="F9559" s="558">
        <f>IF(C9559="",0,IFERROR(VLOOKUP(COUNTIF($A$1:A9559,"ANALISIS DE PRECIOS"),T_Rendimiento_Equipo,5,FALSE),0))</f>
        <v>0</v>
      </c>
      <c r="G9559" s="555">
        <f t="shared" si="2165"/>
        <v>0</v>
      </c>
    </row>
    <row r="9560" spans="1:7" ht="19.899999999999999" customHeight="1" x14ac:dyDescent="0.2">
      <c r="A9560" s="601">
        <f t="shared" si="2162"/>
        <v>0</v>
      </c>
      <c r="B9560" s="561">
        <f t="shared" si="2163"/>
        <v>0</v>
      </c>
      <c r="C9560" s="563"/>
      <c r="D9560" s="562">
        <f t="shared" si="2164"/>
        <v>0</v>
      </c>
      <c r="E9560" s="555"/>
      <c r="F9560" s="558">
        <f>IF(C9560="",0,IFERROR(VLOOKUP(COUNTIF($A$1:A9560,"ANALISIS DE PRECIOS"),T_Rendimiento_Equipo,5,FALSE),0))</f>
        <v>0</v>
      </c>
      <c r="G9560" s="555">
        <f t="shared" si="2165"/>
        <v>0</v>
      </c>
    </row>
    <row r="9561" spans="1:7" ht="19.899999999999999" customHeight="1" x14ac:dyDescent="0.2">
      <c r="A9561" s="601">
        <f t="shared" si="2162"/>
        <v>0</v>
      </c>
      <c r="B9561" s="561">
        <f t="shared" si="2163"/>
        <v>0</v>
      </c>
      <c r="C9561" s="563"/>
      <c r="D9561" s="562">
        <f t="shared" si="2164"/>
        <v>0</v>
      </c>
      <c r="E9561" s="555"/>
      <c r="F9561" s="558">
        <f>IF(C9561="",0,IFERROR(VLOOKUP(COUNTIF($A$1:A9561,"ANALISIS DE PRECIOS"),T_Rendimiento_Equipo,5,FALSE),0))</f>
        <v>0</v>
      </c>
      <c r="G9561" s="555">
        <f t="shared" si="2165"/>
        <v>0</v>
      </c>
    </row>
    <row r="9562" spans="1:7" ht="19.899999999999999" customHeight="1" x14ac:dyDescent="0.2">
      <c r="A9562" s="601">
        <f t="shared" si="2162"/>
        <v>0</v>
      </c>
      <c r="B9562" s="561">
        <f t="shared" si="2163"/>
        <v>0</v>
      </c>
      <c r="C9562" s="563"/>
      <c r="D9562" s="562">
        <f t="shared" si="2164"/>
        <v>0</v>
      </c>
      <c r="E9562" s="555"/>
      <c r="F9562" s="558">
        <f>IF(C9562="",0,IFERROR(VLOOKUP(COUNTIF($A$1:A9562,"ANALISIS DE PRECIOS"),T_Rendimiento_Equipo,5,FALSE),0))</f>
        <v>0</v>
      </c>
      <c r="G9562" s="555">
        <f t="shared" si="2165"/>
        <v>0</v>
      </c>
    </row>
    <row r="9563" spans="1:7" ht="19.899999999999999" customHeight="1" x14ac:dyDescent="0.2">
      <c r="A9563" s="601">
        <f t="shared" si="2162"/>
        <v>0</v>
      </c>
      <c r="B9563" s="561">
        <f t="shared" si="2163"/>
        <v>0</v>
      </c>
      <c r="C9563" s="552"/>
      <c r="D9563" s="562">
        <f t="shared" si="2164"/>
        <v>0</v>
      </c>
      <c r="E9563" s="555"/>
      <c r="F9563" s="558">
        <f>IF(C9563="",0,IFERROR(VLOOKUP(COUNTIF($A$1:A9563,"ANALISIS DE PRECIOS"),T_Rendimiento_Equipo,5,FALSE),0))</f>
        <v>0</v>
      </c>
      <c r="G9563" s="555">
        <f t="shared" si="2165"/>
        <v>0</v>
      </c>
    </row>
    <row r="9564" spans="1:7" ht="19.899999999999999" customHeight="1" x14ac:dyDescent="0.2">
      <c r="A9564" s="602"/>
      <c r="B9564" s="541"/>
      <c r="C9564" s="545"/>
      <c r="D9564" s="541"/>
      <c r="E9564" s="542"/>
      <c r="F9564" s="564" t="s">
        <v>27</v>
      </c>
      <c r="G9564" s="603">
        <f>SUBTOTAL(9,G9555:G9563)</f>
        <v>0</v>
      </c>
    </row>
    <row r="9565" spans="1:7" ht="19.899999999999999" customHeight="1" x14ac:dyDescent="0.2">
      <c r="A9565" s="599"/>
      <c r="B9565" s="545"/>
      <c r="C9565" s="537" t="s">
        <v>713</v>
      </c>
      <c r="D9565" s="541"/>
      <c r="E9565" s="542"/>
      <c r="F9565" s="543"/>
      <c r="G9565" s="600"/>
    </row>
    <row r="9566" spans="1:7" ht="19.899999999999999" customHeight="1" x14ac:dyDescent="0.2">
      <c r="A9566" s="792" t="s">
        <v>576</v>
      </c>
      <c r="B9566" s="793"/>
      <c r="C9566" s="794" t="s">
        <v>0</v>
      </c>
      <c r="D9566" s="796" t="s">
        <v>24</v>
      </c>
      <c r="E9566" s="796" t="s">
        <v>1832</v>
      </c>
      <c r="F9566" s="798" t="s">
        <v>1007</v>
      </c>
      <c r="G9566" s="800" t="s">
        <v>26</v>
      </c>
    </row>
    <row r="9567" spans="1:7" ht="19.899999999999999" customHeight="1" x14ac:dyDescent="0.2">
      <c r="A9567" s="560" t="s">
        <v>577</v>
      </c>
      <c r="B9567" s="560" t="s">
        <v>578</v>
      </c>
      <c r="C9567" s="795"/>
      <c r="D9567" s="797"/>
      <c r="E9567" s="797"/>
      <c r="F9567" s="799"/>
      <c r="G9567" s="801"/>
    </row>
    <row r="9568" spans="1:7" ht="19.899999999999999" customHeight="1" x14ac:dyDescent="0.2">
      <c r="A9568" s="601">
        <f t="shared" ref="A9568:A9574" si="2166">IFERROR(VLOOKUP(C9568,T_Insumos,4,FALSE),0)</f>
        <v>0</v>
      </c>
      <c r="B9568" s="561">
        <f t="shared" ref="B9568:B9574" si="2167">IFERROR(VLOOKUP(C9568,T_Insumos,5,FALSE),0)</f>
        <v>0</v>
      </c>
      <c r="C9568" s="565"/>
      <c r="D9568" s="558"/>
      <c r="E9568" s="555">
        <f t="shared" ref="E9568:E9574" si="2168">IFERROR(VLOOKUP(C9568,T_Insumos,3,FALSE),0)</f>
        <v>0</v>
      </c>
      <c r="F9568" s="558">
        <f>IF(C9568="",0,IFERROR(VLOOKUP(COUNTIF($A$1:A9568,"ANALISIS DE PRECIOS"),T_Rendimiento_Equipo,5,FALSE),0))</f>
        <v>0</v>
      </c>
      <c r="G9568" s="555">
        <f>IFERROR(ROUND(D9568*E9568/F9568,2),0)</f>
        <v>0</v>
      </c>
    </row>
    <row r="9569" spans="1:7" ht="19.899999999999999" customHeight="1" x14ac:dyDescent="0.2">
      <c r="A9569" s="601">
        <f t="shared" si="2166"/>
        <v>0</v>
      </c>
      <c r="B9569" s="561">
        <f t="shared" si="2167"/>
        <v>0</v>
      </c>
      <c r="C9569" s="552"/>
      <c r="D9569" s="558"/>
      <c r="E9569" s="555">
        <f t="shared" si="2168"/>
        <v>0</v>
      </c>
      <c r="F9569" s="558">
        <f>IF(C9569="",0,IFERROR(VLOOKUP(COUNTIF($A$1:A9569,"ANALISIS DE PRECIOS"),T_Rendimiento_Equipo,5,FALSE),0))</f>
        <v>0</v>
      </c>
      <c r="G9569" s="555">
        <f t="shared" ref="G9569:G9574" si="2169">IFERROR(ROUND(D9569*E9569/F9569,2),0)</f>
        <v>0</v>
      </c>
    </row>
    <row r="9570" spans="1:7" ht="19.899999999999999" customHeight="1" x14ac:dyDescent="0.2">
      <c r="A9570" s="601">
        <f t="shared" si="2166"/>
        <v>0</v>
      </c>
      <c r="B9570" s="561">
        <f t="shared" si="2167"/>
        <v>0</v>
      </c>
      <c r="C9570" s="552"/>
      <c r="D9570" s="558"/>
      <c r="E9570" s="555">
        <f t="shared" si="2168"/>
        <v>0</v>
      </c>
      <c r="F9570" s="558">
        <f>IF(C9570="",0,IFERROR(VLOOKUP(COUNTIF($A$1:A9570,"ANALISIS DE PRECIOS"),T_Rendimiento_Equipo,5,FALSE),0))</f>
        <v>0</v>
      </c>
      <c r="G9570" s="555">
        <f t="shared" si="2169"/>
        <v>0</v>
      </c>
    </row>
    <row r="9571" spans="1:7" ht="19.899999999999999" customHeight="1" x14ac:dyDescent="0.2">
      <c r="A9571" s="601">
        <f t="shared" si="2166"/>
        <v>0</v>
      </c>
      <c r="B9571" s="561">
        <f t="shared" si="2167"/>
        <v>0</v>
      </c>
      <c r="C9571" s="552"/>
      <c r="D9571" s="558"/>
      <c r="E9571" s="555">
        <f t="shared" si="2168"/>
        <v>0</v>
      </c>
      <c r="F9571" s="558">
        <f>IF(C9571="",0,IFERROR(VLOOKUP(COUNTIF($A$1:A9571,"ANALISIS DE PRECIOS"),T_Rendimiento_Equipo,5,FALSE),0))</f>
        <v>0</v>
      </c>
      <c r="G9571" s="555">
        <f t="shared" si="2169"/>
        <v>0</v>
      </c>
    </row>
    <row r="9572" spans="1:7" ht="19.899999999999999" customHeight="1" x14ac:dyDescent="0.2">
      <c r="A9572" s="601">
        <f t="shared" si="2166"/>
        <v>0</v>
      </c>
      <c r="B9572" s="561">
        <f t="shared" si="2167"/>
        <v>0</v>
      </c>
      <c r="C9572" s="552"/>
      <c r="D9572" s="558"/>
      <c r="E9572" s="555">
        <f t="shared" si="2168"/>
        <v>0</v>
      </c>
      <c r="F9572" s="558">
        <f>IF(C9572="",0,IFERROR(VLOOKUP(COUNTIF($A$1:A9572,"ANALISIS DE PRECIOS"),T_Rendimiento_Equipo,5,FALSE),0))</f>
        <v>0</v>
      </c>
      <c r="G9572" s="555">
        <f t="shared" si="2169"/>
        <v>0</v>
      </c>
    </row>
    <row r="9573" spans="1:7" ht="19.899999999999999" customHeight="1" x14ac:dyDescent="0.2">
      <c r="A9573" s="601">
        <f t="shared" si="2166"/>
        <v>0</v>
      </c>
      <c r="B9573" s="561">
        <f t="shared" si="2167"/>
        <v>0</v>
      </c>
      <c r="C9573" s="552"/>
      <c r="D9573" s="566"/>
      <c r="E9573" s="555">
        <f t="shared" si="2168"/>
        <v>0</v>
      </c>
      <c r="F9573" s="558">
        <f>IF(C9573="",0,IFERROR(VLOOKUP(COUNTIF($A$1:A9573,"ANALISIS DE PRECIOS"),T_Rendimiento_Equipo,5,FALSE),0))</f>
        <v>0</v>
      </c>
      <c r="G9573" s="555">
        <f t="shared" si="2169"/>
        <v>0</v>
      </c>
    </row>
    <row r="9574" spans="1:7" ht="19.899999999999999" customHeight="1" x14ac:dyDescent="0.2">
      <c r="A9574" s="601">
        <f t="shared" si="2166"/>
        <v>0</v>
      </c>
      <c r="B9574" s="561">
        <f t="shared" si="2167"/>
        <v>0</v>
      </c>
      <c r="C9574" s="561"/>
      <c r="D9574" s="567"/>
      <c r="E9574" s="555">
        <f t="shared" si="2168"/>
        <v>0</v>
      </c>
      <c r="F9574" s="558">
        <f>IF(C9574="",0,IFERROR(VLOOKUP(COUNTIF($A$1:A9574,"ANALISIS DE PRECIOS"),T_Rendimiento_Equipo,5,FALSE),0))</f>
        <v>0</v>
      </c>
      <c r="G9574" s="555">
        <f t="shared" si="2169"/>
        <v>0</v>
      </c>
    </row>
    <row r="9575" spans="1:7" ht="19.899999999999999" customHeight="1" x14ac:dyDescent="0.2">
      <c r="A9575" s="602"/>
      <c r="B9575" s="541"/>
      <c r="C9575" s="545"/>
      <c r="D9575" s="541"/>
      <c r="E9575" s="542"/>
      <c r="F9575" s="564" t="s">
        <v>28</v>
      </c>
      <c r="G9575" s="604">
        <f>SUBTOTAL(9,G9568:G9574)</f>
        <v>0</v>
      </c>
    </row>
    <row r="9576" spans="1:7" ht="19.899999999999999" customHeight="1" x14ac:dyDescent="0.2">
      <c r="A9576" s="599"/>
      <c r="B9576" s="545"/>
      <c r="C9576" s="537" t="s">
        <v>1014</v>
      </c>
      <c r="D9576" s="541"/>
      <c r="E9576" s="542"/>
      <c r="F9576" s="543"/>
      <c r="G9576" s="600"/>
    </row>
    <row r="9577" spans="1:7" ht="19.899999999999999" customHeight="1" x14ac:dyDescent="0.2">
      <c r="A9577" s="792" t="s">
        <v>576</v>
      </c>
      <c r="B9577" s="793"/>
      <c r="C9577" s="794" t="s">
        <v>0</v>
      </c>
      <c r="D9577" s="794" t="s">
        <v>1867</v>
      </c>
      <c r="E9577" s="796" t="s">
        <v>24</v>
      </c>
      <c r="F9577" s="798" t="s">
        <v>25</v>
      </c>
      <c r="G9577" s="800" t="s">
        <v>26</v>
      </c>
    </row>
    <row r="9578" spans="1:7" ht="19.899999999999999" customHeight="1" x14ac:dyDescent="0.2">
      <c r="A9578" s="560" t="s">
        <v>577</v>
      </c>
      <c r="B9578" s="560" t="s">
        <v>578</v>
      </c>
      <c r="C9578" s="795"/>
      <c r="D9578" s="795"/>
      <c r="E9578" s="797"/>
      <c r="F9578" s="799"/>
      <c r="G9578" s="801"/>
    </row>
    <row r="9579" spans="1:7" ht="19.899999999999999" customHeight="1" x14ac:dyDescent="0.2">
      <c r="A9579" s="601">
        <f t="shared" ref="A9579:A9589" si="2170">IFERROR(VLOOKUP(C9579,T_Insumos,4,FALSE),0)</f>
        <v>0</v>
      </c>
      <c r="B9579" s="561">
        <f t="shared" ref="B9579:B9589" si="2171">IFERROR(VLOOKUP(C9579,T_Insumos,5,FALSE),0)</f>
        <v>0</v>
      </c>
      <c r="C9579" s="561"/>
      <c r="D9579" s="613">
        <f t="shared" ref="D9579:D9589" si="2172">IFERROR(VLOOKUP(C9579,T_Insumos,2,FALSE),0)</f>
        <v>0</v>
      </c>
      <c r="E9579" s="553"/>
      <c r="F9579" s="555">
        <f t="shared" ref="F9579:F9589" si="2173">IFERROR(VLOOKUP(C9579,T_Insumos,3,FALSE),0)</f>
        <v>0</v>
      </c>
      <c r="G9579" s="555">
        <f>ROUND(E9579*F9579,2)</f>
        <v>0</v>
      </c>
    </row>
    <row r="9580" spans="1:7" ht="19.899999999999999" customHeight="1" x14ac:dyDescent="0.2">
      <c r="A9580" s="601">
        <f t="shared" si="2170"/>
        <v>0</v>
      </c>
      <c r="B9580" s="561">
        <f t="shared" si="2171"/>
        <v>0</v>
      </c>
      <c r="C9580" s="561"/>
      <c r="D9580" s="613">
        <f t="shared" si="2172"/>
        <v>0</v>
      </c>
      <c r="E9580" s="553"/>
      <c r="F9580" s="555">
        <f t="shared" si="2173"/>
        <v>0</v>
      </c>
      <c r="G9580" s="555">
        <f t="shared" ref="G9580:G9589" si="2174">ROUND(E9580*F9580,2)</f>
        <v>0</v>
      </c>
    </row>
    <row r="9581" spans="1:7" ht="19.899999999999999" customHeight="1" x14ac:dyDescent="0.2">
      <c r="A9581" s="601">
        <f t="shared" si="2170"/>
        <v>0</v>
      </c>
      <c r="B9581" s="561">
        <f t="shared" si="2171"/>
        <v>0</v>
      </c>
      <c r="C9581" s="561"/>
      <c r="D9581" s="613">
        <f t="shared" si="2172"/>
        <v>0</v>
      </c>
      <c r="E9581" s="553"/>
      <c r="F9581" s="555">
        <f t="shared" si="2173"/>
        <v>0</v>
      </c>
      <c r="G9581" s="555">
        <f t="shared" si="2174"/>
        <v>0</v>
      </c>
    </row>
    <row r="9582" spans="1:7" ht="19.899999999999999" customHeight="1" x14ac:dyDescent="0.2">
      <c r="A9582" s="601">
        <f t="shared" si="2170"/>
        <v>0</v>
      </c>
      <c r="B9582" s="561">
        <f t="shared" si="2171"/>
        <v>0</v>
      </c>
      <c r="C9582" s="561"/>
      <c r="D9582" s="613">
        <f t="shared" si="2172"/>
        <v>0</v>
      </c>
      <c r="E9582" s="553"/>
      <c r="F9582" s="555">
        <f t="shared" si="2173"/>
        <v>0</v>
      </c>
      <c r="G9582" s="555">
        <f t="shared" si="2174"/>
        <v>0</v>
      </c>
    </row>
    <row r="9583" spans="1:7" ht="19.899999999999999" customHeight="1" x14ac:dyDescent="0.2">
      <c r="A9583" s="601">
        <f t="shared" si="2170"/>
        <v>0</v>
      </c>
      <c r="B9583" s="561">
        <f t="shared" si="2171"/>
        <v>0</v>
      </c>
      <c r="C9583" s="561"/>
      <c r="D9583" s="613">
        <f t="shared" si="2172"/>
        <v>0</v>
      </c>
      <c r="E9583" s="553"/>
      <c r="F9583" s="555">
        <f t="shared" si="2173"/>
        <v>0</v>
      </c>
      <c r="G9583" s="555">
        <f t="shared" si="2174"/>
        <v>0</v>
      </c>
    </row>
    <row r="9584" spans="1:7" ht="19.899999999999999" customHeight="1" x14ac:dyDescent="0.2">
      <c r="A9584" s="601">
        <f t="shared" si="2170"/>
        <v>0</v>
      </c>
      <c r="B9584" s="561">
        <f t="shared" si="2171"/>
        <v>0</v>
      </c>
      <c r="C9584" s="561"/>
      <c r="D9584" s="613">
        <f t="shared" si="2172"/>
        <v>0</v>
      </c>
      <c r="E9584" s="553"/>
      <c r="F9584" s="555">
        <f t="shared" si="2173"/>
        <v>0</v>
      </c>
      <c r="G9584" s="555">
        <f t="shared" si="2174"/>
        <v>0</v>
      </c>
    </row>
    <row r="9585" spans="1:7" ht="19.899999999999999" customHeight="1" x14ac:dyDescent="0.2">
      <c r="A9585" s="601">
        <f t="shared" si="2170"/>
        <v>0</v>
      </c>
      <c r="B9585" s="561">
        <f t="shared" si="2171"/>
        <v>0</v>
      </c>
      <c r="C9585" s="561"/>
      <c r="D9585" s="613">
        <f t="shared" si="2172"/>
        <v>0</v>
      </c>
      <c r="E9585" s="553"/>
      <c r="F9585" s="555">
        <f t="shared" si="2173"/>
        <v>0</v>
      </c>
      <c r="G9585" s="555">
        <f t="shared" si="2174"/>
        <v>0</v>
      </c>
    </row>
    <row r="9586" spans="1:7" ht="19.899999999999999" customHeight="1" x14ac:dyDescent="0.2">
      <c r="A9586" s="601">
        <f t="shared" si="2170"/>
        <v>0</v>
      </c>
      <c r="B9586" s="561">
        <f t="shared" si="2171"/>
        <v>0</v>
      </c>
      <c r="C9586" s="561"/>
      <c r="D9586" s="613">
        <f t="shared" si="2172"/>
        <v>0</v>
      </c>
      <c r="E9586" s="553"/>
      <c r="F9586" s="555">
        <f t="shared" si="2173"/>
        <v>0</v>
      </c>
      <c r="G9586" s="555">
        <f t="shared" si="2174"/>
        <v>0</v>
      </c>
    </row>
    <row r="9587" spans="1:7" ht="19.899999999999999" customHeight="1" x14ac:dyDescent="0.2">
      <c r="A9587" s="601">
        <f t="shared" si="2170"/>
        <v>0</v>
      </c>
      <c r="B9587" s="561">
        <f t="shared" si="2171"/>
        <v>0</v>
      </c>
      <c r="C9587" s="561"/>
      <c r="D9587" s="613">
        <f t="shared" si="2172"/>
        <v>0</v>
      </c>
      <c r="E9587" s="553"/>
      <c r="F9587" s="555">
        <f t="shared" si="2173"/>
        <v>0</v>
      </c>
      <c r="G9587" s="555">
        <f t="shared" si="2174"/>
        <v>0</v>
      </c>
    </row>
    <row r="9588" spans="1:7" ht="19.899999999999999" customHeight="1" x14ac:dyDescent="0.2">
      <c r="A9588" s="601">
        <f t="shared" si="2170"/>
        <v>0</v>
      </c>
      <c r="B9588" s="561">
        <f t="shared" si="2171"/>
        <v>0</v>
      </c>
      <c r="C9588" s="561"/>
      <c r="D9588" s="613">
        <f t="shared" si="2172"/>
        <v>0</v>
      </c>
      <c r="E9588" s="553"/>
      <c r="F9588" s="555">
        <f t="shared" si="2173"/>
        <v>0</v>
      </c>
      <c r="G9588" s="555">
        <f t="shared" si="2174"/>
        <v>0</v>
      </c>
    </row>
    <row r="9589" spans="1:7" ht="19.899999999999999" customHeight="1" x14ac:dyDescent="0.2">
      <c r="A9589" s="601">
        <f t="shared" si="2170"/>
        <v>0</v>
      </c>
      <c r="B9589" s="561">
        <f t="shared" si="2171"/>
        <v>0</v>
      </c>
      <c r="C9589" s="561"/>
      <c r="D9589" s="613">
        <f t="shared" si="2172"/>
        <v>0</v>
      </c>
      <c r="E9589" s="553"/>
      <c r="F9589" s="555">
        <f t="shared" si="2173"/>
        <v>0</v>
      </c>
      <c r="G9589" s="555">
        <f t="shared" si="2174"/>
        <v>0</v>
      </c>
    </row>
    <row r="9590" spans="1:7" ht="19.899999999999999" customHeight="1" x14ac:dyDescent="0.2">
      <c r="A9590" s="599"/>
      <c r="B9590" s="545"/>
      <c r="C9590" s="545"/>
      <c r="D9590" s="541"/>
      <c r="E9590" s="542"/>
      <c r="F9590" s="564" t="s">
        <v>29</v>
      </c>
      <c r="G9590" s="605">
        <f>SUBTOTAL(9,G9579:G9589)</f>
        <v>0</v>
      </c>
    </row>
    <row r="9591" spans="1:7" ht="19.899999999999999" customHeight="1" x14ac:dyDescent="0.2">
      <c r="A9591" s="599"/>
      <c r="B9591" s="545"/>
      <c r="C9591" s="537" t="s">
        <v>1015</v>
      </c>
      <c r="D9591" s="541"/>
      <c r="E9591" s="542"/>
      <c r="F9591" s="543"/>
      <c r="G9591" s="600"/>
    </row>
    <row r="9592" spans="1:7" ht="19.899999999999999" customHeight="1" x14ac:dyDescent="0.2">
      <c r="A9592" s="792" t="s">
        <v>576</v>
      </c>
      <c r="B9592" s="793"/>
      <c r="C9592" s="794" t="s">
        <v>0</v>
      </c>
      <c r="D9592" s="794" t="s">
        <v>1867</v>
      </c>
      <c r="E9592" s="796" t="s">
        <v>24</v>
      </c>
      <c r="F9592" s="798" t="s">
        <v>25</v>
      </c>
      <c r="G9592" s="800" t="s">
        <v>26</v>
      </c>
    </row>
    <row r="9593" spans="1:7" ht="19.899999999999999" customHeight="1" x14ac:dyDescent="0.2">
      <c r="A9593" s="560" t="s">
        <v>577</v>
      </c>
      <c r="B9593" s="560" t="s">
        <v>578</v>
      </c>
      <c r="C9593" s="795"/>
      <c r="D9593" s="795"/>
      <c r="E9593" s="797"/>
      <c r="F9593" s="799"/>
      <c r="G9593" s="801"/>
    </row>
    <row r="9594" spans="1:7" ht="19.899999999999999" customHeight="1" x14ac:dyDescent="0.2">
      <c r="A9594" s="601">
        <f>IFERROR(VLOOKUP(C9594,T_Insumos,4,FALSE),0)</f>
        <v>0</v>
      </c>
      <c r="B9594" s="561">
        <f>IFERROR(VLOOKUP(C9594,T_Insumos,5,FALSE),0)</f>
        <v>0</v>
      </c>
      <c r="C9594" s="552"/>
      <c r="D9594" s="613">
        <f>IF(C9594=0,0,"$/tnkm")</f>
        <v>0</v>
      </c>
      <c r="E9594" s="553"/>
      <c r="F9594" s="555">
        <f>IFERROR(VLOOKUP(C9594,T_Insumos,3,FALSE),0)</f>
        <v>0</v>
      </c>
      <c r="G9594" s="555">
        <f>ROUND(E9594*F9594,2)</f>
        <v>0</v>
      </c>
    </row>
    <row r="9595" spans="1:7" ht="19.899999999999999" customHeight="1" x14ac:dyDescent="0.2">
      <c r="A9595" s="601">
        <f>IFERROR(VLOOKUP(C9595,T_Insumos,4,FALSE),0)</f>
        <v>0</v>
      </c>
      <c r="B9595" s="561">
        <f>IFERROR(VLOOKUP(C9595,T_Insumos,5,FALSE),0)</f>
        <v>0</v>
      </c>
      <c r="C9595" s="552"/>
      <c r="D9595" s="613">
        <f>IF(C9595=0,0,"$/tnkm")</f>
        <v>0</v>
      </c>
      <c r="E9595" s="569"/>
      <c r="F9595" s="555">
        <f>IFERROR(VLOOKUP(C9595,T_Insumos,3,FALSE),0)</f>
        <v>0</v>
      </c>
      <c r="G9595" s="555">
        <f t="shared" ref="G9595" si="2175">ROUND(E9595*F9595,2)</f>
        <v>0</v>
      </c>
    </row>
    <row r="9596" spans="1:7" ht="19.899999999999999" customHeight="1" x14ac:dyDescent="0.2">
      <c r="A9596" s="599"/>
      <c r="B9596" s="545"/>
      <c r="C9596" s="545"/>
      <c r="D9596" s="541"/>
      <c r="E9596" s="542"/>
      <c r="F9596" s="564" t="s">
        <v>1016</v>
      </c>
      <c r="G9596" s="605">
        <f>SUBTOTAL(9,G9594:G9595)</f>
        <v>0</v>
      </c>
    </row>
    <row r="9597" spans="1:7" ht="19.899999999999999" customHeight="1" x14ac:dyDescent="0.2">
      <c r="A9597" s="602"/>
      <c r="B9597" s="541"/>
      <c r="C9597" s="545"/>
      <c r="D9597" s="541"/>
      <c r="E9597" s="542"/>
      <c r="F9597" s="543"/>
      <c r="G9597" s="600"/>
    </row>
    <row r="9598" spans="1:7" ht="19.899999999999999" customHeight="1" x14ac:dyDescent="0.2">
      <c r="A9598" s="664" t="str">
        <f>B9532</f>
        <v/>
      </c>
      <c r="B9598" s="661">
        <f ca="1">C9532</f>
        <v>0</v>
      </c>
      <c r="C9598" s="541"/>
      <c r="D9598" s="541" t="s">
        <v>1833</v>
      </c>
      <c r="E9598" s="662"/>
      <c r="F9598" s="663" t="str">
        <f ca="1">"$/"&amp;G9532</f>
        <v>$/0</v>
      </c>
      <c r="G9598" s="610">
        <f>SUBTOTAL(9,G9555:G9597)</f>
        <v>0</v>
      </c>
    </row>
    <row r="9599" spans="1:7" ht="19.899999999999999" customHeight="1" x14ac:dyDescent="0.2">
      <c r="A9599" s="606"/>
      <c r="B9599" s="607"/>
      <c r="C9599" s="608"/>
      <c r="D9599" s="608" t="s">
        <v>2043</v>
      </c>
      <c r="E9599" s="609"/>
      <c r="F9599" s="665" t="str">
        <f ca="1">"$/"&amp;G9532</f>
        <v>$/0</v>
      </c>
      <c r="G9599" s="610">
        <f>ROUND(G9598/Coeficiente_Paso,2)</f>
        <v>0</v>
      </c>
    </row>
    <row r="9600" spans="1:7" ht="19.899999999999999" customHeight="1" x14ac:dyDescent="0.2">
      <c r="A9600" s="191"/>
      <c r="B9600" s="191"/>
      <c r="C9600" s="191"/>
      <c r="D9600" s="191"/>
      <c r="E9600" s="191"/>
      <c r="F9600" s="191"/>
      <c r="G9600" s="191"/>
    </row>
    <row r="9601" spans="1:7" ht="19.899999999999999" customHeight="1" x14ac:dyDescent="0.2">
      <c r="A9601" s="802" t="s">
        <v>31</v>
      </c>
      <c r="B9601" s="803"/>
      <c r="C9601" s="803"/>
      <c r="D9601" s="803"/>
      <c r="E9601" s="803"/>
      <c r="F9601" s="803"/>
      <c r="G9601" s="804"/>
    </row>
    <row r="9602" spans="1:7" ht="19.899999999999999" customHeight="1" x14ac:dyDescent="0.2">
      <c r="A9602" s="587" t="s">
        <v>711</v>
      </c>
      <c r="B9602" s="535" t="str">
        <f>Comitente</f>
        <v>DIRECCIÓN PROVINCIAL DE VIALIDAD</v>
      </c>
      <c r="C9602" s="536"/>
      <c r="D9602" s="537"/>
      <c r="E9602" s="537"/>
      <c r="F9602" s="538"/>
      <c r="G9602" s="588"/>
    </row>
    <row r="9603" spans="1:7" ht="19.899999999999999" customHeight="1" x14ac:dyDescent="0.2">
      <c r="A9603" s="587" t="s">
        <v>712</v>
      </c>
      <c r="B9603" s="535">
        <f>Contratista</f>
        <v>0</v>
      </c>
      <c r="C9603" s="539"/>
      <c r="D9603" s="539"/>
      <c r="E9603" s="539"/>
      <c r="F9603" s="535"/>
      <c r="G9603" s="589"/>
    </row>
    <row r="9604" spans="1:7" ht="19.899999999999999" customHeight="1" x14ac:dyDescent="0.2">
      <c r="A9604" s="587" t="s">
        <v>21</v>
      </c>
      <c r="B9604" s="535" t="str">
        <f>Obra</f>
        <v>PAVIMENTACIÓN Y REPAVIMENTACION DE LA RED VIAL MUNICIPAL AFECTADAS POR OBRAS DE SANEAMIENTO 1era ETAPA SARMIENTO</v>
      </c>
      <c r="C9604" s="539"/>
      <c r="D9604" s="539"/>
      <c r="E9604" s="539"/>
      <c r="F9604" s="535" t="s">
        <v>32</v>
      </c>
      <c r="G9604" s="589">
        <f>Fecha_Base</f>
        <v>0</v>
      </c>
    </row>
    <row r="9605" spans="1:7" ht="19.899999999999999" customHeight="1" x14ac:dyDescent="0.2">
      <c r="A9605" s="590" t="s">
        <v>710</v>
      </c>
      <c r="B9605" s="540" t="str">
        <f>Ubicación</f>
        <v>DEPARTAMENTO SARMIENTO</v>
      </c>
      <c r="C9605" s="540"/>
      <c r="D9605" s="541"/>
      <c r="E9605" s="542"/>
      <c r="F9605" s="543"/>
      <c r="G9605" s="591"/>
    </row>
    <row r="9606" spans="1:7" ht="19.899999999999999" customHeight="1" x14ac:dyDescent="0.2">
      <c r="A9606" s="590" t="s">
        <v>33</v>
      </c>
      <c r="B9606" s="544" t="str">
        <f>IFERROR(VALUE(LEFT(B9607,FIND(".",B9607)-1)),"")</f>
        <v/>
      </c>
      <c r="C9606" s="545">
        <f ca="1">IFERROR(VLOOKUP(B9606,T_Computo_Presupuesto,2,FALSE),0)</f>
        <v>0</v>
      </c>
      <c r="D9606" s="545"/>
      <c r="E9606" s="542"/>
      <c r="F9606" s="543"/>
      <c r="G9606" s="591"/>
    </row>
    <row r="9607" spans="1:7" ht="19.899999999999999" customHeight="1" x14ac:dyDescent="0.2">
      <c r="A9607" s="590" t="s">
        <v>22</v>
      </c>
      <c r="B9607" s="546" t="str">
        <f>IFERROR(VLOOKUP(COUNTIF($A$1:A9607,"ANALISIS DE PRECIOS"),T_NumeroItem,2,FALSE),"")</f>
        <v/>
      </c>
      <c r="C9607" s="805">
        <f ca="1">IFERROR(VLOOKUP(B9607,T_Computo_Presupuesto,2,FALSE),0)</f>
        <v>0</v>
      </c>
      <c r="D9607" s="805"/>
      <c r="E9607" s="805"/>
      <c r="F9607" s="540" t="s">
        <v>23</v>
      </c>
      <c r="G9607" s="592">
        <f ca="1">IFERROR(VLOOKUP(B9607,T_Computo_Presupuesto,4,FALSE),0)</f>
        <v>0</v>
      </c>
    </row>
    <row r="9608" spans="1:7" ht="19.899999999999999" customHeight="1" x14ac:dyDescent="0.2">
      <c r="A9608" s="590"/>
      <c r="B9608" s="540"/>
      <c r="C9608" s="545"/>
      <c r="D9608" s="541"/>
      <c r="E9608" s="542"/>
      <c r="F9608" s="545"/>
      <c r="G9608" s="593"/>
    </row>
    <row r="9609" spans="1:7" ht="19.899999999999999" customHeight="1" x14ac:dyDescent="0.2">
      <c r="A9609" s="594"/>
      <c r="B9609" s="547"/>
      <c r="C9609" s="548" t="s">
        <v>999</v>
      </c>
      <c r="D9609" s="547"/>
      <c r="E9609" s="547"/>
      <c r="F9609" s="547"/>
      <c r="G9609" s="595"/>
    </row>
    <row r="9610" spans="1:7" ht="19.899999999999999" customHeight="1" x14ac:dyDescent="0.2">
      <c r="A9610" s="590"/>
      <c r="B9610" s="549"/>
      <c r="C9610" s="545"/>
      <c r="D9610" s="541"/>
      <c r="E9610" s="542"/>
      <c r="F9610" s="540"/>
      <c r="G9610" s="592"/>
    </row>
    <row r="9611" spans="1:7" ht="19.899999999999999" customHeight="1" x14ac:dyDescent="0.2">
      <c r="A9611" s="590"/>
      <c r="B9611" s="549"/>
      <c r="C9611" s="550" t="s">
        <v>1000</v>
      </c>
      <c r="D9611" s="551" t="s">
        <v>24</v>
      </c>
      <c r="E9611" s="551" t="s">
        <v>1001</v>
      </c>
      <c r="F9611" s="551" t="s">
        <v>1002</v>
      </c>
      <c r="G9611" s="550" t="s">
        <v>1003</v>
      </c>
    </row>
    <row r="9612" spans="1:7" ht="19.899999999999999" customHeight="1" x14ac:dyDescent="0.2">
      <c r="A9612" s="590"/>
      <c r="B9612" s="549"/>
      <c r="C9612" s="552"/>
      <c r="D9612" s="553"/>
      <c r="E9612" s="554">
        <f t="shared" ref="E9612:E9621" si="2176">IFERROR(VLOOKUP(C9612,T_Equipos,4,FALSE),0)</f>
        <v>0</v>
      </c>
      <c r="F9612" s="555">
        <f t="shared" ref="F9612:F9621" si="2177">IFERROR(VLOOKUP(C9612,T_Equipos,5,FALSE),0)</f>
        <v>0</v>
      </c>
      <c r="G9612" s="555">
        <f>ROUND(D9612*F9612,2)</f>
        <v>0</v>
      </c>
    </row>
    <row r="9613" spans="1:7" ht="19.899999999999999" customHeight="1" x14ac:dyDescent="0.2">
      <c r="A9613" s="590"/>
      <c r="B9613" s="549"/>
      <c r="C9613" s="552"/>
      <c r="D9613" s="553"/>
      <c r="E9613" s="554">
        <f t="shared" si="2176"/>
        <v>0</v>
      </c>
      <c r="F9613" s="555">
        <f t="shared" si="2177"/>
        <v>0</v>
      </c>
      <c r="G9613" s="555">
        <f>ROUND(D9613*F9613,2)</f>
        <v>0</v>
      </c>
    </row>
    <row r="9614" spans="1:7" ht="19.899999999999999" customHeight="1" x14ac:dyDescent="0.2">
      <c r="A9614" s="590"/>
      <c r="B9614" s="549"/>
      <c r="C9614" s="552"/>
      <c r="D9614" s="553"/>
      <c r="E9614" s="554">
        <f t="shared" si="2176"/>
        <v>0</v>
      </c>
      <c r="F9614" s="555">
        <f t="shared" si="2177"/>
        <v>0</v>
      </c>
      <c r="G9614" s="555">
        <f>ROUND(D9614*F9614,2)</f>
        <v>0</v>
      </c>
    </row>
    <row r="9615" spans="1:7" ht="19.899999999999999" customHeight="1" x14ac:dyDescent="0.2">
      <c r="A9615" s="590"/>
      <c r="B9615" s="549"/>
      <c r="C9615" s="552"/>
      <c r="D9615" s="553"/>
      <c r="E9615" s="554">
        <f t="shared" si="2176"/>
        <v>0</v>
      </c>
      <c r="F9615" s="555">
        <f t="shared" si="2177"/>
        <v>0</v>
      </c>
      <c r="G9615" s="555">
        <f>ROUND(D9615*F9615,2)</f>
        <v>0</v>
      </c>
    </row>
    <row r="9616" spans="1:7" ht="19.899999999999999" customHeight="1" x14ac:dyDescent="0.2">
      <c r="A9616" s="590"/>
      <c r="B9616" s="549"/>
      <c r="C9616" s="552"/>
      <c r="D9616" s="553"/>
      <c r="E9616" s="554">
        <f t="shared" si="2176"/>
        <v>0</v>
      </c>
      <c r="F9616" s="555">
        <f t="shared" si="2177"/>
        <v>0</v>
      </c>
      <c r="G9616" s="555">
        <f t="shared" ref="G9616:G9621" si="2178">ROUND(D9616*F9616,2)</f>
        <v>0</v>
      </c>
    </row>
    <row r="9617" spans="1:7" ht="19.899999999999999" customHeight="1" x14ac:dyDescent="0.2">
      <c r="A9617" s="590"/>
      <c r="B9617" s="549"/>
      <c r="C9617" s="552"/>
      <c r="D9617" s="553"/>
      <c r="E9617" s="554">
        <f t="shared" si="2176"/>
        <v>0</v>
      </c>
      <c r="F9617" s="555">
        <f t="shared" si="2177"/>
        <v>0</v>
      </c>
      <c r="G9617" s="555">
        <f t="shared" si="2178"/>
        <v>0</v>
      </c>
    </row>
    <row r="9618" spans="1:7" ht="19.899999999999999" customHeight="1" x14ac:dyDescent="0.2">
      <c r="A9618" s="590"/>
      <c r="B9618" s="549"/>
      <c r="C9618" s="552"/>
      <c r="D9618" s="553"/>
      <c r="E9618" s="554">
        <f t="shared" si="2176"/>
        <v>0</v>
      </c>
      <c r="F9618" s="555">
        <f t="shared" si="2177"/>
        <v>0</v>
      </c>
      <c r="G9618" s="555">
        <f t="shared" si="2178"/>
        <v>0</v>
      </c>
    </row>
    <row r="9619" spans="1:7" ht="19.899999999999999" customHeight="1" x14ac:dyDescent="0.2">
      <c r="A9619" s="590"/>
      <c r="B9619" s="549"/>
      <c r="C9619" s="552"/>
      <c r="D9619" s="553"/>
      <c r="E9619" s="554">
        <f t="shared" si="2176"/>
        <v>0</v>
      </c>
      <c r="F9619" s="555">
        <f t="shared" si="2177"/>
        <v>0</v>
      </c>
      <c r="G9619" s="555">
        <f t="shared" si="2178"/>
        <v>0</v>
      </c>
    </row>
    <row r="9620" spans="1:7" ht="19.899999999999999" customHeight="1" x14ac:dyDescent="0.2">
      <c r="A9620" s="590"/>
      <c r="B9620" s="549"/>
      <c r="C9620" s="552"/>
      <c r="D9620" s="553"/>
      <c r="E9620" s="554">
        <f t="shared" si="2176"/>
        <v>0</v>
      </c>
      <c r="F9620" s="555">
        <f t="shared" si="2177"/>
        <v>0</v>
      </c>
      <c r="G9620" s="555">
        <f t="shared" si="2178"/>
        <v>0</v>
      </c>
    </row>
    <row r="9621" spans="1:7" ht="19.899999999999999" customHeight="1" x14ac:dyDescent="0.2">
      <c r="A9621" s="590"/>
      <c r="B9621" s="549"/>
      <c r="C9621" s="552"/>
      <c r="D9621" s="553"/>
      <c r="E9621" s="554">
        <f t="shared" si="2176"/>
        <v>0</v>
      </c>
      <c r="F9621" s="555">
        <f t="shared" si="2177"/>
        <v>0</v>
      </c>
      <c r="G9621" s="555">
        <f t="shared" si="2178"/>
        <v>0</v>
      </c>
    </row>
    <row r="9622" spans="1:7" ht="19.899999999999999" customHeight="1" x14ac:dyDescent="0.2">
      <c r="A9622" s="590"/>
      <c r="B9622" s="549"/>
      <c r="C9622" s="545"/>
      <c r="D9622" s="545"/>
      <c r="E9622" s="556"/>
      <c r="F9622" s="540"/>
      <c r="G9622" s="592"/>
    </row>
    <row r="9623" spans="1:7" ht="19.899999999999999" customHeight="1" x14ac:dyDescent="0.2">
      <c r="A9623" s="590"/>
      <c r="B9623" s="545"/>
      <c r="C9623" s="537" t="s">
        <v>1004</v>
      </c>
      <c r="D9623" s="540" t="s">
        <v>1001</v>
      </c>
      <c r="E9623" s="611">
        <f>SUMPRODUCT(D9612:D9621,E9612:E9621)</f>
        <v>0</v>
      </c>
      <c r="F9623" s="540" t="s">
        <v>1005</v>
      </c>
      <c r="G9623" s="612">
        <f>SUM(G9612:G9621)</f>
        <v>0</v>
      </c>
    </row>
    <row r="9624" spans="1:7" ht="19.899999999999999" customHeight="1" x14ac:dyDescent="0.2">
      <c r="A9624" s="590"/>
      <c r="B9624" s="549"/>
      <c r="C9624" s="557"/>
      <c r="D9624" s="556"/>
      <c r="E9624" s="542"/>
      <c r="F9624" s="540"/>
      <c r="G9624" s="596"/>
    </row>
    <row r="9625" spans="1:7" ht="19.899999999999999" customHeight="1" x14ac:dyDescent="0.2">
      <c r="A9625" s="597"/>
      <c r="B9625" s="549"/>
      <c r="C9625" s="540" t="s">
        <v>1006</v>
      </c>
      <c r="D9625" s="558">
        <f>IFERROR(VLOOKUP(COUNTIF($A$1:A9625,"ANALISIS DE PRECIOS"),T_Rendimiento_Equipo,5,FALSE),0)</f>
        <v>0</v>
      </c>
      <c r="E9625" s="559" t="str">
        <f ca="1">G9607&amp;"/día"</f>
        <v>0/día</v>
      </c>
      <c r="F9625" s="598"/>
      <c r="G9625" s="592"/>
    </row>
    <row r="9626" spans="1:7" ht="19.899999999999999" customHeight="1" x14ac:dyDescent="0.2">
      <c r="A9626" s="590"/>
      <c r="B9626" s="549"/>
      <c r="C9626" s="545"/>
      <c r="D9626" s="541"/>
      <c r="E9626" s="542"/>
      <c r="F9626" s="540"/>
      <c r="G9626" s="592"/>
    </row>
    <row r="9627" spans="1:7" ht="19.899999999999999" customHeight="1" x14ac:dyDescent="0.2">
      <c r="A9627" s="792" t="s">
        <v>576</v>
      </c>
      <c r="B9627" s="793"/>
      <c r="C9627" s="794" t="s">
        <v>0</v>
      </c>
      <c r="D9627" s="806" t="s">
        <v>1866</v>
      </c>
      <c r="E9627" s="806" t="s">
        <v>1865</v>
      </c>
      <c r="F9627" s="798" t="s">
        <v>1007</v>
      </c>
      <c r="G9627" s="800" t="s">
        <v>26</v>
      </c>
    </row>
    <row r="9628" spans="1:7" ht="19.899999999999999" customHeight="1" x14ac:dyDescent="0.2">
      <c r="A9628" s="560" t="s">
        <v>577</v>
      </c>
      <c r="B9628" s="560" t="s">
        <v>578</v>
      </c>
      <c r="C9628" s="795"/>
      <c r="D9628" s="807"/>
      <c r="E9628" s="797"/>
      <c r="F9628" s="799"/>
      <c r="G9628" s="801"/>
    </row>
    <row r="9629" spans="1:7" ht="19.899999999999999" customHeight="1" x14ac:dyDescent="0.2">
      <c r="A9629" s="599"/>
      <c r="B9629" s="545"/>
      <c r="C9629" s="537" t="s">
        <v>1008</v>
      </c>
      <c r="D9629" s="542"/>
      <c r="E9629" s="542"/>
      <c r="F9629" s="545"/>
      <c r="G9629" s="600"/>
    </row>
    <row r="9630" spans="1:7" ht="19.899999999999999" customHeight="1" x14ac:dyDescent="0.2">
      <c r="A9630" s="601">
        <f t="shared" ref="A9630:A9638" si="2179">IFERROR(VLOOKUP(C9630,T_Insumos,4,FALSE),0)</f>
        <v>0</v>
      </c>
      <c r="B9630" s="561">
        <f t="shared" ref="B9630:B9638" si="2180">IFERROR(VLOOKUP(C9630,T_Insumos,5,FALSE),0)</f>
        <v>0</v>
      </c>
      <c r="C9630" s="552"/>
      <c r="D9630" s="562">
        <f t="shared" ref="D9630:D9638" si="2181">IFERROR(VLOOKUP(C9630,T_Insumos,3,FALSE),0)</f>
        <v>0</v>
      </c>
      <c r="E9630" s="555">
        <f>D9630*$G$23</f>
        <v>0</v>
      </c>
      <c r="F9630" s="558">
        <f>IF(C9630="",0,IFERROR(VLOOKUP(COUNTIF($A$1:A9630,"ANALISIS DE PRECIOS"),T_Rendimiento_Equipo,5,FALSE),0))</f>
        <v>0</v>
      </c>
      <c r="G9630" s="555">
        <f>IFERROR(ROUND(E9630/F9630,2),0)</f>
        <v>0</v>
      </c>
    </row>
    <row r="9631" spans="1:7" ht="19.899999999999999" customHeight="1" x14ac:dyDescent="0.2">
      <c r="A9631" s="601">
        <f t="shared" si="2179"/>
        <v>0</v>
      </c>
      <c r="B9631" s="561">
        <f t="shared" si="2180"/>
        <v>0</v>
      </c>
      <c r="C9631" s="552"/>
      <c r="D9631" s="562">
        <f t="shared" si="2181"/>
        <v>0</v>
      </c>
      <c r="E9631" s="555"/>
      <c r="F9631" s="558">
        <f>IF(C9631="",0,IFERROR(VLOOKUP(COUNTIF($A$1:A9631,"ANALISIS DE PRECIOS"),T_Rendimiento_Equipo,5,FALSE),0))</f>
        <v>0</v>
      </c>
      <c r="G9631" s="555">
        <f t="shared" ref="G9631:G9638" si="2182">IFERROR(ROUND(E9631/F9631,2),0)</f>
        <v>0</v>
      </c>
    </row>
    <row r="9632" spans="1:7" ht="19.899999999999999" customHeight="1" x14ac:dyDescent="0.2">
      <c r="A9632" s="601">
        <f t="shared" si="2179"/>
        <v>0</v>
      </c>
      <c r="B9632" s="561">
        <f t="shared" si="2180"/>
        <v>0</v>
      </c>
      <c r="C9632" s="563"/>
      <c r="D9632" s="562">
        <f t="shared" si="2181"/>
        <v>0</v>
      </c>
      <c r="E9632" s="555"/>
      <c r="F9632" s="558">
        <f>IF(C9632="",0,IFERROR(VLOOKUP(COUNTIF($A$1:A9632,"ANALISIS DE PRECIOS"),T_Rendimiento_Equipo,5,FALSE),0))</f>
        <v>0</v>
      </c>
      <c r="G9632" s="555">
        <f t="shared" si="2182"/>
        <v>0</v>
      </c>
    </row>
    <row r="9633" spans="1:7" ht="19.899999999999999" customHeight="1" x14ac:dyDescent="0.2">
      <c r="A9633" s="601">
        <f t="shared" si="2179"/>
        <v>0</v>
      </c>
      <c r="B9633" s="561">
        <f t="shared" si="2180"/>
        <v>0</v>
      </c>
      <c r="C9633" s="563"/>
      <c r="D9633" s="562">
        <f t="shared" si="2181"/>
        <v>0</v>
      </c>
      <c r="E9633" s="555"/>
      <c r="F9633" s="558">
        <f>IF(C9633="",0,IFERROR(VLOOKUP(COUNTIF($A$1:A9633,"ANALISIS DE PRECIOS"),T_Rendimiento_Equipo,5,FALSE),0))</f>
        <v>0</v>
      </c>
      <c r="G9633" s="555">
        <f t="shared" si="2182"/>
        <v>0</v>
      </c>
    </row>
    <row r="9634" spans="1:7" ht="19.899999999999999" customHeight="1" x14ac:dyDescent="0.2">
      <c r="A9634" s="601">
        <f t="shared" si="2179"/>
        <v>0</v>
      </c>
      <c r="B9634" s="561">
        <f t="shared" si="2180"/>
        <v>0</v>
      </c>
      <c r="C9634" s="563"/>
      <c r="D9634" s="562">
        <f t="shared" si="2181"/>
        <v>0</v>
      </c>
      <c r="E9634" s="555"/>
      <c r="F9634" s="558">
        <f>IF(C9634="",0,IFERROR(VLOOKUP(COUNTIF($A$1:A9634,"ANALISIS DE PRECIOS"),T_Rendimiento_Equipo,5,FALSE),0))</f>
        <v>0</v>
      </c>
      <c r="G9634" s="555">
        <f t="shared" si="2182"/>
        <v>0</v>
      </c>
    </row>
    <row r="9635" spans="1:7" ht="19.899999999999999" customHeight="1" x14ac:dyDescent="0.2">
      <c r="A9635" s="601">
        <f t="shared" si="2179"/>
        <v>0</v>
      </c>
      <c r="B9635" s="561">
        <f t="shared" si="2180"/>
        <v>0</v>
      </c>
      <c r="C9635" s="563"/>
      <c r="D9635" s="562">
        <f t="shared" si="2181"/>
        <v>0</v>
      </c>
      <c r="E9635" s="555"/>
      <c r="F9635" s="558">
        <f>IF(C9635="",0,IFERROR(VLOOKUP(COUNTIF($A$1:A9635,"ANALISIS DE PRECIOS"),T_Rendimiento_Equipo,5,FALSE),0))</f>
        <v>0</v>
      </c>
      <c r="G9635" s="555">
        <f t="shared" si="2182"/>
        <v>0</v>
      </c>
    </row>
    <row r="9636" spans="1:7" ht="19.899999999999999" customHeight="1" x14ac:dyDescent="0.2">
      <c r="A9636" s="601">
        <f t="shared" si="2179"/>
        <v>0</v>
      </c>
      <c r="B9636" s="561">
        <f t="shared" si="2180"/>
        <v>0</v>
      </c>
      <c r="C9636" s="563"/>
      <c r="D9636" s="562">
        <f t="shared" si="2181"/>
        <v>0</v>
      </c>
      <c r="E9636" s="555"/>
      <c r="F9636" s="558">
        <f>IF(C9636="",0,IFERROR(VLOOKUP(COUNTIF($A$1:A9636,"ANALISIS DE PRECIOS"),T_Rendimiento_Equipo,5,FALSE),0))</f>
        <v>0</v>
      </c>
      <c r="G9636" s="555">
        <f t="shared" si="2182"/>
        <v>0</v>
      </c>
    </row>
    <row r="9637" spans="1:7" ht="19.899999999999999" customHeight="1" x14ac:dyDescent="0.2">
      <c r="A9637" s="601">
        <f t="shared" si="2179"/>
        <v>0</v>
      </c>
      <c r="B9637" s="561">
        <f t="shared" si="2180"/>
        <v>0</v>
      </c>
      <c r="C9637" s="563"/>
      <c r="D9637" s="562">
        <f t="shared" si="2181"/>
        <v>0</v>
      </c>
      <c r="E9637" s="555"/>
      <c r="F9637" s="558">
        <f>IF(C9637="",0,IFERROR(VLOOKUP(COUNTIF($A$1:A9637,"ANALISIS DE PRECIOS"),T_Rendimiento_Equipo,5,FALSE),0))</f>
        <v>0</v>
      </c>
      <c r="G9637" s="555">
        <f t="shared" si="2182"/>
        <v>0</v>
      </c>
    </row>
    <row r="9638" spans="1:7" ht="19.899999999999999" customHeight="1" x14ac:dyDescent="0.2">
      <c r="A9638" s="601">
        <f t="shared" si="2179"/>
        <v>0</v>
      </c>
      <c r="B9638" s="561">
        <f t="shared" si="2180"/>
        <v>0</v>
      </c>
      <c r="C9638" s="552"/>
      <c r="D9638" s="562">
        <f t="shared" si="2181"/>
        <v>0</v>
      </c>
      <c r="E9638" s="555"/>
      <c r="F9638" s="558">
        <f>IF(C9638="",0,IFERROR(VLOOKUP(COUNTIF($A$1:A9638,"ANALISIS DE PRECIOS"),T_Rendimiento_Equipo,5,FALSE),0))</f>
        <v>0</v>
      </c>
      <c r="G9638" s="555">
        <f t="shared" si="2182"/>
        <v>0</v>
      </c>
    </row>
    <row r="9639" spans="1:7" ht="19.899999999999999" customHeight="1" x14ac:dyDescent="0.2">
      <c r="A9639" s="602"/>
      <c r="B9639" s="541"/>
      <c r="C9639" s="545"/>
      <c r="D9639" s="541"/>
      <c r="E9639" s="542"/>
      <c r="F9639" s="564" t="s">
        <v>27</v>
      </c>
      <c r="G9639" s="603">
        <f>SUBTOTAL(9,G9630:G9638)</f>
        <v>0</v>
      </c>
    </row>
    <row r="9640" spans="1:7" ht="19.899999999999999" customHeight="1" x14ac:dyDescent="0.2">
      <c r="A9640" s="599"/>
      <c r="B9640" s="545"/>
      <c r="C9640" s="537" t="s">
        <v>713</v>
      </c>
      <c r="D9640" s="541"/>
      <c r="E9640" s="542"/>
      <c r="F9640" s="543"/>
      <c r="G9640" s="600"/>
    </row>
    <row r="9641" spans="1:7" ht="19.899999999999999" customHeight="1" x14ac:dyDescent="0.2">
      <c r="A9641" s="792" t="s">
        <v>576</v>
      </c>
      <c r="B9641" s="793"/>
      <c r="C9641" s="794" t="s">
        <v>0</v>
      </c>
      <c r="D9641" s="796" t="s">
        <v>24</v>
      </c>
      <c r="E9641" s="796" t="s">
        <v>1832</v>
      </c>
      <c r="F9641" s="798" t="s">
        <v>1007</v>
      </c>
      <c r="G9641" s="800" t="s">
        <v>26</v>
      </c>
    </row>
    <row r="9642" spans="1:7" ht="19.899999999999999" customHeight="1" x14ac:dyDescent="0.2">
      <c r="A9642" s="560" t="s">
        <v>577</v>
      </c>
      <c r="B9642" s="560" t="s">
        <v>578</v>
      </c>
      <c r="C9642" s="795"/>
      <c r="D9642" s="797"/>
      <c r="E9642" s="797"/>
      <c r="F9642" s="799"/>
      <c r="G9642" s="801"/>
    </row>
    <row r="9643" spans="1:7" ht="19.899999999999999" customHeight="1" x14ac:dyDescent="0.2">
      <c r="A9643" s="601">
        <f t="shared" ref="A9643:A9649" si="2183">IFERROR(VLOOKUP(C9643,T_Insumos,4,FALSE),0)</f>
        <v>0</v>
      </c>
      <c r="B9643" s="561">
        <f t="shared" ref="B9643:B9649" si="2184">IFERROR(VLOOKUP(C9643,T_Insumos,5,FALSE),0)</f>
        <v>0</v>
      </c>
      <c r="C9643" s="565"/>
      <c r="D9643" s="558"/>
      <c r="E9643" s="555">
        <f t="shared" ref="E9643:E9649" si="2185">IFERROR(VLOOKUP(C9643,T_Insumos,3,FALSE),0)</f>
        <v>0</v>
      </c>
      <c r="F9643" s="558">
        <f>IF(C9643="",0,IFERROR(VLOOKUP(COUNTIF($A$1:A9643,"ANALISIS DE PRECIOS"),T_Rendimiento_Equipo,5,FALSE),0))</f>
        <v>0</v>
      </c>
      <c r="G9643" s="555">
        <f>IFERROR(ROUND(D9643*E9643/F9643,2),0)</f>
        <v>0</v>
      </c>
    </row>
    <row r="9644" spans="1:7" ht="19.899999999999999" customHeight="1" x14ac:dyDescent="0.2">
      <c r="A9644" s="601">
        <f t="shared" si="2183"/>
        <v>0</v>
      </c>
      <c r="B9644" s="561">
        <f t="shared" si="2184"/>
        <v>0</v>
      </c>
      <c r="C9644" s="552"/>
      <c r="D9644" s="558"/>
      <c r="E9644" s="555">
        <f t="shared" si="2185"/>
        <v>0</v>
      </c>
      <c r="F9644" s="558">
        <f>IF(C9644="",0,IFERROR(VLOOKUP(COUNTIF($A$1:A9644,"ANALISIS DE PRECIOS"),T_Rendimiento_Equipo,5,FALSE),0))</f>
        <v>0</v>
      </c>
      <c r="G9644" s="555">
        <f t="shared" ref="G9644:G9649" si="2186">IFERROR(ROUND(D9644*E9644/F9644,2),0)</f>
        <v>0</v>
      </c>
    </row>
    <row r="9645" spans="1:7" ht="19.899999999999999" customHeight="1" x14ac:dyDescent="0.2">
      <c r="A9645" s="601">
        <f t="shared" si="2183"/>
        <v>0</v>
      </c>
      <c r="B9645" s="561">
        <f t="shared" si="2184"/>
        <v>0</v>
      </c>
      <c r="C9645" s="552"/>
      <c r="D9645" s="558"/>
      <c r="E9645" s="555">
        <f t="shared" si="2185"/>
        <v>0</v>
      </c>
      <c r="F9645" s="558">
        <f>IF(C9645="",0,IFERROR(VLOOKUP(COUNTIF($A$1:A9645,"ANALISIS DE PRECIOS"),T_Rendimiento_Equipo,5,FALSE),0))</f>
        <v>0</v>
      </c>
      <c r="G9645" s="555">
        <f t="shared" si="2186"/>
        <v>0</v>
      </c>
    </row>
    <row r="9646" spans="1:7" ht="19.899999999999999" customHeight="1" x14ac:dyDescent="0.2">
      <c r="A9646" s="601">
        <f t="shared" si="2183"/>
        <v>0</v>
      </c>
      <c r="B9646" s="561">
        <f t="shared" si="2184"/>
        <v>0</v>
      </c>
      <c r="C9646" s="552"/>
      <c r="D9646" s="558"/>
      <c r="E9646" s="555">
        <f t="shared" si="2185"/>
        <v>0</v>
      </c>
      <c r="F9646" s="558">
        <f>IF(C9646="",0,IFERROR(VLOOKUP(COUNTIF($A$1:A9646,"ANALISIS DE PRECIOS"),T_Rendimiento_Equipo,5,FALSE),0))</f>
        <v>0</v>
      </c>
      <c r="G9646" s="555">
        <f t="shared" si="2186"/>
        <v>0</v>
      </c>
    </row>
    <row r="9647" spans="1:7" ht="19.899999999999999" customHeight="1" x14ac:dyDescent="0.2">
      <c r="A9647" s="601">
        <f t="shared" si="2183"/>
        <v>0</v>
      </c>
      <c r="B9647" s="561">
        <f t="shared" si="2184"/>
        <v>0</v>
      </c>
      <c r="C9647" s="552"/>
      <c r="D9647" s="558"/>
      <c r="E9647" s="555">
        <f t="shared" si="2185"/>
        <v>0</v>
      </c>
      <c r="F9647" s="558">
        <f>IF(C9647="",0,IFERROR(VLOOKUP(COUNTIF($A$1:A9647,"ANALISIS DE PRECIOS"),T_Rendimiento_Equipo,5,FALSE),0))</f>
        <v>0</v>
      </c>
      <c r="G9647" s="555">
        <f t="shared" si="2186"/>
        <v>0</v>
      </c>
    </row>
    <row r="9648" spans="1:7" ht="19.899999999999999" customHeight="1" x14ac:dyDescent="0.2">
      <c r="A9648" s="601">
        <f t="shared" si="2183"/>
        <v>0</v>
      </c>
      <c r="B9648" s="561">
        <f t="shared" si="2184"/>
        <v>0</v>
      </c>
      <c r="C9648" s="552"/>
      <c r="D9648" s="566"/>
      <c r="E9648" s="555">
        <f t="shared" si="2185"/>
        <v>0</v>
      </c>
      <c r="F9648" s="558">
        <f>IF(C9648="",0,IFERROR(VLOOKUP(COUNTIF($A$1:A9648,"ANALISIS DE PRECIOS"),T_Rendimiento_Equipo,5,FALSE),0))</f>
        <v>0</v>
      </c>
      <c r="G9648" s="555">
        <f t="shared" si="2186"/>
        <v>0</v>
      </c>
    </row>
    <row r="9649" spans="1:7" ht="19.899999999999999" customHeight="1" x14ac:dyDescent="0.2">
      <c r="A9649" s="601">
        <f t="shared" si="2183"/>
        <v>0</v>
      </c>
      <c r="B9649" s="561">
        <f t="shared" si="2184"/>
        <v>0</v>
      </c>
      <c r="C9649" s="561"/>
      <c r="D9649" s="567"/>
      <c r="E9649" s="555">
        <f t="shared" si="2185"/>
        <v>0</v>
      </c>
      <c r="F9649" s="558">
        <f>IF(C9649="",0,IFERROR(VLOOKUP(COUNTIF($A$1:A9649,"ANALISIS DE PRECIOS"),T_Rendimiento_Equipo,5,FALSE),0))</f>
        <v>0</v>
      </c>
      <c r="G9649" s="555">
        <f t="shared" si="2186"/>
        <v>0</v>
      </c>
    </row>
    <row r="9650" spans="1:7" ht="19.899999999999999" customHeight="1" x14ac:dyDescent="0.2">
      <c r="A9650" s="602"/>
      <c r="B9650" s="541"/>
      <c r="C9650" s="545"/>
      <c r="D9650" s="541"/>
      <c r="E9650" s="542"/>
      <c r="F9650" s="564" t="s">
        <v>28</v>
      </c>
      <c r="G9650" s="604">
        <f>SUBTOTAL(9,G9643:G9649)</f>
        <v>0</v>
      </c>
    </row>
    <row r="9651" spans="1:7" ht="19.899999999999999" customHeight="1" x14ac:dyDescent="0.2">
      <c r="A9651" s="599"/>
      <c r="B9651" s="545"/>
      <c r="C9651" s="537" t="s">
        <v>1014</v>
      </c>
      <c r="D9651" s="541"/>
      <c r="E9651" s="542"/>
      <c r="F9651" s="543"/>
      <c r="G9651" s="600"/>
    </row>
    <row r="9652" spans="1:7" ht="19.899999999999999" customHeight="1" x14ac:dyDescent="0.2">
      <c r="A9652" s="792" t="s">
        <v>576</v>
      </c>
      <c r="B9652" s="793"/>
      <c r="C9652" s="794" t="s">
        <v>0</v>
      </c>
      <c r="D9652" s="794" t="s">
        <v>1867</v>
      </c>
      <c r="E9652" s="796" t="s">
        <v>24</v>
      </c>
      <c r="F9652" s="798" t="s">
        <v>25</v>
      </c>
      <c r="G9652" s="800" t="s">
        <v>26</v>
      </c>
    </row>
    <row r="9653" spans="1:7" ht="19.899999999999999" customHeight="1" x14ac:dyDescent="0.2">
      <c r="A9653" s="560" t="s">
        <v>577</v>
      </c>
      <c r="B9653" s="560" t="s">
        <v>578</v>
      </c>
      <c r="C9653" s="795"/>
      <c r="D9653" s="795"/>
      <c r="E9653" s="797"/>
      <c r="F9653" s="799"/>
      <c r="G9653" s="801"/>
    </row>
    <row r="9654" spans="1:7" ht="19.899999999999999" customHeight="1" x14ac:dyDescent="0.2">
      <c r="A9654" s="601">
        <f t="shared" ref="A9654:A9664" si="2187">IFERROR(VLOOKUP(C9654,T_Insumos,4,FALSE),0)</f>
        <v>0</v>
      </c>
      <c r="B9654" s="561">
        <f t="shared" ref="B9654:B9664" si="2188">IFERROR(VLOOKUP(C9654,T_Insumos,5,FALSE),0)</f>
        <v>0</v>
      </c>
      <c r="C9654" s="561"/>
      <c r="D9654" s="613">
        <f t="shared" ref="D9654:D9664" si="2189">IFERROR(VLOOKUP(C9654,T_Insumos,2,FALSE),0)</f>
        <v>0</v>
      </c>
      <c r="E9654" s="553"/>
      <c r="F9654" s="555">
        <f t="shared" ref="F9654:F9664" si="2190">IFERROR(VLOOKUP(C9654,T_Insumos,3,FALSE),0)</f>
        <v>0</v>
      </c>
      <c r="G9654" s="555">
        <f>ROUND(E9654*F9654,2)</f>
        <v>0</v>
      </c>
    </row>
    <row r="9655" spans="1:7" ht="19.899999999999999" customHeight="1" x14ac:dyDescent="0.2">
      <c r="A9655" s="601">
        <f t="shared" si="2187"/>
        <v>0</v>
      </c>
      <c r="B9655" s="561">
        <f t="shared" si="2188"/>
        <v>0</v>
      </c>
      <c r="C9655" s="561"/>
      <c r="D9655" s="613">
        <f t="shared" si="2189"/>
        <v>0</v>
      </c>
      <c r="E9655" s="553"/>
      <c r="F9655" s="555">
        <f t="shared" si="2190"/>
        <v>0</v>
      </c>
      <c r="G9655" s="555">
        <f t="shared" ref="G9655:G9664" si="2191">ROUND(E9655*F9655,2)</f>
        <v>0</v>
      </c>
    </row>
    <row r="9656" spans="1:7" ht="19.899999999999999" customHeight="1" x14ac:dyDescent="0.2">
      <c r="A9656" s="601">
        <f t="shared" si="2187"/>
        <v>0</v>
      </c>
      <c r="B9656" s="561">
        <f t="shared" si="2188"/>
        <v>0</v>
      </c>
      <c r="C9656" s="561"/>
      <c r="D9656" s="613">
        <f t="shared" si="2189"/>
        <v>0</v>
      </c>
      <c r="E9656" s="553"/>
      <c r="F9656" s="555">
        <f t="shared" si="2190"/>
        <v>0</v>
      </c>
      <c r="G9656" s="555">
        <f t="shared" si="2191"/>
        <v>0</v>
      </c>
    </row>
    <row r="9657" spans="1:7" ht="19.899999999999999" customHeight="1" x14ac:dyDescent="0.2">
      <c r="A9657" s="601">
        <f t="shared" si="2187"/>
        <v>0</v>
      </c>
      <c r="B9657" s="561">
        <f t="shared" si="2188"/>
        <v>0</v>
      </c>
      <c r="C9657" s="561"/>
      <c r="D9657" s="613">
        <f t="shared" si="2189"/>
        <v>0</v>
      </c>
      <c r="E9657" s="553"/>
      <c r="F9657" s="555">
        <f t="shared" si="2190"/>
        <v>0</v>
      </c>
      <c r="G9657" s="555">
        <f t="shared" si="2191"/>
        <v>0</v>
      </c>
    </row>
    <row r="9658" spans="1:7" ht="19.899999999999999" customHeight="1" x14ac:dyDescent="0.2">
      <c r="A9658" s="601">
        <f t="shared" si="2187"/>
        <v>0</v>
      </c>
      <c r="B9658" s="561">
        <f t="shared" si="2188"/>
        <v>0</v>
      </c>
      <c r="C9658" s="561"/>
      <c r="D9658" s="613">
        <f t="shared" si="2189"/>
        <v>0</v>
      </c>
      <c r="E9658" s="553"/>
      <c r="F9658" s="555">
        <f t="shared" si="2190"/>
        <v>0</v>
      </c>
      <c r="G9658" s="555">
        <f t="shared" si="2191"/>
        <v>0</v>
      </c>
    </row>
    <row r="9659" spans="1:7" ht="19.899999999999999" customHeight="1" x14ac:dyDescent="0.2">
      <c r="A9659" s="601">
        <f t="shared" si="2187"/>
        <v>0</v>
      </c>
      <c r="B9659" s="561">
        <f t="shared" si="2188"/>
        <v>0</v>
      </c>
      <c r="C9659" s="561"/>
      <c r="D9659" s="613">
        <f t="shared" si="2189"/>
        <v>0</v>
      </c>
      <c r="E9659" s="553"/>
      <c r="F9659" s="555">
        <f t="shared" si="2190"/>
        <v>0</v>
      </c>
      <c r="G9659" s="555">
        <f t="shared" si="2191"/>
        <v>0</v>
      </c>
    </row>
    <row r="9660" spans="1:7" ht="19.899999999999999" customHeight="1" x14ac:dyDescent="0.2">
      <c r="A9660" s="601">
        <f t="shared" si="2187"/>
        <v>0</v>
      </c>
      <c r="B9660" s="561">
        <f t="shared" si="2188"/>
        <v>0</v>
      </c>
      <c r="C9660" s="561"/>
      <c r="D9660" s="613">
        <f t="shared" si="2189"/>
        <v>0</v>
      </c>
      <c r="E9660" s="553"/>
      <c r="F9660" s="555">
        <f t="shared" si="2190"/>
        <v>0</v>
      </c>
      <c r="G9660" s="555">
        <f t="shared" si="2191"/>
        <v>0</v>
      </c>
    </row>
    <row r="9661" spans="1:7" ht="19.899999999999999" customHeight="1" x14ac:dyDescent="0.2">
      <c r="A9661" s="601">
        <f t="shared" si="2187"/>
        <v>0</v>
      </c>
      <c r="B9661" s="561">
        <f t="shared" si="2188"/>
        <v>0</v>
      </c>
      <c r="C9661" s="561"/>
      <c r="D9661" s="613">
        <f t="shared" si="2189"/>
        <v>0</v>
      </c>
      <c r="E9661" s="553"/>
      <c r="F9661" s="555">
        <f t="shared" si="2190"/>
        <v>0</v>
      </c>
      <c r="G9661" s="555">
        <f t="shared" si="2191"/>
        <v>0</v>
      </c>
    </row>
    <row r="9662" spans="1:7" ht="19.899999999999999" customHeight="1" x14ac:dyDescent="0.2">
      <c r="A9662" s="601">
        <f t="shared" si="2187"/>
        <v>0</v>
      </c>
      <c r="B9662" s="561">
        <f t="shared" si="2188"/>
        <v>0</v>
      </c>
      <c r="C9662" s="561"/>
      <c r="D9662" s="613">
        <f t="shared" si="2189"/>
        <v>0</v>
      </c>
      <c r="E9662" s="553"/>
      <c r="F9662" s="555">
        <f t="shared" si="2190"/>
        <v>0</v>
      </c>
      <c r="G9662" s="555">
        <f t="shared" si="2191"/>
        <v>0</v>
      </c>
    </row>
    <row r="9663" spans="1:7" ht="19.899999999999999" customHeight="1" x14ac:dyDescent="0.2">
      <c r="A9663" s="601">
        <f t="shared" si="2187"/>
        <v>0</v>
      </c>
      <c r="B9663" s="561">
        <f t="shared" si="2188"/>
        <v>0</v>
      </c>
      <c r="C9663" s="561"/>
      <c r="D9663" s="613">
        <f t="shared" si="2189"/>
        <v>0</v>
      </c>
      <c r="E9663" s="553"/>
      <c r="F9663" s="555">
        <f t="shared" si="2190"/>
        <v>0</v>
      </c>
      <c r="G9663" s="555">
        <f t="shared" si="2191"/>
        <v>0</v>
      </c>
    </row>
    <row r="9664" spans="1:7" ht="19.899999999999999" customHeight="1" x14ac:dyDescent="0.2">
      <c r="A9664" s="601">
        <f t="shared" si="2187"/>
        <v>0</v>
      </c>
      <c r="B9664" s="561">
        <f t="shared" si="2188"/>
        <v>0</v>
      </c>
      <c r="C9664" s="561"/>
      <c r="D9664" s="613">
        <f t="shared" si="2189"/>
        <v>0</v>
      </c>
      <c r="E9664" s="553"/>
      <c r="F9664" s="555">
        <f t="shared" si="2190"/>
        <v>0</v>
      </c>
      <c r="G9664" s="555">
        <f t="shared" si="2191"/>
        <v>0</v>
      </c>
    </row>
    <row r="9665" spans="1:7" ht="19.899999999999999" customHeight="1" x14ac:dyDescent="0.2">
      <c r="A9665" s="599"/>
      <c r="B9665" s="545"/>
      <c r="C9665" s="545"/>
      <c r="D9665" s="541"/>
      <c r="E9665" s="542"/>
      <c r="F9665" s="564" t="s">
        <v>29</v>
      </c>
      <c r="G9665" s="605">
        <f>SUBTOTAL(9,G9654:G9664)</f>
        <v>0</v>
      </c>
    </row>
    <row r="9666" spans="1:7" ht="19.899999999999999" customHeight="1" x14ac:dyDescent="0.2">
      <c r="A9666" s="599"/>
      <c r="B9666" s="545"/>
      <c r="C9666" s="537" t="s">
        <v>1015</v>
      </c>
      <c r="D9666" s="541"/>
      <c r="E9666" s="542"/>
      <c r="F9666" s="543"/>
      <c r="G9666" s="600"/>
    </row>
    <row r="9667" spans="1:7" ht="19.899999999999999" customHeight="1" x14ac:dyDescent="0.2">
      <c r="A9667" s="792" t="s">
        <v>576</v>
      </c>
      <c r="B9667" s="793"/>
      <c r="C9667" s="794" t="s">
        <v>0</v>
      </c>
      <c r="D9667" s="794" t="s">
        <v>1867</v>
      </c>
      <c r="E9667" s="796" t="s">
        <v>24</v>
      </c>
      <c r="F9667" s="798" t="s">
        <v>25</v>
      </c>
      <c r="G9667" s="800" t="s">
        <v>26</v>
      </c>
    </row>
    <row r="9668" spans="1:7" ht="19.899999999999999" customHeight="1" x14ac:dyDescent="0.2">
      <c r="A9668" s="560" t="s">
        <v>577</v>
      </c>
      <c r="B9668" s="560" t="s">
        <v>578</v>
      </c>
      <c r="C9668" s="795"/>
      <c r="D9668" s="795"/>
      <c r="E9668" s="797"/>
      <c r="F9668" s="799"/>
      <c r="G9668" s="801"/>
    </row>
    <row r="9669" spans="1:7" ht="19.899999999999999" customHeight="1" x14ac:dyDescent="0.2">
      <c r="A9669" s="601">
        <f>IFERROR(VLOOKUP(C9669,T_Insumos,4,FALSE),0)</f>
        <v>0</v>
      </c>
      <c r="B9669" s="561">
        <f>IFERROR(VLOOKUP(C9669,T_Insumos,5,FALSE),0)</f>
        <v>0</v>
      </c>
      <c r="C9669" s="552"/>
      <c r="D9669" s="613">
        <f>IF(C9669=0,0,"$/tnkm")</f>
        <v>0</v>
      </c>
      <c r="E9669" s="553"/>
      <c r="F9669" s="555">
        <f>IFERROR(VLOOKUP(C9669,T_Insumos,3,FALSE),0)</f>
        <v>0</v>
      </c>
      <c r="G9669" s="555">
        <f>ROUND(E9669*F9669,2)</f>
        <v>0</v>
      </c>
    </row>
    <row r="9670" spans="1:7" ht="19.899999999999999" customHeight="1" x14ac:dyDescent="0.2">
      <c r="A9670" s="601">
        <f>IFERROR(VLOOKUP(C9670,T_Insumos,4,FALSE),0)</f>
        <v>0</v>
      </c>
      <c r="B9670" s="561">
        <f>IFERROR(VLOOKUP(C9670,T_Insumos,5,FALSE),0)</f>
        <v>0</v>
      </c>
      <c r="C9670" s="552"/>
      <c r="D9670" s="613">
        <f>IF(C9670=0,0,"$/tnkm")</f>
        <v>0</v>
      </c>
      <c r="E9670" s="569"/>
      <c r="F9670" s="555">
        <f>IFERROR(VLOOKUP(C9670,T_Insumos,3,FALSE),0)</f>
        <v>0</v>
      </c>
      <c r="G9670" s="555">
        <f t="shared" ref="G9670" si="2192">ROUND(E9670*F9670,2)</f>
        <v>0</v>
      </c>
    </row>
    <row r="9671" spans="1:7" ht="19.899999999999999" customHeight="1" x14ac:dyDescent="0.2">
      <c r="A9671" s="599"/>
      <c r="B9671" s="545"/>
      <c r="C9671" s="545"/>
      <c r="D9671" s="541"/>
      <c r="E9671" s="542"/>
      <c r="F9671" s="564" t="s">
        <v>1016</v>
      </c>
      <c r="G9671" s="605">
        <f>SUBTOTAL(9,G9669:G9670)</f>
        <v>0</v>
      </c>
    </row>
    <row r="9672" spans="1:7" ht="19.899999999999999" customHeight="1" x14ac:dyDescent="0.2">
      <c r="A9672" s="602"/>
      <c r="B9672" s="541"/>
      <c r="C9672" s="545"/>
      <c r="D9672" s="541"/>
      <c r="E9672" s="542"/>
      <c r="F9672" s="543"/>
      <c r="G9672" s="600"/>
    </row>
    <row r="9673" spans="1:7" ht="19.899999999999999" customHeight="1" x14ac:dyDescent="0.2">
      <c r="A9673" s="664" t="str">
        <f>B9607</f>
        <v/>
      </c>
      <c r="B9673" s="661">
        <f ca="1">C9607</f>
        <v>0</v>
      </c>
      <c r="C9673" s="541"/>
      <c r="D9673" s="541" t="s">
        <v>1833</v>
      </c>
      <c r="E9673" s="662"/>
      <c r="F9673" s="663" t="str">
        <f ca="1">"$/"&amp;G9607</f>
        <v>$/0</v>
      </c>
      <c r="G9673" s="610">
        <f>SUBTOTAL(9,G9630:G9672)</f>
        <v>0</v>
      </c>
    </row>
    <row r="9674" spans="1:7" ht="19.899999999999999" customHeight="1" x14ac:dyDescent="0.2">
      <c r="A9674" s="606"/>
      <c r="B9674" s="607"/>
      <c r="C9674" s="608"/>
      <c r="D9674" s="608" t="s">
        <v>2043</v>
      </c>
      <c r="E9674" s="609"/>
      <c r="F9674" s="665" t="str">
        <f ca="1">"$/"&amp;G9607</f>
        <v>$/0</v>
      </c>
      <c r="G9674" s="610">
        <f>ROUND(G9673/Coeficiente_Paso,2)</f>
        <v>0</v>
      </c>
    </row>
    <row r="9675" spans="1:7" ht="19.899999999999999" customHeight="1" x14ac:dyDescent="0.2">
      <c r="A9675" s="191"/>
      <c r="B9675" s="191"/>
      <c r="C9675" s="191"/>
      <c r="D9675" s="191"/>
      <c r="E9675" s="191"/>
      <c r="F9675" s="191"/>
      <c r="G9675" s="191"/>
    </row>
    <row r="9676" spans="1:7" ht="19.899999999999999" customHeight="1" x14ac:dyDescent="0.2">
      <c r="A9676" s="802" t="s">
        <v>31</v>
      </c>
      <c r="B9676" s="803"/>
      <c r="C9676" s="803"/>
      <c r="D9676" s="803"/>
      <c r="E9676" s="803"/>
      <c r="F9676" s="803"/>
      <c r="G9676" s="804"/>
    </row>
    <row r="9677" spans="1:7" ht="19.899999999999999" customHeight="1" x14ac:dyDescent="0.2">
      <c r="A9677" s="587" t="s">
        <v>711</v>
      </c>
      <c r="B9677" s="535" t="str">
        <f>Comitente</f>
        <v>DIRECCIÓN PROVINCIAL DE VIALIDAD</v>
      </c>
      <c r="C9677" s="536"/>
      <c r="D9677" s="537"/>
      <c r="E9677" s="537"/>
      <c r="F9677" s="538"/>
      <c r="G9677" s="588"/>
    </row>
    <row r="9678" spans="1:7" ht="19.899999999999999" customHeight="1" x14ac:dyDescent="0.2">
      <c r="A9678" s="587" t="s">
        <v>712</v>
      </c>
      <c r="B9678" s="535">
        <f>Contratista</f>
        <v>0</v>
      </c>
      <c r="C9678" s="539"/>
      <c r="D9678" s="539"/>
      <c r="E9678" s="539"/>
      <c r="F9678" s="535"/>
      <c r="G9678" s="589"/>
    </row>
    <row r="9679" spans="1:7" ht="19.899999999999999" customHeight="1" x14ac:dyDescent="0.2">
      <c r="A9679" s="587" t="s">
        <v>21</v>
      </c>
      <c r="B9679" s="535" t="str">
        <f>Obra</f>
        <v>PAVIMENTACIÓN Y REPAVIMENTACION DE LA RED VIAL MUNICIPAL AFECTADAS POR OBRAS DE SANEAMIENTO 1era ETAPA SARMIENTO</v>
      </c>
      <c r="C9679" s="539"/>
      <c r="D9679" s="539"/>
      <c r="E9679" s="539"/>
      <c r="F9679" s="535" t="s">
        <v>32</v>
      </c>
      <c r="G9679" s="589">
        <f>Fecha_Base</f>
        <v>0</v>
      </c>
    </row>
    <row r="9680" spans="1:7" ht="19.899999999999999" customHeight="1" x14ac:dyDescent="0.2">
      <c r="A9680" s="590" t="s">
        <v>710</v>
      </c>
      <c r="B9680" s="540" t="str">
        <f>Ubicación</f>
        <v>DEPARTAMENTO SARMIENTO</v>
      </c>
      <c r="C9680" s="540"/>
      <c r="D9680" s="541"/>
      <c r="E9680" s="542"/>
      <c r="F9680" s="543"/>
      <c r="G9680" s="591"/>
    </row>
    <row r="9681" spans="1:7" ht="19.899999999999999" customHeight="1" x14ac:dyDescent="0.2">
      <c r="A9681" s="590" t="s">
        <v>33</v>
      </c>
      <c r="B9681" s="544" t="str">
        <f>IFERROR(VALUE(LEFT(B9682,FIND(".",B9682)-1)),"")</f>
        <v/>
      </c>
      <c r="C9681" s="545">
        <f ca="1">IFERROR(VLOOKUP(B9681,T_Computo_Presupuesto,2,FALSE),0)</f>
        <v>0</v>
      </c>
      <c r="D9681" s="545"/>
      <c r="E9681" s="542"/>
      <c r="F9681" s="543"/>
      <c r="G9681" s="591"/>
    </row>
    <row r="9682" spans="1:7" ht="19.899999999999999" customHeight="1" x14ac:dyDescent="0.2">
      <c r="A9682" s="590" t="s">
        <v>22</v>
      </c>
      <c r="B9682" s="546" t="str">
        <f>IFERROR(VLOOKUP(COUNTIF($A$1:A9682,"ANALISIS DE PRECIOS"),T_NumeroItem,2,FALSE),"")</f>
        <v/>
      </c>
      <c r="C9682" s="805">
        <f ca="1">IFERROR(VLOOKUP(B9682,T_Computo_Presupuesto,2,FALSE),0)</f>
        <v>0</v>
      </c>
      <c r="D9682" s="805"/>
      <c r="E9682" s="805"/>
      <c r="F9682" s="540" t="s">
        <v>23</v>
      </c>
      <c r="G9682" s="592">
        <f ca="1">IFERROR(VLOOKUP(B9682,T_Computo_Presupuesto,4,FALSE),0)</f>
        <v>0</v>
      </c>
    </row>
    <row r="9683" spans="1:7" ht="19.899999999999999" customHeight="1" x14ac:dyDescent="0.2">
      <c r="A9683" s="590"/>
      <c r="B9683" s="540"/>
      <c r="C9683" s="545"/>
      <c r="D9683" s="541"/>
      <c r="E9683" s="542"/>
      <c r="F9683" s="545"/>
      <c r="G9683" s="593"/>
    </row>
    <row r="9684" spans="1:7" ht="19.899999999999999" customHeight="1" x14ac:dyDescent="0.2">
      <c r="A9684" s="594"/>
      <c r="B9684" s="547"/>
      <c r="C9684" s="548" t="s">
        <v>999</v>
      </c>
      <c r="D9684" s="547"/>
      <c r="E9684" s="547"/>
      <c r="F9684" s="547"/>
      <c r="G9684" s="595"/>
    </row>
    <row r="9685" spans="1:7" ht="19.899999999999999" customHeight="1" x14ac:dyDescent="0.2">
      <c r="A9685" s="590"/>
      <c r="B9685" s="549"/>
      <c r="C9685" s="545"/>
      <c r="D9685" s="541"/>
      <c r="E9685" s="542"/>
      <c r="F9685" s="540"/>
      <c r="G9685" s="592"/>
    </row>
    <row r="9686" spans="1:7" ht="19.899999999999999" customHeight="1" x14ac:dyDescent="0.2">
      <c r="A9686" s="590"/>
      <c r="B9686" s="549"/>
      <c r="C9686" s="550" t="s">
        <v>1000</v>
      </c>
      <c r="D9686" s="551" t="s">
        <v>24</v>
      </c>
      <c r="E9686" s="551" t="s">
        <v>1001</v>
      </c>
      <c r="F9686" s="551" t="s">
        <v>1002</v>
      </c>
      <c r="G9686" s="550" t="s">
        <v>1003</v>
      </c>
    </row>
    <row r="9687" spans="1:7" ht="19.899999999999999" customHeight="1" x14ac:dyDescent="0.2">
      <c r="A9687" s="590"/>
      <c r="B9687" s="549"/>
      <c r="C9687" s="552"/>
      <c r="D9687" s="553"/>
      <c r="E9687" s="554">
        <f t="shared" ref="E9687:E9696" si="2193">IFERROR(VLOOKUP(C9687,T_Equipos,4,FALSE),0)</f>
        <v>0</v>
      </c>
      <c r="F9687" s="555">
        <f t="shared" ref="F9687:F9696" si="2194">IFERROR(VLOOKUP(C9687,T_Equipos,5,FALSE),0)</f>
        <v>0</v>
      </c>
      <c r="G9687" s="555">
        <f>ROUND(D9687*F9687,2)</f>
        <v>0</v>
      </c>
    </row>
    <row r="9688" spans="1:7" ht="19.899999999999999" customHeight="1" x14ac:dyDescent="0.2">
      <c r="A9688" s="590"/>
      <c r="B9688" s="549"/>
      <c r="C9688" s="552"/>
      <c r="D9688" s="553"/>
      <c r="E9688" s="554">
        <f t="shared" si="2193"/>
        <v>0</v>
      </c>
      <c r="F9688" s="555">
        <f t="shared" si="2194"/>
        <v>0</v>
      </c>
      <c r="G9688" s="555">
        <f>ROUND(D9688*F9688,2)</f>
        <v>0</v>
      </c>
    </row>
    <row r="9689" spans="1:7" ht="19.899999999999999" customHeight="1" x14ac:dyDescent="0.2">
      <c r="A9689" s="590"/>
      <c r="B9689" s="549"/>
      <c r="C9689" s="552"/>
      <c r="D9689" s="553"/>
      <c r="E9689" s="554">
        <f t="shared" si="2193"/>
        <v>0</v>
      </c>
      <c r="F9689" s="555">
        <f t="shared" si="2194"/>
        <v>0</v>
      </c>
      <c r="G9689" s="555">
        <f>ROUND(D9689*F9689,2)</f>
        <v>0</v>
      </c>
    </row>
    <row r="9690" spans="1:7" ht="19.899999999999999" customHeight="1" x14ac:dyDescent="0.2">
      <c r="A9690" s="590"/>
      <c r="B9690" s="549"/>
      <c r="C9690" s="552"/>
      <c r="D9690" s="553"/>
      <c r="E9690" s="554">
        <f t="shared" si="2193"/>
        <v>0</v>
      </c>
      <c r="F9690" s="555">
        <f t="shared" si="2194"/>
        <v>0</v>
      </c>
      <c r="G9690" s="555">
        <f>ROUND(D9690*F9690,2)</f>
        <v>0</v>
      </c>
    </row>
    <row r="9691" spans="1:7" ht="19.899999999999999" customHeight="1" x14ac:dyDescent="0.2">
      <c r="A9691" s="590"/>
      <c r="B9691" s="549"/>
      <c r="C9691" s="552"/>
      <c r="D9691" s="553"/>
      <c r="E9691" s="554">
        <f t="shared" si="2193"/>
        <v>0</v>
      </c>
      <c r="F9691" s="555">
        <f t="shared" si="2194"/>
        <v>0</v>
      </c>
      <c r="G9691" s="555">
        <f t="shared" ref="G9691:G9696" si="2195">ROUND(D9691*F9691,2)</f>
        <v>0</v>
      </c>
    </row>
    <row r="9692" spans="1:7" ht="19.899999999999999" customHeight="1" x14ac:dyDescent="0.2">
      <c r="A9692" s="590"/>
      <c r="B9692" s="549"/>
      <c r="C9692" s="552"/>
      <c r="D9692" s="553"/>
      <c r="E9692" s="554">
        <f t="shared" si="2193"/>
        <v>0</v>
      </c>
      <c r="F9692" s="555">
        <f t="shared" si="2194"/>
        <v>0</v>
      </c>
      <c r="G9692" s="555">
        <f t="shared" si="2195"/>
        <v>0</v>
      </c>
    </row>
    <row r="9693" spans="1:7" ht="19.899999999999999" customHeight="1" x14ac:dyDescent="0.2">
      <c r="A9693" s="590"/>
      <c r="B9693" s="549"/>
      <c r="C9693" s="552"/>
      <c r="D9693" s="553"/>
      <c r="E9693" s="554">
        <f t="shared" si="2193"/>
        <v>0</v>
      </c>
      <c r="F9693" s="555">
        <f t="shared" si="2194"/>
        <v>0</v>
      </c>
      <c r="G9693" s="555">
        <f t="shared" si="2195"/>
        <v>0</v>
      </c>
    </row>
    <row r="9694" spans="1:7" ht="19.899999999999999" customHeight="1" x14ac:dyDescent="0.2">
      <c r="A9694" s="590"/>
      <c r="B9694" s="549"/>
      <c r="C9694" s="552"/>
      <c r="D9694" s="553"/>
      <c r="E9694" s="554">
        <f t="shared" si="2193"/>
        <v>0</v>
      </c>
      <c r="F9694" s="555">
        <f t="shared" si="2194"/>
        <v>0</v>
      </c>
      <c r="G9694" s="555">
        <f t="shared" si="2195"/>
        <v>0</v>
      </c>
    </row>
    <row r="9695" spans="1:7" ht="19.899999999999999" customHeight="1" x14ac:dyDescent="0.2">
      <c r="A9695" s="590"/>
      <c r="B9695" s="549"/>
      <c r="C9695" s="552"/>
      <c r="D9695" s="553"/>
      <c r="E9695" s="554">
        <f t="shared" si="2193"/>
        <v>0</v>
      </c>
      <c r="F9695" s="555">
        <f t="shared" si="2194"/>
        <v>0</v>
      </c>
      <c r="G9695" s="555">
        <f t="shared" si="2195"/>
        <v>0</v>
      </c>
    </row>
    <row r="9696" spans="1:7" ht="19.899999999999999" customHeight="1" x14ac:dyDescent="0.2">
      <c r="A9696" s="590"/>
      <c r="B9696" s="549"/>
      <c r="C9696" s="552"/>
      <c r="D9696" s="553"/>
      <c r="E9696" s="554">
        <f t="shared" si="2193"/>
        <v>0</v>
      </c>
      <c r="F9696" s="555">
        <f t="shared" si="2194"/>
        <v>0</v>
      </c>
      <c r="G9696" s="555">
        <f t="shared" si="2195"/>
        <v>0</v>
      </c>
    </row>
    <row r="9697" spans="1:7" ht="19.899999999999999" customHeight="1" x14ac:dyDescent="0.2">
      <c r="A9697" s="590"/>
      <c r="B9697" s="549"/>
      <c r="C9697" s="545"/>
      <c r="D9697" s="545"/>
      <c r="E9697" s="556"/>
      <c r="F9697" s="540"/>
      <c r="G9697" s="592"/>
    </row>
    <row r="9698" spans="1:7" ht="19.899999999999999" customHeight="1" x14ac:dyDescent="0.2">
      <c r="A9698" s="590"/>
      <c r="B9698" s="545"/>
      <c r="C9698" s="537" t="s">
        <v>1004</v>
      </c>
      <c r="D9698" s="540" t="s">
        <v>1001</v>
      </c>
      <c r="E9698" s="611">
        <f>SUMPRODUCT(D9687:D9696,E9687:E9696)</f>
        <v>0</v>
      </c>
      <c r="F9698" s="540" t="s">
        <v>1005</v>
      </c>
      <c r="G9698" s="612">
        <f>SUM(G9687:G9696)</f>
        <v>0</v>
      </c>
    </row>
    <row r="9699" spans="1:7" ht="19.899999999999999" customHeight="1" x14ac:dyDescent="0.2">
      <c r="A9699" s="590"/>
      <c r="B9699" s="549"/>
      <c r="C9699" s="557"/>
      <c r="D9699" s="556"/>
      <c r="E9699" s="542"/>
      <c r="F9699" s="540"/>
      <c r="G9699" s="596"/>
    </row>
    <row r="9700" spans="1:7" ht="19.899999999999999" customHeight="1" x14ac:dyDescent="0.2">
      <c r="A9700" s="597"/>
      <c r="B9700" s="549"/>
      <c r="C9700" s="540" t="s">
        <v>1006</v>
      </c>
      <c r="D9700" s="558">
        <f>IFERROR(VLOOKUP(COUNTIF($A$1:A9700,"ANALISIS DE PRECIOS"),T_Rendimiento_Equipo,5,FALSE),0)</f>
        <v>0</v>
      </c>
      <c r="E9700" s="559" t="str">
        <f ca="1">G9682&amp;"/día"</f>
        <v>0/día</v>
      </c>
      <c r="F9700" s="598"/>
      <c r="G9700" s="592"/>
    </row>
    <row r="9701" spans="1:7" ht="19.899999999999999" customHeight="1" x14ac:dyDescent="0.2">
      <c r="A9701" s="590"/>
      <c r="B9701" s="549"/>
      <c r="C9701" s="545"/>
      <c r="D9701" s="541"/>
      <c r="E9701" s="542"/>
      <c r="F9701" s="540"/>
      <c r="G9701" s="592"/>
    </row>
    <row r="9702" spans="1:7" ht="19.899999999999999" customHeight="1" x14ac:dyDescent="0.2">
      <c r="A9702" s="792" t="s">
        <v>576</v>
      </c>
      <c r="B9702" s="793"/>
      <c r="C9702" s="794" t="s">
        <v>0</v>
      </c>
      <c r="D9702" s="806" t="s">
        <v>1866</v>
      </c>
      <c r="E9702" s="806" t="s">
        <v>1865</v>
      </c>
      <c r="F9702" s="798" t="s">
        <v>1007</v>
      </c>
      <c r="G9702" s="800" t="s">
        <v>26</v>
      </c>
    </row>
    <row r="9703" spans="1:7" ht="19.899999999999999" customHeight="1" x14ac:dyDescent="0.2">
      <c r="A9703" s="560" t="s">
        <v>577</v>
      </c>
      <c r="B9703" s="560" t="s">
        <v>578</v>
      </c>
      <c r="C9703" s="795"/>
      <c r="D9703" s="807"/>
      <c r="E9703" s="797"/>
      <c r="F9703" s="799"/>
      <c r="G9703" s="801"/>
    </row>
    <row r="9704" spans="1:7" ht="19.899999999999999" customHeight="1" x14ac:dyDescent="0.2">
      <c r="A9704" s="599"/>
      <c r="B9704" s="545"/>
      <c r="C9704" s="537" t="s">
        <v>1008</v>
      </c>
      <c r="D9704" s="542"/>
      <c r="E9704" s="542"/>
      <c r="F9704" s="545"/>
      <c r="G9704" s="600"/>
    </row>
    <row r="9705" spans="1:7" ht="19.899999999999999" customHeight="1" x14ac:dyDescent="0.2">
      <c r="A9705" s="601">
        <f t="shared" ref="A9705:A9713" si="2196">IFERROR(VLOOKUP(C9705,T_Insumos,4,FALSE),0)</f>
        <v>0</v>
      </c>
      <c r="B9705" s="561">
        <f t="shared" ref="B9705:B9713" si="2197">IFERROR(VLOOKUP(C9705,T_Insumos,5,FALSE),0)</f>
        <v>0</v>
      </c>
      <c r="C9705" s="552"/>
      <c r="D9705" s="562">
        <f t="shared" ref="D9705:D9713" si="2198">IFERROR(VLOOKUP(C9705,T_Insumos,3,FALSE),0)</f>
        <v>0</v>
      </c>
      <c r="E9705" s="555">
        <f>D9705*$G$23</f>
        <v>0</v>
      </c>
      <c r="F9705" s="558">
        <f>IF(C9705="",0,IFERROR(VLOOKUP(COUNTIF($A$1:A9705,"ANALISIS DE PRECIOS"),T_Rendimiento_Equipo,5,FALSE),0))</f>
        <v>0</v>
      </c>
      <c r="G9705" s="555">
        <f>IFERROR(ROUND(E9705/F9705,2),0)</f>
        <v>0</v>
      </c>
    </row>
    <row r="9706" spans="1:7" ht="19.899999999999999" customHeight="1" x14ac:dyDescent="0.2">
      <c r="A9706" s="601">
        <f t="shared" si="2196"/>
        <v>0</v>
      </c>
      <c r="B9706" s="561">
        <f t="shared" si="2197"/>
        <v>0</v>
      </c>
      <c r="C9706" s="552"/>
      <c r="D9706" s="562">
        <f t="shared" si="2198"/>
        <v>0</v>
      </c>
      <c r="E9706" s="555"/>
      <c r="F9706" s="558">
        <f>IF(C9706="",0,IFERROR(VLOOKUP(COUNTIF($A$1:A9706,"ANALISIS DE PRECIOS"),T_Rendimiento_Equipo,5,FALSE),0))</f>
        <v>0</v>
      </c>
      <c r="G9706" s="555">
        <f t="shared" ref="G9706:G9713" si="2199">IFERROR(ROUND(E9706/F9706,2),0)</f>
        <v>0</v>
      </c>
    </row>
    <row r="9707" spans="1:7" ht="19.899999999999999" customHeight="1" x14ac:dyDescent="0.2">
      <c r="A9707" s="601">
        <f t="shared" si="2196"/>
        <v>0</v>
      </c>
      <c r="B9707" s="561">
        <f t="shared" si="2197"/>
        <v>0</v>
      </c>
      <c r="C9707" s="563"/>
      <c r="D9707" s="562">
        <f t="shared" si="2198"/>
        <v>0</v>
      </c>
      <c r="E9707" s="555"/>
      <c r="F9707" s="558">
        <f>IF(C9707="",0,IFERROR(VLOOKUP(COUNTIF($A$1:A9707,"ANALISIS DE PRECIOS"),T_Rendimiento_Equipo,5,FALSE),0))</f>
        <v>0</v>
      </c>
      <c r="G9707" s="555">
        <f t="shared" si="2199"/>
        <v>0</v>
      </c>
    </row>
    <row r="9708" spans="1:7" ht="19.899999999999999" customHeight="1" x14ac:dyDescent="0.2">
      <c r="A9708" s="601">
        <f t="shared" si="2196"/>
        <v>0</v>
      </c>
      <c r="B9708" s="561">
        <f t="shared" si="2197"/>
        <v>0</v>
      </c>
      <c r="C9708" s="563"/>
      <c r="D9708" s="562">
        <f t="shared" si="2198"/>
        <v>0</v>
      </c>
      <c r="E9708" s="555"/>
      <c r="F9708" s="558">
        <f>IF(C9708="",0,IFERROR(VLOOKUP(COUNTIF($A$1:A9708,"ANALISIS DE PRECIOS"),T_Rendimiento_Equipo,5,FALSE),0))</f>
        <v>0</v>
      </c>
      <c r="G9708" s="555">
        <f t="shared" si="2199"/>
        <v>0</v>
      </c>
    </row>
    <row r="9709" spans="1:7" ht="19.899999999999999" customHeight="1" x14ac:dyDescent="0.2">
      <c r="A9709" s="601">
        <f t="shared" si="2196"/>
        <v>0</v>
      </c>
      <c r="B9709" s="561">
        <f t="shared" si="2197"/>
        <v>0</v>
      </c>
      <c r="C9709" s="563"/>
      <c r="D9709" s="562">
        <f t="shared" si="2198"/>
        <v>0</v>
      </c>
      <c r="E9709" s="555"/>
      <c r="F9709" s="558">
        <f>IF(C9709="",0,IFERROR(VLOOKUP(COUNTIF($A$1:A9709,"ANALISIS DE PRECIOS"),T_Rendimiento_Equipo,5,FALSE),0))</f>
        <v>0</v>
      </c>
      <c r="G9709" s="555">
        <f t="shared" si="2199"/>
        <v>0</v>
      </c>
    </row>
    <row r="9710" spans="1:7" ht="19.899999999999999" customHeight="1" x14ac:dyDescent="0.2">
      <c r="A9710" s="601">
        <f t="shared" si="2196"/>
        <v>0</v>
      </c>
      <c r="B9710" s="561">
        <f t="shared" si="2197"/>
        <v>0</v>
      </c>
      <c r="C9710" s="563"/>
      <c r="D9710" s="562">
        <f t="shared" si="2198"/>
        <v>0</v>
      </c>
      <c r="E9710" s="555"/>
      <c r="F9710" s="558">
        <f>IF(C9710="",0,IFERROR(VLOOKUP(COUNTIF($A$1:A9710,"ANALISIS DE PRECIOS"),T_Rendimiento_Equipo,5,FALSE),0))</f>
        <v>0</v>
      </c>
      <c r="G9710" s="555">
        <f t="shared" si="2199"/>
        <v>0</v>
      </c>
    </row>
    <row r="9711" spans="1:7" ht="19.899999999999999" customHeight="1" x14ac:dyDescent="0.2">
      <c r="A9711" s="601">
        <f t="shared" si="2196"/>
        <v>0</v>
      </c>
      <c r="B9711" s="561">
        <f t="shared" si="2197"/>
        <v>0</v>
      </c>
      <c r="C9711" s="563"/>
      <c r="D9711" s="562">
        <f t="shared" si="2198"/>
        <v>0</v>
      </c>
      <c r="E9711" s="555"/>
      <c r="F9711" s="558">
        <f>IF(C9711="",0,IFERROR(VLOOKUP(COUNTIF($A$1:A9711,"ANALISIS DE PRECIOS"),T_Rendimiento_Equipo,5,FALSE),0))</f>
        <v>0</v>
      </c>
      <c r="G9711" s="555">
        <f t="shared" si="2199"/>
        <v>0</v>
      </c>
    </row>
    <row r="9712" spans="1:7" ht="19.899999999999999" customHeight="1" x14ac:dyDescent="0.2">
      <c r="A9712" s="601">
        <f t="shared" si="2196"/>
        <v>0</v>
      </c>
      <c r="B9712" s="561">
        <f t="shared" si="2197"/>
        <v>0</v>
      </c>
      <c r="C9712" s="563"/>
      <c r="D9712" s="562">
        <f t="shared" si="2198"/>
        <v>0</v>
      </c>
      <c r="E9712" s="555"/>
      <c r="F9712" s="558">
        <f>IF(C9712="",0,IFERROR(VLOOKUP(COUNTIF($A$1:A9712,"ANALISIS DE PRECIOS"),T_Rendimiento_Equipo,5,FALSE),0))</f>
        <v>0</v>
      </c>
      <c r="G9712" s="555">
        <f t="shared" si="2199"/>
        <v>0</v>
      </c>
    </row>
    <row r="9713" spans="1:7" ht="19.899999999999999" customHeight="1" x14ac:dyDescent="0.2">
      <c r="A9713" s="601">
        <f t="shared" si="2196"/>
        <v>0</v>
      </c>
      <c r="B9713" s="561">
        <f t="shared" si="2197"/>
        <v>0</v>
      </c>
      <c r="C9713" s="552"/>
      <c r="D9713" s="562">
        <f t="shared" si="2198"/>
        <v>0</v>
      </c>
      <c r="E9713" s="555"/>
      <c r="F9713" s="558">
        <f>IF(C9713="",0,IFERROR(VLOOKUP(COUNTIF($A$1:A9713,"ANALISIS DE PRECIOS"),T_Rendimiento_Equipo,5,FALSE),0))</f>
        <v>0</v>
      </c>
      <c r="G9713" s="555">
        <f t="shared" si="2199"/>
        <v>0</v>
      </c>
    </row>
    <row r="9714" spans="1:7" ht="19.899999999999999" customHeight="1" x14ac:dyDescent="0.2">
      <c r="A9714" s="602"/>
      <c r="B9714" s="541"/>
      <c r="C9714" s="545"/>
      <c r="D9714" s="541"/>
      <c r="E9714" s="542"/>
      <c r="F9714" s="564" t="s">
        <v>27</v>
      </c>
      <c r="G9714" s="603">
        <f>SUBTOTAL(9,G9705:G9713)</f>
        <v>0</v>
      </c>
    </row>
    <row r="9715" spans="1:7" ht="19.899999999999999" customHeight="1" x14ac:dyDescent="0.2">
      <c r="A9715" s="599"/>
      <c r="B9715" s="545"/>
      <c r="C9715" s="537" t="s">
        <v>713</v>
      </c>
      <c r="D9715" s="541"/>
      <c r="E9715" s="542"/>
      <c r="F9715" s="543"/>
      <c r="G9715" s="600"/>
    </row>
    <row r="9716" spans="1:7" ht="19.899999999999999" customHeight="1" x14ac:dyDescent="0.2">
      <c r="A9716" s="792" t="s">
        <v>576</v>
      </c>
      <c r="B9716" s="793"/>
      <c r="C9716" s="794" t="s">
        <v>0</v>
      </c>
      <c r="D9716" s="796" t="s">
        <v>24</v>
      </c>
      <c r="E9716" s="796" t="s">
        <v>1832</v>
      </c>
      <c r="F9716" s="798" t="s">
        <v>1007</v>
      </c>
      <c r="G9716" s="800" t="s">
        <v>26</v>
      </c>
    </row>
    <row r="9717" spans="1:7" ht="19.899999999999999" customHeight="1" x14ac:dyDescent="0.2">
      <c r="A9717" s="560" t="s">
        <v>577</v>
      </c>
      <c r="B9717" s="560" t="s">
        <v>578</v>
      </c>
      <c r="C9717" s="795"/>
      <c r="D9717" s="797"/>
      <c r="E9717" s="797"/>
      <c r="F9717" s="799"/>
      <c r="G9717" s="801"/>
    </row>
    <row r="9718" spans="1:7" ht="19.899999999999999" customHeight="1" x14ac:dyDescent="0.2">
      <c r="A9718" s="601">
        <f t="shared" ref="A9718:A9724" si="2200">IFERROR(VLOOKUP(C9718,T_Insumos,4,FALSE),0)</f>
        <v>0</v>
      </c>
      <c r="B9718" s="561">
        <f t="shared" ref="B9718:B9724" si="2201">IFERROR(VLOOKUP(C9718,T_Insumos,5,FALSE),0)</f>
        <v>0</v>
      </c>
      <c r="C9718" s="565"/>
      <c r="D9718" s="558"/>
      <c r="E9718" s="555">
        <f t="shared" ref="E9718:E9724" si="2202">IFERROR(VLOOKUP(C9718,T_Insumos,3,FALSE),0)</f>
        <v>0</v>
      </c>
      <c r="F9718" s="558">
        <f>IF(C9718="",0,IFERROR(VLOOKUP(COUNTIF($A$1:A9718,"ANALISIS DE PRECIOS"),T_Rendimiento_Equipo,5,FALSE),0))</f>
        <v>0</v>
      </c>
      <c r="G9718" s="555">
        <f>IFERROR(ROUND(D9718*E9718/F9718,2),0)</f>
        <v>0</v>
      </c>
    </row>
    <row r="9719" spans="1:7" ht="19.899999999999999" customHeight="1" x14ac:dyDescent="0.2">
      <c r="A9719" s="601">
        <f t="shared" si="2200"/>
        <v>0</v>
      </c>
      <c r="B9719" s="561">
        <f t="shared" si="2201"/>
        <v>0</v>
      </c>
      <c r="C9719" s="552"/>
      <c r="D9719" s="558"/>
      <c r="E9719" s="555">
        <f t="shared" si="2202"/>
        <v>0</v>
      </c>
      <c r="F9719" s="558">
        <f>IF(C9719="",0,IFERROR(VLOOKUP(COUNTIF($A$1:A9719,"ANALISIS DE PRECIOS"),T_Rendimiento_Equipo,5,FALSE),0))</f>
        <v>0</v>
      </c>
      <c r="G9719" s="555">
        <f t="shared" ref="G9719:G9724" si="2203">IFERROR(ROUND(D9719*E9719/F9719,2),0)</f>
        <v>0</v>
      </c>
    </row>
    <row r="9720" spans="1:7" ht="19.899999999999999" customHeight="1" x14ac:dyDescent="0.2">
      <c r="A9720" s="601">
        <f t="shared" si="2200"/>
        <v>0</v>
      </c>
      <c r="B9720" s="561">
        <f t="shared" si="2201"/>
        <v>0</v>
      </c>
      <c r="C9720" s="552"/>
      <c r="D9720" s="558"/>
      <c r="E9720" s="555">
        <f t="shared" si="2202"/>
        <v>0</v>
      </c>
      <c r="F9720" s="558">
        <f>IF(C9720="",0,IFERROR(VLOOKUP(COUNTIF($A$1:A9720,"ANALISIS DE PRECIOS"),T_Rendimiento_Equipo,5,FALSE),0))</f>
        <v>0</v>
      </c>
      <c r="G9720" s="555">
        <f t="shared" si="2203"/>
        <v>0</v>
      </c>
    </row>
    <row r="9721" spans="1:7" ht="19.899999999999999" customHeight="1" x14ac:dyDescent="0.2">
      <c r="A9721" s="601">
        <f t="shared" si="2200"/>
        <v>0</v>
      </c>
      <c r="B9721" s="561">
        <f t="shared" si="2201"/>
        <v>0</v>
      </c>
      <c r="C9721" s="552"/>
      <c r="D9721" s="558"/>
      <c r="E9721" s="555">
        <f t="shared" si="2202"/>
        <v>0</v>
      </c>
      <c r="F9721" s="558">
        <f>IF(C9721="",0,IFERROR(VLOOKUP(COUNTIF($A$1:A9721,"ANALISIS DE PRECIOS"),T_Rendimiento_Equipo,5,FALSE),0))</f>
        <v>0</v>
      </c>
      <c r="G9721" s="555">
        <f t="shared" si="2203"/>
        <v>0</v>
      </c>
    </row>
    <row r="9722" spans="1:7" ht="19.899999999999999" customHeight="1" x14ac:dyDescent="0.2">
      <c r="A9722" s="601">
        <f t="shared" si="2200"/>
        <v>0</v>
      </c>
      <c r="B9722" s="561">
        <f t="shared" si="2201"/>
        <v>0</v>
      </c>
      <c r="C9722" s="552"/>
      <c r="D9722" s="558"/>
      <c r="E9722" s="555">
        <f t="shared" si="2202"/>
        <v>0</v>
      </c>
      <c r="F9722" s="558">
        <f>IF(C9722="",0,IFERROR(VLOOKUP(COUNTIF($A$1:A9722,"ANALISIS DE PRECIOS"),T_Rendimiento_Equipo,5,FALSE),0))</f>
        <v>0</v>
      </c>
      <c r="G9722" s="555">
        <f t="shared" si="2203"/>
        <v>0</v>
      </c>
    </row>
    <row r="9723" spans="1:7" ht="19.899999999999999" customHeight="1" x14ac:dyDescent="0.2">
      <c r="A9723" s="601">
        <f t="shared" si="2200"/>
        <v>0</v>
      </c>
      <c r="B9723" s="561">
        <f t="shared" si="2201"/>
        <v>0</v>
      </c>
      <c r="C9723" s="552"/>
      <c r="D9723" s="566"/>
      <c r="E9723" s="555">
        <f t="shared" si="2202"/>
        <v>0</v>
      </c>
      <c r="F9723" s="558">
        <f>IF(C9723="",0,IFERROR(VLOOKUP(COUNTIF($A$1:A9723,"ANALISIS DE PRECIOS"),T_Rendimiento_Equipo,5,FALSE),0))</f>
        <v>0</v>
      </c>
      <c r="G9723" s="555">
        <f t="shared" si="2203"/>
        <v>0</v>
      </c>
    </row>
    <row r="9724" spans="1:7" ht="19.899999999999999" customHeight="1" x14ac:dyDescent="0.2">
      <c r="A9724" s="601">
        <f t="shared" si="2200"/>
        <v>0</v>
      </c>
      <c r="B9724" s="561">
        <f t="shared" si="2201"/>
        <v>0</v>
      </c>
      <c r="C9724" s="561"/>
      <c r="D9724" s="567"/>
      <c r="E9724" s="555">
        <f t="shared" si="2202"/>
        <v>0</v>
      </c>
      <c r="F9724" s="558">
        <f>IF(C9724="",0,IFERROR(VLOOKUP(COUNTIF($A$1:A9724,"ANALISIS DE PRECIOS"),T_Rendimiento_Equipo,5,FALSE),0))</f>
        <v>0</v>
      </c>
      <c r="G9724" s="555">
        <f t="shared" si="2203"/>
        <v>0</v>
      </c>
    </row>
    <row r="9725" spans="1:7" ht="19.899999999999999" customHeight="1" x14ac:dyDescent="0.2">
      <c r="A9725" s="602"/>
      <c r="B9725" s="541"/>
      <c r="C9725" s="545"/>
      <c r="D9725" s="541"/>
      <c r="E9725" s="542"/>
      <c r="F9725" s="564" t="s">
        <v>28</v>
      </c>
      <c r="G9725" s="604">
        <f>SUBTOTAL(9,G9718:G9724)</f>
        <v>0</v>
      </c>
    </row>
    <row r="9726" spans="1:7" ht="19.899999999999999" customHeight="1" x14ac:dyDescent="0.2">
      <c r="A9726" s="599"/>
      <c r="B9726" s="545"/>
      <c r="C9726" s="537" t="s">
        <v>1014</v>
      </c>
      <c r="D9726" s="541"/>
      <c r="E9726" s="542"/>
      <c r="F9726" s="543"/>
      <c r="G9726" s="600"/>
    </row>
    <row r="9727" spans="1:7" ht="19.899999999999999" customHeight="1" x14ac:dyDescent="0.2">
      <c r="A9727" s="792" t="s">
        <v>576</v>
      </c>
      <c r="B9727" s="793"/>
      <c r="C9727" s="794" t="s">
        <v>0</v>
      </c>
      <c r="D9727" s="794" t="s">
        <v>1867</v>
      </c>
      <c r="E9727" s="796" t="s">
        <v>24</v>
      </c>
      <c r="F9727" s="798" t="s">
        <v>25</v>
      </c>
      <c r="G9727" s="800" t="s">
        <v>26</v>
      </c>
    </row>
    <row r="9728" spans="1:7" ht="19.899999999999999" customHeight="1" x14ac:dyDescent="0.2">
      <c r="A9728" s="560" t="s">
        <v>577</v>
      </c>
      <c r="B9728" s="560" t="s">
        <v>578</v>
      </c>
      <c r="C9728" s="795"/>
      <c r="D9728" s="795"/>
      <c r="E9728" s="797"/>
      <c r="F9728" s="799"/>
      <c r="G9728" s="801"/>
    </row>
    <row r="9729" spans="1:7" ht="19.899999999999999" customHeight="1" x14ac:dyDescent="0.2">
      <c r="A9729" s="601">
        <f t="shared" ref="A9729:A9739" si="2204">IFERROR(VLOOKUP(C9729,T_Insumos,4,FALSE),0)</f>
        <v>0</v>
      </c>
      <c r="B9729" s="561">
        <f t="shared" ref="B9729:B9739" si="2205">IFERROR(VLOOKUP(C9729,T_Insumos,5,FALSE),0)</f>
        <v>0</v>
      </c>
      <c r="C9729" s="561"/>
      <c r="D9729" s="613">
        <f t="shared" ref="D9729:D9739" si="2206">IFERROR(VLOOKUP(C9729,T_Insumos,2,FALSE),0)</f>
        <v>0</v>
      </c>
      <c r="E9729" s="553"/>
      <c r="F9729" s="555">
        <f t="shared" ref="F9729:F9739" si="2207">IFERROR(VLOOKUP(C9729,T_Insumos,3,FALSE),0)</f>
        <v>0</v>
      </c>
      <c r="G9729" s="555">
        <f>ROUND(E9729*F9729,2)</f>
        <v>0</v>
      </c>
    </row>
    <row r="9730" spans="1:7" ht="19.899999999999999" customHeight="1" x14ac:dyDescent="0.2">
      <c r="A9730" s="601">
        <f t="shared" si="2204"/>
        <v>0</v>
      </c>
      <c r="B9730" s="561">
        <f t="shared" si="2205"/>
        <v>0</v>
      </c>
      <c r="C9730" s="561"/>
      <c r="D9730" s="613">
        <f t="shared" si="2206"/>
        <v>0</v>
      </c>
      <c r="E9730" s="553"/>
      <c r="F9730" s="555">
        <f t="shared" si="2207"/>
        <v>0</v>
      </c>
      <c r="G9730" s="555">
        <f t="shared" ref="G9730:G9739" si="2208">ROUND(E9730*F9730,2)</f>
        <v>0</v>
      </c>
    </row>
    <row r="9731" spans="1:7" ht="19.899999999999999" customHeight="1" x14ac:dyDescent="0.2">
      <c r="A9731" s="601">
        <f t="shared" si="2204"/>
        <v>0</v>
      </c>
      <c r="B9731" s="561">
        <f t="shared" si="2205"/>
        <v>0</v>
      </c>
      <c r="C9731" s="561"/>
      <c r="D9731" s="613">
        <f t="shared" si="2206"/>
        <v>0</v>
      </c>
      <c r="E9731" s="553"/>
      <c r="F9731" s="555">
        <f t="shared" si="2207"/>
        <v>0</v>
      </c>
      <c r="G9731" s="555">
        <f t="shared" si="2208"/>
        <v>0</v>
      </c>
    </row>
    <row r="9732" spans="1:7" ht="19.899999999999999" customHeight="1" x14ac:dyDescent="0.2">
      <c r="A9732" s="601">
        <f t="shared" si="2204"/>
        <v>0</v>
      </c>
      <c r="B9732" s="561">
        <f t="shared" si="2205"/>
        <v>0</v>
      </c>
      <c r="C9732" s="561"/>
      <c r="D9732" s="613">
        <f t="shared" si="2206"/>
        <v>0</v>
      </c>
      <c r="E9732" s="553"/>
      <c r="F9732" s="555">
        <f t="shared" si="2207"/>
        <v>0</v>
      </c>
      <c r="G9732" s="555">
        <f t="shared" si="2208"/>
        <v>0</v>
      </c>
    </row>
    <row r="9733" spans="1:7" ht="19.899999999999999" customHeight="1" x14ac:dyDescent="0.2">
      <c r="A9733" s="601">
        <f t="shared" si="2204"/>
        <v>0</v>
      </c>
      <c r="B9733" s="561">
        <f t="shared" si="2205"/>
        <v>0</v>
      </c>
      <c r="C9733" s="561"/>
      <c r="D9733" s="613">
        <f t="shared" si="2206"/>
        <v>0</v>
      </c>
      <c r="E9733" s="553"/>
      <c r="F9733" s="555">
        <f t="shared" si="2207"/>
        <v>0</v>
      </c>
      <c r="G9733" s="555">
        <f t="shared" si="2208"/>
        <v>0</v>
      </c>
    </row>
    <row r="9734" spans="1:7" ht="19.899999999999999" customHeight="1" x14ac:dyDescent="0.2">
      <c r="A9734" s="601">
        <f t="shared" si="2204"/>
        <v>0</v>
      </c>
      <c r="B9734" s="561">
        <f t="shared" si="2205"/>
        <v>0</v>
      </c>
      <c r="C9734" s="561"/>
      <c r="D9734" s="613">
        <f t="shared" si="2206"/>
        <v>0</v>
      </c>
      <c r="E9734" s="553"/>
      <c r="F9734" s="555">
        <f t="shared" si="2207"/>
        <v>0</v>
      </c>
      <c r="G9734" s="555">
        <f t="shared" si="2208"/>
        <v>0</v>
      </c>
    </row>
    <row r="9735" spans="1:7" ht="19.899999999999999" customHeight="1" x14ac:dyDescent="0.2">
      <c r="A9735" s="601">
        <f t="shared" si="2204"/>
        <v>0</v>
      </c>
      <c r="B9735" s="561">
        <f t="shared" si="2205"/>
        <v>0</v>
      </c>
      <c r="C9735" s="561"/>
      <c r="D9735" s="613">
        <f t="shared" si="2206"/>
        <v>0</v>
      </c>
      <c r="E9735" s="553"/>
      <c r="F9735" s="555">
        <f t="shared" si="2207"/>
        <v>0</v>
      </c>
      <c r="G9735" s="555">
        <f t="shared" si="2208"/>
        <v>0</v>
      </c>
    </row>
    <row r="9736" spans="1:7" ht="19.899999999999999" customHeight="1" x14ac:dyDescent="0.2">
      <c r="A9736" s="601">
        <f t="shared" si="2204"/>
        <v>0</v>
      </c>
      <c r="B9736" s="561">
        <f t="shared" si="2205"/>
        <v>0</v>
      </c>
      <c r="C9736" s="561"/>
      <c r="D9736" s="613">
        <f t="shared" si="2206"/>
        <v>0</v>
      </c>
      <c r="E9736" s="553"/>
      <c r="F9736" s="555">
        <f t="shared" si="2207"/>
        <v>0</v>
      </c>
      <c r="G9736" s="555">
        <f t="shared" si="2208"/>
        <v>0</v>
      </c>
    </row>
    <row r="9737" spans="1:7" ht="19.899999999999999" customHeight="1" x14ac:dyDescent="0.2">
      <c r="A9737" s="601">
        <f t="shared" si="2204"/>
        <v>0</v>
      </c>
      <c r="B9737" s="561">
        <f t="shared" si="2205"/>
        <v>0</v>
      </c>
      <c r="C9737" s="561"/>
      <c r="D9737" s="613">
        <f t="shared" si="2206"/>
        <v>0</v>
      </c>
      <c r="E9737" s="553"/>
      <c r="F9737" s="555">
        <f t="shared" si="2207"/>
        <v>0</v>
      </c>
      <c r="G9737" s="555">
        <f t="shared" si="2208"/>
        <v>0</v>
      </c>
    </row>
    <row r="9738" spans="1:7" ht="19.899999999999999" customHeight="1" x14ac:dyDescent="0.2">
      <c r="A9738" s="601">
        <f t="shared" si="2204"/>
        <v>0</v>
      </c>
      <c r="B9738" s="561">
        <f t="shared" si="2205"/>
        <v>0</v>
      </c>
      <c r="C9738" s="561"/>
      <c r="D9738" s="613">
        <f t="shared" si="2206"/>
        <v>0</v>
      </c>
      <c r="E9738" s="553"/>
      <c r="F9738" s="555">
        <f t="shared" si="2207"/>
        <v>0</v>
      </c>
      <c r="G9738" s="555">
        <f t="shared" si="2208"/>
        <v>0</v>
      </c>
    </row>
    <row r="9739" spans="1:7" ht="19.899999999999999" customHeight="1" x14ac:dyDescent="0.2">
      <c r="A9739" s="601">
        <f t="shared" si="2204"/>
        <v>0</v>
      </c>
      <c r="B9739" s="561">
        <f t="shared" si="2205"/>
        <v>0</v>
      </c>
      <c r="C9739" s="561"/>
      <c r="D9739" s="613">
        <f t="shared" si="2206"/>
        <v>0</v>
      </c>
      <c r="E9739" s="553"/>
      <c r="F9739" s="555">
        <f t="shared" si="2207"/>
        <v>0</v>
      </c>
      <c r="G9739" s="555">
        <f t="shared" si="2208"/>
        <v>0</v>
      </c>
    </row>
    <row r="9740" spans="1:7" ht="19.899999999999999" customHeight="1" x14ac:dyDescent="0.2">
      <c r="A9740" s="599"/>
      <c r="B9740" s="545"/>
      <c r="C9740" s="545"/>
      <c r="D9740" s="541"/>
      <c r="E9740" s="542"/>
      <c r="F9740" s="564" t="s">
        <v>29</v>
      </c>
      <c r="G9740" s="605">
        <f>SUBTOTAL(9,G9729:G9739)</f>
        <v>0</v>
      </c>
    </row>
    <row r="9741" spans="1:7" ht="19.899999999999999" customHeight="1" x14ac:dyDescent="0.2">
      <c r="A9741" s="599"/>
      <c r="B9741" s="545"/>
      <c r="C9741" s="537" t="s">
        <v>1015</v>
      </c>
      <c r="D9741" s="541"/>
      <c r="E9741" s="542"/>
      <c r="F9741" s="543"/>
      <c r="G9741" s="600"/>
    </row>
    <row r="9742" spans="1:7" ht="19.899999999999999" customHeight="1" x14ac:dyDescent="0.2">
      <c r="A9742" s="792" t="s">
        <v>576</v>
      </c>
      <c r="B9742" s="793"/>
      <c r="C9742" s="794" t="s">
        <v>0</v>
      </c>
      <c r="D9742" s="794" t="s">
        <v>1867</v>
      </c>
      <c r="E9742" s="796" t="s">
        <v>24</v>
      </c>
      <c r="F9742" s="798" t="s">
        <v>25</v>
      </c>
      <c r="G9742" s="800" t="s">
        <v>26</v>
      </c>
    </row>
    <row r="9743" spans="1:7" ht="19.899999999999999" customHeight="1" x14ac:dyDescent="0.2">
      <c r="A9743" s="560" t="s">
        <v>577</v>
      </c>
      <c r="B9743" s="560" t="s">
        <v>578</v>
      </c>
      <c r="C9743" s="795"/>
      <c r="D9743" s="795"/>
      <c r="E9743" s="797"/>
      <c r="F9743" s="799"/>
      <c r="G9743" s="801"/>
    </row>
    <row r="9744" spans="1:7" ht="19.899999999999999" customHeight="1" x14ac:dyDescent="0.2">
      <c r="A9744" s="601">
        <f>IFERROR(VLOOKUP(C9744,T_Insumos,4,FALSE),0)</f>
        <v>0</v>
      </c>
      <c r="B9744" s="561">
        <f>IFERROR(VLOOKUP(C9744,T_Insumos,5,FALSE),0)</f>
        <v>0</v>
      </c>
      <c r="C9744" s="552"/>
      <c r="D9744" s="613">
        <f>IF(C9744=0,0,"$/tnkm")</f>
        <v>0</v>
      </c>
      <c r="E9744" s="553"/>
      <c r="F9744" s="555">
        <f>IFERROR(VLOOKUP(C9744,T_Insumos,3,FALSE),0)</f>
        <v>0</v>
      </c>
      <c r="G9744" s="555">
        <f>ROUND(E9744*F9744,2)</f>
        <v>0</v>
      </c>
    </row>
    <row r="9745" spans="1:7" ht="19.899999999999999" customHeight="1" x14ac:dyDescent="0.2">
      <c r="A9745" s="601">
        <f>IFERROR(VLOOKUP(C9745,T_Insumos,4,FALSE),0)</f>
        <v>0</v>
      </c>
      <c r="B9745" s="561">
        <f>IFERROR(VLOOKUP(C9745,T_Insumos,5,FALSE),0)</f>
        <v>0</v>
      </c>
      <c r="C9745" s="552"/>
      <c r="D9745" s="613">
        <f>IF(C9745=0,0,"$/tnkm")</f>
        <v>0</v>
      </c>
      <c r="E9745" s="569"/>
      <c r="F9745" s="555">
        <f>IFERROR(VLOOKUP(C9745,T_Insumos,3,FALSE),0)</f>
        <v>0</v>
      </c>
      <c r="G9745" s="555">
        <f t="shared" ref="G9745" si="2209">ROUND(E9745*F9745,2)</f>
        <v>0</v>
      </c>
    </row>
    <row r="9746" spans="1:7" ht="19.899999999999999" customHeight="1" x14ac:dyDescent="0.2">
      <c r="A9746" s="599"/>
      <c r="B9746" s="545"/>
      <c r="C9746" s="545"/>
      <c r="D9746" s="541"/>
      <c r="E9746" s="542"/>
      <c r="F9746" s="564" t="s">
        <v>1016</v>
      </c>
      <c r="G9746" s="605">
        <f>SUBTOTAL(9,G9744:G9745)</f>
        <v>0</v>
      </c>
    </row>
    <row r="9747" spans="1:7" ht="19.899999999999999" customHeight="1" x14ac:dyDescent="0.2">
      <c r="A9747" s="602"/>
      <c r="B9747" s="541"/>
      <c r="C9747" s="545"/>
      <c r="D9747" s="541"/>
      <c r="E9747" s="542"/>
      <c r="F9747" s="543"/>
      <c r="G9747" s="600"/>
    </row>
    <row r="9748" spans="1:7" ht="19.899999999999999" customHeight="1" x14ac:dyDescent="0.2">
      <c r="A9748" s="664" t="str">
        <f>B9682</f>
        <v/>
      </c>
      <c r="B9748" s="661">
        <f ca="1">C9682</f>
        <v>0</v>
      </c>
      <c r="C9748" s="541"/>
      <c r="D9748" s="541" t="s">
        <v>1833</v>
      </c>
      <c r="E9748" s="662"/>
      <c r="F9748" s="663" t="str">
        <f ca="1">"$/"&amp;G9682</f>
        <v>$/0</v>
      </c>
      <c r="G9748" s="610">
        <f>SUBTOTAL(9,G9705:G9747)</f>
        <v>0</v>
      </c>
    </row>
    <row r="9749" spans="1:7" ht="19.899999999999999" customHeight="1" x14ac:dyDescent="0.2">
      <c r="A9749" s="606"/>
      <c r="B9749" s="607"/>
      <c r="C9749" s="608"/>
      <c r="D9749" s="608" t="s">
        <v>2043</v>
      </c>
      <c r="E9749" s="609"/>
      <c r="F9749" s="665" t="str">
        <f ca="1">"$/"&amp;G9682</f>
        <v>$/0</v>
      </c>
      <c r="G9749" s="610">
        <f>ROUND(G9748/Coeficiente_Paso,2)</f>
        <v>0</v>
      </c>
    </row>
    <row r="9750" spans="1:7" ht="19.899999999999999" customHeight="1" x14ac:dyDescent="0.2">
      <c r="A9750" s="191"/>
      <c r="B9750" s="191"/>
      <c r="C9750" s="191"/>
      <c r="D9750" s="191"/>
      <c r="E9750" s="191"/>
      <c r="F9750" s="191"/>
      <c r="G9750" s="191"/>
    </row>
    <row r="9751" spans="1:7" ht="19.899999999999999" customHeight="1" x14ac:dyDescent="0.2">
      <c r="A9751" s="802" t="s">
        <v>31</v>
      </c>
      <c r="B9751" s="803"/>
      <c r="C9751" s="803"/>
      <c r="D9751" s="803"/>
      <c r="E9751" s="803"/>
      <c r="F9751" s="803"/>
      <c r="G9751" s="804"/>
    </row>
    <row r="9752" spans="1:7" ht="19.899999999999999" customHeight="1" x14ac:dyDescent="0.2">
      <c r="A9752" s="587" t="s">
        <v>711</v>
      </c>
      <c r="B9752" s="535" t="str">
        <f>Comitente</f>
        <v>DIRECCIÓN PROVINCIAL DE VIALIDAD</v>
      </c>
      <c r="C9752" s="536"/>
      <c r="D9752" s="537"/>
      <c r="E9752" s="537"/>
      <c r="F9752" s="538"/>
      <c r="G9752" s="588"/>
    </row>
    <row r="9753" spans="1:7" ht="19.899999999999999" customHeight="1" x14ac:dyDescent="0.2">
      <c r="A9753" s="587" t="s">
        <v>712</v>
      </c>
      <c r="B9753" s="535">
        <f>Contratista</f>
        <v>0</v>
      </c>
      <c r="C9753" s="539"/>
      <c r="D9753" s="539"/>
      <c r="E9753" s="539"/>
      <c r="F9753" s="535"/>
      <c r="G9753" s="589"/>
    </row>
    <row r="9754" spans="1:7" ht="19.899999999999999" customHeight="1" x14ac:dyDescent="0.2">
      <c r="A9754" s="587" t="s">
        <v>21</v>
      </c>
      <c r="B9754" s="535" t="str">
        <f>Obra</f>
        <v>PAVIMENTACIÓN Y REPAVIMENTACION DE LA RED VIAL MUNICIPAL AFECTADAS POR OBRAS DE SANEAMIENTO 1era ETAPA SARMIENTO</v>
      </c>
      <c r="C9754" s="539"/>
      <c r="D9754" s="539"/>
      <c r="E9754" s="539"/>
      <c r="F9754" s="535" t="s">
        <v>32</v>
      </c>
      <c r="G9754" s="589">
        <f>Fecha_Base</f>
        <v>0</v>
      </c>
    </row>
    <row r="9755" spans="1:7" ht="19.899999999999999" customHeight="1" x14ac:dyDescent="0.2">
      <c r="A9755" s="590" t="s">
        <v>710</v>
      </c>
      <c r="B9755" s="540" t="str">
        <f>Ubicación</f>
        <v>DEPARTAMENTO SARMIENTO</v>
      </c>
      <c r="C9755" s="540"/>
      <c r="D9755" s="541"/>
      <c r="E9755" s="542"/>
      <c r="F9755" s="543"/>
      <c r="G9755" s="591"/>
    </row>
    <row r="9756" spans="1:7" ht="19.899999999999999" customHeight="1" x14ac:dyDescent="0.2">
      <c r="A9756" s="590" t="s">
        <v>33</v>
      </c>
      <c r="B9756" s="544" t="str">
        <f>IFERROR(VALUE(LEFT(B9757,FIND(".",B9757)-1)),"")</f>
        <v/>
      </c>
      <c r="C9756" s="545">
        <f ca="1">IFERROR(VLOOKUP(B9756,T_Computo_Presupuesto,2,FALSE),0)</f>
        <v>0</v>
      </c>
      <c r="D9756" s="545"/>
      <c r="E9756" s="542"/>
      <c r="F9756" s="543"/>
      <c r="G9756" s="591"/>
    </row>
    <row r="9757" spans="1:7" ht="19.899999999999999" customHeight="1" x14ac:dyDescent="0.2">
      <c r="A9757" s="590" t="s">
        <v>22</v>
      </c>
      <c r="B9757" s="546" t="str">
        <f>IFERROR(VLOOKUP(COUNTIF($A$1:A9757,"ANALISIS DE PRECIOS"),T_NumeroItem,2,FALSE),"")</f>
        <v/>
      </c>
      <c r="C9757" s="805">
        <f ca="1">IFERROR(VLOOKUP(B9757,T_Computo_Presupuesto,2,FALSE),0)</f>
        <v>0</v>
      </c>
      <c r="D9757" s="805"/>
      <c r="E9757" s="805"/>
      <c r="F9757" s="540" t="s">
        <v>23</v>
      </c>
      <c r="G9757" s="592">
        <f ca="1">IFERROR(VLOOKUP(B9757,T_Computo_Presupuesto,4,FALSE),0)</f>
        <v>0</v>
      </c>
    </row>
    <row r="9758" spans="1:7" ht="19.899999999999999" customHeight="1" x14ac:dyDescent="0.2">
      <c r="A9758" s="590"/>
      <c r="B9758" s="540"/>
      <c r="C9758" s="545"/>
      <c r="D9758" s="541"/>
      <c r="E9758" s="542"/>
      <c r="F9758" s="545"/>
      <c r="G9758" s="593"/>
    </row>
    <row r="9759" spans="1:7" ht="19.899999999999999" customHeight="1" x14ac:dyDescent="0.2">
      <c r="A9759" s="594"/>
      <c r="B9759" s="547"/>
      <c r="C9759" s="548" t="s">
        <v>999</v>
      </c>
      <c r="D9759" s="547"/>
      <c r="E9759" s="547"/>
      <c r="F9759" s="547"/>
      <c r="G9759" s="595"/>
    </row>
    <row r="9760" spans="1:7" ht="19.899999999999999" customHeight="1" x14ac:dyDescent="0.2">
      <c r="A9760" s="590"/>
      <c r="B9760" s="549"/>
      <c r="C9760" s="545"/>
      <c r="D9760" s="541"/>
      <c r="E9760" s="542"/>
      <c r="F9760" s="540"/>
      <c r="G9760" s="592"/>
    </row>
    <row r="9761" spans="1:7" ht="19.899999999999999" customHeight="1" x14ac:dyDescent="0.2">
      <c r="A9761" s="590"/>
      <c r="B9761" s="549"/>
      <c r="C9761" s="550" t="s">
        <v>1000</v>
      </c>
      <c r="D9761" s="551" t="s">
        <v>24</v>
      </c>
      <c r="E9761" s="551" t="s">
        <v>1001</v>
      </c>
      <c r="F9761" s="551" t="s">
        <v>1002</v>
      </c>
      <c r="G9761" s="550" t="s">
        <v>1003</v>
      </c>
    </row>
    <row r="9762" spans="1:7" ht="19.899999999999999" customHeight="1" x14ac:dyDescent="0.2">
      <c r="A9762" s="590"/>
      <c r="B9762" s="549"/>
      <c r="C9762" s="552"/>
      <c r="D9762" s="553"/>
      <c r="E9762" s="554">
        <f t="shared" ref="E9762:E9771" si="2210">IFERROR(VLOOKUP(C9762,T_Equipos,4,FALSE),0)</f>
        <v>0</v>
      </c>
      <c r="F9762" s="555">
        <f t="shared" ref="F9762:F9771" si="2211">IFERROR(VLOOKUP(C9762,T_Equipos,5,FALSE),0)</f>
        <v>0</v>
      </c>
      <c r="G9762" s="555">
        <f>ROUND(D9762*F9762,2)</f>
        <v>0</v>
      </c>
    </row>
    <row r="9763" spans="1:7" ht="19.899999999999999" customHeight="1" x14ac:dyDescent="0.2">
      <c r="A9763" s="590"/>
      <c r="B9763" s="549"/>
      <c r="C9763" s="552"/>
      <c r="D9763" s="553"/>
      <c r="E9763" s="554">
        <f t="shared" si="2210"/>
        <v>0</v>
      </c>
      <c r="F9763" s="555">
        <f t="shared" si="2211"/>
        <v>0</v>
      </c>
      <c r="G9763" s="555">
        <f>ROUND(D9763*F9763,2)</f>
        <v>0</v>
      </c>
    </row>
    <row r="9764" spans="1:7" ht="19.899999999999999" customHeight="1" x14ac:dyDescent="0.2">
      <c r="A9764" s="590"/>
      <c r="B9764" s="549"/>
      <c r="C9764" s="552"/>
      <c r="D9764" s="553"/>
      <c r="E9764" s="554">
        <f t="shared" si="2210"/>
        <v>0</v>
      </c>
      <c r="F9764" s="555">
        <f t="shared" si="2211"/>
        <v>0</v>
      </c>
      <c r="G9764" s="555">
        <f>ROUND(D9764*F9764,2)</f>
        <v>0</v>
      </c>
    </row>
    <row r="9765" spans="1:7" ht="19.899999999999999" customHeight="1" x14ac:dyDescent="0.2">
      <c r="A9765" s="590"/>
      <c r="B9765" s="549"/>
      <c r="C9765" s="552"/>
      <c r="D9765" s="553"/>
      <c r="E9765" s="554">
        <f t="shared" si="2210"/>
        <v>0</v>
      </c>
      <c r="F9765" s="555">
        <f t="shared" si="2211"/>
        <v>0</v>
      </c>
      <c r="G9765" s="555">
        <f>ROUND(D9765*F9765,2)</f>
        <v>0</v>
      </c>
    </row>
    <row r="9766" spans="1:7" ht="19.899999999999999" customHeight="1" x14ac:dyDescent="0.2">
      <c r="A9766" s="590"/>
      <c r="B9766" s="549"/>
      <c r="C9766" s="552"/>
      <c r="D9766" s="553"/>
      <c r="E9766" s="554">
        <f t="shared" si="2210"/>
        <v>0</v>
      </c>
      <c r="F9766" s="555">
        <f t="shared" si="2211"/>
        <v>0</v>
      </c>
      <c r="G9766" s="555">
        <f t="shared" ref="G9766:G9771" si="2212">ROUND(D9766*F9766,2)</f>
        <v>0</v>
      </c>
    </row>
    <row r="9767" spans="1:7" ht="19.899999999999999" customHeight="1" x14ac:dyDescent="0.2">
      <c r="A9767" s="590"/>
      <c r="B9767" s="549"/>
      <c r="C9767" s="552"/>
      <c r="D9767" s="553"/>
      <c r="E9767" s="554">
        <f t="shared" si="2210"/>
        <v>0</v>
      </c>
      <c r="F9767" s="555">
        <f t="shared" si="2211"/>
        <v>0</v>
      </c>
      <c r="G9767" s="555">
        <f t="shared" si="2212"/>
        <v>0</v>
      </c>
    </row>
    <row r="9768" spans="1:7" ht="19.899999999999999" customHeight="1" x14ac:dyDescent="0.2">
      <c r="A9768" s="590"/>
      <c r="B9768" s="549"/>
      <c r="C9768" s="552"/>
      <c r="D9768" s="553"/>
      <c r="E9768" s="554">
        <f t="shared" si="2210"/>
        <v>0</v>
      </c>
      <c r="F9768" s="555">
        <f t="shared" si="2211"/>
        <v>0</v>
      </c>
      <c r="G9768" s="555">
        <f t="shared" si="2212"/>
        <v>0</v>
      </c>
    </row>
    <row r="9769" spans="1:7" ht="19.899999999999999" customHeight="1" x14ac:dyDescent="0.2">
      <c r="A9769" s="590"/>
      <c r="B9769" s="549"/>
      <c r="C9769" s="552"/>
      <c r="D9769" s="553"/>
      <c r="E9769" s="554">
        <f t="shared" si="2210"/>
        <v>0</v>
      </c>
      <c r="F9769" s="555">
        <f t="shared" si="2211"/>
        <v>0</v>
      </c>
      <c r="G9769" s="555">
        <f t="shared" si="2212"/>
        <v>0</v>
      </c>
    </row>
    <row r="9770" spans="1:7" ht="19.899999999999999" customHeight="1" x14ac:dyDescent="0.2">
      <c r="A9770" s="590"/>
      <c r="B9770" s="549"/>
      <c r="C9770" s="552"/>
      <c r="D9770" s="553"/>
      <c r="E9770" s="554">
        <f t="shared" si="2210"/>
        <v>0</v>
      </c>
      <c r="F9770" s="555">
        <f t="shared" si="2211"/>
        <v>0</v>
      </c>
      <c r="G9770" s="555">
        <f t="shared" si="2212"/>
        <v>0</v>
      </c>
    </row>
    <row r="9771" spans="1:7" ht="19.899999999999999" customHeight="1" x14ac:dyDescent="0.2">
      <c r="A9771" s="590"/>
      <c r="B9771" s="549"/>
      <c r="C9771" s="552"/>
      <c r="D9771" s="553"/>
      <c r="E9771" s="554">
        <f t="shared" si="2210"/>
        <v>0</v>
      </c>
      <c r="F9771" s="555">
        <f t="shared" si="2211"/>
        <v>0</v>
      </c>
      <c r="G9771" s="555">
        <f t="shared" si="2212"/>
        <v>0</v>
      </c>
    </row>
    <row r="9772" spans="1:7" ht="19.899999999999999" customHeight="1" x14ac:dyDescent="0.2">
      <c r="A9772" s="590"/>
      <c r="B9772" s="549"/>
      <c r="C9772" s="545"/>
      <c r="D9772" s="545"/>
      <c r="E9772" s="556"/>
      <c r="F9772" s="540"/>
      <c r="G9772" s="592"/>
    </row>
    <row r="9773" spans="1:7" ht="19.899999999999999" customHeight="1" x14ac:dyDescent="0.2">
      <c r="A9773" s="590"/>
      <c r="B9773" s="545"/>
      <c r="C9773" s="537" t="s">
        <v>1004</v>
      </c>
      <c r="D9773" s="540" t="s">
        <v>1001</v>
      </c>
      <c r="E9773" s="611">
        <f>SUMPRODUCT(D9762:D9771,E9762:E9771)</f>
        <v>0</v>
      </c>
      <c r="F9773" s="540" t="s">
        <v>1005</v>
      </c>
      <c r="G9773" s="612">
        <f>SUM(G9762:G9771)</f>
        <v>0</v>
      </c>
    </row>
    <row r="9774" spans="1:7" ht="19.899999999999999" customHeight="1" x14ac:dyDescent="0.2">
      <c r="A9774" s="590"/>
      <c r="B9774" s="549"/>
      <c r="C9774" s="557"/>
      <c r="D9774" s="556"/>
      <c r="E9774" s="542"/>
      <c r="F9774" s="540"/>
      <c r="G9774" s="596"/>
    </row>
    <row r="9775" spans="1:7" ht="19.899999999999999" customHeight="1" x14ac:dyDescent="0.2">
      <c r="A9775" s="597"/>
      <c r="B9775" s="549"/>
      <c r="C9775" s="540" t="s">
        <v>1006</v>
      </c>
      <c r="D9775" s="558">
        <f>IFERROR(VLOOKUP(COUNTIF($A$1:A9775,"ANALISIS DE PRECIOS"),T_Rendimiento_Equipo,5,FALSE),0)</f>
        <v>0</v>
      </c>
      <c r="E9775" s="559" t="str">
        <f ca="1">G9757&amp;"/día"</f>
        <v>0/día</v>
      </c>
      <c r="F9775" s="598"/>
      <c r="G9775" s="592"/>
    </row>
    <row r="9776" spans="1:7" ht="19.899999999999999" customHeight="1" x14ac:dyDescent="0.2">
      <c r="A9776" s="590"/>
      <c r="B9776" s="549"/>
      <c r="C9776" s="545"/>
      <c r="D9776" s="541"/>
      <c r="E9776" s="542"/>
      <c r="F9776" s="540"/>
      <c r="G9776" s="592"/>
    </row>
    <row r="9777" spans="1:7" ht="19.899999999999999" customHeight="1" x14ac:dyDescent="0.2">
      <c r="A9777" s="792" t="s">
        <v>576</v>
      </c>
      <c r="B9777" s="793"/>
      <c r="C9777" s="794" t="s">
        <v>0</v>
      </c>
      <c r="D9777" s="806" t="s">
        <v>1866</v>
      </c>
      <c r="E9777" s="806" t="s">
        <v>1865</v>
      </c>
      <c r="F9777" s="798" t="s">
        <v>1007</v>
      </c>
      <c r="G9777" s="800" t="s">
        <v>26</v>
      </c>
    </row>
    <row r="9778" spans="1:7" ht="19.899999999999999" customHeight="1" x14ac:dyDescent="0.2">
      <c r="A9778" s="560" t="s">
        <v>577</v>
      </c>
      <c r="B9778" s="560" t="s">
        <v>578</v>
      </c>
      <c r="C9778" s="795"/>
      <c r="D9778" s="807"/>
      <c r="E9778" s="797"/>
      <c r="F9778" s="799"/>
      <c r="G9778" s="801"/>
    </row>
    <row r="9779" spans="1:7" ht="19.899999999999999" customHeight="1" x14ac:dyDescent="0.2">
      <c r="A9779" s="599"/>
      <c r="B9779" s="545"/>
      <c r="C9779" s="537" t="s">
        <v>1008</v>
      </c>
      <c r="D9779" s="542"/>
      <c r="E9779" s="542"/>
      <c r="F9779" s="545"/>
      <c r="G9779" s="600"/>
    </row>
    <row r="9780" spans="1:7" ht="19.899999999999999" customHeight="1" x14ac:dyDescent="0.2">
      <c r="A9780" s="601">
        <f t="shared" ref="A9780:A9788" si="2213">IFERROR(VLOOKUP(C9780,T_Insumos,4,FALSE),0)</f>
        <v>0</v>
      </c>
      <c r="B9780" s="561">
        <f t="shared" ref="B9780:B9788" si="2214">IFERROR(VLOOKUP(C9780,T_Insumos,5,FALSE),0)</f>
        <v>0</v>
      </c>
      <c r="C9780" s="552"/>
      <c r="D9780" s="562">
        <f t="shared" ref="D9780:D9788" si="2215">IFERROR(VLOOKUP(C9780,T_Insumos,3,FALSE),0)</f>
        <v>0</v>
      </c>
      <c r="E9780" s="555">
        <f>D9780*$G$23</f>
        <v>0</v>
      </c>
      <c r="F9780" s="558">
        <f>IF(C9780="",0,IFERROR(VLOOKUP(COUNTIF($A$1:A9780,"ANALISIS DE PRECIOS"),T_Rendimiento_Equipo,5,FALSE),0))</f>
        <v>0</v>
      </c>
      <c r="G9780" s="555">
        <f>IFERROR(ROUND(E9780/F9780,2),0)</f>
        <v>0</v>
      </c>
    </row>
    <row r="9781" spans="1:7" ht="19.899999999999999" customHeight="1" x14ac:dyDescent="0.2">
      <c r="A9781" s="601">
        <f t="shared" si="2213"/>
        <v>0</v>
      </c>
      <c r="B9781" s="561">
        <f t="shared" si="2214"/>
        <v>0</v>
      </c>
      <c r="C9781" s="552"/>
      <c r="D9781" s="562">
        <f t="shared" si="2215"/>
        <v>0</v>
      </c>
      <c r="E9781" s="555"/>
      <c r="F9781" s="558">
        <f>IF(C9781="",0,IFERROR(VLOOKUP(COUNTIF($A$1:A9781,"ANALISIS DE PRECIOS"),T_Rendimiento_Equipo,5,FALSE),0))</f>
        <v>0</v>
      </c>
      <c r="G9781" s="555">
        <f t="shared" ref="G9781:G9788" si="2216">IFERROR(ROUND(E9781/F9781,2),0)</f>
        <v>0</v>
      </c>
    </row>
    <row r="9782" spans="1:7" ht="19.899999999999999" customHeight="1" x14ac:dyDescent="0.2">
      <c r="A9782" s="601">
        <f t="shared" si="2213"/>
        <v>0</v>
      </c>
      <c r="B9782" s="561">
        <f t="shared" si="2214"/>
        <v>0</v>
      </c>
      <c r="C9782" s="563"/>
      <c r="D9782" s="562">
        <f t="shared" si="2215"/>
        <v>0</v>
      </c>
      <c r="E9782" s="555"/>
      <c r="F9782" s="558">
        <f>IF(C9782="",0,IFERROR(VLOOKUP(COUNTIF($A$1:A9782,"ANALISIS DE PRECIOS"),T_Rendimiento_Equipo,5,FALSE),0))</f>
        <v>0</v>
      </c>
      <c r="G9782" s="555">
        <f t="shared" si="2216"/>
        <v>0</v>
      </c>
    </row>
    <row r="9783" spans="1:7" ht="19.899999999999999" customHeight="1" x14ac:dyDescent="0.2">
      <c r="A9783" s="601">
        <f t="shared" si="2213"/>
        <v>0</v>
      </c>
      <c r="B9783" s="561">
        <f t="shared" si="2214"/>
        <v>0</v>
      </c>
      <c r="C9783" s="563"/>
      <c r="D9783" s="562">
        <f t="shared" si="2215"/>
        <v>0</v>
      </c>
      <c r="E9783" s="555"/>
      <c r="F9783" s="558">
        <f>IF(C9783="",0,IFERROR(VLOOKUP(COUNTIF($A$1:A9783,"ANALISIS DE PRECIOS"),T_Rendimiento_Equipo,5,FALSE),0))</f>
        <v>0</v>
      </c>
      <c r="G9783" s="555">
        <f t="shared" si="2216"/>
        <v>0</v>
      </c>
    </row>
    <row r="9784" spans="1:7" ht="19.899999999999999" customHeight="1" x14ac:dyDescent="0.2">
      <c r="A9784" s="601">
        <f t="shared" si="2213"/>
        <v>0</v>
      </c>
      <c r="B9784" s="561">
        <f t="shared" si="2214"/>
        <v>0</v>
      </c>
      <c r="C9784" s="563"/>
      <c r="D9784" s="562">
        <f t="shared" si="2215"/>
        <v>0</v>
      </c>
      <c r="E9784" s="555"/>
      <c r="F9784" s="558">
        <f>IF(C9784="",0,IFERROR(VLOOKUP(COUNTIF($A$1:A9784,"ANALISIS DE PRECIOS"),T_Rendimiento_Equipo,5,FALSE),0))</f>
        <v>0</v>
      </c>
      <c r="G9784" s="555">
        <f t="shared" si="2216"/>
        <v>0</v>
      </c>
    </row>
    <row r="9785" spans="1:7" ht="19.899999999999999" customHeight="1" x14ac:dyDescent="0.2">
      <c r="A9785" s="601">
        <f t="shared" si="2213"/>
        <v>0</v>
      </c>
      <c r="B9785" s="561">
        <f t="shared" si="2214"/>
        <v>0</v>
      </c>
      <c r="C9785" s="563"/>
      <c r="D9785" s="562">
        <f t="shared" si="2215"/>
        <v>0</v>
      </c>
      <c r="E9785" s="555"/>
      <c r="F9785" s="558">
        <f>IF(C9785="",0,IFERROR(VLOOKUP(COUNTIF($A$1:A9785,"ANALISIS DE PRECIOS"),T_Rendimiento_Equipo,5,FALSE),0))</f>
        <v>0</v>
      </c>
      <c r="G9785" s="555">
        <f t="shared" si="2216"/>
        <v>0</v>
      </c>
    </row>
    <row r="9786" spans="1:7" ht="19.899999999999999" customHeight="1" x14ac:dyDescent="0.2">
      <c r="A9786" s="601">
        <f t="shared" si="2213"/>
        <v>0</v>
      </c>
      <c r="B9786" s="561">
        <f t="shared" si="2214"/>
        <v>0</v>
      </c>
      <c r="C9786" s="563"/>
      <c r="D9786" s="562">
        <f t="shared" si="2215"/>
        <v>0</v>
      </c>
      <c r="E9786" s="555"/>
      <c r="F9786" s="558">
        <f>IF(C9786="",0,IFERROR(VLOOKUP(COUNTIF($A$1:A9786,"ANALISIS DE PRECIOS"),T_Rendimiento_Equipo,5,FALSE),0))</f>
        <v>0</v>
      </c>
      <c r="G9786" s="555">
        <f t="shared" si="2216"/>
        <v>0</v>
      </c>
    </row>
    <row r="9787" spans="1:7" ht="19.899999999999999" customHeight="1" x14ac:dyDescent="0.2">
      <c r="A9787" s="601">
        <f t="shared" si="2213"/>
        <v>0</v>
      </c>
      <c r="B9787" s="561">
        <f t="shared" si="2214"/>
        <v>0</v>
      </c>
      <c r="C9787" s="563"/>
      <c r="D9787" s="562">
        <f t="shared" si="2215"/>
        <v>0</v>
      </c>
      <c r="E9787" s="555"/>
      <c r="F9787" s="558">
        <f>IF(C9787="",0,IFERROR(VLOOKUP(COUNTIF($A$1:A9787,"ANALISIS DE PRECIOS"),T_Rendimiento_Equipo,5,FALSE),0))</f>
        <v>0</v>
      </c>
      <c r="G9787" s="555">
        <f t="shared" si="2216"/>
        <v>0</v>
      </c>
    </row>
    <row r="9788" spans="1:7" ht="19.899999999999999" customHeight="1" x14ac:dyDescent="0.2">
      <c r="A9788" s="601">
        <f t="shared" si="2213"/>
        <v>0</v>
      </c>
      <c r="B9788" s="561">
        <f t="shared" si="2214"/>
        <v>0</v>
      </c>
      <c r="C9788" s="552"/>
      <c r="D9788" s="562">
        <f t="shared" si="2215"/>
        <v>0</v>
      </c>
      <c r="E9788" s="555"/>
      <c r="F9788" s="558">
        <f>IF(C9788="",0,IFERROR(VLOOKUP(COUNTIF($A$1:A9788,"ANALISIS DE PRECIOS"),T_Rendimiento_Equipo,5,FALSE),0))</f>
        <v>0</v>
      </c>
      <c r="G9788" s="555">
        <f t="shared" si="2216"/>
        <v>0</v>
      </c>
    </row>
    <row r="9789" spans="1:7" ht="19.899999999999999" customHeight="1" x14ac:dyDescent="0.2">
      <c r="A9789" s="602"/>
      <c r="B9789" s="541"/>
      <c r="C9789" s="545"/>
      <c r="D9789" s="541"/>
      <c r="E9789" s="542"/>
      <c r="F9789" s="564" t="s">
        <v>27</v>
      </c>
      <c r="G9789" s="603">
        <f>SUBTOTAL(9,G9780:G9788)</f>
        <v>0</v>
      </c>
    </row>
    <row r="9790" spans="1:7" ht="19.899999999999999" customHeight="1" x14ac:dyDescent="0.2">
      <c r="A9790" s="599"/>
      <c r="B9790" s="545"/>
      <c r="C9790" s="537" t="s">
        <v>713</v>
      </c>
      <c r="D9790" s="541"/>
      <c r="E9790" s="542"/>
      <c r="F9790" s="543"/>
      <c r="G9790" s="600"/>
    </row>
    <row r="9791" spans="1:7" ht="19.899999999999999" customHeight="1" x14ac:dyDescent="0.2">
      <c r="A9791" s="792" t="s">
        <v>576</v>
      </c>
      <c r="B9791" s="793"/>
      <c r="C9791" s="794" t="s">
        <v>0</v>
      </c>
      <c r="D9791" s="796" t="s">
        <v>24</v>
      </c>
      <c r="E9791" s="796" t="s">
        <v>1832</v>
      </c>
      <c r="F9791" s="798" t="s">
        <v>1007</v>
      </c>
      <c r="G9791" s="800" t="s">
        <v>26</v>
      </c>
    </row>
    <row r="9792" spans="1:7" ht="19.899999999999999" customHeight="1" x14ac:dyDescent="0.2">
      <c r="A9792" s="560" t="s">
        <v>577</v>
      </c>
      <c r="B9792" s="560" t="s">
        <v>578</v>
      </c>
      <c r="C9792" s="795"/>
      <c r="D9792" s="797"/>
      <c r="E9792" s="797"/>
      <c r="F9792" s="799"/>
      <c r="G9792" s="801"/>
    </row>
    <row r="9793" spans="1:7" ht="19.899999999999999" customHeight="1" x14ac:dyDescent="0.2">
      <c r="A9793" s="601">
        <f t="shared" ref="A9793:A9799" si="2217">IFERROR(VLOOKUP(C9793,T_Insumos,4,FALSE),0)</f>
        <v>0</v>
      </c>
      <c r="B9793" s="561">
        <f t="shared" ref="B9793:B9799" si="2218">IFERROR(VLOOKUP(C9793,T_Insumos,5,FALSE),0)</f>
        <v>0</v>
      </c>
      <c r="C9793" s="565"/>
      <c r="D9793" s="558"/>
      <c r="E9793" s="555">
        <f t="shared" ref="E9793:E9799" si="2219">IFERROR(VLOOKUP(C9793,T_Insumos,3,FALSE),0)</f>
        <v>0</v>
      </c>
      <c r="F9793" s="558">
        <f>IF(C9793="",0,IFERROR(VLOOKUP(COUNTIF($A$1:A9793,"ANALISIS DE PRECIOS"),T_Rendimiento_Equipo,5,FALSE),0))</f>
        <v>0</v>
      </c>
      <c r="G9793" s="555">
        <f>IFERROR(ROUND(D9793*E9793/F9793,2),0)</f>
        <v>0</v>
      </c>
    </row>
    <row r="9794" spans="1:7" ht="19.899999999999999" customHeight="1" x14ac:dyDescent="0.2">
      <c r="A9794" s="601">
        <f t="shared" si="2217"/>
        <v>0</v>
      </c>
      <c r="B9794" s="561">
        <f t="shared" si="2218"/>
        <v>0</v>
      </c>
      <c r="C9794" s="552"/>
      <c r="D9794" s="558"/>
      <c r="E9794" s="555">
        <f t="shared" si="2219"/>
        <v>0</v>
      </c>
      <c r="F9794" s="558">
        <f>IF(C9794="",0,IFERROR(VLOOKUP(COUNTIF($A$1:A9794,"ANALISIS DE PRECIOS"),T_Rendimiento_Equipo,5,FALSE),0))</f>
        <v>0</v>
      </c>
      <c r="G9794" s="555">
        <f t="shared" ref="G9794:G9799" si="2220">IFERROR(ROUND(D9794*E9794/F9794,2),0)</f>
        <v>0</v>
      </c>
    </row>
    <row r="9795" spans="1:7" ht="19.899999999999999" customHeight="1" x14ac:dyDescent="0.2">
      <c r="A9795" s="601">
        <f t="shared" si="2217"/>
        <v>0</v>
      </c>
      <c r="B9795" s="561">
        <f t="shared" si="2218"/>
        <v>0</v>
      </c>
      <c r="C9795" s="552"/>
      <c r="D9795" s="558"/>
      <c r="E9795" s="555">
        <f t="shared" si="2219"/>
        <v>0</v>
      </c>
      <c r="F9795" s="558">
        <f>IF(C9795="",0,IFERROR(VLOOKUP(COUNTIF($A$1:A9795,"ANALISIS DE PRECIOS"),T_Rendimiento_Equipo,5,FALSE),0))</f>
        <v>0</v>
      </c>
      <c r="G9795" s="555">
        <f t="shared" si="2220"/>
        <v>0</v>
      </c>
    </row>
    <row r="9796" spans="1:7" ht="19.899999999999999" customHeight="1" x14ac:dyDescent="0.2">
      <c r="A9796" s="601">
        <f t="shared" si="2217"/>
        <v>0</v>
      </c>
      <c r="B9796" s="561">
        <f t="shared" si="2218"/>
        <v>0</v>
      </c>
      <c r="C9796" s="552"/>
      <c r="D9796" s="558"/>
      <c r="E9796" s="555">
        <f t="shared" si="2219"/>
        <v>0</v>
      </c>
      <c r="F9796" s="558">
        <f>IF(C9796="",0,IFERROR(VLOOKUP(COUNTIF($A$1:A9796,"ANALISIS DE PRECIOS"),T_Rendimiento_Equipo,5,FALSE),0))</f>
        <v>0</v>
      </c>
      <c r="G9796" s="555">
        <f t="shared" si="2220"/>
        <v>0</v>
      </c>
    </row>
    <row r="9797" spans="1:7" ht="19.899999999999999" customHeight="1" x14ac:dyDescent="0.2">
      <c r="A9797" s="601">
        <f t="shared" si="2217"/>
        <v>0</v>
      </c>
      <c r="B9797" s="561">
        <f t="shared" si="2218"/>
        <v>0</v>
      </c>
      <c r="C9797" s="552"/>
      <c r="D9797" s="558"/>
      <c r="E9797" s="555">
        <f t="shared" si="2219"/>
        <v>0</v>
      </c>
      <c r="F9797" s="558">
        <f>IF(C9797="",0,IFERROR(VLOOKUP(COUNTIF($A$1:A9797,"ANALISIS DE PRECIOS"),T_Rendimiento_Equipo,5,FALSE),0))</f>
        <v>0</v>
      </c>
      <c r="G9797" s="555">
        <f t="shared" si="2220"/>
        <v>0</v>
      </c>
    </row>
    <row r="9798" spans="1:7" ht="19.899999999999999" customHeight="1" x14ac:dyDescent="0.2">
      <c r="A9798" s="601">
        <f t="shared" si="2217"/>
        <v>0</v>
      </c>
      <c r="B9798" s="561">
        <f t="shared" si="2218"/>
        <v>0</v>
      </c>
      <c r="C9798" s="552"/>
      <c r="D9798" s="566"/>
      <c r="E9798" s="555">
        <f t="shared" si="2219"/>
        <v>0</v>
      </c>
      <c r="F9798" s="558">
        <f>IF(C9798="",0,IFERROR(VLOOKUP(COUNTIF($A$1:A9798,"ANALISIS DE PRECIOS"),T_Rendimiento_Equipo,5,FALSE),0))</f>
        <v>0</v>
      </c>
      <c r="G9798" s="555">
        <f t="shared" si="2220"/>
        <v>0</v>
      </c>
    </row>
    <row r="9799" spans="1:7" ht="19.899999999999999" customHeight="1" x14ac:dyDescent="0.2">
      <c r="A9799" s="601">
        <f t="shared" si="2217"/>
        <v>0</v>
      </c>
      <c r="B9799" s="561">
        <f t="shared" si="2218"/>
        <v>0</v>
      </c>
      <c r="C9799" s="561"/>
      <c r="D9799" s="567"/>
      <c r="E9799" s="555">
        <f t="shared" si="2219"/>
        <v>0</v>
      </c>
      <c r="F9799" s="558">
        <f>IF(C9799="",0,IFERROR(VLOOKUP(COUNTIF($A$1:A9799,"ANALISIS DE PRECIOS"),T_Rendimiento_Equipo,5,FALSE),0))</f>
        <v>0</v>
      </c>
      <c r="G9799" s="555">
        <f t="shared" si="2220"/>
        <v>0</v>
      </c>
    </row>
    <row r="9800" spans="1:7" ht="19.899999999999999" customHeight="1" x14ac:dyDescent="0.2">
      <c r="A9800" s="602"/>
      <c r="B9800" s="541"/>
      <c r="C9800" s="545"/>
      <c r="D9800" s="541"/>
      <c r="E9800" s="542"/>
      <c r="F9800" s="564" t="s">
        <v>28</v>
      </c>
      <c r="G9800" s="604">
        <f>SUBTOTAL(9,G9793:G9799)</f>
        <v>0</v>
      </c>
    </row>
    <row r="9801" spans="1:7" ht="19.899999999999999" customHeight="1" x14ac:dyDescent="0.2">
      <c r="A9801" s="599"/>
      <c r="B9801" s="545"/>
      <c r="C9801" s="537" t="s">
        <v>1014</v>
      </c>
      <c r="D9801" s="541"/>
      <c r="E9801" s="542"/>
      <c r="F9801" s="543"/>
      <c r="G9801" s="600"/>
    </row>
    <row r="9802" spans="1:7" ht="19.899999999999999" customHeight="1" x14ac:dyDescent="0.2">
      <c r="A9802" s="792" t="s">
        <v>576</v>
      </c>
      <c r="B9802" s="793"/>
      <c r="C9802" s="794" t="s">
        <v>0</v>
      </c>
      <c r="D9802" s="794" t="s">
        <v>1867</v>
      </c>
      <c r="E9802" s="796" t="s">
        <v>24</v>
      </c>
      <c r="F9802" s="798" t="s">
        <v>25</v>
      </c>
      <c r="G9802" s="800" t="s">
        <v>26</v>
      </c>
    </row>
    <row r="9803" spans="1:7" ht="19.899999999999999" customHeight="1" x14ac:dyDescent="0.2">
      <c r="A9803" s="560" t="s">
        <v>577</v>
      </c>
      <c r="B9803" s="560" t="s">
        <v>578</v>
      </c>
      <c r="C9803" s="795"/>
      <c r="D9803" s="795"/>
      <c r="E9803" s="797"/>
      <c r="F9803" s="799"/>
      <c r="G9803" s="801"/>
    </row>
    <row r="9804" spans="1:7" ht="19.899999999999999" customHeight="1" x14ac:dyDescent="0.2">
      <c r="A9804" s="601">
        <f t="shared" ref="A9804:A9814" si="2221">IFERROR(VLOOKUP(C9804,T_Insumos,4,FALSE),0)</f>
        <v>0</v>
      </c>
      <c r="B9804" s="561">
        <f t="shared" ref="B9804:B9814" si="2222">IFERROR(VLOOKUP(C9804,T_Insumos,5,FALSE),0)</f>
        <v>0</v>
      </c>
      <c r="C9804" s="561"/>
      <c r="D9804" s="613">
        <f t="shared" ref="D9804:D9814" si="2223">IFERROR(VLOOKUP(C9804,T_Insumos,2,FALSE),0)</f>
        <v>0</v>
      </c>
      <c r="E9804" s="553"/>
      <c r="F9804" s="555">
        <f t="shared" ref="F9804:F9814" si="2224">IFERROR(VLOOKUP(C9804,T_Insumos,3,FALSE),0)</f>
        <v>0</v>
      </c>
      <c r="G9804" s="555">
        <f>ROUND(E9804*F9804,2)</f>
        <v>0</v>
      </c>
    </row>
    <row r="9805" spans="1:7" ht="19.899999999999999" customHeight="1" x14ac:dyDescent="0.2">
      <c r="A9805" s="601">
        <f t="shared" si="2221"/>
        <v>0</v>
      </c>
      <c r="B9805" s="561">
        <f t="shared" si="2222"/>
        <v>0</v>
      </c>
      <c r="C9805" s="561"/>
      <c r="D9805" s="613">
        <f t="shared" si="2223"/>
        <v>0</v>
      </c>
      <c r="E9805" s="553"/>
      <c r="F9805" s="555">
        <f t="shared" si="2224"/>
        <v>0</v>
      </c>
      <c r="G9805" s="555">
        <f t="shared" ref="G9805:G9814" si="2225">ROUND(E9805*F9805,2)</f>
        <v>0</v>
      </c>
    </row>
    <row r="9806" spans="1:7" ht="19.899999999999999" customHeight="1" x14ac:dyDescent="0.2">
      <c r="A9806" s="601">
        <f t="shared" si="2221"/>
        <v>0</v>
      </c>
      <c r="B9806" s="561">
        <f t="shared" si="2222"/>
        <v>0</v>
      </c>
      <c r="C9806" s="561"/>
      <c r="D9806" s="613">
        <f t="shared" si="2223"/>
        <v>0</v>
      </c>
      <c r="E9806" s="553"/>
      <c r="F9806" s="555">
        <f t="shared" si="2224"/>
        <v>0</v>
      </c>
      <c r="G9806" s="555">
        <f t="shared" si="2225"/>
        <v>0</v>
      </c>
    </row>
    <row r="9807" spans="1:7" ht="19.899999999999999" customHeight="1" x14ac:dyDescent="0.2">
      <c r="A9807" s="601">
        <f t="shared" si="2221"/>
        <v>0</v>
      </c>
      <c r="B9807" s="561">
        <f t="shared" si="2222"/>
        <v>0</v>
      </c>
      <c r="C9807" s="561"/>
      <c r="D9807" s="613">
        <f t="shared" si="2223"/>
        <v>0</v>
      </c>
      <c r="E9807" s="553"/>
      <c r="F9807" s="555">
        <f t="shared" si="2224"/>
        <v>0</v>
      </c>
      <c r="G9807" s="555">
        <f t="shared" si="2225"/>
        <v>0</v>
      </c>
    </row>
    <row r="9808" spans="1:7" ht="19.899999999999999" customHeight="1" x14ac:dyDescent="0.2">
      <c r="A9808" s="601">
        <f t="shared" si="2221"/>
        <v>0</v>
      </c>
      <c r="B9808" s="561">
        <f t="shared" si="2222"/>
        <v>0</v>
      </c>
      <c r="C9808" s="561"/>
      <c r="D9808" s="613">
        <f t="shared" si="2223"/>
        <v>0</v>
      </c>
      <c r="E9808" s="553"/>
      <c r="F9808" s="555">
        <f t="shared" si="2224"/>
        <v>0</v>
      </c>
      <c r="G9808" s="555">
        <f t="shared" si="2225"/>
        <v>0</v>
      </c>
    </row>
    <row r="9809" spans="1:7" ht="19.899999999999999" customHeight="1" x14ac:dyDescent="0.2">
      <c r="A9809" s="601">
        <f t="shared" si="2221"/>
        <v>0</v>
      </c>
      <c r="B9809" s="561">
        <f t="shared" si="2222"/>
        <v>0</v>
      </c>
      <c r="C9809" s="561"/>
      <c r="D9809" s="613">
        <f t="shared" si="2223"/>
        <v>0</v>
      </c>
      <c r="E9809" s="553"/>
      <c r="F9809" s="555">
        <f t="shared" si="2224"/>
        <v>0</v>
      </c>
      <c r="G9809" s="555">
        <f t="shared" si="2225"/>
        <v>0</v>
      </c>
    </row>
    <row r="9810" spans="1:7" ht="19.899999999999999" customHeight="1" x14ac:dyDescent="0.2">
      <c r="A9810" s="601">
        <f t="shared" si="2221"/>
        <v>0</v>
      </c>
      <c r="B9810" s="561">
        <f t="shared" si="2222"/>
        <v>0</v>
      </c>
      <c r="C9810" s="561"/>
      <c r="D9810" s="613">
        <f t="shared" si="2223"/>
        <v>0</v>
      </c>
      <c r="E9810" s="553"/>
      <c r="F9810" s="555">
        <f t="shared" si="2224"/>
        <v>0</v>
      </c>
      <c r="G9810" s="555">
        <f t="shared" si="2225"/>
        <v>0</v>
      </c>
    </row>
    <row r="9811" spans="1:7" ht="19.899999999999999" customHeight="1" x14ac:dyDescent="0.2">
      <c r="A9811" s="601">
        <f t="shared" si="2221"/>
        <v>0</v>
      </c>
      <c r="B9811" s="561">
        <f t="shared" si="2222"/>
        <v>0</v>
      </c>
      <c r="C9811" s="561"/>
      <c r="D9811" s="613">
        <f t="shared" si="2223"/>
        <v>0</v>
      </c>
      <c r="E9811" s="553"/>
      <c r="F9811" s="555">
        <f t="shared" si="2224"/>
        <v>0</v>
      </c>
      <c r="G9811" s="555">
        <f t="shared" si="2225"/>
        <v>0</v>
      </c>
    </row>
    <row r="9812" spans="1:7" ht="19.899999999999999" customHeight="1" x14ac:dyDescent="0.2">
      <c r="A9812" s="601">
        <f t="shared" si="2221"/>
        <v>0</v>
      </c>
      <c r="B9812" s="561">
        <f t="shared" si="2222"/>
        <v>0</v>
      </c>
      <c r="C9812" s="561"/>
      <c r="D9812" s="613">
        <f t="shared" si="2223"/>
        <v>0</v>
      </c>
      <c r="E9812" s="553"/>
      <c r="F9812" s="555">
        <f t="shared" si="2224"/>
        <v>0</v>
      </c>
      <c r="G9812" s="555">
        <f t="shared" si="2225"/>
        <v>0</v>
      </c>
    </row>
    <row r="9813" spans="1:7" ht="19.899999999999999" customHeight="1" x14ac:dyDescent="0.2">
      <c r="A9813" s="601">
        <f t="shared" si="2221"/>
        <v>0</v>
      </c>
      <c r="B9813" s="561">
        <f t="shared" si="2222"/>
        <v>0</v>
      </c>
      <c r="C9813" s="561"/>
      <c r="D9813" s="613">
        <f t="shared" si="2223"/>
        <v>0</v>
      </c>
      <c r="E9813" s="553"/>
      <c r="F9813" s="555">
        <f t="shared" si="2224"/>
        <v>0</v>
      </c>
      <c r="G9813" s="555">
        <f t="shared" si="2225"/>
        <v>0</v>
      </c>
    </row>
    <row r="9814" spans="1:7" ht="19.899999999999999" customHeight="1" x14ac:dyDescent="0.2">
      <c r="A9814" s="601">
        <f t="shared" si="2221"/>
        <v>0</v>
      </c>
      <c r="B9814" s="561">
        <f t="shared" si="2222"/>
        <v>0</v>
      </c>
      <c r="C9814" s="561"/>
      <c r="D9814" s="613">
        <f t="shared" si="2223"/>
        <v>0</v>
      </c>
      <c r="E9814" s="553"/>
      <c r="F9814" s="555">
        <f t="shared" si="2224"/>
        <v>0</v>
      </c>
      <c r="G9814" s="555">
        <f t="shared" si="2225"/>
        <v>0</v>
      </c>
    </row>
    <row r="9815" spans="1:7" ht="19.899999999999999" customHeight="1" x14ac:dyDescent="0.2">
      <c r="A9815" s="599"/>
      <c r="B9815" s="545"/>
      <c r="C9815" s="545"/>
      <c r="D9815" s="541"/>
      <c r="E9815" s="542"/>
      <c r="F9815" s="564" t="s">
        <v>29</v>
      </c>
      <c r="G9815" s="605">
        <f>SUBTOTAL(9,G9804:G9814)</f>
        <v>0</v>
      </c>
    </row>
    <row r="9816" spans="1:7" ht="19.899999999999999" customHeight="1" x14ac:dyDescent="0.2">
      <c r="A9816" s="599"/>
      <c r="B9816" s="545"/>
      <c r="C9816" s="537" t="s">
        <v>1015</v>
      </c>
      <c r="D9816" s="541"/>
      <c r="E9816" s="542"/>
      <c r="F9816" s="543"/>
      <c r="G9816" s="600"/>
    </row>
    <row r="9817" spans="1:7" ht="19.899999999999999" customHeight="1" x14ac:dyDescent="0.2">
      <c r="A9817" s="792" t="s">
        <v>576</v>
      </c>
      <c r="B9817" s="793"/>
      <c r="C9817" s="794" t="s">
        <v>0</v>
      </c>
      <c r="D9817" s="794" t="s">
        <v>1867</v>
      </c>
      <c r="E9817" s="796" t="s">
        <v>24</v>
      </c>
      <c r="F9817" s="798" t="s">
        <v>25</v>
      </c>
      <c r="G9817" s="800" t="s">
        <v>26</v>
      </c>
    </row>
    <row r="9818" spans="1:7" ht="19.899999999999999" customHeight="1" x14ac:dyDescent="0.2">
      <c r="A9818" s="560" t="s">
        <v>577</v>
      </c>
      <c r="B9818" s="560" t="s">
        <v>578</v>
      </c>
      <c r="C9818" s="795"/>
      <c r="D9818" s="795"/>
      <c r="E9818" s="797"/>
      <c r="F9818" s="799"/>
      <c r="G9818" s="801"/>
    </row>
    <row r="9819" spans="1:7" ht="19.899999999999999" customHeight="1" x14ac:dyDescent="0.2">
      <c r="A9819" s="601">
        <f>IFERROR(VLOOKUP(C9819,T_Insumos,4,FALSE),0)</f>
        <v>0</v>
      </c>
      <c r="B9819" s="561">
        <f>IFERROR(VLOOKUP(C9819,T_Insumos,5,FALSE),0)</f>
        <v>0</v>
      </c>
      <c r="C9819" s="552"/>
      <c r="D9819" s="613">
        <f>IF(C9819=0,0,"$/tnkm")</f>
        <v>0</v>
      </c>
      <c r="E9819" s="553"/>
      <c r="F9819" s="555">
        <f>IFERROR(VLOOKUP(C9819,T_Insumos,3,FALSE),0)</f>
        <v>0</v>
      </c>
      <c r="G9819" s="555">
        <f>ROUND(E9819*F9819,2)</f>
        <v>0</v>
      </c>
    </row>
    <row r="9820" spans="1:7" ht="19.899999999999999" customHeight="1" x14ac:dyDescent="0.2">
      <c r="A9820" s="601">
        <f>IFERROR(VLOOKUP(C9820,T_Insumos,4,FALSE),0)</f>
        <v>0</v>
      </c>
      <c r="B9820" s="561">
        <f>IFERROR(VLOOKUP(C9820,T_Insumos,5,FALSE),0)</f>
        <v>0</v>
      </c>
      <c r="C9820" s="552"/>
      <c r="D9820" s="613">
        <f>IF(C9820=0,0,"$/tnkm")</f>
        <v>0</v>
      </c>
      <c r="E9820" s="569"/>
      <c r="F9820" s="555">
        <f>IFERROR(VLOOKUP(C9820,T_Insumos,3,FALSE),0)</f>
        <v>0</v>
      </c>
      <c r="G9820" s="555">
        <f t="shared" ref="G9820" si="2226">ROUND(E9820*F9820,2)</f>
        <v>0</v>
      </c>
    </row>
    <row r="9821" spans="1:7" ht="19.899999999999999" customHeight="1" x14ac:dyDescent="0.2">
      <c r="A9821" s="599"/>
      <c r="B9821" s="545"/>
      <c r="C9821" s="545"/>
      <c r="D9821" s="541"/>
      <c r="E9821" s="542"/>
      <c r="F9821" s="564" t="s">
        <v>1016</v>
      </c>
      <c r="G9821" s="605">
        <f>SUBTOTAL(9,G9819:G9820)</f>
        <v>0</v>
      </c>
    </row>
    <row r="9822" spans="1:7" ht="19.899999999999999" customHeight="1" x14ac:dyDescent="0.2">
      <c r="A9822" s="602"/>
      <c r="B9822" s="541"/>
      <c r="C9822" s="545"/>
      <c r="D9822" s="541"/>
      <c r="E9822" s="542"/>
      <c r="F9822" s="543"/>
      <c r="G9822" s="600"/>
    </row>
    <row r="9823" spans="1:7" ht="19.899999999999999" customHeight="1" x14ac:dyDescent="0.2">
      <c r="A9823" s="664" t="str">
        <f>B9757</f>
        <v/>
      </c>
      <c r="B9823" s="661">
        <f ca="1">C9757</f>
        <v>0</v>
      </c>
      <c r="C9823" s="541"/>
      <c r="D9823" s="541" t="s">
        <v>1833</v>
      </c>
      <c r="E9823" s="662"/>
      <c r="F9823" s="663" t="str">
        <f ca="1">"$/"&amp;G9757</f>
        <v>$/0</v>
      </c>
      <c r="G9823" s="610">
        <f>SUBTOTAL(9,G9780:G9822)</f>
        <v>0</v>
      </c>
    </row>
    <row r="9824" spans="1:7" ht="19.899999999999999" customHeight="1" x14ac:dyDescent="0.2">
      <c r="A9824" s="606"/>
      <c r="B9824" s="607"/>
      <c r="C9824" s="608"/>
      <c r="D9824" s="608" t="s">
        <v>2043</v>
      </c>
      <c r="E9824" s="609"/>
      <c r="F9824" s="665" t="str">
        <f ca="1">"$/"&amp;G9757</f>
        <v>$/0</v>
      </c>
      <c r="G9824" s="610">
        <f>ROUND(G9823/Coeficiente_Paso,2)</f>
        <v>0</v>
      </c>
    </row>
    <row r="9825" spans="1:7" ht="19.899999999999999" customHeight="1" x14ac:dyDescent="0.2">
      <c r="A9825" s="191"/>
      <c r="B9825" s="191"/>
      <c r="C9825" s="191"/>
      <c r="D9825" s="191"/>
      <c r="E9825" s="191"/>
      <c r="F9825" s="191"/>
      <c r="G9825" s="191"/>
    </row>
    <row r="9826" spans="1:7" ht="19.899999999999999" customHeight="1" x14ac:dyDescent="0.2">
      <c r="A9826" s="802" t="s">
        <v>31</v>
      </c>
      <c r="B9826" s="803"/>
      <c r="C9826" s="803"/>
      <c r="D9826" s="803"/>
      <c r="E9826" s="803"/>
      <c r="F9826" s="803"/>
      <c r="G9826" s="804"/>
    </row>
    <row r="9827" spans="1:7" ht="19.899999999999999" customHeight="1" x14ac:dyDescent="0.2">
      <c r="A9827" s="587" t="s">
        <v>711</v>
      </c>
      <c r="B9827" s="535" t="str">
        <f>Comitente</f>
        <v>DIRECCIÓN PROVINCIAL DE VIALIDAD</v>
      </c>
      <c r="C9827" s="536"/>
      <c r="D9827" s="537"/>
      <c r="E9827" s="537"/>
      <c r="F9827" s="538"/>
      <c r="G9827" s="588"/>
    </row>
    <row r="9828" spans="1:7" ht="19.899999999999999" customHeight="1" x14ac:dyDescent="0.2">
      <c r="A9828" s="587" t="s">
        <v>712</v>
      </c>
      <c r="B9828" s="535">
        <f>Contratista</f>
        <v>0</v>
      </c>
      <c r="C9828" s="539"/>
      <c r="D9828" s="539"/>
      <c r="E9828" s="539"/>
      <c r="F9828" s="535"/>
      <c r="G9828" s="589"/>
    </row>
    <row r="9829" spans="1:7" ht="19.899999999999999" customHeight="1" x14ac:dyDescent="0.2">
      <c r="A9829" s="587" t="s">
        <v>21</v>
      </c>
      <c r="B9829" s="535" t="str">
        <f>Obra</f>
        <v>PAVIMENTACIÓN Y REPAVIMENTACION DE LA RED VIAL MUNICIPAL AFECTADAS POR OBRAS DE SANEAMIENTO 1era ETAPA SARMIENTO</v>
      </c>
      <c r="C9829" s="539"/>
      <c r="D9829" s="539"/>
      <c r="E9829" s="539"/>
      <c r="F9829" s="535" t="s">
        <v>32</v>
      </c>
      <c r="G9829" s="589">
        <f>Fecha_Base</f>
        <v>0</v>
      </c>
    </row>
    <row r="9830" spans="1:7" ht="19.899999999999999" customHeight="1" x14ac:dyDescent="0.2">
      <c r="A9830" s="590" t="s">
        <v>710</v>
      </c>
      <c r="B9830" s="540" t="str">
        <f>Ubicación</f>
        <v>DEPARTAMENTO SARMIENTO</v>
      </c>
      <c r="C9830" s="540"/>
      <c r="D9830" s="541"/>
      <c r="E9830" s="542"/>
      <c r="F9830" s="543"/>
      <c r="G9830" s="591"/>
    </row>
    <row r="9831" spans="1:7" ht="19.899999999999999" customHeight="1" x14ac:dyDescent="0.2">
      <c r="A9831" s="590" t="s">
        <v>33</v>
      </c>
      <c r="B9831" s="544" t="str">
        <f>IFERROR(VALUE(LEFT(B9832,FIND(".",B9832)-1)),"")</f>
        <v/>
      </c>
      <c r="C9831" s="545">
        <f ca="1">IFERROR(VLOOKUP(B9831,T_Computo_Presupuesto,2,FALSE),0)</f>
        <v>0</v>
      </c>
      <c r="D9831" s="545"/>
      <c r="E9831" s="542"/>
      <c r="F9831" s="543"/>
      <c r="G9831" s="591"/>
    </row>
    <row r="9832" spans="1:7" ht="19.899999999999999" customHeight="1" x14ac:dyDescent="0.2">
      <c r="A9832" s="590" t="s">
        <v>22</v>
      </c>
      <c r="B9832" s="546" t="str">
        <f>IFERROR(VLOOKUP(COUNTIF($A$1:A9832,"ANALISIS DE PRECIOS"),T_NumeroItem,2,FALSE),"")</f>
        <v/>
      </c>
      <c r="C9832" s="805">
        <f ca="1">IFERROR(VLOOKUP(B9832,T_Computo_Presupuesto,2,FALSE),0)</f>
        <v>0</v>
      </c>
      <c r="D9832" s="805"/>
      <c r="E9832" s="805"/>
      <c r="F9832" s="540" t="s">
        <v>23</v>
      </c>
      <c r="G9832" s="592">
        <f ca="1">IFERROR(VLOOKUP(B9832,T_Computo_Presupuesto,4,FALSE),0)</f>
        <v>0</v>
      </c>
    </row>
    <row r="9833" spans="1:7" ht="19.899999999999999" customHeight="1" x14ac:dyDescent="0.2">
      <c r="A9833" s="590"/>
      <c r="B9833" s="540"/>
      <c r="C9833" s="545"/>
      <c r="D9833" s="541"/>
      <c r="E9833" s="542"/>
      <c r="F9833" s="545"/>
      <c r="G9833" s="593"/>
    </row>
    <row r="9834" spans="1:7" ht="19.899999999999999" customHeight="1" x14ac:dyDescent="0.2">
      <c r="A9834" s="594"/>
      <c r="B9834" s="547"/>
      <c r="C9834" s="548" t="s">
        <v>999</v>
      </c>
      <c r="D9834" s="547"/>
      <c r="E9834" s="547"/>
      <c r="F9834" s="547"/>
      <c r="G9834" s="595"/>
    </row>
    <row r="9835" spans="1:7" ht="19.899999999999999" customHeight="1" x14ac:dyDescent="0.2">
      <c r="A9835" s="590"/>
      <c r="B9835" s="549"/>
      <c r="C9835" s="545"/>
      <c r="D9835" s="541"/>
      <c r="E9835" s="542"/>
      <c r="F9835" s="540"/>
      <c r="G9835" s="592"/>
    </row>
    <row r="9836" spans="1:7" ht="19.899999999999999" customHeight="1" x14ac:dyDescent="0.2">
      <c r="A9836" s="590"/>
      <c r="B9836" s="549"/>
      <c r="C9836" s="550" t="s">
        <v>1000</v>
      </c>
      <c r="D9836" s="551" t="s">
        <v>24</v>
      </c>
      <c r="E9836" s="551" t="s">
        <v>1001</v>
      </c>
      <c r="F9836" s="551" t="s">
        <v>1002</v>
      </c>
      <c r="G9836" s="550" t="s">
        <v>1003</v>
      </c>
    </row>
    <row r="9837" spans="1:7" ht="19.899999999999999" customHeight="1" x14ac:dyDescent="0.2">
      <c r="A9837" s="590"/>
      <c r="B9837" s="549"/>
      <c r="C9837" s="552"/>
      <c r="D9837" s="553"/>
      <c r="E9837" s="554">
        <f t="shared" ref="E9837:E9846" si="2227">IFERROR(VLOOKUP(C9837,T_Equipos,4,FALSE),0)</f>
        <v>0</v>
      </c>
      <c r="F9837" s="555">
        <f t="shared" ref="F9837:F9846" si="2228">IFERROR(VLOOKUP(C9837,T_Equipos,5,FALSE),0)</f>
        <v>0</v>
      </c>
      <c r="G9837" s="555">
        <f>ROUND(D9837*F9837,2)</f>
        <v>0</v>
      </c>
    </row>
    <row r="9838" spans="1:7" ht="19.899999999999999" customHeight="1" x14ac:dyDescent="0.2">
      <c r="A9838" s="590"/>
      <c r="B9838" s="549"/>
      <c r="C9838" s="552"/>
      <c r="D9838" s="553"/>
      <c r="E9838" s="554">
        <f t="shared" si="2227"/>
        <v>0</v>
      </c>
      <c r="F9838" s="555">
        <f t="shared" si="2228"/>
        <v>0</v>
      </c>
      <c r="G9838" s="555">
        <f>ROUND(D9838*F9838,2)</f>
        <v>0</v>
      </c>
    </row>
    <row r="9839" spans="1:7" ht="19.899999999999999" customHeight="1" x14ac:dyDescent="0.2">
      <c r="A9839" s="590"/>
      <c r="B9839" s="549"/>
      <c r="C9839" s="552"/>
      <c r="D9839" s="553"/>
      <c r="E9839" s="554">
        <f t="shared" si="2227"/>
        <v>0</v>
      </c>
      <c r="F9839" s="555">
        <f t="shared" si="2228"/>
        <v>0</v>
      </c>
      <c r="G9839" s="555">
        <f>ROUND(D9839*F9839,2)</f>
        <v>0</v>
      </c>
    </row>
    <row r="9840" spans="1:7" ht="19.899999999999999" customHeight="1" x14ac:dyDescent="0.2">
      <c r="A9840" s="590"/>
      <c r="B9840" s="549"/>
      <c r="C9840" s="552"/>
      <c r="D9840" s="553"/>
      <c r="E9840" s="554">
        <f t="shared" si="2227"/>
        <v>0</v>
      </c>
      <c r="F9840" s="555">
        <f t="shared" si="2228"/>
        <v>0</v>
      </c>
      <c r="G9840" s="555">
        <f>ROUND(D9840*F9840,2)</f>
        <v>0</v>
      </c>
    </row>
    <row r="9841" spans="1:7" ht="19.899999999999999" customHeight="1" x14ac:dyDescent="0.2">
      <c r="A9841" s="590"/>
      <c r="B9841" s="549"/>
      <c r="C9841" s="552"/>
      <c r="D9841" s="553"/>
      <c r="E9841" s="554">
        <f t="shared" si="2227"/>
        <v>0</v>
      </c>
      <c r="F9841" s="555">
        <f t="shared" si="2228"/>
        <v>0</v>
      </c>
      <c r="G9841" s="555">
        <f t="shared" ref="G9841:G9846" si="2229">ROUND(D9841*F9841,2)</f>
        <v>0</v>
      </c>
    </row>
    <row r="9842" spans="1:7" ht="19.899999999999999" customHeight="1" x14ac:dyDescent="0.2">
      <c r="A9842" s="590"/>
      <c r="B9842" s="549"/>
      <c r="C9842" s="552"/>
      <c r="D9842" s="553"/>
      <c r="E9842" s="554">
        <f t="shared" si="2227"/>
        <v>0</v>
      </c>
      <c r="F9842" s="555">
        <f t="shared" si="2228"/>
        <v>0</v>
      </c>
      <c r="G9842" s="555">
        <f t="shared" si="2229"/>
        <v>0</v>
      </c>
    </row>
    <row r="9843" spans="1:7" ht="19.899999999999999" customHeight="1" x14ac:dyDescent="0.2">
      <c r="A9843" s="590"/>
      <c r="B9843" s="549"/>
      <c r="C9843" s="552"/>
      <c r="D9843" s="553"/>
      <c r="E9843" s="554">
        <f t="shared" si="2227"/>
        <v>0</v>
      </c>
      <c r="F9843" s="555">
        <f t="shared" si="2228"/>
        <v>0</v>
      </c>
      <c r="G9843" s="555">
        <f t="shared" si="2229"/>
        <v>0</v>
      </c>
    </row>
    <row r="9844" spans="1:7" ht="19.899999999999999" customHeight="1" x14ac:dyDescent="0.2">
      <c r="A9844" s="590"/>
      <c r="B9844" s="549"/>
      <c r="C9844" s="552"/>
      <c r="D9844" s="553"/>
      <c r="E9844" s="554">
        <f t="shared" si="2227"/>
        <v>0</v>
      </c>
      <c r="F9844" s="555">
        <f t="shared" si="2228"/>
        <v>0</v>
      </c>
      <c r="G9844" s="555">
        <f t="shared" si="2229"/>
        <v>0</v>
      </c>
    </row>
    <row r="9845" spans="1:7" ht="19.899999999999999" customHeight="1" x14ac:dyDescent="0.2">
      <c r="A9845" s="590"/>
      <c r="B9845" s="549"/>
      <c r="C9845" s="552"/>
      <c r="D9845" s="553"/>
      <c r="E9845" s="554">
        <f t="shared" si="2227"/>
        <v>0</v>
      </c>
      <c r="F9845" s="555">
        <f t="shared" si="2228"/>
        <v>0</v>
      </c>
      <c r="G9845" s="555">
        <f t="shared" si="2229"/>
        <v>0</v>
      </c>
    </row>
    <row r="9846" spans="1:7" ht="19.899999999999999" customHeight="1" x14ac:dyDescent="0.2">
      <c r="A9846" s="590"/>
      <c r="B9846" s="549"/>
      <c r="C9846" s="552"/>
      <c r="D9846" s="553"/>
      <c r="E9846" s="554">
        <f t="shared" si="2227"/>
        <v>0</v>
      </c>
      <c r="F9846" s="555">
        <f t="shared" si="2228"/>
        <v>0</v>
      </c>
      <c r="G9846" s="555">
        <f t="shared" si="2229"/>
        <v>0</v>
      </c>
    </row>
    <row r="9847" spans="1:7" ht="19.899999999999999" customHeight="1" x14ac:dyDescent="0.2">
      <c r="A9847" s="590"/>
      <c r="B9847" s="549"/>
      <c r="C9847" s="545"/>
      <c r="D9847" s="545"/>
      <c r="E9847" s="556"/>
      <c r="F9847" s="540"/>
      <c r="G9847" s="592"/>
    </row>
    <row r="9848" spans="1:7" ht="19.899999999999999" customHeight="1" x14ac:dyDescent="0.2">
      <c r="A9848" s="590"/>
      <c r="B9848" s="545"/>
      <c r="C9848" s="537" t="s">
        <v>1004</v>
      </c>
      <c r="D9848" s="540" t="s">
        <v>1001</v>
      </c>
      <c r="E9848" s="611">
        <f>SUMPRODUCT(D9837:D9846,E9837:E9846)</f>
        <v>0</v>
      </c>
      <c r="F9848" s="540" t="s">
        <v>1005</v>
      </c>
      <c r="G9848" s="612">
        <f>SUM(G9837:G9846)</f>
        <v>0</v>
      </c>
    </row>
    <row r="9849" spans="1:7" ht="19.899999999999999" customHeight="1" x14ac:dyDescent="0.2">
      <c r="A9849" s="590"/>
      <c r="B9849" s="549"/>
      <c r="C9849" s="557"/>
      <c r="D9849" s="556"/>
      <c r="E9849" s="542"/>
      <c r="F9849" s="540"/>
      <c r="G9849" s="596"/>
    </row>
    <row r="9850" spans="1:7" ht="19.899999999999999" customHeight="1" x14ac:dyDescent="0.2">
      <c r="A9850" s="597"/>
      <c r="B9850" s="549"/>
      <c r="C9850" s="540" t="s">
        <v>1006</v>
      </c>
      <c r="D9850" s="558">
        <f>IFERROR(VLOOKUP(COUNTIF($A$1:A9850,"ANALISIS DE PRECIOS"),T_Rendimiento_Equipo,5,FALSE),0)</f>
        <v>0</v>
      </c>
      <c r="E9850" s="559" t="str">
        <f ca="1">G9832&amp;"/día"</f>
        <v>0/día</v>
      </c>
      <c r="F9850" s="598"/>
      <c r="G9850" s="592"/>
    </row>
    <row r="9851" spans="1:7" ht="19.899999999999999" customHeight="1" x14ac:dyDescent="0.2">
      <c r="A9851" s="590"/>
      <c r="B9851" s="549"/>
      <c r="C9851" s="545"/>
      <c r="D9851" s="541"/>
      <c r="E9851" s="542"/>
      <c r="F9851" s="540"/>
      <c r="G9851" s="592"/>
    </row>
    <row r="9852" spans="1:7" ht="19.899999999999999" customHeight="1" x14ac:dyDescent="0.2">
      <c r="A9852" s="792" t="s">
        <v>576</v>
      </c>
      <c r="B9852" s="793"/>
      <c r="C9852" s="794" t="s">
        <v>0</v>
      </c>
      <c r="D9852" s="806" t="s">
        <v>1866</v>
      </c>
      <c r="E9852" s="806" t="s">
        <v>1865</v>
      </c>
      <c r="F9852" s="798" t="s">
        <v>1007</v>
      </c>
      <c r="G9852" s="800" t="s">
        <v>26</v>
      </c>
    </row>
    <row r="9853" spans="1:7" ht="19.899999999999999" customHeight="1" x14ac:dyDescent="0.2">
      <c r="A9853" s="560" t="s">
        <v>577</v>
      </c>
      <c r="B9853" s="560" t="s">
        <v>578</v>
      </c>
      <c r="C9853" s="795"/>
      <c r="D9853" s="807"/>
      <c r="E9853" s="797"/>
      <c r="F9853" s="799"/>
      <c r="G9853" s="801"/>
    </row>
    <row r="9854" spans="1:7" ht="19.899999999999999" customHeight="1" x14ac:dyDescent="0.2">
      <c r="A9854" s="599"/>
      <c r="B9854" s="545"/>
      <c r="C9854" s="537" t="s">
        <v>1008</v>
      </c>
      <c r="D9854" s="542"/>
      <c r="E9854" s="542"/>
      <c r="F9854" s="545"/>
      <c r="G9854" s="600"/>
    </row>
    <row r="9855" spans="1:7" ht="19.899999999999999" customHeight="1" x14ac:dyDescent="0.2">
      <c r="A9855" s="601">
        <f t="shared" ref="A9855:A9863" si="2230">IFERROR(VLOOKUP(C9855,T_Insumos,4,FALSE),0)</f>
        <v>0</v>
      </c>
      <c r="B9855" s="561">
        <f t="shared" ref="B9855:B9863" si="2231">IFERROR(VLOOKUP(C9855,T_Insumos,5,FALSE),0)</f>
        <v>0</v>
      </c>
      <c r="C9855" s="552"/>
      <c r="D9855" s="562">
        <f t="shared" ref="D9855:D9863" si="2232">IFERROR(VLOOKUP(C9855,T_Insumos,3,FALSE),0)</f>
        <v>0</v>
      </c>
      <c r="E9855" s="555">
        <f>D9855*$G$23</f>
        <v>0</v>
      </c>
      <c r="F9855" s="558">
        <f>IF(C9855="",0,IFERROR(VLOOKUP(COUNTIF($A$1:A9855,"ANALISIS DE PRECIOS"),T_Rendimiento_Equipo,5,FALSE),0))</f>
        <v>0</v>
      </c>
      <c r="G9855" s="555">
        <f>IFERROR(ROUND(E9855/F9855,2),0)</f>
        <v>0</v>
      </c>
    </row>
    <row r="9856" spans="1:7" ht="19.899999999999999" customHeight="1" x14ac:dyDescent="0.2">
      <c r="A9856" s="601">
        <f t="shared" si="2230"/>
        <v>0</v>
      </c>
      <c r="B9856" s="561">
        <f t="shared" si="2231"/>
        <v>0</v>
      </c>
      <c r="C9856" s="552"/>
      <c r="D9856" s="562">
        <f t="shared" si="2232"/>
        <v>0</v>
      </c>
      <c r="E9856" s="555"/>
      <c r="F9856" s="558">
        <f>IF(C9856="",0,IFERROR(VLOOKUP(COUNTIF($A$1:A9856,"ANALISIS DE PRECIOS"),T_Rendimiento_Equipo,5,FALSE),0))</f>
        <v>0</v>
      </c>
      <c r="G9856" s="555">
        <f t="shared" ref="G9856:G9863" si="2233">IFERROR(ROUND(E9856/F9856,2),0)</f>
        <v>0</v>
      </c>
    </row>
    <row r="9857" spans="1:7" ht="19.899999999999999" customHeight="1" x14ac:dyDescent="0.2">
      <c r="A9857" s="601">
        <f t="shared" si="2230"/>
        <v>0</v>
      </c>
      <c r="B9857" s="561">
        <f t="shared" si="2231"/>
        <v>0</v>
      </c>
      <c r="C9857" s="563"/>
      <c r="D9857" s="562">
        <f t="shared" si="2232"/>
        <v>0</v>
      </c>
      <c r="E9857" s="555"/>
      <c r="F9857" s="558">
        <f>IF(C9857="",0,IFERROR(VLOOKUP(COUNTIF($A$1:A9857,"ANALISIS DE PRECIOS"),T_Rendimiento_Equipo,5,FALSE),0))</f>
        <v>0</v>
      </c>
      <c r="G9857" s="555">
        <f t="shared" si="2233"/>
        <v>0</v>
      </c>
    </row>
    <row r="9858" spans="1:7" ht="19.899999999999999" customHeight="1" x14ac:dyDescent="0.2">
      <c r="A9858" s="601">
        <f t="shared" si="2230"/>
        <v>0</v>
      </c>
      <c r="B9858" s="561">
        <f t="shared" si="2231"/>
        <v>0</v>
      </c>
      <c r="C9858" s="563"/>
      <c r="D9858" s="562">
        <f t="shared" si="2232"/>
        <v>0</v>
      </c>
      <c r="E9858" s="555"/>
      <c r="F9858" s="558">
        <f>IF(C9858="",0,IFERROR(VLOOKUP(COUNTIF($A$1:A9858,"ANALISIS DE PRECIOS"),T_Rendimiento_Equipo,5,FALSE),0))</f>
        <v>0</v>
      </c>
      <c r="G9858" s="555">
        <f t="shared" si="2233"/>
        <v>0</v>
      </c>
    </row>
    <row r="9859" spans="1:7" ht="19.899999999999999" customHeight="1" x14ac:dyDescent="0.2">
      <c r="A9859" s="601">
        <f t="shared" si="2230"/>
        <v>0</v>
      </c>
      <c r="B9859" s="561">
        <f t="shared" si="2231"/>
        <v>0</v>
      </c>
      <c r="C9859" s="563"/>
      <c r="D9859" s="562">
        <f t="shared" si="2232"/>
        <v>0</v>
      </c>
      <c r="E9859" s="555"/>
      <c r="F9859" s="558">
        <f>IF(C9859="",0,IFERROR(VLOOKUP(COUNTIF($A$1:A9859,"ANALISIS DE PRECIOS"),T_Rendimiento_Equipo,5,FALSE),0))</f>
        <v>0</v>
      </c>
      <c r="G9859" s="555">
        <f t="shared" si="2233"/>
        <v>0</v>
      </c>
    </row>
    <row r="9860" spans="1:7" ht="19.899999999999999" customHeight="1" x14ac:dyDescent="0.2">
      <c r="A9860" s="601">
        <f t="shared" si="2230"/>
        <v>0</v>
      </c>
      <c r="B9860" s="561">
        <f t="shared" si="2231"/>
        <v>0</v>
      </c>
      <c r="C9860" s="563"/>
      <c r="D9860" s="562">
        <f t="shared" si="2232"/>
        <v>0</v>
      </c>
      <c r="E9860" s="555"/>
      <c r="F9860" s="558">
        <f>IF(C9860="",0,IFERROR(VLOOKUP(COUNTIF($A$1:A9860,"ANALISIS DE PRECIOS"),T_Rendimiento_Equipo,5,FALSE),0))</f>
        <v>0</v>
      </c>
      <c r="G9860" s="555">
        <f t="shared" si="2233"/>
        <v>0</v>
      </c>
    </row>
    <row r="9861" spans="1:7" ht="19.899999999999999" customHeight="1" x14ac:dyDescent="0.2">
      <c r="A9861" s="601">
        <f t="shared" si="2230"/>
        <v>0</v>
      </c>
      <c r="B9861" s="561">
        <f t="shared" si="2231"/>
        <v>0</v>
      </c>
      <c r="C9861" s="563"/>
      <c r="D9861" s="562">
        <f t="shared" si="2232"/>
        <v>0</v>
      </c>
      <c r="E9861" s="555"/>
      <c r="F9861" s="558">
        <f>IF(C9861="",0,IFERROR(VLOOKUP(COUNTIF($A$1:A9861,"ANALISIS DE PRECIOS"),T_Rendimiento_Equipo,5,FALSE),0))</f>
        <v>0</v>
      </c>
      <c r="G9861" s="555">
        <f t="shared" si="2233"/>
        <v>0</v>
      </c>
    </row>
    <row r="9862" spans="1:7" ht="19.899999999999999" customHeight="1" x14ac:dyDescent="0.2">
      <c r="A9862" s="601">
        <f t="shared" si="2230"/>
        <v>0</v>
      </c>
      <c r="B9862" s="561">
        <f t="shared" si="2231"/>
        <v>0</v>
      </c>
      <c r="C9862" s="563"/>
      <c r="D9862" s="562">
        <f t="shared" si="2232"/>
        <v>0</v>
      </c>
      <c r="E9862" s="555"/>
      <c r="F9862" s="558">
        <f>IF(C9862="",0,IFERROR(VLOOKUP(COUNTIF($A$1:A9862,"ANALISIS DE PRECIOS"),T_Rendimiento_Equipo,5,FALSE),0))</f>
        <v>0</v>
      </c>
      <c r="G9862" s="555">
        <f t="shared" si="2233"/>
        <v>0</v>
      </c>
    </row>
    <row r="9863" spans="1:7" ht="19.899999999999999" customHeight="1" x14ac:dyDescent="0.2">
      <c r="A9863" s="601">
        <f t="shared" si="2230"/>
        <v>0</v>
      </c>
      <c r="B9863" s="561">
        <f t="shared" si="2231"/>
        <v>0</v>
      </c>
      <c r="C9863" s="552"/>
      <c r="D9863" s="562">
        <f t="shared" si="2232"/>
        <v>0</v>
      </c>
      <c r="E9863" s="555"/>
      <c r="F9863" s="558">
        <f>IF(C9863="",0,IFERROR(VLOOKUP(COUNTIF($A$1:A9863,"ANALISIS DE PRECIOS"),T_Rendimiento_Equipo,5,FALSE),0))</f>
        <v>0</v>
      </c>
      <c r="G9863" s="555">
        <f t="shared" si="2233"/>
        <v>0</v>
      </c>
    </row>
    <row r="9864" spans="1:7" ht="19.899999999999999" customHeight="1" x14ac:dyDescent="0.2">
      <c r="A9864" s="602"/>
      <c r="B9864" s="541"/>
      <c r="C9864" s="545"/>
      <c r="D9864" s="541"/>
      <c r="E9864" s="542"/>
      <c r="F9864" s="564" t="s">
        <v>27</v>
      </c>
      <c r="G9864" s="603">
        <f>SUBTOTAL(9,G9855:G9863)</f>
        <v>0</v>
      </c>
    </row>
    <row r="9865" spans="1:7" ht="19.899999999999999" customHeight="1" x14ac:dyDescent="0.2">
      <c r="A9865" s="599"/>
      <c r="B9865" s="545"/>
      <c r="C9865" s="537" t="s">
        <v>713</v>
      </c>
      <c r="D9865" s="541"/>
      <c r="E9865" s="542"/>
      <c r="F9865" s="543"/>
      <c r="G9865" s="600"/>
    </row>
    <row r="9866" spans="1:7" ht="19.899999999999999" customHeight="1" x14ac:dyDescent="0.2">
      <c r="A9866" s="792" t="s">
        <v>576</v>
      </c>
      <c r="B9866" s="793"/>
      <c r="C9866" s="794" t="s">
        <v>0</v>
      </c>
      <c r="D9866" s="796" t="s">
        <v>24</v>
      </c>
      <c r="E9866" s="796" t="s">
        <v>1832</v>
      </c>
      <c r="F9866" s="798" t="s">
        <v>1007</v>
      </c>
      <c r="G9866" s="800" t="s">
        <v>26</v>
      </c>
    </row>
    <row r="9867" spans="1:7" ht="19.899999999999999" customHeight="1" x14ac:dyDescent="0.2">
      <c r="A9867" s="560" t="s">
        <v>577</v>
      </c>
      <c r="B9867" s="560" t="s">
        <v>578</v>
      </c>
      <c r="C9867" s="795"/>
      <c r="D9867" s="797"/>
      <c r="E9867" s="797"/>
      <c r="F9867" s="799"/>
      <c r="G9867" s="801"/>
    </row>
    <row r="9868" spans="1:7" ht="19.899999999999999" customHeight="1" x14ac:dyDescent="0.2">
      <c r="A9868" s="601">
        <f t="shared" ref="A9868:A9874" si="2234">IFERROR(VLOOKUP(C9868,T_Insumos,4,FALSE),0)</f>
        <v>0</v>
      </c>
      <c r="B9868" s="561">
        <f t="shared" ref="B9868:B9874" si="2235">IFERROR(VLOOKUP(C9868,T_Insumos,5,FALSE),0)</f>
        <v>0</v>
      </c>
      <c r="C9868" s="565"/>
      <c r="D9868" s="558"/>
      <c r="E9868" s="555">
        <f t="shared" ref="E9868:E9874" si="2236">IFERROR(VLOOKUP(C9868,T_Insumos,3,FALSE),0)</f>
        <v>0</v>
      </c>
      <c r="F9868" s="558">
        <f>IF(C9868="",0,IFERROR(VLOOKUP(COUNTIF($A$1:A9868,"ANALISIS DE PRECIOS"),T_Rendimiento_Equipo,5,FALSE),0))</f>
        <v>0</v>
      </c>
      <c r="G9868" s="555">
        <f>IFERROR(ROUND(D9868*E9868/F9868,2),0)</f>
        <v>0</v>
      </c>
    </row>
    <row r="9869" spans="1:7" ht="19.899999999999999" customHeight="1" x14ac:dyDescent="0.2">
      <c r="A9869" s="601">
        <f t="shared" si="2234"/>
        <v>0</v>
      </c>
      <c r="B9869" s="561">
        <f t="shared" si="2235"/>
        <v>0</v>
      </c>
      <c r="C9869" s="552"/>
      <c r="D9869" s="558"/>
      <c r="E9869" s="555">
        <f t="shared" si="2236"/>
        <v>0</v>
      </c>
      <c r="F9869" s="558">
        <f>IF(C9869="",0,IFERROR(VLOOKUP(COUNTIF($A$1:A9869,"ANALISIS DE PRECIOS"),T_Rendimiento_Equipo,5,FALSE),0))</f>
        <v>0</v>
      </c>
      <c r="G9869" s="555">
        <f t="shared" ref="G9869:G9874" si="2237">IFERROR(ROUND(D9869*E9869/F9869,2),0)</f>
        <v>0</v>
      </c>
    </row>
    <row r="9870" spans="1:7" ht="19.899999999999999" customHeight="1" x14ac:dyDescent="0.2">
      <c r="A9870" s="601">
        <f t="shared" si="2234"/>
        <v>0</v>
      </c>
      <c r="B9870" s="561">
        <f t="shared" si="2235"/>
        <v>0</v>
      </c>
      <c r="C9870" s="552"/>
      <c r="D9870" s="558"/>
      <c r="E9870" s="555">
        <f t="shared" si="2236"/>
        <v>0</v>
      </c>
      <c r="F9870" s="558">
        <f>IF(C9870="",0,IFERROR(VLOOKUP(COUNTIF($A$1:A9870,"ANALISIS DE PRECIOS"),T_Rendimiento_Equipo,5,FALSE),0))</f>
        <v>0</v>
      </c>
      <c r="G9870" s="555">
        <f t="shared" si="2237"/>
        <v>0</v>
      </c>
    </row>
    <row r="9871" spans="1:7" ht="19.899999999999999" customHeight="1" x14ac:dyDescent="0.2">
      <c r="A9871" s="601">
        <f t="shared" si="2234"/>
        <v>0</v>
      </c>
      <c r="B9871" s="561">
        <f t="shared" si="2235"/>
        <v>0</v>
      </c>
      <c r="C9871" s="552"/>
      <c r="D9871" s="558"/>
      <c r="E9871" s="555">
        <f t="shared" si="2236"/>
        <v>0</v>
      </c>
      <c r="F9871" s="558">
        <f>IF(C9871="",0,IFERROR(VLOOKUP(COUNTIF($A$1:A9871,"ANALISIS DE PRECIOS"),T_Rendimiento_Equipo,5,FALSE),0))</f>
        <v>0</v>
      </c>
      <c r="G9871" s="555">
        <f t="shared" si="2237"/>
        <v>0</v>
      </c>
    </row>
    <row r="9872" spans="1:7" ht="19.899999999999999" customHeight="1" x14ac:dyDescent="0.2">
      <c r="A9872" s="601">
        <f t="shared" si="2234"/>
        <v>0</v>
      </c>
      <c r="B9872" s="561">
        <f t="shared" si="2235"/>
        <v>0</v>
      </c>
      <c r="C9872" s="552"/>
      <c r="D9872" s="558"/>
      <c r="E9872" s="555">
        <f t="shared" si="2236"/>
        <v>0</v>
      </c>
      <c r="F9872" s="558">
        <f>IF(C9872="",0,IFERROR(VLOOKUP(COUNTIF($A$1:A9872,"ANALISIS DE PRECIOS"),T_Rendimiento_Equipo,5,FALSE),0))</f>
        <v>0</v>
      </c>
      <c r="G9872" s="555">
        <f t="shared" si="2237"/>
        <v>0</v>
      </c>
    </row>
    <row r="9873" spans="1:7" ht="19.899999999999999" customHeight="1" x14ac:dyDescent="0.2">
      <c r="A9873" s="601">
        <f t="shared" si="2234"/>
        <v>0</v>
      </c>
      <c r="B9873" s="561">
        <f t="shared" si="2235"/>
        <v>0</v>
      </c>
      <c r="C9873" s="552"/>
      <c r="D9873" s="566"/>
      <c r="E9873" s="555">
        <f t="shared" si="2236"/>
        <v>0</v>
      </c>
      <c r="F9873" s="558">
        <f>IF(C9873="",0,IFERROR(VLOOKUP(COUNTIF($A$1:A9873,"ANALISIS DE PRECIOS"),T_Rendimiento_Equipo,5,FALSE),0))</f>
        <v>0</v>
      </c>
      <c r="G9873" s="555">
        <f t="shared" si="2237"/>
        <v>0</v>
      </c>
    </row>
    <row r="9874" spans="1:7" ht="19.899999999999999" customHeight="1" x14ac:dyDescent="0.2">
      <c r="A9874" s="601">
        <f t="shared" si="2234"/>
        <v>0</v>
      </c>
      <c r="B9874" s="561">
        <f t="shared" si="2235"/>
        <v>0</v>
      </c>
      <c r="C9874" s="561"/>
      <c r="D9874" s="567"/>
      <c r="E9874" s="555">
        <f t="shared" si="2236"/>
        <v>0</v>
      </c>
      <c r="F9874" s="558">
        <f>IF(C9874="",0,IFERROR(VLOOKUP(COUNTIF($A$1:A9874,"ANALISIS DE PRECIOS"),T_Rendimiento_Equipo,5,FALSE),0))</f>
        <v>0</v>
      </c>
      <c r="G9874" s="555">
        <f t="shared" si="2237"/>
        <v>0</v>
      </c>
    </row>
    <row r="9875" spans="1:7" ht="19.899999999999999" customHeight="1" x14ac:dyDescent="0.2">
      <c r="A9875" s="602"/>
      <c r="B9875" s="541"/>
      <c r="C9875" s="545"/>
      <c r="D9875" s="541"/>
      <c r="E9875" s="542"/>
      <c r="F9875" s="564" t="s">
        <v>28</v>
      </c>
      <c r="G9875" s="604">
        <f>SUBTOTAL(9,G9868:G9874)</f>
        <v>0</v>
      </c>
    </row>
    <row r="9876" spans="1:7" ht="19.899999999999999" customHeight="1" x14ac:dyDescent="0.2">
      <c r="A9876" s="599"/>
      <c r="B9876" s="545"/>
      <c r="C9876" s="537" t="s">
        <v>1014</v>
      </c>
      <c r="D9876" s="541"/>
      <c r="E9876" s="542"/>
      <c r="F9876" s="543"/>
      <c r="G9876" s="600"/>
    </row>
    <row r="9877" spans="1:7" ht="19.899999999999999" customHeight="1" x14ac:dyDescent="0.2">
      <c r="A9877" s="792" t="s">
        <v>576</v>
      </c>
      <c r="B9877" s="793"/>
      <c r="C9877" s="794" t="s">
        <v>0</v>
      </c>
      <c r="D9877" s="794" t="s">
        <v>1867</v>
      </c>
      <c r="E9877" s="796" t="s">
        <v>24</v>
      </c>
      <c r="F9877" s="798" t="s">
        <v>25</v>
      </c>
      <c r="G9877" s="800" t="s">
        <v>26</v>
      </c>
    </row>
    <row r="9878" spans="1:7" ht="19.899999999999999" customHeight="1" x14ac:dyDescent="0.2">
      <c r="A9878" s="560" t="s">
        <v>577</v>
      </c>
      <c r="B9878" s="560" t="s">
        <v>578</v>
      </c>
      <c r="C9878" s="795"/>
      <c r="D9878" s="795"/>
      <c r="E9878" s="797"/>
      <c r="F9878" s="799"/>
      <c r="G9878" s="801"/>
    </row>
    <row r="9879" spans="1:7" ht="19.899999999999999" customHeight="1" x14ac:dyDescent="0.2">
      <c r="A9879" s="601">
        <f t="shared" ref="A9879:A9889" si="2238">IFERROR(VLOOKUP(C9879,T_Insumos,4,FALSE),0)</f>
        <v>0</v>
      </c>
      <c r="B9879" s="561">
        <f t="shared" ref="B9879:B9889" si="2239">IFERROR(VLOOKUP(C9879,T_Insumos,5,FALSE),0)</f>
        <v>0</v>
      </c>
      <c r="C9879" s="561"/>
      <c r="D9879" s="613">
        <f t="shared" ref="D9879:D9889" si="2240">IFERROR(VLOOKUP(C9879,T_Insumos,2,FALSE),0)</f>
        <v>0</v>
      </c>
      <c r="E9879" s="553"/>
      <c r="F9879" s="555">
        <f t="shared" ref="F9879:F9889" si="2241">IFERROR(VLOOKUP(C9879,T_Insumos,3,FALSE),0)</f>
        <v>0</v>
      </c>
      <c r="G9879" s="555">
        <f>ROUND(E9879*F9879,2)</f>
        <v>0</v>
      </c>
    </row>
    <row r="9880" spans="1:7" ht="19.899999999999999" customHeight="1" x14ac:dyDescent="0.2">
      <c r="A9880" s="601">
        <f t="shared" si="2238"/>
        <v>0</v>
      </c>
      <c r="B9880" s="561">
        <f t="shared" si="2239"/>
        <v>0</v>
      </c>
      <c r="C9880" s="561"/>
      <c r="D9880" s="613">
        <f t="shared" si="2240"/>
        <v>0</v>
      </c>
      <c r="E9880" s="553"/>
      <c r="F9880" s="555">
        <f t="shared" si="2241"/>
        <v>0</v>
      </c>
      <c r="G9880" s="555">
        <f t="shared" ref="G9880:G9889" si="2242">ROUND(E9880*F9880,2)</f>
        <v>0</v>
      </c>
    </row>
    <row r="9881" spans="1:7" ht="19.899999999999999" customHeight="1" x14ac:dyDescent="0.2">
      <c r="A9881" s="601">
        <f t="shared" si="2238"/>
        <v>0</v>
      </c>
      <c r="B9881" s="561">
        <f t="shared" si="2239"/>
        <v>0</v>
      </c>
      <c r="C9881" s="561"/>
      <c r="D9881" s="613">
        <f t="shared" si="2240"/>
        <v>0</v>
      </c>
      <c r="E9881" s="553"/>
      <c r="F9881" s="555">
        <f t="shared" si="2241"/>
        <v>0</v>
      </c>
      <c r="G9881" s="555">
        <f t="shared" si="2242"/>
        <v>0</v>
      </c>
    </row>
    <row r="9882" spans="1:7" ht="19.899999999999999" customHeight="1" x14ac:dyDescent="0.2">
      <c r="A9882" s="601">
        <f t="shared" si="2238"/>
        <v>0</v>
      </c>
      <c r="B9882" s="561">
        <f t="shared" si="2239"/>
        <v>0</v>
      </c>
      <c r="C9882" s="561"/>
      <c r="D9882" s="613">
        <f t="shared" si="2240"/>
        <v>0</v>
      </c>
      <c r="E9882" s="553"/>
      <c r="F9882" s="555">
        <f t="shared" si="2241"/>
        <v>0</v>
      </c>
      <c r="G9882" s="555">
        <f t="shared" si="2242"/>
        <v>0</v>
      </c>
    </row>
    <row r="9883" spans="1:7" ht="19.899999999999999" customHeight="1" x14ac:dyDescent="0.2">
      <c r="A9883" s="601">
        <f t="shared" si="2238"/>
        <v>0</v>
      </c>
      <c r="B9883" s="561">
        <f t="shared" si="2239"/>
        <v>0</v>
      </c>
      <c r="C9883" s="561"/>
      <c r="D9883" s="613">
        <f t="shared" si="2240"/>
        <v>0</v>
      </c>
      <c r="E9883" s="553"/>
      <c r="F9883" s="555">
        <f t="shared" si="2241"/>
        <v>0</v>
      </c>
      <c r="G9883" s="555">
        <f t="shared" si="2242"/>
        <v>0</v>
      </c>
    </row>
    <row r="9884" spans="1:7" ht="19.899999999999999" customHeight="1" x14ac:dyDescent="0.2">
      <c r="A9884" s="601">
        <f t="shared" si="2238"/>
        <v>0</v>
      </c>
      <c r="B9884" s="561">
        <f t="shared" si="2239"/>
        <v>0</v>
      </c>
      <c r="C9884" s="561"/>
      <c r="D9884" s="613">
        <f t="shared" si="2240"/>
        <v>0</v>
      </c>
      <c r="E9884" s="553"/>
      <c r="F9884" s="555">
        <f t="shared" si="2241"/>
        <v>0</v>
      </c>
      <c r="G9884" s="555">
        <f t="shared" si="2242"/>
        <v>0</v>
      </c>
    </row>
    <row r="9885" spans="1:7" ht="19.899999999999999" customHeight="1" x14ac:dyDescent="0.2">
      <c r="A9885" s="601">
        <f t="shared" si="2238"/>
        <v>0</v>
      </c>
      <c r="B9885" s="561">
        <f t="shared" si="2239"/>
        <v>0</v>
      </c>
      <c r="C9885" s="561"/>
      <c r="D9885" s="613">
        <f t="shared" si="2240"/>
        <v>0</v>
      </c>
      <c r="E9885" s="553"/>
      <c r="F9885" s="555">
        <f t="shared" si="2241"/>
        <v>0</v>
      </c>
      <c r="G9885" s="555">
        <f t="shared" si="2242"/>
        <v>0</v>
      </c>
    </row>
    <row r="9886" spans="1:7" ht="19.899999999999999" customHeight="1" x14ac:dyDescent="0.2">
      <c r="A9886" s="601">
        <f t="shared" si="2238"/>
        <v>0</v>
      </c>
      <c r="B9886" s="561">
        <f t="shared" si="2239"/>
        <v>0</v>
      </c>
      <c r="C9886" s="561"/>
      <c r="D9886" s="613">
        <f t="shared" si="2240"/>
        <v>0</v>
      </c>
      <c r="E9886" s="553"/>
      <c r="F9886" s="555">
        <f t="shared" si="2241"/>
        <v>0</v>
      </c>
      <c r="G9886" s="555">
        <f t="shared" si="2242"/>
        <v>0</v>
      </c>
    </row>
    <row r="9887" spans="1:7" ht="19.899999999999999" customHeight="1" x14ac:dyDescent="0.2">
      <c r="A9887" s="601">
        <f t="shared" si="2238"/>
        <v>0</v>
      </c>
      <c r="B9887" s="561">
        <f t="shared" si="2239"/>
        <v>0</v>
      </c>
      <c r="C9887" s="561"/>
      <c r="D9887" s="613">
        <f t="shared" si="2240"/>
        <v>0</v>
      </c>
      <c r="E9887" s="553"/>
      <c r="F9887" s="555">
        <f t="shared" si="2241"/>
        <v>0</v>
      </c>
      <c r="G9887" s="555">
        <f t="shared" si="2242"/>
        <v>0</v>
      </c>
    </row>
    <row r="9888" spans="1:7" ht="19.899999999999999" customHeight="1" x14ac:dyDescent="0.2">
      <c r="A9888" s="601">
        <f t="shared" si="2238"/>
        <v>0</v>
      </c>
      <c r="B9888" s="561">
        <f t="shared" si="2239"/>
        <v>0</v>
      </c>
      <c r="C9888" s="561"/>
      <c r="D9888" s="613">
        <f t="shared" si="2240"/>
        <v>0</v>
      </c>
      <c r="E9888" s="553"/>
      <c r="F9888" s="555">
        <f t="shared" si="2241"/>
        <v>0</v>
      </c>
      <c r="G9888" s="555">
        <f t="shared" si="2242"/>
        <v>0</v>
      </c>
    </row>
    <row r="9889" spans="1:7" ht="19.899999999999999" customHeight="1" x14ac:dyDescent="0.2">
      <c r="A9889" s="601">
        <f t="shared" si="2238"/>
        <v>0</v>
      </c>
      <c r="B9889" s="561">
        <f t="shared" si="2239"/>
        <v>0</v>
      </c>
      <c r="C9889" s="561"/>
      <c r="D9889" s="613">
        <f t="shared" si="2240"/>
        <v>0</v>
      </c>
      <c r="E9889" s="553"/>
      <c r="F9889" s="555">
        <f t="shared" si="2241"/>
        <v>0</v>
      </c>
      <c r="G9889" s="555">
        <f t="shared" si="2242"/>
        <v>0</v>
      </c>
    </row>
    <row r="9890" spans="1:7" ht="19.899999999999999" customHeight="1" x14ac:dyDescent="0.2">
      <c r="A9890" s="599"/>
      <c r="B9890" s="545"/>
      <c r="C9890" s="545"/>
      <c r="D9890" s="541"/>
      <c r="E9890" s="542"/>
      <c r="F9890" s="564" t="s">
        <v>29</v>
      </c>
      <c r="G9890" s="605">
        <f>SUBTOTAL(9,G9879:G9889)</f>
        <v>0</v>
      </c>
    </row>
    <row r="9891" spans="1:7" ht="19.899999999999999" customHeight="1" x14ac:dyDescent="0.2">
      <c r="A9891" s="599"/>
      <c r="B9891" s="545"/>
      <c r="C9891" s="537" t="s">
        <v>1015</v>
      </c>
      <c r="D9891" s="541"/>
      <c r="E9891" s="542"/>
      <c r="F9891" s="543"/>
      <c r="G9891" s="600"/>
    </row>
    <row r="9892" spans="1:7" ht="19.899999999999999" customHeight="1" x14ac:dyDescent="0.2">
      <c r="A9892" s="792" t="s">
        <v>576</v>
      </c>
      <c r="B9892" s="793"/>
      <c r="C9892" s="794" t="s">
        <v>0</v>
      </c>
      <c r="D9892" s="794" t="s">
        <v>1867</v>
      </c>
      <c r="E9892" s="796" t="s">
        <v>24</v>
      </c>
      <c r="F9892" s="798" t="s">
        <v>25</v>
      </c>
      <c r="G9892" s="800" t="s">
        <v>26</v>
      </c>
    </row>
    <row r="9893" spans="1:7" ht="19.899999999999999" customHeight="1" x14ac:dyDescent="0.2">
      <c r="A9893" s="560" t="s">
        <v>577</v>
      </c>
      <c r="B9893" s="560" t="s">
        <v>578</v>
      </c>
      <c r="C9893" s="795"/>
      <c r="D9893" s="795"/>
      <c r="E9893" s="797"/>
      <c r="F9893" s="799"/>
      <c r="G9893" s="801"/>
    </row>
    <row r="9894" spans="1:7" ht="19.899999999999999" customHeight="1" x14ac:dyDescent="0.2">
      <c r="A9894" s="601">
        <f>IFERROR(VLOOKUP(C9894,T_Insumos,4,FALSE),0)</f>
        <v>0</v>
      </c>
      <c r="B9894" s="561">
        <f>IFERROR(VLOOKUP(C9894,T_Insumos,5,FALSE),0)</f>
        <v>0</v>
      </c>
      <c r="C9894" s="552"/>
      <c r="D9894" s="613">
        <f>IF(C9894=0,0,"$/tnkm")</f>
        <v>0</v>
      </c>
      <c r="E9894" s="553"/>
      <c r="F9894" s="555">
        <f>IFERROR(VLOOKUP(C9894,T_Insumos,3,FALSE),0)</f>
        <v>0</v>
      </c>
      <c r="G9894" s="555">
        <f>ROUND(E9894*F9894,2)</f>
        <v>0</v>
      </c>
    </row>
    <row r="9895" spans="1:7" ht="19.899999999999999" customHeight="1" x14ac:dyDescent="0.2">
      <c r="A9895" s="601">
        <f>IFERROR(VLOOKUP(C9895,T_Insumos,4,FALSE),0)</f>
        <v>0</v>
      </c>
      <c r="B9895" s="561">
        <f>IFERROR(VLOOKUP(C9895,T_Insumos,5,FALSE),0)</f>
        <v>0</v>
      </c>
      <c r="C9895" s="552"/>
      <c r="D9895" s="613">
        <f>IF(C9895=0,0,"$/tnkm")</f>
        <v>0</v>
      </c>
      <c r="E9895" s="569"/>
      <c r="F9895" s="555">
        <f>IFERROR(VLOOKUP(C9895,T_Insumos,3,FALSE),0)</f>
        <v>0</v>
      </c>
      <c r="G9895" s="555">
        <f t="shared" ref="G9895" si="2243">ROUND(E9895*F9895,2)</f>
        <v>0</v>
      </c>
    </row>
    <row r="9896" spans="1:7" ht="19.899999999999999" customHeight="1" x14ac:dyDescent="0.2">
      <c r="A9896" s="599"/>
      <c r="B9896" s="545"/>
      <c r="C9896" s="545"/>
      <c r="D9896" s="541"/>
      <c r="E9896" s="542"/>
      <c r="F9896" s="564" t="s">
        <v>1016</v>
      </c>
      <c r="G9896" s="605">
        <f>SUBTOTAL(9,G9894:G9895)</f>
        <v>0</v>
      </c>
    </row>
    <row r="9897" spans="1:7" ht="19.899999999999999" customHeight="1" x14ac:dyDescent="0.2">
      <c r="A9897" s="602"/>
      <c r="B9897" s="541"/>
      <c r="C9897" s="545"/>
      <c r="D9897" s="541"/>
      <c r="E9897" s="542"/>
      <c r="F9897" s="543"/>
      <c r="G9897" s="600"/>
    </row>
    <row r="9898" spans="1:7" ht="19.899999999999999" customHeight="1" x14ac:dyDescent="0.2">
      <c r="A9898" s="664" t="str">
        <f>B9832</f>
        <v/>
      </c>
      <c r="B9898" s="661">
        <f ca="1">C9832</f>
        <v>0</v>
      </c>
      <c r="C9898" s="541"/>
      <c r="D9898" s="541" t="s">
        <v>1833</v>
      </c>
      <c r="E9898" s="662"/>
      <c r="F9898" s="663" t="str">
        <f ca="1">"$/"&amp;G9832</f>
        <v>$/0</v>
      </c>
      <c r="G9898" s="610">
        <f>SUBTOTAL(9,G9855:G9897)</f>
        <v>0</v>
      </c>
    </row>
    <row r="9899" spans="1:7" ht="19.899999999999999" customHeight="1" x14ac:dyDescent="0.2">
      <c r="A9899" s="606"/>
      <c r="B9899" s="607"/>
      <c r="C9899" s="608"/>
      <c r="D9899" s="608" t="s">
        <v>2043</v>
      </c>
      <c r="E9899" s="609"/>
      <c r="F9899" s="665" t="str">
        <f ca="1">"$/"&amp;G9832</f>
        <v>$/0</v>
      </c>
      <c r="G9899" s="610">
        <f>ROUND(G9898/Coeficiente_Paso,2)</f>
        <v>0</v>
      </c>
    </row>
    <row r="9900" spans="1:7" ht="19.899999999999999" customHeight="1" x14ac:dyDescent="0.2">
      <c r="A9900" s="191"/>
      <c r="B9900" s="191"/>
      <c r="C9900" s="191"/>
      <c r="D9900" s="191"/>
      <c r="E9900" s="191"/>
      <c r="F9900" s="191"/>
      <c r="G9900" s="191"/>
    </row>
    <row r="9901" spans="1:7" ht="19.899999999999999" customHeight="1" x14ac:dyDescent="0.2">
      <c r="A9901" s="802" t="s">
        <v>31</v>
      </c>
      <c r="B9901" s="803"/>
      <c r="C9901" s="803"/>
      <c r="D9901" s="803"/>
      <c r="E9901" s="803"/>
      <c r="F9901" s="803"/>
      <c r="G9901" s="804"/>
    </row>
    <row r="9902" spans="1:7" ht="19.899999999999999" customHeight="1" x14ac:dyDescent="0.2">
      <c r="A9902" s="587" t="s">
        <v>711</v>
      </c>
      <c r="B9902" s="535" t="str">
        <f>Comitente</f>
        <v>DIRECCIÓN PROVINCIAL DE VIALIDAD</v>
      </c>
      <c r="C9902" s="536"/>
      <c r="D9902" s="537"/>
      <c r="E9902" s="537"/>
      <c r="F9902" s="538"/>
      <c r="G9902" s="588"/>
    </row>
    <row r="9903" spans="1:7" ht="19.899999999999999" customHeight="1" x14ac:dyDescent="0.2">
      <c r="A9903" s="587" t="s">
        <v>712</v>
      </c>
      <c r="B9903" s="535">
        <f>Contratista</f>
        <v>0</v>
      </c>
      <c r="C9903" s="539"/>
      <c r="D9903" s="539"/>
      <c r="E9903" s="539"/>
      <c r="F9903" s="535"/>
      <c r="G9903" s="589"/>
    </row>
    <row r="9904" spans="1:7" ht="19.899999999999999" customHeight="1" x14ac:dyDescent="0.2">
      <c r="A9904" s="587" t="s">
        <v>21</v>
      </c>
      <c r="B9904" s="535" t="str">
        <f>Obra</f>
        <v>PAVIMENTACIÓN Y REPAVIMENTACION DE LA RED VIAL MUNICIPAL AFECTADAS POR OBRAS DE SANEAMIENTO 1era ETAPA SARMIENTO</v>
      </c>
      <c r="C9904" s="539"/>
      <c r="D9904" s="539"/>
      <c r="E9904" s="539"/>
      <c r="F9904" s="535" t="s">
        <v>32</v>
      </c>
      <c r="G9904" s="589">
        <f>Fecha_Base</f>
        <v>0</v>
      </c>
    </row>
    <row r="9905" spans="1:7" ht="19.899999999999999" customHeight="1" x14ac:dyDescent="0.2">
      <c r="A9905" s="590" t="s">
        <v>710</v>
      </c>
      <c r="B9905" s="540" t="str">
        <f>Ubicación</f>
        <v>DEPARTAMENTO SARMIENTO</v>
      </c>
      <c r="C9905" s="540"/>
      <c r="D9905" s="541"/>
      <c r="E9905" s="542"/>
      <c r="F9905" s="543"/>
      <c r="G9905" s="591"/>
    </row>
    <row r="9906" spans="1:7" ht="19.899999999999999" customHeight="1" x14ac:dyDescent="0.2">
      <c r="A9906" s="590" t="s">
        <v>33</v>
      </c>
      <c r="B9906" s="544" t="str">
        <f>IFERROR(VALUE(LEFT(B9907,FIND(".",B9907)-1)),"")</f>
        <v/>
      </c>
      <c r="C9906" s="545">
        <f ca="1">IFERROR(VLOOKUP(B9906,T_Computo_Presupuesto,2,FALSE),0)</f>
        <v>0</v>
      </c>
      <c r="D9906" s="545"/>
      <c r="E9906" s="542"/>
      <c r="F9906" s="543"/>
      <c r="G9906" s="591"/>
    </row>
    <row r="9907" spans="1:7" ht="19.899999999999999" customHeight="1" x14ac:dyDescent="0.2">
      <c r="A9907" s="590" t="s">
        <v>22</v>
      </c>
      <c r="B9907" s="546" t="str">
        <f>IFERROR(VLOOKUP(COUNTIF($A$1:A9907,"ANALISIS DE PRECIOS"),T_NumeroItem,2,FALSE),"")</f>
        <v/>
      </c>
      <c r="C9907" s="805">
        <f ca="1">IFERROR(VLOOKUP(B9907,T_Computo_Presupuesto,2,FALSE),0)</f>
        <v>0</v>
      </c>
      <c r="D9907" s="805"/>
      <c r="E9907" s="805"/>
      <c r="F9907" s="540" t="s">
        <v>23</v>
      </c>
      <c r="G9907" s="592">
        <f ca="1">IFERROR(VLOOKUP(B9907,T_Computo_Presupuesto,4,FALSE),0)</f>
        <v>0</v>
      </c>
    </row>
    <row r="9908" spans="1:7" ht="19.899999999999999" customHeight="1" x14ac:dyDescent="0.2">
      <c r="A9908" s="590"/>
      <c r="B9908" s="540"/>
      <c r="C9908" s="545"/>
      <c r="D9908" s="541"/>
      <c r="E9908" s="542"/>
      <c r="F9908" s="545"/>
      <c r="G9908" s="593"/>
    </row>
    <row r="9909" spans="1:7" ht="19.899999999999999" customHeight="1" x14ac:dyDescent="0.2">
      <c r="A9909" s="594"/>
      <c r="B9909" s="547"/>
      <c r="C9909" s="548" t="s">
        <v>999</v>
      </c>
      <c r="D9909" s="547"/>
      <c r="E9909" s="547"/>
      <c r="F9909" s="547"/>
      <c r="G9909" s="595"/>
    </row>
    <row r="9910" spans="1:7" ht="19.899999999999999" customHeight="1" x14ac:dyDescent="0.2">
      <c r="A9910" s="590"/>
      <c r="B9910" s="549"/>
      <c r="C9910" s="545"/>
      <c r="D9910" s="541"/>
      <c r="E9910" s="542"/>
      <c r="F9910" s="540"/>
      <c r="G9910" s="592"/>
    </row>
    <row r="9911" spans="1:7" ht="19.899999999999999" customHeight="1" x14ac:dyDescent="0.2">
      <c r="A9911" s="590"/>
      <c r="B9911" s="549"/>
      <c r="C9911" s="550" t="s">
        <v>1000</v>
      </c>
      <c r="D9911" s="551" t="s">
        <v>24</v>
      </c>
      <c r="E9911" s="551" t="s">
        <v>1001</v>
      </c>
      <c r="F9911" s="551" t="s">
        <v>1002</v>
      </c>
      <c r="G9911" s="550" t="s">
        <v>1003</v>
      </c>
    </row>
    <row r="9912" spans="1:7" ht="19.899999999999999" customHeight="1" x14ac:dyDescent="0.2">
      <c r="A9912" s="590"/>
      <c r="B9912" s="549"/>
      <c r="C9912" s="552"/>
      <c r="D9912" s="553"/>
      <c r="E9912" s="554">
        <f t="shared" ref="E9912:E9921" si="2244">IFERROR(VLOOKUP(C9912,T_Equipos,4,FALSE),0)</f>
        <v>0</v>
      </c>
      <c r="F9912" s="555">
        <f t="shared" ref="F9912:F9921" si="2245">IFERROR(VLOOKUP(C9912,T_Equipos,5,FALSE),0)</f>
        <v>0</v>
      </c>
      <c r="G9912" s="555">
        <f>ROUND(D9912*F9912,2)</f>
        <v>0</v>
      </c>
    </row>
    <row r="9913" spans="1:7" ht="19.899999999999999" customHeight="1" x14ac:dyDescent="0.2">
      <c r="A9913" s="590"/>
      <c r="B9913" s="549"/>
      <c r="C9913" s="552"/>
      <c r="D9913" s="553"/>
      <c r="E9913" s="554">
        <f t="shared" si="2244"/>
        <v>0</v>
      </c>
      <c r="F9913" s="555">
        <f t="shared" si="2245"/>
        <v>0</v>
      </c>
      <c r="G9913" s="555">
        <f>ROUND(D9913*F9913,2)</f>
        <v>0</v>
      </c>
    </row>
    <row r="9914" spans="1:7" ht="19.899999999999999" customHeight="1" x14ac:dyDescent="0.2">
      <c r="A9914" s="590"/>
      <c r="B9914" s="549"/>
      <c r="C9914" s="552"/>
      <c r="D9914" s="553"/>
      <c r="E9914" s="554">
        <f t="shared" si="2244"/>
        <v>0</v>
      </c>
      <c r="F9914" s="555">
        <f t="shared" si="2245"/>
        <v>0</v>
      </c>
      <c r="G9914" s="555">
        <f>ROUND(D9914*F9914,2)</f>
        <v>0</v>
      </c>
    </row>
    <row r="9915" spans="1:7" ht="19.899999999999999" customHeight="1" x14ac:dyDescent="0.2">
      <c r="A9915" s="590"/>
      <c r="B9915" s="549"/>
      <c r="C9915" s="552"/>
      <c r="D9915" s="553"/>
      <c r="E9915" s="554">
        <f t="shared" si="2244"/>
        <v>0</v>
      </c>
      <c r="F9915" s="555">
        <f t="shared" si="2245"/>
        <v>0</v>
      </c>
      <c r="G9915" s="555">
        <f>ROUND(D9915*F9915,2)</f>
        <v>0</v>
      </c>
    </row>
    <row r="9916" spans="1:7" ht="19.899999999999999" customHeight="1" x14ac:dyDescent="0.2">
      <c r="A9916" s="590"/>
      <c r="B9916" s="549"/>
      <c r="C9916" s="552"/>
      <c r="D9916" s="553"/>
      <c r="E9916" s="554">
        <f t="shared" si="2244"/>
        <v>0</v>
      </c>
      <c r="F9916" s="555">
        <f t="shared" si="2245"/>
        <v>0</v>
      </c>
      <c r="G9916" s="555">
        <f t="shared" ref="G9916:G9921" si="2246">ROUND(D9916*F9916,2)</f>
        <v>0</v>
      </c>
    </row>
    <row r="9917" spans="1:7" ht="19.899999999999999" customHeight="1" x14ac:dyDescent="0.2">
      <c r="A9917" s="590"/>
      <c r="B9917" s="549"/>
      <c r="C9917" s="552"/>
      <c r="D9917" s="553"/>
      <c r="E9917" s="554">
        <f t="shared" si="2244"/>
        <v>0</v>
      </c>
      <c r="F9917" s="555">
        <f t="shared" si="2245"/>
        <v>0</v>
      </c>
      <c r="G9917" s="555">
        <f t="shared" si="2246"/>
        <v>0</v>
      </c>
    </row>
    <row r="9918" spans="1:7" ht="19.899999999999999" customHeight="1" x14ac:dyDescent="0.2">
      <c r="A9918" s="590"/>
      <c r="B9918" s="549"/>
      <c r="C9918" s="552"/>
      <c r="D9918" s="553"/>
      <c r="E9918" s="554">
        <f t="shared" si="2244"/>
        <v>0</v>
      </c>
      <c r="F9918" s="555">
        <f t="shared" si="2245"/>
        <v>0</v>
      </c>
      <c r="G9918" s="555">
        <f t="shared" si="2246"/>
        <v>0</v>
      </c>
    </row>
    <row r="9919" spans="1:7" ht="19.899999999999999" customHeight="1" x14ac:dyDescent="0.2">
      <c r="A9919" s="590"/>
      <c r="B9919" s="549"/>
      <c r="C9919" s="552"/>
      <c r="D9919" s="553"/>
      <c r="E9919" s="554">
        <f t="shared" si="2244"/>
        <v>0</v>
      </c>
      <c r="F9919" s="555">
        <f t="shared" si="2245"/>
        <v>0</v>
      </c>
      <c r="G9919" s="555">
        <f t="shared" si="2246"/>
        <v>0</v>
      </c>
    </row>
    <row r="9920" spans="1:7" ht="19.899999999999999" customHeight="1" x14ac:dyDescent="0.2">
      <c r="A9920" s="590"/>
      <c r="B9920" s="549"/>
      <c r="C9920" s="552"/>
      <c r="D9920" s="553"/>
      <c r="E9920" s="554">
        <f t="shared" si="2244"/>
        <v>0</v>
      </c>
      <c r="F9920" s="555">
        <f t="shared" si="2245"/>
        <v>0</v>
      </c>
      <c r="G9920" s="555">
        <f t="shared" si="2246"/>
        <v>0</v>
      </c>
    </row>
    <row r="9921" spans="1:7" ht="19.899999999999999" customHeight="1" x14ac:dyDescent="0.2">
      <c r="A9921" s="590"/>
      <c r="B9921" s="549"/>
      <c r="C9921" s="552"/>
      <c r="D9921" s="553"/>
      <c r="E9921" s="554">
        <f t="shared" si="2244"/>
        <v>0</v>
      </c>
      <c r="F9921" s="555">
        <f t="shared" si="2245"/>
        <v>0</v>
      </c>
      <c r="G9921" s="555">
        <f t="shared" si="2246"/>
        <v>0</v>
      </c>
    </row>
    <row r="9922" spans="1:7" ht="19.899999999999999" customHeight="1" x14ac:dyDescent="0.2">
      <c r="A9922" s="590"/>
      <c r="B9922" s="549"/>
      <c r="C9922" s="545"/>
      <c r="D9922" s="545"/>
      <c r="E9922" s="556"/>
      <c r="F9922" s="540"/>
      <c r="G9922" s="592"/>
    </row>
    <row r="9923" spans="1:7" ht="19.899999999999999" customHeight="1" x14ac:dyDescent="0.2">
      <c r="A9923" s="590"/>
      <c r="B9923" s="545"/>
      <c r="C9923" s="537" t="s">
        <v>1004</v>
      </c>
      <c r="D9923" s="540" t="s">
        <v>1001</v>
      </c>
      <c r="E9923" s="611">
        <f>SUMPRODUCT(D9912:D9921,E9912:E9921)</f>
        <v>0</v>
      </c>
      <c r="F9923" s="540" t="s">
        <v>1005</v>
      </c>
      <c r="G9923" s="612">
        <f>SUM(G9912:G9921)</f>
        <v>0</v>
      </c>
    </row>
    <row r="9924" spans="1:7" ht="19.899999999999999" customHeight="1" x14ac:dyDescent="0.2">
      <c r="A9924" s="590"/>
      <c r="B9924" s="549"/>
      <c r="C9924" s="557"/>
      <c r="D9924" s="556"/>
      <c r="E9924" s="542"/>
      <c r="F9924" s="540"/>
      <c r="G9924" s="596"/>
    </row>
    <row r="9925" spans="1:7" ht="19.899999999999999" customHeight="1" x14ac:dyDescent="0.2">
      <c r="A9925" s="597"/>
      <c r="B9925" s="549"/>
      <c r="C9925" s="540" t="s">
        <v>1006</v>
      </c>
      <c r="D9925" s="558">
        <f>IFERROR(VLOOKUP(COUNTIF($A$1:A9925,"ANALISIS DE PRECIOS"),T_Rendimiento_Equipo,5,FALSE),0)</f>
        <v>0</v>
      </c>
      <c r="E9925" s="559" t="str">
        <f ca="1">G9907&amp;"/día"</f>
        <v>0/día</v>
      </c>
      <c r="F9925" s="598"/>
      <c r="G9925" s="592"/>
    </row>
    <row r="9926" spans="1:7" ht="19.899999999999999" customHeight="1" x14ac:dyDescent="0.2">
      <c r="A9926" s="590"/>
      <c r="B9926" s="549"/>
      <c r="C9926" s="545"/>
      <c r="D9926" s="541"/>
      <c r="E9926" s="542"/>
      <c r="F9926" s="540"/>
      <c r="G9926" s="592"/>
    </row>
    <row r="9927" spans="1:7" ht="19.899999999999999" customHeight="1" x14ac:dyDescent="0.2">
      <c r="A9927" s="792" t="s">
        <v>576</v>
      </c>
      <c r="B9927" s="793"/>
      <c r="C9927" s="794" t="s">
        <v>0</v>
      </c>
      <c r="D9927" s="806" t="s">
        <v>1866</v>
      </c>
      <c r="E9927" s="806" t="s">
        <v>1865</v>
      </c>
      <c r="F9927" s="798" t="s">
        <v>1007</v>
      </c>
      <c r="G9927" s="800" t="s">
        <v>26</v>
      </c>
    </row>
    <row r="9928" spans="1:7" ht="19.899999999999999" customHeight="1" x14ac:dyDescent="0.2">
      <c r="A9928" s="560" t="s">
        <v>577</v>
      </c>
      <c r="B9928" s="560" t="s">
        <v>578</v>
      </c>
      <c r="C9928" s="795"/>
      <c r="D9928" s="807"/>
      <c r="E9928" s="797"/>
      <c r="F9928" s="799"/>
      <c r="G9928" s="801"/>
    </row>
    <row r="9929" spans="1:7" ht="19.899999999999999" customHeight="1" x14ac:dyDescent="0.2">
      <c r="A9929" s="599"/>
      <c r="B9929" s="545"/>
      <c r="C9929" s="537" t="s">
        <v>1008</v>
      </c>
      <c r="D9929" s="542"/>
      <c r="E9929" s="542"/>
      <c r="F9929" s="545"/>
      <c r="G9929" s="600"/>
    </row>
    <row r="9930" spans="1:7" ht="19.899999999999999" customHeight="1" x14ac:dyDescent="0.2">
      <c r="A9930" s="601">
        <f t="shared" ref="A9930:A9938" si="2247">IFERROR(VLOOKUP(C9930,T_Insumos,4,FALSE),0)</f>
        <v>0</v>
      </c>
      <c r="B9930" s="561">
        <f t="shared" ref="B9930:B9938" si="2248">IFERROR(VLOOKUP(C9930,T_Insumos,5,FALSE),0)</f>
        <v>0</v>
      </c>
      <c r="C9930" s="552"/>
      <c r="D9930" s="562">
        <f t="shared" ref="D9930:D9938" si="2249">IFERROR(VLOOKUP(C9930,T_Insumos,3,FALSE),0)</f>
        <v>0</v>
      </c>
      <c r="E9930" s="555">
        <f>D9930*$G$23</f>
        <v>0</v>
      </c>
      <c r="F9930" s="558">
        <f>IF(C9930="",0,IFERROR(VLOOKUP(COUNTIF($A$1:A9930,"ANALISIS DE PRECIOS"),T_Rendimiento_Equipo,5,FALSE),0))</f>
        <v>0</v>
      </c>
      <c r="G9930" s="555">
        <f>IFERROR(ROUND(E9930/F9930,2),0)</f>
        <v>0</v>
      </c>
    </row>
    <row r="9931" spans="1:7" ht="19.899999999999999" customHeight="1" x14ac:dyDescent="0.2">
      <c r="A9931" s="601">
        <f t="shared" si="2247"/>
        <v>0</v>
      </c>
      <c r="B9931" s="561">
        <f t="shared" si="2248"/>
        <v>0</v>
      </c>
      <c r="C9931" s="552"/>
      <c r="D9931" s="562">
        <f t="shared" si="2249"/>
        <v>0</v>
      </c>
      <c r="E9931" s="555"/>
      <c r="F9931" s="558">
        <f>IF(C9931="",0,IFERROR(VLOOKUP(COUNTIF($A$1:A9931,"ANALISIS DE PRECIOS"),T_Rendimiento_Equipo,5,FALSE),0))</f>
        <v>0</v>
      </c>
      <c r="G9931" s="555">
        <f t="shared" ref="G9931:G9938" si="2250">IFERROR(ROUND(E9931/F9931,2),0)</f>
        <v>0</v>
      </c>
    </row>
    <row r="9932" spans="1:7" ht="19.899999999999999" customHeight="1" x14ac:dyDescent="0.2">
      <c r="A9932" s="601">
        <f t="shared" si="2247"/>
        <v>0</v>
      </c>
      <c r="B9932" s="561">
        <f t="shared" si="2248"/>
        <v>0</v>
      </c>
      <c r="C9932" s="563"/>
      <c r="D9932" s="562">
        <f t="shared" si="2249"/>
        <v>0</v>
      </c>
      <c r="E9932" s="555"/>
      <c r="F9932" s="558">
        <f>IF(C9932="",0,IFERROR(VLOOKUP(COUNTIF($A$1:A9932,"ANALISIS DE PRECIOS"),T_Rendimiento_Equipo,5,FALSE),0))</f>
        <v>0</v>
      </c>
      <c r="G9932" s="555">
        <f t="shared" si="2250"/>
        <v>0</v>
      </c>
    </row>
    <row r="9933" spans="1:7" ht="19.899999999999999" customHeight="1" x14ac:dyDescent="0.2">
      <c r="A9933" s="601">
        <f t="shared" si="2247"/>
        <v>0</v>
      </c>
      <c r="B9933" s="561">
        <f t="shared" si="2248"/>
        <v>0</v>
      </c>
      <c r="C9933" s="563"/>
      <c r="D9933" s="562">
        <f t="shared" si="2249"/>
        <v>0</v>
      </c>
      <c r="E9933" s="555"/>
      <c r="F9933" s="558">
        <f>IF(C9933="",0,IFERROR(VLOOKUP(COUNTIF($A$1:A9933,"ANALISIS DE PRECIOS"),T_Rendimiento_Equipo,5,FALSE),0))</f>
        <v>0</v>
      </c>
      <c r="G9933" s="555">
        <f t="shared" si="2250"/>
        <v>0</v>
      </c>
    </row>
    <row r="9934" spans="1:7" ht="19.899999999999999" customHeight="1" x14ac:dyDescent="0.2">
      <c r="A9934" s="601">
        <f t="shared" si="2247"/>
        <v>0</v>
      </c>
      <c r="B9934" s="561">
        <f t="shared" si="2248"/>
        <v>0</v>
      </c>
      <c r="C9934" s="563"/>
      <c r="D9934" s="562">
        <f t="shared" si="2249"/>
        <v>0</v>
      </c>
      <c r="E9934" s="555"/>
      <c r="F9934" s="558">
        <f>IF(C9934="",0,IFERROR(VLOOKUP(COUNTIF($A$1:A9934,"ANALISIS DE PRECIOS"),T_Rendimiento_Equipo,5,FALSE),0))</f>
        <v>0</v>
      </c>
      <c r="G9934" s="555">
        <f t="shared" si="2250"/>
        <v>0</v>
      </c>
    </row>
    <row r="9935" spans="1:7" ht="19.899999999999999" customHeight="1" x14ac:dyDescent="0.2">
      <c r="A9935" s="601">
        <f t="shared" si="2247"/>
        <v>0</v>
      </c>
      <c r="B9935" s="561">
        <f t="shared" si="2248"/>
        <v>0</v>
      </c>
      <c r="C9935" s="563"/>
      <c r="D9935" s="562">
        <f t="shared" si="2249"/>
        <v>0</v>
      </c>
      <c r="E9935" s="555"/>
      <c r="F9935" s="558">
        <f>IF(C9935="",0,IFERROR(VLOOKUP(COUNTIF($A$1:A9935,"ANALISIS DE PRECIOS"),T_Rendimiento_Equipo,5,FALSE),0))</f>
        <v>0</v>
      </c>
      <c r="G9935" s="555">
        <f t="shared" si="2250"/>
        <v>0</v>
      </c>
    </row>
    <row r="9936" spans="1:7" ht="19.899999999999999" customHeight="1" x14ac:dyDescent="0.2">
      <c r="A9936" s="601">
        <f t="shared" si="2247"/>
        <v>0</v>
      </c>
      <c r="B9936" s="561">
        <f t="shared" si="2248"/>
        <v>0</v>
      </c>
      <c r="C9936" s="563"/>
      <c r="D9936" s="562">
        <f t="shared" si="2249"/>
        <v>0</v>
      </c>
      <c r="E9936" s="555"/>
      <c r="F9936" s="558">
        <f>IF(C9936="",0,IFERROR(VLOOKUP(COUNTIF($A$1:A9936,"ANALISIS DE PRECIOS"),T_Rendimiento_Equipo,5,FALSE),0))</f>
        <v>0</v>
      </c>
      <c r="G9936" s="555">
        <f t="shared" si="2250"/>
        <v>0</v>
      </c>
    </row>
    <row r="9937" spans="1:7" ht="19.899999999999999" customHeight="1" x14ac:dyDescent="0.2">
      <c r="A9937" s="601">
        <f t="shared" si="2247"/>
        <v>0</v>
      </c>
      <c r="B9937" s="561">
        <f t="shared" si="2248"/>
        <v>0</v>
      </c>
      <c r="C9937" s="563"/>
      <c r="D9937" s="562">
        <f t="shared" si="2249"/>
        <v>0</v>
      </c>
      <c r="E9937" s="555"/>
      <c r="F9937" s="558">
        <f>IF(C9937="",0,IFERROR(VLOOKUP(COUNTIF($A$1:A9937,"ANALISIS DE PRECIOS"),T_Rendimiento_Equipo,5,FALSE),0))</f>
        <v>0</v>
      </c>
      <c r="G9937" s="555">
        <f t="shared" si="2250"/>
        <v>0</v>
      </c>
    </row>
    <row r="9938" spans="1:7" ht="19.899999999999999" customHeight="1" x14ac:dyDescent="0.2">
      <c r="A9938" s="601">
        <f t="shared" si="2247"/>
        <v>0</v>
      </c>
      <c r="B9938" s="561">
        <f t="shared" si="2248"/>
        <v>0</v>
      </c>
      <c r="C9938" s="552"/>
      <c r="D9938" s="562">
        <f t="shared" si="2249"/>
        <v>0</v>
      </c>
      <c r="E9938" s="555"/>
      <c r="F9938" s="558">
        <f>IF(C9938="",0,IFERROR(VLOOKUP(COUNTIF($A$1:A9938,"ANALISIS DE PRECIOS"),T_Rendimiento_Equipo,5,FALSE),0))</f>
        <v>0</v>
      </c>
      <c r="G9938" s="555">
        <f t="shared" si="2250"/>
        <v>0</v>
      </c>
    </row>
    <row r="9939" spans="1:7" ht="19.899999999999999" customHeight="1" x14ac:dyDescent="0.2">
      <c r="A9939" s="602"/>
      <c r="B9939" s="541"/>
      <c r="C9939" s="545"/>
      <c r="D9939" s="541"/>
      <c r="E9939" s="542"/>
      <c r="F9939" s="564" t="s">
        <v>27</v>
      </c>
      <c r="G9939" s="603">
        <f>SUBTOTAL(9,G9930:G9938)</f>
        <v>0</v>
      </c>
    </row>
    <row r="9940" spans="1:7" ht="19.899999999999999" customHeight="1" x14ac:dyDescent="0.2">
      <c r="A9940" s="599"/>
      <c r="B9940" s="545"/>
      <c r="C9940" s="537" t="s">
        <v>713</v>
      </c>
      <c r="D9940" s="541"/>
      <c r="E9940" s="542"/>
      <c r="F9940" s="543"/>
      <c r="G9940" s="600"/>
    </row>
    <row r="9941" spans="1:7" ht="19.899999999999999" customHeight="1" x14ac:dyDescent="0.2">
      <c r="A9941" s="792" t="s">
        <v>576</v>
      </c>
      <c r="B9941" s="793"/>
      <c r="C9941" s="794" t="s">
        <v>0</v>
      </c>
      <c r="D9941" s="796" t="s">
        <v>24</v>
      </c>
      <c r="E9941" s="796" t="s">
        <v>1832</v>
      </c>
      <c r="F9941" s="798" t="s">
        <v>1007</v>
      </c>
      <c r="G9941" s="800" t="s">
        <v>26</v>
      </c>
    </row>
    <row r="9942" spans="1:7" ht="19.899999999999999" customHeight="1" x14ac:dyDescent="0.2">
      <c r="A9942" s="560" t="s">
        <v>577</v>
      </c>
      <c r="B9942" s="560" t="s">
        <v>578</v>
      </c>
      <c r="C9942" s="795"/>
      <c r="D9942" s="797"/>
      <c r="E9942" s="797"/>
      <c r="F9942" s="799"/>
      <c r="G9942" s="801"/>
    </row>
    <row r="9943" spans="1:7" ht="19.899999999999999" customHeight="1" x14ac:dyDescent="0.2">
      <c r="A9943" s="601">
        <f t="shared" ref="A9943:A9949" si="2251">IFERROR(VLOOKUP(C9943,T_Insumos,4,FALSE),0)</f>
        <v>0</v>
      </c>
      <c r="B9943" s="561">
        <f t="shared" ref="B9943:B9949" si="2252">IFERROR(VLOOKUP(C9943,T_Insumos,5,FALSE),0)</f>
        <v>0</v>
      </c>
      <c r="C9943" s="565"/>
      <c r="D9943" s="558"/>
      <c r="E9943" s="555">
        <f t="shared" ref="E9943:E9949" si="2253">IFERROR(VLOOKUP(C9943,T_Insumos,3,FALSE),0)</f>
        <v>0</v>
      </c>
      <c r="F9943" s="558">
        <f>IF(C9943="",0,IFERROR(VLOOKUP(COUNTIF($A$1:A9943,"ANALISIS DE PRECIOS"),T_Rendimiento_Equipo,5,FALSE),0))</f>
        <v>0</v>
      </c>
      <c r="G9943" s="555">
        <f>IFERROR(ROUND(D9943*E9943/F9943,2),0)</f>
        <v>0</v>
      </c>
    </row>
    <row r="9944" spans="1:7" ht="19.899999999999999" customHeight="1" x14ac:dyDescent="0.2">
      <c r="A9944" s="601">
        <f t="shared" si="2251"/>
        <v>0</v>
      </c>
      <c r="B9944" s="561">
        <f t="shared" si="2252"/>
        <v>0</v>
      </c>
      <c r="C9944" s="552"/>
      <c r="D9944" s="558"/>
      <c r="E9944" s="555">
        <f t="shared" si="2253"/>
        <v>0</v>
      </c>
      <c r="F9944" s="558">
        <f>IF(C9944="",0,IFERROR(VLOOKUP(COUNTIF($A$1:A9944,"ANALISIS DE PRECIOS"),T_Rendimiento_Equipo,5,FALSE),0))</f>
        <v>0</v>
      </c>
      <c r="G9944" s="555">
        <f t="shared" ref="G9944:G9949" si="2254">IFERROR(ROUND(D9944*E9944/F9944,2),0)</f>
        <v>0</v>
      </c>
    </row>
    <row r="9945" spans="1:7" ht="19.899999999999999" customHeight="1" x14ac:dyDescent="0.2">
      <c r="A9945" s="601">
        <f t="shared" si="2251"/>
        <v>0</v>
      </c>
      <c r="B9945" s="561">
        <f t="shared" si="2252"/>
        <v>0</v>
      </c>
      <c r="C9945" s="552"/>
      <c r="D9945" s="558"/>
      <c r="E9945" s="555">
        <f t="shared" si="2253"/>
        <v>0</v>
      </c>
      <c r="F9945" s="558">
        <f>IF(C9945="",0,IFERROR(VLOOKUP(COUNTIF($A$1:A9945,"ANALISIS DE PRECIOS"),T_Rendimiento_Equipo,5,FALSE),0))</f>
        <v>0</v>
      </c>
      <c r="G9945" s="555">
        <f t="shared" si="2254"/>
        <v>0</v>
      </c>
    </row>
    <row r="9946" spans="1:7" ht="19.899999999999999" customHeight="1" x14ac:dyDescent="0.2">
      <c r="A9946" s="601">
        <f t="shared" si="2251"/>
        <v>0</v>
      </c>
      <c r="B9946" s="561">
        <f t="shared" si="2252"/>
        <v>0</v>
      </c>
      <c r="C9946" s="552"/>
      <c r="D9946" s="558"/>
      <c r="E9946" s="555">
        <f t="shared" si="2253"/>
        <v>0</v>
      </c>
      <c r="F9946" s="558">
        <f>IF(C9946="",0,IFERROR(VLOOKUP(COUNTIF($A$1:A9946,"ANALISIS DE PRECIOS"),T_Rendimiento_Equipo,5,FALSE),0))</f>
        <v>0</v>
      </c>
      <c r="G9946" s="555">
        <f t="shared" si="2254"/>
        <v>0</v>
      </c>
    </row>
    <row r="9947" spans="1:7" ht="19.899999999999999" customHeight="1" x14ac:dyDescent="0.2">
      <c r="A9947" s="601">
        <f t="shared" si="2251"/>
        <v>0</v>
      </c>
      <c r="B9947" s="561">
        <f t="shared" si="2252"/>
        <v>0</v>
      </c>
      <c r="C9947" s="552"/>
      <c r="D9947" s="558"/>
      <c r="E9947" s="555">
        <f t="shared" si="2253"/>
        <v>0</v>
      </c>
      <c r="F9947" s="558">
        <f>IF(C9947="",0,IFERROR(VLOOKUP(COUNTIF($A$1:A9947,"ANALISIS DE PRECIOS"),T_Rendimiento_Equipo,5,FALSE),0))</f>
        <v>0</v>
      </c>
      <c r="G9947" s="555">
        <f t="shared" si="2254"/>
        <v>0</v>
      </c>
    </row>
    <row r="9948" spans="1:7" ht="19.899999999999999" customHeight="1" x14ac:dyDescent="0.2">
      <c r="A9948" s="601">
        <f t="shared" si="2251"/>
        <v>0</v>
      </c>
      <c r="B9948" s="561">
        <f t="shared" si="2252"/>
        <v>0</v>
      </c>
      <c r="C9948" s="552"/>
      <c r="D9948" s="566"/>
      <c r="E9948" s="555">
        <f t="shared" si="2253"/>
        <v>0</v>
      </c>
      <c r="F9948" s="558">
        <f>IF(C9948="",0,IFERROR(VLOOKUP(COUNTIF($A$1:A9948,"ANALISIS DE PRECIOS"),T_Rendimiento_Equipo,5,FALSE),0))</f>
        <v>0</v>
      </c>
      <c r="G9948" s="555">
        <f t="shared" si="2254"/>
        <v>0</v>
      </c>
    </row>
    <row r="9949" spans="1:7" ht="19.899999999999999" customHeight="1" x14ac:dyDescent="0.2">
      <c r="A9949" s="601">
        <f t="shared" si="2251"/>
        <v>0</v>
      </c>
      <c r="B9949" s="561">
        <f t="shared" si="2252"/>
        <v>0</v>
      </c>
      <c r="C9949" s="561"/>
      <c r="D9949" s="567"/>
      <c r="E9949" s="555">
        <f t="shared" si="2253"/>
        <v>0</v>
      </c>
      <c r="F9949" s="558">
        <f>IF(C9949="",0,IFERROR(VLOOKUP(COUNTIF($A$1:A9949,"ANALISIS DE PRECIOS"),T_Rendimiento_Equipo,5,FALSE),0))</f>
        <v>0</v>
      </c>
      <c r="G9949" s="555">
        <f t="shared" si="2254"/>
        <v>0</v>
      </c>
    </row>
    <row r="9950" spans="1:7" ht="19.899999999999999" customHeight="1" x14ac:dyDescent="0.2">
      <c r="A9950" s="602"/>
      <c r="B9950" s="541"/>
      <c r="C9950" s="545"/>
      <c r="D9950" s="541"/>
      <c r="E9950" s="542"/>
      <c r="F9950" s="564" t="s">
        <v>28</v>
      </c>
      <c r="G9950" s="604">
        <f>SUBTOTAL(9,G9943:G9949)</f>
        <v>0</v>
      </c>
    </row>
    <row r="9951" spans="1:7" ht="19.899999999999999" customHeight="1" x14ac:dyDescent="0.2">
      <c r="A9951" s="599"/>
      <c r="B9951" s="545"/>
      <c r="C9951" s="537" t="s">
        <v>1014</v>
      </c>
      <c r="D9951" s="541"/>
      <c r="E9951" s="542"/>
      <c r="F9951" s="543"/>
      <c r="G9951" s="600"/>
    </row>
    <row r="9952" spans="1:7" ht="19.899999999999999" customHeight="1" x14ac:dyDescent="0.2">
      <c r="A9952" s="792" t="s">
        <v>576</v>
      </c>
      <c r="B9952" s="793"/>
      <c r="C9952" s="794" t="s">
        <v>0</v>
      </c>
      <c r="D9952" s="794" t="s">
        <v>1867</v>
      </c>
      <c r="E9952" s="796" t="s">
        <v>24</v>
      </c>
      <c r="F9952" s="798" t="s">
        <v>25</v>
      </c>
      <c r="G9952" s="800" t="s">
        <v>26</v>
      </c>
    </row>
    <row r="9953" spans="1:7" ht="19.899999999999999" customHeight="1" x14ac:dyDescent="0.2">
      <c r="A9953" s="560" t="s">
        <v>577</v>
      </c>
      <c r="B9953" s="560" t="s">
        <v>578</v>
      </c>
      <c r="C9953" s="795"/>
      <c r="D9953" s="795"/>
      <c r="E9953" s="797"/>
      <c r="F9953" s="799"/>
      <c r="G9953" s="801"/>
    </row>
    <row r="9954" spans="1:7" ht="19.899999999999999" customHeight="1" x14ac:dyDescent="0.2">
      <c r="A9954" s="601">
        <f t="shared" ref="A9954:A9964" si="2255">IFERROR(VLOOKUP(C9954,T_Insumos,4,FALSE),0)</f>
        <v>0</v>
      </c>
      <c r="B9954" s="561">
        <f t="shared" ref="B9954:B9964" si="2256">IFERROR(VLOOKUP(C9954,T_Insumos,5,FALSE),0)</f>
        <v>0</v>
      </c>
      <c r="C9954" s="561"/>
      <c r="D9954" s="613">
        <f t="shared" ref="D9954:D9964" si="2257">IFERROR(VLOOKUP(C9954,T_Insumos,2,FALSE),0)</f>
        <v>0</v>
      </c>
      <c r="E9954" s="553"/>
      <c r="F9954" s="555">
        <f t="shared" ref="F9954:F9964" si="2258">IFERROR(VLOOKUP(C9954,T_Insumos,3,FALSE),0)</f>
        <v>0</v>
      </c>
      <c r="G9954" s="555">
        <f>ROUND(E9954*F9954,2)</f>
        <v>0</v>
      </c>
    </row>
    <row r="9955" spans="1:7" ht="19.899999999999999" customHeight="1" x14ac:dyDescent="0.2">
      <c r="A9955" s="601">
        <f t="shared" si="2255"/>
        <v>0</v>
      </c>
      <c r="B9955" s="561">
        <f t="shared" si="2256"/>
        <v>0</v>
      </c>
      <c r="C9955" s="561"/>
      <c r="D9955" s="613">
        <f t="shared" si="2257"/>
        <v>0</v>
      </c>
      <c r="E9955" s="553"/>
      <c r="F9955" s="555">
        <f t="shared" si="2258"/>
        <v>0</v>
      </c>
      <c r="G9955" s="555">
        <f t="shared" ref="G9955:G9964" si="2259">ROUND(E9955*F9955,2)</f>
        <v>0</v>
      </c>
    </row>
    <row r="9956" spans="1:7" ht="19.899999999999999" customHeight="1" x14ac:dyDescent="0.2">
      <c r="A9956" s="601">
        <f t="shared" si="2255"/>
        <v>0</v>
      </c>
      <c r="B9956" s="561">
        <f t="shared" si="2256"/>
        <v>0</v>
      </c>
      <c r="C9956" s="561"/>
      <c r="D9956" s="613">
        <f t="shared" si="2257"/>
        <v>0</v>
      </c>
      <c r="E9956" s="553"/>
      <c r="F9956" s="555">
        <f t="shared" si="2258"/>
        <v>0</v>
      </c>
      <c r="G9956" s="555">
        <f t="shared" si="2259"/>
        <v>0</v>
      </c>
    </row>
    <row r="9957" spans="1:7" ht="19.899999999999999" customHeight="1" x14ac:dyDescent="0.2">
      <c r="A9957" s="601">
        <f t="shared" si="2255"/>
        <v>0</v>
      </c>
      <c r="B9957" s="561">
        <f t="shared" si="2256"/>
        <v>0</v>
      </c>
      <c r="C9957" s="561"/>
      <c r="D9957" s="613">
        <f t="shared" si="2257"/>
        <v>0</v>
      </c>
      <c r="E9957" s="553"/>
      <c r="F9957" s="555">
        <f t="shared" si="2258"/>
        <v>0</v>
      </c>
      <c r="G9957" s="555">
        <f t="shared" si="2259"/>
        <v>0</v>
      </c>
    </row>
    <row r="9958" spans="1:7" ht="19.899999999999999" customHeight="1" x14ac:dyDescent="0.2">
      <c r="A9958" s="601">
        <f t="shared" si="2255"/>
        <v>0</v>
      </c>
      <c r="B9958" s="561">
        <f t="shared" si="2256"/>
        <v>0</v>
      </c>
      <c r="C9958" s="561"/>
      <c r="D9958" s="613">
        <f t="shared" si="2257"/>
        <v>0</v>
      </c>
      <c r="E9958" s="553"/>
      <c r="F9958" s="555">
        <f t="shared" si="2258"/>
        <v>0</v>
      </c>
      <c r="G9958" s="555">
        <f t="shared" si="2259"/>
        <v>0</v>
      </c>
    </row>
    <row r="9959" spans="1:7" ht="19.899999999999999" customHeight="1" x14ac:dyDescent="0.2">
      <c r="A9959" s="601">
        <f t="shared" si="2255"/>
        <v>0</v>
      </c>
      <c r="B9959" s="561">
        <f t="shared" si="2256"/>
        <v>0</v>
      </c>
      <c r="C9959" s="561"/>
      <c r="D9959" s="613">
        <f t="shared" si="2257"/>
        <v>0</v>
      </c>
      <c r="E9959" s="553"/>
      <c r="F9959" s="555">
        <f t="shared" si="2258"/>
        <v>0</v>
      </c>
      <c r="G9959" s="555">
        <f t="shared" si="2259"/>
        <v>0</v>
      </c>
    </row>
    <row r="9960" spans="1:7" ht="19.899999999999999" customHeight="1" x14ac:dyDescent="0.2">
      <c r="A9960" s="601">
        <f t="shared" si="2255"/>
        <v>0</v>
      </c>
      <c r="B9960" s="561">
        <f t="shared" si="2256"/>
        <v>0</v>
      </c>
      <c r="C9960" s="561"/>
      <c r="D9960" s="613">
        <f t="shared" si="2257"/>
        <v>0</v>
      </c>
      <c r="E9960" s="553"/>
      <c r="F9960" s="555">
        <f t="shared" si="2258"/>
        <v>0</v>
      </c>
      <c r="G9960" s="555">
        <f t="shared" si="2259"/>
        <v>0</v>
      </c>
    </row>
    <row r="9961" spans="1:7" ht="19.899999999999999" customHeight="1" x14ac:dyDescent="0.2">
      <c r="A9961" s="601">
        <f t="shared" si="2255"/>
        <v>0</v>
      </c>
      <c r="B9961" s="561">
        <f t="shared" si="2256"/>
        <v>0</v>
      </c>
      <c r="C9961" s="561"/>
      <c r="D9961" s="613">
        <f t="shared" si="2257"/>
        <v>0</v>
      </c>
      <c r="E9961" s="553"/>
      <c r="F9961" s="555">
        <f t="shared" si="2258"/>
        <v>0</v>
      </c>
      <c r="G9961" s="555">
        <f t="shared" si="2259"/>
        <v>0</v>
      </c>
    </row>
    <row r="9962" spans="1:7" ht="19.899999999999999" customHeight="1" x14ac:dyDescent="0.2">
      <c r="A9962" s="601">
        <f t="shared" si="2255"/>
        <v>0</v>
      </c>
      <c r="B9962" s="561">
        <f t="shared" si="2256"/>
        <v>0</v>
      </c>
      <c r="C9962" s="561"/>
      <c r="D9962" s="613">
        <f t="shared" si="2257"/>
        <v>0</v>
      </c>
      <c r="E9962" s="553"/>
      <c r="F9962" s="555">
        <f t="shared" si="2258"/>
        <v>0</v>
      </c>
      <c r="G9962" s="555">
        <f t="shared" si="2259"/>
        <v>0</v>
      </c>
    </row>
    <row r="9963" spans="1:7" ht="19.899999999999999" customHeight="1" x14ac:dyDescent="0.2">
      <c r="A9963" s="601">
        <f t="shared" si="2255"/>
        <v>0</v>
      </c>
      <c r="B9963" s="561">
        <f t="shared" si="2256"/>
        <v>0</v>
      </c>
      <c r="C9963" s="561"/>
      <c r="D9963" s="613">
        <f t="shared" si="2257"/>
        <v>0</v>
      </c>
      <c r="E9963" s="553"/>
      <c r="F9963" s="555">
        <f t="shared" si="2258"/>
        <v>0</v>
      </c>
      <c r="G9963" s="555">
        <f t="shared" si="2259"/>
        <v>0</v>
      </c>
    </row>
    <row r="9964" spans="1:7" ht="19.899999999999999" customHeight="1" x14ac:dyDescent="0.2">
      <c r="A9964" s="601">
        <f t="shared" si="2255"/>
        <v>0</v>
      </c>
      <c r="B9964" s="561">
        <f t="shared" si="2256"/>
        <v>0</v>
      </c>
      <c r="C9964" s="561"/>
      <c r="D9964" s="613">
        <f t="shared" si="2257"/>
        <v>0</v>
      </c>
      <c r="E9964" s="553"/>
      <c r="F9964" s="555">
        <f t="shared" si="2258"/>
        <v>0</v>
      </c>
      <c r="G9964" s="555">
        <f t="shared" si="2259"/>
        <v>0</v>
      </c>
    </row>
    <row r="9965" spans="1:7" ht="19.899999999999999" customHeight="1" x14ac:dyDescent="0.2">
      <c r="A9965" s="599"/>
      <c r="B9965" s="545"/>
      <c r="C9965" s="545"/>
      <c r="D9965" s="541"/>
      <c r="E9965" s="542"/>
      <c r="F9965" s="564" t="s">
        <v>29</v>
      </c>
      <c r="G9965" s="605">
        <f>SUBTOTAL(9,G9954:G9964)</f>
        <v>0</v>
      </c>
    </row>
    <row r="9966" spans="1:7" ht="19.899999999999999" customHeight="1" x14ac:dyDescent="0.2">
      <c r="A9966" s="599"/>
      <c r="B9966" s="545"/>
      <c r="C9966" s="537" t="s">
        <v>1015</v>
      </c>
      <c r="D9966" s="541"/>
      <c r="E9966" s="542"/>
      <c r="F9966" s="543"/>
      <c r="G9966" s="600"/>
    </row>
    <row r="9967" spans="1:7" ht="19.899999999999999" customHeight="1" x14ac:dyDescent="0.2">
      <c r="A9967" s="792" t="s">
        <v>576</v>
      </c>
      <c r="B9967" s="793"/>
      <c r="C9967" s="794" t="s">
        <v>0</v>
      </c>
      <c r="D9967" s="794" t="s">
        <v>1867</v>
      </c>
      <c r="E9967" s="796" t="s">
        <v>24</v>
      </c>
      <c r="F9967" s="798" t="s">
        <v>25</v>
      </c>
      <c r="G9967" s="800" t="s">
        <v>26</v>
      </c>
    </row>
    <row r="9968" spans="1:7" ht="19.899999999999999" customHeight="1" x14ac:dyDescent="0.2">
      <c r="A9968" s="560" t="s">
        <v>577</v>
      </c>
      <c r="B9968" s="560" t="s">
        <v>578</v>
      </c>
      <c r="C9968" s="795"/>
      <c r="D9968" s="795"/>
      <c r="E9968" s="797"/>
      <c r="F9968" s="799"/>
      <c r="G9968" s="801"/>
    </row>
    <row r="9969" spans="1:7" ht="19.899999999999999" customHeight="1" x14ac:dyDescent="0.2">
      <c r="A9969" s="601">
        <f>IFERROR(VLOOKUP(C9969,T_Insumos,4,FALSE),0)</f>
        <v>0</v>
      </c>
      <c r="B9969" s="561">
        <f>IFERROR(VLOOKUP(C9969,T_Insumos,5,FALSE),0)</f>
        <v>0</v>
      </c>
      <c r="C9969" s="552"/>
      <c r="D9969" s="613">
        <f>IF(C9969=0,0,"$/tnkm")</f>
        <v>0</v>
      </c>
      <c r="E9969" s="553"/>
      <c r="F9969" s="555">
        <f>IFERROR(VLOOKUP(C9969,T_Insumos,3,FALSE),0)</f>
        <v>0</v>
      </c>
      <c r="G9969" s="555">
        <f>ROUND(E9969*F9969,2)</f>
        <v>0</v>
      </c>
    </row>
    <row r="9970" spans="1:7" ht="19.899999999999999" customHeight="1" x14ac:dyDescent="0.2">
      <c r="A9970" s="601">
        <f>IFERROR(VLOOKUP(C9970,T_Insumos,4,FALSE),0)</f>
        <v>0</v>
      </c>
      <c r="B9970" s="561">
        <f>IFERROR(VLOOKUP(C9970,T_Insumos,5,FALSE),0)</f>
        <v>0</v>
      </c>
      <c r="C9970" s="552"/>
      <c r="D9970" s="613">
        <f>IF(C9970=0,0,"$/tnkm")</f>
        <v>0</v>
      </c>
      <c r="E9970" s="569"/>
      <c r="F9970" s="555">
        <f>IFERROR(VLOOKUP(C9970,T_Insumos,3,FALSE),0)</f>
        <v>0</v>
      </c>
      <c r="G9970" s="555">
        <f t="shared" ref="G9970" si="2260">ROUND(E9970*F9970,2)</f>
        <v>0</v>
      </c>
    </row>
    <row r="9971" spans="1:7" ht="19.899999999999999" customHeight="1" x14ac:dyDescent="0.2">
      <c r="A9971" s="599"/>
      <c r="B9971" s="545"/>
      <c r="C9971" s="545"/>
      <c r="D9971" s="541"/>
      <c r="E9971" s="542"/>
      <c r="F9971" s="564" t="s">
        <v>1016</v>
      </c>
      <c r="G9971" s="605">
        <f>SUBTOTAL(9,G9969:G9970)</f>
        <v>0</v>
      </c>
    </row>
    <row r="9972" spans="1:7" ht="19.899999999999999" customHeight="1" x14ac:dyDescent="0.2">
      <c r="A9972" s="602"/>
      <c r="B9972" s="541"/>
      <c r="C9972" s="545"/>
      <c r="D9972" s="541"/>
      <c r="E9972" s="542"/>
      <c r="F9972" s="543"/>
      <c r="G9972" s="600"/>
    </row>
    <row r="9973" spans="1:7" ht="19.899999999999999" customHeight="1" x14ac:dyDescent="0.2">
      <c r="A9973" s="664" t="str">
        <f>B9907</f>
        <v/>
      </c>
      <c r="B9973" s="661">
        <f ca="1">C9907</f>
        <v>0</v>
      </c>
      <c r="C9973" s="541"/>
      <c r="D9973" s="541" t="s">
        <v>1833</v>
      </c>
      <c r="E9973" s="662"/>
      <c r="F9973" s="663" t="str">
        <f ca="1">"$/"&amp;G9907</f>
        <v>$/0</v>
      </c>
      <c r="G9973" s="610">
        <f>SUBTOTAL(9,G9930:G9972)</f>
        <v>0</v>
      </c>
    </row>
    <row r="9974" spans="1:7" ht="19.899999999999999" customHeight="1" x14ac:dyDescent="0.2">
      <c r="A9974" s="606"/>
      <c r="B9974" s="607"/>
      <c r="C9974" s="608"/>
      <c r="D9974" s="608" t="s">
        <v>2043</v>
      </c>
      <c r="E9974" s="609"/>
      <c r="F9974" s="665" t="str">
        <f ca="1">"$/"&amp;G9907</f>
        <v>$/0</v>
      </c>
      <c r="G9974" s="610">
        <f>ROUND(G9973/Coeficiente_Paso,2)</f>
        <v>0</v>
      </c>
    </row>
    <row r="9975" spans="1:7" ht="19.899999999999999" customHeight="1" x14ac:dyDescent="0.2">
      <c r="A9975" s="191"/>
      <c r="B9975" s="191"/>
      <c r="C9975" s="191"/>
      <c r="D9975" s="191"/>
      <c r="E9975" s="191"/>
      <c r="F9975" s="191"/>
      <c r="G9975" s="191"/>
    </row>
    <row r="9976" spans="1:7" ht="19.899999999999999" customHeight="1" x14ac:dyDescent="0.2">
      <c r="A9976" s="802" t="s">
        <v>31</v>
      </c>
      <c r="B9976" s="803"/>
      <c r="C9976" s="803"/>
      <c r="D9976" s="803"/>
      <c r="E9976" s="803"/>
      <c r="F9976" s="803"/>
      <c r="G9976" s="804"/>
    </row>
    <row r="9977" spans="1:7" ht="19.899999999999999" customHeight="1" x14ac:dyDescent="0.2">
      <c r="A9977" s="587" t="s">
        <v>711</v>
      </c>
      <c r="B9977" s="535" t="str">
        <f>Comitente</f>
        <v>DIRECCIÓN PROVINCIAL DE VIALIDAD</v>
      </c>
      <c r="C9977" s="536"/>
      <c r="D9977" s="537"/>
      <c r="E9977" s="537"/>
      <c r="F9977" s="538"/>
      <c r="G9977" s="588"/>
    </row>
    <row r="9978" spans="1:7" ht="19.899999999999999" customHeight="1" x14ac:dyDescent="0.2">
      <c r="A9978" s="587" t="s">
        <v>712</v>
      </c>
      <c r="B9978" s="535">
        <f>Contratista</f>
        <v>0</v>
      </c>
      <c r="C9978" s="539"/>
      <c r="D9978" s="539"/>
      <c r="E9978" s="539"/>
      <c r="F9978" s="535"/>
      <c r="G9978" s="589"/>
    </row>
    <row r="9979" spans="1:7" ht="19.899999999999999" customHeight="1" x14ac:dyDescent="0.2">
      <c r="A9979" s="587" t="s">
        <v>21</v>
      </c>
      <c r="B9979" s="535" t="str">
        <f>Obra</f>
        <v>PAVIMENTACIÓN Y REPAVIMENTACION DE LA RED VIAL MUNICIPAL AFECTADAS POR OBRAS DE SANEAMIENTO 1era ETAPA SARMIENTO</v>
      </c>
      <c r="C9979" s="539"/>
      <c r="D9979" s="539"/>
      <c r="E9979" s="539"/>
      <c r="F9979" s="535" t="s">
        <v>32</v>
      </c>
      <c r="G9979" s="589">
        <f>Fecha_Base</f>
        <v>0</v>
      </c>
    </row>
    <row r="9980" spans="1:7" ht="19.899999999999999" customHeight="1" x14ac:dyDescent="0.2">
      <c r="A9980" s="590" t="s">
        <v>710</v>
      </c>
      <c r="B9980" s="540" t="str">
        <f>Ubicación</f>
        <v>DEPARTAMENTO SARMIENTO</v>
      </c>
      <c r="C9980" s="540"/>
      <c r="D9980" s="541"/>
      <c r="E9980" s="542"/>
      <c r="F9980" s="543"/>
      <c r="G9980" s="591"/>
    </row>
    <row r="9981" spans="1:7" ht="19.899999999999999" customHeight="1" x14ac:dyDescent="0.2">
      <c r="A9981" s="590" t="s">
        <v>33</v>
      </c>
      <c r="B9981" s="544" t="str">
        <f>IFERROR(VALUE(LEFT(B9982,FIND(".",B9982)-1)),"")</f>
        <v/>
      </c>
      <c r="C9981" s="545">
        <f ca="1">IFERROR(VLOOKUP(B9981,T_Computo_Presupuesto,2,FALSE),0)</f>
        <v>0</v>
      </c>
      <c r="D9981" s="545"/>
      <c r="E9981" s="542"/>
      <c r="F9981" s="543"/>
      <c r="G9981" s="591"/>
    </row>
    <row r="9982" spans="1:7" ht="19.899999999999999" customHeight="1" x14ac:dyDescent="0.2">
      <c r="A9982" s="590" t="s">
        <v>22</v>
      </c>
      <c r="B9982" s="546" t="str">
        <f>IFERROR(VLOOKUP(COUNTIF($A$1:A9982,"ANALISIS DE PRECIOS"),T_NumeroItem,2,FALSE),"")</f>
        <v/>
      </c>
      <c r="C9982" s="805">
        <f ca="1">IFERROR(VLOOKUP(B9982,T_Computo_Presupuesto,2,FALSE),0)</f>
        <v>0</v>
      </c>
      <c r="D9982" s="805"/>
      <c r="E9982" s="805"/>
      <c r="F9982" s="540" t="s">
        <v>23</v>
      </c>
      <c r="G9982" s="592">
        <f ca="1">IFERROR(VLOOKUP(B9982,T_Computo_Presupuesto,4,FALSE),0)</f>
        <v>0</v>
      </c>
    </row>
    <row r="9983" spans="1:7" ht="19.899999999999999" customHeight="1" x14ac:dyDescent="0.2">
      <c r="A9983" s="590"/>
      <c r="B9983" s="540"/>
      <c r="C9983" s="545"/>
      <c r="D9983" s="541"/>
      <c r="E9983" s="542"/>
      <c r="F9983" s="545"/>
      <c r="G9983" s="593"/>
    </row>
    <row r="9984" spans="1:7" ht="19.899999999999999" customHeight="1" x14ac:dyDescent="0.2">
      <c r="A9984" s="594"/>
      <c r="B9984" s="547"/>
      <c r="C9984" s="548" t="s">
        <v>999</v>
      </c>
      <c r="D9984" s="547"/>
      <c r="E9984" s="547"/>
      <c r="F9984" s="547"/>
      <c r="G9984" s="595"/>
    </row>
    <row r="9985" spans="1:7" ht="19.899999999999999" customHeight="1" x14ac:dyDescent="0.2">
      <c r="A9985" s="590"/>
      <c r="B9985" s="549"/>
      <c r="C9985" s="545"/>
      <c r="D9985" s="541"/>
      <c r="E9985" s="542"/>
      <c r="F9985" s="540"/>
      <c r="G9985" s="592"/>
    </row>
    <row r="9986" spans="1:7" ht="19.899999999999999" customHeight="1" x14ac:dyDescent="0.2">
      <c r="A9986" s="590"/>
      <c r="B9986" s="549"/>
      <c r="C9986" s="550" t="s">
        <v>1000</v>
      </c>
      <c r="D9986" s="551" t="s">
        <v>24</v>
      </c>
      <c r="E9986" s="551" t="s">
        <v>1001</v>
      </c>
      <c r="F9986" s="551" t="s">
        <v>1002</v>
      </c>
      <c r="G9986" s="550" t="s">
        <v>1003</v>
      </c>
    </row>
    <row r="9987" spans="1:7" ht="19.899999999999999" customHeight="1" x14ac:dyDescent="0.2">
      <c r="A9987" s="590"/>
      <c r="B9987" s="549"/>
      <c r="C9987" s="552"/>
      <c r="D9987" s="553"/>
      <c r="E9987" s="554">
        <f t="shared" ref="E9987:E9996" si="2261">IFERROR(VLOOKUP(C9987,T_Equipos,4,FALSE),0)</f>
        <v>0</v>
      </c>
      <c r="F9987" s="555">
        <f t="shared" ref="F9987:F9996" si="2262">IFERROR(VLOOKUP(C9987,T_Equipos,5,FALSE),0)</f>
        <v>0</v>
      </c>
      <c r="G9987" s="555">
        <f>ROUND(D9987*F9987,2)</f>
        <v>0</v>
      </c>
    </row>
    <row r="9988" spans="1:7" ht="19.899999999999999" customHeight="1" x14ac:dyDescent="0.2">
      <c r="A9988" s="590"/>
      <c r="B9988" s="549"/>
      <c r="C9988" s="552"/>
      <c r="D9988" s="553"/>
      <c r="E9988" s="554">
        <f t="shared" si="2261"/>
        <v>0</v>
      </c>
      <c r="F9988" s="555">
        <f t="shared" si="2262"/>
        <v>0</v>
      </c>
      <c r="G9988" s="555">
        <f>ROUND(D9988*F9988,2)</f>
        <v>0</v>
      </c>
    </row>
    <row r="9989" spans="1:7" ht="19.899999999999999" customHeight="1" x14ac:dyDescent="0.2">
      <c r="A9989" s="590"/>
      <c r="B9989" s="549"/>
      <c r="C9989" s="552"/>
      <c r="D9989" s="553"/>
      <c r="E9989" s="554">
        <f t="shared" si="2261"/>
        <v>0</v>
      </c>
      <c r="F9989" s="555">
        <f t="shared" si="2262"/>
        <v>0</v>
      </c>
      <c r="G9989" s="555">
        <f>ROUND(D9989*F9989,2)</f>
        <v>0</v>
      </c>
    </row>
    <row r="9990" spans="1:7" ht="19.899999999999999" customHeight="1" x14ac:dyDescent="0.2">
      <c r="A9990" s="590"/>
      <c r="B9990" s="549"/>
      <c r="C9990" s="552"/>
      <c r="D9990" s="553"/>
      <c r="E9990" s="554">
        <f t="shared" si="2261"/>
        <v>0</v>
      </c>
      <c r="F9990" s="555">
        <f t="shared" si="2262"/>
        <v>0</v>
      </c>
      <c r="G9990" s="555">
        <f>ROUND(D9990*F9990,2)</f>
        <v>0</v>
      </c>
    </row>
    <row r="9991" spans="1:7" ht="19.899999999999999" customHeight="1" x14ac:dyDescent="0.2">
      <c r="A9991" s="590"/>
      <c r="B9991" s="549"/>
      <c r="C9991" s="552"/>
      <c r="D9991" s="553"/>
      <c r="E9991" s="554">
        <f t="shared" si="2261"/>
        <v>0</v>
      </c>
      <c r="F9991" s="555">
        <f t="shared" si="2262"/>
        <v>0</v>
      </c>
      <c r="G9991" s="555">
        <f t="shared" ref="G9991:G9996" si="2263">ROUND(D9991*F9991,2)</f>
        <v>0</v>
      </c>
    </row>
    <row r="9992" spans="1:7" ht="19.899999999999999" customHeight="1" x14ac:dyDescent="0.2">
      <c r="A9992" s="590"/>
      <c r="B9992" s="549"/>
      <c r="C9992" s="552"/>
      <c r="D9992" s="553"/>
      <c r="E9992" s="554">
        <f t="shared" si="2261"/>
        <v>0</v>
      </c>
      <c r="F9992" s="555">
        <f t="shared" si="2262"/>
        <v>0</v>
      </c>
      <c r="G9992" s="555">
        <f t="shared" si="2263"/>
        <v>0</v>
      </c>
    </row>
    <row r="9993" spans="1:7" ht="19.899999999999999" customHeight="1" x14ac:dyDescent="0.2">
      <c r="A9993" s="590"/>
      <c r="B9993" s="549"/>
      <c r="C9993" s="552"/>
      <c r="D9993" s="553"/>
      <c r="E9993" s="554">
        <f t="shared" si="2261"/>
        <v>0</v>
      </c>
      <c r="F9993" s="555">
        <f t="shared" si="2262"/>
        <v>0</v>
      </c>
      <c r="G9993" s="555">
        <f t="shared" si="2263"/>
        <v>0</v>
      </c>
    </row>
    <row r="9994" spans="1:7" ht="19.899999999999999" customHeight="1" x14ac:dyDescent="0.2">
      <c r="A9994" s="590"/>
      <c r="B9994" s="549"/>
      <c r="C9994" s="552"/>
      <c r="D9994" s="553"/>
      <c r="E9994" s="554">
        <f t="shared" si="2261"/>
        <v>0</v>
      </c>
      <c r="F9994" s="555">
        <f t="shared" si="2262"/>
        <v>0</v>
      </c>
      <c r="G9994" s="555">
        <f t="shared" si="2263"/>
        <v>0</v>
      </c>
    </row>
    <row r="9995" spans="1:7" ht="19.899999999999999" customHeight="1" x14ac:dyDescent="0.2">
      <c r="A9995" s="590"/>
      <c r="B9995" s="549"/>
      <c r="C9995" s="552"/>
      <c r="D9995" s="553"/>
      <c r="E9995" s="554">
        <f t="shared" si="2261"/>
        <v>0</v>
      </c>
      <c r="F9995" s="555">
        <f t="shared" si="2262"/>
        <v>0</v>
      </c>
      <c r="G9995" s="555">
        <f t="shared" si="2263"/>
        <v>0</v>
      </c>
    </row>
    <row r="9996" spans="1:7" ht="19.899999999999999" customHeight="1" x14ac:dyDescent="0.2">
      <c r="A9996" s="590"/>
      <c r="B9996" s="549"/>
      <c r="C9996" s="552"/>
      <c r="D9996" s="553"/>
      <c r="E9996" s="554">
        <f t="shared" si="2261"/>
        <v>0</v>
      </c>
      <c r="F9996" s="555">
        <f t="shared" si="2262"/>
        <v>0</v>
      </c>
      <c r="G9996" s="555">
        <f t="shared" si="2263"/>
        <v>0</v>
      </c>
    </row>
    <row r="9997" spans="1:7" ht="19.899999999999999" customHeight="1" x14ac:dyDescent="0.2">
      <c r="A9997" s="590"/>
      <c r="B9997" s="549"/>
      <c r="C9997" s="545"/>
      <c r="D9997" s="545"/>
      <c r="E9997" s="556"/>
      <c r="F9997" s="540"/>
      <c r="G9997" s="592"/>
    </row>
    <row r="9998" spans="1:7" ht="19.899999999999999" customHeight="1" x14ac:dyDescent="0.2">
      <c r="A9998" s="590"/>
      <c r="B9998" s="545"/>
      <c r="C9998" s="537" t="s">
        <v>1004</v>
      </c>
      <c r="D9998" s="540" t="s">
        <v>1001</v>
      </c>
      <c r="E9998" s="611">
        <f>SUMPRODUCT(D9987:D9996,E9987:E9996)</f>
        <v>0</v>
      </c>
      <c r="F9998" s="540" t="s">
        <v>1005</v>
      </c>
      <c r="G9998" s="612">
        <f>SUM(G9987:G9996)</f>
        <v>0</v>
      </c>
    </row>
    <row r="9999" spans="1:7" ht="19.899999999999999" customHeight="1" x14ac:dyDescent="0.2">
      <c r="A9999" s="590"/>
      <c r="B9999" s="549"/>
      <c r="C9999" s="557"/>
      <c r="D9999" s="556"/>
      <c r="E9999" s="542"/>
      <c r="F9999" s="540"/>
      <c r="G9999" s="596"/>
    </row>
    <row r="10000" spans="1:7" ht="19.899999999999999" customHeight="1" x14ac:dyDescent="0.2">
      <c r="A10000" s="597"/>
      <c r="B10000" s="549"/>
      <c r="C10000" s="540" t="s">
        <v>1006</v>
      </c>
      <c r="D10000" s="558">
        <f>IFERROR(VLOOKUP(COUNTIF($A$1:A10000,"ANALISIS DE PRECIOS"),T_Rendimiento_Equipo,5,FALSE),0)</f>
        <v>0</v>
      </c>
      <c r="E10000" s="559" t="str">
        <f ca="1">G9982&amp;"/día"</f>
        <v>0/día</v>
      </c>
      <c r="F10000" s="598"/>
      <c r="G10000" s="592"/>
    </row>
    <row r="10001" spans="1:7" ht="19.899999999999999" customHeight="1" x14ac:dyDescent="0.2">
      <c r="A10001" s="590"/>
      <c r="B10001" s="549"/>
      <c r="C10001" s="545"/>
      <c r="D10001" s="541"/>
      <c r="E10001" s="542"/>
      <c r="F10001" s="540"/>
      <c r="G10001" s="592"/>
    </row>
    <row r="10002" spans="1:7" ht="19.899999999999999" customHeight="1" x14ac:dyDescent="0.2">
      <c r="A10002" s="792" t="s">
        <v>576</v>
      </c>
      <c r="B10002" s="793"/>
      <c r="C10002" s="794" t="s">
        <v>0</v>
      </c>
      <c r="D10002" s="806" t="s">
        <v>1866</v>
      </c>
      <c r="E10002" s="806" t="s">
        <v>1865</v>
      </c>
      <c r="F10002" s="798" t="s">
        <v>1007</v>
      </c>
      <c r="G10002" s="800" t="s">
        <v>26</v>
      </c>
    </row>
    <row r="10003" spans="1:7" ht="19.899999999999999" customHeight="1" x14ac:dyDescent="0.2">
      <c r="A10003" s="560" t="s">
        <v>577</v>
      </c>
      <c r="B10003" s="560" t="s">
        <v>578</v>
      </c>
      <c r="C10003" s="795"/>
      <c r="D10003" s="807"/>
      <c r="E10003" s="797"/>
      <c r="F10003" s="799"/>
      <c r="G10003" s="801"/>
    </row>
    <row r="10004" spans="1:7" ht="19.899999999999999" customHeight="1" x14ac:dyDescent="0.2">
      <c r="A10004" s="599"/>
      <c r="B10004" s="545"/>
      <c r="C10004" s="537" t="s">
        <v>1008</v>
      </c>
      <c r="D10004" s="542"/>
      <c r="E10004" s="542"/>
      <c r="F10004" s="545"/>
      <c r="G10004" s="600"/>
    </row>
    <row r="10005" spans="1:7" ht="19.899999999999999" customHeight="1" x14ac:dyDescent="0.2">
      <c r="A10005" s="601">
        <f t="shared" ref="A10005:A10013" si="2264">IFERROR(VLOOKUP(C10005,T_Insumos,4,FALSE),0)</f>
        <v>0</v>
      </c>
      <c r="B10005" s="561">
        <f t="shared" ref="B10005:B10013" si="2265">IFERROR(VLOOKUP(C10005,T_Insumos,5,FALSE),0)</f>
        <v>0</v>
      </c>
      <c r="C10005" s="552"/>
      <c r="D10005" s="562">
        <f t="shared" ref="D10005:D10013" si="2266">IFERROR(VLOOKUP(C10005,T_Insumos,3,FALSE),0)</f>
        <v>0</v>
      </c>
      <c r="E10005" s="555">
        <f>D10005*$G$23</f>
        <v>0</v>
      </c>
      <c r="F10005" s="558">
        <f>IF(C10005="",0,IFERROR(VLOOKUP(COUNTIF($A$1:A10005,"ANALISIS DE PRECIOS"),T_Rendimiento_Equipo,5,FALSE),0))</f>
        <v>0</v>
      </c>
      <c r="G10005" s="555">
        <f>IFERROR(ROUND(E10005/F10005,2),0)</f>
        <v>0</v>
      </c>
    </row>
    <row r="10006" spans="1:7" ht="19.899999999999999" customHeight="1" x14ac:dyDescent="0.2">
      <c r="A10006" s="601">
        <f t="shared" si="2264"/>
        <v>0</v>
      </c>
      <c r="B10006" s="561">
        <f t="shared" si="2265"/>
        <v>0</v>
      </c>
      <c r="C10006" s="552"/>
      <c r="D10006" s="562">
        <f t="shared" si="2266"/>
        <v>0</v>
      </c>
      <c r="E10006" s="555"/>
      <c r="F10006" s="558">
        <f>IF(C10006="",0,IFERROR(VLOOKUP(COUNTIF($A$1:A10006,"ANALISIS DE PRECIOS"),T_Rendimiento_Equipo,5,FALSE),0))</f>
        <v>0</v>
      </c>
      <c r="G10006" s="555">
        <f t="shared" ref="G10006:G10013" si="2267">IFERROR(ROUND(E10006/F10006,2),0)</f>
        <v>0</v>
      </c>
    </row>
    <row r="10007" spans="1:7" ht="19.899999999999999" customHeight="1" x14ac:dyDescent="0.2">
      <c r="A10007" s="601">
        <f t="shared" si="2264"/>
        <v>0</v>
      </c>
      <c r="B10007" s="561">
        <f t="shared" si="2265"/>
        <v>0</v>
      </c>
      <c r="C10007" s="563"/>
      <c r="D10007" s="562">
        <f t="shared" si="2266"/>
        <v>0</v>
      </c>
      <c r="E10007" s="555"/>
      <c r="F10007" s="558">
        <f>IF(C10007="",0,IFERROR(VLOOKUP(COUNTIF($A$1:A10007,"ANALISIS DE PRECIOS"),T_Rendimiento_Equipo,5,FALSE),0))</f>
        <v>0</v>
      </c>
      <c r="G10007" s="555">
        <f t="shared" si="2267"/>
        <v>0</v>
      </c>
    </row>
    <row r="10008" spans="1:7" ht="19.899999999999999" customHeight="1" x14ac:dyDescent="0.2">
      <c r="A10008" s="601">
        <f t="shared" si="2264"/>
        <v>0</v>
      </c>
      <c r="B10008" s="561">
        <f t="shared" si="2265"/>
        <v>0</v>
      </c>
      <c r="C10008" s="563"/>
      <c r="D10008" s="562">
        <f t="shared" si="2266"/>
        <v>0</v>
      </c>
      <c r="E10008" s="555"/>
      <c r="F10008" s="558">
        <f>IF(C10008="",0,IFERROR(VLOOKUP(COUNTIF($A$1:A10008,"ANALISIS DE PRECIOS"),T_Rendimiento_Equipo,5,FALSE),0))</f>
        <v>0</v>
      </c>
      <c r="G10008" s="555">
        <f t="shared" si="2267"/>
        <v>0</v>
      </c>
    </row>
    <row r="10009" spans="1:7" ht="19.899999999999999" customHeight="1" x14ac:dyDescent="0.2">
      <c r="A10009" s="601">
        <f t="shared" si="2264"/>
        <v>0</v>
      </c>
      <c r="B10009" s="561">
        <f t="shared" si="2265"/>
        <v>0</v>
      </c>
      <c r="C10009" s="563"/>
      <c r="D10009" s="562">
        <f t="shared" si="2266"/>
        <v>0</v>
      </c>
      <c r="E10009" s="555"/>
      <c r="F10009" s="558">
        <f>IF(C10009="",0,IFERROR(VLOOKUP(COUNTIF($A$1:A10009,"ANALISIS DE PRECIOS"),T_Rendimiento_Equipo,5,FALSE),0))</f>
        <v>0</v>
      </c>
      <c r="G10009" s="555">
        <f t="shared" si="2267"/>
        <v>0</v>
      </c>
    </row>
    <row r="10010" spans="1:7" ht="19.899999999999999" customHeight="1" x14ac:dyDescent="0.2">
      <c r="A10010" s="601">
        <f t="shared" si="2264"/>
        <v>0</v>
      </c>
      <c r="B10010" s="561">
        <f t="shared" si="2265"/>
        <v>0</v>
      </c>
      <c r="C10010" s="563"/>
      <c r="D10010" s="562">
        <f t="shared" si="2266"/>
        <v>0</v>
      </c>
      <c r="E10010" s="555"/>
      <c r="F10010" s="558">
        <f>IF(C10010="",0,IFERROR(VLOOKUP(COUNTIF($A$1:A10010,"ANALISIS DE PRECIOS"),T_Rendimiento_Equipo,5,FALSE),0))</f>
        <v>0</v>
      </c>
      <c r="G10010" s="555">
        <f t="shared" si="2267"/>
        <v>0</v>
      </c>
    </row>
    <row r="10011" spans="1:7" ht="19.899999999999999" customHeight="1" x14ac:dyDescent="0.2">
      <c r="A10011" s="601">
        <f t="shared" si="2264"/>
        <v>0</v>
      </c>
      <c r="B10011" s="561">
        <f t="shared" si="2265"/>
        <v>0</v>
      </c>
      <c r="C10011" s="563"/>
      <c r="D10011" s="562">
        <f t="shared" si="2266"/>
        <v>0</v>
      </c>
      <c r="E10011" s="555"/>
      <c r="F10011" s="558">
        <f>IF(C10011="",0,IFERROR(VLOOKUP(COUNTIF($A$1:A10011,"ANALISIS DE PRECIOS"),T_Rendimiento_Equipo,5,FALSE),0))</f>
        <v>0</v>
      </c>
      <c r="G10011" s="555">
        <f t="shared" si="2267"/>
        <v>0</v>
      </c>
    </row>
    <row r="10012" spans="1:7" ht="19.899999999999999" customHeight="1" x14ac:dyDescent="0.2">
      <c r="A10012" s="601">
        <f t="shared" si="2264"/>
        <v>0</v>
      </c>
      <c r="B10012" s="561">
        <f t="shared" si="2265"/>
        <v>0</v>
      </c>
      <c r="C10012" s="563"/>
      <c r="D10012" s="562">
        <f t="shared" si="2266"/>
        <v>0</v>
      </c>
      <c r="E10012" s="555"/>
      <c r="F10012" s="558">
        <f>IF(C10012="",0,IFERROR(VLOOKUP(COUNTIF($A$1:A10012,"ANALISIS DE PRECIOS"),T_Rendimiento_Equipo,5,FALSE),0))</f>
        <v>0</v>
      </c>
      <c r="G10012" s="555">
        <f t="shared" si="2267"/>
        <v>0</v>
      </c>
    </row>
    <row r="10013" spans="1:7" ht="19.899999999999999" customHeight="1" x14ac:dyDescent="0.2">
      <c r="A10013" s="601">
        <f t="shared" si="2264"/>
        <v>0</v>
      </c>
      <c r="B10013" s="561">
        <f t="shared" si="2265"/>
        <v>0</v>
      </c>
      <c r="C10013" s="552"/>
      <c r="D10013" s="562">
        <f t="shared" si="2266"/>
        <v>0</v>
      </c>
      <c r="E10013" s="555"/>
      <c r="F10013" s="558">
        <f>IF(C10013="",0,IFERROR(VLOOKUP(COUNTIF($A$1:A10013,"ANALISIS DE PRECIOS"),T_Rendimiento_Equipo,5,FALSE),0))</f>
        <v>0</v>
      </c>
      <c r="G10013" s="555">
        <f t="shared" si="2267"/>
        <v>0</v>
      </c>
    </row>
    <row r="10014" spans="1:7" ht="19.899999999999999" customHeight="1" x14ac:dyDescent="0.2">
      <c r="A10014" s="602"/>
      <c r="B10014" s="541"/>
      <c r="C10014" s="545"/>
      <c r="D10014" s="541"/>
      <c r="E10014" s="542"/>
      <c r="F10014" s="564" t="s">
        <v>27</v>
      </c>
      <c r="G10014" s="603">
        <f>SUBTOTAL(9,G10005:G10013)</f>
        <v>0</v>
      </c>
    </row>
    <row r="10015" spans="1:7" ht="19.899999999999999" customHeight="1" x14ac:dyDescent="0.2">
      <c r="A10015" s="599"/>
      <c r="B10015" s="545"/>
      <c r="C10015" s="537" t="s">
        <v>713</v>
      </c>
      <c r="D10015" s="541"/>
      <c r="E10015" s="542"/>
      <c r="F10015" s="543"/>
      <c r="G10015" s="600"/>
    </row>
    <row r="10016" spans="1:7" ht="19.899999999999999" customHeight="1" x14ac:dyDescent="0.2">
      <c r="A10016" s="792" t="s">
        <v>576</v>
      </c>
      <c r="B10016" s="793"/>
      <c r="C10016" s="794" t="s">
        <v>0</v>
      </c>
      <c r="D10016" s="796" t="s">
        <v>24</v>
      </c>
      <c r="E10016" s="796" t="s">
        <v>1832</v>
      </c>
      <c r="F10016" s="798" t="s">
        <v>1007</v>
      </c>
      <c r="G10016" s="800" t="s">
        <v>26</v>
      </c>
    </row>
    <row r="10017" spans="1:7" ht="19.899999999999999" customHeight="1" x14ac:dyDescent="0.2">
      <c r="A10017" s="560" t="s">
        <v>577</v>
      </c>
      <c r="B10017" s="560" t="s">
        <v>578</v>
      </c>
      <c r="C10017" s="795"/>
      <c r="D10017" s="797"/>
      <c r="E10017" s="797"/>
      <c r="F10017" s="799"/>
      <c r="G10017" s="801"/>
    </row>
    <row r="10018" spans="1:7" ht="19.899999999999999" customHeight="1" x14ac:dyDescent="0.2">
      <c r="A10018" s="601">
        <f t="shared" ref="A10018:A10024" si="2268">IFERROR(VLOOKUP(C10018,T_Insumos,4,FALSE),0)</f>
        <v>0</v>
      </c>
      <c r="B10018" s="561">
        <f t="shared" ref="B10018:B10024" si="2269">IFERROR(VLOOKUP(C10018,T_Insumos,5,FALSE),0)</f>
        <v>0</v>
      </c>
      <c r="C10018" s="565"/>
      <c r="D10018" s="558"/>
      <c r="E10018" s="555">
        <f t="shared" ref="E10018:E10024" si="2270">IFERROR(VLOOKUP(C10018,T_Insumos,3,FALSE),0)</f>
        <v>0</v>
      </c>
      <c r="F10018" s="558">
        <f>IF(C10018="",0,IFERROR(VLOOKUP(COUNTIF($A$1:A10018,"ANALISIS DE PRECIOS"),T_Rendimiento_Equipo,5,FALSE),0))</f>
        <v>0</v>
      </c>
      <c r="G10018" s="555">
        <f>IFERROR(ROUND(D10018*E10018/F10018,2),0)</f>
        <v>0</v>
      </c>
    </row>
    <row r="10019" spans="1:7" ht="19.899999999999999" customHeight="1" x14ac:dyDescent="0.2">
      <c r="A10019" s="601">
        <f t="shared" si="2268"/>
        <v>0</v>
      </c>
      <c r="B10019" s="561">
        <f t="shared" si="2269"/>
        <v>0</v>
      </c>
      <c r="C10019" s="552"/>
      <c r="D10019" s="558"/>
      <c r="E10019" s="555">
        <f t="shared" si="2270"/>
        <v>0</v>
      </c>
      <c r="F10019" s="558">
        <f>IF(C10019="",0,IFERROR(VLOOKUP(COUNTIF($A$1:A10019,"ANALISIS DE PRECIOS"),T_Rendimiento_Equipo,5,FALSE),0))</f>
        <v>0</v>
      </c>
      <c r="G10019" s="555">
        <f t="shared" ref="G10019:G10024" si="2271">IFERROR(ROUND(D10019*E10019/F10019,2),0)</f>
        <v>0</v>
      </c>
    </row>
    <row r="10020" spans="1:7" ht="19.899999999999999" customHeight="1" x14ac:dyDescent="0.2">
      <c r="A10020" s="601">
        <f t="shared" si="2268"/>
        <v>0</v>
      </c>
      <c r="B10020" s="561">
        <f t="shared" si="2269"/>
        <v>0</v>
      </c>
      <c r="C10020" s="552"/>
      <c r="D10020" s="558"/>
      <c r="E10020" s="555">
        <f t="shared" si="2270"/>
        <v>0</v>
      </c>
      <c r="F10020" s="558">
        <f>IF(C10020="",0,IFERROR(VLOOKUP(COUNTIF($A$1:A10020,"ANALISIS DE PRECIOS"),T_Rendimiento_Equipo,5,FALSE),0))</f>
        <v>0</v>
      </c>
      <c r="G10020" s="555">
        <f t="shared" si="2271"/>
        <v>0</v>
      </c>
    </row>
    <row r="10021" spans="1:7" ht="19.899999999999999" customHeight="1" x14ac:dyDescent="0.2">
      <c r="A10021" s="601">
        <f t="shared" si="2268"/>
        <v>0</v>
      </c>
      <c r="B10021" s="561">
        <f t="shared" si="2269"/>
        <v>0</v>
      </c>
      <c r="C10021" s="552"/>
      <c r="D10021" s="558"/>
      <c r="E10021" s="555">
        <f t="shared" si="2270"/>
        <v>0</v>
      </c>
      <c r="F10021" s="558">
        <f>IF(C10021="",0,IFERROR(VLOOKUP(COUNTIF($A$1:A10021,"ANALISIS DE PRECIOS"),T_Rendimiento_Equipo,5,FALSE),0))</f>
        <v>0</v>
      </c>
      <c r="G10021" s="555">
        <f t="shared" si="2271"/>
        <v>0</v>
      </c>
    </row>
    <row r="10022" spans="1:7" ht="19.899999999999999" customHeight="1" x14ac:dyDescent="0.2">
      <c r="A10022" s="601">
        <f t="shared" si="2268"/>
        <v>0</v>
      </c>
      <c r="B10022" s="561">
        <f t="shared" si="2269"/>
        <v>0</v>
      </c>
      <c r="C10022" s="552"/>
      <c r="D10022" s="558"/>
      <c r="E10022" s="555">
        <f t="shared" si="2270"/>
        <v>0</v>
      </c>
      <c r="F10022" s="558">
        <f>IF(C10022="",0,IFERROR(VLOOKUP(COUNTIF($A$1:A10022,"ANALISIS DE PRECIOS"),T_Rendimiento_Equipo,5,FALSE),0))</f>
        <v>0</v>
      </c>
      <c r="G10022" s="555">
        <f t="shared" si="2271"/>
        <v>0</v>
      </c>
    </row>
    <row r="10023" spans="1:7" ht="19.899999999999999" customHeight="1" x14ac:dyDescent="0.2">
      <c r="A10023" s="601">
        <f t="shared" si="2268"/>
        <v>0</v>
      </c>
      <c r="B10023" s="561">
        <f t="shared" si="2269"/>
        <v>0</v>
      </c>
      <c r="C10023" s="552"/>
      <c r="D10023" s="566"/>
      <c r="E10023" s="555">
        <f t="shared" si="2270"/>
        <v>0</v>
      </c>
      <c r="F10023" s="558">
        <f>IF(C10023="",0,IFERROR(VLOOKUP(COUNTIF($A$1:A10023,"ANALISIS DE PRECIOS"),T_Rendimiento_Equipo,5,FALSE),0))</f>
        <v>0</v>
      </c>
      <c r="G10023" s="555">
        <f t="shared" si="2271"/>
        <v>0</v>
      </c>
    </row>
    <row r="10024" spans="1:7" ht="19.899999999999999" customHeight="1" x14ac:dyDescent="0.2">
      <c r="A10024" s="601">
        <f t="shared" si="2268"/>
        <v>0</v>
      </c>
      <c r="B10024" s="561">
        <f t="shared" si="2269"/>
        <v>0</v>
      </c>
      <c r="C10024" s="561"/>
      <c r="D10024" s="567"/>
      <c r="E10024" s="555">
        <f t="shared" si="2270"/>
        <v>0</v>
      </c>
      <c r="F10024" s="558">
        <f>IF(C10024="",0,IFERROR(VLOOKUP(COUNTIF($A$1:A10024,"ANALISIS DE PRECIOS"),T_Rendimiento_Equipo,5,FALSE),0))</f>
        <v>0</v>
      </c>
      <c r="G10024" s="555">
        <f t="shared" si="2271"/>
        <v>0</v>
      </c>
    </row>
    <row r="10025" spans="1:7" ht="19.899999999999999" customHeight="1" x14ac:dyDescent="0.2">
      <c r="A10025" s="602"/>
      <c r="B10025" s="541"/>
      <c r="C10025" s="545"/>
      <c r="D10025" s="541"/>
      <c r="E10025" s="542"/>
      <c r="F10025" s="564" t="s">
        <v>28</v>
      </c>
      <c r="G10025" s="604">
        <f>SUBTOTAL(9,G10018:G10024)</f>
        <v>0</v>
      </c>
    </row>
    <row r="10026" spans="1:7" ht="19.899999999999999" customHeight="1" x14ac:dyDescent="0.2">
      <c r="A10026" s="599"/>
      <c r="B10026" s="545"/>
      <c r="C10026" s="537" t="s">
        <v>1014</v>
      </c>
      <c r="D10026" s="541"/>
      <c r="E10026" s="542"/>
      <c r="F10026" s="543"/>
      <c r="G10026" s="600"/>
    </row>
    <row r="10027" spans="1:7" ht="19.899999999999999" customHeight="1" x14ac:dyDescent="0.2">
      <c r="A10027" s="792" t="s">
        <v>576</v>
      </c>
      <c r="B10027" s="793"/>
      <c r="C10027" s="794" t="s">
        <v>0</v>
      </c>
      <c r="D10027" s="794" t="s">
        <v>1867</v>
      </c>
      <c r="E10027" s="796" t="s">
        <v>24</v>
      </c>
      <c r="F10027" s="798" t="s">
        <v>25</v>
      </c>
      <c r="G10027" s="800" t="s">
        <v>26</v>
      </c>
    </row>
    <row r="10028" spans="1:7" ht="19.899999999999999" customHeight="1" x14ac:dyDescent="0.2">
      <c r="A10028" s="560" t="s">
        <v>577</v>
      </c>
      <c r="B10028" s="560" t="s">
        <v>578</v>
      </c>
      <c r="C10028" s="795"/>
      <c r="D10028" s="795"/>
      <c r="E10028" s="797"/>
      <c r="F10028" s="799"/>
      <c r="G10028" s="801"/>
    </row>
    <row r="10029" spans="1:7" ht="19.899999999999999" customHeight="1" x14ac:dyDescent="0.2">
      <c r="A10029" s="601">
        <f t="shared" ref="A10029:A10039" si="2272">IFERROR(VLOOKUP(C10029,T_Insumos,4,FALSE),0)</f>
        <v>0</v>
      </c>
      <c r="B10029" s="561">
        <f t="shared" ref="B10029:B10039" si="2273">IFERROR(VLOOKUP(C10029,T_Insumos,5,FALSE),0)</f>
        <v>0</v>
      </c>
      <c r="C10029" s="561"/>
      <c r="D10029" s="613">
        <f t="shared" ref="D10029:D10039" si="2274">IFERROR(VLOOKUP(C10029,T_Insumos,2,FALSE),0)</f>
        <v>0</v>
      </c>
      <c r="E10029" s="553"/>
      <c r="F10029" s="555">
        <f t="shared" ref="F10029:F10039" si="2275">IFERROR(VLOOKUP(C10029,T_Insumos,3,FALSE),0)</f>
        <v>0</v>
      </c>
      <c r="G10029" s="555">
        <f>ROUND(E10029*F10029,2)</f>
        <v>0</v>
      </c>
    </row>
    <row r="10030" spans="1:7" ht="19.899999999999999" customHeight="1" x14ac:dyDescent="0.2">
      <c r="A10030" s="601">
        <f t="shared" si="2272"/>
        <v>0</v>
      </c>
      <c r="B10030" s="561">
        <f t="shared" si="2273"/>
        <v>0</v>
      </c>
      <c r="C10030" s="561"/>
      <c r="D10030" s="613">
        <f t="shared" si="2274"/>
        <v>0</v>
      </c>
      <c r="E10030" s="553"/>
      <c r="F10030" s="555">
        <f t="shared" si="2275"/>
        <v>0</v>
      </c>
      <c r="G10030" s="555">
        <f t="shared" ref="G10030:G10039" si="2276">ROUND(E10030*F10030,2)</f>
        <v>0</v>
      </c>
    </row>
    <row r="10031" spans="1:7" ht="19.899999999999999" customHeight="1" x14ac:dyDescent="0.2">
      <c r="A10031" s="601">
        <f t="shared" si="2272"/>
        <v>0</v>
      </c>
      <c r="B10031" s="561">
        <f t="shared" si="2273"/>
        <v>0</v>
      </c>
      <c r="C10031" s="561"/>
      <c r="D10031" s="613">
        <f t="shared" si="2274"/>
        <v>0</v>
      </c>
      <c r="E10031" s="553"/>
      <c r="F10031" s="555">
        <f t="shared" si="2275"/>
        <v>0</v>
      </c>
      <c r="G10031" s="555">
        <f t="shared" si="2276"/>
        <v>0</v>
      </c>
    </row>
    <row r="10032" spans="1:7" ht="19.899999999999999" customHeight="1" x14ac:dyDescent="0.2">
      <c r="A10032" s="601">
        <f t="shared" si="2272"/>
        <v>0</v>
      </c>
      <c r="B10032" s="561">
        <f t="shared" si="2273"/>
        <v>0</v>
      </c>
      <c r="C10032" s="561"/>
      <c r="D10032" s="613">
        <f t="shared" si="2274"/>
        <v>0</v>
      </c>
      <c r="E10032" s="553"/>
      <c r="F10032" s="555">
        <f t="shared" si="2275"/>
        <v>0</v>
      </c>
      <c r="G10032" s="555">
        <f t="shared" si="2276"/>
        <v>0</v>
      </c>
    </row>
    <row r="10033" spans="1:7" ht="19.899999999999999" customHeight="1" x14ac:dyDescent="0.2">
      <c r="A10033" s="601">
        <f t="shared" si="2272"/>
        <v>0</v>
      </c>
      <c r="B10033" s="561">
        <f t="shared" si="2273"/>
        <v>0</v>
      </c>
      <c r="C10033" s="561"/>
      <c r="D10033" s="613">
        <f t="shared" si="2274"/>
        <v>0</v>
      </c>
      <c r="E10033" s="553"/>
      <c r="F10033" s="555">
        <f t="shared" si="2275"/>
        <v>0</v>
      </c>
      <c r="G10033" s="555">
        <f t="shared" si="2276"/>
        <v>0</v>
      </c>
    </row>
    <row r="10034" spans="1:7" ht="19.899999999999999" customHeight="1" x14ac:dyDescent="0.2">
      <c r="A10034" s="601">
        <f t="shared" si="2272"/>
        <v>0</v>
      </c>
      <c r="B10034" s="561">
        <f t="shared" si="2273"/>
        <v>0</v>
      </c>
      <c r="C10034" s="561"/>
      <c r="D10034" s="613">
        <f t="shared" si="2274"/>
        <v>0</v>
      </c>
      <c r="E10034" s="553"/>
      <c r="F10034" s="555">
        <f t="shared" si="2275"/>
        <v>0</v>
      </c>
      <c r="G10034" s="555">
        <f t="shared" si="2276"/>
        <v>0</v>
      </c>
    </row>
    <row r="10035" spans="1:7" ht="19.899999999999999" customHeight="1" x14ac:dyDescent="0.2">
      <c r="A10035" s="601">
        <f t="shared" si="2272"/>
        <v>0</v>
      </c>
      <c r="B10035" s="561">
        <f t="shared" si="2273"/>
        <v>0</v>
      </c>
      <c r="C10035" s="561"/>
      <c r="D10035" s="613">
        <f t="shared" si="2274"/>
        <v>0</v>
      </c>
      <c r="E10035" s="553"/>
      <c r="F10035" s="555">
        <f t="shared" si="2275"/>
        <v>0</v>
      </c>
      <c r="G10035" s="555">
        <f t="shared" si="2276"/>
        <v>0</v>
      </c>
    </row>
    <row r="10036" spans="1:7" ht="19.899999999999999" customHeight="1" x14ac:dyDescent="0.2">
      <c r="A10036" s="601">
        <f t="shared" si="2272"/>
        <v>0</v>
      </c>
      <c r="B10036" s="561">
        <f t="shared" si="2273"/>
        <v>0</v>
      </c>
      <c r="C10036" s="561"/>
      <c r="D10036" s="613">
        <f t="shared" si="2274"/>
        <v>0</v>
      </c>
      <c r="E10036" s="553"/>
      <c r="F10036" s="555">
        <f t="shared" si="2275"/>
        <v>0</v>
      </c>
      <c r="G10036" s="555">
        <f t="shared" si="2276"/>
        <v>0</v>
      </c>
    </row>
    <row r="10037" spans="1:7" ht="19.899999999999999" customHeight="1" x14ac:dyDescent="0.2">
      <c r="A10037" s="601">
        <f t="shared" si="2272"/>
        <v>0</v>
      </c>
      <c r="B10037" s="561">
        <f t="shared" si="2273"/>
        <v>0</v>
      </c>
      <c r="C10037" s="561"/>
      <c r="D10037" s="613">
        <f t="shared" si="2274"/>
        <v>0</v>
      </c>
      <c r="E10037" s="553"/>
      <c r="F10037" s="555">
        <f t="shared" si="2275"/>
        <v>0</v>
      </c>
      <c r="G10037" s="555">
        <f t="shared" si="2276"/>
        <v>0</v>
      </c>
    </row>
    <row r="10038" spans="1:7" ht="19.899999999999999" customHeight="1" x14ac:dyDescent="0.2">
      <c r="A10038" s="601">
        <f t="shared" si="2272"/>
        <v>0</v>
      </c>
      <c r="B10038" s="561">
        <f t="shared" si="2273"/>
        <v>0</v>
      </c>
      <c r="C10038" s="561"/>
      <c r="D10038" s="613">
        <f t="shared" si="2274"/>
        <v>0</v>
      </c>
      <c r="E10038" s="553"/>
      <c r="F10038" s="555">
        <f t="shared" si="2275"/>
        <v>0</v>
      </c>
      <c r="G10038" s="555">
        <f t="shared" si="2276"/>
        <v>0</v>
      </c>
    </row>
    <row r="10039" spans="1:7" ht="19.899999999999999" customHeight="1" x14ac:dyDescent="0.2">
      <c r="A10039" s="601">
        <f t="shared" si="2272"/>
        <v>0</v>
      </c>
      <c r="B10039" s="561">
        <f t="shared" si="2273"/>
        <v>0</v>
      </c>
      <c r="C10039" s="561"/>
      <c r="D10039" s="613">
        <f t="shared" si="2274"/>
        <v>0</v>
      </c>
      <c r="E10039" s="553"/>
      <c r="F10039" s="555">
        <f t="shared" si="2275"/>
        <v>0</v>
      </c>
      <c r="G10039" s="555">
        <f t="shared" si="2276"/>
        <v>0</v>
      </c>
    </row>
    <row r="10040" spans="1:7" ht="19.899999999999999" customHeight="1" x14ac:dyDescent="0.2">
      <c r="A10040" s="599"/>
      <c r="B10040" s="545"/>
      <c r="C10040" s="545"/>
      <c r="D10040" s="541"/>
      <c r="E10040" s="542"/>
      <c r="F10040" s="564" t="s">
        <v>29</v>
      </c>
      <c r="G10040" s="605">
        <f>SUBTOTAL(9,G10029:G10039)</f>
        <v>0</v>
      </c>
    </row>
    <row r="10041" spans="1:7" ht="19.899999999999999" customHeight="1" x14ac:dyDescent="0.2">
      <c r="A10041" s="599"/>
      <c r="B10041" s="545"/>
      <c r="C10041" s="537" t="s">
        <v>1015</v>
      </c>
      <c r="D10041" s="541"/>
      <c r="E10041" s="542"/>
      <c r="F10041" s="543"/>
      <c r="G10041" s="600"/>
    </row>
    <row r="10042" spans="1:7" ht="19.899999999999999" customHeight="1" x14ac:dyDescent="0.2">
      <c r="A10042" s="792" t="s">
        <v>576</v>
      </c>
      <c r="B10042" s="793"/>
      <c r="C10042" s="794" t="s">
        <v>0</v>
      </c>
      <c r="D10042" s="794" t="s">
        <v>1867</v>
      </c>
      <c r="E10042" s="796" t="s">
        <v>24</v>
      </c>
      <c r="F10042" s="798" t="s">
        <v>25</v>
      </c>
      <c r="G10042" s="800" t="s">
        <v>26</v>
      </c>
    </row>
    <row r="10043" spans="1:7" ht="19.899999999999999" customHeight="1" x14ac:dyDescent="0.2">
      <c r="A10043" s="560" t="s">
        <v>577</v>
      </c>
      <c r="B10043" s="560" t="s">
        <v>578</v>
      </c>
      <c r="C10043" s="795"/>
      <c r="D10043" s="795"/>
      <c r="E10043" s="797"/>
      <c r="F10043" s="799"/>
      <c r="G10043" s="801"/>
    </row>
    <row r="10044" spans="1:7" ht="19.899999999999999" customHeight="1" x14ac:dyDescent="0.2">
      <c r="A10044" s="601">
        <f>IFERROR(VLOOKUP(C10044,T_Insumos,4,FALSE),0)</f>
        <v>0</v>
      </c>
      <c r="B10044" s="561">
        <f>IFERROR(VLOOKUP(C10044,T_Insumos,5,FALSE),0)</f>
        <v>0</v>
      </c>
      <c r="C10044" s="552"/>
      <c r="D10044" s="613">
        <f>IF(C10044=0,0,"$/tnkm")</f>
        <v>0</v>
      </c>
      <c r="E10044" s="553"/>
      <c r="F10044" s="555">
        <f>IFERROR(VLOOKUP(C10044,T_Insumos,3,FALSE),0)</f>
        <v>0</v>
      </c>
      <c r="G10044" s="555">
        <f>ROUND(E10044*F10044,2)</f>
        <v>0</v>
      </c>
    </row>
    <row r="10045" spans="1:7" ht="19.899999999999999" customHeight="1" x14ac:dyDescent="0.2">
      <c r="A10045" s="601">
        <f>IFERROR(VLOOKUP(C10045,T_Insumos,4,FALSE),0)</f>
        <v>0</v>
      </c>
      <c r="B10045" s="561">
        <f>IFERROR(VLOOKUP(C10045,T_Insumos,5,FALSE),0)</f>
        <v>0</v>
      </c>
      <c r="C10045" s="552"/>
      <c r="D10045" s="613">
        <f>IF(C10045=0,0,"$/tnkm")</f>
        <v>0</v>
      </c>
      <c r="E10045" s="569"/>
      <c r="F10045" s="555">
        <f>IFERROR(VLOOKUP(C10045,T_Insumos,3,FALSE),0)</f>
        <v>0</v>
      </c>
      <c r="G10045" s="555">
        <f t="shared" ref="G10045" si="2277">ROUND(E10045*F10045,2)</f>
        <v>0</v>
      </c>
    </row>
    <row r="10046" spans="1:7" ht="19.899999999999999" customHeight="1" x14ac:dyDescent="0.2">
      <c r="A10046" s="599"/>
      <c r="B10046" s="545"/>
      <c r="C10046" s="545"/>
      <c r="D10046" s="541"/>
      <c r="E10046" s="542"/>
      <c r="F10046" s="564" t="s">
        <v>1016</v>
      </c>
      <c r="G10046" s="605">
        <f>SUBTOTAL(9,G10044:G10045)</f>
        <v>0</v>
      </c>
    </row>
    <row r="10047" spans="1:7" ht="19.899999999999999" customHeight="1" x14ac:dyDescent="0.2">
      <c r="A10047" s="602"/>
      <c r="B10047" s="541"/>
      <c r="C10047" s="545"/>
      <c r="D10047" s="541"/>
      <c r="E10047" s="542"/>
      <c r="F10047" s="543"/>
      <c r="G10047" s="600"/>
    </row>
    <row r="10048" spans="1:7" ht="19.899999999999999" customHeight="1" x14ac:dyDescent="0.2">
      <c r="A10048" s="664" t="str">
        <f>B9982</f>
        <v/>
      </c>
      <c r="B10048" s="661">
        <f ca="1">C9982</f>
        <v>0</v>
      </c>
      <c r="C10048" s="541"/>
      <c r="D10048" s="541" t="s">
        <v>1833</v>
      </c>
      <c r="E10048" s="662"/>
      <c r="F10048" s="663" t="str">
        <f ca="1">"$/"&amp;G9982</f>
        <v>$/0</v>
      </c>
      <c r="G10048" s="610">
        <f>SUBTOTAL(9,G10005:G10047)</f>
        <v>0</v>
      </c>
    </row>
    <row r="10049" spans="1:7" ht="19.899999999999999" customHeight="1" x14ac:dyDescent="0.2">
      <c r="A10049" s="606"/>
      <c r="B10049" s="607"/>
      <c r="C10049" s="608"/>
      <c r="D10049" s="608" t="s">
        <v>2043</v>
      </c>
      <c r="E10049" s="609"/>
      <c r="F10049" s="665" t="str">
        <f ca="1">"$/"&amp;G9982</f>
        <v>$/0</v>
      </c>
      <c r="G10049" s="610">
        <f>ROUND(G10048/Coeficiente_Paso,2)</f>
        <v>0</v>
      </c>
    </row>
    <row r="10050" spans="1:7" ht="19.899999999999999" customHeight="1" x14ac:dyDescent="0.2">
      <c r="A10050" s="191"/>
      <c r="B10050" s="191"/>
      <c r="C10050" s="191"/>
      <c r="D10050" s="191"/>
      <c r="E10050" s="191"/>
      <c r="F10050" s="191"/>
      <c r="G10050" s="191"/>
    </row>
    <row r="10051" spans="1:7" ht="19.899999999999999" customHeight="1" x14ac:dyDescent="0.2">
      <c r="A10051" s="802" t="s">
        <v>31</v>
      </c>
      <c r="B10051" s="803"/>
      <c r="C10051" s="803"/>
      <c r="D10051" s="803"/>
      <c r="E10051" s="803"/>
      <c r="F10051" s="803"/>
      <c r="G10051" s="804"/>
    </row>
    <row r="10052" spans="1:7" ht="19.899999999999999" customHeight="1" x14ac:dyDescent="0.2">
      <c r="A10052" s="587" t="s">
        <v>711</v>
      </c>
      <c r="B10052" s="535" t="str">
        <f>Comitente</f>
        <v>DIRECCIÓN PROVINCIAL DE VIALIDAD</v>
      </c>
      <c r="C10052" s="536"/>
      <c r="D10052" s="537"/>
      <c r="E10052" s="537"/>
      <c r="F10052" s="538"/>
      <c r="G10052" s="588"/>
    </row>
    <row r="10053" spans="1:7" ht="19.899999999999999" customHeight="1" x14ac:dyDescent="0.2">
      <c r="A10053" s="587" t="s">
        <v>712</v>
      </c>
      <c r="B10053" s="535">
        <f>Contratista</f>
        <v>0</v>
      </c>
      <c r="C10053" s="539"/>
      <c r="D10053" s="539"/>
      <c r="E10053" s="539"/>
      <c r="F10053" s="535"/>
      <c r="G10053" s="589"/>
    </row>
    <row r="10054" spans="1:7" ht="19.899999999999999" customHeight="1" x14ac:dyDescent="0.2">
      <c r="A10054" s="587" t="s">
        <v>21</v>
      </c>
      <c r="B10054" s="535" t="str">
        <f>Obra</f>
        <v>PAVIMENTACIÓN Y REPAVIMENTACION DE LA RED VIAL MUNICIPAL AFECTADAS POR OBRAS DE SANEAMIENTO 1era ETAPA SARMIENTO</v>
      </c>
      <c r="C10054" s="539"/>
      <c r="D10054" s="539"/>
      <c r="E10054" s="539"/>
      <c r="F10054" s="535" t="s">
        <v>32</v>
      </c>
      <c r="G10054" s="589">
        <f>Fecha_Base</f>
        <v>0</v>
      </c>
    </row>
    <row r="10055" spans="1:7" ht="19.899999999999999" customHeight="1" x14ac:dyDescent="0.2">
      <c r="A10055" s="590" t="s">
        <v>710</v>
      </c>
      <c r="B10055" s="540" t="str">
        <f>Ubicación</f>
        <v>DEPARTAMENTO SARMIENTO</v>
      </c>
      <c r="C10055" s="540"/>
      <c r="D10055" s="541"/>
      <c r="E10055" s="542"/>
      <c r="F10055" s="543"/>
      <c r="G10055" s="591"/>
    </row>
    <row r="10056" spans="1:7" ht="19.899999999999999" customHeight="1" x14ac:dyDescent="0.2">
      <c r="A10056" s="590" t="s">
        <v>33</v>
      </c>
      <c r="B10056" s="544" t="str">
        <f>IFERROR(VALUE(LEFT(B10057,FIND(".",B10057)-1)),"")</f>
        <v/>
      </c>
      <c r="C10056" s="545">
        <f ca="1">IFERROR(VLOOKUP(B10056,T_Computo_Presupuesto,2,FALSE),0)</f>
        <v>0</v>
      </c>
      <c r="D10056" s="545"/>
      <c r="E10056" s="542"/>
      <c r="F10056" s="543"/>
      <c r="G10056" s="591"/>
    </row>
    <row r="10057" spans="1:7" ht="19.899999999999999" customHeight="1" x14ac:dyDescent="0.2">
      <c r="A10057" s="590" t="s">
        <v>22</v>
      </c>
      <c r="B10057" s="546" t="str">
        <f>IFERROR(VLOOKUP(COUNTIF($A$1:A10057,"ANALISIS DE PRECIOS"),T_NumeroItem,2,FALSE),"")</f>
        <v/>
      </c>
      <c r="C10057" s="805">
        <f ca="1">IFERROR(VLOOKUP(B10057,T_Computo_Presupuesto,2,FALSE),0)</f>
        <v>0</v>
      </c>
      <c r="D10057" s="805"/>
      <c r="E10057" s="805"/>
      <c r="F10057" s="540" t="s">
        <v>23</v>
      </c>
      <c r="G10057" s="592">
        <f ca="1">IFERROR(VLOOKUP(B10057,T_Computo_Presupuesto,4,FALSE),0)</f>
        <v>0</v>
      </c>
    </row>
    <row r="10058" spans="1:7" ht="19.899999999999999" customHeight="1" x14ac:dyDescent="0.2">
      <c r="A10058" s="590"/>
      <c r="B10058" s="540"/>
      <c r="C10058" s="545"/>
      <c r="D10058" s="541"/>
      <c r="E10058" s="542"/>
      <c r="F10058" s="545"/>
      <c r="G10058" s="593"/>
    </row>
    <row r="10059" spans="1:7" ht="19.899999999999999" customHeight="1" x14ac:dyDescent="0.2">
      <c r="A10059" s="594"/>
      <c r="B10059" s="547"/>
      <c r="C10059" s="548" t="s">
        <v>999</v>
      </c>
      <c r="D10059" s="547"/>
      <c r="E10059" s="547"/>
      <c r="F10059" s="547"/>
      <c r="G10059" s="595"/>
    </row>
    <row r="10060" spans="1:7" ht="19.899999999999999" customHeight="1" x14ac:dyDescent="0.2">
      <c r="A10060" s="590"/>
      <c r="B10060" s="549"/>
      <c r="C10060" s="545"/>
      <c r="D10060" s="541"/>
      <c r="E10060" s="542"/>
      <c r="F10060" s="540"/>
      <c r="G10060" s="592"/>
    </row>
    <row r="10061" spans="1:7" ht="19.899999999999999" customHeight="1" x14ac:dyDescent="0.2">
      <c r="A10061" s="590"/>
      <c r="B10061" s="549"/>
      <c r="C10061" s="550" t="s">
        <v>1000</v>
      </c>
      <c r="D10061" s="551" t="s">
        <v>24</v>
      </c>
      <c r="E10061" s="551" t="s">
        <v>1001</v>
      </c>
      <c r="F10061" s="551" t="s">
        <v>1002</v>
      </c>
      <c r="G10061" s="550" t="s">
        <v>1003</v>
      </c>
    </row>
    <row r="10062" spans="1:7" ht="19.899999999999999" customHeight="1" x14ac:dyDescent="0.2">
      <c r="A10062" s="590"/>
      <c r="B10062" s="549"/>
      <c r="C10062" s="552"/>
      <c r="D10062" s="553"/>
      <c r="E10062" s="554">
        <f t="shared" ref="E10062:E10071" si="2278">IFERROR(VLOOKUP(C10062,T_Equipos,4,FALSE),0)</f>
        <v>0</v>
      </c>
      <c r="F10062" s="555">
        <f t="shared" ref="F10062:F10071" si="2279">IFERROR(VLOOKUP(C10062,T_Equipos,5,FALSE),0)</f>
        <v>0</v>
      </c>
      <c r="G10062" s="555">
        <f>ROUND(D10062*F10062,2)</f>
        <v>0</v>
      </c>
    </row>
    <row r="10063" spans="1:7" ht="19.899999999999999" customHeight="1" x14ac:dyDescent="0.2">
      <c r="A10063" s="590"/>
      <c r="B10063" s="549"/>
      <c r="C10063" s="552"/>
      <c r="D10063" s="553"/>
      <c r="E10063" s="554">
        <f t="shared" si="2278"/>
        <v>0</v>
      </c>
      <c r="F10063" s="555">
        <f t="shared" si="2279"/>
        <v>0</v>
      </c>
      <c r="G10063" s="555">
        <f>ROUND(D10063*F10063,2)</f>
        <v>0</v>
      </c>
    </row>
    <row r="10064" spans="1:7" ht="19.899999999999999" customHeight="1" x14ac:dyDescent="0.2">
      <c r="A10064" s="590"/>
      <c r="B10064" s="549"/>
      <c r="C10064" s="552"/>
      <c r="D10064" s="553"/>
      <c r="E10064" s="554">
        <f t="shared" si="2278"/>
        <v>0</v>
      </c>
      <c r="F10064" s="555">
        <f t="shared" si="2279"/>
        <v>0</v>
      </c>
      <c r="G10064" s="555">
        <f>ROUND(D10064*F10064,2)</f>
        <v>0</v>
      </c>
    </row>
    <row r="10065" spans="1:7" ht="19.899999999999999" customHeight="1" x14ac:dyDescent="0.2">
      <c r="A10065" s="590"/>
      <c r="B10065" s="549"/>
      <c r="C10065" s="552"/>
      <c r="D10065" s="553"/>
      <c r="E10065" s="554">
        <f t="shared" si="2278"/>
        <v>0</v>
      </c>
      <c r="F10065" s="555">
        <f t="shared" si="2279"/>
        <v>0</v>
      </c>
      <c r="G10065" s="555">
        <f>ROUND(D10065*F10065,2)</f>
        <v>0</v>
      </c>
    </row>
    <row r="10066" spans="1:7" ht="19.899999999999999" customHeight="1" x14ac:dyDescent="0.2">
      <c r="A10066" s="590"/>
      <c r="B10066" s="549"/>
      <c r="C10066" s="552"/>
      <c r="D10066" s="553"/>
      <c r="E10066" s="554">
        <f t="shared" si="2278"/>
        <v>0</v>
      </c>
      <c r="F10066" s="555">
        <f t="shared" si="2279"/>
        <v>0</v>
      </c>
      <c r="G10066" s="555">
        <f t="shared" ref="G10066:G10071" si="2280">ROUND(D10066*F10066,2)</f>
        <v>0</v>
      </c>
    </row>
    <row r="10067" spans="1:7" ht="19.899999999999999" customHeight="1" x14ac:dyDescent="0.2">
      <c r="A10067" s="590"/>
      <c r="B10067" s="549"/>
      <c r="C10067" s="552"/>
      <c r="D10067" s="553"/>
      <c r="E10067" s="554">
        <f t="shared" si="2278"/>
        <v>0</v>
      </c>
      <c r="F10067" s="555">
        <f t="shared" si="2279"/>
        <v>0</v>
      </c>
      <c r="G10067" s="555">
        <f t="shared" si="2280"/>
        <v>0</v>
      </c>
    </row>
    <row r="10068" spans="1:7" ht="19.899999999999999" customHeight="1" x14ac:dyDescent="0.2">
      <c r="A10068" s="590"/>
      <c r="B10068" s="549"/>
      <c r="C10068" s="552"/>
      <c r="D10068" s="553"/>
      <c r="E10068" s="554">
        <f t="shared" si="2278"/>
        <v>0</v>
      </c>
      <c r="F10068" s="555">
        <f t="shared" si="2279"/>
        <v>0</v>
      </c>
      <c r="G10068" s="555">
        <f t="shared" si="2280"/>
        <v>0</v>
      </c>
    </row>
    <row r="10069" spans="1:7" ht="19.899999999999999" customHeight="1" x14ac:dyDescent="0.2">
      <c r="A10069" s="590"/>
      <c r="B10069" s="549"/>
      <c r="C10069" s="552"/>
      <c r="D10069" s="553"/>
      <c r="E10069" s="554">
        <f t="shared" si="2278"/>
        <v>0</v>
      </c>
      <c r="F10069" s="555">
        <f t="shared" si="2279"/>
        <v>0</v>
      </c>
      <c r="G10069" s="555">
        <f t="shared" si="2280"/>
        <v>0</v>
      </c>
    </row>
    <row r="10070" spans="1:7" ht="19.899999999999999" customHeight="1" x14ac:dyDescent="0.2">
      <c r="A10070" s="590"/>
      <c r="B10070" s="549"/>
      <c r="C10070" s="552"/>
      <c r="D10070" s="553"/>
      <c r="E10070" s="554">
        <f t="shared" si="2278"/>
        <v>0</v>
      </c>
      <c r="F10070" s="555">
        <f t="shared" si="2279"/>
        <v>0</v>
      </c>
      <c r="G10070" s="555">
        <f t="shared" si="2280"/>
        <v>0</v>
      </c>
    </row>
    <row r="10071" spans="1:7" ht="19.899999999999999" customHeight="1" x14ac:dyDescent="0.2">
      <c r="A10071" s="590"/>
      <c r="B10071" s="549"/>
      <c r="C10071" s="552"/>
      <c r="D10071" s="553"/>
      <c r="E10071" s="554">
        <f t="shared" si="2278"/>
        <v>0</v>
      </c>
      <c r="F10071" s="555">
        <f t="shared" si="2279"/>
        <v>0</v>
      </c>
      <c r="G10071" s="555">
        <f t="shared" si="2280"/>
        <v>0</v>
      </c>
    </row>
    <row r="10072" spans="1:7" ht="19.899999999999999" customHeight="1" x14ac:dyDescent="0.2">
      <c r="A10072" s="590"/>
      <c r="B10072" s="549"/>
      <c r="C10072" s="545"/>
      <c r="D10072" s="545"/>
      <c r="E10072" s="556"/>
      <c r="F10072" s="540"/>
      <c r="G10072" s="592"/>
    </row>
    <row r="10073" spans="1:7" ht="19.899999999999999" customHeight="1" x14ac:dyDescent="0.2">
      <c r="A10073" s="590"/>
      <c r="B10073" s="545"/>
      <c r="C10073" s="537" t="s">
        <v>1004</v>
      </c>
      <c r="D10073" s="540" t="s">
        <v>1001</v>
      </c>
      <c r="E10073" s="611">
        <f>SUMPRODUCT(D10062:D10071,E10062:E10071)</f>
        <v>0</v>
      </c>
      <c r="F10073" s="540" t="s">
        <v>1005</v>
      </c>
      <c r="G10073" s="612">
        <f>SUM(G10062:G10071)</f>
        <v>0</v>
      </c>
    </row>
    <row r="10074" spans="1:7" ht="19.899999999999999" customHeight="1" x14ac:dyDescent="0.2">
      <c r="A10074" s="590"/>
      <c r="B10074" s="549"/>
      <c r="C10074" s="557"/>
      <c r="D10074" s="556"/>
      <c r="E10074" s="542"/>
      <c r="F10074" s="540"/>
      <c r="G10074" s="596"/>
    </row>
    <row r="10075" spans="1:7" ht="19.899999999999999" customHeight="1" x14ac:dyDescent="0.2">
      <c r="A10075" s="597"/>
      <c r="B10075" s="549"/>
      <c r="C10075" s="540" t="s">
        <v>1006</v>
      </c>
      <c r="D10075" s="558">
        <f>IFERROR(VLOOKUP(COUNTIF($A$1:A10075,"ANALISIS DE PRECIOS"),T_Rendimiento_Equipo,5,FALSE),0)</f>
        <v>0</v>
      </c>
      <c r="E10075" s="559" t="str">
        <f ca="1">G10057&amp;"/día"</f>
        <v>0/día</v>
      </c>
      <c r="F10075" s="598"/>
      <c r="G10075" s="592"/>
    </row>
    <row r="10076" spans="1:7" ht="19.899999999999999" customHeight="1" x14ac:dyDescent="0.2">
      <c r="A10076" s="590"/>
      <c r="B10076" s="549"/>
      <c r="C10076" s="545"/>
      <c r="D10076" s="541"/>
      <c r="E10076" s="542"/>
      <c r="F10076" s="540"/>
      <c r="G10076" s="592"/>
    </row>
    <row r="10077" spans="1:7" ht="19.899999999999999" customHeight="1" x14ac:dyDescent="0.2">
      <c r="A10077" s="792" t="s">
        <v>576</v>
      </c>
      <c r="B10077" s="793"/>
      <c r="C10077" s="794" t="s">
        <v>0</v>
      </c>
      <c r="D10077" s="806" t="s">
        <v>1866</v>
      </c>
      <c r="E10077" s="806" t="s">
        <v>1865</v>
      </c>
      <c r="F10077" s="798" t="s">
        <v>1007</v>
      </c>
      <c r="G10077" s="800" t="s">
        <v>26</v>
      </c>
    </row>
    <row r="10078" spans="1:7" ht="19.899999999999999" customHeight="1" x14ac:dyDescent="0.2">
      <c r="A10078" s="560" t="s">
        <v>577</v>
      </c>
      <c r="B10078" s="560" t="s">
        <v>578</v>
      </c>
      <c r="C10078" s="795"/>
      <c r="D10078" s="807"/>
      <c r="E10078" s="797"/>
      <c r="F10078" s="799"/>
      <c r="G10078" s="801"/>
    </row>
    <row r="10079" spans="1:7" ht="19.899999999999999" customHeight="1" x14ac:dyDescent="0.2">
      <c r="A10079" s="599"/>
      <c r="B10079" s="545"/>
      <c r="C10079" s="537" t="s">
        <v>1008</v>
      </c>
      <c r="D10079" s="542"/>
      <c r="E10079" s="542"/>
      <c r="F10079" s="545"/>
      <c r="G10079" s="600"/>
    </row>
    <row r="10080" spans="1:7" ht="19.899999999999999" customHeight="1" x14ac:dyDescent="0.2">
      <c r="A10080" s="601">
        <f t="shared" ref="A10080:A10088" si="2281">IFERROR(VLOOKUP(C10080,T_Insumos,4,FALSE),0)</f>
        <v>0</v>
      </c>
      <c r="B10080" s="561">
        <f t="shared" ref="B10080:B10088" si="2282">IFERROR(VLOOKUP(C10080,T_Insumos,5,FALSE),0)</f>
        <v>0</v>
      </c>
      <c r="C10080" s="552"/>
      <c r="D10080" s="562">
        <f t="shared" ref="D10080:D10088" si="2283">IFERROR(VLOOKUP(C10080,T_Insumos,3,FALSE),0)</f>
        <v>0</v>
      </c>
      <c r="E10080" s="555">
        <f>D10080*$G$23</f>
        <v>0</v>
      </c>
      <c r="F10080" s="558">
        <f>IF(C10080="",0,IFERROR(VLOOKUP(COUNTIF($A$1:A10080,"ANALISIS DE PRECIOS"),T_Rendimiento_Equipo,5,FALSE),0))</f>
        <v>0</v>
      </c>
      <c r="G10080" s="555">
        <f>IFERROR(ROUND(E10080/F10080,2),0)</f>
        <v>0</v>
      </c>
    </row>
    <row r="10081" spans="1:7" ht="19.899999999999999" customHeight="1" x14ac:dyDescent="0.2">
      <c r="A10081" s="601">
        <f t="shared" si="2281"/>
        <v>0</v>
      </c>
      <c r="B10081" s="561">
        <f t="shared" si="2282"/>
        <v>0</v>
      </c>
      <c r="C10081" s="552"/>
      <c r="D10081" s="562">
        <f t="shared" si="2283"/>
        <v>0</v>
      </c>
      <c r="E10081" s="555"/>
      <c r="F10081" s="558">
        <f>IF(C10081="",0,IFERROR(VLOOKUP(COUNTIF($A$1:A10081,"ANALISIS DE PRECIOS"),T_Rendimiento_Equipo,5,FALSE),0))</f>
        <v>0</v>
      </c>
      <c r="G10081" s="555">
        <f t="shared" ref="G10081:G10088" si="2284">IFERROR(ROUND(E10081/F10081,2),0)</f>
        <v>0</v>
      </c>
    </row>
    <row r="10082" spans="1:7" ht="19.899999999999999" customHeight="1" x14ac:dyDescent="0.2">
      <c r="A10082" s="601">
        <f t="shared" si="2281"/>
        <v>0</v>
      </c>
      <c r="B10082" s="561">
        <f t="shared" si="2282"/>
        <v>0</v>
      </c>
      <c r="C10082" s="563"/>
      <c r="D10082" s="562">
        <f t="shared" si="2283"/>
        <v>0</v>
      </c>
      <c r="E10082" s="555"/>
      <c r="F10082" s="558">
        <f>IF(C10082="",0,IFERROR(VLOOKUP(COUNTIF($A$1:A10082,"ANALISIS DE PRECIOS"),T_Rendimiento_Equipo,5,FALSE),0))</f>
        <v>0</v>
      </c>
      <c r="G10082" s="555">
        <f t="shared" si="2284"/>
        <v>0</v>
      </c>
    </row>
    <row r="10083" spans="1:7" ht="19.899999999999999" customHeight="1" x14ac:dyDescent="0.2">
      <c r="A10083" s="601">
        <f t="shared" si="2281"/>
        <v>0</v>
      </c>
      <c r="B10083" s="561">
        <f t="shared" si="2282"/>
        <v>0</v>
      </c>
      <c r="C10083" s="563"/>
      <c r="D10083" s="562">
        <f t="shared" si="2283"/>
        <v>0</v>
      </c>
      <c r="E10083" s="555"/>
      <c r="F10083" s="558">
        <f>IF(C10083="",0,IFERROR(VLOOKUP(COUNTIF($A$1:A10083,"ANALISIS DE PRECIOS"),T_Rendimiento_Equipo,5,FALSE),0))</f>
        <v>0</v>
      </c>
      <c r="G10083" s="555">
        <f t="shared" si="2284"/>
        <v>0</v>
      </c>
    </row>
    <row r="10084" spans="1:7" ht="19.899999999999999" customHeight="1" x14ac:dyDescent="0.2">
      <c r="A10084" s="601">
        <f t="shared" si="2281"/>
        <v>0</v>
      </c>
      <c r="B10084" s="561">
        <f t="shared" si="2282"/>
        <v>0</v>
      </c>
      <c r="C10084" s="563"/>
      <c r="D10084" s="562">
        <f t="shared" si="2283"/>
        <v>0</v>
      </c>
      <c r="E10084" s="555"/>
      <c r="F10084" s="558">
        <f>IF(C10084="",0,IFERROR(VLOOKUP(COUNTIF($A$1:A10084,"ANALISIS DE PRECIOS"),T_Rendimiento_Equipo,5,FALSE),0))</f>
        <v>0</v>
      </c>
      <c r="G10084" s="555">
        <f t="shared" si="2284"/>
        <v>0</v>
      </c>
    </row>
    <row r="10085" spans="1:7" ht="19.899999999999999" customHeight="1" x14ac:dyDescent="0.2">
      <c r="A10085" s="601">
        <f t="shared" si="2281"/>
        <v>0</v>
      </c>
      <c r="B10085" s="561">
        <f t="shared" si="2282"/>
        <v>0</v>
      </c>
      <c r="C10085" s="563"/>
      <c r="D10085" s="562">
        <f t="shared" si="2283"/>
        <v>0</v>
      </c>
      <c r="E10085" s="555"/>
      <c r="F10085" s="558">
        <f>IF(C10085="",0,IFERROR(VLOOKUP(COUNTIF($A$1:A10085,"ANALISIS DE PRECIOS"),T_Rendimiento_Equipo,5,FALSE),0))</f>
        <v>0</v>
      </c>
      <c r="G10085" s="555">
        <f t="shared" si="2284"/>
        <v>0</v>
      </c>
    </row>
    <row r="10086" spans="1:7" ht="19.899999999999999" customHeight="1" x14ac:dyDescent="0.2">
      <c r="A10086" s="601">
        <f t="shared" si="2281"/>
        <v>0</v>
      </c>
      <c r="B10086" s="561">
        <f t="shared" si="2282"/>
        <v>0</v>
      </c>
      <c r="C10086" s="563"/>
      <c r="D10086" s="562">
        <f t="shared" si="2283"/>
        <v>0</v>
      </c>
      <c r="E10086" s="555"/>
      <c r="F10086" s="558">
        <f>IF(C10086="",0,IFERROR(VLOOKUP(COUNTIF($A$1:A10086,"ANALISIS DE PRECIOS"),T_Rendimiento_Equipo,5,FALSE),0))</f>
        <v>0</v>
      </c>
      <c r="G10086" s="555">
        <f t="shared" si="2284"/>
        <v>0</v>
      </c>
    </row>
    <row r="10087" spans="1:7" ht="19.899999999999999" customHeight="1" x14ac:dyDescent="0.2">
      <c r="A10087" s="601">
        <f t="shared" si="2281"/>
        <v>0</v>
      </c>
      <c r="B10087" s="561">
        <f t="shared" si="2282"/>
        <v>0</v>
      </c>
      <c r="C10087" s="563"/>
      <c r="D10087" s="562">
        <f t="shared" si="2283"/>
        <v>0</v>
      </c>
      <c r="E10087" s="555"/>
      <c r="F10087" s="558">
        <f>IF(C10087="",0,IFERROR(VLOOKUP(COUNTIF($A$1:A10087,"ANALISIS DE PRECIOS"),T_Rendimiento_Equipo,5,FALSE),0))</f>
        <v>0</v>
      </c>
      <c r="G10087" s="555">
        <f t="shared" si="2284"/>
        <v>0</v>
      </c>
    </row>
    <row r="10088" spans="1:7" ht="19.899999999999999" customHeight="1" x14ac:dyDescent="0.2">
      <c r="A10088" s="601">
        <f t="shared" si="2281"/>
        <v>0</v>
      </c>
      <c r="B10088" s="561">
        <f t="shared" si="2282"/>
        <v>0</v>
      </c>
      <c r="C10088" s="552"/>
      <c r="D10088" s="562">
        <f t="shared" si="2283"/>
        <v>0</v>
      </c>
      <c r="E10088" s="555"/>
      <c r="F10088" s="558">
        <f>IF(C10088="",0,IFERROR(VLOOKUP(COUNTIF($A$1:A10088,"ANALISIS DE PRECIOS"),T_Rendimiento_Equipo,5,FALSE),0))</f>
        <v>0</v>
      </c>
      <c r="G10088" s="555">
        <f t="shared" si="2284"/>
        <v>0</v>
      </c>
    </row>
    <row r="10089" spans="1:7" ht="19.899999999999999" customHeight="1" x14ac:dyDescent="0.2">
      <c r="A10089" s="602"/>
      <c r="B10089" s="541"/>
      <c r="C10089" s="545"/>
      <c r="D10089" s="541"/>
      <c r="E10089" s="542"/>
      <c r="F10089" s="564" t="s">
        <v>27</v>
      </c>
      <c r="G10089" s="603">
        <f>SUBTOTAL(9,G10080:G10088)</f>
        <v>0</v>
      </c>
    </row>
    <row r="10090" spans="1:7" ht="19.899999999999999" customHeight="1" x14ac:dyDescent="0.2">
      <c r="A10090" s="599"/>
      <c r="B10090" s="545"/>
      <c r="C10090" s="537" t="s">
        <v>713</v>
      </c>
      <c r="D10090" s="541"/>
      <c r="E10090" s="542"/>
      <c r="F10090" s="543"/>
      <c r="G10090" s="600"/>
    </row>
    <row r="10091" spans="1:7" ht="19.899999999999999" customHeight="1" x14ac:dyDescent="0.2">
      <c r="A10091" s="792" t="s">
        <v>576</v>
      </c>
      <c r="B10091" s="793"/>
      <c r="C10091" s="794" t="s">
        <v>0</v>
      </c>
      <c r="D10091" s="796" t="s">
        <v>24</v>
      </c>
      <c r="E10091" s="796" t="s">
        <v>1832</v>
      </c>
      <c r="F10091" s="798" t="s">
        <v>1007</v>
      </c>
      <c r="G10091" s="800" t="s">
        <v>26</v>
      </c>
    </row>
    <row r="10092" spans="1:7" ht="19.899999999999999" customHeight="1" x14ac:dyDescent="0.2">
      <c r="A10092" s="560" t="s">
        <v>577</v>
      </c>
      <c r="B10092" s="560" t="s">
        <v>578</v>
      </c>
      <c r="C10092" s="795"/>
      <c r="D10092" s="797"/>
      <c r="E10092" s="797"/>
      <c r="F10092" s="799"/>
      <c r="G10092" s="801"/>
    </row>
    <row r="10093" spans="1:7" ht="19.899999999999999" customHeight="1" x14ac:dyDescent="0.2">
      <c r="A10093" s="601">
        <f t="shared" ref="A10093:A10099" si="2285">IFERROR(VLOOKUP(C10093,T_Insumos,4,FALSE),0)</f>
        <v>0</v>
      </c>
      <c r="B10093" s="561">
        <f t="shared" ref="B10093:B10099" si="2286">IFERROR(VLOOKUP(C10093,T_Insumos,5,FALSE),0)</f>
        <v>0</v>
      </c>
      <c r="C10093" s="565"/>
      <c r="D10093" s="558"/>
      <c r="E10093" s="555">
        <f t="shared" ref="E10093:E10099" si="2287">IFERROR(VLOOKUP(C10093,T_Insumos,3,FALSE),0)</f>
        <v>0</v>
      </c>
      <c r="F10093" s="558">
        <f>IF(C10093="",0,IFERROR(VLOOKUP(COUNTIF($A$1:A10093,"ANALISIS DE PRECIOS"),T_Rendimiento_Equipo,5,FALSE),0))</f>
        <v>0</v>
      </c>
      <c r="G10093" s="555">
        <f>IFERROR(ROUND(D10093*E10093/F10093,2),0)</f>
        <v>0</v>
      </c>
    </row>
    <row r="10094" spans="1:7" ht="19.899999999999999" customHeight="1" x14ac:dyDescent="0.2">
      <c r="A10094" s="601">
        <f t="shared" si="2285"/>
        <v>0</v>
      </c>
      <c r="B10094" s="561">
        <f t="shared" si="2286"/>
        <v>0</v>
      </c>
      <c r="C10094" s="552"/>
      <c r="D10094" s="558"/>
      <c r="E10094" s="555">
        <f t="shared" si="2287"/>
        <v>0</v>
      </c>
      <c r="F10094" s="558">
        <f>IF(C10094="",0,IFERROR(VLOOKUP(COUNTIF($A$1:A10094,"ANALISIS DE PRECIOS"),T_Rendimiento_Equipo,5,FALSE),0))</f>
        <v>0</v>
      </c>
      <c r="G10094" s="555">
        <f t="shared" ref="G10094:G10099" si="2288">IFERROR(ROUND(D10094*E10094/F10094,2),0)</f>
        <v>0</v>
      </c>
    </row>
    <row r="10095" spans="1:7" ht="19.899999999999999" customHeight="1" x14ac:dyDescent="0.2">
      <c r="A10095" s="601">
        <f t="shared" si="2285"/>
        <v>0</v>
      </c>
      <c r="B10095" s="561">
        <f t="shared" si="2286"/>
        <v>0</v>
      </c>
      <c r="C10095" s="552"/>
      <c r="D10095" s="558"/>
      <c r="E10095" s="555">
        <f t="shared" si="2287"/>
        <v>0</v>
      </c>
      <c r="F10095" s="558">
        <f>IF(C10095="",0,IFERROR(VLOOKUP(COUNTIF($A$1:A10095,"ANALISIS DE PRECIOS"),T_Rendimiento_Equipo,5,FALSE),0))</f>
        <v>0</v>
      </c>
      <c r="G10095" s="555">
        <f t="shared" si="2288"/>
        <v>0</v>
      </c>
    </row>
    <row r="10096" spans="1:7" ht="19.899999999999999" customHeight="1" x14ac:dyDescent="0.2">
      <c r="A10096" s="601">
        <f t="shared" si="2285"/>
        <v>0</v>
      </c>
      <c r="B10096" s="561">
        <f t="shared" si="2286"/>
        <v>0</v>
      </c>
      <c r="C10096" s="552"/>
      <c r="D10096" s="558"/>
      <c r="E10096" s="555">
        <f t="shared" si="2287"/>
        <v>0</v>
      </c>
      <c r="F10096" s="558">
        <f>IF(C10096="",0,IFERROR(VLOOKUP(COUNTIF($A$1:A10096,"ANALISIS DE PRECIOS"),T_Rendimiento_Equipo,5,FALSE),0))</f>
        <v>0</v>
      </c>
      <c r="G10096" s="555">
        <f t="shared" si="2288"/>
        <v>0</v>
      </c>
    </row>
    <row r="10097" spans="1:7" ht="19.899999999999999" customHeight="1" x14ac:dyDescent="0.2">
      <c r="A10097" s="601">
        <f t="shared" si="2285"/>
        <v>0</v>
      </c>
      <c r="B10097" s="561">
        <f t="shared" si="2286"/>
        <v>0</v>
      </c>
      <c r="C10097" s="552"/>
      <c r="D10097" s="558"/>
      <c r="E10097" s="555">
        <f t="shared" si="2287"/>
        <v>0</v>
      </c>
      <c r="F10097" s="558">
        <f>IF(C10097="",0,IFERROR(VLOOKUP(COUNTIF($A$1:A10097,"ANALISIS DE PRECIOS"),T_Rendimiento_Equipo,5,FALSE),0))</f>
        <v>0</v>
      </c>
      <c r="G10097" s="555">
        <f t="shared" si="2288"/>
        <v>0</v>
      </c>
    </row>
    <row r="10098" spans="1:7" ht="19.899999999999999" customHeight="1" x14ac:dyDescent="0.2">
      <c r="A10098" s="601">
        <f t="shared" si="2285"/>
        <v>0</v>
      </c>
      <c r="B10098" s="561">
        <f t="shared" si="2286"/>
        <v>0</v>
      </c>
      <c r="C10098" s="552"/>
      <c r="D10098" s="566"/>
      <c r="E10098" s="555">
        <f t="shared" si="2287"/>
        <v>0</v>
      </c>
      <c r="F10098" s="558">
        <f>IF(C10098="",0,IFERROR(VLOOKUP(COUNTIF($A$1:A10098,"ANALISIS DE PRECIOS"),T_Rendimiento_Equipo,5,FALSE),0))</f>
        <v>0</v>
      </c>
      <c r="G10098" s="555">
        <f t="shared" si="2288"/>
        <v>0</v>
      </c>
    </row>
    <row r="10099" spans="1:7" ht="19.899999999999999" customHeight="1" x14ac:dyDescent="0.2">
      <c r="A10099" s="601">
        <f t="shared" si="2285"/>
        <v>0</v>
      </c>
      <c r="B10099" s="561">
        <f t="shared" si="2286"/>
        <v>0</v>
      </c>
      <c r="C10099" s="561"/>
      <c r="D10099" s="567"/>
      <c r="E10099" s="555">
        <f t="shared" si="2287"/>
        <v>0</v>
      </c>
      <c r="F10099" s="558">
        <f>IF(C10099="",0,IFERROR(VLOOKUP(COUNTIF($A$1:A10099,"ANALISIS DE PRECIOS"),T_Rendimiento_Equipo,5,FALSE),0))</f>
        <v>0</v>
      </c>
      <c r="G10099" s="555">
        <f t="shared" si="2288"/>
        <v>0</v>
      </c>
    </row>
    <row r="10100" spans="1:7" ht="19.899999999999999" customHeight="1" x14ac:dyDescent="0.2">
      <c r="A10100" s="602"/>
      <c r="B10100" s="541"/>
      <c r="C10100" s="545"/>
      <c r="D10100" s="541"/>
      <c r="E10100" s="542"/>
      <c r="F10100" s="564" t="s">
        <v>28</v>
      </c>
      <c r="G10100" s="604">
        <f>SUBTOTAL(9,G10093:G10099)</f>
        <v>0</v>
      </c>
    </row>
    <row r="10101" spans="1:7" ht="19.899999999999999" customHeight="1" x14ac:dyDescent="0.2">
      <c r="A10101" s="599"/>
      <c r="B10101" s="545"/>
      <c r="C10101" s="537" t="s">
        <v>1014</v>
      </c>
      <c r="D10101" s="541"/>
      <c r="E10101" s="542"/>
      <c r="F10101" s="543"/>
      <c r="G10101" s="600"/>
    </row>
    <row r="10102" spans="1:7" ht="19.899999999999999" customHeight="1" x14ac:dyDescent="0.2">
      <c r="A10102" s="792" t="s">
        <v>576</v>
      </c>
      <c r="B10102" s="793"/>
      <c r="C10102" s="794" t="s">
        <v>0</v>
      </c>
      <c r="D10102" s="794" t="s">
        <v>1867</v>
      </c>
      <c r="E10102" s="796" t="s">
        <v>24</v>
      </c>
      <c r="F10102" s="798" t="s">
        <v>25</v>
      </c>
      <c r="G10102" s="800" t="s">
        <v>26</v>
      </c>
    </row>
    <row r="10103" spans="1:7" ht="19.899999999999999" customHeight="1" x14ac:dyDescent="0.2">
      <c r="A10103" s="560" t="s">
        <v>577</v>
      </c>
      <c r="B10103" s="560" t="s">
        <v>578</v>
      </c>
      <c r="C10103" s="795"/>
      <c r="D10103" s="795"/>
      <c r="E10103" s="797"/>
      <c r="F10103" s="799"/>
      <c r="G10103" s="801"/>
    </row>
    <row r="10104" spans="1:7" ht="19.899999999999999" customHeight="1" x14ac:dyDescent="0.2">
      <c r="A10104" s="601">
        <f t="shared" ref="A10104:A10114" si="2289">IFERROR(VLOOKUP(C10104,T_Insumos,4,FALSE),0)</f>
        <v>0</v>
      </c>
      <c r="B10104" s="561">
        <f t="shared" ref="B10104:B10114" si="2290">IFERROR(VLOOKUP(C10104,T_Insumos,5,FALSE),0)</f>
        <v>0</v>
      </c>
      <c r="C10104" s="561"/>
      <c r="D10104" s="613">
        <f t="shared" ref="D10104:D10114" si="2291">IFERROR(VLOOKUP(C10104,T_Insumos,2,FALSE),0)</f>
        <v>0</v>
      </c>
      <c r="E10104" s="553"/>
      <c r="F10104" s="555">
        <f t="shared" ref="F10104:F10114" si="2292">IFERROR(VLOOKUP(C10104,T_Insumos,3,FALSE),0)</f>
        <v>0</v>
      </c>
      <c r="G10104" s="555">
        <f>ROUND(E10104*F10104,2)</f>
        <v>0</v>
      </c>
    </row>
    <row r="10105" spans="1:7" ht="19.899999999999999" customHeight="1" x14ac:dyDescent="0.2">
      <c r="A10105" s="601">
        <f t="shared" si="2289"/>
        <v>0</v>
      </c>
      <c r="B10105" s="561">
        <f t="shared" si="2290"/>
        <v>0</v>
      </c>
      <c r="C10105" s="561"/>
      <c r="D10105" s="613">
        <f t="shared" si="2291"/>
        <v>0</v>
      </c>
      <c r="E10105" s="553"/>
      <c r="F10105" s="555">
        <f t="shared" si="2292"/>
        <v>0</v>
      </c>
      <c r="G10105" s="555">
        <f t="shared" ref="G10105:G10114" si="2293">ROUND(E10105*F10105,2)</f>
        <v>0</v>
      </c>
    </row>
    <row r="10106" spans="1:7" ht="19.899999999999999" customHeight="1" x14ac:dyDescent="0.2">
      <c r="A10106" s="601">
        <f t="shared" si="2289"/>
        <v>0</v>
      </c>
      <c r="B10106" s="561">
        <f t="shared" si="2290"/>
        <v>0</v>
      </c>
      <c r="C10106" s="561"/>
      <c r="D10106" s="613">
        <f t="shared" si="2291"/>
        <v>0</v>
      </c>
      <c r="E10106" s="553"/>
      <c r="F10106" s="555">
        <f t="shared" si="2292"/>
        <v>0</v>
      </c>
      <c r="G10106" s="555">
        <f t="shared" si="2293"/>
        <v>0</v>
      </c>
    </row>
    <row r="10107" spans="1:7" ht="19.899999999999999" customHeight="1" x14ac:dyDescent="0.2">
      <c r="A10107" s="601">
        <f t="shared" si="2289"/>
        <v>0</v>
      </c>
      <c r="B10107" s="561">
        <f t="shared" si="2290"/>
        <v>0</v>
      </c>
      <c r="C10107" s="561"/>
      <c r="D10107" s="613">
        <f t="shared" si="2291"/>
        <v>0</v>
      </c>
      <c r="E10107" s="553"/>
      <c r="F10107" s="555">
        <f t="shared" si="2292"/>
        <v>0</v>
      </c>
      <c r="G10107" s="555">
        <f t="shared" si="2293"/>
        <v>0</v>
      </c>
    </row>
    <row r="10108" spans="1:7" ht="19.899999999999999" customHeight="1" x14ac:dyDescent="0.2">
      <c r="A10108" s="601">
        <f t="shared" si="2289"/>
        <v>0</v>
      </c>
      <c r="B10108" s="561">
        <f t="shared" si="2290"/>
        <v>0</v>
      </c>
      <c r="C10108" s="561"/>
      <c r="D10108" s="613">
        <f t="shared" si="2291"/>
        <v>0</v>
      </c>
      <c r="E10108" s="553"/>
      <c r="F10108" s="555">
        <f t="shared" si="2292"/>
        <v>0</v>
      </c>
      <c r="G10108" s="555">
        <f t="shared" si="2293"/>
        <v>0</v>
      </c>
    </row>
    <row r="10109" spans="1:7" ht="19.899999999999999" customHeight="1" x14ac:dyDescent="0.2">
      <c r="A10109" s="601">
        <f t="shared" si="2289"/>
        <v>0</v>
      </c>
      <c r="B10109" s="561">
        <f t="shared" si="2290"/>
        <v>0</v>
      </c>
      <c r="C10109" s="561"/>
      <c r="D10109" s="613">
        <f t="shared" si="2291"/>
        <v>0</v>
      </c>
      <c r="E10109" s="553"/>
      <c r="F10109" s="555">
        <f t="shared" si="2292"/>
        <v>0</v>
      </c>
      <c r="G10109" s="555">
        <f t="shared" si="2293"/>
        <v>0</v>
      </c>
    </row>
    <row r="10110" spans="1:7" ht="19.899999999999999" customHeight="1" x14ac:dyDescent="0.2">
      <c r="A10110" s="601">
        <f t="shared" si="2289"/>
        <v>0</v>
      </c>
      <c r="B10110" s="561">
        <f t="shared" si="2290"/>
        <v>0</v>
      </c>
      <c r="C10110" s="561"/>
      <c r="D10110" s="613">
        <f t="shared" si="2291"/>
        <v>0</v>
      </c>
      <c r="E10110" s="553"/>
      <c r="F10110" s="555">
        <f t="shared" si="2292"/>
        <v>0</v>
      </c>
      <c r="G10110" s="555">
        <f t="shared" si="2293"/>
        <v>0</v>
      </c>
    </row>
    <row r="10111" spans="1:7" ht="19.899999999999999" customHeight="1" x14ac:dyDescent="0.2">
      <c r="A10111" s="601">
        <f t="shared" si="2289"/>
        <v>0</v>
      </c>
      <c r="B10111" s="561">
        <f t="shared" si="2290"/>
        <v>0</v>
      </c>
      <c r="C10111" s="561"/>
      <c r="D10111" s="613">
        <f t="shared" si="2291"/>
        <v>0</v>
      </c>
      <c r="E10111" s="553"/>
      <c r="F10111" s="555">
        <f t="shared" si="2292"/>
        <v>0</v>
      </c>
      <c r="G10111" s="555">
        <f t="shared" si="2293"/>
        <v>0</v>
      </c>
    </row>
    <row r="10112" spans="1:7" ht="19.899999999999999" customHeight="1" x14ac:dyDescent="0.2">
      <c r="A10112" s="601">
        <f t="shared" si="2289"/>
        <v>0</v>
      </c>
      <c r="B10112" s="561">
        <f t="shared" si="2290"/>
        <v>0</v>
      </c>
      <c r="C10112" s="561"/>
      <c r="D10112" s="613">
        <f t="shared" si="2291"/>
        <v>0</v>
      </c>
      <c r="E10112" s="553"/>
      <c r="F10112" s="555">
        <f t="shared" si="2292"/>
        <v>0</v>
      </c>
      <c r="G10112" s="555">
        <f t="shared" si="2293"/>
        <v>0</v>
      </c>
    </row>
    <row r="10113" spans="1:7" ht="19.899999999999999" customHeight="1" x14ac:dyDescent="0.2">
      <c r="A10113" s="601">
        <f t="shared" si="2289"/>
        <v>0</v>
      </c>
      <c r="B10113" s="561">
        <f t="shared" si="2290"/>
        <v>0</v>
      </c>
      <c r="C10113" s="561"/>
      <c r="D10113" s="613">
        <f t="shared" si="2291"/>
        <v>0</v>
      </c>
      <c r="E10113" s="553"/>
      <c r="F10113" s="555">
        <f t="shared" si="2292"/>
        <v>0</v>
      </c>
      <c r="G10113" s="555">
        <f t="shared" si="2293"/>
        <v>0</v>
      </c>
    </row>
    <row r="10114" spans="1:7" ht="19.899999999999999" customHeight="1" x14ac:dyDescent="0.2">
      <c r="A10114" s="601">
        <f t="shared" si="2289"/>
        <v>0</v>
      </c>
      <c r="B10114" s="561">
        <f t="shared" si="2290"/>
        <v>0</v>
      </c>
      <c r="C10114" s="561"/>
      <c r="D10114" s="613">
        <f t="shared" si="2291"/>
        <v>0</v>
      </c>
      <c r="E10114" s="553"/>
      <c r="F10114" s="555">
        <f t="shared" si="2292"/>
        <v>0</v>
      </c>
      <c r="G10114" s="555">
        <f t="shared" si="2293"/>
        <v>0</v>
      </c>
    </row>
    <row r="10115" spans="1:7" ht="19.899999999999999" customHeight="1" x14ac:dyDescent="0.2">
      <c r="A10115" s="599"/>
      <c r="B10115" s="545"/>
      <c r="C10115" s="545"/>
      <c r="D10115" s="541"/>
      <c r="E10115" s="542"/>
      <c r="F10115" s="564" t="s">
        <v>29</v>
      </c>
      <c r="G10115" s="605">
        <f>SUBTOTAL(9,G10104:G10114)</f>
        <v>0</v>
      </c>
    </row>
    <row r="10116" spans="1:7" ht="19.899999999999999" customHeight="1" x14ac:dyDescent="0.2">
      <c r="A10116" s="599"/>
      <c r="B10116" s="545"/>
      <c r="C10116" s="537" t="s">
        <v>1015</v>
      </c>
      <c r="D10116" s="541"/>
      <c r="E10116" s="542"/>
      <c r="F10116" s="543"/>
      <c r="G10116" s="600"/>
    </row>
    <row r="10117" spans="1:7" ht="19.899999999999999" customHeight="1" x14ac:dyDescent="0.2">
      <c r="A10117" s="792" t="s">
        <v>576</v>
      </c>
      <c r="B10117" s="793"/>
      <c r="C10117" s="794" t="s">
        <v>0</v>
      </c>
      <c r="D10117" s="794" t="s">
        <v>1867</v>
      </c>
      <c r="E10117" s="796" t="s">
        <v>24</v>
      </c>
      <c r="F10117" s="798" t="s">
        <v>25</v>
      </c>
      <c r="G10117" s="800" t="s">
        <v>26</v>
      </c>
    </row>
    <row r="10118" spans="1:7" ht="19.899999999999999" customHeight="1" x14ac:dyDescent="0.2">
      <c r="A10118" s="560" t="s">
        <v>577</v>
      </c>
      <c r="B10118" s="560" t="s">
        <v>578</v>
      </c>
      <c r="C10118" s="795"/>
      <c r="D10118" s="795"/>
      <c r="E10118" s="797"/>
      <c r="F10118" s="799"/>
      <c r="G10118" s="801"/>
    </row>
    <row r="10119" spans="1:7" ht="19.899999999999999" customHeight="1" x14ac:dyDescent="0.2">
      <c r="A10119" s="601">
        <f>IFERROR(VLOOKUP(C10119,T_Insumos,4,FALSE),0)</f>
        <v>0</v>
      </c>
      <c r="B10119" s="561">
        <f>IFERROR(VLOOKUP(C10119,T_Insumos,5,FALSE),0)</f>
        <v>0</v>
      </c>
      <c r="C10119" s="552"/>
      <c r="D10119" s="613">
        <f>IF(C10119=0,0,"$/tnkm")</f>
        <v>0</v>
      </c>
      <c r="E10119" s="553"/>
      <c r="F10119" s="555">
        <f>IFERROR(VLOOKUP(C10119,T_Insumos,3,FALSE),0)</f>
        <v>0</v>
      </c>
      <c r="G10119" s="555">
        <f>ROUND(E10119*F10119,2)</f>
        <v>0</v>
      </c>
    </row>
    <row r="10120" spans="1:7" ht="19.899999999999999" customHeight="1" x14ac:dyDescent="0.2">
      <c r="A10120" s="601">
        <f>IFERROR(VLOOKUP(C10120,T_Insumos,4,FALSE),0)</f>
        <v>0</v>
      </c>
      <c r="B10120" s="561">
        <f>IFERROR(VLOOKUP(C10120,T_Insumos,5,FALSE),0)</f>
        <v>0</v>
      </c>
      <c r="C10120" s="552"/>
      <c r="D10120" s="613">
        <f>IF(C10120=0,0,"$/tnkm")</f>
        <v>0</v>
      </c>
      <c r="E10120" s="569"/>
      <c r="F10120" s="555">
        <f>IFERROR(VLOOKUP(C10120,T_Insumos,3,FALSE),0)</f>
        <v>0</v>
      </c>
      <c r="G10120" s="555">
        <f t="shared" ref="G10120" si="2294">ROUND(E10120*F10120,2)</f>
        <v>0</v>
      </c>
    </row>
    <row r="10121" spans="1:7" ht="19.899999999999999" customHeight="1" x14ac:dyDescent="0.2">
      <c r="A10121" s="599"/>
      <c r="B10121" s="545"/>
      <c r="C10121" s="545"/>
      <c r="D10121" s="541"/>
      <c r="E10121" s="542"/>
      <c r="F10121" s="564" t="s">
        <v>1016</v>
      </c>
      <c r="G10121" s="605">
        <f>SUBTOTAL(9,G10119:G10120)</f>
        <v>0</v>
      </c>
    </row>
    <row r="10122" spans="1:7" ht="19.899999999999999" customHeight="1" x14ac:dyDescent="0.2">
      <c r="A10122" s="602"/>
      <c r="B10122" s="541"/>
      <c r="C10122" s="545"/>
      <c r="D10122" s="541"/>
      <c r="E10122" s="542"/>
      <c r="F10122" s="543"/>
      <c r="G10122" s="600"/>
    </row>
    <row r="10123" spans="1:7" ht="19.899999999999999" customHeight="1" x14ac:dyDescent="0.2">
      <c r="A10123" s="664" t="str">
        <f>B10057</f>
        <v/>
      </c>
      <c r="B10123" s="661">
        <f ca="1">C10057</f>
        <v>0</v>
      </c>
      <c r="C10123" s="541"/>
      <c r="D10123" s="541" t="s">
        <v>1833</v>
      </c>
      <c r="E10123" s="662"/>
      <c r="F10123" s="663" t="str">
        <f ca="1">"$/"&amp;G10057</f>
        <v>$/0</v>
      </c>
      <c r="G10123" s="610">
        <f>SUBTOTAL(9,G10080:G10122)</f>
        <v>0</v>
      </c>
    </row>
    <row r="10124" spans="1:7" ht="19.899999999999999" customHeight="1" x14ac:dyDescent="0.2">
      <c r="A10124" s="606"/>
      <c r="B10124" s="607"/>
      <c r="C10124" s="608"/>
      <c r="D10124" s="608" t="s">
        <v>2043</v>
      </c>
      <c r="E10124" s="609"/>
      <c r="F10124" s="665" t="str">
        <f ca="1">"$/"&amp;G10057</f>
        <v>$/0</v>
      </c>
      <c r="G10124" s="610">
        <f>ROUND(G10123/Coeficiente_Paso,2)</f>
        <v>0</v>
      </c>
    </row>
    <row r="10125" spans="1:7" ht="19.899999999999999" customHeight="1" x14ac:dyDescent="0.2">
      <c r="A10125" s="191"/>
      <c r="B10125" s="191"/>
      <c r="C10125" s="191"/>
      <c r="D10125" s="191"/>
      <c r="E10125" s="191"/>
      <c r="F10125" s="191"/>
      <c r="G10125" s="191"/>
    </row>
    <row r="10126" spans="1:7" ht="19.899999999999999" customHeight="1" x14ac:dyDescent="0.2">
      <c r="A10126" s="802" t="s">
        <v>31</v>
      </c>
      <c r="B10126" s="803"/>
      <c r="C10126" s="803"/>
      <c r="D10126" s="803"/>
      <c r="E10126" s="803"/>
      <c r="F10126" s="803"/>
      <c r="G10126" s="804"/>
    </row>
    <row r="10127" spans="1:7" ht="19.899999999999999" customHeight="1" x14ac:dyDescent="0.2">
      <c r="A10127" s="587" t="s">
        <v>711</v>
      </c>
      <c r="B10127" s="535" t="str">
        <f>Comitente</f>
        <v>DIRECCIÓN PROVINCIAL DE VIALIDAD</v>
      </c>
      <c r="C10127" s="536"/>
      <c r="D10127" s="537"/>
      <c r="E10127" s="537"/>
      <c r="F10127" s="538"/>
      <c r="G10127" s="588"/>
    </row>
    <row r="10128" spans="1:7" ht="19.899999999999999" customHeight="1" x14ac:dyDescent="0.2">
      <c r="A10128" s="587" t="s">
        <v>712</v>
      </c>
      <c r="B10128" s="535">
        <f>Contratista</f>
        <v>0</v>
      </c>
      <c r="C10128" s="539"/>
      <c r="D10128" s="539"/>
      <c r="E10128" s="539"/>
      <c r="F10128" s="535"/>
      <c r="G10128" s="589"/>
    </row>
    <row r="10129" spans="1:7" ht="19.899999999999999" customHeight="1" x14ac:dyDescent="0.2">
      <c r="A10129" s="587" t="s">
        <v>21</v>
      </c>
      <c r="B10129" s="535" t="str">
        <f>Obra</f>
        <v>PAVIMENTACIÓN Y REPAVIMENTACION DE LA RED VIAL MUNICIPAL AFECTADAS POR OBRAS DE SANEAMIENTO 1era ETAPA SARMIENTO</v>
      </c>
      <c r="C10129" s="539"/>
      <c r="D10129" s="539"/>
      <c r="E10129" s="539"/>
      <c r="F10129" s="535" t="s">
        <v>32</v>
      </c>
      <c r="G10129" s="589">
        <f>Fecha_Base</f>
        <v>0</v>
      </c>
    </row>
    <row r="10130" spans="1:7" ht="19.899999999999999" customHeight="1" x14ac:dyDescent="0.2">
      <c r="A10130" s="590" t="s">
        <v>710</v>
      </c>
      <c r="B10130" s="540" t="str">
        <f>Ubicación</f>
        <v>DEPARTAMENTO SARMIENTO</v>
      </c>
      <c r="C10130" s="540"/>
      <c r="D10130" s="541"/>
      <c r="E10130" s="542"/>
      <c r="F10130" s="543"/>
      <c r="G10130" s="591"/>
    </row>
    <row r="10131" spans="1:7" ht="19.899999999999999" customHeight="1" x14ac:dyDescent="0.2">
      <c r="A10131" s="590" t="s">
        <v>33</v>
      </c>
      <c r="B10131" s="544" t="str">
        <f>IFERROR(VALUE(LEFT(B10132,FIND(".",B10132)-1)),"")</f>
        <v/>
      </c>
      <c r="C10131" s="545">
        <f ca="1">IFERROR(VLOOKUP(B10131,T_Computo_Presupuesto,2,FALSE),0)</f>
        <v>0</v>
      </c>
      <c r="D10131" s="545"/>
      <c r="E10131" s="542"/>
      <c r="F10131" s="543"/>
      <c r="G10131" s="591"/>
    </row>
    <row r="10132" spans="1:7" ht="19.899999999999999" customHeight="1" x14ac:dyDescent="0.2">
      <c r="A10132" s="590" t="s">
        <v>22</v>
      </c>
      <c r="B10132" s="546" t="str">
        <f>IFERROR(VLOOKUP(COUNTIF($A$1:A10132,"ANALISIS DE PRECIOS"),T_NumeroItem,2,FALSE),"")</f>
        <v/>
      </c>
      <c r="C10132" s="805">
        <f ca="1">IFERROR(VLOOKUP(B10132,T_Computo_Presupuesto,2,FALSE),0)</f>
        <v>0</v>
      </c>
      <c r="D10132" s="805"/>
      <c r="E10132" s="805"/>
      <c r="F10132" s="540" t="s">
        <v>23</v>
      </c>
      <c r="G10132" s="592">
        <f ca="1">IFERROR(VLOOKUP(B10132,T_Computo_Presupuesto,4,FALSE),0)</f>
        <v>0</v>
      </c>
    </row>
    <row r="10133" spans="1:7" ht="19.899999999999999" customHeight="1" x14ac:dyDescent="0.2">
      <c r="A10133" s="590"/>
      <c r="B10133" s="540"/>
      <c r="C10133" s="545"/>
      <c r="D10133" s="541"/>
      <c r="E10133" s="542"/>
      <c r="F10133" s="545"/>
      <c r="G10133" s="593"/>
    </row>
    <row r="10134" spans="1:7" ht="19.899999999999999" customHeight="1" x14ac:dyDescent="0.2">
      <c r="A10134" s="594"/>
      <c r="B10134" s="547"/>
      <c r="C10134" s="548" t="s">
        <v>999</v>
      </c>
      <c r="D10134" s="547"/>
      <c r="E10134" s="547"/>
      <c r="F10134" s="547"/>
      <c r="G10134" s="595"/>
    </row>
    <row r="10135" spans="1:7" ht="19.899999999999999" customHeight="1" x14ac:dyDescent="0.2">
      <c r="A10135" s="590"/>
      <c r="B10135" s="549"/>
      <c r="C10135" s="545"/>
      <c r="D10135" s="541"/>
      <c r="E10135" s="542"/>
      <c r="F10135" s="540"/>
      <c r="G10135" s="592"/>
    </row>
    <row r="10136" spans="1:7" ht="19.899999999999999" customHeight="1" x14ac:dyDescent="0.2">
      <c r="A10136" s="590"/>
      <c r="B10136" s="549"/>
      <c r="C10136" s="550" t="s">
        <v>1000</v>
      </c>
      <c r="D10136" s="551" t="s">
        <v>24</v>
      </c>
      <c r="E10136" s="551" t="s">
        <v>1001</v>
      </c>
      <c r="F10136" s="551" t="s">
        <v>1002</v>
      </c>
      <c r="G10136" s="550" t="s">
        <v>1003</v>
      </c>
    </row>
    <row r="10137" spans="1:7" ht="19.899999999999999" customHeight="1" x14ac:dyDescent="0.2">
      <c r="A10137" s="590"/>
      <c r="B10137" s="549"/>
      <c r="C10137" s="552"/>
      <c r="D10137" s="553"/>
      <c r="E10137" s="554">
        <f t="shared" ref="E10137:E10146" si="2295">IFERROR(VLOOKUP(C10137,T_Equipos,4,FALSE),0)</f>
        <v>0</v>
      </c>
      <c r="F10137" s="555">
        <f t="shared" ref="F10137:F10146" si="2296">IFERROR(VLOOKUP(C10137,T_Equipos,5,FALSE),0)</f>
        <v>0</v>
      </c>
      <c r="G10137" s="555">
        <f>ROUND(D10137*F10137,2)</f>
        <v>0</v>
      </c>
    </row>
    <row r="10138" spans="1:7" ht="19.899999999999999" customHeight="1" x14ac:dyDescent="0.2">
      <c r="A10138" s="590"/>
      <c r="B10138" s="549"/>
      <c r="C10138" s="552"/>
      <c r="D10138" s="553"/>
      <c r="E10138" s="554">
        <f t="shared" si="2295"/>
        <v>0</v>
      </c>
      <c r="F10138" s="555">
        <f t="shared" si="2296"/>
        <v>0</v>
      </c>
      <c r="G10138" s="555">
        <f>ROUND(D10138*F10138,2)</f>
        <v>0</v>
      </c>
    </row>
    <row r="10139" spans="1:7" ht="19.899999999999999" customHeight="1" x14ac:dyDescent="0.2">
      <c r="A10139" s="590"/>
      <c r="B10139" s="549"/>
      <c r="C10139" s="552"/>
      <c r="D10139" s="553"/>
      <c r="E10139" s="554">
        <f t="shared" si="2295"/>
        <v>0</v>
      </c>
      <c r="F10139" s="555">
        <f t="shared" si="2296"/>
        <v>0</v>
      </c>
      <c r="G10139" s="555">
        <f>ROUND(D10139*F10139,2)</f>
        <v>0</v>
      </c>
    </row>
    <row r="10140" spans="1:7" ht="19.899999999999999" customHeight="1" x14ac:dyDescent="0.2">
      <c r="A10140" s="590"/>
      <c r="B10140" s="549"/>
      <c r="C10140" s="552"/>
      <c r="D10140" s="553"/>
      <c r="E10140" s="554">
        <f t="shared" si="2295"/>
        <v>0</v>
      </c>
      <c r="F10140" s="555">
        <f t="shared" si="2296"/>
        <v>0</v>
      </c>
      <c r="G10140" s="555">
        <f>ROUND(D10140*F10140,2)</f>
        <v>0</v>
      </c>
    </row>
    <row r="10141" spans="1:7" ht="19.899999999999999" customHeight="1" x14ac:dyDescent="0.2">
      <c r="A10141" s="590"/>
      <c r="B10141" s="549"/>
      <c r="C10141" s="552"/>
      <c r="D10141" s="553"/>
      <c r="E10141" s="554">
        <f t="shared" si="2295"/>
        <v>0</v>
      </c>
      <c r="F10141" s="555">
        <f t="shared" si="2296"/>
        <v>0</v>
      </c>
      <c r="G10141" s="555">
        <f t="shared" ref="G10141:G10146" si="2297">ROUND(D10141*F10141,2)</f>
        <v>0</v>
      </c>
    </row>
    <row r="10142" spans="1:7" ht="19.899999999999999" customHeight="1" x14ac:dyDescent="0.2">
      <c r="A10142" s="590"/>
      <c r="B10142" s="549"/>
      <c r="C10142" s="552"/>
      <c r="D10142" s="553"/>
      <c r="E10142" s="554">
        <f t="shared" si="2295"/>
        <v>0</v>
      </c>
      <c r="F10142" s="555">
        <f t="shared" si="2296"/>
        <v>0</v>
      </c>
      <c r="G10142" s="555">
        <f t="shared" si="2297"/>
        <v>0</v>
      </c>
    </row>
    <row r="10143" spans="1:7" ht="19.899999999999999" customHeight="1" x14ac:dyDescent="0.2">
      <c r="A10143" s="590"/>
      <c r="B10143" s="549"/>
      <c r="C10143" s="552"/>
      <c r="D10143" s="553"/>
      <c r="E10143" s="554">
        <f t="shared" si="2295"/>
        <v>0</v>
      </c>
      <c r="F10143" s="555">
        <f t="shared" si="2296"/>
        <v>0</v>
      </c>
      <c r="G10143" s="555">
        <f t="shared" si="2297"/>
        <v>0</v>
      </c>
    </row>
    <row r="10144" spans="1:7" ht="19.899999999999999" customHeight="1" x14ac:dyDescent="0.2">
      <c r="A10144" s="590"/>
      <c r="B10144" s="549"/>
      <c r="C10144" s="552"/>
      <c r="D10144" s="553"/>
      <c r="E10144" s="554">
        <f t="shared" si="2295"/>
        <v>0</v>
      </c>
      <c r="F10144" s="555">
        <f t="shared" si="2296"/>
        <v>0</v>
      </c>
      <c r="G10144" s="555">
        <f t="shared" si="2297"/>
        <v>0</v>
      </c>
    </row>
    <row r="10145" spans="1:7" ht="19.899999999999999" customHeight="1" x14ac:dyDescent="0.2">
      <c r="A10145" s="590"/>
      <c r="B10145" s="549"/>
      <c r="C10145" s="552"/>
      <c r="D10145" s="553"/>
      <c r="E10145" s="554">
        <f t="shared" si="2295"/>
        <v>0</v>
      </c>
      <c r="F10145" s="555">
        <f t="shared" si="2296"/>
        <v>0</v>
      </c>
      <c r="G10145" s="555">
        <f t="shared" si="2297"/>
        <v>0</v>
      </c>
    </row>
    <row r="10146" spans="1:7" ht="19.899999999999999" customHeight="1" x14ac:dyDescent="0.2">
      <c r="A10146" s="590"/>
      <c r="B10146" s="549"/>
      <c r="C10146" s="552"/>
      <c r="D10146" s="553"/>
      <c r="E10146" s="554">
        <f t="shared" si="2295"/>
        <v>0</v>
      </c>
      <c r="F10146" s="555">
        <f t="shared" si="2296"/>
        <v>0</v>
      </c>
      <c r="G10146" s="555">
        <f t="shared" si="2297"/>
        <v>0</v>
      </c>
    </row>
    <row r="10147" spans="1:7" ht="19.899999999999999" customHeight="1" x14ac:dyDescent="0.2">
      <c r="A10147" s="590"/>
      <c r="B10147" s="549"/>
      <c r="C10147" s="545"/>
      <c r="D10147" s="545"/>
      <c r="E10147" s="556"/>
      <c r="F10147" s="540"/>
      <c r="G10147" s="592"/>
    </row>
    <row r="10148" spans="1:7" ht="19.899999999999999" customHeight="1" x14ac:dyDescent="0.2">
      <c r="A10148" s="590"/>
      <c r="B10148" s="545"/>
      <c r="C10148" s="537" t="s">
        <v>1004</v>
      </c>
      <c r="D10148" s="540" t="s">
        <v>1001</v>
      </c>
      <c r="E10148" s="611">
        <f>SUMPRODUCT(D10137:D10146,E10137:E10146)</f>
        <v>0</v>
      </c>
      <c r="F10148" s="540" t="s">
        <v>1005</v>
      </c>
      <c r="G10148" s="612">
        <f>SUM(G10137:G10146)</f>
        <v>0</v>
      </c>
    </row>
    <row r="10149" spans="1:7" ht="19.899999999999999" customHeight="1" x14ac:dyDescent="0.2">
      <c r="A10149" s="590"/>
      <c r="B10149" s="549"/>
      <c r="C10149" s="557"/>
      <c r="D10149" s="556"/>
      <c r="E10149" s="542"/>
      <c r="F10149" s="540"/>
      <c r="G10149" s="596"/>
    </row>
    <row r="10150" spans="1:7" ht="19.899999999999999" customHeight="1" x14ac:dyDescent="0.2">
      <c r="A10150" s="597"/>
      <c r="B10150" s="549"/>
      <c r="C10150" s="540" t="s">
        <v>1006</v>
      </c>
      <c r="D10150" s="558">
        <f>IFERROR(VLOOKUP(COUNTIF($A$1:A10150,"ANALISIS DE PRECIOS"),T_Rendimiento_Equipo,5,FALSE),0)</f>
        <v>0</v>
      </c>
      <c r="E10150" s="559" t="str">
        <f ca="1">G10132&amp;"/día"</f>
        <v>0/día</v>
      </c>
      <c r="F10150" s="598"/>
      <c r="G10150" s="592"/>
    </row>
    <row r="10151" spans="1:7" ht="19.899999999999999" customHeight="1" x14ac:dyDescent="0.2">
      <c r="A10151" s="590"/>
      <c r="B10151" s="549"/>
      <c r="C10151" s="545"/>
      <c r="D10151" s="541"/>
      <c r="E10151" s="542"/>
      <c r="F10151" s="540"/>
      <c r="G10151" s="592"/>
    </row>
    <row r="10152" spans="1:7" ht="19.899999999999999" customHeight="1" x14ac:dyDescent="0.2">
      <c r="A10152" s="792" t="s">
        <v>576</v>
      </c>
      <c r="B10152" s="793"/>
      <c r="C10152" s="794" t="s">
        <v>0</v>
      </c>
      <c r="D10152" s="806" t="s">
        <v>1866</v>
      </c>
      <c r="E10152" s="806" t="s">
        <v>1865</v>
      </c>
      <c r="F10152" s="798" t="s">
        <v>1007</v>
      </c>
      <c r="G10152" s="800" t="s">
        <v>26</v>
      </c>
    </row>
    <row r="10153" spans="1:7" ht="19.899999999999999" customHeight="1" x14ac:dyDescent="0.2">
      <c r="A10153" s="560" t="s">
        <v>577</v>
      </c>
      <c r="B10153" s="560" t="s">
        <v>578</v>
      </c>
      <c r="C10153" s="795"/>
      <c r="D10153" s="807"/>
      <c r="E10153" s="797"/>
      <c r="F10153" s="799"/>
      <c r="G10153" s="801"/>
    </row>
    <row r="10154" spans="1:7" ht="19.899999999999999" customHeight="1" x14ac:dyDescent="0.2">
      <c r="A10154" s="599"/>
      <c r="B10154" s="545"/>
      <c r="C10154" s="537" t="s">
        <v>1008</v>
      </c>
      <c r="D10154" s="542"/>
      <c r="E10154" s="542"/>
      <c r="F10154" s="545"/>
      <c r="G10154" s="600"/>
    </row>
    <row r="10155" spans="1:7" ht="19.899999999999999" customHeight="1" x14ac:dyDescent="0.2">
      <c r="A10155" s="601">
        <f t="shared" ref="A10155:A10163" si="2298">IFERROR(VLOOKUP(C10155,T_Insumos,4,FALSE),0)</f>
        <v>0</v>
      </c>
      <c r="B10155" s="561">
        <f t="shared" ref="B10155:B10163" si="2299">IFERROR(VLOOKUP(C10155,T_Insumos,5,FALSE),0)</f>
        <v>0</v>
      </c>
      <c r="C10155" s="552"/>
      <c r="D10155" s="562">
        <f t="shared" ref="D10155:D10163" si="2300">IFERROR(VLOOKUP(C10155,T_Insumos,3,FALSE),0)</f>
        <v>0</v>
      </c>
      <c r="E10155" s="555">
        <f>D10155*$G$23</f>
        <v>0</v>
      </c>
      <c r="F10155" s="558">
        <f>IF(C10155="",0,IFERROR(VLOOKUP(COUNTIF($A$1:A10155,"ANALISIS DE PRECIOS"),T_Rendimiento_Equipo,5,FALSE),0))</f>
        <v>0</v>
      </c>
      <c r="G10155" s="555">
        <f>IFERROR(ROUND(E10155/F10155,2),0)</f>
        <v>0</v>
      </c>
    </row>
    <row r="10156" spans="1:7" ht="19.899999999999999" customHeight="1" x14ac:dyDescent="0.2">
      <c r="A10156" s="601">
        <f t="shared" si="2298"/>
        <v>0</v>
      </c>
      <c r="B10156" s="561">
        <f t="shared" si="2299"/>
        <v>0</v>
      </c>
      <c r="C10156" s="552"/>
      <c r="D10156" s="562">
        <f t="shared" si="2300"/>
        <v>0</v>
      </c>
      <c r="E10156" s="555"/>
      <c r="F10156" s="558">
        <f>IF(C10156="",0,IFERROR(VLOOKUP(COUNTIF($A$1:A10156,"ANALISIS DE PRECIOS"),T_Rendimiento_Equipo,5,FALSE),0))</f>
        <v>0</v>
      </c>
      <c r="G10156" s="555">
        <f t="shared" ref="G10156:G10163" si="2301">IFERROR(ROUND(E10156/F10156,2),0)</f>
        <v>0</v>
      </c>
    </row>
    <row r="10157" spans="1:7" ht="19.899999999999999" customHeight="1" x14ac:dyDescent="0.2">
      <c r="A10157" s="601">
        <f t="shared" si="2298"/>
        <v>0</v>
      </c>
      <c r="B10157" s="561">
        <f t="shared" si="2299"/>
        <v>0</v>
      </c>
      <c r="C10157" s="563"/>
      <c r="D10157" s="562">
        <f t="shared" si="2300"/>
        <v>0</v>
      </c>
      <c r="E10157" s="555"/>
      <c r="F10157" s="558">
        <f>IF(C10157="",0,IFERROR(VLOOKUP(COUNTIF($A$1:A10157,"ANALISIS DE PRECIOS"),T_Rendimiento_Equipo,5,FALSE),0))</f>
        <v>0</v>
      </c>
      <c r="G10157" s="555">
        <f t="shared" si="2301"/>
        <v>0</v>
      </c>
    </row>
    <row r="10158" spans="1:7" ht="19.899999999999999" customHeight="1" x14ac:dyDescent="0.2">
      <c r="A10158" s="601">
        <f t="shared" si="2298"/>
        <v>0</v>
      </c>
      <c r="B10158" s="561">
        <f t="shared" si="2299"/>
        <v>0</v>
      </c>
      <c r="C10158" s="563"/>
      <c r="D10158" s="562">
        <f t="shared" si="2300"/>
        <v>0</v>
      </c>
      <c r="E10158" s="555"/>
      <c r="F10158" s="558">
        <f>IF(C10158="",0,IFERROR(VLOOKUP(COUNTIF($A$1:A10158,"ANALISIS DE PRECIOS"),T_Rendimiento_Equipo,5,FALSE),0))</f>
        <v>0</v>
      </c>
      <c r="G10158" s="555">
        <f t="shared" si="2301"/>
        <v>0</v>
      </c>
    </row>
    <row r="10159" spans="1:7" ht="19.899999999999999" customHeight="1" x14ac:dyDescent="0.2">
      <c r="A10159" s="601">
        <f t="shared" si="2298"/>
        <v>0</v>
      </c>
      <c r="B10159" s="561">
        <f t="shared" si="2299"/>
        <v>0</v>
      </c>
      <c r="C10159" s="563"/>
      <c r="D10159" s="562">
        <f t="shared" si="2300"/>
        <v>0</v>
      </c>
      <c r="E10159" s="555"/>
      <c r="F10159" s="558">
        <f>IF(C10159="",0,IFERROR(VLOOKUP(COUNTIF($A$1:A10159,"ANALISIS DE PRECIOS"),T_Rendimiento_Equipo,5,FALSE),0))</f>
        <v>0</v>
      </c>
      <c r="G10159" s="555">
        <f t="shared" si="2301"/>
        <v>0</v>
      </c>
    </row>
    <row r="10160" spans="1:7" ht="19.899999999999999" customHeight="1" x14ac:dyDescent="0.2">
      <c r="A10160" s="601">
        <f t="shared" si="2298"/>
        <v>0</v>
      </c>
      <c r="B10160" s="561">
        <f t="shared" si="2299"/>
        <v>0</v>
      </c>
      <c r="C10160" s="563"/>
      <c r="D10160" s="562">
        <f t="shared" si="2300"/>
        <v>0</v>
      </c>
      <c r="E10160" s="555"/>
      <c r="F10160" s="558">
        <f>IF(C10160="",0,IFERROR(VLOOKUP(COUNTIF($A$1:A10160,"ANALISIS DE PRECIOS"),T_Rendimiento_Equipo,5,FALSE),0))</f>
        <v>0</v>
      </c>
      <c r="G10160" s="555">
        <f t="shared" si="2301"/>
        <v>0</v>
      </c>
    </row>
    <row r="10161" spans="1:7" ht="19.899999999999999" customHeight="1" x14ac:dyDescent="0.2">
      <c r="A10161" s="601">
        <f t="shared" si="2298"/>
        <v>0</v>
      </c>
      <c r="B10161" s="561">
        <f t="shared" si="2299"/>
        <v>0</v>
      </c>
      <c r="C10161" s="563"/>
      <c r="D10161" s="562">
        <f t="shared" si="2300"/>
        <v>0</v>
      </c>
      <c r="E10161" s="555"/>
      <c r="F10161" s="558">
        <f>IF(C10161="",0,IFERROR(VLOOKUP(COUNTIF($A$1:A10161,"ANALISIS DE PRECIOS"),T_Rendimiento_Equipo,5,FALSE),0))</f>
        <v>0</v>
      </c>
      <c r="G10161" s="555">
        <f t="shared" si="2301"/>
        <v>0</v>
      </c>
    </row>
    <row r="10162" spans="1:7" ht="19.899999999999999" customHeight="1" x14ac:dyDescent="0.2">
      <c r="A10162" s="601">
        <f t="shared" si="2298"/>
        <v>0</v>
      </c>
      <c r="B10162" s="561">
        <f t="shared" si="2299"/>
        <v>0</v>
      </c>
      <c r="C10162" s="563"/>
      <c r="D10162" s="562">
        <f t="shared" si="2300"/>
        <v>0</v>
      </c>
      <c r="E10162" s="555"/>
      <c r="F10162" s="558">
        <f>IF(C10162="",0,IFERROR(VLOOKUP(COUNTIF($A$1:A10162,"ANALISIS DE PRECIOS"),T_Rendimiento_Equipo,5,FALSE),0))</f>
        <v>0</v>
      </c>
      <c r="G10162" s="555">
        <f t="shared" si="2301"/>
        <v>0</v>
      </c>
    </row>
    <row r="10163" spans="1:7" ht="19.899999999999999" customHeight="1" x14ac:dyDescent="0.2">
      <c r="A10163" s="601">
        <f t="shared" si="2298"/>
        <v>0</v>
      </c>
      <c r="B10163" s="561">
        <f t="shared" si="2299"/>
        <v>0</v>
      </c>
      <c r="C10163" s="552"/>
      <c r="D10163" s="562">
        <f t="shared" si="2300"/>
        <v>0</v>
      </c>
      <c r="E10163" s="555"/>
      <c r="F10163" s="558">
        <f>IF(C10163="",0,IFERROR(VLOOKUP(COUNTIF($A$1:A10163,"ANALISIS DE PRECIOS"),T_Rendimiento_Equipo,5,FALSE),0))</f>
        <v>0</v>
      </c>
      <c r="G10163" s="555">
        <f t="shared" si="2301"/>
        <v>0</v>
      </c>
    </row>
    <row r="10164" spans="1:7" ht="19.899999999999999" customHeight="1" x14ac:dyDescent="0.2">
      <c r="A10164" s="602"/>
      <c r="B10164" s="541"/>
      <c r="C10164" s="545"/>
      <c r="D10164" s="541"/>
      <c r="E10164" s="542"/>
      <c r="F10164" s="564" t="s">
        <v>27</v>
      </c>
      <c r="G10164" s="603">
        <f>SUBTOTAL(9,G10155:G10163)</f>
        <v>0</v>
      </c>
    </row>
    <row r="10165" spans="1:7" ht="19.899999999999999" customHeight="1" x14ac:dyDescent="0.2">
      <c r="A10165" s="599"/>
      <c r="B10165" s="545"/>
      <c r="C10165" s="537" t="s">
        <v>713</v>
      </c>
      <c r="D10165" s="541"/>
      <c r="E10165" s="542"/>
      <c r="F10165" s="543"/>
      <c r="G10165" s="600"/>
    </row>
    <row r="10166" spans="1:7" ht="19.899999999999999" customHeight="1" x14ac:dyDescent="0.2">
      <c r="A10166" s="792" t="s">
        <v>576</v>
      </c>
      <c r="B10166" s="793"/>
      <c r="C10166" s="794" t="s">
        <v>0</v>
      </c>
      <c r="D10166" s="796" t="s">
        <v>24</v>
      </c>
      <c r="E10166" s="796" t="s">
        <v>1832</v>
      </c>
      <c r="F10166" s="798" t="s">
        <v>1007</v>
      </c>
      <c r="G10166" s="800" t="s">
        <v>26</v>
      </c>
    </row>
    <row r="10167" spans="1:7" ht="19.899999999999999" customHeight="1" x14ac:dyDescent="0.2">
      <c r="A10167" s="560" t="s">
        <v>577</v>
      </c>
      <c r="B10167" s="560" t="s">
        <v>578</v>
      </c>
      <c r="C10167" s="795"/>
      <c r="D10167" s="797"/>
      <c r="E10167" s="797"/>
      <c r="F10167" s="799"/>
      <c r="G10167" s="801"/>
    </row>
    <row r="10168" spans="1:7" ht="19.899999999999999" customHeight="1" x14ac:dyDescent="0.2">
      <c r="A10168" s="601">
        <f t="shared" ref="A10168:A10174" si="2302">IFERROR(VLOOKUP(C10168,T_Insumos,4,FALSE),0)</f>
        <v>0</v>
      </c>
      <c r="B10168" s="561">
        <f t="shared" ref="B10168:B10174" si="2303">IFERROR(VLOOKUP(C10168,T_Insumos,5,FALSE),0)</f>
        <v>0</v>
      </c>
      <c r="C10168" s="565"/>
      <c r="D10168" s="558"/>
      <c r="E10168" s="555">
        <f t="shared" ref="E10168:E10174" si="2304">IFERROR(VLOOKUP(C10168,T_Insumos,3,FALSE),0)</f>
        <v>0</v>
      </c>
      <c r="F10168" s="558">
        <f>IF(C10168="",0,IFERROR(VLOOKUP(COUNTIF($A$1:A10168,"ANALISIS DE PRECIOS"),T_Rendimiento_Equipo,5,FALSE),0))</f>
        <v>0</v>
      </c>
      <c r="G10168" s="555">
        <f>IFERROR(ROUND(D10168*E10168/F10168,2),0)</f>
        <v>0</v>
      </c>
    </row>
    <row r="10169" spans="1:7" ht="19.899999999999999" customHeight="1" x14ac:dyDescent="0.2">
      <c r="A10169" s="601">
        <f t="shared" si="2302"/>
        <v>0</v>
      </c>
      <c r="B10169" s="561">
        <f t="shared" si="2303"/>
        <v>0</v>
      </c>
      <c r="C10169" s="552"/>
      <c r="D10169" s="558"/>
      <c r="E10169" s="555">
        <f t="shared" si="2304"/>
        <v>0</v>
      </c>
      <c r="F10169" s="558">
        <f>IF(C10169="",0,IFERROR(VLOOKUP(COUNTIF($A$1:A10169,"ANALISIS DE PRECIOS"),T_Rendimiento_Equipo,5,FALSE),0))</f>
        <v>0</v>
      </c>
      <c r="G10169" s="555">
        <f t="shared" ref="G10169:G10174" si="2305">IFERROR(ROUND(D10169*E10169/F10169,2),0)</f>
        <v>0</v>
      </c>
    </row>
    <row r="10170" spans="1:7" ht="19.899999999999999" customHeight="1" x14ac:dyDescent="0.2">
      <c r="A10170" s="601">
        <f t="shared" si="2302"/>
        <v>0</v>
      </c>
      <c r="B10170" s="561">
        <f t="shared" si="2303"/>
        <v>0</v>
      </c>
      <c r="C10170" s="552"/>
      <c r="D10170" s="558"/>
      <c r="E10170" s="555">
        <f t="shared" si="2304"/>
        <v>0</v>
      </c>
      <c r="F10170" s="558">
        <f>IF(C10170="",0,IFERROR(VLOOKUP(COUNTIF($A$1:A10170,"ANALISIS DE PRECIOS"),T_Rendimiento_Equipo,5,FALSE),0))</f>
        <v>0</v>
      </c>
      <c r="G10170" s="555">
        <f t="shared" si="2305"/>
        <v>0</v>
      </c>
    </row>
    <row r="10171" spans="1:7" ht="19.899999999999999" customHeight="1" x14ac:dyDescent="0.2">
      <c r="A10171" s="601">
        <f t="shared" si="2302"/>
        <v>0</v>
      </c>
      <c r="B10171" s="561">
        <f t="shared" si="2303"/>
        <v>0</v>
      </c>
      <c r="C10171" s="552"/>
      <c r="D10171" s="558"/>
      <c r="E10171" s="555">
        <f t="shared" si="2304"/>
        <v>0</v>
      </c>
      <c r="F10171" s="558">
        <f>IF(C10171="",0,IFERROR(VLOOKUP(COUNTIF($A$1:A10171,"ANALISIS DE PRECIOS"),T_Rendimiento_Equipo,5,FALSE),0))</f>
        <v>0</v>
      </c>
      <c r="G10171" s="555">
        <f t="shared" si="2305"/>
        <v>0</v>
      </c>
    </row>
    <row r="10172" spans="1:7" ht="19.899999999999999" customHeight="1" x14ac:dyDescent="0.2">
      <c r="A10172" s="601">
        <f t="shared" si="2302"/>
        <v>0</v>
      </c>
      <c r="B10172" s="561">
        <f t="shared" si="2303"/>
        <v>0</v>
      </c>
      <c r="C10172" s="552"/>
      <c r="D10172" s="558"/>
      <c r="E10172" s="555">
        <f t="shared" si="2304"/>
        <v>0</v>
      </c>
      <c r="F10172" s="558">
        <f>IF(C10172="",0,IFERROR(VLOOKUP(COUNTIF($A$1:A10172,"ANALISIS DE PRECIOS"),T_Rendimiento_Equipo,5,FALSE),0))</f>
        <v>0</v>
      </c>
      <c r="G10172" s="555">
        <f t="shared" si="2305"/>
        <v>0</v>
      </c>
    </row>
    <row r="10173" spans="1:7" ht="19.899999999999999" customHeight="1" x14ac:dyDescent="0.2">
      <c r="A10173" s="601">
        <f t="shared" si="2302"/>
        <v>0</v>
      </c>
      <c r="B10173" s="561">
        <f t="shared" si="2303"/>
        <v>0</v>
      </c>
      <c r="C10173" s="552"/>
      <c r="D10173" s="566"/>
      <c r="E10173" s="555">
        <f t="shared" si="2304"/>
        <v>0</v>
      </c>
      <c r="F10173" s="558">
        <f>IF(C10173="",0,IFERROR(VLOOKUP(COUNTIF($A$1:A10173,"ANALISIS DE PRECIOS"),T_Rendimiento_Equipo,5,FALSE),0))</f>
        <v>0</v>
      </c>
      <c r="G10173" s="555">
        <f t="shared" si="2305"/>
        <v>0</v>
      </c>
    </row>
    <row r="10174" spans="1:7" ht="19.899999999999999" customHeight="1" x14ac:dyDescent="0.2">
      <c r="A10174" s="601">
        <f t="shared" si="2302"/>
        <v>0</v>
      </c>
      <c r="B10174" s="561">
        <f t="shared" si="2303"/>
        <v>0</v>
      </c>
      <c r="C10174" s="561"/>
      <c r="D10174" s="567"/>
      <c r="E10174" s="555">
        <f t="shared" si="2304"/>
        <v>0</v>
      </c>
      <c r="F10174" s="558">
        <f>IF(C10174="",0,IFERROR(VLOOKUP(COUNTIF($A$1:A10174,"ANALISIS DE PRECIOS"),T_Rendimiento_Equipo,5,FALSE),0))</f>
        <v>0</v>
      </c>
      <c r="G10174" s="555">
        <f t="shared" si="2305"/>
        <v>0</v>
      </c>
    </row>
    <row r="10175" spans="1:7" ht="19.899999999999999" customHeight="1" x14ac:dyDescent="0.2">
      <c r="A10175" s="602"/>
      <c r="B10175" s="541"/>
      <c r="C10175" s="545"/>
      <c r="D10175" s="541"/>
      <c r="E10175" s="542"/>
      <c r="F10175" s="564" t="s">
        <v>28</v>
      </c>
      <c r="G10175" s="604">
        <f>SUBTOTAL(9,G10168:G10174)</f>
        <v>0</v>
      </c>
    </row>
    <row r="10176" spans="1:7" ht="19.899999999999999" customHeight="1" x14ac:dyDescent="0.2">
      <c r="A10176" s="599"/>
      <c r="B10176" s="545"/>
      <c r="C10176" s="537" t="s">
        <v>1014</v>
      </c>
      <c r="D10176" s="541"/>
      <c r="E10176" s="542"/>
      <c r="F10176" s="543"/>
      <c r="G10176" s="600"/>
    </row>
    <row r="10177" spans="1:7" ht="19.899999999999999" customHeight="1" x14ac:dyDescent="0.2">
      <c r="A10177" s="792" t="s">
        <v>576</v>
      </c>
      <c r="B10177" s="793"/>
      <c r="C10177" s="794" t="s">
        <v>0</v>
      </c>
      <c r="D10177" s="794" t="s">
        <v>1867</v>
      </c>
      <c r="E10177" s="796" t="s">
        <v>24</v>
      </c>
      <c r="F10177" s="798" t="s">
        <v>25</v>
      </c>
      <c r="G10177" s="800" t="s">
        <v>26</v>
      </c>
    </row>
    <row r="10178" spans="1:7" ht="19.899999999999999" customHeight="1" x14ac:dyDescent="0.2">
      <c r="A10178" s="560" t="s">
        <v>577</v>
      </c>
      <c r="B10178" s="560" t="s">
        <v>578</v>
      </c>
      <c r="C10178" s="795"/>
      <c r="D10178" s="795"/>
      <c r="E10178" s="797"/>
      <c r="F10178" s="799"/>
      <c r="G10178" s="801"/>
    </row>
    <row r="10179" spans="1:7" ht="19.899999999999999" customHeight="1" x14ac:dyDescent="0.2">
      <c r="A10179" s="601">
        <f t="shared" ref="A10179:A10189" si="2306">IFERROR(VLOOKUP(C10179,T_Insumos,4,FALSE),0)</f>
        <v>0</v>
      </c>
      <c r="B10179" s="561">
        <f t="shared" ref="B10179:B10189" si="2307">IFERROR(VLOOKUP(C10179,T_Insumos,5,FALSE),0)</f>
        <v>0</v>
      </c>
      <c r="C10179" s="561"/>
      <c r="D10179" s="613">
        <f t="shared" ref="D10179:D10189" si="2308">IFERROR(VLOOKUP(C10179,T_Insumos,2,FALSE),0)</f>
        <v>0</v>
      </c>
      <c r="E10179" s="553"/>
      <c r="F10179" s="555">
        <f t="shared" ref="F10179:F10189" si="2309">IFERROR(VLOOKUP(C10179,T_Insumos,3,FALSE),0)</f>
        <v>0</v>
      </c>
      <c r="G10179" s="555">
        <f>ROUND(E10179*F10179,2)</f>
        <v>0</v>
      </c>
    </row>
    <row r="10180" spans="1:7" ht="19.899999999999999" customHeight="1" x14ac:dyDescent="0.2">
      <c r="A10180" s="601">
        <f t="shared" si="2306"/>
        <v>0</v>
      </c>
      <c r="B10180" s="561">
        <f t="shared" si="2307"/>
        <v>0</v>
      </c>
      <c r="C10180" s="561"/>
      <c r="D10180" s="613">
        <f t="shared" si="2308"/>
        <v>0</v>
      </c>
      <c r="E10180" s="553"/>
      <c r="F10180" s="555">
        <f t="shared" si="2309"/>
        <v>0</v>
      </c>
      <c r="G10180" s="555">
        <f t="shared" ref="G10180:G10189" si="2310">ROUND(E10180*F10180,2)</f>
        <v>0</v>
      </c>
    </row>
    <row r="10181" spans="1:7" ht="19.899999999999999" customHeight="1" x14ac:dyDescent="0.2">
      <c r="A10181" s="601">
        <f t="shared" si="2306"/>
        <v>0</v>
      </c>
      <c r="B10181" s="561">
        <f t="shared" si="2307"/>
        <v>0</v>
      </c>
      <c r="C10181" s="561"/>
      <c r="D10181" s="613">
        <f t="shared" si="2308"/>
        <v>0</v>
      </c>
      <c r="E10181" s="553"/>
      <c r="F10181" s="555">
        <f t="shared" si="2309"/>
        <v>0</v>
      </c>
      <c r="G10181" s="555">
        <f t="shared" si="2310"/>
        <v>0</v>
      </c>
    </row>
    <row r="10182" spans="1:7" ht="19.899999999999999" customHeight="1" x14ac:dyDescent="0.2">
      <c r="A10182" s="601">
        <f t="shared" si="2306"/>
        <v>0</v>
      </c>
      <c r="B10182" s="561">
        <f t="shared" si="2307"/>
        <v>0</v>
      </c>
      <c r="C10182" s="561"/>
      <c r="D10182" s="613">
        <f t="shared" si="2308"/>
        <v>0</v>
      </c>
      <c r="E10182" s="553"/>
      <c r="F10182" s="555">
        <f t="shared" si="2309"/>
        <v>0</v>
      </c>
      <c r="G10182" s="555">
        <f t="shared" si="2310"/>
        <v>0</v>
      </c>
    </row>
    <row r="10183" spans="1:7" ht="19.899999999999999" customHeight="1" x14ac:dyDescent="0.2">
      <c r="A10183" s="601">
        <f t="shared" si="2306"/>
        <v>0</v>
      </c>
      <c r="B10183" s="561">
        <f t="shared" si="2307"/>
        <v>0</v>
      </c>
      <c r="C10183" s="561"/>
      <c r="D10183" s="613">
        <f t="shared" si="2308"/>
        <v>0</v>
      </c>
      <c r="E10183" s="553"/>
      <c r="F10183" s="555">
        <f t="shared" si="2309"/>
        <v>0</v>
      </c>
      <c r="G10183" s="555">
        <f t="shared" si="2310"/>
        <v>0</v>
      </c>
    </row>
    <row r="10184" spans="1:7" ht="19.899999999999999" customHeight="1" x14ac:dyDescent="0.2">
      <c r="A10184" s="601">
        <f t="shared" si="2306"/>
        <v>0</v>
      </c>
      <c r="B10184" s="561">
        <f t="shared" si="2307"/>
        <v>0</v>
      </c>
      <c r="C10184" s="561"/>
      <c r="D10184" s="613">
        <f t="shared" si="2308"/>
        <v>0</v>
      </c>
      <c r="E10184" s="553"/>
      <c r="F10184" s="555">
        <f t="shared" si="2309"/>
        <v>0</v>
      </c>
      <c r="G10184" s="555">
        <f t="shared" si="2310"/>
        <v>0</v>
      </c>
    </row>
    <row r="10185" spans="1:7" ht="19.899999999999999" customHeight="1" x14ac:dyDescent="0.2">
      <c r="A10185" s="601">
        <f t="shared" si="2306"/>
        <v>0</v>
      </c>
      <c r="B10185" s="561">
        <f t="shared" si="2307"/>
        <v>0</v>
      </c>
      <c r="C10185" s="561"/>
      <c r="D10185" s="613">
        <f t="shared" si="2308"/>
        <v>0</v>
      </c>
      <c r="E10185" s="553"/>
      <c r="F10185" s="555">
        <f t="shared" si="2309"/>
        <v>0</v>
      </c>
      <c r="G10185" s="555">
        <f t="shared" si="2310"/>
        <v>0</v>
      </c>
    </row>
    <row r="10186" spans="1:7" ht="19.899999999999999" customHeight="1" x14ac:dyDescent="0.2">
      <c r="A10186" s="601">
        <f t="shared" si="2306"/>
        <v>0</v>
      </c>
      <c r="B10186" s="561">
        <f t="shared" si="2307"/>
        <v>0</v>
      </c>
      <c r="C10186" s="561"/>
      <c r="D10186" s="613">
        <f t="shared" si="2308"/>
        <v>0</v>
      </c>
      <c r="E10186" s="553"/>
      <c r="F10186" s="555">
        <f t="shared" si="2309"/>
        <v>0</v>
      </c>
      <c r="G10186" s="555">
        <f t="shared" si="2310"/>
        <v>0</v>
      </c>
    </row>
    <row r="10187" spans="1:7" ht="19.899999999999999" customHeight="1" x14ac:dyDescent="0.2">
      <c r="A10187" s="601">
        <f t="shared" si="2306"/>
        <v>0</v>
      </c>
      <c r="B10187" s="561">
        <f t="shared" si="2307"/>
        <v>0</v>
      </c>
      <c r="C10187" s="561"/>
      <c r="D10187" s="613">
        <f t="shared" si="2308"/>
        <v>0</v>
      </c>
      <c r="E10187" s="553"/>
      <c r="F10187" s="555">
        <f t="shared" si="2309"/>
        <v>0</v>
      </c>
      <c r="G10187" s="555">
        <f t="shared" si="2310"/>
        <v>0</v>
      </c>
    </row>
    <row r="10188" spans="1:7" ht="19.899999999999999" customHeight="1" x14ac:dyDescent="0.2">
      <c r="A10188" s="601">
        <f t="shared" si="2306"/>
        <v>0</v>
      </c>
      <c r="B10188" s="561">
        <f t="shared" si="2307"/>
        <v>0</v>
      </c>
      <c r="C10188" s="561"/>
      <c r="D10188" s="613">
        <f t="shared" si="2308"/>
        <v>0</v>
      </c>
      <c r="E10188" s="553"/>
      <c r="F10188" s="555">
        <f t="shared" si="2309"/>
        <v>0</v>
      </c>
      <c r="G10188" s="555">
        <f t="shared" si="2310"/>
        <v>0</v>
      </c>
    </row>
    <row r="10189" spans="1:7" ht="19.899999999999999" customHeight="1" x14ac:dyDescent="0.2">
      <c r="A10189" s="601">
        <f t="shared" si="2306"/>
        <v>0</v>
      </c>
      <c r="B10189" s="561">
        <f t="shared" si="2307"/>
        <v>0</v>
      </c>
      <c r="C10189" s="561"/>
      <c r="D10189" s="613">
        <f t="shared" si="2308"/>
        <v>0</v>
      </c>
      <c r="E10189" s="553"/>
      <c r="F10189" s="555">
        <f t="shared" si="2309"/>
        <v>0</v>
      </c>
      <c r="G10189" s="555">
        <f t="shared" si="2310"/>
        <v>0</v>
      </c>
    </row>
    <row r="10190" spans="1:7" ht="19.899999999999999" customHeight="1" x14ac:dyDescent="0.2">
      <c r="A10190" s="599"/>
      <c r="B10190" s="545"/>
      <c r="C10190" s="545"/>
      <c r="D10190" s="541"/>
      <c r="E10190" s="542"/>
      <c r="F10190" s="564" t="s">
        <v>29</v>
      </c>
      <c r="G10190" s="605">
        <f>SUBTOTAL(9,G10179:G10189)</f>
        <v>0</v>
      </c>
    </row>
    <row r="10191" spans="1:7" ht="19.899999999999999" customHeight="1" x14ac:dyDescent="0.2">
      <c r="A10191" s="599"/>
      <c r="B10191" s="545"/>
      <c r="C10191" s="537" t="s">
        <v>1015</v>
      </c>
      <c r="D10191" s="541"/>
      <c r="E10191" s="542"/>
      <c r="F10191" s="543"/>
      <c r="G10191" s="600"/>
    </row>
    <row r="10192" spans="1:7" ht="19.899999999999999" customHeight="1" x14ac:dyDescent="0.2">
      <c r="A10192" s="792" t="s">
        <v>576</v>
      </c>
      <c r="B10192" s="793"/>
      <c r="C10192" s="794" t="s">
        <v>0</v>
      </c>
      <c r="D10192" s="794" t="s">
        <v>1867</v>
      </c>
      <c r="E10192" s="796" t="s">
        <v>24</v>
      </c>
      <c r="F10192" s="798" t="s">
        <v>25</v>
      </c>
      <c r="G10192" s="800" t="s">
        <v>26</v>
      </c>
    </row>
    <row r="10193" spans="1:7" ht="19.899999999999999" customHeight="1" x14ac:dyDescent="0.2">
      <c r="A10193" s="560" t="s">
        <v>577</v>
      </c>
      <c r="B10193" s="560" t="s">
        <v>578</v>
      </c>
      <c r="C10193" s="795"/>
      <c r="D10193" s="795"/>
      <c r="E10193" s="797"/>
      <c r="F10193" s="799"/>
      <c r="G10193" s="801"/>
    </row>
    <row r="10194" spans="1:7" ht="19.899999999999999" customHeight="1" x14ac:dyDescent="0.2">
      <c r="A10194" s="601">
        <f>IFERROR(VLOOKUP(C10194,T_Insumos,4,FALSE),0)</f>
        <v>0</v>
      </c>
      <c r="B10194" s="561">
        <f>IFERROR(VLOOKUP(C10194,T_Insumos,5,FALSE),0)</f>
        <v>0</v>
      </c>
      <c r="C10194" s="552"/>
      <c r="D10194" s="613">
        <f>IF(C10194=0,0,"$/tnkm")</f>
        <v>0</v>
      </c>
      <c r="E10194" s="553"/>
      <c r="F10194" s="555">
        <f>IFERROR(VLOOKUP(C10194,T_Insumos,3,FALSE),0)</f>
        <v>0</v>
      </c>
      <c r="G10194" s="555">
        <f>ROUND(E10194*F10194,2)</f>
        <v>0</v>
      </c>
    </row>
    <row r="10195" spans="1:7" ht="19.899999999999999" customHeight="1" x14ac:dyDescent="0.2">
      <c r="A10195" s="601">
        <f>IFERROR(VLOOKUP(C10195,T_Insumos,4,FALSE),0)</f>
        <v>0</v>
      </c>
      <c r="B10195" s="561">
        <f>IFERROR(VLOOKUP(C10195,T_Insumos,5,FALSE),0)</f>
        <v>0</v>
      </c>
      <c r="C10195" s="552"/>
      <c r="D10195" s="613">
        <f>IF(C10195=0,0,"$/tnkm")</f>
        <v>0</v>
      </c>
      <c r="E10195" s="569"/>
      <c r="F10195" s="555">
        <f>IFERROR(VLOOKUP(C10195,T_Insumos,3,FALSE),0)</f>
        <v>0</v>
      </c>
      <c r="G10195" s="555">
        <f t="shared" ref="G10195" si="2311">ROUND(E10195*F10195,2)</f>
        <v>0</v>
      </c>
    </row>
    <row r="10196" spans="1:7" ht="19.899999999999999" customHeight="1" x14ac:dyDescent="0.2">
      <c r="A10196" s="599"/>
      <c r="B10196" s="545"/>
      <c r="C10196" s="545"/>
      <c r="D10196" s="541"/>
      <c r="E10196" s="542"/>
      <c r="F10196" s="564" t="s">
        <v>1016</v>
      </c>
      <c r="G10196" s="605">
        <f>SUBTOTAL(9,G10194:G10195)</f>
        <v>0</v>
      </c>
    </row>
    <row r="10197" spans="1:7" ht="19.899999999999999" customHeight="1" x14ac:dyDescent="0.2">
      <c r="A10197" s="602"/>
      <c r="B10197" s="541"/>
      <c r="C10197" s="545"/>
      <c r="D10197" s="541"/>
      <c r="E10197" s="542"/>
      <c r="F10197" s="543"/>
      <c r="G10197" s="600"/>
    </row>
    <row r="10198" spans="1:7" ht="19.899999999999999" customHeight="1" x14ac:dyDescent="0.2">
      <c r="A10198" s="664" t="str">
        <f>B10132</f>
        <v/>
      </c>
      <c r="B10198" s="661">
        <f ca="1">C10132</f>
        <v>0</v>
      </c>
      <c r="C10198" s="541"/>
      <c r="D10198" s="541" t="s">
        <v>1833</v>
      </c>
      <c r="E10198" s="662"/>
      <c r="F10198" s="663" t="str">
        <f ca="1">"$/"&amp;G10132</f>
        <v>$/0</v>
      </c>
      <c r="G10198" s="610">
        <f>SUBTOTAL(9,G10155:G10197)</f>
        <v>0</v>
      </c>
    </row>
    <row r="10199" spans="1:7" ht="19.899999999999999" customHeight="1" x14ac:dyDescent="0.2">
      <c r="A10199" s="606"/>
      <c r="B10199" s="607"/>
      <c r="C10199" s="608"/>
      <c r="D10199" s="608" t="s">
        <v>2043</v>
      </c>
      <c r="E10199" s="609"/>
      <c r="F10199" s="665" t="str">
        <f ca="1">"$/"&amp;G10132</f>
        <v>$/0</v>
      </c>
      <c r="G10199" s="610">
        <f>ROUND(G10198/Coeficiente_Paso,2)</f>
        <v>0</v>
      </c>
    </row>
    <row r="10200" spans="1:7" ht="19.899999999999999" customHeight="1" x14ac:dyDescent="0.2">
      <c r="A10200" s="191"/>
      <c r="B10200" s="191"/>
      <c r="C10200" s="191"/>
      <c r="D10200" s="191"/>
      <c r="E10200" s="191"/>
      <c r="F10200" s="191"/>
      <c r="G10200" s="191"/>
    </row>
    <row r="10201" spans="1:7" ht="19.899999999999999" customHeight="1" x14ac:dyDescent="0.2">
      <c r="A10201" s="802" t="s">
        <v>31</v>
      </c>
      <c r="B10201" s="803"/>
      <c r="C10201" s="803"/>
      <c r="D10201" s="803"/>
      <c r="E10201" s="803"/>
      <c r="F10201" s="803"/>
      <c r="G10201" s="804"/>
    </row>
    <row r="10202" spans="1:7" ht="19.899999999999999" customHeight="1" x14ac:dyDescent="0.2">
      <c r="A10202" s="587" t="s">
        <v>711</v>
      </c>
      <c r="B10202" s="535" t="str">
        <f>Comitente</f>
        <v>DIRECCIÓN PROVINCIAL DE VIALIDAD</v>
      </c>
      <c r="C10202" s="536"/>
      <c r="D10202" s="537"/>
      <c r="E10202" s="537"/>
      <c r="F10202" s="538"/>
      <c r="G10202" s="588"/>
    </row>
    <row r="10203" spans="1:7" ht="19.899999999999999" customHeight="1" x14ac:dyDescent="0.2">
      <c r="A10203" s="587" t="s">
        <v>712</v>
      </c>
      <c r="B10203" s="535">
        <f>Contratista</f>
        <v>0</v>
      </c>
      <c r="C10203" s="539"/>
      <c r="D10203" s="539"/>
      <c r="E10203" s="539"/>
      <c r="F10203" s="535"/>
      <c r="G10203" s="589"/>
    </row>
    <row r="10204" spans="1:7" ht="19.899999999999999" customHeight="1" x14ac:dyDescent="0.2">
      <c r="A10204" s="587" t="s">
        <v>21</v>
      </c>
      <c r="B10204" s="535" t="str">
        <f>Obra</f>
        <v>PAVIMENTACIÓN Y REPAVIMENTACION DE LA RED VIAL MUNICIPAL AFECTADAS POR OBRAS DE SANEAMIENTO 1era ETAPA SARMIENTO</v>
      </c>
      <c r="C10204" s="539"/>
      <c r="D10204" s="539"/>
      <c r="E10204" s="539"/>
      <c r="F10204" s="535" t="s">
        <v>32</v>
      </c>
      <c r="G10204" s="589">
        <f>Fecha_Base</f>
        <v>0</v>
      </c>
    </row>
    <row r="10205" spans="1:7" ht="19.899999999999999" customHeight="1" x14ac:dyDescent="0.2">
      <c r="A10205" s="590" t="s">
        <v>710</v>
      </c>
      <c r="B10205" s="540" t="str">
        <f>Ubicación</f>
        <v>DEPARTAMENTO SARMIENTO</v>
      </c>
      <c r="C10205" s="540"/>
      <c r="D10205" s="541"/>
      <c r="E10205" s="542"/>
      <c r="F10205" s="543"/>
      <c r="G10205" s="591"/>
    </row>
    <row r="10206" spans="1:7" ht="19.899999999999999" customHeight="1" x14ac:dyDescent="0.2">
      <c r="A10206" s="590" t="s">
        <v>33</v>
      </c>
      <c r="B10206" s="544" t="str">
        <f>IFERROR(VALUE(LEFT(B10207,FIND(".",B10207)-1)),"")</f>
        <v/>
      </c>
      <c r="C10206" s="545">
        <f ca="1">IFERROR(VLOOKUP(B10206,T_Computo_Presupuesto,2,FALSE),0)</f>
        <v>0</v>
      </c>
      <c r="D10206" s="545"/>
      <c r="E10206" s="542"/>
      <c r="F10206" s="543"/>
      <c r="G10206" s="591"/>
    </row>
    <row r="10207" spans="1:7" ht="19.899999999999999" customHeight="1" x14ac:dyDescent="0.2">
      <c r="A10207" s="590" t="s">
        <v>22</v>
      </c>
      <c r="B10207" s="546" t="str">
        <f>IFERROR(VLOOKUP(COUNTIF($A$1:A10207,"ANALISIS DE PRECIOS"),T_NumeroItem,2,FALSE),"")</f>
        <v/>
      </c>
      <c r="C10207" s="805">
        <f ca="1">IFERROR(VLOOKUP(B10207,T_Computo_Presupuesto,2,FALSE),0)</f>
        <v>0</v>
      </c>
      <c r="D10207" s="805"/>
      <c r="E10207" s="805"/>
      <c r="F10207" s="540" t="s">
        <v>23</v>
      </c>
      <c r="G10207" s="592">
        <f ca="1">IFERROR(VLOOKUP(B10207,T_Computo_Presupuesto,4,FALSE),0)</f>
        <v>0</v>
      </c>
    </row>
    <row r="10208" spans="1:7" ht="19.899999999999999" customHeight="1" x14ac:dyDescent="0.2">
      <c r="A10208" s="590"/>
      <c r="B10208" s="540"/>
      <c r="C10208" s="545"/>
      <c r="D10208" s="541"/>
      <c r="E10208" s="542"/>
      <c r="F10208" s="545"/>
      <c r="G10208" s="593"/>
    </row>
    <row r="10209" spans="1:7" ht="19.899999999999999" customHeight="1" x14ac:dyDescent="0.2">
      <c r="A10209" s="594"/>
      <c r="B10209" s="547"/>
      <c r="C10209" s="548" t="s">
        <v>999</v>
      </c>
      <c r="D10209" s="547"/>
      <c r="E10209" s="547"/>
      <c r="F10209" s="547"/>
      <c r="G10209" s="595"/>
    </row>
    <row r="10210" spans="1:7" ht="19.899999999999999" customHeight="1" x14ac:dyDescent="0.2">
      <c r="A10210" s="590"/>
      <c r="B10210" s="549"/>
      <c r="C10210" s="545"/>
      <c r="D10210" s="541"/>
      <c r="E10210" s="542"/>
      <c r="F10210" s="540"/>
      <c r="G10210" s="592"/>
    </row>
    <row r="10211" spans="1:7" ht="19.899999999999999" customHeight="1" x14ac:dyDescent="0.2">
      <c r="A10211" s="590"/>
      <c r="B10211" s="549"/>
      <c r="C10211" s="550" t="s">
        <v>1000</v>
      </c>
      <c r="D10211" s="551" t="s">
        <v>24</v>
      </c>
      <c r="E10211" s="551" t="s">
        <v>1001</v>
      </c>
      <c r="F10211" s="551" t="s">
        <v>1002</v>
      </c>
      <c r="G10211" s="550" t="s">
        <v>1003</v>
      </c>
    </row>
    <row r="10212" spans="1:7" ht="19.899999999999999" customHeight="1" x14ac:dyDescent="0.2">
      <c r="A10212" s="590"/>
      <c r="B10212" s="549"/>
      <c r="C10212" s="552"/>
      <c r="D10212" s="553"/>
      <c r="E10212" s="554">
        <f t="shared" ref="E10212:E10221" si="2312">IFERROR(VLOOKUP(C10212,T_Equipos,4,FALSE),0)</f>
        <v>0</v>
      </c>
      <c r="F10212" s="555">
        <f t="shared" ref="F10212:F10221" si="2313">IFERROR(VLOOKUP(C10212,T_Equipos,5,FALSE),0)</f>
        <v>0</v>
      </c>
      <c r="G10212" s="555">
        <f>ROUND(D10212*F10212,2)</f>
        <v>0</v>
      </c>
    </row>
    <row r="10213" spans="1:7" ht="19.899999999999999" customHeight="1" x14ac:dyDescent="0.2">
      <c r="A10213" s="590"/>
      <c r="B10213" s="549"/>
      <c r="C10213" s="552"/>
      <c r="D10213" s="553"/>
      <c r="E10213" s="554">
        <f t="shared" si="2312"/>
        <v>0</v>
      </c>
      <c r="F10213" s="555">
        <f t="shared" si="2313"/>
        <v>0</v>
      </c>
      <c r="G10213" s="555">
        <f>ROUND(D10213*F10213,2)</f>
        <v>0</v>
      </c>
    </row>
    <row r="10214" spans="1:7" ht="19.899999999999999" customHeight="1" x14ac:dyDescent="0.2">
      <c r="A10214" s="590"/>
      <c r="B10214" s="549"/>
      <c r="C10214" s="552"/>
      <c r="D10214" s="553"/>
      <c r="E10214" s="554">
        <f t="shared" si="2312"/>
        <v>0</v>
      </c>
      <c r="F10214" s="555">
        <f t="shared" si="2313"/>
        <v>0</v>
      </c>
      <c r="G10214" s="555">
        <f>ROUND(D10214*F10214,2)</f>
        <v>0</v>
      </c>
    </row>
    <row r="10215" spans="1:7" ht="19.899999999999999" customHeight="1" x14ac:dyDescent="0.2">
      <c r="A10215" s="590"/>
      <c r="B10215" s="549"/>
      <c r="C10215" s="552"/>
      <c r="D10215" s="553"/>
      <c r="E10215" s="554">
        <f t="shared" si="2312"/>
        <v>0</v>
      </c>
      <c r="F10215" s="555">
        <f t="shared" si="2313"/>
        <v>0</v>
      </c>
      <c r="G10215" s="555">
        <f>ROUND(D10215*F10215,2)</f>
        <v>0</v>
      </c>
    </row>
    <row r="10216" spans="1:7" ht="19.899999999999999" customHeight="1" x14ac:dyDescent="0.2">
      <c r="A10216" s="590"/>
      <c r="B10216" s="549"/>
      <c r="C10216" s="552"/>
      <c r="D10216" s="553"/>
      <c r="E10216" s="554">
        <f t="shared" si="2312"/>
        <v>0</v>
      </c>
      <c r="F10216" s="555">
        <f t="shared" si="2313"/>
        <v>0</v>
      </c>
      <c r="G10216" s="555">
        <f t="shared" ref="G10216:G10221" si="2314">ROUND(D10216*F10216,2)</f>
        <v>0</v>
      </c>
    </row>
    <row r="10217" spans="1:7" ht="19.899999999999999" customHeight="1" x14ac:dyDescent="0.2">
      <c r="A10217" s="590"/>
      <c r="B10217" s="549"/>
      <c r="C10217" s="552"/>
      <c r="D10217" s="553"/>
      <c r="E10217" s="554">
        <f t="shared" si="2312"/>
        <v>0</v>
      </c>
      <c r="F10217" s="555">
        <f t="shared" si="2313"/>
        <v>0</v>
      </c>
      <c r="G10217" s="555">
        <f t="shared" si="2314"/>
        <v>0</v>
      </c>
    </row>
    <row r="10218" spans="1:7" ht="19.899999999999999" customHeight="1" x14ac:dyDescent="0.2">
      <c r="A10218" s="590"/>
      <c r="B10218" s="549"/>
      <c r="C10218" s="552"/>
      <c r="D10218" s="553"/>
      <c r="E10218" s="554">
        <f t="shared" si="2312"/>
        <v>0</v>
      </c>
      <c r="F10218" s="555">
        <f t="shared" si="2313"/>
        <v>0</v>
      </c>
      <c r="G10218" s="555">
        <f t="shared" si="2314"/>
        <v>0</v>
      </c>
    </row>
    <row r="10219" spans="1:7" ht="19.899999999999999" customHeight="1" x14ac:dyDescent="0.2">
      <c r="A10219" s="590"/>
      <c r="B10219" s="549"/>
      <c r="C10219" s="552"/>
      <c r="D10219" s="553"/>
      <c r="E10219" s="554">
        <f t="shared" si="2312"/>
        <v>0</v>
      </c>
      <c r="F10219" s="555">
        <f t="shared" si="2313"/>
        <v>0</v>
      </c>
      <c r="G10219" s="555">
        <f t="shared" si="2314"/>
        <v>0</v>
      </c>
    </row>
    <row r="10220" spans="1:7" ht="19.899999999999999" customHeight="1" x14ac:dyDescent="0.2">
      <c r="A10220" s="590"/>
      <c r="B10220" s="549"/>
      <c r="C10220" s="552"/>
      <c r="D10220" s="553"/>
      <c r="E10220" s="554">
        <f t="shared" si="2312"/>
        <v>0</v>
      </c>
      <c r="F10220" s="555">
        <f t="shared" si="2313"/>
        <v>0</v>
      </c>
      <c r="G10220" s="555">
        <f t="shared" si="2314"/>
        <v>0</v>
      </c>
    </row>
    <row r="10221" spans="1:7" ht="19.899999999999999" customHeight="1" x14ac:dyDescent="0.2">
      <c r="A10221" s="590"/>
      <c r="B10221" s="549"/>
      <c r="C10221" s="552"/>
      <c r="D10221" s="553"/>
      <c r="E10221" s="554">
        <f t="shared" si="2312"/>
        <v>0</v>
      </c>
      <c r="F10221" s="555">
        <f t="shared" si="2313"/>
        <v>0</v>
      </c>
      <c r="G10221" s="555">
        <f t="shared" si="2314"/>
        <v>0</v>
      </c>
    </row>
    <row r="10222" spans="1:7" ht="19.899999999999999" customHeight="1" x14ac:dyDescent="0.2">
      <c r="A10222" s="590"/>
      <c r="B10222" s="549"/>
      <c r="C10222" s="545"/>
      <c r="D10222" s="545"/>
      <c r="E10222" s="556"/>
      <c r="F10222" s="540"/>
      <c r="G10222" s="592"/>
    </row>
    <row r="10223" spans="1:7" ht="19.899999999999999" customHeight="1" x14ac:dyDescent="0.2">
      <c r="A10223" s="590"/>
      <c r="B10223" s="545"/>
      <c r="C10223" s="537" t="s">
        <v>1004</v>
      </c>
      <c r="D10223" s="540" t="s">
        <v>1001</v>
      </c>
      <c r="E10223" s="611">
        <f>SUMPRODUCT(D10212:D10221,E10212:E10221)</f>
        <v>0</v>
      </c>
      <c r="F10223" s="540" t="s">
        <v>1005</v>
      </c>
      <c r="G10223" s="612">
        <f>SUM(G10212:G10221)</f>
        <v>0</v>
      </c>
    </row>
    <row r="10224" spans="1:7" ht="19.899999999999999" customHeight="1" x14ac:dyDescent="0.2">
      <c r="A10224" s="590"/>
      <c r="B10224" s="549"/>
      <c r="C10224" s="557"/>
      <c r="D10224" s="556"/>
      <c r="E10224" s="542"/>
      <c r="F10224" s="540"/>
      <c r="G10224" s="596"/>
    </row>
    <row r="10225" spans="1:7" ht="19.899999999999999" customHeight="1" x14ac:dyDescent="0.2">
      <c r="A10225" s="597"/>
      <c r="B10225" s="549"/>
      <c r="C10225" s="540" t="s">
        <v>1006</v>
      </c>
      <c r="D10225" s="558">
        <f>IFERROR(VLOOKUP(COUNTIF($A$1:A10225,"ANALISIS DE PRECIOS"),T_Rendimiento_Equipo,5,FALSE),0)</f>
        <v>0</v>
      </c>
      <c r="E10225" s="559" t="str">
        <f ca="1">G10207&amp;"/día"</f>
        <v>0/día</v>
      </c>
      <c r="F10225" s="598"/>
      <c r="G10225" s="592"/>
    </row>
    <row r="10226" spans="1:7" ht="19.899999999999999" customHeight="1" x14ac:dyDescent="0.2">
      <c r="A10226" s="590"/>
      <c r="B10226" s="549"/>
      <c r="C10226" s="545"/>
      <c r="D10226" s="541"/>
      <c r="E10226" s="542"/>
      <c r="F10226" s="540"/>
      <c r="G10226" s="592"/>
    </row>
    <row r="10227" spans="1:7" ht="19.899999999999999" customHeight="1" x14ac:dyDescent="0.2">
      <c r="A10227" s="792" t="s">
        <v>576</v>
      </c>
      <c r="B10227" s="793"/>
      <c r="C10227" s="794" t="s">
        <v>0</v>
      </c>
      <c r="D10227" s="806" t="s">
        <v>1866</v>
      </c>
      <c r="E10227" s="806" t="s">
        <v>1865</v>
      </c>
      <c r="F10227" s="798" t="s">
        <v>1007</v>
      </c>
      <c r="G10227" s="800" t="s">
        <v>26</v>
      </c>
    </row>
    <row r="10228" spans="1:7" ht="19.899999999999999" customHeight="1" x14ac:dyDescent="0.2">
      <c r="A10228" s="560" t="s">
        <v>577</v>
      </c>
      <c r="B10228" s="560" t="s">
        <v>578</v>
      </c>
      <c r="C10228" s="795"/>
      <c r="D10228" s="807"/>
      <c r="E10228" s="797"/>
      <c r="F10228" s="799"/>
      <c r="G10228" s="801"/>
    </row>
    <row r="10229" spans="1:7" ht="19.899999999999999" customHeight="1" x14ac:dyDescent="0.2">
      <c r="A10229" s="599"/>
      <c r="B10229" s="545"/>
      <c r="C10229" s="537" t="s">
        <v>1008</v>
      </c>
      <c r="D10229" s="542"/>
      <c r="E10229" s="542"/>
      <c r="F10229" s="545"/>
      <c r="G10229" s="600"/>
    </row>
    <row r="10230" spans="1:7" ht="19.899999999999999" customHeight="1" x14ac:dyDescent="0.2">
      <c r="A10230" s="601">
        <f t="shared" ref="A10230:A10238" si="2315">IFERROR(VLOOKUP(C10230,T_Insumos,4,FALSE),0)</f>
        <v>0</v>
      </c>
      <c r="B10230" s="561">
        <f t="shared" ref="B10230:B10238" si="2316">IFERROR(VLOOKUP(C10230,T_Insumos,5,FALSE),0)</f>
        <v>0</v>
      </c>
      <c r="C10230" s="552"/>
      <c r="D10230" s="562">
        <f t="shared" ref="D10230:D10238" si="2317">IFERROR(VLOOKUP(C10230,T_Insumos,3,FALSE),0)</f>
        <v>0</v>
      </c>
      <c r="E10230" s="555">
        <f>D10230*$G$23</f>
        <v>0</v>
      </c>
      <c r="F10230" s="558">
        <f>IF(C10230="",0,IFERROR(VLOOKUP(COUNTIF($A$1:A10230,"ANALISIS DE PRECIOS"),T_Rendimiento_Equipo,5,FALSE),0))</f>
        <v>0</v>
      </c>
      <c r="G10230" s="555">
        <f>IFERROR(ROUND(E10230/F10230,2),0)</f>
        <v>0</v>
      </c>
    </row>
    <row r="10231" spans="1:7" ht="19.899999999999999" customHeight="1" x14ac:dyDescent="0.2">
      <c r="A10231" s="601">
        <f t="shared" si="2315"/>
        <v>0</v>
      </c>
      <c r="B10231" s="561">
        <f t="shared" si="2316"/>
        <v>0</v>
      </c>
      <c r="C10231" s="552"/>
      <c r="D10231" s="562">
        <f t="shared" si="2317"/>
        <v>0</v>
      </c>
      <c r="E10231" s="555"/>
      <c r="F10231" s="558">
        <f>IF(C10231="",0,IFERROR(VLOOKUP(COUNTIF($A$1:A10231,"ANALISIS DE PRECIOS"),T_Rendimiento_Equipo,5,FALSE),0))</f>
        <v>0</v>
      </c>
      <c r="G10231" s="555">
        <f t="shared" ref="G10231:G10238" si="2318">IFERROR(ROUND(E10231/F10231,2),0)</f>
        <v>0</v>
      </c>
    </row>
    <row r="10232" spans="1:7" ht="19.899999999999999" customHeight="1" x14ac:dyDescent="0.2">
      <c r="A10232" s="601">
        <f t="shared" si="2315"/>
        <v>0</v>
      </c>
      <c r="B10232" s="561">
        <f t="shared" si="2316"/>
        <v>0</v>
      </c>
      <c r="C10232" s="563"/>
      <c r="D10232" s="562">
        <f t="shared" si="2317"/>
        <v>0</v>
      </c>
      <c r="E10232" s="555"/>
      <c r="F10232" s="558">
        <f>IF(C10232="",0,IFERROR(VLOOKUP(COUNTIF($A$1:A10232,"ANALISIS DE PRECIOS"),T_Rendimiento_Equipo,5,FALSE),0))</f>
        <v>0</v>
      </c>
      <c r="G10232" s="555">
        <f t="shared" si="2318"/>
        <v>0</v>
      </c>
    </row>
    <row r="10233" spans="1:7" ht="19.899999999999999" customHeight="1" x14ac:dyDescent="0.2">
      <c r="A10233" s="601">
        <f t="shared" si="2315"/>
        <v>0</v>
      </c>
      <c r="B10233" s="561">
        <f t="shared" si="2316"/>
        <v>0</v>
      </c>
      <c r="C10233" s="563"/>
      <c r="D10233" s="562">
        <f t="shared" si="2317"/>
        <v>0</v>
      </c>
      <c r="E10233" s="555"/>
      <c r="F10233" s="558">
        <f>IF(C10233="",0,IFERROR(VLOOKUP(COUNTIF($A$1:A10233,"ANALISIS DE PRECIOS"),T_Rendimiento_Equipo,5,FALSE),0))</f>
        <v>0</v>
      </c>
      <c r="G10233" s="555">
        <f t="shared" si="2318"/>
        <v>0</v>
      </c>
    </row>
    <row r="10234" spans="1:7" ht="19.899999999999999" customHeight="1" x14ac:dyDescent="0.2">
      <c r="A10234" s="601">
        <f t="shared" si="2315"/>
        <v>0</v>
      </c>
      <c r="B10234" s="561">
        <f t="shared" si="2316"/>
        <v>0</v>
      </c>
      <c r="C10234" s="563"/>
      <c r="D10234" s="562">
        <f t="shared" si="2317"/>
        <v>0</v>
      </c>
      <c r="E10234" s="555"/>
      <c r="F10234" s="558">
        <f>IF(C10234="",0,IFERROR(VLOOKUP(COUNTIF($A$1:A10234,"ANALISIS DE PRECIOS"),T_Rendimiento_Equipo,5,FALSE),0))</f>
        <v>0</v>
      </c>
      <c r="G10234" s="555">
        <f t="shared" si="2318"/>
        <v>0</v>
      </c>
    </row>
    <row r="10235" spans="1:7" ht="19.899999999999999" customHeight="1" x14ac:dyDescent="0.2">
      <c r="A10235" s="601">
        <f t="shared" si="2315"/>
        <v>0</v>
      </c>
      <c r="B10235" s="561">
        <f t="shared" si="2316"/>
        <v>0</v>
      </c>
      <c r="C10235" s="563"/>
      <c r="D10235" s="562">
        <f t="shared" si="2317"/>
        <v>0</v>
      </c>
      <c r="E10235" s="555"/>
      <c r="F10235" s="558">
        <f>IF(C10235="",0,IFERROR(VLOOKUP(COUNTIF($A$1:A10235,"ANALISIS DE PRECIOS"),T_Rendimiento_Equipo,5,FALSE),0))</f>
        <v>0</v>
      </c>
      <c r="G10235" s="555">
        <f t="shared" si="2318"/>
        <v>0</v>
      </c>
    </row>
    <row r="10236" spans="1:7" ht="19.899999999999999" customHeight="1" x14ac:dyDescent="0.2">
      <c r="A10236" s="601">
        <f t="shared" si="2315"/>
        <v>0</v>
      </c>
      <c r="B10236" s="561">
        <f t="shared" si="2316"/>
        <v>0</v>
      </c>
      <c r="C10236" s="563"/>
      <c r="D10236" s="562">
        <f t="shared" si="2317"/>
        <v>0</v>
      </c>
      <c r="E10236" s="555"/>
      <c r="F10236" s="558">
        <f>IF(C10236="",0,IFERROR(VLOOKUP(COUNTIF($A$1:A10236,"ANALISIS DE PRECIOS"),T_Rendimiento_Equipo,5,FALSE),0))</f>
        <v>0</v>
      </c>
      <c r="G10236" s="555">
        <f t="shared" si="2318"/>
        <v>0</v>
      </c>
    </row>
    <row r="10237" spans="1:7" ht="19.899999999999999" customHeight="1" x14ac:dyDescent="0.2">
      <c r="A10237" s="601">
        <f t="shared" si="2315"/>
        <v>0</v>
      </c>
      <c r="B10237" s="561">
        <f t="shared" si="2316"/>
        <v>0</v>
      </c>
      <c r="C10237" s="563"/>
      <c r="D10237" s="562">
        <f t="shared" si="2317"/>
        <v>0</v>
      </c>
      <c r="E10237" s="555"/>
      <c r="F10237" s="558">
        <f>IF(C10237="",0,IFERROR(VLOOKUP(COUNTIF($A$1:A10237,"ANALISIS DE PRECIOS"),T_Rendimiento_Equipo,5,FALSE),0))</f>
        <v>0</v>
      </c>
      <c r="G10237" s="555">
        <f t="shared" si="2318"/>
        <v>0</v>
      </c>
    </row>
    <row r="10238" spans="1:7" ht="19.899999999999999" customHeight="1" x14ac:dyDescent="0.2">
      <c r="A10238" s="601">
        <f t="shared" si="2315"/>
        <v>0</v>
      </c>
      <c r="B10238" s="561">
        <f t="shared" si="2316"/>
        <v>0</v>
      </c>
      <c r="C10238" s="552"/>
      <c r="D10238" s="562">
        <f t="shared" si="2317"/>
        <v>0</v>
      </c>
      <c r="E10238" s="555"/>
      <c r="F10238" s="558">
        <f>IF(C10238="",0,IFERROR(VLOOKUP(COUNTIF($A$1:A10238,"ANALISIS DE PRECIOS"),T_Rendimiento_Equipo,5,FALSE),0))</f>
        <v>0</v>
      </c>
      <c r="G10238" s="555">
        <f t="shared" si="2318"/>
        <v>0</v>
      </c>
    </row>
    <row r="10239" spans="1:7" ht="19.899999999999999" customHeight="1" x14ac:dyDescent="0.2">
      <c r="A10239" s="602"/>
      <c r="B10239" s="541"/>
      <c r="C10239" s="545"/>
      <c r="D10239" s="541"/>
      <c r="E10239" s="542"/>
      <c r="F10239" s="564" t="s">
        <v>27</v>
      </c>
      <c r="G10239" s="603">
        <f>SUBTOTAL(9,G10230:G10238)</f>
        <v>0</v>
      </c>
    </row>
    <row r="10240" spans="1:7" ht="19.899999999999999" customHeight="1" x14ac:dyDescent="0.2">
      <c r="A10240" s="599"/>
      <c r="B10240" s="545"/>
      <c r="C10240" s="537" t="s">
        <v>713</v>
      </c>
      <c r="D10240" s="541"/>
      <c r="E10240" s="542"/>
      <c r="F10240" s="543"/>
      <c r="G10240" s="600"/>
    </row>
    <row r="10241" spans="1:7" ht="19.899999999999999" customHeight="1" x14ac:dyDescent="0.2">
      <c r="A10241" s="792" t="s">
        <v>576</v>
      </c>
      <c r="B10241" s="793"/>
      <c r="C10241" s="794" t="s">
        <v>0</v>
      </c>
      <c r="D10241" s="796" t="s">
        <v>24</v>
      </c>
      <c r="E10241" s="796" t="s">
        <v>1832</v>
      </c>
      <c r="F10241" s="798" t="s">
        <v>1007</v>
      </c>
      <c r="G10241" s="800" t="s">
        <v>26</v>
      </c>
    </row>
    <row r="10242" spans="1:7" ht="19.899999999999999" customHeight="1" x14ac:dyDescent="0.2">
      <c r="A10242" s="560" t="s">
        <v>577</v>
      </c>
      <c r="B10242" s="560" t="s">
        <v>578</v>
      </c>
      <c r="C10242" s="795"/>
      <c r="D10242" s="797"/>
      <c r="E10242" s="797"/>
      <c r="F10242" s="799"/>
      <c r="G10242" s="801"/>
    </row>
    <row r="10243" spans="1:7" ht="19.899999999999999" customHeight="1" x14ac:dyDescent="0.2">
      <c r="A10243" s="601">
        <f t="shared" ref="A10243:A10249" si="2319">IFERROR(VLOOKUP(C10243,T_Insumos,4,FALSE),0)</f>
        <v>0</v>
      </c>
      <c r="B10243" s="561">
        <f t="shared" ref="B10243:B10249" si="2320">IFERROR(VLOOKUP(C10243,T_Insumos,5,FALSE),0)</f>
        <v>0</v>
      </c>
      <c r="C10243" s="565"/>
      <c r="D10243" s="558"/>
      <c r="E10243" s="555">
        <f t="shared" ref="E10243:E10249" si="2321">IFERROR(VLOOKUP(C10243,T_Insumos,3,FALSE),0)</f>
        <v>0</v>
      </c>
      <c r="F10243" s="558">
        <f>IF(C10243="",0,IFERROR(VLOOKUP(COUNTIF($A$1:A10243,"ANALISIS DE PRECIOS"),T_Rendimiento_Equipo,5,FALSE),0))</f>
        <v>0</v>
      </c>
      <c r="G10243" s="555">
        <f>IFERROR(ROUND(D10243*E10243/F10243,2),0)</f>
        <v>0</v>
      </c>
    </row>
    <row r="10244" spans="1:7" ht="19.899999999999999" customHeight="1" x14ac:dyDescent="0.2">
      <c r="A10244" s="601">
        <f t="shared" si="2319"/>
        <v>0</v>
      </c>
      <c r="B10244" s="561">
        <f t="shared" si="2320"/>
        <v>0</v>
      </c>
      <c r="C10244" s="552"/>
      <c r="D10244" s="558"/>
      <c r="E10244" s="555">
        <f t="shared" si="2321"/>
        <v>0</v>
      </c>
      <c r="F10244" s="558">
        <f>IF(C10244="",0,IFERROR(VLOOKUP(COUNTIF($A$1:A10244,"ANALISIS DE PRECIOS"),T_Rendimiento_Equipo,5,FALSE),0))</f>
        <v>0</v>
      </c>
      <c r="G10244" s="555">
        <f t="shared" ref="G10244:G10249" si="2322">IFERROR(ROUND(D10244*E10244/F10244,2),0)</f>
        <v>0</v>
      </c>
    </row>
    <row r="10245" spans="1:7" ht="19.899999999999999" customHeight="1" x14ac:dyDescent="0.2">
      <c r="A10245" s="601">
        <f t="shared" si="2319"/>
        <v>0</v>
      </c>
      <c r="B10245" s="561">
        <f t="shared" si="2320"/>
        <v>0</v>
      </c>
      <c r="C10245" s="552"/>
      <c r="D10245" s="558"/>
      <c r="E10245" s="555">
        <f t="shared" si="2321"/>
        <v>0</v>
      </c>
      <c r="F10245" s="558">
        <f>IF(C10245="",0,IFERROR(VLOOKUP(COUNTIF($A$1:A10245,"ANALISIS DE PRECIOS"),T_Rendimiento_Equipo,5,FALSE),0))</f>
        <v>0</v>
      </c>
      <c r="G10245" s="555">
        <f t="shared" si="2322"/>
        <v>0</v>
      </c>
    </row>
    <row r="10246" spans="1:7" ht="19.899999999999999" customHeight="1" x14ac:dyDescent="0.2">
      <c r="A10246" s="601">
        <f t="shared" si="2319"/>
        <v>0</v>
      </c>
      <c r="B10246" s="561">
        <f t="shared" si="2320"/>
        <v>0</v>
      </c>
      <c r="C10246" s="552"/>
      <c r="D10246" s="558"/>
      <c r="E10246" s="555">
        <f t="shared" si="2321"/>
        <v>0</v>
      </c>
      <c r="F10246" s="558">
        <f>IF(C10246="",0,IFERROR(VLOOKUP(COUNTIF($A$1:A10246,"ANALISIS DE PRECIOS"),T_Rendimiento_Equipo,5,FALSE),0))</f>
        <v>0</v>
      </c>
      <c r="G10246" s="555">
        <f t="shared" si="2322"/>
        <v>0</v>
      </c>
    </row>
    <row r="10247" spans="1:7" ht="19.899999999999999" customHeight="1" x14ac:dyDescent="0.2">
      <c r="A10247" s="601">
        <f t="shared" si="2319"/>
        <v>0</v>
      </c>
      <c r="B10247" s="561">
        <f t="shared" si="2320"/>
        <v>0</v>
      </c>
      <c r="C10247" s="552"/>
      <c r="D10247" s="558"/>
      <c r="E10247" s="555">
        <f t="shared" si="2321"/>
        <v>0</v>
      </c>
      <c r="F10247" s="558">
        <f>IF(C10247="",0,IFERROR(VLOOKUP(COUNTIF($A$1:A10247,"ANALISIS DE PRECIOS"),T_Rendimiento_Equipo,5,FALSE),0))</f>
        <v>0</v>
      </c>
      <c r="G10247" s="555">
        <f t="shared" si="2322"/>
        <v>0</v>
      </c>
    </row>
    <row r="10248" spans="1:7" ht="19.899999999999999" customHeight="1" x14ac:dyDescent="0.2">
      <c r="A10248" s="601">
        <f t="shared" si="2319"/>
        <v>0</v>
      </c>
      <c r="B10248" s="561">
        <f t="shared" si="2320"/>
        <v>0</v>
      </c>
      <c r="C10248" s="552"/>
      <c r="D10248" s="566"/>
      <c r="E10248" s="555">
        <f t="shared" si="2321"/>
        <v>0</v>
      </c>
      <c r="F10248" s="558">
        <f>IF(C10248="",0,IFERROR(VLOOKUP(COUNTIF($A$1:A10248,"ANALISIS DE PRECIOS"),T_Rendimiento_Equipo,5,FALSE),0))</f>
        <v>0</v>
      </c>
      <c r="G10248" s="555">
        <f t="shared" si="2322"/>
        <v>0</v>
      </c>
    </row>
    <row r="10249" spans="1:7" ht="19.899999999999999" customHeight="1" x14ac:dyDescent="0.2">
      <c r="A10249" s="601">
        <f t="shared" si="2319"/>
        <v>0</v>
      </c>
      <c r="B10249" s="561">
        <f t="shared" si="2320"/>
        <v>0</v>
      </c>
      <c r="C10249" s="561"/>
      <c r="D10249" s="567"/>
      <c r="E10249" s="555">
        <f t="shared" si="2321"/>
        <v>0</v>
      </c>
      <c r="F10249" s="558">
        <f>IF(C10249="",0,IFERROR(VLOOKUP(COUNTIF($A$1:A10249,"ANALISIS DE PRECIOS"),T_Rendimiento_Equipo,5,FALSE),0))</f>
        <v>0</v>
      </c>
      <c r="G10249" s="555">
        <f t="shared" si="2322"/>
        <v>0</v>
      </c>
    </row>
    <row r="10250" spans="1:7" ht="19.899999999999999" customHeight="1" x14ac:dyDescent="0.2">
      <c r="A10250" s="602"/>
      <c r="B10250" s="541"/>
      <c r="C10250" s="545"/>
      <c r="D10250" s="541"/>
      <c r="E10250" s="542"/>
      <c r="F10250" s="564" t="s">
        <v>28</v>
      </c>
      <c r="G10250" s="604">
        <f>SUBTOTAL(9,G10243:G10249)</f>
        <v>0</v>
      </c>
    </row>
    <row r="10251" spans="1:7" ht="19.899999999999999" customHeight="1" x14ac:dyDescent="0.2">
      <c r="A10251" s="599"/>
      <c r="B10251" s="545"/>
      <c r="C10251" s="537" t="s">
        <v>1014</v>
      </c>
      <c r="D10251" s="541"/>
      <c r="E10251" s="542"/>
      <c r="F10251" s="543"/>
      <c r="G10251" s="600"/>
    </row>
    <row r="10252" spans="1:7" ht="19.899999999999999" customHeight="1" x14ac:dyDescent="0.2">
      <c r="A10252" s="792" t="s">
        <v>576</v>
      </c>
      <c r="B10252" s="793"/>
      <c r="C10252" s="794" t="s">
        <v>0</v>
      </c>
      <c r="D10252" s="794" t="s">
        <v>1867</v>
      </c>
      <c r="E10252" s="796" t="s">
        <v>24</v>
      </c>
      <c r="F10252" s="798" t="s">
        <v>25</v>
      </c>
      <c r="G10252" s="800" t="s">
        <v>26</v>
      </c>
    </row>
    <row r="10253" spans="1:7" ht="19.899999999999999" customHeight="1" x14ac:dyDescent="0.2">
      <c r="A10253" s="560" t="s">
        <v>577</v>
      </c>
      <c r="B10253" s="560" t="s">
        <v>578</v>
      </c>
      <c r="C10253" s="795"/>
      <c r="D10253" s="795"/>
      <c r="E10253" s="797"/>
      <c r="F10253" s="799"/>
      <c r="G10253" s="801"/>
    </row>
    <row r="10254" spans="1:7" ht="19.899999999999999" customHeight="1" x14ac:dyDescent="0.2">
      <c r="A10254" s="601">
        <f t="shared" ref="A10254:A10264" si="2323">IFERROR(VLOOKUP(C10254,T_Insumos,4,FALSE),0)</f>
        <v>0</v>
      </c>
      <c r="B10254" s="561">
        <f t="shared" ref="B10254:B10264" si="2324">IFERROR(VLOOKUP(C10254,T_Insumos,5,FALSE),0)</f>
        <v>0</v>
      </c>
      <c r="C10254" s="561"/>
      <c r="D10254" s="613">
        <f t="shared" ref="D10254:D10264" si="2325">IFERROR(VLOOKUP(C10254,T_Insumos,2,FALSE),0)</f>
        <v>0</v>
      </c>
      <c r="E10254" s="553"/>
      <c r="F10254" s="555">
        <f t="shared" ref="F10254:F10264" si="2326">IFERROR(VLOOKUP(C10254,T_Insumos,3,FALSE),0)</f>
        <v>0</v>
      </c>
      <c r="G10254" s="555">
        <f>ROUND(E10254*F10254,2)</f>
        <v>0</v>
      </c>
    </row>
    <row r="10255" spans="1:7" ht="19.899999999999999" customHeight="1" x14ac:dyDescent="0.2">
      <c r="A10255" s="601">
        <f t="shared" si="2323"/>
        <v>0</v>
      </c>
      <c r="B10255" s="561">
        <f t="shared" si="2324"/>
        <v>0</v>
      </c>
      <c r="C10255" s="561"/>
      <c r="D10255" s="613">
        <f t="shared" si="2325"/>
        <v>0</v>
      </c>
      <c r="E10255" s="553"/>
      <c r="F10255" s="555">
        <f t="shared" si="2326"/>
        <v>0</v>
      </c>
      <c r="G10255" s="555">
        <f t="shared" ref="G10255:G10264" si="2327">ROUND(E10255*F10255,2)</f>
        <v>0</v>
      </c>
    </row>
    <row r="10256" spans="1:7" ht="19.899999999999999" customHeight="1" x14ac:dyDescent="0.2">
      <c r="A10256" s="601">
        <f t="shared" si="2323"/>
        <v>0</v>
      </c>
      <c r="B10256" s="561">
        <f t="shared" si="2324"/>
        <v>0</v>
      </c>
      <c r="C10256" s="561"/>
      <c r="D10256" s="613">
        <f t="shared" si="2325"/>
        <v>0</v>
      </c>
      <c r="E10256" s="553"/>
      <c r="F10256" s="555">
        <f t="shared" si="2326"/>
        <v>0</v>
      </c>
      <c r="G10256" s="555">
        <f t="shared" si="2327"/>
        <v>0</v>
      </c>
    </row>
    <row r="10257" spans="1:7" ht="19.899999999999999" customHeight="1" x14ac:dyDescent="0.2">
      <c r="A10257" s="601">
        <f t="shared" si="2323"/>
        <v>0</v>
      </c>
      <c r="B10257" s="561">
        <f t="shared" si="2324"/>
        <v>0</v>
      </c>
      <c r="C10257" s="561"/>
      <c r="D10257" s="613">
        <f t="shared" si="2325"/>
        <v>0</v>
      </c>
      <c r="E10257" s="553"/>
      <c r="F10257" s="555">
        <f t="shared" si="2326"/>
        <v>0</v>
      </c>
      <c r="G10257" s="555">
        <f t="shared" si="2327"/>
        <v>0</v>
      </c>
    </row>
    <row r="10258" spans="1:7" ht="19.899999999999999" customHeight="1" x14ac:dyDescent="0.2">
      <c r="A10258" s="601">
        <f t="shared" si="2323"/>
        <v>0</v>
      </c>
      <c r="B10258" s="561">
        <f t="shared" si="2324"/>
        <v>0</v>
      </c>
      <c r="C10258" s="561"/>
      <c r="D10258" s="613">
        <f t="shared" si="2325"/>
        <v>0</v>
      </c>
      <c r="E10258" s="553"/>
      <c r="F10258" s="555">
        <f t="shared" si="2326"/>
        <v>0</v>
      </c>
      <c r="G10258" s="555">
        <f t="shared" si="2327"/>
        <v>0</v>
      </c>
    </row>
    <row r="10259" spans="1:7" ht="19.899999999999999" customHeight="1" x14ac:dyDescent="0.2">
      <c r="A10259" s="601">
        <f t="shared" si="2323"/>
        <v>0</v>
      </c>
      <c r="B10259" s="561">
        <f t="shared" si="2324"/>
        <v>0</v>
      </c>
      <c r="C10259" s="561"/>
      <c r="D10259" s="613">
        <f t="shared" si="2325"/>
        <v>0</v>
      </c>
      <c r="E10259" s="553"/>
      <c r="F10259" s="555">
        <f t="shared" si="2326"/>
        <v>0</v>
      </c>
      <c r="G10259" s="555">
        <f t="shared" si="2327"/>
        <v>0</v>
      </c>
    </row>
    <row r="10260" spans="1:7" ht="19.899999999999999" customHeight="1" x14ac:dyDescent="0.2">
      <c r="A10260" s="601">
        <f t="shared" si="2323"/>
        <v>0</v>
      </c>
      <c r="B10260" s="561">
        <f t="shared" si="2324"/>
        <v>0</v>
      </c>
      <c r="C10260" s="561"/>
      <c r="D10260" s="613">
        <f t="shared" si="2325"/>
        <v>0</v>
      </c>
      <c r="E10260" s="553"/>
      <c r="F10260" s="555">
        <f t="shared" si="2326"/>
        <v>0</v>
      </c>
      <c r="G10260" s="555">
        <f t="shared" si="2327"/>
        <v>0</v>
      </c>
    </row>
    <row r="10261" spans="1:7" ht="19.899999999999999" customHeight="1" x14ac:dyDescent="0.2">
      <c r="A10261" s="601">
        <f t="shared" si="2323"/>
        <v>0</v>
      </c>
      <c r="B10261" s="561">
        <f t="shared" si="2324"/>
        <v>0</v>
      </c>
      <c r="C10261" s="561"/>
      <c r="D10261" s="613">
        <f t="shared" si="2325"/>
        <v>0</v>
      </c>
      <c r="E10261" s="553"/>
      <c r="F10261" s="555">
        <f t="shared" si="2326"/>
        <v>0</v>
      </c>
      <c r="G10261" s="555">
        <f t="shared" si="2327"/>
        <v>0</v>
      </c>
    </row>
    <row r="10262" spans="1:7" ht="19.899999999999999" customHeight="1" x14ac:dyDescent="0.2">
      <c r="A10262" s="601">
        <f t="shared" si="2323"/>
        <v>0</v>
      </c>
      <c r="B10262" s="561">
        <f t="shared" si="2324"/>
        <v>0</v>
      </c>
      <c r="C10262" s="561"/>
      <c r="D10262" s="613">
        <f t="shared" si="2325"/>
        <v>0</v>
      </c>
      <c r="E10262" s="553"/>
      <c r="F10262" s="555">
        <f t="shared" si="2326"/>
        <v>0</v>
      </c>
      <c r="G10262" s="555">
        <f t="shared" si="2327"/>
        <v>0</v>
      </c>
    </row>
    <row r="10263" spans="1:7" ht="19.899999999999999" customHeight="1" x14ac:dyDescent="0.2">
      <c r="A10263" s="601">
        <f t="shared" si="2323"/>
        <v>0</v>
      </c>
      <c r="B10263" s="561">
        <f t="shared" si="2324"/>
        <v>0</v>
      </c>
      <c r="C10263" s="561"/>
      <c r="D10263" s="613">
        <f t="shared" si="2325"/>
        <v>0</v>
      </c>
      <c r="E10263" s="553"/>
      <c r="F10263" s="555">
        <f t="shared" si="2326"/>
        <v>0</v>
      </c>
      <c r="G10263" s="555">
        <f t="shared" si="2327"/>
        <v>0</v>
      </c>
    </row>
    <row r="10264" spans="1:7" ht="19.899999999999999" customHeight="1" x14ac:dyDescent="0.2">
      <c r="A10264" s="601">
        <f t="shared" si="2323"/>
        <v>0</v>
      </c>
      <c r="B10264" s="561">
        <f t="shared" si="2324"/>
        <v>0</v>
      </c>
      <c r="C10264" s="561"/>
      <c r="D10264" s="613">
        <f t="shared" si="2325"/>
        <v>0</v>
      </c>
      <c r="E10264" s="553"/>
      <c r="F10264" s="555">
        <f t="shared" si="2326"/>
        <v>0</v>
      </c>
      <c r="G10264" s="555">
        <f t="shared" si="2327"/>
        <v>0</v>
      </c>
    </row>
    <row r="10265" spans="1:7" ht="19.899999999999999" customHeight="1" x14ac:dyDescent="0.2">
      <c r="A10265" s="599"/>
      <c r="B10265" s="545"/>
      <c r="C10265" s="545"/>
      <c r="D10265" s="541"/>
      <c r="E10265" s="542"/>
      <c r="F10265" s="564" t="s">
        <v>29</v>
      </c>
      <c r="G10265" s="605">
        <f>SUBTOTAL(9,G10254:G10264)</f>
        <v>0</v>
      </c>
    </row>
    <row r="10266" spans="1:7" ht="19.899999999999999" customHeight="1" x14ac:dyDescent="0.2">
      <c r="A10266" s="599"/>
      <c r="B10266" s="545"/>
      <c r="C10266" s="537" t="s">
        <v>1015</v>
      </c>
      <c r="D10266" s="541"/>
      <c r="E10266" s="542"/>
      <c r="F10266" s="543"/>
      <c r="G10266" s="600"/>
    </row>
    <row r="10267" spans="1:7" ht="19.899999999999999" customHeight="1" x14ac:dyDescent="0.2">
      <c r="A10267" s="792" t="s">
        <v>576</v>
      </c>
      <c r="B10267" s="793"/>
      <c r="C10267" s="794" t="s">
        <v>0</v>
      </c>
      <c r="D10267" s="794" t="s">
        <v>1867</v>
      </c>
      <c r="E10267" s="796" t="s">
        <v>24</v>
      </c>
      <c r="F10267" s="798" t="s">
        <v>25</v>
      </c>
      <c r="G10267" s="800" t="s">
        <v>26</v>
      </c>
    </row>
    <row r="10268" spans="1:7" ht="19.899999999999999" customHeight="1" x14ac:dyDescent="0.2">
      <c r="A10268" s="560" t="s">
        <v>577</v>
      </c>
      <c r="B10268" s="560" t="s">
        <v>578</v>
      </c>
      <c r="C10268" s="795"/>
      <c r="D10268" s="795"/>
      <c r="E10268" s="797"/>
      <c r="F10268" s="799"/>
      <c r="G10268" s="801"/>
    </row>
    <row r="10269" spans="1:7" ht="19.899999999999999" customHeight="1" x14ac:dyDescent="0.2">
      <c r="A10269" s="601">
        <f>IFERROR(VLOOKUP(C10269,T_Insumos,4,FALSE),0)</f>
        <v>0</v>
      </c>
      <c r="B10269" s="561">
        <f>IFERROR(VLOOKUP(C10269,T_Insumos,5,FALSE),0)</f>
        <v>0</v>
      </c>
      <c r="C10269" s="552"/>
      <c r="D10269" s="613">
        <f>IF(C10269=0,0,"$/tnkm")</f>
        <v>0</v>
      </c>
      <c r="E10269" s="553"/>
      <c r="F10269" s="555">
        <f>IFERROR(VLOOKUP(C10269,T_Insumos,3,FALSE),0)</f>
        <v>0</v>
      </c>
      <c r="G10269" s="555">
        <f>ROUND(E10269*F10269,2)</f>
        <v>0</v>
      </c>
    </row>
    <row r="10270" spans="1:7" ht="19.899999999999999" customHeight="1" x14ac:dyDescent="0.2">
      <c r="A10270" s="601">
        <f>IFERROR(VLOOKUP(C10270,T_Insumos,4,FALSE),0)</f>
        <v>0</v>
      </c>
      <c r="B10270" s="561">
        <f>IFERROR(VLOOKUP(C10270,T_Insumos,5,FALSE),0)</f>
        <v>0</v>
      </c>
      <c r="C10270" s="552"/>
      <c r="D10270" s="613">
        <f>IF(C10270=0,0,"$/tnkm")</f>
        <v>0</v>
      </c>
      <c r="E10270" s="569"/>
      <c r="F10270" s="555">
        <f>IFERROR(VLOOKUP(C10270,T_Insumos,3,FALSE),0)</f>
        <v>0</v>
      </c>
      <c r="G10270" s="555">
        <f t="shared" ref="G10270" si="2328">ROUND(E10270*F10270,2)</f>
        <v>0</v>
      </c>
    </row>
    <row r="10271" spans="1:7" ht="19.899999999999999" customHeight="1" x14ac:dyDescent="0.2">
      <c r="A10271" s="599"/>
      <c r="B10271" s="545"/>
      <c r="C10271" s="545"/>
      <c r="D10271" s="541"/>
      <c r="E10271" s="542"/>
      <c r="F10271" s="564" t="s">
        <v>1016</v>
      </c>
      <c r="G10271" s="605">
        <f>SUBTOTAL(9,G10269:G10270)</f>
        <v>0</v>
      </c>
    </row>
    <row r="10272" spans="1:7" ht="19.899999999999999" customHeight="1" x14ac:dyDescent="0.2">
      <c r="A10272" s="602"/>
      <c r="B10272" s="541"/>
      <c r="C10272" s="545"/>
      <c r="D10272" s="541"/>
      <c r="E10272" s="542"/>
      <c r="F10272" s="543"/>
      <c r="G10272" s="600"/>
    </row>
    <row r="10273" spans="1:7" ht="19.899999999999999" customHeight="1" x14ac:dyDescent="0.2">
      <c r="A10273" s="664" t="str">
        <f>B10207</f>
        <v/>
      </c>
      <c r="B10273" s="661">
        <f ca="1">C10207</f>
        <v>0</v>
      </c>
      <c r="C10273" s="541"/>
      <c r="D10273" s="541" t="s">
        <v>1833</v>
      </c>
      <c r="E10273" s="662"/>
      <c r="F10273" s="663" t="str">
        <f ca="1">"$/"&amp;G10207</f>
        <v>$/0</v>
      </c>
      <c r="G10273" s="610">
        <f>SUBTOTAL(9,G10230:G10272)</f>
        <v>0</v>
      </c>
    </row>
    <row r="10274" spans="1:7" ht="19.899999999999999" customHeight="1" x14ac:dyDescent="0.2">
      <c r="A10274" s="606"/>
      <c r="B10274" s="607"/>
      <c r="C10274" s="608"/>
      <c r="D10274" s="608" t="s">
        <v>2043</v>
      </c>
      <c r="E10274" s="609"/>
      <c r="F10274" s="665" t="str">
        <f ca="1">"$/"&amp;G10207</f>
        <v>$/0</v>
      </c>
      <c r="G10274" s="610">
        <f>ROUND(G10273/Coeficiente_Paso,2)</f>
        <v>0</v>
      </c>
    </row>
    <row r="10275" spans="1:7" ht="19.899999999999999" customHeight="1" x14ac:dyDescent="0.2">
      <c r="A10275" s="191"/>
      <c r="B10275" s="191"/>
      <c r="C10275" s="191"/>
      <c r="D10275" s="191"/>
      <c r="E10275" s="191"/>
      <c r="F10275" s="191"/>
      <c r="G10275" s="191"/>
    </row>
    <row r="10276" spans="1:7" ht="19.899999999999999" customHeight="1" x14ac:dyDescent="0.2">
      <c r="A10276" s="802" t="s">
        <v>31</v>
      </c>
      <c r="B10276" s="803"/>
      <c r="C10276" s="803"/>
      <c r="D10276" s="803"/>
      <c r="E10276" s="803"/>
      <c r="F10276" s="803"/>
      <c r="G10276" s="804"/>
    </row>
    <row r="10277" spans="1:7" ht="19.899999999999999" customHeight="1" x14ac:dyDescent="0.2">
      <c r="A10277" s="587" t="s">
        <v>711</v>
      </c>
      <c r="B10277" s="535" t="str">
        <f>Comitente</f>
        <v>DIRECCIÓN PROVINCIAL DE VIALIDAD</v>
      </c>
      <c r="C10277" s="536"/>
      <c r="D10277" s="537"/>
      <c r="E10277" s="537"/>
      <c r="F10277" s="538"/>
      <c r="G10277" s="588"/>
    </row>
    <row r="10278" spans="1:7" ht="19.899999999999999" customHeight="1" x14ac:dyDescent="0.2">
      <c r="A10278" s="587" t="s">
        <v>712</v>
      </c>
      <c r="B10278" s="535">
        <f>Contratista</f>
        <v>0</v>
      </c>
      <c r="C10278" s="539"/>
      <c r="D10278" s="539"/>
      <c r="E10278" s="539"/>
      <c r="F10278" s="535"/>
      <c r="G10278" s="589"/>
    </row>
    <row r="10279" spans="1:7" ht="19.899999999999999" customHeight="1" x14ac:dyDescent="0.2">
      <c r="A10279" s="587" t="s">
        <v>21</v>
      </c>
      <c r="B10279" s="535" t="str">
        <f>Obra</f>
        <v>PAVIMENTACIÓN Y REPAVIMENTACION DE LA RED VIAL MUNICIPAL AFECTADAS POR OBRAS DE SANEAMIENTO 1era ETAPA SARMIENTO</v>
      </c>
      <c r="C10279" s="539"/>
      <c r="D10279" s="539"/>
      <c r="E10279" s="539"/>
      <c r="F10279" s="535" t="s">
        <v>32</v>
      </c>
      <c r="G10279" s="589">
        <f>Fecha_Base</f>
        <v>0</v>
      </c>
    </row>
    <row r="10280" spans="1:7" ht="19.899999999999999" customHeight="1" x14ac:dyDescent="0.2">
      <c r="A10280" s="590" t="s">
        <v>710</v>
      </c>
      <c r="B10280" s="540" t="str">
        <f>Ubicación</f>
        <v>DEPARTAMENTO SARMIENTO</v>
      </c>
      <c r="C10280" s="540"/>
      <c r="D10280" s="541"/>
      <c r="E10280" s="542"/>
      <c r="F10280" s="543"/>
      <c r="G10280" s="591"/>
    </row>
    <row r="10281" spans="1:7" ht="19.899999999999999" customHeight="1" x14ac:dyDescent="0.2">
      <c r="A10281" s="590" t="s">
        <v>33</v>
      </c>
      <c r="B10281" s="544" t="str">
        <f>IFERROR(VALUE(LEFT(B10282,FIND(".",B10282)-1)),"")</f>
        <v/>
      </c>
      <c r="C10281" s="545">
        <f ca="1">IFERROR(VLOOKUP(B10281,T_Computo_Presupuesto,2,FALSE),0)</f>
        <v>0</v>
      </c>
      <c r="D10281" s="545"/>
      <c r="E10281" s="542"/>
      <c r="F10281" s="543"/>
      <c r="G10281" s="591"/>
    </row>
    <row r="10282" spans="1:7" ht="19.899999999999999" customHeight="1" x14ac:dyDescent="0.2">
      <c r="A10282" s="590" t="s">
        <v>22</v>
      </c>
      <c r="B10282" s="546" t="str">
        <f>IFERROR(VLOOKUP(COUNTIF($A$1:A10282,"ANALISIS DE PRECIOS"),T_NumeroItem,2,FALSE),"")</f>
        <v/>
      </c>
      <c r="C10282" s="805">
        <f ca="1">IFERROR(VLOOKUP(B10282,T_Computo_Presupuesto,2,FALSE),0)</f>
        <v>0</v>
      </c>
      <c r="D10282" s="805"/>
      <c r="E10282" s="805"/>
      <c r="F10282" s="540" t="s">
        <v>23</v>
      </c>
      <c r="G10282" s="592">
        <f ca="1">IFERROR(VLOOKUP(B10282,T_Computo_Presupuesto,4,FALSE),0)</f>
        <v>0</v>
      </c>
    </row>
    <row r="10283" spans="1:7" ht="19.899999999999999" customHeight="1" x14ac:dyDescent="0.2">
      <c r="A10283" s="590"/>
      <c r="B10283" s="540"/>
      <c r="C10283" s="545"/>
      <c r="D10283" s="541"/>
      <c r="E10283" s="542"/>
      <c r="F10283" s="545"/>
      <c r="G10283" s="593"/>
    </row>
    <row r="10284" spans="1:7" ht="19.899999999999999" customHeight="1" x14ac:dyDescent="0.2">
      <c r="A10284" s="594"/>
      <c r="B10284" s="547"/>
      <c r="C10284" s="548" t="s">
        <v>999</v>
      </c>
      <c r="D10284" s="547"/>
      <c r="E10284" s="547"/>
      <c r="F10284" s="547"/>
      <c r="G10284" s="595"/>
    </row>
    <row r="10285" spans="1:7" ht="19.899999999999999" customHeight="1" x14ac:dyDescent="0.2">
      <c r="A10285" s="590"/>
      <c r="B10285" s="549"/>
      <c r="C10285" s="545"/>
      <c r="D10285" s="541"/>
      <c r="E10285" s="542"/>
      <c r="F10285" s="540"/>
      <c r="G10285" s="592"/>
    </row>
    <row r="10286" spans="1:7" ht="19.899999999999999" customHeight="1" x14ac:dyDescent="0.2">
      <c r="A10286" s="590"/>
      <c r="B10286" s="549"/>
      <c r="C10286" s="550" t="s">
        <v>1000</v>
      </c>
      <c r="D10286" s="551" t="s">
        <v>24</v>
      </c>
      <c r="E10286" s="551" t="s">
        <v>1001</v>
      </c>
      <c r="F10286" s="551" t="s">
        <v>1002</v>
      </c>
      <c r="G10286" s="550" t="s">
        <v>1003</v>
      </c>
    </row>
    <row r="10287" spans="1:7" ht="19.899999999999999" customHeight="1" x14ac:dyDescent="0.2">
      <c r="A10287" s="590"/>
      <c r="B10287" s="549"/>
      <c r="C10287" s="552"/>
      <c r="D10287" s="553"/>
      <c r="E10287" s="554">
        <f t="shared" ref="E10287:E10296" si="2329">IFERROR(VLOOKUP(C10287,T_Equipos,4,FALSE),0)</f>
        <v>0</v>
      </c>
      <c r="F10287" s="555">
        <f t="shared" ref="F10287:F10296" si="2330">IFERROR(VLOOKUP(C10287,T_Equipos,5,FALSE),0)</f>
        <v>0</v>
      </c>
      <c r="G10287" s="555">
        <f>ROUND(D10287*F10287,2)</f>
        <v>0</v>
      </c>
    </row>
    <row r="10288" spans="1:7" ht="19.899999999999999" customHeight="1" x14ac:dyDescent="0.2">
      <c r="A10288" s="590"/>
      <c r="B10288" s="549"/>
      <c r="C10288" s="552"/>
      <c r="D10288" s="553"/>
      <c r="E10288" s="554">
        <f t="shared" si="2329"/>
        <v>0</v>
      </c>
      <c r="F10288" s="555">
        <f t="shared" si="2330"/>
        <v>0</v>
      </c>
      <c r="G10288" s="555">
        <f>ROUND(D10288*F10288,2)</f>
        <v>0</v>
      </c>
    </row>
    <row r="10289" spans="1:7" ht="19.899999999999999" customHeight="1" x14ac:dyDescent="0.2">
      <c r="A10289" s="590"/>
      <c r="B10289" s="549"/>
      <c r="C10289" s="552"/>
      <c r="D10289" s="553"/>
      <c r="E10289" s="554">
        <f t="shared" si="2329"/>
        <v>0</v>
      </c>
      <c r="F10289" s="555">
        <f t="shared" si="2330"/>
        <v>0</v>
      </c>
      <c r="G10289" s="555">
        <f>ROUND(D10289*F10289,2)</f>
        <v>0</v>
      </c>
    </row>
    <row r="10290" spans="1:7" ht="19.899999999999999" customHeight="1" x14ac:dyDescent="0.2">
      <c r="A10290" s="590"/>
      <c r="B10290" s="549"/>
      <c r="C10290" s="552"/>
      <c r="D10290" s="553"/>
      <c r="E10290" s="554">
        <f t="shared" si="2329"/>
        <v>0</v>
      </c>
      <c r="F10290" s="555">
        <f t="shared" si="2330"/>
        <v>0</v>
      </c>
      <c r="G10290" s="555">
        <f>ROUND(D10290*F10290,2)</f>
        <v>0</v>
      </c>
    </row>
    <row r="10291" spans="1:7" ht="19.899999999999999" customHeight="1" x14ac:dyDescent="0.2">
      <c r="A10291" s="590"/>
      <c r="B10291" s="549"/>
      <c r="C10291" s="552"/>
      <c r="D10291" s="553"/>
      <c r="E10291" s="554">
        <f t="shared" si="2329"/>
        <v>0</v>
      </c>
      <c r="F10291" s="555">
        <f t="shared" si="2330"/>
        <v>0</v>
      </c>
      <c r="G10291" s="555">
        <f t="shared" ref="G10291:G10296" si="2331">ROUND(D10291*F10291,2)</f>
        <v>0</v>
      </c>
    </row>
    <row r="10292" spans="1:7" ht="19.899999999999999" customHeight="1" x14ac:dyDescent="0.2">
      <c r="A10292" s="590"/>
      <c r="B10292" s="549"/>
      <c r="C10292" s="552"/>
      <c r="D10292" s="553"/>
      <c r="E10292" s="554">
        <f t="shared" si="2329"/>
        <v>0</v>
      </c>
      <c r="F10292" s="555">
        <f t="shared" si="2330"/>
        <v>0</v>
      </c>
      <c r="G10292" s="555">
        <f t="shared" si="2331"/>
        <v>0</v>
      </c>
    </row>
    <row r="10293" spans="1:7" ht="19.899999999999999" customHeight="1" x14ac:dyDescent="0.2">
      <c r="A10293" s="590"/>
      <c r="B10293" s="549"/>
      <c r="C10293" s="552"/>
      <c r="D10293" s="553"/>
      <c r="E10293" s="554">
        <f t="shared" si="2329"/>
        <v>0</v>
      </c>
      <c r="F10293" s="555">
        <f t="shared" si="2330"/>
        <v>0</v>
      </c>
      <c r="G10293" s="555">
        <f t="shared" si="2331"/>
        <v>0</v>
      </c>
    </row>
    <row r="10294" spans="1:7" ht="19.899999999999999" customHeight="1" x14ac:dyDescent="0.2">
      <c r="A10294" s="590"/>
      <c r="B10294" s="549"/>
      <c r="C10294" s="552"/>
      <c r="D10294" s="553"/>
      <c r="E10294" s="554">
        <f t="shared" si="2329"/>
        <v>0</v>
      </c>
      <c r="F10294" s="555">
        <f t="shared" si="2330"/>
        <v>0</v>
      </c>
      <c r="G10294" s="555">
        <f t="shared" si="2331"/>
        <v>0</v>
      </c>
    </row>
    <row r="10295" spans="1:7" ht="19.899999999999999" customHeight="1" x14ac:dyDescent="0.2">
      <c r="A10295" s="590"/>
      <c r="B10295" s="549"/>
      <c r="C10295" s="552"/>
      <c r="D10295" s="553"/>
      <c r="E10295" s="554">
        <f t="shared" si="2329"/>
        <v>0</v>
      </c>
      <c r="F10295" s="555">
        <f t="shared" si="2330"/>
        <v>0</v>
      </c>
      <c r="G10295" s="555">
        <f t="shared" si="2331"/>
        <v>0</v>
      </c>
    </row>
    <row r="10296" spans="1:7" ht="19.899999999999999" customHeight="1" x14ac:dyDescent="0.2">
      <c r="A10296" s="590"/>
      <c r="B10296" s="549"/>
      <c r="C10296" s="552"/>
      <c r="D10296" s="553"/>
      <c r="E10296" s="554">
        <f t="shared" si="2329"/>
        <v>0</v>
      </c>
      <c r="F10296" s="555">
        <f t="shared" si="2330"/>
        <v>0</v>
      </c>
      <c r="G10296" s="555">
        <f t="shared" si="2331"/>
        <v>0</v>
      </c>
    </row>
    <row r="10297" spans="1:7" ht="19.899999999999999" customHeight="1" x14ac:dyDescent="0.2">
      <c r="A10297" s="590"/>
      <c r="B10297" s="549"/>
      <c r="C10297" s="545"/>
      <c r="D10297" s="545"/>
      <c r="E10297" s="556"/>
      <c r="F10297" s="540"/>
      <c r="G10297" s="592"/>
    </row>
    <row r="10298" spans="1:7" ht="19.899999999999999" customHeight="1" x14ac:dyDescent="0.2">
      <c r="A10298" s="590"/>
      <c r="B10298" s="545"/>
      <c r="C10298" s="537" t="s">
        <v>1004</v>
      </c>
      <c r="D10298" s="540" t="s">
        <v>1001</v>
      </c>
      <c r="E10298" s="611">
        <f>SUMPRODUCT(D10287:D10296,E10287:E10296)</f>
        <v>0</v>
      </c>
      <c r="F10298" s="540" t="s">
        <v>1005</v>
      </c>
      <c r="G10298" s="612">
        <f>SUM(G10287:G10296)</f>
        <v>0</v>
      </c>
    </row>
    <row r="10299" spans="1:7" ht="19.899999999999999" customHeight="1" x14ac:dyDescent="0.2">
      <c r="A10299" s="590"/>
      <c r="B10299" s="549"/>
      <c r="C10299" s="557"/>
      <c r="D10299" s="556"/>
      <c r="E10299" s="542"/>
      <c r="F10299" s="540"/>
      <c r="G10299" s="596"/>
    </row>
    <row r="10300" spans="1:7" ht="19.899999999999999" customHeight="1" x14ac:dyDescent="0.2">
      <c r="A10300" s="597"/>
      <c r="B10300" s="549"/>
      <c r="C10300" s="540" t="s">
        <v>1006</v>
      </c>
      <c r="D10300" s="558">
        <f>IFERROR(VLOOKUP(COUNTIF($A$1:A10300,"ANALISIS DE PRECIOS"),T_Rendimiento_Equipo,5,FALSE),0)</f>
        <v>0</v>
      </c>
      <c r="E10300" s="559" t="str">
        <f ca="1">G10282&amp;"/día"</f>
        <v>0/día</v>
      </c>
      <c r="F10300" s="598"/>
      <c r="G10300" s="592"/>
    </row>
    <row r="10301" spans="1:7" ht="19.899999999999999" customHeight="1" x14ac:dyDescent="0.2">
      <c r="A10301" s="590"/>
      <c r="B10301" s="549"/>
      <c r="C10301" s="545"/>
      <c r="D10301" s="541"/>
      <c r="E10301" s="542"/>
      <c r="F10301" s="540"/>
      <c r="G10301" s="592"/>
    </row>
    <row r="10302" spans="1:7" ht="19.899999999999999" customHeight="1" x14ac:dyDescent="0.2">
      <c r="A10302" s="792" t="s">
        <v>576</v>
      </c>
      <c r="B10302" s="793"/>
      <c r="C10302" s="794" t="s">
        <v>0</v>
      </c>
      <c r="D10302" s="806" t="s">
        <v>1866</v>
      </c>
      <c r="E10302" s="806" t="s">
        <v>1865</v>
      </c>
      <c r="F10302" s="798" t="s">
        <v>1007</v>
      </c>
      <c r="G10302" s="800" t="s">
        <v>26</v>
      </c>
    </row>
    <row r="10303" spans="1:7" ht="19.899999999999999" customHeight="1" x14ac:dyDescent="0.2">
      <c r="A10303" s="560" t="s">
        <v>577</v>
      </c>
      <c r="B10303" s="560" t="s">
        <v>578</v>
      </c>
      <c r="C10303" s="795"/>
      <c r="D10303" s="807"/>
      <c r="E10303" s="797"/>
      <c r="F10303" s="799"/>
      <c r="G10303" s="801"/>
    </row>
    <row r="10304" spans="1:7" ht="19.899999999999999" customHeight="1" x14ac:dyDescent="0.2">
      <c r="A10304" s="599"/>
      <c r="B10304" s="545"/>
      <c r="C10304" s="537" t="s">
        <v>1008</v>
      </c>
      <c r="D10304" s="542"/>
      <c r="E10304" s="542"/>
      <c r="F10304" s="545"/>
      <c r="G10304" s="600"/>
    </row>
    <row r="10305" spans="1:7" ht="19.899999999999999" customHeight="1" x14ac:dyDescent="0.2">
      <c r="A10305" s="601">
        <f t="shared" ref="A10305:A10313" si="2332">IFERROR(VLOOKUP(C10305,T_Insumos,4,FALSE),0)</f>
        <v>0</v>
      </c>
      <c r="B10305" s="561">
        <f t="shared" ref="B10305:B10313" si="2333">IFERROR(VLOOKUP(C10305,T_Insumos,5,FALSE),0)</f>
        <v>0</v>
      </c>
      <c r="C10305" s="552"/>
      <c r="D10305" s="562">
        <f t="shared" ref="D10305:D10313" si="2334">IFERROR(VLOOKUP(C10305,T_Insumos,3,FALSE),0)</f>
        <v>0</v>
      </c>
      <c r="E10305" s="555">
        <f>D10305*$G$23</f>
        <v>0</v>
      </c>
      <c r="F10305" s="558">
        <f>IF(C10305="",0,IFERROR(VLOOKUP(COUNTIF($A$1:A10305,"ANALISIS DE PRECIOS"),T_Rendimiento_Equipo,5,FALSE),0))</f>
        <v>0</v>
      </c>
      <c r="G10305" s="555">
        <f>IFERROR(ROUND(E10305/F10305,2),0)</f>
        <v>0</v>
      </c>
    </row>
    <row r="10306" spans="1:7" ht="19.899999999999999" customHeight="1" x14ac:dyDescent="0.2">
      <c r="A10306" s="601">
        <f t="shared" si="2332"/>
        <v>0</v>
      </c>
      <c r="B10306" s="561">
        <f t="shared" si="2333"/>
        <v>0</v>
      </c>
      <c r="C10306" s="552"/>
      <c r="D10306" s="562">
        <f t="shared" si="2334"/>
        <v>0</v>
      </c>
      <c r="E10306" s="555"/>
      <c r="F10306" s="558">
        <f>IF(C10306="",0,IFERROR(VLOOKUP(COUNTIF($A$1:A10306,"ANALISIS DE PRECIOS"),T_Rendimiento_Equipo,5,FALSE),0))</f>
        <v>0</v>
      </c>
      <c r="G10306" s="555">
        <f t="shared" ref="G10306:G10313" si="2335">IFERROR(ROUND(E10306/F10306,2),0)</f>
        <v>0</v>
      </c>
    </row>
    <row r="10307" spans="1:7" ht="19.899999999999999" customHeight="1" x14ac:dyDescent="0.2">
      <c r="A10307" s="601">
        <f t="shared" si="2332"/>
        <v>0</v>
      </c>
      <c r="B10307" s="561">
        <f t="shared" si="2333"/>
        <v>0</v>
      </c>
      <c r="C10307" s="563"/>
      <c r="D10307" s="562">
        <f t="shared" si="2334"/>
        <v>0</v>
      </c>
      <c r="E10307" s="555"/>
      <c r="F10307" s="558">
        <f>IF(C10307="",0,IFERROR(VLOOKUP(COUNTIF($A$1:A10307,"ANALISIS DE PRECIOS"),T_Rendimiento_Equipo,5,FALSE),0))</f>
        <v>0</v>
      </c>
      <c r="G10307" s="555">
        <f t="shared" si="2335"/>
        <v>0</v>
      </c>
    </row>
    <row r="10308" spans="1:7" ht="19.899999999999999" customHeight="1" x14ac:dyDescent="0.2">
      <c r="A10308" s="601">
        <f t="shared" si="2332"/>
        <v>0</v>
      </c>
      <c r="B10308" s="561">
        <f t="shared" si="2333"/>
        <v>0</v>
      </c>
      <c r="C10308" s="563"/>
      <c r="D10308" s="562">
        <f t="shared" si="2334"/>
        <v>0</v>
      </c>
      <c r="E10308" s="555"/>
      <c r="F10308" s="558">
        <f>IF(C10308="",0,IFERROR(VLOOKUP(COUNTIF($A$1:A10308,"ANALISIS DE PRECIOS"),T_Rendimiento_Equipo,5,FALSE),0))</f>
        <v>0</v>
      </c>
      <c r="G10308" s="555">
        <f t="shared" si="2335"/>
        <v>0</v>
      </c>
    </row>
    <row r="10309" spans="1:7" ht="19.899999999999999" customHeight="1" x14ac:dyDescent="0.2">
      <c r="A10309" s="601">
        <f t="shared" si="2332"/>
        <v>0</v>
      </c>
      <c r="B10309" s="561">
        <f t="shared" si="2333"/>
        <v>0</v>
      </c>
      <c r="C10309" s="563"/>
      <c r="D10309" s="562">
        <f t="shared" si="2334"/>
        <v>0</v>
      </c>
      <c r="E10309" s="555"/>
      <c r="F10309" s="558">
        <f>IF(C10309="",0,IFERROR(VLOOKUP(COUNTIF($A$1:A10309,"ANALISIS DE PRECIOS"),T_Rendimiento_Equipo,5,FALSE),0))</f>
        <v>0</v>
      </c>
      <c r="G10309" s="555">
        <f t="shared" si="2335"/>
        <v>0</v>
      </c>
    </row>
    <row r="10310" spans="1:7" ht="19.899999999999999" customHeight="1" x14ac:dyDescent="0.2">
      <c r="A10310" s="601">
        <f t="shared" si="2332"/>
        <v>0</v>
      </c>
      <c r="B10310" s="561">
        <f t="shared" si="2333"/>
        <v>0</v>
      </c>
      <c r="C10310" s="563"/>
      <c r="D10310" s="562">
        <f t="shared" si="2334"/>
        <v>0</v>
      </c>
      <c r="E10310" s="555"/>
      <c r="F10310" s="558">
        <f>IF(C10310="",0,IFERROR(VLOOKUP(COUNTIF($A$1:A10310,"ANALISIS DE PRECIOS"),T_Rendimiento_Equipo,5,FALSE),0))</f>
        <v>0</v>
      </c>
      <c r="G10310" s="555">
        <f t="shared" si="2335"/>
        <v>0</v>
      </c>
    </row>
    <row r="10311" spans="1:7" ht="19.899999999999999" customHeight="1" x14ac:dyDescent="0.2">
      <c r="A10311" s="601">
        <f t="shared" si="2332"/>
        <v>0</v>
      </c>
      <c r="B10311" s="561">
        <f t="shared" si="2333"/>
        <v>0</v>
      </c>
      <c r="C10311" s="563"/>
      <c r="D10311" s="562">
        <f t="shared" si="2334"/>
        <v>0</v>
      </c>
      <c r="E10311" s="555"/>
      <c r="F10311" s="558">
        <f>IF(C10311="",0,IFERROR(VLOOKUP(COUNTIF($A$1:A10311,"ANALISIS DE PRECIOS"),T_Rendimiento_Equipo,5,FALSE),0))</f>
        <v>0</v>
      </c>
      <c r="G10311" s="555">
        <f t="shared" si="2335"/>
        <v>0</v>
      </c>
    </row>
    <row r="10312" spans="1:7" ht="19.899999999999999" customHeight="1" x14ac:dyDescent="0.2">
      <c r="A10312" s="601">
        <f t="shared" si="2332"/>
        <v>0</v>
      </c>
      <c r="B10312" s="561">
        <f t="shared" si="2333"/>
        <v>0</v>
      </c>
      <c r="C10312" s="563"/>
      <c r="D10312" s="562">
        <f t="shared" si="2334"/>
        <v>0</v>
      </c>
      <c r="E10312" s="555"/>
      <c r="F10312" s="558">
        <f>IF(C10312="",0,IFERROR(VLOOKUP(COUNTIF($A$1:A10312,"ANALISIS DE PRECIOS"),T_Rendimiento_Equipo,5,FALSE),0))</f>
        <v>0</v>
      </c>
      <c r="G10312" s="555">
        <f t="shared" si="2335"/>
        <v>0</v>
      </c>
    </row>
    <row r="10313" spans="1:7" ht="19.899999999999999" customHeight="1" x14ac:dyDescent="0.2">
      <c r="A10313" s="601">
        <f t="shared" si="2332"/>
        <v>0</v>
      </c>
      <c r="B10313" s="561">
        <f t="shared" si="2333"/>
        <v>0</v>
      </c>
      <c r="C10313" s="552"/>
      <c r="D10313" s="562">
        <f t="shared" si="2334"/>
        <v>0</v>
      </c>
      <c r="E10313" s="555"/>
      <c r="F10313" s="558">
        <f>IF(C10313="",0,IFERROR(VLOOKUP(COUNTIF($A$1:A10313,"ANALISIS DE PRECIOS"),T_Rendimiento_Equipo,5,FALSE),0))</f>
        <v>0</v>
      </c>
      <c r="G10313" s="555">
        <f t="shared" si="2335"/>
        <v>0</v>
      </c>
    </row>
    <row r="10314" spans="1:7" ht="19.899999999999999" customHeight="1" x14ac:dyDescent="0.2">
      <c r="A10314" s="602"/>
      <c r="B10314" s="541"/>
      <c r="C10314" s="545"/>
      <c r="D10314" s="541"/>
      <c r="E10314" s="542"/>
      <c r="F10314" s="564" t="s">
        <v>27</v>
      </c>
      <c r="G10314" s="603">
        <f>SUBTOTAL(9,G10305:G10313)</f>
        <v>0</v>
      </c>
    </row>
    <row r="10315" spans="1:7" ht="19.899999999999999" customHeight="1" x14ac:dyDescent="0.2">
      <c r="A10315" s="599"/>
      <c r="B10315" s="545"/>
      <c r="C10315" s="537" t="s">
        <v>713</v>
      </c>
      <c r="D10315" s="541"/>
      <c r="E10315" s="542"/>
      <c r="F10315" s="543"/>
      <c r="G10315" s="600"/>
    </row>
    <row r="10316" spans="1:7" ht="19.899999999999999" customHeight="1" x14ac:dyDescent="0.2">
      <c r="A10316" s="792" t="s">
        <v>576</v>
      </c>
      <c r="B10316" s="793"/>
      <c r="C10316" s="794" t="s">
        <v>0</v>
      </c>
      <c r="D10316" s="796" t="s">
        <v>24</v>
      </c>
      <c r="E10316" s="796" t="s">
        <v>1832</v>
      </c>
      <c r="F10316" s="798" t="s">
        <v>1007</v>
      </c>
      <c r="G10316" s="800" t="s">
        <v>26</v>
      </c>
    </row>
    <row r="10317" spans="1:7" ht="19.899999999999999" customHeight="1" x14ac:dyDescent="0.2">
      <c r="A10317" s="560" t="s">
        <v>577</v>
      </c>
      <c r="B10317" s="560" t="s">
        <v>578</v>
      </c>
      <c r="C10317" s="795"/>
      <c r="D10317" s="797"/>
      <c r="E10317" s="797"/>
      <c r="F10317" s="799"/>
      <c r="G10317" s="801"/>
    </row>
    <row r="10318" spans="1:7" ht="19.899999999999999" customHeight="1" x14ac:dyDescent="0.2">
      <c r="A10318" s="601">
        <f t="shared" ref="A10318:A10324" si="2336">IFERROR(VLOOKUP(C10318,T_Insumos,4,FALSE),0)</f>
        <v>0</v>
      </c>
      <c r="B10318" s="561">
        <f t="shared" ref="B10318:B10324" si="2337">IFERROR(VLOOKUP(C10318,T_Insumos,5,FALSE),0)</f>
        <v>0</v>
      </c>
      <c r="C10318" s="565"/>
      <c r="D10318" s="558"/>
      <c r="E10318" s="555">
        <f t="shared" ref="E10318:E10324" si="2338">IFERROR(VLOOKUP(C10318,T_Insumos,3,FALSE),0)</f>
        <v>0</v>
      </c>
      <c r="F10318" s="558">
        <f>IF(C10318="",0,IFERROR(VLOOKUP(COUNTIF($A$1:A10318,"ANALISIS DE PRECIOS"),T_Rendimiento_Equipo,5,FALSE),0))</f>
        <v>0</v>
      </c>
      <c r="G10318" s="555">
        <f>IFERROR(ROUND(D10318*E10318/F10318,2),0)</f>
        <v>0</v>
      </c>
    </row>
    <row r="10319" spans="1:7" ht="19.899999999999999" customHeight="1" x14ac:dyDescent="0.2">
      <c r="A10319" s="601">
        <f t="shared" si="2336"/>
        <v>0</v>
      </c>
      <c r="B10319" s="561">
        <f t="shared" si="2337"/>
        <v>0</v>
      </c>
      <c r="C10319" s="552"/>
      <c r="D10319" s="558"/>
      <c r="E10319" s="555">
        <f t="shared" si="2338"/>
        <v>0</v>
      </c>
      <c r="F10319" s="558">
        <f>IF(C10319="",0,IFERROR(VLOOKUP(COUNTIF($A$1:A10319,"ANALISIS DE PRECIOS"),T_Rendimiento_Equipo,5,FALSE),0))</f>
        <v>0</v>
      </c>
      <c r="G10319" s="555">
        <f t="shared" ref="G10319:G10324" si="2339">IFERROR(ROUND(D10319*E10319/F10319,2),0)</f>
        <v>0</v>
      </c>
    </row>
    <row r="10320" spans="1:7" ht="19.899999999999999" customHeight="1" x14ac:dyDescent="0.2">
      <c r="A10320" s="601">
        <f t="shared" si="2336"/>
        <v>0</v>
      </c>
      <c r="B10320" s="561">
        <f t="shared" si="2337"/>
        <v>0</v>
      </c>
      <c r="C10320" s="552"/>
      <c r="D10320" s="558"/>
      <c r="E10320" s="555">
        <f t="shared" si="2338"/>
        <v>0</v>
      </c>
      <c r="F10320" s="558">
        <f>IF(C10320="",0,IFERROR(VLOOKUP(COUNTIF($A$1:A10320,"ANALISIS DE PRECIOS"),T_Rendimiento_Equipo,5,FALSE),0))</f>
        <v>0</v>
      </c>
      <c r="G10320" s="555">
        <f t="shared" si="2339"/>
        <v>0</v>
      </c>
    </row>
    <row r="10321" spans="1:7" ht="19.899999999999999" customHeight="1" x14ac:dyDescent="0.2">
      <c r="A10321" s="601">
        <f t="shared" si="2336"/>
        <v>0</v>
      </c>
      <c r="B10321" s="561">
        <f t="shared" si="2337"/>
        <v>0</v>
      </c>
      <c r="C10321" s="552"/>
      <c r="D10321" s="558"/>
      <c r="E10321" s="555">
        <f t="shared" si="2338"/>
        <v>0</v>
      </c>
      <c r="F10321" s="558">
        <f>IF(C10321="",0,IFERROR(VLOOKUP(COUNTIF($A$1:A10321,"ANALISIS DE PRECIOS"),T_Rendimiento_Equipo,5,FALSE),0))</f>
        <v>0</v>
      </c>
      <c r="G10321" s="555">
        <f t="shared" si="2339"/>
        <v>0</v>
      </c>
    </row>
    <row r="10322" spans="1:7" ht="19.899999999999999" customHeight="1" x14ac:dyDescent="0.2">
      <c r="A10322" s="601">
        <f t="shared" si="2336"/>
        <v>0</v>
      </c>
      <c r="B10322" s="561">
        <f t="shared" si="2337"/>
        <v>0</v>
      </c>
      <c r="C10322" s="552"/>
      <c r="D10322" s="558"/>
      <c r="E10322" s="555">
        <f t="shared" si="2338"/>
        <v>0</v>
      </c>
      <c r="F10322" s="558">
        <f>IF(C10322="",0,IFERROR(VLOOKUP(COUNTIF($A$1:A10322,"ANALISIS DE PRECIOS"),T_Rendimiento_Equipo,5,FALSE),0))</f>
        <v>0</v>
      </c>
      <c r="G10322" s="555">
        <f t="shared" si="2339"/>
        <v>0</v>
      </c>
    </row>
    <row r="10323" spans="1:7" ht="19.899999999999999" customHeight="1" x14ac:dyDescent="0.2">
      <c r="A10323" s="601">
        <f t="shared" si="2336"/>
        <v>0</v>
      </c>
      <c r="B10323" s="561">
        <f t="shared" si="2337"/>
        <v>0</v>
      </c>
      <c r="C10323" s="552"/>
      <c r="D10323" s="566"/>
      <c r="E10323" s="555">
        <f t="shared" si="2338"/>
        <v>0</v>
      </c>
      <c r="F10323" s="558">
        <f>IF(C10323="",0,IFERROR(VLOOKUP(COUNTIF($A$1:A10323,"ANALISIS DE PRECIOS"),T_Rendimiento_Equipo,5,FALSE),0))</f>
        <v>0</v>
      </c>
      <c r="G10323" s="555">
        <f t="shared" si="2339"/>
        <v>0</v>
      </c>
    </row>
    <row r="10324" spans="1:7" ht="19.899999999999999" customHeight="1" x14ac:dyDescent="0.2">
      <c r="A10324" s="601">
        <f t="shared" si="2336"/>
        <v>0</v>
      </c>
      <c r="B10324" s="561">
        <f t="shared" si="2337"/>
        <v>0</v>
      </c>
      <c r="C10324" s="561"/>
      <c r="D10324" s="567"/>
      <c r="E10324" s="555">
        <f t="shared" si="2338"/>
        <v>0</v>
      </c>
      <c r="F10324" s="558">
        <f>IF(C10324="",0,IFERROR(VLOOKUP(COUNTIF($A$1:A10324,"ANALISIS DE PRECIOS"),T_Rendimiento_Equipo,5,FALSE),0))</f>
        <v>0</v>
      </c>
      <c r="G10324" s="555">
        <f t="shared" si="2339"/>
        <v>0</v>
      </c>
    </row>
    <row r="10325" spans="1:7" ht="19.899999999999999" customHeight="1" x14ac:dyDescent="0.2">
      <c r="A10325" s="602"/>
      <c r="B10325" s="541"/>
      <c r="C10325" s="545"/>
      <c r="D10325" s="541"/>
      <c r="E10325" s="542"/>
      <c r="F10325" s="564" t="s">
        <v>28</v>
      </c>
      <c r="G10325" s="604">
        <f>SUBTOTAL(9,G10318:G10324)</f>
        <v>0</v>
      </c>
    </row>
    <row r="10326" spans="1:7" ht="19.899999999999999" customHeight="1" x14ac:dyDescent="0.2">
      <c r="A10326" s="599"/>
      <c r="B10326" s="545"/>
      <c r="C10326" s="537" t="s">
        <v>1014</v>
      </c>
      <c r="D10326" s="541"/>
      <c r="E10326" s="542"/>
      <c r="F10326" s="543"/>
      <c r="G10326" s="600"/>
    </row>
    <row r="10327" spans="1:7" ht="19.899999999999999" customHeight="1" x14ac:dyDescent="0.2">
      <c r="A10327" s="792" t="s">
        <v>576</v>
      </c>
      <c r="B10327" s="793"/>
      <c r="C10327" s="794" t="s">
        <v>0</v>
      </c>
      <c r="D10327" s="794" t="s">
        <v>1867</v>
      </c>
      <c r="E10327" s="796" t="s">
        <v>24</v>
      </c>
      <c r="F10327" s="798" t="s">
        <v>25</v>
      </c>
      <c r="G10327" s="800" t="s">
        <v>26</v>
      </c>
    </row>
    <row r="10328" spans="1:7" ht="19.899999999999999" customHeight="1" x14ac:dyDescent="0.2">
      <c r="A10328" s="560" t="s">
        <v>577</v>
      </c>
      <c r="B10328" s="560" t="s">
        <v>578</v>
      </c>
      <c r="C10328" s="795"/>
      <c r="D10328" s="795"/>
      <c r="E10328" s="797"/>
      <c r="F10328" s="799"/>
      <c r="G10328" s="801"/>
    </row>
    <row r="10329" spans="1:7" ht="19.899999999999999" customHeight="1" x14ac:dyDescent="0.2">
      <c r="A10329" s="601">
        <f t="shared" ref="A10329:A10339" si="2340">IFERROR(VLOOKUP(C10329,T_Insumos,4,FALSE),0)</f>
        <v>0</v>
      </c>
      <c r="B10329" s="561">
        <f t="shared" ref="B10329:B10339" si="2341">IFERROR(VLOOKUP(C10329,T_Insumos,5,FALSE),0)</f>
        <v>0</v>
      </c>
      <c r="C10329" s="561"/>
      <c r="D10329" s="613">
        <f t="shared" ref="D10329:D10339" si="2342">IFERROR(VLOOKUP(C10329,T_Insumos,2,FALSE),0)</f>
        <v>0</v>
      </c>
      <c r="E10329" s="553"/>
      <c r="F10329" s="555">
        <f t="shared" ref="F10329:F10339" si="2343">IFERROR(VLOOKUP(C10329,T_Insumos,3,FALSE),0)</f>
        <v>0</v>
      </c>
      <c r="G10329" s="555">
        <f>ROUND(E10329*F10329,2)</f>
        <v>0</v>
      </c>
    </row>
    <row r="10330" spans="1:7" ht="19.899999999999999" customHeight="1" x14ac:dyDescent="0.2">
      <c r="A10330" s="601">
        <f t="shared" si="2340"/>
        <v>0</v>
      </c>
      <c r="B10330" s="561">
        <f t="shared" si="2341"/>
        <v>0</v>
      </c>
      <c r="C10330" s="561"/>
      <c r="D10330" s="613">
        <f t="shared" si="2342"/>
        <v>0</v>
      </c>
      <c r="E10330" s="553"/>
      <c r="F10330" s="555">
        <f t="shared" si="2343"/>
        <v>0</v>
      </c>
      <c r="G10330" s="555">
        <f t="shared" ref="G10330:G10339" si="2344">ROUND(E10330*F10330,2)</f>
        <v>0</v>
      </c>
    </row>
    <row r="10331" spans="1:7" ht="19.899999999999999" customHeight="1" x14ac:dyDescent="0.2">
      <c r="A10331" s="601">
        <f t="shared" si="2340"/>
        <v>0</v>
      </c>
      <c r="B10331" s="561">
        <f t="shared" si="2341"/>
        <v>0</v>
      </c>
      <c r="C10331" s="561"/>
      <c r="D10331" s="613">
        <f t="shared" si="2342"/>
        <v>0</v>
      </c>
      <c r="E10331" s="553"/>
      <c r="F10331" s="555">
        <f t="shared" si="2343"/>
        <v>0</v>
      </c>
      <c r="G10331" s="555">
        <f t="shared" si="2344"/>
        <v>0</v>
      </c>
    </row>
    <row r="10332" spans="1:7" ht="19.899999999999999" customHeight="1" x14ac:dyDescent="0.2">
      <c r="A10332" s="601">
        <f t="shared" si="2340"/>
        <v>0</v>
      </c>
      <c r="B10332" s="561">
        <f t="shared" si="2341"/>
        <v>0</v>
      </c>
      <c r="C10332" s="561"/>
      <c r="D10332" s="613">
        <f t="shared" si="2342"/>
        <v>0</v>
      </c>
      <c r="E10332" s="553"/>
      <c r="F10332" s="555">
        <f t="shared" si="2343"/>
        <v>0</v>
      </c>
      <c r="G10332" s="555">
        <f t="shared" si="2344"/>
        <v>0</v>
      </c>
    </row>
    <row r="10333" spans="1:7" ht="19.899999999999999" customHeight="1" x14ac:dyDescent="0.2">
      <c r="A10333" s="601">
        <f t="shared" si="2340"/>
        <v>0</v>
      </c>
      <c r="B10333" s="561">
        <f t="shared" si="2341"/>
        <v>0</v>
      </c>
      <c r="C10333" s="561"/>
      <c r="D10333" s="613">
        <f t="shared" si="2342"/>
        <v>0</v>
      </c>
      <c r="E10333" s="553"/>
      <c r="F10333" s="555">
        <f t="shared" si="2343"/>
        <v>0</v>
      </c>
      <c r="G10333" s="555">
        <f t="shared" si="2344"/>
        <v>0</v>
      </c>
    </row>
    <row r="10334" spans="1:7" ht="19.899999999999999" customHeight="1" x14ac:dyDescent="0.2">
      <c r="A10334" s="601">
        <f t="shared" si="2340"/>
        <v>0</v>
      </c>
      <c r="B10334" s="561">
        <f t="shared" si="2341"/>
        <v>0</v>
      </c>
      <c r="C10334" s="561"/>
      <c r="D10334" s="613">
        <f t="shared" si="2342"/>
        <v>0</v>
      </c>
      <c r="E10334" s="553"/>
      <c r="F10334" s="555">
        <f t="shared" si="2343"/>
        <v>0</v>
      </c>
      <c r="G10334" s="555">
        <f t="shared" si="2344"/>
        <v>0</v>
      </c>
    </row>
    <row r="10335" spans="1:7" ht="19.899999999999999" customHeight="1" x14ac:dyDescent="0.2">
      <c r="A10335" s="601">
        <f t="shared" si="2340"/>
        <v>0</v>
      </c>
      <c r="B10335" s="561">
        <f t="shared" si="2341"/>
        <v>0</v>
      </c>
      <c r="C10335" s="561"/>
      <c r="D10335" s="613">
        <f t="shared" si="2342"/>
        <v>0</v>
      </c>
      <c r="E10335" s="553"/>
      <c r="F10335" s="555">
        <f t="shared" si="2343"/>
        <v>0</v>
      </c>
      <c r="G10335" s="555">
        <f t="shared" si="2344"/>
        <v>0</v>
      </c>
    </row>
    <row r="10336" spans="1:7" ht="19.899999999999999" customHeight="1" x14ac:dyDescent="0.2">
      <c r="A10336" s="601">
        <f t="shared" si="2340"/>
        <v>0</v>
      </c>
      <c r="B10336" s="561">
        <f t="shared" si="2341"/>
        <v>0</v>
      </c>
      <c r="C10336" s="561"/>
      <c r="D10336" s="613">
        <f t="shared" si="2342"/>
        <v>0</v>
      </c>
      <c r="E10336" s="553"/>
      <c r="F10336" s="555">
        <f t="shared" si="2343"/>
        <v>0</v>
      </c>
      <c r="G10336" s="555">
        <f t="shared" si="2344"/>
        <v>0</v>
      </c>
    </row>
    <row r="10337" spans="1:7" ht="19.899999999999999" customHeight="1" x14ac:dyDescent="0.2">
      <c r="A10337" s="601">
        <f t="shared" si="2340"/>
        <v>0</v>
      </c>
      <c r="B10337" s="561">
        <f t="shared" si="2341"/>
        <v>0</v>
      </c>
      <c r="C10337" s="561"/>
      <c r="D10337" s="613">
        <f t="shared" si="2342"/>
        <v>0</v>
      </c>
      <c r="E10337" s="553"/>
      <c r="F10337" s="555">
        <f t="shared" si="2343"/>
        <v>0</v>
      </c>
      <c r="G10337" s="555">
        <f t="shared" si="2344"/>
        <v>0</v>
      </c>
    </row>
    <row r="10338" spans="1:7" ht="19.899999999999999" customHeight="1" x14ac:dyDescent="0.2">
      <c r="A10338" s="601">
        <f t="shared" si="2340"/>
        <v>0</v>
      </c>
      <c r="B10338" s="561">
        <f t="shared" si="2341"/>
        <v>0</v>
      </c>
      <c r="C10338" s="561"/>
      <c r="D10338" s="613">
        <f t="shared" si="2342"/>
        <v>0</v>
      </c>
      <c r="E10338" s="553"/>
      <c r="F10338" s="555">
        <f t="shared" si="2343"/>
        <v>0</v>
      </c>
      <c r="G10338" s="555">
        <f t="shared" si="2344"/>
        <v>0</v>
      </c>
    </row>
    <row r="10339" spans="1:7" ht="19.899999999999999" customHeight="1" x14ac:dyDescent="0.2">
      <c r="A10339" s="601">
        <f t="shared" si="2340"/>
        <v>0</v>
      </c>
      <c r="B10339" s="561">
        <f t="shared" si="2341"/>
        <v>0</v>
      </c>
      <c r="C10339" s="561"/>
      <c r="D10339" s="613">
        <f t="shared" si="2342"/>
        <v>0</v>
      </c>
      <c r="E10339" s="553"/>
      <c r="F10339" s="555">
        <f t="shared" si="2343"/>
        <v>0</v>
      </c>
      <c r="G10339" s="555">
        <f t="shared" si="2344"/>
        <v>0</v>
      </c>
    </row>
    <row r="10340" spans="1:7" ht="19.899999999999999" customHeight="1" x14ac:dyDescent="0.2">
      <c r="A10340" s="599"/>
      <c r="B10340" s="545"/>
      <c r="C10340" s="545"/>
      <c r="D10340" s="541"/>
      <c r="E10340" s="542"/>
      <c r="F10340" s="564" t="s">
        <v>29</v>
      </c>
      <c r="G10340" s="605">
        <f>SUBTOTAL(9,G10329:G10339)</f>
        <v>0</v>
      </c>
    </row>
    <row r="10341" spans="1:7" ht="19.899999999999999" customHeight="1" x14ac:dyDescent="0.2">
      <c r="A10341" s="599"/>
      <c r="B10341" s="545"/>
      <c r="C10341" s="537" t="s">
        <v>1015</v>
      </c>
      <c r="D10341" s="541"/>
      <c r="E10341" s="542"/>
      <c r="F10341" s="543"/>
      <c r="G10341" s="600"/>
    </row>
    <row r="10342" spans="1:7" ht="19.899999999999999" customHeight="1" x14ac:dyDescent="0.2">
      <c r="A10342" s="792" t="s">
        <v>576</v>
      </c>
      <c r="B10342" s="793"/>
      <c r="C10342" s="794" t="s">
        <v>0</v>
      </c>
      <c r="D10342" s="794" t="s">
        <v>1867</v>
      </c>
      <c r="E10342" s="796" t="s">
        <v>24</v>
      </c>
      <c r="F10342" s="798" t="s">
        <v>25</v>
      </c>
      <c r="G10342" s="800" t="s">
        <v>26</v>
      </c>
    </row>
    <row r="10343" spans="1:7" ht="19.899999999999999" customHeight="1" x14ac:dyDescent="0.2">
      <c r="A10343" s="560" t="s">
        <v>577</v>
      </c>
      <c r="B10343" s="560" t="s">
        <v>578</v>
      </c>
      <c r="C10343" s="795"/>
      <c r="D10343" s="795"/>
      <c r="E10343" s="797"/>
      <c r="F10343" s="799"/>
      <c r="G10343" s="801"/>
    </row>
    <row r="10344" spans="1:7" ht="19.899999999999999" customHeight="1" x14ac:dyDescent="0.2">
      <c r="A10344" s="601">
        <f>IFERROR(VLOOKUP(C10344,T_Insumos,4,FALSE),0)</f>
        <v>0</v>
      </c>
      <c r="B10344" s="561">
        <f>IFERROR(VLOOKUP(C10344,T_Insumos,5,FALSE),0)</f>
        <v>0</v>
      </c>
      <c r="C10344" s="552"/>
      <c r="D10344" s="613">
        <f>IF(C10344=0,0,"$/tnkm")</f>
        <v>0</v>
      </c>
      <c r="E10344" s="553"/>
      <c r="F10344" s="555">
        <f>IFERROR(VLOOKUP(C10344,T_Insumos,3,FALSE),0)</f>
        <v>0</v>
      </c>
      <c r="G10344" s="555">
        <f>ROUND(E10344*F10344,2)</f>
        <v>0</v>
      </c>
    </row>
    <row r="10345" spans="1:7" ht="19.899999999999999" customHeight="1" x14ac:dyDescent="0.2">
      <c r="A10345" s="601">
        <f>IFERROR(VLOOKUP(C10345,T_Insumos,4,FALSE),0)</f>
        <v>0</v>
      </c>
      <c r="B10345" s="561">
        <f>IFERROR(VLOOKUP(C10345,T_Insumos,5,FALSE),0)</f>
        <v>0</v>
      </c>
      <c r="C10345" s="552"/>
      <c r="D10345" s="613">
        <f>IF(C10345=0,0,"$/tnkm")</f>
        <v>0</v>
      </c>
      <c r="E10345" s="569"/>
      <c r="F10345" s="555">
        <f>IFERROR(VLOOKUP(C10345,T_Insumos,3,FALSE),0)</f>
        <v>0</v>
      </c>
      <c r="G10345" s="555">
        <f t="shared" ref="G10345" si="2345">ROUND(E10345*F10345,2)</f>
        <v>0</v>
      </c>
    </row>
    <row r="10346" spans="1:7" ht="19.899999999999999" customHeight="1" x14ac:dyDescent="0.2">
      <c r="A10346" s="599"/>
      <c r="B10346" s="545"/>
      <c r="C10346" s="545"/>
      <c r="D10346" s="541"/>
      <c r="E10346" s="542"/>
      <c r="F10346" s="564" t="s">
        <v>1016</v>
      </c>
      <c r="G10346" s="605">
        <f>SUBTOTAL(9,G10344:G10345)</f>
        <v>0</v>
      </c>
    </row>
    <row r="10347" spans="1:7" ht="19.899999999999999" customHeight="1" x14ac:dyDescent="0.2">
      <c r="A10347" s="602"/>
      <c r="B10347" s="541"/>
      <c r="C10347" s="545"/>
      <c r="D10347" s="541"/>
      <c r="E10347" s="542"/>
      <c r="F10347" s="543"/>
      <c r="G10347" s="600"/>
    </row>
    <row r="10348" spans="1:7" ht="19.899999999999999" customHeight="1" x14ac:dyDescent="0.2">
      <c r="A10348" s="664" t="str">
        <f>B10282</f>
        <v/>
      </c>
      <c r="B10348" s="661">
        <f ca="1">C10282</f>
        <v>0</v>
      </c>
      <c r="C10348" s="541"/>
      <c r="D10348" s="541" t="s">
        <v>1833</v>
      </c>
      <c r="E10348" s="662"/>
      <c r="F10348" s="663" t="str">
        <f ca="1">"$/"&amp;G10282</f>
        <v>$/0</v>
      </c>
      <c r="G10348" s="610">
        <f>SUBTOTAL(9,G10305:G10347)</f>
        <v>0</v>
      </c>
    </row>
    <row r="10349" spans="1:7" ht="19.899999999999999" customHeight="1" x14ac:dyDescent="0.2">
      <c r="A10349" s="606"/>
      <c r="B10349" s="607"/>
      <c r="C10349" s="608"/>
      <c r="D10349" s="608" t="s">
        <v>2043</v>
      </c>
      <c r="E10349" s="609"/>
      <c r="F10349" s="665" t="str">
        <f ca="1">"$/"&amp;G10282</f>
        <v>$/0</v>
      </c>
      <c r="G10349" s="610">
        <f>ROUND(G10348/Coeficiente_Paso,2)</f>
        <v>0</v>
      </c>
    </row>
    <row r="10350" spans="1:7" ht="19.899999999999999" customHeight="1" x14ac:dyDescent="0.2">
      <c r="A10350" s="191"/>
      <c r="B10350" s="191"/>
      <c r="C10350" s="191"/>
      <c r="D10350" s="191"/>
      <c r="E10350" s="191"/>
      <c r="F10350" s="191"/>
      <c r="G10350" s="191"/>
    </row>
    <row r="10351" spans="1:7" ht="19.899999999999999" customHeight="1" x14ac:dyDescent="0.2">
      <c r="A10351" s="802" t="s">
        <v>31</v>
      </c>
      <c r="B10351" s="803"/>
      <c r="C10351" s="803"/>
      <c r="D10351" s="803"/>
      <c r="E10351" s="803"/>
      <c r="F10351" s="803"/>
      <c r="G10351" s="804"/>
    </row>
    <row r="10352" spans="1:7" ht="19.899999999999999" customHeight="1" x14ac:dyDescent="0.2">
      <c r="A10352" s="587" t="s">
        <v>711</v>
      </c>
      <c r="B10352" s="535" t="str">
        <f>Comitente</f>
        <v>DIRECCIÓN PROVINCIAL DE VIALIDAD</v>
      </c>
      <c r="C10352" s="536"/>
      <c r="D10352" s="537"/>
      <c r="E10352" s="537"/>
      <c r="F10352" s="538"/>
      <c r="G10352" s="588"/>
    </row>
    <row r="10353" spans="1:7" ht="19.899999999999999" customHeight="1" x14ac:dyDescent="0.2">
      <c r="A10353" s="587" t="s">
        <v>712</v>
      </c>
      <c r="B10353" s="535">
        <f>Contratista</f>
        <v>0</v>
      </c>
      <c r="C10353" s="539"/>
      <c r="D10353" s="539"/>
      <c r="E10353" s="539"/>
      <c r="F10353" s="535"/>
      <c r="G10353" s="589"/>
    </row>
    <row r="10354" spans="1:7" ht="19.899999999999999" customHeight="1" x14ac:dyDescent="0.2">
      <c r="A10354" s="587" t="s">
        <v>21</v>
      </c>
      <c r="B10354" s="535" t="str">
        <f>Obra</f>
        <v>PAVIMENTACIÓN Y REPAVIMENTACION DE LA RED VIAL MUNICIPAL AFECTADAS POR OBRAS DE SANEAMIENTO 1era ETAPA SARMIENTO</v>
      </c>
      <c r="C10354" s="539"/>
      <c r="D10354" s="539"/>
      <c r="E10354" s="539"/>
      <c r="F10354" s="535" t="s">
        <v>32</v>
      </c>
      <c r="G10354" s="589">
        <f>Fecha_Base</f>
        <v>0</v>
      </c>
    </row>
    <row r="10355" spans="1:7" ht="19.899999999999999" customHeight="1" x14ac:dyDescent="0.2">
      <c r="A10355" s="590" t="s">
        <v>710</v>
      </c>
      <c r="B10355" s="540" t="str">
        <f>Ubicación</f>
        <v>DEPARTAMENTO SARMIENTO</v>
      </c>
      <c r="C10355" s="540"/>
      <c r="D10355" s="541"/>
      <c r="E10355" s="542"/>
      <c r="F10355" s="543"/>
      <c r="G10355" s="591"/>
    </row>
    <row r="10356" spans="1:7" ht="19.899999999999999" customHeight="1" x14ac:dyDescent="0.2">
      <c r="A10356" s="590" t="s">
        <v>33</v>
      </c>
      <c r="B10356" s="544" t="str">
        <f>IFERROR(VALUE(LEFT(B10357,FIND(".",B10357)-1)),"")</f>
        <v/>
      </c>
      <c r="C10356" s="545">
        <f ca="1">IFERROR(VLOOKUP(B10356,T_Computo_Presupuesto,2,FALSE),0)</f>
        <v>0</v>
      </c>
      <c r="D10356" s="545"/>
      <c r="E10356" s="542"/>
      <c r="F10356" s="543"/>
      <c r="G10356" s="591"/>
    </row>
    <row r="10357" spans="1:7" ht="19.899999999999999" customHeight="1" x14ac:dyDescent="0.2">
      <c r="A10357" s="590" t="s">
        <v>22</v>
      </c>
      <c r="B10357" s="546" t="str">
        <f>IFERROR(VLOOKUP(COUNTIF($A$1:A10357,"ANALISIS DE PRECIOS"),T_NumeroItem,2,FALSE),"")</f>
        <v/>
      </c>
      <c r="C10357" s="805">
        <f ca="1">IFERROR(VLOOKUP(B10357,T_Computo_Presupuesto,2,FALSE),0)</f>
        <v>0</v>
      </c>
      <c r="D10357" s="805"/>
      <c r="E10357" s="805"/>
      <c r="F10357" s="540" t="s">
        <v>23</v>
      </c>
      <c r="G10357" s="592">
        <f ca="1">IFERROR(VLOOKUP(B10357,T_Computo_Presupuesto,4,FALSE),0)</f>
        <v>0</v>
      </c>
    </row>
    <row r="10358" spans="1:7" ht="19.899999999999999" customHeight="1" x14ac:dyDescent="0.2">
      <c r="A10358" s="590"/>
      <c r="B10358" s="540"/>
      <c r="C10358" s="545"/>
      <c r="D10358" s="541"/>
      <c r="E10358" s="542"/>
      <c r="F10358" s="545"/>
      <c r="G10358" s="593"/>
    </row>
    <row r="10359" spans="1:7" ht="19.899999999999999" customHeight="1" x14ac:dyDescent="0.2">
      <c r="A10359" s="594"/>
      <c r="B10359" s="547"/>
      <c r="C10359" s="548" t="s">
        <v>999</v>
      </c>
      <c r="D10359" s="547"/>
      <c r="E10359" s="547"/>
      <c r="F10359" s="547"/>
      <c r="G10359" s="595"/>
    </row>
    <row r="10360" spans="1:7" ht="19.899999999999999" customHeight="1" x14ac:dyDescent="0.2">
      <c r="A10360" s="590"/>
      <c r="B10360" s="549"/>
      <c r="C10360" s="545"/>
      <c r="D10360" s="541"/>
      <c r="E10360" s="542"/>
      <c r="F10360" s="540"/>
      <c r="G10360" s="592"/>
    </row>
    <row r="10361" spans="1:7" ht="19.899999999999999" customHeight="1" x14ac:dyDescent="0.2">
      <c r="A10361" s="590"/>
      <c r="B10361" s="549"/>
      <c r="C10361" s="550" t="s">
        <v>1000</v>
      </c>
      <c r="D10361" s="551" t="s">
        <v>24</v>
      </c>
      <c r="E10361" s="551" t="s">
        <v>1001</v>
      </c>
      <c r="F10361" s="551" t="s">
        <v>1002</v>
      </c>
      <c r="G10361" s="550" t="s">
        <v>1003</v>
      </c>
    </row>
    <row r="10362" spans="1:7" ht="19.899999999999999" customHeight="1" x14ac:dyDescent="0.2">
      <c r="A10362" s="590"/>
      <c r="B10362" s="549"/>
      <c r="C10362" s="552"/>
      <c r="D10362" s="553"/>
      <c r="E10362" s="554">
        <f t="shared" ref="E10362:E10371" si="2346">IFERROR(VLOOKUP(C10362,T_Equipos,4,FALSE),0)</f>
        <v>0</v>
      </c>
      <c r="F10362" s="555">
        <f t="shared" ref="F10362:F10371" si="2347">IFERROR(VLOOKUP(C10362,T_Equipos,5,FALSE),0)</f>
        <v>0</v>
      </c>
      <c r="G10362" s="555">
        <f>ROUND(D10362*F10362,2)</f>
        <v>0</v>
      </c>
    </row>
    <row r="10363" spans="1:7" ht="19.899999999999999" customHeight="1" x14ac:dyDescent="0.2">
      <c r="A10363" s="590"/>
      <c r="B10363" s="549"/>
      <c r="C10363" s="552"/>
      <c r="D10363" s="553"/>
      <c r="E10363" s="554">
        <f t="shared" si="2346"/>
        <v>0</v>
      </c>
      <c r="F10363" s="555">
        <f t="shared" si="2347"/>
        <v>0</v>
      </c>
      <c r="G10363" s="555">
        <f>ROUND(D10363*F10363,2)</f>
        <v>0</v>
      </c>
    </row>
    <row r="10364" spans="1:7" ht="19.899999999999999" customHeight="1" x14ac:dyDescent="0.2">
      <c r="A10364" s="590"/>
      <c r="B10364" s="549"/>
      <c r="C10364" s="552"/>
      <c r="D10364" s="553"/>
      <c r="E10364" s="554">
        <f t="shared" si="2346"/>
        <v>0</v>
      </c>
      <c r="F10364" s="555">
        <f t="shared" si="2347"/>
        <v>0</v>
      </c>
      <c r="G10364" s="555">
        <f>ROUND(D10364*F10364,2)</f>
        <v>0</v>
      </c>
    </row>
    <row r="10365" spans="1:7" ht="19.899999999999999" customHeight="1" x14ac:dyDescent="0.2">
      <c r="A10365" s="590"/>
      <c r="B10365" s="549"/>
      <c r="C10365" s="552"/>
      <c r="D10365" s="553"/>
      <c r="E10365" s="554">
        <f t="shared" si="2346"/>
        <v>0</v>
      </c>
      <c r="F10365" s="555">
        <f t="shared" si="2347"/>
        <v>0</v>
      </c>
      <c r="G10365" s="555">
        <f>ROUND(D10365*F10365,2)</f>
        <v>0</v>
      </c>
    </row>
    <row r="10366" spans="1:7" ht="19.899999999999999" customHeight="1" x14ac:dyDescent="0.2">
      <c r="A10366" s="590"/>
      <c r="B10366" s="549"/>
      <c r="C10366" s="552"/>
      <c r="D10366" s="553"/>
      <c r="E10366" s="554">
        <f t="shared" si="2346"/>
        <v>0</v>
      </c>
      <c r="F10366" s="555">
        <f t="shared" si="2347"/>
        <v>0</v>
      </c>
      <c r="G10366" s="555">
        <f t="shared" ref="G10366:G10371" si="2348">ROUND(D10366*F10366,2)</f>
        <v>0</v>
      </c>
    </row>
    <row r="10367" spans="1:7" ht="19.899999999999999" customHeight="1" x14ac:dyDescent="0.2">
      <c r="A10367" s="590"/>
      <c r="B10367" s="549"/>
      <c r="C10367" s="552"/>
      <c r="D10367" s="553"/>
      <c r="E10367" s="554">
        <f t="shared" si="2346"/>
        <v>0</v>
      </c>
      <c r="F10367" s="555">
        <f t="shared" si="2347"/>
        <v>0</v>
      </c>
      <c r="G10367" s="555">
        <f t="shared" si="2348"/>
        <v>0</v>
      </c>
    </row>
    <row r="10368" spans="1:7" ht="19.899999999999999" customHeight="1" x14ac:dyDescent="0.2">
      <c r="A10368" s="590"/>
      <c r="B10368" s="549"/>
      <c r="C10368" s="552"/>
      <c r="D10368" s="553"/>
      <c r="E10368" s="554">
        <f t="shared" si="2346"/>
        <v>0</v>
      </c>
      <c r="F10368" s="555">
        <f t="shared" si="2347"/>
        <v>0</v>
      </c>
      <c r="G10368" s="555">
        <f t="shared" si="2348"/>
        <v>0</v>
      </c>
    </row>
    <row r="10369" spans="1:7" ht="19.899999999999999" customHeight="1" x14ac:dyDescent="0.2">
      <c r="A10369" s="590"/>
      <c r="B10369" s="549"/>
      <c r="C10369" s="552"/>
      <c r="D10369" s="553"/>
      <c r="E10369" s="554">
        <f t="shared" si="2346"/>
        <v>0</v>
      </c>
      <c r="F10369" s="555">
        <f t="shared" si="2347"/>
        <v>0</v>
      </c>
      <c r="G10369" s="555">
        <f t="shared" si="2348"/>
        <v>0</v>
      </c>
    </row>
    <row r="10370" spans="1:7" ht="19.899999999999999" customHeight="1" x14ac:dyDescent="0.2">
      <c r="A10370" s="590"/>
      <c r="B10370" s="549"/>
      <c r="C10370" s="552"/>
      <c r="D10370" s="553"/>
      <c r="E10370" s="554">
        <f t="shared" si="2346"/>
        <v>0</v>
      </c>
      <c r="F10370" s="555">
        <f t="shared" si="2347"/>
        <v>0</v>
      </c>
      <c r="G10370" s="555">
        <f t="shared" si="2348"/>
        <v>0</v>
      </c>
    </row>
    <row r="10371" spans="1:7" ht="19.899999999999999" customHeight="1" x14ac:dyDescent="0.2">
      <c r="A10371" s="590"/>
      <c r="B10371" s="549"/>
      <c r="C10371" s="552"/>
      <c r="D10371" s="553"/>
      <c r="E10371" s="554">
        <f t="shared" si="2346"/>
        <v>0</v>
      </c>
      <c r="F10371" s="555">
        <f t="shared" si="2347"/>
        <v>0</v>
      </c>
      <c r="G10371" s="555">
        <f t="shared" si="2348"/>
        <v>0</v>
      </c>
    </row>
    <row r="10372" spans="1:7" ht="19.899999999999999" customHeight="1" x14ac:dyDescent="0.2">
      <c r="A10372" s="590"/>
      <c r="B10372" s="549"/>
      <c r="C10372" s="545"/>
      <c r="D10372" s="545"/>
      <c r="E10372" s="556"/>
      <c r="F10372" s="540"/>
      <c r="G10372" s="592"/>
    </row>
    <row r="10373" spans="1:7" ht="19.899999999999999" customHeight="1" x14ac:dyDescent="0.2">
      <c r="A10373" s="590"/>
      <c r="B10373" s="545"/>
      <c r="C10373" s="537" t="s">
        <v>1004</v>
      </c>
      <c r="D10373" s="540" t="s">
        <v>1001</v>
      </c>
      <c r="E10373" s="611">
        <f>SUMPRODUCT(D10362:D10371,E10362:E10371)</f>
        <v>0</v>
      </c>
      <c r="F10373" s="540" t="s">
        <v>1005</v>
      </c>
      <c r="G10373" s="612">
        <f>SUM(G10362:G10371)</f>
        <v>0</v>
      </c>
    </row>
    <row r="10374" spans="1:7" ht="19.899999999999999" customHeight="1" x14ac:dyDescent="0.2">
      <c r="A10374" s="590"/>
      <c r="B10374" s="549"/>
      <c r="C10374" s="557"/>
      <c r="D10374" s="556"/>
      <c r="E10374" s="542"/>
      <c r="F10374" s="540"/>
      <c r="G10374" s="596"/>
    </row>
    <row r="10375" spans="1:7" ht="19.899999999999999" customHeight="1" x14ac:dyDescent="0.2">
      <c r="A10375" s="597"/>
      <c r="B10375" s="549"/>
      <c r="C10375" s="540" t="s">
        <v>1006</v>
      </c>
      <c r="D10375" s="558">
        <f>IFERROR(VLOOKUP(COUNTIF($A$1:A10375,"ANALISIS DE PRECIOS"),T_Rendimiento_Equipo,5,FALSE),0)</f>
        <v>0</v>
      </c>
      <c r="E10375" s="559" t="str">
        <f ca="1">G10357&amp;"/día"</f>
        <v>0/día</v>
      </c>
      <c r="F10375" s="598"/>
      <c r="G10375" s="592"/>
    </row>
    <row r="10376" spans="1:7" ht="19.899999999999999" customHeight="1" x14ac:dyDescent="0.2">
      <c r="A10376" s="590"/>
      <c r="B10376" s="549"/>
      <c r="C10376" s="545"/>
      <c r="D10376" s="541"/>
      <c r="E10376" s="542"/>
      <c r="F10376" s="540"/>
      <c r="G10376" s="592"/>
    </row>
    <row r="10377" spans="1:7" ht="19.899999999999999" customHeight="1" x14ac:dyDescent="0.2">
      <c r="A10377" s="792" t="s">
        <v>576</v>
      </c>
      <c r="B10377" s="793"/>
      <c r="C10377" s="794" t="s">
        <v>0</v>
      </c>
      <c r="D10377" s="806" t="s">
        <v>1866</v>
      </c>
      <c r="E10377" s="806" t="s">
        <v>1865</v>
      </c>
      <c r="F10377" s="798" t="s">
        <v>1007</v>
      </c>
      <c r="G10377" s="800" t="s">
        <v>26</v>
      </c>
    </row>
    <row r="10378" spans="1:7" ht="19.899999999999999" customHeight="1" x14ac:dyDescent="0.2">
      <c r="A10378" s="560" t="s">
        <v>577</v>
      </c>
      <c r="B10378" s="560" t="s">
        <v>578</v>
      </c>
      <c r="C10378" s="795"/>
      <c r="D10378" s="807"/>
      <c r="E10378" s="797"/>
      <c r="F10378" s="799"/>
      <c r="G10378" s="801"/>
    </row>
    <row r="10379" spans="1:7" ht="19.899999999999999" customHeight="1" x14ac:dyDescent="0.2">
      <c r="A10379" s="599"/>
      <c r="B10379" s="545"/>
      <c r="C10379" s="537" t="s">
        <v>1008</v>
      </c>
      <c r="D10379" s="542"/>
      <c r="E10379" s="542"/>
      <c r="F10379" s="545"/>
      <c r="G10379" s="600"/>
    </row>
    <row r="10380" spans="1:7" ht="19.899999999999999" customHeight="1" x14ac:dyDescent="0.2">
      <c r="A10380" s="601">
        <f t="shared" ref="A10380:A10388" si="2349">IFERROR(VLOOKUP(C10380,T_Insumos,4,FALSE),0)</f>
        <v>0</v>
      </c>
      <c r="B10380" s="561">
        <f t="shared" ref="B10380:B10388" si="2350">IFERROR(VLOOKUP(C10380,T_Insumos,5,FALSE),0)</f>
        <v>0</v>
      </c>
      <c r="C10380" s="552"/>
      <c r="D10380" s="562">
        <f t="shared" ref="D10380:D10388" si="2351">IFERROR(VLOOKUP(C10380,T_Insumos,3,FALSE),0)</f>
        <v>0</v>
      </c>
      <c r="E10380" s="555">
        <f>D10380*$G$23</f>
        <v>0</v>
      </c>
      <c r="F10380" s="558">
        <f>IF(C10380="",0,IFERROR(VLOOKUP(COUNTIF($A$1:A10380,"ANALISIS DE PRECIOS"),T_Rendimiento_Equipo,5,FALSE),0))</f>
        <v>0</v>
      </c>
      <c r="G10380" s="555">
        <f>IFERROR(ROUND(E10380/F10380,2),0)</f>
        <v>0</v>
      </c>
    </row>
    <row r="10381" spans="1:7" ht="19.899999999999999" customHeight="1" x14ac:dyDescent="0.2">
      <c r="A10381" s="601">
        <f t="shared" si="2349"/>
        <v>0</v>
      </c>
      <c r="B10381" s="561">
        <f t="shared" si="2350"/>
        <v>0</v>
      </c>
      <c r="C10381" s="552"/>
      <c r="D10381" s="562">
        <f t="shared" si="2351"/>
        <v>0</v>
      </c>
      <c r="E10381" s="555"/>
      <c r="F10381" s="558">
        <f>IF(C10381="",0,IFERROR(VLOOKUP(COUNTIF($A$1:A10381,"ANALISIS DE PRECIOS"),T_Rendimiento_Equipo,5,FALSE),0))</f>
        <v>0</v>
      </c>
      <c r="G10381" s="555">
        <f t="shared" ref="G10381:G10388" si="2352">IFERROR(ROUND(E10381/F10381,2),0)</f>
        <v>0</v>
      </c>
    </row>
    <row r="10382" spans="1:7" ht="19.899999999999999" customHeight="1" x14ac:dyDescent="0.2">
      <c r="A10382" s="601">
        <f t="shared" si="2349"/>
        <v>0</v>
      </c>
      <c r="B10382" s="561">
        <f t="shared" si="2350"/>
        <v>0</v>
      </c>
      <c r="C10382" s="563"/>
      <c r="D10382" s="562">
        <f t="shared" si="2351"/>
        <v>0</v>
      </c>
      <c r="E10382" s="555"/>
      <c r="F10382" s="558">
        <f>IF(C10382="",0,IFERROR(VLOOKUP(COUNTIF($A$1:A10382,"ANALISIS DE PRECIOS"),T_Rendimiento_Equipo,5,FALSE),0))</f>
        <v>0</v>
      </c>
      <c r="G10382" s="555">
        <f t="shared" si="2352"/>
        <v>0</v>
      </c>
    </row>
    <row r="10383" spans="1:7" ht="19.899999999999999" customHeight="1" x14ac:dyDescent="0.2">
      <c r="A10383" s="601">
        <f t="shared" si="2349"/>
        <v>0</v>
      </c>
      <c r="B10383" s="561">
        <f t="shared" si="2350"/>
        <v>0</v>
      </c>
      <c r="C10383" s="563"/>
      <c r="D10383" s="562">
        <f t="shared" si="2351"/>
        <v>0</v>
      </c>
      <c r="E10383" s="555"/>
      <c r="F10383" s="558">
        <f>IF(C10383="",0,IFERROR(VLOOKUP(COUNTIF($A$1:A10383,"ANALISIS DE PRECIOS"),T_Rendimiento_Equipo,5,FALSE),0))</f>
        <v>0</v>
      </c>
      <c r="G10383" s="555">
        <f t="shared" si="2352"/>
        <v>0</v>
      </c>
    </row>
    <row r="10384" spans="1:7" ht="19.899999999999999" customHeight="1" x14ac:dyDescent="0.2">
      <c r="A10384" s="601">
        <f t="shared" si="2349"/>
        <v>0</v>
      </c>
      <c r="B10384" s="561">
        <f t="shared" si="2350"/>
        <v>0</v>
      </c>
      <c r="C10384" s="563"/>
      <c r="D10384" s="562">
        <f t="shared" si="2351"/>
        <v>0</v>
      </c>
      <c r="E10384" s="555"/>
      <c r="F10384" s="558">
        <f>IF(C10384="",0,IFERROR(VLOOKUP(COUNTIF($A$1:A10384,"ANALISIS DE PRECIOS"),T_Rendimiento_Equipo,5,FALSE),0))</f>
        <v>0</v>
      </c>
      <c r="G10384" s="555">
        <f t="shared" si="2352"/>
        <v>0</v>
      </c>
    </row>
    <row r="10385" spans="1:7" ht="19.899999999999999" customHeight="1" x14ac:dyDescent="0.2">
      <c r="A10385" s="601">
        <f t="shared" si="2349"/>
        <v>0</v>
      </c>
      <c r="B10385" s="561">
        <f t="shared" si="2350"/>
        <v>0</v>
      </c>
      <c r="C10385" s="563"/>
      <c r="D10385" s="562">
        <f t="shared" si="2351"/>
        <v>0</v>
      </c>
      <c r="E10385" s="555"/>
      <c r="F10385" s="558">
        <f>IF(C10385="",0,IFERROR(VLOOKUP(COUNTIF($A$1:A10385,"ANALISIS DE PRECIOS"),T_Rendimiento_Equipo,5,FALSE),0))</f>
        <v>0</v>
      </c>
      <c r="G10385" s="555">
        <f t="shared" si="2352"/>
        <v>0</v>
      </c>
    </row>
    <row r="10386" spans="1:7" ht="19.899999999999999" customHeight="1" x14ac:dyDescent="0.2">
      <c r="A10386" s="601">
        <f t="shared" si="2349"/>
        <v>0</v>
      </c>
      <c r="B10386" s="561">
        <f t="shared" si="2350"/>
        <v>0</v>
      </c>
      <c r="C10386" s="563"/>
      <c r="D10386" s="562">
        <f t="shared" si="2351"/>
        <v>0</v>
      </c>
      <c r="E10386" s="555"/>
      <c r="F10386" s="558">
        <f>IF(C10386="",0,IFERROR(VLOOKUP(COUNTIF($A$1:A10386,"ANALISIS DE PRECIOS"),T_Rendimiento_Equipo,5,FALSE),0))</f>
        <v>0</v>
      </c>
      <c r="G10386" s="555">
        <f t="shared" si="2352"/>
        <v>0</v>
      </c>
    </row>
    <row r="10387" spans="1:7" ht="19.899999999999999" customHeight="1" x14ac:dyDescent="0.2">
      <c r="A10387" s="601">
        <f t="shared" si="2349"/>
        <v>0</v>
      </c>
      <c r="B10387" s="561">
        <f t="shared" si="2350"/>
        <v>0</v>
      </c>
      <c r="C10387" s="563"/>
      <c r="D10387" s="562">
        <f t="shared" si="2351"/>
        <v>0</v>
      </c>
      <c r="E10387" s="555"/>
      <c r="F10387" s="558">
        <f>IF(C10387="",0,IFERROR(VLOOKUP(COUNTIF($A$1:A10387,"ANALISIS DE PRECIOS"),T_Rendimiento_Equipo,5,FALSE),0))</f>
        <v>0</v>
      </c>
      <c r="G10387" s="555">
        <f t="shared" si="2352"/>
        <v>0</v>
      </c>
    </row>
    <row r="10388" spans="1:7" ht="19.899999999999999" customHeight="1" x14ac:dyDescent="0.2">
      <c r="A10388" s="601">
        <f t="shared" si="2349"/>
        <v>0</v>
      </c>
      <c r="B10388" s="561">
        <f t="shared" si="2350"/>
        <v>0</v>
      </c>
      <c r="C10388" s="552"/>
      <c r="D10388" s="562">
        <f t="shared" si="2351"/>
        <v>0</v>
      </c>
      <c r="E10388" s="555"/>
      <c r="F10388" s="558">
        <f>IF(C10388="",0,IFERROR(VLOOKUP(COUNTIF($A$1:A10388,"ANALISIS DE PRECIOS"),T_Rendimiento_Equipo,5,FALSE),0))</f>
        <v>0</v>
      </c>
      <c r="G10388" s="555">
        <f t="shared" si="2352"/>
        <v>0</v>
      </c>
    </row>
    <row r="10389" spans="1:7" ht="19.899999999999999" customHeight="1" x14ac:dyDescent="0.2">
      <c r="A10389" s="602"/>
      <c r="B10389" s="541"/>
      <c r="C10389" s="545"/>
      <c r="D10389" s="541"/>
      <c r="E10389" s="542"/>
      <c r="F10389" s="564" t="s">
        <v>27</v>
      </c>
      <c r="G10389" s="603">
        <f>SUBTOTAL(9,G10380:G10388)</f>
        <v>0</v>
      </c>
    </row>
    <row r="10390" spans="1:7" ht="19.899999999999999" customHeight="1" x14ac:dyDescent="0.2">
      <c r="A10390" s="599"/>
      <c r="B10390" s="545"/>
      <c r="C10390" s="537" t="s">
        <v>713</v>
      </c>
      <c r="D10390" s="541"/>
      <c r="E10390" s="542"/>
      <c r="F10390" s="543"/>
      <c r="G10390" s="600"/>
    </row>
    <row r="10391" spans="1:7" ht="19.899999999999999" customHeight="1" x14ac:dyDescent="0.2">
      <c r="A10391" s="792" t="s">
        <v>576</v>
      </c>
      <c r="B10391" s="793"/>
      <c r="C10391" s="794" t="s">
        <v>0</v>
      </c>
      <c r="D10391" s="796" t="s">
        <v>24</v>
      </c>
      <c r="E10391" s="796" t="s">
        <v>1832</v>
      </c>
      <c r="F10391" s="798" t="s">
        <v>1007</v>
      </c>
      <c r="G10391" s="800" t="s">
        <v>26</v>
      </c>
    </row>
    <row r="10392" spans="1:7" ht="19.899999999999999" customHeight="1" x14ac:dyDescent="0.2">
      <c r="A10392" s="560" t="s">
        <v>577</v>
      </c>
      <c r="B10392" s="560" t="s">
        <v>578</v>
      </c>
      <c r="C10392" s="795"/>
      <c r="D10392" s="797"/>
      <c r="E10392" s="797"/>
      <c r="F10392" s="799"/>
      <c r="G10392" s="801"/>
    </row>
    <row r="10393" spans="1:7" ht="19.899999999999999" customHeight="1" x14ac:dyDescent="0.2">
      <c r="A10393" s="601">
        <f t="shared" ref="A10393:A10399" si="2353">IFERROR(VLOOKUP(C10393,T_Insumos,4,FALSE),0)</f>
        <v>0</v>
      </c>
      <c r="B10393" s="561">
        <f t="shared" ref="B10393:B10399" si="2354">IFERROR(VLOOKUP(C10393,T_Insumos,5,FALSE),0)</f>
        <v>0</v>
      </c>
      <c r="C10393" s="565"/>
      <c r="D10393" s="558"/>
      <c r="E10393" s="555">
        <f t="shared" ref="E10393:E10399" si="2355">IFERROR(VLOOKUP(C10393,T_Insumos,3,FALSE),0)</f>
        <v>0</v>
      </c>
      <c r="F10393" s="558">
        <f>IF(C10393="",0,IFERROR(VLOOKUP(COUNTIF($A$1:A10393,"ANALISIS DE PRECIOS"),T_Rendimiento_Equipo,5,FALSE),0))</f>
        <v>0</v>
      </c>
      <c r="G10393" s="555">
        <f>IFERROR(ROUND(D10393*E10393/F10393,2),0)</f>
        <v>0</v>
      </c>
    </row>
    <row r="10394" spans="1:7" ht="19.899999999999999" customHeight="1" x14ac:dyDescent="0.2">
      <c r="A10394" s="601">
        <f t="shared" si="2353"/>
        <v>0</v>
      </c>
      <c r="B10394" s="561">
        <f t="shared" si="2354"/>
        <v>0</v>
      </c>
      <c r="C10394" s="552"/>
      <c r="D10394" s="558"/>
      <c r="E10394" s="555">
        <f t="shared" si="2355"/>
        <v>0</v>
      </c>
      <c r="F10394" s="558">
        <f>IF(C10394="",0,IFERROR(VLOOKUP(COUNTIF($A$1:A10394,"ANALISIS DE PRECIOS"),T_Rendimiento_Equipo,5,FALSE),0))</f>
        <v>0</v>
      </c>
      <c r="G10394" s="555">
        <f t="shared" ref="G10394:G10399" si="2356">IFERROR(ROUND(D10394*E10394/F10394,2),0)</f>
        <v>0</v>
      </c>
    </row>
    <row r="10395" spans="1:7" ht="19.899999999999999" customHeight="1" x14ac:dyDescent="0.2">
      <c r="A10395" s="601">
        <f t="shared" si="2353"/>
        <v>0</v>
      </c>
      <c r="B10395" s="561">
        <f t="shared" si="2354"/>
        <v>0</v>
      </c>
      <c r="C10395" s="552"/>
      <c r="D10395" s="558"/>
      <c r="E10395" s="555">
        <f t="shared" si="2355"/>
        <v>0</v>
      </c>
      <c r="F10395" s="558">
        <f>IF(C10395="",0,IFERROR(VLOOKUP(COUNTIF($A$1:A10395,"ANALISIS DE PRECIOS"),T_Rendimiento_Equipo,5,FALSE),0))</f>
        <v>0</v>
      </c>
      <c r="G10395" s="555">
        <f t="shared" si="2356"/>
        <v>0</v>
      </c>
    </row>
    <row r="10396" spans="1:7" ht="19.899999999999999" customHeight="1" x14ac:dyDescent="0.2">
      <c r="A10396" s="601">
        <f t="shared" si="2353"/>
        <v>0</v>
      </c>
      <c r="B10396" s="561">
        <f t="shared" si="2354"/>
        <v>0</v>
      </c>
      <c r="C10396" s="552"/>
      <c r="D10396" s="558"/>
      <c r="E10396" s="555">
        <f t="shared" si="2355"/>
        <v>0</v>
      </c>
      <c r="F10396" s="558">
        <f>IF(C10396="",0,IFERROR(VLOOKUP(COUNTIF($A$1:A10396,"ANALISIS DE PRECIOS"),T_Rendimiento_Equipo,5,FALSE),0))</f>
        <v>0</v>
      </c>
      <c r="G10396" s="555">
        <f t="shared" si="2356"/>
        <v>0</v>
      </c>
    </row>
    <row r="10397" spans="1:7" ht="19.899999999999999" customHeight="1" x14ac:dyDescent="0.2">
      <c r="A10397" s="601">
        <f t="shared" si="2353"/>
        <v>0</v>
      </c>
      <c r="B10397" s="561">
        <f t="shared" si="2354"/>
        <v>0</v>
      </c>
      <c r="C10397" s="552"/>
      <c r="D10397" s="558"/>
      <c r="E10397" s="555">
        <f t="shared" si="2355"/>
        <v>0</v>
      </c>
      <c r="F10397" s="558">
        <f>IF(C10397="",0,IFERROR(VLOOKUP(COUNTIF($A$1:A10397,"ANALISIS DE PRECIOS"),T_Rendimiento_Equipo,5,FALSE),0))</f>
        <v>0</v>
      </c>
      <c r="G10397" s="555">
        <f t="shared" si="2356"/>
        <v>0</v>
      </c>
    </row>
    <row r="10398" spans="1:7" ht="19.899999999999999" customHeight="1" x14ac:dyDescent="0.2">
      <c r="A10398" s="601">
        <f t="shared" si="2353"/>
        <v>0</v>
      </c>
      <c r="B10398" s="561">
        <f t="shared" si="2354"/>
        <v>0</v>
      </c>
      <c r="C10398" s="552"/>
      <c r="D10398" s="566"/>
      <c r="E10398" s="555">
        <f t="shared" si="2355"/>
        <v>0</v>
      </c>
      <c r="F10398" s="558">
        <f>IF(C10398="",0,IFERROR(VLOOKUP(COUNTIF($A$1:A10398,"ANALISIS DE PRECIOS"),T_Rendimiento_Equipo,5,FALSE),0))</f>
        <v>0</v>
      </c>
      <c r="G10398" s="555">
        <f t="shared" si="2356"/>
        <v>0</v>
      </c>
    </row>
    <row r="10399" spans="1:7" ht="19.899999999999999" customHeight="1" x14ac:dyDescent="0.2">
      <c r="A10399" s="601">
        <f t="shared" si="2353"/>
        <v>0</v>
      </c>
      <c r="B10399" s="561">
        <f t="shared" si="2354"/>
        <v>0</v>
      </c>
      <c r="C10399" s="561"/>
      <c r="D10399" s="567"/>
      <c r="E10399" s="555">
        <f t="shared" si="2355"/>
        <v>0</v>
      </c>
      <c r="F10399" s="558">
        <f>IF(C10399="",0,IFERROR(VLOOKUP(COUNTIF($A$1:A10399,"ANALISIS DE PRECIOS"),T_Rendimiento_Equipo,5,FALSE),0))</f>
        <v>0</v>
      </c>
      <c r="G10399" s="555">
        <f t="shared" si="2356"/>
        <v>0</v>
      </c>
    </row>
    <row r="10400" spans="1:7" ht="19.899999999999999" customHeight="1" x14ac:dyDescent="0.2">
      <c r="A10400" s="602"/>
      <c r="B10400" s="541"/>
      <c r="C10400" s="545"/>
      <c r="D10400" s="541"/>
      <c r="E10400" s="542"/>
      <c r="F10400" s="564" t="s">
        <v>28</v>
      </c>
      <c r="G10400" s="604">
        <f>SUBTOTAL(9,G10393:G10399)</f>
        <v>0</v>
      </c>
    </row>
    <row r="10401" spans="1:7" ht="19.899999999999999" customHeight="1" x14ac:dyDescent="0.2">
      <c r="A10401" s="599"/>
      <c r="B10401" s="545"/>
      <c r="C10401" s="537" t="s">
        <v>1014</v>
      </c>
      <c r="D10401" s="541"/>
      <c r="E10401" s="542"/>
      <c r="F10401" s="543"/>
      <c r="G10401" s="600"/>
    </row>
    <row r="10402" spans="1:7" ht="19.899999999999999" customHeight="1" x14ac:dyDescent="0.2">
      <c r="A10402" s="792" t="s">
        <v>576</v>
      </c>
      <c r="B10402" s="793"/>
      <c r="C10402" s="794" t="s">
        <v>0</v>
      </c>
      <c r="D10402" s="794" t="s">
        <v>1867</v>
      </c>
      <c r="E10402" s="796" t="s">
        <v>24</v>
      </c>
      <c r="F10402" s="798" t="s">
        <v>25</v>
      </c>
      <c r="G10402" s="800" t="s">
        <v>26</v>
      </c>
    </row>
    <row r="10403" spans="1:7" ht="19.899999999999999" customHeight="1" x14ac:dyDescent="0.2">
      <c r="A10403" s="560" t="s">
        <v>577</v>
      </c>
      <c r="B10403" s="560" t="s">
        <v>578</v>
      </c>
      <c r="C10403" s="795"/>
      <c r="D10403" s="795"/>
      <c r="E10403" s="797"/>
      <c r="F10403" s="799"/>
      <c r="G10403" s="801"/>
    </row>
    <row r="10404" spans="1:7" ht="19.899999999999999" customHeight="1" x14ac:dyDescent="0.2">
      <c r="A10404" s="601">
        <f t="shared" ref="A10404:A10414" si="2357">IFERROR(VLOOKUP(C10404,T_Insumos,4,FALSE),0)</f>
        <v>0</v>
      </c>
      <c r="B10404" s="561">
        <f t="shared" ref="B10404:B10414" si="2358">IFERROR(VLOOKUP(C10404,T_Insumos,5,FALSE),0)</f>
        <v>0</v>
      </c>
      <c r="C10404" s="561"/>
      <c r="D10404" s="613">
        <f t="shared" ref="D10404:D10414" si="2359">IFERROR(VLOOKUP(C10404,T_Insumos,2,FALSE),0)</f>
        <v>0</v>
      </c>
      <c r="E10404" s="553"/>
      <c r="F10404" s="555">
        <f t="shared" ref="F10404:F10414" si="2360">IFERROR(VLOOKUP(C10404,T_Insumos,3,FALSE),0)</f>
        <v>0</v>
      </c>
      <c r="G10404" s="555">
        <f>ROUND(E10404*F10404,2)</f>
        <v>0</v>
      </c>
    </row>
    <row r="10405" spans="1:7" ht="19.899999999999999" customHeight="1" x14ac:dyDescent="0.2">
      <c r="A10405" s="601">
        <f t="shared" si="2357"/>
        <v>0</v>
      </c>
      <c r="B10405" s="561">
        <f t="shared" si="2358"/>
        <v>0</v>
      </c>
      <c r="C10405" s="561"/>
      <c r="D10405" s="613">
        <f t="shared" si="2359"/>
        <v>0</v>
      </c>
      <c r="E10405" s="553"/>
      <c r="F10405" s="555">
        <f t="shared" si="2360"/>
        <v>0</v>
      </c>
      <c r="G10405" s="555">
        <f t="shared" ref="G10405:G10414" si="2361">ROUND(E10405*F10405,2)</f>
        <v>0</v>
      </c>
    </row>
    <row r="10406" spans="1:7" ht="19.899999999999999" customHeight="1" x14ac:dyDescent="0.2">
      <c r="A10406" s="601">
        <f t="shared" si="2357"/>
        <v>0</v>
      </c>
      <c r="B10406" s="561">
        <f t="shared" si="2358"/>
        <v>0</v>
      </c>
      <c r="C10406" s="561"/>
      <c r="D10406" s="613">
        <f t="shared" si="2359"/>
        <v>0</v>
      </c>
      <c r="E10406" s="553"/>
      <c r="F10406" s="555">
        <f t="shared" si="2360"/>
        <v>0</v>
      </c>
      <c r="G10406" s="555">
        <f t="shared" si="2361"/>
        <v>0</v>
      </c>
    </row>
    <row r="10407" spans="1:7" ht="19.899999999999999" customHeight="1" x14ac:dyDescent="0.2">
      <c r="A10407" s="601">
        <f t="shared" si="2357"/>
        <v>0</v>
      </c>
      <c r="B10407" s="561">
        <f t="shared" si="2358"/>
        <v>0</v>
      </c>
      <c r="C10407" s="561"/>
      <c r="D10407" s="613">
        <f t="shared" si="2359"/>
        <v>0</v>
      </c>
      <c r="E10407" s="553"/>
      <c r="F10407" s="555">
        <f t="shared" si="2360"/>
        <v>0</v>
      </c>
      <c r="G10407" s="555">
        <f t="shared" si="2361"/>
        <v>0</v>
      </c>
    </row>
    <row r="10408" spans="1:7" ht="19.899999999999999" customHeight="1" x14ac:dyDescent="0.2">
      <c r="A10408" s="601">
        <f t="shared" si="2357"/>
        <v>0</v>
      </c>
      <c r="B10408" s="561">
        <f t="shared" si="2358"/>
        <v>0</v>
      </c>
      <c r="C10408" s="561"/>
      <c r="D10408" s="613">
        <f t="shared" si="2359"/>
        <v>0</v>
      </c>
      <c r="E10408" s="553"/>
      <c r="F10408" s="555">
        <f t="shared" si="2360"/>
        <v>0</v>
      </c>
      <c r="G10408" s="555">
        <f t="shared" si="2361"/>
        <v>0</v>
      </c>
    </row>
    <row r="10409" spans="1:7" ht="19.899999999999999" customHeight="1" x14ac:dyDescent="0.2">
      <c r="A10409" s="601">
        <f t="shared" si="2357"/>
        <v>0</v>
      </c>
      <c r="B10409" s="561">
        <f t="shared" si="2358"/>
        <v>0</v>
      </c>
      <c r="C10409" s="561"/>
      <c r="D10409" s="613">
        <f t="shared" si="2359"/>
        <v>0</v>
      </c>
      <c r="E10409" s="553"/>
      <c r="F10409" s="555">
        <f t="shared" si="2360"/>
        <v>0</v>
      </c>
      <c r="G10409" s="555">
        <f t="shared" si="2361"/>
        <v>0</v>
      </c>
    </row>
    <row r="10410" spans="1:7" ht="19.899999999999999" customHeight="1" x14ac:dyDescent="0.2">
      <c r="A10410" s="601">
        <f t="shared" si="2357"/>
        <v>0</v>
      </c>
      <c r="B10410" s="561">
        <f t="shared" si="2358"/>
        <v>0</v>
      </c>
      <c r="C10410" s="561"/>
      <c r="D10410" s="613">
        <f t="shared" si="2359"/>
        <v>0</v>
      </c>
      <c r="E10410" s="553"/>
      <c r="F10410" s="555">
        <f t="shared" si="2360"/>
        <v>0</v>
      </c>
      <c r="G10410" s="555">
        <f t="shared" si="2361"/>
        <v>0</v>
      </c>
    </row>
    <row r="10411" spans="1:7" ht="19.899999999999999" customHeight="1" x14ac:dyDescent="0.2">
      <c r="A10411" s="601">
        <f t="shared" si="2357"/>
        <v>0</v>
      </c>
      <c r="B10411" s="561">
        <f t="shared" si="2358"/>
        <v>0</v>
      </c>
      <c r="C10411" s="561"/>
      <c r="D10411" s="613">
        <f t="shared" si="2359"/>
        <v>0</v>
      </c>
      <c r="E10411" s="553"/>
      <c r="F10411" s="555">
        <f t="shared" si="2360"/>
        <v>0</v>
      </c>
      <c r="G10411" s="555">
        <f t="shared" si="2361"/>
        <v>0</v>
      </c>
    </row>
    <row r="10412" spans="1:7" ht="19.899999999999999" customHeight="1" x14ac:dyDescent="0.2">
      <c r="A10412" s="601">
        <f t="shared" si="2357"/>
        <v>0</v>
      </c>
      <c r="B10412" s="561">
        <f t="shared" si="2358"/>
        <v>0</v>
      </c>
      <c r="C10412" s="561"/>
      <c r="D10412" s="613">
        <f t="shared" si="2359"/>
        <v>0</v>
      </c>
      <c r="E10412" s="553"/>
      <c r="F10412" s="555">
        <f t="shared" si="2360"/>
        <v>0</v>
      </c>
      <c r="G10412" s="555">
        <f t="shared" si="2361"/>
        <v>0</v>
      </c>
    </row>
    <row r="10413" spans="1:7" ht="19.899999999999999" customHeight="1" x14ac:dyDescent="0.2">
      <c r="A10413" s="601">
        <f t="shared" si="2357"/>
        <v>0</v>
      </c>
      <c r="B10413" s="561">
        <f t="shared" si="2358"/>
        <v>0</v>
      </c>
      <c r="C10413" s="561"/>
      <c r="D10413" s="613">
        <f t="shared" si="2359"/>
        <v>0</v>
      </c>
      <c r="E10413" s="553"/>
      <c r="F10413" s="555">
        <f t="shared" si="2360"/>
        <v>0</v>
      </c>
      <c r="G10413" s="555">
        <f t="shared" si="2361"/>
        <v>0</v>
      </c>
    </row>
    <row r="10414" spans="1:7" ht="19.899999999999999" customHeight="1" x14ac:dyDescent="0.2">
      <c r="A10414" s="601">
        <f t="shared" si="2357"/>
        <v>0</v>
      </c>
      <c r="B10414" s="561">
        <f t="shared" si="2358"/>
        <v>0</v>
      </c>
      <c r="C10414" s="561"/>
      <c r="D10414" s="613">
        <f t="shared" si="2359"/>
        <v>0</v>
      </c>
      <c r="E10414" s="553"/>
      <c r="F10414" s="555">
        <f t="shared" si="2360"/>
        <v>0</v>
      </c>
      <c r="G10414" s="555">
        <f t="shared" si="2361"/>
        <v>0</v>
      </c>
    </row>
    <row r="10415" spans="1:7" ht="19.899999999999999" customHeight="1" x14ac:dyDescent="0.2">
      <c r="A10415" s="599"/>
      <c r="B10415" s="545"/>
      <c r="C10415" s="545"/>
      <c r="D10415" s="541"/>
      <c r="E10415" s="542"/>
      <c r="F10415" s="564" t="s">
        <v>29</v>
      </c>
      <c r="G10415" s="605">
        <f>SUBTOTAL(9,G10404:G10414)</f>
        <v>0</v>
      </c>
    </row>
    <row r="10416" spans="1:7" ht="19.899999999999999" customHeight="1" x14ac:dyDescent="0.2">
      <c r="A10416" s="599"/>
      <c r="B10416" s="545"/>
      <c r="C10416" s="537" t="s">
        <v>1015</v>
      </c>
      <c r="D10416" s="541"/>
      <c r="E10416" s="542"/>
      <c r="F10416" s="543"/>
      <c r="G10416" s="600"/>
    </row>
    <row r="10417" spans="1:7" ht="19.899999999999999" customHeight="1" x14ac:dyDescent="0.2">
      <c r="A10417" s="792" t="s">
        <v>576</v>
      </c>
      <c r="B10417" s="793"/>
      <c r="C10417" s="794" t="s">
        <v>0</v>
      </c>
      <c r="D10417" s="794" t="s">
        <v>1867</v>
      </c>
      <c r="E10417" s="796" t="s">
        <v>24</v>
      </c>
      <c r="F10417" s="798" t="s">
        <v>25</v>
      </c>
      <c r="G10417" s="800" t="s">
        <v>26</v>
      </c>
    </row>
    <row r="10418" spans="1:7" ht="19.899999999999999" customHeight="1" x14ac:dyDescent="0.2">
      <c r="A10418" s="560" t="s">
        <v>577</v>
      </c>
      <c r="B10418" s="560" t="s">
        <v>578</v>
      </c>
      <c r="C10418" s="795"/>
      <c r="D10418" s="795"/>
      <c r="E10418" s="797"/>
      <c r="F10418" s="799"/>
      <c r="G10418" s="801"/>
    </row>
    <row r="10419" spans="1:7" ht="19.899999999999999" customHeight="1" x14ac:dyDescent="0.2">
      <c r="A10419" s="601">
        <f>IFERROR(VLOOKUP(C10419,T_Insumos,4,FALSE),0)</f>
        <v>0</v>
      </c>
      <c r="B10419" s="561">
        <f>IFERROR(VLOOKUP(C10419,T_Insumos,5,FALSE),0)</f>
        <v>0</v>
      </c>
      <c r="C10419" s="552"/>
      <c r="D10419" s="613">
        <f>IF(C10419=0,0,"$/tnkm")</f>
        <v>0</v>
      </c>
      <c r="E10419" s="553"/>
      <c r="F10419" s="555">
        <f>IFERROR(VLOOKUP(C10419,T_Insumos,3,FALSE),0)</f>
        <v>0</v>
      </c>
      <c r="G10419" s="555">
        <f>ROUND(E10419*F10419,2)</f>
        <v>0</v>
      </c>
    </row>
    <row r="10420" spans="1:7" ht="19.899999999999999" customHeight="1" x14ac:dyDescent="0.2">
      <c r="A10420" s="601">
        <f>IFERROR(VLOOKUP(C10420,T_Insumos,4,FALSE),0)</f>
        <v>0</v>
      </c>
      <c r="B10420" s="561">
        <f>IFERROR(VLOOKUP(C10420,T_Insumos,5,FALSE),0)</f>
        <v>0</v>
      </c>
      <c r="C10420" s="552"/>
      <c r="D10420" s="613">
        <f>IF(C10420=0,0,"$/tnkm")</f>
        <v>0</v>
      </c>
      <c r="E10420" s="569"/>
      <c r="F10420" s="555">
        <f>IFERROR(VLOOKUP(C10420,T_Insumos,3,FALSE),0)</f>
        <v>0</v>
      </c>
      <c r="G10420" s="555">
        <f t="shared" ref="G10420" si="2362">ROUND(E10420*F10420,2)</f>
        <v>0</v>
      </c>
    </row>
    <row r="10421" spans="1:7" ht="19.899999999999999" customHeight="1" x14ac:dyDescent="0.2">
      <c r="A10421" s="599"/>
      <c r="B10421" s="545"/>
      <c r="C10421" s="545"/>
      <c r="D10421" s="541"/>
      <c r="E10421" s="542"/>
      <c r="F10421" s="564" t="s">
        <v>1016</v>
      </c>
      <c r="G10421" s="605">
        <f>SUBTOTAL(9,G10419:G10420)</f>
        <v>0</v>
      </c>
    </row>
    <row r="10422" spans="1:7" ht="19.899999999999999" customHeight="1" x14ac:dyDescent="0.2">
      <c r="A10422" s="602"/>
      <c r="B10422" s="541"/>
      <c r="C10422" s="545"/>
      <c r="D10422" s="541"/>
      <c r="E10422" s="542"/>
      <c r="F10422" s="543"/>
      <c r="G10422" s="600"/>
    </row>
    <row r="10423" spans="1:7" ht="19.899999999999999" customHeight="1" x14ac:dyDescent="0.2">
      <c r="A10423" s="664" t="str">
        <f>B10357</f>
        <v/>
      </c>
      <c r="B10423" s="661">
        <f ca="1">C10357</f>
        <v>0</v>
      </c>
      <c r="C10423" s="541"/>
      <c r="D10423" s="541" t="s">
        <v>1833</v>
      </c>
      <c r="E10423" s="662"/>
      <c r="F10423" s="663" t="str">
        <f ca="1">"$/"&amp;G10357</f>
        <v>$/0</v>
      </c>
      <c r="G10423" s="610">
        <f>SUBTOTAL(9,G10380:G10422)</f>
        <v>0</v>
      </c>
    </row>
    <row r="10424" spans="1:7" ht="19.899999999999999" customHeight="1" x14ac:dyDescent="0.2">
      <c r="A10424" s="606"/>
      <c r="B10424" s="607"/>
      <c r="C10424" s="608"/>
      <c r="D10424" s="608" t="s">
        <v>2043</v>
      </c>
      <c r="E10424" s="609"/>
      <c r="F10424" s="665" t="str">
        <f ca="1">"$/"&amp;G10357</f>
        <v>$/0</v>
      </c>
      <c r="G10424" s="610">
        <f>ROUND(G10423/Coeficiente_Paso,2)</f>
        <v>0</v>
      </c>
    </row>
    <row r="10425" spans="1:7" ht="19.899999999999999" customHeight="1" x14ac:dyDescent="0.2">
      <c r="A10425" s="191"/>
      <c r="B10425" s="191"/>
      <c r="C10425" s="191"/>
      <c r="D10425" s="191"/>
      <c r="E10425" s="191"/>
      <c r="F10425" s="191"/>
      <c r="G10425" s="191"/>
    </row>
    <row r="10426" spans="1:7" ht="19.899999999999999" customHeight="1" x14ac:dyDescent="0.2">
      <c r="A10426" s="802" t="s">
        <v>31</v>
      </c>
      <c r="B10426" s="803"/>
      <c r="C10426" s="803"/>
      <c r="D10426" s="803"/>
      <c r="E10426" s="803"/>
      <c r="F10426" s="803"/>
      <c r="G10426" s="804"/>
    </row>
    <row r="10427" spans="1:7" ht="19.899999999999999" customHeight="1" x14ac:dyDescent="0.2">
      <c r="A10427" s="587" t="s">
        <v>711</v>
      </c>
      <c r="B10427" s="535" t="str">
        <f>Comitente</f>
        <v>DIRECCIÓN PROVINCIAL DE VIALIDAD</v>
      </c>
      <c r="C10427" s="536"/>
      <c r="D10427" s="537"/>
      <c r="E10427" s="537"/>
      <c r="F10427" s="538"/>
      <c r="G10427" s="588"/>
    </row>
    <row r="10428" spans="1:7" ht="19.899999999999999" customHeight="1" x14ac:dyDescent="0.2">
      <c r="A10428" s="587" t="s">
        <v>712</v>
      </c>
      <c r="B10428" s="535">
        <f>Contratista</f>
        <v>0</v>
      </c>
      <c r="C10428" s="539"/>
      <c r="D10428" s="539"/>
      <c r="E10428" s="539"/>
      <c r="F10428" s="535"/>
      <c r="G10428" s="589"/>
    </row>
    <row r="10429" spans="1:7" ht="19.899999999999999" customHeight="1" x14ac:dyDescent="0.2">
      <c r="A10429" s="587" t="s">
        <v>21</v>
      </c>
      <c r="B10429" s="535" t="str">
        <f>Obra</f>
        <v>PAVIMENTACIÓN Y REPAVIMENTACION DE LA RED VIAL MUNICIPAL AFECTADAS POR OBRAS DE SANEAMIENTO 1era ETAPA SARMIENTO</v>
      </c>
      <c r="C10429" s="539"/>
      <c r="D10429" s="539"/>
      <c r="E10429" s="539"/>
      <c r="F10429" s="535" t="s">
        <v>32</v>
      </c>
      <c r="G10429" s="589">
        <f>Fecha_Base</f>
        <v>0</v>
      </c>
    </row>
    <row r="10430" spans="1:7" ht="19.899999999999999" customHeight="1" x14ac:dyDescent="0.2">
      <c r="A10430" s="590" t="s">
        <v>710</v>
      </c>
      <c r="B10430" s="540" t="str">
        <f>Ubicación</f>
        <v>DEPARTAMENTO SARMIENTO</v>
      </c>
      <c r="C10430" s="540"/>
      <c r="D10430" s="541"/>
      <c r="E10430" s="542"/>
      <c r="F10430" s="543"/>
      <c r="G10430" s="591"/>
    </row>
    <row r="10431" spans="1:7" ht="19.899999999999999" customHeight="1" x14ac:dyDescent="0.2">
      <c r="A10431" s="590" t="s">
        <v>33</v>
      </c>
      <c r="B10431" s="544" t="str">
        <f>IFERROR(VALUE(LEFT(B10432,FIND(".",B10432)-1)),"")</f>
        <v/>
      </c>
      <c r="C10431" s="545">
        <f ca="1">IFERROR(VLOOKUP(B10431,T_Computo_Presupuesto,2,FALSE),0)</f>
        <v>0</v>
      </c>
      <c r="D10431" s="545"/>
      <c r="E10431" s="542"/>
      <c r="F10431" s="543"/>
      <c r="G10431" s="591"/>
    </row>
    <row r="10432" spans="1:7" ht="19.899999999999999" customHeight="1" x14ac:dyDescent="0.2">
      <c r="A10432" s="590" t="s">
        <v>22</v>
      </c>
      <c r="B10432" s="546" t="str">
        <f>IFERROR(VLOOKUP(COUNTIF($A$1:A10432,"ANALISIS DE PRECIOS"),T_NumeroItem,2,FALSE),"")</f>
        <v/>
      </c>
      <c r="C10432" s="805">
        <f ca="1">IFERROR(VLOOKUP(B10432,T_Computo_Presupuesto,2,FALSE),0)</f>
        <v>0</v>
      </c>
      <c r="D10432" s="805"/>
      <c r="E10432" s="805"/>
      <c r="F10432" s="540" t="s">
        <v>23</v>
      </c>
      <c r="G10432" s="592">
        <f ca="1">IFERROR(VLOOKUP(B10432,T_Computo_Presupuesto,4,FALSE),0)</f>
        <v>0</v>
      </c>
    </row>
    <row r="10433" spans="1:7" ht="19.899999999999999" customHeight="1" x14ac:dyDescent="0.2">
      <c r="A10433" s="590"/>
      <c r="B10433" s="540"/>
      <c r="C10433" s="545"/>
      <c r="D10433" s="541"/>
      <c r="E10433" s="542"/>
      <c r="F10433" s="545"/>
      <c r="G10433" s="593"/>
    </row>
    <row r="10434" spans="1:7" ht="19.899999999999999" customHeight="1" x14ac:dyDescent="0.2">
      <c r="A10434" s="594"/>
      <c r="B10434" s="547"/>
      <c r="C10434" s="548" t="s">
        <v>999</v>
      </c>
      <c r="D10434" s="547"/>
      <c r="E10434" s="547"/>
      <c r="F10434" s="547"/>
      <c r="G10434" s="595"/>
    </row>
    <row r="10435" spans="1:7" ht="19.899999999999999" customHeight="1" x14ac:dyDescent="0.2">
      <c r="A10435" s="590"/>
      <c r="B10435" s="549"/>
      <c r="C10435" s="545"/>
      <c r="D10435" s="541"/>
      <c r="E10435" s="542"/>
      <c r="F10435" s="540"/>
      <c r="G10435" s="592"/>
    </row>
    <row r="10436" spans="1:7" ht="19.899999999999999" customHeight="1" x14ac:dyDescent="0.2">
      <c r="A10436" s="590"/>
      <c r="B10436" s="549"/>
      <c r="C10436" s="550" t="s">
        <v>1000</v>
      </c>
      <c r="D10436" s="551" t="s">
        <v>24</v>
      </c>
      <c r="E10436" s="551" t="s">
        <v>1001</v>
      </c>
      <c r="F10436" s="551" t="s">
        <v>1002</v>
      </c>
      <c r="G10436" s="550" t="s">
        <v>1003</v>
      </c>
    </row>
    <row r="10437" spans="1:7" ht="19.899999999999999" customHeight="1" x14ac:dyDescent="0.2">
      <c r="A10437" s="590"/>
      <c r="B10437" s="549"/>
      <c r="C10437" s="552"/>
      <c r="D10437" s="553"/>
      <c r="E10437" s="554">
        <f t="shared" ref="E10437:E10446" si="2363">IFERROR(VLOOKUP(C10437,T_Equipos,4,FALSE),0)</f>
        <v>0</v>
      </c>
      <c r="F10437" s="555">
        <f t="shared" ref="F10437:F10446" si="2364">IFERROR(VLOOKUP(C10437,T_Equipos,5,FALSE),0)</f>
        <v>0</v>
      </c>
      <c r="G10437" s="555">
        <f>ROUND(D10437*F10437,2)</f>
        <v>0</v>
      </c>
    </row>
    <row r="10438" spans="1:7" ht="19.899999999999999" customHeight="1" x14ac:dyDescent="0.2">
      <c r="A10438" s="590"/>
      <c r="B10438" s="549"/>
      <c r="C10438" s="552"/>
      <c r="D10438" s="553"/>
      <c r="E10438" s="554">
        <f t="shared" si="2363"/>
        <v>0</v>
      </c>
      <c r="F10438" s="555">
        <f t="shared" si="2364"/>
        <v>0</v>
      </c>
      <c r="G10438" s="555">
        <f>ROUND(D10438*F10438,2)</f>
        <v>0</v>
      </c>
    </row>
    <row r="10439" spans="1:7" ht="19.899999999999999" customHeight="1" x14ac:dyDescent="0.2">
      <c r="A10439" s="590"/>
      <c r="B10439" s="549"/>
      <c r="C10439" s="552"/>
      <c r="D10439" s="553"/>
      <c r="E10439" s="554">
        <f t="shared" si="2363"/>
        <v>0</v>
      </c>
      <c r="F10439" s="555">
        <f t="shared" si="2364"/>
        <v>0</v>
      </c>
      <c r="G10439" s="555">
        <f>ROUND(D10439*F10439,2)</f>
        <v>0</v>
      </c>
    </row>
    <row r="10440" spans="1:7" ht="19.899999999999999" customHeight="1" x14ac:dyDescent="0.2">
      <c r="A10440" s="590"/>
      <c r="B10440" s="549"/>
      <c r="C10440" s="552"/>
      <c r="D10440" s="553"/>
      <c r="E10440" s="554">
        <f t="shared" si="2363"/>
        <v>0</v>
      </c>
      <c r="F10440" s="555">
        <f t="shared" si="2364"/>
        <v>0</v>
      </c>
      <c r="G10440" s="555">
        <f>ROUND(D10440*F10440,2)</f>
        <v>0</v>
      </c>
    </row>
    <row r="10441" spans="1:7" ht="19.899999999999999" customHeight="1" x14ac:dyDescent="0.2">
      <c r="A10441" s="590"/>
      <c r="B10441" s="549"/>
      <c r="C10441" s="552"/>
      <c r="D10441" s="553"/>
      <c r="E10441" s="554">
        <f t="shared" si="2363"/>
        <v>0</v>
      </c>
      <c r="F10441" s="555">
        <f t="shared" si="2364"/>
        <v>0</v>
      </c>
      <c r="G10441" s="555">
        <f t="shared" ref="G10441:G10446" si="2365">ROUND(D10441*F10441,2)</f>
        <v>0</v>
      </c>
    </row>
    <row r="10442" spans="1:7" ht="19.899999999999999" customHeight="1" x14ac:dyDescent="0.2">
      <c r="A10442" s="590"/>
      <c r="B10442" s="549"/>
      <c r="C10442" s="552"/>
      <c r="D10442" s="553"/>
      <c r="E10442" s="554">
        <f t="shared" si="2363"/>
        <v>0</v>
      </c>
      <c r="F10442" s="555">
        <f t="shared" si="2364"/>
        <v>0</v>
      </c>
      <c r="G10442" s="555">
        <f t="shared" si="2365"/>
        <v>0</v>
      </c>
    </row>
    <row r="10443" spans="1:7" ht="19.899999999999999" customHeight="1" x14ac:dyDescent="0.2">
      <c r="A10443" s="590"/>
      <c r="B10443" s="549"/>
      <c r="C10443" s="552"/>
      <c r="D10443" s="553"/>
      <c r="E10443" s="554">
        <f t="shared" si="2363"/>
        <v>0</v>
      </c>
      <c r="F10443" s="555">
        <f t="shared" si="2364"/>
        <v>0</v>
      </c>
      <c r="G10443" s="555">
        <f t="shared" si="2365"/>
        <v>0</v>
      </c>
    </row>
    <row r="10444" spans="1:7" ht="19.899999999999999" customHeight="1" x14ac:dyDescent="0.2">
      <c r="A10444" s="590"/>
      <c r="B10444" s="549"/>
      <c r="C10444" s="552"/>
      <c r="D10444" s="553"/>
      <c r="E10444" s="554">
        <f t="shared" si="2363"/>
        <v>0</v>
      </c>
      <c r="F10444" s="555">
        <f t="shared" si="2364"/>
        <v>0</v>
      </c>
      <c r="G10444" s="555">
        <f t="shared" si="2365"/>
        <v>0</v>
      </c>
    </row>
    <row r="10445" spans="1:7" ht="19.899999999999999" customHeight="1" x14ac:dyDescent="0.2">
      <c r="A10445" s="590"/>
      <c r="B10445" s="549"/>
      <c r="C10445" s="552"/>
      <c r="D10445" s="553"/>
      <c r="E10445" s="554">
        <f t="shared" si="2363"/>
        <v>0</v>
      </c>
      <c r="F10445" s="555">
        <f t="shared" si="2364"/>
        <v>0</v>
      </c>
      <c r="G10445" s="555">
        <f t="shared" si="2365"/>
        <v>0</v>
      </c>
    </row>
    <row r="10446" spans="1:7" ht="19.899999999999999" customHeight="1" x14ac:dyDescent="0.2">
      <c r="A10446" s="590"/>
      <c r="B10446" s="549"/>
      <c r="C10446" s="552"/>
      <c r="D10446" s="553"/>
      <c r="E10446" s="554">
        <f t="shared" si="2363"/>
        <v>0</v>
      </c>
      <c r="F10446" s="555">
        <f t="shared" si="2364"/>
        <v>0</v>
      </c>
      <c r="G10446" s="555">
        <f t="shared" si="2365"/>
        <v>0</v>
      </c>
    </row>
    <row r="10447" spans="1:7" ht="19.899999999999999" customHeight="1" x14ac:dyDescent="0.2">
      <c r="A10447" s="590"/>
      <c r="B10447" s="549"/>
      <c r="C10447" s="545"/>
      <c r="D10447" s="545"/>
      <c r="E10447" s="556"/>
      <c r="F10447" s="540"/>
      <c r="G10447" s="592"/>
    </row>
    <row r="10448" spans="1:7" ht="19.899999999999999" customHeight="1" x14ac:dyDescent="0.2">
      <c r="A10448" s="590"/>
      <c r="B10448" s="545"/>
      <c r="C10448" s="537" t="s">
        <v>1004</v>
      </c>
      <c r="D10448" s="540" t="s">
        <v>1001</v>
      </c>
      <c r="E10448" s="611">
        <f>SUMPRODUCT(D10437:D10446,E10437:E10446)</f>
        <v>0</v>
      </c>
      <c r="F10448" s="540" t="s">
        <v>1005</v>
      </c>
      <c r="G10448" s="612">
        <f>SUM(G10437:G10446)</f>
        <v>0</v>
      </c>
    </row>
    <row r="10449" spans="1:7" ht="19.899999999999999" customHeight="1" x14ac:dyDescent="0.2">
      <c r="A10449" s="590"/>
      <c r="B10449" s="549"/>
      <c r="C10449" s="557"/>
      <c r="D10449" s="556"/>
      <c r="E10449" s="542"/>
      <c r="F10449" s="540"/>
      <c r="G10449" s="596"/>
    </row>
    <row r="10450" spans="1:7" ht="19.899999999999999" customHeight="1" x14ac:dyDescent="0.2">
      <c r="A10450" s="597"/>
      <c r="B10450" s="549"/>
      <c r="C10450" s="540" t="s">
        <v>1006</v>
      </c>
      <c r="D10450" s="558">
        <f>IFERROR(VLOOKUP(COUNTIF($A$1:A10450,"ANALISIS DE PRECIOS"),T_Rendimiento_Equipo,5,FALSE),0)</f>
        <v>0</v>
      </c>
      <c r="E10450" s="559" t="str">
        <f ca="1">G10432&amp;"/día"</f>
        <v>0/día</v>
      </c>
      <c r="F10450" s="598"/>
      <c r="G10450" s="592"/>
    </row>
    <row r="10451" spans="1:7" ht="19.899999999999999" customHeight="1" x14ac:dyDescent="0.2">
      <c r="A10451" s="590"/>
      <c r="B10451" s="549"/>
      <c r="C10451" s="545"/>
      <c r="D10451" s="541"/>
      <c r="E10451" s="542"/>
      <c r="F10451" s="540"/>
      <c r="G10451" s="592"/>
    </row>
    <row r="10452" spans="1:7" ht="19.899999999999999" customHeight="1" x14ac:dyDescent="0.2">
      <c r="A10452" s="792" t="s">
        <v>576</v>
      </c>
      <c r="B10452" s="793"/>
      <c r="C10452" s="794" t="s">
        <v>0</v>
      </c>
      <c r="D10452" s="806" t="s">
        <v>1866</v>
      </c>
      <c r="E10452" s="806" t="s">
        <v>1865</v>
      </c>
      <c r="F10452" s="798" t="s">
        <v>1007</v>
      </c>
      <c r="G10452" s="800" t="s">
        <v>26</v>
      </c>
    </row>
    <row r="10453" spans="1:7" ht="19.899999999999999" customHeight="1" x14ac:dyDescent="0.2">
      <c r="A10453" s="560" t="s">
        <v>577</v>
      </c>
      <c r="B10453" s="560" t="s">
        <v>578</v>
      </c>
      <c r="C10453" s="795"/>
      <c r="D10453" s="807"/>
      <c r="E10453" s="797"/>
      <c r="F10453" s="799"/>
      <c r="G10453" s="801"/>
    </row>
    <row r="10454" spans="1:7" ht="19.899999999999999" customHeight="1" x14ac:dyDescent="0.2">
      <c r="A10454" s="599"/>
      <c r="B10454" s="545"/>
      <c r="C10454" s="537" t="s">
        <v>1008</v>
      </c>
      <c r="D10454" s="542"/>
      <c r="E10454" s="542"/>
      <c r="F10454" s="545"/>
      <c r="G10454" s="600"/>
    </row>
    <row r="10455" spans="1:7" ht="19.899999999999999" customHeight="1" x14ac:dyDescent="0.2">
      <c r="A10455" s="601">
        <f t="shared" ref="A10455:A10463" si="2366">IFERROR(VLOOKUP(C10455,T_Insumos,4,FALSE),0)</f>
        <v>0</v>
      </c>
      <c r="B10455" s="561">
        <f t="shared" ref="B10455:B10463" si="2367">IFERROR(VLOOKUP(C10455,T_Insumos,5,FALSE),0)</f>
        <v>0</v>
      </c>
      <c r="C10455" s="552"/>
      <c r="D10455" s="562">
        <f t="shared" ref="D10455:D10463" si="2368">IFERROR(VLOOKUP(C10455,T_Insumos,3,FALSE),0)</f>
        <v>0</v>
      </c>
      <c r="E10455" s="555">
        <f>D10455*$G$23</f>
        <v>0</v>
      </c>
      <c r="F10455" s="558">
        <f>IF(C10455="",0,IFERROR(VLOOKUP(COUNTIF($A$1:A10455,"ANALISIS DE PRECIOS"),T_Rendimiento_Equipo,5,FALSE),0))</f>
        <v>0</v>
      </c>
      <c r="G10455" s="555">
        <f>IFERROR(ROUND(E10455/F10455,2),0)</f>
        <v>0</v>
      </c>
    </row>
    <row r="10456" spans="1:7" ht="19.899999999999999" customHeight="1" x14ac:dyDescent="0.2">
      <c r="A10456" s="601">
        <f t="shared" si="2366"/>
        <v>0</v>
      </c>
      <c r="B10456" s="561">
        <f t="shared" si="2367"/>
        <v>0</v>
      </c>
      <c r="C10456" s="552"/>
      <c r="D10456" s="562">
        <f t="shared" si="2368"/>
        <v>0</v>
      </c>
      <c r="E10456" s="555"/>
      <c r="F10456" s="558">
        <f>IF(C10456="",0,IFERROR(VLOOKUP(COUNTIF($A$1:A10456,"ANALISIS DE PRECIOS"),T_Rendimiento_Equipo,5,FALSE),0))</f>
        <v>0</v>
      </c>
      <c r="G10456" s="555">
        <f t="shared" ref="G10456:G10463" si="2369">IFERROR(ROUND(E10456/F10456,2),0)</f>
        <v>0</v>
      </c>
    </row>
    <row r="10457" spans="1:7" ht="19.899999999999999" customHeight="1" x14ac:dyDescent="0.2">
      <c r="A10457" s="601">
        <f t="shared" si="2366"/>
        <v>0</v>
      </c>
      <c r="B10457" s="561">
        <f t="shared" si="2367"/>
        <v>0</v>
      </c>
      <c r="C10457" s="563"/>
      <c r="D10457" s="562">
        <f t="shared" si="2368"/>
        <v>0</v>
      </c>
      <c r="E10457" s="555"/>
      <c r="F10457" s="558">
        <f>IF(C10457="",0,IFERROR(VLOOKUP(COUNTIF($A$1:A10457,"ANALISIS DE PRECIOS"),T_Rendimiento_Equipo,5,FALSE),0))</f>
        <v>0</v>
      </c>
      <c r="G10457" s="555">
        <f t="shared" si="2369"/>
        <v>0</v>
      </c>
    </row>
    <row r="10458" spans="1:7" ht="19.899999999999999" customHeight="1" x14ac:dyDescent="0.2">
      <c r="A10458" s="601">
        <f t="shared" si="2366"/>
        <v>0</v>
      </c>
      <c r="B10458" s="561">
        <f t="shared" si="2367"/>
        <v>0</v>
      </c>
      <c r="C10458" s="563"/>
      <c r="D10458" s="562">
        <f t="shared" si="2368"/>
        <v>0</v>
      </c>
      <c r="E10458" s="555"/>
      <c r="F10458" s="558">
        <f>IF(C10458="",0,IFERROR(VLOOKUP(COUNTIF($A$1:A10458,"ANALISIS DE PRECIOS"),T_Rendimiento_Equipo,5,FALSE),0))</f>
        <v>0</v>
      </c>
      <c r="G10458" s="555">
        <f t="shared" si="2369"/>
        <v>0</v>
      </c>
    </row>
    <row r="10459" spans="1:7" ht="19.899999999999999" customHeight="1" x14ac:dyDescent="0.2">
      <c r="A10459" s="601">
        <f t="shared" si="2366"/>
        <v>0</v>
      </c>
      <c r="B10459" s="561">
        <f t="shared" si="2367"/>
        <v>0</v>
      </c>
      <c r="C10459" s="563"/>
      <c r="D10459" s="562">
        <f t="shared" si="2368"/>
        <v>0</v>
      </c>
      <c r="E10459" s="555"/>
      <c r="F10459" s="558">
        <f>IF(C10459="",0,IFERROR(VLOOKUP(COUNTIF($A$1:A10459,"ANALISIS DE PRECIOS"),T_Rendimiento_Equipo,5,FALSE),0))</f>
        <v>0</v>
      </c>
      <c r="G10459" s="555">
        <f t="shared" si="2369"/>
        <v>0</v>
      </c>
    </row>
    <row r="10460" spans="1:7" ht="19.899999999999999" customHeight="1" x14ac:dyDescent="0.2">
      <c r="A10460" s="601">
        <f t="shared" si="2366"/>
        <v>0</v>
      </c>
      <c r="B10460" s="561">
        <f t="shared" si="2367"/>
        <v>0</v>
      </c>
      <c r="C10460" s="563"/>
      <c r="D10460" s="562">
        <f t="shared" si="2368"/>
        <v>0</v>
      </c>
      <c r="E10460" s="555"/>
      <c r="F10460" s="558">
        <f>IF(C10460="",0,IFERROR(VLOOKUP(COUNTIF($A$1:A10460,"ANALISIS DE PRECIOS"),T_Rendimiento_Equipo,5,FALSE),0))</f>
        <v>0</v>
      </c>
      <c r="G10460" s="555">
        <f t="shared" si="2369"/>
        <v>0</v>
      </c>
    </row>
    <row r="10461" spans="1:7" ht="19.899999999999999" customHeight="1" x14ac:dyDescent="0.2">
      <c r="A10461" s="601">
        <f t="shared" si="2366"/>
        <v>0</v>
      </c>
      <c r="B10461" s="561">
        <f t="shared" si="2367"/>
        <v>0</v>
      </c>
      <c r="C10461" s="563"/>
      <c r="D10461" s="562">
        <f t="shared" si="2368"/>
        <v>0</v>
      </c>
      <c r="E10461" s="555"/>
      <c r="F10461" s="558">
        <f>IF(C10461="",0,IFERROR(VLOOKUP(COUNTIF($A$1:A10461,"ANALISIS DE PRECIOS"),T_Rendimiento_Equipo,5,FALSE),0))</f>
        <v>0</v>
      </c>
      <c r="G10461" s="555">
        <f t="shared" si="2369"/>
        <v>0</v>
      </c>
    </row>
    <row r="10462" spans="1:7" ht="19.899999999999999" customHeight="1" x14ac:dyDescent="0.2">
      <c r="A10462" s="601">
        <f t="shared" si="2366"/>
        <v>0</v>
      </c>
      <c r="B10462" s="561">
        <f t="shared" si="2367"/>
        <v>0</v>
      </c>
      <c r="C10462" s="563"/>
      <c r="D10462" s="562">
        <f t="shared" si="2368"/>
        <v>0</v>
      </c>
      <c r="E10462" s="555"/>
      <c r="F10462" s="558">
        <f>IF(C10462="",0,IFERROR(VLOOKUP(COUNTIF($A$1:A10462,"ANALISIS DE PRECIOS"),T_Rendimiento_Equipo,5,FALSE),0))</f>
        <v>0</v>
      </c>
      <c r="G10462" s="555">
        <f t="shared" si="2369"/>
        <v>0</v>
      </c>
    </row>
    <row r="10463" spans="1:7" ht="19.899999999999999" customHeight="1" x14ac:dyDescent="0.2">
      <c r="A10463" s="601">
        <f t="shared" si="2366"/>
        <v>0</v>
      </c>
      <c r="B10463" s="561">
        <f t="shared" si="2367"/>
        <v>0</v>
      </c>
      <c r="C10463" s="552"/>
      <c r="D10463" s="562">
        <f t="shared" si="2368"/>
        <v>0</v>
      </c>
      <c r="E10463" s="555"/>
      <c r="F10463" s="558">
        <f>IF(C10463="",0,IFERROR(VLOOKUP(COUNTIF($A$1:A10463,"ANALISIS DE PRECIOS"),T_Rendimiento_Equipo,5,FALSE),0))</f>
        <v>0</v>
      </c>
      <c r="G10463" s="555">
        <f t="shared" si="2369"/>
        <v>0</v>
      </c>
    </row>
    <row r="10464" spans="1:7" ht="19.899999999999999" customHeight="1" x14ac:dyDescent="0.2">
      <c r="A10464" s="602"/>
      <c r="B10464" s="541"/>
      <c r="C10464" s="545"/>
      <c r="D10464" s="541"/>
      <c r="E10464" s="542"/>
      <c r="F10464" s="564" t="s">
        <v>27</v>
      </c>
      <c r="G10464" s="603">
        <f>SUBTOTAL(9,G10455:G10463)</f>
        <v>0</v>
      </c>
    </row>
    <row r="10465" spans="1:7" ht="19.899999999999999" customHeight="1" x14ac:dyDescent="0.2">
      <c r="A10465" s="599"/>
      <c r="B10465" s="545"/>
      <c r="C10465" s="537" t="s">
        <v>713</v>
      </c>
      <c r="D10465" s="541"/>
      <c r="E10465" s="542"/>
      <c r="F10465" s="543"/>
      <c r="G10465" s="600"/>
    </row>
    <row r="10466" spans="1:7" ht="19.899999999999999" customHeight="1" x14ac:dyDescent="0.2">
      <c r="A10466" s="792" t="s">
        <v>576</v>
      </c>
      <c r="B10466" s="793"/>
      <c r="C10466" s="794" t="s">
        <v>0</v>
      </c>
      <c r="D10466" s="796" t="s">
        <v>24</v>
      </c>
      <c r="E10466" s="796" t="s">
        <v>1832</v>
      </c>
      <c r="F10466" s="798" t="s">
        <v>1007</v>
      </c>
      <c r="G10466" s="800" t="s">
        <v>26</v>
      </c>
    </row>
    <row r="10467" spans="1:7" ht="19.899999999999999" customHeight="1" x14ac:dyDescent="0.2">
      <c r="A10467" s="560" t="s">
        <v>577</v>
      </c>
      <c r="B10467" s="560" t="s">
        <v>578</v>
      </c>
      <c r="C10467" s="795"/>
      <c r="D10467" s="797"/>
      <c r="E10467" s="797"/>
      <c r="F10467" s="799"/>
      <c r="G10467" s="801"/>
    </row>
    <row r="10468" spans="1:7" ht="19.899999999999999" customHeight="1" x14ac:dyDescent="0.2">
      <c r="A10468" s="601">
        <f t="shared" ref="A10468:A10474" si="2370">IFERROR(VLOOKUP(C10468,T_Insumos,4,FALSE),0)</f>
        <v>0</v>
      </c>
      <c r="B10468" s="561">
        <f t="shared" ref="B10468:B10474" si="2371">IFERROR(VLOOKUP(C10468,T_Insumos,5,FALSE),0)</f>
        <v>0</v>
      </c>
      <c r="C10468" s="565"/>
      <c r="D10468" s="558"/>
      <c r="E10468" s="555">
        <f t="shared" ref="E10468:E10474" si="2372">IFERROR(VLOOKUP(C10468,T_Insumos,3,FALSE),0)</f>
        <v>0</v>
      </c>
      <c r="F10468" s="558">
        <f>IF(C10468="",0,IFERROR(VLOOKUP(COUNTIF($A$1:A10468,"ANALISIS DE PRECIOS"),T_Rendimiento_Equipo,5,FALSE),0))</f>
        <v>0</v>
      </c>
      <c r="G10468" s="555">
        <f>IFERROR(ROUND(D10468*E10468/F10468,2),0)</f>
        <v>0</v>
      </c>
    </row>
    <row r="10469" spans="1:7" ht="19.899999999999999" customHeight="1" x14ac:dyDescent="0.2">
      <c r="A10469" s="601">
        <f t="shared" si="2370"/>
        <v>0</v>
      </c>
      <c r="B10469" s="561">
        <f t="shared" si="2371"/>
        <v>0</v>
      </c>
      <c r="C10469" s="552"/>
      <c r="D10469" s="558"/>
      <c r="E10469" s="555">
        <f t="shared" si="2372"/>
        <v>0</v>
      </c>
      <c r="F10469" s="558">
        <f>IF(C10469="",0,IFERROR(VLOOKUP(COUNTIF($A$1:A10469,"ANALISIS DE PRECIOS"),T_Rendimiento_Equipo,5,FALSE),0))</f>
        <v>0</v>
      </c>
      <c r="G10469" s="555">
        <f t="shared" ref="G10469:G10474" si="2373">IFERROR(ROUND(D10469*E10469/F10469,2),0)</f>
        <v>0</v>
      </c>
    </row>
    <row r="10470" spans="1:7" ht="19.899999999999999" customHeight="1" x14ac:dyDescent="0.2">
      <c r="A10470" s="601">
        <f t="shared" si="2370"/>
        <v>0</v>
      </c>
      <c r="B10470" s="561">
        <f t="shared" si="2371"/>
        <v>0</v>
      </c>
      <c r="C10470" s="552"/>
      <c r="D10470" s="558"/>
      <c r="E10470" s="555">
        <f t="shared" si="2372"/>
        <v>0</v>
      </c>
      <c r="F10470" s="558">
        <f>IF(C10470="",0,IFERROR(VLOOKUP(COUNTIF($A$1:A10470,"ANALISIS DE PRECIOS"),T_Rendimiento_Equipo,5,FALSE),0))</f>
        <v>0</v>
      </c>
      <c r="G10470" s="555">
        <f t="shared" si="2373"/>
        <v>0</v>
      </c>
    </row>
    <row r="10471" spans="1:7" ht="19.899999999999999" customHeight="1" x14ac:dyDescent="0.2">
      <c r="A10471" s="601">
        <f t="shared" si="2370"/>
        <v>0</v>
      </c>
      <c r="B10471" s="561">
        <f t="shared" si="2371"/>
        <v>0</v>
      </c>
      <c r="C10471" s="552"/>
      <c r="D10471" s="558"/>
      <c r="E10471" s="555">
        <f t="shared" si="2372"/>
        <v>0</v>
      </c>
      <c r="F10471" s="558">
        <f>IF(C10471="",0,IFERROR(VLOOKUP(COUNTIF($A$1:A10471,"ANALISIS DE PRECIOS"),T_Rendimiento_Equipo,5,FALSE),0))</f>
        <v>0</v>
      </c>
      <c r="G10471" s="555">
        <f t="shared" si="2373"/>
        <v>0</v>
      </c>
    </row>
    <row r="10472" spans="1:7" ht="19.899999999999999" customHeight="1" x14ac:dyDescent="0.2">
      <c r="A10472" s="601">
        <f t="shared" si="2370"/>
        <v>0</v>
      </c>
      <c r="B10472" s="561">
        <f t="shared" si="2371"/>
        <v>0</v>
      </c>
      <c r="C10472" s="552"/>
      <c r="D10472" s="558"/>
      <c r="E10472" s="555">
        <f t="shared" si="2372"/>
        <v>0</v>
      </c>
      <c r="F10472" s="558">
        <f>IF(C10472="",0,IFERROR(VLOOKUP(COUNTIF($A$1:A10472,"ANALISIS DE PRECIOS"),T_Rendimiento_Equipo,5,FALSE),0))</f>
        <v>0</v>
      </c>
      <c r="G10472" s="555">
        <f t="shared" si="2373"/>
        <v>0</v>
      </c>
    </row>
    <row r="10473" spans="1:7" ht="19.899999999999999" customHeight="1" x14ac:dyDescent="0.2">
      <c r="A10473" s="601">
        <f t="shared" si="2370"/>
        <v>0</v>
      </c>
      <c r="B10473" s="561">
        <f t="shared" si="2371"/>
        <v>0</v>
      </c>
      <c r="C10473" s="552"/>
      <c r="D10473" s="566"/>
      <c r="E10473" s="555">
        <f t="shared" si="2372"/>
        <v>0</v>
      </c>
      <c r="F10473" s="558">
        <f>IF(C10473="",0,IFERROR(VLOOKUP(COUNTIF($A$1:A10473,"ANALISIS DE PRECIOS"),T_Rendimiento_Equipo,5,FALSE),0))</f>
        <v>0</v>
      </c>
      <c r="G10473" s="555">
        <f t="shared" si="2373"/>
        <v>0</v>
      </c>
    </row>
    <row r="10474" spans="1:7" ht="19.899999999999999" customHeight="1" x14ac:dyDescent="0.2">
      <c r="A10474" s="601">
        <f t="shared" si="2370"/>
        <v>0</v>
      </c>
      <c r="B10474" s="561">
        <f t="shared" si="2371"/>
        <v>0</v>
      </c>
      <c r="C10474" s="561"/>
      <c r="D10474" s="567"/>
      <c r="E10474" s="555">
        <f t="shared" si="2372"/>
        <v>0</v>
      </c>
      <c r="F10474" s="558">
        <f>IF(C10474="",0,IFERROR(VLOOKUP(COUNTIF($A$1:A10474,"ANALISIS DE PRECIOS"),T_Rendimiento_Equipo,5,FALSE),0))</f>
        <v>0</v>
      </c>
      <c r="G10474" s="555">
        <f t="shared" si="2373"/>
        <v>0</v>
      </c>
    </row>
    <row r="10475" spans="1:7" ht="19.899999999999999" customHeight="1" x14ac:dyDescent="0.2">
      <c r="A10475" s="602"/>
      <c r="B10475" s="541"/>
      <c r="C10475" s="545"/>
      <c r="D10475" s="541"/>
      <c r="E10475" s="542"/>
      <c r="F10475" s="564" t="s">
        <v>28</v>
      </c>
      <c r="G10475" s="604">
        <f>SUBTOTAL(9,G10468:G10474)</f>
        <v>0</v>
      </c>
    </row>
    <row r="10476" spans="1:7" ht="19.899999999999999" customHeight="1" x14ac:dyDescent="0.2">
      <c r="A10476" s="599"/>
      <c r="B10476" s="545"/>
      <c r="C10476" s="537" t="s">
        <v>1014</v>
      </c>
      <c r="D10476" s="541"/>
      <c r="E10476" s="542"/>
      <c r="F10476" s="543"/>
      <c r="G10476" s="600"/>
    </row>
    <row r="10477" spans="1:7" ht="19.899999999999999" customHeight="1" x14ac:dyDescent="0.2">
      <c r="A10477" s="792" t="s">
        <v>576</v>
      </c>
      <c r="B10477" s="793"/>
      <c r="C10477" s="794" t="s">
        <v>0</v>
      </c>
      <c r="D10477" s="794" t="s">
        <v>1867</v>
      </c>
      <c r="E10477" s="796" t="s">
        <v>24</v>
      </c>
      <c r="F10477" s="798" t="s">
        <v>25</v>
      </c>
      <c r="G10477" s="800" t="s">
        <v>26</v>
      </c>
    </row>
    <row r="10478" spans="1:7" ht="19.899999999999999" customHeight="1" x14ac:dyDescent="0.2">
      <c r="A10478" s="560" t="s">
        <v>577</v>
      </c>
      <c r="B10478" s="560" t="s">
        <v>578</v>
      </c>
      <c r="C10478" s="795"/>
      <c r="D10478" s="795"/>
      <c r="E10478" s="797"/>
      <c r="F10478" s="799"/>
      <c r="G10478" s="801"/>
    </row>
    <row r="10479" spans="1:7" ht="19.899999999999999" customHeight="1" x14ac:dyDescent="0.2">
      <c r="A10479" s="601">
        <f t="shared" ref="A10479:A10489" si="2374">IFERROR(VLOOKUP(C10479,T_Insumos,4,FALSE),0)</f>
        <v>0</v>
      </c>
      <c r="B10479" s="561">
        <f t="shared" ref="B10479:B10489" si="2375">IFERROR(VLOOKUP(C10479,T_Insumos,5,FALSE),0)</f>
        <v>0</v>
      </c>
      <c r="C10479" s="561"/>
      <c r="D10479" s="613">
        <f t="shared" ref="D10479:D10489" si="2376">IFERROR(VLOOKUP(C10479,T_Insumos,2,FALSE),0)</f>
        <v>0</v>
      </c>
      <c r="E10479" s="553"/>
      <c r="F10479" s="555">
        <f t="shared" ref="F10479:F10489" si="2377">IFERROR(VLOOKUP(C10479,T_Insumos,3,FALSE),0)</f>
        <v>0</v>
      </c>
      <c r="G10479" s="555">
        <f>ROUND(E10479*F10479,2)</f>
        <v>0</v>
      </c>
    </row>
    <row r="10480" spans="1:7" ht="19.899999999999999" customHeight="1" x14ac:dyDescent="0.2">
      <c r="A10480" s="601">
        <f t="shared" si="2374"/>
        <v>0</v>
      </c>
      <c r="B10480" s="561">
        <f t="shared" si="2375"/>
        <v>0</v>
      </c>
      <c r="C10480" s="561"/>
      <c r="D10480" s="613">
        <f t="shared" si="2376"/>
        <v>0</v>
      </c>
      <c r="E10480" s="553"/>
      <c r="F10480" s="555">
        <f t="shared" si="2377"/>
        <v>0</v>
      </c>
      <c r="G10480" s="555">
        <f t="shared" ref="G10480:G10489" si="2378">ROUND(E10480*F10480,2)</f>
        <v>0</v>
      </c>
    </row>
    <row r="10481" spans="1:7" ht="19.899999999999999" customHeight="1" x14ac:dyDescent="0.2">
      <c r="A10481" s="601">
        <f t="shared" si="2374"/>
        <v>0</v>
      </c>
      <c r="B10481" s="561">
        <f t="shared" si="2375"/>
        <v>0</v>
      </c>
      <c r="C10481" s="561"/>
      <c r="D10481" s="613">
        <f t="shared" si="2376"/>
        <v>0</v>
      </c>
      <c r="E10481" s="553"/>
      <c r="F10481" s="555">
        <f t="shared" si="2377"/>
        <v>0</v>
      </c>
      <c r="G10481" s="555">
        <f t="shared" si="2378"/>
        <v>0</v>
      </c>
    </row>
    <row r="10482" spans="1:7" ht="19.899999999999999" customHeight="1" x14ac:dyDescent="0.2">
      <c r="A10482" s="601">
        <f t="shared" si="2374"/>
        <v>0</v>
      </c>
      <c r="B10482" s="561">
        <f t="shared" si="2375"/>
        <v>0</v>
      </c>
      <c r="C10482" s="561"/>
      <c r="D10482" s="613">
        <f t="shared" si="2376"/>
        <v>0</v>
      </c>
      <c r="E10482" s="553"/>
      <c r="F10482" s="555">
        <f t="shared" si="2377"/>
        <v>0</v>
      </c>
      <c r="G10482" s="555">
        <f t="shared" si="2378"/>
        <v>0</v>
      </c>
    </row>
    <row r="10483" spans="1:7" ht="19.899999999999999" customHeight="1" x14ac:dyDescent="0.2">
      <c r="A10483" s="601">
        <f t="shared" si="2374"/>
        <v>0</v>
      </c>
      <c r="B10483" s="561">
        <f t="shared" si="2375"/>
        <v>0</v>
      </c>
      <c r="C10483" s="561"/>
      <c r="D10483" s="613">
        <f t="shared" si="2376"/>
        <v>0</v>
      </c>
      <c r="E10483" s="553"/>
      <c r="F10483" s="555">
        <f t="shared" si="2377"/>
        <v>0</v>
      </c>
      <c r="G10483" s="555">
        <f t="shared" si="2378"/>
        <v>0</v>
      </c>
    </row>
    <row r="10484" spans="1:7" ht="19.899999999999999" customHeight="1" x14ac:dyDescent="0.2">
      <c r="A10484" s="601">
        <f t="shared" si="2374"/>
        <v>0</v>
      </c>
      <c r="B10484" s="561">
        <f t="shared" si="2375"/>
        <v>0</v>
      </c>
      <c r="C10484" s="561"/>
      <c r="D10484" s="613">
        <f t="shared" si="2376"/>
        <v>0</v>
      </c>
      <c r="E10484" s="553"/>
      <c r="F10484" s="555">
        <f t="shared" si="2377"/>
        <v>0</v>
      </c>
      <c r="G10484" s="555">
        <f t="shared" si="2378"/>
        <v>0</v>
      </c>
    </row>
    <row r="10485" spans="1:7" ht="19.899999999999999" customHeight="1" x14ac:dyDescent="0.2">
      <c r="A10485" s="601">
        <f t="shared" si="2374"/>
        <v>0</v>
      </c>
      <c r="B10485" s="561">
        <f t="shared" si="2375"/>
        <v>0</v>
      </c>
      <c r="C10485" s="561"/>
      <c r="D10485" s="613">
        <f t="shared" si="2376"/>
        <v>0</v>
      </c>
      <c r="E10485" s="553"/>
      <c r="F10485" s="555">
        <f t="shared" si="2377"/>
        <v>0</v>
      </c>
      <c r="G10485" s="555">
        <f t="shared" si="2378"/>
        <v>0</v>
      </c>
    </row>
    <row r="10486" spans="1:7" ht="19.899999999999999" customHeight="1" x14ac:dyDescent="0.2">
      <c r="A10486" s="601">
        <f t="shared" si="2374"/>
        <v>0</v>
      </c>
      <c r="B10486" s="561">
        <f t="shared" si="2375"/>
        <v>0</v>
      </c>
      <c r="C10486" s="561"/>
      <c r="D10486" s="613">
        <f t="shared" si="2376"/>
        <v>0</v>
      </c>
      <c r="E10486" s="553"/>
      <c r="F10486" s="555">
        <f t="shared" si="2377"/>
        <v>0</v>
      </c>
      <c r="G10486" s="555">
        <f t="shared" si="2378"/>
        <v>0</v>
      </c>
    </row>
    <row r="10487" spans="1:7" ht="19.899999999999999" customHeight="1" x14ac:dyDescent="0.2">
      <c r="A10487" s="601">
        <f t="shared" si="2374"/>
        <v>0</v>
      </c>
      <c r="B10487" s="561">
        <f t="shared" si="2375"/>
        <v>0</v>
      </c>
      <c r="C10487" s="561"/>
      <c r="D10487" s="613">
        <f t="shared" si="2376"/>
        <v>0</v>
      </c>
      <c r="E10487" s="553"/>
      <c r="F10487" s="555">
        <f t="shared" si="2377"/>
        <v>0</v>
      </c>
      <c r="G10487" s="555">
        <f t="shared" si="2378"/>
        <v>0</v>
      </c>
    </row>
    <row r="10488" spans="1:7" ht="19.899999999999999" customHeight="1" x14ac:dyDescent="0.2">
      <c r="A10488" s="601">
        <f t="shared" si="2374"/>
        <v>0</v>
      </c>
      <c r="B10488" s="561">
        <f t="shared" si="2375"/>
        <v>0</v>
      </c>
      <c r="C10488" s="561"/>
      <c r="D10488" s="613">
        <f t="shared" si="2376"/>
        <v>0</v>
      </c>
      <c r="E10488" s="553"/>
      <c r="F10488" s="555">
        <f t="shared" si="2377"/>
        <v>0</v>
      </c>
      <c r="G10488" s="555">
        <f t="shared" si="2378"/>
        <v>0</v>
      </c>
    </row>
    <row r="10489" spans="1:7" ht="19.899999999999999" customHeight="1" x14ac:dyDescent="0.2">
      <c r="A10489" s="601">
        <f t="shared" si="2374"/>
        <v>0</v>
      </c>
      <c r="B10489" s="561">
        <f t="shared" si="2375"/>
        <v>0</v>
      </c>
      <c r="C10489" s="561"/>
      <c r="D10489" s="613">
        <f t="shared" si="2376"/>
        <v>0</v>
      </c>
      <c r="E10489" s="553"/>
      <c r="F10489" s="555">
        <f t="shared" si="2377"/>
        <v>0</v>
      </c>
      <c r="G10489" s="555">
        <f t="shared" si="2378"/>
        <v>0</v>
      </c>
    </row>
    <row r="10490" spans="1:7" ht="19.899999999999999" customHeight="1" x14ac:dyDescent="0.2">
      <c r="A10490" s="599"/>
      <c r="B10490" s="545"/>
      <c r="C10490" s="545"/>
      <c r="D10490" s="541"/>
      <c r="E10490" s="542"/>
      <c r="F10490" s="564" t="s">
        <v>29</v>
      </c>
      <c r="G10490" s="605">
        <f>SUBTOTAL(9,G10479:G10489)</f>
        <v>0</v>
      </c>
    </row>
    <row r="10491" spans="1:7" ht="19.899999999999999" customHeight="1" x14ac:dyDescent="0.2">
      <c r="A10491" s="599"/>
      <c r="B10491" s="545"/>
      <c r="C10491" s="537" t="s">
        <v>1015</v>
      </c>
      <c r="D10491" s="541"/>
      <c r="E10491" s="542"/>
      <c r="F10491" s="543"/>
      <c r="G10491" s="600"/>
    </row>
    <row r="10492" spans="1:7" ht="19.899999999999999" customHeight="1" x14ac:dyDescent="0.2">
      <c r="A10492" s="792" t="s">
        <v>576</v>
      </c>
      <c r="B10492" s="793"/>
      <c r="C10492" s="794" t="s">
        <v>0</v>
      </c>
      <c r="D10492" s="794" t="s">
        <v>1867</v>
      </c>
      <c r="E10492" s="796" t="s">
        <v>24</v>
      </c>
      <c r="F10492" s="798" t="s">
        <v>25</v>
      </c>
      <c r="G10492" s="800" t="s">
        <v>26</v>
      </c>
    </row>
    <row r="10493" spans="1:7" ht="19.899999999999999" customHeight="1" x14ac:dyDescent="0.2">
      <c r="A10493" s="560" t="s">
        <v>577</v>
      </c>
      <c r="B10493" s="560" t="s">
        <v>578</v>
      </c>
      <c r="C10493" s="795"/>
      <c r="D10493" s="795"/>
      <c r="E10493" s="797"/>
      <c r="F10493" s="799"/>
      <c r="G10493" s="801"/>
    </row>
    <row r="10494" spans="1:7" ht="19.899999999999999" customHeight="1" x14ac:dyDescent="0.2">
      <c r="A10494" s="601">
        <f>IFERROR(VLOOKUP(C10494,T_Insumos,4,FALSE),0)</f>
        <v>0</v>
      </c>
      <c r="B10494" s="561">
        <f>IFERROR(VLOOKUP(C10494,T_Insumos,5,FALSE),0)</f>
        <v>0</v>
      </c>
      <c r="C10494" s="552"/>
      <c r="D10494" s="613">
        <f>IF(C10494=0,0,"$/tnkm")</f>
        <v>0</v>
      </c>
      <c r="E10494" s="553"/>
      <c r="F10494" s="555">
        <f>IFERROR(VLOOKUP(C10494,T_Insumos,3,FALSE),0)</f>
        <v>0</v>
      </c>
      <c r="G10494" s="555">
        <f>ROUND(E10494*F10494,2)</f>
        <v>0</v>
      </c>
    </row>
    <row r="10495" spans="1:7" ht="19.899999999999999" customHeight="1" x14ac:dyDescent="0.2">
      <c r="A10495" s="601">
        <f>IFERROR(VLOOKUP(C10495,T_Insumos,4,FALSE),0)</f>
        <v>0</v>
      </c>
      <c r="B10495" s="561">
        <f>IFERROR(VLOOKUP(C10495,T_Insumos,5,FALSE),0)</f>
        <v>0</v>
      </c>
      <c r="C10495" s="552"/>
      <c r="D10495" s="613">
        <f>IF(C10495=0,0,"$/tnkm")</f>
        <v>0</v>
      </c>
      <c r="E10495" s="569"/>
      <c r="F10495" s="555">
        <f>IFERROR(VLOOKUP(C10495,T_Insumos,3,FALSE),0)</f>
        <v>0</v>
      </c>
      <c r="G10495" s="555">
        <f t="shared" ref="G10495" si="2379">ROUND(E10495*F10495,2)</f>
        <v>0</v>
      </c>
    </row>
    <row r="10496" spans="1:7" ht="19.899999999999999" customHeight="1" x14ac:dyDescent="0.2">
      <c r="A10496" s="599"/>
      <c r="B10496" s="545"/>
      <c r="C10496" s="545"/>
      <c r="D10496" s="541"/>
      <c r="E10496" s="542"/>
      <c r="F10496" s="564" t="s">
        <v>1016</v>
      </c>
      <c r="G10496" s="605">
        <f>SUBTOTAL(9,G10494:G10495)</f>
        <v>0</v>
      </c>
    </row>
    <row r="10497" spans="1:7" ht="19.899999999999999" customHeight="1" x14ac:dyDescent="0.2">
      <c r="A10497" s="602"/>
      <c r="B10497" s="541"/>
      <c r="C10497" s="545"/>
      <c r="D10497" s="541"/>
      <c r="E10497" s="542"/>
      <c r="F10497" s="543"/>
      <c r="G10497" s="600"/>
    </row>
    <row r="10498" spans="1:7" ht="19.899999999999999" customHeight="1" x14ac:dyDescent="0.2">
      <c r="A10498" s="664" t="str">
        <f>B10432</f>
        <v/>
      </c>
      <c r="B10498" s="661">
        <f ca="1">C10432</f>
        <v>0</v>
      </c>
      <c r="C10498" s="541"/>
      <c r="D10498" s="541" t="s">
        <v>1833</v>
      </c>
      <c r="E10498" s="662"/>
      <c r="F10498" s="663" t="str">
        <f ca="1">"$/"&amp;G10432</f>
        <v>$/0</v>
      </c>
      <c r="G10498" s="610">
        <f>SUBTOTAL(9,G10455:G10497)</f>
        <v>0</v>
      </c>
    </row>
    <row r="10499" spans="1:7" ht="19.899999999999999" customHeight="1" x14ac:dyDescent="0.2">
      <c r="A10499" s="606"/>
      <c r="B10499" s="607"/>
      <c r="C10499" s="608"/>
      <c r="D10499" s="608" t="s">
        <v>2043</v>
      </c>
      <c r="E10499" s="609"/>
      <c r="F10499" s="665" t="str">
        <f ca="1">"$/"&amp;G10432</f>
        <v>$/0</v>
      </c>
      <c r="G10499" s="610">
        <f>ROUND(G10498/Coeficiente_Paso,2)</f>
        <v>0</v>
      </c>
    </row>
    <row r="10500" spans="1:7" ht="19.899999999999999" customHeight="1" x14ac:dyDescent="0.2">
      <c r="A10500" s="191"/>
      <c r="B10500" s="191"/>
      <c r="C10500" s="191"/>
      <c r="D10500" s="191"/>
      <c r="E10500" s="191"/>
      <c r="F10500" s="191"/>
      <c r="G10500" s="191"/>
    </row>
    <row r="10501" spans="1:7" ht="19.899999999999999" customHeight="1" x14ac:dyDescent="0.2">
      <c r="A10501" s="802" t="s">
        <v>31</v>
      </c>
      <c r="B10501" s="803"/>
      <c r="C10501" s="803"/>
      <c r="D10501" s="803"/>
      <c r="E10501" s="803"/>
      <c r="F10501" s="803"/>
      <c r="G10501" s="804"/>
    </row>
    <row r="10502" spans="1:7" ht="19.899999999999999" customHeight="1" x14ac:dyDescent="0.2">
      <c r="A10502" s="587" t="s">
        <v>711</v>
      </c>
      <c r="B10502" s="535" t="str">
        <f>Comitente</f>
        <v>DIRECCIÓN PROVINCIAL DE VIALIDAD</v>
      </c>
      <c r="C10502" s="536"/>
      <c r="D10502" s="537"/>
      <c r="E10502" s="537"/>
      <c r="F10502" s="538"/>
      <c r="G10502" s="588"/>
    </row>
    <row r="10503" spans="1:7" ht="19.899999999999999" customHeight="1" x14ac:dyDescent="0.2">
      <c r="A10503" s="587" t="s">
        <v>712</v>
      </c>
      <c r="B10503" s="535">
        <f>Contratista</f>
        <v>0</v>
      </c>
      <c r="C10503" s="539"/>
      <c r="D10503" s="539"/>
      <c r="E10503" s="539"/>
      <c r="F10503" s="535"/>
      <c r="G10503" s="589"/>
    </row>
    <row r="10504" spans="1:7" ht="19.899999999999999" customHeight="1" x14ac:dyDescent="0.2">
      <c r="A10504" s="587" t="s">
        <v>21</v>
      </c>
      <c r="B10504" s="535" t="str">
        <f>Obra</f>
        <v>PAVIMENTACIÓN Y REPAVIMENTACION DE LA RED VIAL MUNICIPAL AFECTADAS POR OBRAS DE SANEAMIENTO 1era ETAPA SARMIENTO</v>
      </c>
      <c r="C10504" s="539"/>
      <c r="D10504" s="539"/>
      <c r="E10504" s="539"/>
      <c r="F10504" s="535" t="s">
        <v>32</v>
      </c>
      <c r="G10504" s="589">
        <f>Fecha_Base</f>
        <v>0</v>
      </c>
    </row>
    <row r="10505" spans="1:7" ht="19.899999999999999" customHeight="1" x14ac:dyDescent="0.2">
      <c r="A10505" s="590" t="s">
        <v>710</v>
      </c>
      <c r="B10505" s="540" t="str">
        <f>Ubicación</f>
        <v>DEPARTAMENTO SARMIENTO</v>
      </c>
      <c r="C10505" s="540"/>
      <c r="D10505" s="541"/>
      <c r="E10505" s="542"/>
      <c r="F10505" s="543"/>
      <c r="G10505" s="591"/>
    </row>
    <row r="10506" spans="1:7" ht="19.899999999999999" customHeight="1" x14ac:dyDescent="0.2">
      <c r="A10506" s="590" t="s">
        <v>33</v>
      </c>
      <c r="B10506" s="544" t="str">
        <f>IFERROR(VALUE(LEFT(B10507,FIND(".",B10507)-1)),"")</f>
        <v/>
      </c>
      <c r="C10506" s="545">
        <f ca="1">IFERROR(VLOOKUP(B10506,T_Computo_Presupuesto,2,FALSE),0)</f>
        <v>0</v>
      </c>
      <c r="D10506" s="545"/>
      <c r="E10506" s="542"/>
      <c r="F10506" s="543"/>
      <c r="G10506" s="591"/>
    </row>
    <row r="10507" spans="1:7" ht="19.899999999999999" customHeight="1" x14ac:dyDescent="0.2">
      <c r="A10507" s="590" t="s">
        <v>22</v>
      </c>
      <c r="B10507" s="546" t="str">
        <f>IFERROR(VLOOKUP(COUNTIF($A$1:A10507,"ANALISIS DE PRECIOS"),T_NumeroItem,2,FALSE),"")</f>
        <v/>
      </c>
      <c r="C10507" s="805">
        <f ca="1">IFERROR(VLOOKUP(B10507,T_Computo_Presupuesto,2,FALSE),0)</f>
        <v>0</v>
      </c>
      <c r="D10507" s="805"/>
      <c r="E10507" s="805"/>
      <c r="F10507" s="540" t="s">
        <v>23</v>
      </c>
      <c r="G10507" s="592">
        <f ca="1">IFERROR(VLOOKUP(B10507,T_Computo_Presupuesto,4,FALSE),0)</f>
        <v>0</v>
      </c>
    </row>
    <row r="10508" spans="1:7" ht="19.899999999999999" customHeight="1" x14ac:dyDescent="0.2">
      <c r="A10508" s="590"/>
      <c r="B10508" s="540"/>
      <c r="C10508" s="545"/>
      <c r="D10508" s="541"/>
      <c r="E10508" s="542"/>
      <c r="F10508" s="545"/>
      <c r="G10508" s="593"/>
    </row>
    <row r="10509" spans="1:7" ht="19.899999999999999" customHeight="1" x14ac:dyDescent="0.2">
      <c r="A10509" s="594"/>
      <c r="B10509" s="547"/>
      <c r="C10509" s="548" t="s">
        <v>999</v>
      </c>
      <c r="D10509" s="547"/>
      <c r="E10509" s="547"/>
      <c r="F10509" s="547"/>
      <c r="G10509" s="595"/>
    </row>
    <row r="10510" spans="1:7" ht="19.899999999999999" customHeight="1" x14ac:dyDescent="0.2">
      <c r="A10510" s="590"/>
      <c r="B10510" s="549"/>
      <c r="C10510" s="545"/>
      <c r="D10510" s="541"/>
      <c r="E10510" s="542"/>
      <c r="F10510" s="540"/>
      <c r="G10510" s="592"/>
    </row>
    <row r="10511" spans="1:7" ht="19.899999999999999" customHeight="1" x14ac:dyDescent="0.2">
      <c r="A10511" s="590"/>
      <c r="B10511" s="549"/>
      <c r="C10511" s="550" t="s">
        <v>1000</v>
      </c>
      <c r="D10511" s="551" t="s">
        <v>24</v>
      </c>
      <c r="E10511" s="551" t="s">
        <v>1001</v>
      </c>
      <c r="F10511" s="551" t="s">
        <v>1002</v>
      </c>
      <c r="G10511" s="550" t="s">
        <v>1003</v>
      </c>
    </row>
    <row r="10512" spans="1:7" ht="19.899999999999999" customHeight="1" x14ac:dyDescent="0.2">
      <c r="A10512" s="590"/>
      <c r="B10512" s="549"/>
      <c r="C10512" s="552"/>
      <c r="D10512" s="553"/>
      <c r="E10512" s="554">
        <f t="shared" ref="E10512:E10521" si="2380">IFERROR(VLOOKUP(C10512,T_Equipos,4,FALSE),0)</f>
        <v>0</v>
      </c>
      <c r="F10512" s="555">
        <f t="shared" ref="F10512:F10521" si="2381">IFERROR(VLOOKUP(C10512,T_Equipos,5,FALSE),0)</f>
        <v>0</v>
      </c>
      <c r="G10512" s="555">
        <f>ROUND(D10512*F10512,2)</f>
        <v>0</v>
      </c>
    </row>
    <row r="10513" spans="1:7" ht="19.899999999999999" customHeight="1" x14ac:dyDescent="0.2">
      <c r="A10513" s="590"/>
      <c r="B10513" s="549"/>
      <c r="C10513" s="552"/>
      <c r="D10513" s="553"/>
      <c r="E10513" s="554">
        <f t="shared" si="2380"/>
        <v>0</v>
      </c>
      <c r="F10513" s="555">
        <f t="shared" si="2381"/>
        <v>0</v>
      </c>
      <c r="G10513" s="555">
        <f>ROUND(D10513*F10513,2)</f>
        <v>0</v>
      </c>
    </row>
    <row r="10514" spans="1:7" ht="19.899999999999999" customHeight="1" x14ac:dyDescent="0.2">
      <c r="A10514" s="590"/>
      <c r="B10514" s="549"/>
      <c r="C10514" s="552"/>
      <c r="D10514" s="553"/>
      <c r="E10514" s="554">
        <f t="shared" si="2380"/>
        <v>0</v>
      </c>
      <c r="F10514" s="555">
        <f t="shared" si="2381"/>
        <v>0</v>
      </c>
      <c r="G10514" s="555">
        <f>ROUND(D10514*F10514,2)</f>
        <v>0</v>
      </c>
    </row>
    <row r="10515" spans="1:7" ht="19.899999999999999" customHeight="1" x14ac:dyDescent="0.2">
      <c r="A10515" s="590"/>
      <c r="B10515" s="549"/>
      <c r="C10515" s="552"/>
      <c r="D10515" s="553"/>
      <c r="E10515" s="554">
        <f t="shared" si="2380"/>
        <v>0</v>
      </c>
      <c r="F10515" s="555">
        <f t="shared" si="2381"/>
        <v>0</v>
      </c>
      <c r="G10515" s="555">
        <f>ROUND(D10515*F10515,2)</f>
        <v>0</v>
      </c>
    </row>
    <row r="10516" spans="1:7" ht="19.899999999999999" customHeight="1" x14ac:dyDescent="0.2">
      <c r="A10516" s="590"/>
      <c r="B10516" s="549"/>
      <c r="C10516" s="552"/>
      <c r="D10516" s="553"/>
      <c r="E10516" s="554">
        <f t="shared" si="2380"/>
        <v>0</v>
      </c>
      <c r="F10516" s="555">
        <f t="shared" si="2381"/>
        <v>0</v>
      </c>
      <c r="G10516" s="555">
        <f t="shared" ref="G10516:G10521" si="2382">ROUND(D10516*F10516,2)</f>
        <v>0</v>
      </c>
    </row>
    <row r="10517" spans="1:7" ht="19.899999999999999" customHeight="1" x14ac:dyDescent="0.2">
      <c r="A10517" s="590"/>
      <c r="B10517" s="549"/>
      <c r="C10517" s="552"/>
      <c r="D10517" s="553"/>
      <c r="E10517" s="554">
        <f t="shared" si="2380"/>
        <v>0</v>
      </c>
      <c r="F10517" s="555">
        <f t="shared" si="2381"/>
        <v>0</v>
      </c>
      <c r="G10517" s="555">
        <f t="shared" si="2382"/>
        <v>0</v>
      </c>
    </row>
    <row r="10518" spans="1:7" ht="19.899999999999999" customHeight="1" x14ac:dyDescent="0.2">
      <c r="A10518" s="590"/>
      <c r="B10518" s="549"/>
      <c r="C10518" s="552"/>
      <c r="D10518" s="553"/>
      <c r="E10518" s="554">
        <f t="shared" si="2380"/>
        <v>0</v>
      </c>
      <c r="F10518" s="555">
        <f t="shared" si="2381"/>
        <v>0</v>
      </c>
      <c r="G10518" s="555">
        <f t="shared" si="2382"/>
        <v>0</v>
      </c>
    </row>
    <row r="10519" spans="1:7" ht="19.899999999999999" customHeight="1" x14ac:dyDescent="0.2">
      <c r="A10519" s="590"/>
      <c r="B10519" s="549"/>
      <c r="C10519" s="552"/>
      <c r="D10519" s="553"/>
      <c r="E10519" s="554">
        <f t="shared" si="2380"/>
        <v>0</v>
      </c>
      <c r="F10519" s="555">
        <f t="shared" si="2381"/>
        <v>0</v>
      </c>
      <c r="G10519" s="555">
        <f t="shared" si="2382"/>
        <v>0</v>
      </c>
    </row>
    <row r="10520" spans="1:7" ht="19.899999999999999" customHeight="1" x14ac:dyDescent="0.2">
      <c r="A10520" s="590"/>
      <c r="B10520" s="549"/>
      <c r="C10520" s="552"/>
      <c r="D10520" s="553"/>
      <c r="E10520" s="554">
        <f t="shared" si="2380"/>
        <v>0</v>
      </c>
      <c r="F10520" s="555">
        <f t="shared" si="2381"/>
        <v>0</v>
      </c>
      <c r="G10520" s="555">
        <f t="shared" si="2382"/>
        <v>0</v>
      </c>
    </row>
    <row r="10521" spans="1:7" ht="19.899999999999999" customHeight="1" x14ac:dyDescent="0.2">
      <c r="A10521" s="590"/>
      <c r="B10521" s="549"/>
      <c r="C10521" s="552"/>
      <c r="D10521" s="553"/>
      <c r="E10521" s="554">
        <f t="shared" si="2380"/>
        <v>0</v>
      </c>
      <c r="F10521" s="555">
        <f t="shared" si="2381"/>
        <v>0</v>
      </c>
      <c r="G10521" s="555">
        <f t="shared" si="2382"/>
        <v>0</v>
      </c>
    </row>
    <row r="10522" spans="1:7" ht="19.899999999999999" customHeight="1" x14ac:dyDescent="0.2">
      <c r="A10522" s="590"/>
      <c r="B10522" s="549"/>
      <c r="C10522" s="545"/>
      <c r="D10522" s="545"/>
      <c r="E10522" s="556"/>
      <c r="F10522" s="540"/>
      <c r="G10522" s="592"/>
    </row>
    <row r="10523" spans="1:7" ht="19.899999999999999" customHeight="1" x14ac:dyDescent="0.2">
      <c r="A10523" s="590"/>
      <c r="B10523" s="545"/>
      <c r="C10523" s="537" t="s">
        <v>1004</v>
      </c>
      <c r="D10523" s="540" t="s">
        <v>1001</v>
      </c>
      <c r="E10523" s="611">
        <f>SUMPRODUCT(D10512:D10521,E10512:E10521)</f>
        <v>0</v>
      </c>
      <c r="F10523" s="540" t="s">
        <v>1005</v>
      </c>
      <c r="G10523" s="612">
        <f>SUM(G10512:G10521)</f>
        <v>0</v>
      </c>
    </row>
    <row r="10524" spans="1:7" ht="19.899999999999999" customHeight="1" x14ac:dyDescent="0.2">
      <c r="A10524" s="590"/>
      <c r="B10524" s="549"/>
      <c r="C10524" s="557"/>
      <c r="D10524" s="556"/>
      <c r="E10524" s="542"/>
      <c r="F10524" s="540"/>
      <c r="G10524" s="596"/>
    </row>
    <row r="10525" spans="1:7" ht="19.899999999999999" customHeight="1" x14ac:dyDescent="0.2">
      <c r="A10525" s="597"/>
      <c r="B10525" s="549"/>
      <c r="C10525" s="540" t="s">
        <v>1006</v>
      </c>
      <c r="D10525" s="558">
        <f>IFERROR(VLOOKUP(COUNTIF($A$1:A10525,"ANALISIS DE PRECIOS"),T_Rendimiento_Equipo,5,FALSE),0)</f>
        <v>0</v>
      </c>
      <c r="E10525" s="559" t="str">
        <f ca="1">G10507&amp;"/día"</f>
        <v>0/día</v>
      </c>
      <c r="F10525" s="598"/>
      <c r="G10525" s="592"/>
    </row>
    <row r="10526" spans="1:7" ht="19.899999999999999" customHeight="1" x14ac:dyDescent="0.2">
      <c r="A10526" s="590"/>
      <c r="B10526" s="549"/>
      <c r="C10526" s="545"/>
      <c r="D10526" s="541"/>
      <c r="E10526" s="542"/>
      <c r="F10526" s="540"/>
      <c r="G10526" s="592"/>
    </row>
    <row r="10527" spans="1:7" ht="19.899999999999999" customHeight="1" x14ac:dyDescent="0.2">
      <c r="A10527" s="792" t="s">
        <v>576</v>
      </c>
      <c r="B10527" s="793"/>
      <c r="C10527" s="794" t="s">
        <v>0</v>
      </c>
      <c r="D10527" s="806" t="s">
        <v>1866</v>
      </c>
      <c r="E10527" s="806" t="s">
        <v>1865</v>
      </c>
      <c r="F10527" s="798" t="s">
        <v>1007</v>
      </c>
      <c r="G10527" s="800" t="s">
        <v>26</v>
      </c>
    </row>
    <row r="10528" spans="1:7" ht="19.899999999999999" customHeight="1" x14ac:dyDescent="0.2">
      <c r="A10528" s="560" t="s">
        <v>577</v>
      </c>
      <c r="B10528" s="560" t="s">
        <v>578</v>
      </c>
      <c r="C10528" s="795"/>
      <c r="D10528" s="807"/>
      <c r="E10528" s="797"/>
      <c r="F10528" s="799"/>
      <c r="G10528" s="801"/>
    </row>
    <row r="10529" spans="1:7" ht="19.899999999999999" customHeight="1" x14ac:dyDescent="0.2">
      <c r="A10529" s="599"/>
      <c r="B10529" s="545"/>
      <c r="C10529" s="537" t="s">
        <v>1008</v>
      </c>
      <c r="D10529" s="542"/>
      <c r="E10529" s="542"/>
      <c r="F10529" s="545"/>
      <c r="G10529" s="600"/>
    </row>
    <row r="10530" spans="1:7" ht="19.899999999999999" customHeight="1" x14ac:dyDescent="0.2">
      <c r="A10530" s="601">
        <f t="shared" ref="A10530:A10538" si="2383">IFERROR(VLOOKUP(C10530,T_Insumos,4,FALSE),0)</f>
        <v>0</v>
      </c>
      <c r="B10530" s="561">
        <f t="shared" ref="B10530:B10538" si="2384">IFERROR(VLOOKUP(C10530,T_Insumos,5,FALSE),0)</f>
        <v>0</v>
      </c>
      <c r="C10530" s="552"/>
      <c r="D10530" s="562">
        <f t="shared" ref="D10530:D10538" si="2385">IFERROR(VLOOKUP(C10530,T_Insumos,3,FALSE),0)</f>
        <v>0</v>
      </c>
      <c r="E10530" s="555">
        <f>D10530*$G$23</f>
        <v>0</v>
      </c>
      <c r="F10530" s="558">
        <f>IF(C10530="",0,IFERROR(VLOOKUP(COUNTIF($A$1:A10530,"ANALISIS DE PRECIOS"),T_Rendimiento_Equipo,5,FALSE),0))</f>
        <v>0</v>
      </c>
      <c r="G10530" s="555">
        <f>IFERROR(ROUND(E10530/F10530,2),0)</f>
        <v>0</v>
      </c>
    </row>
    <row r="10531" spans="1:7" ht="19.899999999999999" customHeight="1" x14ac:dyDescent="0.2">
      <c r="A10531" s="601">
        <f t="shared" si="2383"/>
        <v>0</v>
      </c>
      <c r="B10531" s="561">
        <f t="shared" si="2384"/>
        <v>0</v>
      </c>
      <c r="C10531" s="552"/>
      <c r="D10531" s="562">
        <f t="shared" si="2385"/>
        <v>0</v>
      </c>
      <c r="E10531" s="555"/>
      <c r="F10531" s="558">
        <f>IF(C10531="",0,IFERROR(VLOOKUP(COUNTIF($A$1:A10531,"ANALISIS DE PRECIOS"),T_Rendimiento_Equipo,5,FALSE),0))</f>
        <v>0</v>
      </c>
      <c r="G10531" s="555">
        <f t="shared" ref="G10531:G10538" si="2386">IFERROR(ROUND(E10531/F10531,2),0)</f>
        <v>0</v>
      </c>
    </row>
    <row r="10532" spans="1:7" ht="19.899999999999999" customHeight="1" x14ac:dyDescent="0.2">
      <c r="A10532" s="601">
        <f t="shared" si="2383"/>
        <v>0</v>
      </c>
      <c r="B10532" s="561">
        <f t="shared" si="2384"/>
        <v>0</v>
      </c>
      <c r="C10532" s="563"/>
      <c r="D10532" s="562">
        <f t="shared" si="2385"/>
        <v>0</v>
      </c>
      <c r="E10532" s="555"/>
      <c r="F10532" s="558">
        <f>IF(C10532="",0,IFERROR(VLOOKUP(COUNTIF($A$1:A10532,"ANALISIS DE PRECIOS"),T_Rendimiento_Equipo,5,FALSE),0))</f>
        <v>0</v>
      </c>
      <c r="G10532" s="555">
        <f t="shared" si="2386"/>
        <v>0</v>
      </c>
    </row>
    <row r="10533" spans="1:7" ht="19.899999999999999" customHeight="1" x14ac:dyDescent="0.2">
      <c r="A10533" s="601">
        <f t="shared" si="2383"/>
        <v>0</v>
      </c>
      <c r="B10533" s="561">
        <f t="shared" si="2384"/>
        <v>0</v>
      </c>
      <c r="C10533" s="563"/>
      <c r="D10533" s="562">
        <f t="shared" si="2385"/>
        <v>0</v>
      </c>
      <c r="E10533" s="555"/>
      <c r="F10533" s="558">
        <f>IF(C10533="",0,IFERROR(VLOOKUP(COUNTIF($A$1:A10533,"ANALISIS DE PRECIOS"),T_Rendimiento_Equipo,5,FALSE),0))</f>
        <v>0</v>
      </c>
      <c r="G10533" s="555">
        <f t="shared" si="2386"/>
        <v>0</v>
      </c>
    </row>
    <row r="10534" spans="1:7" ht="19.899999999999999" customHeight="1" x14ac:dyDescent="0.2">
      <c r="A10534" s="601">
        <f t="shared" si="2383"/>
        <v>0</v>
      </c>
      <c r="B10534" s="561">
        <f t="shared" si="2384"/>
        <v>0</v>
      </c>
      <c r="C10534" s="563"/>
      <c r="D10534" s="562">
        <f t="shared" si="2385"/>
        <v>0</v>
      </c>
      <c r="E10534" s="555"/>
      <c r="F10534" s="558">
        <f>IF(C10534="",0,IFERROR(VLOOKUP(COUNTIF($A$1:A10534,"ANALISIS DE PRECIOS"),T_Rendimiento_Equipo,5,FALSE),0))</f>
        <v>0</v>
      </c>
      <c r="G10534" s="555">
        <f t="shared" si="2386"/>
        <v>0</v>
      </c>
    </row>
    <row r="10535" spans="1:7" ht="19.899999999999999" customHeight="1" x14ac:dyDescent="0.2">
      <c r="A10535" s="601">
        <f t="shared" si="2383"/>
        <v>0</v>
      </c>
      <c r="B10535" s="561">
        <f t="shared" si="2384"/>
        <v>0</v>
      </c>
      <c r="C10535" s="563"/>
      <c r="D10535" s="562">
        <f t="shared" si="2385"/>
        <v>0</v>
      </c>
      <c r="E10535" s="555"/>
      <c r="F10535" s="558">
        <f>IF(C10535="",0,IFERROR(VLOOKUP(COUNTIF($A$1:A10535,"ANALISIS DE PRECIOS"),T_Rendimiento_Equipo,5,FALSE),0))</f>
        <v>0</v>
      </c>
      <c r="G10535" s="555">
        <f t="shared" si="2386"/>
        <v>0</v>
      </c>
    </row>
    <row r="10536" spans="1:7" ht="19.899999999999999" customHeight="1" x14ac:dyDescent="0.2">
      <c r="A10536" s="601">
        <f t="shared" si="2383"/>
        <v>0</v>
      </c>
      <c r="B10536" s="561">
        <f t="shared" si="2384"/>
        <v>0</v>
      </c>
      <c r="C10536" s="563"/>
      <c r="D10536" s="562">
        <f t="shared" si="2385"/>
        <v>0</v>
      </c>
      <c r="E10536" s="555"/>
      <c r="F10536" s="558">
        <f>IF(C10536="",0,IFERROR(VLOOKUP(COUNTIF($A$1:A10536,"ANALISIS DE PRECIOS"),T_Rendimiento_Equipo,5,FALSE),0))</f>
        <v>0</v>
      </c>
      <c r="G10536" s="555">
        <f t="shared" si="2386"/>
        <v>0</v>
      </c>
    </row>
    <row r="10537" spans="1:7" ht="19.899999999999999" customHeight="1" x14ac:dyDescent="0.2">
      <c r="A10537" s="601">
        <f t="shared" si="2383"/>
        <v>0</v>
      </c>
      <c r="B10537" s="561">
        <f t="shared" si="2384"/>
        <v>0</v>
      </c>
      <c r="C10537" s="563"/>
      <c r="D10537" s="562">
        <f t="shared" si="2385"/>
        <v>0</v>
      </c>
      <c r="E10537" s="555"/>
      <c r="F10537" s="558">
        <f>IF(C10537="",0,IFERROR(VLOOKUP(COUNTIF($A$1:A10537,"ANALISIS DE PRECIOS"),T_Rendimiento_Equipo,5,FALSE),0))</f>
        <v>0</v>
      </c>
      <c r="G10537" s="555">
        <f t="shared" si="2386"/>
        <v>0</v>
      </c>
    </row>
    <row r="10538" spans="1:7" ht="19.899999999999999" customHeight="1" x14ac:dyDescent="0.2">
      <c r="A10538" s="601">
        <f t="shared" si="2383"/>
        <v>0</v>
      </c>
      <c r="B10538" s="561">
        <f t="shared" si="2384"/>
        <v>0</v>
      </c>
      <c r="C10538" s="552"/>
      <c r="D10538" s="562">
        <f t="shared" si="2385"/>
        <v>0</v>
      </c>
      <c r="E10538" s="555"/>
      <c r="F10538" s="558">
        <f>IF(C10538="",0,IFERROR(VLOOKUP(COUNTIF($A$1:A10538,"ANALISIS DE PRECIOS"),T_Rendimiento_Equipo,5,FALSE),0))</f>
        <v>0</v>
      </c>
      <c r="G10538" s="555">
        <f t="shared" si="2386"/>
        <v>0</v>
      </c>
    </row>
    <row r="10539" spans="1:7" ht="19.899999999999999" customHeight="1" x14ac:dyDescent="0.2">
      <c r="A10539" s="602"/>
      <c r="B10539" s="541"/>
      <c r="C10539" s="545"/>
      <c r="D10539" s="541"/>
      <c r="E10539" s="542"/>
      <c r="F10539" s="564" t="s">
        <v>27</v>
      </c>
      <c r="G10539" s="603">
        <f>SUBTOTAL(9,G10530:G10538)</f>
        <v>0</v>
      </c>
    </row>
    <row r="10540" spans="1:7" ht="19.899999999999999" customHeight="1" x14ac:dyDescent="0.2">
      <c r="A10540" s="599"/>
      <c r="B10540" s="545"/>
      <c r="C10540" s="537" t="s">
        <v>713</v>
      </c>
      <c r="D10540" s="541"/>
      <c r="E10540" s="542"/>
      <c r="F10540" s="543"/>
      <c r="G10540" s="600"/>
    </row>
    <row r="10541" spans="1:7" ht="19.899999999999999" customHeight="1" x14ac:dyDescent="0.2">
      <c r="A10541" s="792" t="s">
        <v>576</v>
      </c>
      <c r="B10541" s="793"/>
      <c r="C10541" s="794" t="s">
        <v>0</v>
      </c>
      <c r="D10541" s="796" t="s">
        <v>24</v>
      </c>
      <c r="E10541" s="796" t="s">
        <v>1832</v>
      </c>
      <c r="F10541" s="798" t="s">
        <v>1007</v>
      </c>
      <c r="G10541" s="800" t="s">
        <v>26</v>
      </c>
    </row>
    <row r="10542" spans="1:7" ht="19.899999999999999" customHeight="1" x14ac:dyDescent="0.2">
      <c r="A10542" s="560" t="s">
        <v>577</v>
      </c>
      <c r="B10542" s="560" t="s">
        <v>578</v>
      </c>
      <c r="C10542" s="795"/>
      <c r="D10542" s="797"/>
      <c r="E10542" s="797"/>
      <c r="F10542" s="799"/>
      <c r="G10542" s="801"/>
    </row>
    <row r="10543" spans="1:7" ht="19.899999999999999" customHeight="1" x14ac:dyDescent="0.2">
      <c r="A10543" s="601">
        <f t="shared" ref="A10543:A10549" si="2387">IFERROR(VLOOKUP(C10543,T_Insumos,4,FALSE),0)</f>
        <v>0</v>
      </c>
      <c r="B10543" s="561">
        <f t="shared" ref="B10543:B10549" si="2388">IFERROR(VLOOKUP(C10543,T_Insumos,5,FALSE),0)</f>
        <v>0</v>
      </c>
      <c r="C10543" s="565"/>
      <c r="D10543" s="558"/>
      <c r="E10543" s="555">
        <f t="shared" ref="E10543:E10549" si="2389">IFERROR(VLOOKUP(C10543,T_Insumos,3,FALSE),0)</f>
        <v>0</v>
      </c>
      <c r="F10543" s="558">
        <f>IF(C10543="",0,IFERROR(VLOOKUP(COUNTIF($A$1:A10543,"ANALISIS DE PRECIOS"),T_Rendimiento_Equipo,5,FALSE),0))</f>
        <v>0</v>
      </c>
      <c r="G10543" s="555">
        <f>IFERROR(ROUND(D10543*E10543/F10543,2),0)</f>
        <v>0</v>
      </c>
    </row>
    <row r="10544" spans="1:7" ht="19.899999999999999" customHeight="1" x14ac:dyDescent="0.2">
      <c r="A10544" s="601">
        <f t="shared" si="2387"/>
        <v>0</v>
      </c>
      <c r="B10544" s="561">
        <f t="shared" si="2388"/>
        <v>0</v>
      </c>
      <c r="C10544" s="552"/>
      <c r="D10544" s="558"/>
      <c r="E10544" s="555">
        <f t="shared" si="2389"/>
        <v>0</v>
      </c>
      <c r="F10544" s="558">
        <f>IF(C10544="",0,IFERROR(VLOOKUP(COUNTIF($A$1:A10544,"ANALISIS DE PRECIOS"),T_Rendimiento_Equipo,5,FALSE),0))</f>
        <v>0</v>
      </c>
      <c r="G10544" s="555">
        <f t="shared" ref="G10544:G10549" si="2390">IFERROR(ROUND(D10544*E10544/F10544,2),0)</f>
        <v>0</v>
      </c>
    </row>
    <row r="10545" spans="1:7" ht="19.899999999999999" customHeight="1" x14ac:dyDescent="0.2">
      <c r="A10545" s="601">
        <f t="shared" si="2387"/>
        <v>0</v>
      </c>
      <c r="B10545" s="561">
        <f t="shared" si="2388"/>
        <v>0</v>
      </c>
      <c r="C10545" s="552"/>
      <c r="D10545" s="558"/>
      <c r="E10545" s="555">
        <f t="shared" si="2389"/>
        <v>0</v>
      </c>
      <c r="F10545" s="558">
        <f>IF(C10545="",0,IFERROR(VLOOKUP(COUNTIF($A$1:A10545,"ANALISIS DE PRECIOS"),T_Rendimiento_Equipo,5,FALSE),0))</f>
        <v>0</v>
      </c>
      <c r="G10545" s="555">
        <f t="shared" si="2390"/>
        <v>0</v>
      </c>
    </row>
    <row r="10546" spans="1:7" ht="19.899999999999999" customHeight="1" x14ac:dyDescent="0.2">
      <c r="A10546" s="601">
        <f t="shared" si="2387"/>
        <v>0</v>
      </c>
      <c r="B10546" s="561">
        <f t="shared" si="2388"/>
        <v>0</v>
      </c>
      <c r="C10546" s="552"/>
      <c r="D10546" s="558"/>
      <c r="E10546" s="555">
        <f t="shared" si="2389"/>
        <v>0</v>
      </c>
      <c r="F10546" s="558">
        <f>IF(C10546="",0,IFERROR(VLOOKUP(COUNTIF($A$1:A10546,"ANALISIS DE PRECIOS"),T_Rendimiento_Equipo,5,FALSE),0))</f>
        <v>0</v>
      </c>
      <c r="G10546" s="555">
        <f t="shared" si="2390"/>
        <v>0</v>
      </c>
    </row>
    <row r="10547" spans="1:7" ht="19.899999999999999" customHeight="1" x14ac:dyDescent="0.2">
      <c r="A10547" s="601">
        <f t="shared" si="2387"/>
        <v>0</v>
      </c>
      <c r="B10547" s="561">
        <f t="shared" si="2388"/>
        <v>0</v>
      </c>
      <c r="C10547" s="552"/>
      <c r="D10547" s="558"/>
      <c r="E10547" s="555">
        <f t="shared" si="2389"/>
        <v>0</v>
      </c>
      <c r="F10547" s="558">
        <f>IF(C10547="",0,IFERROR(VLOOKUP(COUNTIF($A$1:A10547,"ANALISIS DE PRECIOS"),T_Rendimiento_Equipo,5,FALSE),0))</f>
        <v>0</v>
      </c>
      <c r="G10547" s="555">
        <f t="shared" si="2390"/>
        <v>0</v>
      </c>
    </row>
    <row r="10548" spans="1:7" ht="19.899999999999999" customHeight="1" x14ac:dyDescent="0.2">
      <c r="A10548" s="601">
        <f t="shared" si="2387"/>
        <v>0</v>
      </c>
      <c r="B10548" s="561">
        <f t="shared" si="2388"/>
        <v>0</v>
      </c>
      <c r="C10548" s="552"/>
      <c r="D10548" s="566"/>
      <c r="E10548" s="555">
        <f t="shared" si="2389"/>
        <v>0</v>
      </c>
      <c r="F10548" s="558">
        <f>IF(C10548="",0,IFERROR(VLOOKUP(COUNTIF($A$1:A10548,"ANALISIS DE PRECIOS"),T_Rendimiento_Equipo,5,FALSE),0))</f>
        <v>0</v>
      </c>
      <c r="G10548" s="555">
        <f t="shared" si="2390"/>
        <v>0</v>
      </c>
    </row>
    <row r="10549" spans="1:7" ht="19.899999999999999" customHeight="1" x14ac:dyDescent="0.2">
      <c r="A10549" s="601">
        <f t="shared" si="2387"/>
        <v>0</v>
      </c>
      <c r="B10549" s="561">
        <f t="shared" si="2388"/>
        <v>0</v>
      </c>
      <c r="C10549" s="561"/>
      <c r="D10549" s="567"/>
      <c r="E10549" s="555">
        <f t="shared" si="2389"/>
        <v>0</v>
      </c>
      <c r="F10549" s="558">
        <f>IF(C10549="",0,IFERROR(VLOOKUP(COUNTIF($A$1:A10549,"ANALISIS DE PRECIOS"),T_Rendimiento_Equipo,5,FALSE),0))</f>
        <v>0</v>
      </c>
      <c r="G10549" s="555">
        <f t="shared" si="2390"/>
        <v>0</v>
      </c>
    </row>
    <row r="10550" spans="1:7" ht="19.899999999999999" customHeight="1" x14ac:dyDescent="0.2">
      <c r="A10550" s="602"/>
      <c r="B10550" s="541"/>
      <c r="C10550" s="545"/>
      <c r="D10550" s="541"/>
      <c r="E10550" s="542"/>
      <c r="F10550" s="564" t="s">
        <v>28</v>
      </c>
      <c r="G10550" s="604">
        <f>SUBTOTAL(9,G10543:G10549)</f>
        <v>0</v>
      </c>
    </row>
    <row r="10551" spans="1:7" ht="19.899999999999999" customHeight="1" x14ac:dyDescent="0.2">
      <c r="A10551" s="599"/>
      <c r="B10551" s="545"/>
      <c r="C10551" s="537" t="s">
        <v>1014</v>
      </c>
      <c r="D10551" s="541"/>
      <c r="E10551" s="542"/>
      <c r="F10551" s="543"/>
      <c r="G10551" s="600"/>
    </row>
    <row r="10552" spans="1:7" ht="19.899999999999999" customHeight="1" x14ac:dyDescent="0.2">
      <c r="A10552" s="792" t="s">
        <v>576</v>
      </c>
      <c r="B10552" s="793"/>
      <c r="C10552" s="794" t="s">
        <v>0</v>
      </c>
      <c r="D10552" s="794" t="s">
        <v>1867</v>
      </c>
      <c r="E10552" s="796" t="s">
        <v>24</v>
      </c>
      <c r="F10552" s="798" t="s">
        <v>25</v>
      </c>
      <c r="G10552" s="800" t="s">
        <v>26</v>
      </c>
    </row>
    <row r="10553" spans="1:7" ht="19.899999999999999" customHeight="1" x14ac:dyDescent="0.2">
      <c r="A10553" s="560" t="s">
        <v>577</v>
      </c>
      <c r="B10553" s="560" t="s">
        <v>578</v>
      </c>
      <c r="C10553" s="795"/>
      <c r="D10553" s="795"/>
      <c r="E10553" s="797"/>
      <c r="F10553" s="799"/>
      <c r="G10553" s="801"/>
    </row>
    <row r="10554" spans="1:7" ht="19.899999999999999" customHeight="1" x14ac:dyDescent="0.2">
      <c r="A10554" s="601">
        <f t="shared" ref="A10554:A10564" si="2391">IFERROR(VLOOKUP(C10554,T_Insumos,4,FALSE),0)</f>
        <v>0</v>
      </c>
      <c r="B10554" s="561">
        <f t="shared" ref="B10554:B10564" si="2392">IFERROR(VLOOKUP(C10554,T_Insumos,5,FALSE),0)</f>
        <v>0</v>
      </c>
      <c r="C10554" s="561"/>
      <c r="D10554" s="613">
        <f t="shared" ref="D10554:D10564" si="2393">IFERROR(VLOOKUP(C10554,T_Insumos,2,FALSE),0)</f>
        <v>0</v>
      </c>
      <c r="E10554" s="553"/>
      <c r="F10554" s="555">
        <f t="shared" ref="F10554:F10564" si="2394">IFERROR(VLOOKUP(C10554,T_Insumos,3,FALSE),0)</f>
        <v>0</v>
      </c>
      <c r="G10554" s="555">
        <f>ROUND(E10554*F10554,2)</f>
        <v>0</v>
      </c>
    </row>
    <row r="10555" spans="1:7" ht="19.899999999999999" customHeight="1" x14ac:dyDescent="0.2">
      <c r="A10555" s="601">
        <f t="shared" si="2391"/>
        <v>0</v>
      </c>
      <c r="B10555" s="561">
        <f t="shared" si="2392"/>
        <v>0</v>
      </c>
      <c r="C10555" s="561"/>
      <c r="D10555" s="613">
        <f t="shared" si="2393"/>
        <v>0</v>
      </c>
      <c r="E10555" s="553"/>
      <c r="F10555" s="555">
        <f t="shared" si="2394"/>
        <v>0</v>
      </c>
      <c r="G10555" s="555">
        <f t="shared" ref="G10555:G10564" si="2395">ROUND(E10555*F10555,2)</f>
        <v>0</v>
      </c>
    </row>
    <row r="10556" spans="1:7" ht="19.899999999999999" customHeight="1" x14ac:dyDescent="0.2">
      <c r="A10556" s="601">
        <f t="shared" si="2391"/>
        <v>0</v>
      </c>
      <c r="B10556" s="561">
        <f t="shared" si="2392"/>
        <v>0</v>
      </c>
      <c r="C10556" s="561"/>
      <c r="D10556" s="613">
        <f t="shared" si="2393"/>
        <v>0</v>
      </c>
      <c r="E10556" s="553"/>
      <c r="F10556" s="555">
        <f t="shared" si="2394"/>
        <v>0</v>
      </c>
      <c r="G10556" s="555">
        <f t="shared" si="2395"/>
        <v>0</v>
      </c>
    </row>
    <row r="10557" spans="1:7" ht="19.899999999999999" customHeight="1" x14ac:dyDescent="0.2">
      <c r="A10557" s="601">
        <f t="shared" si="2391"/>
        <v>0</v>
      </c>
      <c r="B10557" s="561">
        <f t="shared" si="2392"/>
        <v>0</v>
      </c>
      <c r="C10557" s="561"/>
      <c r="D10557" s="613">
        <f t="shared" si="2393"/>
        <v>0</v>
      </c>
      <c r="E10557" s="553"/>
      <c r="F10557" s="555">
        <f t="shared" si="2394"/>
        <v>0</v>
      </c>
      <c r="G10557" s="555">
        <f t="shared" si="2395"/>
        <v>0</v>
      </c>
    </row>
    <row r="10558" spans="1:7" ht="19.899999999999999" customHeight="1" x14ac:dyDescent="0.2">
      <c r="A10558" s="601">
        <f t="shared" si="2391"/>
        <v>0</v>
      </c>
      <c r="B10558" s="561">
        <f t="shared" si="2392"/>
        <v>0</v>
      </c>
      <c r="C10558" s="561"/>
      <c r="D10558" s="613">
        <f t="shared" si="2393"/>
        <v>0</v>
      </c>
      <c r="E10558" s="553"/>
      <c r="F10558" s="555">
        <f t="shared" si="2394"/>
        <v>0</v>
      </c>
      <c r="G10558" s="555">
        <f t="shared" si="2395"/>
        <v>0</v>
      </c>
    </row>
    <row r="10559" spans="1:7" ht="19.899999999999999" customHeight="1" x14ac:dyDescent="0.2">
      <c r="A10559" s="601">
        <f t="shared" si="2391"/>
        <v>0</v>
      </c>
      <c r="B10559" s="561">
        <f t="shared" si="2392"/>
        <v>0</v>
      </c>
      <c r="C10559" s="561"/>
      <c r="D10559" s="613">
        <f t="shared" si="2393"/>
        <v>0</v>
      </c>
      <c r="E10559" s="553"/>
      <c r="F10559" s="555">
        <f t="shared" si="2394"/>
        <v>0</v>
      </c>
      <c r="G10559" s="555">
        <f t="shared" si="2395"/>
        <v>0</v>
      </c>
    </row>
    <row r="10560" spans="1:7" ht="19.899999999999999" customHeight="1" x14ac:dyDescent="0.2">
      <c r="A10560" s="601">
        <f t="shared" si="2391"/>
        <v>0</v>
      </c>
      <c r="B10560" s="561">
        <f t="shared" si="2392"/>
        <v>0</v>
      </c>
      <c r="C10560" s="561"/>
      <c r="D10560" s="613">
        <f t="shared" si="2393"/>
        <v>0</v>
      </c>
      <c r="E10560" s="553"/>
      <c r="F10560" s="555">
        <f t="shared" si="2394"/>
        <v>0</v>
      </c>
      <c r="G10560" s="555">
        <f t="shared" si="2395"/>
        <v>0</v>
      </c>
    </row>
    <row r="10561" spans="1:7" ht="19.899999999999999" customHeight="1" x14ac:dyDescent="0.2">
      <c r="A10561" s="601">
        <f t="shared" si="2391"/>
        <v>0</v>
      </c>
      <c r="B10561" s="561">
        <f t="shared" si="2392"/>
        <v>0</v>
      </c>
      <c r="C10561" s="561"/>
      <c r="D10561" s="613">
        <f t="shared" si="2393"/>
        <v>0</v>
      </c>
      <c r="E10561" s="553"/>
      <c r="F10561" s="555">
        <f t="shared" si="2394"/>
        <v>0</v>
      </c>
      <c r="G10561" s="555">
        <f t="shared" si="2395"/>
        <v>0</v>
      </c>
    </row>
    <row r="10562" spans="1:7" ht="19.899999999999999" customHeight="1" x14ac:dyDescent="0.2">
      <c r="A10562" s="601">
        <f t="shared" si="2391"/>
        <v>0</v>
      </c>
      <c r="B10562" s="561">
        <f t="shared" si="2392"/>
        <v>0</v>
      </c>
      <c r="C10562" s="561"/>
      <c r="D10562" s="613">
        <f t="shared" si="2393"/>
        <v>0</v>
      </c>
      <c r="E10562" s="553"/>
      <c r="F10562" s="555">
        <f t="shared" si="2394"/>
        <v>0</v>
      </c>
      <c r="G10562" s="555">
        <f t="shared" si="2395"/>
        <v>0</v>
      </c>
    </row>
    <row r="10563" spans="1:7" ht="19.899999999999999" customHeight="1" x14ac:dyDescent="0.2">
      <c r="A10563" s="601">
        <f t="shared" si="2391"/>
        <v>0</v>
      </c>
      <c r="B10563" s="561">
        <f t="shared" si="2392"/>
        <v>0</v>
      </c>
      <c r="C10563" s="561"/>
      <c r="D10563" s="613">
        <f t="shared" si="2393"/>
        <v>0</v>
      </c>
      <c r="E10563" s="553"/>
      <c r="F10563" s="555">
        <f t="shared" si="2394"/>
        <v>0</v>
      </c>
      <c r="G10563" s="555">
        <f t="shared" si="2395"/>
        <v>0</v>
      </c>
    </row>
    <row r="10564" spans="1:7" ht="19.899999999999999" customHeight="1" x14ac:dyDescent="0.2">
      <c r="A10564" s="601">
        <f t="shared" si="2391"/>
        <v>0</v>
      </c>
      <c r="B10564" s="561">
        <f t="shared" si="2392"/>
        <v>0</v>
      </c>
      <c r="C10564" s="561"/>
      <c r="D10564" s="613">
        <f t="shared" si="2393"/>
        <v>0</v>
      </c>
      <c r="E10564" s="553"/>
      <c r="F10564" s="555">
        <f t="shared" si="2394"/>
        <v>0</v>
      </c>
      <c r="G10564" s="555">
        <f t="shared" si="2395"/>
        <v>0</v>
      </c>
    </row>
    <row r="10565" spans="1:7" ht="19.899999999999999" customHeight="1" x14ac:dyDescent="0.2">
      <c r="A10565" s="599"/>
      <c r="B10565" s="545"/>
      <c r="C10565" s="545"/>
      <c r="D10565" s="541"/>
      <c r="E10565" s="542"/>
      <c r="F10565" s="564" t="s">
        <v>29</v>
      </c>
      <c r="G10565" s="605">
        <f>SUBTOTAL(9,G10554:G10564)</f>
        <v>0</v>
      </c>
    </row>
    <row r="10566" spans="1:7" ht="19.899999999999999" customHeight="1" x14ac:dyDescent="0.2">
      <c r="A10566" s="599"/>
      <c r="B10566" s="545"/>
      <c r="C10566" s="537" t="s">
        <v>1015</v>
      </c>
      <c r="D10566" s="541"/>
      <c r="E10566" s="542"/>
      <c r="F10566" s="543"/>
      <c r="G10566" s="600"/>
    </row>
    <row r="10567" spans="1:7" ht="19.899999999999999" customHeight="1" x14ac:dyDescent="0.2">
      <c r="A10567" s="792" t="s">
        <v>576</v>
      </c>
      <c r="B10567" s="793"/>
      <c r="C10567" s="794" t="s">
        <v>0</v>
      </c>
      <c r="D10567" s="794" t="s">
        <v>1867</v>
      </c>
      <c r="E10567" s="796" t="s">
        <v>24</v>
      </c>
      <c r="F10567" s="798" t="s">
        <v>25</v>
      </c>
      <c r="G10567" s="800" t="s">
        <v>26</v>
      </c>
    </row>
    <row r="10568" spans="1:7" ht="19.899999999999999" customHeight="1" x14ac:dyDescent="0.2">
      <c r="A10568" s="560" t="s">
        <v>577</v>
      </c>
      <c r="B10568" s="560" t="s">
        <v>578</v>
      </c>
      <c r="C10568" s="795"/>
      <c r="D10568" s="795"/>
      <c r="E10568" s="797"/>
      <c r="F10568" s="799"/>
      <c r="G10568" s="801"/>
    </row>
    <row r="10569" spans="1:7" ht="19.899999999999999" customHeight="1" x14ac:dyDescent="0.2">
      <c r="A10569" s="601">
        <f>IFERROR(VLOOKUP(C10569,T_Insumos,4,FALSE),0)</f>
        <v>0</v>
      </c>
      <c r="B10569" s="561">
        <f>IFERROR(VLOOKUP(C10569,T_Insumos,5,FALSE),0)</f>
        <v>0</v>
      </c>
      <c r="C10569" s="552"/>
      <c r="D10569" s="613">
        <f>IF(C10569=0,0,"$/tnkm")</f>
        <v>0</v>
      </c>
      <c r="E10569" s="553"/>
      <c r="F10569" s="555">
        <f>IFERROR(VLOOKUP(C10569,T_Insumos,3,FALSE),0)</f>
        <v>0</v>
      </c>
      <c r="G10569" s="555">
        <f>ROUND(E10569*F10569,2)</f>
        <v>0</v>
      </c>
    </row>
    <row r="10570" spans="1:7" ht="19.899999999999999" customHeight="1" x14ac:dyDescent="0.2">
      <c r="A10570" s="601">
        <f>IFERROR(VLOOKUP(C10570,T_Insumos,4,FALSE),0)</f>
        <v>0</v>
      </c>
      <c r="B10570" s="561">
        <f>IFERROR(VLOOKUP(C10570,T_Insumos,5,FALSE),0)</f>
        <v>0</v>
      </c>
      <c r="C10570" s="552"/>
      <c r="D10570" s="613">
        <f>IF(C10570=0,0,"$/tnkm")</f>
        <v>0</v>
      </c>
      <c r="E10570" s="569"/>
      <c r="F10570" s="555">
        <f>IFERROR(VLOOKUP(C10570,T_Insumos,3,FALSE),0)</f>
        <v>0</v>
      </c>
      <c r="G10570" s="555">
        <f t="shared" ref="G10570" si="2396">ROUND(E10570*F10570,2)</f>
        <v>0</v>
      </c>
    </row>
    <row r="10571" spans="1:7" ht="19.899999999999999" customHeight="1" x14ac:dyDescent="0.2">
      <c r="A10571" s="599"/>
      <c r="B10571" s="545"/>
      <c r="C10571" s="545"/>
      <c r="D10571" s="541"/>
      <c r="E10571" s="542"/>
      <c r="F10571" s="564" t="s">
        <v>1016</v>
      </c>
      <c r="G10571" s="605">
        <f>SUBTOTAL(9,G10569:G10570)</f>
        <v>0</v>
      </c>
    </row>
    <row r="10572" spans="1:7" ht="19.899999999999999" customHeight="1" x14ac:dyDescent="0.2">
      <c r="A10572" s="602"/>
      <c r="B10572" s="541"/>
      <c r="C10572" s="545"/>
      <c r="D10572" s="541"/>
      <c r="E10572" s="542"/>
      <c r="F10572" s="543"/>
      <c r="G10572" s="600"/>
    </row>
    <row r="10573" spans="1:7" ht="19.899999999999999" customHeight="1" x14ac:dyDescent="0.2">
      <c r="A10573" s="664" t="str">
        <f>B10507</f>
        <v/>
      </c>
      <c r="B10573" s="661">
        <f ca="1">C10507</f>
        <v>0</v>
      </c>
      <c r="C10573" s="541"/>
      <c r="D10573" s="541" t="s">
        <v>1833</v>
      </c>
      <c r="E10573" s="662"/>
      <c r="F10573" s="663" t="str">
        <f ca="1">"$/"&amp;G10507</f>
        <v>$/0</v>
      </c>
      <c r="G10573" s="610">
        <f>SUBTOTAL(9,G10530:G10572)</f>
        <v>0</v>
      </c>
    </row>
    <row r="10574" spans="1:7" ht="19.899999999999999" customHeight="1" x14ac:dyDescent="0.2">
      <c r="A10574" s="606"/>
      <c r="B10574" s="607"/>
      <c r="C10574" s="608"/>
      <c r="D10574" s="608" t="s">
        <v>2043</v>
      </c>
      <c r="E10574" s="609"/>
      <c r="F10574" s="665" t="str">
        <f ca="1">"$/"&amp;G10507</f>
        <v>$/0</v>
      </c>
      <c r="G10574" s="610">
        <f>ROUND(G10573/Coeficiente_Paso,2)</f>
        <v>0</v>
      </c>
    </row>
    <row r="10575" spans="1:7" ht="19.899999999999999" customHeight="1" x14ac:dyDescent="0.2">
      <c r="A10575" s="191"/>
      <c r="B10575" s="191"/>
      <c r="C10575" s="191"/>
      <c r="D10575" s="191"/>
      <c r="E10575" s="191"/>
      <c r="F10575" s="191"/>
      <c r="G10575" s="191"/>
    </row>
    <row r="10576" spans="1:7" ht="19.899999999999999" customHeight="1" x14ac:dyDescent="0.2">
      <c r="A10576" s="802" t="s">
        <v>31</v>
      </c>
      <c r="B10576" s="803"/>
      <c r="C10576" s="803"/>
      <c r="D10576" s="803"/>
      <c r="E10576" s="803"/>
      <c r="F10576" s="803"/>
      <c r="G10576" s="804"/>
    </row>
    <row r="10577" spans="1:7" ht="19.899999999999999" customHeight="1" x14ac:dyDescent="0.2">
      <c r="A10577" s="587" t="s">
        <v>711</v>
      </c>
      <c r="B10577" s="535" t="str">
        <f>Comitente</f>
        <v>DIRECCIÓN PROVINCIAL DE VIALIDAD</v>
      </c>
      <c r="C10577" s="536"/>
      <c r="D10577" s="537"/>
      <c r="E10577" s="537"/>
      <c r="F10577" s="538"/>
      <c r="G10577" s="588"/>
    </row>
    <row r="10578" spans="1:7" ht="19.899999999999999" customHeight="1" x14ac:dyDescent="0.2">
      <c r="A10578" s="587" t="s">
        <v>712</v>
      </c>
      <c r="B10578" s="535">
        <f>Contratista</f>
        <v>0</v>
      </c>
      <c r="C10578" s="539"/>
      <c r="D10578" s="539"/>
      <c r="E10578" s="539"/>
      <c r="F10578" s="535"/>
      <c r="G10578" s="589"/>
    </row>
    <row r="10579" spans="1:7" ht="19.899999999999999" customHeight="1" x14ac:dyDescent="0.2">
      <c r="A10579" s="587" t="s">
        <v>21</v>
      </c>
      <c r="B10579" s="535" t="str">
        <f>Obra</f>
        <v>PAVIMENTACIÓN Y REPAVIMENTACION DE LA RED VIAL MUNICIPAL AFECTADAS POR OBRAS DE SANEAMIENTO 1era ETAPA SARMIENTO</v>
      </c>
      <c r="C10579" s="539"/>
      <c r="D10579" s="539"/>
      <c r="E10579" s="539"/>
      <c r="F10579" s="535" t="s">
        <v>32</v>
      </c>
      <c r="G10579" s="589">
        <f>Fecha_Base</f>
        <v>0</v>
      </c>
    </row>
    <row r="10580" spans="1:7" ht="19.899999999999999" customHeight="1" x14ac:dyDescent="0.2">
      <c r="A10580" s="590" t="s">
        <v>710</v>
      </c>
      <c r="B10580" s="540" t="str">
        <f>Ubicación</f>
        <v>DEPARTAMENTO SARMIENTO</v>
      </c>
      <c r="C10580" s="540"/>
      <c r="D10580" s="541"/>
      <c r="E10580" s="542"/>
      <c r="F10580" s="543"/>
      <c r="G10580" s="591"/>
    </row>
    <row r="10581" spans="1:7" ht="19.899999999999999" customHeight="1" x14ac:dyDescent="0.2">
      <c r="A10581" s="590" t="s">
        <v>33</v>
      </c>
      <c r="B10581" s="544" t="str">
        <f>IFERROR(VALUE(LEFT(B10582,FIND(".",B10582)-1)),"")</f>
        <v/>
      </c>
      <c r="C10581" s="545">
        <f ca="1">IFERROR(VLOOKUP(B10581,T_Computo_Presupuesto,2,FALSE),0)</f>
        <v>0</v>
      </c>
      <c r="D10581" s="545"/>
      <c r="E10581" s="542"/>
      <c r="F10581" s="543"/>
      <c r="G10581" s="591"/>
    </row>
    <row r="10582" spans="1:7" ht="19.899999999999999" customHeight="1" x14ac:dyDescent="0.2">
      <c r="A10582" s="590" t="s">
        <v>22</v>
      </c>
      <c r="B10582" s="546" t="str">
        <f>IFERROR(VLOOKUP(COUNTIF($A$1:A10582,"ANALISIS DE PRECIOS"),T_NumeroItem,2,FALSE),"")</f>
        <v/>
      </c>
      <c r="C10582" s="805">
        <f ca="1">IFERROR(VLOOKUP(B10582,T_Computo_Presupuesto,2,FALSE),0)</f>
        <v>0</v>
      </c>
      <c r="D10582" s="805"/>
      <c r="E10582" s="805"/>
      <c r="F10582" s="540" t="s">
        <v>23</v>
      </c>
      <c r="G10582" s="592">
        <f ca="1">IFERROR(VLOOKUP(B10582,T_Computo_Presupuesto,4,FALSE),0)</f>
        <v>0</v>
      </c>
    </row>
    <row r="10583" spans="1:7" ht="19.899999999999999" customHeight="1" x14ac:dyDescent="0.2">
      <c r="A10583" s="590"/>
      <c r="B10583" s="540"/>
      <c r="C10583" s="545"/>
      <c r="D10583" s="541"/>
      <c r="E10583" s="542"/>
      <c r="F10583" s="545"/>
      <c r="G10583" s="593"/>
    </row>
    <row r="10584" spans="1:7" ht="19.899999999999999" customHeight="1" x14ac:dyDescent="0.2">
      <c r="A10584" s="594"/>
      <c r="B10584" s="547"/>
      <c r="C10584" s="548" t="s">
        <v>999</v>
      </c>
      <c r="D10584" s="547"/>
      <c r="E10584" s="547"/>
      <c r="F10584" s="547"/>
      <c r="G10584" s="595"/>
    </row>
    <row r="10585" spans="1:7" ht="19.899999999999999" customHeight="1" x14ac:dyDescent="0.2">
      <c r="A10585" s="590"/>
      <c r="B10585" s="549"/>
      <c r="C10585" s="545"/>
      <c r="D10585" s="541"/>
      <c r="E10585" s="542"/>
      <c r="F10585" s="540"/>
      <c r="G10585" s="592"/>
    </row>
    <row r="10586" spans="1:7" ht="19.899999999999999" customHeight="1" x14ac:dyDescent="0.2">
      <c r="A10586" s="590"/>
      <c r="B10586" s="549"/>
      <c r="C10586" s="550" t="s">
        <v>1000</v>
      </c>
      <c r="D10586" s="551" t="s">
        <v>24</v>
      </c>
      <c r="E10586" s="551" t="s">
        <v>1001</v>
      </c>
      <c r="F10586" s="551" t="s">
        <v>1002</v>
      </c>
      <c r="G10586" s="550" t="s">
        <v>1003</v>
      </c>
    </row>
    <row r="10587" spans="1:7" ht="19.899999999999999" customHeight="1" x14ac:dyDescent="0.2">
      <c r="A10587" s="590"/>
      <c r="B10587" s="549"/>
      <c r="C10587" s="552"/>
      <c r="D10587" s="553"/>
      <c r="E10587" s="554">
        <f t="shared" ref="E10587:E10596" si="2397">IFERROR(VLOOKUP(C10587,T_Equipos,4,FALSE),0)</f>
        <v>0</v>
      </c>
      <c r="F10587" s="555">
        <f t="shared" ref="F10587:F10596" si="2398">IFERROR(VLOOKUP(C10587,T_Equipos,5,FALSE),0)</f>
        <v>0</v>
      </c>
      <c r="G10587" s="555">
        <f>ROUND(D10587*F10587,2)</f>
        <v>0</v>
      </c>
    </row>
    <row r="10588" spans="1:7" ht="19.899999999999999" customHeight="1" x14ac:dyDescent="0.2">
      <c r="A10588" s="590"/>
      <c r="B10588" s="549"/>
      <c r="C10588" s="552"/>
      <c r="D10588" s="553"/>
      <c r="E10588" s="554">
        <f t="shared" si="2397"/>
        <v>0</v>
      </c>
      <c r="F10588" s="555">
        <f t="shared" si="2398"/>
        <v>0</v>
      </c>
      <c r="G10588" s="555">
        <f>ROUND(D10588*F10588,2)</f>
        <v>0</v>
      </c>
    </row>
    <row r="10589" spans="1:7" ht="19.899999999999999" customHeight="1" x14ac:dyDescent="0.2">
      <c r="A10589" s="590"/>
      <c r="B10589" s="549"/>
      <c r="C10589" s="552"/>
      <c r="D10589" s="553"/>
      <c r="E10589" s="554">
        <f t="shared" si="2397"/>
        <v>0</v>
      </c>
      <c r="F10589" s="555">
        <f t="shared" si="2398"/>
        <v>0</v>
      </c>
      <c r="G10589" s="555">
        <f>ROUND(D10589*F10589,2)</f>
        <v>0</v>
      </c>
    </row>
    <row r="10590" spans="1:7" ht="19.899999999999999" customHeight="1" x14ac:dyDescent="0.2">
      <c r="A10590" s="590"/>
      <c r="B10590" s="549"/>
      <c r="C10590" s="552"/>
      <c r="D10590" s="553"/>
      <c r="E10590" s="554">
        <f t="shared" si="2397"/>
        <v>0</v>
      </c>
      <c r="F10590" s="555">
        <f t="shared" si="2398"/>
        <v>0</v>
      </c>
      <c r="G10590" s="555">
        <f>ROUND(D10590*F10590,2)</f>
        <v>0</v>
      </c>
    </row>
    <row r="10591" spans="1:7" ht="19.899999999999999" customHeight="1" x14ac:dyDescent="0.2">
      <c r="A10591" s="590"/>
      <c r="B10591" s="549"/>
      <c r="C10591" s="552"/>
      <c r="D10591" s="553"/>
      <c r="E10591" s="554">
        <f t="shared" si="2397"/>
        <v>0</v>
      </c>
      <c r="F10591" s="555">
        <f t="shared" si="2398"/>
        <v>0</v>
      </c>
      <c r="G10591" s="555">
        <f t="shared" ref="G10591:G10596" si="2399">ROUND(D10591*F10591,2)</f>
        <v>0</v>
      </c>
    </row>
    <row r="10592" spans="1:7" ht="19.899999999999999" customHeight="1" x14ac:dyDescent="0.2">
      <c r="A10592" s="590"/>
      <c r="B10592" s="549"/>
      <c r="C10592" s="552"/>
      <c r="D10592" s="553"/>
      <c r="E10592" s="554">
        <f t="shared" si="2397"/>
        <v>0</v>
      </c>
      <c r="F10592" s="555">
        <f t="shared" si="2398"/>
        <v>0</v>
      </c>
      <c r="G10592" s="555">
        <f t="shared" si="2399"/>
        <v>0</v>
      </c>
    </row>
    <row r="10593" spans="1:7" ht="19.899999999999999" customHeight="1" x14ac:dyDescent="0.2">
      <c r="A10593" s="590"/>
      <c r="B10593" s="549"/>
      <c r="C10593" s="552"/>
      <c r="D10593" s="553"/>
      <c r="E10593" s="554">
        <f t="shared" si="2397"/>
        <v>0</v>
      </c>
      <c r="F10593" s="555">
        <f t="shared" si="2398"/>
        <v>0</v>
      </c>
      <c r="G10593" s="555">
        <f t="shared" si="2399"/>
        <v>0</v>
      </c>
    </row>
    <row r="10594" spans="1:7" ht="19.899999999999999" customHeight="1" x14ac:dyDescent="0.2">
      <c r="A10594" s="590"/>
      <c r="B10594" s="549"/>
      <c r="C10594" s="552"/>
      <c r="D10594" s="553"/>
      <c r="E10594" s="554">
        <f t="shared" si="2397"/>
        <v>0</v>
      </c>
      <c r="F10594" s="555">
        <f t="shared" si="2398"/>
        <v>0</v>
      </c>
      <c r="G10594" s="555">
        <f t="shared" si="2399"/>
        <v>0</v>
      </c>
    </row>
    <row r="10595" spans="1:7" ht="19.899999999999999" customHeight="1" x14ac:dyDescent="0.2">
      <c r="A10595" s="590"/>
      <c r="B10595" s="549"/>
      <c r="C10595" s="552"/>
      <c r="D10595" s="553"/>
      <c r="E10595" s="554">
        <f t="shared" si="2397"/>
        <v>0</v>
      </c>
      <c r="F10595" s="555">
        <f t="shared" si="2398"/>
        <v>0</v>
      </c>
      <c r="G10595" s="555">
        <f t="shared" si="2399"/>
        <v>0</v>
      </c>
    </row>
    <row r="10596" spans="1:7" ht="19.899999999999999" customHeight="1" x14ac:dyDescent="0.2">
      <c r="A10596" s="590"/>
      <c r="B10596" s="549"/>
      <c r="C10596" s="552"/>
      <c r="D10596" s="553"/>
      <c r="E10596" s="554">
        <f t="shared" si="2397"/>
        <v>0</v>
      </c>
      <c r="F10596" s="555">
        <f t="shared" si="2398"/>
        <v>0</v>
      </c>
      <c r="G10596" s="555">
        <f t="shared" si="2399"/>
        <v>0</v>
      </c>
    </row>
    <row r="10597" spans="1:7" ht="19.899999999999999" customHeight="1" x14ac:dyDescent="0.2">
      <c r="A10597" s="590"/>
      <c r="B10597" s="549"/>
      <c r="C10597" s="545"/>
      <c r="D10597" s="545"/>
      <c r="E10597" s="556"/>
      <c r="F10597" s="540"/>
      <c r="G10597" s="592"/>
    </row>
    <row r="10598" spans="1:7" ht="19.899999999999999" customHeight="1" x14ac:dyDescent="0.2">
      <c r="A10598" s="590"/>
      <c r="B10598" s="545"/>
      <c r="C10598" s="537" t="s">
        <v>1004</v>
      </c>
      <c r="D10598" s="540" t="s">
        <v>1001</v>
      </c>
      <c r="E10598" s="611">
        <f>SUMPRODUCT(D10587:D10596,E10587:E10596)</f>
        <v>0</v>
      </c>
      <c r="F10598" s="540" t="s">
        <v>1005</v>
      </c>
      <c r="G10598" s="612">
        <f>SUM(G10587:G10596)</f>
        <v>0</v>
      </c>
    </row>
    <row r="10599" spans="1:7" ht="19.899999999999999" customHeight="1" x14ac:dyDescent="0.2">
      <c r="A10599" s="590"/>
      <c r="B10599" s="549"/>
      <c r="C10599" s="557"/>
      <c r="D10599" s="556"/>
      <c r="E10599" s="542"/>
      <c r="F10599" s="540"/>
      <c r="G10599" s="596"/>
    </row>
    <row r="10600" spans="1:7" ht="19.899999999999999" customHeight="1" x14ac:dyDescent="0.2">
      <c r="A10600" s="597"/>
      <c r="B10600" s="549"/>
      <c r="C10600" s="540" t="s">
        <v>1006</v>
      </c>
      <c r="D10600" s="558">
        <f>IFERROR(VLOOKUP(COUNTIF($A$1:A10600,"ANALISIS DE PRECIOS"),T_Rendimiento_Equipo,5,FALSE),0)</f>
        <v>0</v>
      </c>
      <c r="E10600" s="559" t="str">
        <f ca="1">G10582&amp;"/día"</f>
        <v>0/día</v>
      </c>
      <c r="F10600" s="598"/>
      <c r="G10600" s="592"/>
    </row>
    <row r="10601" spans="1:7" ht="19.899999999999999" customHeight="1" x14ac:dyDescent="0.2">
      <c r="A10601" s="590"/>
      <c r="B10601" s="549"/>
      <c r="C10601" s="545"/>
      <c r="D10601" s="541"/>
      <c r="E10601" s="542"/>
      <c r="F10601" s="540"/>
      <c r="G10601" s="592"/>
    </row>
    <row r="10602" spans="1:7" ht="19.899999999999999" customHeight="1" x14ac:dyDescent="0.2">
      <c r="A10602" s="792" t="s">
        <v>576</v>
      </c>
      <c r="B10602" s="793"/>
      <c r="C10602" s="794" t="s">
        <v>0</v>
      </c>
      <c r="D10602" s="806" t="s">
        <v>1866</v>
      </c>
      <c r="E10602" s="806" t="s">
        <v>1865</v>
      </c>
      <c r="F10602" s="798" t="s">
        <v>1007</v>
      </c>
      <c r="G10602" s="800" t="s">
        <v>26</v>
      </c>
    </row>
    <row r="10603" spans="1:7" ht="19.899999999999999" customHeight="1" x14ac:dyDescent="0.2">
      <c r="A10603" s="560" t="s">
        <v>577</v>
      </c>
      <c r="B10603" s="560" t="s">
        <v>578</v>
      </c>
      <c r="C10603" s="795"/>
      <c r="D10603" s="807"/>
      <c r="E10603" s="797"/>
      <c r="F10603" s="799"/>
      <c r="G10603" s="801"/>
    </row>
    <row r="10604" spans="1:7" ht="19.899999999999999" customHeight="1" x14ac:dyDescent="0.2">
      <c r="A10604" s="599"/>
      <c r="B10604" s="545"/>
      <c r="C10604" s="537" t="s">
        <v>1008</v>
      </c>
      <c r="D10604" s="542"/>
      <c r="E10604" s="542"/>
      <c r="F10604" s="545"/>
      <c r="G10604" s="600"/>
    </row>
    <row r="10605" spans="1:7" ht="19.899999999999999" customHeight="1" x14ac:dyDescent="0.2">
      <c r="A10605" s="601">
        <f t="shared" ref="A10605:A10613" si="2400">IFERROR(VLOOKUP(C10605,T_Insumos,4,FALSE),0)</f>
        <v>0</v>
      </c>
      <c r="B10605" s="561">
        <f t="shared" ref="B10605:B10613" si="2401">IFERROR(VLOOKUP(C10605,T_Insumos,5,FALSE),0)</f>
        <v>0</v>
      </c>
      <c r="C10605" s="552"/>
      <c r="D10605" s="562">
        <f t="shared" ref="D10605:D10613" si="2402">IFERROR(VLOOKUP(C10605,T_Insumos,3,FALSE),0)</f>
        <v>0</v>
      </c>
      <c r="E10605" s="555">
        <f>D10605*$G$23</f>
        <v>0</v>
      </c>
      <c r="F10605" s="558">
        <f>IF(C10605="",0,IFERROR(VLOOKUP(COUNTIF($A$1:A10605,"ANALISIS DE PRECIOS"),T_Rendimiento_Equipo,5,FALSE),0))</f>
        <v>0</v>
      </c>
      <c r="G10605" s="555">
        <f>IFERROR(ROUND(E10605/F10605,2),0)</f>
        <v>0</v>
      </c>
    </row>
    <row r="10606" spans="1:7" ht="19.899999999999999" customHeight="1" x14ac:dyDescent="0.2">
      <c r="A10606" s="601">
        <f t="shared" si="2400"/>
        <v>0</v>
      </c>
      <c r="B10606" s="561">
        <f t="shared" si="2401"/>
        <v>0</v>
      </c>
      <c r="C10606" s="552"/>
      <c r="D10606" s="562">
        <f t="shared" si="2402"/>
        <v>0</v>
      </c>
      <c r="E10606" s="555"/>
      <c r="F10606" s="558">
        <f>IF(C10606="",0,IFERROR(VLOOKUP(COUNTIF($A$1:A10606,"ANALISIS DE PRECIOS"),T_Rendimiento_Equipo,5,FALSE),0))</f>
        <v>0</v>
      </c>
      <c r="G10606" s="555">
        <f t="shared" ref="G10606:G10613" si="2403">IFERROR(ROUND(E10606/F10606,2),0)</f>
        <v>0</v>
      </c>
    </row>
    <row r="10607" spans="1:7" ht="19.899999999999999" customHeight="1" x14ac:dyDescent="0.2">
      <c r="A10607" s="601">
        <f t="shared" si="2400"/>
        <v>0</v>
      </c>
      <c r="B10607" s="561">
        <f t="shared" si="2401"/>
        <v>0</v>
      </c>
      <c r="C10607" s="563"/>
      <c r="D10607" s="562">
        <f t="shared" si="2402"/>
        <v>0</v>
      </c>
      <c r="E10607" s="555"/>
      <c r="F10607" s="558">
        <f>IF(C10607="",0,IFERROR(VLOOKUP(COUNTIF($A$1:A10607,"ANALISIS DE PRECIOS"),T_Rendimiento_Equipo,5,FALSE),0))</f>
        <v>0</v>
      </c>
      <c r="G10607" s="555">
        <f t="shared" si="2403"/>
        <v>0</v>
      </c>
    </row>
    <row r="10608" spans="1:7" ht="19.899999999999999" customHeight="1" x14ac:dyDescent="0.2">
      <c r="A10608" s="601">
        <f t="shared" si="2400"/>
        <v>0</v>
      </c>
      <c r="B10608" s="561">
        <f t="shared" si="2401"/>
        <v>0</v>
      </c>
      <c r="C10608" s="563"/>
      <c r="D10608" s="562">
        <f t="shared" si="2402"/>
        <v>0</v>
      </c>
      <c r="E10608" s="555"/>
      <c r="F10608" s="558">
        <f>IF(C10608="",0,IFERROR(VLOOKUP(COUNTIF($A$1:A10608,"ANALISIS DE PRECIOS"),T_Rendimiento_Equipo,5,FALSE),0))</f>
        <v>0</v>
      </c>
      <c r="G10608" s="555">
        <f t="shared" si="2403"/>
        <v>0</v>
      </c>
    </row>
    <row r="10609" spans="1:7" ht="19.899999999999999" customHeight="1" x14ac:dyDescent="0.2">
      <c r="A10609" s="601">
        <f t="shared" si="2400"/>
        <v>0</v>
      </c>
      <c r="B10609" s="561">
        <f t="shared" si="2401"/>
        <v>0</v>
      </c>
      <c r="C10609" s="563"/>
      <c r="D10609" s="562">
        <f t="shared" si="2402"/>
        <v>0</v>
      </c>
      <c r="E10609" s="555"/>
      <c r="F10609" s="558">
        <f>IF(C10609="",0,IFERROR(VLOOKUP(COUNTIF($A$1:A10609,"ANALISIS DE PRECIOS"),T_Rendimiento_Equipo,5,FALSE),0))</f>
        <v>0</v>
      </c>
      <c r="G10609" s="555">
        <f t="shared" si="2403"/>
        <v>0</v>
      </c>
    </row>
    <row r="10610" spans="1:7" ht="19.899999999999999" customHeight="1" x14ac:dyDescent="0.2">
      <c r="A10610" s="601">
        <f t="shared" si="2400"/>
        <v>0</v>
      </c>
      <c r="B10610" s="561">
        <f t="shared" si="2401"/>
        <v>0</v>
      </c>
      <c r="C10610" s="563"/>
      <c r="D10610" s="562">
        <f t="shared" si="2402"/>
        <v>0</v>
      </c>
      <c r="E10610" s="555"/>
      <c r="F10610" s="558">
        <f>IF(C10610="",0,IFERROR(VLOOKUP(COUNTIF($A$1:A10610,"ANALISIS DE PRECIOS"),T_Rendimiento_Equipo,5,FALSE),0))</f>
        <v>0</v>
      </c>
      <c r="G10610" s="555">
        <f t="shared" si="2403"/>
        <v>0</v>
      </c>
    </row>
    <row r="10611" spans="1:7" ht="19.899999999999999" customHeight="1" x14ac:dyDescent="0.2">
      <c r="A10611" s="601">
        <f t="shared" si="2400"/>
        <v>0</v>
      </c>
      <c r="B10611" s="561">
        <f t="shared" si="2401"/>
        <v>0</v>
      </c>
      <c r="C10611" s="563"/>
      <c r="D10611" s="562">
        <f t="shared" si="2402"/>
        <v>0</v>
      </c>
      <c r="E10611" s="555"/>
      <c r="F10611" s="558">
        <f>IF(C10611="",0,IFERROR(VLOOKUP(COUNTIF($A$1:A10611,"ANALISIS DE PRECIOS"),T_Rendimiento_Equipo,5,FALSE),0))</f>
        <v>0</v>
      </c>
      <c r="G10611" s="555">
        <f t="shared" si="2403"/>
        <v>0</v>
      </c>
    </row>
    <row r="10612" spans="1:7" ht="19.899999999999999" customHeight="1" x14ac:dyDescent="0.2">
      <c r="A10612" s="601">
        <f t="shared" si="2400"/>
        <v>0</v>
      </c>
      <c r="B10612" s="561">
        <f t="shared" si="2401"/>
        <v>0</v>
      </c>
      <c r="C10612" s="563"/>
      <c r="D10612" s="562">
        <f t="shared" si="2402"/>
        <v>0</v>
      </c>
      <c r="E10612" s="555"/>
      <c r="F10612" s="558">
        <f>IF(C10612="",0,IFERROR(VLOOKUP(COUNTIF($A$1:A10612,"ANALISIS DE PRECIOS"),T_Rendimiento_Equipo,5,FALSE),0))</f>
        <v>0</v>
      </c>
      <c r="G10612" s="555">
        <f t="shared" si="2403"/>
        <v>0</v>
      </c>
    </row>
    <row r="10613" spans="1:7" ht="19.899999999999999" customHeight="1" x14ac:dyDescent="0.2">
      <c r="A10613" s="601">
        <f t="shared" si="2400"/>
        <v>0</v>
      </c>
      <c r="B10613" s="561">
        <f t="shared" si="2401"/>
        <v>0</v>
      </c>
      <c r="C10613" s="552"/>
      <c r="D10613" s="562">
        <f t="shared" si="2402"/>
        <v>0</v>
      </c>
      <c r="E10613" s="555"/>
      <c r="F10613" s="558">
        <f>IF(C10613="",0,IFERROR(VLOOKUP(COUNTIF($A$1:A10613,"ANALISIS DE PRECIOS"),T_Rendimiento_Equipo,5,FALSE),0))</f>
        <v>0</v>
      </c>
      <c r="G10613" s="555">
        <f t="shared" si="2403"/>
        <v>0</v>
      </c>
    </row>
    <row r="10614" spans="1:7" ht="19.899999999999999" customHeight="1" x14ac:dyDescent="0.2">
      <c r="A10614" s="602"/>
      <c r="B10614" s="541"/>
      <c r="C10614" s="545"/>
      <c r="D10614" s="541"/>
      <c r="E10614" s="542"/>
      <c r="F10614" s="564" t="s">
        <v>27</v>
      </c>
      <c r="G10614" s="603">
        <f>SUBTOTAL(9,G10605:G10613)</f>
        <v>0</v>
      </c>
    </row>
    <row r="10615" spans="1:7" ht="19.899999999999999" customHeight="1" x14ac:dyDescent="0.2">
      <c r="A10615" s="599"/>
      <c r="B10615" s="545"/>
      <c r="C10615" s="537" t="s">
        <v>713</v>
      </c>
      <c r="D10615" s="541"/>
      <c r="E10615" s="542"/>
      <c r="F10615" s="543"/>
      <c r="G10615" s="600"/>
    </row>
    <row r="10616" spans="1:7" ht="19.899999999999999" customHeight="1" x14ac:dyDescent="0.2">
      <c r="A10616" s="792" t="s">
        <v>576</v>
      </c>
      <c r="B10616" s="793"/>
      <c r="C10616" s="794" t="s">
        <v>0</v>
      </c>
      <c r="D10616" s="796" t="s">
        <v>24</v>
      </c>
      <c r="E10616" s="796" t="s">
        <v>1832</v>
      </c>
      <c r="F10616" s="798" t="s">
        <v>1007</v>
      </c>
      <c r="G10616" s="800" t="s">
        <v>26</v>
      </c>
    </row>
    <row r="10617" spans="1:7" ht="19.899999999999999" customHeight="1" x14ac:dyDescent="0.2">
      <c r="A10617" s="560" t="s">
        <v>577</v>
      </c>
      <c r="B10617" s="560" t="s">
        <v>578</v>
      </c>
      <c r="C10617" s="795"/>
      <c r="D10617" s="797"/>
      <c r="E10617" s="797"/>
      <c r="F10617" s="799"/>
      <c r="G10617" s="801"/>
    </row>
    <row r="10618" spans="1:7" ht="19.899999999999999" customHeight="1" x14ac:dyDescent="0.2">
      <c r="A10618" s="601">
        <f t="shared" ref="A10618:A10624" si="2404">IFERROR(VLOOKUP(C10618,T_Insumos,4,FALSE),0)</f>
        <v>0</v>
      </c>
      <c r="B10618" s="561">
        <f t="shared" ref="B10618:B10624" si="2405">IFERROR(VLOOKUP(C10618,T_Insumos,5,FALSE),0)</f>
        <v>0</v>
      </c>
      <c r="C10618" s="565"/>
      <c r="D10618" s="558"/>
      <c r="E10618" s="555">
        <f t="shared" ref="E10618:E10624" si="2406">IFERROR(VLOOKUP(C10618,T_Insumos,3,FALSE),0)</f>
        <v>0</v>
      </c>
      <c r="F10618" s="558">
        <f>IF(C10618="",0,IFERROR(VLOOKUP(COUNTIF($A$1:A10618,"ANALISIS DE PRECIOS"),T_Rendimiento_Equipo,5,FALSE),0))</f>
        <v>0</v>
      </c>
      <c r="G10618" s="555">
        <f>IFERROR(ROUND(D10618*E10618/F10618,2),0)</f>
        <v>0</v>
      </c>
    </row>
    <row r="10619" spans="1:7" ht="19.899999999999999" customHeight="1" x14ac:dyDescent="0.2">
      <c r="A10619" s="601">
        <f t="shared" si="2404"/>
        <v>0</v>
      </c>
      <c r="B10619" s="561">
        <f t="shared" si="2405"/>
        <v>0</v>
      </c>
      <c r="C10619" s="552"/>
      <c r="D10619" s="558"/>
      <c r="E10619" s="555">
        <f t="shared" si="2406"/>
        <v>0</v>
      </c>
      <c r="F10619" s="558">
        <f>IF(C10619="",0,IFERROR(VLOOKUP(COUNTIF($A$1:A10619,"ANALISIS DE PRECIOS"),T_Rendimiento_Equipo,5,FALSE),0))</f>
        <v>0</v>
      </c>
      <c r="G10619" s="555">
        <f t="shared" ref="G10619:G10624" si="2407">IFERROR(ROUND(D10619*E10619/F10619,2),0)</f>
        <v>0</v>
      </c>
    </row>
    <row r="10620" spans="1:7" ht="19.899999999999999" customHeight="1" x14ac:dyDescent="0.2">
      <c r="A10620" s="601">
        <f t="shared" si="2404"/>
        <v>0</v>
      </c>
      <c r="B10620" s="561">
        <f t="shared" si="2405"/>
        <v>0</v>
      </c>
      <c r="C10620" s="552"/>
      <c r="D10620" s="558"/>
      <c r="E10620" s="555">
        <f t="shared" si="2406"/>
        <v>0</v>
      </c>
      <c r="F10620" s="558">
        <f>IF(C10620="",0,IFERROR(VLOOKUP(COUNTIF($A$1:A10620,"ANALISIS DE PRECIOS"),T_Rendimiento_Equipo,5,FALSE),0))</f>
        <v>0</v>
      </c>
      <c r="G10620" s="555">
        <f t="shared" si="2407"/>
        <v>0</v>
      </c>
    </row>
    <row r="10621" spans="1:7" ht="19.899999999999999" customHeight="1" x14ac:dyDescent="0.2">
      <c r="A10621" s="601">
        <f t="shared" si="2404"/>
        <v>0</v>
      </c>
      <c r="B10621" s="561">
        <f t="shared" si="2405"/>
        <v>0</v>
      </c>
      <c r="C10621" s="552"/>
      <c r="D10621" s="558"/>
      <c r="E10621" s="555">
        <f t="shared" si="2406"/>
        <v>0</v>
      </c>
      <c r="F10621" s="558">
        <f>IF(C10621="",0,IFERROR(VLOOKUP(COUNTIF($A$1:A10621,"ANALISIS DE PRECIOS"),T_Rendimiento_Equipo,5,FALSE),0))</f>
        <v>0</v>
      </c>
      <c r="G10621" s="555">
        <f t="shared" si="2407"/>
        <v>0</v>
      </c>
    </row>
    <row r="10622" spans="1:7" ht="19.899999999999999" customHeight="1" x14ac:dyDescent="0.2">
      <c r="A10622" s="601">
        <f t="shared" si="2404"/>
        <v>0</v>
      </c>
      <c r="B10622" s="561">
        <f t="shared" si="2405"/>
        <v>0</v>
      </c>
      <c r="C10622" s="552"/>
      <c r="D10622" s="558"/>
      <c r="E10622" s="555">
        <f t="shared" si="2406"/>
        <v>0</v>
      </c>
      <c r="F10622" s="558">
        <f>IF(C10622="",0,IFERROR(VLOOKUP(COUNTIF($A$1:A10622,"ANALISIS DE PRECIOS"),T_Rendimiento_Equipo,5,FALSE),0))</f>
        <v>0</v>
      </c>
      <c r="G10622" s="555">
        <f t="shared" si="2407"/>
        <v>0</v>
      </c>
    </row>
    <row r="10623" spans="1:7" ht="19.899999999999999" customHeight="1" x14ac:dyDescent="0.2">
      <c r="A10623" s="601">
        <f t="shared" si="2404"/>
        <v>0</v>
      </c>
      <c r="B10623" s="561">
        <f t="shared" si="2405"/>
        <v>0</v>
      </c>
      <c r="C10623" s="552"/>
      <c r="D10623" s="566"/>
      <c r="E10623" s="555">
        <f t="shared" si="2406"/>
        <v>0</v>
      </c>
      <c r="F10623" s="558">
        <f>IF(C10623="",0,IFERROR(VLOOKUP(COUNTIF($A$1:A10623,"ANALISIS DE PRECIOS"),T_Rendimiento_Equipo,5,FALSE),0))</f>
        <v>0</v>
      </c>
      <c r="G10623" s="555">
        <f t="shared" si="2407"/>
        <v>0</v>
      </c>
    </row>
    <row r="10624" spans="1:7" ht="19.899999999999999" customHeight="1" x14ac:dyDescent="0.2">
      <c r="A10624" s="601">
        <f t="shared" si="2404"/>
        <v>0</v>
      </c>
      <c r="B10624" s="561">
        <f t="shared" si="2405"/>
        <v>0</v>
      </c>
      <c r="C10624" s="561"/>
      <c r="D10624" s="567"/>
      <c r="E10624" s="555">
        <f t="shared" si="2406"/>
        <v>0</v>
      </c>
      <c r="F10624" s="558">
        <f>IF(C10624="",0,IFERROR(VLOOKUP(COUNTIF($A$1:A10624,"ANALISIS DE PRECIOS"),T_Rendimiento_Equipo,5,FALSE),0))</f>
        <v>0</v>
      </c>
      <c r="G10624" s="555">
        <f t="shared" si="2407"/>
        <v>0</v>
      </c>
    </row>
    <row r="10625" spans="1:7" ht="19.899999999999999" customHeight="1" x14ac:dyDescent="0.2">
      <c r="A10625" s="602"/>
      <c r="B10625" s="541"/>
      <c r="C10625" s="545"/>
      <c r="D10625" s="541"/>
      <c r="E10625" s="542"/>
      <c r="F10625" s="564" t="s">
        <v>28</v>
      </c>
      <c r="G10625" s="604">
        <f>SUBTOTAL(9,G10618:G10624)</f>
        <v>0</v>
      </c>
    </row>
    <row r="10626" spans="1:7" ht="19.899999999999999" customHeight="1" x14ac:dyDescent="0.2">
      <c r="A10626" s="599"/>
      <c r="B10626" s="545"/>
      <c r="C10626" s="537" t="s">
        <v>1014</v>
      </c>
      <c r="D10626" s="541"/>
      <c r="E10626" s="542"/>
      <c r="F10626" s="543"/>
      <c r="G10626" s="600"/>
    </row>
    <row r="10627" spans="1:7" ht="19.899999999999999" customHeight="1" x14ac:dyDescent="0.2">
      <c r="A10627" s="792" t="s">
        <v>576</v>
      </c>
      <c r="B10627" s="793"/>
      <c r="C10627" s="794" t="s">
        <v>0</v>
      </c>
      <c r="D10627" s="794" t="s">
        <v>1867</v>
      </c>
      <c r="E10627" s="796" t="s">
        <v>24</v>
      </c>
      <c r="F10627" s="798" t="s">
        <v>25</v>
      </c>
      <c r="G10627" s="800" t="s">
        <v>26</v>
      </c>
    </row>
    <row r="10628" spans="1:7" ht="19.899999999999999" customHeight="1" x14ac:dyDescent="0.2">
      <c r="A10628" s="560" t="s">
        <v>577</v>
      </c>
      <c r="B10628" s="560" t="s">
        <v>578</v>
      </c>
      <c r="C10628" s="795"/>
      <c r="D10628" s="795"/>
      <c r="E10628" s="797"/>
      <c r="F10628" s="799"/>
      <c r="G10628" s="801"/>
    </row>
    <row r="10629" spans="1:7" ht="19.899999999999999" customHeight="1" x14ac:dyDescent="0.2">
      <c r="A10629" s="601">
        <f t="shared" ref="A10629:A10639" si="2408">IFERROR(VLOOKUP(C10629,T_Insumos,4,FALSE),0)</f>
        <v>0</v>
      </c>
      <c r="B10629" s="561">
        <f t="shared" ref="B10629:B10639" si="2409">IFERROR(VLOOKUP(C10629,T_Insumos,5,FALSE),0)</f>
        <v>0</v>
      </c>
      <c r="C10629" s="561"/>
      <c r="D10629" s="613">
        <f t="shared" ref="D10629:D10639" si="2410">IFERROR(VLOOKUP(C10629,T_Insumos,2,FALSE),0)</f>
        <v>0</v>
      </c>
      <c r="E10629" s="553"/>
      <c r="F10629" s="555">
        <f t="shared" ref="F10629:F10639" si="2411">IFERROR(VLOOKUP(C10629,T_Insumos,3,FALSE),0)</f>
        <v>0</v>
      </c>
      <c r="G10629" s="555">
        <f>ROUND(E10629*F10629,2)</f>
        <v>0</v>
      </c>
    </row>
    <row r="10630" spans="1:7" ht="19.899999999999999" customHeight="1" x14ac:dyDescent="0.2">
      <c r="A10630" s="601">
        <f t="shared" si="2408"/>
        <v>0</v>
      </c>
      <c r="B10630" s="561">
        <f t="shared" si="2409"/>
        <v>0</v>
      </c>
      <c r="C10630" s="561"/>
      <c r="D10630" s="613">
        <f t="shared" si="2410"/>
        <v>0</v>
      </c>
      <c r="E10630" s="553"/>
      <c r="F10630" s="555">
        <f t="shared" si="2411"/>
        <v>0</v>
      </c>
      <c r="G10630" s="555">
        <f t="shared" ref="G10630:G10639" si="2412">ROUND(E10630*F10630,2)</f>
        <v>0</v>
      </c>
    </row>
    <row r="10631" spans="1:7" ht="19.899999999999999" customHeight="1" x14ac:dyDescent="0.2">
      <c r="A10631" s="601">
        <f t="shared" si="2408"/>
        <v>0</v>
      </c>
      <c r="B10631" s="561">
        <f t="shared" si="2409"/>
        <v>0</v>
      </c>
      <c r="C10631" s="561"/>
      <c r="D10631" s="613">
        <f t="shared" si="2410"/>
        <v>0</v>
      </c>
      <c r="E10631" s="553"/>
      <c r="F10631" s="555">
        <f t="shared" si="2411"/>
        <v>0</v>
      </c>
      <c r="G10631" s="555">
        <f t="shared" si="2412"/>
        <v>0</v>
      </c>
    </row>
    <row r="10632" spans="1:7" ht="19.899999999999999" customHeight="1" x14ac:dyDescent="0.2">
      <c r="A10632" s="601">
        <f t="shared" si="2408"/>
        <v>0</v>
      </c>
      <c r="B10632" s="561">
        <f t="shared" si="2409"/>
        <v>0</v>
      </c>
      <c r="C10632" s="561"/>
      <c r="D10632" s="613">
        <f t="shared" si="2410"/>
        <v>0</v>
      </c>
      <c r="E10632" s="553"/>
      <c r="F10632" s="555">
        <f t="shared" si="2411"/>
        <v>0</v>
      </c>
      <c r="G10632" s="555">
        <f t="shared" si="2412"/>
        <v>0</v>
      </c>
    </row>
    <row r="10633" spans="1:7" ht="19.899999999999999" customHeight="1" x14ac:dyDescent="0.2">
      <c r="A10633" s="601">
        <f t="shared" si="2408"/>
        <v>0</v>
      </c>
      <c r="B10633" s="561">
        <f t="shared" si="2409"/>
        <v>0</v>
      </c>
      <c r="C10633" s="561"/>
      <c r="D10633" s="613">
        <f t="shared" si="2410"/>
        <v>0</v>
      </c>
      <c r="E10633" s="553"/>
      <c r="F10633" s="555">
        <f t="shared" si="2411"/>
        <v>0</v>
      </c>
      <c r="G10633" s="555">
        <f t="shared" si="2412"/>
        <v>0</v>
      </c>
    </row>
    <row r="10634" spans="1:7" ht="19.899999999999999" customHeight="1" x14ac:dyDescent="0.2">
      <c r="A10634" s="601">
        <f t="shared" si="2408"/>
        <v>0</v>
      </c>
      <c r="B10634" s="561">
        <f t="shared" si="2409"/>
        <v>0</v>
      </c>
      <c r="C10634" s="561"/>
      <c r="D10634" s="613">
        <f t="shared" si="2410"/>
        <v>0</v>
      </c>
      <c r="E10634" s="553"/>
      <c r="F10634" s="555">
        <f t="shared" si="2411"/>
        <v>0</v>
      </c>
      <c r="G10634" s="555">
        <f t="shared" si="2412"/>
        <v>0</v>
      </c>
    </row>
    <row r="10635" spans="1:7" ht="19.899999999999999" customHeight="1" x14ac:dyDescent="0.2">
      <c r="A10635" s="601">
        <f t="shared" si="2408"/>
        <v>0</v>
      </c>
      <c r="B10635" s="561">
        <f t="shared" si="2409"/>
        <v>0</v>
      </c>
      <c r="C10635" s="561"/>
      <c r="D10635" s="613">
        <f t="shared" si="2410"/>
        <v>0</v>
      </c>
      <c r="E10635" s="553"/>
      <c r="F10635" s="555">
        <f t="shared" si="2411"/>
        <v>0</v>
      </c>
      <c r="G10635" s="555">
        <f t="shared" si="2412"/>
        <v>0</v>
      </c>
    </row>
    <row r="10636" spans="1:7" ht="19.899999999999999" customHeight="1" x14ac:dyDescent="0.2">
      <c r="A10636" s="601">
        <f t="shared" si="2408"/>
        <v>0</v>
      </c>
      <c r="B10636" s="561">
        <f t="shared" si="2409"/>
        <v>0</v>
      </c>
      <c r="C10636" s="561"/>
      <c r="D10636" s="613">
        <f t="shared" si="2410"/>
        <v>0</v>
      </c>
      <c r="E10636" s="553"/>
      <c r="F10636" s="555">
        <f t="shared" si="2411"/>
        <v>0</v>
      </c>
      <c r="G10636" s="555">
        <f t="shared" si="2412"/>
        <v>0</v>
      </c>
    </row>
    <row r="10637" spans="1:7" ht="19.899999999999999" customHeight="1" x14ac:dyDescent="0.2">
      <c r="A10637" s="601">
        <f t="shared" si="2408"/>
        <v>0</v>
      </c>
      <c r="B10637" s="561">
        <f t="shared" si="2409"/>
        <v>0</v>
      </c>
      <c r="C10637" s="561"/>
      <c r="D10637" s="613">
        <f t="shared" si="2410"/>
        <v>0</v>
      </c>
      <c r="E10637" s="553"/>
      <c r="F10637" s="555">
        <f t="shared" si="2411"/>
        <v>0</v>
      </c>
      <c r="G10637" s="555">
        <f t="shared" si="2412"/>
        <v>0</v>
      </c>
    </row>
    <row r="10638" spans="1:7" ht="19.899999999999999" customHeight="1" x14ac:dyDescent="0.2">
      <c r="A10638" s="601">
        <f t="shared" si="2408"/>
        <v>0</v>
      </c>
      <c r="B10638" s="561">
        <f t="shared" si="2409"/>
        <v>0</v>
      </c>
      <c r="C10638" s="561"/>
      <c r="D10638" s="613">
        <f t="shared" si="2410"/>
        <v>0</v>
      </c>
      <c r="E10638" s="553"/>
      <c r="F10638" s="555">
        <f t="shared" si="2411"/>
        <v>0</v>
      </c>
      <c r="G10638" s="555">
        <f t="shared" si="2412"/>
        <v>0</v>
      </c>
    </row>
    <row r="10639" spans="1:7" ht="19.899999999999999" customHeight="1" x14ac:dyDescent="0.2">
      <c r="A10639" s="601">
        <f t="shared" si="2408"/>
        <v>0</v>
      </c>
      <c r="B10639" s="561">
        <f t="shared" si="2409"/>
        <v>0</v>
      </c>
      <c r="C10639" s="561"/>
      <c r="D10639" s="613">
        <f t="shared" si="2410"/>
        <v>0</v>
      </c>
      <c r="E10639" s="553"/>
      <c r="F10639" s="555">
        <f t="shared" si="2411"/>
        <v>0</v>
      </c>
      <c r="G10639" s="555">
        <f t="shared" si="2412"/>
        <v>0</v>
      </c>
    </row>
    <row r="10640" spans="1:7" ht="19.899999999999999" customHeight="1" x14ac:dyDescent="0.2">
      <c r="A10640" s="599"/>
      <c r="B10640" s="545"/>
      <c r="C10640" s="545"/>
      <c r="D10640" s="541"/>
      <c r="E10640" s="542"/>
      <c r="F10640" s="564" t="s">
        <v>29</v>
      </c>
      <c r="G10640" s="605">
        <f>SUBTOTAL(9,G10629:G10639)</f>
        <v>0</v>
      </c>
    </row>
    <row r="10641" spans="1:7" ht="19.899999999999999" customHeight="1" x14ac:dyDescent="0.2">
      <c r="A10641" s="599"/>
      <c r="B10641" s="545"/>
      <c r="C10641" s="537" t="s">
        <v>1015</v>
      </c>
      <c r="D10641" s="541"/>
      <c r="E10641" s="542"/>
      <c r="F10641" s="543"/>
      <c r="G10641" s="600"/>
    </row>
    <row r="10642" spans="1:7" ht="19.899999999999999" customHeight="1" x14ac:dyDescent="0.2">
      <c r="A10642" s="792" t="s">
        <v>576</v>
      </c>
      <c r="B10642" s="793"/>
      <c r="C10642" s="794" t="s">
        <v>0</v>
      </c>
      <c r="D10642" s="794" t="s">
        <v>1867</v>
      </c>
      <c r="E10642" s="796" t="s">
        <v>24</v>
      </c>
      <c r="F10642" s="798" t="s">
        <v>25</v>
      </c>
      <c r="G10642" s="800" t="s">
        <v>26</v>
      </c>
    </row>
    <row r="10643" spans="1:7" ht="19.899999999999999" customHeight="1" x14ac:dyDescent="0.2">
      <c r="A10643" s="560" t="s">
        <v>577</v>
      </c>
      <c r="B10643" s="560" t="s">
        <v>578</v>
      </c>
      <c r="C10643" s="795"/>
      <c r="D10643" s="795"/>
      <c r="E10643" s="797"/>
      <c r="F10643" s="799"/>
      <c r="G10643" s="801"/>
    </row>
    <row r="10644" spans="1:7" ht="19.899999999999999" customHeight="1" x14ac:dyDescent="0.2">
      <c r="A10644" s="601">
        <f>IFERROR(VLOOKUP(C10644,T_Insumos,4,FALSE),0)</f>
        <v>0</v>
      </c>
      <c r="B10644" s="561">
        <f>IFERROR(VLOOKUP(C10644,T_Insumos,5,FALSE),0)</f>
        <v>0</v>
      </c>
      <c r="C10644" s="552"/>
      <c r="D10644" s="613">
        <f>IF(C10644=0,0,"$/tnkm")</f>
        <v>0</v>
      </c>
      <c r="E10644" s="553"/>
      <c r="F10644" s="555">
        <f>IFERROR(VLOOKUP(C10644,T_Insumos,3,FALSE),0)</f>
        <v>0</v>
      </c>
      <c r="G10644" s="555">
        <f>ROUND(E10644*F10644,2)</f>
        <v>0</v>
      </c>
    </row>
    <row r="10645" spans="1:7" ht="19.899999999999999" customHeight="1" x14ac:dyDescent="0.2">
      <c r="A10645" s="601">
        <f>IFERROR(VLOOKUP(C10645,T_Insumos,4,FALSE),0)</f>
        <v>0</v>
      </c>
      <c r="B10645" s="561">
        <f>IFERROR(VLOOKUP(C10645,T_Insumos,5,FALSE),0)</f>
        <v>0</v>
      </c>
      <c r="C10645" s="552"/>
      <c r="D10645" s="613">
        <f>IF(C10645=0,0,"$/tnkm")</f>
        <v>0</v>
      </c>
      <c r="E10645" s="569"/>
      <c r="F10645" s="555">
        <f>IFERROR(VLOOKUP(C10645,T_Insumos,3,FALSE),0)</f>
        <v>0</v>
      </c>
      <c r="G10645" s="555">
        <f t="shared" ref="G10645" si="2413">ROUND(E10645*F10645,2)</f>
        <v>0</v>
      </c>
    </row>
    <row r="10646" spans="1:7" ht="19.899999999999999" customHeight="1" x14ac:dyDescent="0.2">
      <c r="A10646" s="599"/>
      <c r="B10646" s="545"/>
      <c r="C10646" s="545"/>
      <c r="D10646" s="541"/>
      <c r="E10646" s="542"/>
      <c r="F10646" s="564" t="s">
        <v>1016</v>
      </c>
      <c r="G10646" s="605">
        <f>SUBTOTAL(9,G10644:G10645)</f>
        <v>0</v>
      </c>
    </row>
    <row r="10647" spans="1:7" ht="19.899999999999999" customHeight="1" x14ac:dyDescent="0.2">
      <c r="A10647" s="602"/>
      <c r="B10647" s="541"/>
      <c r="C10647" s="545"/>
      <c r="D10647" s="541"/>
      <c r="E10647" s="542"/>
      <c r="F10647" s="543"/>
      <c r="G10647" s="600"/>
    </row>
    <row r="10648" spans="1:7" ht="19.899999999999999" customHeight="1" x14ac:dyDescent="0.2">
      <c r="A10648" s="664" t="str">
        <f>B10582</f>
        <v/>
      </c>
      <c r="B10648" s="661">
        <f ca="1">C10582</f>
        <v>0</v>
      </c>
      <c r="C10648" s="541"/>
      <c r="D10648" s="541" t="s">
        <v>1833</v>
      </c>
      <c r="E10648" s="662"/>
      <c r="F10648" s="663" t="str">
        <f ca="1">"$/"&amp;G10582</f>
        <v>$/0</v>
      </c>
      <c r="G10648" s="610">
        <f>SUBTOTAL(9,G10605:G10647)</f>
        <v>0</v>
      </c>
    </row>
    <row r="10649" spans="1:7" ht="19.899999999999999" customHeight="1" x14ac:dyDescent="0.2">
      <c r="A10649" s="606"/>
      <c r="B10649" s="607"/>
      <c r="C10649" s="608"/>
      <c r="D10649" s="608" t="s">
        <v>2043</v>
      </c>
      <c r="E10649" s="609"/>
      <c r="F10649" s="665" t="str">
        <f ca="1">"$/"&amp;G10582</f>
        <v>$/0</v>
      </c>
      <c r="G10649" s="610">
        <f>ROUND(G10648/Coeficiente_Paso,2)</f>
        <v>0</v>
      </c>
    </row>
    <row r="10650" spans="1:7" ht="19.899999999999999" customHeight="1" x14ac:dyDescent="0.2">
      <c r="A10650" s="191"/>
      <c r="B10650" s="191"/>
      <c r="C10650" s="191"/>
      <c r="D10650" s="191"/>
      <c r="E10650" s="191"/>
      <c r="F10650" s="191"/>
      <c r="G10650" s="191"/>
    </row>
    <row r="10651" spans="1:7" ht="19.899999999999999" customHeight="1" x14ac:dyDescent="0.2">
      <c r="A10651" s="802" t="s">
        <v>31</v>
      </c>
      <c r="B10651" s="803"/>
      <c r="C10651" s="803"/>
      <c r="D10651" s="803"/>
      <c r="E10651" s="803"/>
      <c r="F10651" s="803"/>
      <c r="G10651" s="804"/>
    </row>
    <row r="10652" spans="1:7" ht="19.899999999999999" customHeight="1" x14ac:dyDescent="0.2">
      <c r="A10652" s="587" t="s">
        <v>711</v>
      </c>
      <c r="B10652" s="535" t="str">
        <f>Comitente</f>
        <v>DIRECCIÓN PROVINCIAL DE VIALIDAD</v>
      </c>
      <c r="C10652" s="536"/>
      <c r="D10652" s="537"/>
      <c r="E10652" s="537"/>
      <c r="F10652" s="538"/>
      <c r="G10652" s="588"/>
    </row>
    <row r="10653" spans="1:7" ht="19.899999999999999" customHeight="1" x14ac:dyDescent="0.2">
      <c r="A10653" s="587" t="s">
        <v>712</v>
      </c>
      <c r="B10653" s="535">
        <f>Contratista</f>
        <v>0</v>
      </c>
      <c r="C10653" s="539"/>
      <c r="D10653" s="539"/>
      <c r="E10653" s="539"/>
      <c r="F10653" s="535"/>
      <c r="G10653" s="589"/>
    </row>
    <row r="10654" spans="1:7" ht="19.899999999999999" customHeight="1" x14ac:dyDescent="0.2">
      <c r="A10654" s="587" t="s">
        <v>21</v>
      </c>
      <c r="B10654" s="535" t="str">
        <f>Obra</f>
        <v>PAVIMENTACIÓN Y REPAVIMENTACION DE LA RED VIAL MUNICIPAL AFECTADAS POR OBRAS DE SANEAMIENTO 1era ETAPA SARMIENTO</v>
      </c>
      <c r="C10654" s="539"/>
      <c r="D10654" s="539"/>
      <c r="E10654" s="539"/>
      <c r="F10654" s="535" t="s">
        <v>32</v>
      </c>
      <c r="G10654" s="589">
        <f>Fecha_Base</f>
        <v>0</v>
      </c>
    </row>
    <row r="10655" spans="1:7" ht="19.899999999999999" customHeight="1" x14ac:dyDescent="0.2">
      <c r="A10655" s="590" t="s">
        <v>710</v>
      </c>
      <c r="B10655" s="540" t="str">
        <f>Ubicación</f>
        <v>DEPARTAMENTO SARMIENTO</v>
      </c>
      <c r="C10655" s="540"/>
      <c r="D10655" s="541"/>
      <c r="E10655" s="542"/>
      <c r="F10655" s="543"/>
      <c r="G10655" s="591"/>
    </row>
    <row r="10656" spans="1:7" ht="19.899999999999999" customHeight="1" x14ac:dyDescent="0.2">
      <c r="A10656" s="590" t="s">
        <v>33</v>
      </c>
      <c r="B10656" s="544" t="str">
        <f>IFERROR(VALUE(LEFT(B10657,FIND(".",B10657)-1)),"")</f>
        <v/>
      </c>
      <c r="C10656" s="545">
        <f ca="1">IFERROR(VLOOKUP(B10656,T_Computo_Presupuesto,2,FALSE),0)</f>
        <v>0</v>
      </c>
      <c r="D10656" s="545"/>
      <c r="E10656" s="542"/>
      <c r="F10656" s="543"/>
      <c r="G10656" s="591"/>
    </row>
    <row r="10657" spans="1:7" ht="19.899999999999999" customHeight="1" x14ac:dyDescent="0.2">
      <c r="A10657" s="590" t="s">
        <v>22</v>
      </c>
      <c r="B10657" s="546" t="str">
        <f>IFERROR(VLOOKUP(COUNTIF($A$1:A10657,"ANALISIS DE PRECIOS"),T_NumeroItem,2,FALSE),"")</f>
        <v/>
      </c>
      <c r="C10657" s="805">
        <f ca="1">IFERROR(VLOOKUP(B10657,T_Computo_Presupuesto,2,FALSE),0)</f>
        <v>0</v>
      </c>
      <c r="D10657" s="805"/>
      <c r="E10657" s="805"/>
      <c r="F10657" s="540" t="s">
        <v>23</v>
      </c>
      <c r="G10657" s="592">
        <f ca="1">IFERROR(VLOOKUP(B10657,T_Computo_Presupuesto,4,FALSE),0)</f>
        <v>0</v>
      </c>
    </row>
    <row r="10658" spans="1:7" ht="19.899999999999999" customHeight="1" x14ac:dyDescent="0.2">
      <c r="A10658" s="590"/>
      <c r="B10658" s="540"/>
      <c r="C10658" s="545"/>
      <c r="D10658" s="541"/>
      <c r="E10658" s="542"/>
      <c r="F10658" s="545"/>
      <c r="G10658" s="593"/>
    </row>
    <row r="10659" spans="1:7" ht="19.899999999999999" customHeight="1" x14ac:dyDescent="0.2">
      <c r="A10659" s="594"/>
      <c r="B10659" s="547"/>
      <c r="C10659" s="548" t="s">
        <v>999</v>
      </c>
      <c r="D10659" s="547"/>
      <c r="E10659" s="547"/>
      <c r="F10659" s="547"/>
      <c r="G10659" s="595"/>
    </row>
    <row r="10660" spans="1:7" ht="19.899999999999999" customHeight="1" x14ac:dyDescent="0.2">
      <c r="A10660" s="590"/>
      <c r="B10660" s="549"/>
      <c r="C10660" s="545"/>
      <c r="D10660" s="541"/>
      <c r="E10660" s="542"/>
      <c r="F10660" s="540"/>
      <c r="G10660" s="592"/>
    </row>
    <row r="10661" spans="1:7" ht="19.899999999999999" customHeight="1" x14ac:dyDescent="0.2">
      <c r="A10661" s="590"/>
      <c r="B10661" s="549"/>
      <c r="C10661" s="550" t="s">
        <v>1000</v>
      </c>
      <c r="D10661" s="551" t="s">
        <v>24</v>
      </c>
      <c r="E10661" s="551" t="s">
        <v>1001</v>
      </c>
      <c r="F10661" s="551" t="s">
        <v>1002</v>
      </c>
      <c r="G10661" s="550" t="s">
        <v>1003</v>
      </c>
    </row>
    <row r="10662" spans="1:7" ht="19.899999999999999" customHeight="1" x14ac:dyDescent="0.2">
      <c r="A10662" s="590"/>
      <c r="B10662" s="549"/>
      <c r="C10662" s="552"/>
      <c r="D10662" s="553"/>
      <c r="E10662" s="554">
        <f t="shared" ref="E10662:E10671" si="2414">IFERROR(VLOOKUP(C10662,T_Equipos,4,FALSE),0)</f>
        <v>0</v>
      </c>
      <c r="F10662" s="555">
        <f t="shared" ref="F10662:F10671" si="2415">IFERROR(VLOOKUP(C10662,T_Equipos,5,FALSE),0)</f>
        <v>0</v>
      </c>
      <c r="G10662" s="555">
        <f>ROUND(D10662*F10662,2)</f>
        <v>0</v>
      </c>
    </row>
    <row r="10663" spans="1:7" ht="19.899999999999999" customHeight="1" x14ac:dyDescent="0.2">
      <c r="A10663" s="590"/>
      <c r="B10663" s="549"/>
      <c r="C10663" s="552"/>
      <c r="D10663" s="553"/>
      <c r="E10663" s="554">
        <f t="shared" si="2414"/>
        <v>0</v>
      </c>
      <c r="F10663" s="555">
        <f t="shared" si="2415"/>
        <v>0</v>
      </c>
      <c r="G10663" s="555">
        <f>ROUND(D10663*F10663,2)</f>
        <v>0</v>
      </c>
    </row>
    <row r="10664" spans="1:7" ht="19.899999999999999" customHeight="1" x14ac:dyDescent="0.2">
      <c r="A10664" s="590"/>
      <c r="B10664" s="549"/>
      <c r="C10664" s="552"/>
      <c r="D10664" s="553"/>
      <c r="E10664" s="554">
        <f t="shared" si="2414"/>
        <v>0</v>
      </c>
      <c r="F10664" s="555">
        <f t="shared" si="2415"/>
        <v>0</v>
      </c>
      <c r="G10664" s="555">
        <f>ROUND(D10664*F10664,2)</f>
        <v>0</v>
      </c>
    </row>
    <row r="10665" spans="1:7" ht="19.899999999999999" customHeight="1" x14ac:dyDescent="0.2">
      <c r="A10665" s="590"/>
      <c r="B10665" s="549"/>
      <c r="C10665" s="552"/>
      <c r="D10665" s="553"/>
      <c r="E10665" s="554">
        <f t="shared" si="2414"/>
        <v>0</v>
      </c>
      <c r="F10665" s="555">
        <f t="shared" si="2415"/>
        <v>0</v>
      </c>
      <c r="G10665" s="555">
        <f>ROUND(D10665*F10665,2)</f>
        <v>0</v>
      </c>
    </row>
    <row r="10666" spans="1:7" ht="19.899999999999999" customHeight="1" x14ac:dyDescent="0.2">
      <c r="A10666" s="590"/>
      <c r="B10666" s="549"/>
      <c r="C10666" s="552"/>
      <c r="D10666" s="553"/>
      <c r="E10666" s="554">
        <f t="shared" si="2414"/>
        <v>0</v>
      </c>
      <c r="F10666" s="555">
        <f t="shared" si="2415"/>
        <v>0</v>
      </c>
      <c r="G10666" s="555">
        <f t="shared" ref="G10666:G10671" si="2416">ROUND(D10666*F10666,2)</f>
        <v>0</v>
      </c>
    </row>
    <row r="10667" spans="1:7" ht="19.899999999999999" customHeight="1" x14ac:dyDescent="0.2">
      <c r="A10667" s="590"/>
      <c r="B10667" s="549"/>
      <c r="C10667" s="552"/>
      <c r="D10667" s="553"/>
      <c r="E10667" s="554">
        <f t="shared" si="2414"/>
        <v>0</v>
      </c>
      <c r="F10667" s="555">
        <f t="shared" si="2415"/>
        <v>0</v>
      </c>
      <c r="G10667" s="555">
        <f t="shared" si="2416"/>
        <v>0</v>
      </c>
    </row>
    <row r="10668" spans="1:7" ht="19.899999999999999" customHeight="1" x14ac:dyDescent="0.2">
      <c r="A10668" s="590"/>
      <c r="B10668" s="549"/>
      <c r="C10668" s="552"/>
      <c r="D10668" s="553"/>
      <c r="E10668" s="554">
        <f t="shared" si="2414"/>
        <v>0</v>
      </c>
      <c r="F10668" s="555">
        <f t="shared" si="2415"/>
        <v>0</v>
      </c>
      <c r="G10668" s="555">
        <f t="shared" si="2416"/>
        <v>0</v>
      </c>
    </row>
    <row r="10669" spans="1:7" ht="19.899999999999999" customHeight="1" x14ac:dyDescent="0.2">
      <c r="A10669" s="590"/>
      <c r="B10669" s="549"/>
      <c r="C10669" s="552"/>
      <c r="D10669" s="553"/>
      <c r="E10669" s="554">
        <f t="shared" si="2414"/>
        <v>0</v>
      </c>
      <c r="F10669" s="555">
        <f t="shared" si="2415"/>
        <v>0</v>
      </c>
      <c r="G10669" s="555">
        <f t="shared" si="2416"/>
        <v>0</v>
      </c>
    </row>
    <row r="10670" spans="1:7" ht="19.899999999999999" customHeight="1" x14ac:dyDescent="0.2">
      <c r="A10670" s="590"/>
      <c r="B10670" s="549"/>
      <c r="C10670" s="552"/>
      <c r="D10670" s="553"/>
      <c r="E10670" s="554">
        <f t="shared" si="2414"/>
        <v>0</v>
      </c>
      <c r="F10670" s="555">
        <f t="shared" si="2415"/>
        <v>0</v>
      </c>
      <c r="G10670" s="555">
        <f t="shared" si="2416"/>
        <v>0</v>
      </c>
    </row>
    <row r="10671" spans="1:7" ht="19.899999999999999" customHeight="1" x14ac:dyDescent="0.2">
      <c r="A10671" s="590"/>
      <c r="B10671" s="549"/>
      <c r="C10671" s="552"/>
      <c r="D10671" s="553"/>
      <c r="E10671" s="554">
        <f t="shared" si="2414"/>
        <v>0</v>
      </c>
      <c r="F10671" s="555">
        <f t="shared" si="2415"/>
        <v>0</v>
      </c>
      <c r="G10671" s="555">
        <f t="shared" si="2416"/>
        <v>0</v>
      </c>
    </row>
    <row r="10672" spans="1:7" ht="19.899999999999999" customHeight="1" x14ac:dyDescent="0.2">
      <c r="A10672" s="590"/>
      <c r="B10672" s="549"/>
      <c r="C10672" s="545"/>
      <c r="D10672" s="545"/>
      <c r="E10672" s="556"/>
      <c r="F10672" s="540"/>
      <c r="G10672" s="592"/>
    </row>
    <row r="10673" spans="1:7" ht="19.899999999999999" customHeight="1" x14ac:dyDescent="0.2">
      <c r="A10673" s="590"/>
      <c r="B10673" s="545"/>
      <c r="C10673" s="537" t="s">
        <v>1004</v>
      </c>
      <c r="D10673" s="540" t="s">
        <v>1001</v>
      </c>
      <c r="E10673" s="611">
        <f>SUMPRODUCT(D10662:D10671,E10662:E10671)</f>
        <v>0</v>
      </c>
      <c r="F10673" s="540" t="s">
        <v>1005</v>
      </c>
      <c r="G10673" s="612">
        <f>SUM(G10662:G10671)</f>
        <v>0</v>
      </c>
    </row>
    <row r="10674" spans="1:7" ht="19.899999999999999" customHeight="1" x14ac:dyDescent="0.2">
      <c r="A10674" s="590"/>
      <c r="B10674" s="549"/>
      <c r="C10674" s="557"/>
      <c r="D10674" s="556"/>
      <c r="E10674" s="542"/>
      <c r="F10674" s="540"/>
      <c r="G10674" s="596"/>
    </row>
    <row r="10675" spans="1:7" ht="19.899999999999999" customHeight="1" x14ac:dyDescent="0.2">
      <c r="A10675" s="597"/>
      <c r="B10675" s="549"/>
      <c r="C10675" s="540" t="s">
        <v>1006</v>
      </c>
      <c r="D10675" s="558">
        <f>IFERROR(VLOOKUP(COUNTIF($A$1:A10675,"ANALISIS DE PRECIOS"),T_Rendimiento_Equipo,5,FALSE),0)</f>
        <v>0</v>
      </c>
      <c r="E10675" s="559" t="str">
        <f ca="1">G10657&amp;"/día"</f>
        <v>0/día</v>
      </c>
      <c r="F10675" s="598"/>
      <c r="G10675" s="592"/>
    </row>
    <row r="10676" spans="1:7" ht="19.899999999999999" customHeight="1" x14ac:dyDescent="0.2">
      <c r="A10676" s="590"/>
      <c r="B10676" s="549"/>
      <c r="C10676" s="545"/>
      <c r="D10676" s="541"/>
      <c r="E10676" s="542"/>
      <c r="F10676" s="540"/>
      <c r="G10676" s="592"/>
    </row>
    <row r="10677" spans="1:7" ht="19.899999999999999" customHeight="1" x14ac:dyDescent="0.2">
      <c r="A10677" s="792" t="s">
        <v>576</v>
      </c>
      <c r="B10677" s="793"/>
      <c r="C10677" s="794" t="s">
        <v>0</v>
      </c>
      <c r="D10677" s="806" t="s">
        <v>1866</v>
      </c>
      <c r="E10677" s="806" t="s">
        <v>1865</v>
      </c>
      <c r="F10677" s="798" t="s">
        <v>1007</v>
      </c>
      <c r="G10677" s="800" t="s">
        <v>26</v>
      </c>
    </row>
    <row r="10678" spans="1:7" ht="19.899999999999999" customHeight="1" x14ac:dyDescent="0.2">
      <c r="A10678" s="560" t="s">
        <v>577</v>
      </c>
      <c r="B10678" s="560" t="s">
        <v>578</v>
      </c>
      <c r="C10678" s="795"/>
      <c r="D10678" s="807"/>
      <c r="E10678" s="797"/>
      <c r="F10678" s="799"/>
      <c r="G10678" s="801"/>
    </row>
    <row r="10679" spans="1:7" ht="19.899999999999999" customHeight="1" x14ac:dyDescent="0.2">
      <c r="A10679" s="599"/>
      <c r="B10679" s="545"/>
      <c r="C10679" s="537" t="s">
        <v>1008</v>
      </c>
      <c r="D10679" s="542"/>
      <c r="E10679" s="542"/>
      <c r="F10679" s="545"/>
      <c r="G10679" s="600"/>
    </row>
    <row r="10680" spans="1:7" ht="19.899999999999999" customHeight="1" x14ac:dyDescent="0.2">
      <c r="A10680" s="601">
        <f t="shared" ref="A10680:A10688" si="2417">IFERROR(VLOOKUP(C10680,T_Insumos,4,FALSE),0)</f>
        <v>0</v>
      </c>
      <c r="B10680" s="561">
        <f t="shared" ref="B10680:B10688" si="2418">IFERROR(VLOOKUP(C10680,T_Insumos,5,FALSE),0)</f>
        <v>0</v>
      </c>
      <c r="C10680" s="552"/>
      <c r="D10680" s="562">
        <f t="shared" ref="D10680:D10688" si="2419">IFERROR(VLOOKUP(C10680,T_Insumos,3,FALSE),0)</f>
        <v>0</v>
      </c>
      <c r="E10680" s="555">
        <f>D10680*$G$23</f>
        <v>0</v>
      </c>
      <c r="F10680" s="558">
        <f>IF(C10680="",0,IFERROR(VLOOKUP(COUNTIF($A$1:A10680,"ANALISIS DE PRECIOS"),T_Rendimiento_Equipo,5,FALSE),0))</f>
        <v>0</v>
      </c>
      <c r="G10680" s="555">
        <f>IFERROR(ROUND(E10680/F10680,2),0)</f>
        <v>0</v>
      </c>
    </row>
    <row r="10681" spans="1:7" ht="19.899999999999999" customHeight="1" x14ac:dyDescent="0.2">
      <c r="A10681" s="601">
        <f t="shared" si="2417"/>
        <v>0</v>
      </c>
      <c r="B10681" s="561">
        <f t="shared" si="2418"/>
        <v>0</v>
      </c>
      <c r="C10681" s="552"/>
      <c r="D10681" s="562">
        <f t="shared" si="2419"/>
        <v>0</v>
      </c>
      <c r="E10681" s="555"/>
      <c r="F10681" s="558">
        <f>IF(C10681="",0,IFERROR(VLOOKUP(COUNTIF($A$1:A10681,"ANALISIS DE PRECIOS"),T_Rendimiento_Equipo,5,FALSE),0))</f>
        <v>0</v>
      </c>
      <c r="G10681" s="555">
        <f t="shared" ref="G10681:G10688" si="2420">IFERROR(ROUND(E10681/F10681,2),0)</f>
        <v>0</v>
      </c>
    </row>
    <row r="10682" spans="1:7" ht="19.899999999999999" customHeight="1" x14ac:dyDescent="0.2">
      <c r="A10682" s="601">
        <f t="shared" si="2417"/>
        <v>0</v>
      </c>
      <c r="B10682" s="561">
        <f t="shared" si="2418"/>
        <v>0</v>
      </c>
      <c r="C10682" s="563"/>
      <c r="D10682" s="562">
        <f t="shared" si="2419"/>
        <v>0</v>
      </c>
      <c r="E10682" s="555"/>
      <c r="F10682" s="558">
        <f>IF(C10682="",0,IFERROR(VLOOKUP(COUNTIF($A$1:A10682,"ANALISIS DE PRECIOS"),T_Rendimiento_Equipo,5,FALSE),0))</f>
        <v>0</v>
      </c>
      <c r="G10682" s="555">
        <f t="shared" si="2420"/>
        <v>0</v>
      </c>
    </row>
    <row r="10683" spans="1:7" ht="19.899999999999999" customHeight="1" x14ac:dyDescent="0.2">
      <c r="A10683" s="601">
        <f t="shared" si="2417"/>
        <v>0</v>
      </c>
      <c r="B10683" s="561">
        <f t="shared" si="2418"/>
        <v>0</v>
      </c>
      <c r="C10683" s="563"/>
      <c r="D10683" s="562">
        <f t="shared" si="2419"/>
        <v>0</v>
      </c>
      <c r="E10683" s="555"/>
      <c r="F10683" s="558">
        <f>IF(C10683="",0,IFERROR(VLOOKUP(COUNTIF($A$1:A10683,"ANALISIS DE PRECIOS"),T_Rendimiento_Equipo,5,FALSE),0))</f>
        <v>0</v>
      </c>
      <c r="G10683" s="555">
        <f t="shared" si="2420"/>
        <v>0</v>
      </c>
    </row>
    <row r="10684" spans="1:7" ht="19.899999999999999" customHeight="1" x14ac:dyDescent="0.2">
      <c r="A10684" s="601">
        <f t="shared" si="2417"/>
        <v>0</v>
      </c>
      <c r="B10684" s="561">
        <f t="shared" si="2418"/>
        <v>0</v>
      </c>
      <c r="C10684" s="563"/>
      <c r="D10684" s="562">
        <f t="shared" si="2419"/>
        <v>0</v>
      </c>
      <c r="E10684" s="555"/>
      <c r="F10684" s="558">
        <f>IF(C10684="",0,IFERROR(VLOOKUP(COUNTIF($A$1:A10684,"ANALISIS DE PRECIOS"),T_Rendimiento_Equipo,5,FALSE),0))</f>
        <v>0</v>
      </c>
      <c r="G10684" s="555">
        <f t="shared" si="2420"/>
        <v>0</v>
      </c>
    </row>
    <row r="10685" spans="1:7" ht="19.899999999999999" customHeight="1" x14ac:dyDescent="0.2">
      <c r="A10685" s="601">
        <f t="shared" si="2417"/>
        <v>0</v>
      </c>
      <c r="B10685" s="561">
        <f t="shared" si="2418"/>
        <v>0</v>
      </c>
      <c r="C10685" s="563"/>
      <c r="D10685" s="562">
        <f t="shared" si="2419"/>
        <v>0</v>
      </c>
      <c r="E10685" s="555"/>
      <c r="F10685" s="558">
        <f>IF(C10685="",0,IFERROR(VLOOKUP(COUNTIF($A$1:A10685,"ANALISIS DE PRECIOS"),T_Rendimiento_Equipo,5,FALSE),0))</f>
        <v>0</v>
      </c>
      <c r="G10685" s="555">
        <f t="shared" si="2420"/>
        <v>0</v>
      </c>
    </row>
    <row r="10686" spans="1:7" ht="19.899999999999999" customHeight="1" x14ac:dyDescent="0.2">
      <c r="A10686" s="601">
        <f t="shared" si="2417"/>
        <v>0</v>
      </c>
      <c r="B10686" s="561">
        <f t="shared" si="2418"/>
        <v>0</v>
      </c>
      <c r="C10686" s="563"/>
      <c r="D10686" s="562">
        <f t="shared" si="2419"/>
        <v>0</v>
      </c>
      <c r="E10686" s="555"/>
      <c r="F10686" s="558">
        <f>IF(C10686="",0,IFERROR(VLOOKUP(COUNTIF($A$1:A10686,"ANALISIS DE PRECIOS"),T_Rendimiento_Equipo,5,FALSE),0))</f>
        <v>0</v>
      </c>
      <c r="G10686" s="555">
        <f t="shared" si="2420"/>
        <v>0</v>
      </c>
    </row>
    <row r="10687" spans="1:7" ht="19.899999999999999" customHeight="1" x14ac:dyDescent="0.2">
      <c r="A10687" s="601">
        <f t="shared" si="2417"/>
        <v>0</v>
      </c>
      <c r="B10687" s="561">
        <f t="shared" si="2418"/>
        <v>0</v>
      </c>
      <c r="C10687" s="563"/>
      <c r="D10687" s="562">
        <f t="shared" si="2419"/>
        <v>0</v>
      </c>
      <c r="E10687" s="555"/>
      <c r="F10687" s="558">
        <f>IF(C10687="",0,IFERROR(VLOOKUP(COUNTIF($A$1:A10687,"ANALISIS DE PRECIOS"),T_Rendimiento_Equipo,5,FALSE),0))</f>
        <v>0</v>
      </c>
      <c r="G10687" s="555">
        <f t="shared" si="2420"/>
        <v>0</v>
      </c>
    </row>
    <row r="10688" spans="1:7" ht="19.899999999999999" customHeight="1" x14ac:dyDescent="0.2">
      <c r="A10688" s="601">
        <f t="shared" si="2417"/>
        <v>0</v>
      </c>
      <c r="B10688" s="561">
        <f t="shared" si="2418"/>
        <v>0</v>
      </c>
      <c r="C10688" s="552"/>
      <c r="D10688" s="562">
        <f t="shared" si="2419"/>
        <v>0</v>
      </c>
      <c r="E10688" s="555"/>
      <c r="F10688" s="558">
        <f>IF(C10688="",0,IFERROR(VLOOKUP(COUNTIF($A$1:A10688,"ANALISIS DE PRECIOS"),T_Rendimiento_Equipo,5,FALSE),0))</f>
        <v>0</v>
      </c>
      <c r="G10688" s="555">
        <f t="shared" si="2420"/>
        <v>0</v>
      </c>
    </row>
    <row r="10689" spans="1:7" ht="19.899999999999999" customHeight="1" x14ac:dyDescent="0.2">
      <c r="A10689" s="602"/>
      <c r="B10689" s="541"/>
      <c r="C10689" s="545"/>
      <c r="D10689" s="541"/>
      <c r="E10689" s="542"/>
      <c r="F10689" s="564" t="s">
        <v>27</v>
      </c>
      <c r="G10689" s="603">
        <f>SUBTOTAL(9,G10680:G10688)</f>
        <v>0</v>
      </c>
    </row>
    <row r="10690" spans="1:7" ht="19.899999999999999" customHeight="1" x14ac:dyDescent="0.2">
      <c r="A10690" s="599"/>
      <c r="B10690" s="545"/>
      <c r="C10690" s="537" t="s">
        <v>713</v>
      </c>
      <c r="D10690" s="541"/>
      <c r="E10690" s="542"/>
      <c r="F10690" s="543"/>
      <c r="G10690" s="600"/>
    </row>
    <row r="10691" spans="1:7" ht="19.899999999999999" customHeight="1" x14ac:dyDescent="0.2">
      <c r="A10691" s="792" t="s">
        <v>576</v>
      </c>
      <c r="B10691" s="793"/>
      <c r="C10691" s="794" t="s">
        <v>0</v>
      </c>
      <c r="D10691" s="796" t="s">
        <v>24</v>
      </c>
      <c r="E10691" s="796" t="s">
        <v>1832</v>
      </c>
      <c r="F10691" s="798" t="s">
        <v>1007</v>
      </c>
      <c r="G10691" s="800" t="s">
        <v>26</v>
      </c>
    </row>
    <row r="10692" spans="1:7" ht="19.899999999999999" customHeight="1" x14ac:dyDescent="0.2">
      <c r="A10692" s="560" t="s">
        <v>577</v>
      </c>
      <c r="B10692" s="560" t="s">
        <v>578</v>
      </c>
      <c r="C10692" s="795"/>
      <c r="D10692" s="797"/>
      <c r="E10692" s="797"/>
      <c r="F10692" s="799"/>
      <c r="G10692" s="801"/>
    </row>
    <row r="10693" spans="1:7" ht="19.899999999999999" customHeight="1" x14ac:dyDescent="0.2">
      <c r="A10693" s="601">
        <f t="shared" ref="A10693:A10699" si="2421">IFERROR(VLOOKUP(C10693,T_Insumos,4,FALSE),0)</f>
        <v>0</v>
      </c>
      <c r="B10693" s="561">
        <f t="shared" ref="B10693:B10699" si="2422">IFERROR(VLOOKUP(C10693,T_Insumos,5,FALSE),0)</f>
        <v>0</v>
      </c>
      <c r="C10693" s="565"/>
      <c r="D10693" s="558"/>
      <c r="E10693" s="555">
        <f t="shared" ref="E10693:E10699" si="2423">IFERROR(VLOOKUP(C10693,T_Insumos,3,FALSE),0)</f>
        <v>0</v>
      </c>
      <c r="F10693" s="558">
        <f>IF(C10693="",0,IFERROR(VLOOKUP(COUNTIF($A$1:A10693,"ANALISIS DE PRECIOS"),T_Rendimiento_Equipo,5,FALSE),0))</f>
        <v>0</v>
      </c>
      <c r="G10693" s="555">
        <f>IFERROR(ROUND(D10693*E10693/F10693,2),0)</f>
        <v>0</v>
      </c>
    </row>
    <row r="10694" spans="1:7" ht="19.899999999999999" customHeight="1" x14ac:dyDescent="0.2">
      <c r="A10694" s="601">
        <f t="shared" si="2421"/>
        <v>0</v>
      </c>
      <c r="B10694" s="561">
        <f t="shared" si="2422"/>
        <v>0</v>
      </c>
      <c r="C10694" s="552"/>
      <c r="D10694" s="558"/>
      <c r="E10694" s="555">
        <f t="shared" si="2423"/>
        <v>0</v>
      </c>
      <c r="F10694" s="558">
        <f>IF(C10694="",0,IFERROR(VLOOKUP(COUNTIF($A$1:A10694,"ANALISIS DE PRECIOS"),T_Rendimiento_Equipo,5,FALSE),0))</f>
        <v>0</v>
      </c>
      <c r="G10694" s="555">
        <f t="shared" ref="G10694:G10699" si="2424">IFERROR(ROUND(D10694*E10694/F10694,2),0)</f>
        <v>0</v>
      </c>
    </row>
    <row r="10695" spans="1:7" ht="19.899999999999999" customHeight="1" x14ac:dyDescent="0.2">
      <c r="A10695" s="601">
        <f t="shared" si="2421"/>
        <v>0</v>
      </c>
      <c r="B10695" s="561">
        <f t="shared" si="2422"/>
        <v>0</v>
      </c>
      <c r="C10695" s="552"/>
      <c r="D10695" s="558"/>
      <c r="E10695" s="555">
        <f t="shared" si="2423"/>
        <v>0</v>
      </c>
      <c r="F10695" s="558">
        <f>IF(C10695="",0,IFERROR(VLOOKUP(COUNTIF($A$1:A10695,"ANALISIS DE PRECIOS"),T_Rendimiento_Equipo,5,FALSE),0))</f>
        <v>0</v>
      </c>
      <c r="G10695" s="555">
        <f t="shared" si="2424"/>
        <v>0</v>
      </c>
    </row>
    <row r="10696" spans="1:7" ht="19.899999999999999" customHeight="1" x14ac:dyDescent="0.2">
      <c r="A10696" s="601">
        <f t="shared" si="2421"/>
        <v>0</v>
      </c>
      <c r="B10696" s="561">
        <f t="shared" si="2422"/>
        <v>0</v>
      </c>
      <c r="C10696" s="552"/>
      <c r="D10696" s="558"/>
      <c r="E10696" s="555">
        <f t="shared" si="2423"/>
        <v>0</v>
      </c>
      <c r="F10696" s="558">
        <f>IF(C10696="",0,IFERROR(VLOOKUP(COUNTIF($A$1:A10696,"ANALISIS DE PRECIOS"),T_Rendimiento_Equipo,5,FALSE),0))</f>
        <v>0</v>
      </c>
      <c r="G10696" s="555">
        <f t="shared" si="2424"/>
        <v>0</v>
      </c>
    </row>
    <row r="10697" spans="1:7" ht="19.899999999999999" customHeight="1" x14ac:dyDescent="0.2">
      <c r="A10697" s="601">
        <f t="shared" si="2421"/>
        <v>0</v>
      </c>
      <c r="B10697" s="561">
        <f t="shared" si="2422"/>
        <v>0</v>
      </c>
      <c r="C10697" s="552"/>
      <c r="D10697" s="558"/>
      <c r="E10697" s="555">
        <f t="shared" si="2423"/>
        <v>0</v>
      </c>
      <c r="F10697" s="558">
        <f>IF(C10697="",0,IFERROR(VLOOKUP(COUNTIF($A$1:A10697,"ANALISIS DE PRECIOS"),T_Rendimiento_Equipo,5,FALSE),0))</f>
        <v>0</v>
      </c>
      <c r="G10697" s="555">
        <f t="shared" si="2424"/>
        <v>0</v>
      </c>
    </row>
    <row r="10698" spans="1:7" ht="19.899999999999999" customHeight="1" x14ac:dyDescent="0.2">
      <c r="A10698" s="601">
        <f t="shared" si="2421"/>
        <v>0</v>
      </c>
      <c r="B10698" s="561">
        <f t="shared" si="2422"/>
        <v>0</v>
      </c>
      <c r="C10698" s="552"/>
      <c r="D10698" s="566"/>
      <c r="E10698" s="555">
        <f t="shared" si="2423"/>
        <v>0</v>
      </c>
      <c r="F10698" s="558">
        <f>IF(C10698="",0,IFERROR(VLOOKUP(COUNTIF($A$1:A10698,"ANALISIS DE PRECIOS"),T_Rendimiento_Equipo,5,FALSE),0))</f>
        <v>0</v>
      </c>
      <c r="G10698" s="555">
        <f t="shared" si="2424"/>
        <v>0</v>
      </c>
    </row>
    <row r="10699" spans="1:7" ht="19.899999999999999" customHeight="1" x14ac:dyDescent="0.2">
      <c r="A10699" s="601">
        <f t="shared" si="2421"/>
        <v>0</v>
      </c>
      <c r="B10699" s="561">
        <f t="shared" si="2422"/>
        <v>0</v>
      </c>
      <c r="C10699" s="561"/>
      <c r="D10699" s="567"/>
      <c r="E10699" s="555">
        <f t="shared" si="2423"/>
        <v>0</v>
      </c>
      <c r="F10699" s="558">
        <f>IF(C10699="",0,IFERROR(VLOOKUP(COUNTIF($A$1:A10699,"ANALISIS DE PRECIOS"),T_Rendimiento_Equipo,5,FALSE),0))</f>
        <v>0</v>
      </c>
      <c r="G10699" s="555">
        <f t="shared" si="2424"/>
        <v>0</v>
      </c>
    </row>
    <row r="10700" spans="1:7" ht="19.899999999999999" customHeight="1" x14ac:dyDescent="0.2">
      <c r="A10700" s="602"/>
      <c r="B10700" s="541"/>
      <c r="C10700" s="545"/>
      <c r="D10700" s="541"/>
      <c r="E10700" s="542"/>
      <c r="F10700" s="564" t="s">
        <v>28</v>
      </c>
      <c r="G10700" s="604">
        <f>SUBTOTAL(9,G10693:G10699)</f>
        <v>0</v>
      </c>
    </row>
    <row r="10701" spans="1:7" ht="19.899999999999999" customHeight="1" x14ac:dyDescent="0.2">
      <c r="A10701" s="599"/>
      <c r="B10701" s="545"/>
      <c r="C10701" s="537" t="s">
        <v>1014</v>
      </c>
      <c r="D10701" s="541"/>
      <c r="E10701" s="542"/>
      <c r="F10701" s="543"/>
      <c r="G10701" s="600"/>
    </row>
    <row r="10702" spans="1:7" ht="19.899999999999999" customHeight="1" x14ac:dyDescent="0.2">
      <c r="A10702" s="792" t="s">
        <v>576</v>
      </c>
      <c r="B10702" s="793"/>
      <c r="C10702" s="794" t="s">
        <v>0</v>
      </c>
      <c r="D10702" s="794" t="s">
        <v>1867</v>
      </c>
      <c r="E10702" s="796" t="s">
        <v>24</v>
      </c>
      <c r="F10702" s="798" t="s">
        <v>25</v>
      </c>
      <c r="G10702" s="800" t="s">
        <v>26</v>
      </c>
    </row>
    <row r="10703" spans="1:7" ht="19.899999999999999" customHeight="1" x14ac:dyDescent="0.2">
      <c r="A10703" s="560" t="s">
        <v>577</v>
      </c>
      <c r="B10703" s="560" t="s">
        <v>578</v>
      </c>
      <c r="C10703" s="795"/>
      <c r="D10703" s="795"/>
      <c r="E10703" s="797"/>
      <c r="F10703" s="799"/>
      <c r="G10703" s="801"/>
    </row>
    <row r="10704" spans="1:7" ht="19.899999999999999" customHeight="1" x14ac:dyDescent="0.2">
      <c r="A10704" s="601">
        <f t="shared" ref="A10704:A10714" si="2425">IFERROR(VLOOKUP(C10704,T_Insumos,4,FALSE),0)</f>
        <v>0</v>
      </c>
      <c r="B10704" s="561">
        <f t="shared" ref="B10704:B10714" si="2426">IFERROR(VLOOKUP(C10704,T_Insumos,5,FALSE),0)</f>
        <v>0</v>
      </c>
      <c r="C10704" s="561"/>
      <c r="D10704" s="613">
        <f t="shared" ref="D10704:D10714" si="2427">IFERROR(VLOOKUP(C10704,T_Insumos,2,FALSE),0)</f>
        <v>0</v>
      </c>
      <c r="E10704" s="553"/>
      <c r="F10704" s="555">
        <f t="shared" ref="F10704:F10714" si="2428">IFERROR(VLOOKUP(C10704,T_Insumos,3,FALSE),0)</f>
        <v>0</v>
      </c>
      <c r="G10704" s="555">
        <f>ROUND(E10704*F10704,2)</f>
        <v>0</v>
      </c>
    </row>
    <row r="10705" spans="1:7" ht="19.899999999999999" customHeight="1" x14ac:dyDescent="0.2">
      <c r="A10705" s="601">
        <f t="shared" si="2425"/>
        <v>0</v>
      </c>
      <c r="B10705" s="561">
        <f t="shared" si="2426"/>
        <v>0</v>
      </c>
      <c r="C10705" s="561"/>
      <c r="D10705" s="613">
        <f t="shared" si="2427"/>
        <v>0</v>
      </c>
      <c r="E10705" s="553"/>
      <c r="F10705" s="555">
        <f t="shared" si="2428"/>
        <v>0</v>
      </c>
      <c r="G10705" s="555">
        <f t="shared" ref="G10705:G10714" si="2429">ROUND(E10705*F10705,2)</f>
        <v>0</v>
      </c>
    </row>
    <row r="10706" spans="1:7" ht="19.899999999999999" customHeight="1" x14ac:dyDescent="0.2">
      <c r="A10706" s="601">
        <f t="shared" si="2425"/>
        <v>0</v>
      </c>
      <c r="B10706" s="561">
        <f t="shared" si="2426"/>
        <v>0</v>
      </c>
      <c r="C10706" s="561"/>
      <c r="D10706" s="613">
        <f t="shared" si="2427"/>
        <v>0</v>
      </c>
      <c r="E10706" s="553"/>
      <c r="F10706" s="555">
        <f t="shared" si="2428"/>
        <v>0</v>
      </c>
      <c r="G10706" s="555">
        <f t="shared" si="2429"/>
        <v>0</v>
      </c>
    </row>
    <row r="10707" spans="1:7" ht="19.899999999999999" customHeight="1" x14ac:dyDescent="0.2">
      <c r="A10707" s="601">
        <f t="shared" si="2425"/>
        <v>0</v>
      </c>
      <c r="B10707" s="561">
        <f t="shared" si="2426"/>
        <v>0</v>
      </c>
      <c r="C10707" s="561"/>
      <c r="D10707" s="613">
        <f t="shared" si="2427"/>
        <v>0</v>
      </c>
      <c r="E10707" s="553"/>
      <c r="F10707" s="555">
        <f t="shared" si="2428"/>
        <v>0</v>
      </c>
      <c r="G10707" s="555">
        <f t="shared" si="2429"/>
        <v>0</v>
      </c>
    </row>
    <row r="10708" spans="1:7" ht="19.899999999999999" customHeight="1" x14ac:dyDescent="0.2">
      <c r="A10708" s="601">
        <f t="shared" si="2425"/>
        <v>0</v>
      </c>
      <c r="B10708" s="561">
        <f t="shared" si="2426"/>
        <v>0</v>
      </c>
      <c r="C10708" s="561"/>
      <c r="D10708" s="613">
        <f t="shared" si="2427"/>
        <v>0</v>
      </c>
      <c r="E10708" s="553"/>
      <c r="F10708" s="555">
        <f t="shared" si="2428"/>
        <v>0</v>
      </c>
      <c r="G10708" s="555">
        <f t="shared" si="2429"/>
        <v>0</v>
      </c>
    </row>
    <row r="10709" spans="1:7" ht="19.899999999999999" customHeight="1" x14ac:dyDescent="0.2">
      <c r="A10709" s="601">
        <f t="shared" si="2425"/>
        <v>0</v>
      </c>
      <c r="B10709" s="561">
        <f t="shared" si="2426"/>
        <v>0</v>
      </c>
      <c r="C10709" s="561"/>
      <c r="D10709" s="613">
        <f t="shared" si="2427"/>
        <v>0</v>
      </c>
      <c r="E10709" s="553"/>
      <c r="F10709" s="555">
        <f t="shared" si="2428"/>
        <v>0</v>
      </c>
      <c r="G10709" s="555">
        <f t="shared" si="2429"/>
        <v>0</v>
      </c>
    </row>
    <row r="10710" spans="1:7" ht="19.899999999999999" customHeight="1" x14ac:dyDescent="0.2">
      <c r="A10710" s="601">
        <f t="shared" si="2425"/>
        <v>0</v>
      </c>
      <c r="B10710" s="561">
        <f t="shared" si="2426"/>
        <v>0</v>
      </c>
      <c r="C10710" s="561"/>
      <c r="D10710" s="613">
        <f t="shared" si="2427"/>
        <v>0</v>
      </c>
      <c r="E10710" s="553"/>
      <c r="F10710" s="555">
        <f t="shared" si="2428"/>
        <v>0</v>
      </c>
      <c r="G10710" s="555">
        <f t="shared" si="2429"/>
        <v>0</v>
      </c>
    </row>
    <row r="10711" spans="1:7" ht="19.899999999999999" customHeight="1" x14ac:dyDescent="0.2">
      <c r="A10711" s="601">
        <f t="shared" si="2425"/>
        <v>0</v>
      </c>
      <c r="B10711" s="561">
        <f t="shared" si="2426"/>
        <v>0</v>
      </c>
      <c r="C10711" s="561"/>
      <c r="D10711" s="613">
        <f t="shared" si="2427"/>
        <v>0</v>
      </c>
      <c r="E10711" s="553"/>
      <c r="F10711" s="555">
        <f t="shared" si="2428"/>
        <v>0</v>
      </c>
      <c r="G10711" s="555">
        <f t="shared" si="2429"/>
        <v>0</v>
      </c>
    </row>
    <row r="10712" spans="1:7" ht="19.899999999999999" customHeight="1" x14ac:dyDescent="0.2">
      <c r="A10712" s="601">
        <f t="shared" si="2425"/>
        <v>0</v>
      </c>
      <c r="B10712" s="561">
        <f t="shared" si="2426"/>
        <v>0</v>
      </c>
      <c r="C10712" s="561"/>
      <c r="D10712" s="613">
        <f t="shared" si="2427"/>
        <v>0</v>
      </c>
      <c r="E10712" s="553"/>
      <c r="F10712" s="555">
        <f t="shared" si="2428"/>
        <v>0</v>
      </c>
      <c r="G10712" s="555">
        <f t="shared" si="2429"/>
        <v>0</v>
      </c>
    </row>
    <row r="10713" spans="1:7" ht="19.899999999999999" customHeight="1" x14ac:dyDescent="0.2">
      <c r="A10713" s="601">
        <f t="shared" si="2425"/>
        <v>0</v>
      </c>
      <c r="B10713" s="561">
        <f t="shared" si="2426"/>
        <v>0</v>
      </c>
      <c r="C10713" s="561"/>
      <c r="D10713" s="613">
        <f t="shared" si="2427"/>
        <v>0</v>
      </c>
      <c r="E10713" s="553"/>
      <c r="F10713" s="555">
        <f t="shared" si="2428"/>
        <v>0</v>
      </c>
      <c r="G10713" s="555">
        <f t="shared" si="2429"/>
        <v>0</v>
      </c>
    </row>
    <row r="10714" spans="1:7" ht="19.899999999999999" customHeight="1" x14ac:dyDescent="0.2">
      <c r="A10714" s="601">
        <f t="shared" si="2425"/>
        <v>0</v>
      </c>
      <c r="B10714" s="561">
        <f t="shared" si="2426"/>
        <v>0</v>
      </c>
      <c r="C10714" s="561"/>
      <c r="D10714" s="613">
        <f t="shared" si="2427"/>
        <v>0</v>
      </c>
      <c r="E10714" s="553"/>
      <c r="F10714" s="555">
        <f t="shared" si="2428"/>
        <v>0</v>
      </c>
      <c r="G10714" s="555">
        <f t="shared" si="2429"/>
        <v>0</v>
      </c>
    </row>
    <row r="10715" spans="1:7" ht="19.899999999999999" customHeight="1" x14ac:dyDescent="0.2">
      <c r="A10715" s="599"/>
      <c r="B10715" s="545"/>
      <c r="C10715" s="545"/>
      <c r="D10715" s="541"/>
      <c r="E10715" s="542"/>
      <c r="F10715" s="564" t="s">
        <v>29</v>
      </c>
      <c r="G10715" s="605">
        <f>SUBTOTAL(9,G10704:G10714)</f>
        <v>0</v>
      </c>
    </row>
    <row r="10716" spans="1:7" ht="19.899999999999999" customHeight="1" x14ac:dyDescent="0.2">
      <c r="A10716" s="599"/>
      <c r="B10716" s="545"/>
      <c r="C10716" s="537" t="s">
        <v>1015</v>
      </c>
      <c r="D10716" s="541"/>
      <c r="E10716" s="542"/>
      <c r="F10716" s="543"/>
      <c r="G10716" s="600"/>
    </row>
    <row r="10717" spans="1:7" ht="19.899999999999999" customHeight="1" x14ac:dyDescent="0.2">
      <c r="A10717" s="792" t="s">
        <v>576</v>
      </c>
      <c r="B10717" s="793"/>
      <c r="C10717" s="794" t="s">
        <v>0</v>
      </c>
      <c r="D10717" s="794" t="s">
        <v>1867</v>
      </c>
      <c r="E10717" s="796" t="s">
        <v>24</v>
      </c>
      <c r="F10717" s="798" t="s">
        <v>25</v>
      </c>
      <c r="G10717" s="800" t="s">
        <v>26</v>
      </c>
    </row>
    <row r="10718" spans="1:7" ht="19.899999999999999" customHeight="1" x14ac:dyDescent="0.2">
      <c r="A10718" s="560" t="s">
        <v>577</v>
      </c>
      <c r="B10718" s="560" t="s">
        <v>578</v>
      </c>
      <c r="C10718" s="795"/>
      <c r="D10718" s="795"/>
      <c r="E10718" s="797"/>
      <c r="F10718" s="799"/>
      <c r="G10718" s="801"/>
    </row>
    <row r="10719" spans="1:7" ht="19.899999999999999" customHeight="1" x14ac:dyDescent="0.2">
      <c r="A10719" s="601">
        <f>IFERROR(VLOOKUP(C10719,T_Insumos,4,FALSE),0)</f>
        <v>0</v>
      </c>
      <c r="B10719" s="561">
        <f>IFERROR(VLOOKUP(C10719,T_Insumos,5,FALSE),0)</f>
        <v>0</v>
      </c>
      <c r="C10719" s="552"/>
      <c r="D10719" s="613">
        <f>IF(C10719=0,0,"$/tnkm")</f>
        <v>0</v>
      </c>
      <c r="E10719" s="553"/>
      <c r="F10719" s="555">
        <f>IFERROR(VLOOKUP(C10719,T_Insumos,3,FALSE),0)</f>
        <v>0</v>
      </c>
      <c r="G10719" s="555">
        <f>ROUND(E10719*F10719,2)</f>
        <v>0</v>
      </c>
    </row>
    <row r="10720" spans="1:7" ht="19.899999999999999" customHeight="1" x14ac:dyDescent="0.2">
      <c r="A10720" s="601">
        <f>IFERROR(VLOOKUP(C10720,T_Insumos,4,FALSE),0)</f>
        <v>0</v>
      </c>
      <c r="B10720" s="561">
        <f>IFERROR(VLOOKUP(C10720,T_Insumos,5,FALSE),0)</f>
        <v>0</v>
      </c>
      <c r="C10720" s="552"/>
      <c r="D10720" s="613">
        <f>IF(C10720=0,0,"$/tnkm")</f>
        <v>0</v>
      </c>
      <c r="E10720" s="569"/>
      <c r="F10720" s="555">
        <f>IFERROR(VLOOKUP(C10720,T_Insumos,3,FALSE),0)</f>
        <v>0</v>
      </c>
      <c r="G10720" s="555">
        <f t="shared" ref="G10720" si="2430">ROUND(E10720*F10720,2)</f>
        <v>0</v>
      </c>
    </row>
    <row r="10721" spans="1:7" ht="19.899999999999999" customHeight="1" x14ac:dyDescent="0.2">
      <c r="A10721" s="599"/>
      <c r="B10721" s="545"/>
      <c r="C10721" s="545"/>
      <c r="D10721" s="541"/>
      <c r="E10721" s="542"/>
      <c r="F10721" s="564" t="s">
        <v>1016</v>
      </c>
      <c r="G10721" s="605">
        <f>SUBTOTAL(9,G10719:G10720)</f>
        <v>0</v>
      </c>
    </row>
    <row r="10722" spans="1:7" ht="19.899999999999999" customHeight="1" x14ac:dyDescent="0.2">
      <c r="A10722" s="602"/>
      <c r="B10722" s="541"/>
      <c r="C10722" s="545"/>
      <c r="D10722" s="541"/>
      <c r="E10722" s="542"/>
      <c r="F10722" s="543"/>
      <c r="G10722" s="600"/>
    </row>
    <row r="10723" spans="1:7" ht="19.899999999999999" customHeight="1" x14ac:dyDescent="0.2">
      <c r="A10723" s="664" t="str">
        <f>B10657</f>
        <v/>
      </c>
      <c r="B10723" s="661">
        <f ca="1">C10657</f>
        <v>0</v>
      </c>
      <c r="C10723" s="541"/>
      <c r="D10723" s="541" t="s">
        <v>1833</v>
      </c>
      <c r="E10723" s="662"/>
      <c r="F10723" s="663" t="str">
        <f ca="1">"$/"&amp;G10657</f>
        <v>$/0</v>
      </c>
      <c r="G10723" s="610">
        <f>SUBTOTAL(9,G10680:G10722)</f>
        <v>0</v>
      </c>
    </row>
    <row r="10724" spans="1:7" ht="19.899999999999999" customHeight="1" x14ac:dyDescent="0.2">
      <c r="A10724" s="606"/>
      <c r="B10724" s="607"/>
      <c r="C10724" s="608"/>
      <c r="D10724" s="608" t="s">
        <v>2043</v>
      </c>
      <c r="E10724" s="609"/>
      <c r="F10724" s="665" t="str">
        <f ca="1">"$/"&amp;G10657</f>
        <v>$/0</v>
      </c>
      <c r="G10724" s="610">
        <f>ROUND(G10723/Coeficiente_Paso,2)</f>
        <v>0</v>
      </c>
    </row>
    <row r="10725" spans="1:7" ht="19.899999999999999" customHeight="1" x14ac:dyDescent="0.2">
      <c r="A10725" s="191"/>
      <c r="B10725" s="191"/>
      <c r="C10725" s="191"/>
      <c r="D10725" s="191"/>
      <c r="E10725" s="191"/>
      <c r="F10725" s="191"/>
      <c r="G10725" s="191"/>
    </row>
    <row r="10726" spans="1:7" ht="19.899999999999999" customHeight="1" x14ac:dyDescent="0.2">
      <c r="A10726" s="802" t="s">
        <v>31</v>
      </c>
      <c r="B10726" s="803"/>
      <c r="C10726" s="803"/>
      <c r="D10726" s="803"/>
      <c r="E10726" s="803"/>
      <c r="F10726" s="803"/>
      <c r="G10726" s="804"/>
    </row>
    <row r="10727" spans="1:7" ht="19.899999999999999" customHeight="1" x14ac:dyDescent="0.2">
      <c r="A10727" s="587" t="s">
        <v>711</v>
      </c>
      <c r="B10727" s="535" t="str">
        <f>Comitente</f>
        <v>DIRECCIÓN PROVINCIAL DE VIALIDAD</v>
      </c>
      <c r="C10727" s="536"/>
      <c r="D10727" s="537"/>
      <c r="E10727" s="537"/>
      <c r="F10727" s="538"/>
      <c r="G10727" s="588"/>
    </row>
    <row r="10728" spans="1:7" ht="19.899999999999999" customHeight="1" x14ac:dyDescent="0.2">
      <c r="A10728" s="587" t="s">
        <v>712</v>
      </c>
      <c r="B10728" s="535">
        <f>Contratista</f>
        <v>0</v>
      </c>
      <c r="C10728" s="539"/>
      <c r="D10728" s="539"/>
      <c r="E10728" s="539"/>
      <c r="F10728" s="535"/>
      <c r="G10728" s="589"/>
    </row>
    <row r="10729" spans="1:7" ht="19.899999999999999" customHeight="1" x14ac:dyDescent="0.2">
      <c r="A10729" s="587" t="s">
        <v>21</v>
      </c>
      <c r="B10729" s="535" t="str">
        <f>Obra</f>
        <v>PAVIMENTACIÓN Y REPAVIMENTACION DE LA RED VIAL MUNICIPAL AFECTADAS POR OBRAS DE SANEAMIENTO 1era ETAPA SARMIENTO</v>
      </c>
      <c r="C10729" s="539"/>
      <c r="D10729" s="539"/>
      <c r="E10729" s="539"/>
      <c r="F10729" s="535" t="s">
        <v>32</v>
      </c>
      <c r="G10729" s="589">
        <f>Fecha_Base</f>
        <v>0</v>
      </c>
    </row>
    <row r="10730" spans="1:7" ht="19.899999999999999" customHeight="1" x14ac:dyDescent="0.2">
      <c r="A10730" s="590" t="s">
        <v>710</v>
      </c>
      <c r="B10730" s="540" t="str">
        <f>Ubicación</f>
        <v>DEPARTAMENTO SARMIENTO</v>
      </c>
      <c r="C10730" s="540"/>
      <c r="D10730" s="541"/>
      <c r="E10730" s="542"/>
      <c r="F10730" s="543"/>
      <c r="G10730" s="591"/>
    </row>
    <row r="10731" spans="1:7" ht="19.899999999999999" customHeight="1" x14ac:dyDescent="0.2">
      <c r="A10731" s="590" t="s">
        <v>33</v>
      </c>
      <c r="B10731" s="544" t="str">
        <f>IFERROR(VALUE(LEFT(B10732,FIND(".",B10732)-1)),"")</f>
        <v/>
      </c>
      <c r="C10731" s="545">
        <f ca="1">IFERROR(VLOOKUP(B10731,T_Computo_Presupuesto,2,FALSE),0)</f>
        <v>0</v>
      </c>
      <c r="D10731" s="545"/>
      <c r="E10731" s="542"/>
      <c r="F10731" s="543"/>
      <c r="G10731" s="591"/>
    </row>
    <row r="10732" spans="1:7" ht="19.899999999999999" customHeight="1" x14ac:dyDescent="0.2">
      <c r="A10732" s="590" t="s">
        <v>22</v>
      </c>
      <c r="B10732" s="546" t="str">
        <f>IFERROR(VLOOKUP(COUNTIF($A$1:A10732,"ANALISIS DE PRECIOS"),T_NumeroItem,2,FALSE),"")</f>
        <v/>
      </c>
      <c r="C10732" s="805">
        <f ca="1">IFERROR(VLOOKUP(B10732,T_Computo_Presupuesto,2,FALSE),0)</f>
        <v>0</v>
      </c>
      <c r="D10732" s="805"/>
      <c r="E10732" s="805"/>
      <c r="F10732" s="540" t="s">
        <v>23</v>
      </c>
      <c r="G10732" s="592">
        <f ca="1">IFERROR(VLOOKUP(B10732,T_Computo_Presupuesto,4,FALSE),0)</f>
        <v>0</v>
      </c>
    </row>
    <row r="10733" spans="1:7" ht="19.899999999999999" customHeight="1" x14ac:dyDescent="0.2">
      <c r="A10733" s="590"/>
      <c r="B10733" s="540"/>
      <c r="C10733" s="545"/>
      <c r="D10733" s="541"/>
      <c r="E10733" s="542"/>
      <c r="F10733" s="545"/>
      <c r="G10733" s="593"/>
    </row>
    <row r="10734" spans="1:7" ht="19.899999999999999" customHeight="1" x14ac:dyDescent="0.2">
      <c r="A10734" s="594"/>
      <c r="B10734" s="547"/>
      <c r="C10734" s="548" t="s">
        <v>999</v>
      </c>
      <c r="D10734" s="547"/>
      <c r="E10734" s="547"/>
      <c r="F10734" s="547"/>
      <c r="G10734" s="595"/>
    </row>
    <row r="10735" spans="1:7" ht="19.899999999999999" customHeight="1" x14ac:dyDescent="0.2">
      <c r="A10735" s="590"/>
      <c r="B10735" s="549"/>
      <c r="C10735" s="545"/>
      <c r="D10735" s="541"/>
      <c r="E10735" s="542"/>
      <c r="F10735" s="540"/>
      <c r="G10735" s="592"/>
    </row>
    <row r="10736" spans="1:7" ht="19.899999999999999" customHeight="1" x14ac:dyDescent="0.2">
      <c r="A10736" s="590"/>
      <c r="B10736" s="549"/>
      <c r="C10736" s="550" t="s">
        <v>1000</v>
      </c>
      <c r="D10736" s="551" t="s">
        <v>24</v>
      </c>
      <c r="E10736" s="551" t="s">
        <v>1001</v>
      </c>
      <c r="F10736" s="551" t="s">
        <v>1002</v>
      </c>
      <c r="G10736" s="550" t="s">
        <v>1003</v>
      </c>
    </row>
    <row r="10737" spans="1:7" ht="19.899999999999999" customHeight="1" x14ac:dyDescent="0.2">
      <c r="A10737" s="590"/>
      <c r="B10737" s="549"/>
      <c r="C10737" s="552"/>
      <c r="D10737" s="553"/>
      <c r="E10737" s="554">
        <f t="shared" ref="E10737:E10746" si="2431">IFERROR(VLOOKUP(C10737,T_Equipos,4,FALSE),0)</f>
        <v>0</v>
      </c>
      <c r="F10737" s="555">
        <f t="shared" ref="F10737:F10746" si="2432">IFERROR(VLOOKUP(C10737,T_Equipos,5,FALSE),0)</f>
        <v>0</v>
      </c>
      <c r="G10737" s="555">
        <f>ROUND(D10737*F10737,2)</f>
        <v>0</v>
      </c>
    </row>
    <row r="10738" spans="1:7" ht="19.899999999999999" customHeight="1" x14ac:dyDescent="0.2">
      <c r="A10738" s="590"/>
      <c r="B10738" s="549"/>
      <c r="C10738" s="552"/>
      <c r="D10738" s="553"/>
      <c r="E10738" s="554">
        <f t="shared" si="2431"/>
        <v>0</v>
      </c>
      <c r="F10738" s="555">
        <f t="shared" si="2432"/>
        <v>0</v>
      </c>
      <c r="G10738" s="555">
        <f>ROUND(D10738*F10738,2)</f>
        <v>0</v>
      </c>
    </row>
    <row r="10739" spans="1:7" ht="19.899999999999999" customHeight="1" x14ac:dyDescent="0.2">
      <c r="A10739" s="590"/>
      <c r="B10739" s="549"/>
      <c r="C10739" s="552"/>
      <c r="D10739" s="553"/>
      <c r="E10739" s="554">
        <f t="shared" si="2431"/>
        <v>0</v>
      </c>
      <c r="F10739" s="555">
        <f t="shared" si="2432"/>
        <v>0</v>
      </c>
      <c r="G10739" s="555">
        <f>ROUND(D10739*F10739,2)</f>
        <v>0</v>
      </c>
    </row>
    <row r="10740" spans="1:7" ht="19.899999999999999" customHeight="1" x14ac:dyDescent="0.2">
      <c r="A10740" s="590"/>
      <c r="B10740" s="549"/>
      <c r="C10740" s="552"/>
      <c r="D10740" s="553"/>
      <c r="E10740" s="554">
        <f t="shared" si="2431"/>
        <v>0</v>
      </c>
      <c r="F10740" s="555">
        <f t="shared" si="2432"/>
        <v>0</v>
      </c>
      <c r="G10740" s="555">
        <f>ROUND(D10740*F10740,2)</f>
        <v>0</v>
      </c>
    </row>
    <row r="10741" spans="1:7" ht="19.899999999999999" customHeight="1" x14ac:dyDescent="0.2">
      <c r="A10741" s="590"/>
      <c r="B10741" s="549"/>
      <c r="C10741" s="552"/>
      <c r="D10741" s="553"/>
      <c r="E10741" s="554">
        <f t="shared" si="2431"/>
        <v>0</v>
      </c>
      <c r="F10741" s="555">
        <f t="shared" si="2432"/>
        <v>0</v>
      </c>
      <c r="G10741" s="555">
        <f t="shared" ref="G10741:G10746" si="2433">ROUND(D10741*F10741,2)</f>
        <v>0</v>
      </c>
    </row>
    <row r="10742" spans="1:7" ht="19.899999999999999" customHeight="1" x14ac:dyDescent="0.2">
      <c r="A10742" s="590"/>
      <c r="B10742" s="549"/>
      <c r="C10742" s="552"/>
      <c r="D10742" s="553"/>
      <c r="E10742" s="554">
        <f t="shared" si="2431"/>
        <v>0</v>
      </c>
      <c r="F10742" s="555">
        <f t="shared" si="2432"/>
        <v>0</v>
      </c>
      <c r="G10742" s="555">
        <f t="shared" si="2433"/>
        <v>0</v>
      </c>
    </row>
    <row r="10743" spans="1:7" ht="19.899999999999999" customHeight="1" x14ac:dyDescent="0.2">
      <c r="A10743" s="590"/>
      <c r="B10743" s="549"/>
      <c r="C10743" s="552"/>
      <c r="D10743" s="553"/>
      <c r="E10743" s="554">
        <f t="shared" si="2431"/>
        <v>0</v>
      </c>
      <c r="F10743" s="555">
        <f t="shared" si="2432"/>
        <v>0</v>
      </c>
      <c r="G10743" s="555">
        <f t="shared" si="2433"/>
        <v>0</v>
      </c>
    </row>
    <row r="10744" spans="1:7" ht="19.899999999999999" customHeight="1" x14ac:dyDescent="0.2">
      <c r="A10744" s="590"/>
      <c r="B10744" s="549"/>
      <c r="C10744" s="552"/>
      <c r="D10744" s="553"/>
      <c r="E10744" s="554">
        <f t="shared" si="2431"/>
        <v>0</v>
      </c>
      <c r="F10744" s="555">
        <f t="shared" si="2432"/>
        <v>0</v>
      </c>
      <c r="G10744" s="555">
        <f t="shared" si="2433"/>
        <v>0</v>
      </c>
    </row>
    <row r="10745" spans="1:7" ht="19.899999999999999" customHeight="1" x14ac:dyDescent="0.2">
      <c r="A10745" s="590"/>
      <c r="B10745" s="549"/>
      <c r="C10745" s="552"/>
      <c r="D10745" s="553"/>
      <c r="E10745" s="554">
        <f t="shared" si="2431"/>
        <v>0</v>
      </c>
      <c r="F10745" s="555">
        <f t="shared" si="2432"/>
        <v>0</v>
      </c>
      <c r="G10745" s="555">
        <f t="shared" si="2433"/>
        <v>0</v>
      </c>
    </row>
    <row r="10746" spans="1:7" ht="19.899999999999999" customHeight="1" x14ac:dyDescent="0.2">
      <c r="A10746" s="590"/>
      <c r="B10746" s="549"/>
      <c r="C10746" s="552"/>
      <c r="D10746" s="553"/>
      <c r="E10746" s="554">
        <f t="shared" si="2431"/>
        <v>0</v>
      </c>
      <c r="F10746" s="555">
        <f t="shared" si="2432"/>
        <v>0</v>
      </c>
      <c r="G10746" s="555">
        <f t="shared" si="2433"/>
        <v>0</v>
      </c>
    </row>
    <row r="10747" spans="1:7" ht="19.899999999999999" customHeight="1" x14ac:dyDescent="0.2">
      <c r="A10747" s="590"/>
      <c r="B10747" s="549"/>
      <c r="C10747" s="545"/>
      <c r="D10747" s="545"/>
      <c r="E10747" s="556"/>
      <c r="F10747" s="540"/>
      <c r="G10747" s="592"/>
    </row>
    <row r="10748" spans="1:7" ht="19.899999999999999" customHeight="1" x14ac:dyDescent="0.2">
      <c r="A10748" s="590"/>
      <c r="B10748" s="545"/>
      <c r="C10748" s="537" t="s">
        <v>1004</v>
      </c>
      <c r="D10748" s="540" t="s">
        <v>1001</v>
      </c>
      <c r="E10748" s="611">
        <f>SUMPRODUCT(D10737:D10746,E10737:E10746)</f>
        <v>0</v>
      </c>
      <c r="F10748" s="540" t="s">
        <v>1005</v>
      </c>
      <c r="G10748" s="612">
        <f>SUM(G10737:G10746)</f>
        <v>0</v>
      </c>
    </row>
    <row r="10749" spans="1:7" ht="19.899999999999999" customHeight="1" x14ac:dyDescent="0.2">
      <c r="A10749" s="590"/>
      <c r="B10749" s="549"/>
      <c r="C10749" s="557"/>
      <c r="D10749" s="556"/>
      <c r="E10749" s="542"/>
      <c r="F10749" s="540"/>
      <c r="G10749" s="596"/>
    </row>
    <row r="10750" spans="1:7" ht="19.899999999999999" customHeight="1" x14ac:dyDescent="0.2">
      <c r="A10750" s="597"/>
      <c r="B10750" s="549"/>
      <c r="C10750" s="540" t="s">
        <v>1006</v>
      </c>
      <c r="D10750" s="558">
        <f>IFERROR(VLOOKUP(COUNTIF($A$1:A10750,"ANALISIS DE PRECIOS"),T_Rendimiento_Equipo,5,FALSE),0)</f>
        <v>0</v>
      </c>
      <c r="E10750" s="559" t="str">
        <f ca="1">G10732&amp;"/día"</f>
        <v>0/día</v>
      </c>
      <c r="F10750" s="598"/>
      <c r="G10750" s="592"/>
    </row>
    <row r="10751" spans="1:7" ht="19.899999999999999" customHeight="1" x14ac:dyDescent="0.2">
      <c r="A10751" s="590"/>
      <c r="B10751" s="549"/>
      <c r="C10751" s="545"/>
      <c r="D10751" s="541"/>
      <c r="E10751" s="542"/>
      <c r="F10751" s="540"/>
      <c r="G10751" s="592"/>
    </row>
    <row r="10752" spans="1:7" ht="19.899999999999999" customHeight="1" x14ac:dyDescent="0.2">
      <c r="A10752" s="792" t="s">
        <v>576</v>
      </c>
      <c r="B10752" s="793"/>
      <c r="C10752" s="794" t="s">
        <v>0</v>
      </c>
      <c r="D10752" s="806" t="s">
        <v>1866</v>
      </c>
      <c r="E10752" s="806" t="s">
        <v>1865</v>
      </c>
      <c r="F10752" s="798" t="s">
        <v>1007</v>
      </c>
      <c r="G10752" s="800" t="s">
        <v>26</v>
      </c>
    </row>
    <row r="10753" spans="1:7" ht="19.899999999999999" customHeight="1" x14ac:dyDescent="0.2">
      <c r="A10753" s="560" t="s">
        <v>577</v>
      </c>
      <c r="B10753" s="560" t="s">
        <v>578</v>
      </c>
      <c r="C10753" s="795"/>
      <c r="D10753" s="807"/>
      <c r="E10753" s="797"/>
      <c r="F10753" s="799"/>
      <c r="G10753" s="801"/>
    </row>
    <row r="10754" spans="1:7" ht="19.899999999999999" customHeight="1" x14ac:dyDescent="0.2">
      <c r="A10754" s="599"/>
      <c r="B10754" s="545"/>
      <c r="C10754" s="537" t="s">
        <v>1008</v>
      </c>
      <c r="D10754" s="542"/>
      <c r="E10754" s="542"/>
      <c r="F10754" s="545"/>
      <c r="G10754" s="600"/>
    </row>
    <row r="10755" spans="1:7" ht="19.899999999999999" customHeight="1" x14ac:dyDescent="0.2">
      <c r="A10755" s="601">
        <f t="shared" ref="A10755:A10763" si="2434">IFERROR(VLOOKUP(C10755,T_Insumos,4,FALSE),0)</f>
        <v>0</v>
      </c>
      <c r="B10755" s="561">
        <f t="shared" ref="B10755:B10763" si="2435">IFERROR(VLOOKUP(C10755,T_Insumos,5,FALSE),0)</f>
        <v>0</v>
      </c>
      <c r="C10755" s="552"/>
      <c r="D10755" s="562">
        <f t="shared" ref="D10755:D10763" si="2436">IFERROR(VLOOKUP(C10755,T_Insumos,3,FALSE),0)</f>
        <v>0</v>
      </c>
      <c r="E10755" s="555">
        <f>D10755*$G$23</f>
        <v>0</v>
      </c>
      <c r="F10755" s="558">
        <f>IF(C10755="",0,IFERROR(VLOOKUP(COUNTIF($A$1:A10755,"ANALISIS DE PRECIOS"),T_Rendimiento_Equipo,5,FALSE),0))</f>
        <v>0</v>
      </c>
      <c r="G10755" s="555">
        <f>IFERROR(ROUND(E10755/F10755,2),0)</f>
        <v>0</v>
      </c>
    </row>
    <row r="10756" spans="1:7" ht="19.899999999999999" customHeight="1" x14ac:dyDescent="0.2">
      <c r="A10756" s="601">
        <f t="shared" si="2434"/>
        <v>0</v>
      </c>
      <c r="B10756" s="561">
        <f t="shared" si="2435"/>
        <v>0</v>
      </c>
      <c r="C10756" s="552"/>
      <c r="D10756" s="562">
        <f t="shared" si="2436"/>
        <v>0</v>
      </c>
      <c r="E10756" s="555"/>
      <c r="F10756" s="558">
        <f>IF(C10756="",0,IFERROR(VLOOKUP(COUNTIF($A$1:A10756,"ANALISIS DE PRECIOS"),T_Rendimiento_Equipo,5,FALSE),0))</f>
        <v>0</v>
      </c>
      <c r="G10756" s="555">
        <f t="shared" ref="G10756:G10763" si="2437">IFERROR(ROUND(E10756/F10756,2),0)</f>
        <v>0</v>
      </c>
    </row>
    <row r="10757" spans="1:7" ht="19.899999999999999" customHeight="1" x14ac:dyDescent="0.2">
      <c r="A10757" s="601">
        <f t="shared" si="2434"/>
        <v>0</v>
      </c>
      <c r="B10757" s="561">
        <f t="shared" si="2435"/>
        <v>0</v>
      </c>
      <c r="C10757" s="563"/>
      <c r="D10757" s="562">
        <f t="shared" si="2436"/>
        <v>0</v>
      </c>
      <c r="E10757" s="555"/>
      <c r="F10757" s="558">
        <f>IF(C10757="",0,IFERROR(VLOOKUP(COUNTIF($A$1:A10757,"ANALISIS DE PRECIOS"),T_Rendimiento_Equipo,5,FALSE),0))</f>
        <v>0</v>
      </c>
      <c r="G10757" s="555">
        <f t="shared" si="2437"/>
        <v>0</v>
      </c>
    </row>
    <row r="10758" spans="1:7" ht="19.899999999999999" customHeight="1" x14ac:dyDescent="0.2">
      <c r="A10758" s="601">
        <f t="shared" si="2434"/>
        <v>0</v>
      </c>
      <c r="B10758" s="561">
        <f t="shared" si="2435"/>
        <v>0</v>
      </c>
      <c r="C10758" s="563"/>
      <c r="D10758" s="562">
        <f t="shared" si="2436"/>
        <v>0</v>
      </c>
      <c r="E10758" s="555"/>
      <c r="F10758" s="558">
        <f>IF(C10758="",0,IFERROR(VLOOKUP(COUNTIF($A$1:A10758,"ANALISIS DE PRECIOS"),T_Rendimiento_Equipo,5,FALSE),0))</f>
        <v>0</v>
      </c>
      <c r="G10758" s="555">
        <f t="shared" si="2437"/>
        <v>0</v>
      </c>
    </row>
    <row r="10759" spans="1:7" ht="19.899999999999999" customHeight="1" x14ac:dyDescent="0.2">
      <c r="A10759" s="601">
        <f t="shared" si="2434"/>
        <v>0</v>
      </c>
      <c r="B10759" s="561">
        <f t="shared" si="2435"/>
        <v>0</v>
      </c>
      <c r="C10759" s="563"/>
      <c r="D10759" s="562">
        <f t="shared" si="2436"/>
        <v>0</v>
      </c>
      <c r="E10759" s="555"/>
      <c r="F10759" s="558">
        <f>IF(C10759="",0,IFERROR(VLOOKUP(COUNTIF($A$1:A10759,"ANALISIS DE PRECIOS"),T_Rendimiento_Equipo,5,FALSE),0))</f>
        <v>0</v>
      </c>
      <c r="G10759" s="555">
        <f t="shared" si="2437"/>
        <v>0</v>
      </c>
    </row>
    <row r="10760" spans="1:7" ht="19.899999999999999" customHeight="1" x14ac:dyDescent="0.2">
      <c r="A10760" s="601">
        <f t="shared" si="2434"/>
        <v>0</v>
      </c>
      <c r="B10760" s="561">
        <f t="shared" si="2435"/>
        <v>0</v>
      </c>
      <c r="C10760" s="563"/>
      <c r="D10760" s="562">
        <f t="shared" si="2436"/>
        <v>0</v>
      </c>
      <c r="E10760" s="555"/>
      <c r="F10760" s="558">
        <f>IF(C10760="",0,IFERROR(VLOOKUP(COUNTIF($A$1:A10760,"ANALISIS DE PRECIOS"),T_Rendimiento_Equipo,5,FALSE),0))</f>
        <v>0</v>
      </c>
      <c r="G10760" s="555">
        <f t="shared" si="2437"/>
        <v>0</v>
      </c>
    </row>
    <row r="10761" spans="1:7" ht="19.899999999999999" customHeight="1" x14ac:dyDescent="0.2">
      <c r="A10761" s="601">
        <f t="shared" si="2434"/>
        <v>0</v>
      </c>
      <c r="B10761" s="561">
        <f t="shared" si="2435"/>
        <v>0</v>
      </c>
      <c r="C10761" s="563"/>
      <c r="D10761" s="562">
        <f t="shared" si="2436"/>
        <v>0</v>
      </c>
      <c r="E10761" s="555"/>
      <c r="F10761" s="558">
        <f>IF(C10761="",0,IFERROR(VLOOKUP(COUNTIF($A$1:A10761,"ANALISIS DE PRECIOS"),T_Rendimiento_Equipo,5,FALSE),0))</f>
        <v>0</v>
      </c>
      <c r="G10761" s="555">
        <f t="shared" si="2437"/>
        <v>0</v>
      </c>
    </row>
    <row r="10762" spans="1:7" ht="19.899999999999999" customHeight="1" x14ac:dyDescent="0.2">
      <c r="A10762" s="601">
        <f t="shared" si="2434"/>
        <v>0</v>
      </c>
      <c r="B10762" s="561">
        <f t="shared" si="2435"/>
        <v>0</v>
      </c>
      <c r="C10762" s="563"/>
      <c r="D10762" s="562">
        <f t="shared" si="2436"/>
        <v>0</v>
      </c>
      <c r="E10762" s="555"/>
      <c r="F10762" s="558">
        <f>IF(C10762="",0,IFERROR(VLOOKUP(COUNTIF($A$1:A10762,"ANALISIS DE PRECIOS"),T_Rendimiento_Equipo,5,FALSE),0))</f>
        <v>0</v>
      </c>
      <c r="G10762" s="555">
        <f t="shared" si="2437"/>
        <v>0</v>
      </c>
    </row>
    <row r="10763" spans="1:7" ht="19.899999999999999" customHeight="1" x14ac:dyDescent="0.2">
      <c r="A10763" s="601">
        <f t="shared" si="2434"/>
        <v>0</v>
      </c>
      <c r="B10763" s="561">
        <f t="shared" si="2435"/>
        <v>0</v>
      </c>
      <c r="C10763" s="552"/>
      <c r="D10763" s="562">
        <f t="shared" si="2436"/>
        <v>0</v>
      </c>
      <c r="E10763" s="555"/>
      <c r="F10763" s="558">
        <f>IF(C10763="",0,IFERROR(VLOOKUP(COUNTIF($A$1:A10763,"ANALISIS DE PRECIOS"),T_Rendimiento_Equipo,5,FALSE),0))</f>
        <v>0</v>
      </c>
      <c r="G10763" s="555">
        <f t="shared" si="2437"/>
        <v>0</v>
      </c>
    </row>
    <row r="10764" spans="1:7" ht="19.899999999999999" customHeight="1" x14ac:dyDescent="0.2">
      <c r="A10764" s="602"/>
      <c r="B10764" s="541"/>
      <c r="C10764" s="545"/>
      <c r="D10764" s="541"/>
      <c r="E10764" s="542"/>
      <c r="F10764" s="564" t="s">
        <v>27</v>
      </c>
      <c r="G10764" s="603">
        <f>SUBTOTAL(9,G10755:G10763)</f>
        <v>0</v>
      </c>
    </row>
    <row r="10765" spans="1:7" ht="19.899999999999999" customHeight="1" x14ac:dyDescent="0.2">
      <c r="A10765" s="599"/>
      <c r="B10765" s="545"/>
      <c r="C10765" s="537" t="s">
        <v>713</v>
      </c>
      <c r="D10765" s="541"/>
      <c r="E10765" s="542"/>
      <c r="F10765" s="543"/>
      <c r="G10765" s="600"/>
    </row>
    <row r="10766" spans="1:7" ht="19.899999999999999" customHeight="1" x14ac:dyDescent="0.2">
      <c r="A10766" s="792" t="s">
        <v>576</v>
      </c>
      <c r="B10766" s="793"/>
      <c r="C10766" s="794" t="s">
        <v>0</v>
      </c>
      <c r="D10766" s="796" t="s">
        <v>24</v>
      </c>
      <c r="E10766" s="796" t="s">
        <v>1832</v>
      </c>
      <c r="F10766" s="798" t="s">
        <v>1007</v>
      </c>
      <c r="G10766" s="800" t="s">
        <v>26</v>
      </c>
    </row>
    <row r="10767" spans="1:7" ht="19.899999999999999" customHeight="1" x14ac:dyDescent="0.2">
      <c r="A10767" s="560" t="s">
        <v>577</v>
      </c>
      <c r="B10767" s="560" t="s">
        <v>578</v>
      </c>
      <c r="C10767" s="795"/>
      <c r="D10767" s="797"/>
      <c r="E10767" s="797"/>
      <c r="F10767" s="799"/>
      <c r="G10767" s="801"/>
    </row>
    <row r="10768" spans="1:7" ht="19.899999999999999" customHeight="1" x14ac:dyDescent="0.2">
      <c r="A10768" s="601">
        <f t="shared" ref="A10768:A10774" si="2438">IFERROR(VLOOKUP(C10768,T_Insumos,4,FALSE),0)</f>
        <v>0</v>
      </c>
      <c r="B10768" s="561">
        <f t="shared" ref="B10768:B10774" si="2439">IFERROR(VLOOKUP(C10768,T_Insumos,5,FALSE),0)</f>
        <v>0</v>
      </c>
      <c r="C10768" s="565"/>
      <c r="D10768" s="558"/>
      <c r="E10768" s="555">
        <f t="shared" ref="E10768:E10774" si="2440">IFERROR(VLOOKUP(C10768,T_Insumos,3,FALSE),0)</f>
        <v>0</v>
      </c>
      <c r="F10768" s="558">
        <f>IF(C10768="",0,IFERROR(VLOOKUP(COUNTIF($A$1:A10768,"ANALISIS DE PRECIOS"),T_Rendimiento_Equipo,5,FALSE),0))</f>
        <v>0</v>
      </c>
      <c r="G10768" s="555">
        <f>IFERROR(ROUND(D10768*E10768/F10768,2),0)</f>
        <v>0</v>
      </c>
    </row>
    <row r="10769" spans="1:7" ht="19.899999999999999" customHeight="1" x14ac:dyDescent="0.2">
      <c r="A10769" s="601">
        <f t="shared" si="2438"/>
        <v>0</v>
      </c>
      <c r="B10769" s="561">
        <f t="shared" si="2439"/>
        <v>0</v>
      </c>
      <c r="C10769" s="552"/>
      <c r="D10769" s="558"/>
      <c r="E10769" s="555">
        <f t="shared" si="2440"/>
        <v>0</v>
      </c>
      <c r="F10769" s="558">
        <f>IF(C10769="",0,IFERROR(VLOOKUP(COUNTIF($A$1:A10769,"ANALISIS DE PRECIOS"),T_Rendimiento_Equipo,5,FALSE),0))</f>
        <v>0</v>
      </c>
      <c r="G10769" s="555">
        <f t="shared" ref="G10769:G10774" si="2441">IFERROR(ROUND(D10769*E10769/F10769,2),0)</f>
        <v>0</v>
      </c>
    </row>
    <row r="10770" spans="1:7" ht="19.899999999999999" customHeight="1" x14ac:dyDescent="0.2">
      <c r="A10770" s="601">
        <f t="shared" si="2438"/>
        <v>0</v>
      </c>
      <c r="B10770" s="561">
        <f t="shared" si="2439"/>
        <v>0</v>
      </c>
      <c r="C10770" s="552"/>
      <c r="D10770" s="558"/>
      <c r="E10770" s="555">
        <f t="shared" si="2440"/>
        <v>0</v>
      </c>
      <c r="F10770" s="558">
        <f>IF(C10770="",0,IFERROR(VLOOKUP(COUNTIF($A$1:A10770,"ANALISIS DE PRECIOS"),T_Rendimiento_Equipo,5,FALSE),0))</f>
        <v>0</v>
      </c>
      <c r="G10770" s="555">
        <f t="shared" si="2441"/>
        <v>0</v>
      </c>
    </row>
    <row r="10771" spans="1:7" ht="19.899999999999999" customHeight="1" x14ac:dyDescent="0.2">
      <c r="A10771" s="601">
        <f t="shared" si="2438"/>
        <v>0</v>
      </c>
      <c r="B10771" s="561">
        <f t="shared" si="2439"/>
        <v>0</v>
      </c>
      <c r="C10771" s="552"/>
      <c r="D10771" s="558"/>
      <c r="E10771" s="555">
        <f t="shared" si="2440"/>
        <v>0</v>
      </c>
      <c r="F10771" s="558">
        <f>IF(C10771="",0,IFERROR(VLOOKUP(COUNTIF($A$1:A10771,"ANALISIS DE PRECIOS"),T_Rendimiento_Equipo,5,FALSE),0))</f>
        <v>0</v>
      </c>
      <c r="G10771" s="555">
        <f t="shared" si="2441"/>
        <v>0</v>
      </c>
    </row>
    <row r="10772" spans="1:7" ht="19.899999999999999" customHeight="1" x14ac:dyDescent="0.2">
      <c r="A10772" s="601">
        <f t="shared" si="2438"/>
        <v>0</v>
      </c>
      <c r="B10772" s="561">
        <f t="shared" si="2439"/>
        <v>0</v>
      </c>
      <c r="C10772" s="552"/>
      <c r="D10772" s="558"/>
      <c r="E10772" s="555">
        <f t="shared" si="2440"/>
        <v>0</v>
      </c>
      <c r="F10772" s="558">
        <f>IF(C10772="",0,IFERROR(VLOOKUP(COUNTIF($A$1:A10772,"ANALISIS DE PRECIOS"),T_Rendimiento_Equipo,5,FALSE),0))</f>
        <v>0</v>
      </c>
      <c r="G10772" s="555">
        <f t="shared" si="2441"/>
        <v>0</v>
      </c>
    </row>
    <row r="10773" spans="1:7" ht="19.899999999999999" customHeight="1" x14ac:dyDescent="0.2">
      <c r="A10773" s="601">
        <f t="shared" si="2438"/>
        <v>0</v>
      </c>
      <c r="B10773" s="561">
        <f t="shared" si="2439"/>
        <v>0</v>
      </c>
      <c r="C10773" s="552"/>
      <c r="D10773" s="566"/>
      <c r="E10773" s="555">
        <f t="shared" si="2440"/>
        <v>0</v>
      </c>
      <c r="F10773" s="558">
        <f>IF(C10773="",0,IFERROR(VLOOKUP(COUNTIF($A$1:A10773,"ANALISIS DE PRECIOS"),T_Rendimiento_Equipo,5,FALSE),0))</f>
        <v>0</v>
      </c>
      <c r="G10773" s="555">
        <f t="shared" si="2441"/>
        <v>0</v>
      </c>
    </row>
    <row r="10774" spans="1:7" ht="19.899999999999999" customHeight="1" x14ac:dyDescent="0.2">
      <c r="A10774" s="601">
        <f t="shared" si="2438"/>
        <v>0</v>
      </c>
      <c r="B10774" s="561">
        <f t="shared" si="2439"/>
        <v>0</v>
      </c>
      <c r="C10774" s="561"/>
      <c r="D10774" s="567"/>
      <c r="E10774" s="555">
        <f t="shared" si="2440"/>
        <v>0</v>
      </c>
      <c r="F10774" s="558">
        <f>IF(C10774="",0,IFERROR(VLOOKUP(COUNTIF($A$1:A10774,"ANALISIS DE PRECIOS"),T_Rendimiento_Equipo,5,FALSE),0))</f>
        <v>0</v>
      </c>
      <c r="G10774" s="555">
        <f t="shared" si="2441"/>
        <v>0</v>
      </c>
    </row>
    <row r="10775" spans="1:7" ht="19.899999999999999" customHeight="1" x14ac:dyDescent="0.2">
      <c r="A10775" s="602"/>
      <c r="B10775" s="541"/>
      <c r="C10775" s="545"/>
      <c r="D10775" s="541"/>
      <c r="E10775" s="542"/>
      <c r="F10775" s="564" t="s">
        <v>28</v>
      </c>
      <c r="G10775" s="604">
        <f>SUBTOTAL(9,G10768:G10774)</f>
        <v>0</v>
      </c>
    </row>
    <row r="10776" spans="1:7" ht="19.899999999999999" customHeight="1" x14ac:dyDescent="0.2">
      <c r="A10776" s="599"/>
      <c r="B10776" s="545"/>
      <c r="C10776" s="537" t="s">
        <v>1014</v>
      </c>
      <c r="D10776" s="541"/>
      <c r="E10776" s="542"/>
      <c r="F10776" s="543"/>
      <c r="G10776" s="600"/>
    </row>
    <row r="10777" spans="1:7" ht="19.899999999999999" customHeight="1" x14ac:dyDescent="0.2">
      <c r="A10777" s="792" t="s">
        <v>576</v>
      </c>
      <c r="B10777" s="793"/>
      <c r="C10777" s="794" t="s">
        <v>0</v>
      </c>
      <c r="D10777" s="794" t="s">
        <v>1867</v>
      </c>
      <c r="E10777" s="796" t="s">
        <v>24</v>
      </c>
      <c r="F10777" s="798" t="s">
        <v>25</v>
      </c>
      <c r="G10777" s="800" t="s">
        <v>26</v>
      </c>
    </row>
    <row r="10778" spans="1:7" ht="19.899999999999999" customHeight="1" x14ac:dyDescent="0.2">
      <c r="A10778" s="560" t="s">
        <v>577</v>
      </c>
      <c r="B10778" s="560" t="s">
        <v>578</v>
      </c>
      <c r="C10778" s="795"/>
      <c r="D10778" s="795"/>
      <c r="E10778" s="797"/>
      <c r="F10778" s="799"/>
      <c r="G10778" s="801"/>
    </row>
    <row r="10779" spans="1:7" ht="19.899999999999999" customHeight="1" x14ac:dyDescent="0.2">
      <c r="A10779" s="601">
        <f t="shared" ref="A10779:A10789" si="2442">IFERROR(VLOOKUP(C10779,T_Insumos,4,FALSE),0)</f>
        <v>0</v>
      </c>
      <c r="B10779" s="561">
        <f t="shared" ref="B10779:B10789" si="2443">IFERROR(VLOOKUP(C10779,T_Insumos,5,FALSE),0)</f>
        <v>0</v>
      </c>
      <c r="C10779" s="561"/>
      <c r="D10779" s="613">
        <f t="shared" ref="D10779:D10789" si="2444">IFERROR(VLOOKUP(C10779,T_Insumos,2,FALSE),0)</f>
        <v>0</v>
      </c>
      <c r="E10779" s="553"/>
      <c r="F10779" s="555">
        <f t="shared" ref="F10779:F10789" si="2445">IFERROR(VLOOKUP(C10779,T_Insumos,3,FALSE),0)</f>
        <v>0</v>
      </c>
      <c r="G10779" s="555">
        <f>ROUND(E10779*F10779,2)</f>
        <v>0</v>
      </c>
    </row>
    <row r="10780" spans="1:7" ht="19.899999999999999" customHeight="1" x14ac:dyDescent="0.2">
      <c r="A10780" s="601">
        <f t="shared" si="2442"/>
        <v>0</v>
      </c>
      <c r="B10780" s="561">
        <f t="shared" si="2443"/>
        <v>0</v>
      </c>
      <c r="C10780" s="561"/>
      <c r="D10780" s="613">
        <f t="shared" si="2444"/>
        <v>0</v>
      </c>
      <c r="E10780" s="553"/>
      <c r="F10780" s="555">
        <f t="shared" si="2445"/>
        <v>0</v>
      </c>
      <c r="G10780" s="555">
        <f t="shared" ref="G10780:G10789" si="2446">ROUND(E10780*F10780,2)</f>
        <v>0</v>
      </c>
    </row>
    <row r="10781" spans="1:7" ht="19.899999999999999" customHeight="1" x14ac:dyDescent="0.2">
      <c r="A10781" s="601">
        <f t="shared" si="2442"/>
        <v>0</v>
      </c>
      <c r="B10781" s="561">
        <f t="shared" si="2443"/>
        <v>0</v>
      </c>
      <c r="C10781" s="561"/>
      <c r="D10781" s="613">
        <f t="shared" si="2444"/>
        <v>0</v>
      </c>
      <c r="E10781" s="553"/>
      <c r="F10781" s="555">
        <f t="shared" si="2445"/>
        <v>0</v>
      </c>
      <c r="G10781" s="555">
        <f t="shared" si="2446"/>
        <v>0</v>
      </c>
    </row>
    <row r="10782" spans="1:7" ht="19.899999999999999" customHeight="1" x14ac:dyDescent="0.2">
      <c r="A10782" s="601">
        <f t="shared" si="2442"/>
        <v>0</v>
      </c>
      <c r="B10782" s="561">
        <f t="shared" si="2443"/>
        <v>0</v>
      </c>
      <c r="C10782" s="561"/>
      <c r="D10782" s="613">
        <f t="shared" si="2444"/>
        <v>0</v>
      </c>
      <c r="E10782" s="553"/>
      <c r="F10782" s="555">
        <f t="shared" si="2445"/>
        <v>0</v>
      </c>
      <c r="G10782" s="555">
        <f t="shared" si="2446"/>
        <v>0</v>
      </c>
    </row>
    <row r="10783" spans="1:7" ht="19.899999999999999" customHeight="1" x14ac:dyDescent="0.2">
      <c r="A10783" s="601">
        <f t="shared" si="2442"/>
        <v>0</v>
      </c>
      <c r="B10783" s="561">
        <f t="shared" si="2443"/>
        <v>0</v>
      </c>
      <c r="C10783" s="561"/>
      <c r="D10783" s="613">
        <f t="shared" si="2444"/>
        <v>0</v>
      </c>
      <c r="E10783" s="553"/>
      <c r="F10783" s="555">
        <f t="shared" si="2445"/>
        <v>0</v>
      </c>
      <c r="G10783" s="555">
        <f t="shared" si="2446"/>
        <v>0</v>
      </c>
    </row>
    <row r="10784" spans="1:7" ht="19.899999999999999" customHeight="1" x14ac:dyDescent="0.2">
      <c r="A10784" s="601">
        <f t="shared" si="2442"/>
        <v>0</v>
      </c>
      <c r="B10784" s="561">
        <f t="shared" si="2443"/>
        <v>0</v>
      </c>
      <c r="C10784" s="561"/>
      <c r="D10784" s="613">
        <f t="shared" si="2444"/>
        <v>0</v>
      </c>
      <c r="E10784" s="553"/>
      <c r="F10784" s="555">
        <f t="shared" si="2445"/>
        <v>0</v>
      </c>
      <c r="G10784" s="555">
        <f t="shared" si="2446"/>
        <v>0</v>
      </c>
    </row>
    <row r="10785" spans="1:7" ht="19.899999999999999" customHeight="1" x14ac:dyDescent="0.2">
      <c r="A10785" s="601">
        <f t="shared" si="2442"/>
        <v>0</v>
      </c>
      <c r="B10785" s="561">
        <f t="shared" si="2443"/>
        <v>0</v>
      </c>
      <c r="C10785" s="561"/>
      <c r="D10785" s="613">
        <f t="shared" si="2444"/>
        <v>0</v>
      </c>
      <c r="E10785" s="553"/>
      <c r="F10785" s="555">
        <f t="shared" si="2445"/>
        <v>0</v>
      </c>
      <c r="G10785" s="555">
        <f t="shared" si="2446"/>
        <v>0</v>
      </c>
    </row>
    <row r="10786" spans="1:7" ht="19.899999999999999" customHeight="1" x14ac:dyDescent="0.2">
      <c r="A10786" s="601">
        <f t="shared" si="2442"/>
        <v>0</v>
      </c>
      <c r="B10786" s="561">
        <f t="shared" si="2443"/>
        <v>0</v>
      </c>
      <c r="C10786" s="561"/>
      <c r="D10786" s="613">
        <f t="shared" si="2444"/>
        <v>0</v>
      </c>
      <c r="E10786" s="553"/>
      <c r="F10786" s="555">
        <f t="shared" si="2445"/>
        <v>0</v>
      </c>
      <c r="G10786" s="555">
        <f t="shared" si="2446"/>
        <v>0</v>
      </c>
    </row>
    <row r="10787" spans="1:7" ht="19.899999999999999" customHeight="1" x14ac:dyDescent="0.2">
      <c r="A10787" s="601">
        <f t="shared" si="2442"/>
        <v>0</v>
      </c>
      <c r="B10787" s="561">
        <f t="shared" si="2443"/>
        <v>0</v>
      </c>
      <c r="C10787" s="561"/>
      <c r="D10787" s="613">
        <f t="shared" si="2444"/>
        <v>0</v>
      </c>
      <c r="E10787" s="553"/>
      <c r="F10787" s="555">
        <f t="shared" si="2445"/>
        <v>0</v>
      </c>
      <c r="G10787" s="555">
        <f t="shared" si="2446"/>
        <v>0</v>
      </c>
    </row>
    <row r="10788" spans="1:7" ht="19.899999999999999" customHeight="1" x14ac:dyDescent="0.2">
      <c r="A10788" s="601">
        <f t="shared" si="2442"/>
        <v>0</v>
      </c>
      <c r="B10788" s="561">
        <f t="shared" si="2443"/>
        <v>0</v>
      </c>
      <c r="C10788" s="561"/>
      <c r="D10788" s="613">
        <f t="shared" si="2444"/>
        <v>0</v>
      </c>
      <c r="E10788" s="553"/>
      <c r="F10788" s="555">
        <f t="shared" si="2445"/>
        <v>0</v>
      </c>
      <c r="G10788" s="555">
        <f t="shared" si="2446"/>
        <v>0</v>
      </c>
    </row>
    <row r="10789" spans="1:7" ht="19.899999999999999" customHeight="1" x14ac:dyDescent="0.2">
      <c r="A10789" s="601">
        <f t="shared" si="2442"/>
        <v>0</v>
      </c>
      <c r="B10789" s="561">
        <f t="shared" si="2443"/>
        <v>0</v>
      </c>
      <c r="C10789" s="561"/>
      <c r="D10789" s="613">
        <f t="shared" si="2444"/>
        <v>0</v>
      </c>
      <c r="E10789" s="553"/>
      <c r="F10789" s="555">
        <f t="shared" si="2445"/>
        <v>0</v>
      </c>
      <c r="G10789" s="555">
        <f t="shared" si="2446"/>
        <v>0</v>
      </c>
    </row>
    <row r="10790" spans="1:7" ht="19.899999999999999" customHeight="1" x14ac:dyDescent="0.2">
      <c r="A10790" s="599"/>
      <c r="B10790" s="545"/>
      <c r="C10790" s="545"/>
      <c r="D10790" s="541"/>
      <c r="E10790" s="542"/>
      <c r="F10790" s="564" t="s">
        <v>29</v>
      </c>
      <c r="G10790" s="605">
        <f>SUBTOTAL(9,G10779:G10789)</f>
        <v>0</v>
      </c>
    </row>
    <row r="10791" spans="1:7" ht="19.899999999999999" customHeight="1" x14ac:dyDescent="0.2">
      <c r="A10791" s="599"/>
      <c r="B10791" s="545"/>
      <c r="C10791" s="537" t="s">
        <v>1015</v>
      </c>
      <c r="D10791" s="541"/>
      <c r="E10791" s="542"/>
      <c r="F10791" s="543"/>
      <c r="G10791" s="600"/>
    </row>
    <row r="10792" spans="1:7" ht="19.899999999999999" customHeight="1" x14ac:dyDescent="0.2">
      <c r="A10792" s="792" t="s">
        <v>576</v>
      </c>
      <c r="B10792" s="793"/>
      <c r="C10792" s="794" t="s">
        <v>0</v>
      </c>
      <c r="D10792" s="794" t="s">
        <v>1867</v>
      </c>
      <c r="E10792" s="796" t="s">
        <v>24</v>
      </c>
      <c r="F10792" s="798" t="s">
        <v>25</v>
      </c>
      <c r="G10792" s="800" t="s">
        <v>26</v>
      </c>
    </row>
    <row r="10793" spans="1:7" ht="19.899999999999999" customHeight="1" x14ac:dyDescent="0.2">
      <c r="A10793" s="560" t="s">
        <v>577</v>
      </c>
      <c r="B10793" s="560" t="s">
        <v>578</v>
      </c>
      <c r="C10793" s="795"/>
      <c r="D10793" s="795"/>
      <c r="E10793" s="797"/>
      <c r="F10793" s="799"/>
      <c r="G10793" s="801"/>
    </row>
    <row r="10794" spans="1:7" ht="19.899999999999999" customHeight="1" x14ac:dyDescent="0.2">
      <c r="A10794" s="601">
        <f>IFERROR(VLOOKUP(C10794,T_Insumos,4,FALSE),0)</f>
        <v>0</v>
      </c>
      <c r="B10794" s="561">
        <f>IFERROR(VLOOKUP(C10794,T_Insumos,5,FALSE),0)</f>
        <v>0</v>
      </c>
      <c r="C10794" s="552"/>
      <c r="D10794" s="613">
        <f>IF(C10794=0,0,"$/tnkm")</f>
        <v>0</v>
      </c>
      <c r="E10794" s="553"/>
      <c r="F10794" s="555">
        <f>IFERROR(VLOOKUP(C10794,T_Insumos,3,FALSE),0)</f>
        <v>0</v>
      </c>
      <c r="G10794" s="555">
        <f>ROUND(E10794*F10794,2)</f>
        <v>0</v>
      </c>
    </row>
    <row r="10795" spans="1:7" ht="19.899999999999999" customHeight="1" x14ac:dyDescent="0.2">
      <c r="A10795" s="601">
        <f>IFERROR(VLOOKUP(C10795,T_Insumos,4,FALSE),0)</f>
        <v>0</v>
      </c>
      <c r="B10795" s="561">
        <f>IFERROR(VLOOKUP(C10795,T_Insumos,5,FALSE),0)</f>
        <v>0</v>
      </c>
      <c r="C10795" s="552"/>
      <c r="D10795" s="613">
        <f>IF(C10795=0,0,"$/tnkm")</f>
        <v>0</v>
      </c>
      <c r="E10795" s="569"/>
      <c r="F10795" s="555">
        <f>IFERROR(VLOOKUP(C10795,T_Insumos,3,FALSE),0)</f>
        <v>0</v>
      </c>
      <c r="G10795" s="555">
        <f t="shared" ref="G10795" si="2447">ROUND(E10795*F10795,2)</f>
        <v>0</v>
      </c>
    </row>
    <row r="10796" spans="1:7" ht="19.899999999999999" customHeight="1" x14ac:dyDescent="0.2">
      <c r="A10796" s="599"/>
      <c r="B10796" s="545"/>
      <c r="C10796" s="545"/>
      <c r="D10796" s="541"/>
      <c r="E10796" s="542"/>
      <c r="F10796" s="564" t="s">
        <v>1016</v>
      </c>
      <c r="G10796" s="605">
        <f>SUBTOTAL(9,G10794:G10795)</f>
        <v>0</v>
      </c>
    </row>
    <row r="10797" spans="1:7" ht="19.899999999999999" customHeight="1" x14ac:dyDescent="0.2">
      <c r="A10797" s="602"/>
      <c r="B10797" s="541"/>
      <c r="C10797" s="545"/>
      <c r="D10797" s="541"/>
      <c r="E10797" s="542"/>
      <c r="F10797" s="543"/>
      <c r="G10797" s="600"/>
    </row>
    <row r="10798" spans="1:7" ht="19.899999999999999" customHeight="1" x14ac:dyDescent="0.2">
      <c r="A10798" s="664" t="str">
        <f>B10732</f>
        <v/>
      </c>
      <c r="B10798" s="661">
        <f ca="1">C10732</f>
        <v>0</v>
      </c>
      <c r="C10798" s="541"/>
      <c r="D10798" s="541" t="s">
        <v>1833</v>
      </c>
      <c r="E10798" s="662"/>
      <c r="F10798" s="663" t="str">
        <f ca="1">"$/"&amp;G10732</f>
        <v>$/0</v>
      </c>
      <c r="G10798" s="610">
        <f>SUBTOTAL(9,G10755:G10797)</f>
        <v>0</v>
      </c>
    </row>
    <row r="10799" spans="1:7" ht="19.899999999999999" customHeight="1" x14ac:dyDescent="0.2">
      <c r="A10799" s="606"/>
      <c r="B10799" s="607"/>
      <c r="C10799" s="608"/>
      <c r="D10799" s="608" t="s">
        <v>2043</v>
      </c>
      <c r="E10799" s="609"/>
      <c r="F10799" s="665" t="str">
        <f ca="1">"$/"&amp;G10732</f>
        <v>$/0</v>
      </c>
      <c r="G10799" s="610">
        <f>ROUND(G10798/Coeficiente_Paso,2)</f>
        <v>0</v>
      </c>
    </row>
    <row r="10800" spans="1:7" ht="19.899999999999999" customHeight="1" x14ac:dyDescent="0.2">
      <c r="A10800" s="191"/>
      <c r="B10800" s="191"/>
      <c r="C10800" s="191"/>
      <c r="D10800" s="191"/>
      <c r="E10800" s="191"/>
      <c r="F10800" s="191"/>
      <c r="G10800" s="191"/>
    </row>
    <row r="10801" spans="1:7" ht="19.899999999999999" customHeight="1" x14ac:dyDescent="0.2">
      <c r="A10801" s="802" t="s">
        <v>31</v>
      </c>
      <c r="B10801" s="803"/>
      <c r="C10801" s="803"/>
      <c r="D10801" s="803"/>
      <c r="E10801" s="803"/>
      <c r="F10801" s="803"/>
      <c r="G10801" s="804"/>
    </row>
    <row r="10802" spans="1:7" ht="19.899999999999999" customHeight="1" x14ac:dyDescent="0.2">
      <c r="A10802" s="587" t="s">
        <v>711</v>
      </c>
      <c r="B10802" s="535" t="str">
        <f>Comitente</f>
        <v>DIRECCIÓN PROVINCIAL DE VIALIDAD</v>
      </c>
      <c r="C10802" s="536"/>
      <c r="D10802" s="537"/>
      <c r="E10802" s="537"/>
      <c r="F10802" s="538"/>
      <c r="G10802" s="588"/>
    </row>
    <row r="10803" spans="1:7" ht="19.899999999999999" customHeight="1" x14ac:dyDescent="0.2">
      <c r="A10803" s="587" t="s">
        <v>712</v>
      </c>
      <c r="B10803" s="535">
        <f>Contratista</f>
        <v>0</v>
      </c>
      <c r="C10803" s="539"/>
      <c r="D10803" s="539"/>
      <c r="E10803" s="539"/>
      <c r="F10803" s="535"/>
      <c r="G10803" s="589"/>
    </row>
    <row r="10804" spans="1:7" ht="19.899999999999999" customHeight="1" x14ac:dyDescent="0.2">
      <c r="A10804" s="587" t="s">
        <v>21</v>
      </c>
      <c r="B10804" s="535" t="str">
        <f>Obra</f>
        <v>PAVIMENTACIÓN Y REPAVIMENTACION DE LA RED VIAL MUNICIPAL AFECTADAS POR OBRAS DE SANEAMIENTO 1era ETAPA SARMIENTO</v>
      </c>
      <c r="C10804" s="539"/>
      <c r="D10804" s="539"/>
      <c r="E10804" s="539"/>
      <c r="F10804" s="535" t="s">
        <v>32</v>
      </c>
      <c r="G10804" s="589">
        <f>Fecha_Base</f>
        <v>0</v>
      </c>
    </row>
    <row r="10805" spans="1:7" ht="19.899999999999999" customHeight="1" x14ac:dyDescent="0.2">
      <c r="A10805" s="590" t="s">
        <v>710</v>
      </c>
      <c r="B10805" s="540" t="str">
        <f>Ubicación</f>
        <v>DEPARTAMENTO SARMIENTO</v>
      </c>
      <c r="C10805" s="540"/>
      <c r="D10805" s="541"/>
      <c r="E10805" s="542"/>
      <c r="F10805" s="543"/>
      <c r="G10805" s="591"/>
    </row>
    <row r="10806" spans="1:7" ht="19.899999999999999" customHeight="1" x14ac:dyDescent="0.2">
      <c r="A10806" s="590" t="s">
        <v>33</v>
      </c>
      <c r="B10806" s="544" t="str">
        <f>IFERROR(VALUE(LEFT(B10807,FIND(".",B10807)-1)),"")</f>
        <v/>
      </c>
      <c r="C10806" s="545">
        <f ca="1">IFERROR(VLOOKUP(B10806,T_Computo_Presupuesto,2,FALSE),0)</f>
        <v>0</v>
      </c>
      <c r="D10806" s="545"/>
      <c r="E10806" s="542"/>
      <c r="F10806" s="543"/>
      <c r="G10806" s="591"/>
    </row>
    <row r="10807" spans="1:7" ht="19.899999999999999" customHeight="1" x14ac:dyDescent="0.2">
      <c r="A10807" s="590" t="s">
        <v>22</v>
      </c>
      <c r="B10807" s="546" t="str">
        <f>IFERROR(VLOOKUP(COUNTIF($A$1:A10807,"ANALISIS DE PRECIOS"),T_NumeroItem,2,FALSE),"")</f>
        <v/>
      </c>
      <c r="C10807" s="805">
        <f ca="1">IFERROR(VLOOKUP(B10807,T_Computo_Presupuesto,2,FALSE),0)</f>
        <v>0</v>
      </c>
      <c r="D10807" s="805"/>
      <c r="E10807" s="805"/>
      <c r="F10807" s="540" t="s">
        <v>23</v>
      </c>
      <c r="G10807" s="592">
        <f ca="1">IFERROR(VLOOKUP(B10807,T_Computo_Presupuesto,4,FALSE),0)</f>
        <v>0</v>
      </c>
    </row>
    <row r="10808" spans="1:7" ht="19.899999999999999" customHeight="1" x14ac:dyDescent="0.2">
      <c r="A10808" s="590"/>
      <c r="B10808" s="540"/>
      <c r="C10808" s="545"/>
      <c r="D10808" s="541"/>
      <c r="E10808" s="542"/>
      <c r="F10808" s="545"/>
      <c r="G10808" s="593"/>
    </row>
    <row r="10809" spans="1:7" ht="19.899999999999999" customHeight="1" x14ac:dyDescent="0.2">
      <c r="A10809" s="594"/>
      <c r="B10809" s="547"/>
      <c r="C10809" s="548" t="s">
        <v>999</v>
      </c>
      <c r="D10809" s="547"/>
      <c r="E10809" s="547"/>
      <c r="F10809" s="547"/>
      <c r="G10809" s="595"/>
    </row>
    <row r="10810" spans="1:7" ht="19.899999999999999" customHeight="1" x14ac:dyDescent="0.2">
      <c r="A10810" s="590"/>
      <c r="B10810" s="549"/>
      <c r="C10810" s="545"/>
      <c r="D10810" s="541"/>
      <c r="E10810" s="542"/>
      <c r="F10810" s="540"/>
      <c r="G10810" s="592"/>
    </row>
    <row r="10811" spans="1:7" ht="19.899999999999999" customHeight="1" x14ac:dyDescent="0.2">
      <c r="A10811" s="590"/>
      <c r="B10811" s="549"/>
      <c r="C10811" s="550" t="s">
        <v>1000</v>
      </c>
      <c r="D10811" s="551" t="s">
        <v>24</v>
      </c>
      <c r="E10811" s="551" t="s">
        <v>1001</v>
      </c>
      <c r="F10811" s="551" t="s">
        <v>1002</v>
      </c>
      <c r="G10811" s="550" t="s">
        <v>1003</v>
      </c>
    </row>
    <row r="10812" spans="1:7" ht="19.899999999999999" customHeight="1" x14ac:dyDescent="0.2">
      <c r="A10812" s="590"/>
      <c r="B10812" s="549"/>
      <c r="C10812" s="552"/>
      <c r="D10812" s="553"/>
      <c r="E10812" s="554">
        <f t="shared" ref="E10812:E10821" si="2448">IFERROR(VLOOKUP(C10812,T_Equipos,4,FALSE),0)</f>
        <v>0</v>
      </c>
      <c r="F10812" s="555">
        <f t="shared" ref="F10812:F10821" si="2449">IFERROR(VLOOKUP(C10812,T_Equipos,5,FALSE),0)</f>
        <v>0</v>
      </c>
      <c r="G10812" s="555">
        <f>ROUND(D10812*F10812,2)</f>
        <v>0</v>
      </c>
    </row>
    <row r="10813" spans="1:7" ht="19.899999999999999" customHeight="1" x14ac:dyDescent="0.2">
      <c r="A10813" s="590"/>
      <c r="B10813" s="549"/>
      <c r="C10813" s="552"/>
      <c r="D10813" s="553"/>
      <c r="E10813" s="554">
        <f t="shared" si="2448"/>
        <v>0</v>
      </c>
      <c r="F10813" s="555">
        <f t="shared" si="2449"/>
        <v>0</v>
      </c>
      <c r="G10813" s="555">
        <f>ROUND(D10813*F10813,2)</f>
        <v>0</v>
      </c>
    </row>
    <row r="10814" spans="1:7" ht="19.899999999999999" customHeight="1" x14ac:dyDescent="0.2">
      <c r="A10814" s="590"/>
      <c r="B10814" s="549"/>
      <c r="C10814" s="552"/>
      <c r="D10814" s="553"/>
      <c r="E10814" s="554">
        <f t="shared" si="2448"/>
        <v>0</v>
      </c>
      <c r="F10814" s="555">
        <f t="shared" si="2449"/>
        <v>0</v>
      </c>
      <c r="G10814" s="555">
        <f>ROUND(D10814*F10814,2)</f>
        <v>0</v>
      </c>
    </row>
    <row r="10815" spans="1:7" ht="19.899999999999999" customHeight="1" x14ac:dyDescent="0.2">
      <c r="A10815" s="590"/>
      <c r="B10815" s="549"/>
      <c r="C10815" s="552"/>
      <c r="D10815" s="553"/>
      <c r="E10815" s="554">
        <f t="shared" si="2448"/>
        <v>0</v>
      </c>
      <c r="F10815" s="555">
        <f t="shared" si="2449"/>
        <v>0</v>
      </c>
      <c r="G10815" s="555">
        <f>ROUND(D10815*F10815,2)</f>
        <v>0</v>
      </c>
    </row>
    <row r="10816" spans="1:7" ht="19.899999999999999" customHeight="1" x14ac:dyDescent="0.2">
      <c r="A10816" s="590"/>
      <c r="B10816" s="549"/>
      <c r="C10816" s="552"/>
      <c r="D10816" s="553"/>
      <c r="E10816" s="554">
        <f t="shared" si="2448"/>
        <v>0</v>
      </c>
      <c r="F10816" s="555">
        <f t="shared" si="2449"/>
        <v>0</v>
      </c>
      <c r="G10816" s="555">
        <f t="shared" ref="G10816:G10821" si="2450">ROUND(D10816*F10816,2)</f>
        <v>0</v>
      </c>
    </row>
    <row r="10817" spans="1:7" ht="19.899999999999999" customHeight="1" x14ac:dyDescent="0.2">
      <c r="A10817" s="590"/>
      <c r="B10817" s="549"/>
      <c r="C10817" s="552"/>
      <c r="D10817" s="553"/>
      <c r="E10817" s="554">
        <f t="shared" si="2448"/>
        <v>0</v>
      </c>
      <c r="F10817" s="555">
        <f t="shared" si="2449"/>
        <v>0</v>
      </c>
      <c r="G10817" s="555">
        <f t="shared" si="2450"/>
        <v>0</v>
      </c>
    </row>
    <row r="10818" spans="1:7" ht="19.899999999999999" customHeight="1" x14ac:dyDescent="0.2">
      <c r="A10818" s="590"/>
      <c r="B10818" s="549"/>
      <c r="C10818" s="552"/>
      <c r="D10818" s="553"/>
      <c r="E10818" s="554">
        <f t="shared" si="2448"/>
        <v>0</v>
      </c>
      <c r="F10818" s="555">
        <f t="shared" si="2449"/>
        <v>0</v>
      </c>
      <c r="G10818" s="555">
        <f t="shared" si="2450"/>
        <v>0</v>
      </c>
    </row>
    <row r="10819" spans="1:7" ht="19.899999999999999" customHeight="1" x14ac:dyDescent="0.2">
      <c r="A10819" s="590"/>
      <c r="B10819" s="549"/>
      <c r="C10819" s="552"/>
      <c r="D10819" s="553"/>
      <c r="E10819" s="554">
        <f t="shared" si="2448"/>
        <v>0</v>
      </c>
      <c r="F10819" s="555">
        <f t="shared" si="2449"/>
        <v>0</v>
      </c>
      <c r="G10819" s="555">
        <f t="shared" si="2450"/>
        <v>0</v>
      </c>
    </row>
    <row r="10820" spans="1:7" ht="19.899999999999999" customHeight="1" x14ac:dyDescent="0.2">
      <c r="A10820" s="590"/>
      <c r="B10820" s="549"/>
      <c r="C10820" s="552"/>
      <c r="D10820" s="553"/>
      <c r="E10820" s="554">
        <f t="shared" si="2448"/>
        <v>0</v>
      </c>
      <c r="F10820" s="555">
        <f t="shared" si="2449"/>
        <v>0</v>
      </c>
      <c r="G10820" s="555">
        <f t="shared" si="2450"/>
        <v>0</v>
      </c>
    </row>
    <row r="10821" spans="1:7" ht="19.899999999999999" customHeight="1" x14ac:dyDescent="0.2">
      <c r="A10821" s="590"/>
      <c r="B10821" s="549"/>
      <c r="C10821" s="552"/>
      <c r="D10821" s="553"/>
      <c r="E10821" s="554">
        <f t="shared" si="2448"/>
        <v>0</v>
      </c>
      <c r="F10821" s="555">
        <f t="shared" si="2449"/>
        <v>0</v>
      </c>
      <c r="G10821" s="555">
        <f t="shared" si="2450"/>
        <v>0</v>
      </c>
    </row>
    <row r="10822" spans="1:7" ht="19.899999999999999" customHeight="1" x14ac:dyDescent="0.2">
      <c r="A10822" s="590"/>
      <c r="B10822" s="549"/>
      <c r="C10822" s="545"/>
      <c r="D10822" s="545"/>
      <c r="E10822" s="556"/>
      <c r="F10822" s="540"/>
      <c r="G10822" s="592"/>
    </row>
    <row r="10823" spans="1:7" ht="19.899999999999999" customHeight="1" x14ac:dyDescent="0.2">
      <c r="A10823" s="590"/>
      <c r="B10823" s="545"/>
      <c r="C10823" s="537" t="s">
        <v>1004</v>
      </c>
      <c r="D10823" s="540" t="s">
        <v>1001</v>
      </c>
      <c r="E10823" s="611">
        <f>SUMPRODUCT(D10812:D10821,E10812:E10821)</f>
        <v>0</v>
      </c>
      <c r="F10823" s="540" t="s">
        <v>1005</v>
      </c>
      <c r="G10823" s="612">
        <f>SUM(G10812:G10821)</f>
        <v>0</v>
      </c>
    </row>
    <row r="10824" spans="1:7" ht="19.899999999999999" customHeight="1" x14ac:dyDescent="0.2">
      <c r="A10824" s="590"/>
      <c r="B10824" s="549"/>
      <c r="C10824" s="557"/>
      <c r="D10824" s="556"/>
      <c r="E10824" s="542"/>
      <c r="F10824" s="540"/>
      <c r="G10824" s="596"/>
    </row>
    <row r="10825" spans="1:7" ht="19.899999999999999" customHeight="1" x14ac:dyDescent="0.2">
      <c r="A10825" s="597"/>
      <c r="B10825" s="549"/>
      <c r="C10825" s="540" t="s">
        <v>1006</v>
      </c>
      <c r="D10825" s="558">
        <f>IFERROR(VLOOKUP(COUNTIF($A$1:A10825,"ANALISIS DE PRECIOS"),T_Rendimiento_Equipo,5,FALSE),0)</f>
        <v>0</v>
      </c>
      <c r="E10825" s="559" t="str">
        <f ca="1">G10807&amp;"/día"</f>
        <v>0/día</v>
      </c>
      <c r="F10825" s="598"/>
      <c r="G10825" s="592"/>
    </row>
    <row r="10826" spans="1:7" ht="19.899999999999999" customHeight="1" x14ac:dyDescent="0.2">
      <c r="A10826" s="590"/>
      <c r="B10826" s="549"/>
      <c r="C10826" s="545"/>
      <c r="D10826" s="541"/>
      <c r="E10826" s="542"/>
      <c r="F10826" s="540"/>
      <c r="G10826" s="592"/>
    </row>
    <row r="10827" spans="1:7" ht="19.899999999999999" customHeight="1" x14ac:dyDescent="0.2">
      <c r="A10827" s="792" t="s">
        <v>576</v>
      </c>
      <c r="B10827" s="793"/>
      <c r="C10827" s="794" t="s">
        <v>0</v>
      </c>
      <c r="D10827" s="806" t="s">
        <v>1866</v>
      </c>
      <c r="E10827" s="806" t="s">
        <v>1865</v>
      </c>
      <c r="F10827" s="798" t="s">
        <v>1007</v>
      </c>
      <c r="G10827" s="800" t="s">
        <v>26</v>
      </c>
    </row>
    <row r="10828" spans="1:7" ht="19.899999999999999" customHeight="1" x14ac:dyDescent="0.2">
      <c r="A10828" s="560" t="s">
        <v>577</v>
      </c>
      <c r="B10828" s="560" t="s">
        <v>578</v>
      </c>
      <c r="C10828" s="795"/>
      <c r="D10828" s="807"/>
      <c r="E10828" s="797"/>
      <c r="F10828" s="799"/>
      <c r="G10828" s="801"/>
    </row>
    <row r="10829" spans="1:7" ht="19.899999999999999" customHeight="1" x14ac:dyDescent="0.2">
      <c r="A10829" s="599"/>
      <c r="B10829" s="545"/>
      <c r="C10829" s="537" t="s">
        <v>1008</v>
      </c>
      <c r="D10829" s="542"/>
      <c r="E10829" s="542"/>
      <c r="F10829" s="545"/>
      <c r="G10829" s="600"/>
    </row>
    <row r="10830" spans="1:7" ht="19.899999999999999" customHeight="1" x14ac:dyDescent="0.2">
      <c r="A10830" s="601">
        <f t="shared" ref="A10830:A10838" si="2451">IFERROR(VLOOKUP(C10830,T_Insumos,4,FALSE),0)</f>
        <v>0</v>
      </c>
      <c r="B10830" s="561">
        <f t="shared" ref="B10830:B10838" si="2452">IFERROR(VLOOKUP(C10830,T_Insumos,5,FALSE),0)</f>
        <v>0</v>
      </c>
      <c r="C10830" s="552"/>
      <c r="D10830" s="562">
        <f t="shared" ref="D10830:D10838" si="2453">IFERROR(VLOOKUP(C10830,T_Insumos,3,FALSE),0)</f>
        <v>0</v>
      </c>
      <c r="E10830" s="555">
        <f>D10830*$G$23</f>
        <v>0</v>
      </c>
      <c r="F10830" s="558">
        <f>IF(C10830="",0,IFERROR(VLOOKUP(COUNTIF($A$1:A10830,"ANALISIS DE PRECIOS"),T_Rendimiento_Equipo,5,FALSE),0))</f>
        <v>0</v>
      </c>
      <c r="G10830" s="555">
        <f>IFERROR(ROUND(E10830/F10830,2),0)</f>
        <v>0</v>
      </c>
    </row>
    <row r="10831" spans="1:7" ht="19.899999999999999" customHeight="1" x14ac:dyDescent="0.2">
      <c r="A10831" s="601">
        <f t="shared" si="2451"/>
        <v>0</v>
      </c>
      <c r="B10831" s="561">
        <f t="shared" si="2452"/>
        <v>0</v>
      </c>
      <c r="C10831" s="552"/>
      <c r="D10831" s="562">
        <f t="shared" si="2453"/>
        <v>0</v>
      </c>
      <c r="E10831" s="555"/>
      <c r="F10831" s="558">
        <f>IF(C10831="",0,IFERROR(VLOOKUP(COUNTIF($A$1:A10831,"ANALISIS DE PRECIOS"),T_Rendimiento_Equipo,5,FALSE),0))</f>
        <v>0</v>
      </c>
      <c r="G10831" s="555">
        <f t="shared" ref="G10831:G10838" si="2454">IFERROR(ROUND(E10831/F10831,2),0)</f>
        <v>0</v>
      </c>
    </row>
    <row r="10832" spans="1:7" ht="19.899999999999999" customHeight="1" x14ac:dyDescent="0.2">
      <c r="A10832" s="601">
        <f t="shared" si="2451"/>
        <v>0</v>
      </c>
      <c r="B10832" s="561">
        <f t="shared" si="2452"/>
        <v>0</v>
      </c>
      <c r="C10832" s="563"/>
      <c r="D10832" s="562">
        <f t="shared" si="2453"/>
        <v>0</v>
      </c>
      <c r="E10832" s="555"/>
      <c r="F10832" s="558">
        <f>IF(C10832="",0,IFERROR(VLOOKUP(COUNTIF($A$1:A10832,"ANALISIS DE PRECIOS"),T_Rendimiento_Equipo,5,FALSE),0))</f>
        <v>0</v>
      </c>
      <c r="G10832" s="555">
        <f t="shared" si="2454"/>
        <v>0</v>
      </c>
    </row>
    <row r="10833" spans="1:7" ht="19.899999999999999" customHeight="1" x14ac:dyDescent="0.2">
      <c r="A10833" s="601">
        <f t="shared" si="2451"/>
        <v>0</v>
      </c>
      <c r="B10833" s="561">
        <f t="shared" si="2452"/>
        <v>0</v>
      </c>
      <c r="C10833" s="563"/>
      <c r="D10833" s="562">
        <f t="shared" si="2453"/>
        <v>0</v>
      </c>
      <c r="E10833" s="555"/>
      <c r="F10833" s="558">
        <f>IF(C10833="",0,IFERROR(VLOOKUP(COUNTIF($A$1:A10833,"ANALISIS DE PRECIOS"),T_Rendimiento_Equipo,5,FALSE),0))</f>
        <v>0</v>
      </c>
      <c r="G10833" s="555">
        <f t="shared" si="2454"/>
        <v>0</v>
      </c>
    </row>
    <row r="10834" spans="1:7" ht="19.899999999999999" customHeight="1" x14ac:dyDescent="0.2">
      <c r="A10834" s="601">
        <f t="shared" si="2451"/>
        <v>0</v>
      </c>
      <c r="B10834" s="561">
        <f t="shared" si="2452"/>
        <v>0</v>
      </c>
      <c r="C10834" s="563"/>
      <c r="D10834" s="562">
        <f t="shared" si="2453"/>
        <v>0</v>
      </c>
      <c r="E10834" s="555"/>
      <c r="F10834" s="558">
        <f>IF(C10834="",0,IFERROR(VLOOKUP(COUNTIF($A$1:A10834,"ANALISIS DE PRECIOS"),T_Rendimiento_Equipo,5,FALSE),0))</f>
        <v>0</v>
      </c>
      <c r="G10834" s="555">
        <f t="shared" si="2454"/>
        <v>0</v>
      </c>
    </row>
    <row r="10835" spans="1:7" ht="19.899999999999999" customHeight="1" x14ac:dyDescent="0.2">
      <c r="A10835" s="601">
        <f t="shared" si="2451"/>
        <v>0</v>
      </c>
      <c r="B10835" s="561">
        <f t="shared" si="2452"/>
        <v>0</v>
      </c>
      <c r="C10835" s="563"/>
      <c r="D10835" s="562">
        <f t="shared" si="2453"/>
        <v>0</v>
      </c>
      <c r="E10835" s="555"/>
      <c r="F10835" s="558">
        <f>IF(C10835="",0,IFERROR(VLOOKUP(COUNTIF($A$1:A10835,"ANALISIS DE PRECIOS"),T_Rendimiento_Equipo,5,FALSE),0))</f>
        <v>0</v>
      </c>
      <c r="G10835" s="555">
        <f t="shared" si="2454"/>
        <v>0</v>
      </c>
    </row>
    <row r="10836" spans="1:7" ht="19.899999999999999" customHeight="1" x14ac:dyDescent="0.2">
      <c r="A10836" s="601">
        <f t="shared" si="2451"/>
        <v>0</v>
      </c>
      <c r="B10836" s="561">
        <f t="shared" si="2452"/>
        <v>0</v>
      </c>
      <c r="C10836" s="563"/>
      <c r="D10836" s="562">
        <f t="shared" si="2453"/>
        <v>0</v>
      </c>
      <c r="E10836" s="555"/>
      <c r="F10836" s="558">
        <f>IF(C10836="",0,IFERROR(VLOOKUP(COUNTIF($A$1:A10836,"ANALISIS DE PRECIOS"),T_Rendimiento_Equipo,5,FALSE),0))</f>
        <v>0</v>
      </c>
      <c r="G10836" s="555">
        <f t="shared" si="2454"/>
        <v>0</v>
      </c>
    </row>
    <row r="10837" spans="1:7" ht="19.899999999999999" customHeight="1" x14ac:dyDescent="0.2">
      <c r="A10837" s="601">
        <f t="shared" si="2451"/>
        <v>0</v>
      </c>
      <c r="B10837" s="561">
        <f t="shared" si="2452"/>
        <v>0</v>
      </c>
      <c r="C10837" s="563"/>
      <c r="D10837" s="562">
        <f t="shared" si="2453"/>
        <v>0</v>
      </c>
      <c r="E10837" s="555"/>
      <c r="F10837" s="558">
        <f>IF(C10837="",0,IFERROR(VLOOKUP(COUNTIF($A$1:A10837,"ANALISIS DE PRECIOS"),T_Rendimiento_Equipo,5,FALSE),0))</f>
        <v>0</v>
      </c>
      <c r="G10837" s="555">
        <f t="shared" si="2454"/>
        <v>0</v>
      </c>
    </row>
    <row r="10838" spans="1:7" ht="19.899999999999999" customHeight="1" x14ac:dyDescent="0.2">
      <c r="A10838" s="601">
        <f t="shared" si="2451"/>
        <v>0</v>
      </c>
      <c r="B10838" s="561">
        <f t="shared" si="2452"/>
        <v>0</v>
      </c>
      <c r="C10838" s="552"/>
      <c r="D10838" s="562">
        <f t="shared" si="2453"/>
        <v>0</v>
      </c>
      <c r="E10838" s="555"/>
      <c r="F10838" s="558">
        <f>IF(C10838="",0,IFERROR(VLOOKUP(COUNTIF($A$1:A10838,"ANALISIS DE PRECIOS"),T_Rendimiento_Equipo,5,FALSE),0))</f>
        <v>0</v>
      </c>
      <c r="G10838" s="555">
        <f t="shared" si="2454"/>
        <v>0</v>
      </c>
    </row>
    <row r="10839" spans="1:7" ht="19.899999999999999" customHeight="1" x14ac:dyDescent="0.2">
      <c r="A10839" s="602"/>
      <c r="B10839" s="541"/>
      <c r="C10839" s="545"/>
      <c r="D10839" s="541"/>
      <c r="E10839" s="542"/>
      <c r="F10839" s="564" t="s">
        <v>27</v>
      </c>
      <c r="G10839" s="603">
        <f>SUBTOTAL(9,G10830:G10838)</f>
        <v>0</v>
      </c>
    </row>
    <row r="10840" spans="1:7" ht="19.899999999999999" customHeight="1" x14ac:dyDescent="0.2">
      <c r="A10840" s="599"/>
      <c r="B10840" s="545"/>
      <c r="C10840" s="537" t="s">
        <v>713</v>
      </c>
      <c r="D10840" s="541"/>
      <c r="E10840" s="542"/>
      <c r="F10840" s="543"/>
      <c r="G10840" s="600"/>
    </row>
    <row r="10841" spans="1:7" ht="19.899999999999999" customHeight="1" x14ac:dyDescent="0.2">
      <c r="A10841" s="792" t="s">
        <v>576</v>
      </c>
      <c r="B10841" s="793"/>
      <c r="C10841" s="794" t="s">
        <v>0</v>
      </c>
      <c r="D10841" s="796" t="s">
        <v>24</v>
      </c>
      <c r="E10841" s="796" t="s">
        <v>1832</v>
      </c>
      <c r="F10841" s="798" t="s">
        <v>1007</v>
      </c>
      <c r="G10841" s="800" t="s">
        <v>26</v>
      </c>
    </row>
    <row r="10842" spans="1:7" ht="19.899999999999999" customHeight="1" x14ac:dyDescent="0.2">
      <c r="A10842" s="560" t="s">
        <v>577</v>
      </c>
      <c r="B10842" s="560" t="s">
        <v>578</v>
      </c>
      <c r="C10842" s="795"/>
      <c r="D10842" s="797"/>
      <c r="E10842" s="797"/>
      <c r="F10842" s="799"/>
      <c r="G10842" s="801"/>
    </row>
    <row r="10843" spans="1:7" ht="19.899999999999999" customHeight="1" x14ac:dyDescent="0.2">
      <c r="A10843" s="601">
        <f t="shared" ref="A10843:A10849" si="2455">IFERROR(VLOOKUP(C10843,T_Insumos,4,FALSE),0)</f>
        <v>0</v>
      </c>
      <c r="B10843" s="561">
        <f t="shared" ref="B10843:B10849" si="2456">IFERROR(VLOOKUP(C10843,T_Insumos,5,FALSE),0)</f>
        <v>0</v>
      </c>
      <c r="C10843" s="565"/>
      <c r="D10843" s="558"/>
      <c r="E10843" s="555">
        <f t="shared" ref="E10843:E10849" si="2457">IFERROR(VLOOKUP(C10843,T_Insumos,3,FALSE),0)</f>
        <v>0</v>
      </c>
      <c r="F10843" s="558">
        <f>IF(C10843="",0,IFERROR(VLOOKUP(COUNTIF($A$1:A10843,"ANALISIS DE PRECIOS"),T_Rendimiento_Equipo,5,FALSE),0))</f>
        <v>0</v>
      </c>
      <c r="G10843" s="555">
        <f>IFERROR(ROUND(D10843*E10843/F10843,2),0)</f>
        <v>0</v>
      </c>
    </row>
    <row r="10844" spans="1:7" ht="19.899999999999999" customHeight="1" x14ac:dyDescent="0.2">
      <c r="A10844" s="601">
        <f t="shared" si="2455"/>
        <v>0</v>
      </c>
      <c r="B10844" s="561">
        <f t="shared" si="2456"/>
        <v>0</v>
      </c>
      <c r="C10844" s="552"/>
      <c r="D10844" s="558"/>
      <c r="E10844" s="555">
        <f t="shared" si="2457"/>
        <v>0</v>
      </c>
      <c r="F10844" s="558">
        <f>IF(C10844="",0,IFERROR(VLOOKUP(COUNTIF($A$1:A10844,"ANALISIS DE PRECIOS"),T_Rendimiento_Equipo,5,FALSE),0))</f>
        <v>0</v>
      </c>
      <c r="G10844" s="555">
        <f t="shared" ref="G10844:G10849" si="2458">IFERROR(ROUND(D10844*E10844/F10844,2),0)</f>
        <v>0</v>
      </c>
    </row>
    <row r="10845" spans="1:7" ht="19.899999999999999" customHeight="1" x14ac:dyDescent="0.2">
      <c r="A10845" s="601">
        <f t="shared" si="2455"/>
        <v>0</v>
      </c>
      <c r="B10845" s="561">
        <f t="shared" si="2456"/>
        <v>0</v>
      </c>
      <c r="C10845" s="552"/>
      <c r="D10845" s="558"/>
      <c r="E10845" s="555">
        <f t="shared" si="2457"/>
        <v>0</v>
      </c>
      <c r="F10845" s="558">
        <f>IF(C10845="",0,IFERROR(VLOOKUP(COUNTIF($A$1:A10845,"ANALISIS DE PRECIOS"),T_Rendimiento_Equipo,5,FALSE),0))</f>
        <v>0</v>
      </c>
      <c r="G10845" s="555">
        <f t="shared" si="2458"/>
        <v>0</v>
      </c>
    </row>
    <row r="10846" spans="1:7" ht="19.899999999999999" customHeight="1" x14ac:dyDescent="0.2">
      <c r="A10846" s="601">
        <f t="shared" si="2455"/>
        <v>0</v>
      </c>
      <c r="B10846" s="561">
        <f t="shared" si="2456"/>
        <v>0</v>
      </c>
      <c r="C10846" s="552"/>
      <c r="D10846" s="558"/>
      <c r="E10846" s="555">
        <f t="shared" si="2457"/>
        <v>0</v>
      </c>
      <c r="F10846" s="558">
        <f>IF(C10846="",0,IFERROR(VLOOKUP(COUNTIF($A$1:A10846,"ANALISIS DE PRECIOS"),T_Rendimiento_Equipo,5,FALSE),0))</f>
        <v>0</v>
      </c>
      <c r="G10846" s="555">
        <f t="shared" si="2458"/>
        <v>0</v>
      </c>
    </row>
    <row r="10847" spans="1:7" ht="19.899999999999999" customHeight="1" x14ac:dyDescent="0.2">
      <c r="A10847" s="601">
        <f t="shared" si="2455"/>
        <v>0</v>
      </c>
      <c r="B10847" s="561">
        <f t="shared" si="2456"/>
        <v>0</v>
      </c>
      <c r="C10847" s="552"/>
      <c r="D10847" s="558"/>
      <c r="E10847" s="555">
        <f t="shared" si="2457"/>
        <v>0</v>
      </c>
      <c r="F10847" s="558">
        <f>IF(C10847="",0,IFERROR(VLOOKUP(COUNTIF($A$1:A10847,"ANALISIS DE PRECIOS"),T_Rendimiento_Equipo,5,FALSE),0))</f>
        <v>0</v>
      </c>
      <c r="G10847" s="555">
        <f t="shared" si="2458"/>
        <v>0</v>
      </c>
    </row>
    <row r="10848" spans="1:7" ht="19.899999999999999" customHeight="1" x14ac:dyDescent="0.2">
      <c r="A10848" s="601">
        <f t="shared" si="2455"/>
        <v>0</v>
      </c>
      <c r="B10848" s="561">
        <f t="shared" si="2456"/>
        <v>0</v>
      </c>
      <c r="C10848" s="552"/>
      <c r="D10848" s="566"/>
      <c r="E10848" s="555">
        <f t="shared" si="2457"/>
        <v>0</v>
      </c>
      <c r="F10848" s="558">
        <f>IF(C10848="",0,IFERROR(VLOOKUP(COUNTIF($A$1:A10848,"ANALISIS DE PRECIOS"),T_Rendimiento_Equipo,5,FALSE),0))</f>
        <v>0</v>
      </c>
      <c r="G10848" s="555">
        <f t="shared" si="2458"/>
        <v>0</v>
      </c>
    </row>
    <row r="10849" spans="1:7" ht="19.899999999999999" customHeight="1" x14ac:dyDescent="0.2">
      <c r="A10849" s="601">
        <f t="shared" si="2455"/>
        <v>0</v>
      </c>
      <c r="B10849" s="561">
        <f t="shared" si="2456"/>
        <v>0</v>
      </c>
      <c r="C10849" s="561"/>
      <c r="D10849" s="567"/>
      <c r="E10849" s="555">
        <f t="shared" si="2457"/>
        <v>0</v>
      </c>
      <c r="F10849" s="558">
        <f>IF(C10849="",0,IFERROR(VLOOKUP(COUNTIF($A$1:A10849,"ANALISIS DE PRECIOS"),T_Rendimiento_Equipo,5,FALSE),0))</f>
        <v>0</v>
      </c>
      <c r="G10849" s="555">
        <f t="shared" si="2458"/>
        <v>0</v>
      </c>
    </row>
    <row r="10850" spans="1:7" ht="19.899999999999999" customHeight="1" x14ac:dyDescent="0.2">
      <c r="A10850" s="602"/>
      <c r="B10850" s="541"/>
      <c r="C10850" s="545"/>
      <c r="D10850" s="541"/>
      <c r="E10850" s="542"/>
      <c r="F10850" s="564" t="s">
        <v>28</v>
      </c>
      <c r="G10850" s="604">
        <f>SUBTOTAL(9,G10843:G10849)</f>
        <v>0</v>
      </c>
    </row>
    <row r="10851" spans="1:7" ht="19.899999999999999" customHeight="1" x14ac:dyDescent="0.2">
      <c r="A10851" s="599"/>
      <c r="B10851" s="545"/>
      <c r="C10851" s="537" t="s">
        <v>1014</v>
      </c>
      <c r="D10851" s="541"/>
      <c r="E10851" s="542"/>
      <c r="F10851" s="543"/>
      <c r="G10851" s="600"/>
    </row>
    <row r="10852" spans="1:7" ht="19.899999999999999" customHeight="1" x14ac:dyDescent="0.2">
      <c r="A10852" s="792" t="s">
        <v>576</v>
      </c>
      <c r="B10852" s="793"/>
      <c r="C10852" s="794" t="s">
        <v>0</v>
      </c>
      <c r="D10852" s="794" t="s">
        <v>1867</v>
      </c>
      <c r="E10852" s="796" t="s">
        <v>24</v>
      </c>
      <c r="F10852" s="798" t="s">
        <v>25</v>
      </c>
      <c r="G10852" s="800" t="s">
        <v>26</v>
      </c>
    </row>
    <row r="10853" spans="1:7" ht="19.899999999999999" customHeight="1" x14ac:dyDescent="0.2">
      <c r="A10853" s="560" t="s">
        <v>577</v>
      </c>
      <c r="B10853" s="560" t="s">
        <v>578</v>
      </c>
      <c r="C10853" s="795"/>
      <c r="D10853" s="795"/>
      <c r="E10853" s="797"/>
      <c r="F10853" s="799"/>
      <c r="G10853" s="801"/>
    </row>
    <row r="10854" spans="1:7" ht="19.899999999999999" customHeight="1" x14ac:dyDescent="0.2">
      <c r="A10854" s="601">
        <f t="shared" ref="A10854:A10864" si="2459">IFERROR(VLOOKUP(C10854,T_Insumos,4,FALSE),0)</f>
        <v>0</v>
      </c>
      <c r="B10854" s="561">
        <f t="shared" ref="B10854:B10864" si="2460">IFERROR(VLOOKUP(C10854,T_Insumos,5,FALSE),0)</f>
        <v>0</v>
      </c>
      <c r="C10854" s="561"/>
      <c r="D10854" s="613">
        <f t="shared" ref="D10854:D10864" si="2461">IFERROR(VLOOKUP(C10854,T_Insumos,2,FALSE),0)</f>
        <v>0</v>
      </c>
      <c r="E10854" s="553"/>
      <c r="F10854" s="555">
        <f t="shared" ref="F10854:F10864" si="2462">IFERROR(VLOOKUP(C10854,T_Insumos,3,FALSE),0)</f>
        <v>0</v>
      </c>
      <c r="G10854" s="555">
        <f>ROUND(E10854*F10854,2)</f>
        <v>0</v>
      </c>
    </row>
    <row r="10855" spans="1:7" ht="19.899999999999999" customHeight="1" x14ac:dyDescent="0.2">
      <c r="A10855" s="601">
        <f t="shared" si="2459"/>
        <v>0</v>
      </c>
      <c r="B10855" s="561">
        <f t="shared" si="2460"/>
        <v>0</v>
      </c>
      <c r="C10855" s="561"/>
      <c r="D10855" s="613">
        <f t="shared" si="2461"/>
        <v>0</v>
      </c>
      <c r="E10855" s="553"/>
      <c r="F10855" s="555">
        <f t="shared" si="2462"/>
        <v>0</v>
      </c>
      <c r="G10855" s="555">
        <f t="shared" ref="G10855:G10864" si="2463">ROUND(E10855*F10855,2)</f>
        <v>0</v>
      </c>
    </row>
    <row r="10856" spans="1:7" ht="19.899999999999999" customHeight="1" x14ac:dyDescent="0.2">
      <c r="A10856" s="601">
        <f t="shared" si="2459"/>
        <v>0</v>
      </c>
      <c r="B10856" s="561">
        <f t="shared" si="2460"/>
        <v>0</v>
      </c>
      <c r="C10856" s="561"/>
      <c r="D10856" s="613">
        <f t="shared" si="2461"/>
        <v>0</v>
      </c>
      <c r="E10856" s="553"/>
      <c r="F10856" s="555">
        <f t="shared" si="2462"/>
        <v>0</v>
      </c>
      <c r="G10856" s="555">
        <f t="shared" si="2463"/>
        <v>0</v>
      </c>
    </row>
    <row r="10857" spans="1:7" ht="19.899999999999999" customHeight="1" x14ac:dyDescent="0.2">
      <c r="A10857" s="601">
        <f t="shared" si="2459"/>
        <v>0</v>
      </c>
      <c r="B10857" s="561">
        <f t="shared" si="2460"/>
        <v>0</v>
      </c>
      <c r="C10857" s="561"/>
      <c r="D10857" s="613">
        <f t="shared" si="2461"/>
        <v>0</v>
      </c>
      <c r="E10857" s="553"/>
      <c r="F10857" s="555">
        <f t="shared" si="2462"/>
        <v>0</v>
      </c>
      <c r="G10857" s="555">
        <f t="shared" si="2463"/>
        <v>0</v>
      </c>
    </row>
    <row r="10858" spans="1:7" ht="19.899999999999999" customHeight="1" x14ac:dyDescent="0.2">
      <c r="A10858" s="601">
        <f t="shared" si="2459"/>
        <v>0</v>
      </c>
      <c r="B10858" s="561">
        <f t="shared" si="2460"/>
        <v>0</v>
      </c>
      <c r="C10858" s="561"/>
      <c r="D10858" s="613">
        <f t="shared" si="2461"/>
        <v>0</v>
      </c>
      <c r="E10858" s="553"/>
      <c r="F10858" s="555">
        <f t="shared" si="2462"/>
        <v>0</v>
      </c>
      <c r="G10858" s="555">
        <f t="shared" si="2463"/>
        <v>0</v>
      </c>
    </row>
    <row r="10859" spans="1:7" ht="19.899999999999999" customHeight="1" x14ac:dyDescent="0.2">
      <c r="A10859" s="601">
        <f t="shared" si="2459"/>
        <v>0</v>
      </c>
      <c r="B10859" s="561">
        <f t="shared" si="2460"/>
        <v>0</v>
      </c>
      <c r="C10859" s="561"/>
      <c r="D10859" s="613">
        <f t="shared" si="2461"/>
        <v>0</v>
      </c>
      <c r="E10859" s="553"/>
      <c r="F10859" s="555">
        <f t="shared" si="2462"/>
        <v>0</v>
      </c>
      <c r="G10859" s="555">
        <f t="shared" si="2463"/>
        <v>0</v>
      </c>
    </row>
    <row r="10860" spans="1:7" ht="19.899999999999999" customHeight="1" x14ac:dyDescent="0.2">
      <c r="A10860" s="601">
        <f t="shared" si="2459"/>
        <v>0</v>
      </c>
      <c r="B10860" s="561">
        <f t="shared" si="2460"/>
        <v>0</v>
      </c>
      <c r="C10860" s="561"/>
      <c r="D10860" s="613">
        <f t="shared" si="2461"/>
        <v>0</v>
      </c>
      <c r="E10860" s="553"/>
      <c r="F10860" s="555">
        <f t="shared" si="2462"/>
        <v>0</v>
      </c>
      <c r="G10860" s="555">
        <f t="shared" si="2463"/>
        <v>0</v>
      </c>
    </row>
    <row r="10861" spans="1:7" ht="19.899999999999999" customHeight="1" x14ac:dyDescent="0.2">
      <c r="A10861" s="601">
        <f t="shared" si="2459"/>
        <v>0</v>
      </c>
      <c r="B10861" s="561">
        <f t="shared" si="2460"/>
        <v>0</v>
      </c>
      <c r="C10861" s="561"/>
      <c r="D10861" s="613">
        <f t="shared" si="2461"/>
        <v>0</v>
      </c>
      <c r="E10861" s="553"/>
      <c r="F10861" s="555">
        <f t="shared" si="2462"/>
        <v>0</v>
      </c>
      <c r="G10861" s="555">
        <f t="shared" si="2463"/>
        <v>0</v>
      </c>
    </row>
    <row r="10862" spans="1:7" ht="19.899999999999999" customHeight="1" x14ac:dyDescent="0.2">
      <c r="A10862" s="601">
        <f t="shared" si="2459"/>
        <v>0</v>
      </c>
      <c r="B10862" s="561">
        <f t="shared" si="2460"/>
        <v>0</v>
      </c>
      <c r="C10862" s="561"/>
      <c r="D10862" s="613">
        <f t="shared" si="2461"/>
        <v>0</v>
      </c>
      <c r="E10862" s="553"/>
      <c r="F10862" s="555">
        <f t="shared" si="2462"/>
        <v>0</v>
      </c>
      <c r="G10862" s="555">
        <f t="shared" si="2463"/>
        <v>0</v>
      </c>
    </row>
    <row r="10863" spans="1:7" ht="19.899999999999999" customHeight="1" x14ac:dyDescent="0.2">
      <c r="A10863" s="601">
        <f t="shared" si="2459"/>
        <v>0</v>
      </c>
      <c r="B10863" s="561">
        <f t="shared" si="2460"/>
        <v>0</v>
      </c>
      <c r="C10863" s="561"/>
      <c r="D10863" s="613">
        <f t="shared" si="2461"/>
        <v>0</v>
      </c>
      <c r="E10863" s="553"/>
      <c r="F10863" s="555">
        <f t="shared" si="2462"/>
        <v>0</v>
      </c>
      <c r="G10863" s="555">
        <f t="shared" si="2463"/>
        <v>0</v>
      </c>
    </row>
    <row r="10864" spans="1:7" ht="19.899999999999999" customHeight="1" x14ac:dyDescent="0.2">
      <c r="A10864" s="601">
        <f t="shared" si="2459"/>
        <v>0</v>
      </c>
      <c r="B10864" s="561">
        <f t="shared" si="2460"/>
        <v>0</v>
      </c>
      <c r="C10864" s="561"/>
      <c r="D10864" s="613">
        <f t="shared" si="2461"/>
        <v>0</v>
      </c>
      <c r="E10864" s="553"/>
      <c r="F10864" s="555">
        <f t="shared" si="2462"/>
        <v>0</v>
      </c>
      <c r="G10864" s="555">
        <f t="shared" si="2463"/>
        <v>0</v>
      </c>
    </row>
    <row r="10865" spans="1:7" ht="19.899999999999999" customHeight="1" x14ac:dyDescent="0.2">
      <c r="A10865" s="599"/>
      <c r="B10865" s="545"/>
      <c r="C10865" s="545"/>
      <c r="D10865" s="541"/>
      <c r="E10865" s="542"/>
      <c r="F10865" s="564" t="s">
        <v>29</v>
      </c>
      <c r="G10865" s="605">
        <f>SUBTOTAL(9,G10854:G10864)</f>
        <v>0</v>
      </c>
    </row>
    <row r="10866" spans="1:7" ht="19.899999999999999" customHeight="1" x14ac:dyDescent="0.2">
      <c r="A10866" s="599"/>
      <c r="B10866" s="545"/>
      <c r="C10866" s="537" t="s">
        <v>1015</v>
      </c>
      <c r="D10866" s="541"/>
      <c r="E10866" s="542"/>
      <c r="F10866" s="543"/>
      <c r="G10866" s="600"/>
    </row>
    <row r="10867" spans="1:7" ht="19.899999999999999" customHeight="1" x14ac:dyDescent="0.2">
      <c r="A10867" s="792" t="s">
        <v>576</v>
      </c>
      <c r="B10867" s="793"/>
      <c r="C10867" s="794" t="s">
        <v>0</v>
      </c>
      <c r="D10867" s="794" t="s">
        <v>1867</v>
      </c>
      <c r="E10867" s="796" t="s">
        <v>24</v>
      </c>
      <c r="F10867" s="798" t="s">
        <v>25</v>
      </c>
      <c r="G10867" s="800" t="s">
        <v>26</v>
      </c>
    </row>
    <row r="10868" spans="1:7" ht="19.899999999999999" customHeight="1" x14ac:dyDescent="0.2">
      <c r="A10868" s="560" t="s">
        <v>577</v>
      </c>
      <c r="B10868" s="560" t="s">
        <v>578</v>
      </c>
      <c r="C10868" s="795"/>
      <c r="D10868" s="795"/>
      <c r="E10868" s="797"/>
      <c r="F10868" s="799"/>
      <c r="G10868" s="801"/>
    </row>
    <row r="10869" spans="1:7" ht="19.899999999999999" customHeight="1" x14ac:dyDescent="0.2">
      <c r="A10869" s="601">
        <f>IFERROR(VLOOKUP(C10869,T_Insumos,4,FALSE),0)</f>
        <v>0</v>
      </c>
      <c r="B10869" s="561">
        <f>IFERROR(VLOOKUP(C10869,T_Insumos,5,FALSE),0)</f>
        <v>0</v>
      </c>
      <c r="C10869" s="552"/>
      <c r="D10869" s="613">
        <f>IF(C10869=0,0,"$/tnkm")</f>
        <v>0</v>
      </c>
      <c r="E10869" s="553"/>
      <c r="F10869" s="555">
        <f>IFERROR(VLOOKUP(C10869,T_Insumos,3,FALSE),0)</f>
        <v>0</v>
      </c>
      <c r="G10869" s="555">
        <f>ROUND(E10869*F10869,2)</f>
        <v>0</v>
      </c>
    </row>
    <row r="10870" spans="1:7" ht="19.899999999999999" customHeight="1" x14ac:dyDescent="0.2">
      <c r="A10870" s="601">
        <f>IFERROR(VLOOKUP(C10870,T_Insumos,4,FALSE),0)</f>
        <v>0</v>
      </c>
      <c r="B10870" s="561">
        <f>IFERROR(VLOOKUP(C10870,T_Insumos,5,FALSE),0)</f>
        <v>0</v>
      </c>
      <c r="C10870" s="552"/>
      <c r="D10870" s="613">
        <f>IF(C10870=0,0,"$/tnkm")</f>
        <v>0</v>
      </c>
      <c r="E10870" s="569"/>
      <c r="F10870" s="555">
        <f>IFERROR(VLOOKUP(C10870,T_Insumos,3,FALSE),0)</f>
        <v>0</v>
      </c>
      <c r="G10870" s="555">
        <f t="shared" ref="G10870" si="2464">ROUND(E10870*F10870,2)</f>
        <v>0</v>
      </c>
    </row>
    <row r="10871" spans="1:7" ht="19.899999999999999" customHeight="1" x14ac:dyDescent="0.2">
      <c r="A10871" s="599"/>
      <c r="B10871" s="545"/>
      <c r="C10871" s="545"/>
      <c r="D10871" s="541"/>
      <c r="E10871" s="542"/>
      <c r="F10871" s="564" t="s">
        <v>1016</v>
      </c>
      <c r="G10871" s="605">
        <f>SUBTOTAL(9,G10869:G10870)</f>
        <v>0</v>
      </c>
    </row>
    <row r="10872" spans="1:7" ht="19.899999999999999" customHeight="1" x14ac:dyDescent="0.2">
      <c r="A10872" s="602"/>
      <c r="B10872" s="541"/>
      <c r="C10872" s="545"/>
      <c r="D10872" s="541"/>
      <c r="E10872" s="542"/>
      <c r="F10872" s="543"/>
      <c r="G10872" s="600"/>
    </row>
    <row r="10873" spans="1:7" ht="19.899999999999999" customHeight="1" x14ac:dyDescent="0.2">
      <c r="A10873" s="664" t="str">
        <f>B10807</f>
        <v/>
      </c>
      <c r="B10873" s="661">
        <f ca="1">C10807</f>
        <v>0</v>
      </c>
      <c r="C10873" s="541"/>
      <c r="D10873" s="541" t="s">
        <v>1833</v>
      </c>
      <c r="E10873" s="662"/>
      <c r="F10873" s="663" t="str">
        <f ca="1">"$/"&amp;G10807</f>
        <v>$/0</v>
      </c>
      <c r="G10873" s="610">
        <f>SUBTOTAL(9,G10830:G10872)</f>
        <v>0</v>
      </c>
    </row>
    <row r="10874" spans="1:7" ht="19.899999999999999" customHeight="1" x14ac:dyDescent="0.2">
      <c r="A10874" s="606"/>
      <c r="B10874" s="607"/>
      <c r="C10874" s="608"/>
      <c r="D10874" s="608" t="s">
        <v>2043</v>
      </c>
      <c r="E10874" s="609"/>
      <c r="F10874" s="665" t="str">
        <f ca="1">"$/"&amp;G10807</f>
        <v>$/0</v>
      </c>
      <c r="G10874" s="610">
        <f>ROUND(G10873/Coeficiente_Paso,2)</f>
        <v>0</v>
      </c>
    </row>
    <row r="10875" spans="1:7" ht="19.899999999999999" customHeight="1" x14ac:dyDescent="0.2">
      <c r="A10875" s="191"/>
      <c r="B10875" s="191"/>
      <c r="C10875" s="191"/>
      <c r="D10875" s="191"/>
      <c r="E10875" s="191"/>
      <c r="F10875" s="191"/>
      <c r="G10875" s="191"/>
    </row>
    <row r="10876" spans="1:7" ht="19.899999999999999" customHeight="1" x14ac:dyDescent="0.2">
      <c r="A10876" s="802" t="s">
        <v>31</v>
      </c>
      <c r="B10876" s="803"/>
      <c r="C10876" s="803"/>
      <c r="D10876" s="803"/>
      <c r="E10876" s="803"/>
      <c r="F10876" s="803"/>
      <c r="G10876" s="804"/>
    </row>
    <row r="10877" spans="1:7" ht="19.899999999999999" customHeight="1" x14ac:dyDescent="0.2">
      <c r="A10877" s="587" t="s">
        <v>711</v>
      </c>
      <c r="B10877" s="535" t="str">
        <f>Comitente</f>
        <v>DIRECCIÓN PROVINCIAL DE VIALIDAD</v>
      </c>
      <c r="C10877" s="536"/>
      <c r="D10877" s="537"/>
      <c r="E10877" s="537"/>
      <c r="F10877" s="538"/>
      <c r="G10877" s="588"/>
    </row>
    <row r="10878" spans="1:7" ht="19.899999999999999" customHeight="1" x14ac:dyDescent="0.2">
      <c r="A10878" s="587" t="s">
        <v>712</v>
      </c>
      <c r="B10878" s="535">
        <f>Contratista</f>
        <v>0</v>
      </c>
      <c r="C10878" s="539"/>
      <c r="D10878" s="539"/>
      <c r="E10878" s="539"/>
      <c r="F10878" s="535"/>
      <c r="G10878" s="589"/>
    </row>
    <row r="10879" spans="1:7" ht="19.899999999999999" customHeight="1" x14ac:dyDescent="0.2">
      <c r="A10879" s="587" t="s">
        <v>21</v>
      </c>
      <c r="B10879" s="535" t="str">
        <f>Obra</f>
        <v>PAVIMENTACIÓN Y REPAVIMENTACION DE LA RED VIAL MUNICIPAL AFECTADAS POR OBRAS DE SANEAMIENTO 1era ETAPA SARMIENTO</v>
      </c>
      <c r="C10879" s="539"/>
      <c r="D10879" s="539"/>
      <c r="E10879" s="539"/>
      <c r="F10879" s="535" t="s">
        <v>32</v>
      </c>
      <c r="G10879" s="589">
        <f>Fecha_Base</f>
        <v>0</v>
      </c>
    </row>
    <row r="10880" spans="1:7" ht="19.899999999999999" customHeight="1" x14ac:dyDescent="0.2">
      <c r="A10880" s="590" t="s">
        <v>710</v>
      </c>
      <c r="B10880" s="540" t="str">
        <f>Ubicación</f>
        <v>DEPARTAMENTO SARMIENTO</v>
      </c>
      <c r="C10880" s="540"/>
      <c r="D10880" s="541"/>
      <c r="E10880" s="542"/>
      <c r="F10880" s="543"/>
      <c r="G10880" s="591"/>
    </row>
    <row r="10881" spans="1:7" ht="19.899999999999999" customHeight="1" x14ac:dyDescent="0.2">
      <c r="A10881" s="590" t="s">
        <v>33</v>
      </c>
      <c r="B10881" s="544" t="str">
        <f>IFERROR(VALUE(LEFT(B10882,FIND(".",B10882)-1)),"")</f>
        <v/>
      </c>
      <c r="C10881" s="545">
        <f ca="1">IFERROR(VLOOKUP(B10881,T_Computo_Presupuesto,2,FALSE),0)</f>
        <v>0</v>
      </c>
      <c r="D10881" s="545"/>
      <c r="E10881" s="542"/>
      <c r="F10881" s="543"/>
      <c r="G10881" s="591"/>
    </row>
    <row r="10882" spans="1:7" ht="19.899999999999999" customHeight="1" x14ac:dyDescent="0.2">
      <c r="A10882" s="590" t="s">
        <v>22</v>
      </c>
      <c r="B10882" s="546" t="str">
        <f>IFERROR(VLOOKUP(COUNTIF($A$1:A10882,"ANALISIS DE PRECIOS"),T_NumeroItem,2,FALSE),"")</f>
        <v/>
      </c>
      <c r="C10882" s="805">
        <f ca="1">IFERROR(VLOOKUP(B10882,T_Computo_Presupuesto,2,FALSE),0)</f>
        <v>0</v>
      </c>
      <c r="D10882" s="805"/>
      <c r="E10882" s="805"/>
      <c r="F10882" s="540" t="s">
        <v>23</v>
      </c>
      <c r="G10882" s="592">
        <f ca="1">IFERROR(VLOOKUP(B10882,T_Computo_Presupuesto,4,FALSE),0)</f>
        <v>0</v>
      </c>
    </row>
    <row r="10883" spans="1:7" ht="19.899999999999999" customHeight="1" x14ac:dyDescent="0.2">
      <c r="A10883" s="590"/>
      <c r="B10883" s="540"/>
      <c r="C10883" s="545"/>
      <c r="D10883" s="541"/>
      <c r="E10883" s="542"/>
      <c r="F10883" s="545"/>
      <c r="G10883" s="593"/>
    </row>
    <row r="10884" spans="1:7" ht="19.899999999999999" customHeight="1" x14ac:dyDescent="0.2">
      <c r="A10884" s="594"/>
      <c r="B10884" s="547"/>
      <c r="C10884" s="548" t="s">
        <v>999</v>
      </c>
      <c r="D10884" s="547"/>
      <c r="E10884" s="547"/>
      <c r="F10884" s="547"/>
      <c r="G10884" s="595"/>
    </row>
    <row r="10885" spans="1:7" ht="19.899999999999999" customHeight="1" x14ac:dyDescent="0.2">
      <c r="A10885" s="590"/>
      <c r="B10885" s="549"/>
      <c r="C10885" s="545"/>
      <c r="D10885" s="541"/>
      <c r="E10885" s="542"/>
      <c r="F10885" s="540"/>
      <c r="G10885" s="592"/>
    </row>
    <row r="10886" spans="1:7" ht="19.899999999999999" customHeight="1" x14ac:dyDescent="0.2">
      <c r="A10886" s="590"/>
      <c r="B10886" s="549"/>
      <c r="C10886" s="550" t="s">
        <v>1000</v>
      </c>
      <c r="D10886" s="551" t="s">
        <v>24</v>
      </c>
      <c r="E10886" s="551" t="s">
        <v>1001</v>
      </c>
      <c r="F10886" s="551" t="s">
        <v>1002</v>
      </c>
      <c r="G10886" s="550" t="s">
        <v>1003</v>
      </c>
    </row>
    <row r="10887" spans="1:7" ht="19.899999999999999" customHeight="1" x14ac:dyDescent="0.2">
      <c r="A10887" s="590"/>
      <c r="B10887" s="549"/>
      <c r="C10887" s="552"/>
      <c r="D10887" s="553"/>
      <c r="E10887" s="554">
        <f t="shared" ref="E10887:E10896" si="2465">IFERROR(VLOOKUP(C10887,T_Equipos,4,FALSE),0)</f>
        <v>0</v>
      </c>
      <c r="F10887" s="555">
        <f t="shared" ref="F10887:F10896" si="2466">IFERROR(VLOOKUP(C10887,T_Equipos,5,FALSE),0)</f>
        <v>0</v>
      </c>
      <c r="G10887" s="555">
        <f>ROUND(D10887*F10887,2)</f>
        <v>0</v>
      </c>
    </row>
    <row r="10888" spans="1:7" ht="19.899999999999999" customHeight="1" x14ac:dyDescent="0.2">
      <c r="A10888" s="590"/>
      <c r="B10888" s="549"/>
      <c r="C10888" s="552"/>
      <c r="D10888" s="553"/>
      <c r="E10888" s="554">
        <f t="shared" si="2465"/>
        <v>0</v>
      </c>
      <c r="F10888" s="555">
        <f t="shared" si="2466"/>
        <v>0</v>
      </c>
      <c r="G10888" s="555">
        <f>ROUND(D10888*F10888,2)</f>
        <v>0</v>
      </c>
    </row>
    <row r="10889" spans="1:7" ht="19.899999999999999" customHeight="1" x14ac:dyDescent="0.2">
      <c r="A10889" s="590"/>
      <c r="B10889" s="549"/>
      <c r="C10889" s="552"/>
      <c r="D10889" s="553"/>
      <c r="E10889" s="554">
        <f t="shared" si="2465"/>
        <v>0</v>
      </c>
      <c r="F10889" s="555">
        <f t="shared" si="2466"/>
        <v>0</v>
      </c>
      <c r="G10889" s="555">
        <f>ROUND(D10889*F10889,2)</f>
        <v>0</v>
      </c>
    </row>
    <row r="10890" spans="1:7" ht="19.899999999999999" customHeight="1" x14ac:dyDescent="0.2">
      <c r="A10890" s="590"/>
      <c r="B10890" s="549"/>
      <c r="C10890" s="552"/>
      <c r="D10890" s="553"/>
      <c r="E10890" s="554">
        <f t="shared" si="2465"/>
        <v>0</v>
      </c>
      <c r="F10890" s="555">
        <f t="shared" si="2466"/>
        <v>0</v>
      </c>
      <c r="G10890" s="555">
        <f>ROUND(D10890*F10890,2)</f>
        <v>0</v>
      </c>
    </row>
    <row r="10891" spans="1:7" ht="19.899999999999999" customHeight="1" x14ac:dyDescent="0.2">
      <c r="A10891" s="590"/>
      <c r="B10891" s="549"/>
      <c r="C10891" s="552"/>
      <c r="D10891" s="553"/>
      <c r="E10891" s="554">
        <f t="shared" si="2465"/>
        <v>0</v>
      </c>
      <c r="F10891" s="555">
        <f t="shared" si="2466"/>
        <v>0</v>
      </c>
      <c r="G10891" s="555">
        <f t="shared" ref="G10891:G10896" si="2467">ROUND(D10891*F10891,2)</f>
        <v>0</v>
      </c>
    </row>
    <row r="10892" spans="1:7" ht="19.899999999999999" customHeight="1" x14ac:dyDescent="0.2">
      <c r="A10892" s="590"/>
      <c r="B10892" s="549"/>
      <c r="C10892" s="552"/>
      <c r="D10892" s="553"/>
      <c r="E10892" s="554">
        <f t="shared" si="2465"/>
        <v>0</v>
      </c>
      <c r="F10892" s="555">
        <f t="shared" si="2466"/>
        <v>0</v>
      </c>
      <c r="G10892" s="555">
        <f t="shared" si="2467"/>
        <v>0</v>
      </c>
    </row>
    <row r="10893" spans="1:7" ht="19.899999999999999" customHeight="1" x14ac:dyDescent="0.2">
      <c r="A10893" s="590"/>
      <c r="B10893" s="549"/>
      <c r="C10893" s="552"/>
      <c r="D10893" s="553"/>
      <c r="E10893" s="554">
        <f t="shared" si="2465"/>
        <v>0</v>
      </c>
      <c r="F10893" s="555">
        <f t="shared" si="2466"/>
        <v>0</v>
      </c>
      <c r="G10893" s="555">
        <f t="shared" si="2467"/>
        <v>0</v>
      </c>
    </row>
    <row r="10894" spans="1:7" ht="19.899999999999999" customHeight="1" x14ac:dyDescent="0.2">
      <c r="A10894" s="590"/>
      <c r="B10894" s="549"/>
      <c r="C10894" s="552"/>
      <c r="D10894" s="553"/>
      <c r="E10894" s="554">
        <f t="shared" si="2465"/>
        <v>0</v>
      </c>
      <c r="F10894" s="555">
        <f t="shared" si="2466"/>
        <v>0</v>
      </c>
      <c r="G10894" s="555">
        <f t="shared" si="2467"/>
        <v>0</v>
      </c>
    </row>
    <row r="10895" spans="1:7" ht="19.899999999999999" customHeight="1" x14ac:dyDescent="0.2">
      <c r="A10895" s="590"/>
      <c r="B10895" s="549"/>
      <c r="C10895" s="552"/>
      <c r="D10895" s="553"/>
      <c r="E10895" s="554">
        <f t="shared" si="2465"/>
        <v>0</v>
      </c>
      <c r="F10895" s="555">
        <f t="shared" si="2466"/>
        <v>0</v>
      </c>
      <c r="G10895" s="555">
        <f t="shared" si="2467"/>
        <v>0</v>
      </c>
    </row>
    <row r="10896" spans="1:7" ht="19.899999999999999" customHeight="1" x14ac:dyDescent="0.2">
      <c r="A10896" s="590"/>
      <c r="B10896" s="549"/>
      <c r="C10896" s="552"/>
      <c r="D10896" s="553"/>
      <c r="E10896" s="554">
        <f t="shared" si="2465"/>
        <v>0</v>
      </c>
      <c r="F10896" s="555">
        <f t="shared" si="2466"/>
        <v>0</v>
      </c>
      <c r="G10896" s="555">
        <f t="shared" si="2467"/>
        <v>0</v>
      </c>
    </row>
    <row r="10897" spans="1:7" ht="19.899999999999999" customHeight="1" x14ac:dyDescent="0.2">
      <c r="A10897" s="590"/>
      <c r="B10897" s="549"/>
      <c r="C10897" s="545"/>
      <c r="D10897" s="545"/>
      <c r="E10897" s="556"/>
      <c r="F10897" s="540"/>
      <c r="G10897" s="592"/>
    </row>
    <row r="10898" spans="1:7" ht="19.899999999999999" customHeight="1" x14ac:dyDescent="0.2">
      <c r="A10898" s="590"/>
      <c r="B10898" s="545"/>
      <c r="C10898" s="537" t="s">
        <v>1004</v>
      </c>
      <c r="D10898" s="540" t="s">
        <v>1001</v>
      </c>
      <c r="E10898" s="611">
        <f>SUMPRODUCT(D10887:D10896,E10887:E10896)</f>
        <v>0</v>
      </c>
      <c r="F10898" s="540" t="s">
        <v>1005</v>
      </c>
      <c r="G10898" s="612">
        <f>SUM(G10887:G10896)</f>
        <v>0</v>
      </c>
    </row>
    <row r="10899" spans="1:7" ht="19.899999999999999" customHeight="1" x14ac:dyDescent="0.2">
      <c r="A10899" s="590"/>
      <c r="B10899" s="549"/>
      <c r="C10899" s="557"/>
      <c r="D10899" s="556"/>
      <c r="E10899" s="542"/>
      <c r="F10899" s="540"/>
      <c r="G10899" s="596"/>
    </row>
    <row r="10900" spans="1:7" ht="19.899999999999999" customHeight="1" x14ac:dyDescent="0.2">
      <c r="A10900" s="597"/>
      <c r="B10900" s="549"/>
      <c r="C10900" s="540" t="s">
        <v>1006</v>
      </c>
      <c r="D10900" s="558">
        <f>IFERROR(VLOOKUP(COUNTIF($A$1:A10900,"ANALISIS DE PRECIOS"),T_Rendimiento_Equipo,5,FALSE),0)</f>
        <v>0</v>
      </c>
      <c r="E10900" s="559" t="str">
        <f ca="1">G10882&amp;"/día"</f>
        <v>0/día</v>
      </c>
      <c r="F10900" s="598"/>
      <c r="G10900" s="592"/>
    </row>
    <row r="10901" spans="1:7" ht="19.899999999999999" customHeight="1" x14ac:dyDescent="0.2">
      <c r="A10901" s="590"/>
      <c r="B10901" s="549"/>
      <c r="C10901" s="545"/>
      <c r="D10901" s="541"/>
      <c r="E10901" s="542"/>
      <c r="F10901" s="540"/>
      <c r="G10901" s="592"/>
    </row>
    <row r="10902" spans="1:7" ht="19.899999999999999" customHeight="1" x14ac:dyDescent="0.2">
      <c r="A10902" s="792" t="s">
        <v>576</v>
      </c>
      <c r="B10902" s="793"/>
      <c r="C10902" s="794" t="s">
        <v>0</v>
      </c>
      <c r="D10902" s="806" t="s">
        <v>1866</v>
      </c>
      <c r="E10902" s="806" t="s">
        <v>1865</v>
      </c>
      <c r="F10902" s="798" t="s">
        <v>1007</v>
      </c>
      <c r="G10902" s="800" t="s">
        <v>26</v>
      </c>
    </row>
    <row r="10903" spans="1:7" ht="19.899999999999999" customHeight="1" x14ac:dyDescent="0.2">
      <c r="A10903" s="560" t="s">
        <v>577</v>
      </c>
      <c r="B10903" s="560" t="s">
        <v>578</v>
      </c>
      <c r="C10903" s="795"/>
      <c r="D10903" s="807"/>
      <c r="E10903" s="797"/>
      <c r="F10903" s="799"/>
      <c r="G10903" s="801"/>
    </row>
    <row r="10904" spans="1:7" ht="19.899999999999999" customHeight="1" x14ac:dyDescent="0.2">
      <c r="A10904" s="599"/>
      <c r="B10904" s="545"/>
      <c r="C10904" s="537" t="s">
        <v>1008</v>
      </c>
      <c r="D10904" s="542"/>
      <c r="E10904" s="542"/>
      <c r="F10904" s="545"/>
      <c r="G10904" s="600"/>
    </row>
    <row r="10905" spans="1:7" ht="19.899999999999999" customHeight="1" x14ac:dyDescent="0.2">
      <c r="A10905" s="601">
        <f t="shared" ref="A10905:A10913" si="2468">IFERROR(VLOOKUP(C10905,T_Insumos,4,FALSE),0)</f>
        <v>0</v>
      </c>
      <c r="B10905" s="561">
        <f t="shared" ref="B10905:B10913" si="2469">IFERROR(VLOOKUP(C10905,T_Insumos,5,FALSE),0)</f>
        <v>0</v>
      </c>
      <c r="C10905" s="552"/>
      <c r="D10905" s="562">
        <f t="shared" ref="D10905:D10913" si="2470">IFERROR(VLOOKUP(C10905,T_Insumos,3,FALSE),0)</f>
        <v>0</v>
      </c>
      <c r="E10905" s="555">
        <f>D10905*$G$23</f>
        <v>0</v>
      </c>
      <c r="F10905" s="558">
        <f>IF(C10905="",0,IFERROR(VLOOKUP(COUNTIF($A$1:A10905,"ANALISIS DE PRECIOS"),T_Rendimiento_Equipo,5,FALSE),0))</f>
        <v>0</v>
      </c>
      <c r="G10905" s="555">
        <f>IFERROR(ROUND(E10905/F10905,2),0)</f>
        <v>0</v>
      </c>
    </row>
    <row r="10906" spans="1:7" ht="19.899999999999999" customHeight="1" x14ac:dyDescent="0.2">
      <c r="A10906" s="601">
        <f t="shared" si="2468"/>
        <v>0</v>
      </c>
      <c r="B10906" s="561">
        <f t="shared" si="2469"/>
        <v>0</v>
      </c>
      <c r="C10906" s="552"/>
      <c r="D10906" s="562">
        <f t="shared" si="2470"/>
        <v>0</v>
      </c>
      <c r="E10906" s="555"/>
      <c r="F10906" s="558">
        <f>IF(C10906="",0,IFERROR(VLOOKUP(COUNTIF($A$1:A10906,"ANALISIS DE PRECIOS"),T_Rendimiento_Equipo,5,FALSE),0))</f>
        <v>0</v>
      </c>
      <c r="G10906" s="555">
        <f t="shared" ref="G10906:G10913" si="2471">IFERROR(ROUND(E10906/F10906,2),0)</f>
        <v>0</v>
      </c>
    </row>
    <row r="10907" spans="1:7" ht="19.899999999999999" customHeight="1" x14ac:dyDescent="0.2">
      <c r="A10907" s="601">
        <f t="shared" si="2468"/>
        <v>0</v>
      </c>
      <c r="B10907" s="561">
        <f t="shared" si="2469"/>
        <v>0</v>
      </c>
      <c r="C10907" s="563"/>
      <c r="D10907" s="562">
        <f t="shared" si="2470"/>
        <v>0</v>
      </c>
      <c r="E10907" s="555"/>
      <c r="F10907" s="558">
        <f>IF(C10907="",0,IFERROR(VLOOKUP(COUNTIF($A$1:A10907,"ANALISIS DE PRECIOS"),T_Rendimiento_Equipo,5,FALSE),0))</f>
        <v>0</v>
      </c>
      <c r="G10907" s="555">
        <f t="shared" si="2471"/>
        <v>0</v>
      </c>
    </row>
    <row r="10908" spans="1:7" ht="19.899999999999999" customHeight="1" x14ac:dyDescent="0.2">
      <c r="A10908" s="601">
        <f t="shared" si="2468"/>
        <v>0</v>
      </c>
      <c r="B10908" s="561">
        <f t="shared" si="2469"/>
        <v>0</v>
      </c>
      <c r="C10908" s="563"/>
      <c r="D10908" s="562">
        <f t="shared" si="2470"/>
        <v>0</v>
      </c>
      <c r="E10908" s="555"/>
      <c r="F10908" s="558">
        <f>IF(C10908="",0,IFERROR(VLOOKUP(COUNTIF($A$1:A10908,"ANALISIS DE PRECIOS"),T_Rendimiento_Equipo,5,FALSE),0))</f>
        <v>0</v>
      </c>
      <c r="G10908" s="555">
        <f t="shared" si="2471"/>
        <v>0</v>
      </c>
    </row>
    <row r="10909" spans="1:7" ht="19.899999999999999" customHeight="1" x14ac:dyDescent="0.2">
      <c r="A10909" s="601">
        <f t="shared" si="2468"/>
        <v>0</v>
      </c>
      <c r="B10909" s="561">
        <f t="shared" si="2469"/>
        <v>0</v>
      </c>
      <c r="C10909" s="563"/>
      <c r="D10909" s="562">
        <f t="shared" si="2470"/>
        <v>0</v>
      </c>
      <c r="E10909" s="555"/>
      <c r="F10909" s="558">
        <f>IF(C10909="",0,IFERROR(VLOOKUP(COUNTIF($A$1:A10909,"ANALISIS DE PRECIOS"),T_Rendimiento_Equipo,5,FALSE),0))</f>
        <v>0</v>
      </c>
      <c r="G10909" s="555">
        <f t="shared" si="2471"/>
        <v>0</v>
      </c>
    </row>
    <row r="10910" spans="1:7" ht="19.899999999999999" customHeight="1" x14ac:dyDescent="0.2">
      <c r="A10910" s="601">
        <f t="shared" si="2468"/>
        <v>0</v>
      </c>
      <c r="B10910" s="561">
        <f t="shared" si="2469"/>
        <v>0</v>
      </c>
      <c r="C10910" s="563"/>
      <c r="D10910" s="562">
        <f t="shared" si="2470"/>
        <v>0</v>
      </c>
      <c r="E10910" s="555"/>
      <c r="F10910" s="558">
        <f>IF(C10910="",0,IFERROR(VLOOKUP(COUNTIF($A$1:A10910,"ANALISIS DE PRECIOS"),T_Rendimiento_Equipo,5,FALSE),0))</f>
        <v>0</v>
      </c>
      <c r="G10910" s="555">
        <f t="shared" si="2471"/>
        <v>0</v>
      </c>
    </row>
    <row r="10911" spans="1:7" ht="19.899999999999999" customHeight="1" x14ac:dyDescent="0.2">
      <c r="A10911" s="601">
        <f t="shared" si="2468"/>
        <v>0</v>
      </c>
      <c r="B10911" s="561">
        <f t="shared" si="2469"/>
        <v>0</v>
      </c>
      <c r="C10911" s="563"/>
      <c r="D10911" s="562">
        <f t="shared" si="2470"/>
        <v>0</v>
      </c>
      <c r="E10911" s="555"/>
      <c r="F10911" s="558">
        <f>IF(C10911="",0,IFERROR(VLOOKUP(COUNTIF($A$1:A10911,"ANALISIS DE PRECIOS"),T_Rendimiento_Equipo,5,FALSE),0))</f>
        <v>0</v>
      </c>
      <c r="G10911" s="555">
        <f t="shared" si="2471"/>
        <v>0</v>
      </c>
    </row>
    <row r="10912" spans="1:7" ht="19.899999999999999" customHeight="1" x14ac:dyDescent="0.2">
      <c r="A10912" s="601">
        <f t="shared" si="2468"/>
        <v>0</v>
      </c>
      <c r="B10912" s="561">
        <f t="shared" si="2469"/>
        <v>0</v>
      </c>
      <c r="C10912" s="563"/>
      <c r="D10912" s="562">
        <f t="shared" si="2470"/>
        <v>0</v>
      </c>
      <c r="E10912" s="555"/>
      <c r="F10912" s="558">
        <f>IF(C10912="",0,IFERROR(VLOOKUP(COUNTIF($A$1:A10912,"ANALISIS DE PRECIOS"),T_Rendimiento_Equipo,5,FALSE),0))</f>
        <v>0</v>
      </c>
      <c r="G10912" s="555">
        <f t="shared" si="2471"/>
        <v>0</v>
      </c>
    </row>
    <row r="10913" spans="1:7" ht="19.899999999999999" customHeight="1" x14ac:dyDescent="0.2">
      <c r="A10913" s="601">
        <f t="shared" si="2468"/>
        <v>0</v>
      </c>
      <c r="B10913" s="561">
        <f t="shared" si="2469"/>
        <v>0</v>
      </c>
      <c r="C10913" s="552"/>
      <c r="D10913" s="562">
        <f t="shared" si="2470"/>
        <v>0</v>
      </c>
      <c r="E10913" s="555"/>
      <c r="F10913" s="558">
        <f>IF(C10913="",0,IFERROR(VLOOKUP(COUNTIF($A$1:A10913,"ANALISIS DE PRECIOS"),T_Rendimiento_Equipo,5,FALSE),0))</f>
        <v>0</v>
      </c>
      <c r="G10913" s="555">
        <f t="shared" si="2471"/>
        <v>0</v>
      </c>
    </row>
    <row r="10914" spans="1:7" ht="19.899999999999999" customHeight="1" x14ac:dyDescent="0.2">
      <c r="A10914" s="602"/>
      <c r="B10914" s="541"/>
      <c r="C10914" s="545"/>
      <c r="D10914" s="541"/>
      <c r="E10914" s="542"/>
      <c r="F10914" s="564" t="s">
        <v>27</v>
      </c>
      <c r="G10914" s="603">
        <f>SUBTOTAL(9,G10905:G10913)</f>
        <v>0</v>
      </c>
    </row>
    <row r="10915" spans="1:7" ht="19.899999999999999" customHeight="1" x14ac:dyDescent="0.2">
      <c r="A10915" s="599"/>
      <c r="B10915" s="545"/>
      <c r="C10915" s="537" t="s">
        <v>713</v>
      </c>
      <c r="D10915" s="541"/>
      <c r="E10915" s="542"/>
      <c r="F10915" s="543"/>
      <c r="G10915" s="600"/>
    </row>
    <row r="10916" spans="1:7" ht="19.899999999999999" customHeight="1" x14ac:dyDescent="0.2">
      <c r="A10916" s="792" t="s">
        <v>576</v>
      </c>
      <c r="B10916" s="793"/>
      <c r="C10916" s="794" t="s">
        <v>0</v>
      </c>
      <c r="D10916" s="796" t="s">
        <v>24</v>
      </c>
      <c r="E10916" s="796" t="s">
        <v>1832</v>
      </c>
      <c r="F10916" s="798" t="s">
        <v>1007</v>
      </c>
      <c r="G10916" s="800" t="s">
        <v>26</v>
      </c>
    </row>
    <row r="10917" spans="1:7" ht="19.899999999999999" customHeight="1" x14ac:dyDescent="0.2">
      <c r="A10917" s="560" t="s">
        <v>577</v>
      </c>
      <c r="B10917" s="560" t="s">
        <v>578</v>
      </c>
      <c r="C10917" s="795"/>
      <c r="D10917" s="797"/>
      <c r="E10917" s="797"/>
      <c r="F10917" s="799"/>
      <c r="G10917" s="801"/>
    </row>
    <row r="10918" spans="1:7" ht="19.899999999999999" customHeight="1" x14ac:dyDescent="0.2">
      <c r="A10918" s="601">
        <f t="shared" ref="A10918:A10924" si="2472">IFERROR(VLOOKUP(C10918,T_Insumos,4,FALSE),0)</f>
        <v>0</v>
      </c>
      <c r="B10918" s="561">
        <f t="shared" ref="B10918:B10924" si="2473">IFERROR(VLOOKUP(C10918,T_Insumos,5,FALSE),0)</f>
        <v>0</v>
      </c>
      <c r="C10918" s="565"/>
      <c r="D10918" s="558"/>
      <c r="E10918" s="555">
        <f t="shared" ref="E10918:E10924" si="2474">IFERROR(VLOOKUP(C10918,T_Insumos,3,FALSE),0)</f>
        <v>0</v>
      </c>
      <c r="F10918" s="558">
        <f>IF(C10918="",0,IFERROR(VLOOKUP(COUNTIF($A$1:A10918,"ANALISIS DE PRECIOS"),T_Rendimiento_Equipo,5,FALSE),0))</f>
        <v>0</v>
      </c>
      <c r="G10918" s="555">
        <f>IFERROR(ROUND(D10918*E10918/F10918,2),0)</f>
        <v>0</v>
      </c>
    </row>
    <row r="10919" spans="1:7" ht="19.899999999999999" customHeight="1" x14ac:dyDescent="0.2">
      <c r="A10919" s="601">
        <f t="shared" si="2472"/>
        <v>0</v>
      </c>
      <c r="B10919" s="561">
        <f t="shared" si="2473"/>
        <v>0</v>
      </c>
      <c r="C10919" s="552"/>
      <c r="D10919" s="558"/>
      <c r="E10919" s="555">
        <f t="shared" si="2474"/>
        <v>0</v>
      </c>
      <c r="F10919" s="558">
        <f>IF(C10919="",0,IFERROR(VLOOKUP(COUNTIF($A$1:A10919,"ANALISIS DE PRECIOS"),T_Rendimiento_Equipo,5,FALSE),0))</f>
        <v>0</v>
      </c>
      <c r="G10919" s="555">
        <f t="shared" ref="G10919:G10924" si="2475">IFERROR(ROUND(D10919*E10919/F10919,2),0)</f>
        <v>0</v>
      </c>
    </row>
    <row r="10920" spans="1:7" ht="19.899999999999999" customHeight="1" x14ac:dyDescent="0.2">
      <c r="A10920" s="601">
        <f t="shared" si="2472"/>
        <v>0</v>
      </c>
      <c r="B10920" s="561">
        <f t="shared" si="2473"/>
        <v>0</v>
      </c>
      <c r="C10920" s="552"/>
      <c r="D10920" s="558"/>
      <c r="E10920" s="555">
        <f t="shared" si="2474"/>
        <v>0</v>
      </c>
      <c r="F10920" s="558">
        <f>IF(C10920="",0,IFERROR(VLOOKUP(COUNTIF($A$1:A10920,"ANALISIS DE PRECIOS"),T_Rendimiento_Equipo,5,FALSE),0))</f>
        <v>0</v>
      </c>
      <c r="G10920" s="555">
        <f t="shared" si="2475"/>
        <v>0</v>
      </c>
    </row>
    <row r="10921" spans="1:7" ht="19.899999999999999" customHeight="1" x14ac:dyDescent="0.2">
      <c r="A10921" s="601">
        <f t="shared" si="2472"/>
        <v>0</v>
      </c>
      <c r="B10921" s="561">
        <f t="shared" si="2473"/>
        <v>0</v>
      </c>
      <c r="C10921" s="552"/>
      <c r="D10921" s="558"/>
      <c r="E10921" s="555">
        <f t="shared" si="2474"/>
        <v>0</v>
      </c>
      <c r="F10921" s="558">
        <f>IF(C10921="",0,IFERROR(VLOOKUP(COUNTIF($A$1:A10921,"ANALISIS DE PRECIOS"),T_Rendimiento_Equipo,5,FALSE),0))</f>
        <v>0</v>
      </c>
      <c r="G10921" s="555">
        <f t="shared" si="2475"/>
        <v>0</v>
      </c>
    </row>
    <row r="10922" spans="1:7" ht="19.899999999999999" customHeight="1" x14ac:dyDescent="0.2">
      <c r="A10922" s="601">
        <f t="shared" si="2472"/>
        <v>0</v>
      </c>
      <c r="B10922" s="561">
        <f t="shared" si="2473"/>
        <v>0</v>
      </c>
      <c r="C10922" s="552"/>
      <c r="D10922" s="558"/>
      <c r="E10922" s="555">
        <f t="shared" si="2474"/>
        <v>0</v>
      </c>
      <c r="F10922" s="558">
        <f>IF(C10922="",0,IFERROR(VLOOKUP(COUNTIF($A$1:A10922,"ANALISIS DE PRECIOS"),T_Rendimiento_Equipo,5,FALSE),0))</f>
        <v>0</v>
      </c>
      <c r="G10922" s="555">
        <f t="shared" si="2475"/>
        <v>0</v>
      </c>
    </row>
    <row r="10923" spans="1:7" ht="19.899999999999999" customHeight="1" x14ac:dyDescent="0.2">
      <c r="A10923" s="601">
        <f t="shared" si="2472"/>
        <v>0</v>
      </c>
      <c r="B10923" s="561">
        <f t="shared" si="2473"/>
        <v>0</v>
      </c>
      <c r="C10923" s="552"/>
      <c r="D10923" s="566"/>
      <c r="E10923" s="555">
        <f t="shared" si="2474"/>
        <v>0</v>
      </c>
      <c r="F10923" s="558">
        <f>IF(C10923="",0,IFERROR(VLOOKUP(COUNTIF($A$1:A10923,"ANALISIS DE PRECIOS"),T_Rendimiento_Equipo,5,FALSE),0))</f>
        <v>0</v>
      </c>
      <c r="G10923" s="555">
        <f t="shared" si="2475"/>
        <v>0</v>
      </c>
    </row>
    <row r="10924" spans="1:7" ht="19.899999999999999" customHeight="1" x14ac:dyDescent="0.2">
      <c r="A10924" s="601">
        <f t="shared" si="2472"/>
        <v>0</v>
      </c>
      <c r="B10924" s="561">
        <f t="shared" si="2473"/>
        <v>0</v>
      </c>
      <c r="C10924" s="561"/>
      <c r="D10924" s="567"/>
      <c r="E10924" s="555">
        <f t="shared" si="2474"/>
        <v>0</v>
      </c>
      <c r="F10924" s="558">
        <f>IF(C10924="",0,IFERROR(VLOOKUP(COUNTIF($A$1:A10924,"ANALISIS DE PRECIOS"),T_Rendimiento_Equipo,5,FALSE),0))</f>
        <v>0</v>
      </c>
      <c r="G10924" s="555">
        <f t="shared" si="2475"/>
        <v>0</v>
      </c>
    </row>
    <row r="10925" spans="1:7" ht="19.899999999999999" customHeight="1" x14ac:dyDescent="0.2">
      <c r="A10925" s="602"/>
      <c r="B10925" s="541"/>
      <c r="C10925" s="545"/>
      <c r="D10925" s="541"/>
      <c r="E10925" s="542"/>
      <c r="F10925" s="564" t="s">
        <v>28</v>
      </c>
      <c r="G10925" s="604">
        <f>SUBTOTAL(9,G10918:G10924)</f>
        <v>0</v>
      </c>
    </row>
    <row r="10926" spans="1:7" ht="19.899999999999999" customHeight="1" x14ac:dyDescent="0.2">
      <c r="A10926" s="599"/>
      <c r="B10926" s="545"/>
      <c r="C10926" s="537" t="s">
        <v>1014</v>
      </c>
      <c r="D10926" s="541"/>
      <c r="E10926" s="542"/>
      <c r="F10926" s="543"/>
      <c r="G10926" s="600"/>
    </row>
    <row r="10927" spans="1:7" ht="19.899999999999999" customHeight="1" x14ac:dyDescent="0.2">
      <c r="A10927" s="792" t="s">
        <v>576</v>
      </c>
      <c r="B10927" s="793"/>
      <c r="C10927" s="794" t="s">
        <v>0</v>
      </c>
      <c r="D10927" s="794" t="s">
        <v>1867</v>
      </c>
      <c r="E10927" s="796" t="s">
        <v>24</v>
      </c>
      <c r="F10927" s="798" t="s">
        <v>25</v>
      </c>
      <c r="G10927" s="800" t="s">
        <v>26</v>
      </c>
    </row>
    <row r="10928" spans="1:7" ht="19.899999999999999" customHeight="1" x14ac:dyDescent="0.2">
      <c r="A10928" s="560" t="s">
        <v>577</v>
      </c>
      <c r="B10928" s="560" t="s">
        <v>578</v>
      </c>
      <c r="C10928" s="795"/>
      <c r="D10928" s="795"/>
      <c r="E10928" s="797"/>
      <c r="F10928" s="799"/>
      <c r="G10928" s="801"/>
    </row>
    <row r="10929" spans="1:7" ht="19.899999999999999" customHeight="1" x14ac:dyDescent="0.2">
      <c r="A10929" s="601">
        <f t="shared" ref="A10929:A10939" si="2476">IFERROR(VLOOKUP(C10929,T_Insumos,4,FALSE),0)</f>
        <v>0</v>
      </c>
      <c r="B10929" s="561">
        <f t="shared" ref="B10929:B10939" si="2477">IFERROR(VLOOKUP(C10929,T_Insumos,5,FALSE),0)</f>
        <v>0</v>
      </c>
      <c r="C10929" s="561"/>
      <c r="D10929" s="613">
        <f t="shared" ref="D10929:D10939" si="2478">IFERROR(VLOOKUP(C10929,T_Insumos,2,FALSE),0)</f>
        <v>0</v>
      </c>
      <c r="E10929" s="553"/>
      <c r="F10929" s="555">
        <f t="shared" ref="F10929:F10939" si="2479">IFERROR(VLOOKUP(C10929,T_Insumos,3,FALSE),0)</f>
        <v>0</v>
      </c>
      <c r="G10929" s="555">
        <f>ROUND(E10929*F10929,2)</f>
        <v>0</v>
      </c>
    </row>
    <row r="10930" spans="1:7" ht="19.899999999999999" customHeight="1" x14ac:dyDescent="0.2">
      <c r="A10930" s="601">
        <f t="shared" si="2476"/>
        <v>0</v>
      </c>
      <c r="B10930" s="561">
        <f t="shared" si="2477"/>
        <v>0</v>
      </c>
      <c r="C10930" s="561"/>
      <c r="D10930" s="613">
        <f t="shared" si="2478"/>
        <v>0</v>
      </c>
      <c r="E10930" s="553"/>
      <c r="F10930" s="555">
        <f t="shared" si="2479"/>
        <v>0</v>
      </c>
      <c r="G10930" s="555">
        <f t="shared" ref="G10930:G10939" si="2480">ROUND(E10930*F10930,2)</f>
        <v>0</v>
      </c>
    </row>
    <row r="10931" spans="1:7" ht="19.899999999999999" customHeight="1" x14ac:dyDescent="0.2">
      <c r="A10931" s="601">
        <f t="shared" si="2476"/>
        <v>0</v>
      </c>
      <c r="B10931" s="561">
        <f t="shared" si="2477"/>
        <v>0</v>
      </c>
      <c r="C10931" s="561"/>
      <c r="D10931" s="613">
        <f t="shared" si="2478"/>
        <v>0</v>
      </c>
      <c r="E10931" s="553"/>
      <c r="F10931" s="555">
        <f t="shared" si="2479"/>
        <v>0</v>
      </c>
      <c r="G10931" s="555">
        <f t="shared" si="2480"/>
        <v>0</v>
      </c>
    </row>
    <row r="10932" spans="1:7" ht="19.899999999999999" customHeight="1" x14ac:dyDescent="0.2">
      <c r="A10932" s="601">
        <f t="shared" si="2476"/>
        <v>0</v>
      </c>
      <c r="B10932" s="561">
        <f t="shared" si="2477"/>
        <v>0</v>
      </c>
      <c r="C10932" s="561"/>
      <c r="D10932" s="613">
        <f t="shared" si="2478"/>
        <v>0</v>
      </c>
      <c r="E10932" s="553"/>
      <c r="F10932" s="555">
        <f t="shared" si="2479"/>
        <v>0</v>
      </c>
      <c r="G10932" s="555">
        <f t="shared" si="2480"/>
        <v>0</v>
      </c>
    </row>
    <row r="10933" spans="1:7" ht="19.899999999999999" customHeight="1" x14ac:dyDescent="0.2">
      <c r="A10933" s="601">
        <f t="shared" si="2476"/>
        <v>0</v>
      </c>
      <c r="B10933" s="561">
        <f t="shared" si="2477"/>
        <v>0</v>
      </c>
      <c r="C10933" s="561"/>
      <c r="D10933" s="613">
        <f t="shared" si="2478"/>
        <v>0</v>
      </c>
      <c r="E10933" s="553"/>
      <c r="F10933" s="555">
        <f t="shared" si="2479"/>
        <v>0</v>
      </c>
      <c r="G10933" s="555">
        <f t="shared" si="2480"/>
        <v>0</v>
      </c>
    </row>
    <row r="10934" spans="1:7" ht="19.899999999999999" customHeight="1" x14ac:dyDescent="0.2">
      <c r="A10934" s="601">
        <f t="shared" si="2476"/>
        <v>0</v>
      </c>
      <c r="B10934" s="561">
        <f t="shared" si="2477"/>
        <v>0</v>
      </c>
      <c r="C10934" s="561"/>
      <c r="D10934" s="613">
        <f t="shared" si="2478"/>
        <v>0</v>
      </c>
      <c r="E10934" s="553"/>
      <c r="F10934" s="555">
        <f t="shared" si="2479"/>
        <v>0</v>
      </c>
      <c r="G10934" s="555">
        <f t="shared" si="2480"/>
        <v>0</v>
      </c>
    </row>
    <row r="10935" spans="1:7" ht="19.899999999999999" customHeight="1" x14ac:dyDescent="0.2">
      <c r="A10935" s="601">
        <f t="shared" si="2476"/>
        <v>0</v>
      </c>
      <c r="B10935" s="561">
        <f t="shared" si="2477"/>
        <v>0</v>
      </c>
      <c r="C10935" s="561"/>
      <c r="D10935" s="613">
        <f t="shared" si="2478"/>
        <v>0</v>
      </c>
      <c r="E10935" s="553"/>
      <c r="F10935" s="555">
        <f t="shared" si="2479"/>
        <v>0</v>
      </c>
      <c r="G10935" s="555">
        <f t="shared" si="2480"/>
        <v>0</v>
      </c>
    </row>
    <row r="10936" spans="1:7" ht="19.899999999999999" customHeight="1" x14ac:dyDescent="0.2">
      <c r="A10936" s="601">
        <f t="shared" si="2476"/>
        <v>0</v>
      </c>
      <c r="B10936" s="561">
        <f t="shared" si="2477"/>
        <v>0</v>
      </c>
      <c r="C10936" s="561"/>
      <c r="D10936" s="613">
        <f t="shared" si="2478"/>
        <v>0</v>
      </c>
      <c r="E10936" s="553"/>
      <c r="F10936" s="555">
        <f t="shared" si="2479"/>
        <v>0</v>
      </c>
      <c r="G10936" s="555">
        <f t="shared" si="2480"/>
        <v>0</v>
      </c>
    </row>
    <row r="10937" spans="1:7" ht="19.899999999999999" customHeight="1" x14ac:dyDescent="0.2">
      <c r="A10937" s="601">
        <f t="shared" si="2476"/>
        <v>0</v>
      </c>
      <c r="B10937" s="561">
        <f t="shared" si="2477"/>
        <v>0</v>
      </c>
      <c r="C10937" s="561"/>
      <c r="D10937" s="613">
        <f t="shared" si="2478"/>
        <v>0</v>
      </c>
      <c r="E10937" s="553"/>
      <c r="F10937" s="555">
        <f t="shared" si="2479"/>
        <v>0</v>
      </c>
      <c r="G10937" s="555">
        <f t="shared" si="2480"/>
        <v>0</v>
      </c>
    </row>
    <row r="10938" spans="1:7" ht="19.899999999999999" customHeight="1" x14ac:dyDescent="0.2">
      <c r="A10938" s="601">
        <f t="shared" si="2476"/>
        <v>0</v>
      </c>
      <c r="B10938" s="561">
        <f t="shared" si="2477"/>
        <v>0</v>
      </c>
      <c r="C10938" s="561"/>
      <c r="D10938" s="613">
        <f t="shared" si="2478"/>
        <v>0</v>
      </c>
      <c r="E10938" s="553"/>
      <c r="F10938" s="555">
        <f t="shared" si="2479"/>
        <v>0</v>
      </c>
      <c r="G10938" s="555">
        <f t="shared" si="2480"/>
        <v>0</v>
      </c>
    </row>
    <row r="10939" spans="1:7" ht="19.899999999999999" customHeight="1" x14ac:dyDescent="0.2">
      <c r="A10939" s="601">
        <f t="shared" si="2476"/>
        <v>0</v>
      </c>
      <c r="B10939" s="561">
        <f t="shared" si="2477"/>
        <v>0</v>
      </c>
      <c r="C10939" s="561"/>
      <c r="D10939" s="613">
        <f t="shared" si="2478"/>
        <v>0</v>
      </c>
      <c r="E10939" s="553"/>
      <c r="F10939" s="555">
        <f t="shared" si="2479"/>
        <v>0</v>
      </c>
      <c r="G10939" s="555">
        <f t="shared" si="2480"/>
        <v>0</v>
      </c>
    </row>
    <row r="10940" spans="1:7" ht="19.899999999999999" customHeight="1" x14ac:dyDescent="0.2">
      <c r="A10940" s="599"/>
      <c r="B10940" s="545"/>
      <c r="C10940" s="545"/>
      <c r="D10940" s="541"/>
      <c r="E10940" s="542"/>
      <c r="F10940" s="564" t="s">
        <v>29</v>
      </c>
      <c r="G10940" s="605">
        <f>SUBTOTAL(9,G10929:G10939)</f>
        <v>0</v>
      </c>
    </row>
    <row r="10941" spans="1:7" ht="19.899999999999999" customHeight="1" x14ac:dyDescent="0.2">
      <c r="A10941" s="599"/>
      <c r="B10941" s="545"/>
      <c r="C10941" s="537" t="s">
        <v>1015</v>
      </c>
      <c r="D10941" s="541"/>
      <c r="E10941" s="542"/>
      <c r="F10941" s="543"/>
      <c r="G10941" s="600"/>
    </row>
    <row r="10942" spans="1:7" ht="19.899999999999999" customHeight="1" x14ac:dyDescent="0.2">
      <c r="A10942" s="792" t="s">
        <v>576</v>
      </c>
      <c r="B10942" s="793"/>
      <c r="C10942" s="794" t="s">
        <v>0</v>
      </c>
      <c r="D10942" s="794" t="s">
        <v>1867</v>
      </c>
      <c r="E10942" s="796" t="s">
        <v>24</v>
      </c>
      <c r="F10942" s="798" t="s">
        <v>25</v>
      </c>
      <c r="G10942" s="800" t="s">
        <v>26</v>
      </c>
    </row>
    <row r="10943" spans="1:7" ht="19.899999999999999" customHeight="1" x14ac:dyDescent="0.2">
      <c r="A10943" s="560" t="s">
        <v>577</v>
      </c>
      <c r="B10943" s="560" t="s">
        <v>578</v>
      </c>
      <c r="C10943" s="795"/>
      <c r="D10943" s="795"/>
      <c r="E10943" s="797"/>
      <c r="F10943" s="799"/>
      <c r="G10943" s="801"/>
    </row>
    <row r="10944" spans="1:7" ht="19.899999999999999" customHeight="1" x14ac:dyDescent="0.2">
      <c r="A10944" s="601">
        <f>IFERROR(VLOOKUP(C10944,T_Insumos,4,FALSE),0)</f>
        <v>0</v>
      </c>
      <c r="B10944" s="561">
        <f>IFERROR(VLOOKUP(C10944,T_Insumos,5,FALSE),0)</f>
        <v>0</v>
      </c>
      <c r="C10944" s="552"/>
      <c r="D10944" s="613">
        <f>IF(C10944=0,0,"$/tnkm")</f>
        <v>0</v>
      </c>
      <c r="E10944" s="553"/>
      <c r="F10944" s="555">
        <f>IFERROR(VLOOKUP(C10944,T_Insumos,3,FALSE),0)</f>
        <v>0</v>
      </c>
      <c r="G10944" s="555">
        <f>ROUND(E10944*F10944,2)</f>
        <v>0</v>
      </c>
    </row>
    <row r="10945" spans="1:7" ht="19.899999999999999" customHeight="1" x14ac:dyDescent="0.2">
      <c r="A10945" s="601">
        <f>IFERROR(VLOOKUP(C10945,T_Insumos,4,FALSE),0)</f>
        <v>0</v>
      </c>
      <c r="B10945" s="561">
        <f>IFERROR(VLOOKUP(C10945,T_Insumos,5,FALSE),0)</f>
        <v>0</v>
      </c>
      <c r="C10945" s="552"/>
      <c r="D10945" s="613">
        <f>IF(C10945=0,0,"$/tnkm")</f>
        <v>0</v>
      </c>
      <c r="E10945" s="569"/>
      <c r="F10945" s="555">
        <f>IFERROR(VLOOKUP(C10945,T_Insumos,3,FALSE),0)</f>
        <v>0</v>
      </c>
      <c r="G10945" s="555">
        <f t="shared" ref="G10945" si="2481">ROUND(E10945*F10945,2)</f>
        <v>0</v>
      </c>
    </row>
    <row r="10946" spans="1:7" ht="19.899999999999999" customHeight="1" x14ac:dyDescent="0.2">
      <c r="A10946" s="599"/>
      <c r="B10946" s="545"/>
      <c r="C10946" s="545"/>
      <c r="D10946" s="541"/>
      <c r="E10946" s="542"/>
      <c r="F10946" s="564" t="s">
        <v>1016</v>
      </c>
      <c r="G10946" s="605">
        <f>SUBTOTAL(9,G10944:G10945)</f>
        <v>0</v>
      </c>
    </row>
    <row r="10947" spans="1:7" ht="19.899999999999999" customHeight="1" x14ac:dyDescent="0.2">
      <c r="A10947" s="602"/>
      <c r="B10947" s="541"/>
      <c r="C10947" s="545"/>
      <c r="D10947" s="541"/>
      <c r="E10947" s="542"/>
      <c r="F10947" s="543"/>
      <c r="G10947" s="600"/>
    </row>
    <row r="10948" spans="1:7" ht="19.899999999999999" customHeight="1" x14ac:dyDescent="0.2">
      <c r="A10948" s="664" t="str">
        <f>B10882</f>
        <v/>
      </c>
      <c r="B10948" s="661">
        <f ca="1">C10882</f>
        <v>0</v>
      </c>
      <c r="C10948" s="541"/>
      <c r="D10948" s="541" t="s">
        <v>1833</v>
      </c>
      <c r="E10948" s="662"/>
      <c r="F10948" s="663" t="str">
        <f ca="1">"$/"&amp;G10882</f>
        <v>$/0</v>
      </c>
      <c r="G10948" s="610">
        <f>SUBTOTAL(9,G10905:G10947)</f>
        <v>0</v>
      </c>
    </row>
    <row r="10949" spans="1:7" ht="19.899999999999999" customHeight="1" x14ac:dyDescent="0.2">
      <c r="A10949" s="606"/>
      <c r="B10949" s="607"/>
      <c r="C10949" s="608"/>
      <c r="D10949" s="608" t="s">
        <v>2043</v>
      </c>
      <c r="E10949" s="609"/>
      <c r="F10949" s="665" t="str">
        <f ca="1">"$/"&amp;G10882</f>
        <v>$/0</v>
      </c>
      <c r="G10949" s="610">
        <f>ROUND(G10948/Coeficiente_Paso,2)</f>
        <v>0</v>
      </c>
    </row>
    <row r="10950" spans="1:7" ht="19.899999999999999" customHeight="1" x14ac:dyDescent="0.2">
      <c r="A10950" s="191"/>
      <c r="B10950" s="191"/>
      <c r="C10950" s="191"/>
      <c r="D10950" s="191"/>
      <c r="E10950" s="191"/>
      <c r="F10950" s="191"/>
      <c r="G10950" s="191"/>
    </row>
    <row r="10951" spans="1:7" ht="19.899999999999999" customHeight="1" x14ac:dyDescent="0.2">
      <c r="A10951" s="802" t="s">
        <v>31</v>
      </c>
      <c r="B10951" s="803"/>
      <c r="C10951" s="803"/>
      <c r="D10951" s="803"/>
      <c r="E10951" s="803"/>
      <c r="F10951" s="803"/>
      <c r="G10951" s="804"/>
    </row>
    <row r="10952" spans="1:7" ht="19.899999999999999" customHeight="1" x14ac:dyDescent="0.2">
      <c r="A10952" s="587" t="s">
        <v>711</v>
      </c>
      <c r="B10952" s="535" t="str">
        <f>Comitente</f>
        <v>DIRECCIÓN PROVINCIAL DE VIALIDAD</v>
      </c>
      <c r="C10952" s="536"/>
      <c r="D10952" s="537"/>
      <c r="E10952" s="537"/>
      <c r="F10952" s="538"/>
      <c r="G10952" s="588"/>
    </row>
    <row r="10953" spans="1:7" ht="19.899999999999999" customHeight="1" x14ac:dyDescent="0.2">
      <c r="A10953" s="587" t="s">
        <v>712</v>
      </c>
      <c r="B10953" s="535">
        <f>Contratista</f>
        <v>0</v>
      </c>
      <c r="C10953" s="539"/>
      <c r="D10953" s="539"/>
      <c r="E10953" s="539"/>
      <c r="F10953" s="535"/>
      <c r="G10953" s="589"/>
    </row>
    <row r="10954" spans="1:7" ht="19.899999999999999" customHeight="1" x14ac:dyDescent="0.2">
      <c r="A10954" s="587" t="s">
        <v>21</v>
      </c>
      <c r="B10954" s="535" t="str">
        <f>Obra</f>
        <v>PAVIMENTACIÓN Y REPAVIMENTACION DE LA RED VIAL MUNICIPAL AFECTADAS POR OBRAS DE SANEAMIENTO 1era ETAPA SARMIENTO</v>
      </c>
      <c r="C10954" s="539"/>
      <c r="D10954" s="539"/>
      <c r="E10954" s="539"/>
      <c r="F10954" s="535" t="s">
        <v>32</v>
      </c>
      <c r="G10954" s="589">
        <f>Fecha_Base</f>
        <v>0</v>
      </c>
    </row>
    <row r="10955" spans="1:7" ht="19.899999999999999" customHeight="1" x14ac:dyDescent="0.2">
      <c r="A10955" s="590" t="s">
        <v>710</v>
      </c>
      <c r="B10955" s="540" t="str">
        <f>Ubicación</f>
        <v>DEPARTAMENTO SARMIENTO</v>
      </c>
      <c r="C10955" s="540"/>
      <c r="D10955" s="541"/>
      <c r="E10955" s="542"/>
      <c r="F10955" s="543"/>
      <c r="G10955" s="591"/>
    </row>
    <row r="10956" spans="1:7" ht="19.899999999999999" customHeight="1" x14ac:dyDescent="0.2">
      <c r="A10956" s="590" t="s">
        <v>33</v>
      </c>
      <c r="B10956" s="544" t="str">
        <f>IFERROR(VALUE(LEFT(B10957,FIND(".",B10957)-1)),"")</f>
        <v/>
      </c>
      <c r="C10956" s="545">
        <f ca="1">IFERROR(VLOOKUP(B10956,T_Computo_Presupuesto,2,FALSE),0)</f>
        <v>0</v>
      </c>
      <c r="D10956" s="545"/>
      <c r="E10956" s="542"/>
      <c r="F10956" s="543"/>
      <c r="G10956" s="591"/>
    </row>
    <row r="10957" spans="1:7" ht="19.899999999999999" customHeight="1" x14ac:dyDescent="0.2">
      <c r="A10957" s="590" t="s">
        <v>22</v>
      </c>
      <c r="B10957" s="546" t="str">
        <f>IFERROR(VLOOKUP(COUNTIF($A$1:A10957,"ANALISIS DE PRECIOS"),T_NumeroItem,2,FALSE),"")</f>
        <v/>
      </c>
      <c r="C10957" s="805">
        <f ca="1">IFERROR(VLOOKUP(B10957,T_Computo_Presupuesto,2,FALSE),0)</f>
        <v>0</v>
      </c>
      <c r="D10957" s="805"/>
      <c r="E10957" s="805"/>
      <c r="F10957" s="540" t="s">
        <v>23</v>
      </c>
      <c r="G10957" s="592">
        <f ca="1">IFERROR(VLOOKUP(B10957,T_Computo_Presupuesto,4,FALSE),0)</f>
        <v>0</v>
      </c>
    </row>
    <row r="10958" spans="1:7" ht="19.899999999999999" customHeight="1" x14ac:dyDescent="0.2">
      <c r="A10958" s="590"/>
      <c r="B10958" s="540"/>
      <c r="C10958" s="545"/>
      <c r="D10958" s="541"/>
      <c r="E10958" s="542"/>
      <c r="F10958" s="545"/>
      <c r="G10958" s="593"/>
    </row>
    <row r="10959" spans="1:7" ht="19.899999999999999" customHeight="1" x14ac:dyDescent="0.2">
      <c r="A10959" s="594"/>
      <c r="B10959" s="547"/>
      <c r="C10959" s="548" t="s">
        <v>999</v>
      </c>
      <c r="D10959" s="547"/>
      <c r="E10959" s="547"/>
      <c r="F10959" s="547"/>
      <c r="G10959" s="595"/>
    </row>
    <row r="10960" spans="1:7" ht="19.899999999999999" customHeight="1" x14ac:dyDescent="0.2">
      <c r="A10960" s="590"/>
      <c r="B10960" s="549"/>
      <c r="C10960" s="545"/>
      <c r="D10960" s="541"/>
      <c r="E10960" s="542"/>
      <c r="F10960" s="540"/>
      <c r="G10960" s="592"/>
    </row>
    <row r="10961" spans="1:7" ht="19.899999999999999" customHeight="1" x14ac:dyDescent="0.2">
      <c r="A10961" s="590"/>
      <c r="B10961" s="549"/>
      <c r="C10961" s="550" t="s">
        <v>1000</v>
      </c>
      <c r="D10961" s="551" t="s">
        <v>24</v>
      </c>
      <c r="E10961" s="551" t="s">
        <v>1001</v>
      </c>
      <c r="F10961" s="551" t="s">
        <v>1002</v>
      </c>
      <c r="G10961" s="550" t="s">
        <v>1003</v>
      </c>
    </row>
    <row r="10962" spans="1:7" ht="19.899999999999999" customHeight="1" x14ac:dyDescent="0.2">
      <c r="A10962" s="590"/>
      <c r="B10962" s="549"/>
      <c r="C10962" s="552"/>
      <c r="D10962" s="553"/>
      <c r="E10962" s="554">
        <f t="shared" ref="E10962:E10971" si="2482">IFERROR(VLOOKUP(C10962,T_Equipos,4,FALSE),0)</f>
        <v>0</v>
      </c>
      <c r="F10962" s="555">
        <f t="shared" ref="F10962:F10971" si="2483">IFERROR(VLOOKUP(C10962,T_Equipos,5,FALSE),0)</f>
        <v>0</v>
      </c>
      <c r="G10962" s="555">
        <f>ROUND(D10962*F10962,2)</f>
        <v>0</v>
      </c>
    </row>
    <row r="10963" spans="1:7" ht="19.899999999999999" customHeight="1" x14ac:dyDescent="0.2">
      <c r="A10963" s="590"/>
      <c r="B10963" s="549"/>
      <c r="C10963" s="552"/>
      <c r="D10963" s="553"/>
      <c r="E10963" s="554">
        <f t="shared" si="2482"/>
        <v>0</v>
      </c>
      <c r="F10963" s="555">
        <f t="shared" si="2483"/>
        <v>0</v>
      </c>
      <c r="G10963" s="555">
        <f>ROUND(D10963*F10963,2)</f>
        <v>0</v>
      </c>
    </row>
    <row r="10964" spans="1:7" ht="19.899999999999999" customHeight="1" x14ac:dyDescent="0.2">
      <c r="A10964" s="590"/>
      <c r="B10964" s="549"/>
      <c r="C10964" s="552"/>
      <c r="D10964" s="553"/>
      <c r="E10964" s="554">
        <f t="shared" si="2482"/>
        <v>0</v>
      </c>
      <c r="F10964" s="555">
        <f t="shared" si="2483"/>
        <v>0</v>
      </c>
      <c r="G10964" s="555">
        <f>ROUND(D10964*F10964,2)</f>
        <v>0</v>
      </c>
    </row>
    <row r="10965" spans="1:7" ht="19.899999999999999" customHeight="1" x14ac:dyDescent="0.2">
      <c r="A10965" s="590"/>
      <c r="B10965" s="549"/>
      <c r="C10965" s="552"/>
      <c r="D10965" s="553"/>
      <c r="E10965" s="554">
        <f t="shared" si="2482"/>
        <v>0</v>
      </c>
      <c r="F10965" s="555">
        <f t="shared" si="2483"/>
        <v>0</v>
      </c>
      <c r="G10965" s="555">
        <f>ROUND(D10965*F10965,2)</f>
        <v>0</v>
      </c>
    </row>
    <row r="10966" spans="1:7" ht="19.899999999999999" customHeight="1" x14ac:dyDescent="0.2">
      <c r="A10966" s="590"/>
      <c r="B10966" s="549"/>
      <c r="C10966" s="552"/>
      <c r="D10966" s="553"/>
      <c r="E10966" s="554">
        <f t="shared" si="2482"/>
        <v>0</v>
      </c>
      <c r="F10966" s="555">
        <f t="shared" si="2483"/>
        <v>0</v>
      </c>
      <c r="G10966" s="555">
        <f t="shared" ref="G10966:G10971" si="2484">ROUND(D10966*F10966,2)</f>
        <v>0</v>
      </c>
    </row>
    <row r="10967" spans="1:7" ht="19.899999999999999" customHeight="1" x14ac:dyDescent="0.2">
      <c r="A10967" s="590"/>
      <c r="B10967" s="549"/>
      <c r="C10967" s="552"/>
      <c r="D10967" s="553"/>
      <c r="E10967" s="554">
        <f t="shared" si="2482"/>
        <v>0</v>
      </c>
      <c r="F10967" s="555">
        <f t="shared" si="2483"/>
        <v>0</v>
      </c>
      <c r="G10967" s="555">
        <f t="shared" si="2484"/>
        <v>0</v>
      </c>
    </row>
    <row r="10968" spans="1:7" ht="19.899999999999999" customHeight="1" x14ac:dyDescent="0.2">
      <c r="A10968" s="590"/>
      <c r="B10968" s="549"/>
      <c r="C10968" s="552"/>
      <c r="D10968" s="553"/>
      <c r="E10968" s="554">
        <f t="shared" si="2482"/>
        <v>0</v>
      </c>
      <c r="F10968" s="555">
        <f t="shared" si="2483"/>
        <v>0</v>
      </c>
      <c r="G10968" s="555">
        <f t="shared" si="2484"/>
        <v>0</v>
      </c>
    </row>
    <row r="10969" spans="1:7" ht="19.899999999999999" customHeight="1" x14ac:dyDescent="0.2">
      <c r="A10969" s="590"/>
      <c r="B10969" s="549"/>
      <c r="C10969" s="552"/>
      <c r="D10969" s="553"/>
      <c r="E10969" s="554">
        <f t="shared" si="2482"/>
        <v>0</v>
      </c>
      <c r="F10969" s="555">
        <f t="shared" si="2483"/>
        <v>0</v>
      </c>
      <c r="G10969" s="555">
        <f t="shared" si="2484"/>
        <v>0</v>
      </c>
    </row>
    <row r="10970" spans="1:7" ht="19.899999999999999" customHeight="1" x14ac:dyDescent="0.2">
      <c r="A10970" s="590"/>
      <c r="B10970" s="549"/>
      <c r="C10970" s="552"/>
      <c r="D10970" s="553"/>
      <c r="E10970" s="554">
        <f t="shared" si="2482"/>
        <v>0</v>
      </c>
      <c r="F10970" s="555">
        <f t="shared" si="2483"/>
        <v>0</v>
      </c>
      <c r="G10970" s="555">
        <f t="shared" si="2484"/>
        <v>0</v>
      </c>
    </row>
    <row r="10971" spans="1:7" ht="19.899999999999999" customHeight="1" x14ac:dyDescent="0.2">
      <c r="A10971" s="590"/>
      <c r="B10971" s="549"/>
      <c r="C10971" s="552"/>
      <c r="D10971" s="553"/>
      <c r="E10971" s="554">
        <f t="shared" si="2482"/>
        <v>0</v>
      </c>
      <c r="F10971" s="555">
        <f t="shared" si="2483"/>
        <v>0</v>
      </c>
      <c r="G10971" s="555">
        <f t="shared" si="2484"/>
        <v>0</v>
      </c>
    </row>
    <row r="10972" spans="1:7" ht="19.899999999999999" customHeight="1" x14ac:dyDescent="0.2">
      <c r="A10972" s="590"/>
      <c r="B10972" s="549"/>
      <c r="C10972" s="545"/>
      <c r="D10972" s="545"/>
      <c r="E10972" s="556"/>
      <c r="F10972" s="540"/>
      <c r="G10972" s="592"/>
    </row>
    <row r="10973" spans="1:7" ht="19.899999999999999" customHeight="1" x14ac:dyDescent="0.2">
      <c r="A10973" s="590"/>
      <c r="B10973" s="545"/>
      <c r="C10973" s="537" t="s">
        <v>1004</v>
      </c>
      <c r="D10973" s="540" t="s">
        <v>1001</v>
      </c>
      <c r="E10973" s="611">
        <f>SUMPRODUCT(D10962:D10971,E10962:E10971)</f>
        <v>0</v>
      </c>
      <c r="F10973" s="540" t="s">
        <v>1005</v>
      </c>
      <c r="G10973" s="612">
        <f>SUM(G10962:G10971)</f>
        <v>0</v>
      </c>
    </row>
    <row r="10974" spans="1:7" ht="19.899999999999999" customHeight="1" x14ac:dyDescent="0.2">
      <c r="A10974" s="590"/>
      <c r="B10974" s="549"/>
      <c r="C10974" s="557"/>
      <c r="D10974" s="556"/>
      <c r="E10974" s="542"/>
      <c r="F10974" s="540"/>
      <c r="G10974" s="596"/>
    </row>
    <row r="10975" spans="1:7" ht="19.899999999999999" customHeight="1" x14ac:dyDescent="0.2">
      <c r="A10975" s="597"/>
      <c r="B10975" s="549"/>
      <c r="C10975" s="540" t="s">
        <v>1006</v>
      </c>
      <c r="D10975" s="558">
        <f>IFERROR(VLOOKUP(COUNTIF($A$1:A10975,"ANALISIS DE PRECIOS"),T_Rendimiento_Equipo,5,FALSE),0)</f>
        <v>0</v>
      </c>
      <c r="E10975" s="559" t="str">
        <f ca="1">G10957&amp;"/día"</f>
        <v>0/día</v>
      </c>
      <c r="F10975" s="598"/>
      <c r="G10975" s="592"/>
    </row>
    <row r="10976" spans="1:7" ht="19.899999999999999" customHeight="1" x14ac:dyDescent="0.2">
      <c r="A10976" s="590"/>
      <c r="B10976" s="549"/>
      <c r="C10976" s="545"/>
      <c r="D10976" s="541"/>
      <c r="E10976" s="542"/>
      <c r="F10976" s="540"/>
      <c r="G10976" s="592"/>
    </row>
    <row r="10977" spans="1:7" ht="19.899999999999999" customHeight="1" x14ac:dyDescent="0.2">
      <c r="A10977" s="792" t="s">
        <v>576</v>
      </c>
      <c r="B10977" s="793"/>
      <c r="C10977" s="794" t="s">
        <v>0</v>
      </c>
      <c r="D10977" s="806" t="s">
        <v>1866</v>
      </c>
      <c r="E10977" s="806" t="s">
        <v>1865</v>
      </c>
      <c r="F10977" s="798" t="s">
        <v>1007</v>
      </c>
      <c r="G10977" s="800" t="s">
        <v>26</v>
      </c>
    </row>
    <row r="10978" spans="1:7" ht="19.899999999999999" customHeight="1" x14ac:dyDescent="0.2">
      <c r="A10978" s="560" t="s">
        <v>577</v>
      </c>
      <c r="B10978" s="560" t="s">
        <v>578</v>
      </c>
      <c r="C10978" s="795"/>
      <c r="D10978" s="807"/>
      <c r="E10978" s="797"/>
      <c r="F10978" s="799"/>
      <c r="G10978" s="801"/>
    </row>
    <row r="10979" spans="1:7" ht="19.899999999999999" customHeight="1" x14ac:dyDescent="0.2">
      <c r="A10979" s="599"/>
      <c r="B10979" s="545"/>
      <c r="C10979" s="537" t="s">
        <v>1008</v>
      </c>
      <c r="D10979" s="542"/>
      <c r="E10979" s="542"/>
      <c r="F10979" s="545"/>
      <c r="G10979" s="600"/>
    </row>
    <row r="10980" spans="1:7" ht="19.899999999999999" customHeight="1" x14ac:dyDescent="0.2">
      <c r="A10980" s="601">
        <f t="shared" ref="A10980:A10988" si="2485">IFERROR(VLOOKUP(C10980,T_Insumos,4,FALSE),0)</f>
        <v>0</v>
      </c>
      <c r="B10980" s="561">
        <f t="shared" ref="B10980:B10988" si="2486">IFERROR(VLOOKUP(C10980,T_Insumos,5,FALSE),0)</f>
        <v>0</v>
      </c>
      <c r="C10980" s="552"/>
      <c r="D10980" s="562">
        <f t="shared" ref="D10980:D10988" si="2487">IFERROR(VLOOKUP(C10980,T_Insumos,3,FALSE),0)</f>
        <v>0</v>
      </c>
      <c r="E10980" s="555">
        <f>D10980*$G$23</f>
        <v>0</v>
      </c>
      <c r="F10980" s="558">
        <f>IF(C10980="",0,IFERROR(VLOOKUP(COUNTIF($A$1:A10980,"ANALISIS DE PRECIOS"),T_Rendimiento_Equipo,5,FALSE),0))</f>
        <v>0</v>
      </c>
      <c r="G10980" s="555">
        <f>IFERROR(ROUND(E10980/F10980,2),0)</f>
        <v>0</v>
      </c>
    </row>
    <row r="10981" spans="1:7" ht="19.899999999999999" customHeight="1" x14ac:dyDescent="0.2">
      <c r="A10981" s="601">
        <f t="shared" si="2485"/>
        <v>0</v>
      </c>
      <c r="B10981" s="561">
        <f t="shared" si="2486"/>
        <v>0</v>
      </c>
      <c r="C10981" s="552"/>
      <c r="D10981" s="562">
        <f t="shared" si="2487"/>
        <v>0</v>
      </c>
      <c r="E10981" s="555"/>
      <c r="F10981" s="558">
        <f>IF(C10981="",0,IFERROR(VLOOKUP(COUNTIF($A$1:A10981,"ANALISIS DE PRECIOS"),T_Rendimiento_Equipo,5,FALSE),0))</f>
        <v>0</v>
      </c>
      <c r="G10981" s="555">
        <f t="shared" ref="G10981:G10988" si="2488">IFERROR(ROUND(E10981/F10981,2),0)</f>
        <v>0</v>
      </c>
    </row>
    <row r="10982" spans="1:7" ht="19.899999999999999" customHeight="1" x14ac:dyDescent="0.2">
      <c r="A10982" s="601">
        <f t="shared" si="2485"/>
        <v>0</v>
      </c>
      <c r="B10982" s="561">
        <f t="shared" si="2486"/>
        <v>0</v>
      </c>
      <c r="C10982" s="563"/>
      <c r="D10982" s="562">
        <f t="shared" si="2487"/>
        <v>0</v>
      </c>
      <c r="E10982" s="555"/>
      <c r="F10982" s="558">
        <f>IF(C10982="",0,IFERROR(VLOOKUP(COUNTIF($A$1:A10982,"ANALISIS DE PRECIOS"),T_Rendimiento_Equipo,5,FALSE),0))</f>
        <v>0</v>
      </c>
      <c r="G10982" s="555">
        <f t="shared" si="2488"/>
        <v>0</v>
      </c>
    </row>
    <row r="10983" spans="1:7" ht="19.899999999999999" customHeight="1" x14ac:dyDescent="0.2">
      <c r="A10983" s="601">
        <f t="shared" si="2485"/>
        <v>0</v>
      </c>
      <c r="B10983" s="561">
        <f t="shared" si="2486"/>
        <v>0</v>
      </c>
      <c r="C10983" s="563"/>
      <c r="D10983" s="562">
        <f t="shared" si="2487"/>
        <v>0</v>
      </c>
      <c r="E10983" s="555"/>
      <c r="F10983" s="558">
        <f>IF(C10983="",0,IFERROR(VLOOKUP(COUNTIF($A$1:A10983,"ANALISIS DE PRECIOS"),T_Rendimiento_Equipo,5,FALSE),0))</f>
        <v>0</v>
      </c>
      <c r="G10983" s="555">
        <f t="shared" si="2488"/>
        <v>0</v>
      </c>
    </row>
    <row r="10984" spans="1:7" ht="19.899999999999999" customHeight="1" x14ac:dyDescent="0.2">
      <c r="A10984" s="601">
        <f t="shared" si="2485"/>
        <v>0</v>
      </c>
      <c r="B10984" s="561">
        <f t="shared" si="2486"/>
        <v>0</v>
      </c>
      <c r="C10984" s="563"/>
      <c r="D10984" s="562">
        <f t="shared" si="2487"/>
        <v>0</v>
      </c>
      <c r="E10984" s="555"/>
      <c r="F10984" s="558">
        <f>IF(C10984="",0,IFERROR(VLOOKUP(COUNTIF($A$1:A10984,"ANALISIS DE PRECIOS"),T_Rendimiento_Equipo,5,FALSE),0))</f>
        <v>0</v>
      </c>
      <c r="G10984" s="555">
        <f t="shared" si="2488"/>
        <v>0</v>
      </c>
    </row>
    <row r="10985" spans="1:7" ht="19.899999999999999" customHeight="1" x14ac:dyDescent="0.2">
      <c r="A10985" s="601">
        <f t="shared" si="2485"/>
        <v>0</v>
      </c>
      <c r="B10985" s="561">
        <f t="shared" si="2486"/>
        <v>0</v>
      </c>
      <c r="C10985" s="563"/>
      <c r="D10985" s="562">
        <f t="shared" si="2487"/>
        <v>0</v>
      </c>
      <c r="E10985" s="555"/>
      <c r="F10985" s="558">
        <f>IF(C10985="",0,IFERROR(VLOOKUP(COUNTIF($A$1:A10985,"ANALISIS DE PRECIOS"),T_Rendimiento_Equipo,5,FALSE),0))</f>
        <v>0</v>
      </c>
      <c r="G10985" s="555">
        <f t="shared" si="2488"/>
        <v>0</v>
      </c>
    </row>
    <row r="10986" spans="1:7" ht="19.899999999999999" customHeight="1" x14ac:dyDescent="0.2">
      <c r="A10986" s="601">
        <f t="shared" si="2485"/>
        <v>0</v>
      </c>
      <c r="B10986" s="561">
        <f t="shared" si="2486"/>
        <v>0</v>
      </c>
      <c r="C10986" s="563"/>
      <c r="D10986" s="562">
        <f t="shared" si="2487"/>
        <v>0</v>
      </c>
      <c r="E10986" s="555"/>
      <c r="F10986" s="558">
        <f>IF(C10986="",0,IFERROR(VLOOKUP(COUNTIF($A$1:A10986,"ANALISIS DE PRECIOS"),T_Rendimiento_Equipo,5,FALSE),0))</f>
        <v>0</v>
      </c>
      <c r="G10986" s="555">
        <f t="shared" si="2488"/>
        <v>0</v>
      </c>
    </row>
    <row r="10987" spans="1:7" ht="19.899999999999999" customHeight="1" x14ac:dyDescent="0.2">
      <c r="A10987" s="601">
        <f t="shared" si="2485"/>
        <v>0</v>
      </c>
      <c r="B10987" s="561">
        <f t="shared" si="2486"/>
        <v>0</v>
      </c>
      <c r="C10987" s="563"/>
      <c r="D10987" s="562">
        <f t="shared" si="2487"/>
        <v>0</v>
      </c>
      <c r="E10987" s="555"/>
      <c r="F10987" s="558">
        <f>IF(C10987="",0,IFERROR(VLOOKUP(COUNTIF($A$1:A10987,"ANALISIS DE PRECIOS"),T_Rendimiento_Equipo,5,FALSE),0))</f>
        <v>0</v>
      </c>
      <c r="G10987" s="555">
        <f t="shared" si="2488"/>
        <v>0</v>
      </c>
    </row>
    <row r="10988" spans="1:7" ht="19.899999999999999" customHeight="1" x14ac:dyDescent="0.2">
      <c r="A10988" s="601">
        <f t="shared" si="2485"/>
        <v>0</v>
      </c>
      <c r="B10988" s="561">
        <f t="shared" si="2486"/>
        <v>0</v>
      </c>
      <c r="C10988" s="552"/>
      <c r="D10988" s="562">
        <f t="shared" si="2487"/>
        <v>0</v>
      </c>
      <c r="E10988" s="555"/>
      <c r="F10988" s="558">
        <f>IF(C10988="",0,IFERROR(VLOOKUP(COUNTIF($A$1:A10988,"ANALISIS DE PRECIOS"),T_Rendimiento_Equipo,5,FALSE),0))</f>
        <v>0</v>
      </c>
      <c r="G10988" s="555">
        <f t="shared" si="2488"/>
        <v>0</v>
      </c>
    </row>
    <row r="10989" spans="1:7" ht="19.899999999999999" customHeight="1" x14ac:dyDescent="0.2">
      <c r="A10989" s="602"/>
      <c r="B10989" s="541"/>
      <c r="C10989" s="545"/>
      <c r="D10989" s="541"/>
      <c r="E10989" s="542"/>
      <c r="F10989" s="564" t="s">
        <v>27</v>
      </c>
      <c r="G10989" s="603">
        <f>SUBTOTAL(9,G10980:G10988)</f>
        <v>0</v>
      </c>
    </row>
    <row r="10990" spans="1:7" ht="19.899999999999999" customHeight="1" x14ac:dyDescent="0.2">
      <c r="A10990" s="599"/>
      <c r="B10990" s="545"/>
      <c r="C10990" s="537" t="s">
        <v>713</v>
      </c>
      <c r="D10990" s="541"/>
      <c r="E10990" s="542"/>
      <c r="F10990" s="543"/>
      <c r="G10990" s="600"/>
    </row>
    <row r="10991" spans="1:7" ht="19.899999999999999" customHeight="1" x14ac:dyDescent="0.2">
      <c r="A10991" s="792" t="s">
        <v>576</v>
      </c>
      <c r="B10991" s="793"/>
      <c r="C10991" s="794" t="s">
        <v>0</v>
      </c>
      <c r="D10991" s="796" t="s">
        <v>24</v>
      </c>
      <c r="E10991" s="796" t="s">
        <v>1832</v>
      </c>
      <c r="F10991" s="798" t="s">
        <v>1007</v>
      </c>
      <c r="G10991" s="800" t="s">
        <v>26</v>
      </c>
    </row>
    <row r="10992" spans="1:7" ht="19.899999999999999" customHeight="1" x14ac:dyDescent="0.2">
      <c r="A10992" s="560" t="s">
        <v>577</v>
      </c>
      <c r="B10992" s="560" t="s">
        <v>578</v>
      </c>
      <c r="C10992" s="795"/>
      <c r="D10992" s="797"/>
      <c r="E10992" s="797"/>
      <c r="F10992" s="799"/>
      <c r="G10992" s="801"/>
    </row>
    <row r="10993" spans="1:7" ht="19.899999999999999" customHeight="1" x14ac:dyDescent="0.2">
      <c r="A10993" s="601">
        <f t="shared" ref="A10993:A10999" si="2489">IFERROR(VLOOKUP(C10993,T_Insumos,4,FALSE),0)</f>
        <v>0</v>
      </c>
      <c r="B10993" s="561">
        <f t="shared" ref="B10993:B10999" si="2490">IFERROR(VLOOKUP(C10993,T_Insumos,5,FALSE),0)</f>
        <v>0</v>
      </c>
      <c r="C10993" s="565"/>
      <c r="D10993" s="558"/>
      <c r="E10993" s="555">
        <f t="shared" ref="E10993:E10999" si="2491">IFERROR(VLOOKUP(C10993,T_Insumos,3,FALSE),0)</f>
        <v>0</v>
      </c>
      <c r="F10993" s="558">
        <f>IF(C10993="",0,IFERROR(VLOOKUP(COUNTIF($A$1:A10993,"ANALISIS DE PRECIOS"),T_Rendimiento_Equipo,5,FALSE),0))</f>
        <v>0</v>
      </c>
      <c r="G10993" s="555">
        <f>IFERROR(ROUND(D10993*E10993/F10993,2),0)</f>
        <v>0</v>
      </c>
    </row>
    <row r="10994" spans="1:7" ht="19.899999999999999" customHeight="1" x14ac:dyDescent="0.2">
      <c r="A10994" s="601">
        <f t="shared" si="2489"/>
        <v>0</v>
      </c>
      <c r="B10994" s="561">
        <f t="shared" si="2490"/>
        <v>0</v>
      </c>
      <c r="C10994" s="552"/>
      <c r="D10994" s="558"/>
      <c r="E10994" s="555">
        <f t="shared" si="2491"/>
        <v>0</v>
      </c>
      <c r="F10994" s="558">
        <f>IF(C10994="",0,IFERROR(VLOOKUP(COUNTIF($A$1:A10994,"ANALISIS DE PRECIOS"),T_Rendimiento_Equipo,5,FALSE),0))</f>
        <v>0</v>
      </c>
      <c r="G10994" s="555">
        <f t="shared" ref="G10994:G10999" si="2492">IFERROR(ROUND(D10994*E10994/F10994,2),0)</f>
        <v>0</v>
      </c>
    </row>
    <row r="10995" spans="1:7" ht="19.899999999999999" customHeight="1" x14ac:dyDescent="0.2">
      <c r="A10995" s="601">
        <f t="shared" si="2489"/>
        <v>0</v>
      </c>
      <c r="B10995" s="561">
        <f t="shared" si="2490"/>
        <v>0</v>
      </c>
      <c r="C10995" s="552"/>
      <c r="D10995" s="558"/>
      <c r="E10995" s="555">
        <f t="shared" si="2491"/>
        <v>0</v>
      </c>
      <c r="F10995" s="558">
        <f>IF(C10995="",0,IFERROR(VLOOKUP(COUNTIF($A$1:A10995,"ANALISIS DE PRECIOS"),T_Rendimiento_Equipo,5,FALSE),0))</f>
        <v>0</v>
      </c>
      <c r="G10995" s="555">
        <f t="shared" si="2492"/>
        <v>0</v>
      </c>
    </row>
    <row r="10996" spans="1:7" ht="19.899999999999999" customHeight="1" x14ac:dyDescent="0.2">
      <c r="A10996" s="601">
        <f t="shared" si="2489"/>
        <v>0</v>
      </c>
      <c r="B10996" s="561">
        <f t="shared" si="2490"/>
        <v>0</v>
      </c>
      <c r="C10996" s="552"/>
      <c r="D10996" s="558"/>
      <c r="E10996" s="555">
        <f t="shared" si="2491"/>
        <v>0</v>
      </c>
      <c r="F10996" s="558">
        <f>IF(C10996="",0,IFERROR(VLOOKUP(COUNTIF($A$1:A10996,"ANALISIS DE PRECIOS"),T_Rendimiento_Equipo,5,FALSE),0))</f>
        <v>0</v>
      </c>
      <c r="G10996" s="555">
        <f t="shared" si="2492"/>
        <v>0</v>
      </c>
    </row>
    <row r="10997" spans="1:7" ht="19.899999999999999" customHeight="1" x14ac:dyDescent="0.2">
      <c r="A10997" s="601">
        <f t="shared" si="2489"/>
        <v>0</v>
      </c>
      <c r="B10997" s="561">
        <f t="shared" si="2490"/>
        <v>0</v>
      </c>
      <c r="C10997" s="552"/>
      <c r="D10997" s="558"/>
      <c r="E10997" s="555">
        <f t="shared" si="2491"/>
        <v>0</v>
      </c>
      <c r="F10997" s="558">
        <f>IF(C10997="",0,IFERROR(VLOOKUP(COUNTIF($A$1:A10997,"ANALISIS DE PRECIOS"),T_Rendimiento_Equipo,5,FALSE),0))</f>
        <v>0</v>
      </c>
      <c r="G10997" s="555">
        <f t="shared" si="2492"/>
        <v>0</v>
      </c>
    </row>
    <row r="10998" spans="1:7" ht="19.899999999999999" customHeight="1" x14ac:dyDescent="0.2">
      <c r="A10998" s="601">
        <f t="shared" si="2489"/>
        <v>0</v>
      </c>
      <c r="B10998" s="561">
        <f t="shared" si="2490"/>
        <v>0</v>
      </c>
      <c r="C10998" s="552"/>
      <c r="D10998" s="566"/>
      <c r="E10998" s="555">
        <f t="shared" si="2491"/>
        <v>0</v>
      </c>
      <c r="F10998" s="558">
        <f>IF(C10998="",0,IFERROR(VLOOKUP(COUNTIF($A$1:A10998,"ANALISIS DE PRECIOS"),T_Rendimiento_Equipo,5,FALSE),0))</f>
        <v>0</v>
      </c>
      <c r="G10998" s="555">
        <f t="shared" si="2492"/>
        <v>0</v>
      </c>
    </row>
    <row r="10999" spans="1:7" ht="19.899999999999999" customHeight="1" x14ac:dyDescent="0.2">
      <c r="A10999" s="601">
        <f t="shared" si="2489"/>
        <v>0</v>
      </c>
      <c r="B10999" s="561">
        <f t="shared" si="2490"/>
        <v>0</v>
      </c>
      <c r="C10999" s="561"/>
      <c r="D10999" s="567"/>
      <c r="E10999" s="555">
        <f t="shared" si="2491"/>
        <v>0</v>
      </c>
      <c r="F10999" s="558">
        <f>IF(C10999="",0,IFERROR(VLOOKUP(COUNTIF($A$1:A10999,"ANALISIS DE PRECIOS"),T_Rendimiento_Equipo,5,FALSE),0))</f>
        <v>0</v>
      </c>
      <c r="G10999" s="555">
        <f t="shared" si="2492"/>
        <v>0</v>
      </c>
    </row>
    <row r="11000" spans="1:7" ht="19.899999999999999" customHeight="1" x14ac:dyDescent="0.2">
      <c r="A11000" s="602"/>
      <c r="B11000" s="541"/>
      <c r="C11000" s="545"/>
      <c r="D11000" s="541"/>
      <c r="E11000" s="542"/>
      <c r="F11000" s="564" t="s">
        <v>28</v>
      </c>
      <c r="G11000" s="604">
        <f>SUBTOTAL(9,G10993:G10999)</f>
        <v>0</v>
      </c>
    </row>
    <row r="11001" spans="1:7" ht="19.899999999999999" customHeight="1" x14ac:dyDescent="0.2">
      <c r="A11001" s="599"/>
      <c r="B11001" s="545"/>
      <c r="C11001" s="537" t="s">
        <v>1014</v>
      </c>
      <c r="D11001" s="541"/>
      <c r="E11001" s="542"/>
      <c r="F11001" s="543"/>
      <c r="G11001" s="600"/>
    </row>
    <row r="11002" spans="1:7" ht="19.899999999999999" customHeight="1" x14ac:dyDescent="0.2">
      <c r="A11002" s="792" t="s">
        <v>576</v>
      </c>
      <c r="B11002" s="793"/>
      <c r="C11002" s="794" t="s">
        <v>0</v>
      </c>
      <c r="D11002" s="794" t="s">
        <v>1867</v>
      </c>
      <c r="E11002" s="796" t="s">
        <v>24</v>
      </c>
      <c r="F11002" s="798" t="s">
        <v>25</v>
      </c>
      <c r="G11002" s="800" t="s">
        <v>26</v>
      </c>
    </row>
    <row r="11003" spans="1:7" ht="19.899999999999999" customHeight="1" x14ac:dyDescent="0.2">
      <c r="A11003" s="560" t="s">
        <v>577</v>
      </c>
      <c r="B11003" s="560" t="s">
        <v>578</v>
      </c>
      <c r="C11003" s="795"/>
      <c r="D11003" s="795"/>
      <c r="E11003" s="797"/>
      <c r="F11003" s="799"/>
      <c r="G11003" s="801"/>
    </row>
    <row r="11004" spans="1:7" ht="19.899999999999999" customHeight="1" x14ac:dyDescent="0.2">
      <c r="A11004" s="601">
        <f t="shared" ref="A11004:A11014" si="2493">IFERROR(VLOOKUP(C11004,T_Insumos,4,FALSE),0)</f>
        <v>0</v>
      </c>
      <c r="B11004" s="561">
        <f t="shared" ref="B11004:B11014" si="2494">IFERROR(VLOOKUP(C11004,T_Insumos,5,FALSE),0)</f>
        <v>0</v>
      </c>
      <c r="C11004" s="561"/>
      <c r="D11004" s="613">
        <f t="shared" ref="D11004:D11014" si="2495">IFERROR(VLOOKUP(C11004,T_Insumos,2,FALSE),0)</f>
        <v>0</v>
      </c>
      <c r="E11004" s="553"/>
      <c r="F11004" s="555">
        <f t="shared" ref="F11004:F11014" si="2496">IFERROR(VLOOKUP(C11004,T_Insumos,3,FALSE),0)</f>
        <v>0</v>
      </c>
      <c r="G11004" s="555">
        <f>ROUND(E11004*F11004,2)</f>
        <v>0</v>
      </c>
    </row>
    <row r="11005" spans="1:7" ht="19.899999999999999" customHeight="1" x14ac:dyDescent="0.2">
      <c r="A11005" s="601">
        <f t="shared" si="2493"/>
        <v>0</v>
      </c>
      <c r="B11005" s="561">
        <f t="shared" si="2494"/>
        <v>0</v>
      </c>
      <c r="C11005" s="561"/>
      <c r="D11005" s="613">
        <f t="shared" si="2495"/>
        <v>0</v>
      </c>
      <c r="E11005" s="553"/>
      <c r="F11005" s="555">
        <f t="shared" si="2496"/>
        <v>0</v>
      </c>
      <c r="G11005" s="555">
        <f t="shared" ref="G11005:G11014" si="2497">ROUND(E11005*F11005,2)</f>
        <v>0</v>
      </c>
    </row>
    <row r="11006" spans="1:7" ht="19.899999999999999" customHeight="1" x14ac:dyDescent="0.2">
      <c r="A11006" s="601">
        <f t="shared" si="2493"/>
        <v>0</v>
      </c>
      <c r="B11006" s="561">
        <f t="shared" si="2494"/>
        <v>0</v>
      </c>
      <c r="C11006" s="561"/>
      <c r="D11006" s="613">
        <f t="shared" si="2495"/>
        <v>0</v>
      </c>
      <c r="E11006" s="553"/>
      <c r="F11006" s="555">
        <f t="shared" si="2496"/>
        <v>0</v>
      </c>
      <c r="G11006" s="555">
        <f t="shared" si="2497"/>
        <v>0</v>
      </c>
    </row>
    <row r="11007" spans="1:7" ht="19.899999999999999" customHeight="1" x14ac:dyDescent="0.2">
      <c r="A11007" s="601">
        <f t="shared" si="2493"/>
        <v>0</v>
      </c>
      <c r="B11007" s="561">
        <f t="shared" si="2494"/>
        <v>0</v>
      </c>
      <c r="C11007" s="561"/>
      <c r="D11007" s="613">
        <f t="shared" si="2495"/>
        <v>0</v>
      </c>
      <c r="E11007" s="553"/>
      <c r="F11007" s="555">
        <f t="shared" si="2496"/>
        <v>0</v>
      </c>
      <c r="G11007" s="555">
        <f t="shared" si="2497"/>
        <v>0</v>
      </c>
    </row>
    <row r="11008" spans="1:7" ht="19.899999999999999" customHeight="1" x14ac:dyDescent="0.2">
      <c r="A11008" s="601">
        <f t="shared" si="2493"/>
        <v>0</v>
      </c>
      <c r="B11008" s="561">
        <f t="shared" si="2494"/>
        <v>0</v>
      </c>
      <c r="C11008" s="561"/>
      <c r="D11008" s="613">
        <f t="shared" si="2495"/>
        <v>0</v>
      </c>
      <c r="E11008" s="553"/>
      <c r="F11008" s="555">
        <f t="shared" si="2496"/>
        <v>0</v>
      </c>
      <c r="G11008" s="555">
        <f t="shared" si="2497"/>
        <v>0</v>
      </c>
    </row>
    <row r="11009" spans="1:7" ht="19.899999999999999" customHeight="1" x14ac:dyDescent="0.2">
      <c r="A11009" s="601">
        <f t="shared" si="2493"/>
        <v>0</v>
      </c>
      <c r="B11009" s="561">
        <f t="shared" si="2494"/>
        <v>0</v>
      </c>
      <c r="C11009" s="561"/>
      <c r="D11009" s="613">
        <f t="shared" si="2495"/>
        <v>0</v>
      </c>
      <c r="E11009" s="553"/>
      <c r="F11009" s="555">
        <f t="shared" si="2496"/>
        <v>0</v>
      </c>
      <c r="G11009" s="555">
        <f t="shared" si="2497"/>
        <v>0</v>
      </c>
    </row>
    <row r="11010" spans="1:7" ht="19.899999999999999" customHeight="1" x14ac:dyDescent="0.2">
      <c r="A11010" s="601">
        <f t="shared" si="2493"/>
        <v>0</v>
      </c>
      <c r="B11010" s="561">
        <f t="shared" si="2494"/>
        <v>0</v>
      </c>
      <c r="C11010" s="561"/>
      <c r="D11010" s="613">
        <f t="shared" si="2495"/>
        <v>0</v>
      </c>
      <c r="E11010" s="553"/>
      <c r="F11010" s="555">
        <f t="shared" si="2496"/>
        <v>0</v>
      </c>
      <c r="G11010" s="555">
        <f t="shared" si="2497"/>
        <v>0</v>
      </c>
    </row>
    <row r="11011" spans="1:7" ht="19.899999999999999" customHeight="1" x14ac:dyDescent="0.2">
      <c r="A11011" s="601">
        <f t="shared" si="2493"/>
        <v>0</v>
      </c>
      <c r="B11011" s="561">
        <f t="shared" si="2494"/>
        <v>0</v>
      </c>
      <c r="C11011" s="561"/>
      <c r="D11011" s="613">
        <f t="shared" si="2495"/>
        <v>0</v>
      </c>
      <c r="E11011" s="553"/>
      <c r="F11011" s="555">
        <f t="shared" si="2496"/>
        <v>0</v>
      </c>
      <c r="G11011" s="555">
        <f t="shared" si="2497"/>
        <v>0</v>
      </c>
    </row>
    <row r="11012" spans="1:7" ht="19.899999999999999" customHeight="1" x14ac:dyDescent="0.2">
      <c r="A11012" s="601">
        <f t="shared" si="2493"/>
        <v>0</v>
      </c>
      <c r="B11012" s="561">
        <f t="shared" si="2494"/>
        <v>0</v>
      </c>
      <c r="C11012" s="561"/>
      <c r="D11012" s="613">
        <f t="shared" si="2495"/>
        <v>0</v>
      </c>
      <c r="E11012" s="553"/>
      <c r="F11012" s="555">
        <f t="shared" si="2496"/>
        <v>0</v>
      </c>
      <c r="G11012" s="555">
        <f t="shared" si="2497"/>
        <v>0</v>
      </c>
    </row>
    <row r="11013" spans="1:7" ht="19.899999999999999" customHeight="1" x14ac:dyDescent="0.2">
      <c r="A11013" s="601">
        <f t="shared" si="2493"/>
        <v>0</v>
      </c>
      <c r="B11013" s="561">
        <f t="shared" si="2494"/>
        <v>0</v>
      </c>
      <c r="C11013" s="561"/>
      <c r="D11013" s="613">
        <f t="shared" si="2495"/>
        <v>0</v>
      </c>
      <c r="E11013" s="553"/>
      <c r="F11013" s="555">
        <f t="shared" si="2496"/>
        <v>0</v>
      </c>
      <c r="G11013" s="555">
        <f t="shared" si="2497"/>
        <v>0</v>
      </c>
    </row>
    <row r="11014" spans="1:7" ht="19.899999999999999" customHeight="1" x14ac:dyDescent="0.2">
      <c r="A11014" s="601">
        <f t="shared" si="2493"/>
        <v>0</v>
      </c>
      <c r="B11014" s="561">
        <f t="shared" si="2494"/>
        <v>0</v>
      </c>
      <c r="C11014" s="561"/>
      <c r="D11014" s="613">
        <f t="shared" si="2495"/>
        <v>0</v>
      </c>
      <c r="E11014" s="553"/>
      <c r="F11014" s="555">
        <f t="shared" si="2496"/>
        <v>0</v>
      </c>
      <c r="G11014" s="555">
        <f t="shared" si="2497"/>
        <v>0</v>
      </c>
    </row>
    <row r="11015" spans="1:7" ht="19.899999999999999" customHeight="1" x14ac:dyDescent="0.2">
      <c r="A11015" s="599"/>
      <c r="B11015" s="545"/>
      <c r="C11015" s="545"/>
      <c r="D11015" s="541"/>
      <c r="E11015" s="542"/>
      <c r="F11015" s="564" t="s">
        <v>29</v>
      </c>
      <c r="G11015" s="605">
        <f>SUBTOTAL(9,G11004:G11014)</f>
        <v>0</v>
      </c>
    </row>
    <row r="11016" spans="1:7" ht="19.899999999999999" customHeight="1" x14ac:dyDescent="0.2">
      <c r="A11016" s="599"/>
      <c r="B11016" s="545"/>
      <c r="C11016" s="537" t="s">
        <v>1015</v>
      </c>
      <c r="D11016" s="541"/>
      <c r="E11016" s="542"/>
      <c r="F11016" s="543"/>
      <c r="G11016" s="600"/>
    </row>
    <row r="11017" spans="1:7" ht="19.899999999999999" customHeight="1" x14ac:dyDescent="0.2">
      <c r="A11017" s="792" t="s">
        <v>576</v>
      </c>
      <c r="B11017" s="793"/>
      <c r="C11017" s="794" t="s">
        <v>0</v>
      </c>
      <c r="D11017" s="794" t="s">
        <v>1867</v>
      </c>
      <c r="E11017" s="796" t="s">
        <v>24</v>
      </c>
      <c r="F11017" s="798" t="s">
        <v>25</v>
      </c>
      <c r="G11017" s="800" t="s">
        <v>26</v>
      </c>
    </row>
    <row r="11018" spans="1:7" ht="19.899999999999999" customHeight="1" x14ac:dyDescent="0.2">
      <c r="A11018" s="560" t="s">
        <v>577</v>
      </c>
      <c r="B11018" s="560" t="s">
        <v>578</v>
      </c>
      <c r="C11018" s="795"/>
      <c r="D11018" s="795"/>
      <c r="E11018" s="797"/>
      <c r="F11018" s="799"/>
      <c r="G11018" s="801"/>
    </row>
    <row r="11019" spans="1:7" ht="19.899999999999999" customHeight="1" x14ac:dyDescent="0.2">
      <c r="A11019" s="601">
        <f>IFERROR(VLOOKUP(C11019,T_Insumos,4,FALSE),0)</f>
        <v>0</v>
      </c>
      <c r="B11019" s="561">
        <f>IFERROR(VLOOKUP(C11019,T_Insumos,5,FALSE),0)</f>
        <v>0</v>
      </c>
      <c r="C11019" s="552"/>
      <c r="D11019" s="613">
        <f>IF(C11019=0,0,"$/tnkm")</f>
        <v>0</v>
      </c>
      <c r="E11019" s="553"/>
      <c r="F11019" s="555">
        <f>IFERROR(VLOOKUP(C11019,T_Insumos,3,FALSE),0)</f>
        <v>0</v>
      </c>
      <c r="G11019" s="555">
        <f>ROUND(E11019*F11019,2)</f>
        <v>0</v>
      </c>
    </row>
    <row r="11020" spans="1:7" ht="19.899999999999999" customHeight="1" x14ac:dyDescent="0.2">
      <c r="A11020" s="601">
        <f>IFERROR(VLOOKUP(C11020,T_Insumos,4,FALSE),0)</f>
        <v>0</v>
      </c>
      <c r="B11020" s="561">
        <f>IFERROR(VLOOKUP(C11020,T_Insumos,5,FALSE),0)</f>
        <v>0</v>
      </c>
      <c r="C11020" s="552"/>
      <c r="D11020" s="613">
        <f>IF(C11020=0,0,"$/tnkm")</f>
        <v>0</v>
      </c>
      <c r="E11020" s="569"/>
      <c r="F11020" s="555">
        <f>IFERROR(VLOOKUP(C11020,T_Insumos,3,FALSE),0)</f>
        <v>0</v>
      </c>
      <c r="G11020" s="555">
        <f t="shared" ref="G11020" si="2498">ROUND(E11020*F11020,2)</f>
        <v>0</v>
      </c>
    </row>
    <row r="11021" spans="1:7" ht="19.899999999999999" customHeight="1" x14ac:dyDescent="0.2">
      <c r="A11021" s="599"/>
      <c r="B11021" s="545"/>
      <c r="C11021" s="545"/>
      <c r="D11021" s="541"/>
      <c r="E11021" s="542"/>
      <c r="F11021" s="564" t="s">
        <v>1016</v>
      </c>
      <c r="G11021" s="605">
        <f>SUBTOTAL(9,G11019:G11020)</f>
        <v>0</v>
      </c>
    </row>
    <row r="11022" spans="1:7" ht="19.899999999999999" customHeight="1" x14ac:dyDescent="0.2">
      <c r="A11022" s="602"/>
      <c r="B11022" s="541"/>
      <c r="C11022" s="545"/>
      <c r="D11022" s="541"/>
      <c r="E11022" s="542"/>
      <c r="F11022" s="543"/>
      <c r="G11022" s="600"/>
    </row>
    <row r="11023" spans="1:7" ht="19.899999999999999" customHeight="1" x14ac:dyDescent="0.2">
      <c r="A11023" s="664" t="str">
        <f>B10957</f>
        <v/>
      </c>
      <c r="B11023" s="661">
        <f ca="1">C10957</f>
        <v>0</v>
      </c>
      <c r="C11023" s="541"/>
      <c r="D11023" s="541" t="s">
        <v>1833</v>
      </c>
      <c r="E11023" s="662"/>
      <c r="F11023" s="663" t="str">
        <f ca="1">"$/"&amp;G10957</f>
        <v>$/0</v>
      </c>
      <c r="G11023" s="610">
        <f>SUBTOTAL(9,G10980:G11022)</f>
        <v>0</v>
      </c>
    </row>
    <row r="11024" spans="1:7" ht="19.899999999999999" customHeight="1" x14ac:dyDescent="0.2">
      <c r="A11024" s="606"/>
      <c r="B11024" s="607"/>
      <c r="C11024" s="608"/>
      <c r="D11024" s="608" t="s">
        <v>2043</v>
      </c>
      <c r="E11024" s="609"/>
      <c r="F11024" s="665" t="str">
        <f ca="1">"$/"&amp;G10957</f>
        <v>$/0</v>
      </c>
      <c r="G11024" s="610">
        <f>ROUND(G11023/Coeficiente_Paso,2)</f>
        <v>0</v>
      </c>
    </row>
    <row r="11025" spans="1:7" ht="19.899999999999999" customHeight="1" x14ac:dyDescent="0.2">
      <c r="A11025" s="191"/>
      <c r="B11025" s="191"/>
      <c r="C11025" s="191"/>
      <c r="D11025" s="191"/>
      <c r="E11025" s="191"/>
      <c r="F11025" s="191"/>
      <c r="G11025" s="191"/>
    </row>
    <row r="11026" spans="1:7" ht="19.899999999999999" customHeight="1" x14ac:dyDescent="0.2">
      <c r="A11026" s="802" t="s">
        <v>31</v>
      </c>
      <c r="B11026" s="803"/>
      <c r="C11026" s="803"/>
      <c r="D11026" s="803"/>
      <c r="E11026" s="803"/>
      <c r="F11026" s="803"/>
      <c r="G11026" s="804"/>
    </row>
    <row r="11027" spans="1:7" ht="19.899999999999999" customHeight="1" x14ac:dyDescent="0.2">
      <c r="A11027" s="587" t="s">
        <v>711</v>
      </c>
      <c r="B11027" s="535" t="str">
        <f>Comitente</f>
        <v>DIRECCIÓN PROVINCIAL DE VIALIDAD</v>
      </c>
      <c r="C11027" s="536"/>
      <c r="D11027" s="537"/>
      <c r="E11027" s="537"/>
      <c r="F11027" s="538"/>
      <c r="G11027" s="588"/>
    </row>
    <row r="11028" spans="1:7" ht="19.899999999999999" customHeight="1" x14ac:dyDescent="0.2">
      <c r="A11028" s="587" t="s">
        <v>712</v>
      </c>
      <c r="B11028" s="535">
        <f>Contratista</f>
        <v>0</v>
      </c>
      <c r="C11028" s="539"/>
      <c r="D11028" s="539"/>
      <c r="E11028" s="539"/>
      <c r="F11028" s="535"/>
      <c r="G11028" s="589"/>
    </row>
    <row r="11029" spans="1:7" ht="19.899999999999999" customHeight="1" x14ac:dyDescent="0.2">
      <c r="A11029" s="587" t="s">
        <v>21</v>
      </c>
      <c r="B11029" s="535" t="str">
        <f>Obra</f>
        <v>PAVIMENTACIÓN Y REPAVIMENTACION DE LA RED VIAL MUNICIPAL AFECTADAS POR OBRAS DE SANEAMIENTO 1era ETAPA SARMIENTO</v>
      </c>
      <c r="C11029" s="539"/>
      <c r="D11029" s="539"/>
      <c r="E11029" s="539"/>
      <c r="F11029" s="535" t="s">
        <v>32</v>
      </c>
      <c r="G11029" s="589">
        <f>Fecha_Base</f>
        <v>0</v>
      </c>
    </row>
    <row r="11030" spans="1:7" ht="19.899999999999999" customHeight="1" x14ac:dyDescent="0.2">
      <c r="A11030" s="590" t="s">
        <v>710</v>
      </c>
      <c r="B11030" s="540" t="str">
        <f>Ubicación</f>
        <v>DEPARTAMENTO SARMIENTO</v>
      </c>
      <c r="C11030" s="540"/>
      <c r="D11030" s="541"/>
      <c r="E11030" s="542"/>
      <c r="F11030" s="543"/>
      <c r="G11030" s="591"/>
    </row>
    <row r="11031" spans="1:7" ht="19.899999999999999" customHeight="1" x14ac:dyDescent="0.2">
      <c r="A11031" s="590" t="s">
        <v>33</v>
      </c>
      <c r="B11031" s="544" t="str">
        <f>IFERROR(VALUE(LEFT(B11032,FIND(".",B11032)-1)),"")</f>
        <v/>
      </c>
      <c r="C11031" s="545">
        <f ca="1">IFERROR(VLOOKUP(B11031,T_Computo_Presupuesto,2,FALSE),0)</f>
        <v>0</v>
      </c>
      <c r="D11031" s="545"/>
      <c r="E11031" s="542"/>
      <c r="F11031" s="543"/>
      <c r="G11031" s="591"/>
    </row>
    <row r="11032" spans="1:7" ht="19.899999999999999" customHeight="1" x14ac:dyDescent="0.2">
      <c r="A11032" s="590" t="s">
        <v>22</v>
      </c>
      <c r="B11032" s="546" t="str">
        <f>IFERROR(VLOOKUP(COUNTIF($A$1:A11032,"ANALISIS DE PRECIOS"),T_NumeroItem,2,FALSE),"")</f>
        <v/>
      </c>
      <c r="C11032" s="805">
        <f ca="1">IFERROR(VLOOKUP(B11032,T_Computo_Presupuesto,2,FALSE),0)</f>
        <v>0</v>
      </c>
      <c r="D11032" s="805"/>
      <c r="E11032" s="805"/>
      <c r="F11032" s="540" t="s">
        <v>23</v>
      </c>
      <c r="G11032" s="592">
        <f ca="1">IFERROR(VLOOKUP(B11032,T_Computo_Presupuesto,4,FALSE),0)</f>
        <v>0</v>
      </c>
    </row>
    <row r="11033" spans="1:7" ht="19.899999999999999" customHeight="1" x14ac:dyDescent="0.2">
      <c r="A11033" s="590"/>
      <c r="B11033" s="540"/>
      <c r="C11033" s="545"/>
      <c r="D11033" s="541"/>
      <c r="E11033" s="542"/>
      <c r="F11033" s="545"/>
      <c r="G11033" s="593"/>
    </row>
    <row r="11034" spans="1:7" ht="19.899999999999999" customHeight="1" x14ac:dyDescent="0.2">
      <c r="A11034" s="594"/>
      <c r="B11034" s="547"/>
      <c r="C11034" s="548" t="s">
        <v>999</v>
      </c>
      <c r="D11034" s="547"/>
      <c r="E11034" s="547"/>
      <c r="F11034" s="547"/>
      <c r="G11034" s="595"/>
    </row>
    <row r="11035" spans="1:7" ht="19.899999999999999" customHeight="1" x14ac:dyDescent="0.2">
      <c r="A11035" s="590"/>
      <c r="B11035" s="549"/>
      <c r="C11035" s="545"/>
      <c r="D11035" s="541"/>
      <c r="E11035" s="542"/>
      <c r="F11035" s="540"/>
      <c r="G11035" s="592"/>
    </row>
    <row r="11036" spans="1:7" ht="19.899999999999999" customHeight="1" x14ac:dyDescent="0.2">
      <c r="A11036" s="590"/>
      <c r="B11036" s="549"/>
      <c r="C11036" s="550" t="s">
        <v>1000</v>
      </c>
      <c r="D11036" s="551" t="s">
        <v>24</v>
      </c>
      <c r="E11036" s="551" t="s">
        <v>1001</v>
      </c>
      <c r="F11036" s="551" t="s">
        <v>1002</v>
      </c>
      <c r="G11036" s="550" t="s">
        <v>1003</v>
      </c>
    </row>
    <row r="11037" spans="1:7" ht="19.899999999999999" customHeight="1" x14ac:dyDescent="0.2">
      <c r="A11037" s="590"/>
      <c r="B11037" s="549"/>
      <c r="C11037" s="552"/>
      <c r="D11037" s="553"/>
      <c r="E11037" s="554">
        <f t="shared" ref="E11037:E11046" si="2499">IFERROR(VLOOKUP(C11037,T_Equipos,4,FALSE),0)</f>
        <v>0</v>
      </c>
      <c r="F11037" s="555">
        <f t="shared" ref="F11037:F11046" si="2500">IFERROR(VLOOKUP(C11037,T_Equipos,5,FALSE),0)</f>
        <v>0</v>
      </c>
      <c r="G11037" s="555">
        <f>ROUND(D11037*F11037,2)</f>
        <v>0</v>
      </c>
    </row>
    <row r="11038" spans="1:7" ht="19.899999999999999" customHeight="1" x14ac:dyDescent="0.2">
      <c r="A11038" s="590"/>
      <c r="B11038" s="549"/>
      <c r="C11038" s="552"/>
      <c r="D11038" s="553"/>
      <c r="E11038" s="554">
        <f t="shared" si="2499"/>
        <v>0</v>
      </c>
      <c r="F11038" s="555">
        <f t="shared" si="2500"/>
        <v>0</v>
      </c>
      <c r="G11038" s="555">
        <f>ROUND(D11038*F11038,2)</f>
        <v>0</v>
      </c>
    </row>
    <row r="11039" spans="1:7" ht="19.899999999999999" customHeight="1" x14ac:dyDescent="0.2">
      <c r="A11039" s="590"/>
      <c r="B11039" s="549"/>
      <c r="C11039" s="552"/>
      <c r="D11039" s="553"/>
      <c r="E11039" s="554">
        <f t="shared" si="2499"/>
        <v>0</v>
      </c>
      <c r="F11039" s="555">
        <f t="shared" si="2500"/>
        <v>0</v>
      </c>
      <c r="G11039" s="555">
        <f>ROUND(D11039*F11039,2)</f>
        <v>0</v>
      </c>
    </row>
    <row r="11040" spans="1:7" ht="19.899999999999999" customHeight="1" x14ac:dyDescent="0.2">
      <c r="A11040" s="590"/>
      <c r="B11040" s="549"/>
      <c r="C11040" s="552"/>
      <c r="D11040" s="553"/>
      <c r="E11040" s="554">
        <f t="shared" si="2499"/>
        <v>0</v>
      </c>
      <c r="F11040" s="555">
        <f t="shared" si="2500"/>
        <v>0</v>
      </c>
      <c r="G11040" s="555">
        <f>ROUND(D11040*F11040,2)</f>
        <v>0</v>
      </c>
    </row>
    <row r="11041" spans="1:7" ht="19.899999999999999" customHeight="1" x14ac:dyDescent="0.2">
      <c r="A11041" s="590"/>
      <c r="B11041" s="549"/>
      <c r="C11041" s="552"/>
      <c r="D11041" s="553"/>
      <c r="E11041" s="554">
        <f t="shared" si="2499"/>
        <v>0</v>
      </c>
      <c r="F11041" s="555">
        <f t="shared" si="2500"/>
        <v>0</v>
      </c>
      <c r="G11041" s="555">
        <f t="shared" ref="G11041:G11046" si="2501">ROUND(D11041*F11041,2)</f>
        <v>0</v>
      </c>
    </row>
    <row r="11042" spans="1:7" ht="19.899999999999999" customHeight="1" x14ac:dyDescent="0.2">
      <c r="A11042" s="590"/>
      <c r="B11042" s="549"/>
      <c r="C11042" s="552"/>
      <c r="D11042" s="553"/>
      <c r="E11042" s="554">
        <f t="shared" si="2499"/>
        <v>0</v>
      </c>
      <c r="F11042" s="555">
        <f t="shared" si="2500"/>
        <v>0</v>
      </c>
      <c r="G11042" s="555">
        <f t="shared" si="2501"/>
        <v>0</v>
      </c>
    </row>
    <row r="11043" spans="1:7" ht="19.899999999999999" customHeight="1" x14ac:dyDescent="0.2">
      <c r="A11043" s="590"/>
      <c r="B11043" s="549"/>
      <c r="C11043" s="552"/>
      <c r="D11043" s="553"/>
      <c r="E11043" s="554">
        <f t="shared" si="2499"/>
        <v>0</v>
      </c>
      <c r="F11043" s="555">
        <f t="shared" si="2500"/>
        <v>0</v>
      </c>
      <c r="G11043" s="555">
        <f t="shared" si="2501"/>
        <v>0</v>
      </c>
    </row>
    <row r="11044" spans="1:7" ht="19.899999999999999" customHeight="1" x14ac:dyDescent="0.2">
      <c r="A11044" s="590"/>
      <c r="B11044" s="549"/>
      <c r="C11044" s="552"/>
      <c r="D11044" s="553"/>
      <c r="E11044" s="554">
        <f t="shared" si="2499"/>
        <v>0</v>
      </c>
      <c r="F11044" s="555">
        <f t="shared" si="2500"/>
        <v>0</v>
      </c>
      <c r="G11044" s="555">
        <f t="shared" si="2501"/>
        <v>0</v>
      </c>
    </row>
    <row r="11045" spans="1:7" ht="19.899999999999999" customHeight="1" x14ac:dyDescent="0.2">
      <c r="A11045" s="590"/>
      <c r="B11045" s="549"/>
      <c r="C11045" s="552"/>
      <c r="D11045" s="553"/>
      <c r="E11045" s="554">
        <f t="shared" si="2499"/>
        <v>0</v>
      </c>
      <c r="F11045" s="555">
        <f t="shared" si="2500"/>
        <v>0</v>
      </c>
      <c r="G11045" s="555">
        <f t="shared" si="2501"/>
        <v>0</v>
      </c>
    </row>
    <row r="11046" spans="1:7" ht="19.899999999999999" customHeight="1" x14ac:dyDescent="0.2">
      <c r="A11046" s="590"/>
      <c r="B11046" s="549"/>
      <c r="C11046" s="552"/>
      <c r="D11046" s="553"/>
      <c r="E11046" s="554">
        <f t="shared" si="2499"/>
        <v>0</v>
      </c>
      <c r="F11046" s="555">
        <f t="shared" si="2500"/>
        <v>0</v>
      </c>
      <c r="G11046" s="555">
        <f t="shared" si="2501"/>
        <v>0</v>
      </c>
    </row>
    <row r="11047" spans="1:7" ht="19.899999999999999" customHeight="1" x14ac:dyDescent="0.2">
      <c r="A11047" s="590"/>
      <c r="B11047" s="549"/>
      <c r="C11047" s="545"/>
      <c r="D11047" s="545"/>
      <c r="E11047" s="556"/>
      <c r="F11047" s="540"/>
      <c r="G11047" s="592"/>
    </row>
    <row r="11048" spans="1:7" ht="19.899999999999999" customHeight="1" x14ac:dyDescent="0.2">
      <c r="A11048" s="590"/>
      <c r="B11048" s="545"/>
      <c r="C11048" s="537" t="s">
        <v>1004</v>
      </c>
      <c r="D11048" s="540" t="s">
        <v>1001</v>
      </c>
      <c r="E11048" s="611">
        <f>SUMPRODUCT(D11037:D11046,E11037:E11046)</f>
        <v>0</v>
      </c>
      <c r="F11048" s="540" t="s">
        <v>1005</v>
      </c>
      <c r="G11048" s="612">
        <f>SUM(G11037:G11046)</f>
        <v>0</v>
      </c>
    </row>
    <row r="11049" spans="1:7" ht="19.899999999999999" customHeight="1" x14ac:dyDescent="0.2">
      <c r="A11049" s="590"/>
      <c r="B11049" s="549"/>
      <c r="C11049" s="557"/>
      <c r="D11049" s="556"/>
      <c r="E11049" s="542"/>
      <c r="F11049" s="540"/>
      <c r="G11049" s="596"/>
    </row>
    <row r="11050" spans="1:7" ht="19.899999999999999" customHeight="1" x14ac:dyDescent="0.2">
      <c r="A11050" s="597"/>
      <c r="B11050" s="549"/>
      <c r="C11050" s="540" t="s">
        <v>1006</v>
      </c>
      <c r="D11050" s="558">
        <f>IFERROR(VLOOKUP(COUNTIF($A$1:A11050,"ANALISIS DE PRECIOS"),T_Rendimiento_Equipo,5,FALSE),0)</f>
        <v>0</v>
      </c>
      <c r="E11050" s="559" t="str">
        <f ca="1">G11032&amp;"/día"</f>
        <v>0/día</v>
      </c>
      <c r="F11050" s="598"/>
      <c r="G11050" s="592"/>
    </row>
    <row r="11051" spans="1:7" ht="19.899999999999999" customHeight="1" x14ac:dyDescent="0.2">
      <c r="A11051" s="590"/>
      <c r="B11051" s="549"/>
      <c r="C11051" s="545"/>
      <c r="D11051" s="541"/>
      <c r="E11051" s="542"/>
      <c r="F11051" s="540"/>
      <c r="G11051" s="592"/>
    </row>
    <row r="11052" spans="1:7" ht="19.899999999999999" customHeight="1" x14ac:dyDescent="0.2">
      <c r="A11052" s="792" t="s">
        <v>576</v>
      </c>
      <c r="B11052" s="793"/>
      <c r="C11052" s="794" t="s">
        <v>0</v>
      </c>
      <c r="D11052" s="806" t="s">
        <v>1866</v>
      </c>
      <c r="E11052" s="806" t="s">
        <v>1865</v>
      </c>
      <c r="F11052" s="798" t="s">
        <v>1007</v>
      </c>
      <c r="G11052" s="800" t="s">
        <v>26</v>
      </c>
    </row>
    <row r="11053" spans="1:7" ht="19.899999999999999" customHeight="1" x14ac:dyDescent="0.2">
      <c r="A11053" s="560" t="s">
        <v>577</v>
      </c>
      <c r="B11053" s="560" t="s">
        <v>578</v>
      </c>
      <c r="C11053" s="795"/>
      <c r="D11053" s="807"/>
      <c r="E11053" s="797"/>
      <c r="F11053" s="799"/>
      <c r="G11053" s="801"/>
    </row>
    <row r="11054" spans="1:7" ht="19.899999999999999" customHeight="1" x14ac:dyDescent="0.2">
      <c r="A11054" s="599"/>
      <c r="B11054" s="545"/>
      <c r="C11054" s="537" t="s">
        <v>1008</v>
      </c>
      <c r="D11054" s="542"/>
      <c r="E11054" s="542"/>
      <c r="F11054" s="545"/>
      <c r="G11054" s="600"/>
    </row>
    <row r="11055" spans="1:7" ht="19.899999999999999" customHeight="1" x14ac:dyDescent="0.2">
      <c r="A11055" s="601">
        <f t="shared" ref="A11055:A11063" si="2502">IFERROR(VLOOKUP(C11055,T_Insumos,4,FALSE),0)</f>
        <v>0</v>
      </c>
      <c r="B11055" s="561">
        <f t="shared" ref="B11055:B11063" si="2503">IFERROR(VLOOKUP(C11055,T_Insumos,5,FALSE),0)</f>
        <v>0</v>
      </c>
      <c r="C11055" s="552"/>
      <c r="D11055" s="562">
        <f t="shared" ref="D11055:D11063" si="2504">IFERROR(VLOOKUP(C11055,T_Insumos,3,FALSE),0)</f>
        <v>0</v>
      </c>
      <c r="E11055" s="555">
        <f>D11055*$G$23</f>
        <v>0</v>
      </c>
      <c r="F11055" s="558">
        <f>IF(C11055="",0,IFERROR(VLOOKUP(COUNTIF($A$1:A11055,"ANALISIS DE PRECIOS"),T_Rendimiento_Equipo,5,FALSE),0))</f>
        <v>0</v>
      </c>
      <c r="G11055" s="555">
        <f>IFERROR(ROUND(E11055/F11055,2),0)</f>
        <v>0</v>
      </c>
    </row>
    <row r="11056" spans="1:7" ht="19.899999999999999" customHeight="1" x14ac:dyDescent="0.2">
      <c r="A11056" s="601">
        <f t="shared" si="2502"/>
        <v>0</v>
      </c>
      <c r="B11056" s="561">
        <f t="shared" si="2503"/>
        <v>0</v>
      </c>
      <c r="C11056" s="552"/>
      <c r="D11056" s="562">
        <f t="shared" si="2504"/>
        <v>0</v>
      </c>
      <c r="E11056" s="555"/>
      <c r="F11056" s="558">
        <f>IF(C11056="",0,IFERROR(VLOOKUP(COUNTIF($A$1:A11056,"ANALISIS DE PRECIOS"),T_Rendimiento_Equipo,5,FALSE),0))</f>
        <v>0</v>
      </c>
      <c r="G11056" s="555">
        <f t="shared" ref="G11056:G11063" si="2505">IFERROR(ROUND(E11056/F11056,2),0)</f>
        <v>0</v>
      </c>
    </row>
    <row r="11057" spans="1:7" ht="19.899999999999999" customHeight="1" x14ac:dyDescent="0.2">
      <c r="A11057" s="601">
        <f t="shared" si="2502"/>
        <v>0</v>
      </c>
      <c r="B11057" s="561">
        <f t="shared" si="2503"/>
        <v>0</v>
      </c>
      <c r="C11057" s="563"/>
      <c r="D11057" s="562">
        <f t="shared" si="2504"/>
        <v>0</v>
      </c>
      <c r="E11057" s="555"/>
      <c r="F11057" s="558">
        <f>IF(C11057="",0,IFERROR(VLOOKUP(COUNTIF($A$1:A11057,"ANALISIS DE PRECIOS"),T_Rendimiento_Equipo,5,FALSE),0))</f>
        <v>0</v>
      </c>
      <c r="G11057" s="555">
        <f t="shared" si="2505"/>
        <v>0</v>
      </c>
    </row>
    <row r="11058" spans="1:7" ht="19.899999999999999" customHeight="1" x14ac:dyDescent="0.2">
      <c r="A11058" s="601">
        <f t="shared" si="2502"/>
        <v>0</v>
      </c>
      <c r="B11058" s="561">
        <f t="shared" si="2503"/>
        <v>0</v>
      </c>
      <c r="C11058" s="563"/>
      <c r="D11058" s="562">
        <f t="shared" si="2504"/>
        <v>0</v>
      </c>
      <c r="E11058" s="555"/>
      <c r="F11058" s="558">
        <f>IF(C11058="",0,IFERROR(VLOOKUP(COUNTIF($A$1:A11058,"ANALISIS DE PRECIOS"),T_Rendimiento_Equipo,5,FALSE),0))</f>
        <v>0</v>
      </c>
      <c r="G11058" s="555">
        <f t="shared" si="2505"/>
        <v>0</v>
      </c>
    </row>
    <row r="11059" spans="1:7" ht="19.899999999999999" customHeight="1" x14ac:dyDescent="0.2">
      <c r="A11059" s="601">
        <f t="shared" si="2502"/>
        <v>0</v>
      </c>
      <c r="B11059" s="561">
        <f t="shared" si="2503"/>
        <v>0</v>
      </c>
      <c r="C11059" s="563"/>
      <c r="D11059" s="562">
        <f t="shared" si="2504"/>
        <v>0</v>
      </c>
      <c r="E11059" s="555"/>
      <c r="F11059" s="558">
        <f>IF(C11059="",0,IFERROR(VLOOKUP(COUNTIF($A$1:A11059,"ANALISIS DE PRECIOS"),T_Rendimiento_Equipo,5,FALSE),0))</f>
        <v>0</v>
      </c>
      <c r="G11059" s="555">
        <f t="shared" si="2505"/>
        <v>0</v>
      </c>
    </row>
    <row r="11060" spans="1:7" ht="19.899999999999999" customHeight="1" x14ac:dyDescent="0.2">
      <c r="A11060" s="601">
        <f t="shared" si="2502"/>
        <v>0</v>
      </c>
      <c r="B11060" s="561">
        <f t="shared" si="2503"/>
        <v>0</v>
      </c>
      <c r="C11060" s="563"/>
      <c r="D11060" s="562">
        <f t="shared" si="2504"/>
        <v>0</v>
      </c>
      <c r="E11060" s="555"/>
      <c r="F11060" s="558">
        <f>IF(C11060="",0,IFERROR(VLOOKUP(COUNTIF($A$1:A11060,"ANALISIS DE PRECIOS"),T_Rendimiento_Equipo,5,FALSE),0))</f>
        <v>0</v>
      </c>
      <c r="G11060" s="555">
        <f t="shared" si="2505"/>
        <v>0</v>
      </c>
    </row>
    <row r="11061" spans="1:7" ht="19.899999999999999" customHeight="1" x14ac:dyDescent="0.2">
      <c r="A11061" s="601">
        <f t="shared" si="2502"/>
        <v>0</v>
      </c>
      <c r="B11061" s="561">
        <f t="shared" si="2503"/>
        <v>0</v>
      </c>
      <c r="C11061" s="563"/>
      <c r="D11061" s="562">
        <f t="shared" si="2504"/>
        <v>0</v>
      </c>
      <c r="E11061" s="555"/>
      <c r="F11061" s="558">
        <f>IF(C11061="",0,IFERROR(VLOOKUP(COUNTIF($A$1:A11061,"ANALISIS DE PRECIOS"),T_Rendimiento_Equipo,5,FALSE),0))</f>
        <v>0</v>
      </c>
      <c r="G11061" s="555">
        <f t="shared" si="2505"/>
        <v>0</v>
      </c>
    </row>
    <row r="11062" spans="1:7" ht="19.899999999999999" customHeight="1" x14ac:dyDescent="0.2">
      <c r="A11062" s="601">
        <f t="shared" si="2502"/>
        <v>0</v>
      </c>
      <c r="B11062" s="561">
        <f t="shared" si="2503"/>
        <v>0</v>
      </c>
      <c r="C11062" s="563"/>
      <c r="D11062" s="562">
        <f t="shared" si="2504"/>
        <v>0</v>
      </c>
      <c r="E11062" s="555"/>
      <c r="F11062" s="558">
        <f>IF(C11062="",0,IFERROR(VLOOKUP(COUNTIF($A$1:A11062,"ANALISIS DE PRECIOS"),T_Rendimiento_Equipo,5,FALSE),0))</f>
        <v>0</v>
      </c>
      <c r="G11062" s="555">
        <f t="shared" si="2505"/>
        <v>0</v>
      </c>
    </row>
    <row r="11063" spans="1:7" ht="19.899999999999999" customHeight="1" x14ac:dyDescent="0.2">
      <c r="A11063" s="601">
        <f t="shared" si="2502"/>
        <v>0</v>
      </c>
      <c r="B11063" s="561">
        <f t="shared" si="2503"/>
        <v>0</v>
      </c>
      <c r="C11063" s="552"/>
      <c r="D11063" s="562">
        <f t="shared" si="2504"/>
        <v>0</v>
      </c>
      <c r="E11063" s="555"/>
      <c r="F11063" s="558">
        <f>IF(C11063="",0,IFERROR(VLOOKUP(COUNTIF($A$1:A11063,"ANALISIS DE PRECIOS"),T_Rendimiento_Equipo,5,FALSE),0))</f>
        <v>0</v>
      </c>
      <c r="G11063" s="555">
        <f t="shared" si="2505"/>
        <v>0</v>
      </c>
    </row>
    <row r="11064" spans="1:7" ht="19.899999999999999" customHeight="1" x14ac:dyDescent="0.2">
      <c r="A11064" s="602"/>
      <c r="B11064" s="541"/>
      <c r="C11064" s="545"/>
      <c r="D11064" s="541"/>
      <c r="E11064" s="542"/>
      <c r="F11064" s="564" t="s">
        <v>27</v>
      </c>
      <c r="G11064" s="603">
        <f>SUBTOTAL(9,G11055:G11063)</f>
        <v>0</v>
      </c>
    </row>
    <row r="11065" spans="1:7" ht="19.899999999999999" customHeight="1" x14ac:dyDescent="0.2">
      <c r="A11065" s="599"/>
      <c r="B11065" s="545"/>
      <c r="C11065" s="537" t="s">
        <v>713</v>
      </c>
      <c r="D11065" s="541"/>
      <c r="E11065" s="542"/>
      <c r="F11065" s="543"/>
      <c r="G11065" s="600"/>
    </row>
    <row r="11066" spans="1:7" ht="19.899999999999999" customHeight="1" x14ac:dyDescent="0.2">
      <c r="A11066" s="792" t="s">
        <v>576</v>
      </c>
      <c r="B11066" s="793"/>
      <c r="C11066" s="794" t="s">
        <v>0</v>
      </c>
      <c r="D11066" s="796" t="s">
        <v>24</v>
      </c>
      <c r="E11066" s="796" t="s">
        <v>1832</v>
      </c>
      <c r="F11066" s="798" t="s">
        <v>1007</v>
      </c>
      <c r="G11066" s="800" t="s">
        <v>26</v>
      </c>
    </row>
    <row r="11067" spans="1:7" ht="19.899999999999999" customHeight="1" x14ac:dyDescent="0.2">
      <c r="A11067" s="560" t="s">
        <v>577</v>
      </c>
      <c r="B11067" s="560" t="s">
        <v>578</v>
      </c>
      <c r="C11067" s="795"/>
      <c r="D11067" s="797"/>
      <c r="E11067" s="797"/>
      <c r="F11067" s="799"/>
      <c r="G11067" s="801"/>
    </row>
    <row r="11068" spans="1:7" ht="19.899999999999999" customHeight="1" x14ac:dyDescent="0.2">
      <c r="A11068" s="601">
        <f t="shared" ref="A11068:A11074" si="2506">IFERROR(VLOOKUP(C11068,T_Insumos,4,FALSE),0)</f>
        <v>0</v>
      </c>
      <c r="B11068" s="561">
        <f t="shared" ref="B11068:B11074" si="2507">IFERROR(VLOOKUP(C11068,T_Insumos,5,FALSE),0)</f>
        <v>0</v>
      </c>
      <c r="C11068" s="565"/>
      <c r="D11068" s="558"/>
      <c r="E11068" s="555">
        <f t="shared" ref="E11068:E11074" si="2508">IFERROR(VLOOKUP(C11068,T_Insumos,3,FALSE),0)</f>
        <v>0</v>
      </c>
      <c r="F11068" s="558">
        <f>IF(C11068="",0,IFERROR(VLOOKUP(COUNTIF($A$1:A11068,"ANALISIS DE PRECIOS"),T_Rendimiento_Equipo,5,FALSE),0))</f>
        <v>0</v>
      </c>
      <c r="G11068" s="555">
        <f>IFERROR(ROUND(D11068*E11068/F11068,2),0)</f>
        <v>0</v>
      </c>
    </row>
    <row r="11069" spans="1:7" ht="19.899999999999999" customHeight="1" x14ac:dyDescent="0.2">
      <c r="A11069" s="601">
        <f t="shared" si="2506"/>
        <v>0</v>
      </c>
      <c r="B11069" s="561">
        <f t="shared" si="2507"/>
        <v>0</v>
      </c>
      <c r="C11069" s="552"/>
      <c r="D11069" s="558"/>
      <c r="E11069" s="555">
        <f t="shared" si="2508"/>
        <v>0</v>
      </c>
      <c r="F11069" s="558">
        <f>IF(C11069="",0,IFERROR(VLOOKUP(COUNTIF($A$1:A11069,"ANALISIS DE PRECIOS"),T_Rendimiento_Equipo,5,FALSE),0))</f>
        <v>0</v>
      </c>
      <c r="G11069" s="555">
        <f t="shared" ref="G11069:G11074" si="2509">IFERROR(ROUND(D11069*E11069/F11069,2),0)</f>
        <v>0</v>
      </c>
    </row>
    <row r="11070" spans="1:7" ht="19.899999999999999" customHeight="1" x14ac:dyDescent="0.2">
      <c r="A11070" s="601">
        <f t="shared" si="2506"/>
        <v>0</v>
      </c>
      <c r="B11070" s="561">
        <f t="shared" si="2507"/>
        <v>0</v>
      </c>
      <c r="C11070" s="552"/>
      <c r="D11070" s="558"/>
      <c r="E11070" s="555">
        <f t="shared" si="2508"/>
        <v>0</v>
      </c>
      <c r="F11070" s="558">
        <f>IF(C11070="",0,IFERROR(VLOOKUP(COUNTIF($A$1:A11070,"ANALISIS DE PRECIOS"),T_Rendimiento_Equipo,5,FALSE),0))</f>
        <v>0</v>
      </c>
      <c r="G11070" s="555">
        <f t="shared" si="2509"/>
        <v>0</v>
      </c>
    </row>
    <row r="11071" spans="1:7" ht="19.899999999999999" customHeight="1" x14ac:dyDescent="0.2">
      <c r="A11071" s="601">
        <f t="shared" si="2506"/>
        <v>0</v>
      </c>
      <c r="B11071" s="561">
        <f t="shared" si="2507"/>
        <v>0</v>
      </c>
      <c r="C11071" s="552"/>
      <c r="D11071" s="558"/>
      <c r="E11071" s="555">
        <f t="shared" si="2508"/>
        <v>0</v>
      </c>
      <c r="F11071" s="558">
        <f>IF(C11071="",0,IFERROR(VLOOKUP(COUNTIF($A$1:A11071,"ANALISIS DE PRECIOS"),T_Rendimiento_Equipo,5,FALSE),0))</f>
        <v>0</v>
      </c>
      <c r="G11071" s="555">
        <f t="shared" si="2509"/>
        <v>0</v>
      </c>
    </row>
    <row r="11072" spans="1:7" ht="19.899999999999999" customHeight="1" x14ac:dyDescent="0.2">
      <c r="A11072" s="601">
        <f t="shared" si="2506"/>
        <v>0</v>
      </c>
      <c r="B11072" s="561">
        <f t="shared" si="2507"/>
        <v>0</v>
      </c>
      <c r="C11072" s="552"/>
      <c r="D11072" s="558"/>
      <c r="E11072" s="555">
        <f t="shared" si="2508"/>
        <v>0</v>
      </c>
      <c r="F11072" s="558">
        <f>IF(C11072="",0,IFERROR(VLOOKUP(COUNTIF($A$1:A11072,"ANALISIS DE PRECIOS"),T_Rendimiento_Equipo,5,FALSE),0))</f>
        <v>0</v>
      </c>
      <c r="G11072" s="555">
        <f t="shared" si="2509"/>
        <v>0</v>
      </c>
    </row>
    <row r="11073" spans="1:7" ht="19.899999999999999" customHeight="1" x14ac:dyDescent="0.2">
      <c r="A11073" s="601">
        <f t="shared" si="2506"/>
        <v>0</v>
      </c>
      <c r="B11073" s="561">
        <f t="shared" si="2507"/>
        <v>0</v>
      </c>
      <c r="C11073" s="552"/>
      <c r="D11073" s="566"/>
      <c r="E11073" s="555">
        <f t="shared" si="2508"/>
        <v>0</v>
      </c>
      <c r="F11073" s="558">
        <f>IF(C11073="",0,IFERROR(VLOOKUP(COUNTIF($A$1:A11073,"ANALISIS DE PRECIOS"),T_Rendimiento_Equipo,5,FALSE),0))</f>
        <v>0</v>
      </c>
      <c r="G11073" s="555">
        <f t="shared" si="2509"/>
        <v>0</v>
      </c>
    </row>
    <row r="11074" spans="1:7" ht="19.899999999999999" customHeight="1" x14ac:dyDescent="0.2">
      <c r="A11074" s="601">
        <f t="shared" si="2506"/>
        <v>0</v>
      </c>
      <c r="B11074" s="561">
        <f t="shared" si="2507"/>
        <v>0</v>
      </c>
      <c r="C11074" s="561"/>
      <c r="D11074" s="567"/>
      <c r="E11074" s="555">
        <f t="shared" si="2508"/>
        <v>0</v>
      </c>
      <c r="F11074" s="558">
        <f>IF(C11074="",0,IFERROR(VLOOKUP(COUNTIF($A$1:A11074,"ANALISIS DE PRECIOS"),T_Rendimiento_Equipo,5,FALSE),0))</f>
        <v>0</v>
      </c>
      <c r="G11074" s="555">
        <f t="shared" si="2509"/>
        <v>0</v>
      </c>
    </row>
    <row r="11075" spans="1:7" ht="19.899999999999999" customHeight="1" x14ac:dyDescent="0.2">
      <c r="A11075" s="602"/>
      <c r="B11075" s="541"/>
      <c r="C11075" s="545"/>
      <c r="D11075" s="541"/>
      <c r="E11075" s="542"/>
      <c r="F11075" s="564" t="s">
        <v>28</v>
      </c>
      <c r="G11075" s="604">
        <f>SUBTOTAL(9,G11068:G11074)</f>
        <v>0</v>
      </c>
    </row>
    <row r="11076" spans="1:7" ht="19.899999999999999" customHeight="1" x14ac:dyDescent="0.2">
      <c r="A11076" s="599"/>
      <c r="B11076" s="545"/>
      <c r="C11076" s="537" t="s">
        <v>1014</v>
      </c>
      <c r="D11076" s="541"/>
      <c r="E11076" s="542"/>
      <c r="F11076" s="543"/>
      <c r="G11076" s="600"/>
    </row>
    <row r="11077" spans="1:7" ht="19.899999999999999" customHeight="1" x14ac:dyDescent="0.2">
      <c r="A11077" s="792" t="s">
        <v>576</v>
      </c>
      <c r="B11077" s="793"/>
      <c r="C11077" s="794" t="s">
        <v>0</v>
      </c>
      <c r="D11077" s="794" t="s">
        <v>1867</v>
      </c>
      <c r="E11077" s="796" t="s">
        <v>24</v>
      </c>
      <c r="F11077" s="798" t="s">
        <v>25</v>
      </c>
      <c r="G11077" s="800" t="s">
        <v>26</v>
      </c>
    </row>
    <row r="11078" spans="1:7" ht="19.899999999999999" customHeight="1" x14ac:dyDescent="0.2">
      <c r="A11078" s="560" t="s">
        <v>577</v>
      </c>
      <c r="B11078" s="560" t="s">
        <v>578</v>
      </c>
      <c r="C11078" s="795"/>
      <c r="D11078" s="795"/>
      <c r="E11078" s="797"/>
      <c r="F11078" s="799"/>
      <c r="G11078" s="801"/>
    </row>
    <row r="11079" spans="1:7" ht="19.899999999999999" customHeight="1" x14ac:dyDescent="0.2">
      <c r="A11079" s="601">
        <f t="shared" ref="A11079:A11089" si="2510">IFERROR(VLOOKUP(C11079,T_Insumos,4,FALSE),0)</f>
        <v>0</v>
      </c>
      <c r="B11079" s="561">
        <f t="shared" ref="B11079:B11089" si="2511">IFERROR(VLOOKUP(C11079,T_Insumos,5,FALSE),0)</f>
        <v>0</v>
      </c>
      <c r="C11079" s="561"/>
      <c r="D11079" s="613">
        <f t="shared" ref="D11079:D11089" si="2512">IFERROR(VLOOKUP(C11079,T_Insumos,2,FALSE),0)</f>
        <v>0</v>
      </c>
      <c r="E11079" s="553"/>
      <c r="F11079" s="555">
        <f t="shared" ref="F11079:F11089" si="2513">IFERROR(VLOOKUP(C11079,T_Insumos,3,FALSE),0)</f>
        <v>0</v>
      </c>
      <c r="G11079" s="555">
        <f>ROUND(E11079*F11079,2)</f>
        <v>0</v>
      </c>
    </row>
    <row r="11080" spans="1:7" ht="19.899999999999999" customHeight="1" x14ac:dyDescent="0.2">
      <c r="A11080" s="601">
        <f t="shared" si="2510"/>
        <v>0</v>
      </c>
      <c r="B11080" s="561">
        <f t="shared" si="2511"/>
        <v>0</v>
      </c>
      <c r="C11080" s="561"/>
      <c r="D11080" s="613">
        <f t="shared" si="2512"/>
        <v>0</v>
      </c>
      <c r="E11080" s="553"/>
      <c r="F11080" s="555">
        <f t="shared" si="2513"/>
        <v>0</v>
      </c>
      <c r="G11080" s="555">
        <f t="shared" ref="G11080:G11089" si="2514">ROUND(E11080*F11080,2)</f>
        <v>0</v>
      </c>
    </row>
    <row r="11081" spans="1:7" ht="19.899999999999999" customHeight="1" x14ac:dyDescent="0.2">
      <c r="A11081" s="601">
        <f t="shared" si="2510"/>
        <v>0</v>
      </c>
      <c r="B11081" s="561">
        <f t="shared" si="2511"/>
        <v>0</v>
      </c>
      <c r="C11081" s="561"/>
      <c r="D11081" s="613">
        <f t="shared" si="2512"/>
        <v>0</v>
      </c>
      <c r="E11081" s="553"/>
      <c r="F11081" s="555">
        <f t="shared" si="2513"/>
        <v>0</v>
      </c>
      <c r="G11081" s="555">
        <f t="shared" si="2514"/>
        <v>0</v>
      </c>
    </row>
    <row r="11082" spans="1:7" ht="19.899999999999999" customHeight="1" x14ac:dyDescent="0.2">
      <c r="A11082" s="601">
        <f t="shared" si="2510"/>
        <v>0</v>
      </c>
      <c r="B11082" s="561">
        <f t="shared" si="2511"/>
        <v>0</v>
      </c>
      <c r="C11082" s="561"/>
      <c r="D11082" s="613">
        <f t="shared" si="2512"/>
        <v>0</v>
      </c>
      <c r="E11082" s="553"/>
      <c r="F11082" s="555">
        <f t="shared" si="2513"/>
        <v>0</v>
      </c>
      <c r="G11082" s="555">
        <f t="shared" si="2514"/>
        <v>0</v>
      </c>
    </row>
    <row r="11083" spans="1:7" ht="19.899999999999999" customHeight="1" x14ac:dyDescent="0.2">
      <c r="A11083" s="601">
        <f t="shared" si="2510"/>
        <v>0</v>
      </c>
      <c r="B11083" s="561">
        <f t="shared" si="2511"/>
        <v>0</v>
      </c>
      <c r="C11083" s="561"/>
      <c r="D11083" s="613">
        <f t="shared" si="2512"/>
        <v>0</v>
      </c>
      <c r="E11083" s="553"/>
      <c r="F11083" s="555">
        <f t="shared" si="2513"/>
        <v>0</v>
      </c>
      <c r="G11083" s="555">
        <f t="shared" si="2514"/>
        <v>0</v>
      </c>
    </row>
    <row r="11084" spans="1:7" ht="19.899999999999999" customHeight="1" x14ac:dyDescent="0.2">
      <c r="A11084" s="601">
        <f t="shared" si="2510"/>
        <v>0</v>
      </c>
      <c r="B11084" s="561">
        <f t="shared" si="2511"/>
        <v>0</v>
      </c>
      <c r="C11084" s="561"/>
      <c r="D11084" s="613">
        <f t="shared" si="2512"/>
        <v>0</v>
      </c>
      <c r="E11084" s="553"/>
      <c r="F11084" s="555">
        <f t="shared" si="2513"/>
        <v>0</v>
      </c>
      <c r="G11084" s="555">
        <f t="shared" si="2514"/>
        <v>0</v>
      </c>
    </row>
    <row r="11085" spans="1:7" ht="19.899999999999999" customHeight="1" x14ac:dyDescent="0.2">
      <c r="A11085" s="601">
        <f t="shared" si="2510"/>
        <v>0</v>
      </c>
      <c r="B11085" s="561">
        <f t="shared" si="2511"/>
        <v>0</v>
      </c>
      <c r="C11085" s="561"/>
      <c r="D11085" s="613">
        <f t="shared" si="2512"/>
        <v>0</v>
      </c>
      <c r="E11085" s="553"/>
      <c r="F11085" s="555">
        <f t="shared" si="2513"/>
        <v>0</v>
      </c>
      <c r="G11085" s="555">
        <f t="shared" si="2514"/>
        <v>0</v>
      </c>
    </row>
    <row r="11086" spans="1:7" ht="19.899999999999999" customHeight="1" x14ac:dyDescent="0.2">
      <c r="A11086" s="601">
        <f t="shared" si="2510"/>
        <v>0</v>
      </c>
      <c r="B11086" s="561">
        <f t="shared" si="2511"/>
        <v>0</v>
      </c>
      <c r="C11086" s="561"/>
      <c r="D11086" s="613">
        <f t="shared" si="2512"/>
        <v>0</v>
      </c>
      <c r="E11086" s="553"/>
      <c r="F11086" s="555">
        <f t="shared" si="2513"/>
        <v>0</v>
      </c>
      <c r="G11086" s="555">
        <f t="shared" si="2514"/>
        <v>0</v>
      </c>
    </row>
    <row r="11087" spans="1:7" ht="19.899999999999999" customHeight="1" x14ac:dyDescent="0.2">
      <c r="A11087" s="601">
        <f t="shared" si="2510"/>
        <v>0</v>
      </c>
      <c r="B11087" s="561">
        <f t="shared" si="2511"/>
        <v>0</v>
      </c>
      <c r="C11087" s="561"/>
      <c r="D11087" s="613">
        <f t="shared" si="2512"/>
        <v>0</v>
      </c>
      <c r="E11087" s="553"/>
      <c r="F11087" s="555">
        <f t="shared" si="2513"/>
        <v>0</v>
      </c>
      <c r="G11087" s="555">
        <f t="shared" si="2514"/>
        <v>0</v>
      </c>
    </row>
    <row r="11088" spans="1:7" ht="19.899999999999999" customHeight="1" x14ac:dyDescent="0.2">
      <c r="A11088" s="601">
        <f t="shared" si="2510"/>
        <v>0</v>
      </c>
      <c r="B11088" s="561">
        <f t="shared" si="2511"/>
        <v>0</v>
      </c>
      <c r="C11088" s="561"/>
      <c r="D11088" s="613">
        <f t="shared" si="2512"/>
        <v>0</v>
      </c>
      <c r="E11088" s="553"/>
      <c r="F11088" s="555">
        <f t="shared" si="2513"/>
        <v>0</v>
      </c>
      <c r="G11088" s="555">
        <f t="shared" si="2514"/>
        <v>0</v>
      </c>
    </row>
    <row r="11089" spans="1:7" ht="19.899999999999999" customHeight="1" x14ac:dyDescent="0.2">
      <c r="A11089" s="601">
        <f t="shared" si="2510"/>
        <v>0</v>
      </c>
      <c r="B11089" s="561">
        <f t="shared" si="2511"/>
        <v>0</v>
      </c>
      <c r="C11089" s="561"/>
      <c r="D11089" s="613">
        <f t="shared" si="2512"/>
        <v>0</v>
      </c>
      <c r="E11089" s="553"/>
      <c r="F11089" s="555">
        <f t="shared" si="2513"/>
        <v>0</v>
      </c>
      <c r="G11089" s="555">
        <f t="shared" si="2514"/>
        <v>0</v>
      </c>
    </row>
    <row r="11090" spans="1:7" ht="19.899999999999999" customHeight="1" x14ac:dyDescent="0.2">
      <c r="A11090" s="599"/>
      <c r="B11090" s="545"/>
      <c r="C11090" s="545"/>
      <c r="D11090" s="541"/>
      <c r="E11090" s="542"/>
      <c r="F11090" s="564" t="s">
        <v>29</v>
      </c>
      <c r="G11090" s="605">
        <f>SUBTOTAL(9,G11079:G11089)</f>
        <v>0</v>
      </c>
    </row>
    <row r="11091" spans="1:7" ht="19.899999999999999" customHeight="1" x14ac:dyDescent="0.2">
      <c r="A11091" s="599"/>
      <c r="B11091" s="545"/>
      <c r="C11091" s="537" t="s">
        <v>1015</v>
      </c>
      <c r="D11091" s="541"/>
      <c r="E11091" s="542"/>
      <c r="F11091" s="543"/>
      <c r="G11091" s="600"/>
    </row>
    <row r="11092" spans="1:7" ht="19.899999999999999" customHeight="1" x14ac:dyDescent="0.2">
      <c r="A11092" s="792" t="s">
        <v>576</v>
      </c>
      <c r="B11092" s="793"/>
      <c r="C11092" s="794" t="s">
        <v>0</v>
      </c>
      <c r="D11092" s="794" t="s">
        <v>1867</v>
      </c>
      <c r="E11092" s="796" t="s">
        <v>24</v>
      </c>
      <c r="F11092" s="798" t="s">
        <v>25</v>
      </c>
      <c r="G11092" s="800" t="s">
        <v>26</v>
      </c>
    </row>
    <row r="11093" spans="1:7" ht="19.899999999999999" customHeight="1" x14ac:dyDescent="0.2">
      <c r="A11093" s="560" t="s">
        <v>577</v>
      </c>
      <c r="B11093" s="560" t="s">
        <v>578</v>
      </c>
      <c r="C11093" s="795"/>
      <c r="D11093" s="795"/>
      <c r="E11093" s="797"/>
      <c r="F11093" s="799"/>
      <c r="G11093" s="801"/>
    </row>
    <row r="11094" spans="1:7" ht="19.899999999999999" customHeight="1" x14ac:dyDescent="0.2">
      <c r="A11094" s="601">
        <f>IFERROR(VLOOKUP(C11094,T_Insumos,4,FALSE),0)</f>
        <v>0</v>
      </c>
      <c r="B11094" s="561">
        <f>IFERROR(VLOOKUP(C11094,T_Insumos,5,FALSE),0)</f>
        <v>0</v>
      </c>
      <c r="C11094" s="552"/>
      <c r="D11094" s="613">
        <f>IF(C11094=0,0,"$/tnkm")</f>
        <v>0</v>
      </c>
      <c r="E11094" s="553"/>
      <c r="F11094" s="555">
        <f>IFERROR(VLOOKUP(C11094,T_Insumos,3,FALSE),0)</f>
        <v>0</v>
      </c>
      <c r="G11094" s="555">
        <f>ROUND(E11094*F11094,2)</f>
        <v>0</v>
      </c>
    </row>
    <row r="11095" spans="1:7" ht="19.899999999999999" customHeight="1" x14ac:dyDescent="0.2">
      <c r="A11095" s="601">
        <f>IFERROR(VLOOKUP(C11095,T_Insumos,4,FALSE),0)</f>
        <v>0</v>
      </c>
      <c r="B11095" s="561">
        <f>IFERROR(VLOOKUP(C11095,T_Insumos,5,FALSE),0)</f>
        <v>0</v>
      </c>
      <c r="C11095" s="552"/>
      <c r="D11095" s="613">
        <f>IF(C11095=0,0,"$/tnkm")</f>
        <v>0</v>
      </c>
      <c r="E11095" s="569"/>
      <c r="F11095" s="555">
        <f>IFERROR(VLOOKUP(C11095,T_Insumos,3,FALSE),0)</f>
        <v>0</v>
      </c>
      <c r="G11095" s="555">
        <f t="shared" ref="G11095" si="2515">ROUND(E11095*F11095,2)</f>
        <v>0</v>
      </c>
    </row>
    <row r="11096" spans="1:7" ht="19.899999999999999" customHeight="1" x14ac:dyDescent="0.2">
      <c r="A11096" s="599"/>
      <c r="B11096" s="545"/>
      <c r="C11096" s="545"/>
      <c r="D11096" s="541"/>
      <c r="E11096" s="542"/>
      <c r="F11096" s="564" t="s">
        <v>1016</v>
      </c>
      <c r="G11096" s="605">
        <f>SUBTOTAL(9,G11094:G11095)</f>
        <v>0</v>
      </c>
    </row>
    <row r="11097" spans="1:7" ht="19.899999999999999" customHeight="1" x14ac:dyDescent="0.2">
      <c r="A11097" s="602"/>
      <c r="B11097" s="541"/>
      <c r="C11097" s="545"/>
      <c r="D11097" s="541"/>
      <c r="E11097" s="542"/>
      <c r="F11097" s="543"/>
      <c r="G11097" s="600"/>
    </row>
    <row r="11098" spans="1:7" ht="19.899999999999999" customHeight="1" x14ac:dyDescent="0.2">
      <c r="A11098" s="664" t="str">
        <f>B11032</f>
        <v/>
      </c>
      <c r="B11098" s="661">
        <f ca="1">C11032</f>
        <v>0</v>
      </c>
      <c r="C11098" s="541"/>
      <c r="D11098" s="541" t="s">
        <v>1833</v>
      </c>
      <c r="E11098" s="662"/>
      <c r="F11098" s="663" t="str">
        <f ca="1">"$/"&amp;G11032</f>
        <v>$/0</v>
      </c>
      <c r="G11098" s="610">
        <f>SUBTOTAL(9,G11055:G11097)</f>
        <v>0</v>
      </c>
    </row>
    <row r="11099" spans="1:7" ht="19.899999999999999" customHeight="1" x14ac:dyDescent="0.2">
      <c r="A11099" s="606"/>
      <c r="B11099" s="607"/>
      <c r="C11099" s="608"/>
      <c r="D11099" s="608" t="s">
        <v>2043</v>
      </c>
      <c r="E11099" s="609"/>
      <c r="F11099" s="665" t="str">
        <f ca="1">"$/"&amp;G11032</f>
        <v>$/0</v>
      </c>
      <c r="G11099" s="610">
        <f>ROUND(G11098/Coeficiente_Paso,2)</f>
        <v>0</v>
      </c>
    </row>
    <row r="11100" spans="1:7" ht="19.899999999999999" customHeight="1" x14ac:dyDescent="0.2">
      <c r="A11100" s="191"/>
      <c r="B11100" s="191"/>
      <c r="C11100" s="191"/>
      <c r="D11100" s="191"/>
      <c r="E11100" s="191"/>
      <c r="F11100" s="191"/>
      <c r="G11100" s="191"/>
    </row>
    <row r="11101" spans="1:7" ht="19.899999999999999" customHeight="1" x14ac:dyDescent="0.2">
      <c r="A11101" s="802" t="s">
        <v>31</v>
      </c>
      <c r="B11101" s="803"/>
      <c r="C11101" s="803"/>
      <c r="D11101" s="803"/>
      <c r="E11101" s="803"/>
      <c r="F11101" s="803"/>
      <c r="G11101" s="804"/>
    </row>
    <row r="11102" spans="1:7" ht="19.899999999999999" customHeight="1" x14ac:dyDescent="0.2">
      <c r="A11102" s="587" t="s">
        <v>711</v>
      </c>
      <c r="B11102" s="535" t="str">
        <f>Comitente</f>
        <v>DIRECCIÓN PROVINCIAL DE VIALIDAD</v>
      </c>
      <c r="C11102" s="536"/>
      <c r="D11102" s="537"/>
      <c r="E11102" s="537"/>
      <c r="F11102" s="538"/>
      <c r="G11102" s="588"/>
    </row>
    <row r="11103" spans="1:7" ht="19.899999999999999" customHeight="1" x14ac:dyDescent="0.2">
      <c r="A11103" s="587" t="s">
        <v>712</v>
      </c>
      <c r="B11103" s="535">
        <f>Contratista</f>
        <v>0</v>
      </c>
      <c r="C11103" s="539"/>
      <c r="D11103" s="539"/>
      <c r="E11103" s="539"/>
      <c r="F11103" s="535"/>
      <c r="G11103" s="589"/>
    </row>
    <row r="11104" spans="1:7" ht="19.899999999999999" customHeight="1" x14ac:dyDescent="0.2">
      <c r="A11104" s="587" t="s">
        <v>21</v>
      </c>
      <c r="B11104" s="535" t="str">
        <f>Obra</f>
        <v>PAVIMENTACIÓN Y REPAVIMENTACION DE LA RED VIAL MUNICIPAL AFECTADAS POR OBRAS DE SANEAMIENTO 1era ETAPA SARMIENTO</v>
      </c>
      <c r="C11104" s="539"/>
      <c r="D11104" s="539"/>
      <c r="E11104" s="539"/>
      <c r="F11104" s="535" t="s">
        <v>32</v>
      </c>
      <c r="G11104" s="589">
        <f>Fecha_Base</f>
        <v>0</v>
      </c>
    </row>
    <row r="11105" spans="1:7" ht="19.899999999999999" customHeight="1" x14ac:dyDescent="0.2">
      <c r="A11105" s="590" t="s">
        <v>710</v>
      </c>
      <c r="B11105" s="540" t="str">
        <f>Ubicación</f>
        <v>DEPARTAMENTO SARMIENTO</v>
      </c>
      <c r="C11105" s="540"/>
      <c r="D11105" s="541"/>
      <c r="E11105" s="542"/>
      <c r="F11105" s="543"/>
      <c r="G11105" s="591"/>
    </row>
    <row r="11106" spans="1:7" ht="19.899999999999999" customHeight="1" x14ac:dyDescent="0.2">
      <c r="A11106" s="590" t="s">
        <v>33</v>
      </c>
      <c r="B11106" s="544" t="str">
        <f>IFERROR(VALUE(LEFT(B11107,FIND(".",B11107)-1)),"")</f>
        <v/>
      </c>
      <c r="C11106" s="545">
        <f ca="1">IFERROR(VLOOKUP(B11106,T_Computo_Presupuesto,2,FALSE),0)</f>
        <v>0</v>
      </c>
      <c r="D11106" s="545"/>
      <c r="E11106" s="542"/>
      <c r="F11106" s="543"/>
      <c r="G11106" s="591"/>
    </row>
    <row r="11107" spans="1:7" ht="19.899999999999999" customHeight="1" x14ac:dyDescent="0.2">
      <c r="A11107" s="590" t="s">
        <v>22</v>
      </c>
      <c r="B11107" s="546" t="str">
        <f>IFERROR(VLOOKUP(COUNTIF($A$1:A11107,"ANALISIS DE PRECIOS"),T_NumeroItem,2,FALSE),"")</f>
        <v/>
      </c>
      <c r="C11107" s="805">
        <f ca="1">IFERROR(VLOOKUP(B11107,T_Computo_Presupuesto,2,FALSE),0)</f>
        <v>0</v>
      </c>
      <c r="D11107" s="805"/>
      <c r="E11107" s="805"/>
      <c r="F11107" s="540" t="s">
        <v>23</v>
      </c>
      <c r="G11107" s="592">
        <f ca="1">IFERROR(VLOOKUP(B11107,T_Computo_Presupuesto,4,FALSE),0)</f>
        <v>0</v>
      </c>
    </row>
    <row r="11108" spans="1:7" ht="19.899999999999999" customHeight="1" x14ac:dyDescent="0.2">
      <c r="A11108" s="590"/>
      <c r="B11108" s="540"/>
      <c r="C11108" s="545"/>
      <c r="D11108" s="541"/>
      <c r="E11108" s="542"/>
      <c r="F11108" s="545"/>
      <c r="G11108" s="593"/>
    </row>
    <row r="11109" spans="1:7" ht="19.899999999999999" customHeight="1" x14ac:dyDescent="0.2">
      <c r="A11109" s="594"/>
      <c r="B11109" s="547"/>
      <c r="C11109" s="548" t="s">
        <v>999</v>
      </c>
      <c r="D11109" s="547"/>
      <c r="E11109" s="547"/>
      <c r="F11109" s="547"/>
      <c r="G11109" s="595"/>
    </row>
    <row r="11110" spans="1:7" ht="19.899999999999999" customHeight="1" x14ac:dyDescent="0.2">
      <c r="A11110" s="590"/>
      <c r="B11110" s="549"/>
      <c r="C11110" s="545"/>
      <c r="D11110" s="541"/>
      <c r="E11110" s="542"/>
      <c r="F11110" s="540"/>
      <c r="G11110" s="592"/>
    </row>
    <row r="11111" spans="1:7" ht="19.899999999999999" customHeight="1" x14ac:dyDescent="0.2">
      <c r="A11111" s="590"/>
      <c r="B11111" s="549"/>
      <c r="C11111" s="550" t="s">
        <v>1000</v>
      </c>
      <c r="D11111" s="551" t="s">
        <v>24</v>
      </c>
      <c r="E11111" s="551" t="s">
        <v>1001</v>
      </c>
      <c r="F11111" s="551" t="s">
        <v>1002</v>
      </c>
      <c r="G11111" s="550" t="s">
        <v>1003</v>
      </c>
    </row>
    <row r="11112" spans="1:7" ht="19.899999999999999" customHeight="1" x14ac:dyDescent="0.2">
      <c r="A11112" s="590"/>
      <c r="B11112" s="549"/>
      <c r="C11112" s="552"/>
      <c r="D11112" s="553"/>
      <c r="E11112" s="554">
        <f t="shared" ref="E11112:E11121" si="2516">IFERROR(VLOOKUP(C11112,T_Equipos,4,FALSE),0)</f>
        <v>0</v>
      </c>
      <c r="F11112" s="555">
        <f t="shared" ref="F11112:F11121" si="2517">IFERROR(VLOOKUP(C11112,T_Equipos,5,FALSE),0)</f>
        <v>0</v>
      </c>
      <c r="G11112" s="555">
        <f>ROUND(D11112*F11112,2)</f>
        <v>0</v>
      </c>
    </row>
    <row r="11113" spans="1:7" ht="19.899999999999999" customHeight="1" x14ac:dyDescent="0.2">
      <c r="A11113" s="590"/>
      <c r="B11113" s="549"/>
      <c r="C11113" s="552"/>
      <c r="D11113" s="553"/>
      <c r="E11113" s="554">
        <f t="shared" si="2516"/>
        <v>0</v>
      </c>
      <c r="F11113" s="555">
        <f t="shared" si="2517"/>
        <v>0</v>
      </c>
      <c r="G11113" s="555">
        <f>ROUND(D11113*F11113,2)</f>
        <v>0</v>
      </c>
    </row>
    <row r="11114" spans="1:7" ht="19.899999999999999" customHeight="1" x14ac:dyDescent="0.2">
      <c r="A11114" s="590"/>
      <c r="B11114" s="549"/>
      <c r="C11114" s="552"/>
      <c r="D11114" s="553"/>
      <c r="E11114" s="554">
        <f t="shared" si="2516"/>
        <v>0</v>
      </c>
      <c r="F11114" s="555">
        <f t="shared" si="2517"/>
        <v>0</v>
      </c>
      <c r="G11114" s="555">
        <f>ROUND(D11114*F11114,2)</f>
        <v>0</v>
      </c>
    </row>
    <row r="11115" spans="1:7" ht="19.899999999999999" customHeight="1" x14ac:dyDescent="0.2">
      <c r="A11115" s="590"/>
      <c r="B11115" s="549"/>
      <c r="C11115" s="552"/>
      <c r="D11115" s="553"/>
      <c r="E11115" s="554">
        <f t="shared" si="2516"/>
        <v>0</v>
      </c>
      <c r="F11115" s="555">
        <f t="shared" si="2517"/>
        <v>0</v>
      </c>
      <c r="G11115" s="555">
        <f>ROUND(D11115*F11115,2)</f>
        <v>0</v>
      </c>
    </row>
    <row r="11116" spans="1:7" ht="19.899999999999999" customHeight="1" x14ac:dyDescent="0.2">
      <c r="A11116" s="590"/>
      <c r="B11116" s="549"/>
      <c r="C11116" s="552"/>
      <c r="D11116" s="553"/>
      <c r="E11116" s="554">
        <f t="shared" si="2516"/>
        <v>0</v>
      </c>
      <c r="F11116" s="555">
        <f t="shared" si="2517"/>
        <v>0</v>
      </c>
      <c r="G11116" s="555">
        <f t="shared" ref="G11116:G11121" si="2518">ROUND(D11116*F11116,2)</f>
        <v>0</v>
      </c>
    </row>
    <row r="11117" spans="1:7" ht="19.899999999999999" customHeight="1" x14ac:dyDescent="0.2">
      <c r="A11117" s="590"/>
      <c r="B11117" s="549"/>
      <c r="C11117" s="552"/>
      <c r="D11117" s="553"/>
      <c r="E11117" s="554">
        <f t="shared" si="2516"/>
        <v>0</v>
      </c>
      <c r="F11117" s="555">
        <f t="shared" si="2517"/>
        <v>0</v>
      </c>
      <c r="G11117" s="555">
        <f t="shared" si="2518"/>
        <v>0</v>
      </c>
    </row>
    <row r="11118" spans="1:7" ht="19.899999999999999" customHeight="1" x14ac:dyDescent="0.2">
      <c r="A11118" s="590"/>
      <c r="B11118" s="549"/>
      <c r="C11118" s="552"/>
      <c r="D11118" s="553"/>
      <c r="E11118" s="554">
        <f t="shared" si="2516"/>
        <v>0</v>
      </c>
      <c r="F11118" s="555">
        <f t="shared" si="2517"/>
        <v>0</v>
      </c>
      <c r="G11118" s="555">
        <f t="shared" si="2518"/>
        <v>0</v>
      </c>
    </row>
    <row r="11119" spans="1:7" ht="19.899999999999999" customHeight="1" x14ac:dyDescent="0.2">
      <c r="A11119" s="590"/>
      <c r="B11119" s="549"/>
      <c r="C11119" s="552"/>
      <c r="D11119" s="553"/>
      <c r="E11119" s="554">
        <f t="shared" si="2516"/>
        <v>0</v>
      </c>
      <c r="F11119" s="555">
        <f t="shared" si="2517"/>
        <v>0</v>
      </c>
      <c r="G11119" s="555">
        <f t="shared" si="2518"/>
        <v>0</v>
      </c>
    </row>
    <row r="11120" spans="1:7" ht="19.899999999999999" customHeight="1" x14ac:dyDescent="0.2">
      <c r="A11120" s="590"/>
      <c r="B11120" s="549"/>
      <c r="C11120" s="552"/>
      <c r="D11120" s="553"/>
      <c r="E11120" s="554">
        <f t="shared" si="2516"/>
        <v>0</v>
      </c>
      <c r="F11120" s="555">
        <f t="shared" si="2517"/>
        <v>0</v>
      </c>
      <c r="G11120" s="555">
        <f t="shared" si="2518"/>
        <v>0</v>
      </c>
    </row>
    <row r="11121" spans="1:7" ht="19.899999999999999" customHeight="1" x14ac:dyDescent="0.2">
      <c r="A11121" s="590"/>
      <c r="B11121" s="549"/>
      <c r="C11121" s="552"/>
      <c r="D11121" s="553"/>
      <c r="E11121" s="554">
        <f t="shared" si="2516"/>
        <v>0</v>
      </c>
      <c r="F11121" s="555">
        <f t="shared" si="2517"/>
        <v>0</v>
      </c>
      <c r="G11121" s="555">
        <f t="shared" si="2518"/>
        <v>0</v>
      </c>
    </row>
    <row r="11122" spans="1:7" ht="19.899999999999999" customHeight="1" x14ac:dyDescent="0.2">
      <c r="A11122" s="590"/>
      <c r="B11122" s="549"/>
      <c r="C11122" s="545"/>
      <c r="D11122" s="545"/>
      <c r="E11122" s="556"/>
      <c r="F11122" s="540"/>
      <c r="G11122" s="592"/>
    </row>
    <row r="11123" spans="1:7" ht="19.899999999999999" customHeight="1" x14ac:dyDescent="0.2">
      <c r="A11123" s="590"/>
      <c r="B11123" s="545"/>
      <c r="C11123" s="537" t="s">
        <v>1004</v>
      </c>
      <c r="D11123" s="540" t="s">
        <v>1001</v>
      </c>
      <c r="E11123" s="611">
        <f>SUMPRODUCT(D11112:D11121,E11112:E11121)</f>
        <v>0</v>
      </c>
      <c r="F11123" s="540" t="s">
        <v>1005</v>
      </c>
      <c r="G11123" s="612">
        <f>SUM(G11112:G11121)</f>
        <v>0</v>
      </c>
    </row>
    <row r="11124" spans="1:7" ht="19.899999999999999" customHeight="1" x14ac:dyDescent="0.2">
      <c r="A11124" s="590"/>
      <c r="B11124" s="549"/>
      <c r="C11124" s="557"/>
      <c r="D11124" s="556"/>
      <c r="E11124" s="542"/>
      <c r="F11124" s="540"/>
      <c r="G11124" s="596"/>
    </row>
    <row r="11125" spans="1:7" ht="19.899999999999999" customHeight="1" x14ac:dyDescent="0.2">
      <c r="A11125" s="597"/>
      <c r="B11125" s="549"/>
      <c r="C11125" s="540" t="s">
        <v>1006</v>
      </c>
      <c r="D11125" s="558">
        <f>IFERROR(VLOOKUP(COUNTIF($A$1:A11125,"ANALISIS DE PRECIOS"),T_Rendimiento_Equipo,5,FALSE),0)</f>
        <v>0</v>
      </c>
      <c r="E11125" s="559" t="str">
        <f ca="1">G11107&amp;"/día"</f>
        <v>0/día</v>
      </c>
      <c r="F11125" s="598"/>
      <c r="G11125" s="592"/>
    </row>
    <row r="11126" spans="1:7" ht="19.899999999999999" customHeight="1" x14ac:dyDescent="0.2">
      <c r="A11126" s="590"/>
      <c r="B11126" s="549"/>
      <c r="C11126" s="545"/>
      <c r="D11126" s="541"/>
      <c r="E11126" s="542"/>
      <c r="F11126" s="540"/>
      <c r="G11126" s="592"/>
    </row>
    <row r="11127" spans="1:7" ht="19.899999999999999" customHeight="1" x14ac:dyDescent="0.2">
      <c r="A11127" s="792" t="s">
        <v>576</v>
      </c>
      <c r="B11127" s="793"/>
      <c r="C11127" s="794" t="s">
        <v>0</v>
      </c>
      <c r="D11127" s="806" t="s">
        <v>1866</v>
      </c>
      <c r="E11127" s="806" t="s">
        <v>1865</v>
      </c>
      <c r="F11127" s="798" t="s">
        <v>1007</v>
      </c>
      <c r="G11127" s="800" t="s">
        <v>26</v>
      </c>
    </row>
    <row r="11128" spans="1:7" ht="19.899999999999999" customHeight="1" x14ac:dyDescent="0.2">
      <c r="A11128" s="560" t="s">
        <v>577</v>
      </c>
      <c r="B11128" s="560" t="s">
        <v>578</v>
      </c>
      <c r="C11128" s="795"/>
      <c r="D11128" s="807"/>
      <c r="E11128" s="797"/>
      <c r="F11128" s="799"/>
      <c r="G11128" s="801"/>
    </row>
    <row r="11129" spans="1:7" ht="19.899999999999999" customHeight="1" x14ac:dyDescent="0.2">
      <c r="A11129" s="599"/>
      <c r="B11129" s="545"/>
      <c r="C11129" s="537" t="s">
        <v>1008</v>
      </c>
      <c r="D11129" s="542"/>
      <c r="E11129" s="542"/>
      <c r="F11129" s="545"/>
      <c r="G11129" s="600"/>
    </row>
    <row r="11130" spans="1:7" ht="19.899999999999999" customHeight="1" x14ac:dyDescent="0.2">
      <c r="A11130" s="601">
        <f t="shared" ref="A11130:A11138" si="2519">IFERROR(VLOOKUP(C11130,T_Insumos,4,FALSE),0)</f>
        <v>0</v>
      </c>
      <c r="B11130" s="561">
        <f t="shared" ref="B11130:B11138" si="2520">IFERROR(VLOOKUP(C11130,T_Insumos,5,FALSE),0)</f>
        <v>0</v>
      </c>
      <c r="C11130" s="552"/>
      <c r="D11130" s="562">
        <f t="shared" ref="D11130:D11138" si="2521">IFERROR(VLOOKUP(C11130,T_Insumos,3,FALSE),0)</f>
        <v>0</v>
      </c>
      <c r="E11130" s="555">
        <f>D11130*$G$23</f>
        <v>0</v>
      </c>
      <c r="F11130" s="558">
        <f>IF(C11130="",0,IFERROR(VLOOKUP(COUNTIF($A$1:A11130,"ANALISIS DE PRECIOS"),T_Rendimiento_Equipo,5,FALSE),0))</f>
        <v>0</v>
      </c>
      <c r="G11130" s="555">
        <f>IFERROR(ROUND(E11130/F11130,2),0)</f>
        <v>0</v>
      </c>
    </row>
    <row r="11131" spans="1:7" ht="19.899999999999999" customHeight="1" x14ac:dyDescent="0.2">
      <c r="A11131" s="601">
        <f t="shared" si="2519"/>
        <v>0</v>
      </c>
      <c r="B11131" s="561">
        <f t="shared" si="2520"/>
        <v>0</v>
      </c>
      <c r="C11131" s="552"/>
      <c r="D11131" s="562">
        <f t="shared" si="2521"/>
        <v>0</v>
      </c>
      <c r="E11131" s="555"/>
      <c r="F11131" s="558">
        <f>IF(C11131="",0,IFERROR(VLOOKUP(COUNTIF($A$1:A11131,"ANALISIS DE PRECIOS"),T_Rendimiento_Equipo,5,FALSE),0))</f>
        <v>0</v>
      </c>
      <c r="G11131" s="555">
        <f t="shared" ref="G11131:G11138" si="2522">IFERROR(ROUND(E11131/F11131,2),0)</f>
        <v>0</v>
      </c>
    </row>
    <row r="11132" spans="1:7" ht="19.899999999999999" customHeight="1" x14ac:dyDescent="0.2">
      <c r="A11132" s="601">
        <f t="shared" si="2519"/>
        <v>0</v>
      </c>
      <c r="B11132" s="561">
        <f t="shared" si="2520"/>
        <v>0</v>
      </c>
      <c r="C11132" s="563"/>
      <c r="D11132" s="562">
        <f t="shared" si="2521"/>
        <v>0</v>
      </c>
      <c r="E11132" s="555"/>
      <c r="F11132" s="558">
        <f>IF(C11132="",0,IFERROR(VLOOKUP(COUNTIF($A$1:A11132,"ANALISIS DE PRECIOS"),T_Rendimiento_Equipo,5,FALSE),0))</f>
        <v>0</v>
      </c>
      <c r="G11132" s="555">
        <f t="shared" si="2522"/>
        <v>0</v>
      </c>
    </row>
    <row r="11133" spans="1:7" ht="19.899999999999999" customHeight="1" x14ac:dyDescent="0.2">
      <c r="A11133" s="601">
        <f t="shared" si="2519"/>
        <v>0</v>
      </c>
      <c r="B11133" s="561">
        <f t="shared" si="2520"/>
        <v>0</v>
      </c>
      <c r="C11133" s="563"/>
      <c r="D11133" s="562">
        <f t="shared" si="2521"/>
        <v>0</v>
      </c>
      <c r="E11133" s="555"/>
      <c r="F11133" s="558">
        <f>IF(C11133="",0,IFERROR(VLOOKUP(COUNTIF($A$1:A11133,"ANALISIS DE PRECIOS"),T_Rendimiento_Equipo,5,FALSE),0))</f>
        <v>0</v>
      </c>
      <c r="G11133" s="555">
        <f t="shared" si="2522"/>
        <v>0</v>
      </c>
    </row>
    <row r="11134" spans="1:7" ht="19.899999999999999" customHeight="1" x14ac:dyDescent="0.2">
      <c r="A11134" s="601">
        <f t="shared" si="2519"/>
        <v>0</v>
      </c>
      <c r="B11134" s="561">
        <f t="shared" si="2520"/>
        <v>0</v>
      </c>
      <c r="C11134" s="563"/>
      <c r="D11134" s="562">
        <f t="shared" si="2521"/>
        <v>0</v>
      </c>
      <c r="E11134" s="555"/>
      <c r="F11134" s="558">
        <f>IF(C11134="",0,IFERROR(VLOOKUP(COUNTIF($A$1:A11134,"ANALISIS DE PRECIOS"),T_Rendimiento_Equipo,5,FALSE),0))</f>
        <v>0</v>
      </c>
      <c r="G11134" s="555">
        <f t="shared" si="2522"/>
        <v>0</v>
      </c>
    </row>
    <row r="11135" spans="1:7" ht="19.899999999999999" customHeight="1" x14ac:dyDescent="0.2">
      <c r="A11135" s="601">
        <f t="shared" si="2519"/>
        <v>0</v>
      </c>
      <c r="B11135" s="561">
        <f t="shared" si="2520"/>
        <v>0</v>
      </c>
      <c r="C11135" s="563"/>
      <c r="D11135" s="562">
        <f t="shared" si="2521"/>
        <v>0</v>
      </c>
      <c r="E11135" s="555"/>
      <c r="F11135" s="558">
        <f>IF(C11135="",0,IFERROR(VLOOKUP(COUNTIF($A$1:A11135,"ANALISIS DE PRECIOS"),T_Rendimiento_Equipo,5,FALSE),0))</f>
        <v>0</v>
      </c>
      <c r="G11135" s="555">
        <f t="shared" si="2522"/>
        <v>0</v>
      </c>
    </row>
    <row r="11136" spans="1:7" ht="19.899999999999999" customHeight="1" x14ac:dyDescent="0.2">
      <c r="A11136" s="601">
        <f t="shared" si="2519"/>
        <v>0</v>
      </c>
      <c r="B11136" s="561">
        <f t="shared" si="2520"/>
        <v>0</v>
      </c>
      <c r="C11136" s="563"/>
      <c r="D11136" s="562">
        <f t="shared" si="2521"/>
        <v>0</v>
      </c>
      <c r="E11136" s="555"/>
      <c r="F11136" s="558">
        <f>IF(C11136="",0,IFERROR(VLOOKUP(COUNTIF($A$1:A11136,"ANALISIS DE PRECIOS"),T_Rendimiento_Equipo,5,FALSE),0))</f>
        <v>0</v>
      </c>
      <c r="G11136" s="555">
        <f t="shared" si="2522"/>
        <v>0</v>
      </c>
    </row>
    <row r="11137" spans="1:7" ht="19.899999999999999" customHeight="1" x14ac:dyDescent="0.2">
      <c r="A11137" s="601">
        <f t="shared" si="2519"/>
        <v>0</v>
      </c>
      <c r="B11137" s="561">
        <f t="shared" si="2520"/>
        <v>0</v>
      </c>
      <c r="C11137" s="563"/>
      <c r="D11137" s="562">
        <f t="shared" si="2521"/>
        <v>0</v>
      </c>
      <c r="E11137" s="555"/>
      <c r="F11137" s="558">
        <f>IF(C11137="",0,IFERROR(VLOOKUP(COUNTIF($A$1:A11137,"ANALISIS DE PRECIOS"),T_Rendimiento_Equipo,5,FALSE),0))</f>
        <v>0</v>
      </c>
      <c r="G11137" s="555">
        <f t="shared" si="2522"/>
        <v>0</v>
      </c>
    </row>
    <row r="11138" spans="1:7" ht="19.899999999999999" customHeight="1" x14ac:dyDescent="0.2">
      <c r="A11138" s="601">
        <f t="shared" si="2519"/>
        <v>0</v>
      </c>
      <c r="B11138" s="561">
        <f t="shared" si="2520"/>
        <v>0</v>
      </c>
      <c r="C11138" s="552"/>
      <c r="D11138" s="562">
        <f t="shared" si="2521"/>
        <v>0</v>
      </c>
      <c r="E11138" s="555"/>
      <c r="F11138" s="558">
        <f>IF(C11138="",0,IFERROR(VLOOKUP(COUNTIF($A$1:A11138,"ANALISIS DE PRECIOS"),T_Rendimiento_Equipo,5,FALSE),0))</f>
        <v>0</v>
      </c>
      <c r="G11138" s="555">
        <f t="shared" si="2522"/>
        <v>0</v>
      </c>
    </row>
    <row r="11139" spans="1:7" ht="19.899999999999999" customHeight="1" x14ac:dyDescent="0.2">
      <c r="A11139" s="602"/>
      <c r="B11139" s="541"/>
      <c r="C11139" s="545"/>
      <c r="D11139" s="541"/>
      <c r="E11139" s="542"/>
      <c r="F11139" s="564" t="s">
        <v>27</v>
      </c>
      <c r="G11139" s="603">
        <f>SUBTOTAL(9,G11130:G11138)</f>
        <v>0</v>
      </c>
    </row>
    <row r="11140" spans="1:7" ht="19.899999999999999" customHeight="1" x14ac:dyDescent="0.2">
      <c r="A11140" s="599"/>
      <c r="B11140" s="545"/>
      <c r="C11140" s="537" t="s">
        <v>713</v>
      </c>
      <c r="D11140" s="541"/>
      <c r="E11140" s="542"/>
      <c r="F11140" s="543"/>
      <c r="G11140" s="600"/>
    </row>
    <row r="11141" spans="1:7" ht="19.899999999999999" customHeight="1" x14ac:dyDescent="0.2">
      <c r="A11141" s="792" t="s">
        <v>576</v>
      </c>
      <c r="B11141" s="793"/>
      <c r="C11141" s="794" t="s">
        <v>0</v>
      </c>
      <c r="D11141" s="796" t="s">
        <v>24</v>
      </c>
      <c r="E11141" s="796" t="s">
        <v>1832</v>
      </c>
      <c r="F11141" s="798" t="s">
        <v>1007</v>
      </c>
      <c r="G11141" s="800" t="s">
        <v>26</v>
      </c>
    </row>
    <row r="11142" spans="1:7" ht="19.899999999999999" customHeight="1" x14ac:dyDescent="0.2">
      <c r="A11142" s="560" t="s">
        <v>577</v>
      </c>
      <c r="B11142" s="560" t="s">
        <v>578</v>
      </c>
      <c r="C11142" s="795"/>
      <c r="D11142" s="797"/>
      <c r="E11142" s="797"/>
      <c r="F11142" s="799"/>
      <c r="G11142" s="801"/>
    </row>
    <row r="11143" spans="1:7" ht="19.899999999999999" customHeight="1" x14ac:dyDescent="0.2">
      <c r="A11143" s="601">
        <f t="shared" ref="A11143:A11149" si="2523">IFERROR(VLOOKUP(C11143,T_Insumos,4,FALSE),0)</f>
        <v>0</v>
      </c>
      <c r="B11143" s="561">
        <f t="shared" ref="B11143:B11149" si="2524">IFERROR(VLOOKUP(C11143,T_Insumos,5,FALSE),0)</f>
        <v>0</v>
      </c>
      <c r="C11143" s="565"/>
      <c r="D11143" s="558"/>
      <c r="E11143" s="555">
        <f t="shared" ref="E11143:E11149" si="2525">IFERROR(VLOOKUP(C11143,T_Insumos,3,FALSE),0)</f>
        <v>0</v>
      </c>
      <c r="F11143" s="558">
        <f>IF(C11143="",0,IFERROR(VLOOKUP(COUNTIF($A$1:A11143,"ANALISIS DE PRECIOS"),T_Rendimiento_Equipo,5,FALSE),0))</f>
        <v>0</v>
      </c>
      <c r="G11143" s="555">
        <f>IFERROR(ROUND(D11143*E11143/F11143,2),0)</f>
        <v>0</v>
      </c>
    </row>
    <row r="11144" spans="1:7" ht="19.899999999999999" customHeight="1" x14ac:dyDescent="0.2">
      <c r="A11144" s="601">
        <f t="shared" si="2523"/>
        <v>0</v>
      </c>
      <c r="B11144" s="561">
        <f t="shared" si="2524"/>
        <v>0</v>
      </c>
      <c r="C11144" s="552"/>
      <c r="D11144" s="558"/>
      <c r="E11144" s="555">
        <f t="shared" si="2525"/>
        <v>0</v>
      </c>
      <c r="F11144" s="558">
        <f>IF(C11144="",0,IFERROR(VLOOKUP(COUNTIF($A$1:A11144,"ANALISIS DE PRECIOS"),T_Rendimiento_Equipo,5,FALSE),0))</f>
        <v>0</v>
      </c>
      <c r="G11144" s="555">
        <f t="shared" ref="G11144:G11149" si="2526">IFERROR(ROUND(D11144*E11144/F11144,2),0)</f>
        <v>0</v>
      </c>
    </row>
    <row r="11145" spans="1:7" ht="19.899999999999999" customHeight="1" x14ac:dyDescent="0.2">
      <c r="A11145" s="601">
        <f t="shared" si="2523"/>
        <v>0</v>
      </c>
      <c r="B11145" s="561">
        <f t="shared" si="2524"/>
        <v>0</v>
      </c>
      <c r="C11145" s="552"/>
      <c r="D11145" s="558"/>
      <c r="E11145" s="555">
        <f t="shared" si="2525"/>
        <v>0</v>
      </c>
      <c r="F11145" s="558">
        <f>IF(C11145="",0,IFERROR(VLOOKUP(COUNTIF($A$1:A11145,"ANALISIS DE PRECIOS"),T_Rendimiento_Equipo,5,FALSE),0))</f>
        <v>0</v>
      </c>
      <c r="G11145" s="555">
        <f t="shared" si="2526"/>
        <v>0</v>
      </c>
    </row>
    <row r="11146" spans="1:7" ht="19.899999999999999" customHeight="1" x14ac:dyDescent="0.2">
      <c r="A11146" s="601">
        <f t="shared" si="2523"/>
        <v>0</v>
      </c>
      <c r="B11146" s="561">
        <f t="shared" si="2524"/>
        <v>0</v>
      </c>
      <c r="C11146" s="552"/>
      <c r="D11146" s="558"/>
      <c r="E11146" s="555">
        <f t="shared" si="2525"/>
        <v>0</v>
      </c>
      <c r="F11146" s="558">
        <f>IF(C11146="",0,IFERROR(VLOOKUP(COUNTIF($A$1:A11146,"ANALISIS DE PRECIOS"),T_Rendimiento_Equipo,5,FALSE),0))</f>
        <v>0</v>
      </c>
      <c r="G11146" s="555">
        <f t="shared" si="2526"/>
        <v>0</v>
      </c>
    </row>
    <row r="11147" spans="1:7" ht="19.899999999999999" customHeight="1" x14ac:dyDescent="0.2">
      <c r="A11147" s="601">
        <f t="shared" si="2523"/>
        <v>0</v>
      </c>
      <c r="B11147" s="561">
        <f t="shared" si="2524"/>
        <v>0</v>
      </c>
      <c r="C11147" s="552"/>
      <c r="D11147" s="558"/>
      <c r="E11147" s="555">
        <f t="shared" si="2525"/>
        <v>0</v>
      </c>
      <c r="F11147" s="558">
        <f>IF(C11147="",0,IFERROR(VLOOKUP(COUNTIF($A$1:A11147,"ANALISIS DE PRECIOS"),T_Rendimiento_Equipo,5,FALSE),0))</f>
        <v>0</v>
      </c>
      <c r="G11147" s="555">
        <f t="shared" si="2526"/>
        <v>0</v>
      </c>
    </row>
    <row r="11148" spans="1:7" ht="19.899999999999999" customHeight="1" x14ac:dyDescent="0.2">
      <c r="A11148" s="601">
        <f t="shared" si="2523"/>
        <v>0</v>
      </c>
      <c r="B11148" s="561">
        <f t="shared" si="2524"/>
        <v>0</v>
      </c>
      <c r="C11148" s="552"/>
      <c r="D11148" s="566"/>
      <c r="E11148" s="555">
        <f t="shared" si="2525"/>
        <v>0</v>
      </c>
      <c r="F11148" s="558">
        <f>IF(C11148="",0,IFERROR(VLOOKUP(COUNTIF($A$1:A11148,"ANALISIS DE PRECIOS"),T_Rendimiento_Equipo,5,FALSE),0))</f>
        <v>0</v>
      </c>
      <c r="G11148" s="555">
        <f t="shared" si="2526"/>
        <v>0</v>
      </c>
    </row>
    <row r="11149" spans="1:7" ht="19.899999999999999" customHeight="1" x14ac:dyDescent="0.2">
      <c r="A11149" s="601">
        <f t="shared" si="2523"/>
        <v>0</v>
      </c>
      <c r="B11149" s="561">
        <f t="shared" si="2524"/>
        <v>0</v>
      </c>
      <c r="C11149" s="561"/>
      <c r="D11149" s="567"/>
      <c r="E11149" s="555">
        <f t="shared" si="2525"/>
        <v>0</v>
      </c>
      <c r="F11149" s="558">
        <f>IF(C11149="",0,IFERROR(VLOOKUP(COUNTIF($A$1:A11149,"ANALISIS DE PRECIOS"),T_Rendimiento_Equipo,5,FALSE),0))</f>
        <v>0</v>
      </c>
      <c r="G11149" s="555">
        <f t="shared" si="2526"/>
        <v>0</v>
      </c>
    </row>
    <row r="11150" spans="1:7" ht="19.899999999999999" customHeight="1" x14ac:dyDescent="0.2">
      <c r="A11150" s="602"/>
      <c r="B11150" s="541"/>
      <c r="C11150" s="545"/>
      <c r="D11150" s="541"/>
      <c r="E11150" s="542"/>
      <c r="F11150" s="564" t="s">
        <v>28</v>
      </c>
      <c r="G11150" s="604">
        <f>SUBTOTAL(9,G11143:G11149)</f>
        <v>0</v>
      </c>
    </row>
    <row r="11151" spans="1:7" ht="19.899999999999999" customHeight="1" x14ac:dyDescent="0.2">
      <c r="A11151" s="599"/>
      <c r="B11151" s="545"/>
      <c r="C11151" s="537" t="s">
        <v>1014</v>
      </c>
      <c r="D11151" s="541"/>
      <c r="E11151" s="542"/>
      <c r="F11151" s="543"/>
      <c r="G11151" s="600"/>
    </row>
    <row r="11152" spans="1:7" ht="19.899999999999999" customHeight="1" x14ac:dyDescent="0.2">
      <c r="A11152" s="792" t="s">
        <v>576</v>
      </c>
      <c r="B11152" s="793"/>
      <c r="C11152" s="794" t="s">
        <v>0</v>
      </c>
      <c r="D11152" s="794" t="s">
        <v>1867</v>
      </c>
      <c r="E11152" s="796" t="s">
        <v>24</v>
      </c>
      <c r="F11152" s="798" t="s">
        <v>25</v>
      </c>
      <c r="G11152" s="800" t="s">
        <v>26</v>
      </c>
    </row>
    <row r="11153" spans="1:7" ht="19.899999999999999" customHeight="1" x14ac:dyDescent="0.2">
      <c r="A11153" s="560" t="s">
        <v>577</v>
      </c>
      <c r="B11153" s="560" t="s">
        <v>578</v>
      </c>
      <c r="C11153" s="795"/>
      <c r="D11153" s="795"/>
      <c r="E11153" s="797"/>
      <c r="F11153" s="799"/>
      <c r="G11153" s="801"/>
    </row>
    <row r="11154" spans="1:7" ht="19.899999999999999" customHeight="1" x14ac:dyDescent="0.2">
      <c r="A11154" s="601">
        <f t="shared" ref="A11154:A11164" si="2527">IFERROR(VLOOKUP(C11154,T_Insumos,4,FALSE),0)</f>
        <v>0</v>
      </c>
      <c r="B11154" s="561">
        <f t="shared" ref="B11154:B11164" si="2528">IFERROR(VLOOKUP(C11154,T_Insumos,5,FALSE),0)</f>
        <v>0</v>
      </c>
      <c r="C11154" s="561"/>
      <c r="D11154" s="613">
        <f t="shared" ref="D11154:D11164" si="2529">IFERROR(VLOOKUP(C11154,T_Insumos,2,FALSE),0)</f>
        <v>0</v>
      </c>
      <c r="E11154" s="553"/>
      <c r="F11154" s="555">
        <f t="shared" ref="F11154:F11164" si="2530">IFERROR(VLOOKUP(C11154,T_Insumos,3,FALSE),0)</f>
        <v>0</v>
      </c>
      <c r="G11154" s="555">
        <f>ROUND(E11154*F11154,2)</f>
        <v>0</v>
      </c>
    </row>
    <row r="11155" spans="1:7" ht="19.899999999999999" customHeight="1" x14ac:dyDescent="0.2">
      <c r="A11155" s="601">
        <f t="shared" si="2527"/>
        <v>0</v>
      </c>
      <c r="B11155" s="561">
        <f t="shared" si="2528"/>
        <v>0</v>
      </c>
      <c r="C11155" s="561"/>
      <c r="D11155" s="613">
        <f t="shared" si="2529"/>
        <v>0</v>
      </c>
      <c r="E11155" s="553"/>
      <c r="F11155" s="555">
        <f t="shared" si="2530"/>
        <v>0</v>
      </c>
      <c r="G11155" s="555">
        <f t="shared" ref="G11155:G11164" si="2531">ROUND(E11155*F11155,2)</f>
        <v>0</v>
      </c>
    </row>
    <row r="11156" spans="1:7" ht="19.899999999999999" customHeight="1" x14ac:dyDescent="0.2">
      <c r="A11156" s="601">
        <f t="shared" si="2527"/>
        <v>0</v>
      </c>
      <c r="B11156" s="561">
        <f t="shared" si="2528"/>
        <v>0</v>
      </c>
      <c r="C11156" s="561"/>
      <c r="D11156" s="613">
        <f t="shared" si="2529"/>
        <v>0</v>
      </c>
      <c r="E11156" s="553"/>
      <c r="F11156" s="555">
        <f t="shared" si="2530"/>
        <v>0</v>
      </c>
      <c r="G11156" s="555">
        <f t="shared" si="2531"/>
        <v>0</v>
      </c>
    </row>
    <row r="11157" spans="1:7" ht="19.899999999999999" customHeight="1" x14ac:dyDescent="0.2">
      <c r="A11157" s="601">
        <f t="shared" si="2527"/>
        <v>0</v>
      </c>
      <c r="B11157" s="561">
        <f t="shared" si="2528"/>
        <v>0</v>
      </c>
      <c r="C11157" s="561"/>
      <c r="D11157" s="613">
        <f t="shared" si="2529"/>
        <v>0</v>
      </c>
      <c r="E11157" s="553"/>
      <c r="F11157" s="555">
        <f t="shared" si="2530"/>
        <v>0</v>
      </c>
      <c r="G11157" s="555">
        <f t="shared" si="2531"/>
        <v>0</v>
      </c>
    </row>
    <row r="11158" spans="1:7" ht="19.899999999999999" customHeight="1" x14ac:dyDescent="0.2">
      <c r="A11158" s="601">
        <f t="shared" si="2527"/>
        <v>0</v>
      </c>
      <c r="B11158" s="561">
        <f t="shared" si="2528"/>
        <v>0</v>
      </c>
      <c r="C11158" s="561"/>
      <c r="D11158" s="613">
        <f t="shared" si="2529"/>
        <v>0</v>
      </c>
      <c r="E11158" s="553"/>
      <c r="F11158" s="555">
        <f t="shared" si="2530"/>
        <v>0</v>
      </c>
      <c r="G11158" s="555">
        <f t="shared" si="2531"/>
        <v>0</v>
      </c>
    </row>
    <row r="11159" spans="1:7" ht="19.899999999999999" customHeight="1" x14ac:dyDescent="0.2">
      <c r="A11159" s="601">
        <f t="shared" si="2527"/>
        <v>0</v>
      </c>
      <c r="B11159" s="561">
        <f t="shared" si="2528"/>
        <v>0</v>
      </c>
      <c r="C11159" s="561"/>
      <c r="D11159" s="613">
        <f t="shared" si="2529"/>
        <v>0</v>
      </c>
      <c r="E11159" s="553"/>
      <c r="F11159" s="555">
        <f t="shared" si="2530"/>
        <v>0</v>
      </c>
      <c r="G11159" s="555">
        <f t="shared" si="2531"/>
        <v>0</v>
      </c>
    </row>
    <row r="11160" spans="1:7" ht="19.899999999999999" customHeight="1" x14ac:dyDescent="0.2">
      <c r="A11160" s="601">
        <f t="shared" si="2527"/>
        <v>0</v>
      </c>
      <c r="B11160" s="561">
        <f t="shared" si="2528"/>
        <v>0</v>
      </c>
      <c r="C11160" s="561"/>
      <c r="D11160" s="613">
        <f t="shared" si="2529"/>
        <v>0</v>
      </c>
      <c r="E11160" s="553"/>
      <c r="F11160" s="555">
        <f t="shared" si="2530"/>
        <v>0</v>
      </c>
      <c r="G11160" s="555">
        <f t="shared" si="2531"/>
        <v>0</v>
      </c>
    </row>
    <row r="11161" spans="1:7" ht="19.899999999999999" customHeight="1" x14ac:dyDescent="0.2">
      <c r="A11161" s="601">
        <f t="shared" si="2527"/>
        <v>0</v>
      </c>
      <c r="B11161" s="561">
        <f t="shared" si="2528"/>
        <v>0</v>
      </c>
      <c r="C11161" s="561"/>
      <c r="D11161" s="613">
        <f t="shared" si="2529"/>
        <v>0</v>
      </c>
      <c r="E11161" s="553"/>
      <c r="F11161" s="555">
        <f t="shared" si="2530"/>
        <v>0</v>
      </c>
      <c r="G11161" s="555">
        <f t="shared" si="2531"/>
        <v>0</v>
      </c>
    </row>
    <row r="11162" spans="1:7" ht="19.899999999999999" customHeight="1" x14ac:dyDescent="0.2">
      <c r="A11162" s="601">
        <f t="shared" si="2527"/>
        <v>0</v>
      </c>
      <c r="B11162" s="561">
        <f t="shared" si="2528"/>
        <v>0</v>
      </c>
      <c r="C11162" s="561"/>
      <c r="D11162" s="613">
        <f t="shared" si="2529"/>
        <v>0</v>
      </c>
      <c r="E11162" s="553"/>
      <c r="F11162" s="555">
        <f t="shared" si="2530"/>
        <v>0</v>
      </c>
      <c r="G11162" s="555">
        <f t="shared" si="2531"/>
        <v>0</v>
      </c>
    </row>
    <row r="11163" spans="1:7" ht="19.899999999999999" customHeight="1" x14ac:dyDescent="0.2">
      <c r="A11163" s="601">
        <f t="shared" si="2527"/>
        <v>0</v>
      </c>
      <c r="B11163" s="561">
        <f t="shared" si="2528"/>
        <v>0</v>
      </c>
      <c r="C11163" s="561"/>
      <c r="D11163" s="613">
        <f t="shared" si="2529"/>
        <v>0</v>
      </c>
      <c r="E11163" s="553"/>
      <c r="F11163" s="555">
        <f t="shared" si="2530"/>
        <v>0</v>
      </c>
      <c r="G11163" s="555">
        <f t="shared" si="2531"/>
        <v>0</v>
      </c>
    </row>
    <row r="11164" spans="1:7" ht="19.899999999999999" customHeight="1" x14ac:dyDescent="0.2">
      <c r="A11164" s="601">
        <f t="shared" si="2527"/>
        <v>0</v>
      </c>
      <c r="B11164" s="561">
        <f t="shared" si="2528"/>
        <v>0</v>
      </c>
      <c r="C11164" s="561"/>
      <c r="D11164" s="613">
        <f t="shared" si="2529"/>
        <v>0</v>
      </c>
      <c r="E11164" s="553"/>
      <c r="F11164" s="555">
        <f t="shared" si="2530"/>
        <v>0</v>
      </c>
      <c r="G11164" s="555">
        <f t="shared" si="2531"/>
        <v>0</v>
      </c>
    </row>
    <row r="11165" spans="1:7" ht="19.899999999999999" customHeight="1" x14ac:dyDescent="0.2">
      <c r="A11165" s="599"/>
      <c r="B11165" s="545"/>
      <c r="C11165" s="545"/>
      <c r="D11165" s="541"/>
      <c r="E11165" s="542"/>
      <c r="F11165" s="564" t="s">
        <v>29</v>
      </c>
      <c r="G11165" s="605">
        <f>SUBTOTAL(9,G11154:G11164)</f>
        <v>0</v>
      </c>
    </row>
    <row r="11166" spans="1:7" ht="19.899999999999999" customHeight="1" x14ac:dyDescent="0.2">
      <c r="A11166" s="599"/>
      <c r="B11166" s="545"/>
      <c r="C11166" s="537" t="s">
        <v>1015</v>
      </c>
      <c r="D11166" s="541"/>
      <c r="E11166" s="542"/>
      <c r="F11166" s="543"/>
      <c r="G11166" s="600"/>
    </row>
    <row r="11167" spans="1:7" ht="19.899999999999999" customHeight="1" x14ac:dyDescent="0.2">
      <c r="A11167" s="792" t="s">
        <v>576</v>
      </c>
      <c r="B11167" s="793"/>
      <c r="C11167" s="794" t="s">
        <v>0</v>
      </c>
      <c r="D11167" s="794" t="s">
        <v>1867</v>
      </c>
      <c r="E11167" s="796" t="s">
        <v>24</v>
      </c>
      <c r="F11167" s="798" t="s">
        <v>25</v>
      </c>
      <c r="G11167" s="800" t="s">
        <v>26</v>
      </c>
    </row>
    <row r="11168" spans="1:7" ht="19.899999999999999" customHeight="1" x14ac:dyDescent="0.2">
      <c r="A11168" s="560" t="s">
        <v>577</v>
      </c>
      <c r="B11168" s="560" t="s">
        <v>578</v>
      </c>
      <c r="C11168" s="795"/>
      <c r="D11168" s="795"/>
      <c r="E11168" s="797"/>
      <c r="F11168" s="799"/>
      <c r="G11168" s="801"/>
    </row>
    <row r="11169" spans="1:7" ht="19.899999999999999" customHeight="1" x14ac:dyDescent="0.2">
      <c r="A11169" s="601">
        <f>IFERROR(VLOOKUP(C11169,T_Insumos,4,FALSE),0)</f>
        <v>0</v>
      </c>
      <c r="B11169" s="561">
        <f>IFERROR(VLOOKUP(C11169,T_Insumos,5,FALSE),0)</f>
        <v>0</v>
      </c>
      <c r="C11169" s="552"/>
      <c r="D11169" s="613">
        <f>IF(C11169=0,0,"$/tnkm")</f>
        <v>0</v>
      </c>
      <c r="E11169" s="553"/>
      <c r="F11169" s="555">
        <f>IFERROR(VLOOKUP(C11169,T_Insumos,3,FALSE),0)</f>
        <v>0</v>
      </c>
      <c r="G11169" s="555">
        <f>ROUND(E11169*F11169,2)</f>
        <v>0</v>
      </c>
    </row>
    <row r="11170" spans="1:7" ht="19.899999999999999" customHeight="1" x14ac:dyDescent="0.2">
      <c r="A11170" s="601">
        <f>IFERROR(VLOOKUP(C11170,T_Insumos,4,FALSE),0)</f>
        <v>0</v>
      </c>
      <c r="B11170" s="561">
        <f>IFERROR(VLOOKUP(C11170,T_Insumos,5,FALSE),0)</f>
        <v>0</v>
      </c>
      <c r="C11170" s="552"/>
      <c r="D11170" s="613">
        <f>IF(C11170=0,0,"$/tnkm")</f>
        <v>0</v>
      </c>
      <c r="E11170" s="569"/>
      <c r="F11170" s="555">
        <f>IFERROR(VLOOKUP(C11170,T_Insumos,3,FALSE),0)</f>
        <v>0</v>
      </c>
      <c r="G11170" s="555">
        <f t="shared" ref="G11170" si="2532">ROUND(E11170*F11170,2)</f>
        <v>0</v>
      </c>
    </row>
    <row r="11171" spans="1:7" ht="19.899999999999999" customHeight="1" x14ac:dyDescent="0.2">
      <c r="A11171" s="599"/>
      <c r="B11171" s="545"/>
      <c r="C11171" s="545"/>
      <c r="D11171" s="541"/>
      <c r="E11171" s="542"/>
      <c r="F11171" s="564" t="s">
        <v>1016</v>
      </c>
      <c r="G11171" s="605">
        <f>SUBTOTAL(9,G11169:G11170)</f>
        <v>0</v>
      </c>
    </row>
    <row r="11172" spans="1:7" ht="19.899999999999999" customHeight="1" x14ac:dyDescent="0.2">
      <c r="A11172" s="602"/>
      <c r="B11172" s="541"/>
      <c r="C11172" s="545"/>
      <c r="D11172" s="541"/>
      <c r="E11172" s="542"/>
      <c r="F11172" s="543"/>
      <c r="G11172" s="600"/>
    </row>
    <row r="11173" spans="1:7" ht="19.899999999999999" customHeight="1" x14ac:dyDescent="0.2">
      <c r="A11173" s="664" t="str">
        <f>B11107</f>
        <v/>
      </c>
      <c r="B11173" s="661">
        <f ca="1">C11107</f>
        <v>0</v>
      </c>
      <c r="C11173" s="541"/>
      <c r="D11173" s="541" t="s">
        <v>1833</v>
      </c>
      <c r="E11173" s="662"/>
      <c r="F11173" s="663" t="str">
        <f ca="1">"$/"&amp;G11107</f>
        <v>$/0</v>
      </c>
      <c r="G11173" s="610">
        <f>SUBTOTAL(9,G11130:G11172)</f>
        <v>0</v>
      </c>
    </row>
    <row r="11174" spans="1:7" ht="19.899999999999999" customHeight="1" x14ac:dyDescent="0.2">
      <c r="A11174" s="606"/>
      <c r="B11174" s="607"/>
      <c r="C11174" s="608"/>
      <c r="D11174" s="608" t="s">
        <v>2043</v>
      </c>
      <c r="E11174" s="609"/>
      <c r="F11174" s="665" t="str">
        <f ca="1">"$/"&amp;G11107</f>
        <v>$/0</v>
      </c>
      <c r="G11174" s="610">
        <f>ROUND(G11173/Coeficiente_Paso,2)</f>
        <v>0</v>
      </c>
    </row>
    <row r="11175" spans="1:7" ht="19.899999999999999" customHeight="1" x14ac:dyDescent="0.2">
      <c r="A11175" s="191"/>
      <c r="B11175" s="191"/>
      <c r="C11175" s="191"/>
      <c r="D11175" s="191"/>
      <c r="E11175" s="191"/>
      <c r="F11175" s="191"/>
      <c r="G11175" s="191"/>
    </row>
    <row r="11176" spans="1:7" ht="19.899999999999999" customHeight="1" x14ac:dyDescent="0.2">
      <c r="A11176" s="802" t="s">
        <v>31</v>
      </c>
      <c r="B11176" s="803"/>
      <c r="C11176" s="803"/>
      <c r="D11176" s="803"/>
      <c r="E11176" s="803"/>
      <c r="F11176" s="803"/>
      <c r="G11176" s="804"/>
    </row>
    <row r="11177" spans="1:7" ht="19.899999999999999" customHeight="1" x14ac:dyDescent="0.2">
      <c r="A11177" s="587" t="s">
        <v>711</v>
      </c>
      <c r="B11177" s="535" t="str">
        <f>Comitente</f>
        <v>DIRECCIÓN PROVINCIAL DE VIALIDAD</v>
      </c>
      <c r="C11177" s="536"/>
      <c r="D11177" s="537"/>
      <c r="E11177" s="537"/>
      <c r="F11177" s="538"/>
      <c r="G11177" s="588"/>
    </row>
    <row r="11178" spans="1:7" ht="19.899999999999999" customHeight="1" x14ac:dyDescent="0.2">
      <c r="A11178" s="587" t="s">
        <v>712</v>
      </c>
      <c r="B11178" s="535">
        <f>Contratista</f>
        <v>0</v>
      </c>
      <c r="C11178" s="539"/>
      <c r="D11178" s="539"/>
      <c r="E11178" s="539"/>
      <c r="F11178" s="535"/>
      <c r="G11178" s="589"/>
    </row>
    <row r="11179" spans="1:7" ht="19.899999999999999" customHeight="1" x14ac:dyDescent="0.2">
      <c r="A11179" s="587" t="s">
        <v>21</v>
      </c>
      <c r="B11179" s="535" t="str">
        <f>Obra</f>
        <v>PAVIMENTACIÓN Y REPAVIMENTACION DE LA RED VIAL MUNICIPAL AFECTADAS POR OBRAS DE SANEAMIENTO 1era ETAPA SARMIENTO</v>
      </c>
      <c r="C11179" s="539"/>
      <c r="D11179" s="539"/>
      <c r="E11179" s="539"/>
      <c r="F11179" s="535" t="s">
        <v>32</v>
      </c>
      <c r="G11179" s="589">
        <f>Fecha_Base</f>
        <v>0</v>
      </c>
    </row>
    <row r="11180" spans="1:7" ht="19.899999999999999" customHeight="1" x14ac:dyDescent="0.2">
      <c r="A11180" s="590" t="s">
        <v>710</v>
      </c>
      <c r="B11180" s="540" t="str">
        <f>Ubicación</f>
        <v>DEPARTAMENTO SARMIENTO</v>
      </c>
      <c r="C11180" s="540"/>
      <c r="D11180" s="541"/>
      <c r="E11180" s="542"/>
      <c r="F11180" s="543"/>
      <c r="G11180" s="591"/>
    </row>
    <row r="11181" spans="1:7" ht="19.899999999999999" customHeight="1" x14ac:dyDescent="0.2">
      <c r="A11181" s="590" t="s">
        <v>33</v>
      </c>
      <c r="B11181" s="544" t="str">
        <f>IFERROR(VALUE(LEFT(B11182,FIND(".",B11182)-1)),"")</f>
        <v/>
      </c>
      <c r="C11181" s="545">
        <f ca="1">IFERROR(VLOOKUP(B11181,T_Computo_Presupuesto,2,FALSE),0)</f>
        <v>0</v>
      </c>
      <c r="D11181" s="545"/>
      <c r="E11181" s="542"/>
      <c r="F11181" s="543"/>
      <c r="G11181" s="591"/>
    </row>
    <row r="11182" spans="1:7" ht="19.899999999999999" customHeight="1" x14ac:dyDescent="0.2">
      <c r="A11182" s="590" t="s">
        <v>22</v>
      </c>
      <c r="B11182" s="546" t="str">
        <f>IFERROR(VLOOKUP(COUNTIF($A$1:A11182,"ANALISIS DE PRECIOS"),T_NumeroItem,2,FALSE),"")</f>
        <v/>
      </c>
      <c r="C11182" s="805">
        <f ca="1">IFERROR(VLOOKUP(B11182,T_Computo_Presupuesto,2,FALSE),0)</f>
        <v>0</v>
      </c>
      <c r="D11182" s="805"/>
      <c r="E11182" s="805"/>
      <c r="F11182" s="540" t="s">
        <v>23</v>
      </c>
      <c r="G11182" s="592">
        <f ca="1">IFERROR(VLOOKUP(B11182,T_Computo_Presupuesto,4,FALSE),0)</f>
        <v>0</v>
      </c>
    </row>
    <row r="11183" spans="1:7" ht="19.899999999999999" customHeight="1" x14ac:dyDescent="0.2">
      <c r="A11183" s="590"/>
      <c r="B11183" s="540"/>
      <c r="C11183" s="545"/>
      <c r="D11183" s="541"/>
      <c r="E11183" s="542"/>
      <c r="F11183" s="545"/>
      <c r="G11183" s="593"/>
    </row>
    <row r="11184" spans="1:7" ht="19.899999999999999" customHeight="1" x14ac:dyDescent="0.2">
      <c r="A11184" s="594"/>
      <c r="B11184" s="547"/>
      <c r="C11184" s="548" t="s">
        <v>999</v>
      </c>
      <c r="D11184" s="547"/>
      <c r="E11184" s="547"/>
      <c r="F11184" s="547"/>
      <c r="G11184" s="595"/>
    </row>
    <row r="11185" spans="1:7" ht="19.899999999999999" customHeight="1" x14ac:dyDescent="0.2">
      <c r="A11185" s="590"/>
      <c r="B11185" s="549"/>
      <c r="C11185" s="545"/>
      <c r="D11185" s="541"/>
      <c r="E11185" s="542"/>
      <c r="F11185" s="540"/>
      <c r="G11185" s="592"/>
    </row>
    <row r="11186" spans="1:7" ht="19.899999999999999" customHeight="1" x14ac:dyDescent="0.2">
      <c r="A11186" s="590"/>
      <c r="B11186" s="549"/>
      <c r="C11186" s="550" t="s">
        <v>1000</v>
      </c>
      <c r="D11186" s="551" t="s">
        <v>24</v>
      </c>
      <c r="E11186" s="551" t="s">
        <v>1001</v>
      </c>
      <c r="F11186" s="551" t="s">
        <v>1002</v>
      </c>
      <c r="G11186" s="550" t="s">
        <v>1003</v>
      </c>
    </row>
    <row r="11187" spans="1:7" ht="19.899999999999999" customHeight="1" x14ac:dyDescent="0.2">
      <c r="A11187" s="590"/>
      <c r="B11187" s="549"/>
      <c r="C11187" s="552"/>
      <c r="D11187" s="553"/>
      <c r="E11187" s="554">
        <f t="shared" ref="E11187:E11196" si="2533">IFERROR(VLOOKUP(C11187,T_Equipos,4,FALSE),0)</f>
        <v>0</v>
      </c>
      <c r="F11187" s="555">
        <f t="shared" ref="F11187:F11196" si="2534">IFERROR(VLOOKUP(C11187,T_Equipos,5,FALSE),0)</f>
        <v>0</v>
      </c>
      <c r="G11187" s="555">
        <f>ROUND(D11187*F11187,2)</f>
        <v>0</v>
      </c>
    </row>
    <row r="11188" spans="1:7" ht="19.899999999999999" customHeight="1" x14ac:dyDescent="0.2">
      <c r="A11188" s="590"/>
      <c r="B11188" s="549"/>
      <c r="C11188" s="552"/>
      <c r="D11188" s="553"/>
      <c r="E11188" s="554">
        <f t="shared" si="2533"/>
        <v>0</v>
      </c>
      <c r="F11188" s="555">
        <f t="shared" si="2534"/>
        <v>0</v>
      </c>
      <c r="G11188" s="555">
        <f>ROUND(D11188*F11188,2)</f>
        <v>0</v>
      </c>
    </row>
    <row r="11189" spans="1:7" ht="19.899999999999999" customHeight="1" x14ac:dyDescent="0.2">
      <c r="A11189" s="590"/>
      <c r="B11189" s="549"/>
      <c r="C11189" s="552"/>
      <c r="D11189" s="553"/>
      <c r="E11189" s="554">
        <f t="shared" si="2533"/>
        <v>0</v>
      </c>
      <c r="F11189" s="555">
        <f t="shared" si="2534"/>
        <v>0</v>
      </c>
      <c r="G11189" s="555">
        <f>ROUND(D11189*F11189,2)</f>
        <v>0</v>
      </c>
    </row>
    <row r="11190" spans="1:7" ht="19.899999999999999" customHeight="1" x14ac:dyDescent="0.2">
      <c r="A11190" s="590"/>
      <c r="B11190" s="549"/>
      <c r="C11190" s="552"/>
      <c r="D11190" s="553"/>
      <c r="E11190" s="554">
        <f t="shared" si="2533"/>
        <v>0</v>
      </c>
      <c r="F11190" s="555">
        <f t="shared" si="2534"/>
        <v>0</v>
      </c>
      <c r="G11190" s="555">
        <f>ROUND(D11190*F11190,2)</f>
        <v>0</v>
      </c>
    </row>
    <row r="11191" spans="1:7" ht="19.899999999999999" customHeight="1" x14ac:dyDescent="0.2">
      <c r="A11191" s="590"/>
      <c r="B11191" s="549"/>
      <c r="C11191" s="552"/>
      <c r="D11191" s="553"/>
      <c r="E11191" s="554">
        <f t="shared" si="2533"/>
        <v>0</v>
      </c>
      <c r="F11191" s="555">
        <f t="shared" si="2534"/>
        <v>0</v>
      </c>
      <c r="G11191" s="555">
        <f t="shared" ref="G11191:G11196" si="2535">ROUND(D11191*F11191,2)</f>
        <v>0</v>
      </c>
    </row>
    <row r="11192" spans="1:7" ht="19.899999999999999" customHeight="1" x14ac:dyDescent="0.2">
      <c r="A11192" s="590"/>
      <c r="B11192" s="549"/>
      <c r="C11192" s="552"/>
      <c r="D11192" s="553"/>
      <c r="E11192" s="554">
        <f t="shared" si="2533"/>
        <v>0</v>
      </c>
      <c r="F11192" s="555">
        <f t="shared" si="2534"/>
        <v>0</v>
      </c>
      <c r="G11192" s="555">
        <f t="shared" si="2535"/>
        <v>0</v>
      </c>
    </row>
    <row r="11193" spans="1:7" ht="19.899999999999999" customHeight="1" x14ac:dyDescent="0.2">
      <c r="A11193" s="590"/>
      <c r="B11193" s="549"/>
      <c r="C11193" s="552"/>
      <c r="D11193" s="553"/>
      <c r="E11193" s="554">
        <f t="shared" si="2533"/>
        <v>0</v>
      </c>
      <c r="F11193" s="555">
        <f t="shared" si="2534"/>
        <v>0</v>
      </c>
      <c r="G11193" s="555">
        <f t="shared" si="2535"/>
        <v>0</v>
      </c>
    </row>
    <row r="11194" spans="1:7" ht="19.899999999999999" customHeight="1" x14ac:dyDescent="0.2">
      <c r="A11194" s="590"/>
      <c r="B11194" s="549"/>
      <c r="C11194" s="552"/>
      <c r="D11194" s="553"/>
      <c r="E11194" s="554">
        <f t="shared" si="2533"/>
        <v>0</v>
      </c>
      <c r="F11194" s="555">
        <f t="shared" si="2534"/>
        <v>0</v>
      </c>
      <c r="G11194" s="555">
        <f t="shared" si="2535"/>
        <v>0</v>
      </c>
    </row>
    <row r="11195" spans="1:7" ht="19.899999999999999" customHeight="1" x14ac:dyDescent="0.2">
      <c r="A11195" s="590"/>
      <c r="B11195" s="549"/>
      <c r="C11195" s="552"/>
      <c r="D11195" s="553"/>
      <c r="E11195" s="554">
        <f t="shared" si="2533"/>
        <v>0</v>
      </c>
      <c r="F11195" s="555">
        <f t="shared" si="2534"/>
        <v>0</v>
      </c>
      <c r="G11195" s="555">
        <f t="shared" si="2535"/>
        <v>0</v>
      </c>
    </row>
    <row r="11196" spans="1:7" ht="19.899999999999999" customHeight="1" x14ac:dyDescent="0.2">
      <c r="A11196" s="590"/>
      <c r="B11196" s="549"/>
      <c r="C11196" s="552"/>
      <c r="D11196" s="553"/>
      <c r="E11196" s="554">
        <f t="shared" si="2533"/>
        <v>0</v>
      </c>
      <c r="F11196" s="555">
        <f t="shared" si="2534"/>
        <v>0</v>
      </c>
      <c r="G11196" s="555">
        <f t="shared" si="2535"/>
        <v>0</v>
      </c>
    </row>
    <row r="11197" spans="1:7" ht="19.899999999999999" customHeight="1" x14ac:dyDescent="0.2">
      <c r="A11197" s="590"/>
      <c r="B11197" s="549"/>
      <c r="C11197" s="545"/>
      <c r="D11197" s="545"/>
      <c r="E11197" s="556"/>
      <c r="F11197" s="540"/>
      <c r="G11197" s="592"/>
    </row>
    <row r="11198" spans="1:7" ht="19.899999999999999" customHeight="1" x14ac:dyDescent="0.2">
      <c r="A11198" s="590"/>
      <c r="B11198" s="545"/>
      <c r="C11198" s="537" t="s">
        <v>1004</v>
      </c>
      <c r="D11198" s="540" t="s">
        <v>1001</v>
      </c>
      <c r="E11198" s="611">
        <f>SUMPRODUCT(D11187:D11196,E11187:E11196)</f>
        <v>0</v>
      </c>
      <c r="F11198" s="540" t="s">
        <v>1005</v>
      </c>
      <c r="G11198" s="612">
        <f>SUM(G11187:G11196)</f>
        <v>0</v>
      </c>
    </row>
    <row r="11199" spans="1:7" ht="19.899999999999999" customHeight="1" x14ac:dyDescent="0.2">
      <c r="A11199" s="590"/>
      <c r="B11199" s="549"/>
      <c r="C11199" s="557"/>
      <c r="D11199" s="556"/>
      <c r="E11199" s="542"/>
      <c r="F11199" s="540"/>
      <c r="G11199" s="596"/>
    </row>
    <row r="11200" spans="1:7" ht="19.899999999999999" customHeight="1" x14ac:dyDescent="0.2">
      <c r="A11200" s="597"/>
      <c r="B11200" s="549"/>
      <c r="C11200" s="540" t="s">
        <v>1006</v>
      </c>
      <c r="D11200" s="558">
        <f>IFERROR(VLOOKUP(COUNTIF($A$1:A11200,"ANALISIS DE PRECIOS"),T_Rendimiento_Equipo,5,FALSE),0)</f>
        <v>0</v>
      </c>
      <c r="E11200" s="559" t="str">
        <f ca="1">G11182&amp;"/día"</f>
        <v>0/día</v>
      </c>
      <c r="F11200" s="598"/>
      <c r="G11200" s="592"/>
    </row>
    <row r="11201" spans="1:7" ht="19.899999999999999" customHeight="1" x14ac:dyDescent="0.2">
      <c r="A11201" s="590"/>
      <c r="B11201" s="549"/>
      <c r="C11201" s="545"/>
      <c r="D11201" s="541"/>
      <c r="E11201" s="542"/>
      <c r="F11201" s="540"/>
      <c r="G11201" s="592"/>
    </row>
    <row r="11202" spans="1:7" ht="19.899999999999999" customHeight="1" x14ac:dyDescent="0.2">
      <c r="A11202" s="792" t="s">
        <v>576</v>
      </c>
      <c r="B11202" s="793"/>
      <c r="C11202" s="794" t="s">
        <v>0</v>
      </c>
      <c r="D11202" s="806" t="s">
        <v>1866</v>
      </c>
      <c r="E11202" s="806" t="s">
        <v>1865</v>
      </c>
      <c r="F11202" s="798" t="s">
        <v>1007</v>
      </c>
      <c r="G11202" s="800" t="s">
        <v>26</v>
      </c>
    </row>
    <row r="11203" spans="1:7" ht="19.899999999999999" customHeight="1" x14ac:dyDescent="0.2">
      <c r="A11203" s="560" t="s">
        <v>577</v>
      </c>
      <c r="B11203" s="560" t="s">
        <v>578</v>
      </c>
      <c r="C11203" s="795"/>
      <c r="D11203" s="807"/>
      <c r="E11203" s="797"/>
      <c r="F11203" s="799"/>
      <c r="G11203" s="801"/>
    </row>
    <row r="11204" spans="1:7" ht="19.899999999999999" customHeight="1" x14ac:dyDescent="0.2">
      <c r="A11204" s="599"/>
      <c r="B11204" s="545"/>
      <c r="C11204" s="537" t="s">
        <v>1008</v>
      </c>
      <c r="D11204" s="542"/>
      <c r="E11204" s="542"/>
      <c r="F11204" s="545"/>
      <c r="G11204" s="600"/>
    </row>
    <row r="11205" spans="1:7" ht="19.899999999999999" customHeight="1" x14ac:dyDescent="0.2">
      <c r="A11205" s="601">
        <f t="shared" ref="A11205:A11213" si="2536">IFERROR(VLOOKUP(C11205,T_Insumos,4,FALSE),0)</f>
        <v>0</v>
      </c>
      <c r="B11205" s="561">
        <f t="shared" ref="B11205:B11213" si="2537">IFERROR(VLOOKUP(C11205,T_Insumos,5,FALSE),0)</f>
        <v>0</v>
      </c>
      <c r="C11205" s="552"/>
      <c r="D11205" s="562">
        <f t="shared" ref="D11205:D11213" si="2538">IFERROR(VLOOKUP(C11205,T_Insumos,3,FALSE),0)</f>
        <v>0</v>
      </c>
      <c r="E11205" s="555">
        <f>D11205*$G$23</f>
        <v>0</v>
      </c>
      <c r="F11205" s="558">
        <f>IF(C11205="",0,IFERROR(VLOOKUP(COUNTIF($A$1:A11205,"ANALISIS DE PRECIOS"),T_Rendimiento_Equipo,5,FALSE),0))</f>
        <v>0</v>
      </c>
      <c r="G11205" s="555">
        <f>IFERROR(ROUND(E11205/F11205,2),0)</f>
        <v>0</v>
      </c>
    </row>
    <row r="11206" spans="1:7" ht="19.899999999999999" customHeight="1" x14ac:dyDescent="0.2">
      <c r="A11206" s="601">
        <f t="shared" si="2536"/>
        <v>0</v>
      </c>
      <c r="B11206" s="561">
        <f t="shared" si="2537"/>
        <v>0</v>
      </c>
      <c r="C11206" s="552"/>
      <c r="D11206" s="562">
        <f t="shared" si="2538"/>
        <v>0</v>
      </c>
      <c r="E11206" s="555"/>
      <c r="F11206" s="558">
        <f>IF(C11206="",0,IFERROR(VLOOKUP(COUNTIF($A$1:A11206,"ANALISIS DE PRECIOS"),T_Rendimiento_Equipo,5,FALSE),0))</f>
        <v>0</v>
      </c>
      <c r="G11206" s="555">
        <f t="shared" ref="G11206:G11213" si="2539">IFERROR(ROUND(E11206/F11206,2),0)</f>
        <v>0</v>
      </c>
    </row>
    <row r="11207" spans="1:7" ht="19.899999999999999" customHeight="1" x14ac:dyDescent="0.2">
      <c r="A11207" s="601">
        <f t="shared" si="2536"/>
        <v>0</v>
      </c>
      <c r="B11207" s="561">
        <f t="shared" si="2537"/>
        <v>0</v>
      </c>
      <c r="C11207" s="563"/>
      <c r="D11207" s="562">
        <f t="shared" si="2538"/>
        <v>0</v>
      </c>
      <c r="E11207" s="555"/>
      <c r="F11207" s="558">
        <f>IF(C11207="",0,IFERROR(VLOOKUP(COUNTIF($A$1:A11207,"ANALISIS DE PRECIOS"),T_Rendimiento_Equipo,5,FALSE),0))</f>
        <v>0</v>
      </c>
      <c r="G11207" s="555">
        <f t="shared" si="2539"/>
        <v>0</v>
      </c>
    </row>
    <row r="11208" spans="1:7" ht="19.899999999999999" customHeight="1" x14ac:dyDescent="0.2">
      <c r="A11208" s="601">
        <f t="shared" si="2536"/>
        <v>0</v>
      </c>
      <c r="B11208" s="561">
        <f t="shared" si="2537"/>
        <v>0</v>
      </c>
      <c r="C11208" s="563"/>
      <c r="D11208" s="562">
        <f t="shared" si="2538"/>
        <v>0</v>
      </c>
      <c r="E11208" s="555"/>
      <c r="F11208" s="558">
        <f>IF(C11208="",0,IFERROR(VLOOKUP(COUNTIF($A$1:A11208,"ANALISIS DE PRECIOS"),T_Rendimiento_Equipo,5,FALSE),0))</f>
        <v>0</v>
      </c>
      <c r="G11208" s="555">
        <f t="shared" si="2539"/>
        <v>0</v>
      </c>
    </row>
    <row r="11209" spans="1:7" ht="19.899999999999999" customHeight="1" x14ac:dyDescent="0.2">
      <c r="A11209" s="601">
        <f t="shared" si="2536"/>
        <v>0</v>
      </c>
      <c r="B11209" s="561">
        <f t="shared" si="2537"/>
        <v>0</v>
      </c>
      <c r="C11209" s="563"/>
      <c r="D11209" s="562">
        <f t="shared" si="2538"/>
        <v>0</v>
      </c>
      <c r="E11209" s="555"/>
      <c r="F11209" s="558">
        <f>IF(C11209="",0,IFERROR(VLOOKUP(COUNTIF($A$1:A11209,"ANALISIS DE PRECIOS"),T_Rendimiento_Equipo,5,FALSE),0))</f>
        <v>0</v>
      </c>
      <c r="G11209" s="555">
        <f t="shared" si="2539"/>
        <v>0</v>
      </c>
    </row>
    <row r="11210" spans="1:7" ht="19.899999999999999" customHeight="1" x14ac:dyDescent="0.2">
      <c r="A11210" s="601">
        <f t="shared" si="2536"/>
        <v>0</v>
      </c>
      <c r="B11210" s="561">
        <f t="shared" si="2537"/>
        <v>0</v>
      </c>
      <c r="C11210" s="563"/>
      <c r="D11210" s="562">
        <f t="shared" si="2538"/>
        <v>0</v>
      </c>
      <c r="E11210" s="555"/>
      <c r="F11210" s="558">
        <f>IF(C11210="",0,IFERROR(VLOOKUP(COUNTIF($A$1:A11210,"ANALISIS DE PRECIOS"),T_Rendimiento_Equipo,5,FALSE),0))</f>
        <v>0</v>
      </c>
      <c r="G11210" s="555">
        <f t="shared" si="2539"/>
        <v>0</v>
      </c>
    </row>
    <row r="11211" spans="1:7" ht="19.899999999999999" customHeight="1" x14ac:dyDescent="0.2">
      <c r="A11211" s="601">
        <f t="shared" si="2536"/>
        <v>0</v>
      </c>
      <c r="B11211" s="561">
        <f t="shared" si="2537"/>
        <v>0</v>
      </c>
      <c r="C11211" s="563"/>
      <c r="D11211" s="562">
        <f t="shared" si="2538"/>
        <v>0</v>
      </c>
      <c r="E11211" s="555"/>
      <c r="F11211" s="558">
        <f>IF(C11211="",0,IFERROR(VLOOKUP(COUNTIF($A$1:A11211,"ANALISIS DE PRECIOS"),T_Rendimiento_Equipo,5,FALSE),0))</f>
        <v>0</v>
      </c>
      <c r="G11211" s="555">
        <f t="shared" si="2539"/>
        <v>0</v>
      </c>
    </row>
    <row r="11212" spans="1:7" ht="19.899999999999999" customHeight="1" x14ac:dyDescent="0.2">
      <c r="A11212" s="601">
        <f t="shared" si="2536"/>
        <v>0</v>
      </c>
      <c r="B11212" s="561">
        <f t="shared" si="2537"/>
        <v>0</v>
      </c>
      <c r="C11212" s="563"/>
      <c r="D11212" s="562">
        <f t="shared" si="2538"/>
        <v>0</v>
      </c>
      <c r="E11212" s="555"/>
      <c r="F11212" s="558">
        <f>IF(C11212="",0,IFERROR(VLOOKUP(COUNTIF($A$1:A11212,"ANALISIS DE PRECIOS"),T_Rendimiento_Equipo,5,FALSE),0))</f>
        <v>0</v>
      </c>
      <c r="G11212" s="555">
        <f t="shared" si="2539"/>
        <v>0</v>
      </c>
    </row>
    <row r="11213" spans="1:7" ht="19.899999999999999" customHeight="1" x14ac:dyDescent="0.2">
      <c r="A11213" s="601">
        <f t="shared" si="2536"/>
        <v>0</v>
      </c>
      <c r="B11213" s="561">
        <f t="shared" si="2537"/>
        <v>0</v>
      </c>
      <c r="C11213" s="552"/>
      <c r="D11213" s="562">
        <f t="shared" si="2538"/>
        <v>0</v>
      </c>
      <c r="E11213" s="555"/>
      <c r="F11213" s="558">
        <f>IF(C11213="",0,IFERROR(VLOOKUP(COUNTIF($A$1:A11213,"ANALISIS DE PRECIOS"),T_Rendimiento_Equipo,5,FALSE),0))</f>
        <v>0</v>
      </c>
      <c r="G11213" s="555">
        <f t="shared" si="2539"/>
        <v>0</v>
      </c>
    </row>
    <row r="11214" spans="1:7" ht="19.899999999999999" customHeight="1" x14ac:dyDescent="0.2">
      <c r="A11214" s="602"/>
      <c r="B11214" s="541"/>
      <c r="C11214" s="545"/>
      <c r="D11214" s="541"/>
      <c r="E11214" s="542"/>
      <c r="F11214" s="564" t="s">
        <v>27</v>
      </c>
      <c r="G11214" s="603">
        <f>SUBTOTAL(9,G11205:G11213)</f>
        <v>0</v>
      </c>
    </row>
    <row r="11215" spans="1:7" ht="19.899999999999999" customHeight="1" x14ac:dyDescent="0.2">
      <c r="A11215" s="599"/>
      <c r="B11215" s="545"/>
      <c r="C11215" s="537" t="s">
        <v>713</v>
      </c>
      <c r="D11215" s="541"/>
      <c r="E11215" s="542"/>
      <c r="F11215" s="543"/>
      <c r="G11215" s="600"/>
    </row>
    <row r="11216" spans="1:7" ht="19.899999999999999" customHeight="1" x14ac:dyDescent="0.2">
      <c r="A11216" s="792" t="s">
        <v>576</v>
      </c>
      <c r="B11216" s="793"/>
      <c r="C11216" s="794" t="s">
        <v>0</v>
      </c>
      <c r="D11216" s="796" t="s">
        <v>24</v>
      </c>
      <c r="E11216" s="796" t="s">
        <v>1832</v>
      </c>
      <c r="F11216" s="798" t="s">
        <v>1007</v>
      </c>
      <c r="G11216" s="800" t="s">
        <v>26</v>
      </c>
    </row>
    <row r="11217" spans="1:7" ht="19.899999999999999" customHeight="1" x14ac:dyDescent="0.2">
      <c r="A11217" s="560" t="s">
        <v>577</v>
      </c>
      <c r="B11217" s="560" t="s">
        <v>578</v>
      </c>
      <c r="C11217" s="795"/>
      <c r="D11217" s="797"/>
      <c r="E11217" s="797"/>
      <c r="F11217" s="799"/>
      <c r="G11217" s="801"/>
    </row>
    <row r="11218" spans="1:7" ht="19.899999999999999" customHeight="1" x14ac:dyDescent="0.2">
      <c r="A11218" s="601">
        <f t="shared" ref="A11218:A11224" si="2540">IFERROR(VLOOKUP(C11218,T_Insumos,4,FALSE),0)</f>
        <v>0</v>
      </c>
      <c r="B11218" s="561">
        <f t="shared" ref="B11218:B11224" si="2541">IFERROR(VLOOKUP(C11218,T_Insumos,5,FALSE),0)</f>
        <v>0</v>
      </c>
      <c r="C11218" s="565"/>
      <c r="D11218" s="558"/>
      <c r="E11218" s="555">
        <f t="shared" ref="E11218:E11224" si="2542">IFERROR(VLOOKUP(C11218,T_Insumos,3,FALSE),0)</f>
        <v>0</v>
      </c>
      <c r="F11218" s="558">
        <f>IF(C11218="",0,IFERROR(VLOOKUP(COUNTIF($A$1:A11218,"ANALISIS DE PRECIOS"),T_Rendimiento_Equipo,5,FALSE),0))</f>
        <v>0</v>
      </c>
      <c r="G11218" s="555">
        <f>IFERROR(ROUND(D11218*E11218/F11218,2),0)</f>
        <v>0</v>
      </c>
    </row>
    <row r="11219" spans="1:7" ht="19.899999999999999" customHeight="1" x14ac:dyDescent="0.2">
      <c r="A11219" s="601">
        <f t="shared" si="2540"/>
        <v>0</v>
      </c>
      <c r="B11219" s="561">
        <f t="shared" si="2541"/>
        <v>0</v>
      </c>
      <c r="C11219" s="552"/>
      <c r="D11219" s="558"/>
      <c r="E11219" s="555">
        <f t="shared" si="2542"/>
        <v>0</v>
      </c>
      <c r="F11219" s="558">
        <f>IF(C11219="",0,IFERROR(VLOOKUP(COUNTIF($A$1:A11219,"ANALISIS DE PRECIOS"),T_Rendimiento_Equipo,5,FALSE),0))</f>
        <v>0</v>
      </c>
      <c r="G11219" s="555">
        <f t="shared" ref="G11219:G11224" si="2543">IFERROR(ROUND(D11219*E11219/F11219,2),0)</f>
        <v>0</v>
      </c>
    </row>
    <row r="11220" spans="1:7" ht="19.899999999999999" customHeight="1" x14ac:dyDescent="0.2">
      <c r="A11220" s="601">
        <f t="shared" si="2540"/>
        <v>0</v>
      </c>
      <c r="B11220" s="561">
        <f t="shared" si="2541"/>
        <v>0</v>
      </c>
      <c r="C11220" s="552"/>
      <c r="D11220" s="558"/>
      <c r="E11220" s="555">
        <f t="shared" si="2542"/>
        <v>0</v>
      </c>
      <c r="F11220" s="558">
        <f>IF(C11220="",0,IFERROR(VLOOKUP(COUNTIF($A$1:A11220,"ANALISIS DE PRECIOS"),T_Rendimiento_Equipo,5,FALSE),0))</f>
        <v>0</v>
      </c>
      <c r="G11220" s="555">
        <f t="shared" si="2543"/>
        <v>0</v>
      </c>
    </row>
    <row r="11221" spans="1:7" ht="19.899999999999999" customHeight="1" x14ac:dyDescent="0.2">
      <c r="A11221" s="601">
        <f t="shared" si="2540"/>
        <v>0</v>
      </c>
      <c r="B11221" s="561">
        <f t="shared" si="2541"/>
        <v>0</v>
      </c>
      <c r="C11221" s="552"/>
      <c r="D11221" s="558"/>
      <c r="E11221" s="555">
        <f t="shared" si="2542"/>
        <v>0</v>
      </c>
      <c r="F11221" s="558">
        <f>IF(C11221="",0,IFERROR(VLOOKUP(COUNTIF($A$1:A11221,"ANALISIS DE PRECIOS"),T_Rendimiento_Equipo,5,FALSE),0))</f>
        <v>0</v>
      </c>
      <c r="G11221" s="555">
        <f t="shared" si="2543"/>
        <v>0</v>
      </c>
    </row>
    <row r="11222" spans="1:7" ht="19.899999999999999" customHeight="1" x14ac:dyDescent="0.2">
      <c r="A11222" s="601">
        <f t="shared" si="2540"/>
        <v>0</v>
      </c>
      <c r="B11222" s="561">
        <f t="shared" si="2541"/>
        <v>0</v>
      </c>
      <c r="C11222" s="552"/>
      <c r="D11222" s="558"/>
      <c r="E11222" s="555">
        <f t="shared" si="2542"/>
        <v>0</v>
      </c>
      <c r="F11222" s="558">
        <f>IF(C11222="",0,IFERROR(VLOOKUP(COUNTIF($A$1:A11222,"ANALISIS DE PRECIOS"),T_Rendimiento_Equipo,5,FALSE),0))</f>
        <v>0</v>
      </c>
      <c r="G11222" s="555">
        <f t="shared" si="2543"/>
        <v>0</v>
      </c>
    </row>
    <row r="11223" spans="1:7" ht="19.899999999999999" customHeight="1" x14ac:dyDescent="0.2">
      <c r="A11223" s="601">
        <f t="shared" si="2540"/>
        <v>0</v>
      </c>
      <c r="B11223" s="561">
        <f t="shared" si="2541"/>
        <v>0</v>
      </c>
      <c r="C11223" s="552"/>
      <c r="D11223" s="566"/>
      <c r="E11223" s="555">
        <f t="shared" si="2542"/>
        <v>0</v>
      </c>
      <c r="F11223" s="558">
        <f>IF(C11223="",0,IFERROR(VLOOKUP(COUNTIF($A$1:A11223,"ANALISIS DE PRECIOS"),T_Rendimiento_Equipo,5,FALSE),0))</f>
        <v>0</v>
      </c>
      <c r="G11223" s="555">
        <f t="shared" si="2543"/>
        <v>0</v>
      </c>
    </row>
    <row r="11224" spans="1:7" ht="19.899999999999999" customHeight="1" x14ac:dyDescent="0.2">
      <c r="A11224" s="601">
        <f t="shared" si="2540"/>
        <v>0</v>
      </c>
      <c r="B11224" s="561">
        <f t="shared" si="2541"/>
        <v>0</v>
      </c>
      <c r="C11224" s="561"/>
      <c r="D11224" s="567"/>
      <c r="E11224" s="555">
        <f t="shared" si="2542"/>
        <v>0</v>
      </c>
      <c r="F11224" s="558">
        <f>IF(C11224="",0,IFERROR(VLOOKUP(COUNTIF($A$1:A11224,"ANALISIS DE PRECIOS"),T_Rendimiento_Equipo,5,FALSE),0))</f>
        <v>0</v>
      </c>
      <c r="G11224" s="555">
        <f t="shared" si="2543"/>
        <v>0</v>
      </c>
    </row>
    <row r="11225" spans="1:7" ht="19.899999999999999" customHeight="1" x14ac:dyDescent="0.2">
      <c r="A11225" s="602"/>
      <c r="B11225" s="541"/>
      <c r="C11225" s="545"/>
      <c r="D11225" s="541"/>
      <c r="E11225" s="542"/>
      <c r="F11225" s="564" t="s">
        <v>28</v>
      </c>
      <c r="G11225" s="604">
        <f>SUBTOTAL(9,G11218:G11224)</f>
        <v>0</v>
      </c>
    </row>
    <row r="11226" spans="1:7" ht="19.899999999999999" customHeight="1" x14ac:dyDescent="0.2">
      <c r="A11226" s="599"/>
      <c r="B11226" s="545"/>
      <c r="C11226" s="537" t="s">
        <v>1014</v>
      </c>
      <c r="D11226" s="541"/>
      <c r="E11226" s="542"/>
      <c r="F11226" s="543"/>
      <c r="G11226" s="600"/>
    </row>
    <row r="11227" spans="1:7" ht="19.899999999999999" customHeight="1" x14ac:dyDescent="0.2">
      <c r="A11227" s="792" t="s">
        <v>576</v>
      </c>
      <c r="B11227" s="793"/>
      <c r="C11227" s="794" t="s">
        <v>0</v>
      </c>
      <c r="D11227" s="794" t="s">
        <v>1867</v>
      </c>
      <c r="E11227" s="796" t="s">
        <v>24</v>
      </c>
      <c r="F11227" s="798" t="s">
        <v>25</v>
      </c>
      <c r="G11227" s="800" t="s">
        <v>26</v>
      </c>
    </row>
    <row r="11228" spans="1:7" ht="19.899999999999999" customHeight="1" x14ac:dyDescent="0.2">
      <c r="A11228" s="560" t="s">
        <v>577</v>
      </c>
      <c r="B11228" s="560" t="s">
        <v>578</v>
      </c>
      <c r="C11228" s="795"/>
      <c r="D11228" s="795"/>
      <c r="E11228" s="797"/>
      <c r="F11228" s="799"/>
      <c r="G11228" s="801"/>
    </row>
    <row r="11229" spans="1:7" ht="19.899999999999999" customHeight="1" x14ac:dyDescent="0.2">
      <c r="A11229" s="601">
        <f t="shared" ref="A11229:A11239" si="2544">IFERROR(VLOOKUP(C11229,T_Insumos,4,FALSE),0)</f>
        <v>0</v>
      </c>
      <c r="B11229" s="561">
        <f t="shared" ref="B11229:B11239" si="2545">IFERROR(VLOOKUP(C11229,T_Insumos,5,FALSE),0)</f>
        <v>0</v>
      </c>
      <c r="C11229" s="561"/>
      <c r="D11229" s="613">
        <f t="shared" ref="D11229:D11239" si="2546">IFERROR(VLOOKUP(C11229,T_Insumos,2,FALSE),0)</f>
        <v>0</v>
      </c>
      <c r="E11229" s="553"/>
      <c r="F11229" s="555">
        <f t="shared" ref="F11229:F11239" si="2547">IFERROR(VLOOKUP(C11229,T_Insumos,3,FALSE),0)</f>
        <v>0</v>
      </c>
      <c r="G11229" s="555">
        <f>ROUND(E11229*F11229,2)</f>
        <v>0</v>
      </c>
    </row>
    <row r="11230" spans="1:7" ht="19.899999999999999" customHeight="1" x14ac:dyDescent="0.2">
      <c r="A11230" s="601">
        <f t="shared" si="2544"/>
        <v>0</v>
      </c>
      <c r="B11230" s="561">
        <f t="shared" si="2545"/>
        <v>0</v>
      </c>
      <c r="C11230" s="561"/>
      <c r="D11230" s="613">
        <f t="shared" si="2546"/>
        <v>0</v>
      </c>
      <c r="E11230" s="553"/>
      <c r="F11230" s="555">
        <f t="shared" si="2547"/>
        <v>0</v>
      </c>
      <c r="G11230" s="555">
        <f t="shared" ref="G11230:G11239" si="2548">ROUND(E11230*F11230,2)</f>
        <v>0</v>
      </c>
    </row>
    <row r="11231" spans="1:7" ht="19.899999999999999" customHeight="1" x14ac:dyDescent="0.2">
      <c r="A11231" s="601">
        <f t="shared" si="2544"/>
        <v>0</v>
      </c>
      <c r="B11231" s="561">
        <f t="shared" si="2545"/>
        <v>0</v>
      </c>
      <c r="C11231" s="561"/>
      <c r="D11231" s="613">
        <f t="shared" si="2546"/>
        <v>0</v>
      </c>
      <c r="E11231" s="553"/>
      <c r="F11231" s="555">
        <f t="shared" si="2547"/>
        <v>0</v>
      </c>
      <c r="G11231" s="555">
        <f t="shared" si="2548"/>
        <v>0</v>
      </c>
    </row>
    <row r="11232" spans="1:7" ht="19.899999999999999" customHeight="1" x14ac:dyDescent="0.2">
      <c r="A11232" s="601">
        <f t="shared" si="2544"/>
        <v>0</v>
      </c>
      <c r="B11232" s="561">
        <f t="shared" si="2545"/>
        <v>0</v>
      </c>
      <c r="C11232" s="561"/>
      <c r="D11232" s="613">
        <f t="shared" si="2546"/>
        <v>0</v>
      </c>
      <c r="E11232" s="553"/>
      <c r="F11232" s="555">
        <f t="shared" si="2547"/>
        <v>0</v>
      </c>
      <c r="G11232" s="555">
        <f t="shared" si="2548"/>
        <v>0</v>
      </c>
    </row>
    <row r="11233" spans="1:7" ht="19.899999999999999" customHeight="1" x14ac:dyDescent="0.2">
      <c r="A11233" s="601">
        <f t="shared" si="2544"/>
        <v>0</v>
      </c>
      <c r="B11233" s="561">
        <f t="shared" si="2545"/>
        <v>0</v>
      </c>
      <c r="C11233" s="561"/>
      <c r="D11233" s="613">
        <f t="shared" si="2546"/>
        <v>0</v>
      </c>
      <c r="E11233" s="553"/>
      <c r="F11233" s="555">
        <f t="shared" si="2547"/>
        <v>0</v>
      </c>
      <c r="G11233" s="555">
        <f t="shared" si="2548"/>
        <v>0</v>
      </c>
    </row>
    <row r="11234" spans="1:7" ht="19.899999999999999" customHeight="1" x14ac:dyDescent="0.2">
      <c r="A11234" s="601">
        <f t="shared" si="2544"/>
        <v>0</v>
      </c>
      <c r="B11234" s="561">
        <f t="shared" si="2545"/>
        <v>0</v>
      </c>
      <c r="C11234" s="561"/>
      <c r="D11234" s="613">
        <f t="shared" si="2546"/>
        <v>0</v>
      </c>
      <c r="E11234" s="553"/>
      <c r="F11234" s="555">
        <f t="shared" si="2547"/>
        <v>0</v>
      </c>
      <c r="G11234" s="555">
        <f t="shared" si="2548"/>
        <v>0</v>
      </c>
    </row>
    <row r="11235" spans="1:7" ht="19.899999999999999" customHeight="1" x14ac:dyDescent="0.2">
      <c r="A11235" s="601">
        <f t="shared" si="2544"/>
        <v>0</v>
      </c>
      <c r="B11235" s="561">
        <f t="shared" si="2545"/>
        <v>0</v>
      </c>
      <c r="C11235" s="561"/>
      <c r="D11235" s="613">
        <f t="shared" si="2546"/>
        <v>0</v>
      </c>
      <c r="E11235" s="553"/>
      <c r="F11235" s="555">
        <f t="shared" si="2547"/>
        <v>0</v>
      </c>
      <c r="G11235" s="555">
        <f t="shared" si="2548"/>
        <v>0</v>
      </c>
    </row>
    <row r="11236" spans="1:7" ht="19.899999999999999" customHeight="1" x14ac:dyDescent="0.2">
      <c r="A11236" s="601">
        <f t="shared" si="2544"/>
        <v>0</v>
      </c>
      <c r="B11236" s="561">
        <f t="shared" si="2545"/>
        <v>0</v>
      </c>
      <c r="C11236" s="561"/>
      <c r="D11236" s="613">
        <f t="shared" si="2546"/>
        <v>0</v>
      </c>
      <c r="E11236" s="553"/>
      <c r="F11236" s="555">
        <f t="shared" si="2547"/>
        <v>0</v>
      </c>
      <c r="G11236" s="555">
        <f t="shared" si="2548"/>
        <v>0</v>
      </c>
    </row>
    <row r="11237" spans="1:7" ht="19.899999999999999" customHeight="1" x14ac:dyDescent="0.2">
      <c r="A11237" s="601">
        <f t="shared" si="2544"/>
        <v>0</v>
      </c>
      <c r="B11237" s="561">
        <f t="shared" si="2545"/>
        <v>0</v>
      </c>
      <c r="C11237" s="561"/>
      <c r="D11237" s="613">
        <f t="shared" si="2546"/>
        <v>0</v>
      </c>
      <c r="E11237" s="553"/>
      <c r="F11237" s="555">
        <f t="shared" si="2547"/>
        <v>0</v>
      </c>
      <c r="G11237" s="555">
        <f t="shared" si="2548"/>
        <v>0</v>
      </c>
    </row>
    <row r="11238" spans="1:7" ht="19.899999999999999" customHeight="1" x14ac:dyDescent="0.2">
      <c r="A11238" s="601">
        <f t="shared" si="2544"/>
        <v>0</v>
      </c>
      <c r="B11238" s="561">
        <f t="shared" si="2545"/>
        <v>0</v>
      </c>
      <c r="C11238" s="561"/>
      <c r="D11238" s="613">
        <f t="shared" si="2546"/>
        <v>0</v>
      </c>
      <c r="E11238" s="553"/>
      <c r="F11238" s="555">
        <f t="shared" si="2547"/>
        <v>0</v>
      </c>
      <c r="G11238" s="555">
        <f t="shared" si="2548"/>
        <v>0</v>
      </c>
    </row>
    <row r="11239" spans="1:7" ht="19.899999999999999" customHeight="1" x14ac:dyDescent="0.2">
      <c r="A11239" s="601">
        <f t="shared" si="2544"/>
        <v>0</v>
      </c>
      <c r="B11239" s="561">
        <f t="shared" si="2545"/>
        <v>0</v>
      </c>
      <c r="C11239" s="561"/>
      <c r="D11239" s="613">
        <f t="shared" si="2546"/>
        <v>0</v>
      </c>
      <c r="E11239" s="553"/>
      <c r="F11239" s="555">
        <f t="shared" si="2547"/>
        <v>0</v>
      </c>
      <c r="G11239" s="555">
        <f t="shared" si="2548"/>
        <v>0</v>
      </c>
    </row>
    <row r="11240" spans="1:7" ht="19.899999999999999" customHeight="1" x14ac:dyDescent="0.2">
      <c r="A11240" s="599"/>
      <c r="B11240" s="545"/>
      <c r="C11240" s="545"/>
      <c r="D11240" s="541"/>
      <c r="E11240" s="542"/>
      <c r="F11240" s="564" t="s">
        <v>29</v>
      </c>
      <c r="G11240" s="605">
        <f>SUBTOTAL(9,G11229:G11239)</f>
        <v>0</v>
      </c>
    </row>
    <row r="11241" spans="1:7" ht="19.899999999999999" customHeight="1" x14ac:dyDescent="0.2">
      <c r="A11241" s="599"/>
      <c r="B11241" s="545"/>
      <c r="C11241" s="537" t="s">
        <v>1015</v>
      </c>
      <c r="D11241" s="541"/>
      <c r="E11241" s="542"/>
      <c r="F11241" s="543"/>
      <c r="G11241" s="600"/>
    </row>
    <row r="11242" spans="1:7" ht="19.899999999999999" customHeight="1" x14ac:dyDescent="0.2">
      <c r="A11242" s="792" t="s">
        <v>576</v>
      </c>
      <c r="B11242" s="793"/>
      <c r="C11242" s="794" t="s">
        <v>0</v>
      </c>
      <c r="D11242" s="794" t="s">
        <v>1867</v>
      </c>
      <c r="E11242" s="796" t="s">
        <v>24</v>
      </c>
      <c r="F11242" s="798" t="s">
        <v>25</v>
      </c>
      <c r="G11242" s="800" t="s">
        <v>26</v>
      </c>
    </row>
    <row r="11243" spans="1:7" ht="19.899999999999999" customHeight="1" x14ac:dyDescent="0.2">
      <c r="A11243" s="560" t="s">
        <v>577</v>
      </c>
      <c r="B11243" s="560" t="s">
        <v>578</v>
      </c>
      <c r="C11243" s="795"/>
      <c r="D11243" s="795"/>
      <c r="E11243" s="797"/>
      <c r="F11243" s="799"/>
      <c r="G11243" s="801"/>
    </row>
    <row r="11244" spans="1:7" ht="19.899999999999999" customHeight="1" x14ac:dyDescent="0.2">
      <c r="A11244" s="601">
        <f>IFERROR(VLOOKUP(C11244,T_Insumos,4,FALSE),0)</f>
        <v>0</v>
      </c>
      <c r="B11244" s="561">
        <f>IFERROR(VLOOKUP(C11244,T_Insumos,5,FALSE),0)</f>
        <v>0</v>
      </c>
      <c r="C11244" s="552"/>
      <c r="D11244" s="613">
        <f>IF(C11244=0,0,"$/tnkm")</f>
        <v>0</v>
      </c>
      <c r="E11244" s="553"/>
      <c r="F11244" s="555">
        <f>IFERROR(VLOOKUP(C11244,T_Insumos,3,FALSE),0)</f>
        <v>0</v>
      </c>
      <c r="G11244" s="555">
        <f>ROUND(E11244*F11244,2)</f>
        <v>0</v>
      </c>
    </row>
    <row r="11245" spans="1:7" ht="19.899999999999999" customHeight="1" x14ac:dyDescent="0.2">
      <c r="A11245" s="601">
        <f>IFERROR(VLOOKUP(C11245,T_Insumos,4,FALSE),0)</f>
        <v>0</v>
      </c>
      <c r="B11245" s="561">
        <f>IFERROR(VLOOKUP(C11245,T_Insumos,5,FALSE),0)</f>
        <v>0</v>
      </c>
      <c r="C11245" s="552"/>
      <c r="D11245" s="613">
        <f>IF(C11245=0,0,"$/tnkm")</f>
        <v>0</v>
      </c>
      <c r="E11245" s="569"/>
      <c r="F11245" s="555">
        <f>IFERROR(VLOOKUP(C11245,T_Insumos,3,FALSE),0)</f>
        <v>0</v>
      </c>
      <c r="G11245" s="555">
        <f t="shared" ref="G11245" si="2549">ROUND(E11245*F11245,2)</f>
        <v>0</v>
      </c>
    </row>
    <row r="11246" spans="1:7" ht="19.899999999999999" customHeight="1" x14ac:dyDescent="0.2">
      <c r="A11246" s="599"/>
      <c r="B11246" s="545"/>
      <c r="C11246" s="545"/>
      <c r="D11246" s="541"/>
      <c r="E11246" s="542"/>
      <c r="F11246" s="564" t="s">
        <v>1016</v>
      </c>
      <c r="G11246" s="605">
        <f>SUBTOTAL(9,G11244:G11245)</f>
        <v>0</v>
      </c>
    </row>
    <row r="11247" spans="1:7" ht="19.899999999999999" customHeight="1" x14ac:dyDescent="0.2">
      <c r="A11247" s="602"/>
      <c r="B11247" s="541"/>
      <c r="C11247" s="545"/>
      <c r="D11247" s="541"/>
      <c r="E11247" s="542"/>
      <c r="F11247" s="543"/>
      <c r="G11247" s="600"/>
    </row>
    <row r="11248" spans="1:7" ht="19.899999999999999" customHeight="1" x14ac:dyDescent="0.2">
      <c r="A11248" s="664" t="str">
        <f>B11182</f>
        <v/>
      </c>
      <c r="B11248" s="661">
        <f ca="1">C11182</f>
        <v>0</v>
      </c>
      <c r="C11248" s="541"/>
      <c r="D11248" s="541" t="s">
        <v>1833</v>
      </c>
      <c r="E11248" s="662"/>
      <c r="F11248" s="663" t="str">
        <f ca="1">"$/"&amp;G11182</f>
        <v>$/0</v>
      </c>
      <c r="G11248" s="610">
        <f>SUBTOTAL(9,G11205:G11247)</f>
        <v>0</v>
      </c>
    </row>
    <row r="11249" spans="1:7" ht="19.899999999999999" customHeight="1" x14ac:dyDescent="0.2">
      <c r="A11249" s="606"/>
      <c r="B11249" s="607"/>
      <c r="C11249" s="608"/>
      <c r="D11249" s="608" t="s">
        <v>2043</v>
      </c>
      <c r="E11249" s="609"/>
      <c r="F11249" s="665" t="str">
        <f ca="1">"$/"&amp;G11182</f>
        <v>$/0</v>
      </c>
      <c r="G11249" s="610">
        <f>ROUND(G11248/Coeficiente_Paso,2)</f>
        <v>0</v>
      </c>
    </row>
    <row r="11250" spans="1:7" ht="19.899999999999999" customHeight="1" x14ac:dyDescent="0.2">
      <c r="A11250" s="191"/>
      <c r="B11250" s="191"/>
      <c r="C11250" s="191"/>
      <c r="D11250" s="191"/>
      <c r="E11250" s="191"/>
      <c r="F11250" s="191"/>
      <c r="G11250" s="191"/>
    </row>
  </sheetData>
  <sheetProtection insertRows="0" deleteRows="0"/>
  <mergeCells count="3900">
    <mergeCell ref="D2677:D2678"/>
    <mergeCell ref="E2677:E2678"/>
    <mergeCell ref="F2677:F2678"/>
    <mergeCell ref="G2677:G2678"/>
    <mergeCell ref="A2527:B2527"/>
    <mergeCell ref="C2527:C2528"/>
    <mergeCell ref="D2527:D2528"/>
    <mergeCell ref="E2527:E2528"/>
    <mergeCell ref="F2527:F2528"/>
    <mergeCell ref="G2527:G2528"/>
    <mergeCell ref="A2551:G2551"/>
    <mergeCell ref="C2557:E2557"/>
    <mergeCell ref="A2577:B2577"/>
    <mergeCell ref="C2577:C2578"/>
    <mergeCell ref="D2577:D2578"/>
    <mergeCell ref="E2577:E2578"/>
    <mergeCell ref="F2577:F2578"/>
    <mergeCell ref="G2577:G2578"/>
    <mergeCell ref="A2602:B2602"/>
    <mergeCell ref="C2602:C2603"/>
    <mergeCell ref="D2602:D2603"/>
    <mergeCell ref="E2602:E2603"/>
    <mergeCell ref="F2602:F2603"/>
    <mergeCell ref="G2602:G2603"/>
    <mergeCell ref="F2666:F2667"/>
    <mergeCell ref="G2666:G2667"/>
    <mergeCell ref="A2626:G2626"/>
    <mergeCell ref="C2632:E2632"/>
    <mergeCell ref="A2652:B2652"/>
    <mergeCell ref="C2652:C2653"/>
    <mergeCell ref="D2652:D2653"/>
    <mergeCell ref="E2652:E2653"/>
    <mergeCell ref="A2377:B2377"/>
    <mergeCell ref="C2377:C2378"/>
    <mergeCell ref="D2377:D2378"/>
    <mergeCell ref="E2377:E2378"/>
    <mergeCell ref="F2377:F2378"/>
    <mergeCell ref="G2377:G2378"/>
    <mergeCell ref="A2401:G2401"/>
    <mergeCell ref="C2407:E2407"/>
    <mergeCell ref="A2427:B2427"/>
    <mergeCell ref="C2427:C2428"/>
    <mergeCell ref="D2427:D2428"/>
    <mergeCell ref="E2427:E2428"/>
    <mergeCell ref="F2427:F2428"/>
    <mergeCell ref="G2427:G2428"/>
    <mergeCell ref="A2452:B2452"/>
    <mergeCell ref="C2452:C2453"/>
    <mergeCell ref="D2452:D2453"/>
    <mergeCell ref="E2452:E2453"/>
    <mergeCell ref="F2452:F2453"/>
    <mergeCell ref="G2452:G2453"/>
    <mergeCell ref="A2227:B2227"/>
    <mergeCell ref="C2227:C2228"/>
    <mergeCell ref="D2227:D2228"/>
    <mergeCell ref="E2227:E2228"/>
    <mergeCell ref="F2227:F2228"/>
    <mergeCell ref="G2227:G2228"/>
    <mergeCell ref="A2251:G2251"/>
    <mergeCell ref="C2257:E2257"/>
    <mergeCell ref="A2277:B2277"/>
    <mergeCell ref="C2277:C2278"/>
    <mergeCell ref="D2277:D2278"/>
    <mergeCell ref="E2277:E2278"/>
    <mergeCell ref="F2277:F2278"/>
    <mergeCell ref="G2277:G2278"/>
    <mergeCell ref="A2302:B2302"/>
    <mergeCell ref="C2302:C2303"/>
    <mergeCell ref="D2302:D2303"/>
    <mergeCell ref="E2302:E2303"/>
    <mergeCell ref="F2302:F2303"/>
    <mergeCell ref="G2302:G2303"/>
    <mergeCell ref="A2077:B2077"/>
    <mergeCell ref="C2077:C2078"/>
    <mergeCell ref="D2077:D2078"/>
    <mergeCell ref="E2077:E2078"/>
    <mergeCell ref="F2077:F2078"/>
    <mergeCell ref="G2077:G2078"/>
    <mergeCell ref="A2101:G2101"/>
    <mergeCell ref="C2107:E2107"/>
    <mergeCell ref="A2127:B2127"/>
    <mergeCell ref="C2127:C2128"/>
    <mergeCell ref="D2127:D2128"/>
    <mergeCell ref="E2127:E2128"/>
    <mergeCell ref="F2127:F2128"/>
    <mergeCell ref="G2127:G2128"/>
    <mergeCell ref="A2152:B2152"/>
    <mergeCell ref="C2152:C2153"/>
    <mergeCell ref="D2152:D2153"/>
    <mergeCell ref="E2152:E2153"/>
    <mergeCell ref="F2152:F2153"/>
    <mergeCell ref="G2152:G2153"/>
    <mergeCell ref="A1927:B1927"/>
    <mergeCell ref="C1927:C1928"/>
    <mergeCell ref="D1927:D1928"/>
    <mergeCell ref="E1927:E1928"/>
    <mergeCell ref="F1927:F1928"/>
    <mergeCell ref="G1927:G1928"/>
    <mergeCell ref="A1951:G1951"/>
    <mergeCell ref="C1957:E1957"/>
    <mergeCell ref="A1977:B1977"/>
    <mergeCell ref="C1977:C1978"/>
    <mergeCell ref="D1977:D1978"/>
    <mergeCell ref="E1977:E1978"/>
    <mergeCell ref="F1977:F1978"/>
    <mergeCell ref="G1977:G1978"/>
    <mergeCell ref="A2002:B2002"/>
    <mergeCell ref="C2002:C2003"/>
    <mergeCell ref="D2002:D2003"/>
    <mergeCell ref="E2002:E2003"/>
    <mergeCell ref="F2002:F2003"/>
    <mergeCell ref="G2002:G2003"/>
    <mergeCell ref="A1777:B1777"/>
    <mergeCell ref="C1777:C1778"/>
    <mergeCell ref="D1777:D1778"/>
    <mergeCell ref="E1777:E1778"/>
    <mergeCell ref="F1777:F1778"/>
    <mergeCell ref="G1777:G1778"/>
    <mergeCell ref="A1801:G1801"/>
    <mergeCell ref="C1807:E1807"/>
    <mergeCell ref="A1827:B1827"/>
    <mergeCell ref="C1827:C1828"/>
    <mergeCell ref="D1827:D1828"/>
    <mergeCell ref="E1827:E1828"/>
    <mergeCell ref="F1827:F1828"/>
    <mergeCell ref="G1827:G1828"/>
    <mergeCell ref="A1852:B1852"/>
    <mergeCell ref="C1852:C1853"/>
    <mergeCell ref="D1852:D1853"/>
    <mergeCell ref="E1852:E1853"/>
    <mergeCell ref="F1852:F1853"/>
    <mergeCell ref="G1852:G1853"/>
    <mergeCell ref="A1627:B1627"/>
    <mergeCell ref="C1627:C1628"/>
    <mergeCell ref="D1627:D1628"/>
    <mergeCell ref="E1627:E1628"/>
    <mergeCell ref="F1627:F1628"/>
    <mergeCell ref="G1627:G1628"/>
    <mergeCell ref="A1651:G1651"/>
    <mergeCell ref="C1657:E1657"/>
    <mergeCell ref="A1677:B1677"/>
    <mergeCell ref="C1677:C1678"/>
    <mergeCell ref="D1677:D1678"/>
    <mergeCell ref="E1677:E1678"/>
    <mergeCell ref="F1677:F1678"/>
    <mergeCell ref="G1677:G1678"/>
    <mergeCell ref="A1702:B1702"/>
    <mergeCell ref="C1702:C1703"/>
    <mergeCell ref="D1702:D1703"/>
    <mergeCell ref="E1702:E1703"/>
    <mergeCell ref="F1702:F1703"/>
    <mergeCell ref="G1702:G1703"/>
    <mergeCell ref="A1691:B1691"/>
    <mergeCell ref="C1691:C1692"/>
    <mergeCell ref="D1691:D1692"/>
    <mergeCell ref="E1691:E1692"/>
    <mergeCell ref="F1691:F1692"/>
    <mergeCell ref="G1691:G1692"/>
    <mergeCell ref="A1426:G1426"/>
    <mergeCell ref="C1432:E1432"/>
    <mergeCell ref="A1452:B1452"/>
    <mergeCell ref="C1452:C1453"/>
    <mergeCell ref="D1452:D1453"/>
    <mergeCell ref="E1452:E1453"/>
    <mergeCell ref="F1452:F1453"/>
    <mergeCell ref="G1452:G1453"/>
    <mergeCell ref="A1501:G1501"/>
    <mergeCell ref="C1507:E1507"/>
    <mergeCell ref="A1527:B1527"/>
    <mergeCell ref="C1527:C1528"/>
    <mergeCell ref="D1527:D1528"/>
    <mergeCell ref="E1527:E1528"/>
    <mergeCell ref="F1527:F1528"/>
    <mergeCell ref="G1527:G1528"/>
    <mergeCell ref="A1552:B1552"/>
    <mergeCell ref="C1552:C1553"/>
    <mergeCell ref="D1552:D1553"/>
    <mergeCell ref="E1552:E1553"/>
    <mergeCell ref="F1552:F1553"/>
    <mergeCell ref="G1552:G1553"/>
    <mergeCell ref="A1492:B1492"/>
    <mergeCell ref="C1492:C1493"/>
    <mergeCell ref="D1492:D1493"/>
    <mergeCell ref="E1492:E1493"/>
    <mergeCell ref="F1492:F1493"/>
    <mergeCell ref="G1492:G1493"/>
    <mergeCell ref="A1541:B1541"/>
    <mergeCell ref="C1541:C1542"/>
    <mergeCell ref="D1541:D1542"/>
    <mergeCell ref="E1541:E1542"/>
    <mergeCell ref="A1316:B1316"/>
    <mergeCell ref="C1316:C1317"/>
    <mergeCell ref="D1316:D1317"/>
    <mergeCell ref="E1316:E1317"/>
    <mergeCell ref="F1316:F1317"/>
    <mergeCell ref="G1316:G1317"/>
    <mergeCell ref="A1377:B1377"/>
    <mergeCell ref="C1377:C1378"/>
    <mergeCell ref="D1377:D1378"/>
    <mergeCell ref="E1377:E1378"/>
    <mergeCell ref="F1377:F1378"/>
    <mergeCell ref="G1377:G1378"/>
    <mergeCell ref="A1391:B1391"/>
    <mergeCell ref="C1391:C1392"/>
    <mergeCell ref="D1391:D1392"/>
    <mergeCell ref="E1391:E1392"/>
    <mergeCell ref="F1391:F1392"/>
    <mergeCell ref="G1391:G1392"/>
    <mergeCell ref="A1276:G1276"/>
    <mergeCell ref="C1282:E1282"/>
    <mergeCell ref="A1302:B1302"/>
    <mergeCell ref="C1302:C1303"/>
    <mergeCell ref="D1302:D1303"/>
    <mergeCell ref="E1302:E1303"/>
    <mergeCell ref="F1302:F1303"/>
    <mergeCell ref="G1302:G1303"/>
    <mergeCell ref="A1051:G1051"/>
    <mergeCell ref="A1077:B1077"/>
    <mergeCell ref="C1077:C1078"/>
    <mergeCell ref="D1077:D1078"/>
    <mergeCell ref="E1077:E1078"/>
    <mergeCell ref="E1002:E1003"/>
    <mergeCell ref="F1002:F1003"/>
    <mergeCell ref="G1002:G1003"/>
    <mergeCell ref="A976:G976"/>
    <mergeCell ref="C982:E982"/>
    <mergeCell ref="A1016:B1016"/>
    <mergeCell ref="C1016:C1017"/>
    <mergeCell ref="D1016:D1017"/>
    <mergeCell ref="E1016:E1017"/>
    <mergeCell ref="F1016:F1017"/>
    <mergeCell ref="G1016:G1017"/>
    <mergeCell ref="A1027:B1027"/>
    <mergeCell ref="C1027:C1028"/>
    <mergeCell ref="D1027:D1028"/>
    <mergeCell ref="E1027:E1028"/>
    <mergeCell ref="F1027:F1028"/>
    <mergeCell ref="G1027:G1028"/>
    <mergeCell ref="A1177:B1177"/>
    <mergeCell ref="C1177:C1178"/>
    <mergeCell ref="A826:G826"/>
    <mergeCell ref="C832:E832"/>
    <mergeCell ref="A852:B852"/>
    <mergeCell ref="C852:C853"/>
    <mergeCell ref="D852:D853"/>
    <mergeCell ref="E852:E853"/>
    <mergeCell ref="F852:F853"/>
    <mergeCell ref="G852:G853"/>
    <mergeCell ref="A76:G76"/>
    <mergeCell ref="C82:E82"/>
    <mergeCell ref="A52:B52"/>
    <mergeCell ref="C52:C53"/>
    <mergeCell ref="D52:D53"/>
    <mergeCell ref="E52:E53"/>
    <mergeCell ref="F52:F53"/>
    <mergeCell ref="A102:B102"/>
    <mergeCell ref="A901:G901"/>
    <mergeCell ref="A676:G676"/>
    <mergeCell ref="C682:E682"/>
    <mergeCell ref="A702:B702"/>
    <mergeCell ref="A202:B202"/>
    <mergeCell ref="C202:C203"/>
    <mergeCell ref="D202:D203"/>
    <mergeCell ref="E202:E203"/>
    <mergeCell ref="F202:F203"/>
    <mergeCell ref="G202:G203"/>
    <mergeCell ref="F327:F328"/>
    <mergeCell ref="G327:G328"/>
    <mergeCell ref="A151:G151"/>
    <mergeCell ref="C157:E157"/>
    <mergeCell ref="A177:B177"/>
    <mergeCell ref="C177:C178"/>
    <mergeCell ref="A1:G1"/>
    <mergeCell ref="A27:B27"/>
    <mergeCell ref="C27:C28"/>
    <mergeCell ref="D27:D28"/>
    <mergeCell ref="E27:E28"/>
    <mergeCell ref="F27:F28"/>
    <mergeCell ref="G27:G28"/>
    <mergeCell ref="A41:B41"/>
    <mergeCell ref="C41:C42"/>
    <mergeCell ref="D41:D42"/>
    <mergeCell ref="E41:E42"/>
    <mergeCell ref="F41:F42"/>
    <mergeCell ref="G41:G42"/>
    <mergeCell ref="C7:E7"/>
    <mergeCell ref="G52:G53"/>
    <mergeCell ref="A67:B67"/>
    <mergeCell ref="C67:C68"/>
    <mergeCell ref="D67:D68"/>
    <mergeCell ref="E67:E68"/>
    <mergeCell ref="F67:F68"/>
    <mergeCell ref="G67:G68"/>
    <mergeCell ref="A191:B191"/>
    <mergeCell ref="C191:C192"/>
    <mergeCell ref="D191:D192"/>
    <mergeCell ref="E191:E192"/>
    <mergeCell ref="F191:F192"/>
    <mergeCell ref="G191:G192"/>
    <mergeCell ref="C102:C103"/>
    <mergeCell ref="D102:D103"/>
    <mergeCell ref="E102:E103"/>
    <mergeCell ref="F102:F103"/>
    <mergeCell ref="G102:G103"/>
    <mergeCell ref="A116:B116"/>
    <mergeCell ref="C116:C117"/>
    <mergeCell ref="D116:D117"/>
    <mergeCell ref="E116:E117"/>
    <mergeCell ref="F116:F117"/>
    <mergeCell ref="G116:G117"/>
    <mergeCell ref="A127:B127"/>
    <mergeCell ref="D177:D178"/>
    <mergeCell ref="E177:E178"/>
    <mergeCell ref="F177:F178"/>
    <mergeCell ref="G177:G178"/>
    <mergeCell ref="C127:C128"/>
    <mergeCell ref="D127:D128"/>
    <mergeCell ref="E127:E128"/>
    <mergeCell ref="F127:F128"/>
    <mergeCell ref="G127:G128"/>
    <mergeCell ref="A142:B142"/>
    <mergeCell ref="C142:C143"/>
    <mergeCell ref="D142:D143"/>
    <mergeCell ref="E142:E143"/>
    <mergeCell ref="F142:F143"/>
    <mergeCell ref="G402:G403"/>
    <mergeCell ref="A402:B402"/>
    <mergeCell ref="C402:C403"/>
    <mergeCell ref="D402:D403"/>
    <mergeCell ref="E402:E403"/>
    <mergeCell ref="F402:F403"/>
    <mergeCell ref="A427:B427"/>
    <mergeCell ref="C427:C428"/>
    <mergeCell ref="D427:D428"/>
    <mergeCell ref="E427:E428"/>
    <mergeCell ref="F427:F428"/>
    <mergeCell ref="G427:G428"/>
    <mergeCell ref="A301:G301"/>
    <mergeCell ref="C307:E307"/>
    <mergeCell ref="A341:B341"/>
    <mergeCell ref="C341:C342"/>
    <mergeCell ref="D341:D342"/>
    <mergeCell ref="E341:E342"/>
    <mergeCell ref="F341:F342"/>
    <mergeCell ref="G341:G342"/>
    <mergeCell ref="A352:B352"/>
    <mergeCell ref="C352:C353"/>
    <mergeCell ref="D352:D353"/>
    <mergeCell ref="E352:E353"/>
    <mergeCell ref="F352:F353"/>
    <mergeCell ref="G352:G353"/>
    <mergeCell ref="A376:G376"/>
    <mergeCell ref="C382:E382"/>
    <mergeCell ref="A327:B327"/>
    <mergeCell ref="C327:C328"/>
    <mergeCell ref="D327:D328"/>
    <mergeCell ref="E327:E328"/>
    <mergeCell ref="A727:B727"/>
    <mergeCell ref="C727:C728"/>
    <mergeCell ref="D727:D728"/>
    <mergeCell ref="E727:E728"/>
    <mergeCell ref="F727:F728"/>
    <mergeCell ref="G727:G728"/>
    <mergeCell ref="A601:G601"/>
    <mergeCell ref="C607:E607"/>
    <mergeCell ref="A627:B627"/>
    <mergeCell ref="C627:C628"/>
    <mergeCell ref="D627:D628"/>
    <mergeCell ref="E627:E628"/>
    <mergeCell ref="F627:F628"/>
    <mergeCell ref="G627:G628"/>
    <mergeCell ref="A526:G526"/>
    <mergeCell ref="C532:E532"/>
    <mergeCell ref="A552:B552"/>
    <mergeCell ref="C552:C553"/>
    <mergeCell ref="D552:D553"/>
    <mergeCell ref="E552:E553"/>
    <mergeCell ref="F552:F553"/>
    <mergeCell ref="G552:G553"/>
    <mergeCell ref="A566:B566"/>
    <mergeCell ref="C566:C567"/>
    <mergeCell ref="D566:D567"/>
    <mergeCell ref="E566:E567"/>
    <mergeCell ref="F566:F567"/>
    <mergeCell ref="G566:G567"/>
    <mergeCell ref="A577:B577"/>
    <mergeCell ref="C577:C578"/>
    <mergeCell ref="D577:D578"/>
    <mergeCell ref="E577:E578"/>
    <mergeCell ref="G142:G143"/>
    <mergeCell ref="A1351:G1351"/>
    <mergeCell ref="C1357:E1357"/>
    <mergeCell ref="A1102:B1102"/>
    <mergeCell ref="C1102:C1103"/>
    <mergeCell ref="D1102:D1103"/>
    <mergeCell ref="E1102:E1103"/>
    <mergeCell ref="F1102:F1103"/>
    <mergeCell ref="G1102:G1103"/>
    <mergeCell ref="A1117:B1117"/>
    <mergeCell ref="C1117:C1118"/>
    <mergeCell ref="D1117:D1118"/>
    <mergeCell ref="E1117:E1118"/>
    <mergeCell ref="F1117:F1118"/>
    <mergeCell ref="G1117:G1118"/>
    <mergeCell ref="A1166:B1166"/>
    <mergeCell ref="C1166:C1167"/>
    <mergeCell ref="D1166:D1167"/>
    <mergeCell ref="A777:B777"/>
    <mergeCell ref="C777:C778"/>
    <mergeCell ref="D777:D778"/>
    <mergeCell ref="E777:E778"/>
    <mergeCell ref="A292:B292"/>
    <mergeCell ref="C292:C293"/>
    <mergeCell ref="D292:D293"/>
    <mergeCell ref="E292:E293"/>
    <mergeCell ref="F292:F293"/>
    <mergeCell ref="G292:G293"/>
    <mergeCell ref="A217:B217"/>
    <mergeCell ref="C217:C218"/>
    <mergeCell ref="D217:D218"/>
    <mergeCell ref="E217:E218"/>
    <mergeCell ref="F217:F218"/>
    <mergeCell ref="G217:G218"/>
    <mergeCell ref="A266:B266"/>
    <mergeCell ref="C266:C267"/>
    <mergeCell ref="D266:D267"/>
    <mergeCell ref="E266:E267"/>
    <mergeCell ref="F266:F267"/>
    <mergeCell ref="G266:G267"/>
    <mergeCell ref="A277:B277"/>
    <mergeCell ref="C277:C278"/>
    <mergeCell ref="D277:D278"/>
    <mergeCell ref="E277:E278"/>
    <mergeCell ref="F277:F278"/>
    <mergeCell ref="G277:G278"/>
    <mergeCell ref="A226:G226"/>
    <mergeCell ref="C232:E232"/>
    <mergeCell ref="A252:B252"/>
    <mergeCell ref="C252:C253"/>
    <mergeCell ref="D252:D253"/>
    <mergeCell ref="E252:E253"/>
    <mergeCell ref="F252:F253"/>
    <mergeCell ref="G252:G253"/>
    <mergeCell ref="A442:B442"/>
    <mergeCell ref="C442:C443"/>
    <mergeCell ref="D442:D443"/>
    <mergeCell ref="E442:E443"/>
    <mergeCell ref="F442:F443"/>
    <mergeCell ref="G442:G443"/>
    <mergeCell ref="A491:B491"/>
    <mergeCell ref="C491:C492"/>
    <mergeCell ref="D491:D492"/>
    <mergeCell ref="E491:E492"/>
    <mergeCell ref="F491:F492"/>
    <mergeCell ref="G491:G492"/>
    <mergeCell ref="A367:B367"/>
    <mergeCell ref="C367:C368"/>
    <mergeCell ref="D367:D368"/>
    <mergeCell ref="E367:E368"/>
    <mergeCell ref="F367:F368"/>
    <mergeCell ref="G367:G368"/>
    <mergeCell ref="A416:B416"/>
    <mergeCell ref="C416:C417"/>
    <mergeCell ref="D416:D417"/>
    <mergeCell ref="E416:E417"/>
    <mergeCell ref="F416:F417"/>
    <mergeCell ref="G416:G417"/>
    <mergeCell ref="A451:G451"/>
    <mergeCell ref="C457:E457"/>
    <mergeCell ref="A477:B477"/>
    <mergeCell ref="C477:C478"/>
    <mergeCell ref="D477:D478"/>
    <mergeCell ref="E477:E478"/>
    <mergeCell ref="F477:F478"/>
    <mergeCell ref="G477:G478"/>
    <mergeCell ref="F577:F578"/>
    <mergeCell ref="G577:G578"/>
    <mergeCell ref="A592:B592"/>
    <mergeCell ref="C592:C593"/>
    <mergeCell ref="D592:D593"/>
    <mergeCell ref="E592:E593"/>
    <mergeCell ref="F592:F593"/>
    <mergeCell ref="G592:G593"/>
    <mergeCell ref="A502:B502"/>
    <mergeCell ref="C502:C503"/>
    <mergeCell ref="D502:D503"/>
    <mergeCell ref="E502:E503"/>
    <mergeCell ref="F502:F503"/>
    <mergeCell ref="G502:G503"/>
    <mergeCell ref="A517:B517"/>
    <mergeCell ref="C517:C518"/>
    <mergeCell ref="D517:D518"/>
    <mergeCell ref="E517:E518"/>
    <mergeCell ref="F517:F518"/>
    <mergeCell ref="G517:G518"/>
    <mergeCell ref="A667:B667"/>
    <mergeCell ref="C667:C668"/>
    <mergeCell ref="D667:D668"/>
    <mergeCell ref="E667:E668"/>
    <mergeCell ref="F667:F668"/>
    <mergeCell ref="G667:G668"/>
    <mergeCell ref="A716:B716"/>
    <mergeCell ref="C716:C717"/>
    <mergeCell ref="D716:D717"/>
    <mergeCell ref="E716:E717"/>
    <mergeCell ref="F716:F717"/>
    <mergeCell ref="G716:G717"/>
    <mergeCell ref="A641:B641"/>
    <mergeCell ref="C641:C642"/>
    <mergeCell ref="D641:D642"/>
    <mergeCell ref="E641:E642"/>
    <mergeCell ref="F641:F642"/>
    <mergeCell ref="G641:G642"/>
    <mergeCell ref="A652:B652"/>
    <mergeCell ref="C652:C653"/>
    <mergeCell ref="D652:D653"/>
    <mergeCell ref="E652:E653"/>
    <mergeCell ref="F652:F653"/>
    <mergeCell ref="G652:G653"/>
    <mergeCell ref="F702:F703"/>
    <mergeCell ref="G702:G703"/>
    <mergeCell ref="C702:C703"/>
    <mergeCell ref="D702:D703"/>
    <mergeCell ref="E702:E703"/>
    <mergeCell ref="A802:B802"/>
    <mergeCell ref="C802:C803"/>
    <mergeCell ref="D802:D803"/>
    <mergeCell ref="E802:E803"/>
    <mergeCell ref="F802:F803"/>
    <mergeCell ref="G802:G803"/>
    <mergeCell ref="A817:B817"/>
    <mergeCell ref="C817:C818"/>
    <mergeCell ref="D817:D818"/>
    <mergeCell ref="E817:E818"/>
    <mergeCell ref="F817:F818"/>
    <mergeCell ref="G817:G818"/>
    <mergeCell ref="A742:B742"/>
    <mergeCell ref="C742:C743"/>
    <mergeCell ref="D742:D743"/>
    <mergeCell ref="E742:E743"/>
    <mergeCell ref="F742:F743"/>
    <mergeCell ref="G742:G743"/>
    <mergeCell ref="A791:B791"/>
    <mergeCell ref="C791:C792"/>
    <mergeCell ref="D791:D792"/>
    <mergeCell ref="E791:E792"/>
    <mergeCell ref="F791:F792"/>
    <mergeCell ref="G791:G792"/>
    <mergeCell ref="F777:F778"/>
    <mergeCell ref="G777:G778"/>
    <mergeCell ref="A751:G751"/>
    <mergeCell ref="C757:E757"/>
    <mergeCell ref="A892:B892"/>
    <mergeCell ref="C892:C893"/>
    <mergeCell ref="D892:D893"/>
    <mergeCell ref="E892:E893"/>
    <mergeCell ref="F892:F893"/>
    <mergeCell ref="G892:G893"/>
    <mergeCell ref="A941:B941"/>
    <mergeCell ref="C941:C942"/>
    <mergeCell ref="D941:D942"/>
    <mergeCell ref="E941:E942"/>
    <mergeCell ref="F941:F942"/>
    <mergeCell ref="G941:G942"/>
    <mergeCell ref="A866:B866"/>
    <mergeCell ref="C866:C867"/>
    <mergeCell ref="D866:D867"/>
    <mergeCell ref="E866:E867"/>
    <mergeCell ref="F866:F867"/>
    <mergeCell ref="G866:G867"/>
    <mergeCell ref="A877:B877"/>
    <mergeCell ref="C877:C878"/>
    <mergeCell ref="D877:D878"/>
    <mergeCell ref="E877:E878"/>
    <mergeCell ref="F877:F878"/>
    <mergeCell ref="G877:G878"/>
    <mergeCell ref="C907:E907"/>
    <mergeCell ref="A927:B927"/>
    <mergeCell ref="C927:C928"/>
    <mergeCell ref="D927:D928"/>
    <mergeCell ref="E927:E928"/>
    <mergeCell ref="F927:F928"/>
    <mergeCell ref="G927:G928"/>
    <mergeCell ref="A952:B952"/>
    <mergeCell ref="C952:C953"/>
    <mergeCell ref="D952:D953"/>
    <mergeCell ref="E952:E953"/>
    <mergeCell ref="F952:F953"/>
    <mergeCell ref="G952:G953"/>
    <mergeCell ref="A967:B967"/>
    <mergeCell ref="C967:C968"/>
    <mergeCell ref="D967:D968"/>
    <mergeCell ref="E967:E968"/>
    <mergeCell ref="F967:F968"/>
    <mergeCell ref="G967:G968"/>
    <mergeCell ref="A1002:B1002"/>
    <mergeCell ref="C1002:C1003"/>
    <mergeCell ref="D1002:D1003"/>
    <mergeCell ref="E1166:E1167"/>
    <mergeCell ref="F1166:F1167"/>
    <mergeCell ref="G1166:G1167"/>
    <mergeCell ref="D1177:D1178"/>
    <mergeCell ref="E1177:E1178"/>
    <mergeCell ref="F1177:F1178"/>
    <mergeCell ref="G1177:G1178"/>
    <mergeCell ref="A1042:B1042"/>
    <mergeCell ref="C1042:C1043"/>
    <mergeCell ref="D1042:D1043"/>
    <mergeCell ref="E1042:E1043"/>
    <mergeCell ref="F1042:F1043"/>
    <mergeCell ref="G1042:G1043"/>
    <mergeCell ref="A1091:B1091"/>
    <mergeCell ref="C1091:C1092"/>
    <mergeCell ref="D1091:D1092"/>
    <mergeCell ref="E1091:E1092"/>
    <mergeCell ref="F1091:F1092"/>
    <mergeCell ref="G1091:G1092"/>
    <mergeCell ref="C1057:E1057"/>
    <mergeCell ref="C1132:E1132"/>
    <mergeCell ref="A1152:B1152"/>
    <mergeCell ref="C1152:C1153"/>
    <mergeCell ref="D1152:D1153"/>
    <mergeCell ref="E1152:E1153"/>
    <mergeCell ref="F1152:F1153"/>
    <mergeCell ref="G1152:G1153"/>
    <mergeCell ref="A1126:G1126"/>
    <mergeCell ref="F1077:F1078"/>
    <mergeCell ref="G1077:G1078"/>
    <mergeCell ref="A1252:B1252"/>
    <mergeCell ref="C1252:C1253"/>
    <mergeCell ref="D1252:D1253"/>
    <mergeCell ref="E1252:E1253"/>
    <mergeCell ref="F1252:F1253"/>
    <mergeCell ref="G1252:G1253"/>
    <mergeCell ref="A1267:B1267"/>
    <mergeCell ref="C1267:C1268"/>
    <mergeCell ref="D1267:D1268"/>
    <mergeCell ref="E1267:E1268"/>
    <mergeCell ref="F1267:F1268"/>
    <mergeCell ref="G1267:G1268"/>
    <mergeCell ref="A1192:B1192"/>
    <mergeCell ref="C1192:C1193"/>
    <mergeCell ref="D1192:D1193"/>
    <mergeCell ref="E1192:E1193"/>
    <mergeCell ref="F1192:F1193"/>
    <mergeCell ref="G1192:G1193"/>
    <mergeCell ref="A1241:B1241"/>
    <mergeCell ref="C1241:C1242"/>
    <mergeCell ref="D1241:D1242"/>
    <mergeCell ref="E1241:E1242"/>
    <mergeCell ref="F1241:F1242"/>
    <mergeCell ref="G1241:G1242"/>
    <mergeCell ref="A1201:G1201"/>
    <mergeCell ref="C1207:E1207"/>
    <mergeCell ref="A1227:B1227"/>
    <mergeCell ref="C1227:C1228"/>
    <mergeCell ref="D1227:D1228"/>
    <mergeCell ref="E1227:E1228"/>
    <mergeCell ref="F1227:F1228"/>
    <mergeCell ref="G1227:G1228"/>
    <mergeCell ref="A1402:B1402"/>
    <mergeCell ref="C1402:C1403"/>
    <mergeCell ref="D1402:D1403"/>
    <mergeCell ref="E1402:E1403"/>
    <mergeCell ref="F1402:F1403"/>
    <mergeCell ref="G1402:G1403"/>
    <mergeCell ref="A1417:B1417"/>
    <mergeCell ref="C1417:C1418"/>
    <mergeCell ref="D1417:D1418"/>
    <mergeCell ref="E1417:E1418"/>
    <mergeCell ref="F1417:F1418"/>
    <mergeCell ref="G1417:G1418"/>
    <mergeCell ref="A1327:B1327"/>
    <mergeCell ref="C1327:C1328"/>
    <mergeCell ref="D1327:D1328"/>
    <mergeCell ref="E1327:E1328"/>
    <mergeCell ref="F1327:F1328"/>
    <mergeCell ref="G1327:G1328"/>
    <mergeCell ref="A1342:B1342"/>
    <mergeCell ref="C1342:C1343"/>
    <mergeCell ref="D1342:D1343"/>
    <mergeCell ref="E1342:E1343"/>
    <mergeCell ref="F1342:F1343"/>
    <mergeCell ref="G1342:G1343"/>
    <mergeCell ref="F1541:F1542"/>
    <mergeCell ref="G1541:G1542"/>
    <mergeCell ref="A1466:B1466"/>
    <mergeCell ref="C1466:C1467"/>
    <mergeCell ref="D1466:D1467"/>
    <mergeCell ref="E1466:E1467"/>
    <mergeCell ref="F1466:F1467"/>
    <mergeCell ref="G1466:G1467"/>
    <mergeCell ref="A1477:B1477"/>
    <mergeCell ref="C1477:C1478"/>
    <mergeCell ref="D1477:D1478"/>
    <mergeCell ref="E1477:E1478"/>
    <mergeCell ref="F1477:F1478"/>
    <mergeCell ref="G1477:G1478"/>
    <mergeCell ref="A1642:B1642"/>
    <mergeCell ref="C1642:C1643"/>
    <mergeCell ref="D1642:D1643"/>
    <mergeCell ref="E1642:E1643"/>
    <mergeCell ref="F1642:F1643"/>
    <mergeCell ref="G1642:G1643"/>
    <mergeCell ref="A1567:B1567"/>
    <mergeCell ref="C1567:C1568"/>
    <mergeCell ref="D1567:D1568"/>
    <mergeCell ref="E1567:E1568"/>
    <mergeCell ref="F1567:F1568"/>
    <mergeCell ref="G1567:G1568"/>
    <mergeCell ref="A1616:B1616"/>
    <mergeCell ref="C1616:C1617"/>
    <mergeCell ref="D1616:D1617"/>
    <mergeCell ref="E1616:E1617"/>
    <mergeCell ref="F1616:F1617"/>
    <mergeCell ref="G1616:G1617"/>
    <mergeCell ref="A1576:G1576"/>
    <mergeCell ref="C1582:E1582"/>
    <mergeCell ref="A1602:B1602"/>
    <mergeCell ref="C1602:C1603"/>
    <mergeCell ref="D1602:D1603"/>
    <mergeCell ref="E1602:E1603"/>
    <mergeCell ref="F1602:F1603"/>
    <mergeCell ref="G1602:G1603"/>
    <mergeCell ref="A1792:B1792"/>
    <mergeCell ref="C1792:C1793"/>
    <mergeCell ref="D1792:D1793"/>
    <mergeCell ref="E1792:E1793"/>
    <mergeCell ref="F1792:F1793"/>
    <mergeCell ref="G1792:G1793"/>
    <mergeCell ref="A1841:B1841"/>
    <mergeCell ref="C1841:C1842"/>
    <mergeCell ref="D1841:D1842"/>
    <mergeCell ref="E1841:E1842"/>
    <mergeCell ref="F1841:F1842"/>
    <mergeCell ref="G1841:G1842"/>
    <mergeCell ref="A1717:B1717"/>
    <mergeCell ref="C1717:C1718"/>
    <mergeCell ref="D1717:D1718"/>
    <mergeCell ref="E1717:E1718"/>
    <mergeCell ref="F1717:F1718"/>
    <mergeCell ref="G1717:G1718"/>
    <mergeCell ref="A1766:B1766"/>
    <mergeCell ref="C1766:C1767"/>
    <mergeCell ref="D1766:D1767"/>
    <mergeCell ref="E1766:E1767"/>
    <mergeCell ref="F1766:F1767"/>
    <mergeCell ref="G1766:G1767"/>
    <mergeCell ref="A1726:G1726"/>
    <mergeCell ref="C1732:E1732"/>
    <mergeCell ref="A1752:B1752"/>
    <mergeCell ref="C1752:C1753"/>
    <mergeCell ref="D1752:D1753"/>
    <mergeCell ref="E1752:E1753"/>
    <mergeCell ref="F1752:F1753"/>
    <mergeCell ref="G1752:G1753"/>
    <mergeCell ref="A1942:B1942"/>
    <mergeCell ref="C1942:C1943"/>
    <mergeCell ref="D1942:D1943"/>
    <mergeCell ref="E1942:E1943"/>
    <mergeCell ref="F1942:F1943"/>
    <mergeCell ref="G1942:G1943"/>
    <mergeCell ref="A1991:B1991"/>
    <mergeCell ref="C1991:C1992"/>
    <mergeCell ref="D1991:D1992"/>
    <mergeCell ref="E1991:E1992"/>
    <mergeCell ref="F1991:F1992"/>
    <mergeCell ref="G1991:G1992"/>
    <mergeCell ref="A1867:B1867"/>
    <mergeCell ref="C1867:C1868"/>
    <mergeCell ref="D1867:D1868"/>
    <mergeCell ref="E1867:E1868"/>
    <mergeCell ref="F1867:F1868"/>
    <mergeCell ref="G1867:G1868"/>
    <mergeCell ref="A1916:B1916"/>
    <mergeCell ref="C1916:C1917"/>
    <mergeCell ref="D1916:D1917"/>
    <mergeCell ref="E1916:E1917"/>
    <mergeCell ref="F1916:F1917"/>
    <mergeCell ref="G1916:G1917"/>
    <mergeCell ref="A1876:G1876"/>
    <mergeCell ref="C1882:E1882"/>
    <mergeCell ref="A1902:B1902"/>
    <mergeCell ref="C1902:C1903"/>
    <mergeCell ref="D1902:D1903"/>
    <mergeCell ref="E1902:E1903"/>
    <mergeCell ref="F1902:F1903"/>
    <mergeCell ref="G1902:G1903"/>
    <mergeCell ref="A2092:B2092"/>
    <mergeCell ref="C2092:C2093"/>
    <mergeCell ref="D2092:D2093"/>
    <mergeCell ref="E2092:E2093"/>
    <mergeCell ref="F2092:F2093"/>
    <mergeCell ref="G2092:G2093"/>
    <mergeCell ref="A2141:B2141"/>
    <mergeCell ref="C2141:C2142"/>
    <mergeCell ref="D2141:D2142"/>
    <mergeCell ref="E2141:E2142"/>
    <mergeCell ref="F2141:F2142"/>
    <mergeCell ref="G2141:G2142"/>
    <mergeCell ref="A2017:B2017"/>
    <mergeCell ref="C2017:C2018"/>
    <mergeCell ref="D2017:D2018"/>
    <mergeCell ref="E2017:E2018"/>
    <mergeCell ref="F2017:F2018"/>
    <mergeCell ref="G2017:G2018"/>
    <mergeCell ref="A2066:B2066"/>
    <mergeCell ref="C2066:C2067"/>
    <mergeCell ref="D2066:D2067"/>
    <mergeCell ref="E2066:E2067"/>
    <mergeCell ref="F2066:F2067"/>
    <mergeCell ref="G2066:G2067"/>
    <mergeCell ref="A2026:G2026"/>
    <mergeCell ref="C2032:E2032"/>
    <mergeCell ref="A2052:B2052"/>
    <mergeCell ref="C2052:C2053"/>
    <mergeCell ref="D2052:D2053"/>
    <mergeCell ref="E2052:E2053"/>
    <mergeCell ref="F2052:F2053"/>
    <mergeCell ref="G2052:G2053"/>
    <mergeCell ref="A2242:B2242"/>
    <mergeCell ref="C2242:C2243"/>
    <mergeCell ref="D2242:D2243"/>
    <mergeCell ref="E2242:E2243"/>
    <mergeCell ref="F2242:F2243"/>
    <mergeCell ref="G2242:G2243"/>
    <mergeCell ref="A2291:B2291"/>
    <mergeCell ref="C2291:C2292"/>
    <mergeCell ref="D2291:D2292"/>
    <mergeCell ref="E2291:E2292"/>
    <mergeCell ref="F2291:F2292"/>
    <mergeCell ref="G2291:G2292"/>
    <mergeCell ref="A2167:B2167"/>
    <mergeCell ref="C2167:C2168"/>
    <mergeCell ref="D2167:D2168"/>
    <mergeCell ref="E2167:E2168"/>
    <mergeCell ref="F2167:F2168"/>
    <mergeCell ref="G2167:G2168"/>
    <mergeCell ref="A2216:B2216"/>
    <mergeCell ref="C2216:C2217"/>
    <mergeCell ref="D2216:D2217"/>
    <mergeCell ref="E2216:E2217"/>
    <mergeCell ref="F2216:F2217"/>
    <mergeCell ref="G2216:G2217"/>
    <mergeCell ref="A2176:G2176"/>
    <mergeCell ref="C2182:E2182"/>
    <mergeCell ref="A2202:B2202"/>
    <mergeCell ref="C2202:C2203"/>
    <mergeCell ref="D2202:D2203"/>
    <mergeCell ref="E2202:E2203"/>
    <mergeCell ref="F2202:F2203"/>
    <mergeCell ref="G2202:G2203"/>
    <mergeCell ref="A2392:B2392"/>
    <mergeCell ref="C2392:C2393"/>
    <mergeCell ref="D2392:D2393"/>
    <mergeCell ref="E2392:E2393"/>
    <mergeCell ref="F2392:F2393"/>
    <mergeCell ref="G2392:G2393"/>
    <mergeCell ref="A2441:B2441"/>
    <mergeCell ref="C2441:C2442"/>
    <mergeCell ref="D2441:D2442"/>
    <mergeCell ref="E2441:E2442"/>
    <mergeCell ref="F2441:F2442"/>
    <mergeCell ref="G2441:G2442"/>
    <mergeCell ref="A2317:B2317"/>
    <mergeCell ref="C2317:C2318"/>
    <mergeCell ref="D2317:D2318"/>
    <mergeCell ref="E2317:E2318"/>
    <mergeCell ref="F2317:F2318"/>
    <mergeCell ref="G2317:G2318"/>
    <mergeCell ref="A2366:B2366"/>
    <mergeCell ref="C2366:C2367"/>
    <mergeCell ref="D2366:D2367"/>
    <mergeCell ref="E2366:E2367"/>
    <mergeCell ref="F2366:F2367"/>
    <mergeCell ref="G2366:G2367"/>
    <mergeCell ref="A2326:G2326"/>
    <mergeCell ref="C2332:E2332"/>
    <mergeCell ref="A2352:B2352"/>
    <mergeCell ref="C2352:C2353"/>
    <mergeCell ref="D2352:D2353"/>
    <mergeCell ref="E2352:E2353"/>
    <mergeCell ref="F2352:F2353"/>
    <mergeCell ref="G2352:G2353"/>
    <mergeCell ref="A2542:B2542"/>
    <mergeCell ref="C2542:C2543"/>
    <mergeCell ref="D2542:D2543"/>
    <mergeCell ref="E2542:E2543"/>
    <mergeCell ref="F2542:F2543"/>
    <mergeCell ref="G2542:G2543"/>
    <mergeCell ref="A2591:B2591"/>
    <mergeCell ref="C2591:C2592"/>
    <mergeCell ref="D2591:D2592"/>
    <mergeCell ref="E2591:E2592"/>
    <mergeCell ref="F2591:F2592"/>
    <mergeCell ref="G2591:G2592"/>
    <mergeCell ref="A2467:B2467"/>
    <mergeCell ref="C2467:C2468"/>
    <mergeCell ref="D2467:D2468"/>
    <mergeCell ref="E2467:E2468"/>
    <mergeCell ref="F2467:F2468"/>
    <mergeCell ref="G2467:G2468"/>
    <mergeCell ref="A2516:B2516"/>
    <mergeCell ref="C2516:C2517"/>
    <mergeCell ref="D2516:D2517"/>
    <mergeCell ref="E2516:E2517"/>
    <mergeCell ref="F2516:F2517"/>
    <mergeCell ref="G2516:G2517"/>
    <mergeCell ref="A2476:G2476"/>
    <mergeCell ref="C2482:E2482"/>
    <mergeCell ref="A2502:B2502"/>
    <mergeCell ref="C2502:C2503"/>
    <mergeCell ref="D2502:D2503"/>
    <mergeCell ref="E2502:E2503"/>
    <mergeCell ref="F2502:F2503"/>
    <mergeCell ref="G2502:G2503"/>
    <mergeCell ref="A2692:B2692"/>
    <mergeCell ref="C2692:C2693"/>
    <mergeCell ref="D2692:D2693"/>
    <mergeCell ref="E2692:E2693"/>
    <mergeCell ref="F2692:F2693"/>
    <mergeCell ref="G2692:G2693"/>
    <mergeCell ref="A2701:G2701"/>
    <mergeCell ref="C2707:E2707"/>
    <mergeCell ref="A2727:B2727"/>
    <mergeCell ref="C2727:C2728"/>
    <mergeCell ref="D2727:D2728"/>
    <mergeCell ref="E2727:E2728"/>
    <mergeCell ref="F2727:F2728"/>
    <mergeCell ref="G2727:G2728"/>
    <mergeCell ref="A2617:B2617"/>
    <mergeCell ref="C2617:C2618"/>
    <mergeCell ref="D2617:D2618"/>
    <mergeCell ref="E2617:E2618"/>
    <mergeCell ref="F2617:F2618"/>
    <mergeCell ref="G2617:G2618"/>
    <mergeCell ref="A2666:B2666"/>
    <mergeCell ref="C2666:C2667"/>
    <mergeCell ref="D2666:D2667"/>
    <mergeCell ref="E2666:E2667"/>
    <mergeCell ref="D2767:D2768"/>
    <mergeCell ref="E2767:E2768"/>
    <mergeCell ref="F2767:F2768"/>
    <mergeCell ref="G2767:G2768"/>
    <mergeCell ref="A2776:G2776"/>
    <mergeCell ref="C2782:E2782"/>
    <mergeCell ref="A2802:B2802"/>
    <mergeCell ref="C2802:C2803"/>
    <mergeCell ref="D2802:D2803"/>
    <mergeCell ref="E2802:E2803"/>
    <mergeCell ref="F2802:F2803"/>
    <mergeCell ref="G2802:G2803"/>
    <mergeCell ref="A2741:B2741"/>
    <mergeCell ref="C2741:C2742"/>
    <mergeCell ref="D2741:D2742"/>
    <mergeCell ref="E2741:E2742"/>
    <mergeCell ref="F2741:F2742"/>
    <mergeCell ref="G2741:G2742"/>
    <mergeCell ref="A2752:B2752"/>
    <mergeCell ref="C2752:C2753"/>
    <mergeCell ref="D2752:D2753"/>
    <mergeCell ref="E2752:E2753"/>
    <mergeCell ref="F2752:F2753"/>
    <mergeCell ref="G2752:G2753"/>
    <mergeCell ref="F2652:F2653"/>
    <mergeCell ref="G2652:G2653"/>
    <mergeCell ref="A2677:B2677"/>
    <mergeCell ref="C2677:C2678"/>
    <mergeCell ref="A2842:B2842"/>
    <mergeCell ref="C2842:C2843"/>
    <mergeCell ref="D2842:D2843"/>
    <mergeCell ref="E2842:E2843"/>
    <mergeCell ref="F2842:F2843"/>
    <mergeCell ref="G2842:G2843"/>
    <mergeCell ref="A2851:G2851"/>
    <mergeCell ref="C2857:E2857"/>
    <mergeCell ref="A2877:B2877"/>
    <mergeCell ref="C2877:C2878"/>
    <mergeCell ref="D2877:D2878"/>
    <mergeCell ref="E2877:E2878"/>
    <mergeCell ref="F2877:F2878"/>
    <mergeCell ref="G2877:G2878"/>
    <mergeCell ref="A2816:B2816"/>
    <mergeCell ref="C2816:C2817"/>
    <mergeCell ref="D2816:D2817"/>
    <mergeCell ref="E2816:E2817"/>
    <mergeCell ref="F2816:F2817"/>
    <mergeCell ref="G2816:G2817"/>
    <mergeCell ref="A2827:B2827"/>
    <mergeCell ref="C2827:C2828"/>
    <mergeCell ref="D2827:D2828"/>
    <mergeCell ref="E2827:E2828"/>
    <mergeCell ref="F2827:F2828"/>
    <mergeCell ref="G2827:G2828"/>
    <mergeCell ref="A2767:B2767"/>
    <mergeCell ref="C2767:C2768"/>
    <mergeCell ref="A2917:B2917"/>
    <mergeCell ref="C2917:C2918"/>
    <mergeCell ref="D2917:D2918"/>
    <mergeCell ref="E2917:E2918"/>
    <mergeCell ref="F2917:F2918"/>
    <mergeCell ref="G2917:G2918"/>
    <mergeCell ref="A2926:G2926"/>
    <mergeCell ref="C2932:E2932"/>
    <mergeCell ref="A2952:B2952"/>
    <mergeCell ref="C2952:C2953"/>
    <mergeCell ref="D2952:D2953"/>
    <mergeCell ref="E2952:E2953"/>
    <mergeCell ref="F2952:F2953"/>
    <mergeCell ref="G2952:G2953"/>
    <mergeCell ref="A2891:B2891"/>
    <mergeCell ref="C2891:C2892"/>
    <mergeCell ref="D2891:D2892"/>
    <mergeCell ref="E2891:E2892"/>
    <mergeCell ref="F2891:F2892"/>
    <mergeCell ref="G2891:G2892"/>
    <mergeCell ref="A2902:B2902"/>
    <mergeCell ref="C2902:C2903"/>
    <mergeCell ref="D2902:D2903"/>
    <mergeCell ref="E2902:E2903"/>
    <mergeCell ref="F2902:F2903"/>
    <mergeCell ref="G2902:G2903"/>
    <mergeCell ref="A2992:B2992"/>
    <mergeCell ref="C2992:C2993"/>
    <mergeCell ref="D2992:D2993"/>
    <mergeCell ref="E2992:E2993"/>
    <mergeCell ref="F2992:F2993"/>
    <mergeCell ref="G2992:G2993"/>
    <mergeCell ref="A3001:G3001"/>
    <mergeCell ref="C3007:E3007"/>
    <mergeCell ref="A3027:B3027"/>
    <mergeCell ref="C3027:C3028"/>
    <mergeCell ref="D3027:D3028"/>
    <mergeCell ref="E3027:E3028"/>
    <mergeCell ref="F3027:F3028"/>
    <mergeCell ref="G3027:G3028"/>
    <mergeCell ref="A2966:B2966"/>
    <mergeCell ref="C2966:C2967"/>
    <mergeCell ref="D2966:D2967"/>
    <mergeCell ref="E2966:E2967"/>
    <mergeCell ref="F2966:F2967"/>
    <mergeCell ref="G2966:G2967"/>
    <mergeCell ref="A2977:B2977"/>
    <mergeCell ref="C2977:C2978"/>
    <mergeCell ref="D2977:D2978"/>
    <mergeCell ref="E2977:E2978"/>
    <mergeCell ref="F2977:F2978"/>
    <mergeCell ref="G2977:G2978"/>
    <mergeCell ref="A3067:B3067"/>
    <mergeCell ref="C3067:C3068"/>
    <mergeCell ref="D3067:D3068"/>
    <mergeCell ref="E3067:E3068"/>
    <mergeCell ref="F3067:F3068"/>
    <mergeCell ref="G3067:G3068"/>
    <mergeCell ref="A3076:G3076"/>
    <mergeCell ref="C3082:E3082"/>
    <mergeCell ref="A3102:B3102"/>
    <mergeCell ref="C3102:C3103"/>
    <mergeCell ref="D3102:D3103"/>
    <mergeCell ref="E3102:E3103"/>
    <mergeCell ref="F3102:F3103"/>
    <mergeCell ref="G3102:G3103"/>
    <mergeCell ref="A3041:B3041"/>
    <mergeCell ref="C3041:C3042"/>
    <mergeCell ref="D3041:D3042"/>
    <mergeCell ref="E3041:E3042"/>
    <mergeCell ref="F3041:F3042"/>
    <mergeCell ref="G3041:G3042"/>
    <mergeCell ref="A3052:B3052"/>
    <mergeCell ref="C3052:C3053"/>
    <mergeCell ref="D3052:D3053"/>
    <mergeCell ref="E3052:E3053"/>
    <mergeCell ref="F3052:F3053"/>
    <mergeCell ref="G3052:G3053"/>
    <mergeCell ref="A3142:B3142"/>
    <mergeCell ref="C3142:C3143"/>
    <mergeCell ref="D3142:D3143"/>
    <mergeCell ref="E3142:E3143"/>
    <mergeCell ref="F3142:F3143"/>
    <mergeCell ref="G3142:G3143"/>
    <mergeCell ref="A3151:G3151"/>
    <mergeCell ref="C3157:E3157"/>
    <mergeCell ref="A3177:B3177"/>
    <mergeCell ref="C3177:C3178"/>
    <mergeCell ref="D3177:D3178"/>
    <mergeCell ref="E3177:E3178"/>
    <mergeCell ref="F3177:F3178"/>
    <mergeCell ref="G3177:G3178"/>
    <mergeCell ref="A3116:B3116"/>
    <mergeCell ref="C3116:C3117"/>
    <mergeCell ref="D3116:D3117"/>
    <mergeCell ref="E3116:E3117"/>
    <mergeCell ref="F3116:F3117"/>
    <mergeCell ref="G3116:G3117"/>
    <mergeCell ref="A3127:B3127"/>
    <mergeCell ref="C3127:C3128"/>
    <mergeCell ref="D3127:D3128"/>
    <mergeCell ref="E3127:E3128"/>
    <mergeCell ref="F3127:F3128"/>
    <mergeCell ref="G3127:G3128"/>
    <mergeCell ref="A3217:B3217"/>
    <mergeCell ref="C3217:C3218"/>
    <mergeCell ref="D3217:D3218"/>
    <mergeCell ref="E3217:E3218"/>
    <mergeCell ref="F3217:F3218"/>
    <mergeCell ref="G3217:G3218"/>
    <mergeCell ref="A3226:G3226"/>
    <mergeCell ref="C3232:E3232"/>
    <mergeCell ref="A3252:B3252"/>
    <mergeCell ref="C3252:C3253"/>
    <mergeCell ref="D3252:D3253"/>
    <mergeCell ref="E3252:E3253"/>
    <mergeCell ref="F3252:F3253"/>
    <mergeCell ref="G3252:G3253"/>
    <mergeCell ref="A3191:B3191"/>
    <mergeCell ref="C3191:C3192"/>
    <mergeCell ref="D3191:D3192"/>
    <mergeCell ref="E3191:E3192"/>
    <mergeCell ref="F3191:F3192"/>
    <mergeCell ref="G3191:G3192"/>
    <mergeCell ref="A3202:B3202"/>
    <mergeCell ref="C3202:C3203"/>
    <mergeCell ref="D3202:D3203"/>
    <mergeCell ref="E3202:E3203"/>
    <mergeCell ref="F3202:F3203"/>
    <mergeCell ref="G3202:G3203"/>
    <mergeCell ref="A3292:B3292"/>
    <mergeCell ref="C3292:C3293"/>
    <mergeCell ref="D3292:D3293"/>
    <mergeCell ref="E3292:E3293"/>
    <mergeCell ref="F3292:F3293"/>
    <mergeCell ref="G3292:G3293"/>
    <mergeCell ref="A3301:G3301"/>
    <mergeCell ref="C3307:E3307"/>
    <mergeCell ref="A3327:B3327"/>
    <mergeCell ref="C3327:C3328"/>
    <mergeCell ref="D3327:D3328"/>
    <mergeCell ref="E3327:E3328"/>
    <mergeCell ref="F3327:F3328"/>
    <mergeCell ref="G3327:G3328"/>
    <mergeCell ref="A3266:B3266"/>
    <mergeCell ref="C3266:C3267"/>
    <mergeCell ref="D3266:D3267"/>
    <mergeCell ref="E3266:E3267"/>
    <mergeCell ref="F3266:F3267"/>
    <mergeCell ref="G3266:G3267"/>
    <mergeCell ref="A3277:B3277"/>
    <mergeCell ref="C3277:C3278"/>
    <mergeCell ref="D3277:D3278"/>
    <mergeCell ref="E3277:E3278"/>
    <mergeCell ref="F3277:F3278"/>
    <mergeCell ref="G3277:G3278"/>
    <mergeCell ref="A3367:B3367"/>
    <mergeCell ref="C3367:C3368"/>
    <mergeCell ref="D3367:D3368"/>
    <mergeCell ref="E3367:E3368"/>
    <mergeCell ref="F3367:F3368"/>
    <mergeCell ref="G3367:G3368"/>
    <mergeCell ref="A3376:G3376"/>
    <mergeCell ref="C3382:E3382"/>
    <mergeCell ref="A3402:B3402"/>
    <mergeCell ref="C3402:C3403"/>
    <mergeCell ref="D3402:D3403"/>
    <mergeCell ref="E3402:E3403"/>
    <mergeCell ref="F3402:F3403"/>
    <mergeCell ref="G3402:G3403"/>
    <mergeCell ref="A3341:B3341"/>
    <mergeCell ref="C3341:C3342"/>
    <mergeCell ref="D3341:D3342"/>
    <mergeCell ref="E3341:E3342"/>
    <mergeCell ref="F3341:F3342"/>
    <mergeCell ref="G3341:G3342"/>
    <mergeCell ref="A3352:B3352"/>
    <mergeCell ref="C3352:C3353"/>
    <mergeCell ref="D3352:D3353"/>
    <mergeCell ref="E3352:E3353"/>
    <mergeCell ref="F3352:F3353"/>
    <mergeCell ref="G3352:G3353"/>
    <mergeCell ref="A3442:B3442"/>
    <mergeCell ref="C3442:C3443"/>
    <mergeCell ref="D3442:D3443"/>
    <mergeCell ref="E3442:E3443"/>
    <mergeCell ref="F3442:F3443"/>
    <mergeCell ref="G3442:G3443"/>
    <mergeCell ref="A3451:G3451"/>
    <mergeCell ref="C3457:E3457"/>
    <mergeCell ref="A3477:B3477"/>
    <mergeCell ref="C3477:C3478"/>
    <mergeCell ref="D3477:D3478"/>
    <mergeCell ref="E3477:E3478"/>
    <mergeCell ref="F3477:F3478"/>
    <mergeCell ref="G3477:G3478"/>
    <mergeCell ref="A3416:B3416"/>
    <mergeCell ref="C3416:C3417"/>
    <mergeCell ref="D3416:D3417"/>
    <mergeCell ref="E3416:E3417"/>
    <mergeCell ref="F3416:F3417"/>
    <mergeCell ref="G3416:G3417"/>
    <mergeCell ref="A3427:B3427"/>
    <mergeCell ref="C3427:C3428"/>
    <mergeCell ref="D3427:D3428"/>
    <mergeCell ref="E3427:E3428"/>
    <mergeCell ref="F3427:F3428"/>
    <mergeCell ref="G3427:G3428"/>
    <mergeCell ref="A3517:B3517"/>
    <mergeCell ref="C3517:C3518"/>
    <mergeCell ref="D3517:D3518"/>
    <mergeCell ref="E3517:E3518"/>
    <mergeCell ref="F3517:F3518"/>
    <mergeCell ref="G3517:G3518"/>
    <mergeCell ref="A3526:G3526"/>
    <mergeCell ref="C3532:E3532"/>
    <mergeCell ref="A3552:B3552"/>
    <mergeCell ref="C3552:C3553"/>
    <mergeCell ref="D3552:D3553"/>
    <mergeCell ref="E3552:E3553"/>
    <mergeCell ref="F3552:F3553"/>
    <mergeCell ref="G3552:G3553"/>
    <mergeCell ref="A3491:B3491"/>
    <mergeCell ref="C3491:C3492"/>
    <mergeCell ref="D3491:D3492"/>
    <mergeCell ref="E3491:E3492"/>
    <mergeCell ref="F3491:F3492"/>
    <mergeCell ref="G3491:G3492"/>
    <mergeCell ref="A3502:B3502"/>
    <mergeCell ref="C3502:C3503"/>
    <mergeCell ref="D3502:D3503"/>
    <mergeCell ref="E3502:E3503"/>
    <mergeCell ref="F3502:F3503"/>
    <mergeCell ref="G3502:G3503"/>
    <mergeCell ref="A3592:B3592"/>
    <mergeCell ref="C3592:C3593"/>
    <mergeCell ref="D3592:D3593"/>
    <mergeCell ref="E3592:E3593"/>
    <mergeCell ref="F3592:F3593"/>
    <mergeCell ref="G3592:G3593"/>
    <mergeCell ref="A3601:G3601"/>
    <mergeCell ref="C3607:E3607"/>
    <mergeCell ref="A3627:B3627"/>
    <mergeCell ref="C3627:C3628"/>
    <mergeCell ref="D3627:D3628"/>
    <mergeCell ref="E3627:E3628"/>
    <mergeCell ref="F3627:F3628"/>
    <mergeCell ref="G3627:G3628"/>
    <mergeCell ref="A3566:B3566"/>
    <mergeCell ref="C3566:C3567"/>
    <mergeCell ref="D3566:D3567"/>
    <mergeCell ref="E3566:E3567"/>
    <mergeCell ref="F3566:F3567"/>
    <mergeCell ref="G3566:G3567"/>
    <mergeCell ref="A3577:B3577"/>
    <mergeCell ref="C3577:C3578"/>
    <mergeCell ref="D3577:D3578"/>
    <mergeCell ref="E3577:E3578"/>
    <mergeCell ref="F3577:F3578"/>
    <mergeCell ref="G3577:G3578"/>
    <mergeCell ref="A3667:B3667"/>
    <mergeCell ref="C3667:C3668"/>
    <mergeCell ref="D3667:D3668"/>
    <mergeCell ref="E3667:E3668"/>
    <mergeCell ref="F3667:F3668"/>
    <mergeCell ref="G3667:G3668"/>
    <mergeCell ref="A3676:G3676"/>
    <mergeCell ref="C3682:E3682"/>
    <mergeCell ref="A3702:B3702"/>
    <mergeCell ref="C3702:C3703"/>
    <mergeCell ref="D3702:D3703"/>
    <mergeCell ref="E3702:E3703"/>
    <mergeCell ref="F3702:F3703"/>
    <mergeCell ref="G3702:G3703"/>
    <mergeCell ref="A3641:B3641"/>
    <mergeCell ref="C3641:C3642"/>
    <mergeCell ref="D3641:D3642"/>
    <mergeCell ref="E3641:E3642"/>
    <mergeCell ref="F3641:F3642"/>
    <mergeCell ref="G3641:G3642"/>
    <mergeCell ref="A3652:B3652"/>
    <mergeCell ref="C3652:C3653"/>
    <mergeCell ref="D3652:D3653"/>
    <mergeCell ref="E3652:E3653"/>
    <mergeCell ref="F3652:F3653"/>
    <mergeCell ref="G3652:G3653"/>
    <mergeCell ref="A3742:B3742"/>
    <mergeCell ref="C3742:C3743"/>
    <mergeCell ref="D3742:D3743"/>
    <mergeCell ref="E3742:E3743"/>
    <mergeCell ref="F3742:F3743"/>
    <mergeCell ref="G3742:G3743"/>
    <mergeCell ref="A3751:G3751"/>
    <mergeCell ref="C3757:E3757"/>
    <mergeCell ref="A3777:B3777"/>
    <mergeCell ref="C3777:C3778"/>
    <mergeCell ref="D3777:D3778"/>
    <mergeCell ref="E3777:E3778"/>
    <mergeCell ref="F3777:F3778"/>
    <mergeCell ref="G3777:G3778"/>
    <mergeCell ref="A3716:B3716"/>
    <mergeCell ref="C3716:C3717"/>
    <mergeCell ref="D3716:D3717"/>
    <mergeCell ref="E3716:E3717"/>
    <mergeCell ref="F3716:F3717"/>
    <mergeCell ref="G3716:G3717"/>
    <mergeCell ref="A3727:B3727"/>
    <mergeCell ref="C3727:C3728"/>
    <mergeCell ref="D3727:D3728"/>
    <mergeCell ref="E3727:E3728"/>
    <mergeCell ref="F3727:F3728"/>
    <mergeCell ref="G3727:G3728"/>
    <mergeCell ref="A3817:B3817"/>
    <mergeCell ref="C3817:C3818"/>
    <mergeCell ref="D3817:D3818"/>
    <mergeCell ref="E3817:E3818"/>
    <mergeCell ref="F3817:F3818"/>
    <mergeCell ref="G3817:G3818"/>
    <mergeCell ref="A3826:G3826"/>
    <mergeCell ref="C3832:E3832"/>
    <mergeCell ref="A3852:B3852"/>
    <mergeCell ref="C3852:C3853"/>
    <mergeCell ref="D3852:D3853"/>
    <mergeCell ref="E3852:E3853"/>
    <mergeCell ref="F3852:F3853"/>
    <mergeCell ref="G3852:G3853"/>
    <mergeCell ref="A3791:B3791"/>
    <mergeCell ref="C3791:C3792"/>
    <mergeCell ref="D3791:D3792"/>
    <mergeCell ref="E3791:E3792"/>
    <mergeCell ref="F3791:F3792"/>
    <mergeCell ref="G3791:G3792"/>
    <mergeCell ref="A3802:B3802"/>
    <mergeCell ref="C3802:C3803"/>
    <mergeCell ref="D3802:D3803"/>
    <mergeCell ref="E3802:E3803"/>
    <mergeCell ref="F3802:F3803"/>
    <mergeCell ref="G3802:G3803"/>
    <mergeCell ref="A3892:B3892"/>
    <mergeCell ref="C3892:C3893"/>
    <mergeCell ref="D3892:D3893"/>
    <mergeCell ref="E3892:E3893"/>
    <mergeCell ref="F3892:F3893"/>
    <mergeCell ref="G3892:G3893"/>
    <mergeCell ref="A3901:G3901"/>
    <mergeCell ref="C3907:E3907"/>
    <mergeCell ref="A3927:B3927"/>
    <mergeCell ref="C3927:C3928"/>
    <mergeCell ref="D3927:D3928"/>
    <mergeCell ref="E3927:E3928"/>
    <mergeCell ref="F3927:F3928"/>
    <mergeCell ref="G3927:G3928"/>
    <mergeCell ref="A3866:B3866"/>
    <mergeCell ref="C3866:C3867"/>
    <mergeCell ref="D3866:D3867"/>
    <mergeCell ref="E3866:E3867"/>
    <mergeCell ref="F3866:F3867"/>
    <mergeCell ref="G3866:G3867"/>
    <mergeCell ref="A3877:B3877"/>
    <mergeCell ref="C3877:C3878"/>
    <mergeCell ref="D3877:D3878"/>
    <mergeCell ref="E3877:E3878"/>
    <mergeCell ref="F3877:F3878"/>
    <mergeCell ref="G3877:G3878"/>
    <mergeCell ref="A3967:B3967"/>
    <mergeCell ref="C3967:C3968"/>
    <mergeCell ref="D3967:D3968"/>
    <mergeCell ref="E3967:E3968"/>
    <mergeCell ref="F3967:F3968"/>
    <mergeCell ref="G3967:G3968"/>
    <mergeCell ref="A3976:G3976"/>
    <mergeCell ref="C3982:E3982"/>
    <mergeCell ref="A4002:B4002"/>
    <mergeCell ref="C4002:C4003"/>
    <mergeCell ref="D4002:D4003"/>
    <mergeCell ref="E4002:E4003"/>
    <mergeCell ref="F4002:F4003"/>
    <mergeCell ref="G4002:G4003"/>
    <mergeCell ref="A3941:B3941"/>
    <mergeCell ref="C3941:C3942"/>
    <mergeCell ref="D3941:D3942"/>
    <mergeCell ref="E3941:E3942"/>
    <mergeCell ref="F3941:F3942"/>
    <mergeCell ref="G3941:G3942"/>
    <mergeCell ref="A3952:B3952"/>
    <mergeCell ref="C3952:C3953"/>
    <mergeCell ref="D3952:D3953"/>
    <mergeCell ref="E3952:E3953"/>
    <mergeCell ref="F3952:F3953"/>
    <mergeCell ref="G3952:G3953"/>
    <mergeCell ref="A4042:B4042"/>
    <mergeCell ref="C4042:C4043"/>
    <mergeCell ref="D4042:D4043"/>
    <mergeCell ref="E4042:E4043"/>
    <mergeCell ref="F4042:F4043"/>
    <mergeCell ref="G4042:G4043"/>
    <mergeCell ref="A4051:G4051"/>
    <mergeCell ref="C4057:E4057"/>
    <mergeCell ref="A4077:B4077"/>
    <mergeCell ref="C4077:C4078"/>
    <mergeCell ref="D4077:D4078"/>
    <mergeCell ref="E4077:E4078"/>
    <mergeCell ref="F4077:F4078"/>
    <mergeCell ref="G4077:G4078"/>
    <mergeCell ref="A4016:B4016"/>
    <mergeCell ref="C4016:C4017"/>
    <mergeCell ref="D4016:D4017"/>
    <mergeCell ref="E4016:E4017"/>
    <mergeCell ref="F4016:F4017"/>
    <mergeCell ref="G4016:G4017"/>
    <mergeCell ref="A4027:B4027"/>
    <mergeCell ref="C4027:C4028"/>
    <mergeCell ref="D4027:D4028"/>
    <mergeCell ref="E4027:E4028"/>
    <mergeCell ref="F4027:F4028"/>
    <mergeCell ref="G4027:G4028"/>
    <mergeCell ref="A4117:B4117"/>
    <mergeCell ref="C4117:C4118"/>
    <mergeCell ref="D4117:D4118"/>
    <mergeCell ref="E4117:E4118"/>
    <mergeCell ref="F4117:F4118"/>
    <mergeCell ref="G4117:G4118"/>
    <mergeCell ref="A4126:G4126"/>
    <mergeCell ref="C4132:E4132"/>
    <mergeCell ref="A4152:B4152"/>
    <mergeCell ref="C4152:C4153"/>
    <mergeCell ref="D4152:D4153"/>
    <mergeCell ref="E4152:E4153"/>
    <mergeCell ref="F4152:F4153"/>
    <mergeCell ref="G4152:G4153"/>
    <mergeCell ref="A4091:B4091"/>
    <mergeCell ref="C4091:C4092"/>
    <mergeCell ref="D4091:D4092"/>
    <mergeCell ref="E4091:E4092"/>
    <mergeCell ref="F4091:F4092"/>
    <mergeCell ref="G4091:G4092"/>
    <mergeCell ref="A4102:B4102"/>
    <mergeCell ref="C4102:C4103"/>
    <mergeCell ref="D4102:D4103"/>
    <mergeCell ref="E4102:E4103"/>
    <mergeCell ref="F4102:F4103"/>
    <mergeCell ref="G4102:G4103"/>
    <mergeCell ref="A4192:B4192"/>
    <mergeCell ref="C4192:C4193"/>
    <mergeCell ref="D4192:D4193"/>
    <mergeCell ref="E4192:E4193"/>
    <mergeCell ref="F4192:F4193"/>
    <mergeCell ref="G4192:G4193"/>
    <mergeCell ref="A4201:G4201"/>
    <mergeCell ref="C4207:E4207"/>
    <mergeCell ref="A4227:B4227"/>
    <mergeCell ref="C4227:C4228"/>
    <mergeCell ref="D4227:D4228"/>
    <mergeCell ref="E4227:E4228"/>
    <mergeCell ref="F4227:F4228"/>
    <mergeCell ref="G4227:G4228"/>
    <mergeCell ref="A4166:B4166"/>
    <mergeCell ref="C4166:C4167"/>
    <mergeCell ref="D4166:D4167"/>
    <mergeCell ref="E4166:E4167"/>
    <mergeCell ref="F4166:F4167"/>
    <mergeCell ref="G4166:G4167"/>
    <mergeCell ref="A4177:B4177"/>
    <mergeCell ref="C4177:C4178"/>
    <mergeCell ref="D4177:D4178"/>
    <mergeCell ref="E4177:E4178"/>
    <mergeCell ref="F4177:F4178"/>
    <mergeCell ref="G4177:G4178"/>
    <mergeCell ref="A4267:B4267"/>
    <mergeCell ref="C4267:C4268"/>
    <mergeCell ref="D4267:D4268"/>
    <mergeCell ref="E4267:E4268"/>
    <mergeCell ref="F4267:F4268"/>
    <mergeCell ref="G4267:G4268"/>
    <mergeCell ref="A4276:G4276"/>
    <mergeCell ref="C4282:E4282"/>
    <mergeCell ref="A4302:B4302"/>
    <mergeCell ref="C4302:C4303"/>
    <mergeCell ref="D4302:D4303"/>
    <mergeCell ref="E4302:E4303"/>
    <mergeCell ref="F4302:F4303"/>
    <mergeCell ref="G4302:G4303"/>
    <mergeCell ref="A4241:B4241"/>
    <mergeCell ref="C4241:C4242"/>
    <mergeCell ref="D4241:D4242"/>
    <mergeCell ref="E4241:E4242"/>
    <mergeCell ref="F4241:F4242"/>
    <mergeCell ref="G4241:G4242"/>
    <mergeCell ref="A4252:B4252"/>
    <mergeCell ref="C4252:C4253"/>
    <mergeCell ref="D4252:D4253"/>
    <mergeCell ref="E4252:E4253"/>
    <mergeCell ref="F4252:F4253"/>
    <mergeCell ref="G4252:G4253"/>
    <mergeCell ref="A4342:B4342"/>
    <mergeCell ref="C4342:C4343"/>
    <mergeCell ref="D4342:D4343"/>
    <mergeCell ref="E4342:E4343"/>
    <mergeCell ref="F4342:F4343"/>
    <mergeCell ref="G4342:G4343"/>
    <mergeCell ref="A4351:G4351"/>
    <mergeCell ref="C4357:E4357"/>
    <mergeCell ref="A4377:B4377"/>
    <mergeCell ref="C4377:C4378"/>
    <mergeCell ref="D4377:D4378"/>
    <mergeCell ref="E4377:E4378"/>
    <mergeCell ref="F4377:F4378"/>
    <mergeCell ref="G4377:G4378"/>
    <mergeCell ref="A4316:B4316"/>
    <mergeCell ref="C4316:C4317"/>
    <mergeCell ref="D4316:D4317"/>
    <mergeCell ref="E4316:E4317"/>
    <mergeCell ref="F4316:F4317"/>
    <mergeCell ref="G4316:G4317"/>
    <mergeCell ref="A4327:B4327"/>
    <mergeCell ref="C4327:C4328"/>
    <mergeCell ref="D4327:D4328"/>
    <mergeCell ref="E4327:E4328"/>
    <mergeCell ref="F4327:F4328"/>
    <mergeCell ref="G4327:G4328"/>
    <mergeCell ref="A4417:B4417"/>
    <mergeCell ref="C4417:C4418"/>
    <mergeCell ref="D4417:D4418"/>
    <mergeCell ref="E4417:E4418"/>
    <mergeCell ref="F4417:F4418"/>
    <mergeCell ref="G4417:G4418"/>
    <mergeCell ref="A4426:G4426"/>
    <mergeCell ref="C4432:E4432"/>
    <mergeCell ref="A4452:B4452"/>
    <mergeCell ref="C4452:C4453"/>
    <mergeCell ref="D4452:D4453"/>
    <mergeCell ref="E4452:E4453"/>
    <mergeCell ref="F4452:F4453"/>
    <mergeCell ref="G4452:G4453"/>
    <mergeCell ref="A4391:B4391"/>
    <mergeCell ref="C4391:C4392"/>
    <mergeCell ref="D4391:D4392"/>
    <mergeCell ref="E4391:E4392"/>
    <mergeCell ref="F4391:F4392"/>
    <mergeCell ref="G4391:G4392"/>
    <mergeCell ref="A4402:B4402"/>
    <mergeCell ref="C4402:C4403"/>
    <mergeCell ref="D4402:D4403"/>
    <mergeCell ref="E4402:E4403"/>
    <mergeCell ref="F4402:F4403"/>
    <mergeCell ref="G4402:G4403"/>
    <mergeCell ref="A4492:B4492"/>
    <mergeCell ref="C4492:C4493"/>
    <mergeCell ref="D4492:D4493"/>
    <mergeCell ref="E4492:E4493"/>
    <mergeCell ref="F4492:F4493"/>
    <mergeCell ref="G4492:G4493"/>
    <mergeCell ref="A4501:G4501"/>
    <mergeCell ref="C4507:E4507"/>
    <mergeCell ref="A4527:B4527"/>
    <mergeCell ref="C4527:C4528"/>
    <mergeCell ref="D4527:D4528"/>
    <mergeCell ref="E4527:E4528"/>
    <mergeCell ref="F4527:F4528"/>
    <mergeCell ref="G4527:G4528"/>
    <mergeCell ref="A4466:B4466"/>
    <mergeCell ref="C4466:C4467"/>
    <mergeCell ref="D4466:D4467"/>
    <mergeCell ref="E4466:E4467"/>
    <mergeCell ref="F4466:F4467"/>
    <mergeCell ref="G4466:G4467"/>
    <mergeCell ref="A4477:B4477"/>
    <mergeCell ref="C4477:C4478"/>
    <mergeCell ref="D4477:D4478"/>
    <mergeCell ref="E4477:E4478"/>
    <mergeCell ref="F4477:F4478"/>
    <mergeCell ref="G4477:G4478"/>
    <mergeCell ref="A4567:B4567"/>
    <mergeCell ref="C4567:C4568"/>
    <mergeCell ref="D4567:D4568"/>
    <mergeCell ref="E4567:E4568"/>
    <mergeCell ref="F4567:F4568"/>
    <mergeCell ref="G4567:G4568"/>
    <mergeCell ref="A4576:G4576"/>
    <mergeCell ref="C4582:E4582"/>
    <mergeCell ref="A4602:B4602"/>
    <mergeCell ref="C4602:C4603"/>
    <mergeCell ref="D4602:D4603"/>
    <mergeCell ref="E4602:E4603"/>
    <mergeCell ref="F4602:F4603"/>
    <mergeCell ref="G4602:G4603"/>
    <mergeCell ref="A4541:B4541"/>
    <mergeCell ref="C4541:C4542"/>
    <mergeCell ref="D4541:D4542"/>
    <mergeCell ref="E4541:E4542"/>
    <mergeCell ref="F4541:F4542"/>
    <mergeCell ref="G4541:G4542"/>
    <mergeCell ref="A4552:B4552"/>
    <mergeCell ref="C4552:C4553"/>
    <mergeCell ref="D4552:D4553"/>
    <mergeCell ref="E4552:E4553"/>
    <mergeCell ref="F4552:F4553"/>
    <mergeCell ref="G4552:G4553"/>
    <mergeCell ref="A4642:B4642"/>
    <mergeCell ref="C4642:C4643"/>
    <mergeCell ref="D4642:D4643"/>
    <mergeCell ref="E4642:E4643"/>
    <mergeCell ref="F4642:F4643"/>
    <mergeCell ref="G4642:G4643"/>
    <mergeCell ref="A4651:G4651"/>
    <mergeCell ref="C4657:E4657"/>
    <mergeCell ref="A4677:B4677"/>
    <mergeCell ref="C4677:C4678"/>
    <mergeCell ref="D4677:D4678"/>
    <mergeCell ref="E4677:E4678"/>
    <mergeCell ref="F4677:F4678"/>
    <mergeCell ref="G4677:G4678"/>
    <mergeCell ref="A4616:B4616"/>
    <mergeCell ref="C4616:C4617"/>
    <mergeCell ref="D4616:D4617"/>
    <mergeCell ref="E4616:E4617"/>
    <mergeCell ref="F4616:F4617"/>
    <mergeCell ref="G4616:G4617"/>
    <mergeCell ref="A4627:B4627"/>
    <mergeCell ref="C4627:C4628"/>
    <mergeCell ref="D4627:D4628"/>
    <mergeCell ref="E4627:E4628"/>
    <mergeCell ref="F4627:F4628"/>
    <mergeCell ref="G4627:G4628"/>
    <mergeCell ref="A4717:B4717"/>
    <mergeCell ref="C4717:C4718"/>
    <mergeCell ref="D4717:D4718"/>
    <mergeCell ref="E4717:E4718"/>
    <mergeCell ref="F4717:F4718"/>
    <mergeCell ref="G4717:G4718"/>
    <mergeCell ref="A4726:G4726"/>
    <mergeCell ref="C4732:E4732"/>
    <mergeCell ref="A4752:B4752"/>
    <mergeCell ref="C4752:C4753"/>
    <mergeCell ref="D4752:D4753"/>
    <mergeCell ref="E4752:E4753"/>
    <mergeCell ref="F4752:F4753"/>
    <mergeCell ref="G4752:G4753"/>
    <mergeCell ref="A4691:B4691"/>
    <mergeCell ref="C4691:C4692"/>
    <mergeCell ref="D4691:D4692"/>
    <mergeCell ref="E4691:E4692"/>
    <mergeCell ref="F4691:F4692"/>
    <mergeCell ref="G4691:G4692"/>
    <mergeCell ref="A4702:B4702"/>
    <mergeCell ref="C4702:C4703"/>
    <mergeCell ref="D4702:D4703"/>
    <mergeCell ref="E4702:E4703"/>
    <mergeCell ref="F4702:F4703"/>
    <mergeCell ref="G4702:G4703"/>
    <mergeCell ref="A4792:B4792"/>
    <mergeCell ref="C4792:C4793"/>
    <mergeCell ref="D4792:D4793"/>
    <mergeCell ref="E4792:E4793"/>
    <mergeCell ref="F4792:F4793"/>
    <mergeCell ref="G4792:G4793"/>
    <mergeCell ref="A4801:G4801"/>
    <mergeCell ref="C4807:E4807"/>
    <mergeCell ref="A4827:B4827"/>
    <mergeCell ref="C4827:C4828"/>
    <mergeCell ref="D4827:D4828"/>
    <mergeCell ref="E4827:E4828"/>
    <mergeCell ref="F4827:F4828"/>
    <mergeCell ref="G4827:G4828"/>
    <mergeCell ref="A4766:B4766"/>
    <mergeCell ref="C4766:C4767"/>
    <mergeCell ref="D4766:D4767"/>
    <mergeCell ref="E4766:E4767"/>
    <mergeCell ref="F4766:F4767"/>
    <mergeCell ref="G4766:G4767"/>
    <mergeCell ref="A4777:B4777"/>
    <mergeCell ref="C4777:C4778"/>
    <mergeCell ref="D4777:D4778"/>
    <mergeCell ref="E4777:E4778"/>
    <mergeCell ref="F4777:F4778"/>
    <mergeCell ref="G4777:G4778"/>
    <mergeCell ref="A4867:B4867"/>
    <mergeCell ref="C4867:C4868"/>
    <mergeCell ref="D4867:D4868"/>
    <mergeCell ref="E4867:E4868"/>
    <mergeCell ref="F4867:F4868"/>
    <mergeCell ref="G4867:G4868"/>
    <mergeCell ref="A4876:G4876"/>
    <mergeCell ref="C4882:E4882"/>
    <mergeCell ref="A4902:B4902"/>
    <mergeCell ref="C4902:C4903"/>
    <mergeCell ref="D4902:D4903"/>
    <mergeCell ref="E4902:E4903"/>
    <mergeCell ref="F4902:F4903"/>
    <mergeCell ref="G4902:G4903"/>
    <mergeCell ref="A4841:B4841"/>
    <mergeCell ref="C4841:C4842"/>
    <mergeCell ref="D4841:D4842"/>
    <mergeCell ref="E4841:E4842"/>
    <mergeCell ref="F4841:F4842"/>
    <mergeCell ref="G4841:G4842"/>
    <mergeCell ref="A4852:B4852"/>
    <mergeCell ref="C4852:C4853"/>
    <mergeCell ref="D4852:D4853"/>
    <mergeCell ref="E4852:E4853"/>
    <mergeCell ref="F4852:F4853"/>
    <mergeCell ref="G4852:G4853"/>
    <mergeCell ref="A4942:B4942"/>
    <mergeCell ref="C4942:C4943"/>
    <mergeCell ref="D4942:D4943"/>
    <mergeCell ref="E4942:E4943"/>
    <mergeCell ref="F4942:F4943"/>
    <mergeCell ref="G4942:G4943"/>
    <mergeCell ref="A4951:G4951"/>
    <mergeCell ref="C4957:E4957"/>
    <mergeCell ref="A4977:B4977"/>
    <mergeCell ref="C4977:C4978"/>
    <mergeCell ref="D4977:D4978"/>
    <mergeCell ref="E4977:E4978"/>
    <mergeCell ref="F4977:F4978"/>
    <mergeCell ref="G4977:G4978"/>
    <mergeCell ref="A4916:B4916"/>
    <mergeCell ref="C4916:C4917"/>
    <mergeCell ref="D4916:D4917"/>
    <mergeCell ref="E4916:E4917"/>
    <mergeCell ref="F4916:F4917"/>
    <mergeCell ref="G4916:G4917"/>
    <mergeCell ref="A4927:B4927"/>
    <mergeCell ref="C4927:C4928"/>
    <mergeCell ref="D4927:D4928"/>
    <mergeCell ref="E4927:E4928"/>
    <mergeCell ref="F4927:F4928"/>
    <mergeCell ref="G4927:G4928"/>
    <mergeCell ref="A5017:B5017"/>
    <mergeCell ref="C5017:C5018"/>
    <mergeCell ref="D5017:D5018"/>
    <mergeCell ref="E5017:E5018"/>
    <mergeCell ref="F5017:F5018"/>
    <mergeCell ref="G5017:G5018"/>
    <mergeCell ref="A5026:G5026"/>
    <mergeCell ref="C5032:E5032"/>
    <mergeCell ref="A5052:B5052"/>
    <mergeCell ref="C5052:C5053"/>
    <mergeCell ref="D5052:D5053"/>
    <mergeCell ref="E5052:E5053"/>
    <mergeCell ref="F5052:F5053"/>
    <mergeCell ref="G5052:G5053"/>
    <mergeCell ref="A4991:B4991"/>
    <mergeCell ref="C4991:C4992"/>
    <mergeCell ref="D4991:D4992"/>
    <mergeCell ref="E4991:E4992"/>
    <mergeCell ref="F4991:F4992"/>
    <mergeCell ref="G4991:G4992"/>
    <mergeCell ref="A5002:B5002"/>
    <mergeCell ref="C5002:C5003"/>
    <mergeCell ref="D5002:D5003"/>
    <mergeCell ref="E5002:E5003"/>
    <mergeCell ref="F5002:F5003"/>
    <mergeCell ref="G5002:G5003"/>
    <mergeCell ref="A5092:B5092"/>
    <mergeCell ref="C5092:C5093"/>
    <mergeCell ref="D5092:D5093"/>
    <mergeCell ref="E5092:E5093"/>
    <mergeCell ref="F5092:F5093"/>
    <mergeCell ref="G5092:G5093"/>
    <mergeCell ref="A5101:G5101"/>
    <mergeCell ref="C5107:E5107"/>
    <mergeCell ref="A5127:B5127"/>
    <mergeCell ref="C5127:C5128"/>
    <mergeCell ref="D5127:D5128"/>
    <mergeCell ref="E5127:E5128"/>
    <mergeCell ref="F5127:F5128"/>
    <mergeCell ref="G5127:G5128"/>
    <mergeCell ref="A5066:B5066"/>
    <mergeCell ref="C5066:C5067"/>
    <mergeCell ref="D5066:D5067"/>
    <mergeCell ref="E5066:E5067"/>
    <mergeCell ref="F5066:F5067"/>
    <mergeCell ref="G5066:G5067"/>
    <mergeCell ref="A5077:B5077"/>
    <mergeCell ref="C5077:C5078"/>
    <mergeCell ref="D5077:D5078"/>
    <mergeCell ref="E5077:E5078"/>
    <mergeCell ref="F5077:F5078"/>
    <mergeCell ref="G5077:G5078"/>
    <mergeCell ref="A5167:B5167"/>
    <mergeCell ref="C5167:C5168"/>
    <mergeCell ref="D5167:D5168"/>
    <mergeCell ref="E5167:E5168"/>
    <mergeCell ref="F5167:F5168"/>
    <mergeCell ref="G5167:G5168"/>
    <mergeCell ref="A5176:G5176"/>
    <mergeCell ref="C5182:E5182"/>
    <mergeCell ref="A5202:B5202"/>
    <mergeCell ref="C5202:C5203"/>
    <mergeCell ref="D5202:D5203"/>
    <mergeCell ref="E5202:E5203"/>
    <mergeCell ref="F5202:F5203"/>
    <mergeCell ref="G5202:G5203"/>
    <mergeCell ref="A5141:B5141"/>
    <mergeCell ref="C5141:C5142"/>
    <mergeCell ref="D5141:D5142"/>
    <mergeCell ref="E5141:E5142"/>
    <mergeCell ref="F5141:F5142"/>
    <mergeCell ref="G5141:G5142"/>
    <mergeCell ref="A5152:B5152"/>
    <mergeCell ref="C5152:C5153"/>
    <mergeCell ref="D5152:D5153"/>
    <mergeCell ref="E5152:E5153"/>
    <mergeCell ref="F5152:F5153"/>
    <mergeCell ref="G5152:G5153"/>
    <mergeCell ref="A5242:B5242"/>
    <mergeCell ref="C5242:C5243"/>
    <mergeCell ref="D5242:D5243"/>
    <mergeCell ref="E5242:E5243"/>
    <mergeCell ref="F5242:F5243"/>
    <mergeCell ref="G5242:G5243"/>
    <mergeCell ref="A5251:G5251"/>
    <mergeCell ref="C5257:E5257"/>
    <mergeCell ref="A5277:B5277"/>
    <mergeCell ref="C5277:C5278"/>
    <mergeCell ref="D5277:D5278"/>
    <mergeCell ref="E5277:E5278"/>
    <mergeCell ref="F5277:F5278"/>
    <mergeCell ref="G5277:G5278"/>
    <mergeCell ref="A5216:B5216"/>
    <mergeCell ref="C5216:C5217"/>
    <mergeCell ref="D5216:D5217"/>
    <mergeCell ref="E5216:E5217"/>
    <mergeCell ref="F5216:F5217"/>
    <mergeCell ref="G5216:G5217"/>
    <mergeCell ref="A5227:B5227"/>
    <mergeCell ref="C5227:C5228"/>
    <mergeCell ref="D5227:D5228"/>
    <mergeCell ref="E5227:E5228"/>
    <mergeCell ref="F5227:F5228"/>
    <mergeCell ref="G5227:G5228"/>
    <mergeCell ref="A5317:B5317"/>
    <mergeCell ref="C5317:C5318"/>
    <mergeCell ref="D5317:D5318"/>
    <mergeCell ref="E5317:E5318"/>
    <mergeCell ref="F5317:F5318"/>
    <mergeCell ref="G5317:G5318"/>
    <mergeCell ref="A5326:G5326"/>
    <mergeCell ref="C5332:E5332"/>
    <mergeCell ref="A5352:B5352"/>
    <mergeCell ref="C5352:C5353"/>
    <mergeCell ref="D5352:D5353"/>
    <mergeCell ref="E5352:E5353"/>
    <mergeCell ref="F5352:F5353"/>
    <mergeCell ref="G5352:G5353"/>
    <mergeCell ref="A5291:B5291"/>
    <mergeCell ref="C5291:C5292"/>
    <mergeCell ref="D5291:D5292"/>
    <mergeCell ref="E5291:E5292"/>
    <mergeCell ref="F5291:F5292"/>
    <mergeCell ref="G5291:G5292"/>
    <mergeCell ref="A5302:B5302"/>
    <mergeCell ref="C5302:C5303"/>
    <mergeCell ref="D5302:D5303"/>
    <mergeCell ref="E5302:E5303"/>
    <mergeCell ref="F5302:F5303"/>
    <mergeCell ref="G5302:G5303"/>
    <mergeCell ref="A5392:B5392"/>
    <mergeCell ref="C5392:C5393"/>
    <mergeCell ref="D5392:D5393"/>
    <mergeCell ref="E5392:E5393"/>
    <mergeCell ref="F5392:F5393"/>
    <mergeCell ref="G5392:G5393"/>
    <mergeCell ref="A5401:G5401"/>
    <mergeCell ref="C5407:E5407"/>
    <mergeCell ref="A5427:B5427"/>
    <mergeCell ref="C5427:C5428"/>
    <mergeCell ref="D5427:D5428"/>
    <mergeCell ref="E5427:E5428"/>
    <mergeCell ref="F5427:F5428"/>
    <mergeCell ref="G5427:G5428"/>
    <mergeCell ref="A5366:B5366"/>
    <mergeCell ref="C5366:C5367"/>
    <mergeCell ref="D5366:D5367"/>
    <mergeCell ref="E5366:E5367"/>
    <mergeCell ref="F5366:F5367"/>
    <mergeCell ref="G5366:G5367"/>
    <mergeCell ref="A5377:B5377"/>
    <mergeCell ref="C5377:C5378"/>
    <mergeCell ref="D5377:D5378"/>
    <mergeCell ref="E5377:E5378"/>
    <mergeCell ref="F5377:F5378"/>
    <mergeCell ref="G5377:G5378"/>
    <mergeCell ref="A5467:B5467"/>
    <mergeCell ref="C5467:C5468"/>
    <mergeCell ref="D5467:D5468"/>
    <mergeCell ref="E5467:E5468"/>
    <mergeCell ref="F5467:F5468"/>
    <mergeCell ref="G5467:G5468"/>
    <mergeCell ref="A5476:G5476"/>
    <mergeCell ref="C5482:E5482"/>
    <mergeCell ref="A5502:B5502"/>
    <mergeCell ref="C5502:C5503"/>
    <mergeCell ref="D5502:D5503"/>
    <mergeCell ref="E5502:E5503"/>
    <mergeCell ref="F5502:F5503"/>
    <mergeCell ref="G5502:G5503"/>
    <mergeCell ref="A5441:B5441"/>
    <mergeCell ref="C5441:C5442"/>
    <mergeCell ref="D5441:D5442"/>
    <mergeCell ref="E5441:E5442"/>
    <mergeCell ref="F5441:F5442"/>
    <mergeCell ref="G5441:G5442"/>
    <mergeCell ref="A5452:B5452"/>
    <mergeCell ref="C5452:C5453"/>
    <mergeCell ref="D5452:D5453"/>
    <mergeCell ref="E5452:E5453"/>
    <mergeCell ref="F5452:F5453"/>
    <mergeCell ref="G5452:G5453"/>
    <mergeCell ref="A5542:B5542"/>
    <mergeCell ref="C5542:C5543"/>
    <mergeCell ref="D5542:D5543"/>
    <mergeCell ref="E5542:E5543"/>
    <mergeCell ref="F5542:F5543"/>
    <mergeCell ref="G5542:G5543"/>
    <mergeCell ref="A5551:G5551"/>
    <mergeCell ref="C5557:E5557"/>
    <mergeCell ref="A5577:B5577"/>
    <mergeCell ref="C5577:C5578"/>
    <mergeCell ref="D5577:D5578"/>
    <mergeCell ref="E5577:E5578"/>
    <mergeCell ref="F5577:F5578"/>
    <mergeCell ref="G5577:G5578"/>
    <mergeCell ref="A5516:B5516"/>
    <mergeCell ref="C5516:C5517"/>
    <mergeCell ref="D5516:D5517"/>
    <mergeCell ref="E5516:E5517"/>
    <mergeCell ref="F5516:F5517"/>
    <mergeCell ref="G5516:G5517"/>
    <mergeCell ref="A5527:B5527"/>
    <mergeCell ref="C5527:C5528"/>
    <mergeCell ref="D5527:D5528"/>
    <mergeCell ref="E5527:E5528"/>
    <mergeCell ref="F5527:F5528"/>
    <mergeCell ref="G5527:G5528"/>
    <mergeCell ref="A5617:B5617"/>
    <mergeCell ref="C5617:C5618"/>
    <mergeCell ref="D5617:D5618"/>
    <mergeCell ref="E5617:E5618"/>
    <mergeCell ref="F5617:F5618"/>
    <mergeCell ref="G5617:G5618"/>
    <mergeCell ref="A5626:G5626"/>
    <mergeCell ref="C5632:E5632"/>
    <mergeCell ref="A5652:B5652"/>
    <mergeCell ref="C5652:C5653"/>
    <mergeCell ref="D5652:D5653"/>
    <mergeCell ref="E5652:E5653"/>
    <mergeCell ref="F5652:F5653"/>
    <mergeCell ref="G5652:G5653"/>
    <mergeCell ref="A5591:B5591"/>
    <mergeCell ref="C5591:C5592"/>
    <mergeCell ref="D5591:D5592"/>
    <mergeCell ref="E5591:E5592"/>
    <mergeCell ref="F5591:F5592"/>
    <mergeCell ref="G5591:G5592"/>
    <mergeCell ref="A5602:B5602"/>
    <mergeCell ref="C5602:C5603"/>
    <mergeCell ref="D5602:D5603"/>
    <mergeCell ref="E5602:E5603"/>
    <mergeCell ref="F5602:F5603"/>
    <mergeCell ref="G5602:G5603"/>
    <mergeCell ref="A5692:B5692"/>
    <mergeCell ref="C5692:C5693"/>
    <mergeCell ref="D5692:D5693"/>
    <mergeCell ref="E5692:E5693"/>
    <mergeCell ref="F5692:F5693"/>
    <mergeCell ref="G5692:G5693"/>
    <mergeCell ref="A5701:G5701"/>
    <mergeCell ref="C5707:E5707"/>
    <mergeCell ref="A5727:B5727"/>
    <mergeCell ref="C5727:C5728"/>
    <mergeCell ref="D5727:D5728"/>
    <mergeCell ref="E5727:E5728"/>
    <mergeCell ref="F5727:F5728"/>
    <mergeCell ref="G5727:G5728"/>
    <mergeCell ref="A5666:B5666"/>
    <mergeCell ref="C5666:C5667"/>
    <mergeCell ref="D5666:D5667"/>
    <mergeCell ref="E5666:E5667"/>
    <mergeCell ref="F5666:F5667"/>
    <mergeCell ref="G5666:G5667"/>
    <mergeCell ref="A5677:B5677"/>
    <mergeCell ref="C5677:C5678"/>
    <mergeCell ref="D5677:D5678"/>
    <mergeCell ref="E5677:E5678"/>
    <mergeCell ref="F5677:F5678"/>
    <mergeCell ref="G5677:G5678"/>
    <mergeCell ref="A5767:B5767"/>
    <mergeCell ref="C5767:C5768"/>
    <mergeCell ref="D5767:D5768"/>
    <mergeCell ref="E5767:E5768"/>
    <mergeCell ref="F5767:F5768"/>
    <mergeCell ref="G5767:G5768"/>
    <mergeCell ref="A5776:G5776"/>
    <mergeCell ref="C5782:E5782"/>
    <mergeCell ref="A5802:B5802"/>
    <mergeCell ref="C5802:C5803"/>
    <mergeCell ref="D5802:D5803"/>
    <mergeCell ref="E5802:E5803"/>
    <mergeCell ref="F5802:F5803"/>
    <mergeCell ref="G5802:G5803"/>
    <mergeCell ref="A5741:B5741"/>
    <mergeCell ref="C5741:C5742"/>
    <mergeCell ref="D5741:D5742"/>
    <mergeCell ref="E5741:E5742"/>
    <mergeCell ref="F5741:F5742"/>
    <mergeCell ref="G5741:G5742"/>
    <mergeCell ref="A5752:B5752"/>
    <mergeCell ref="C5752:C5753"/>
    <mergeCell ref="D5752:D5753"/>
    <mergeCell ref="E5752:E5753"/>
    <mergeCell ref="F5752:F5753"/>
    <mergeCell ref="G5752:G5753"/>
    <mergeCell ref="A5842:B5842"/>
    <mergeCell ref="C5842:C5843"/>
    <mergeCell ref="D5842:D5843"/>
    <mergeCell ref="E5842:E5843"/>
    <mergeCell ref="F5842:F5843"/>
    <mergeCell ref="G5842:G5843"/>
    <mergeCell ref="A5851:G5851"/>
    <mergeCell ref="C5857:E5857"/>
    <mergeCell ref="A5877:B5877"/>
    <mergeCell ref="C5877:C5878"/>
    <mergeCell ref="D5877:D5878"/>
    <mergeCell ref="E5877:E5878"/>
    <mergeCell ref="F5877:F5878"/>
    <mergeCell ref="G5877:G5878"/>
    <mergeCell ref="A5816:B5816"/>
    <mergeCell ref="C5816:C5817"/>
    <mergeCell ref="D5816:D5817"/>
    <mergeCell ref="E5816:E5817"/>
    <mergeCell ref="F5816:F5817"/>
    <mergeCell ref="G5816:G5817"/>
    <mergeCell ref="A5827:B5827"/>
    <mergeCell ref="C5827:C5828"/>
    <mergeCell ref="D5827:D5828"/>
    <mergeCell ref="E5827:E5828"/>
    <mergeCell ref="F5827:F5828"/>
    <mergeCell ref="G5827:G5828"/>
    <mergeCell ref="A5917:B5917"/>
    <mergeCell ref="C5917:C5918"/>
    <mergeCell ref="D5917:D5918"/>
    <mergeCell ref="E5917:E5918"/>
    <mergeCell ref="F5917:F5918"/>
    <mergeCell ref="G5917:G5918"/>
    <mergeCell ref="A5926:G5926"/>
    <mergeCell ref="C5932:E5932"/>
    <mergeCell ref="A5952:B5952"/>
    <mergeCell ref="C5952:C5953"/>
    <mergeCell ref="D5952:D5953"/>
    <mergeCell ref="E5952:E5953"/>
    <mergeCell ref="F5952:F5953"/>
    <mergeCell ref="G5952:G5953"/>
    <mergeCell ref="A5891:B5891"/>
    <mergeCell ref="C5891:C5892"/>
    <mergeCell ref="D5891:D5892"/>
    <mergeCell ref="E5891:E5892"/>
    <mergeCell ref="F5891:F5892"/>
    <mergeCell ref="G5891:G5892"/>
    <mergeCell ref="A5902:B5902"/>
    <mergeCell ref="C5902:C5903"/>
    <mergeCell ref="D5902:D5903"/>
    <mergeCell ref="E5902:E5903"/>
    <mergeCell ref="F5902:F5903"/>
    <mergeCell ref="G5902:G5903"/>
    <mergeCell ref="A5992:B5992"/>
    <mergeCell ref="C5992:C5993"/>
    <mergeCell ref="D5992:D5993"/>
    <mergeCell ref="E5992:E5993"/>
    <mergeCell ref="F5992:F5993"/>
    <mergeCell ref="G5992:G5993"/>
    <mergeCell ref="A6001:G6001"/>
    <mergeCell ref="C6007:E6007"/>
    <mergeCell ref="A6027:B6027"/>
    <mergeCell ref="C6027:C6028"/>
    <mergeCell ref="D6027:D6028"/>
    <mergeCell ref="E6027:E6028"/>
    <mergeCell ref="F6027:F6028"/>
    <mergeCell ref="G6027:G6028"/>
    <mergeCell ref="A5966:B5966"/>
    <mergeCell ref="C5966:C5967"/>
    <mergeCell ref="D5966:D5967"/>
    <mergeCell ref="E5966:E5967"/>
    <mergeCell ref="F5966:F5967"/>
    <mergeCell ref="G5966:G5967"/>
    <mergeCell ref="A5977:B5977"/>
    <mergeCell ref="C5977:C5978"/>
    <mergeCell ref="D5977:D5978"/>
    <mergeCell ref="E5977:E5978"/>
    <mergeCell ref="F5977:F5978"/>
    <mergeCell ref="G5977:G5978"/>
    <mergeCell ref="A6067:B6067"/>
    <mergeCell ref="C6067:C6068"/>
    <mergeCell ref="D6067:D6068"/>
    <mergeCell ref="E6067:E6068"/>
    <mergeCell ref="F6067:F6068"/>
    <mergeCell ref="G6067:G6068"/>
    <mergeCell ref="A6076:G6076"/>
    <mergeCell ref="C6082:E6082"/>
    <mergeCell ref="A6102:B6102"/>
    <mergeCell ref="C6102:C6103"/>
    <mergeCell ref="D6102:D6103"/>
    <mergeCell ref="E6102:E6103"/>
    <mergeCell ref="F6102:F6103"/>
    <mergeCell ref="G6102:G6103"/>
    <mergeCell ref="A6041:B6041"/>
    <mergeCell ref="C6041:C6042"/>
    <mergeCell ref="D6041:D6042"/>
    <mergeCell ref="E6041:E6042"/>
    <mergeCell ref="F6041:F6042"/>
    <mergeCell ref="G6041:G6042"/>
    <mergeCell ref="A6052:B6052"/>
    <mergeCell ref="C6052:C6053"/>
    <mergeCell ref="D6052:D6053"/>
    <mergeCell ref="E6052:E6053"/>
    <mergeCell ref="F6052:F6053"/>
    <mergeCell ref="G6052:G6053"/>
    <mergeCell ref="A6142:B6142"/>
    <mergeCell ref="C6142:C6143"/>
    <mergeCell ref="D6142:D6143"/>
    <mergeCell ref="E6142:E6143"/>
    <mergeCell ref="F6142:F6143"/>
    <mergeCell ref="G6142:G6143"/>
    <mergeCell ref="A6151:G6151"/>
    <mergeCell ref="C6157:E6157"/>
    <mergeCell ref="A6177:B6177"/>
    <mergeCell ref="C6177:C6178"/>
    <mergeCell ref="D6177:D6178"/>
    <mergeCell ref="E6177:E6178"/>
    <mergeCell ref="F6177:F6178"/>
    <mergeCell ref="G6177:G6178"/>
    <mergeCell ref="A6116:B6116"/>
    <mergeCell ref="C6116:C6117"/>
    <mergeCell ref="D6116:D6117"/>
    <mergeCell ref="E6116:E6117"/>
    <mergeCell ref="F6116:F6117"/>
    <mergeCell ref="G6116:G6117"/>
    <mergeCell ref="A6127:B6127"/>
    <mergeCell ref="C6127:C6128"/>
    <mergeCell ref="D6127:D6128"/>
    <mergeCell ref="E6127:E6128"/>
    <mergeCell ref="F6127:F6128"/>
    <mergeCell ref="G6127:G6128"/>
    <mergeCell ref="A6217:B6217"/>
    <mergeCell ref="C6217:C6218"/>
    <mergeCell ref="D6217:D6218"/>
    <mergeCell ref="E6217:E6218"/>
    <mergeCell ref="F6217:F6218"/>
    <mergeCell ref="G6217:G6218"/>
    <mergeCell ref="A6226:G6226"/>
    <mergeCell ref="C6232:E6232"/>
    <mergeCell ref="A6252:B6252"/>
    <mergeCell ref="C6252:C6253"/>
    <mergeCell ref="D6252:D6253"/>
    <mergeCell ref="E6252:E6253"/>
    <mergeCell ref="F6252:F6253"/>
    <mergeCell ref="G6252:G6253"/>
    <mergeCell ref="A6191:B6191"/>
    <mergeCell ref="C6191:C6192"/>
    <mergeCell ref="D6191:D6192"/>
    <mergeCell ref="E6191:E6192"/>
    <mergeCell ref="F6191:F6192"/>
    <mergeCell ref="G6191:G6192"/>
    <mergeCell ref="A6202:B6202"/>
    <mergeCell ref="C6202:C6203"/>
    <mergeCell ref="D6202:D6203"/>
    <mergeCell ref="E6202:E6203"/>
    <mergeCell ref="F6202:F6203"/>
    <mergeCell ref="G6202:G6203"/>
    <mergeCell ref="A6292:B6292"/>
    <mergeCell ref="C6292:C6293"/>
    <mergeCell ref="D6292:D6293"/>
    <mergeCell ref="E6292:E6293"/>
    <mergeCell ref="F6292:F6293"/>
    <mergeCell ref="G6292:G6293"/>
    <mergeCell ref="A6301:G6301"/>
    <mergeCell ref="C6307:E6307"/>
    <mergeCell ref="A6327:B6327"/>
    <mergeCell ref="C6327:C6328"/>
    <mergeCell ref="D6327:D6328"/>
    <mergeCell ref="E6327:E6328"/>
    <mergeCell ref="F6327:F6328"/>
    <mergeCell ref="G6327:G6328"/>
    <mergeCell ref="A6266:B6266"/>
    <mergeCell ref="C6266:C6267"/>
    <mergeCell ref="D6266:D6267"/>
    <mergeCell ref="E6266:E6267"/>
    <mergeCell ref="F6266:F6267"/>
    <mergeCell ref="G6266:G6267"/>
    <mergeCell ref="A6277:B6277"/>
    <mergeCell ref="C6277:C6278"/>
    <mergeCell ref="D6277:D6278"/>
    <mergeCell ref="E6277:E6278"/>
    <mergeCell ref="F6277:F6278"/>
    <mergeCell ref="G6277:G6278"/>
    <mergeCell ref="A6367:B6367"/>
    <mergeCell ref="C6367:C6368"/>
    <mergeCell ref="D6367:D6368"/>
    <mergeCell ref="E6367:E6368"/>
    <mergeCell ref="F6367:F6368"/>
    <mergeCell ref="G6367:G6368"/>
    <mergeCell ref="A6376:G6376"/>
    <mergeCell ref="C6382:E6382"/>
    <mergeCell ref="A6402:B6402"/>
    <mergeCell ref="C6402:C6403"/>
    <mergeCell ref="D6402:D6403"/>
    <mergeCell ref="E6402:E6403"/>
    <mergeCell ref="F6402:F6403"/>
    <mergeCell ref="G6402:G6403"/>
    <mergeCell ref="A6341:B6341"/>
    <mergeCell ref="C6341:C6342"/>
    <mergeCell ref="D6341:D6342"/>
    <mergeCell ref="E6341:E6342"/>
    <mergeCell ref="F6341:F6342"/>
    <mergeCell ref="G6341:G6342"/>
    <mergeCell ref="A6352:B6352"/>
    <mergeCell ref="C6352:C6353"/>
    <mergeCell ref="D6352:D6353"/>
    <mergeCell ref="E6352:E6353"/>
    <mergeCell ref="F6352:F6353"/>
    <mergeCell ref="G6352:G6353"/>
    <mergeCell ref="A6442:B6442"/>
    <mergeCell ref="C6442:C6443"/>
    <mergeCell ref="D6442:D6443"/>
    <mergeCell ref="E6442:E6443"/>
    <mergeCell ref="F6442:F6443"/>
    <mergeCell ref="G6442:G6443"/>
    <mergeCell ref="A6451:G6451"/>
    <mergeCell ref="C6457:E6457"/>
    <mergeCell ref="A6477:B6477"/>
    <mergeCell ref="C6477:C6478"/>
    <mergeCell ref="D6477:D6478"/>
    <mergeCell ref="E6477:E6478"/>
    <mergeCell ref="F6477:F6478"/>
    <mergeCell ref="G6477:G6478"/>
    <mergeCell ref="A6416:B6416"/>
    <mergeCell ref="C6416:C6417"/>
    <mergeCell ref="D6416:D6417"/>
    <mergeCell ref="E6416:E6417"/>
    <mergeCell ref="F6416:F6417"/>
    <mergeCell ref="G6416:G6417"/>
    <mergeCell ref="A6427:B6427"/>
    <mergeCell ref="C6427:C6428"/>
    <mergeCell ref="D6427:D6428"/>
    <mergeCell ref="E6427:E6428"/>
    <mergeCell ref="F6427:F6428"/>
    <mergeCell ref="G6427:G6428"/>
    <mergeCell ref="A6517:B6517"/>
    <mergeCell ref="C6517:C6518"/>
    <mergeCell ref="D6517:D6518"/>
    <mergeCell ref="E6517:E6518"/>
    <mergeCell ref="F6517:F6518"/>
    <mergeCell ref="G6517:G6518"/>
    <mergeCell ref="A6526:G6526"/>
    <mergeCell ref="C6532:E6532"/>
    <mergeCell ref="A6552:B6552"/>
    <mergeCell ref="C6552:C6553"/>
    <mergeCell ref="D6552:D6553"/>
    <mergeCell ref="E6552:E6553"/>
    <mergeCell ref="F6552:F6553"/>
    <mergeCell ref="G6552:G6553"/>
    <mergeCell ref="A6491:B6491"/>
    <mergeCell ref="C6491:C6492"/>
    <mergeCell ref="D6491:D6492"/>
    <mergeCell ref="E6491:E6492"/>
    <mergeCell ref="F6491:F6492"/>
    <mergeCell ref="G6491:G6492"/>
    <mergeCell ref="A6502:B6502"/>
    <mergeCell ref="C6502:C6503"/>
    <mergeCell ref="D6502:D6503"/>
    <mergeCell ref="E6502:E6503"/>
    <mergeCell ref="F6502:F6503"/>
    <mergeCell ref="G6502:G6503"/>
    <mergeCell ref="A6592:B6592"/>
    <mergeCell ref="C6592:C6593"/>
    <mergeCell ref="D6592:D6593"/>
    <mergeCell ref="E6592:E6593"/>
    <mergeCell ref="F6592:F6593"/>
    <mergeCell ref="G6592:G6593"/>
    <mergeCell ref="A6601:G6601"/>
    <mergeCell ref="C6607:E6607"/>
    <mergeCell ref="A6627:B6627"/>
    <mergeCell ref="C6627:C6628"/>
    <mergeCell ref="D6627:D6628"/>
    <mergeCell ref="E6627:E6628"/>
    <mergeCell ref="F6627:F6628"/>
    <mergeCell ref="G6627:G6628"/>
    <mergeCell ref="A6566:B6566"/>
    <mergeCell ref="C6566:C6567"/>
    <mergeCell ref="D6566:D6567"/>
    <mergeCell ref="E6566:E6567"/>
    <mergeCell ref="F6566:F6567"/>
    <mergeCell ref="G6566:G6567"/>
    <mergeCell ref="A6577:B6577"/>
    <mergeCell ref="C6577:C6578"/>
    <mergeCell ref="D6577:D6578"/>
    <mergeCell ref="E6577:E6578"/>
    <mergeCell ref="F6577:F6578"/>
    <mergeCell ref="G6577:G6578"/>
    <mergeCell ref="A6667:B6667"/>
    <mergeCell ref="C6667:C6668"/>
    <mergeCell ref="D6667:D6668"/>
    <mergeCell ref="E6667:E6668"/>
    <mergeCell ref="F6667:F6668"/>
    <mergeCell ref="G6667:G6668"/>
    <mergeCell ref="A6676:G6676"/>
    <mergeCell ref="C6682:E6682"/>
    <mergeCell ref="A6702:B6702"/>
    <mergeCell ref="C6702:C6703"/>
    <mergeCell ref="D6702:D6703"/>
    <mergeCell ref="E6702:E6703"/>
    <mergeCell ref="F6702:F6703"/>
    <mergeCell ref="G6702:G6703"/>
    <mergeCell ref="A6641:B6641"/>
    <mergeCell ref="C6641:C6642"/>
    <mergeCell ref="D6641:D6642"/>
    <mergeCell ref="E6641:E6642"/>
    <mergeCell ref="F6641:F6642"/>
    <mergeCell ref="G6641:G6642"/>
    <mergeCell ref="A6652:B6652"/>
    <mergeCell ref="C6652:C6653"/>
    <mergeCell ref="D6652:D6653"/>
    <mergeCell ref="E6652:E6653"/>
    <mergeCell ref="F6652:F6653"/>
    <mergeCell ref="G6652:G6653"/>
    <mergeCell ref="A6742:B6742"/>
    <mergeCell ref="C6742:C6743"/>
    <mergeCell ref="D6742:D6743"/>
    <mergeCell ref="E6742:E6743"/>
    <mergeCell ref="F6742:F6743"/>
    <mergeCell ref="G6742:G6743"/>
    <mergeCell ref="A6751:G6751"/>
    <mergeCell ref="C6757:E6757"/>
    <mergeCell ref="A6777:B6777"/>
    <mergeCell ref="C6777:C6778"/>
    <mergeCell ref="D6777:D6778"/>
    <mergeCell ref="E6777:E6778"/>
    <mergeCell ref="F6777:F6778"/>
    <mergeCell ref="G6777:G6778"/>
    <mergeCell ref="A6716:B6716"/>
    <mergeCell ref="C6716:C6717"/>
    <mergeCell ref="D6716:D6717"/>
    <mergeCell ref="E6716:E6717"/>
    <mergeCell ref="F6716:F6717"/>
    <mergeCell ref="G6716:G6717"/>
    <mergeCell ref="A6727:B6727"/>
    <mergeCell ref="C6727:C6728"/>
    <mergeCell ref="D6727:D6728"/>
    <mergeCell ref="E6727:E6728"/>
    <mergeCell ref="F6727:F6728"/>
    <mergeCell ref="G6727:G6728"/>
    <mergeCell ref="A6817:B6817"/>
    <mergeCell ref="C6817:C6818"/>
    <mergeCell ref="D6817:D6818"/>
    <mergeCell ref="E6817:E6818"/>
    <mergeCell ref="F6817:F6818"/>
    <mergeCell ref="G6817:G6818"/>
    <mergeCell ref="A6826:G6826"/>
    <mergeCell ref="C6832:E6832"/>
    <mergeCell ref="A6852:B6852"/>
    <mergeCell ref="C6852:C6853"/>
    <mergeCell ref="D6852:D6853"/>
    <mergeCell ref="E6852:E6853"/>
    <mergeCell ref="F6852:F6853"/>
    <mergeCell ref="G6852:G6853"/>
    <mergeCell ref="A6791:B6791"/>
    <mergeCell ref="C6791:C6792"/>
    <mergeCell ref="D6791:D6792"/>
    <mergeCell ref="E6791:E6792"/>
    <mergeCell ref="F6791:F6792"/>
    <mergeCell ref="G6791:G6792"/>
    <mergeCell ref="A6802:B6802"/>
    <mergeCell ref="C6802:C6803"/>
    <mergeCell ref="D6802:D6803"/>
    <mergeCell ref="E6802:E6803"/>
    <mergeCell ref="F6802:F6803"/>
    <mergeCell ref="G6802:G6803"/>
    <mergeCell ref="A6892:B6892"/>
    <mergeCell ref="C6892:C6893"/>
    <mergeCell ref="D6892:D6893"/>
    <mergeCell ref="E6892:E6893"/>
    <mergeCell ref="F6892:F6893"/>
    <mergeCell ref="G6892:G6893"/>
    <mergeCell ref="A6901:G6901"/>
    <mergeCell ref="C6907:E6907"/>
    <mergeCell ref="A6927:B6927"/>
    <mergeCell ref="C6927:C6928"/>
    <mergeCell ref="D6927:D6928"/>
    <mergeCell ref="E6927:E6928"/>
    <mergeCell ref="F6927:F6928"/>
    <mergeCell ref="G6927:G6928"/>
    <mergeCell ref="A6866:B6866"/>
    <mergeCell ref="C6866:C6867"/>
    <mergeCell ref="D6866:D6867"/>
    <mergeCell ref="E6866:E6867"/>
    <mergeCell ref="F6866:F6867"/>
    <mergeCell ref="G6866:G6867"/>
    <mergeCell ref="A6877:B6877"/>
    <mergeCell ref="C6877:C6878"/>
    <mergeCell ref="D6877:D6878"/>
    <mergeCell ref="E6877:E6878"/>
    <mergeCell ref="F6877:F6878"/>
    <mergeCell ref="G6877:G6878"/>
    <mergeCell ref="A6967:B6967"/>
    <mergeCell ref="C6967:C6968"/>
    <mergeCell ref="D6967:D6968"/>
    <mergeCell ref="E6967:E6968"/>
    <mergeCell ref="F6967:F6968"/>
    <mergeCell ref="G6967:G6968"/>
    <mergeCell ref="A6976:G6976"/>
    <mergeCell ref="C6982:E6982"/>
    <mergeCell ref="A7002:B7002"/>
    <mergeCell ref="C7002:C7003"/>
    <mergeCell ref="D7002:D7003"/>
    <mergeCell ref="E7002:E7003"/>
    <mergeCell ref="F7002:F7003"/>
    <mergeCell ref="G7002:G7003"/>
    <mergeCell ref="A6941:B6941"/>
    <mergeCell ref="C6941:C6942"/>
    <mergeCell ref="D6941:D6942"/>
    <mergeCell ref="E6941:E6942"/>
    <mergeCell ref="F6941:F6942"/>
    <mergeCell ref="G6941:G6942"/>
    <mergeCell ref="A6952:B6952"/>
    <mergeCell ref="C6952:C6953"/>
    <mergeCell ref="D6952:D6953"/>
    <mergeCell ref="E6952:E6953"/>
    <mergeCell ref="F6952:F6953"/>
    <mergeCell ref="G6952:G6953"/>
    <mergeCell ref="A7042:B7042"/>
    <mergeCell ref="C7042:C7043"/>
    <mergeCell ref="D7042:D7043"/>
    <mergeCell ref="E7042:E7043"/>
    <mergeCell ref="F7042:F7043"/>
    <mergeCell ref="G7042:G7043"/>
    <mergeCell ref="A7051:G7051"/>
    <mergeCell ref="C7057:E7057"/>
    <mergeCell ref="A7077:B7077"/>
    <mergeCell ref="C7077:C7078"/>
    <mergeCell ref="D7077:D7078"/>
    <mergeCell ref="E7077:E7078"/>
    <mergeCell ref="F7077:F7078"/>
    <mergeCell ref="G7077:G7078"/>
    <mergeCell ref="A7016:B7016"/>
    <mergeCell ref="C7016:C7017"/>
    <mergeCell ref="D7016:D7017"/>
    <mergeCell ref="E7016:E7017"/>
    <mergeCell ref="F7016:F7017"/>
    <mergeCell ref="G7016:G7017"/>
    <mergeCell ref="A7027:B7027"/>
    <mergeCell ref="C7027:C7028"/>
    <mergeCell ref="D7027:D7028"/>
    <mergeCell ref="E7027:E7028"/>
    <mergeCell ref="F7027:F7028"/>
    <mergeCell ref="G7027:G7028"/>
    <mergeCell ref="A7117:B7117"/>
    <mergeCell ref="C7117:C7118"/>
    <mergeCell ref="D7117:D7118"/>
    <mergeCell ref="E7117:E7118"/>
    <mergeCell ref="F7117:F7118"/>
    <mergeCell ref="G7117:G7118"/>
    <mergeCell ref="A7126:G7126"/>
    <mergeCell ref="C7132:E7132"/>
    <mergeCell ref="A7152:B7152"/>
    <mergeCell ref="C7152:C7153"/>
    <mergeCell ref="D7152:D7153"/>
    <mergeCell ref="E7152:E7153"/>
    <mergeCell ref="F7152:F7153"/>
    <mergeCell ref="G7152:G7153"/>
    <mergeCell ref="A7091:B7091"/>
    <mergeCell ref="C7091:C7092"/>
    <mergeCell ref="D7091:D7092"/>
    <mergeCell ref="E7091:E7092"/>
    <mergeCell ref="F7091:F7092"/>
    <mergeCell ref="G7091:G7092"/>
    <mergeCell ref="A7102:B7102"/>
    <mergeCell ref="C7102:C7103"/>
    <mergeCell ref="D7102:D7103"/>
    <mergeCell ref="E7102:E7103"/>
    <mergeCell ref="F7102:F7103"/>
    <mergeCell ref="G7102:G7103"/>
    <mergeCell ref="A7192:B7192"/>
    <mergeCell ref="C7192:C7193"/>
    <mergeCell ref="D7192:D7193"/>
    <mergeCell ref="E7192:E7193"/>
    <mergeCell ref="F7192:F7193"/>
    <mergeCell ref="G7192:G7193"/>
    <mergeCell ref="A7201:G7201"/>
    <mergeCell ref="C7207:E7207"/>
    <mergeCell ref="A7227:B7227"/>
    <mergeCell ref="C7227:C7228"/>
    <mergeCell ref="D7227:D7228"/>
    <mergeCell ref="E7227:E7228"/>
    <mergeCell ref="F7227:F7228"/>
    <mergeCell ref="G7227:G7228"/>
    <mergeCell ref="A7166:B7166"/>
    <mergeCell ref="C7166:C7167"/>
    <mergeCell ref="D7166:D7167"/>
    <mergeCell ref="E7166:E7167"/>
    <mergeCell ref="F7166:F7167"/>
    <mergeCell ref="G7166:G7167"/>
    <mergeCell ref="A7177:B7177"/>
    <mergeCell ref="C7177:C7178"/>
    <mergeCell ref="D7177:D7178"/>
    <mergeCell ref="E7177:E7178"/>
    <mergeCell ref="F7177:F7178"/>
    <mergeCell ref="G7177:G7178"/>
    <mergeCell ref="A7267:B7267"/>
    <mergeCell ref="C7267:C7268"/>
    <mergeCell ref="D7267:D7268"/>
    <mergeCell ref="E7267:E7268"/>
    <mergeCell ref="F7267:F7268"/>
    <mergeCell ref="G7267:G7268"/>
    <mergeCell ref="A7276:G7276"/>
    <mergeCell ref="C7282:E7282"/>
    <mergeCell ref="A7302:B7302"/>
    <mergeCell ref="C7302:C7303"/>
    <mergeCell ref="D7302:D7303"/>
    <mergeCell ref="E7302:E7303"/>
    <mergeCell ref="F7302:F7303"/>
    <mergeCell ref="G7302:G7303"/>
    <mergeCell ref="A7241:B7241"/>
    <mergeCell ref="C7241:C7242"/>
    <mergeCell ref="D7241:D7242"/>
    <mergeCell ref="E7241:E7242"/>
    <mergeCell ref="F7241:F7242"/>
    <mergeCell ref="G7241:G7242"/>
    <mergeCell ref="A7252:B7252"/>
    <mergeCell ref="C7252:C7253"/>
    <mergeCell ref="D7252:D7253"/>
    <mergeCell ref="E7252:E7253"/>
    <mergeCell ref="F7252:F7253"/>
    <mergeCell ref="G7252:G7253"/>
    <mergeCell ref="A7342:B7342"/>
    <mergeCell ref="C7342:C7343"/>
    <mergeCell ref="D7342:D7343"/>
    <mergeCell ref="E7342:E7343"/>
    <mergeCell ref="F7342:F7343"/>
    <mergeCell ref="G7342:G7343"/>
    <mergeCell ref="A7351:G7351"/>
    <mergeCell ref="C7357:E7357"/>
    <mergeCell ref="A7377:B7377"/>
    <mergeCell ref="C7377:C7378"/>
    <mergeCell ref="D7377:D7378"/>
    <mergeCell ref="E7377:E7378"/>
    <mergeCell ref="F7377:F7378"/>
    <mergeCell ref="G7377:G7378"/>
    <mergeCell ref="A7316:B7316"/>
    <mergeCell ref="C7316:C7317"/>
    <mergeCell ref="D7316:D7317"/>
    <mergeCell ref="E7316:E7317"/>
    <mergeCell ref="F7316:F7317"/>
    <mergeCell ref="G7316:G7317"/>
    <mergeCell ref="A7327:B7327"/>
    <mergeCell ref="C7327:C7328"/>
    <mergeCell ref="D7327:D7328"/>
    <mergeCell ref="E7327:E7328"/>
    <mergeCell ref="F7327:F7328"/>
    <mergeCell ref="G7327:G7328"/>
    <mergeCell ref="A7417:B7417"/>
    <mergeCell ref="C7417:C7418"/>
    <mergeCell ref="D7417:D7418"/>
    <mergeCell ref="E7417:E7418"/>
    <mergeCell ref="F7417:F7418"/>
    <mergeCell ref="G7417:G7418"/>
    <mergeCell ref="A7426:G7426"/>
    <mergeCell ref="C7432:E7432"/>
    <mergeCell ref="A7452:B7452"/>
    <mergeCell ref="C7452:C7453"/>
    <mergeCell ref="D7452:D7453"/>
    <mergeCell ref="E7452:E7453"/>
    <mergeCell ref="F7452:F7453"/>
    <mergeCell ref="G7452:G7453"/>
    <mergeCell ref="A7391:B7391"/>
    <mergeCell ref="C7391:C7392"/>
    <mergeCell ref="D7391:D7392"/>
    <mergeCell ref="E7391:E7392"/>
    <mergeCell ref="F7391:F7392"/>
    <mergeCell ref="G7391:G7392"/>
    <mergeCell ref="A7402:B7402"/>
    <mergeCell ref="C7402:C7403"/>
    <mergeCell ref="D7402:D7403"/>
    <mergeCell ref="E7402:E7403"/>
    <mergeCell ref="F7402:F7403"/>
    <mergeCell ref="G7402:G7403"/>
    <mergeCell ref="A7492:B7492"/>
    <mergeCell ref="C7492:C7493"/>
    <mergeCell ref="D7492:D7493"/>
    <mergeCell ref="E7492:E7493"/>
    <mergeCell ref="F7492:F7493"/>
    <mergeCell ref="G7492:G7493"/>
    <mergeCell ref="A7501:G7501"/>
    <mergeCell ref="C7507:E7507"/>
    <mergeCell ref="A7527:B7527"/>
    <mergeCell ref="C7527:C7528"/>
    <mergeCell ref="D7527:D7528"/>
    <mergeCell ref="E7527:E7528"/>
    <mergeCell ref="F7527:F7528"/>
    <mergeCell ref="G7527:G7528"/>
    <mergeCell ref="A7466:B7466"/>
    <mergeCell ref="C7466:C7467"/>
    <mergeCell ref="D7466:D7467"/>
    <mergeCell ref="E7466:E7467"/>
    <mergeCell ref="F7466:F7467"/>
    <mergeCell ref="G7466:G7467"/>
    <mergeCell ref="A7477:B7477"/>
    <mergeCell ref="C7477:C7478"/>
    <mergeCell ref="D7477:D7478"/>
    <mergeCell ref="E7477:E7478"/>
    <mergeCell ref="F7477:F7478"/>
    <mergeCell ref="G7477:G7478"/>
    <mergeCell ref="A7567:B7567"/>
    <mergeCell ref="C7567:C7568"/>
    <mergeCell ref="D7567:D7568"/>
    <mergeCell ref="E7567:E7568"/>
    <mergeCell ref="F7567:F7568"/>
    <mergeCell ref="G7567:G7568"/>
    <mergeCell ref="A7576:G7576"/>
    <mergeCell ref="C7582:E7582"/>
    <mergeCell ref="A7602:B7602"/>
    <mergeCell ref="C7602:C7603"/>
    <mergeCell ref="D7602:D7603"/>
    <mergeCell ref="E7602:E7603"/>
    <mergeCell ref="F7602:F7603"/>
    <mergeCell ref="G7602:G7603"/>
    <mergeCell ref="A7541:B7541"/>
    <mergeCell ref="C7541:C7542"/>
    <mergeCell ref="D7541:D7542"/>
    <mergeCell ref="E7541:E7542"/>
    <mergeCell ref="F7541:F7542"/>
    <mergeCell ref="G7541:G7542"/>
    <mergeCell ref="A7552:B7552"/>
    <mergeCell ref="C7552:C7553"/>
    <mergeCell ref="D7552:D7553"/>
    <mergeCell ref="E7552:E7553"/>
    <mergeCell ref="F7552:F7553"/>
    <mergeCell ref="G7552:G7553"/>
    <mergeCell ref="A7642:B7642"/>
    <mergeCell ref="C7642:C7643"/>
    <mergeCell ref="D7642:D7643"/>
    <mergeCell ref="E7642:E7643"/>
    <mergeCell ref="F7642:F7643"/>
    <mergeCell ref="G7642:G7643"/>
    <mergeCell ref="A7651:G7651"/>
    <mergeCell ref="C7657:E7657"/>
    <mergeCell ref="A7677:B7677"/>
    <mergeCell ref="C7677:C7678"/>
    <mergeCell ref="D7677:D7678"/>
    <mergeCell ref="E7677:E7678"/>
    <mergeCell ref="F7677:F7678"/>
    <mergeCell ref="G7677:G7678"/>
    <mergeCell ref="A7616:B7616"/>
    <mergeCell ref="C7616:C7617"/>
    <mergeCell ref="D7616:D7617"/>
    <mergeCell ref="E7616:E7617"/>
    <mergeCell ref="F7616:F7617"/>
    <mergeCell ref="G7616:G7617"/>
    <mergeCell ref="A7627:B7627"/>
    <mergeCell ref="C7627:C7628"/>
    <mergeCell ref="D7627:D7628"/>
    <mergeCell ref="E7627:E7628"/>
    <mergeCell ref="F7627:F7628"/>
    <mergeCell ref="G7627:G7628"/>
    <mergeCell ref="A7717:B7717"/>
    <mergeCell ref="C7717:C7718"/>
    <mergeCell ref="D7717:D7718"/>
    <mergeCell ref="E7717:E7718"/>
    <mergeCell ref="F7717:F7718"/>
    <mergeCell ref="G7717:G7718"/>
    <mergeCell ref="A7726:G7726"/>
    <mergeCell ref="C7732:E7732"/>
    <mergeCell ref="A7752:B7752"/>
    <mergeCell ref="C7752:C7753"/>
    <mergeCell ref="D7752:D7753"/>
    <mergeCell ref="E7752:E7753"/>
    <mergeCell ref="F7752:F7753"/>
    <mergeCell ref="G7752:G7753"/>
    <mergeCell ref="A7691:B7691"/>
    <mergeCell ref="C7691:C7692"/>
    <mergeCell ref="D7691:D7692"/>
    <mergeCell ref="E7691:E7692"/>
    <mergeCell ref="F7691:F7692"/>
    <mergeCell ref="G7691:G7692"/>
    <mergeCell ref="A7702:B7702"/>
    <mergeCell ref="C7702:C7703"/>
    <mergeCell ref="D7702:D7703"/>
    <mergeCell ref="E7702:E7703"/>
    <mergeCell ref="F7702:F7703"/>
    <mergeCell ref="G7702:G7703"/>
    <mergeCell ref="A7792:B7792"/>
    <mergeCell ref="C7792:C7793"/>
    <mergeCell ref="D7792:D7793"/>
    <mergeCell ref="E7792:E7793"/>
    <mergeCell ref="F7792:F7793"/>
    <mergeCell ref="G7792:G7793"/>
    <mergeCell ref="A7801:G7801"/>
    <mergeCell ref="C7807:E7807"/>
    <mergeCell ref="A7827:B7827"/>
    <mergeCell ref="C7827:C7828"/>
    <mergeCell ref="D7827:D7828"/>
    <mergeCell ref="E7827:E7828"/>
    <mergeCell ref="F7827:F7828"/>
    <mergeCell ref="G7827:G7828"/>
    <mergeCell ref="A7766:B7766"/>
    <mergeCell ref="C7766:C7767"/>
    <mergeCell ref="D7766:D7767"/>
    <mergeCell ref="E7766:E7767"/>
    <mergeCell ref="F7766:F7767"/>
    <mergeCell ref="G7766:G7767"/>
    <mergeCell ref="A7777:B7777"/>
    <mergeCell ref="C7777:C7778"/>
    <mergeCell ref="D7777:D7778"/>
    <mergeCell ref="E7777:E7778"/>
    <mergeCell ref="F7777:F7778"/>
    <mergeCell ref="G7777:G7778"/>
    <mergeCell ref="A7867:B7867"/>
    <mergeCell ref="C7867:C7868"/>
    <mergeCell ref="D7867:D7868"/>
    <mergeCell ref="E7867:E7868"/>
    <mergeCell ref="F7867:F7868"/>
    <mergeCell ref="G7867:G7868"/>
    <mergeCell ref="A7876:G7876"/>
    <mergeCell ref="C7882:E7882"/>
    <mergeCell ref="A7902:B7902"/>
    <mergeCell ref="C7902:C7903"/>
    <mergeCell ref="D7902:D7903"/>
    <mergeCell ref="E7902:E7903"/>
    <mergeCell ref="F7902:F7903"/>
    <mergeCell ref="G7902:G7903"/>
    <mergeCell ref="A7841:B7841"/>
    <mergeCell ref="C7841:C7842"/>
    <mergeCell ref="D7841:D7842"/>
    <mergeCell ref="E7841:E7842"/>
    <mergeCell ref="F7841:F7842"/>
    <mergeCell ref="G7841:G7842"/>
    <mergeCell ref="A7852:B7852"/>
    <mergeCell ref="C7852:C7853"/>
    <mergeCell ref="D7852:D7853"/>
    <mergeCell ref="E7852:E7853"/>
    <mergeCell ref="F7852:F7853"/>
    <mergeCell ref="G7852:G7853"/>
    <mergeCell ref="A7942:B7942"/>
    <mergeCell ref="C7942:C7943"/>
    <mergeCell ref="D7942:D7943"/>
    <mergeCell ref="E7942:E7943"/>
    <mergeCell ref="F7942:F7943"/>
    <mergeCell ref="G7942:G7943"/>
    <mergeCell ref="A7951:G7951"/>
    <mergeCell ref="C7957:E7957"/>
    <mergeCell ref="A7977:B7977"/>
    <mergeCell ref="C7977:C7978"/>
    <mergeCell ref="D7977:D7978"/>
    <mergeCell ref="E7977:E7978"/>
    <mergeCell ref="F7977:F7978"/>
    <mergeCell ref="G7977:G7978"/>
    <mergeCell ref="A7916:B7916"/>
    <mergeCell ref="C7916:C7917"/>
    <mergeCell ref="D7916:D7917"/>
    <mergeCell ref="E7916:E7917"/>
    <mergeCell ref="F7916:F7917"/>
    <mergeCell ref="G7916:G7917"/>
    <mergeCell ref="A7927:B7927"/>
    <mergeCell ref="C7927:C7928"/>
    <mergeCell ref="D7927:D7928"/>
    <mergeCell ref="E7927:E7928"/>
    <mergeCell ref="F7927:F7928"/>
    <mergeCell ref="G7927:G7928"/>
    <mergeCell ref="A8017:B8017"/>
    <mergeCell ref="C8017:C8018"/>
    <mergeCell ref="D8017:D8018"/>
    <mergeCell ref="E8017:E8018"/>
    <mergeCell ref="F8017:F8018"/>
    <mergeCell ref="G8017:G8018"/>
    <mergeCell ref="A8026:G8026"/>
    <mergeCell ref="C8032:E8032"/>
    <mergeCell ref="A8052:B8052"/>
    <mergeCell ref="C8052:C8053"/>
    <mergeCell ref="D8052:D8053"/>
    <mergeCell ref="E8052:E8053"/>
    <mergeCell ref="F8052:F8053"/>
    <mergeCell ref="G8052:G8053"/>
    <mergeCell ref="A7991:B7991"/>
    <mergeCell ref="C7991:C7992"/>
    <mergeCell ref="D7991:D7992"/>
    <mergeCell ref="E7991:E7992"/>
    <mergeCell ref="F7991:F7992"/>
    <mergeCell ref="G7991:G7992"/>
    <mergeCell ref="A8002:B8002"/>
    <mergeCell ref="C8002:C8003"/>
    <mergeCell ref="D8002:D8003"/>
    <mergeCell ref="E8002:E8003"/>
    <mergeCell ref="F8002:F8003"/>
    <mergeCell ref="G8002:G8003"/>
    <mergeCell ref="A8092:B8092"/>
    <mergeCell ref="C8092:C8093"/>
    <mergeCell ref="D8092:D8093"/>
    <mergeCell ref="E8092:E8093"/>
    <mergeCell ref="F8092:F8093"/>
    <mergeCell ref="G8092:G8093"/>
    <mergeCell ref="A8101:G8101"/>
    <mergeCell ref="C8107:E8107"/>
    <mergeCell ref="A8127:B8127"/>
    <mergeCell ref="C8127:C8128"/>
    <mergeCell ref="D8127:D8128"/>
    <mergeCell ref="E8127:E8128"/>
    <mergeCell ref="F8127:F8128"/>
    <mergeCell ref="G8127:G8128"/>
    <mergeCell ref="A8066:B8066"/>
    <mergeCell ref="C8066:C8067"/>
    <mergeCell ref="D8066:D8067"/>
    <mergeCell ref="E8066:E8067"/>
    <mergeCell ref="F8066:F8067"/>
    <mergeCell ref="G8066:G8067"/>
    <mergeCell ref="A8077:B8077"/>
    <mergeCell ref="C8077:C8078"/>
    <mergeCell ref="D8077:D8078"/>
    <mergeCell ref="E8077:E8078"/>
    <mergeCell ref="F8077:F8078"/>
    <mergeCell ref="G8077:G8078"/>
    <mergeCell ref="A8167:B8167"/>
    <mergeCell ref="C8167:C8168"/>
    <mergeCell ref="D8167:D8168"/>
    <mergeCell ref="E8167:E8168"/>
    <mergeCell ref="F8167:F8168"/>
    <mergeCell ref="G8167:G8168"/>
    <mergeCell ref="A8176:G8176"/>
    <mergeCell ref="C8182:E8182"/>
    <mergeCell ref="A8202:B8202"/>
    <mergeCell ref="C8202:C8203"/>
    <mergeCell ref="D8202:D8203"/>
    <mergeCell ref="E8202:E8203"/>
    <mergeCell ref="F8202:F8203"/>
    <mergeCell ref="G8202:G8203"/>
    <mergeCell ref="A8141:B8141"/>
    <mergeCell ref="C8141:C8142"/>
    <mergeCell ref="D8141:D8142"/>
    <mergeCell ref="E8141:E8142"/>
    <mergeCell ref="F8141:F8142"/>
    <mergeCell ref="G8141:G8142"/>
    <mergeCell ref="A8152:B8152"/>
    <mergeCell ref="C8152:C8153"/>
    <mergeCell ref="D8152:D8153"/>
    <mergeCell ref="E8152:E8153"/>
    <mergeCell ref="F8152:F8153"/>
    <mergeCell ref="G8152:G8153"/>
    <mergeCell ref="A8242:B8242"/>
    <mergeCell ref="C8242:C8243"/>
    <mergeCell ref="D8242:D8243"/>
    <mergeCell ref="E8242:E8243"/>
    <mergeCell ref="F8242:F8243"/>
    <mergeCell ref="G8242:G8243"/>
    <mergeCell ref="A8251:G8251"/>
    <mergeCell ref="C8257:E8257"/>
    <mergeCell ref="A8277:B8277"/>
    <mergeCell ref="C8277:C8278"/>
    <mergeCell ref="D8277:D8278"/>
    <mergeCell ref="E8277:E8278"/>
    <mergeCell ref="F8277:F8278"/>
    <mergeCell ref="G8277:G8278"/>
    <mergeCell ref="A8216:B8216"/>
    <mergeCell ref="C8216:C8217"/>
    <mergeCell ref="D8216:D8217"/>
    <mergeCell ref="E8216:E8217"/>
    <mergeCell ref="F8216:F8217"/>
    <mergeCell ref="G8216:G8217"/>
    <mergeCell ref="A8227:B8227"/>
    <mergeCell ref="C8227:C8228"/>
    <mergeCell ref="D8227:D8228"/>
    <mergeCell ref="E8227:E8228"/>
    <mergeCell ref="F8227:F8228"/>
    <mergeCell ref="G8227:G8228"/>
    <mergeCell ref="A8317:B8317"/>
    <mergeCell ref="C8317:C8318"/>
    <mergeCell ref="D8317:D8318"/>
    <mergeCell ref="E8317:E8318"/>
    <mergeCell ref="F8317:F8318"/>
    <mergeCell ref="G8317:G8318"/>
    <mergeCell ref="A8326:G8326"/>
    <mergeCell ref="C8332:E8332"/>
    <mergeCell ref="A8352:B8352"/>
    <mergeCell ref="C8352:C8353"/>
    <mergeCell ref="D8352:D8353"/>
    <mergeCell ref="E8352:E8353"/>
    <mergeCell ref="F8352:F8353"/>
    <mergeCell ref="G8352:G8353"/>
    <mergeCell ref="A8291:B8291"/>
    <mergeCell ref="C8291:C8292"/>
    <mergeCell ref="D8291:D8292"/>
    <mergeCell ref="E8291:E8292"/>
    <mergeCell ref="F8291:F8292"/>
    <mergeCell ref="G8291:G8292"/>
    <mergeCell ref="A8302:B8302"/>
    <mergeCell ref="C8302:C8303"/>
    <mergeCell ref="D8302:D8303"/>
    <mergeCell ref="E8302:E8303"/>
    <mergeCell ref="F8302:F8303"/>
    <mergeCell ref="G8302:G8303"/>
    <mergeCell ref="A8392:B8392"/>
    <mergeCell ref="C8392:C8393"/>
    <mergeCell ref="D8392:D8393"/>
    <mergeCell ref="E8392:E8393"/>
    <mergeCell ref="F8392:F8393"/>
    <mergeCell ref="G8392:G8393"/>
    <mergeCell ref="A8401:G8401"/>
    <mergeCell ref="C8407:E8407"/>
    <mergeCell ref="A8427:B8427"/>
    <mergeCell ref="C8427:C8428"/>
    <mergeCell ref="D8427:D8428"/>
    <mergeCell ref="E8427:E8428"/>
    <mergeCell ref="F8427:F8428"/>
    <mergeCell ref="G8427:G8428"/>
    <mergeCell ref="A8366:B8366"/>
    <mergeCell ref="C8366:C8367"/>
    <mergeCell ref="D8366:D8367"/>
    <mergeCell ref="E8366:E8367"/>
    <mergeCell ref="F8366:F8367"/>
    <mergeCell ref="G8366:G8367"/>
    <mergeCell ref="A8377:B8377"/>
    <mergeCell ref="C8377:C8378"/>
    <mergeCell ref="D8377:D8378"/>
    <mergeCell ref="E8377:E8378"/>
    <mergeCell ref="F8377:F8378"/>
    <mergeCell ref="G8377:G8378"/>
    <mergeCell ref="A8467:B8467"/>
    <mergeCell ref="C8467:C8468"/>
    <mergeCell ref="D8467:D8468"/>
    <mergeCell ref="E8467:E8468"/>
    <mergeCell ref="F8467:F8468"/>
    <mergeCell ref="G8467:G8468"/>
    <mergeCell ref="A8476:G8476"/>
    <mergeCell ref="C8482:E8482"/>
    <mergeCell ref="A8502:B8502"/>
    <mergeCell ref="C8502:C8503"/>
    <mergeCell ref="D8502:D8503"/>
    <mergeCell ref="E8502:E8503"/>
    <mergeCell ref="F8502:F8503"/>
    <mergeCell ref="G8502:G8503"/>
    <mergeCell ref="A8441:B8441"/>
    <mergeCell ref="C8441:C8442"/>
    <mergeCell ref="D8441:D8442"/>
    <mergeCell ref="E8441:E8442"/>
    <mergeCell ref="F8441:F8442"/>
    <mergeCell ref="G8441:G8442"/>
    <mergeCell ref="A8452:B8452"/>
    <mergeCell ref="C8452:C8453"/>
    <mergeCell ref="D8452:D8453"/>
    <mergeCell ref="E8452:E8453"/>
    <mergeCell ref="F8452:F8453"/>
    <mergeCell ref="G8452:G8453"/>
    <mergeCell ref="A8542:B8542"/>
    <mergeCell ref="C8542:C8543"/>
    <mergeCell ref="D8542:D8543"/>
    <mergeCell ref="E8542:E8543"/>
    <mergeCell ref="F8542:F8543"/>
    <mergeCell ref="G8542:G8543"/>
    <mergeCell ref="A8551:G8551"/>
    <mergeCell ref="C8557:E8557"/>
    <mergeCell ref="A8577:B8577"/>
    <mergeCell ref="C8577:C8578"/>
    <mergeCell ref="D8577:D8578"/>
    <mergeCell ref="E8577:E8578"/>
    <mergeCell ref="F8577:F8578"/>
    <mergeCell ref="G8577:G8578"/>
    <mergeCell ref="A8516:B8516"/>
    <mergeCell ref="C8516:C8517"/>
    <mergeCell ref="D8516:D8517"/>
    <mergeCell ref="E8516:E8517"/>
    <mergeCell ref="F8516:F8517"/>
    <mergeCell ref="G8516:G8517"/>
    <mergeCell ref="A8527:B8527"/>
    <mergeCell ref="C8527:C8528"/>
    <mergeCell ref="D8527:D8528"/>
    <mergeCell ref="E8527:E8528"/>
    <mergeCell ref="F8527:F8528"/>
    <mergeCell ref="G8527:G8528"/>
    <mergeCell ref="A8617:B8617"/>
    <mergeCell ref="C8617:C8618"/>
    <mergeCell ref="D8617:D8618"/>
    <mergeCell ref="E8617:E8618"/>
    <mergeCell ref="F8617:F8618"/>
    <mergeCell ref="G8617:G8618"/>
    <mergeCell ref="A8626:G8626"/>
    <mergeCell ref="C8632:E8632"/>
    <mergeCell ref="A8652:B8652"/>
    <mergeCell ref="C8652:C8653"/>
    <mergeCell ref="D8652:D8653"/>
    <mergeCell ref="E8652:E8653"/>
    <mergeCell ref="F8652:F8653"/>
    <mergeCell ref="G8652:G8653"/>
    <mergeCell ref="A8591:B8591"/>
    <mergeCell ref="C8591:C8592"/>
    <mergeCell ref="D8591:D8592"/>
    <mergeCell ref="E8591:E8592"/>
    <mergeCell ref="F8591:F8592"/>
    <mergeCell ref="G8591:G8592"/>
    <mergeCell ref="A8602:B8602"/>
    <mergeCell ref="C8602:C8603"/>
    <mergeCell ref="D8602:D8603"/>
    <mergeCell ref="E8602:E8603"/>
    <mergeCell ref="F8602:F8603"/>
    <mergeCell ref="G8602:G8603"/>
    <mergeCell ref="A8692:B8692"/>
    <mergeCell ref="C8692:C8693"/>
    <mergeCell ref="D8692:D8693"/>
    <mergeCell ref="E8692:E8693"/>
    <mergeCell ref="F8692:F8693"/>
    <mergeCell ref="G8692:G8693"/>
    <mergeCell ref="A8701:G8701"/>
    <mergeCell ref="C8707:E8707"/>
    <mergeCell ref="A8727:B8727"/>
    <mergeCell ref="C8727:C8728"/>
    <mergeCell ref="D8727:D8728"/>
    <mergeCell ref="E8727:E8728"/>
    <mergeCell ref="F8727:F8728"/>
    <mergeCell ref="G8727:G8728"/>
    <mergeCell ref="A8666:B8666"/>
    <mergeCell ref="C8666:C8667"/>
    <mergeCell ref="D8666:D8667"/>
    <mergeCell ref="E8666:E8667"/>
    <mergeCell ref="F8666:F8667"/>
    <mergeCell ref="G8666:G8667"/>
    <mergeCell ref="A8677:B8677"/>
    <mergeCell ref="C8677:C8678"/>
    <mergeCell ref="D8677:D8678"/>
    <mergeCell ref="E8677:E8678"/>
    <mergeCell ref="F8677:F8678"/>
    <mergeCell ref="G8677:G8678"/>
    <mergeCell ref="A8767:B8767"/>
    <mergeCell ref="C8767:C8768"/>
    <mergeCell ref="D8767:D8768"/>
    <mergeCell ref="E8767:E8768"/>
    <mergeCell ref="F8767:F8768"/>
    <mergeCell ref="G8767:G8768"/>
    <mergeCell ref="A8776:G8776"/>
    <mergeCell ref="C8782:E8782"/>
    <mergeCell ref="A8802:B8802"/>
    <mergeCell ref="C8802:C8803"/>
    <mergeCell ref="D8802:D8803"/>
    <mergeCell ref="E8802:E8803"/>
    <mergeCell ref="F8802:F8803"/>
    <mergeCell ref="G8802:G8803"/>
    <mergeCell ref="A8741:B8741"/>
    <mergeCell ref="C8741:C8742"/>
    <mergeCell ref="D8741:D8742"/>
    <mergeCell ref="E8741:E8742"/>
    <mergeCell ref="F8741:F8742"/>
    <mergeCell ref="G8741:G8742"/>
    <mergeCell ref="A8752:B8752"/>
    <mergeCell ref="C8752:C8753"/>
    <mergeCell ref="D8752:D8753"/>
    <mergeCell ref="E8752:E8753"/>
    <mergeCell ref="F8752:F8753"/>
    <mergeCell ref="G8752:G8753"/>
    <mergeCell ref="A8842:B8842"/>
    <mergeCell ref="C8842:C8843"/>
    <mergeCell ref="D8842:D8843"/>
    <mergeCell ref="E8842:E8843"/>
    <mergeCell ref="F8842:F8843"/>
    <mergeCell ref="G8842:G8843"/>
    <mergeCell ref="A8851:G8851"/>
    <mergeCell ref="C8857:E8857"/>
    <mergeCell ref="A8877:B8877"/>
    <mergeCell ref="C8877:C8878"/>
    <mergeCell ref="D8877:D8878"/>
    <mergeCell ref="E8877:E8878"/>
    <mergeCell ref="F8877:F8878"/>
    <mergeCell ref="G8877:G8878"/>
    <mergeCell ref="A8816:B8816"/>
    <mergeCell ref="C8816:C8817"/>
    <mergeCell ref="D8816:D8817"/>
    <mergeCell ref="E8816:E8817"/>
    <mergeCell ref="F8816:F8817"/>
    <mergeCell ref="G8816:G8817"/>
    <mergeCell ref="A8827:B8827"/>
    <mergeCell ref="C8827:C8828"/>
    <mergeCell ref="D8827:D8828"/>
    <mergeCell ref="E8827:E8828"/>
    <mergeCell ref="F8827:F8828"/>
    <mergeCell ref="G8827:G8828"/>
    <mergeCell ref="A8917:B8917"/>
    <mergeCell ref="C8917:C8918"/>
    <mergeCell ref="D8917:D8918"/>
    <mergeCell ref="E8917:E8918"/>
    <mergeCell ref="F8917:F8918"/>
    <mergeCell ref="G8917:G8918"/>
    <mergeCell ref="A8926:G8926"/>
    <mergeCell ref="C8932:E8932"/>
    <mergeCell ref="A8952:B8952"/>
    <mergeCell ref="C8952:C8953"/>
    <mergeCell ref="D8952:D8953"/>
    <mergeCell ref="E8952:E8953"/>
    <mergeCell ref="F8952:F8953"/>
    <mergeCell ref="G8952:G8953"/>
    <mergeCell ref="A8891:B8891"/>
    <mergeCell ref="C8891:C8892"/>
    <mergeCell ref="D8891:D8892"/>
    <mergeCell ref="E8891:E8892"/>
    <mergeCell ref="F8891:F8892"/>
    <mergeCell ref="G8891:G8892"/>
    <mergeCell ref="A8902:B8902"/>
    <mergeCell ref="C8902:C8903"/>
    <mergeCell ref="D8902:D8903"/>
    <mergeCell ref="E8902:E8903"/>
    <mergeCell ref="F8902:F8903"/>
    <mergeCell ref="G8902:G8903"/>
    <mergeCell ref="A8992:B8992"/>
    <mergeCell ref="C8992:C8993"/>
    <mergeCell ref="D8992:D8993"/>
    <mergeCell ref="E8992:E8993"/>
    <mergeCell ref="F8992:F8993"/>
    <mergeCell ref="G8992:G8993"/>
    <mergeCell ref="A9001:G9001"/>
    <mergeCell ref="C9007:E9007"/>
    <mergeCell ref="A9027:B9027"/>
    <mergeCell ref="C9027:C9028"/>
    <mergeCell ref="D9027:D9028"/>
    <mergeCell ref="E9027:E9028"/>
    <mergeCell ref="F9027:F9028"/>
    <mergeCell ref="G9027:G9028"/>
    <mergeCell ref="A8966:B8966"/>
    <mergeCell ref="C8966:C8967"/>
    <mergeCell ref="D8966:D8967"/>
    <mergeCell ref="E8966:E8967"/>
    <mergeCell ref="F8966:F8967"/>
    <mergeCell ref="G8966:G8967"/>
    <mergeCell ref="A8977:B8977"/>
    <mergeCell ref="C8977:C8978"/>
    <mergeCell ref="D8977:D8978"/>
    <mergeCell ref="E8977:E8978"/>
    <mergeCell ref="F8977:F8978"/>
    <mergeCell ref="G8977:G8978"/>
    <mergeCell ref="A9067:B9067"/>
    <mergeCell ref="C9067:C9068"/>
    <mergeCell ref="D9067:D9068"/>
    <mergeCell ref="E9067:E9068"/>
    <mergeCell ref="F9067:F9068"/>
    <mergeCell ref="G9067:G9068"/>
    <mergeCell ref="A9076:G9076"/>
    <mergeCell ref="C9082:E9082"/>
    <mergeCell ref="A9102:B9102"/>
    <mergeCell ref="C9102:C9103"/>
    <mergeCell ref="D9102:D9103"/>
    <mergeCell ref="E9102:E9103"/>
    <mergeCell ref="F9102:F9103"/>
    <mergeCell ref="G9102:G9103"/>
    <mergeCell ref="A9041:B9041"/>
    <mergeCell ref="C9041:C9042"/>
    <mergeCell ref="D9041:D9042"/>
    <mergeCell ref="E9041:E9042"/>
    <mergeCell ref="F9041:F9042"/>
    <mergeCell ref="G9041:G9042"/>
    <mergeCell ref="A9052:B9052"/>
    <mergeCell ref="C9052:C9053"/>
    <mergeCell ref="D9052:D9053"/>
    <mergeCell ref="E9052:E9053"/>
    <mergeCell ref="F9052:F9053"/>
    <mergeCell ref="G9052:G9053"/>
    <mergeCell ref="A9142:B9142"/>
    <mergeCell ref="C9142:C9143"/>
    <mergeCell ref="D9142:D9143"/>
    <mergeCell ref="E9142:E9143"/>
    <mergeCell ref="F9142:F9143"/>
    <mergeCell ref="G9142:G9143"/>
    <mergeCell ref="A9151:G9151"/>
    <mergeCell ref="C9157:E9157"/>
    <mergeCell ref="A9177:B9177"/>
    <mergeCell ref="C9177:C9178"/>
    <mergeCell ref="D9177:D9178"/>
    <mergeCell ref="E9177:E9178"/>
    <mergeCell ref="F9177:F9178"/>
    <mergeCell ref="G9177:G9178"/>
    <mergeCell ref="A9116:B9116"/>
    <mergeCell ref="C9116:C9117"/>
    <mergeCell ref="D9116:D9117"/>
    <mergeCell ref="E9116:E9117"/>
    <mergeCell ref="F9116:F9117"/>
    <mergeCell ref="G9116:G9117"/>
    <mergeCell ref="A9127:B9127"/>
    <mergeCell ref="C9127:C9128"/>
    <mergeCell ref="D9127:D9128"/>
    <mergeCell ref="E9127:E9128"/>
    <mergeCell ref="F9127:F9128"/>
    <mergeCell ref="G9127:G9128"/>
    <mergeCell ref="A9217:B9217"/>
    <mergeCell ref="C9217:C9218"/>
    <mergeCell ref="D9217:D9218"/>
    <mergeCell ref="E9217:E9218"/>
    <mergeCell ref="F9217:F9218"/>
    <mergeCell ref="G9217:G9218"/>
    <mergeCell ref="A9226:G9226"/>
    <mergeCell ref="C9232:E9232"/>
    <mergeCell ref="A9252:B9252"/>
    <mergeCell ref="C9252:C9253"/>
    <mergeCell ref="D9252:D9253"/>
    <mergeCell ref="E9252:E9253"/>
    <mergeCell ref="F9252:F9253"/>
    <mergeCell ref="G9252:G9253"/>
    <mergeCell ref="A9191:B9191"/>
    <mergeCell ref="C9191:C9192"/>
    <mergeCell ref="D9191:D9192"/>
    <mergeCell ref="E9191:E9192"/>
    <mergeCell ref="F9191:F9192"/>
    <mergeCell ref="G9191:G9192"/>
    <mergeCell ref="A9202:B9202"/>
    <mergeCell ref="C9202:C9203"/>
    <mergeCell ref="D9202:D9203"/>
    <mergeCell ref="E9202:E9203"/>
    <mergeCell ref="F9202:F9203"/>
    <mergeCell ref="G9202:G9203"/>
    <mergeCell ref="A9292:B9292"/>
    <mergeCell ref="C9292:C9293"/>
    <mergeCell ref="D9292:D9293"/>
    <mergeCell ref="E9292:E9293"/>
    <mergeCell ref="F9292:F9293"/>
    <mergeCell ref="G9292:G9293"/>
    <mergeCell ref="A9301:G9301"/>
    <mergeCell ref="C9307:E9307"/>
    <mergeCell ref="A9327:B9327"/>
    <mergeCell ref="C9327:C9328"/>
    <mergeCell ref="D9327:D9328"/>
    <mergeCell ref="E9327:E9328"/>
    <mergeCell ref="F9327:F9328"/>
    <mergeCell ref="G9327:G9328"/>
    <mergeCell ref="A9266:B9266"/>
    <mergeCell ref="C9266:C9267"/>
    <mergeCell ref="D9266:D9267"/>
    <mergeCell ref="E9266:E9267"/>
    <mergeCell ref="F9266:F9267"/>
    <mergeCell ref="G9266:G9267"/>
    <mergeCell ref="A9277:B9277"/>
    <mergeCell ref="C9277:C9278"/>
    <mergeCell ref="D9277:D9278"/>
    <mergeCell ref="E9277:E9278"/>
    <mergeCell ref="F9277:F9278"/>
    <mergeCell ref="G9277:G9278"/>
    <mergeCell ref="A9367:B9367"/>
    <mergeCell ref="C9367:C9368"/>
    <mergeCell ref="D9367:D9368"/>
    <mergeCell ref="E9367:E9368"/>
    <mergeCell ref="F9367:F9368"/>
    <mergeCell ref="G9367:G9368"/>
    <mergeCell ref="A9376:G9376"/>
    <mergeCell ref="C9382:E9382"/>
    <mergeCell ref="A9402:B9402"/>
    <mergeCell ref="C9402:C9403"/>
    <mergeCell ref="D9402:D9403"/>
    <mergeCell ref="E9402:E9403"/>
    <mergeCell ref="F9402:F9403"/>
    <mergeCell ref="G9402:G9403"/>
    <mergeCell ref="A9341:B9341"/>
    <mergeCell ref="C9341:C9342"/>
    <mergeCell ref="D9341:D9342"/>
    <mergeCell ref="E9341:E9342"/>
    <mergeCell ref="F9341:F9342"/>
    <mergeCell ref="G9341:G9342"/>
    <mergeCell ref="A9352:B9352"/>
    <mergeCell ref="C9352:C9353"/>
    <mergeCell ref="D9352:D9353"/>
    <mergeCell ref="E9352:E9353"/>
    <mergeCell ref="F9352:F9353"/>
    <mergeCell ref="G9352:G9353"/>
    <mergeCell ref="A9442:B9442"/>
    <mergeCell ref="C9442:C9443"/>
    <mergeCell ref="D9442:D9443"/>
    <mergeCell ref="E9442:E9443"/>
    <mergeCell ref="F9442:F9443"/>
    <mergeCell ref="G9442:G9443"/>
    <mergeCell ref="A9451:G9451"/>
    <mergeCell ref="C9457:E9457"/>
    <mergeCell ref="A9477:B9477"/>
    <mergeCell ref="C9477:C9478"/>
    <mergeCell ref="D9477:D9478"/>
    <mergeCell ref="E9477:E9478"/>
    <mergeCell ref="F9477:F9478"/>
    <mergeCell ref="G9477:G9478"/>
    <mergeCell ref="A9416:B9416"/>
    <mergeCell ref="C9416:C9417"/>
    <mergeCell ref="D9416:D9417"/>
    <mergeCell ref="E9416:E9417"/>
    <mergeCell ref="F9416:F9417"/>
    <mergeCell ref="G9416:G9417"/>
    <mergeCell ref="A9427:B9427"/>
    <mergeCell ref="C9427:C9428"/>
    <mergeCell ref="D9427:D9428"/>
    <mergeCell ref="E9427:E9428"/>
    <mergeCell ref="F9427:F9428"/>
    <mergeCell ref="G9427:G9428"/>
    <mergeCell ref="A9517:B9517"/>
    <mergeCell ref="C9517:C9518"/>
    <mergeCell ref="D9517:D9518"/>
    <mergeCell ref="E9517:E9518"/>
    <mergeCell ref="F9517:F9518"/>
    <mergeCell ref="G9517:G9518"/>
    <mergeCell ref="A9526:G9526"/>
    <mergeCell ref="C9532:E9532"/>
    <mergeCell ref="A9552:B9552"/>
    <mergeCell ref="C9552:C9553"/>
    <mergeCell ref="D9552:D9553"/>
    <mergeCell ref="E9552:E9553"/>
    <mergeCell ref="F9552:F9553"/>
    <mergeCell ref="G9552:G9553"/>
    <mergeCell ref="A9491:B9491"/>
    <mergeCell ref="C9491:C9492"/>
    <mergeCell ref="D9491:D9492"/>
    <mergeCell ref="E9491:E9492"/>
    <mergeCell ref="F9491:F9492"/>
    <mergeCell ref="G9491:G9492"/>
    <mergeCell ref="A9502:B9502"/>
    <mergeCell ref="C9502:C9503"/>
    <mergeCell ref="D9502:D9503"/>
    <mergeCell ref="E9502:E9503"/>
    <mergeCell ref="F9502:F9503"/>
    <mergeCell ref="G9502:G9503"/>
    <mergeCell ref="A9592:B9592"/>
    <mergeCell ref="C9592:C9593"/>
    <mergeCell ref="D9592:D9593"/>
    <mergeCell ref="E9592:E9593"/>
    <mergeCell ref="F9592:F9593"/>
    <mergeCell ref="G9592:G9593"/>
    <mergeCell ref="A9601:G9601"/>
    <mergeCell ref="C9607:E9607"/>
    <mergeCell ref="A9627:B9627"/>
    <mergeCell ref="C9627:C9628"/>
    <mergeCell ref="D9627:D9628"/>
    <mergeCell ref="E9627:E9628"/>
    <mergeCell ref="F9627:F9628"/>
    <mergeCell ref="G9627:G9628"/>
    <mergeCell ref="A9566:B9566"/>
    <mergeCell ref="C9566:C9567"/>
    <mergeCell ref="D9566:D9567"/>
    <mergeCell ref="E9566:E9567"/>
    <mergeCell ref="F9566:F9567"/>
    <mergeCell ref="G9566:G9567"/>
    <mergeCell ref="A9577:B9577"/>
    <mergeCell ref="C9577:C9578"/>
    <mergeCell ref="D9577:D9578"/>
    <mergeCell ref="E9577:E9578"/>
    <mergeCell ref="F9577:F9578"/>
    <mergeCell ref="G9577:G9578"/>
    <mergeCell ref="A9667:B9667"/>
    <mergeCell ref="C9667:C9668"/>
    <mergeCell ref="D9667:D9668"/>
    <mergeCell ref="E9667:E9668"/>
    <mergeCell ref="F9667:F9668"/>
    <mergeCell ref="G9667:G9668"/>
    <mergeCell ref="A9676:G9676"/>
    <mergeCell ref="C9682:E9682"/>
    <mergeCell ref="A9702:B9702"/>
    <mergeCell ref="C9702:C9703"/>
    <mergeCell ref="D9702:D9703"/>
    <mergeCell ref="E9702:E9703"/>
    <mergeCell ref="F9702:F9703"/>
    <mergeCell ref="G9702:G9703"/>
    <mergeCell ref="A9641:B9641"/>
    <mergeCell ref="C9641:C9642"/>
    <mergeCell ref="D9641:D9642"/>
    <mergeCell ref="E9641:E9642"/>
    <mergeCell ref="F9641:F9642"/>
    <mergeCell ref="G9641:G9642"/>
    <mergeCell ref="A9652:B9652"/>
    <mergeCell ref="C9652:C9653"/>
    <mergeCell ref="D9652:D9653"/>
    <mergeCell ref="E9652:E9653"/>
    <mergeCell ref="F9652:F9653"/>
    <mergeCell ref="G9652:G9653"/>
    <mergeCell ref="A9742:B9742"/>
    <mergeCell ref="C9742:C9743"/>
    <mergeCell ref="D9742:D9743"/>
    <mergeCell ref="E9742:E9743"/>
    <mergeCell ref="F9742:F9743"/>
    <mergeCell ref="G9742:G9743"/>
    <mergeCell ref="A9751:G9751"/>
    <mergeCell ref="C9757:E9757"/>
    <mergeCell ref="A9777:B9777"/>
    <mergeCell ref="C9777:C9778"/>
    <mergeCell ref="D9777:D9778"/>
    <mergeCell ref="E9777:E9778"/>
    <mergeCell ref="F9777:F9778"/>
    <mergeCell ref="G9777:G9778"/>
    <mergeCell ref="A9716:B9716"/>
    <mergeCell ref="C9716:C9717"/>
    <mergeCell ref="D9716:D9717"/>
    <mergeCell ref="E9716:E9717"/>
    <mergeCell ref="F9716:F9717"/>
    <mergeCell ref="G9716:G9717"/>
    <mergeCell ref="A9727:B9727"/>
    <mergeCell ref="C9727:C9728"/>
    <mergeCell ref="D9727:D9728"/>
    <mergeCell ref="E9727:E9728"/>
    <mergeCell ref="F9727:F9728"/>
    <mergeCell ref="G9727:G9728"/>
    <mergeCell ref="A9817:B9817"/>
    <mergeCell ref="C9817:C9818"/>
    <mergeCell ref="D9817:D9818"/>
    <mergeCell ref="E9817:E9818"/>
    <mergeCell ref="F9817:F9818"/>
    <mergeCell ref="G9817:G9818"/>
    <mergeCell ref="A9826:G9826"/>
    <mergeCell ref="C9832:E9832"/>
    <mergeCell ref="A9852:B9852"/>
    <mergeCell ref="C9852:C9853"/>
    <mergeCell ref="D9852:D9853"/>
    <mergeCell ref="E9852:E9853"/>
    <mergeCell ref="F9852:F9853"/>
    <mergeCell ref="G9852:G9853"/>
    <mergeCell ref="A9791:B9791"/>
    <mergeCell ref="C9791:C9792"/>
    <mergeCell ref="D9791:D9792"/>
    <mergeCell ref="E9791:E9792"/>
    <mergeCell ref="F9791:F9792"/>
    <mergeCell ref="G9791:G9792"/>
    <mergeCell ref="A9802:B9802"/>
    <mergeCell ref="C9802:C9803"/>
    <mergeCell ref="D9802:D9803"/>
    <mergeCell ref="E9802:E9803"/>
    <mergeCell ref="F9802:F9803"/>
    <mergeCell ref="G9802:G9803"/>
    <mergeCell ref="A9892:B9892"/>
    <mergeCell ref="C9892:C9893"/>
    <mergeCell ref="D9892:D9893"/>
    <mergeCell ref="E9892:E9893"/>
    <mergeCell ref="F9892:F9893"/>
    <mergeCell ref="G9892:G9893"/>
    <mergeCell ref="A9901:G9901"/>
    <mergeCell ref="C9907:E9907"/>
    <mergeCell ref="A9927:B9927"/>
    <mergeCell ref="C9927:C9928"/>
    <mergeCell ref="D9927:D9928"/>
    <mergeCell ref="E9927:E9928"/>
    <mergeCell ref="F9927:F9928"/>
    <mergeCell ref="G9927:G9928"/>
    <mergeCell ref="A9866:B9866"/>
    <mergeCell ref="C9866:C9867"/>
    <mergeCell ref="D9866:D9867"/>
    <mergeCell ref="E9866:E9867"/>
    <mergeCell ref="F9866:F9867"/>
    <mergeCell ref="G9866:G9867"/>
    <mergeCell ref="A9877:B9877"/>
    <mergeCell ref="C9877:C9878"/>
    <mergeCell ref="D9877:D9878"/>
    <mergeCell ref="E9877:E9878"/>
    <mergeCell ref="F9877:F9878"/>
    <mergeCell ref="G9877:G9878"/>
    <mergeCell ref="A9967:B9967"/>
    <mergeCell ref="C9967:C9968"/>
    <mergeCell ref="D9967:D9968"/>
    <mergeCell ref="E9967:E9968"/>
    <mergeCell ref="F9967:F9968"/>
    <mergeCell ref="G9967:G9968"/>
    <mergeCell ref="A9976:G9976"/>
    <mergeCell ref="C9982:E9982"/>
    <mergeCell ref="A10002:B10002"/>
    <mergeCell ref="C10002:C10003"/>
    <mergeCell ref="D10002:D10003"/>
    <mergeCell ref="E10002:E10003"/>
    <mergeCell ref="F10002:F10003"/>
    <mergeCell ref="G10002:G10003"/>
    <mergeCell ref="A9941:B9941"/>
    <mergeCell ref="C9941:C9942"/>
    <mergeCell ref="D9941:D9942"/>
    <mergeCell ref="E9941:E9942"/>
    <mergeCell ref="F9941:F9942"/>
    <mergeCell ref="G9941:G9942"/>
    <mergeCell ref="A9952:B9952"/>
    <mergeCell ref="C9952:C9953"/>
    <mergeCell ref="D9952:D9953"/>
    <mergeCell ref="E9952:E9953"/>
    <mergeCell ref="F9952:F9953"/>
    <mergeCell ref="G9952:G9953"/>
    <mergeCell ref="A10042:B10042"/>
    <mergeCell ref="C10042:C10043"/>
    <mergeCell ref="D10042:D10043"/>
    <mergeCell ref="E10042:E10043"/>
    <mergeCell ref="F10042:F10043"/>
    <mergeCell ref="G10042:G10043"/>
    <mergeCell ref="A10051:G10051"/>
    <mergeCell ref="C10057:E10057"/>
    <mergeCell ref="A10077:B10077"/>
    <mergeCell ref="C10077:C10078"/>
    <mergeCell ref="D10077:D10078"/>
    <mergeCell ref="E10077:E10078"/>
    <mergeCell ref="F10077:F10078"/>
    <mergeCell ref="G10077:G10078"/>
    <mergeCell ref="A10016:B10016"/>
    <mergeCell ref="C10016:C10017"/>
    <mergeCell ref="D10016:D10017"/>
    <mergeCell ref="E10016:E10017"/>
    <mergeCell ref="F10016:F10017"/>
    <mergeCell ref="G10016:G10017"/>
    <mergeCell ref="A10027:B10027"/>
    <mergeCell ref="C10027:C10028"/>
    <mergeCell ref="D10027:D10028"/>
    <mergeCell ref="E10027:E10028"/>
    <mergeCell ref="F10027:F10028"/>
    <mergeCell ref="G10027:G10028"/>
    <mergeCell ref="A10117:B10117"/>
    <mergeCell ref="C10117:C10118"/>
    <mergeCell ref="D10117:D10118"/>
    <mergeCell ref="E10117:E10118"/>
    <mergeCell ref="F10117:F10118"/>
    <mergeCell ref="G10117:G10118"/>
    <mergeCell ref="A10126:G10126"/>
    <mergeCell ref="C10132:E10132"/>
    <mergeCell ref="A10152:B10152"/>
    <mergeCell ref="C10152:C10153"/>
    <mergeCell ref="D10152:D10153"/>
    <mergeCell ref="E10152:E10153"/>
    <mergeCell ref="F10152:F10153"/>
    <mergeCell ref="G10152:G10153"/>
    <mergeCell ref="A10091:B10091"/>
    <mergeCell ref="C10091:C10092"/>
    <mergeCell ref="D10091:D10092"/>
    <mergeCell ref="E10091:E10092"/>
    <mergeCell ref="F10091:F10092"/>
    <mergeCell ref="G10091:G10092"/>
    <mergeCell ref="A10102:B10102"/>
    <mergeCell ref="C10102:C10103"/>
    <mergeCell ref="D10102:D10103"/>
    <mergeCell ref="E10102:E10103"/>
    <mergeCell ref="F10102:F10103"/>
    <mergeCell ref="G10102:G10103"/>
    <mergeCell ref="A10192:B10192"/>
    <mergeCell ref="C10192:C10193"/>
    <mergeCell ref="D10192:D10193"/>
    <mergeCell ref="E10192:E10193"/>
    <mergeCell ref="F10192:F10193"/>
    <mergeCell ref="G10192:G10193"/>
    <mergeCell ref="A10201:G10201"/>
    <mergeCell ref="C10207:E10207"/>
    <mergeCell ref="A10227:B10227"/>
    <mergeCell ref="C10227:C10228"/>
    <mergeCell ref="D10227:D10228"/>
    <mergeCell ref="E10227:E10228"/>
    <mergeCell ref="F10227:F10228"/>
    <mergeCell ref="G10227:G10228"/>
    <mergeCell ref="A10166:B10166"/>
    <mergeCell ref="C10166:C10167"/>
    <mergeCell ref="D10166:D10167"/>
    <mergeCell ref="E10166:E10167"/>
    <mergeCell ref="F10166:F10167"/>
    <mergeCell ref="G10166:G10167"/>
    <mergeCell ref="A10177:B10177"/>
    <mergeCell ref="C10177:C10178"/>
    <mergeCell ref="D10177:D10178"/>
    <mergeCell ref="E10177:E10178"/>
    <mergeCell ref="F10177:F10178"/>
    <mergeCell ref="G10177:G10178"/>
    <mergeCell ref="A10267:B10267"/>
    <mergeCell ref="C10267:C10268"/>
    <mergeCell ref="D10267:D10268"/>
    <mergeCell ref="E10267:E10268"/>
    <mergeCell ref="F10267:F10268"/>
    <mergeCell ref="G10267:G10268"/>
    <mergeCell ref="A10276:G10276"/>
    <mergeCell ref="C10282:E10282"/>
    <mergeCell ref="A10302:B10302"/>
    <mergeCell ref="C10302:C10303"/>
    <mergeCell ref="D10302:D10303"/>
    <mergeCell ref="E10302:E10303"/>
    <mergeCell ref="F10302:F10303"/>
    <mergeCell ref="G10302:G10303"/>
    <mergeCell ref="A10241:B10241"/>
    <mergeCell ref="C10241:C10242"/>
    <mergeCell ref="D10241:D10242"/>
    <mergeCell ref="E10241:E10242"/>
    <mergeCell ref="F10241:F10242"/>
    <mergeCell ref="G10241:G10242"/>
    <mergeCell ref="A10252:B10252"/>
    <mergeCell ref="C10252:C10253"/>
    <mergeCell ref="D10252:D10253"/>
    <mergeCell ref="E10252:E10253"/>
    <mergeCell ref="F10252:F10253"/>
    <mergeCell ref="G10252:G10253"/>
    <mergeCell ref="A10342:B10342"/>
    <mergeCell ref="C10342:C10343"/>
    <mergeCell ref="D10342:D10343"/>
    <mergeCell ref="E10342:E10343"/>
    <mergeCell ref="F10342:F10343"/>
    <mergeCell ref="G10342:G10343"/>
    <mergeCell ref="A10351:G10351"/>
    <mergeCell ref="C10357:E10357"/>
    <mergeCell ref="A10377:B10377"/>
    <mergeCell ref="C10377:C10378"/>
    <mergeCell ref="D10377:D10378"/>
    <mergeCell ref="E10377:E10378"/>
    <mergeCell ref="F10377:F10378"/>
    <mergeCell ref="G10377:G10378"/>
    <mergeCell ref="A10316:B10316"/>
    <mergeCell ref="C10316:C10317"/>
    <mergeCell ref="D10316:D10317"/>
    <mergeCell ref="E10316:E10317"/>
    <mergeCell ref="F10316:F10317"/>
    <mergeCell ref="G10316:G10317"/>
    <mergeCell ref="A10327:B10327"/>
    <mergeCell ref="C10327:C10328"/>
    <mergeCell ref="D10327:D10328"/>
    <mergeCell ref="E10327:E10328"/>
    <mergeCell ref="F10327:F10328"/>
    <mergeCell ref="G10327:G10328"/>
    <mergeCell ref="A10417:B10417"/>
    <mergeCell ref="C10417:C10418"/>
    <mergeCell ref="D10417:D10418"/>
    <mergeCell ref="E10417:E10418"/>
    <mergeCell ref="F10417:F10418"/>
    <mergeCell ref="G10417:G10418"/>
    <mergeCell ref="A10426:G10426"/>
    <mergeCell ref="C10432:E10432"/>
    <mergeCell ref="A10452:B10452"/>
    <mergeCell ref="C10452:C10453"/>
    <mergeCell ref="D10452:D10453"/>
    <mergeCell ref="E10452:E10453"/>
    <mergeCell ref="F10452:F10453"/>
    <mergeCell ref="G10452:G10453"/>
    <mergeCell ref="A10391:B10391"/>
    <mergeCell ref="C10391:C10392"/>
    <mergeCell ref="D10391:D10392"/>
    <mergeCell ref="E10391:E10392"/>
    <mergeCell ref="F10391:F10392"/>
    <mergeCell ref="G10391:G10392"/>
    <mergeCell ref="A10402:B10402"/>
    <mergeCell ref="C10402:C10403"/>
    <mergeCell ref="D10402:D10403"/>
    <mergeCell ref="E10402:E10403"/>
    <mergeCell ref="F10402:F10403"/>
    <mergeCell ref="G10402:G10403"/>
    <mergeCell ref="A10492:B10492"/>
    <mergeCell ref="C10492:C10493"/>
    <mergeCell ref="D10492:D10493"/>
    <mergeCell ref="E10492:E10493"/>
    <mergeCell ref="F10492:F10493"/>
    <mergeCell ref="G10492:G10493"/>
    <mergeCell ref="A10501:G10501"/>
    <mergeCell ref="C10507:E10507"/>
    <mergeCell ref="A10527:B10527"/>
    <mergeCell ref="C10527:C10528"/>
    <mergeCell ref="D10527:D10528"/>
    <mergeCell ref="E10527:E10528"/>
    <mergeCell ref="F10527:F10528"/>
    <mergeCell ref="G10527:G10528"/>
    <mergeCell ref="A10466:B10466"/>
    <mergeCell ref="C10466:C10467"/>
    <mergeCell ref="D10466:D10467"/>
    <mergeCell ref="E10466:E10467"/>
    <mergeCell ref="F10466:F10467"/>
    <mergeCell ref="G10466:G10467"/>
    <mergeCell ref="A10477:B10477"/>
    <mergeCell ref="C10477:C10478"/>
    <mergeCell ref="D10477:D10478"/>
    <mergeCell ref="E10477:E10478"/>
    <mergeCell ref="F10477:F10478"/>
    <mergeCell ref="G10477:G10478"/>
    <mergeCell ref="A10567:B10567"/>
    <mergeCell ref="C10567:C10568"/>
    <mergeCell ref="D10567:D10568"/>
    <mergeCell ref="E10567:E10568"/>
    <mergeCell ref="F10567:F10568"/>
    <mergeCell ref="G10567:G10568"/>
    <mergeCell ref="A10576:G10576"/>
    <mergeCell ref="C10582:E10582"/>
    <mergeCell ref="A10602:B10602"/>
    <mergeCell ref="C10602:C10603"/>
    <mergeCell ref="D10602:D10603"/>
    <mergeCell ref="E10602:E10603"/>
    <mergeCell ref="F10602:F10603"/>
    <mergeCell ref="G10602:G10603"/>
    <mergeCell ref="A10541:B10541"/>
    <mergeCell ref="C10541:C10542"/>
    <mergeCell ref="D10541:D10542"/>
    <mergeCell ref="E10541:E10542"/>
    <mergeCell ref="F10541:F10542"/>
    <mergeCell ref="G10541:G10542"/>
    <mergeCell ref="A10552:B10552"/>
    <mergeCell ref="C10552:C10553"/>
    <mergeCell ref="D10552:D10553"/>
    <mergeCell ref="E10552:E10553"/>
    <mergeCell ref="F10552:F10553"/>
    <mergeCell ref="G10552:G10553"/>
    <mergeCell ref="A10642:B10642"/>
    <mergeCell ref="C10642:C10643"/>
    <mergeCell ref="D10642:D10643"/>
    <mergeCell ref="E10642:E10643"/>
    <mergeCell ref="F10642:F10643"/>
    <mergeCell ref="G10642:G10643"/>
    <mergeCell ref="A10651:G10651"/>
    <mergeCell ref="C10657:E10657"/>
    <mergeCell ref="A10677:B10677"/>
    <mergeCell ref="C10677:C10678"/>
    <mergeCell ref="D10677:D10678"/>
    <mergeCell ref="E10677:E10678"/>
    <mergeCell ref="F10677:F10678"/>
    <mergeCell ref="G10677:G10678"/>
    <mergeCell ref="A10616:B10616"/>
    <mergeCell ref="C10616:C10617"/>
    <mergeCell ref="D10616:D10617"/>
    <mergeCell ref="E10616:E10617"/>
    <mergeCell ref="F10616:F10617"/>
    <mergeCell ref="G10616:G10617"/>
    <mergeCell ref="A10627:B10627"/>
    <mergeCell ref="C10627:C10628"/>
    <mergeCell ref="D10627:D10628"/>
    <mergeCell ref="E10627:E10628"/>
    <mergeCell ref="F10627:F10628"/>
    <mergeCell ref="G10627:G10628"/>
    <mergeCell ref="A10717:B10717"/>
    <mergeCell ref="C10717:C10718"/>
    <mergeCell ref="D10717:D10718"/>
    <mergeCell ref="E10717:E10718"/>
    <mergeCell ref="F10717:F10718"/>
    <mergeCell ref="G10717:G10718"/>
    <mergeCell ref="A10726:G10726"/>
    <mergeCell ref="C10732:E10732"/>
    <mergeCell ref="A10752:B10752"/>
    <mergeCell ref="C10752:C10753"/>
    <mergeCell ref="D10752:D10753"/>
    <mergeCell ref="E10752:E10753"/>
    <mergeCell ref="F10752:F10753"/>
    <mergeCell ref="G10752:G10753"/>
    <mergeCell ref="A10691:B10691"/>
    <mergeCell ref="C10691:C10692"/>
    <mergeCell ref="D10691:D10692"/>
    <mergeCell ref="E10691:E10692"/>
    <mergeCell ref="F10691:F10692"/>
    <mergeCell ref="G10691:G10692"/>
    <mergeCell ref="A10702:B10702"/>
    <mergeCell ref="C10702:C10703"/>
    <mergeCell ref="D10702:D10703"/>
    <mergeCell ref="E10702:E10703"/>
    <mergeCell ref="F10702:F10703"/>
    <mergeCell ref="G10702:G10703"/>
    <mergeCell ref="A10792:B10792"/>
    <mergeCell ref="C10792:C10793"/>
    <mergeCell ref="D10792:D10793"/>
    <mergeCell ref="E10792:E10793"/>
    <mergeCell ref="F10792:F10793"/>
    <mergeCell ref="G10792:G10793"/>
    <mergeCell ref="A10801:G10801"/>
    <mergeCell ref="C10807:E10807"/>
    <mergeCell ref="A10827:B10827"/>
    <mergeCell ref="C10827:C10828"/>
    <mergeCell ref="D10827:D10828"/>
    <mergeCell ref="E10827:E10828"/>
    <mergeCell ref="F10827:F10828"/>
    <mergeCell ref="G10827:G10828"/>
    <mergeCell ref="A10766:B10766"/>
    <mergeCell ref="C10766:C10767"/>
    <mergeCell ref="D10766:D10767"/>
    <mergeCell ref="E10766:E10767"/>
    <mergeCell ref="F10766:F10767"/>
    <mergeCell ref="G10766:G10767"/>
    <mergeCell ref="A10777:B10777"/>
    <mergeCell ref="C10777:C10778"/>
    <mergeCell ref="D10777:D10778"/>
    <mergeCell ref="E10777:E10778"/>
    <mergeCell ref="F10777:F10778"/>
    <mergeCell ref="G10777:G10778"/>
    <mergeCell ref="A10867:B10867"/>
    <mergeCell ref="C10867:C10868"/>
    <mergeCell ref="D10867:D10868"/>
    <mergeCell ref="E10867:E10868"/>
    <mergeCell ref="F10867:F10868"/>
    <mergeCell ref="G10867:G10868"/>
    <mergeCell ref="A10876:G10876"/>
    <mergeCell ref="C10882:E10882"/>
    <mergeCell ref="A10902:B10902"/>
    <mergeCell ref="C10902:C10903"/>
    <mergeCell ref="D10902:D10903"/>
    <mergeCell ref="E10902:E10903"/>
    <mergeCell ref="F10902:F10903"/>
    <mergeCell ref="G10902:G10903"/>
    <mergeCell ref="A10841:B10841"/>
    <mergeCell ref="C10841:C10842"/>
    <mergeCell ref="D10841:D10842"/>
    <mergeCell ref="E10841:E10842"/>
    <mergeCell ref="F10841:F10842"/>
    <mergeCell ref="G10841:G10842"/>
    <mergeCell ref="A10852:B10852"/>
    <mergeCell ref="C10852:C10853"/>
    <mergeCell ref="D10852:D10853"/>
    <mergeCell ref="E10852:E10853"/>
    <mergeCell ref="F10852:F10853"/>
    <mergeCell ref="G10852:G10853"/>
    <mergeCell ref="A10942:B10942"/>
    <mergeCell ref="C10942:C10943"/>
    <mergeCell ref="D10942:D10943"/>
    <mergeCell ref="E10942:E10943"/>
    <mergeCell ref="F10942:F10943"/>
    <mergeCell ref="G10942:G10943"/>
    <mergeCell ref="A10951:G10951"/>
    <mergeCell ref="C10957:E10957"/>
    <mergeCell ref="A10977:B10977"/>
    <mergeCell ref="C10977:C10978"/>
    <mergeCell ref="D10977:D10978"/>
    <mergeCell ref="E10977:E10978"/>
    <mergeCell ref="F10977:F10978"/>
    <mergeCell ref="G10977:G10978"/>
    <mergeCell ref="A10916:B10916"/>
    <mergeCell ref="C10916:C10917"/>
    <mergeCell ref="D10916:D10917"/>
    <mergeCell ref="E10916:E10917"/>
    <mergeCell ref="F10916:F10917"/>
    <mergeCell ref="G10916:G10917"/>
    <mergeCell ref="A10927:B10927"/>
    <mergeCell ref="C10927:C10928"/>
    <mergeCell ref="D10927:D10928"/>
    <mergeCell ref="E10927:E10928"/>
    <mergeCell ref="F10927:F10928"/>
    <mergeCell ref="G10927:G10928"/>
    <mergeCell ref="A11017:B11017"/>
    <mergeCell ref="C11017:C11018"/>
    <mergeCell ref="D11017:D11018"/>
    <mergeCell ref="E11017:E11018"/>
    <mergeCell ref="F11017:F11018"/>
    <mergeCell ref="G11017:G11018"/>
    <mergeCell ref="A11026:G11026"/>
    <mergeCell ref="C11032:E11032"/>
    <mergeCell ref="A11052:B11052"/>
    <mergeCell ref="C11052:C11053"/>
    <mergeCell ref="D11052:D11053"/>
    <mergeCell ref="E11052:E11053"/>
    <mergeCell ref="F11052:F11053"/>
    <mergeCell ref="G11052:G11053"/>
    <mergeCell ref="A10991:B10991"/>
    <mergeCell ref="C10991:C10992"/>
    <mergeCell ref="D10991:D10992"/>
    <mergeCell ref="E10991:E10992"/>
    <mergeCell ref="F10991:F10992"/>
    <mergeCell ref="G10991:G10992"/>
    <mergeCell ref="A11002:B11002"/>
    <mergeCell ref="C11002:C11003"/>
    <mergeCell ref="D11002:D11003"/>
    <mergeCell ref="E11002:E11003"/>
    <mergeCell ref="F11002:F11003"/>
    <mergeCell ref="G11002:G11003"/>
    <mergeCell ref="A11092:B11092"/>
    <mergeCell ref="C11092:C11093"/>
    <mergeCell ref="D11092:D11093"/>
    <mergeCell ref="E11092:E11093"/>
    <mergeCell ref="F11092:F11093"/>
    <mergeCell ref="G11092:G11093"/>
    <mergeCell ref="A11101:G11101"/>
    <mergeCell ref="C11107:E11107"/>
    <mergeCell ref="A11127:B11127"/>
    <mergeCell ref="C11127:C11128"/>
    <mergeCell ref="D11127:D11128"/>
    <mergeCell ref="E11127:E11128"/>
    <mergeCell ref="F11127:F11128"/>
    <mergeCell ref="G11127:G11128"/>
    <mergeCell ref="A11066:B11066"/>
    <mergeCell ref="C11066:C11067"/>
    <mergeCell ref="D11066:D11067"/>
    <mergeCell ref="E11066:E11067"/>
    <mergeCell ref="F11066:F11067"/>
    <mergeCell ref="G11066:G11067"/>
    <mergeCell ref="A11077:B11077"/>
    <mergeCell ref="C11077:C11078"/>
    <mergeCell ref="D11077:D11078"/>
    <mergeCell ref="E11077:E11078"/>
    <mergeCell ref="F11077:F11078"/>
    <mergeCell ref="G11077:G11078"/>
    <mergeCell ref="A11167:B11167"/>
    <mergeCell ref="C11167:C11168"/>
    <mergeCell ref="D11167:D11168"/>
    <mergeCell ref="E11167:E11168"/>
    <mergeCell ref="F11167:F11168"/>
    <mergeCell ref="G11167:G11168"/>
    <mergeCell ref="A11176:G11176"/>
    <mergeCell ref="C11182:E11182"/>
    <mergeCell ref="A11202:B11202"/>
    <mergeCell ref="C11202:C11203"/>
    <mergeCell ref="D11202:D11203"/>
    <mergeCell ref="E11202:E11203"/>
    <mergeCell ref="F11202:F11203"/>
    <mergeCell ref="G11202:G11203"/>
    <mergeCell ref="A11141:B11141"/>
    <mergeCell ref="C11141:C11142"/>
    <mergeCell ref="D11141:D11142"/>
    <mergeCell ref="E11141:E11142"/>
    <mergeCell ref="F11141:F11142"/>
    <mergeCell ref="G11141:G11142"/>
    <mergeCell ref="A11152:B11152"/>
    <mergeCell ref="C11152:C11153"/>
    <mergeCell ref="D11152:D11153"/>
    <mergeCell ref="E11152:E11153"/>
    <mergeCell ref="F11152:F11153"/>
    <mergeCell ref="G11152:G11153"/>
    <mergeCell ref="A11242:B11242"/>
    <mergeCell ref="C11242:C11243"/>
    <mergeCell ref="D11242:D11243"/>
    <mergeCell ref="E11242:E11243"/>
    <mergeCell ref="F11242:F11243"/>
    <mergeCell ref="G11242:G11243"/>
    <mergeCell ref="A11216:B11216"/>
    <mergeCell ref="C11216:C11217"/>
    <mergeCell ref="D11216:D11217"/>
    <mergeCell ref="E11216:E11217"/>
    <mergeCell ref="F11216:F11217"/>
    <mergeCell ref="G11216:G11217"/>
    <mergeCell ref="A11227:B11227"/>
    <mergeCell ref="C11227:C11228"/>
    <mergeCell ref="D11227:D11228"/>
    <mergeCell ref="E11227:E11228"/>
    <mergeCell ref="F11227:F11228"/>
    <mergeCell ref="G11227:G11228"/>
  </mergeCells>
  <pageMargins left="1.1811023622047245" right="0.78740157480314965" top="1.1811023622047245" bottom="0.78740157480314965" header="0.39370078740157483" footer="0.39370078740157483"/>
  <pageSetup paperSize="9" scale="48" fitToHeight="0" orientation="portrait" r:id="rId1"/>
  <headerFooter>
    <oddHeader>&amp;L&amp;G</oddHead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CJ172"/>
  <sheetViews>
    <sheetView showZeros="0" view="pageBreakPreview" topLeftCell="A7" zoomScaleNormal="100" zoomScaleSheetLayoutView="100" workbookViewId="0">
      <selection activeCell="D105" sqref="D105"/>
    </sheetView>
  </sheetViews>
  <sheetFormatPr baseColWidth="10" defaultColWidth="11.42578125" defaultRowHeight="20.100000000000001" customHeight="1" x14ac:dyDescent="0.2"/>
  <cols>
    <col min="1" max="1" width="8.7109375" style="9" customWidth="1"/>
    <col min="2" max="2" width="30.7109375" style="9" customWidth="1"/>
    <col min="3" max="3" width="20.7109375" style="9" customWidth="1"/>
    <col min="4" max="4" width="18.7109375" style="9" customWidth="1"/>
    <col min="5" max="5" width="15.7109375" style="10" customWidth="1"/>
    <col min="6" max="17" width="15.7109375" style="9" customWidth="1"/>
    <col min="18" max="18" width="10.7109375" style="10" customWidth="1"/>
    <col min="19" max="19" width="10.7109375" style="9" customWidth="1"/>
    <col min="20" max="39" width="10.7109375" style="92" customWidth="1"/>
    <col min="40" max="88" width="11.42578125" style="92"/>
    <col min="89" max="16384" width="11.42578125" style="9"/>
  </cols>
  <sheetData>
    <row r="1" spans="1:88" s="5" customFormat="1" ht="20.100000000000001" customHeight="1" x14ac:dyDescent="0.2">
      <c r="A1" s="3" t="s">
        <v>8</v>
      </c>
      <c r="B1" s="3"/>
      <c r="C1" s="3" t="str">
        <f>Comitente</f>
        <v>DIRECCIÓN PROVINCIAL DE VIALIDAD</v>
      </c>
      <c r="D1" s="4"/>
      <c r="T1" s="89"/>
      <c r="U1" s="89"/>
      <c r="V1" s="89"/>
      <c r="W1" s="89"/>
      <c r="X1" s="89"/>
      <c r="Y1" s="89"/>
      <c r="Z1" s="89"/>
      <c r="AA1" s="89"/>
      <c r="AB1" s="89"/>
      <c r="AC1" s="89"/>
      <c r="AD1" s="89"/>
      <c r="AE1" s="89"/>
      <c r="AF1" s="89"/>
      <c r="AG1" s="89"/>
      <c r="AH1" s="89"/>
      <c r="AI1" s="89"/>
      <c r="AJ1" s="89"/>
      <c r="AK1" s="89"/>
      <c r="AL1" s="89"/>
      <c r="AM1" s="89"/>
      <c r="AN1" s="89"/>
      <c r="AO1" s="89"/>
      <c r="AP1" s="89"/>
      <c r="AQ1" s="89"/>
      <c r="AR1" s="89"/>
      <c r="AS1" s="89"/>
      <c r="AT1" s="89"/>
      <c r="AU1" s="89"/>
      <c r="AV1" s="89"/>
      <c r="AW1" s="89"/>
      <c r="AX1" s="89"/>
      <c r="AY1" s="89"/>
      <c r="AZ1" s="89"/>
      <c r="BA1" s="89"/>
      <c r="BB1" s="89"/>
      <c r="BC1" s="89"/>
      <c r="BD1" s="89"/>
      <c r="BE1" s="89"/>
      <c r="BF1" s="89"/>
      <c r="BG1" s="89"/>
      <c r="BH1" s="89"/>
      <c r="BI1" s="89"/>
      <c r="BJ1" s="89"/>
      <c r="BK1" s="89"/>
      <c r="BL1" s="89"/>
      <c r="BM1" s="89"/>
      <c r="BN1" s="89"/>
      <c r="BO1" s="89"/>
      <c r="BP1" s="89"/>
      <c r="BQ1" s="89"/>
      <c r="BR1" s="89"/>
      <c r="BS1" s="89"/>
      <c r="BT1" s="89"/>
      <c r="BU1" s="89"/>
      <c r="BV1" s="89"/>
      <c r="BW1" s="89"/>
      <c r="BX1" s="89"/>
      <c r="BY1" s="89"/>
      <c r="BZ1" s="89"/>
      <c r="CA1" s="89"/>
      <c r="CB1" s="89"/>
      <c r="CC1" s="89"/>
      <c r="CD1" s="89"/>
      <c r="CE1" s="89"/>
      <c r="CF1" s="89"/>
      <c r="CG1" s="89"/>
      <c r="CH1" s="89"/>
      <c r="CI1" s="89"/>
      <c r="CJ1" s="89"/>
    </row>
    <row r="2" spans="1:88" s="6" customFormat="1" ht="20.100000000000001" customHeight="1" x14ac:dyDescent="0.2">
      <c r="A2" s="13" t="s">
        <v>9</v>
      </c>
      <c r="B2" s="13"/>
      <c r="C2" s="13" t="str">
        <f>Obra</f>
        <v>PAVIMENTACIÓN Y REPAVIMENTACION DE LA RED VIAL MUNICIPAL AFECTADAS POR OBRAS DE SANEAMIENTO 1era ETAPA SARMIENTO</v>
      </c>
      <c r="T2" s="90"/>
      <c r="U2" s="90"/>
      <c r="V2" s="90"/>
      <c r="W2" s="90"/>
      <c r="X2" s="90"/>
      <c r="Y2" s="90"/>
      <c r="Z2" s="90"/>
      <c r="AA2" s="90"/>
      <c r="AB2" s="90"/>
      <c r="AC2" s="90"/>
      <c r="AD2" s="90"/>
      <c r="AE2" s="90"/>
      <c r="AF2" s="90"/>
      <c r="AG2" s="90"/>
      <c r="AH2" s="90"/>
      <c r="AI2" s="90"/>
      <c r="AJ2" s="90"/>
      <c r="AK2" s="90"/>
      <c r="AL2" s="90"/>
      <c r="AM2" s="90"/>
      <c r="AN2" s="90"/>
      <c r="AO2" s="90"/>
      <c r="AP2" s="90"/>
      <c r="AQ2" s="90"/>
      <c r="AR2" s="90"/>
      <c r="AS2" s="90"/>
      <c r="AT2" s="90"/>
      <c r="AU2" s="90"/>
      <c r="AV2" s="90"/>
      <c r="AW2" s="90"/>
      <c r="AX2" s="90"/>
      <c r="AY2" s="90"/>
      <c r="AZ2" s="90"/>
      <c r="BA2" s="90"/>
      <c r="BB2" s="90"/>
      <c r="BC2" s="90"/>
      <c r="BD2" s="90"/>
      <c r="BE2" s="90"/>
      <c r="BF2" s="90"/>
      <c r="BG2" s="90"/>
      <c r="BH2" s="90"/>
      <c r="BI2" s="90"/>
      <c r="BJ2" s="90"/>
      <c r="BK2" s="90"/>
      <c r="BL2" s="90"/>
      <c r="BM2" s="90"/>
      <c r="BN2" s="90"/>
      <c r="BO2" s="90"/>
      <c r="BP2" s="90"/>
      <c r="BQ2" s="90"/>
      <c r="BR2" s="90"/>
      <c r="BS2" s="90"/>
      <c r="BT2" s="90"/>
      <c r="BU2" s="90"/>
      <c r="BV2" s="90"/>
      <c r="BW2" s="90"/>
      <c r="BX2" s="90"/>
      <c r="BY2" s="90"/>
      <c r="BZ2" s="90"/>
      <c r="CA2" s="90"/>
      <c r="CB2" s="90"/>
      <c r="CC2" s="90"/>
      <c r="CD2" s="90"/>
      <c r="CE2" s="90"/>
      <c r="CF2" s="90"/>
      <c r="CG2" s="90"/>
      <c r="CH2" s="90"/>
      <c r="CI2" s="90"/>
      <c r="CJ2" s="90"/>
    </row>
    <row r="3" spans="1:88" s="6" customFormat="1" ht="20.100000000000001" customHeight="1" x14ac:dyDescent="0.2">
      <c r="A3" s="13" t="s">
        <v>13</v>
      </c>
      <c r="B3" s="13"/>
      <c r="C3" s="13" t="str">
        <f>Ubicación</f>
        <v>DEPARTAMENTO SARMIENTO</v>
      </c>
      <c r="T3" s="90"/>
      <c r="U3" s="90"/>
      <c r="V3" s="90"/>
      <c r="W3" s="90"/>
      <c r="X3" s="90"/>
      <c r="Y3" s="90"/>
      <c r="Z3" s="90"/>
      <c r="AA3" s="90"/>
      <c r="AB3" s="90"/>
      <c r="AC3" s="90"/>
      <c r="AD3" s="90"/>
      <c r="AE3" s="90"/>
      <c r="AF3" s="90"/>
      <c r="AG3" s="90"/>
      <c r="AH3" s="90"/>
      <c r="AI3" s="90"/>
      <c r="AJ3" s="90"/>
      <c r="AK3" s="90"/>
      <c r="AL3" s="90"/>
      <c r="AM3" s="90"/>
      <c r="AN3" s="90"/>
      <c r="AO3" s="90"/>
      <c r="AP3" s="90"/>
      <c r="AQ3" s="90"/>
      <c r="AR3" s="90"/>
      <c r="AS3" s="90"/>
      <c r="AT3" s="90"/>
      <c r="AU3" s="90"/>
      <c r="AV3" s="90"/>
      <c r="AW3" s="90"/>
      <c r="AX3" s="90"/>
      <c r="AY3" s="90"/>
      <c r="AZ3" s="90"/>
      <c r="BA3" s="90"/>
      <c r="BB3" s="90"/>
      <c r="BC3" s="90"/>
      <c r="BD3" s="90"/>
      <c r="BE3" s="90"/>
      <c r="BF3" s="90"/>
      <c r="BG3" s="90"/>
      <c r="BH3" s="90"/>
      <c r="BI3" s="90"/>
      <c r="BJ3" s="90"/>
      <c r="BK3" s="90"/>
      <c r="BL3" s="90"/>
      <c r="BM3" s="90"/>
      <c r="BN3" s="90"/>
      <c r="BO3" s="90"/>
      <c r="BP3" s="90"/>
      <c r="BQ3" s="90"/>
      <c r="BR3" s="90"/>
      <c r="BS3" s="90"/>
      <c r="BT3" s="90"/>
      <c r="BU3" s="90"/>
      <c r="BV3" s="90"/>
      <c r="BW3" s="90"/>
      <c r="BX3" s="90"/>
      <c r="BY3" s="90"/>
      <c r="BZ3" s="90"/>
      <c r="CA3" s="90"/>
      <c r="CB3" s="90"/>
      <c r="CC3" s="90"/>
      <c r="CD3" s="90"/>
      <c r="CE3" s="90"/>
      <c r="CF3" s="90"/>
      <c r="CG3" s="90"/>
      <c r="CH3" s="90"/>
      <c r="CI3" s="90"/>
      <c r="CJ3" s="90"/>
    </row>
    <row r="4" spans="1:88" s="6" customFormat="1" ht="20.100000000000001" customHeight="1" x14ac:dyDescent="0.2">
      <c r="A4" s="13" t="s">
        <v>12</v>
      </c>
      <c r="B4" s="14"/>
      <c r="C4" s="68">
        <f>Licitación_N°</f>
        <v>0</v>
      </c>
      <c r="T4" s="90"/>
      <c r="U4" s="90"/>
      <c r="V4" s="90"/>
      <c r="W4" s="90"/>
      <c r="X4" s="90"/>
      <c r="Y4" s="90"/>
      <c r="Z4" s="90"/>
      <c r="AA4" s="90"/>
      <c r="AB4" s="90"/>
      <c r="AC4" s="90"/>
      <c r="AD4" s="90"/>
      <c r="AE4" s="90"/>
      <c r="AF4" s="90"/>
      <c r="AG4" s="90"/>
      <c r="AH4" s="90"/>
      <c r="AI4" s="90"/>
      <c r="AJ4" s="90"/>
      <c r="AK4" s="90"/>
      <c r="AL4" s="90"/>
      <c r="AM4" s="90"/>
      <c r="AN4" s="90"/>
      <c r="AO4" s="90"/>
      <c r="AP4" s="90"/>
      <c r="AQ4" s="90"/>
      <c r="AR4" s="90"/>
      <c r="AS4" s="90"/>
      <c r="AT4" s="90"/>
      <c r="AU4" s="90"/>
      <c r="AV4" s="90"/>
      <c r="AW4" s="90"/>
      <c r="AX4" s="90"/>
      <c r="AY4" s="90"/>
      <c r="AZ4" s="90"/>
      <c r="BA4" s="90"/>
      <c r="BB4" s="90"/>
      <c r="BC4" s="90"/>
      <c r="BD4" s="90"/>
      <c r="BE4" s="90"/>
      <c r="BF4" s="90"/>
      <c r="BG4" s="90"/>
      <c r="BH4" s="90"/>
      <c r="BI4" s="90"/>
      <c r="BJ4" s="90"/>
      <c r="BK4" s="90"/>
      <c r="BL4" s="90"/>
      <c r="BM4" s="90"/>
      <c r="BN4" s="90"/>
      <c r="BO4" s="90"/>
      <c r="BP4" s="90"/>
      <c r="BQ4" s="90"/>
      <c r="BR4" s="90"/>
      <c r="BS4" s="90"/>
      <c r="BT4" s="90"/>
      <c r="BU4" s="90"/>
      <c r="BV4" s="90"/>
      <c r="BW4" s="90"/>
      <c r="BX4" s="90"/>
      <c r="BY4" s="90"/>
      <c r="BZ4" s="90"/>
      <c r="CA4" s="90"/>
      <c r="CB4" s="90"/>
      <c r="CC4" s="90"/>
      <c r="CD4" s="90"/>
      <c r="CE4" s="90"/>
      <c r="CF4" s="90"/>
      <c r="CG4" s="90"/>
      <c r="CH4" s="90"/>
      <c r="CI4" s="90"/>
      <c r="CJ4" s="90"/>
    </row>
    <row r="5" spans="1:88" s="6" customFormat="1" ht="20.100000000000001" customHeight="1" x14ac:dyDescent="0.2">
      <c r="A5" s="13" t="s">
        <v>14</v>
      </c>
      <c r="B5" s="14"/>
      <c r="C5" s="69">
        <f>Plazo_Obra</f>
        <v>545</v>
      </c>
      <c r="T5" s="90"/>
      <c r="U5" s="90"/>
      <c r="V5" s="90"/>
      <c r="W5" s="90"/>
      <c r="X5" s="90"/>
      <c r="Y5" s="90"/>
      <c r="Z5" s="90"/>
      <c r="AA5" s="90"/>
      <c r="AB5" s="90"/>
      <c r="AC5" s="90"/>
      <c r="AD5" s="90"/>
      <c r="AE5" s="90"/>
      <c r="AF5" s="90"/>
      <c r="AG5" s="90"/>
      <c r="AH5" s="90"/>
      <c r="AI5" s="90"/>
      <c r="AJ5" s="90"/>
      <c r="AK5" s="90"/>
      <c r="AL5" s="90"/>
      <c r="AM5" s="90"/>
      <c r="AN5" s="90"/>
      <c r="AO5" s="90"/>
      <c r="AP5" s="90"/>
      <c r="AQ5" s="90"/>
      <c r="AR5" s="90"/>
      <c r="AS5" s="90"/>
      <c r="AT5" s="90"/>
      <c r="AU5" s="90"/>
      <c r="AV5" s="90"/>
      <c r="AW5" s="90"/>
      <c r="AX5" s="90"/>
      <c r="AY5" s="90"/>
      <c r="AZ5" s="90"/>
      <c r="BA5" s="90"/>
      <c r="BB5" s="90"/>
      <c r="BC5" s="90"/>
      <c r="BD5" s="90"/>
      <c r="BE5" s="90"/>
      <c r="BF5" s="90"/>
      <c r="BG5" s="90"/>
      <c r="BH5" s="90"/>
      <c r="BI5" s="90"/>
      <c r="BJ5" s="90"/>
      <c r="BK5" s="90"/>
      <c r="BL5" s="90"/>
      <c r="BM5" s="90"/>
      <c r="BN5" s="90"/>
      <c r="BO5" s="90"/>
      <c r="BP5" s="90"/>
      <c r="BQ5" s="90"/>
      <c r="BR5" s="90"/>
      <c r="BS5" s="90"/>
      <c r="BT5" s="90"/>
      <c r="BU5" s="90"/>
      <c r="BV5" s="90"/>
      <c r="BW5" s="90"/>
      <c r="BX5" s="90"/>
      <c r="BY5" s="90"/>
      <c r="BZ5" s="90"/>
      <c r="CA5" s="90"/>
      <c r="CB5" s="90"/>
      <c r="CC5" s="90"/>
      <c r="CD5" s="90"/>
      <c r="CE5" s="90"/>
      <c r="CF5" s="90"/>
      <c r="CG5" s="90"/>
      <c r="CH5" s="90"/>
      <c r="CI5" s="90"/>
      <c r="CJ5" s="90"/>
    </row>
    <row r="6" spans="1:88" s="6" customFormat="1" ht="20.100000000000001" customHeight="1" x14ac:dyDescent="0.2">
      <c r="A6" s="13" t="s">
        <v>10</v>
      </c>
      <c r="B6" s="13"/>
      <c r="C6" s="13">
        <f>Contratista</f>
        <v>0</v>
      </c>
      <c r="T6" s="90"/>
      <c r="U6" s="90"/>
      <c r="V6" s="90"/>
      <c r="W6" s="90"/>
      <c r="X6" s="90"/>
      <c r="Y6" s="90"/>
      <c r="Z6" s="90"/>
      <c r="AA6" s="90"/>
      <c r="AB6" s="90"/>
      <c r="AC6" s="90"/>
      <c r="AD6" s="90"/>
      <c r="AE6" s="90"/>
      <c r="AF6" s="90"/>
      <c r="AG6" s="90"/>
      <c r="AH6" s="90"/>
      <c r="AI6" s="90"/>
      <c r="AJ6" s="90"/>
      <c r="AK6" s="90"/>
      <c r="AL6" s="90"/>
      <c r="AM6" s="90"/>
      <c r="AN6" s="90"/>
      <c r="AO6" s="90"/>
      <c r="AP6" s="90"/>
      <c r="AQ6" s="90"/>
      <c r="AR6" s="90"/>
      <c r="AS6" s="90"/>
      <c r="AT6" s="90"/>
      <c r="AU6" s="90"/>
      <c r="AV6" s="90"/>
      <c r="AW6" s="90"/>
      <c r="AX6" s="90"/>
      <c r="AY6" s="90"/>
      <c r="AZ6" s="90"/>
      <c r="BA6" s="90"/>
      <c r="BB6" s="90"/>
      <c r="BC6" s="90"/>
      <c r="BD6" s="90"/>
      <c r="BE6" s="90"/>
      <c r="BF6" s="90"/>
      <c r="BG6" s="90"/>
      <c r="BH6" s="90"/>
      <c r="BI6" s="90"/>
      <c r="BJ6" s="90"/>
      <c r="BK6" s="90"/>
      <c r="BL6" s="90"/>
      <c r="BM6" s="90"/>
      <c r="BN6" s="90"/>
      <c r="BO6" s="90"/>
      <c r="BP6" s="90"/>
      <c r="BQ6" s="90"/>
      <c r="BR6" s="90"/>
      <c r="BS6" s="90"/>
      <c r="BT6" s="90"/>
      <c r="BU6" s="90"/>
      <c r="BV6" s="90"/>
      <c r="BW6" s="90"/>
      <c r="BX6" s="90"/>
      <c r="BY6" s="90"/>
      <c r="BZ6" s="90"/>
      <c r="CA6" s="90"/>
      <c r="CB6" s="90"/>
      <c r="CC6" s="90"/>
      <c r="CD6" s="90"/>
      <c r="CE6" s="90"/>
      <c r="CF6" s="90"/>
      <c r="CG6" s="90"/>
      <c r="CH6" s="90"/>
      <c r="CI6" s="90"/>
      <c r="CJ6" s="90"/>
    </row>
    <row r="7" spans="1:88" s="2" customFormat="1" ht="20.100000000000001" customHeight="1" x14ac:dyDescent="0.2">
      <c r="T7" s="91"/>
      <c r="U7" s="91"/>
      <c r="V7" s="91"/>
      <c r="W7" s="91"/>
      <c r="X7" s="91"/>
      <c r="Y7" s="91"/>
      <c r="Z7" s="91"/>
      <c r="AA7" s="91"/>
      <c r="AB7" s="91"/>
      <c r="AC7" s="91"/>
      <c r="AD7" s="91"/>
      <c r="AE7" s="91"/>
      <c r="AF7" s="91"/>
      <c r="AG7" s="91"/>
      <c r="AH7" s="91"/>
      <c r="AI7" s="91"/>
      <c r="AJ7" s="91"/>
      <c r="AK7" s="91"/>
      <c r="AL7" s="91"/>
      <c r="AM7" s="91"/>
      <c r="AN7" s="91"/>
      <c r="AO7" s="91"/>
      <c r="AP7" s="91"/>
      <c r="AQ7" s="91"/>
      <c r="AR7" s="91"/>
      <c r="AS7" s="91"/>
      <c r="AT7" s="91"/>
      <c r="AU7" s="91"/>
      <c r="AV7" s="91"/>
      <c r="AW7" s="91"/>
      <c r="AX7" s="91"/>
      <c r="AY7" s="91"/>
      <c r="AZ7" s="91"/>
      <c r="BA7" s="91"/>
      <c r="BB7" s="91"/>
      <c r="BC7" s="91"/>
      <c r="BD7" s="91"/>
      <c r="BE7" s="91"/>
      <c r="BF7" s="91"/>
      <c r="BG7" s="91"/>
      <c r="BH7" s="91"/>
      <c r="BI7" s="91"/>
      <c r="BJ7" s="91"/>
      <c r="BK7" s="91"/>
      <c r="BL7" s="91"/>
      <c r="BM7" s="91"/>
      <c r="BN7" s="91"/>
      <c r="BO7" s="91"/>
      <c r="BP7" s="91"/>
      <c r="BQ7" s="91"/>
      <c r="BR7" s="91"/>
      <c r="BS7" s="91"/>
      <c r="BT7" s="91"/>
      <c r="BU7" s="91"/>
      <c r="BV7" s="91"/>
      <c r="BW7" s="91"/>
      <c r="BX7" s="91"/>
      <c r="BY7" s="91"/>
      <c r="BZ7" s="91"/>
      <c r="CA7" s="91"/>
      <c r="CB7" s="91"/>
      <c r="CC7" s="91"/>
      <c r="CD7" s="91"/>
      <c r="CE7" s="91"/>
      <c r="CF7" s="91"/>
      <c r="CG7" s="91"/>
      <c r="CH7" s="91"/>
      <c r="CI7" s="91"/>
      <c r="CJ7" s="91"/>
    </row>
    <row r="8" spans="1:88" s="2" customFormat="1" ht="20.100000000000001" customHeight="1" x14ac:dyDescent="0.2">
      <c r="A8" s="808" t="s">
        <v>39</v>
      </c>
      <c r="B8" s="809"/>
      <c r="C8" s="809"/>
      <c r="D8" s="810"/>
      <c r="E8" s="8"/>
      <c r="F8" s="8"/>
      <c r="G8" s="8"/>
      <c r="H8" s="8"/>
      <c r="T8" s="91"/>
      <c r="U8" s="91"/>
      <c r="V8" s="91"/>
      <c r="W8" s="91"/>
      <c r="X8" s="91"/>
      <c r="Y8" s="91"/>
      <c r="Z8" s="91"/>
      <c r="AA8" s="91"/>
      <c r="AB8" s="91"/>
      <c r="AC8" s="91"/>
      <c r="AD8" s="91"/>
      <c r="AE8" s="91"/>
      <c r="AF8" s="91"/>
      <c r="AG8" s="91"/>
      <c r="AH8" s="91"/>
      <c r="AI8" s="91"/>
      <c r="AJ8" s="91"/>
      <c r="AK8" s="91"/>
      <c r="AL8" s="91"/>
      <c r="AM8" s="91"/>
      <c r="AN8" s="91"/>
      <c r="AO8" s="91"/>
      <c r="AP8" s="91"/>
      <c r="AQ8" s="91"/>
      <c r="AR8" s="91"/>
      <c r="AS8" s="91"/>
      <c r="AT8" s="91"/>
      <c r="AU8" s="91"/>
      <c r="AV8" s="91"/>
      <c r="AW8" s="91"/>
      <c r="AX8" s="91"/>
      <c r="AY8" s="91"/>
      <c r="AZ8" s="91"/>
      <c r="BA8" s="91"/>
      <c r="BB8" s="91"/>
      <c r="BC8" s="91"/>
      <c r="BD8" s="91"/>
      <c r="BE8" s="91"/>
      <c r="BF8" s="91"/>
      <c r="BG8" s="91"/>
      <c r="BH8" s="91"/>
      <c r="BI8" s="91"/>
      <c r="BJ8" s="91"/>
      <c r="BK8" s="91"/>
      <c r="BL8" s="91"/>
      <c r="BM8" s="91"/>
      <c r="BN8" s="91"/>
      <c r="BO8" s="91"/>
      <c r="BP8" s="91"/>
      <c r="BQ8" s="91"/>
      <c r="BR8" s="91"/>
      <c r="BS8" s="91"/>
      <c r="BT8" s="91"/>
      <c r="BU8" s="91"/>
      <c r="BV8" s="91"/>
      <c r="BW8" s="91"/>
      <c r="BX8" s="91"/>
      <c r="BY8" s="91"/>
      <c r="BZ8" s="91"/>
      <c r="CA8" s="91"/>
      <c r="CB8" s="91"/>
      <c r="CC8" s="91"/>
      <c r="CD8" s="91"/>
      <c r="CE8" s="91"/>
      <c r="CF8" s="91"/>
      <c r="CG8" s="91"/>
      <c r="CH8" s="91"/>
      <c r="CI8" s="91"/>
      <c r="CJ8" s="91"/>
    </row>
    <row r="10" spans="1:88" ht="20.100000000000001" customHeight="1" x14ac:dyDescent="0.2">
      <c r="A10" s="784" t="s">
        <v>894</v>
      </c>
      <c r="B10" s="811" t="s">
        <v>0</v>
      </c>
      <c r="C10" s="811"/>
      <c r="D10" s="813" t="s">
        <v>11</v>
      </c>
      <c r="E10" s="47"/>
      <c r="F10" s="811" t="s">
        <v>17</v>
      </c>
      <c r="G10" s="811"/>
      <c r="H10" s="811"/>
      <c r="I10" s="811"/>
      <c r="J10" s="811"/>
      <c r="K10" s="811"/>
      <c r="L10" s="811"/>
      <c r="M10" s="811"/>
      <c r="N10" s="811"/>
      <c r="O10" s="811"/>
      <c r="P10" s="811"/>
      <c r="Q10" s="811"/>
      <c r="R10" s="21"/>
      <c r="S10" s="812" t="s">
        <v>16</v>
      </c>
    </row>
    <row r="11" spans="1:88" ht="20.100000000000001" customHeight="1" x14ac:dyDescent="0.2">
      <c r="A11" s="784"/>
      <c r="B11" s="811"/>
      <c r="C11" s="811"/>
      <c r="D11" s="813"/>
      <c r="E11" s="47">
        <v>0</v>
      </c>
      <c r="F11" s="30">
        <v>1</v>
      </c>
      <c r="G11" s="30">
        <f>F11+1</f>
        <v>2</v>
      </c>
      <c r="H11" s="30">
        <f t="shared" ref="H11:Q11" si="0">G11+1</f>
        <v>3</v>
      </c>
      <c r="I11" s="30">
        <f t="shared" si="0"/>
        <v>4</v>
      </c>
      <c r="J11" s="30">
        <f t="shared" si="0"/>
        <v>5</v>
      </c>
      <c r="K11" s="30">
        <f t="shared" si="0"/>
        <v>6</v>
      </c>
      <c r="L11" s="30">
        <f t="shared" si="0"/>
        <v>7</v>
      </c>
      <c r="M11" s="30">
        <f t="shared" si="0"/>
        <v>8</v>
      </c>
      <c r="N11" s="30">
        <f t="shared" si="0"/>
        <v>9</v>
      </c>
      <c r="O11" s="30">
        <f t="shared" si="0"/>
        <v>10</v>
      </c>
      <c r="P11" s="30">
        <f t="shared" si="0"/>
        <v>11</v>
      </c>
      <c r="Q11" s="30">
        <f t="shared" si="0"/>
        <v>12</v>
      </c>
      <c r="R11" s="22"/>
      <c r="S11" s="812"/>
    </row>
    <row r="12" spans="1:88" ht="20.100000000000001" customHeight="1" x14ac:dyDescent="0.2">
      <c r="A12" s="31"/>
      <c r="B12" s="51"/>
      <c r="C12" s="51"/>
      <c r="D12" s="52"/>
      <c r="E12" s="47"/>
      <c r="F12" s="32"/>
      <c r="G12" s="58"/>
      <c r="H12" s="58"/>
      <c r="I12" s="58"/>
      <c r="J12" s="58"/>
      <c r="K12" s="58"/>
      <c r="L12" s="58"/>
      <c r="M12" s="58"/>
      <c r="N12" s="58"/>
      <c r="O12" s="58"/>
      <c r="P12" s="58"/>
      <c r="Q12" s="58"/>
      <c r="R12" s="22"/>
      <c r="S12" s="83"/>
    </row>
    <row r="13" spans="1:88" ht="20.100000000000001" customHeight="1" x14ac:dyDescent="0.2">
      <c r="A13" s="183">
        <f ca="1">INDIRECT("Datos!B"&amp;MATCH("RUBRO ITEM",Datos!B:B,0)+ROW()-MATCH("RUBRO ITEM",A:A,0)-1)</f>
        <v>1</v>
      </c>
      <c r="B13" s="33" t="str">
        <f t="shared" ref="B13:B39" ca="1" si="1">IFERROR(VLOOKUP(A13,T_Computo_Presupuesto,2,FALSE),"")</f>
        <v>BACHEO CON MEZCLA BITUMINOSA EN CALIENTE</v>
      </c>
      <c r="C13" s="34"/>
      <c r="D13" s="15">
        <f t="shared" ref="D13:D39" ca="1" si="2">IFERROR(VLOOKUP(A13,T_Computo_Presupuesto,9,FALSE),0)</f>
        <v>0</v>
      </c>
      <c r="E13" s="36"/>
      <c r="F13" s="515">
        <v>0.1</v>
      </c>
      <c r="G13" s="515">
        <v>0.1</v>
      </c>
      <c r="H13" s="515">
        <v>0.2</v>
      </c>
      <c r="I13" s="515">
        <v>0.2</v>
      </c>
      <c r="J13" s="515">
        <v>0.2</v>
      </c>
      <c r="K13" s="515">
        <v>0.2</v>
      </c>
      <c r="L13" s="515"/>
      <c r="M13" s="515"/>
      <c r="N13" s="515"/>
      <c r="O13" s="515"/>
      <c r="P13" s="515"/>
      <c r="Q13" s="515"/>
      <c r="R13" s="23"/>
      <c r="S13" s="24">
        <f t="shared" ref="S13:S44" si="3">SUM(F13:Q13)</f>
        <v>1</v>
      </c>
    </row>
    <row r="14" spans="1:88" ht="20.100000000000001" customHeight="1" x14ac:dyDescent="0.2">
      <c r="A14" s="183">
        <f ca="1">INDIRECT("Datos!B"&amp;MATCH("RUBRO ITEM",Datos!B:B,0)+ROW()-MATCH("RUBRO ITEM",A:A,0)-1)</f>
        <v>2</v>
      </c>
      <c r="B14" s="33" t="str">
        <f t="shared" ca="1" si="1"/>
        <v>EXCAVACIÓN NO CLASIFICADA</v>
      </c>
      <c r="C14" s="34"/>
      <c r="D14" s="15">
        <f t="shared" ca="1" si="2"/>
        <v>0</v>
      </c>
      <c r="E14" s="48"/>
      <c r="F14" s="515"/>
      <c r="G14" s="515">
        <v>0.15</v>
      </c>
      <c r="H14" s="515">
        <v>0.15</v>
      </c>
      <c r="I14" s="515">
        <v>0.15</v>
      </c>
      <c r="J14" s="515">
        <v>0.15</v>
      </c>
      <c r="K14" s="515">
        <v>0.15</v>
      </c>
      <c r="L14" s="515">
        <v>0.15</v>
      </c>
      <c r="M14" s="515">
        <v>0.1</v>
      </c>
      <c r="N14" s="516"/>
      <c r="O14" s="516"/>
      <c r="P14" s="516"/>
      <c r="Q14" s="516"/>
      <c r="R14" s="25"/>
      <c r="S14" s="24">
        <f t="shared" si="3"/>
        <v>1</v>
      </c>
    </row>
    <row r="15" spans="1:88" ht="20.100000000000001" customHeight="1" x14ac:dyDescent="0.2">
      <c r="A15" s="183">
        <f ca="1">INDIRECT("Datos!B"&amp;MATCH("RUBRO ITEM",Datos!B:B,0)+ROW()-MATCH("RUBRO ITEM",A:A,0)-1)</f>
        <v>3</v>
      </c>
      <c r="B15" s="33" t="str">
        <f t="shared" ca="1" si="1"/>
        <v>CONSTRUCCIÓN DE SUBBASE ESTABILIZADA GRANULAR</v>
      </c>
      <c r="C15" s="34"/>
      <c r="D15" s="15">
        <f t="shared" ca="1" si="2"/>
        <v>0</v>
      </c>
      <c r="E15" s="48"/>
      <c r="F15" s="515"/>
      <c r="G15" s="515"/>
      <c r="H15" s="515">
        <v>0.15</v>
      </c>
      <c r="I15" s="515">
        <v>0.15</v>
      </c>
      <c r="J15" s="515">
        <v>0.15</v>
      </c>
      <c r="K15" s="515">
        <v>0.15</v>
      </c>
      <c r="L15" s="515">
        <v>0.15</v>
      </c>
      <c r="M15" s="515">
        <v>0.15</v>
      </c>
      <c r="N15" s="515">
        <v>0.1</v>
      </c>
      <c r="O15" s="516"/>
      <c r="P15" s="516"/>
      <c r="Q15" s="516"/>
      <c r="R15" s="25"/>
      <c r="S15" s="24">
        <f t="shared" si="3"/>
        <v>1</v>
      </c>
    </row>
    <row r="16" spans="1:88" ht="20.100000000000001" customHeight="1" x14ac:dyDescent="0.2">
      <c r="A16" s="183">
        <f ca="1">INDIRECT("Datos!B"&amp;MATCH("RUBRO ITEM",Datos!B:B,0)+ROW()-MATCH("RUBRO ITEM",A:A,0)-1)</f>
        <v>4</v>
      </c>
      <c r="B16" s="33" t="str">
        <f t="shared" ca="1" si="1"/>
        <v>CONSTRUCCIÓN DE BASE ESTABILIZADA GRANULAR</v>
      </c>
      <c r="C16" s="34"/>
      <c r="D16" s="15">
        <f t="shared" ca="1" si="2"/>
        <v>0</v>
      </c>
      <c r="E16" s="48"/>
      <c r="F16" s="515"/>
      <c r="G16" s="515"/>
      <c r="H16" s="515">
        <v>0.15</v>
      </c>
      <c r="I16" s="515">
        <v>0.15</v>
      </c>
      <c r="J16" s="515">
        <v>0.15</v>
      </c>
      <c r="K16" s="515">
        <v>0.15</v>
      </c>
      <c r="L16" s="515">
        <v>0.15</v>
      </c>
      <c r="M16" s="515">
        <v>0.15</v>
      </c>
      <c r="N16" s="515">
        <v>0.1</v>
      </c>
      <c r="O16" s="516"/>
      <c r="P16" s="516"/>
      <c r="Q16" s="516"/>
      <c r="R16" s="25"/>
      <c r="S16" s="24">
        <f t="shared" si="3"/>
        <v>1</v>
      </c>
    </row>
    <row r="17" spans="1:19" ht="20.100000000000001" customHeight="1" x14ac:dyDescent="0.2">
      <c r="A17" s="183">
        <f ca="1">INDIRECT("Datos!B"&amp;MATCH("RUBRO ITEM",Datos!B:B,0)+ROW()-MATCH("RUBRO ITEM",A:A,0)-1)</f>
        <v>5</v>
      </c>
      <c r="B17" s="33" t="str">
        <f t="shared" ca="1" si="1"/>
        <v>REACONDICIONAMIENTO DE BASE ESTABILIZADA GRANULAR</v>
      </c>
      <c r="C17" s="34"/>
      <c r="D17" s="15">
        <f t="shared" ca="1" si="2"/>
        <v>0</v>
      </c>
      <c r="E17" s="48"/>
      <c r="F17" s="515"/>
      <c r="G17" s="515"/>
      <c r="H17" s="515"/>
      <c r="I17" s="515"/>
      <c r="J17" s="515"/>
      <c r="K17" s="515"/>
      <c r="L17" s="515">
        <v>0.4</v>
      </c>
      <c r="M17" s="515">
        <v>0.3</v>
      </c>
      <c r="N17" s="516">
        <v>0.3</v>
      </c>
      <c r="O17" s="516"/>
      <c r="P17" s="516"/>
      <c r="Q17" s="516"/>
      <c r="R17" s="25"/>
      <c r="S17" s="24">
        <f t="shared" si="3"/>
        <v>1</v>
      </c>
    </row>
    <row r="18" spans="1:19" ht="20.100000000000001" customHeight="1" x14ac:dyDescent="0.2">
      <c r="A18" s="183">
        <f ca="1">INDIRECT("Datos!B"&amp;MATCH("RUBRO ITEM",Datos!B:B,0)+ROW()-MATCH("RUBRO ITEM",A:A,0)-1)</f>
        <v>6</v>
      </c>
      <c r="B18" s="33" t="str">
        <f t="shared" ca="1" si="1"/>
        <v>IMPRIMACIÓN CON MATERIAL BITUMINOSO</v>
      </c>
      <c r="C18" s="34"/>
      <c r="D18" s="15">
        <f t="shared" ca="1" si="2"/>
        <v>0</v>
      </c>
      <c r="E18" s="48"/>
      <c r="F18" s="515"/>
      <c r="G18" s="515"/>
      <c r="H18" s="515">
        <v>0.15</v>
      </c>
      <c r="I18" s="515">
        <v>0.15</v>
      </c>
      <c r="J18" s="515">
        <v>0.15</v>
      </c>
      <c r="K18" s="515">
        <v>0.15</v>
      </c>
      <c r="L18" s="515">
        <v>0.15</v>
      </c>
      <c r="M18" s="515">
        <v>0.15</v>
      </c>
      <c r="N18" s="515">
        <v>0.1</v>
      </c>
      <c r="O18" s="516"/>
      <c r="P18" s="516"/>
      <c r="Q18" s="516"/>
      <c r="R18" s="25"/>
      <c r="S18" s="24">
        <f t="shared" si="3"/>
        <v>1</v>
      </c>
    </row>
    <row r="19" spans="1:19" ht="20.100000000000001" customHeight="1" x14ac:dyDescent="0.2">
      <c r="A19" s="183">
        <f ca="1">INDIRECT("Datos!B"&amp;MATCH("RUBRO ITEM",Datos!B:B,0)+ROW()-MATCH("RUBRO ITEM",A:A,0)-1)</f>
        <v>7</v>
      </c>
      <c r="B19" s="33" t="str">
        <f t="shared" ca="1" si="1"/>
        <v xml:space="preserve">RIEGO DE LIGA </v>
      </c>
      <c r="C19" s="34"/>
      <c r="D19" s="15">
        <f t="shared" ca="1" si="2"/>
        <v>0</v>
      </c>
      <c r="E19" s="48"/>
      <c r="F19" s="515"/>
      <c r="G19" s="515">
        <v>0.1</v>
      </c>
      <c r="H19" s="515">
        <v>0.1</v>
      </c>
      <c r="I19" s="515">
        <v>0.1</v>
      </c>
      <c r="J19" s="515">
        <v>0.1</v>
      </c>
      <c r="K19" s="515">
        <v>0.1</v>
      </c>
      <c r="L19" s="515">
        <v>0.1</v>
      </c>
      <c r="M19" s="515">
        <v>0.1</v>
      </c>
      <c r="N19" s="515">
        <v>0.1</v>
      </c>
      <c r="O19" s="515">
        <v>0.1</v>
      </c>
      <c r="P19" s="516">
        <v>0.1</v>
      </c>
      <c r="Q19" s="516"/>
      <c r="R19" s="25"/>
      <c r="S19" s="24">
        <f t="shared" si="3"/>
        <v>0.99999999999999989</v>
      </c>
    </row>
    <row r="20" spans="1:19" ht="20.100000000000001" customHeight="1" x14ac:dyDescent="0.2">
      <c r="A20" s="183">
        <f ca="1">INDIRECT("Datos!B"&amp;MATCH("RUBRO ITEM",Datos!B:B,0)+ROW()-MATCH("RUBRO ITEM",A:A,0)-1)</f>
        <v>8</v>
      </c>
      <c r="B20" s="33" t="str">
        <f t="shared" ca="1" si="1"/>
        <v>CARPETA CON MEZCLA BITUMINOSA TIPO CONCRETO ASFÁLTICO EN CALIENTE</v>
      </c>
      <c r="C20" s="34"/>
      <c r="D20" s="15">
        <f t="shared" ca="1" si="2"/>
        <v>0</v>
      </c>
      <c r="E20" s="48"/>
      <c r="F20" s="515"/>
      <c r="G20" s="515">
        <v>0.1</v>
      </c>
      <c r="H20" s="515">
        <v>0.1</v>
      </c>
      <c r="I20" s="515">
        <v>0.1</v>
      </c>
      <c r="J20" s="515">
        <v>0.1</v>
      </c>
      <c r="K20" s="515">
        <v>0.1</v>
      </c>
      <c r="L20" s="515">
        <v>0.1</v>
      </c>
      <c r="M20" s="515">
        <v>0.1</v>
      </c>
      <c r="N20" s="515">
        <v>0.1</v>
      </c>
      <c r="O20" s="515">
        <v>0.1</v>
      </c>
      <c r="P20" s="516">
        <v>0.1</v>
      </c>
      <c r="Q20" s="516"/>
      <c r="R20" s="25"/>
      <c r="S20" s="24">
        <f t="shared" si="3"/>
        <v>0.99999999999999989</v>
      </c>
    </row>
    <row r="21" spans="1:19" ht="20.100000000000001" customHeight="1" x14ac:dyDescent="0.2">
      <c r="A21" s="183">
        <f ca="1">INDIRECT("Datos!B"&amp;MATCH("RUBRO ITEM",Datos!B:B,0)+ROW()-MATCH("RUBRO ITEM",A:A,0)-1)</f>
        <v>9</v>
      </c>
      <c r="B21" s="33" t="str">
        <f t="shared" ca="1" si="1"/>
        <v xml:space="preserve">CONSTRUCCIÓN DE BANQUINAS ENRIPIADAS </v>
      </c>
      <c r="C21" s="34"/>
      <c r="D21" s="15">
        <f t="shared" ca="1" si="2"/>
        <v>0</v>
      </c>
      <c r="E21" s="48"/>
      <c r="F21" s="515"/>
      <c r="G21" s="515"/>
      <c r="H21" s="515"/>
      <c r="I21" s="515"/>
      <c r="J21" s="515"/>
      <c r="K21" s="515"/>
      <c r="L21" s="515">
        <v>0.25</v>
      </c>
      <c r="M21" s="515">
        <v>0.25</v>
      </c>
      <c r="N21" s="516">
        <v>0.25</v>
      </c>
      <c r="O21" s="516">
        <v>0.25</v>
      </c>
      <c r="P21" s="516"/>
      <c r="Q21" s="516"/>
      <c r="R21" s="25"/>
      <c r="S21" s="24">
        <f t="shared" si="3"/>
        <v>1</v>
      </c>
    </row>
    <row r="22" spans="1:19" ht="20.100000000000001" customHeight="1" x14ac:dyDescent="0.2">
      <c r="A22" s="183">
        <f ca="1">INDIRECT("Datos!B"&amp;MATCH("RUBRO ITEM",Datos!B:B,0)+ROW()-MATCH("RUBRO ITEM",A:A,0)-1)</f>
        <v>10</v>
      </c>
      <c r="B22" s="33" t="str">
        <f t="shared" ca="1" si="1"/>
        <v xml:space="preserve">EXTRACCION DE ARBOLES Y TOCONES </v>
      </c>
      <c r="C22" s="34"/>
      <c r="D22" s="15">
        <f t="shared" ca="1" si="2"/>
        <v>0</v>
      </c>
      <c r="E22" s="48"/>
      <c r="F22" s="515">
        <v>0.25</v>
      </c>
      <c r="G22" s="515"/>
      <c r="H22" s="515">
        <v>0.25</v>
      </c>
      <c r="I22" s="515"/>
      <c r="J22" s="515">
        <v>0.25</v>
      </c>
      <c r="K22" s="515"/>
      <c r="L22" s="515">
        <v>0.25</v>
      </c>
      <c r="M22" s="515"/>
      <c r="N22" s="516"/>
      <c r="O22" s="516"/>
      <c r="P22" s="516"/>
      <c r="Q22" s="516"/>
      <c r="R22" s="25"/>
      <c r="S22" s="24">
        <f t="shared" si="3"/>
        <v>1</v>
      </c>
    </row>
    <row r="23" spans="1:19" ht="20.100000000000001" customHeight="1" x14ac:dyDescent="0.2">
      <c r="A23" s="183">
        <f ca="1">INDIRECT("Datos!B"&amp;MATCH("RUBRO ITEM",Datos!B:B,0)+ROW()-MATCH("RUBRO ITEM",A:A,0)-1)</f>
        <v>11</v>
      </c>
      <c r="B23" s="33" t="str">
        <f t="shared" ca="1" si="1"/>
        <v>DEMOLICIONES DE OBRAS VARIAS</v>
      </c>
      <c r="C23" s="34"/>
      <c r="D23" s="15">
        <f t="shared" ca="1" si="2"/>
        <v>0</v>
      </c>
      <c r="E23" s="48"/>
      <c r="F23" s="515"/>
      <c r="G23" s="515">
        <v>0.25</v>
      </c>
      <c r="H23" s="515"/>
      <c r="I23" s="515">
        <v>0.25</v>
      </c>
      <c r="J23" s="515"/>
      <c r="K23" s="515">
        <v>0.25</v>
      </c>
      <c r="L23" s="515"/>
      <c r="M23" s="515">
        <v>0.25</v>
      </c>
      <c r="N23" s="516"/>
      <c r="O23" s="516"/>
      <c r="P23" s="516"/>
      <c r="Q23" s="516"/>
      <c r="R23" s="25"/>
      <c r="S23" s="24">
        <f t="shared" si="3"/>
        <v>1</v>
      </c>
    </row>
    <row r="24" spans="1:19" ht="20.100000000000001" customHeight="1" x14ac:dyDescent="0.2">
      <c r="A24" s="183">
        <f ca="1">INDIRECT("Datos!B"&amp;MATCH("RUBRO ITEM",Datos!B:B,0)+ROW()-MATCH("RUBRO ITEM",A:A,0)-1)</f>
        <v>12</v>
      </c>
      <c r="B24" s="33" t="str">
        <f t="shared" ca="1" si="1"/>
        <v>SEÑALAMIENTO VERTICAL, COMUNES</v>
      </c>
      <c r="C24" s="34"/>
      <c r="D24" s="15">
        <f t="shared" ca="1" si="2"/>
        <v>0</v>
      </c>
      <c r="E24" s="48"/>
      <c r="F24" s="515"/>
      <c r="G24" s="515"/>
      <c r="H24" s="515"/>
      <c r="I24" s="515"/>
      <c r="J24" s="515"/>
      <c r="K24" s="515"/>
      <c r="L24" s="515">
        <v>0.25</v>
      </c>
      <c r="M24" s="515">
        <v>0.25</v>
      </c>
      <c r="N24" s="516">
        <v>0.25</v>
      </c>
      <c r="O24" s="516">
        <v>0.25</v>
      </c>
      <c r="P24" s="516"/>
      <c r="Q24" s="516"/>
      <c r="R24" s="25"/>
      <c r="S24" s="24">
        <f t="shared" si="3"/>
        <v>1</v>
      </c>
    </row>
    <row r="25" spans="1:19" ht="20.100000000000001" customHeight="1" x14ac:dyDescent="0.2">
      <c r="A25" s="183">
        <f ca="1">INDIRECT("Datos!B"&amp;MATCH("RUBRO ITEM",Datos!B:B,0)+ROW()-MATCH("RUBRO ITEM",A:A,0)-1)</f>
        <v>13</v>
      </c>
      <c r="B25" s="33" t="str">
        <f t="shared" ca="1" si="1"/>
        <v>SEÑALIZACIÓN HORIZONTAL CON MATERIAL TERMOPLASTICO P/PULVERIZACIÓN</v>
      </c>
      <c r="C25" s="34"/>
      <c r="D25" s="15">
        <f t="shared" ca="1" si="2"/>
        <v>0</v>
      </c>
      <c r="E25" s="48"/>
      <c r="F25" s="515"/>
      <c r="G25" s="515"/>
      <c r="H25" s="515"/>
      <c r="I25" s="515"/>
      <c r="J25" s="515">
        <v>0.25</v>
      </c>
      <c r="K25" s="515">
        <v>0.25</v>
      </c>
      <c r="L25" s="515">
        <v>0.15</v>
      </c>
      <c r="M25" s="515">
        <v>0.15</v>
      </c>
      <c r="N25" s="516">
        <v>0.1</v>
      </c>
      <c r="O25" s="516">
        <v>0.1</v>
      </c>
      <c r="P25" s="516"/>
      <c r="Q25" s="516"/>
      <c r="R25" s="25"/>
      <c r="S25" s="24">
        <f t="shared" si="3"/>
        <v>1</v>
      </c>
    </row>
    <row r="26" spans="1:19" ht="20.100000000000001" customHeight="1" x14ac:dyDescent="0.2">
      <c r="A26" s="183">
        <f ca="1">INDIRECT("Datos!B"&amp;MATCH("RUBRO ITEM",Datos!B:B,0)+ROW()-MATCH("RUBRO ITEM",A:A,0)-1)</f>
        <v>14</v>
      </c>
      <c r="B26" s="33" t="str">
        <f t="shared" ca="1" si="1"/>
        <v xml:space="preserve">PROFUNDIZACIÓN DE CONEXIONES DOMICILIARIAS </v>
      </c>
      <c r="C26" s="34"/>
      <c r="D26" s="15">
        <f t="shared" ca="1" si="2"/>
        <v>0</v>
      </c>
      <c r="E26" s="48"/>
      <c r="F26" s="515"/>
      <c r="G26" s="515"/>
      <c r="H26" s="515"/>
      <c r="I26" s="515"/>
      <c r="J26" s="515"/>
      <c r="K26" s="515"/>
      <c r="L26" s="515"/>
      <c r="M26" s="515">
        <v>0.25</v>
      </c>
      <c r="N26" s="515">
        <v>0.25</v>
      </c>
      <c r="O26" s="516">
        <v>0.25</v>
      </c>
      <c r="P26" s="516">
        <v>0.25</v>
      </c>
      <c r="Q26" s="516"/>
      <c r="R26" s="25"/>
      <c r="S26" s="24">
        <f t="shared" si="3"/>
        <v>1</v>
      </c>
    </row>
    <row r="27" spans="1:19" ht="20.100000000000001" customHeight="1" x14ac:dyDescent="0.2">
      <c r="A27" s="183">
        <f ca="1">INDIRECT("Datos!B"&amp;MATCH("RUBRO ITEM",Datos!B:B,0)+ROW()-MATCH("RUBRO ITEM",A:A,0)-1)</f>
        <v>15</v>
      </c>
      <c r="B27" s="33" t="str">
        <f t="shared" ca="1" si="1"/>
        <v>MODIFICACION DE CÁMARAS DE O.S.S.E.</v>
      </c>
      <c r="C27" s="34"/>
      <c r="D27" s="15">
        <f t="shared" ca="1" si="2"/>
        <v>0</v>
      </c>
      <c r="E27" s="48"/>
      <c r="F27" s="515">
        <f>1/12</f>
        <v>8.3333333333333329E-2</v>
      </c>
      <c r="G27" s="515">
        <f t="shared" ref="G27:Q31" si="4">1/12</f>
        <v>8.3333333333333329E-2</v>
      </c>
      <c r="H27" s="515">
        <f t="shared" si="4"/>
        <v>8.3333333333333329E-2</v>
      </c>
      <c r="I27" s="515">
        <f t="shared" si="4"/>
        <v>8.3333333333333329E-2</v>
      </c>
      <c r="J27" s="515">
        <f t="shared" si="4"/>
        <v>8.3333333333333329E-2</v>
      </c>
      <c r="K27" s="515">
        <f t="shared" si="4"/>
        <v>8.3333333333333329E-2</v>
      </c>
      <c r="L27" s="515">
        <f t="shared" si="4"/>
        <v>8.3333333333333329E-2</v>
      </c>
      <c r="M27" s="515">
        <f t="shared" si="4"/>
        <v>8.3333333333333329E-2</v>
      </c>
      <c r="N27" s="515">
        <f t="shared" si="4"/>
        <v>8.3333333333333329E-2</v>
      </c>
      <c r="O27" s="515">
        <f t="shared" si="4"/>
        <v>8.3333333333333329E-2</v>
      </c>
      <c r="P27" s="515">
        <f t="shared" si="4"/>
        <v>8.3333333333333329E-2</v>
      </c>
      <c r="Q27" s="515">
        <f t="shared" si="4"/>
        <v>8.3333333333333329E-2</v>
      </c>
      <c r="R27" s="25"/>
      <c r="S27" s="24">
        <f t="shared" si="3"/>
        <v>1</v>
      </c>
    </row>
    <row r="28" spans="1:19" ht="20.100000000000001" customHeight="1" x14ac:dyDescent="0.2">
      <c r="A28" s="183">
        <f ca="1">INDIRECT("Datos!B"&amp;MATCH("RUBRO ITEM",Datos!B:B,0)+ROW()-MATCH("RUBRO ITEM",A:A,0)-1)</f>
        <v>16</v>
      </c>
      <c r="B28" s="33" t="str">
        <f t="shared" ca="1" si="1"/>
        <v>CUMPLIMIENTO MANEJO AMBIENTAL</v>
      </c>
      <c r="C28" s="34"/>
      <c r="D28" s="15">
        <f t="shared" ca="1" si="2"/>
        <v>0</v>
      </c>
      <c r="E28" s="48"/>
      <c r="F28" s="515">
        <f t="shared" ref="F28:F31" si="5">1/12</f>
        <v>8.3333333333333329E-2</v>
      </c>
      <c r="G28" s="515">
        <f t="shared" si="4"/>
        <v>8.3333333333333329E-2</v>
      </c>
      <c r="H28" s="515">
        <f t="shared" si="4"/>
        <v>8.3333333333333329E-2</v>
      </c>
      <c r="I28" s="515">
        <f t="shared" si="4"/>
        <v>8.3333333333333329E-2</v>
      </c>
      <c r="J28" s="515">
        <f t="shared" si="4"/>
        <v>8.3333333333333329E-2</v>
      </c>
      <c r="K28" s="515">
        <f t="shared" si="4"/>
        <v>8.3333333333333329E-2</v>
      </c>
      <c r="L28" s="515">
        <f t="shared" si="4"/>
        <v>8.3333333333333329E-2</v>
      </c>
      <c r="M28" s="515">
        <f t="shared" si="4"/>
        <v>8.3333333333333329E-2</v>
      </c>
      <c r="N28" s="515">
        <f t="shared" si="4"/>
        <v>8.3333333333333329E-2</v>
      </c>
      <c r="O28" s="515">
        <f t="shared" si="4"/>
        <v>8.3333333333333329E-2</v>
      </c>
      <c r="P28" s="515">
        <f t="shared" si="4"/>
        <v>8.3333333333333329E-2</v>
      </c>
      <c r="Q28" s="515">
        <f t="shared" si="4"/>
        <v>8.3333333333333329E-2</v>
      </c>
      <c r="R28" s="25"/>
      <c r="S28" s="24">
        <f t="shared" si="3"/>
        <v>1</v>
      </c>
    </row>
    <row r="29" spans="1:19" ht="20.100000000000001" customHeight="1" x14ac:dyDescent="0.2">
      <c r="A29" s="183" t="str">
        <f ca="1">INDIRECT("Datos!B"&amp;MATCH("RUBRO ITEM",Datos!B:B,0)+ROW()-MATCH("RUBRO ITEM",A:A,0)-1)</f>
        <v>17.a</v>
      </c>
      <c r="B29" s="33" t="str">
        <f t="shared" ca="1" si="1"/>
        <v>MOVILIDAD PARA EL PERSONAL DE LA DIRECCION PROVINCIAL DE VIALIDAD: a- Cuota fija</v>
      </c>
      <c r="C29" s="34"/>
      <c r="D29" s="15">
        <f t="shared" ca="1" si="2"/>
        <v>0</v>
      </c>
      <c r="E29" s="48"/>
      <c r="F29" s="515"/>
      <c r="G29" s="515"/>
      <c r="H29" s="515"/>
      <c r="I29" s="515"/>
      <c r="J29" s="515"/>
      <c r="K29" s="515"/>
      <c r="L29" s="515"/>
      <c r="M29" s="515"/>
      <c r="N29" s="515"/>
      <c r="O29" s="515"/>
      <c r="P29" s="515"/>
      <c r="Q29" s="515"/>
      <c r="R29" s="25"/>
      <c r="S29" s="24">
        <f t="shared" si="3"/>
        <v>0</v>
      </c>
    </row>
    <row r="30" spans="1:19" ht="20.100000000000001" customHeight="1" x14ac:dyDescent="0.2">
      <c r="A30" s="183" t="str">
        <f ca="1">INDIRECT("Datos!B"&amp;MATCH("RUBRO ITEM",Datos!B:B,0)+ROW()-MATCH("RUBRO ITEM",A:A,0)-1)</f>
        <v>17.b</v>
      </c>
      <c r="B30" s="33" t="str">
        <f t="shared" ca="1" si="1"/>
        <v>MOVILIDAD PARA EL PERSONAL DE LA DIRECCION PROVINCIAL DE VIALIDAD: b- Cuota Adicional por Km.</v>
      </c>
      <c r="C30" s="34"/>
      <c r="D30" s="15">
        <f t="shared" ca="1" si="2"/>
        <v>0</v>
      </c>
      <c r="E30" s="48"/>
      <c r="F30" s="515">
        <f t="shared" si="5"/>
        <v>8.3333333333333329E-2</v>
      </c>
      <c r="G30" s="515">
        <f t="shared" si="4"/>
        <v>8.3333333333333329E-2</v>
      </c>
      <c r="H30" s="515">
        <f t="shared" si="4"/>
        <v>8.3333333333333329E-2</v>
      </c>
      <c r="I30" s="515">
        <f t="shared" si="4"/>
        <v>8.3333333333333329E-2</v>
      </c>
      <c r="J30" s="515">
        <f t="shared" si="4"/>
        <v>8.3333333333333329E-2</v>
      </c>
      <c r="K30" s="515">
        <f t="shared" si="4"/>
        <v>8.3333333333333329E-2</v>
      </c>
      <c r="L30" s="515">
        <f t="shared" si="4"/>
        <v>8.3333333333333329E-2</v>
      </c>
      <c r="M30" s="515">
        <f t="shared" si="4"/>
        <v>8.3333333333333329E-2</v>
      </c>
      <c r="N30" s="515">
        <f t="shared" si="4"/>
        <v>8.3333333333333329E-2</v>
      </c>
      <c r="O30" s="515">
        <f t="shared" si="4"/>
        <v>8.3333333333333329E-2</v>
      </c>
      <c r="P30" s="515">
        <f t="shared" si="4"/>
        <v>8.3333333333333329E-2</v>
      </c>
      <c r="Q30" s="515">
        <f t="shared" si="4"/>
        <v>8.3333333333333329E-2</v>
      </c>
      <c r="R30" s="25"/>
      <c r="S30" s="24">
        <f t="shared" si="3"/>
        <v>1</v>
      </c>
    </row>
    <row r="31" spans="1:19" ht="20.100000000000001" customHeight="1" x14ac:dyDescent="0.2">
      <c r="A31" s="183">
        <f ca="1">INDIRECT("Datos!B"&amp;MATCH("RUBRO ITEM",Datos!B:B,0)+ROW()-MATCH("RUBRO ITEM",A:A,0)-1)</f>
        <v>18</v>
      </c>
      <c r="B31" s="33" t="str">
        <f t="shared" ca="1" si="1"/>
        <v>MOVILIZACIÓN DE OBRA</v>
      </c>
      <c r="C31" s="34"/>
      <c r="D31" s="15">
        <f t="shared" ca="1" si="2"/>
        <v>0</v>
      </c>
      <c r="E31" s="48"/>
      <c r="F31" s="515">
        <f t="shared" si="5"/>
        <v>8.3333333333333329E-2</v>
      </c>
      <c r="G31" s="515">
        <f t="shared" si="4"/>
        <v>8.3333333333333329E-2</v>
      </c>
      <c r="H31" s="515">
        <f t="shared" si="4"/>
        <v>8.3333333333333329E-2</v>
      </c>
      <c r="I31" s="515">
        <f t="shared" si="4"/>
        <v>8.3333333333333329E-2</v>
      </c>
      <c r="J31" s="515">
        <f t="shared" si="4"/>
        <v>8.3333333333333329E-2</v>
      </c>
      <c r="K31" s="515">
        <f t="shared" si="4"/>
        <v>8.3333333333333329E-2</v>
      </c>
      <c r="L31" s="515">
        <f t="shared" si="4"/>
        <v>8.3333333333333329E-2</v>
      </c>
      <c r="M31" s="515">
        <f t="shared" si="4"/>
        <v>8.3333333333333329E-2</v>
      </c>
      <c r="N31" s="515">
        <f t="shared" si="4"/>
        <v>8.3333333333333329E-2</v>
      </c>
      <c r="O31" s="515">
        <f t="shared" si="4"/>
        <v>8.3333333333333329E-2</v>
      </c>
      <c r="P31" s="515">
        <f t="shared" si="4"/>
        <v>8.3333333333333329E-2</v>
      </c>
      <c r="Q31" s="515">
        <f t="shared" si="4"/>
        <v>8.3333333333333329E-2</v>
      </c>
      <c r="R31" s="25"/>
      <c r="S31" s="24">
        <f t="shared" si="3"/>
        <v>1</v>
      </c>
    </row>
    <row r="32" spans="1:19" ht="20.100000000000001" customHeight="1" x14ac:dyDescent="0.2">
      <c r="A32" s="183">
        <f ca="1">INDIRECT("Datos!B"&amp;MATCH("RUBRO ITEM",Datos!B:B,0)+ROW()-MATCH("RUBRO ITEM",A:A,0)-1)</f>
        <v>0</v>
      </c>
      <c r="B32" s="33" t="str">
        <f t="shared" ca="1" si="1"/>
        <v/>
      </c>
      <c r="C32" s="34"/>
      <c r="D32" s="15">
        <f t="shared" ca="1" si="2"/>
        <v>0</v>
      </c>
      <c r="E32" s="48"/>
      <c r="F32" s="515">
        <v>0.5</v>
      </c>
      <c r="G32" s="515">
        <v>0.5</v>
      </c>
      <c r="H32" s="515"/>
      <c r="I32" s="515"/>
      <c r="J32" s="515"/>
      <c r="K32" s="515"/>
      <c r="L32" s="515"/>
      <c r="M32" s="515"/>
      <c r="N32" s="515"/>
      <c r="O32" s="515"/>
      <c r="P32" s="515"/>
      <c r="Q32" s="515"/>
      <c r="R32" s="25"/>
      <c r="S32" s="24">
        <f t="shared" si="3"/>
        <v>1</v>
      </c>
    </row>
    <row r="33" spans="1:19" ht="20.100000000000001" customHeight="1" x14ac:dyDescent="0.2">
      <c r="A33" s="183">
        <f ca="1">INDIRECT("Datos!B"&amp;MATCH("RUBRO ITEM",Datos!B:B,0)+ROW()-MATCH("RUBRO ITEM",A:A,0)-1)</f>
        <v>0</v>
      </c>
      <c r="B33" s="33" t="str">
        <f t="shared" ca="1" si="1"/>
        <v/>
      </c>
      <c r="C33" s="34"/>
      <c r="D33" s="15">
        <f t="shared" ca="1" si="2"/>
        <v>0</v>
      </c>
      <c r="E33" s="48"/>
      <c r="F33" s="515"/>
      <c r="G33" s="515"/>
      <c r="H33" s="515"/>
      <c r="I33" s="515"/>
      <c r="J33" s="515"/>
      <c r="K33" s="515"/>
      <c r="L33" s="515"/>
      <c r="M33" s="515"/>
      <c r="N33" s="515"/>
      <c r="O33" s="515"/>
      <c r="P33" s="515"/>
      <c r="Q33" s="515"/>
      <c r="R33" s="25"/>
      <c r="S33" s="24">
        <f t="shared" si="3"/>
        <v>0</v>
      </c>
    </row>
    <row r="34" spans="1:19" ht="20.100000000000001" customHeight="1" x14ac:dyDescent="0.2">
      <c r="A34" s="183">
        <f ca="1">INDIRECT("Datos!B"&amp;MATCH("RUBRO ITEM",Datos!B:B,0)+ROW()-MATCH("RUBRO ITEM",A:A,0)-1)</f>
        <v>0</v>
      </c>
      <c r="B34" s="33" t="str">
        <f t="shared" ca="1" si="1"/>
        <v/>
      </c>
      <c r="C34" s="34"/>
      <c r="D34" s="15">
        <f t="shared" ca="1" si="2"/>
        <v>0</v>
      </c>
      <c r="E34" s="48"/>
      <c r="F34" s="515"/>
      <c r="G34" s="515"/>
      <c r="H34" s="515"/>
      <c r="I34" s="515"/>
      <c r="J34" s="515"/>
      <c r="K34" s="515"/>
      <c r="L34" s="515"/>
      <c r="M34" s="515"/>
      <c r="N34" s="515"/>
      <c r="O34" s="515"/>
      <c r="P34" s="515"/>
      <c r="Q34" s="515"/>
      <c r="R34" s="25"/>
      <c r="S34" s="24">
        <f t="shared" si="3"/>
        <v>0</v>
      </c>
    </row>
    <row r="35" spans="1:19" ht="20.100000000000001" customHeight="1" x14ac:dyDescent="0.2">
      <c r="A35" s="183">
        <f ca="1">INDIRECT("Datos!B"&amp;MATCH("RUBRO ITEM",Datos!B:B,0)+ROW()-MATCH("RUBRO ITEM",A:A,0)-1)</f>
        <v>0</v>
      </c>
      <c r="B35" s="33" t="str">
        <f t="shared" ca="1" si="1"/>
        <v/>
      </c>
      <c r="C35" s="34"/>
      <c r="D35" s="15">
        <f t="shared" ca="1" si="2"/>
        <v>0</v>
      </c>
      <c r="E35" s="48"/>
      <c r="F35" s="515"/>
      <c r="G35" s="515"/>
      <c r="H35" s="515"/>
      <c r="I35" s="515"/>
      <c r="J35" s="515"/>
      <c r="K35" s="515"/>
      <c r="L35" s="515"/>
      <c r="M35" s="515"/>
      <c r="N35" s="515"/>
      <c r="O35" s="515"/>
      <c r="P35" s="515"/>
      <c r="Q35" s="515"/>
      <c r="R35" s="25"/>
      <c r="S35" s="24">
        <f t="shared" si="3"/>
        <v>0</v>
      </c>
    </row>
    <row r="36" spans="1:19" ht="20.100000000000001" customHeight="1" x14ac:dyDescent="0.2">
      <c r="A36" s="183">
        <f ca="1">INDIRECT("Datos!B"&amp;MATCH("RUBRO ITEM",Datos!B:B,0)+ROW()-MATCH("RUBRO ITEM",A:A,0)-1)</f>
        <v>0</v>
      </c>
      <c r="B36" s="33" t="str">
        <f t="shared" ca="1" si="1"/>
        <v/>
      </c>
      <c r="C36" s="34"/>
      <c r="D36" s="15">
        <f t="shared" ca="1" si="2"/>
        <v>0</v>
      </c>
      <c r="E36" s="48"/>
      <c r="F36" s="515"/>
      <c r="G36" s="515"/>
      <c r="H36" s="515"/>
      <c r="I36" s="515"/>
      <c r="J36" s="515"/>
      <c r="K36" s="515"/>
      <c r="L36" s="515"/>
      <c r="M36" s="515"/>
      <c r="N36" s="515"/>
      <c r="O36" s="515"/>
      <c r="P36" s="515"/>
      <c r="Q36" s="515"/>
      <c r="R36" s="25"/>
      <c r="S36" s="24">
        <f t="shared" si="3"/>
        <v>0</v>
      </c>
    </row>
    <row r="37" spans="1:19" ht="20.100000000000001" customHeight="1" x14ac:dyDescent="0.2">
      <c r="A37" s="183">
        <f ca="1">INDIRECT("Datos!B"&amp;MATCH("RUBRO ITEM",Datos!B:B,0)+ROW()-MATCH("RUBRO ITEM",A:A,0)-1)</f>
        <v>0</v>
      </c>
      <c r="B37" s="33" t="str">
        <f t="shared" ca="1" si="1"/>
        <v/>
      </c>
      <c r="C37" s="34"/>
      <c r="D37" s="15">
        <f t="shared" ca="1" si="2"/>
        <v>0</v>
      </c>
      <c r="E37" s="48"/>
      <c r="F37" s="515"/>
      <c r="G37" s="515"/>
      <c r="H37" s="515"/>
      <c r="I37" s="515"/>
      <c r="J37" s="515"/>
      <c r="K37" s="515"/>
      <c r="L37" s="515"/>
      <c r="M37" s="515"/>
      <c r="N37" s="515"/>
      <c r="O37" s="515"/>
      <c r="P37" s="515"/>
      <c r="Q37" s="515"/>
      <c r="R37" s="25"/>
      <c r="S37" s="24">
        <f t="shared" si="3"/>
        <v>0</v>
      </c>
    </row>
    <row r="38" spans="1:19" ht="20.100000000000001" customHeight="1" x14ac:dyDescent="0.2">
      <c r="A38" s="183">
        <f ca="1">INDIRECT("Datos!B"&amp;MATCH("RUBRO ITEM",Datos!B:B,0)+ROW()-MATCH("RUBRO ITEM",A:A,0)-1)</f>
        <v>0</v>
      </c>
      <c r="B38" s="33" t="str">
        <f t="shared" ca="1" si="1"/>
        <v/>
      </c>
      <c r="C38" s="34"/>
      <c r="D38" s="15">
        <f t="shared" ca="1" si="2"/>
        <v>0</v>
      </c>
      <c r="E38" s="48"/>
      <c r="F38" s="515"/>
      <c r="G38" s="515"/>
      <c r="H38" s="515"/>
      <c r="I38" s="515"/>
      <c r="J38" s="515"/>
      <c r="K38" s="515"/>
      <c r="L38" s="515"/>
      <c r="M38" s="515"/>
      <c r="N38" s="515"/>
      <c r="O38" s="515"/>
      <c r="P38" s="515"/>
      <c r="Q38" s="515"/>
      <c r="R38" s="25"/>
      <c r="S38" s="24">
        <f t="shared" si="3"/>
        <v>0</v>
      </c>
    </row>
    <row r="39" spans="1:19" ht="20.100000000000001" customHeight="1" x14ac:dyDescent="0.2">
      <c r="A39" s="183">
        <f ca="1">INDIRECT("Datos!B"&amp;MATCH("RUBRO ITEM",Datos!B:B,0)+ROW()-MATCH("RUBRO ITEM",A:A,0)-1)</f>
        <v>0</v>
      </c>
      <c r="B39" s="33" t="str">
        <f t="shared" ca="1" si="1"/>
        <v/>
      </c>
      <c r="C39" s="34"/>
      <c r="D39" s="15">
        <f t="shared" ca="1" si="2"/>
        <v>0</v>
      </c>
      <c r="E39" s="48"/>
      <c r="F39" s="515"/>
      <c r="G39" s="515"/>
      <c r="H39" s="515"/>
      <c r="I39" s="515"/>
      <c r="J39" s="515"/>
      <c r="K39" s="515"/>
      <c r="L39" s="515"/>
      <c r="M39" s="515"/>
      <c r="N39" s="515"/>
      <c r="O39" s="515"/>
      <c r="P39" s="515"/>
      <c r="Q39" s="515"/>
      <c r="R39" s="25"/>
      <c r="S39" s="24">
        <f t="shared" si="3"/>
        <v>0</v>
      </c>
    </row>
    <row r="40" spans="1:19" ht="20.100000000000001" customHeight="1" x14ac:dyDescent="0.2">
      <c r="A40" s="183">
        <f ca="1">INDIRECT("Datos!B"&amp;MATCH("RUBRO ITEM",Datos!B:B,0)+ROW()-MATCH("RUBRO ITEM",A:A,0)-1)</f>
        <v>0</v>
      </c>
      <c r="B40" s="33" t="str">
        <f t="shared" ref="B40:B71" ca="1" si="6">IFERROR(VLOOKUP(A40,T_Computo_Presupuesto,2,FALSE),"")</f>
        <v/>
      </c>
      <c r="C40" s="34"/>
      <c r="D40" s="15">
        <f t="shared" ref="D40:D71" ca="1" si="7">IFERROR(VLOOKUP(A40,T_Computo_Presupuesto,9,FALSE),0)</f>
        <v>0</v>
      </c>
      <c r="E40" s="48"/>
      <c r="F40" s="515"/>
      <c r="G40" s="515"/>
      <c r="H40" s="515"/>
      <c r="I40" s="515"/>
      <c r="J40" s="515"/>
      <c r="K40" s="515"/>
      <c r="L40" s="515"/>
      <c r="M40" s="515"/>
      <c r="N40" s="515"/>
      <c r="O40" s="515"/>
      <c r="P40" s="515"/>
      <c r="Q40" s="515"/>
      <c r="R40" s="25"/>
      <c r="S40" s="24">
        <f t="shared" si="3"/>
        <v>0</v>
      </c>
    </row>
    <row r="41" spans="1:19" ht="20.100000000000001" customHeight="1" x14ac:dyDescent="0.2">
      <c r="A41" s="183">
        <f ca="1">INDIRECT("Datos!B"&amp;MATCH("RUBRO ITEM",Datos!B:B,0)+ROW()-MATCH("RUBRO ITEM",A:A,0)-1)</f>
        <v>0</v>
      </c>
      <c r="B41" s="33" t="str">
        <f t="shared" ca="1" si="6"/>
        <v/>
      </c>
      <c r="C41" s="34"/>
      <c r="D41" s="15">
        <f t="shared" ca="1" si="7"/>
        <v>0</v>
      </c>
      <c r="E41" s="48"/>
      <c r="F41" s="515"/>
      <c r="G41" s="515"/>
      <c r="H41" s="515"/>
      <c r="I41" s="515"/>
      <c r="J41" s="515"/>
      <c r="K41" s="515"/>
      <c r="L41" s="515"/>
      <c r="M41" s="515"/>
      <c r="N41" s="515"/>
      <c r="O41" s="515"/>
      <c r="P41" s="515"/>
      <c r="Q41" s="515"/>
      <c r="R41" s="25"/>
      <c r="S41" s="24">
        <f t="shared" si="3"/>
        <v>0</v>
      </c>
    </row>
    <row r="42" spans="1:19" ht="20.100000000000001" customHeight="1" x14ac:dyDescent="0.2">
      <c r="A42" s="183">
        <f ca="1">INDIRECT("Datos!B"&amp;MATCH("RUBRO ITEM",Datos!B:B,0)+ROW()-MATCH("RUBRO ITEM",A:A,0)-1)</f>
        <v>0</v>
      </c>
      <c r="B42" s="33" t="str">
        <f t="shared" ca="1" si="6"/>
        <v/>
      </c>
      <c r="C42" s="34"/>
      <c r="D42" s="15">
        <f t="shared" ca="1" si="7"/>
        <v>0</v>
      </c>
      <c r="E42" s="48"/>
      <c r="F42" s="515"/>
      <c r="G42" s="515"/>
      <c r="H42" s="515"/>
      <c r="I42" s="515"/>
      <c r="J42" s="515"/>
      <c r="K42" s="515"/>
      <c r="L42" s="515"/>
      <c r="M42" s="515"/>
      <c r="N42" s="515"/>
      <c r="O42" s="515"/>
      <c r="P42" s="515"/>
      <c r="Q42" s="515"/>
      <c r="R42" s="25"/>
      <c r="S42" s="24">
        <f t="shared" si="3"/>
        <v>0</v>
      </c>
    </row>
    <row r="43" spans="1:19" ht="20.100000000000001" customHeight="1" x14ac:dyDescent="0.2">
      <c r="A43" s="183">
        <f ca="1">INDIRECT("Datos!B"&amp;MATCH("RUBRO ITEM",Datos!B:B,0)+ROW()-MATCH("RUBRO ITEM",A:A,0)-1)</f>
        <v>0</v>
      </c>
      <c r="B43" s="33" t="str">
        <f t="shared" ca="1" si="6"/>
        <v/>
      </c>
      <c r="C43" s="34"/>
      <c r="D43" s="15">
        <f t="shared" ca="1" si="7"/>
        <v>0</v>
      </c>
      <c r="E43" s="48"/>
      <c r="F43" s="515"/>
      <c r="G43" s="515"/>
      <c r="H43" s="515"/>
      <c r="I43" s="515"/>
      <c r="J43" s="515"/>
      <c r="K43" s="515"/>
      <c r="L43" s="515"/>
      <c r="M43" s="515"/>
      <c r="N43" s="515"/>
      <c r="O43" s="515"/>
      <c r="P43" s="515"/>
      <c r="Q43" s="515"/>
      <c r="R43" s="25"/>
      <c r="S43" s="24">
        <f t="shared" si="3"/>
        <v>0</v>
      </c>
    </row>
    <row r="44" spans="1:19" ht="20.100000000000001" customHeight="1" x14ac:dyDescent="0.2">
      <c r="A44" s="183">
        <f ca="1">INDIRECT("Datos!B"&amp;MATCH("RUBRO ITEM",Datos!B:B,0)+ROW()-MATCH("RUBRO ITEM",A:A,0)-1)</f>
        <v>0</v>
      </c>
      <c r="B44" s="33" t="str">
        <f t="shared" ca="1" si="6"/>
        <v/>
      </c>
      <c r="C44" s="34"/>
      <c r="D44" s="15">
        <f t="shared" ca="1" si="7"/>
        <v>0</v>
      </c>
      <c r="E44" s="48"/>
      <c r="F44" s="515"/>
      <c r="G44" s="515"/>
      <c r="H44" s="515"/>
      <c r="I44" s="515"/>
      <c r="J44" s="515"/>
      <c r="K44" s="515"/>
      <c r="L44" s="515"/>
      <c r="M44" s="515"/>
      <c r="N44" s="515"/>
      <c r="O44" s="515"/>
      <c r="P44" s="515"/>
      <c r="Q44" s="515"/>
      <c r="R44" s="25"/>
      <c r="S44" s="24">
        <f t="shared" si="3"/>
        <v>0</v>
      </c>
    </row>
    <row r="45" spans="1:19" ht="20.100000000000001" customHeight="1" x14ac:dyDescent="0.2">
      <c r="A45" s="183">
        <f ca="1">INDIRECT("Datos!B"&amp;MATCH("RUBRO ITEM",Datos!B:B,0)+ROW()-MATCH("RUBRO ITEM",A:A,0)-1)</f>
        <v>0</v>
      </c>
      <c r="B45" s="33" t="str">
        <f t="shared" ca="1" si="6"/>
        <v/>
      </c>
      <c r="C45" s="34"/>
      <c r="D45" s="15">
        <f t="shared" ca="1" si="7"/>
        <v>0</v>
      </c>
      <c r="E45" s="48"/>
      <c r="F45" s="515"/>
      <c r="G45" s="515"/>
      <c r="H45" s="515"/>
      <c r="I45" s="515"/>
      <c r="J45" s="515"/>
      <c r="K45" s="515"/>
      <c r="L45" s="515"/>
      <c r="M45" s="515"/>
      <c r="N45" s="515"/>
      <c r="O45" s="515"/>
      <c r="P45" s="515"/>
      <c r="Q45" s="515"/>
      <c r="R45" s="25"/>
      <c r="S45" s="24">
        <f t="shared" ref="S45:S76" si="8">SUM(F45:Q45)</f>
        <v>0</v>
      </c>
    </row>
    <row r="46" spans="1:19" ht="20.100000000000001" customHeight="1" x14ac:dyDescent="0.2">
      <c r="A46" s="183">
        <f ca="1">INDIRECT("Datos!B"&amp;MATCH("RUBRO ITEM",Datos!B:B,0)+ROW()-MATCH("RUBRO ITEM",A:A,0)-1)</f>
        <v>0</v>
      </c>
      <c r="B46" s="33" t="str">
        <f t="shared" ca="1" si="6"/>
        <v/>
      </c>
      <c r="C46" s="34"/>
      <c r="D46" s="15">
        <f t="shared" ca="1" si="7"/>
        <v>0</v>
      </c>
      <c r="E46" s="48"/>
      <c r="F46" s="515"/>
      <c r="G46" s="515"/>
      <c r="H46" s="515"/>
      <c r="I46" s="515"/>
      <c r="J46" s="515"/>
      <c r="K46" s="515"/>
      <c r="L46" s="515"/>
      <c r="M46" s="515"/>
      <c r="N46" s="515"/>
      <c r="O46" s="515"/>
      <c r="P46" s="515"/>
      <c r="Q46" s="515"/>
      <c r="R46" s="25"/>
      <c r="S46" s="24">
        <f t="shared" si="8"/>
        <v>0</v>
      </c>
    </row>
    <row r="47" spans="1:19" ht="20.100000000000001" customHeight="1" x14ac:dyDescent="0.2">
      <c r="A47" s="183">
        <f ca="1">INDIRECT("Datos!B"&amp;MATCH("RUBRO ITEM",Datos!B:B,0)+ROW()-MATCH("RUBRO ITEM",A:A,0)-1)</f>
        <v>0</v>
      </c>
      <c r="B47" s="33" t="str">
        <f t="shared" ca="1" si="6"/>
        <v/>
      </c>
      <c r="C47" s="34"/>
      <c r="D47" s="15">
        <f t="shared" ca="1" si="7"/>
        <v>0</v>
      </c>
      <c r="E47" s="48"/>
      <c r="F47" s="515"/>
      <c r="G47" s="515"/>
      <c r="H47" s="515"/>
      <c r="I47" s="515"/>
      <c r="J47" s="515"/>
      <c r="K47" s="515"/>
      <c r="L47" s="515"/>
      <c r="M47" s="515"/>
      <c r="N47" s="515"/>
      <c r="O47" s="515"/>
      <c r="P47" s="515"/>
      <c r="Q47" s="515"/>
      <c r="R47" s="25"/>
      <c r="S47" s="24">
        <f t="shared" si="8"/>
        <v>0</v>
      </c>
    </row>
    <row r="48" spans="1:19" ht="20.100000000000001" customHeight="1" x14ac:dyDescent="0.2">
      <c r="A48" s="183">
        <f ca="1">INDIRECT("Datos!B"&amp;MATCH("RUBRO ITEM",Datos!B:B,0)+ROW()-MATCH("RUBRO ITEM",A:A,0)-1)</f>
        <v>0</v>
      </c>
      <c r="B48" s="33" t="str">
        <f t="shared" ca="1" si="6"/>
        <v/>
      </c>
      <c r="C48" s="34"/>
      <c r="D48" s="15">
        <f t="shared" ca="1" si="7"/>
        <v>0</v>
      </c>
      <c r="E48" s="48"/>
      <c r="F48" s="515"/>
      <c r="G48" s="515"/>
      <c r="H48" s="515"/>
      <c r="I48" s="515"/>
      <c r="J48" s="515"/>
      <c r="K48" s="515"/>
      <c r="L48" s="515"/>
      <c r="M48" s="515"/>
      <c r="N48" s="515"/>
      <c r="O48" s="515"/>
      <c r="P48" s="515"/>
      <c r="Q48" s="515"/>
      <c r="R48" s="25"/>
      <c r="S48" s="24">
        <f t="shared" si="8"/>
        <v>0</v>
      </c>
    </row>
    <row r="49" spans="1:19" ht="20.100000000000001" customHeight="1" x14ac:dyDescent="0.2">
      <c r="A49" s="183">
        <f ca="1">INDIRECT("Datos!B"&amp;MATCH("RUBRO ITEM",Datos!B:B,0)+ROW()-MATCH("RUBRO ITEM",A:A,0)-1)</f>
        <v>0</v>
      </c>
      <c r="B49" s="33" t="str">
        <f t="shared" ca="1" si="6"/>
        <v/>
      </c>
      <c r="C49" s="34"/>
      <c r="D49" s="15">
        <f t="shared" ca="1" si="7"/>
        <v>0</v>
      </c>
      <c r="E49" s="48"/>
      <c r="F49" s="515"/>
      <c r="G49" s="515"/>
      <c r="H49" s="515"/>
      <c r="I49" s="515"/>
      <c r="J49" s="515"/>
      <c r="K49" s="515"/>
      <c r="L49" s="515"/>
      <c r="M49" s="515"/>
      <c r="N49" s="515"/>
      <c r="O49" s="515"/>
      <c r="P49" s="515"/>
      <c r="Q49" s="515"/>
      <c r="R49" s="25"/>
      <c r="S49" s="24">
        <f t="shared" si="8"/>
        <v>0</v>
      </c>
    </row>
    <row r="50" spans="1:19" ht="20.100000000000001" customHeight="1" x14ac:dyDescent="0.2">
      <c r="A50" s="183">
        <f ca="1">INDIRECT("Datos!B"&amp;MATCH("RUBRO ITEM",Datos!B:B,0)+ROW()-MATCH("RUBRO ITEM",A:A,0)-1)</f>
        <v>0</v>
      </c>
      <c r="B50" s="33" t="str">
        <f t="shared" ca="1" si="6"/>
        <v/>
      </c>
      <c r="C50" s="34"/>
      <c r="D50" s="15">
        <f t="shared" ca="1" si="7"/>
        <v>0</v>
      </c>
      <c r="E50" s="48"/>
      <c r="F50" s="515"/>
      <c r="G50" s="515"/>
      <c r="H50" s="515"/>
      <c r="I50" s="515"/>
      <c r="J50" s="515"/>
      <c r="K50" s="515"/>
      <c r="L50" s="515"/>
      <c r="M50" s="515"/>
      <c r="N50" s="515"/>
      <c r="O50" s="515"/>
      <c r="P50" s="515"/>
      <c r="Q50" s="515"/>
      <c r="R50" s="25"/>
      <c r="S50" s="24">
        <f t="shared" si="8"/>
        <v>0</v>
      </c>
    </row>
    <row r="51" spans="1:19" ht="20.100000000000001" customHeight="1" x14ac:dyDescent="0.2">
      <c r="A51" s="183">
        <f ca="1">INDIRECT("Datos!B"&amp;MATCH("RUBRO ITEM",Datos!B:B,0)+ROW()-MATCH("RUBRO ITEM",A:A,0)-1)</f>
        <v>0</v>
      </c>
      <c r="B51" s="33" t="str">
        <f t="shared" ca="1" si="6"/>
        <v/>
      </c>
      <c r="C51" s="34"/>
      <c r="D51" s="15">
        <f t="shared" ca="1" si="7"/>
        <v>0</v>
      </c>
      <c r="E51" s="48"/>
      <c r="F51" s="515"/>
      <c r="G51" s="515"/>
      <c r="H51" s="515"/>
      <c r="I51" s="515"/>
      <c r="J51" s="515"/>
      <c r="K51" s="515"/>
      <c r="L51" s="515"/>
      <c r="M51" s="515"/>
      <c r="N51" s="515"/>
      <c r="O51" s="515"/>
      <c r="P51" s="515"/>
      <c r="Q51" s="515"/>
      <c r="R51" s="25"/>
      <c r="S51" s="24">
        <f t="shared" si="8"/>
        <v>0</v>
      </c>
    </row>
    <row r="52" spans="1:19" ht="20.100000000000001" customHeight="1" x14ac:dyDescent="0.2">
      <c r="A52" s="183">
        <f ca="1">INDIRECT("Datos!B"&amp;MATCH("RUBRO ITEM",Datos!B:B,0)+ROW()-MATCH("RUBRO ITEM",A:A,0)-1)</f>
        <v>0</v>
      </c>
      <c r="B52" s="33" t="str">
        <f t="shared" ca="1" si="6"/>
        <v/>
      </c>
      <c r="C52" s="34"/>
      <c r="D52" s="15">
        <f t="shared" ca="1" si="7"/>
        <v>0</v>
      </c>
      <c r="E52" s="48"/>
      <c r="F52" s="515"/>
      <c r="G52" s="515"/>
      <c r="H52" s="515"/>
      <c r="I52" s="515"/>
      <c r="J52" s="515"/>
      <c r="K52" s="515"/>
      <c r="L52" s="515"/>
      <c r="M52" s="515"/>
      <c r="N52" s="515"/>
      <c r="O52" s="515"/>
      <c r="P52" s="515"/>
      <c r="Q52" s="515"/>
      <c r="R52" s="25"/>
      <c r="S52" s="24">
        <f t="shared" si="8"/>
        <v>0</v>
      </c>
    </row>
    <row r="53" spans="1:19" ht="20.100000000000001" customHeight="1" x14ac:dyDescent="0.2">
      <c r="A53" s="183">
        <f ca="1">INDIRECT("Datos!B"&amp;MATCH("RUBRO ITEM",Datos!B:B,0)+ROW()-MATCH("RUBRO ITEM",A:A,0)-1)</f>
        <v>0</v>
      </c>
      <c r="B53" s="33" t="str">
        <f t="shared" ca="1" si="6"/>
        <v/>
      </c>
      <c r="C53" s="34"/>
      <c r="D53" s="15">
        <f t="shared" ca="1" si="7"/>
        <v>0</v>
      </c>
      <c r="E53" s="48"/>
      <c r="F53" s="515"/>
      <c r="G53" s="515"/>
      <c r="H53" s="515"/>
      <c r="I53" s="515"/>
      <c r="J53" s="515"/>
      <c r="K53" s="515"/>
      <c r="L53" s="515"/>
      <c r="M53" s="515"/>
      <c r="N53" s="515"/>
      <c r="O53" s="515"/>
      <c r="P53" s="515"/>
      <c r="Q53" s="515"/>
      <c r="R53" s="25"/>
      <c r="S53" s="24">
        <f t="shared" si="8"/>
        <v>0</v>
      </c>
    </row>
    <row r="54" spans="1:19" ht="20.100000000000001" customHeight="1" x14ac:dyDescent="0.2">
      <c r="A54" s="183">
        <f ca="1">INDIRECT("Datos!B"&amp;MATCH("RUBRO ITEM",Datos!B:B,0)+ROW()-MATCH("RUBRO ITEM",A:A,0)-1)</f>
        <v>0</v>
      </c>
      <c r="B54" s="33" t="str">
        <f t="shared" ca="1" si="6"/>
        <v/>
      </c>
      <c r="C54" s="34"/>
      <c r="D54" s="15">
        <f t="shared" ca="1" si="7"/>
        <v>0</v>
      </c>
      <c r="E54" s="48"/>
      <c r="F54" s="515"/>
      <c r="G54" s="515"/>
      <c r="H54" s="515"/>
      <c r="I54" s="515"/>
      <c r="J54" s="515"/>
      <c r="K54" s="515"/>
      <c r="L54" s="515"/>
      <c r="M54" s="515"/>
      <c r="N54" s="515"/>
      <c r="O54" s="515"/>
      <c r="P54" s="515"/>
      <c r="Q54" s="515"/>
      <c r="R54" s="25"/>
      <c r="S54" s="24">
        <f t="shared" si="8"/>
        <v>0</v>
      </c>
    </row>
    <row r="55" spans="1:19" ht="20.100000000000001" customHeight="1" x14ac:dyDescent="0.2">
      <c r="A55" s="183">
        <f ca="1">INDIRECT("Datos!B"&amp;MATCH("RUBRO ITEM",Datos!B:B,0)+ROW()-MATCH("RUBRO ITEM",A:A,0)-1)</f>
        <v>0</v>
      </c>
      <c r="B55" s="33" t="str">
        <f t="shared" ca="1" si="6"/>
        <v/>
      </c>
      <c r="C55" s="34"/>
      <c r="D55" s="15">
        <f t="shared" ca="1" si="7"/>
        <v>0</v>
      </c>
      <c r="E55" s="48"/>
      <c r="F55" s="515"/>
      <c r="G55" s="515"/>
      <c r="H55" s="515"/>
      <c r="I55" s="515"/>
      <c r="J55" s="515"/>
      <c r="K55" s="515"/>
      <c r="L55" s="515"/>
      <c r="M55" s="515"/>
      <c r="N55" s="515"/>
      <c r="O55" s="515"/>
      <c r="P55" s="515"/>
      <c r="Q55" s="515"/>
      <c r="R55" s="25"/>
      <c r="S55" s="24">
        <f t="shared" si="8"/>
        <v>0</v>
      </c>
    </row>
    <row r="56" spans="1:19" ht="20.100000000000001" customHeight="1" x14ac:dyDescent="0.2">
      <c r="A56" s="183">
        <f ca="1">INDIRECT("Datos!B"&amp;MATCH("RUBRO ITEM",Datos!B:B,0)+ROW()-MATCH("RUBRO ITEM",A:A,0)-1)</f>
        <v>0</v>
      </c>
      <c r="B56" s="33" t="str">
        <f t="shared" ca="1" si="6"/>
        <v/>
      </c>
      <c r="C56" s="34"/>
      <c r="D56" s="15">
        <f t="shared" ca="1" si="7"/>
        <v>0</v>
      </c>
      <c r="E56" s="48"/>
      <c r="F56" s="515"/>
      <c r="G56" s="515"/>
      <c r="H56" s="515"/>
      <c r="I56" s="515"/>
      <c r="J56" s="515"/>
      <c r="K56" s="515"/>
      <c r="L56" s="515"/>
      <c r="M56" s="515"/>
      <c r="N56" s="515"/>
      <c r="O56" s="515"/>
      <c r="P56" s="515"/>
      <c r="Q56" s="515"/>
      <c r="R56" s="25"/>
      <c r="S56" s="24">
        <f t="shared" si="8"/>
        <v>0</v>
      </c>
    </row>
    <row r="57" spans="1:19" ht="20.100000000000001" customHeight="1" x14ac:dyDescent="0.2">
      <c r="A57" s="183">
        <f ca="1">INDIRECT("Datos!B"&amp;MATCH("RUBRO ITEM",Datos!B:B,0)+ROW()-MATCH("RUBRO ITEM",A:A,0)-1)</f>
        <v>0</v>
      </c>
      <c r="B57" s="33" t="str">
        <f t="shared" ca="1" si="6"/>
        <v/>
      </c>
      <c r="C57" s="34"/>
      <c r="D57" s="15">
        <f t="shared" ca="1" si="7"/>
        <v>0</v>
      </c>
      <c r="E57" s="48"/>
      <c r="F57" s="515"/>
      <c r="G57" s="515"/>
      <c r="H57" s="515"/>
      <c r="I57" s="515"/>
      <c r="J57" s="515"/>
      <c r="K57" s="515"/>
      <c r="L57" s="515"/>
      <c r="M57" s="515"/>
      <c r="N57" s="515"/>
      <c r="O57" s="515"/>
      <c r="P57" s="515"/>
      <c r="Q57" s="515"/>
      <c r="R57" s="25"/>
      <c r="S57" s="24">
        <f t="shared" si="8"/>
        <v>0</v>
      </c>
    </row>
    <row r="58" spans="1:19" ht="20.100000000000001" customHeight="1" x14ac:dyDescent="0.2">
      <c r="A58" s="183">
        <f ca="1">INDIRECT("Datos!B"&amp;MATCH("RUBRO ITEM",Datos!B:B,0)+ROW()-MATCH("RUBRO ITEM",A:A,0)-1)</f>
        <v>0</v>
      </c>
      <c r="B58" s="33" t="str">
        <f t="shared" ca="1" si="6"/>
        <v/>
      </c>
      <c r="C58" s="34"/>
      <c r="D58" s="15">
        <f t="shared" ca="1" si="7"/>
        <v>0</v>
      </c>
      <c r="E58" s="48"/>
      <c r="F58" s="515"/>
      <c r="G58" s="515"/>
      <c r="H58" s="515"/>
      <c r="I58" s="515"/>
      <c r="J58" s="515"/>
      <c r="K58" s="515"/>
      <c r="L58" s="515"/>
      <c r="M58" s="515"/>
      <c r="N58" s="515"/>
      <c r="O58" s="515"/>
      <c r="P58" s="515"/>
      <c r="Q58" s="515"/>
      <c r="R58" s="25"/>
      <c r="S58" s="24">
        <f t="shared" si="8"/>
        <v>0</v>
      </c>
    </row>
    <row r="59" spans="1:19" ht="20.100000000000001" customHeight="1" x14ac:dyDescent="0.2">
      <c r="A59" s="183">
        <f ca="1">INDIRECT("Datos!B"&amp;MATCH("RUBRO ITEM",Datos!B:B,0)+ROW()-MATCH("RUBRO ITEM",A:A,0)-1)</f>
        <v>0</v>
      </c>
      <c r="B59" s="33" t="str">
        <f t="shared" ca="1" si="6"/>
        <v/>
      </c>
      <c r="C59" s="34"/>
      <c r="D59" s="15">
        <f t="shared" ca="1" si="7"/>
        <v>0</v>
      </c>
      <c r="E59" s="48"/>
      <c r="F59" s="515"/>
      <c r="G59" s="515"/>
      <c r="H59" s="515"/>
      <c r="I59" s="515"/>
      <c r="J59" s="515"/>
      <c r="K59" s="515"/>
      <c r="L59" s="515"/>
      <c r="M59" s="515"/>
      <c r="N59" s="515"/>
      <c r="O59" s="515"/>
      <c r="P59" s="515"/>
      <c r="Q59" s="515"/>
      <c r="R59" s="25"/>
      <c r="S59" s="24">
        <f t="shared" si="8"/>
        <v>0</v>
      </c>
    </row>
    <row r="60" spans="1:19" ht="20.100000000000001" customHeight="1" x14ac:dyDescent="0.2">
      <c r="A60" s="183">
        <f ca="1">INDIRECT("Datos!B"&amp;MATCH("RUBRO ITEM",Datos!B:B,0)+ROW()-MATCH("RUBRO ITEM",A:A,0)-1)</f>
        <v>0</v>
      </c>
      <c r="B60" s="33" t="str">
        <f t="shared" ca="1" si="6"/>
        <v/>
      </c>
      <c r="C60" s="34"/>
      <c r="D60" s="15">
        <f t="shared" ca="1" si="7"/>
        <v>0</v>
      </c>
      <c r="E60" s="48"/>
      <c r="F60" s="515"/>
      <c r="G60" s="515"/>
      <c r="H60" s="515"/>
      <c r="I60" s="515"/>
      <c r="J60" s="515"/>
      <c r="K60" s="515"/>
      <c r="L60" s="515"/>
      <c r="M60" s="515"/>
      <c r="N60" s="515"/>
      <c r="O60" s="515"/>
      <c r="P60" s="515"/>
      <c r="Q60" s="515"/>
      <c r="R60" s="25"/>
      <c r="S60" s="24">
        <f t="shared" si="8"/>
        <v>0</v>
      </c>
    </row>
    <row r="61" spans="1:19" ht="20.100000000000001" customHeight="1" x14ac:dyDescent="0.2">
      <c r="A61" s="183">
        <f ca="1">INDIRECT("Datos!B"&amp;MATCH("RUBRO ITEM",Datos!B:B,0)+ROW()-MATCH("RUBRO ITEM",A:A,0)-1)</f>
        <v>0</v>
      </c>
      <c r="B61" s="33" t="str">
        <f t="shared" ca="1" si="6"/>
        <v/>
      </c>
      <c r="C61" s="34"/>
      <c r="D61" s="15">
        <f t="shared" ca="1" si="7"/>
        <v>0</v>
      </c>
      <c r="E61" s="48"/>
      <c r="F61" s="515"/>
      <c r="G61" s="515"/>
      <c r="H61" s="515"/>
      <c r="I61" s="515"/>
      <c r="J61" s="515"/>
      <c r="K61" s="515"/>
      <c r="L61" s="515"/>
      <c r="M61" s="515"/>
      <c r="N61" s="515"/>
      <c r="O61" s="515"/>
      <c r="P61" s="515"/>
      <c r="Q61" s="515"/>
      <c r="R61" s="25"/>
      <c r="S61" s="24">
        <f t="shared" si="8"/>
        <v>0</v>
      </c>
    </row>
    <row r="62" spans="1:19" ht="20.100000000000001" customHeight="1" x14ac:dyDescent="0.2">
      <c r="A62" s="183">
        <f ca="1">INDIRECT("Datos!B"&amp;MATCH("RUBRO ITEM",Datos!B:B,0)+ROW()-MATCH("RUBRO ITEM",A:A,0)-1)</f>
        <v>0</v>
      </c>
      <c r="B62" s="33" t="str">
        <f t="shared" ca="1" si="6"/>
        <v/>
      </c>
      <c r="C62" s="34"/>
      <c r="D62" s="15">
        <f t="shared" ca="1" si="7"/>
        <v>0</v>
      </c>
      <c r="E62" s="48"/>
      <c r="F62" s="515"/>
      <c r="G62" s="515"/>
      <c r="H62" s="515"/>
      <c r="I62" s="515"/>
      <c r="J62" s="515"/>
      <c r="K62" s="515"/>
      <c r="L62" s="515"/>
      <c r="M62" s="515"/>
      <c r="N62" s="515"/>
      <c r="O62" s="515"/>
      <c r="P62" s="515"/>
      <c r="Q62" s="515"/>
      <c r="R62" s="25"/>
      <c r="S62" s="24">
        <f t="shared" si="8"/>
        <v>0</v>
      </c>
    </row>
    <row r="63" spans="1:19" ht="20.100000000000001" customHeight="1" x14ac:dyDescent="0.2">
      <c r="A63" s="183">
        <f ca="1">INDIRECT("Datos!B"&amp;MATCH("RUBRO ITEM",Datos!B:B,0)+ROW()-MATCH("RUBRO ITEM",A:A,0)-1)</f>
        <v>0</v>
      </c>
      <c r="B63" s="33" t="str">
        <f t="shared" ca="1" si="6"/>
        <v/>
      </c>
      <c r="C63" s="34"/>
      <c r="D63" s="15">
        <f t="shared" ca="1" si="7"/>
        <v>0</v>
      </c>
      <c r="E63" s="48"/>
      <c r="F63" s="515"/>
      <c r="G63" s="515"/>
      <c r="H63" s="515"/>
      <c r="I63" s="515"/>
      <c r="J63" s="515"/>
      <c r="K63" s="515"/>
      <c r="L63" s="515"/>
      <c r="M63" s="515"/>
      <c r="N63" s="515"/>
      <c r="O63" s="515"/>
      <c r="P63" s="515"/>
      <c r="Q63" s="515"/>
      <c r="R63" s="25"/>
      <c r="S63" s="24">
        <f t="shared" si="8"/>
        <v>0</v>
      </c>
    </row>
    <row r="64" spans="1:19" ht="20.100000000000001" customHeight="1" x14ac:dyDescent="0.2">
      <c r="A64" s="183">
        <f ca="1">INDIRECT("Datos!B"&amp;MATCH("RUBRO ITEM",Datos!B:B,0)+ROW()-MATCH("RUBRO ITEM",A:A,0)-1)</f>
        <v>0</v>
      </c>
      <c r="B64" s="33" t="str">
        <f t="shared" ca="1" si="6"/>
        <v/>
      </c>
      <c r="C64" s="34"/>
      <c r="D64" s="15">
        <f t="shared" ca="1" si="7"/>
        <v>0</v>
      </c>
      <c r="E64" s="48"/>
      <c r="F64" s="515"/>
      <c r="G64" s="515"/>
      <c r="H64" s="515"/>
      <c r="I64" s="515"/>
      <c r="J64" s="515"/>
      <c r="K64" s="515"/>
      <c r="L64" s="515"/>
      <c r="M64" s="515"/>
      <c r="N64" s="515"/>
      <c r="O64" s="515"/>
      <c r="P64" s="515"/>
      <c r="Q64" s="515"/>
      <c r="R64" s="25"/>
      <c r="S64" s="24">
        <f t="shared" si="8"/>
        <v>0</v>
      </c>
    </row>
    <row r="65" spans="1:19" ht="20.100000000000001" customHeight="1" x14ac:dyDescent="0.2">
      <c r="A65" s="183">
        <f ca="1">INDIRECT("Datos!B"&amp;MATCH("RUBRO ITEM",Datos!B:B,0)+ROW()-MATCH("RUBRO ITEM",A:A,0)-1)</f>
        <v>0</v>
      </c>
      <c r="B65" s="33" t="str">
        <f t="shared" ca="1" si="6"/>
        <v/>
      </c>
      <c r="C65" s="34"/>
      <c r="D65" s="15">
        <f t="shared" ca="1" si="7"/>
        <v>0</v>
      </c>
      <c r="E65" s="48"/>
      <c r="F65" s="515"/>
      <c r="G65" s="515"/>
      <c r="H65" s="515"/>
      <c r="I65" s="515"/>
      <c r="J65" s="515"/>
      <c r="K65" s="515"/>
      <c r="L65" s="515"/>
      <c r="M65" s="515"/>
      <c r="N65" s="515"/>
      <c r="O65" s="515"/>
      <c r="P65" s="515"/>
      <c r="Q65" s="515"/>
      <c r="R65" s="25"/>
      <c r="S65" s="24">
        <f t="shared" si="8"/>
        <v>0</v>
      </c>
    </row>
    <row r="66" spans="1:19" ht="20.100000000000001" customHeight="1" x14ac:dyDescent="0.2">
      <c r="A66" s="183">
        <f ca="1">INDIRECT("Datos!B"&amp;MATCH("RUBRO ITEM",Datos!B:B,0)+ROW()-MATCH("RUBRO ITEM",A:A,0)-1)</f>
        <v>0</v>
      </c>
      <c r="B66" s="33" t="str">
        <f t="shared" ca="1" si="6"/>
        <v/>
      </c>
      <c r="C66" s="34"/>
      <c r="D66" s="15">
        <f t="shared" ca="1" si="7"/>
        <v>0</v>
      </c>
      <c r="E66" s="48"/>
      <c r="F66" s="515"/>
      <c r="G66" s="515"/>
      <c r="H66" s="515"/>
      <c r="I66" s="515"/>
      <c r="J66" s="515"/>
      <c r="K66" s="515"/>
      <c r="L66" s="515"/>
      <c r="M66" s="515"/>
      <c r="N66" s="515"/>
      <c r="O66" s="515"/>
      <c r="P66" s="515"/>
      <c r="Q66" s="515"/>
      <c r="R66" s="25"/>
      <c r="S66" s="24">
        <f t="shared" si="8"/>
        <v>0</v>
      </c>
    </row>
    <row r="67" spans="1:19" ht="20.100000000000001" customHeight="1" x14ac:dyDescent="0.2">
      <c r="A67" s="183">
        <f ca="1">INDIRECT("Datos!B"&amp;MATCH("RUBRO ITEM",Datos!B:B,0)+ROW()-MATCH("RUBRO ITEM",A:A,0)-1)</f>
        <v>0</v>
      </c>
      <c r="B67" s="33" t="str">
        <f t="shared" ca="1" si="6"/>
        <v/>
      </c>
      <c r="C67" s="34"/>
      <c r="D67" s="15">
        <f t="shared" ca="1" si="7"/>
        <v>0</v>
      </c>
      <c r="E67" s="48"/>
      <c r="F67" s="515"/>
      <c r="G67" s="515"/>
      <c r="H67" s="515"/>
      <c r="I67" s="515"/>
      <c r="J67" s="515"/>
      <c r="K67" s="515"/>
      <c r="L67" s="515"/>
      <c r="M67" s="515"/>
      <c r="N67" s="515"/>
      <c r="O67" s="515"/>
      <c r="P67" s="515"/>
      <c r="Q67" s="515"/>
      <c r="R67" s="25"/>
      <c r="S67" s="24">
        <f t="shared" si="8"/>
        <v>0</v>
      </c>
    </row>
    <row r="68" spans="1:19" ht="20.100000000000001" customHeight="1" x14ac:dyDescent="0.2">
      <c r="A68" s="183">
        <f ca="1">INDIRECT("Datos!B"&amp;MATCH("RUBRO ITEM",Datos!B:B,0)+ROW()-MATCH("RUBRO ITEM",A:A,0)-1)</f>
        <v>0</v>
      </c>
      <c r="B68" s="33" t="str">
        <f t="shared" ca="1" si="6"/>
        <v/>
      </c>
      <c r="C68" s="34"/>
      <c r="D68" s="15">
        <f t="shared" ca="1" si="7"/>
        <v>0</v>
      </c>
      <c r="E68" s="48"/>
      <c r="F68" s="515"/>
      <c r="G68" s="515"/>
      <c r="H68" s="515"/>
      <c r="I68" s="515"/>
      <c r="J68" s="515"/>
      <c r="K68" s="515"/>
      <c r="L68" s="515"/>
      <c r="M68" s="515"/>
      <c r="N68" s="515"/>
      <c r="O68" s="515"/>
      <c r="P68" s="515"/>
      <c r="Q68" s="515"/>
      <c r="R68" s="25"/>
      <c r="S68" s="24">
        <f t="shared" si="8"/>
        <v>0</v>
      </c>
    </row>
    <row r="69" spans="1:19" ht="20.100000000000001" customHeight="1" x14ac:dyDescent="0.2">
      <c r="A69" s="183">
        <f ca="1">INDIRECT("Datos!B"&amp;MATCH("RUBRO ITEM",Datos!B:B,0)+ROW()-MATCH("RUBRO ITEM",A:A,0)-1)</f>
        <v>0</v>
      </c>
      <c r="B69" s="33" t="str">
        <f t="shared" ca="1" si="6"/>
        <v/>
      </c>
      <c r="C69" s="34"/>
      <c r="D69" s="15">
        <f t="shared" ca="1" si="7"/>
        <v>0</v>
      </c>
      <c r="E69" s="48"/>
      <c r="F69" s="515"/>
      <c r="G69" s="515"/>
      <c r="H69" s="515"/>
      <c r="I69" s="515"/>
      <c r="J69" s="515"/>
      <c r="K69" s="515"/>
      <c r="L69" s="515"/>
      <c r="M69" s="515"/>
      <c r="N69" s="515"/>
      <c r="O69" s="515"/>
      <c r="P69" s="515"/>
      <c r="Q69" s="515"/>
      <c r="R69" s="25"/>
      <c r="S69" s="24">
        <f t="shared" si="8"/>
        <v>0</v>
      </c>
    </row>
    <row r="70" spans="1:19" ht="20.100000000000001" customHeight="1" x14ac:dyDescent="0.2">
      <c r="A70" s="183">
        <f ca="1">INDIRECT("Datos!B"&amp;MATCH("RUBRO ITEM",Datos!B:B,0)+ROW()-MATCH("RUBRO ITEM",A:A,0)-1)</f>
        <v>0</v>
      </c>
      <c r="B70" s="33" t="str">
        <f t="shared" ca="1" si="6"/>
        <v/>
      </c>
      <c r="C70" s="34"/>
      <c r="D70" s="15">
        <f t="shared" ca="1" si="7"/>
        <v>0</v>
      </c>
      <c r="E70" s="48"/>
      <c r="F70" s="515"/>
      <c r="G70" s="515"/>
      <c r="H70" s="515"/>
      <c r="I70" s="515"/>
      <c r="J70" s="515"/>
      <c r="K70" s="515"/>
      <c r="L70" s="515"/>
      <c r="M70" s="515"/>
      <c r="N70" s="515"/>
      <c r="O70" s="515"/>
      <c r="P70" s="515"/>
      <c r="Q70" s="515"/>
      <c r="R70" s="25"/>
      <c r="S70" s="24">
        <f t="shared" si="8"/>
        <v>0</v>
      </c>
    </row>
    <row r="71" spans="1:19" ht="20.100000000000001" customHeight="1" x14ac:dyDescent="0.2">
      <c r="A71" s="183">
        <f ca="1">INDIRECT("Datos!B"&amp;MATCH("RUBRO ITEM",Datos!B:B,0)+ROW()-MATCH("RUBRO ITEM",A:A,0)-1)</f>
        <v>0</v>
      </c>
      <c r="B71" s="33" t="str">
        <f t="shared" ca="1" si="6"/>
        <v/>
      </c>
      <c r="C71" s="34"/>
      <c r="D71" s="15">
        <f t="shared" ca="1" si="7"/>
        <v>0</v>
      </c>
      <c r="E71" s="48"/>
      <c r="F71" s="515"/>
      <c r="G71" s="515"/>
      <c r="H71" s="515"/>
      <c r="I71" s="515"/>
      <c r="J71" s="515"/>
      <c r="K71" s="515"/>
      <c r="L71" s="515"/>
      <c r="M71" s="515"/>
      <c r="N71" s="515"/>
      <c r="O71" s="515"/>
      <c r="P71" s="515"/>
      <c r="Q71" s="515"/>
      <c r="R71" s="25"/>
      <c r="S71" s="24">
        <f t="shared" si="8"/>
        <v>0</v>
      </c>
    </row>
    <row r="72" spans="1:19" ht="20.100000000000001" customHeight="1" x14ac:dyDescent="0.2">
      <c r="A72" s="183">
        <f ca="1">INDIRECT("Datos!B"&amp;MATCH("RUBRO ITEM",Datos!B:B,0)+ROW()-MATCH("RUBRO ITEM",A:A,0)-1)</f>
        <v>0</v>
      </c>
      <c r="B72" s="33" t="str">
        <f t="shared" ref="B72:B92" ca="1" si="9">IFERROR(VLOOKUP(A72,T_Computo_Presupuesto,2,FALSE),"")</f>
        <v/>
      </c>
      <c r="C72" s="34"/>
      <c r="D72" s="15">
        <f t="shared" ref="D72:D103" ca="1" si="10">IFERROR(VLOOKUP(A72,T_Computo_Presupuesto,9,FALSE),0)</f>
        <v>0</v>
      </c>
      <c r="E72" s="48"/>
      <c r="F72" s="515"/>
      <c r="G72" s="515"/>
      <c r="H72" s="515"/>
      <c r="I72" s="515"/>
      <c r="J72" s="515"/>
      <c r="K72" s="515"/>
      <c r="L72" s="515"/>
      <c r="M72" s="515"/>
      <c r="N72" s="515"/>
      <c r="O72" s="515"/>
      <c r="P72" s="515"/>
      <c r="Q72" s="515"/>
      <c r="R72" s="25"/>
      <c r="S72" s="24">
        <f t="shared" si="8"/>
        <v>0</v>
      </c>
    </row>
    <row r="73" spans="1:19" ht="20.100000000000001" customHeight="1" x14ac:dyDescent="0.2">
      <c r="A73" s="183">
        <f ca="1">INDIRECT("Datos!B"&amp;MATCH("RUBRO ITEM",Datos!B:B,0)+ROW()-MATCH("RUBRO ITEM",A:A,0)-1)</f>
        <v>0</v>
      </c>
      <c r="B73" s="33" t="str">
        <f t="shared" ca="1" si="9"/>
        <v/>
      </c>
      <c r="C73" s="34"/>
      <c r="D73" s="15">
        <f t="shared" ca="1" si="10"/>
        <v>0</v>
      </c>
      <c r="E73" s="48"/>
      <c r="F73" s="515"/>
      <c r="G73" s="515"/>
      <c r="H73" s="515"/>
      <c r="I73" s="515"/>
      <c r="J73" s="515"/>
      <c r="K73" s="515"/>
      <c r="L73" s="515"/>
      <c r="M73" s="515"/>
      <c r="N73" s="515"/>
      <c r="O73" s="515"/>
      <c r="P73" s="515"/>
      <c r="Q73" s="515"/>
      <c r="R73" s="25"/>
      <c r="S73" s="24">
        <f t="shared" si="8"/>
        <v>0</v>
      </c>
    </row>
    <row r="74" spans="1:19" ht="20.100000000000001" customHeight="1" x14ac:dyDescent="0.2">
      <c r="A74" s="183">
        <f ca="1">INDIRECT("Datos!B"&amp;MATCH("RUBRO ITEM",Datos!B:B,0)+ROW()-MATCH("RUBRO ITEM",A:A,0)-1)</f>
        <v>0</v>
      </c>
      <c r="B74" s="33" t="str">
        <f t="shared" ca="1" si="9"/>
        <v/>
      </c>
      <c r="C74" s="34"/>
      <c r="D74" s="15">
        <f t="shared" ca="1" si="10"/>
        <v>0</v>
      </c>
      <c r="E74" s="48"/>
      <c r="F74" s="515"/>
      <c r="G74" s="515"/>
      <c r="H74" s="515"/>
      <c r="I74" s="515"/>
      <c r="J74" s="515"/>
      <c r="K74" s="515"/>
      <c r="L74" s="515"/>
      <c r="M74" s="515"/>
      <c r="N74" s="515"/>
      <c r="O74" s="515"/>
      <c r="P74" s="515"/>
      <c r="Q74" s="515"/>
      <c r="R74" s="25"/>
      <c r="S74" s="24">
        <f t="shared" si="8"/>
        <v>0</v>
      </c>
    </row>
    <row r="75" spans="1:19" ht="20.100000000000001" customHeight="1" x14ac:dyDescent="0.2">
      <c r="A75" s="183">
        <f ca="1">INDIRECT("Datos!B"&amp;MATCH("RUBRO ITEM",Datos!B:B,0)+ROW()-MATCH("RUBRO ITEM",A:A,0)-1)</f>
        <v>0</v>
      </c>
      <c r="B75" s="33" t="str">
        <f t="shared" ca="1" si="9"/>
        <v/>
      </c>
      <c r="C75" s="34"/>
      <c r="D75" s="15">
        <f t="shared" ca="1" si="10"/>
        <v>0</v>
      </c>
      <c r="E75" s="48"/>
      <c r="F75" s="515"/>
      <c r="G75" s="515"/>
      <c r="H75" s="515"/>
      <c r="I75" s="515"/>
      <c r="J75" s="515"/>
      <c r="K75" s="515"/>
      <c r="L75" s="515"/>
      <c r="M75" s="515"/>
      <c r="N75" s="515"/>
      <c r="O75" s="515"/>
      <c r="P75" s="515"/>
      <c r="Q75" s="515"/>
      <c r="R75" s="25"/>
      <c r="S75" s="24">
        <f t="shared" si="8"/>
        <v>0</v>
      </c>
    </row>
    <row r="76" spans="1:19" ht="20.100000000000001" customHeight="1" x14ac:dyDescent="0.2">
      <c r="A76" s="183">
        <f ca="1">INDIRECT("Datos!B"&amp;MATCH("RUBRO ITEM",Datos!B:B,0)+ROW()-MATCH("RUBRO ITEM",A:A,0)-1)</f>
        <v>0</v>
      </c>
      <c r="B76" s="33" t="str">
        <f t="shared" ca="1" si="9"/>
        <v/>
      </c>
      <c r="C76" s="34"/>
      <c r="D76" s="15">
        <f t="shared" ca="1" si="10"/>
        <v>0</v>
      </c>
      <c r="E76" s="48"/>
      <c r="F76" s="515"/>
      <c r="G76" s="515"/>
      <c r="H76" s="515"/>
      <c r="I76" s="515"/>
      <c r="J76" s="515"/>
      <c r="K76" s="515"/>
      <c r="L76" s="515"/>
      <c r="M76" s="515"/>
      <c r="N76" s="515"/>
      <c r="O76" s="515"/>
      <c r="P76" s="515"/>
      <c r="Q76" s="515"/>
      <c r="R76" s="25"/>
      <c r="S76" s="24">
        <f t="shared" si="8"/>
        <v>0</v>
      </c>
    </row>
    <row r="77" spans="1:19" ht="20.100000000000001" customHeight="1" x14ac:dyDescent="0.2">
      <c r="A77" s="183">
        <f ca="1">INDIRECT("Datos!B"&amp;MATCH("RUBRO ITEM",Datos!B:B,0)+ROW()-MATCH("RUBRO ITEM",A:A,0)-1)</f>
        <v>0</v>
      </c>
      <c r="B77" s="33" t="str">
        <f t="shared" ca="1" si="9"/>
        <v/>
      </c>
      <c r="C77" s="34"/>
      <c r="D77" s="15">
        <f t="shared" ca="1" si="10"/>
        <v>0</v>
      </c>
      <c r="E77" s="48"/>
      <c r="F77" s="515"/>
      <c r="G77" s="515"/>
      <c r="H77" s="515"/>
      <c r="I77" s="515"/>
      <c r="J77" s="515"/>
      <c r="K77" s="515"/>
      <c r="L77" s="515"/>
      <c r="M77" s="515"/>
      <c r="N77" s="515"/>
      <c r="O77" s="515"/>
      <c r="P77" s="515"/>
      <c r="Q77" s="515"/>
      <c r="R77" s="25"/>
      <c r="S77" s="24">
        <f t="shared" ref="S77:S108" si="11">SUM(F77:Q77)</f>
        <v>0</v>
      </c>
    </row>
    <row r="78" spans="1:19" ht="20.100000000000001" customHeight="1" x14ac:dyDescent="0.2">
      <c r="A78" s="183">
        <f ca="1">INDIRECT("Datos!B"&amp;MATCH("RUBRO ITEM",Datos!B:B,0)+ROW()-MATCH("RUBRO ITEM",A:A,0)-1)</f>
        <v>0</v>
      </c>
      <c r="B78" s="33" t="str">
        <f t="shared" ca="1" si="9"/>
        <v/>
      </c>
      <c r="C78" s="34"/>
      <c r="D78" s="15">
        <f t="shared" ca="1" si="10"/>
        <v>0</v>
      </c>
      <c r="E78" s="48"/>
      <c r="F78" s="515"/>
      <c r="G78" s="515"/>
      <c r="H78" s="515"/>
      <c r="I78" s="515"/>
      <c r="J78" s="515"/>
      <c r="K78" s="515"/>
      <c r="L78" s="515"/>
      <c r="M78" s="515"/>
      <c r="N78" s="515"/>
      <c r="O78" s="515"/>
      <c r="P78" s="515"/>
      <c r="Q78" s="515"/>
      <c r="R78" s="25"/>
      <c r="S78" s="24">
        <f t="shared" si="11"/>
        <v>0</v>
      </c>
    </row>
    <row r="79" spans="1:19" ht="20.100000000000001" customHeight="1" x14ac:dyDescent="0.2">
      <c r="A79" s="183">
        <f ca="1">INDIRECT("Datos!B"&amp;MATCH("RUBRO ITEM",Datos!B:B,0)+ROW()-MATCH("RUBRO ITEM",A:A,0)-1)</f>
        <v>0</v>
      </c>
      <c r="B79" s="33" t="str">
        <f t="shared" ca="1" si="9"/>
        <v/>
      </c>
      <c r="C79" s="34"/>
      <c r="D79" s="15">
        <f t="shared" ca="1" si="10"/>
        <v>0</v>
      </c>
      <c r="E79" s="48"/>
      <c r="F79" s="515"/>
      <c r="G79" s="515"/>
      <c r="H79" s="515"/>
      <c r="I79" s="515"/>
      <c r="J79" s="515"/>
      <c r="K79" s="515"/>
      <c r="L79" s="515"/>
      <c r="M79" s="515"/>
      <c r="N79" s="515"/>
      <c r="O79" s="515"/>
      <c r="P79" s="515"/>
      <c r="Q79" s="515"/>
      <c r="R79" s="25"/>
      <c r="S79" s="24">
        <f t="shared" si="11"/>
        <v>0</v>
      </c>
    </row>
    <row r="80" spans="1:19" ht="20.100000000000001" customHeight="1" x14ac:dyDescent="0.2">
      <c r="A80" s="183">
        <f ca="1">INDIRECT("Datos!B"&amp;MATCH("RUBRO ITEM",Datos!B:B,0)+ROW()-MATCH("RUBRO ITEM",A:A,0)-1)</f>
        <v>0</v>
      </c>
      <c r="B80" s="33" t="str">
        <f t="shared" ca="1" si="9"/>
        <v/>
      </c>
      <c r="C80" s="34"/>
      <c r="D80" s="15">
        <f t="shared" ca="1" si="10"/>
        <v>0</v>
      </c>
      <c r="E80" s="48"/>
      <c r="F80" s="515"/>
      <c r="G80" s="515"/>
      <c r="H80" s="515"/>
      <c r="I80" s="515"/>
      <c r="J80" s="515"/>
      <c r="K80" s="515"/>
      <c r="L80" s="515"/>
      <c r="M80" s="515"/>
      <c r="N80" s="515"/>
      <c r="O80" s="515"/>
      <c r="P80" s="515"/>
      <c r="Q80" s="515"/>
      <c r="R80" s="25"/>
      <c r="S80" s="24">
        <f t="shared" si="11"/>
        <v>0</v>
      </c>
    </row>
    <row r="81" spans="1:19" ht="20.100000000000001" customHeight="1" x14ac:dyDescent="0.2">
      <c r="A81" s="183">
        <f ca="1">INDIRECT("Datos!B"&amp;MATCH("RUBRO ITEM",Datos!B:B,0)+ROW()-MATCH("RUBRO ITEM",A:A,0)-1)</f>
        <v>0</v>
      </c>
      <c r="B81" s="33" t="str">
        <f t="shared" ca="1" si="9"/>
        <v/>
      </c>
      <c r="C81" s="34"/>
      <c r="D81" s="15">
        <f t="shared" ca="1" si="10"/>
        <v>0</v>
      </c>
      <c r="E81" s="48"/>
      <c r="F81" s="515"/>
      <c r="G81" s="515"/>
      <c r="H81" s="515"/>
      <c r="I81" s="515"/>
      <c r="J81" s="515"/>
      <c r="K81" s="515"/>
      <c r="L81" s="515"/>
      <c r="M81" s="515"/>
      <c r="N81" s="515"/>
      <c r="O81" s="515"/>
      <c r="P81" s="515"/>
      <c r="Q81" s="515"/>
      <c r="R81" s="25"/>
      <c r="S81" s="24">
        <f t="shared" si="11"/>
        <v>0</v>
      </c>
    </row>
    <row r="82" spans="1:19" ht="20.100000000000001" customHeight="1" x14ac:dyDescent="0.2">
      <c r="A82" s="183">
        <f ca="1">INDIRECT("Datos!B"&amp;MATCH("RUBRO ITEM",Datos!B:B,0)+ROW()-MATCH("RUBRO ITEM",A:A,0)-1)</f>
        <v>0</v>
      </c>
      <c r="B82" s="33" t="str">
        <f t="shared" ca="1" si="9"/>
        <v/>
      </c>
      <c r="C82" s="34"/>
      <c r="D82" s="15">
        <f t="shared" ca="1" si="10"/>
        <v>0</v>
      </c>
      <c r="E82" s="48"/>
      <c r="F82" s="515"/>
      <c r="G82" s="515"/>
      <c r="H82" s="515"/>
      <c r="I82" s="515"/>
      <c r="J82" s="515"/>
      <c r="K82" s="515"/>
      <c r="L82" s="515"/>
      <c r="M82" s="515"/>
      <c r="N82" s="515"/>
      <c r="O82" s="515"/>
      <c r="P82" s="515"/>
      <c r="Q82" s="515"/>
      <c r="R82" s="25"/>
      <c r="S82" s="24">
        <f t="shared" si="11"/>
        <v>0</v>
      </c>
    </row>
    <row r="83" spans="1:19" ht="20.100000000000001" customHeight="1" x14ac:dyDescent="0.2">
      <c r="A83" s="183">
        <f ca="1">INDIRECT("Datos!B"&amp;MATCH("RUBRO ITEM",Datos!B:B,0)+ROW()-MATCH("RUBRO ITEM",A:A,0)-1)</f>
        <v>0</v>
      </c>
      <c r="B83" s="33" t="str">
        <f t="shared" ca="1" si="9"/>
        <v/>
      </c>
      <c r="C83" s="34"/>
      <c r="D83" s="15">
        <f t="shared" ca="1" si="10"/>
        <v>0</v>
      </c>
      <c r="E83" s="48"/>
      <c r="F83" s="515"/>
      <c r="G83" s="515"/>
      <c r="H83" s="515"/>
      <c r="I83" s="515"/>
      <c r="J83" s="515"/>
      <c r="K83" s="515"/>
      <c r="L83" s="515"/>
      <c r="M83" s="515"/>
      <c r="N83" s="515"/>
      <c r="O83" s="515"/>
      <c r="P83" s="515"/>
      <c r="Q83" s="515"/>
      <c r="R83" s="25"/>
      <c r="S83" s="24">
        <f t="shared" si="11"/>
        <v>0</v>
      </c>
    </row>
    <row r="84" spans="1:19" ht="20.100000000000001" customHeight="1" x14ac:dyDescent="0.2">
      <c r="A84" s="183">
        <f ca="1">INDIRECT("Datos!B"&amp;MATCH("RUBRO ITEM",Datos!B:B,0)+ROW()-MATCH("RUBRO ITEM",A:A,0)-1)</f>
        <v>0</v>
      </c>
      <c r="B84" s="33" t="str">
        <f t="shared" ca="1" si="9"/>
        <v/>
      </c>
      <c r="C84" s="34"/>
      <c r="D84" s="15">
        <f t="shared" ca="1" si="10"/>
        <v>0</v>
      </c>
      <c r="E84" s="48"/>
      <c r="F84" s="515"/>
      <c r="G84" s="515"/>
      <c r="H84" s="515"/>
      <c r="I84" s="515"/>
      <c r="J84" s="515"/>
      <c r="K84" s="515"/>
      <c r="L84" s="515"/>
      <c r="M84" s="515"/>
      <c r="N84" s="515"/>
      <c r="O84" s="515"/>
      <c r="P84" s="515"/>
      <c r="Q84" s="515"/>
      <c r="R84" s="25"/>
      <c r="S84" s="24">
        <f t="shared" si="11"/>
        <v>0</v>
      </c>
    </row>
    <row r="85" spans="1:19" ht="20.100000000000001" customHeight="1" x14ac:dyDescent="0.2">
      <c r="A85" s="183">
        <f ca="1">INDIRECT("Datos!B"&amp;MATCH("RUBRO ITEM",Datos!B:B,0)+ROW()-MATCH("RUBRO ITEM",A:A,0)-1)</f>
        <v>0</v>
      </c>
      <c r="B85" s="33" t="str">
        <f t="shared" ca="1" si="9"/>
        <v/>
      </c>
      <c r="C85" s="34"/>
      <c r="D85" s="15">
        <f t="shared" ca="1" si="10"/>
        <v>0</v>
      </c>
      <c r="E85" s="48"/>
      <c r="F85" s="515"/>
      <c r="G85" s="515"/>
      <c r="H85" s="515"/>
      <c r="I85" s="515"/>
      <c r="J85" s="515"/>
      <c r="K85" s="515"/>
      <c r="L85" s="515"/>
      <c r="M85" s="515"/>
      <c r="N85" s="515"/>
      <c r="O85" s="515"/>
      <c r="P85" s="515"/>
      <c r="Q85" s="515"/>
      <c r="R85" s="25"/>
      <c r="S85" s="24">
        <f t="shared" si="11"/>
        <v>0</v>
      </c>
    </row>
    <row r="86" spans="1:19" ht="20.100000000000001" customHeight="1" x14ac:dyDescent="0.2">
      <c r="A86" s="183">
        <f ca="1">INDIRECT("Datos!B"&amp;MATCH("RUBRO ITEM",Datos!B:B,0)+ROW()-MATCH("RUBRO ITEM",A:A,0)-1)</f>
        <v>0</v>
      </c>
      <c r="B86" s="33" t="str">
        <f t="shared" ca="1" si="9"/>
        <v/>
      </c>
      <c r="C86" s="34"/>
      <c r="D86" s="15">
        <f t="shared" ca="1" si="10"/>
        <v>0</v>
      </c>
      <c r="E86" s="48"/>
      <c r="F86" s="515"/>
      <c r="G86" s="515"/>
      <c r="H86" s="515"/>
      <c r="I86" s="515"/>
      <c r="J86" s="515"/>
      <c r="K86" s="515"/>
      <c r="L86" s="515"/>
      <c r="M86" s="515"/>
      <c r="N86" s="515"/>
      <c r="O86" s="515"/>
      <c r="P86" s="515"/>
      <c r="Q86" s="515"/>
      <c r="R86" s="25"/>
      <c r="S86" s="24">
        <f t="shared" si="11"/>
        <v>0</v>
      </c>
    </row>
    <row r="87" spans="1:19" ht="20.100000000000001" customHeight="1" x14ac:dyDescent="0.2">
      <c r="A87" s="183">
        <f ca="1">INDIRECT("Datos!B"&amp;MATCH("RUBRO ITEM",Datos!B:B,0)+ROW()-MATCH("RUBRO ITEM",A:A,0)-1)</f>
        <v>0</v>
      </c>
      <c r="B87" s="33" t="str">
        <f t="shared" ca="1" si="9"/>
        <v/>
      </c>
      <c r="C87" s="34"/>
      <c r="D87" s="15">
        <f t="shared" ca="1" si="10"/>
        <v>0</v>
      </c>
      <c r="E87" s="48"/>
      <c r="F87" s="515"/>
      <c r="G87" s="515"/>
      <c r="H87" s="515"/>
      <c r="I87" s="515"/>
      <c r="J87" s="515"/>
      <c r="K87" s="515"/>
      <c r="L87" s="515"/>
      <c r="M87" s="515"/>
      <c r="N87" s="515"/>
      <c r="O87" s="515"/>
      <c r="P87" s="515"/>
      <c r="Q87" s="515"/>
      <c r="R87" s="25"/>
      <c r="S87" s="24">
        <f t="shared" si="11"/>
        <v>0</v>
      </c>
    </row>
    <row r="88" spans="1:19" ht="20.100000000000001" customHeight="1" x14ac:dyDescent="0.2">
      <c r="A88" s="183">
        <f ca="1">INDIRECT("Datos!B"&amp;MATCH("RUBRO ITEM",Datos!B:B,0)+ROW()-MATCH("RUBRO ITEM",A:A,0)-1)</f>
        <v>0</v>
      </c>
      <c r="B88" s="33" t="str">
        <f t="shared" ca="1" si="9"/>
        <v/>
      </c>
      <c r="C88" s="34"/>
      <c r="D88" s="15">
        <f t="shared" ca="1" si="10"/>
        <v>0</v>
      </c>
      <c r="E88" s="48"/>
      <c r="F88" s="515"/>
      <c r="G88" s="515"/>
      <c r="H88" s="515"/>
      <c r="I88" s="515"/>
      <c r="J88" s="515"/>
      <c r="K88" s="515"/>
      <c r="L88" s="515"/>
      <c r="M88" s="515"/>
      <c r="N88" s="515"/>
      <c r="O88" s="515"/>
      <c r="P88" s="515"/>
      <c r="Q88" s="515"/>
      <c r="R88" s="25"/>
      <c r="S88" s="24">
        <f t="shared" si="11"/>
        <v>0</v>
      </c>
    </row>
    <row r="89" spans="1:19" ht="20.100000000000001" customHeight="1" x14ac:dyDescent="0.2">
      <c r="A89" s="183">
        <f ca="1">INDIRECT("Datos!B"&amp;MATCH("RUBRO ITEM",Datos!B:B,0)+ROW()-MATCH("RUBRO ITEM",A:A,0)-1)</f>
        <v>0</v>
      </c>
      <c r="B89" s="33" t="str">
        <f t="shared" ca="1" si="9"/>
        <v/>
      </c>
      <c r="C89" s="34"/>
      <c r="D89" s="15">
        <f t="shared" ca="1" si="10"/>
        <v>0</v>
      </c>
      <c r="E89" s="48"/>
      <c r="F89" s="515"/>
      <c r="G89" s="515"/>
      <c r="H89" s="515"/>
      <c r="I89" s="515"/>
      <c r="J89" s="515"/>
      <c r="K89" s="515"/>
      <c r="L89" s="515"/>
      <c r="M89" s="515"/>
      <c r="N89" s="515"/>
      <c r="O89" s="515"/>
      <c r="P89" s="515"/>
      <c r="Q89" s="515"/>
      <c r="R89" s="25"/>
      <c r="S89" s="24">
        <f t="shared" si="11"/>
        <v>0</v>
      </c>
    </row>
    <row r="90" spans="1:19" ht="20.100000000000001" customHeight="1" x14ac:dyDescent="0.2">
      <c r="A90" s="183">
        <f ca="1">INDIRECT("Datos!B"&amp;MATCH("RUBRO ITEM",Datos!B:B,0)+ROW()-MATCH("RUBRO ITEM",A:A,0)-1)</f>
        <v>0</v>
      </c>
      <c r="B90" s="33" t="str">
        <f t="shared" ca="1" si="9"/>
        <v/>
      </c>
      <c r="C90" s="34"/>
      <c r="D90" s="15">
        <f t="shared" ca="1" si="10"/>
        <v>0</v>
      </c>
      <c r="E90" s="48"/>
      <c r="F90" s="515"/>
      <c r="G90" s="515"/>
      <c r="H90" s="515"/>
      <c r="I90" s="515"/>
      <c r="J90" s="515"/>
      <c r="K90" s="515"/>
      <c r="L90" s="515"/>
      <c r="M90" s="515"/>
      <c r="N90" s="515"/>
      <c r="O90" s="515"/>
      <c r="P90" s="515"/>
      <c r="Q90" s="515"/>
      <c r="R90" s="25"/>
      <c r="S90" s="24">
        <f t="shared" si="11"/>
        <v>0</v>
      </c>
    </row>
    <row r="91" spans="1:19" ht="20.100000000000001" customHeight="1" x14ac:dyDescent="0.2">
      <c r="A91" s="183">
        <f ca="1">INDIRECT("Datos!B"&amp;MATCH("RUBRO ITEM",Datos!B:B,0)+ROW()-MATCH("RUBRO ITEM",A:A,0)-1)</f>
        <v>0</v>
      </c>
      <c r="B91" s="33" t="str">
        <f t="shared" ca="1" si="9"/>
        <v/>
      </c>
      <c r="C91" s="34"/>
      <c r="D91" s="15">
        <f t="shared" ca="1" si="10"/>
        <v>0</v>
      </c>
      <c r="E91" s="48"/>
      <c r="F91" s="515"/>
      <c r="G91" s="515"/>
      <c r="H91" s="515"/>
      <c r="I91" s="515"/>
      <c r="J91" s="515"/>
      <c r="K91" s="515"/>
      <c r="L91" s="515"/>
      <c r="M91" s="515"/>
      <c r="N91" s="515"/>
      <c r="O91" s="515"/>
      <c r="P91" s="515"/>
      <c r="Q91" s="515"/>
      <c r="R91" s="25"/>
      <c r="S91" s="24">
        <f t="shared" si="11"/>
        <v>0</v>
      </c>
    </row>
    <row r="92" spans="1:19" ht="20.100000000000001" customHeight="1" x14ac:dyDescent="0.2">
      <c r="A92" s="183">
        <f ca="1">INDIRECT("Datos!B"&amp;MATCH("RUBRO ITEM",Datos!B:B,0)+ROW()-MATCH("RUBRO ITEM",A:A,0)-1)</f>
        <v>0</v>
      </c>
      <c r="B92" s="33" t="str">
        <f t="shared" ca="1" si="9"/>
        <v/>
      </c>
      <c r="C92" s="34"/>
      <c r="D92" s="15">
        <f t="shared" ca="1" si="10"/>
        <v>0</v>
      </c>
      <c r="E92" s="48"/>
      <c r="F92" s="515"/>
      <c r="G92" s="515"/>
      <c r="H92" s="515"/>
      <c r="I92" s="515"/>
      <c r="J92" s="515"/>
      <c r="K92" s="515"/>
      <c r="L92" s="515"/>
      <c r="M92" s="515"/>
      <c r="N92" s="515"/>
      <c r="O92" s="515"/>
      <c r="P92" s="515"/>
      <c r="Q92" s="515"/>
      <c r="R92" s="25"/>
      <c r="S92" s="24">
        <f t="shared" si="11"/>
        <v>0</v>
      </c>
    </row>
    <row r="93" spans="1:19" ht="20.100000000000001" customHeight="1" x14ac:dyDescent="0.2">
      <c r="A93" s="183">
        <f ca="1">INDIRECT("Datos!B"&amp;MATCH("RUBRO ITEM",Datos!B:B,0)+ROW()-MATCH("RUBRO ITEM",A:A,0)-1)</f>
        <v>0</v>
      </c>
      <c r="B93" s="33" t="str">
        <f t="shared" ref="B93:B156" ca="1" si="12">IFERROR(VLOOKUP(A93,T_Computo_Presupuesto,2,FALSE),"")</f>
        <v/>
      </c>
      <c r="C93" s="34"/>
      <c r="D93" s="15">
        <f t="shared" ca="1" si="10"/>
        <v>0</v>
      </c>
      <c r="E93" s="48"/>
      <c r="F93" s="515"/>
      <c r="G93" s="515"/>
      <c r="H93" s="515"/>
      <c r="I93" s="515"/>
      <c r="J93" s="515"/>
      <c r="K93" s="515"/>
      <c r="L93" s="515"/>
      <c r="M93" s="515"/>
      <c r="N93" s="515"/>
      <c r="O93" s="515"/>
      <c r="P93" s="515"/>
      <c r="Q93" s="515"/>
      <c r="R93" s="25"/>
      <c r="S93" s="24">
        <f t="shared" si="11"/>
        <v>0</v>
      </c>
    </row>
    <row r="94" spans="1:19" ht="20.100000000000001" customHeight="1" x14ac:dyDescent="0.2">
      <c r="A94" s="183">
        <f ca="1">INDIRECT("Datos!B"&amp;MATCH("RUBRO ITEM",Datos!B:B,0)+ROW()-MATCH("RUBRO ITEM",A:A,0)-1)</f>
        <v>0</v>
      </c>
      <c r="B94" s="33" t="str">
        <f t="shared" ca="1" si="12"/>
        <v/>
      </c>
      <c r="C94" s="34"/>
      <c r="D94" s="15">
        <f t="shared" ca="1" si="10"/>
        <v>0</v>
      </c>
      <c r="E94" s="48"/>
      <c r="F94" s="515"/>
      <c r="G94" s="515"/>
      <c r="H94" s="515"/>
      <c r="I94" s="515"/>
      <c r="J94" s="515"/>
      <c r="K94" s="515"/>
      <c r="L94" s="515"/>
      <c r="M94" s="515"/>
      <c r="N94" s="515"/>
      <c r="O94" s="515"/>
      <c r="P94" s="515"/>
      <c r="Q94" s="515"/>
      <c r="R94" s="25"/>
      <c r="S94" s="24">
        <f t="shared" si="11"/>
        <v>0</v>
      </c>
    </row>
    <row r="95" spans="1:19" ht="20.100000000000001" customHeight="1" x14ac:dyDescent="0.2">
      <c r="A95" s="183">
        <f ca="1">INDIRECT("Datos!B"&amp;MATCH("RUBRO ITEM",Datos!B:B,0)+ROW()-MATCH("RUBRO ITEM",A:A,0)-1)</f>
        <v>0</v>
      </c>
      <c r="B95" s="33" t="str">
        <f t="shared" ca="1" si="12"/>
        <v/>
      </c>
      <c r="C95" s="34"/>
      <c r="D95" s="15">
        <f t="shared" ca="1" si="10"/>
        <v>0</v>
      </c>
      <c r="E95" s="48"/>
      <c r="F95" s="515"/>
      <c r="G95" s="515"/>
      <c r="H95" s="515"/>
      <c r="I95" s="515"/>
      <c r="J95" s="515"/>
      <c r="K95" s="515"/>
      <c r="L95" s="515"/>
      <c r="M95" s="515"/>
      <c r="N95" s="515"/>
      <c r="O95" s="515"/>
      <c r="P95" s="515"/>
      <c r="Q95" s="515"/>
      <c r="R95" s="25"/>
      <c r="S95" s="24">
        <f t="shared" si="11"/>
        <v>0</v>
      </c>
    </row>
    <row r="96" spans="1:19" ht="20.100000000000001" customHeight="1" x14ac:dyDescent="0.2">
      <c r="A96" s="183">
        <f ca="1">INDIRECT("Datos!B"&amp;MATCH("RUBRO ITEM",Datos!B:B,0)+ROW()-MATCH("RUBRO ITEM",A:A,0)-1)</f>
        <v>0</v>
      </c>
      <c r="B96" s="33" t="str">
        <f t="shared" ca="1" si="12"/>
        <v/>
      </c>
      <c r="C96" s="34"/>
      <c r="D96" s="15">
        <f t="shared" ca="1" si="10"/>
        <v>0</v>
      </c>
      <c r="E96" s="48"/>
      <c r="F96" s="515"/>
      <c r="G96" s="515"/>
      <c r="H96" s="515"/>
      <c r="I96" s="515"/>
      <c r="J96" s="515"/>
      <c r="K96" s="515"/>
      <c r="L96" s="515"/>
      <c r="M96" s="515"/>
      <c r="N96" s="515"/>
      <c r="O96" s="515"/>
      <c r="P96" s="515"/>
      <c r="Q96" s="515"/>
      <c r="R96" s="25"/>
      <c r="S96" s="24">
        <f t="shared" si="11"/>
        <v>0</v>
      </c>
    </row>
    <row r="97" spans="1:19" ht="20.100000000000001" customHeight="1" x14ac:dyDescent="0.2">
      <c r="A97" s="183">
        <f ca="1">INDIRECT("Datos!B"&amp;MATCH("RUBRO ITEM",Datos!B:B,0)+ROW()-MATCH("RUBRO ITEM",A:A,0)-1)</f>
        <v>0</v>
      </c>
      <c r="B97" s="33" t="str">
        <f t="shared" ca="1" si="12"/>
        <v/>
      </c>
      <c r="C97" s="34"/>
      <c r="D97" s="15">
        <f t="shared" ca="1" si="10"/>
        <v>0</v>
      </c>
      <c r="E97" s="48"/>
      <c r="F97" s="515"/>
      <c r="G97" s="515"/>
      <c r="H97" s="515"/>
      <c r="I97" s="515"/>
      <c r="J97" s="515"/>
      <c r="K97" s="515"/>
      <c r="L97" s="515"/>
      <c r="M97" s="515"/>
      <c r="N97" s="515"/>
      <c r="O97" s="515"/>
      <c r="P97" s="515"/>
      <c r="Q97" s="515"/>
      <c r="R97" s="25"/>
      <c r="S97" s="24">
        <f t="shared" si="11"/>
        <v>0</v>
      </c>
    </row>
    <row r="98" spans="1:19" ht="20.100000000000001" customHeight="1" x14ac:dyDescent="0.2">
      <c r="A98" s="183">
        <f ca="1">INDIRECT("Datos!B"&amp;MATCH("RUBRO ITEM",Datos!B:B,0)+ROW()-MATCH("RUBRO ITEM",A:A,0)-1)</f>
        <v>0</v>
      </c>
      <c r="B98" s="33" t="str">
        <f t="shared" ca="1" si="12"/>
        <v/>
      </c>
      <c r="C98" s="34"/>
      <c r="D98" s="15">
        <f t="shared" ca="1" si="10"/>
        <v>0</v>
      </c>
      <c r="E98" s="48"/>
      <c r="F98" s="515"/>
      <c r="G98" s="515"/>
      <c r="H98" s="515"/>
      <c r="I98" s="515"/>
      <c r="J98" s="515"/>
      <c r="K98" s="515"/>
      <c r="L98" s="515"/>
      <c r="M98" s="515"/>
      <c r="N98" s="515"/>
      <c r="O98" s="515"/>
      <c r="P98" s="515"/>
      <c r="Q98" s="515"/>
      <c r="R98" s="25"/>
      <c r="S98" s="24">
        <f t="shared" si="11"/>
        <v>0</v>
      </c>
    </row>
    <row r="99" spans="1:19" ht="20.100000000000001" customHeight="1" x14ac:dyDescent="0.2">
      <c r="A99" s="183">
        <f ca="1">INDIRECT("Datos!B"&amp;MATCH("RUBRO ITEM",Datos!B:B,0)+ROW()-MATCH("RUBRO ITEM",A:A,0)-1)</f>
        <v>0</v>
      </c>
      <c r="B99" s="33" t="str">
        <f t="shared" ca="1" si="12"/>
        <v/>
      </c>
      <c r="C99" s="34"/>
      <c r="D99" s="15">
        <f t="shared" ca="1" si="10"/>
        <v>0</v>
      </c>
      <c r="E99" s="48"/>
      <c r="F99" s="515"/>
      <c r="G99" s="515"/>
      <c r="H99" s="515"/>
      <c r="I99" s="515"/>
      <c r="J99" s="515"/>
      <c r="K99" s="515"/>
      <c r="L99" s="515"/>
      <c r="M99" s="515"/>
      <c r="N99" s="515"/>
      <c r="O99" s="515"/>
      <c r="P99" s="515"/>
      <c r="Q99" s="515"/>
      <c r="R99" s="25"/>
      <c r="S99" s="24">
        <f t="shared" si="11"/>
        <v>0</v>
      </c>
    </row>
    <row r="100" spans="1:19" ht="20.100000000000001" customHeight="1" x14ac:dyDescent="0.2">
      <c r="A100" s="183">
        <f ca="1">INDIRECT("Datos!B"&amp;MATCH("RUBRO ITEM",Datos!B:B,0)+ROW()-MATCH("RUBRO ITEM",A:A,0)-1)</f>
        <v>0</v>
      </c>
      <c r="B100" s="33" t="str">
        <f t="shared" ca="1" si="12"/>
        <v/>
      </c>
      <c r="C100" s="34"/>
      <c r="D100" s="15">
        <f t="shared" ca="1" si="10"/>
        <v>0</v>
      </c>
      <c r="E100" s="48"/>
      <c r="F100" s="515"/>
      <c r="G100" s="515"/>
      <c r="H100" s="515"/>
      <c r="I100" s="515"/>
      <c r="J100" s="515"/>
      <c r="K100" s="515"/>
      <c r="L100" s="515"/>
      <c r="M100" s="515"/>
      <c r="N100" s="515"/>
      <c r="O100" s="515"/>
      <c r="P100" s="515"/>
      <c r="Q100" s="515"/>
      <c r="R100" s="25"/>
      <c r="S100" s="24">
        <f t="shared" si="11"/>
        <v>0</v>
      </c>
    </row>
    <row r="101" spans="1:19" ht="20.100000000000001" customHeight="1" x14ac:dyDescent="0.2">
      <c r="A101" s="183">
        <f ca="1">INDIRECT("Datos!B"&amp;MATCH("RUBRO ITEM",Datos!B:B,0)+ROW()-MATCH("RUBRO ITEM",A:A,0)-1)</f>
        <v>0</v>
      </c>
      <c r="B101" s="33" t="str">
        <f t="shared" ca="1" si="12"/>
        <v/>
      </c>
      <c r="C101" s="34"/>
      <c r="D101" s="15">
        <f t="shared" ca="1" si="10"/>
        <v>0</v>
      </c>
      <c r="E101" s="48"/>
      <c r="F101" s="515"/>
      <c r="G101" s="515"/>
      <c r="H101" s="515"/>
      <c r="I101" s="515"/>
      <c r="J101" s="515"/>
      <c r="K101" s="515"/>
      <c r="L101" s="515"/>
      <c r="M101" s="515"/>
      <c r="N101" s="515"/>
      <c r="O101" s="515"/>
      <c r="P101" s="515"/>
      <c r="Q101" s="515"/>
      <c r="R101" s="25"/>
      <c r="S101" s="24">
        <f t="shared" si="11"/>
        <v>0</v>
      </c>
    </row>
    <row r="102" spans="1:19" ht="20.100000000000001" customHeight="1" x14ac:dyDescent="0.2">
      <c r="A102" s="183">
        <f ca="1">INDIRECT("Datos!B"&amp;MATCH("RUBRO ITEM",Datos!B:B,0)+ROW()-MATCH("RUBRO ITEM",A:A,0)-1)</f>
        <v>0</v>
      </c>
      <c r="B102" s="33" t="str">
        <f t="shared" ca="1" si="12"/>
        <v/>
      </c>
      <c r="C102" s="34"/>
      <c r="D102" s="15">
        <f t="shared" ca="1" si="10"/>
        <v>0</v>
      </c>
      <c r="E102" s="48"/>
      <c r="F102" s="515"/>
      <c r="G102" s="515"/>
      <c r="H102" s="515"/>
      <c r="I102" s="515"/>
      <c r="J102" s="515"/>
      <c r="K102" s="515"/>
      <c r="L102" s="515"/>
      <c r="M102" s="515"/>
      <c r="N102" s="515"/>
      <c r="O102" s="515"/>
      <c r="P102" s="515"/>
      <c r="Q102" s="515"/>
      <c r="R102" s="25"/>
      <c r="S102" s="24">
        <f t="shared" si="11"/>
        <v>0</v>
      </c>
    </row>
    <row r="103" spans="1:19" ht="20.100000000000001" customHeight="1" x14ac:dyDescent="0.2">
      <c r="A103" s="183">
        <f ca="1">INDIRECT("Datos!B"&amp;MATCH("RUBRO ITEM",Datos!B:B,0)+ROW()-MATCH("RUBRO ITEM",A:A,0)-1)</f>
        <v>0</v>
      </c>
      <c r="B103" s="33" t="str">
        <f t="shared" ca="1" si="12"/>
        <v/>
      </c>
      <c r="C103" s="34"/>
      <c r="D103" s="15">
        <f t="shared" ca="1" si="10"/>
        <v>0</v>
      </c>
      <c r="E103" s="48"/>
      <c r="F103" s="515"/>
      <c r="G103" s="515"/>
      <c r="H103" s="515"/>
      <c r="I103" s="515"/>
      <c r="J103" s="515"/>
      <c r="K103" s="515"/>
      <c r="L103" s="515"/>
      <c r="M103" s="515"/>
      <c r="N103" s="515"/>
      <c r="O103" s="515"/>
      <c r="P103" s="515"/>
      <c r="Q103" s="515"/>
      <c r="R103" s="25"/>
      <c r="S103" s="24">
        <f t="shared" si="11"/>
        <v>0</v>
      </c>
    </row>
    <row r="104" spans="1:19" ht="20.100000000000001" customHeight="1" x14ac:dyDescent="0.2">
      <c r="A104" s="183">
        <f ca="1">INDIRECT("Datos!B"&amp;MATCH("RUBRO ITEM",Datos!B:B,0)+ROW()-MATCH("RUBRO ITEM",A:A,0)-1)</f>
        <v>0</v>
      </c>
      <c r="B104" s="33" t="str">
        <f t="shared" ca="1" si="12"/>
        <v/>
      </c>
      <c r="C104" s="34"/>
      <c r="D104" s="15">
        <f t="shared" ref="D104:D135" ca="1" si="13">IFERROR(VLOOKUP(A104,T_Computo_Presupuesto,9,FALSE),0)</f>
        <v>0</v>
      </c>
      <c r="E104" s="48"/>
      <c r="F104" s="515"/>
      <c r="G104" s="515"/>
      <c r="H104" s="515"/>
      <c r="I104" s="515"/>
      <c r="J104" s="515"/>
      <c r="K104" s="515"/>
      <c r="L104" s="515"/>
      <c r="M104" s="515"/>
      <c r="N104" s="515"/>
      <c r="O104" s="515"/>
      <c r="P104" s="515"/>
      <c r="Q104" s="515"/>
      <c r="R104" s="25"/>
      <c r="S104" s="24">
        <f t="shared" si="11"/>
        <v>0</v>
      </c>
    </row>
    <row r="105" spans="1:19" ht="20.100000000000001" customHeight="1" x14ac:dyDescent="0.2">
      <c r="A105" s="183">
        <f ca="1">INDIRECT("Datos!B"&amp;MATCH("RUBRO ITEM",Datos!B:B,0)+ROW()-MATCH("RUBRO ITEM",A:A,0)-1)</f>
        <v>0</v>
      </c>
      <c r="B105" s="33" t="str">
        <f t="shared" ca="1" si="12"/>
        <v/>
      </c>
      <c r="C105" s="34"/>
      <c r="D105" s="15">
        <f t="shared" ca="1" si="13"/>
        <v>0</v>
      </c>
      <c r="E105" s="48"/>
      <c r="F105" s="515"/>
      <c r="G105" s="515"/>
      <c r="H105" s="515"/>
      <c r="I105" s="515"/>
      <c r="J105" s="515"/>
      <c r="K105" s="515"/>
      <c r="L105" s="515"/>
      <c r="M105" s="515"/>
      <c r="N105" s="515"/>
      <c r="O105" s="515"/>
      <c r="P105" s="515"/>
      <c r="Q105" s="515"/>
      <c r="R105" s="25"/>
      <c r="S105" s="24">
        <f t="shared" si="11"/>
        <v>0</v>
      </c>
    </row>
    <row r="106" spans="1:19" ht="20.100000000000001" customHeight="1" x14ac:dyDescent="0.2">
      <c r="A106" s="183">
        <f ca="1">INDIRECT("Datos!B"&amp;MATCH("RUBRO ITEM",Datos!B:B,0)+ROW()-MATCH("RUBRO ITEM",A:A,0)-1)</f>
        <v>0</v>
      </c>
      <c r="B106" s="33" t="str">
        <f t="shared" ca="1" si="12"/>
        <v/>
      </c>
      <c r="C106" s="34"/>
      <c r="D106" s="15">
        <f t="shared" ca="1" si="13"/>
        <v>0</v>
      </c>
      <c r="E106" s="48"/>
      <c r="F106" s="515"/>
      <c r="G106" s="515"/>
      <c r="H106" s="515"/>
      <c r="I106" s="515"/>
      <c r="J106" s="515"/>
      <c r="K106" s="515"/>
      <c r="L106" s="515"/>
      <c r="M106" s="515"/>
      <c r="N106" s="515"/>
      <c r="O106" s="515"/>
      <c r="P106" s="515"/>
      <c r="Q106" s="515"/>
      <c r="R106" s="25"/>
      <c r="S106" s="24">
        <f t="shared" si="11"/>
        <v>0</v>
      </c>
    </row>
    <row r="107" spans="1:19" ht="20.100000000000001" customHeight="1" x14ac:dyDescent="0.2">
      <c r="A107" s="183">
        <f ca="1">INDIRECT("Datos!B"&amp;MATCH("RUBRO ITEM",Datos!B:B,0)+ROW()-MATCH("RUBRO ITEM",A:A,0)-1)</f>
        <v>0</v>
      </c>
      <c r="B107" s="33" t="str">
        <f t="shared" ca="1" si="12"/>
        <v/>
      </c>
      <c r="C107" s="34"/>
      <c r="D107" s="15">
        <f t="shared" ca="1" si="13"/>
        <v>0</v>
      </c>
      <c r="E107" s="48"/>
      <c r="F107" s="515"/>
      <c r="G107" s="515"/>
      <c r="H107" s="515"/>
      <c r="I107" s="515"/>
      <c r="J107" s="515"/>
      <c r="K107" s="515"/>
      <c r="L107" s="515"/>
      <c r="M107" s="515"/>
      <c r="N107" s="515"/>
      <c r="O107" s="515"/>
      <c r="P107" s="515"/>
      <c r="Q107" s="515"/>
      <c r="R107" s="25"/>
      <c r="S107" s="24">
        <f t="shared" si="11"/>
        <v>0</v>
      </c>
    </row>
    <row r="108" spans="1:19" ht="20.100000000000001" customHeight="1" x14ac:dyDescent="0.2">
      <c r="A108" s="183">
        <f ca="1">INDIRECT("Datos!B"&amp;MATCH("RUBRO ITEM",Datos!B:B,0)+ROW()-MATCH("RUBRO ITEM",A:A,0)-1)</f>
        <v>0</v>
      </c>
      <c r="B108" s="33" t="str">
        <f t="shared" ca="1" si="12"/>
        <v/>
      </c>
      <c r="C108" s="34"/>
      <c r="D108" s="15">
        <f t="shared" ca="1" si="13"/>
        <v>0</v>
      </c>
      <c r="E108" s="48"/>
      <c r="F108" s="88"/>
      <c r="G108" s="88"/>
      <c r="H108" s="88"/>
      <c r="I108" s="88"/>
      <c r="J108" s="88"/>
      <c r="K108" s="88"/>
      <c r="L108" s="88"/>
      <c r="M108" s="88"/>
      <c r="N108" s="88"/>
      <c r="O108" s="88"/>
      <c r="P108" s="88"/>
      <c r="Q108" s="88"/>
      <c r="R108" s="25"/>
      <c r="S108" s="24">
        <f t="shared" si="11"/>
        <v>0</v>
      </c>
    </row>
    <row r="109" spans="1:19" ht="20.100000000000001" customHeight="1" x14ac:dyDescent="0.2">
      <c r="A109" s="183">
        <f ca="1">INDIRECT("Datos!B"&amp;MATCH("RUBRO ITEM",Datos!B:B,0)+ROW()-MATCH("RUBRO ITEM",A:A,0)-1)</f>
        <v>0</v>
      </c>
      <c r="B109" s="33" t="str">
        <f t="shared" ca="1" si="12"/>
        <v/>
      </c>
      <c r="C109" s="34"/>
      <c r="D109" s="15">
        <f t="shared" ca="1" si="13"/>
        <v>0</v>
      </c>
      <c r="E109" s="48"/>
      <c r="F109" s="88"/>
      <c r="G109" s="88"/>
      <c r="H109" s="88"/>
      <c r="I109" s="88"/>
      <c r="J109" s="88"/>
      <c r="K109" s="88"/>
      <c r="L109" s="88"/>
      <c r="M109" s="88"/>
      <c r="N109" s="88"/>
      <c r="O109" s="88"/>
      <c r="P109" s="88"/>
      <c r="Q109" s="88"/>
      <c r="R109" s="25"/>
      <c r="S109" s="24">
        <f t="shared" ref="S109:S140" si="14">SUM(F109:Q109)</f>
        <v>0</v>
      </c>
    </row>
    <row r="110" spans="1:19" ht="20.100000000000001" customHeight="1" x14ac:dyDescent="0.2">
      <c r="A110" s="183">
        <f ca="1">INDIRECT("Datos!B"&amp;MATCH("RUBRO ITEM",Datos!B:B,0)+ROW()-MATCH("RUBRO ITEM",A:A,0)-1)</f>
        <v>0</v>
      </c>
      <c r="B110" s="33" t="str">
        <f t="shared" ca="1" si="12"/>
        <v/>
      </c>
      <c r="C110" s="34"/>
      <c r="D110" s="15">
        <f t="shared" ca="1" si="13"/>
        <v>0</v>
      </c>
      <c r="E110" s="48"/>
      <c r="F110" s="88"/>
      <c r="G110" s="88"/>
      <c r="H110" s="88"/>
      <c r="I110" s="88"/>
      <c r="J110" s="88"/>
      <c r="K110" s="88"/>
      <c r="L110" s="88"/>
      <c r="M110" s="88"/>
      <c r="N110" s="88"/>
      <c r="O110" s="88"/>
      <c r="P110" s="88"/>
      <c r="Q110" s="88"/>
      <c r="R110" s="25"/>
      <c r="S110" s="24">
        <f t="shared" si="14"/>
        <v>0</v>
      </c>
    </row>
    <row r="111" spans="1:19" ht="20.100000000000001" customHeight="1" x14ac:dyDescent="0.2">
      <c r="A111" s="183">
        <f ca="1">INDIRECT("Datos!B"&amp;MATCH("RUBRO ITEM",Datos!B:B,0)+ROW()-MATCH("RUBRO ITEM",A:A,0)-1)</f>
        <v>0</v>
      </c>
      <c r="B111" s="33" t="str">
        <f t="shared" ca="1" si="12"/>
        <v/>
      </c>
      <c r="C111" s="34"/>
      <c r="D111" s="15">
        <f t="shared" ca="1" si="13"/>
        <v>0</v>
      </c>
      <c r="E111" s="48"/>
      <c r="F111" s="88"/>
      <c r="G111" s="88"/>
      <c r="H111" s="88"/>
      <c r="I111" s="88"/>
      <c r="J111" s="88"/>
      <c r="K111" s="88"/>
      <c r="L111" s="88"/>
      <c r="M111" s="88"/>
      <c r="N111" s="88"/>
      <c r="O111" s="88"/>
      <c r="P111" s="88"/>
      <c r="Q111" s="88"/>
      <c r="R111" s="25"/>
      <c r="S111" s="24">
        <f t="shared" si="14"/>
        <v>0</v>
      </c>
    </row>
    <row r="112" spans="1:19" ht="20.100000000000001" customHeight="1" x14ac:dyDescent="0.2">
      <c r="A112" s="183">
        <f ca="1">INDIRECT("Datos!B"&amp;MATCH("RUBRO ITEM",Datos!B:B,0)+ROW()-MATCH("RUBRO ITEM",A:A,0)-1)</f>
        <v>0</v>
      </c>
      <c r="B112" s="33" t="str">
        <f t="shared" ca="1" si="12"/>
        <v/>
      </c>
      <c r="C112" s="34"/>
      <c r="D112" s="15">
        <f t="shared" ca="1" si="13"/>
        <v>0</v>
      </c>
      <c r="E112" s="48"/>
      <c r="F112" s="88"/>
      <c r="G112" s="88"/>
      <c r="H112" s="88"/>
      <c r="I112" s="88"/>
      <c r="J112" s="88"/>
      <c r="K112" s="88"/>
      <c r="L112" s="88"/>
      <c r="M112" s="88"/>
      <c r="N112" s="88"/>
      <c r="O112" s="88"/>
      <c r="P112" s="88"/>
      <c r="Q112" s="88"/>
      <c r="R112" s="25"/>
      <c r="S112" s="24">
        <f t="shared" si="14"/>
        <v>0</v>
      </c>
    </row>
    <row r="113" spans="1:19" ht="20.100000000000001" customHeight="1" x14ac:dyDescent="0.2">
      <c r="A113" s="183">
        <f ca="1">INDIRECT("Datos!B"&amp;MATCH("RUBRO ITEM",Datos!B:B,0)+ROW()-MATCH("RUBRO ITEM",A:A,0)-1)</f>
        <v>0</v>
      </c>
      <c r="B113" s="33" t="str">
        <f t="shared" ca="1" si="12"/>
        <v/>
      </c>
      <c r="C113" s="34"/>
      <c r="D113" s="15">
        <f t="shared" ca="1" si="13"/>
        <v>0</v>
      </c>
      <c r="E113" s="48"/>
      <c r="F113" s="88"/>
      <c r="G113" s="88"/>
      <c r="H113" s="88"/>
      <c r="I113" s="88"/>
      <c r="J113" s="88"/>
      <c r="K113" s="88"/>
      <c r="L113" s="88"/>
      <c r="M113" s="88"/>
      <c r="N113" s="88"/>
      <c r="O113" s="88"/>
      <c r="P113" s="88"/>
      <c r="Q113" s="88"/>
      <c r="R113" s="25"/>
      <c r="S113" s="24">
        <f t="shared" si="14"/>
        <v>0</v>
      </c>
    </row>
    <row r="114" spans="1:19" ht="20.100000000000001" customHeight="1" x14ac:dyDescent="0.2">
      <c r="A114" s="183">
        <f ca="1">INDIRECT("Datos!B"&amp;MATCH("RUBRO ITEM",Datos!B:B,0)+ROW()-MATCH("RUBRO ITEM",A:A,0)-1)</f>
        <v>0</v>
      </c>
      <c r="B114" s="33" t="str">
        <f t="shared" ca="1" si="12"/>
        <v/>
      </c>
      <c r="C114" s="34"/>
      <c r="D114" s="15">
        <f t="shared" ca="1" si="13"/>
        <v>0</v>
      </c>
      <c r="E114" s="48"/>
      <c r="F114" s="88"/>
      <c r="G114" s="88"/>
      <c r="H114" s="88"/>
      <c r="I114" s="88"/>
      <c r="J114" s="88"/>
      <c r="K114" s="88"/>
      <c r="L114" s="88"/>
      <c r="M114" s="88"/>
      <c r="N114" s="88"/>
      <c r="O114" s="88"/>
      <c r="P114" s="88"/>
      <c r="Q114" s="88"/>
      <c r="R114" s="25"/>
      <c r="S114" s="24">
        <f t="shared" si="14"/>
        <v>0</v>
      </c>
    </row>
    <row r="115" spans="1:19" ht="20.100000000000001" customHeight="1" x14ac:dyDescent="0.2">
      <c r="A115" s="183">
        <f ca="1">INDIRECT("Datos!B"&amp;MATCH("RUBRO ITEM",Datos!B:B,0)+ROW()-MATCH("RUBRO ITEM",A:A,0)-1)</f>
        <v>0</v>
      </c>
      <c r="B115" s="33" t="str">
        <f t="shared" ca="1" si="12"/>
        <v/>
      </c>
      <c r="C115" s="34"/>
      <c r="D115" s="15">
        <f t="shared" ca="1" si="13"/>
        <v>0</v>
      </c>
      <c r="E115" s="48"/>
      <c r="F115" s="88"/>
      <c r="G115" s="88"/>
      <c r="H115" s="88"/>
      <c r="I115" s="88"/>
      <c r="J115" s="88"/>
      <c r="K115" s="88"/>
      <c r="L115" s="88"/>
      <c r="M115" s="88"/>
      <c r="N115" s="88"/>
      <c r="O115" s="88"/>
      <c r="P115" s="88"/>
      <c r="Q115" s="88"/>
      <c r="R115" s="25"/>
      <c r="S115" s="24">
        <f t="shared" si="14"/>
        <v>0</v>
      </c>
    </row>
    <row r="116" spans="1:19" ht="20.100000000000001" customHeight="1" x14ac:dyDescent="0.2">
      <c r="A116" s="183">
        <f ca="1">INDIRECT("Datos!B"&amp;MATCH("RUBRO ITEM",Datos!B:B,0)+ROW()-MATCH("RUBRO ITEM",A:A,0)-1)</f>
        <v>0</v>
      </c>
      <c r="B116" s="33" t="str">
        <f t="shared" ca="1" si="12"/>
        <v/>
      </c>
      <c r="C116" s="34"/>
      <c r="D116" s="15">
        <f t="shared" ca="1" si="13"/>
        <v>0</v>
      </c>
      <c r="E116" s="48"/>
      <c r="F116" s="88"/>
      <c r="G116" s="88"/>
      <c r="H116" s="88"/>
      <c r="I116" s="88"/>
      <c r="J116" s="88"/>
      <c r="K116" s="88"/>
      <c r="L116" s="88"/>
      <c r="M116" s="88"/>
      <c r="N116" s="88"/>
      <c r="O116" s="88"/>
      <c r="P116" s="88"/>
      <c r="Q116" s="88"/>
      <c r="R116" s="25"/>
      <c r="S116" s="24">
        <f t="shared" si="14"/>
        <v>0</v>
      </c>
    </row>
    <row r="117" spans="1:19" ht="20.100000000000001" customHeight="1" x14ac:dyDescent="0.2">
      <c r="A117" s="183">
        <f ca="1">INDIRECT("Datos!B"&amp;MATCH("RUBRO ITEM",Datos!B:B,0)+ROW()-MATCH("RUBRO ITEM",A:A,0)-1)</f>
        <v>0</v>
      </c>
      <c r="B117" s="33" t="str">
        <f t="shared" ca="1" si="12"/>
        <v/>
      </c>
      <c r="C117" s="34"/>
      <c r="D117" s="15">
        <f t="shared" ca="1" si="13"/>
        <v>0</v>
      </c>
      <c r="E117" s="48"/>
      <c r="F117" s="88"/>
      <c r="G117" s="88"/>
      <c r="H117" s="88"/>
      <c r="I117" s="88"/>
      <c r="J117" s="88"/>
      <c r="K117" s="88"/>
      <c r="L117" s="88"/>
      <c r="M117" s="88"/>
      <c r="N117" s="88"/>
      <c r="O117" s="88"/>
      <c r="P117" s="88"/>
      <c r="Q117" s="88"/>
      <c r="R117" s="25"/>
      <c r="S117" s="24">
        <f t="shared" si="14"/>
        <v>0</v>
      </c>
    </row>
    <row r="118" spans="1:19" ht="20.100000000000001" customHeight="1" x14ac:dyDescent="0.2">
      <c r="A118" s="183">
        <f ca="1">INDIRECT("Datos!B"&amp;MATCH("RUBRO ITEM",Datos!B:B,0)+ROW()-MATCH("RUBRO ITEM",A:A,0)-1)</f>
        <v>0</v>
      </c>
      <c r="B118" s="33" t="str">
        <f t="shared" ca="1" si="12"/>
        <v/>
      </c>
      <c r="C118" s="34"/>
      <c r="D118" s="15">
        <f t="shared" ca="1" si="13"/>
        <v>0</v>
      </c>
      <c r="E118" s="48"/>
      <c r="F118" s="88"/>
      <c r="G118" s="88"/>
      <c r="H118" s="88"/>
      <c r="I118" s="88"/>
      <c r="J118" s="88"/>
      <c r="K118" s="88"/>
      <c r="L118" s="88"/>
      <c r="M118" s="88"/>
      <c r="N118" s="88"/>
      <c r="O118" s="88"/>
      <c r="P118" s="88"/>
      <c r="Q118" s="88"/>
      <c r="R118" s="25"/>
      <c r="S118" s="24">
        <f t="shared" si="14"/>
        <v>0</v>
      </c>
    </row>
    <row r="119" spans="1:19" ht="20.100000000000001" customHeight="1" x14ac:dyDescent="0.2">
      <c r="A119" s="183">
        <f ca="1">INDIRECT("Datos!B"&amp;MATCH("RUBRO ITEM",Datos!B:B,0)+ROW()-MATCH("RUBRO ITEM",A:A,0)-1)</f>
        <v>0</v>
      </c>
      <c r="B119" s="33" t="str">
        <f t="shared" ca="1" si="12"/>
        <v/>
      </c>
      <c r="C119" s="34"/>
      <c r="D119" s="15">
        <f t="shared" ca="1" si="13"/>
        <v>0</v>
      </c>
      <c r="E119" s="48"/>
      <c r="F119" s="88"/>
      <c r="G119" s="88"/>
      <c r="H119" s="88"/>
      <c r="I119" s="88"/>
      <c r="J119" s="88"/>
      <c r="K119" s="88"/>
      <c r="L119" s="88"/>
      <c r="M119" s="88"/>
      <c r="N119" s="88"/>
      <c r="O119" s="88"/>
      <c r="P119" s="88"/>
      <c r="Q119" s="88"/>
      <c r="R119" s="25"/>
      <c r="S119" s="24">
        <f t="shared" si="14"/>
        <v>0</v>
      </c>
    </row>
    <row r="120" spans="1:19" ht="20.100000000000001" customHeight="1" x14ac:dyDescent="0.2">
      <c r="A120" s="183">
        <f ca="1">INDIRECT("Datos!B"&amp;MATCH("RUBRO ITEM",Datos!B:B,0)+ROW()-MATCH("RUBRO ITEM",A:A,0)-1)</f>
        <v>0</v>
      </c>
      <c r="B120" s="33" t="str">
        <f t="shared" ca="1" si="12"/>
        <v/>
      </c>
      <c r="C120" s="34"/>
      <c r="D120" s="15">
        <f t="shared" ca="1" si="13"/>
        <v>0</v>
      </c>
      <c r="E120" s="48"/>
      <c r="F120" s="88"/>
      <c r="G120" s="88"/>
      <c r="H120" s="88"/>
      <c r="I120" s="88"/>
      <c r="J120" s="88"/>
      <c r="K120" s="88"/>
      <c r="L120" s="88"/>
      <c r="M120" s="88"/>
      <c r="N120" s="88"/>
      <c r="O120" s="88"/>
      <c r="P120" s="88"/>
      <c r="Q120" s="88"/>
      <c r="R120" s="25"/>
      <c r="S120" s="24">
        <f t="shared" si="14"/>
        <v>0</v>
      </c>
    </row>
    <row r="121" spans="1:19" ht="20.100000000000001" customHeight="1" x14ac:dyDescent="0.2">
      <c r="A121" s="183">
        <f ca="1">INDIRECT("Datos!B"&amp;MATCH("RUBRO ITEM",Datos!B:B,0)+ROW()-MATCH("RUBRO ITEM",A:A,0)-1)</f>
        <v>0</v>
      </c>
      <c r="B121" s="33" t="str">
        <f t="shared" ca="1" si="12"/>
        <v/>
      </c>
      <c r="C121" s="34"/>
      <c r="D121" s="15">
        <f t="shared" ca="1" si="13"/>
        <v>0</v>
      </c>
      <c r="E121" s="48"/>
      <c r="F121" s="88"/>
      <c r="G121" s="88"/>
      <c r="H121" s="88"/>
      <c r="I121" s="88"/>
      <c r="J121" s="88"/>
      <c r="K121" s="88"/>
      <c r="L121" s="88"/>
      <c r="M121" s="88"/>
      <c r="N121" s="88"/>
      <c r="O121" s="88"/>
      <c r="P121" s="88"/>
      <c r="Q121" s="88"/>
      <c r="R121" s="25"/>
      <c r="S121" s="24">
        <f t="shared" si="14"/>
        <v>0</v>
      </c>
    </row>
    <row r="122" spans="1:19" ht="20.100000000000001" customHeight="1" x14ac:dyDescent="0.2">
      <c r="A122" s="183">
        <f ca="1">INDIRECT("Datos!B"&amp;MATCH("RUBRO ITEM",Datos!B:B,0)+ROW()-MATCH("RUBRO ITEM",A:A,0)-1)</f>
        <v>0</v>
      </c>
      <c r="B122" s="33" t="str">
        <f t="shared" ca="1" si="12"/>
        <v/>
      </c>
      <c r="C122" s="34"/>
      <c r="D122" s="15">
        <f t="shared" ca="1" si="13"/>
        <v>0</v>
      </c>
      <c r="E122" s="48"/>
      <c r="F122" s="88"/>
      <c r="G122" s="88"/>
      <c r="H122" s="88"/>
      <c r="I122" s="88"/>
      <c r="J122" s="88"/>
      <c r="K122" s="88"/>
      <c r="L122" s="88"/>
      <c r="M122" s="88"/>
      <c r="N122" s="88"/>
      <c r="O122" s="88"/>
      <c r="P122" s="88"/>
      <c r="Q122" s="88"/>
      <c r="R122" s="25"/>
      <c r="S122" s="24">
        <f t="shared" si="14"/>
        <v>0</v>
      </c>
    </row>
    <row r="123" spans="1:19" ht="20.100000000000001" customHeight="1" x14ac:dyDescent="0.2">
      <c r="A123" s="183">
        <f ca="1">INDIRECT("Datos!B"&amp;MATCH("RUBRO ITEM",Datos!B:B,0)+ROW()-MATCH("RUBRO ITEM",A:A,0)-1)</f>
        <v>0</v>
      </c>
      <c r="B123" s="33" t="str">
        <f t="shared" ca="1" si="12"/>
        <v/>
      </c>
      <c r="C123" s="34"/>
      <c r="D123" s="15">
        <f t="shared" ca="1" si="13"/>
        <v>0</v>
      </c>
      <c r="E123" s="48"/>
      <c r="F123" s="88"/>
      <c r="G123" s="88"/>
      <c r="H123" s="88"/>
      <c r="I123" s="88"/>
      <c r="J123" s="88"/>
      <c r="K123" s="88"/>
      <c r="L123" s="88"/>
      <c r="M123" s="88"/>
      <c r="N123" s="88"/>
      <c r="O123" s="88"/>
      <c r="P123" s="88"/>
      <c r="Q123" s="88"/>
      <c r="R123" s="25"/>
      <c r="S123" s="24">
        <f t="shared" si="14"/>
        <v>0</v>
      </c>
    </row>
    <row r="124" spans="1:19" ht="20.100000000000001" customHeight="1" x14ac:dyDescent="0.2">
      <c r="A124" s="183">
        <f ca="1">INDIRECT("Datos!B"&amp;MATCH("RUBRO ITEM",Datos!B:B,0)+ROW()-MATCH("RUBRO ITEM",A:A,0)-1)</f>
        <v>0</v>
      </c>
      <c r="B124" s="33" t="str">
        <f t="shared" ca="1" si="12"/>
        <v/>
      </c>
      <c r="C124" s="34"/>
      <c r="D124" s="15">
        <f t="shared" ca="1" si="13"/>
        <v>0</v>
      </c>
      <c r="E124" s="48"/>
      <c r="F124" s="88"/>
      <c r="G124" s="88"/>
      <c r="H124" s="88"/>
      <c r="I124" s="88"/>
      <c r="J124" s="88"/>
      <c r="K124" s="88"/>
      <c r="L124" s="88"/>
      <c r="M124" s="88"/>
      <c r="N124" s="88"/>
      <c r="O124" s="88"/>
      <c r="P124" s="88"/>
      <c r="Q124" s="88"/>
      <c r="R124" s="25"/>
      <c r="S124" s="24">
        <f t="shared" si="14"/>
        <v>0</v>
      </c>
    </row>
    <row r="125" spans="1:19" ht="20.100000000000001" customHeight="1" x14ac:dyDescent="0.2">
      <c r="A125" s="183">
        <f ca="1">INDIRECT("Datos!B"&amp;MATCH("RUBRO ITEM",Datos!B:B,0)+ROW()-MATCH("RUBRO ITEM",A:A,0)-1)</f>
        <v>0</v>
      </c>
      <c r="B125" s="33" t="str">
        <f t="shared" ca="1" si="12"/>
        <v/>
      </c>
      <c r="C125" s="34"/>
      <c r="D125" s="15">
        <f t="shared" ca="1" si="13"/>
        <v>0</v>
      </c>
      <c r="E125" s="48"/>
      <c r="F125" s="88"/>
      <c r="G125" s="88"/>
      <c r="H125" s="88"/>
      <c r="I125" s="88"/>
      <c r="J125" s="88"/>
      <c r="K125" s="88"/>
      <c r="L125" s="88"/>
      <c r="M125" s="88"/>
      <c r="N125" s="88"/>
      <c r="O125" s="88"/>
      <c r="P125" s="88"/>
      <c r="Q125" s="88"/>
      <c r="R125" s="25"/>
      <c r="S125" s="24">
        <f t="shared" si="14"/>
        <v>0</v>
      </c>
    </row>
    <row r="126" spans="1:19" ht="20.100000000000001" customHeight="1" x14ac:dyDescent="0.2">
      <c r="A126" s="183">
        <f ca="1">INDIRECT("Datos!B"&amp;MATCH("RUBRO ITEM",Datos!B:B,0)+ROW()-MATCH("RUBRO ITEM",A:A,0)-1)</f>
        <v>0</v>
      </c>
      <c r="B126" s="33" t="str">
        <f t="shared" ca="1" si="12"/>
        <v/>
      </c>
      <c r="C126" s="34"/>
      <c r="D126" s="15">
        <f t="shared" ca="1" si="13"/>
        <v>0</v>
      </c>
      <c r="E126" s="48"/>
      <c r="F126" s="88"/>
      <c r="G126" s="88"/>
      <c r="H126" s="88"/>
      <c r="I126" s="88"/>
      <c r="J126" s="88"/>
      <c r="K126" s="88"/>
      <c r="L126" s="88"/>
      <c r="M126" s="88"/>
      <c r="N126" s="88"/>
      <c r="O126" s="88"/>
      <c r="P126" s="88"/>
      <c r="Q126" s="88"/>
      <c r="R126" s="25"/>
      <c r="S126" s="24">
        <f t="shared" si="14"/>
        <v>0</v>
      </c>
    </row>
    <row r="127" spans="1:19" ht="20.100000000000001" customHeight="1" x14ac:dyDescent="0.2">
      <c r="A127" s="183">
        <f ca="1">INDIRECT("Datos!B"&amp;MATCH("RUBRO ITEM",Datos!B:B,0)+ROW()-MATCH("RUBRO ITEM",A:A,0)-1)</f>
        <v>0</v>
      </c>
      <c r="B127" s="33" t="str">
        <f t="shared" ca="1" si="12"/>
        <v/>
      </c>
      <c r="C127" s="34"/>
      <c r="D127" s="15">
        <f t="shared" ca="1" si="13"/>
        <v>0</v>
      </c>
      <c r="E127" s="48"/>
      <c r="F127" s="88"/>
      <c r="G127" s="88"/>
      <c r="H127" s="88"/>
      <c r="I127" s="88"/>
      <c r="J127" s="88"/>
      <c r="K127" s="88"/>
      <c r="L127" s="88"/>
      <c r="M127" s="88"/>
      <c r="N127" s="88"/>
      <c r="O127" s="88"/>
      <c r="P127" s="88"/>
      <c r="Q127" s="88"/>
      <c r="R127" s="25"/>
      <c r="S127" s="24">
        <f t="shared" si="14"/>
        <v>0</v>
      </c>
    </row>
    <row r="128" spans="1:19" ht="20.100000000000001" customHeight="1" x14ac:dyDescent="0.2">
      <c r="A128" s="183">
        <f ca="1">INDIRECT("Datos!B"&amp;MATCH("RUBRO ITEM",Datos!B:B,0)+ROW()-MATCH("RUBRO ITEM",A:A,0)-1)</f>
        <v>0</v>
      </c>
      <c r="B128" s="33" t="str">
        <f t="shared" ca="1" si="12"/>
        <v/>
      </c>
      <c r="C128" s="34"/>
      <c r="D128" s="15">
        <f t="shared" ca="1" si="13"/>
        <v>0</v>
      </c>
      <c r="E128" s="48"/>
      <c r="F128" s="88"/>
      <c r="G128" s="88"/>
      <c r="H128" s="88"/>
      <c r="I128" s="88"/>
      <c r="J128" s="88"/>
      <c r="K128" s="88"/>
      <c r="L128" s="88"/>
      <c r="M128" s="88"/>
      <c r="N128" s="88"/>
      <c r="O128" s="88"/>
      <c r="P128" s="88"/>
      <c r="Q128" s="88"/>
      <c r="R128" s="25"/>
      <c r="S128" s="24">
        <f t="shared" si="14"/>
        <v>0</v>
      </c>
    </row>
    <row r="129" spans="1:19" ht="20.100000000000001" customHeight="1" x14ac:dyDescent="0.2">
      <c r="A129" s="183">
        <f ca="1">INDIRECT("Datos!B"&amp;MATCH("RUBRO ITEM",Datos!B:B,0)+ROW()-MATCH("RUBRO ITEM",A:A,0)-1)</f>
        <v>0</v>
      </c>
      <c r="B129" s="33" t="str">
        <f t="shared" ca="1" si="12"/>
        <v/>
      </c>
      <c r="C129" s="34"/>
      <c r="D129" s="15">
        <f t="shared" ca="1" si="13"/>
        <v>0</v>
      </c>
      <c r="E129" s="48"/>
      <c r="F129" s="88"/>
      <c r="G129" s="88"/>
      <c r="H129" s="88"/>
      <c r="I129" s="88"/>
      <c r="J129" s="88"/>
      <c r="K129" s="88"/>
      <c r="L129" s="88"/>
      <c r="M129" s="88"/>
      <c r="N129" s="88"/>
      <c r="O129" s="88"/>
      <c r="P129" s="88"/>
      <c r="Q129" s="88"/>
      <c r="R129" s="25"/>
      <c r="S129" s="24">
        <f t="shared" si="14"/>
        <v>0</v>
      </c>
    </row>
    <row r="130" spans="1:19" ht="20.100000000000001" customHeight="1" x14ac:dyDescent="0.2">
      <c r="A130" s="183">
        <f ca="1">INDIRECT("Datos!B"&amp;MATCH("RUBRO ITEM",Datos!B:B,0)+ROW()-MATCH("RUBRO ITEM",A:A,0)-1)</f>
        <v>0</v>
      </c>
      <c r="B130" s="33" t="str">
        <f t="shared" ca="1" si="12"/>
        <v/>
      </c>
      <c r="C130" s="34"/>
      <c r="D130" s="15">
        <f t="shared" ca="1" si="13"/>
        <v>0</v>
      </c>
      <c r="E130" s="48"/>
      <c r="F130" s="88"/>
      <c r="G130" s="88"/>
      <c r="H130" s="88"/>
      <c r="I130" s="88"/>
      <c r="J130" s="88"/>
      <c r="K130" s="88"/>
      <c r="L130" s="88"/>
      <c r="M130" s="88"/>
      <c r="N130" s="88"/>
      <c r="O130" s="88"/>
      <c r="P130" s="88"/>
      <c r="Q130" s="88"/>
      <c r="R130" s="25"/>
      <c r="S130" s="24">
        <f t="shared" si="14"/>
        <v>0</v>
      </c>
    </row>
    <row r="131" spans="1:19" ht="20.100000000000001" customHeight="1" x14ac:dyDescent="0.2">
      <c r="A131" s="183">
        <f ca="1">INDIRECT("Datos!B"&amp;MATCH("RUBRO ITEM",Datos!B:B,0)+ROW()-MATCH("RUBRO ITEM",A:A,0)-1)</f>
        <v>0</v>
      </c>
      <c r="B131" s="33" t="str">
        <f t="shared" ca="1" si="12"/>
        <v/>
      </c>
      <c r="C131" s="34"/>
      <c r="D131" s="15">
        <f t="shared" ca="1" si="13"/>
        <v>0</v>
      </c>
      <c r="E131" s="48"/>
      <c r="F131" s="88"/>
      <c r="G131" s="88"/>
      <c r="H131" s="88"/>
      <c r="I131" s="88"/>
      <c r="J131" s="88"/>
      <c r="K131" s="88"/>
      <c r="L131" s="88"/>
      <c r="M131" s="88"/>
      <c r="N131" s="88"/>
      <c r="O131" s="88"/>
      <c r="P131" s="88"/>
      <c r="Q131" s="88"/>
      <c r="R131" s="25"/>
      <c r="S131" s="24">
        <f t="shared" si="14"/>
        <v>0</v>
      </c>
    </row>
    <row r="132" spans="1:19" ht="20.100000000000001" customHeight="1" x14ac:dyDescent="0.2">
      <c r="A132" s="183">
        <f ca="1">INDIRECT("Datos!B"&amp;MATCH("RUBRO ITEM",Datos!B:B,0)+ROW()-MATCH("RUBRO ITEM",A:A,0)-1)</f>
        <v>0</v>
      </c>
      <c r="B132" s="33" t="str">
        <f t="shared" ca="1" si="12"/>
        <v/>
      </c>
      <c r="C132" s="34"/>
      <c r="D132" s="15">
        <f t="shared" ca="1" si="13"/>
        <v>0</v>
      </c>
      <c r="E132" s="48"/>
      <c r="F132" s="88"/>
      <c r="G132" s="88"/>
      <c r="H132" s="88"/>
      <c r="I132" s="88"/>
      <c r="J132" s="88"/>
      <c r="K132" s="88"/>
      <c r="L132" s="88"/>
      <c r="M132" s="88"/>
      <c r="N132" s="88"/>
      <c r="O132" s="88"/>
      <c r="P132" s="88"/>
      <c r="Q132" s="88"/>
      <c r="R132" s="25"/>
      <c r="S132" s="24">
        <f t="shared" si="14"/>
        <v>0</v>
      </c>
    </row>
    <row r="133" spans="1:19" ht="20.100000000000001" customHeight="1" x14ac:dyDescent="0.2">
      <c r="A133" s="183">
        <f ca="1">INDIRECT("Datos!B"&amp;MATCH("RUBRO ITEM",Datos!B:B,0)+ROW()-MATCH("RUBRO ITEM",A:A,0)-1)</f>
        <v>0</v>
      </c>
      <c r="B133" s="33" t="str">
        <f t="shared" ca="1" si="12"/>
        <v/>
      </c>
      <c r="C133" s="34"/>
      <c r="D133" s="15">
        <f t="shared" ca="1" si="13"/>
        <v>0</v>
      </c>
      <c r="E133" s="48"/>
      <c r="F133" s="88"/>
      <c r="G133" s="88"/>
      <c r="H133" s="88"/>
      <c r="I133" s="88"/>
      <c r="J133" s="88"/>
      <c r="K133" s="88"/>
      <c r="L133" s="88"/>
      <c r="M133" s="88"/>
      <c r="N133" s="88"/>
      <c r="O133" s="88"/>
      <c r="P133" s="88"/>
      <c r="Q133" s="88"/>
      <c r="R133" s="25"/>
      <c r="S133" s="24">
        <f t="shared" si="14"/>
        <v>0</v>
      </c>
    </row>
    <row r="134" spans="1:19" ht="20.100000000000001" customHeight="1" x14ac:dyDescent="0.2">
      <c r="A134" s="183">
        <f ca="1">INDIRECT("Datos!B"&amp;MATCH("RUBRO ITEM",Datos!B:B,0)+ROW()-MATCH("RUBRO ITEM",A:A,0)-1)</f>
        <v>0</v>
      </c>
      <c r="B134" s="33" t="str">
        <f t="shared" ca="1" si="12"/>
        <v/>
      </c>
      <c r="C134" s="34"/>
      <c r="D134" s="15">
        <f t="shared" ca="1" si="13"/>
        <v>0</v>
      </c>
      <c r="E134" s="48"/>
      <c r="F134" s="88"/>
      <c r="G134" s="88"/>
      <c r="H134" s="88"/>
      <c r="I134" s="88"/>
      <c r="J134" s="88"/>
      <c r="K134" s="88"/>
      <c r="L134" s="88"/>
      <c r="M134" s="88"/>
      <c r="N134" s="88"/>
      <c r="O134" s="88"/>
      <c r="P134" s="88"/>
      <c r="Q134" s="88"/>
      <c r="R134" s="25"/>
      <c r="S134" s="24">
        <f t="shared" si="14"/>
        <v>0</v>
      </c>
    </row>
    <row r="135" spans="1:19" ht="20.100000000000001" customHeight="1" x14ac:dyDescent="0.2">
      <c r="A135" s="183">
        <f ca="1">INDIRECT("Datos!B"&amp;MATCH("RUBRO ITEM",Datos!B:B,0)+ROW()-MATCH("RUBRO ITEM",A:A,0)-1)</f>
        <v>0</v>
      </c>
      <c r="B135" s="33" t="str">
        <f t="shared" ca="1" si="12"/>
        <v/>
      </c>
      <c r="C135" s="34"/>
      <c r="D135" s="15">
        <f t="shared" ca="1" si="13"/>
        <v>0</v>
      </c>
      <c r="E135" s="48"/>
      <c r="F135" s="88"/>
      <c r="G135" s="88"/>
      <c r="H135" s="88"/>
      <c r="I135" s="88"/>
      <c r="J135" s="88"/>
      <c r="K135" s="88"/>
      <c r="L135" s="88"/>
      <c r="M135" s="88"/>
      <c r="N135" s="88"/>
      <c r="O135" s="88"/>
      <c r="P135" s="88"/>
      <c r="Q135" s="88"/>
      <c r="R135" s="25"/>
      <c r="S135" s="24">
        <f t="shared" si="14"/>
        <v>0</v>
      </c>
    </row>
    <row r="136" spans="1:19" ht="20.100000000000001" customHeight="1" x14ac:dyDescent="0.2">
      <c r="A136" s="183">
        <f ca="1">INDIRECT("Datos!B"&amp;MATCH("RUBRO ITEM",Datos!B:B,0)+ROW()-MATCH("RUBRO ITEM",A:A,0)-1)</f>
        <v>0</v>
      </c>
      <c r="B136" s="33" t="str">
        <f t="shared" ca="1" si="12"/>
        <v/>
      </c>
      <c r="C136" s="34"/>
      <c r="D136" s="15">
        <f t="shared" ref="D136:D162" ca="1" si="15">IFERROR(VLOOKUP(A136,T_Computo_Presupuesto,9,FALSE),0)</f>
        <v>0</v>
      </c>
      <c r="E136" s="48"/>
      <c r="F136" s="88"/>
      <c r="G136" s="88"/>
      <c r="H136" s="88"/>
      <c r="I136" s="88"/>
      <c r="J136" s="88"/>
      <c r="K136" s="88"/>
      <c r="L136" s="88"/>
      <c r="M136" s="88"/>
      <c r="N136" s="88"/>
      <c r="O136" s="88"/>
      <c r="P136" s="88"/>
      <c r="Q136" s="88"/>
      <c r="R136" s="25"/>
      <c r="S136" s="24">
        <f t="shared" si="14"/>
        <v>0</v>
      </c>
    </row>
    <row r="137" spans="1:19" ht="20.100000000000001" customHeight="1" x14ac:dyDescent="0.2">
      <c r="A137" s="183">
        <f ca="1">INDIRECT("Datos!B"&amp;MATCH("RUBRO ITEM",Datos!B:B,0)+ROW()-MATCH("RUBRO ITEM",A:A,0)-1)</f>
        <v>0</v>
      </c>
      <c r="B137" s="33" t="str">
        <f t="shared" ca="1" si="12"/>
        <v/>
      </c>
      <c r="C137" s="34"/>
      <c r="D137" s="15">
        <f t="shared" ca="1" si="15"/>
        <v>0</v>
      </c>
      <c r="E137" s="48"/>
      <c r="F137" s="88"/>
      <c r="G137" s="88"/>
      <c r="H137" s="88"/>
      <c r="I137" s="88"/>
      <c r="J137" s="88"/>
      <c r="K137" s="88"/>
      <c r="L137" s="88"/>
      <c r="M137" s="88"/>
      <c r="N137" s="88"/>
      <c r="O137" s="88"/>
      <c r="P137" s="88"/>
      <c r="Q137" s="88"/>
      <c r="R137" s="25"/>
      <c r="S137" s="24">
        <f t="shared" si="14"/>
        <v>0</v>
      </c>
    </row>
    <row r="138" spans="1:19" ht="20.100000000000001" customHeight="1" x14ac:dyDescent="0.2">
      <c r="A138" s="183">
        <f ca="1">INDIRECT("Datos!B"&amp;MATCH("RUBRO ITEM",Datos!B:B,0)+ROW()-MATCH("RUBRO ITEM",A:A,0)-1)</f>
        <v>0</v>
      </c>
      <c r="B138" s="33" t="str">
        <f t="shared" ca="1" si="12"/>
        <v/>
      </c>
      <c r="C138" s="34"/>
      <c r="D138" s="15">
        <f t="shared" ca="1" si="15"/>
        <v>0</v>
      </c>
      <c r="E138" s="48"/>
      <c r="F138" s="88"/>
      <c r="G138" s="88"/>
      <c r="H138" s="88"/>
      <c r="I138" s="88"/>
      <c r="J138" s="88"/>
      <c r="K138" s="88"/>
      <c r="L138" s="88"/>
      <c r="M138" s="88"/>
      <c r="N138" s="88"/>
      <c r="O138" s="88"/>
      <c r="P138" s="88"/>
      <c r="Q138" s="88"/>
      <c r="R138" s="25"/>
      <c r="S138" s="24">
        <f t="shared" si="14"/>
        <v>0</v>
      </c>
    </row>
    <row r="139" spans="1:19" ht="20.100000000000001" customHeight="1" x14ac:dyDescent="0.2">
      <c r="A139" s="183">
        <f ca="1">INDIRECT("Datos!B"&amp;MATCH("RUBRO ITEM",Datos!B:B,0)+ROW()-MATCH("RUBRO ITEM",A:A,0)-1)</f>
        <v>0</v>
      </c>
      <c r="B139" s="33" t="str">
        <f t="shared" ca="1" si="12"/>
        <v/>
      </c>
      <c r="C139" s="34"/>
      <c r="D139" s="15">
        <f t="shared" ca="1" si="15"/>
        <v>0</v>
      </c>
      <c r="E139" s="48"/>
      <c r="F139" s="88"/>
      <c r="G139" s="88"/>
      <c r="H139" s="88"/>
      <c r="I139" s="88"/>
      <c r="J139" s="88"/>
      <c r="K139" s="88"/>
      <c r="L139" s="88"/>
      <c r="M139" s="88"/>
      <c r="N139" s="88"/>
      <c r="O139" s="88"/>
      <c r="P139" s="88"/>
      <c r="Q139" s="88"/>
      <c r="R139" s="25"/>
      <c r="S139" s="24">
        <f t="shared" si="14"/>
        <v>0</v>
      </c>
    </row>
    <row r="140" spans="1:19" ht="20.100000000000001" customHeight="1" x14ac:dyDescent="0.2">
      <c r="A140" s="183">
        <f ca="1">INDIRECT("Datos!B"&amp;MATCH("RUBRO ITEM",Datos!B:B,0)+ROW()-MATCH("RUBRO ITEM",A:A,0)-1)</f>
        <v>0</v>
      </c>
      <c r="B140" s="33" t="str">
        <f t="shared" ca="1" si="12"/>
        <v/>
      </c>
      <c r="C140" s="34"/>
      <c r="D140" s="15">
        <f t="shared" ca="1" si="15"/>
        <v>0</v>
      </c>
      <c r="E140" s="48"/>
      <c r="F140" s="88"/>
      <c r="G140" s="88"/>
      <c r="H140" s="88"/>
      <c r="I140" s="88"/>
      <c r="J140" s="88"/>
      <c r="K140" s="88"/>
      <c r="L140" s="88"/>
      <c r="M140" s="88"/>
      <c r="N140" s="88"/>
      <c r="O140" s="88"/>
      <c r="P140" s="88"/>
      <c r="Q140" s="88"/>
      <c r="R140" s="25"/>
      <c r="S140" s="24">
        <f t="shared" si="14"/>
        <v>0</v>
      </c>
    </row>
    <row r="141" spans="1:19" ht="20.100000000000001" customHeight="1" x14ac:dyDescent="0.2">
      <c r="A141" s="183">
        <f ca="1">INDIRECT("Datos!B"&amp;MATCH("RUBRO ITEM",Datos!B:B,0)+ROW()-MATCH("RUBRO ITEM",A:A,0)-1)</f>
        <v>0</v>
      </c>
      <c r="B141" s="33" t="str">
        <f t="shared" ca="1" si="12"/>
        <v/>
      </c>
      <c r="C141" s="34"/>
      <c r="D141" s="15">
        <f t="shared" ca="1" si="15"/>
        <v>0</v>
      </c>
      <c r="E141" s="48"/>
      <c r="F141" s="88"/>
      <c r="G141" s="88"/>
      <c r="H141" s="88"/>
      <c r="I141" s="88"/>
      <c r="J141" s="88"/>
      <c r="K141" s="88"/>
      <c r="L141" s="88"/>
      <c r="M141" s="88"/>
      <c r="N141" s="88"/>
      <c r="O141" s="88"/>
      <c r="P141" s="88"/>
      <c r="Q141" s="88"/>
      <c r="R141" s="25"/>
      <c r="S141" s="24">
        <f t="shared" ref="S141:S162" si="16">SUM(F141:Q141)</f>
        <v>0</v>
      </c>
    </row>
    <row r="142" spans="1:19" ht="20.100000000000001" customHeight="1" x14ac:dyDescent="0.2">
      <c r="A142" s="183">
        <f ca="1">INDIRECT("Datos!B"&amp;MATCH("RUBRO ITEM",Datos!B:B,0)+ROW()-MATCH("RUBRO ITEM",A:A,0)-1)</f>
        <v>0</v>
      </c>
      <c r="B142" s="33" t="str">
        <f t="shared" ca="1" si="12"/>
        <v/>
      </c>
      <c r="C142" s="34"/>
      <c r="D142" s="15">
        <f t="shared" ca="1" si="15"/>
        <v>0</v>
      </c>
      <c r="E142" s="48"/>
      <c r="F142" s="88"/>
      <c r="G142" s="88"/>
      <c r="H142" s="88"/>
      <c r="I142" s="88"/>
      <c r="J142" s="88"/>
      <c r="K142" s="88"/>
      <c r="L142" s="88"/>
      <c r="M142" s="88"/>
      <c r="N142" s="88"/>
      <c r="O142" s="88"/>
      <c r="P142" s="88"/>
      <c r="Q142" s="88"/>
      <c r="R142" s="25"/>
      <c r="S142" s="24">
        <f t="shared" si="16"/>
        <v>0</v>
      </c>
    </row>
    <row r="143" spans="1:19" ht="20.100000000000001" customHeight="1" x14ac:dyDescent="0.2">
      <c r="A143" s="183">
        <f ca="1">INDIRECT("Datos!B"&amp;MATCH("RUBRO ITEM",Datos!B:B,0)+ROW()-MATCH("RUBRO ITEM",A:A,0)-1)</f>
        <v>0</v>
      </c>
      <c r="B143" s="33" t="str">
        <f t="shared" ca="1" si="12"/>
        <v/>
      </c>
      <c r="C143" s="34"/>
      <c r="D143" s="15">
        <f t="shared" ca="1" si="15"/>
        <v>0</v>
      </c>
      <c r="E143" s="48"/>
      <c r="F143" s="88"/>
      <c r="G143" s="88"/>
      <c r="H143" s="88"/>
      <c r="I143" s="88"/>
      <c r="J143" s="88"/>
      <c r="K143" s="88"/>
      <c r="L143" s="88"/>
      <c r="M143" s="88"/>
      <c r="N143" s="88"/>
      <c r="O143" s="88"/>
      <c r="P143" s="88"/>
      <c r="Q143" s="88"/>
      <c r="R143" s="25"/>
      <c r="S143" s="24">
        <f t="shared" si="16"/>
        <v>0</v>
      </c>
    </row>
    <row r="144" spans="1:19" ht="20.100000000000001" customHeight="1" x14ac:dyDescent="0.2">
      <c r="A144" s="183">
        <f ca="1">INDIRECT("Datos!B"&amp;MATCH("RUBRO ITEM",Datos!B:B,0)+ROW()-MATCH("RUBRO ITEM",A:A,0)-1)</f>
        <v>0</v>
      </c>
      <c r="B144" s="33" t="str">
        <f t="shared" ca="1" si="12"/>
        <v/>
      </c>
      <c r="C144" s="34"/>
      <c r="D144" s="15">
        <f t="shared" ca="1" si="15"/>
        <v>0</v>
      </c>
      <c r="E144" s="48"/>
      <c r="F144" s="88"/>
      <c r="G144" s="88"/>
      <c r="H144" s="88"/>
      <c r="I144" s="88"/>
      <c r="J144" s="88"/>
      <c r="K144" s="88"/>
      <c r="L144" s="88"/>
      <c r="M144" s="88"/>
      <c r="N144" s="88"/>
      <c r="O144" s="88"/>
      <c r="P144" s="88"/>
      <c r="Q144" s="88"/>
      <c r="R144" s="25"/>
      <c r="S144" s="24">
        <f t="shared" si="16"/>
        <v>0</v>
      </c>
    </row>
    <row r="145" spans="1:19" ht="20.100000000000001" customHeight="1" x14ac:dyDescent="0.2">
      <c r="A145" s="183">
        <f ca="1">INDIRECT("Datos!B"&amp;MATCH("RUBRO ITEM",Datos!B:B,0)+ROW()-MATCH("RUBRO ITEM",A:A,0)-1)</f>
        <v>0</v>
      </c>
      <c r="B145" s="33" t="str">
        <f t="shared" ca="1" si="12"/>
        <v/>
      </c>
      <c r="C145" s="34"/>
      <c r="D145" s="15">
        <f t="shared" ca="1" si="15"/>
        <v>0</v>
      </c>
      <c r="E145" s="48"/>
      <c r="F145" s="88"/>
      <c r="G145" s="88"/>
      <c r="H145" s="88"/>
      <c r="I145" s="88"/>
      <c r="J145" s="88"/>
      <c r="K145" s="88"/>
      <c r="L145" s="88"/>
      <c r="M145" s="88"/>
      <c r="N145" s="88"/>
      <c r="O145" s="88"/>
      <c r="P145" s="88"/>
      <c r="Q145" s="88"/>
      <c r="R145" s="25"/>
      <c r="S145" s="24">
        <f t="shared" si="16"/>
        <v>0</v>
      </c>
    </row>
    <row r="146" spans="1:19" ht="20.100000000000001" customHeight="1" x14ac:dyDescent="0.2">
      <c r="A146" s="183">
        <f ca="1">INDIRECT("Datos!B"&amp;MATCH("RUBRO ITEM",Datos!B:B,0)+ROW()-MATCH("RUBRO ITEM",A:A,0)-1)</f>
        <v>0</v>
      </c>
      <c r="B146" s="33" t="str">
        <f t="shared" ca="1" si="12"/>
        <v/>
      </c>
      <c r="C146" s="34"/>
      <c r="D146" s="15">
        <f t="shared" ca="1" si="15"/>
        <v>0</v>
      </c>
      <c r="E146" s="48"/>
      <c r="F146" s="88"/>
      <c r="G146" s="88"/>
      <c r="H146" s="88"/>
      <c r="I146" s="88"/>
      <c r="J146" s="88"/>
      <c r="K146" s="88"/>
      <c r="L146" s="88"/>
      <c r="M146" s="88"/>
      <c r="N146" s="88"/>
      <c r="O146" s="88"/>
      <c r="P146" s="88"/>
      <c r="Q146" s="88"/>
      <c r="R146" s="25"/>
      <c r="S146" s="24">
        <f t="shared" si="16"/>
        <v>0</v>
      </c>
    </row>
    <row r="147" spans="1:19" ht="20.100000000000001" customHeight="1" x14ac:dyDescent="0.2">
      <c r="A147" s="183">
        <f ca="1">INDIRECT("Datos!B"&amp;MATCH("RUBRO ITEM",Datos!B:B,0)+ROW()-MATCH("RUBRO ITEM",A:A,0)-1)</f>
        <v>0</v>
      </c>
      <c r="B147" s="33" t="str">
        <f t="shared" ca="1" si="12"/>
        <v/>
      </c>
      <c r="C147" s="34"/>
      <c r="D147" s="15">
        <f t="shared" ca="1" si="15"/>
        <v>0</v>
      </c>
      <c r="E147" s="48"/>
      <c r="F147" s="88"/>
      <c r="G147" s="88"/>
      <c r="H147" s="88"/>
      <c r="I147" s="88"/>
      <c r="J147" s="88"/>
      <c r="K147" s="88"/>
      <c r="L147" s="88"/>
      <c r="M147" s="88"/>
      <c r="N147" s="88"/>
      <c r="O147" s="88"/>
      <c r="P147" s="88"/>
      <c r="Q147" s="88"/>
      <c r="R147" s="25"/>
      <c r="S147" s="24">
        <f t="shared" si="16"/>
        <v>0</v>
      </c>
    </row>
    <row r="148" spans="1:19" ht="20.100000000000001" customHeight="1" x14ac:dyDescent="0.2">
      <c r="A148" s="183">
        <f ca="1">INDIRECT("Datos!B"&amp;MATCH("RUBRO ITEM",Datos!B:B,0)+ROW()-MATCH("RUBRO ITEM",A:A,0)-1)</f>
        <v>0</v>
      </c>
      <c r="B148" s="33" t="str">
        <f t="shared" ca="1" si="12"/>
        <v/>
      </c>
      <c r="C148" s="34"/>
      <c r="D148" s="15">
        <f t="shared" ca="1" si="15"/>
        <v>0</v>
      </c>
      <c r="E148" s="48"/>
      <c r="F148" s="88"/>
      <c r="G148" s="88"/>
      <c r="H148" s="88"/>
      <c r="I148" s="88"/>
      <c r="J148" s="88"/>
      <c r="K148" s="88"/>
      <c r="L148" s="88"/>
      <c r="M148" s="88"/>
      <c r="N148" s="88"/>
      <c r="O148" s="88"/>
      <c r="P148" s="88"/>
      <c r="Q148" s="88"/>
      <c r="R148" s="25"/>
      <c r="S148" s="24">
        <f t="shared" si="16"/>
        <v>0</v>
      </c>
    </row>
    <row r="149" spans="1:19" ht="20.100000000000001" customHeight="1" x14ac:dyDescent="0.2">
      <c r="A149" s="183">
        <f ca="1">INDIRECT("Datos!B"&amp;MATCH("RUBRO ITEM",Datos!B:B,0)+ROW()-MATCH("RUBRO ITEM",A:A,0)-1)</f>
        <v>0</v>
      </c>
      <c r="B149" s="33" t="str">
        <f t="shared" ca="1" si="12"/>
        <v/>
      </c>
      <c r="C149" s="34"/>
      <c r="D149" s="15">
        <f t="shared" ca="1" si="15"/>
        <v>0</v>
      </c>
      <c r="E149" s="48"/>
      <c r="F149" s="88"/>
      <c r="G149" s="88"/>
      <c r="H149" s="88"/>
      <c r="I149" s="88"/>
      <c r="J149" s="88"/>
      <c r="K149" s="88"/>
      <c r="L149" s="88"/>
      <c r="M149" s="88"/>
      <c r="N149" s="88"/>
      <c r="O149" s="88"/>
      <c r="P149" s="88"/>
      <c r="Q149" s="88"/>
      <c r="R149" s="25"/>
      <c r="S149" s="24">
        <f t="shared" si="16"/>
        <v>0</v>
      </c>
    </row>
    <row r="150" spans="1:19" ht="20.100000000000001" customHeight="1" x14ac:dyDescent="0.2">
      <c r="A150" s="183">
        <f ca="1">INDIRECT("Datos!B"&amp;MATCH("RUBRO ITEM",Datos!B:B,0)+ROW()-MATCH("RUBRO ITEM",A:A,0)-1)</f>
        <v>0</v>
      </c>
      <c r="B150" s="33" t="str">
        <f t="shared" ca="1" si="12"/>
        <v/>
      </c>
      <c r="C150" s="34"/>
      <c r="D150" s="15">
        <f t="shared" ca="1" si="15"/>
        <v>0</v>
      </c>
      <c r="E150" s="48"/>
      <c r="F150" s="88"/>
      <c r="G150" s="88"/>
      <c r="H150" s="88"/>
      <c r="I150" s="88"/>
      <c r="J150" s="88"/>
      <c r="K150" s="88"/>
      <c r="L150" s="88"/>
      <c r="M150" s="88"/>
      <c r="N150" s="88"/>
      <c r="O150" s="88"/>
      <c r="P150" s="88"/>
      <c r="Q150" s="88"/>
      <c r="R150" s="25"/>
      <c r="S150" s="24">
        <f t="shared" si="16"/>
        <v>0</v>
      </c>
    </row>
    <row r="151" spans="1:19" ht="20.100000000000001" customHeight="1" x14ac:dyDescent="0.2">
      <c r="A151" s="183">
        <f ca="1">INDIRECT("Datos!B"&amp;MATCH("RUBRO ITEM",Datos!B:B,0)+ROW()-MATCH("RUBRO ITEM",A:A,0)-1)</f>
        <v>0</v>
      </c>
      <c r="B151" s="33" t="str">
        <f t="shared" ca="1" si="12"/>
        <v/>
      </c>
      <c r="C151" s="34"/>
      <c r="D151" s="15">
        <f t="shared" ca="1" si="15"/>
        <v>0</v>
      </c>
      <c r="E151" s="48"/>
      <c r="F151" s="88"/>
      <c r="G151" s="88"/>
      <c r="H151" s="88"/>
      <c r="I151" s="88"/>
      <c r="J151" s="88"/>
      <c r="K151" s="88"/>
      <c r="L151" s="88"/>
      <c r="M151" s="88"/>
      <c r="N151" s="88"/>
      <c r="O151" s="88"/>
      <c r="P151" s="88"/>
      <c r="Q151" s="88"/>
      <c r="R151" s="25"/>
      <c r="S151" s="24">
        <f t="shared" si="16"/>
        <v>0</v>
      </c>
    </row>
    <row r="152" spans="1:19" ht="20.100000000000001" customHeight="1" x14ac:dyDescent="0.2">
      <c r="A152" s="183">
        <f ca="1">INDIRECT("Datos!B"&amp;MATCH("RUBRO ITEM",Datos!B:B,0)+ROW()-MATCH("RUBRO ITEM",A:A,0)-1)</f>
        <v>0</v>
      </c>
      <c r="B152" s="33" t="str">
        <f t="shared" ca="1" si="12"/>
        <v/>
      </c>
      <c r="C152" s="34"/>
      <c r="D152" s="15">
        <f t="shared" ca="1" si="15"/>
        <v>0</v>
      </c>
      <c r="E152" s="48"/>
      <c r="F152" s="88"/>
      <c r="G152" s="88"/>
      <c r="H152" s="88"/>
      <c r="I152" s="88"/>
      <c r="J152" s="88"/>
      <c r="K152" s="88"/>
      <c r="L152" s="88"/>
      <c r="M152" s="88"/>
      <c r="N152" s="88"/>
      <c r="O152" s="88"/>
      <c r="P152" s="88"/>
      <c r="Q152" s="88"/>
      <c r="R152" s="25"/>
      <c r="S152" s="24">
        <f t="shared" si="16"/>
        <v>0</v>
      </c>
    </row>
    <row r="153" spans="1:19" ht="20.100000000000001" customHeight="1" x14ac:dyDescent="0.2">
      <c r="A153" s="183">
        <f ca="1">INDIRECT("Datos!B"&amp;MATCH("RUBRO ITEM",Datos!B:B,0)+ROW()-MATCH("RUBRO ITEM",A:A,0)-1)</f>
        <v>0</v>
      </c>
      <c r="B153" s="33" t="str">
        <f t="shared" ca="1" si="12"/>
        <v/>
      </c>
      <c r="C153" s="34"/>
      <c r="D153" s="15">
        <f t="shared" ca="1" si="15"/>
        <v>0</v>
      </c>
      <c r="E153" s="48"/>
      <c r="F153" s="88"/>
      <c r="G153" s="88"/>
      <c r="H153" s="88"/>
      <c r="I153" s="88"/>
      <c r="J153" s="88"/>
      <c r="K153" s="88"/>
      <c r="L153" s="88"/>
      <c r="M153" s="88"/>
      <c r="N153" s="88"/>
      <c r="O153" s="88"/>
      <c r="P153" s="88"/>
      <c r="Q153" s="88"/>
      <c r="R153" s="25"/>
      <c r="S153" s="24">
        <f t="shared" si="16"/>
        <v>0</v>
      </c>
    </row>
    <row r="154" spans="1:19" ht="20.100000000000001" customHeight="1" x14ac:dyDescent="0.2">
      <c r="A154" s="183">
        <f ca="1">INDIRECT("Datos!B"&amp;MATCH("RUBRO ITEM",Datos!B:B,0)+ROW()-MATCH("RUBRO ITEM",A:A,0)-1)</f>
        <v>0</v>
      </c>
      <c r="B154" s="33" t="str">
        <f t="shared" ca="1" si="12"/>
        <v/>
      </c>
      <c r="C154" s="34"/>
      <c r="D154" s="15">
        <f t="shared" ca="1" si="15"/>
        <v>0</v>
      </c>
      <c r="E154" s="48"/>
      <c r="F154" s="88"/>
      <c r="G154" s="88"/>
      <c r="H154" s="88"/>
      <c r="I154" s="88"/>
      <c r="J154" s="88"/>
      <c r="K154" s="88"/>
      <c r="L154" s="88"/>
      <c r="M154" s="88"/>
      <c r="N154" s="88"/>
      <c r="O154" s="88"/>
      <c r="P154" s="88"/>
      <c r="Q154" s="88"/>
      <c r="R154" s="25"/>
      <c r="S154" s="24">
        <f t="shared" si="16"/>
        <v>0</v>
      </c>
    </row>
    <row r="155" spans="1:19" ht="20.100000000000001" customHeight="1" x14ac:dyDescent="0.2">
      <c r="A155" s="183">
        <f ca="1">INDIRECT("Datos!B"&amp;MATCH("RUBRO ITEM",Datos!B:B,0)+ROW()-MATCH("RUBRO ITEM",A:A,0)-1)</f>
        <v>0</v>
      </c>
      <c r="B155" s="33" t="str">
        <f t="shared" ca="1" si="12"/>
        <v/>
      </c>
      <c r="C155" s="34"/>
      <c r="D155" s="15">
        <f t="shared" ca="1" si="15"/>
        <v>0</v>
      </c>
      <c r="E155" s="48"/>
      <c r="F155" s="88"/>
      <c r="G155" s="88"/>
      <c r="H155" s="88"/>
      <c r="I155" s="88"/>
      <c r="J155" s="88"/>
      <c r="K155" s="88"/>
      <c r="L155" s="88"/>
      <c r="M155" s="88"/>
      <c r="N155" s="88"/>
      <c r="O155" s="88"/>
      <c r="P155" s="88"/>
      <c r="Q155" s="88"/>
      <c r="R155" s="25"/>
      <c r="S155" s="24">
        <f t="shared" si="16"/>
        <v>0</v>
      </c>
    </row>
    <row r="156" spans="1:19" ht="20.100000000000001" customHeight="1" x14ac:dyDescent="0.2">
      <c r="A156" s="183">
        <f ca="1">INDIRECT("Datos!B"&amp;MATCH("RUBRO ITEM",Datos!B:B,0)+ROW()-MATCH("RUBRO ITEM",A:A,0)-1)</f>
        <v>0</v>
      </c>
      <c r="B156" s="33" t="str">
        <f t="shared" ca="1" si="12"/>
        <v/>
      </c>
      <c r="C156" s="34"/>
      <c r="D156" s="15">
        <f t="shared" ca="1" si="15"/>
        <v>0</v>
      </c>
      <c r="E156" s="48"/>
      <c r="F156" s="88"/>
      <c r="G156" s="88"/>
      <c r="H156" s="88"/>
      <c r="I156" s="88"/>
      <c r="J156" s="88"/>
      <c r="K156" s="88"/>
      <c r="L156" s="88"/>
      <c r="M156" s="88"/>
      <c r="N156" s="88"/>
      <c r="O156" s="88"/>
      <c r="P156" s="88"/>
      <c r="Q156" s="88"/>
      <c r="R156" s="25"/>
      <c r="S156" s="24">
        <f t="shared" si="16"/>
        <v>0</v>
      </c>
    </row>
    <row r="157" spans="1:19" ht="20.100000000000001" customHeight="1" x14ac:dyDescent="0.2">
      <c r="A157" s="183">
        <f ca="1">INDIRECT("Datos!B"&amp;MATCH("RUBRO ITEM",Datos!B:B,0)+ROW()-MATCH("RUBRO ITEM",A:A,0)-1)</f>
        <v>0</v>
      </c>
      <c r="B157" s="33" t="str">
        <f t="shared" ref="B157:B162" ca="1" si="17">IFERROR(VLOOKUP(A157,T_Computo_Presupuesto,2,FALSE),"")</f>
        <v/>
      </c>
      <c r="C157" s="34"/>
      <c r="D157" s="15">
        <f t="shared" ca="1" si="15"/>
        <v>0</v>
      </c>
      <c r="E157" s="48"/>
      <c r="F157" s="88"/>
      <c r="G157" s="88"/>
      <c r="H157" s="88"/>
      <c r="I157" s="88"/>
      <c r="J157" s="88"/>
      <c r="K157" s="88"/>
      <c r="L157" s="88"/>
      <c r="M157" s="88"/>
      <c r="N157" s="88"/>
      <c r="O157" s="88"/>
      <c r="P157" s="88"/>
      <c r="Q157" s="88"/>
      <c r="R157" s="25"/>
      <c r="S157" s="24">
        <f t="shared" si="16"/>
        <v>0</v>
      </c>
    </row>
    <row r="158" spans="1:19" ht="20.100000000000001" customHeight="1" x14ac:dyDescent="0.2">
      <c r="A158" s="183">
        <f ca="1">INDIRECT("Datos!B"&amp;MATCH("RUBRO ITEM",Datos!B:B,0)+ROW()-MATCH("RUBRO ITEM",A:A,0)-1)</f>
        <v>0</v>
      </c>
      <c r="B158" s="33" t="str">
        <f t="shared" ca="1" si="17"/>
        <v/>
      </c>
      <c r="C158" s="34"/>
      <c r="D158" s="15">
        <f t="shared" ca="1" si="15"/>
        <v>0</v>
      </c>
      <c r="E158" s="48"/>
      <c r="F158" s="88"/>
      <c r="G158" s="88"/>
      <c r="H158" s="88"/>
      <c r="I158" s="88"/>
      <c r="J158" s="88"/>
      <c r="K158" s="88"/>
      <c r="L158" s="88"/>
      <c r="M158" s="88"/>
      <c r="N158" s="88"/>
      <c r="O158" s="88"/>
      <c r="P158" s="88"/>
      <c r="Q158" s="88"/>
      <c r="R158" s="25"/>
      <c r="S158" s="24">
        <f t="shared" si="16"/>
        <v>0</v>
      </c>
    </row>
    <row r="159" spans="1:19" ht="20.100000000000001" customHeight="1" x14ac:dyDescent="0.2">
      <c r="A159" s="183">
        <f ca="1">INDIRECT("Datos!B"&amp;MATCH("RUBRO ITEM",Datos!B:B,0)+ROW()-MATCH("RUBRO ITEM",A:A,0)-1)</f>
        <v>0</v>
      </c>
      <c r="B159" s="33" t="str">
        <f t="shared" ca="1" si="17"/>
        <v/>
      </c>
      <c r="C159" s="34"/>
      <c r="D159" s="15">
        <f t="shared" ca="1" si="15"/>
        <v>0</v>
      </c>
      <c r="E159" s="48"/>
      <c r="F159" s="88"/>
      <c r="G159" s="88"/>
      <c r="H159" s="88"/>
      <c r="I159" s="88"/>
      <c r="J159" s="88"/>
      <c r="K159" s="88"/>
      <c r="L159" s="88"/>
      <c r="M159" s="88"/>
      <c r="N159" s="88"/>
      <c r="O159" s="88"/>
      <c r="P159" s="88"/>
      <c r="Q159" s="88"/>
      <c r="R159" s="25"/>
      <c r="S159" s="24">
        <f t="shared" si="16"/>
        <v>0</v>
      </c>
    </row>
    <row r="160" spans="1:19" ht="20.100000000000001" customHeight="1" x14ac:dyDescent="0.2">
      <c r="A160" s="183">
        <f ca="1">INDIRECT("Datos!B"&amp;MATCH("RUBRO ITEM",Datos!B:B,0)+ROW()-MATCH("RUBRO ITEM",A:A,0)-1)</f>
        <v>0</v>
      </c>
      <c r="B160" s="33" t="str">
        <f t="shared" ca="1" si="17"/>
        <v/>
      </c>
      <c r="C160" s="34"/>
      <c r="D160" s="15">
        <f t="shared" ca="1" si="15"/>
        <v>0</v>
      </c>
      <c r="E160" s="48"/>
      <c r="F160" s="88"/>
      <c r="G160" s="88"/>
      <c r="H160" s="88"/>
      <c r="I160" s="88"/>
      <c r="J160" s="88"/>
      <c r="K160" s="88"/>
      <c r="L160" s="88"/>
      <c r="M160" s="88"/>
      <c r="N160" s="88"/>
      <c r="O160" s="88"/>
      <c r="P160" s="88"/>
      <c r="Q160" s="88"/>
      <c r="R160" s="25"/>
      <c r="S160" s="24">
        <f t="shared" si="16"/>
        <v>0</v>
      </c>
    </row>
    <row r="161" spans="1:88" ht="20.100000000000001" customHeight="1" x14ac:dyDescent="0.2">
      <c r="A161" s="183">
        <f ca="1">INDIRECT("Datos!B"&amp;MATCH("RUBRO ITEM",Datos!B:B,0)+ROW()-MATCH("RUBRO ITEM",A:A,0)-1)</f>
        <v>0</v>
      </c>
      <c r="B161" s="33" t="str">
        <f t="shared" ca="1" si="17"/>
        <v/>
      </c>
      <c r="C161" s="34"/>
      <c r="D161" s="15">
        <f t="shared" ca="1" si="15"/>
        <v>0</v>
      </c>
      <c r="E161" s="48"/>
      <c r="F161" s="88"/>
      <c r="G161" s="88"/>
      <c r="H161" s="88"/>
      <c r="I161" s="88"/>
      <c r="J161" s="88"/>
      <c r="K161" s="88"/>
      <c r="L161" s="88"/>
      <c r="M161" s="88"/>
      <c r="N161" s="88"/>
      <c r="O161" s="88"/>
      <c r="P161" s="88"/>
      <c r="Q161" s="88"/>
      <c r="R161" s="25"/>
      <c r="S161" s="24">
        <f t="shared" si="16"/>
        <v>0</v>
      </c>
    </row>
    <row r="162" spans="1:88" ht="20.100000000000001" customHeight="1" x14ac:dyDescent="0.2">
      <c r="A162" s="183">
        <f ca="1">INDIRECT("Datos!B"&amp;MATCH("RUBRO ITEM",Datos!B:B,0)+ROW()-MATCH("RUBRO ITEM",A:A,0)-1)</f>
        <v>0</v>
      </c>
      <c r="B162" s="33" t="str">
        <f t="shared" ca="1" si="17"/>
        <v/>
      </c>
      <c r="C162" s="34"/>
      <c r="D162" s="15">
        <f t="shared" ca="1" si="15"/>
        <v>0</v>
      </c>
      <c r="E162" s="48"/>
      <c r="F162" s="88"/>
      <c r="G162" s="88"/>
      <c r="H162" s="88"/>
      <c r="I162" s="88"/>
      <c r="J162" s="88"/>
      <c r="K162" s="88"/>
      <c r="L162" s="88"/>
      <c r="M162" s="88"/>
      <c r="N162" s="88"/>
      <c r="O162" s="88"/>
      <c r="P162" s="88"/>
      <c r="Q162" s="88"/>
      <c r="R162" s="25"/>
      <c r="S162" s="24">
        <f t="shared" si="16"/>
        <v>0</v>
      </c>
    </row>
    <row r="163" spans="1:88" s="10" customFormat="1" ht="20.100000000000001" customHeight="1" x14ac:dyDescent="0.2">
      <c r="A163" s="53" t="s">
        <v>3</v>
      </c>
      <c r="B163" s="35" t="s">
        <v>3</v>
      </c>
      <c r="C163" s="35"/>
      <c r="D163" s="54" t="s">
        <v>4</v>
      </c>
      <c r="E163" s="36"/>
      <c r="F163" s="56"/>
      <c r="G163" s="57"/>
      <c r="H163" s="57"/>
      <c r="I163" s="57"/>
      <c r="J163" s="57"/>
      <c r="K163" s="57"/>
      <c r="L163" s="57"/>
      <c r="M163" s="57"/>
      <c r="N163" s="57"/>
      <c r="O163" s="57"/>
      <c r="P163" s="57"/>
      <c r="Q163" s="57"/>
      <c r="S163" s="26">
        <f t="shared" ref="S163" si="18">SUM(F163:Q163)</f>
        <v>0</v>
      </c>
      <c r="T163" s="93"/>
      <c r="U163" s="93"/>
      <c r="V163" s="93"/>
      <c r="W163" s="93"/>
      <c r="X163" s="93"/>
      <c r="Y163" s="93"/>
      <c r="Z163" s="93"/>
      <c r="AA163" s="93"/>
      <c r="AB163" s="93"/>
      <c r="AC163" s="93"/>
      <c r="AD163" s="93"/>
      <c r="AE163" s="93"/>
      <c r="AF163" s="93"/>
      <c r="AG163" s="93"/>
      <c r="AH163" s="93"/>
      <c r="AI163" s="93"/>
      <c r="AJ163" s="93"/>
      <c r="AK163" s="93"/>
      <c r="AL163" s="93"/>
      <c r="AM163" s="93"/>
      <c r="AN163" s="93"/>
      <c r="AO163" s="93"/>
      <c r="AP163" s="93"/>
      <c r="AQ163" s="93"/>
      <c r="AR163" s="93"/>
      <c r="AS163" s="93"/>
      <c r="AT163" s="93"/>
      <c r="AU163" s="93"/>
      <c r="AV163" s="93"/>
      <c r="AW163" s="93"/>
      <c r="AX163" s="93"/>
      <c r="AY163" s="93"/>
      <c r="AZ163" s="93"/>
      <c r="BA163" s="93"/>
      <c r="BB163" s="93"/>
      <c r="BC163" s="93"/>
      <c r="BD163" s="93"/>
      <c r="BE163" s="93"/>
      <c r="BF163" s="93"/>
      <c r="BG163" s="93"/>
      <c r="BH163" s="93"/>
      <c r="BI163" s="93"/>
      <c r="BJ163" s="93"/>
      <c r="BK163" s="93"/>
      <c r="BL163" s="93"/>
      <c r="BM163" s="93"/>
      <c r="BN163" s="93"/>
      <c r="BO163" s="93"/>
      <c r="BP163" s="93"/>
      <c r="BQ163" s="93"/>
      <c r="BR163" s="93"/>
      <c r="BS163" s="93"/>
      <c r="BT163" s="93"/>
      <c r="BU163" s="93"/>
      <c r="BV163" s="93"/>
      <c r="BW163" s="93"/>
      <c r="BX163" s="93"/>
      <c r="BY163" s="93"/>
      <c r="BZ163" s="93"/>
      <c r="CA163" s="93"/>
      <c r="CB163" s="93"/>
      <c r="CC163" s="93"/>
      <c r="CD163" s="93"/>
      <c r="CE163" s="93"/>
      <c r="CF163" s="93"/>
      <c r="CG163" s="93"/>
      <c r="CH163" s="93"/>
      <c r="CI163" s="93"/>
      <c r="CJ163" s="93"/>
    </row>
    <row r="164" spans="1:88" ht="20.100000000000001" customHeight="1" x14ac:dyDescent="0.2">
      <c r="A164" s="53" t="s">
        <v>3</v>
      </c>
      <c r="B164" s="51" t="s">
        <v>7</v>
      </c>
      <c r="C164" s="55"/>
      <c r="D164" s="50">
        <f ca="1">SUM(D13:D163)</f>
        <v>0</v>
      </c>
      <c r="E164" s="49"/>
      <c r="F164" s="37"/>
      <c r="G164" s="37"/>
      <c r="H164" s="37"/>
      <c r="I164" s="37"/>
      <c r="J164" s="37"/>
      <c r="K164" s="37"/>
      <c r="L164" s="37"/>
      <c r="M164" s="37"/>
      <c r="N164" s="37"/>
      <c r="O164" s="37"/>
      <c r="P164" s="37"/>
      <c r="Q164" s="37"/>
    </row>
    <row r="165" spans="1:88" ht="20.100000000000001" customHeight="1" x14ac:dyDescent="0.2">
      <c r="A165" s="38"/>
      <c r="B165" s="38"/>
      <c r="C165" s="38"/>
      <c r="D165" s="38"/>
      <c r="E165" s="39"/>
      <c r="F165" s="38"/>
      <c r="G165" s="38"/>
      <c r="H165" s="38"/>
      <c r="I165" s="38"/>
      <c r="J165" s="38"/>
      <c r="K165" s="38"/>
      <c r="L165" s="38"/>
      <c r="M165" s="38"/>
      <c r="N165" s="38"/>
      <c r="O165" s="38"/>
      <c r="P165" s="38"/>
      <c r="Q165" s="38"/>
    </row>
    <row r="166" spans="1:88" ht="20.100000000000001" customHeight="1" x14ac:dyDescent="0.2">
      <c r="A166" s="38"/>
      <c r="B166" s="38"/>
      <c r="C166" s="38"/>
      <c r="D166" s="40" t="s">
        <v>18</v>
      </c>
      <c r="E166" s="39">
        <v>0</v>
      </c>
      <c r="F166" s="41">
        <f t="shared" ref="F166:Q166" ca="1" si="19">SUMPRODUCT($D$13:$D$162,F13:F162)</f>
        <v>0</v>
      </c>
      <c r="G166" s="41">
        <f t="shared" ca="1" si="19"/>
        <v>0</v>
      </c>
      <c r="H166" s="41">
        <f t="shared" ca="1" si="19"/>
        <v>0</v>
      </c>
      <c r="I166" s="41">
        <f t="shared" ca="1" si="19"/>
        <v>0</v>
      </c>
      <c r="J166" s="41">
        <f t="shared" ca="1" si="19"/>
        <v>0</v>
      </c>
      <c r="K166" s="41">
        <f t="shared" ca="1" si="19"/>
        <v>0</v>
      </c>
      <c r="L166" s="41">
        <f t="shared" ca="1" si="19"/>
        <v>0</v>
      </c>
      <c r="M166" s="41">
        <f t="shared" ca="1" si="19"/>
        <v>0</v>
      </c>
      <c r="N166" s="41">
        <f t="shared" ca="1" si="19"/>
        <v>0</v>
      </c>
      <c r="O166" s="41">
        <f t="shared" ca="1" si="19"/>
        <v>0</v>
      </c>
      <c r="P166" s="41">
        <f t="shared" ca="1" si="19"/>
        <v>0</v>
      </c>
      <c r="Q166" s="41">
        <f t="shared" ca="1" si="19"/>
        <v>0</v>
      </c>
      <c r="R166" s="27"/>
    </row>
    <row r="167" spans="1:88" ht="20.100000000000001" customHeight="1" x14ac:dyDescent="0.2">
      <c r="A167" s="38"/>
      <c r="B167" s="38"/>
      <c r="C167" s="38"/>
      <c r="D167" s="40" t="s">
        <v>19</v>
      </c>
      <c r="E167" s="39">
        <v>0</v>
      </c>
      <c r="F167" s="41">
        <f ca="1">E167+F166</f>
        <v>0</v>
      </c>
      <c r="G167" s="41">
        <f t="shared" ref="G167:Q167" ca="1" si="20">F167+G166</f>
        <v>0</v>
      </c>
      <c r="H167" s="41">
        <f t="shared" ca="1" si="20"/>
        <v>0</v>
      </c>
      <c r="I167" s="41">
        <f t="shared" ca="1" si="20"/>
        <v>0</v>
      </c>
      <c r="J167" s="41">
        <f t="shared" ca="1" si="20"/>
        <v>0</v>
      </c>
      <c r="K167" s="41">
        <f t="shared" ca="1" si="20"/>
        <v>0</v>
      </c>
      <c r="L167" s="41">
        <f t="shared" ca="1" si="20"/>
        <v>0</v>
      </c>
      <c r="M167" s="41">
        <f t="shared" ca="1" si="20"/>
        <v>0</v>
      </c>
      <c r="N167" s="41">
        <f t="shared" ca="1" si="20"/>
        <v>0</v>
      </c>
      <c r="O167" s="41">
        <f t="shared" ca="1" si="20"/>
        <v>0</v>
      </c>
      <c r="P167" s="41">
        <f t="shared" ca="1" si="20"/>
        <v>0</v>
      </c>
      <c r="Q167" s="41">
        <f t="shared" ca="1" si="20"/>
        <v>0</v>
      </c>
      <c r="R167" s="27"/>
    </row>
    <row r="168" spans="1:88" ht="20.100000000000001" customHeight="1" x14ac:dyDescent="0.2">
      <c r="A168" s="38"/>
      <c r="B168" s="38"/>
      <c r="C168" s="38"/>
      <c r="D168" s="42"/>
      <c r="E168" s="43" t="s">
        <v>941</v>
      </c>
      <c r="F168" s="38"/>
      <c r="G168" s="38"/>
      <c r="H168" s="38"/>
      <c r="I168" s="38"/>
      <c r="J168" s="38"/>
      <c r="K168" s="38"/>
      <c r="L168" s="38"/>
      <c r="M168" s="38"/>
      <c r="N168" s="38"/>
      <c r="O168" s="38"/>
      <c r="P168" s="38"/>
      <c r="Q168" s="38"/>
    </row>
    <row r="169" spans="1:88" ht="20.100000000000001" customHeight="1" x14ac:dyDescent="0.2">
      <c r="A169" s="38"/>
      <c r="B169" s="38"/>
      <c r="C169" s="38"/>
      <c r="D169" s="40" t="s">
        <v>20</v>
      </c>
      <c r="E169" s="44">
        <f ca="1">Anticipo_Financiero*Monto_Oferta</f>
        <v>0</v>
      </c>
      <c r="F169" s="44">
        <f t="shared" ref="F169:Q169" ca="1" si="21">Monto_Oferta*F166</f>
        <v>0</v>
      </c>
      <c r="G169" s="44">
        <f t="shared" ca="1" si="21"/>
        <v>0</v>
      </c>
      <c r="H169" s="44">
        <f t="shared" ca="1" si="21"/>
        <v>0</v>
      </c>
      <c r="I169" s="44">
        <f t="shared" ca="1" si="21"/>
        <v>0</v>
      </c>
      <c r="J169" s="44">
        <f t="shared" ca="1" si="21"/>
        <v>0</v>
      </c>
      <c r="K169" s="44">
        <f t="shared" ca="1" si="21"/>
        <v>0</v>
      </c>
      <c r="L169" s="44">
        <f t="shared" ca="1" si="21"/>
        <v>0</v>
      </c>
      <c r="M169" s="44">
        <f t="shared" ca="1" si="21"/>
        <v>0</v>
      </c>
      <c r="N169" s="44">
        <f t="shared" ca="1" si="21"/>
        <v>0</v>
      </c>
      <c r="O169" s="44">
        <f t="shared" ca="1" si="21"/>
        <v>0</v>
      </c>
      <c r="P169" s="44">
        <f t="shared" ca="1" si="21"/>
        <v>0</v>
      </c>
      <c r="Q169" s="44">
        <f t="shared" ca="1" si="21"/>
        <v>0</v>
      </c>
      <c r="R169" s="11"/>
      <c r="S169" s="29"/>
    </row>
    <row r="170" spans="1:88" ht="20.100000000000001" customHeight="1" x14ac:dyDescent="0.2">
      <c r="A170" s="38"/>
      <c r="B170" s="38"/>
      <c r="C170" s="38"/>
      <c r="D170" s="40" t="s">
        <v>891</v>
      </c>
      <c r="E170" s="44">
        <f ca="1">E169</f>
        <v>0</v>
      </c>
      <c r="F170" s="44">
        <f t="shared" ref="F170" ca="1" si="22">E170+F169*(1-Anticipo_Financiero)</f>
        <v>0</v>
      </c>
      <c r="G170" s="44">
        <f t="shared" ref="G170" ca="1" si="23">F170+G169*(1-Anticipo_Financiero)</f>
        <v>0</v>
      </c>
      <c r="H170" s="44">
        <f t="shared" ref="H170" ca="1" si="24">G170+H169*(1-Anticipo_Financiero)</f>
        <v>0</v>
      </c>
      <c r="I170" s="44">
        <f t="shared" ref="I170" ca="1" si="25">H170+I169*(1-Anticipo_Financiero)</f>
        <v>0</v>
      </c>
      <c r="J170" s="44">
        <f t="shared" ref="J170" ca="1" si="26">I170+J169*(1-Anticipo_Financiero)</f>
        <v>0</v>
      </c>
      <c r="K170" s="44">
        <f t="shared" ref="K170" ca="1" si="27">J170+K169*(1-Anticipo_Financiero)</f>
        <v>0</v>
      </c>
      <c r="L170" s="44">
        <f t="shared" ref="L170" ca="1" si="28">K170+L169*(1-Anticipo_Financiero)</f>
        <v>0</v>
      </c>
      <c r="M170" s="44">
        <f t="shared" ref="M170" ca="1" si="29">L170+M169*(1-Anticipo_Financiero)</f>
        <v>0</v>
      </c>
      <c r="N170" s="44">
        <f t="shared" ref="N170" ca="1" si="30">M170+N169*(1-Anticipo_Financiero)</f>
        <v>0</v>
      </c>
      <c r="O170" s="44">
        <f t="shared" ref="O170" ca="1" si="31">N170+O169*(1-Anticipo_Financiero)</f>
        <v>0</v>
      </c>
      <c r="P170" s="44">
        <f t="shared" ref="P170" ca="1" si="32">O170+P169*(1-Anticipo_Financiero)</f>
        <v>0</v>
      </c>
      <c r="Q170" s="44">
        <f t="shared" ref="Q170" ca="1" si="33">P170+Q169*(1-Anticipo_Financiero)</f>
        <v>0</v>
      </c>
      <c r="R170" s="11"/>
    </row>
    <row r="171" spans="1:88" ht="20.100000000000001" customHeight="1" x14ac:dyDescent="0.2">
      <c r="E171" s="28">
        <v>0</v>
      </c>
    </row>
    <row r="172" spans="1:88" ht="20.100000000000001" customHeight="1" x14ac:dyDescent="0.2">
      <c r="E172" s="28">
        <v>0</v>
      </c>
    </row>
  </sheetData>
  <mergeCells count="6">
    <mergeCell ref="A8:D8"/>
    <mergeCell ref="F10:Q10"/>
    <mergeCell ref="S10:S11"/>
    <mergeCell ref="A10:A11"/>
    <mergeCell ref="B10:C11"/>
    <mergeCell ref="D10:D11"/>
  </mergeCells>
  <conditionalFormatting sqref="A163:A164 B13:B92">
    <cfRule type="expression" dxfId="101" priority="156" stopIfTrue="1">
      <formula>#REF!&gt;0</formula>
    </cfRule>
    <cfRule type="expression" dxfId="100" priority="157" stopIfTrue="1">
      <formula>#REF!&gt;0</formula>
    </cfRule>
    <cfRule type="expression" dxfId="99" priority="158" stopIfTrue="1">
      <formula>#REF!&gt;0</formula>
    </cfRule>
  </conditionalFormatting>
  <conditionalFormatting sqref="B163:C163 C13:C92">
    <cfRule type="expression" dxfId="98" priority="159" stopIfTrue="1">
      <formula>#REF!&gt;0</formula>
    </cfRule>
    <cfRule type="expression" dxfId="97" priority="160" stopIfTrue="1">
      <formula>#REF!&gt;0</formula>
    </cfRule>
    <cfRule type="expression" dxfId="96" priority="161" stopIfTrue="1">
      <formula>#REF!&gt;0</formula>
    </cfRule>
  </conditionalFormatting>
  <conditionalFormatting sqref="B93:B162">
    <cfRule type="expression" dxfId="95" priority="4" stopIfTrue="1">
      <formula>#REF!&gt;0</formula>
    </cfRule>
    <cfRule type="expression" dxfId="94" priority="5" stopIfTrue="1">
      <formula>#REF!&gt;0</formula>
    </cfRule>
    <cfRule type="expression" dxfId="93" priority="6" stopIfTrue="1">
      <formula>#REF!&gt;0</formula>
    </cfRule>
  </conditionalFormatting>
  <conditionalFormatting sqref="C93:C162">
    <cfRule type="expression" dxfId="92" priority="7" stopIfTrue="1">
      <formula>#REF!&gt;0</formula>
    </cfRule>
    <cfRule type="expression" dxfId="91" priority="8" stopIfTrue="1">
      <formula>#REF!&gt;0</formula>
    </cfRule>
    <cfRule type="expression" dxfId="90" priority="9" stopIfTrue="1">
      <formula>#REF!&gt;0</formula>
    </cfRule>
  </conditionalFormatting>
  <conditionalFormatting sqref="A13:A162">
    <cfRule type="expression" dxfId="89" priority="1" stopIfTrue="1">
      <formula>#REF!&gt;0</formula>
    </cfRule>
    <cfRule type="expression" dxfId="88" priority="2" stopIfTrue="1">
      <formula>#REF!&gt;0</formula>
    </cfRule>
    <cfRule type="expression" dxfId="87" priority="3" stopIfTrue="1">
      <formula>#REF!&gt;0</formula>
    </cfRule>
  </conditionalFormatting>
  <pageMargins left="0.78740157480314965" right="0.78740157480314965" top="1.3779527559055118" bottom="0.78740157480314965" header="0.78740157480314965" footer="0.39370078740157483"/>
  <pageSetup paperSize="9" scale="50" fitToWidth="0" fitToHeight="0" pageOrder="overThenDown" orientation="landscape" r:id="rId1"/>
  <headerFooter>
    <oddHeader>&amp;L&amp;G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7"/>
  <sheetViews>
    <sheetView workbookViewId="0">
      <selection activeCell="D17" sqref="D17"/>
    </sheetView>
  </sheetViews>
  <sheetFormatPr baseColWidth="10" defaultRowHeight="19.5" customHeight="1" x14ac:dyDescent="0.2"/>
  <cols>
    <col min="2" max="2" width="43.28515625" customWidth="1"/>
    <col min="3" max="3" width="52.28515625" bestFit="1" customWidth="1"/>
  </cols>
  <sheetData>
    <row r="1" spans="1:4" ht="19.5" customHeight="1" x14ac:dyDescent="0.2">
      <c r="A1" s="699" t="s">
        <v>10</v>
      </c>
      <c r="B1" s="699"/>
      <c r="C1" s="699" t="str">
        <f>+Contratista</f>
        <v>EMPRESA PRUEBA</v>
      </c>
      <c r="D1" s="699"/>
    </row>
    <row r="2" spans="1:4" ht="19.5" customHeight="1" x14ac:dyDescent="0.2">
      <c r="A2" s="699" t="s">
        <v>41</v>
      </c>
      <c r="B2" s="699"/>
      <c r="C2" s="700">
        <f>[4]CyP!C11</f>
        <v>1658496</v>
      </c>
      <c r="D2" s="699"/>
    </row>
    <row r="3" spans="1:4" ht="19.5" customHeight="1" x14ac:dyDescent="0.2">
      <c r="A3" s="699"/>
      <c r="B3" s="699"/>
      <c r="C3" s="699"/>
      <c r="D3" s="699"/>
    </row>
    <row r="4" spans="1:4" ht="19.5" customHeight="1" x14ac:dyDescent="0.2">
      <c r="A4" s="814" t="s">
        <v>2078</v>
      </c>
      <c r="B4" s="814"/>
      <c r="C4" s="814"/>
      <c r="D4" s="814"/>
    </row>
    <row r="5" spans="1:4" ht="19.5" customHeight="1" thickBot="1" x14ac:dyDescent="0.25">
      <c r="A5" s="699"/>
      <c r="B5" s="699"/>
      <c r="C5" s="699"/>
      <c r="D5" s="699"/>
    </row>
    <row r="6" spans="1:4" ht="19.5" customHeight="1" thickBot="1" x14ac:dyDescent="0.25">
      <c r="A6" s="701" t="s">
        <v>2079</v>
      </c>
      <c r="B6" s="702" t="s">
        <v>900</v>
      </c>
      <c r="C6" s="702" t="s">
        <v>901</v>
      </c>
      <c r="D6" s="703" t="s">
        <v>2080</v>
      </c>
    </row>
    <row r="7" spans="1:4" ht="19.5" customHeight="1" x14ac:dyDescent="0.2">
      <c r="A7" s="704">
        <v>1</v>
      </c>
      <c r="B7" s="705" t="s">
        <v>905</v>
      </c>
      <c r="C7" s="705" t="s">
        <v>715</v>
      </c>
      <c r="D7" s="706">
        <v>0.2</v>
      </c>
    </row>
    <row r="8" spans="1:4" ht="19.5" customHeight="1" x14ac:dyDescent="0.2">
      <c r="A8" s="707">
        <v>2</v>
      </c>
      <c r="B8" s="774" t="s">
        <v>1617</v>
      </c>
      <c r="C8" s="774" t="s">
        <v>561</v>
      </c>
      <c r="D8" s="708">
        <v>0.08</v>
      </c>
    </row>
    <row r="9" spans="1:4" ht="19.5" customHeight="1" x14ac:dyDescent="0.2">
      <c r="A9" s="707">
        <v>3</v>
      </c>
      <c r="B9" s="774" t="s">
        <v>1937</v>
      </c>
      <c r="C9" s="774" t="s">
        <v>605</v>
      </c>
      <c r="D9" s="708">
        <v>0.42</v>
      </c>
    </row>
    <row r="10" spans="1:4" ht="19.5" customHeight="1" x14ac:dyDescent="0.2">
      <c r="A10" s="707">
        <v>4</v>
      </c>
      <c r="B10" s="705" t="s">
        <v>1624</v>
      </c>
      <c r="C10" s="705" t="s">
        <v>546</v>
      </c>
      <c r="D10" s="708">
        <v>0.05</v>
      </c>
    </row>
    <row r="11" spans="1:4" ht="19.5" customHeight="1" x14ac:dyDescent="0.2">
      <c r="A11" s="707">
        <v>5</v>
      </c>
      <c r="B11" s="705" t="s">
        <v>911</v>
      </c>
      <c r="C11" s="705" t="s">
        <v>359</v>
      </c>
      <c r="D11" s="708">
        <v>0.1</v>
      </c>
    </row>
    <row r="12" spans="1:4" ht="19.5" customHeight="1" x14ac:dyDescent="0.2">
      <c r="A12" s="707">
        <v>6</v>
      </c>
      <c r="B12" s="705" t="s">
        <v>2115</v>
      </c>
      <c r="C12" s="705" t="s">
        <v>289</v>
      </c>
      <c r="D12" s="708">
        <v>0.15</v>
      </c>
    </row>
    <row r="13" spans="1:4" ht="19.5" customHeight="1" x14ac:dyDescent="0.2">
      <c r="A13" s="707">
        <v>7</v>
      </c>
      <c r="B13" s="705"/>
      <c r="C13" s="705"/>
      <c r="D13" s="708"/>
    </row>
    <row r="14" spans="1:4" ht="19.5" customHeight="1" x14ac:dyDescent="0.2">
      <c r="A14" s="707">
        <v>8</v>
      </c>
      <c r="B14" s="705"/>
      <c r="C14" s="705"/>
      <c r="D14" s="708"/>
    </row>
    <row r="15" spans="1:4" ht="19.5" customHeight="1" x14ac:dyDescent="0.2">
      <c r="A15" s="707">
        <v>9</v>
      </c>
      <c r="B15" s="705"/>
      <c r="C15" s="705"/>
      <c r="D15" s="708"/>
    </row>
    <row r="16" spans="1:4" ht="19.5" customHeight="1" thickBot="1" x14ac:dyDescent="0.25">
      <c r="A16" s="709">
        <v>10</v>
      </c>
      <c r="B16" s="775"/>
      <c r="C16" s="775"/>
      <c r="D16" s="710"/>
    </row>
    <row r="17" spans="1:1" ht="19.5" customHeight="1" x14ac:dyDescent="0.2">
      <c r="A17" t="s">
        <v>940</v>
      </c>
    </row>
  </sheetData>
  <mergeCells count="1">
    <mergeCell ref="A4:D4"/>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BZ216"/>
  <sheetViews>
    <sheetView view="pageBreakPreview" zoomScaleNormal="100" zoomScaleSheetLayoutView="100" workbookViewId="0">
      <selection activeCell="B10" sqref="B10:C16"/>
    </sheetView>
  </sheetViews>
  <sheetFormatPr baseColWidth="10" defaultColWidth="11.42578125" defaultRowHeight="12" x14ac:dyDescent="0.2"/>
  <cols>
    <col min="1" max="1" width="8.7109375" style="9" customWidth="1"/>
    <col min="2" max="2" width="30.7109375" style="9" customWidth="1"/>
    <col min="3" max="3" width="20.7109375" style="9" customWidth="1"/>
    <col min="4" max="4" width="18.7109375" style="9" customWidth="1"/>
    <col min="5" max="5" width="15.7109375" style="10" customWidth="1"/>
    <col min="6" max="6" width="12" style="729" customWidth="1"/>
    <col min="7" max="7" width="12.140625" style="730" customWidth="1"/>
    <col min="8" max="8" width="13.140625" style="730" customWidth="1"/>
    <col min="9" max="9" width="10.7109375" style="10" customWidth="1"/>
    <col min="10" max="29" width="10.7109375" style="92" customWidth="1"/>
    <col min="30" max="78" width="11.42578125" style="92"/>
    <col min="79" max="16384" width="11.42578125" style="9"/>
  </cols>
  <sheetData>
    <row r="1" spans="1:78" s="5" customFormat="1" ht="20.100000000000001" customHeight="1" x14ac:dyDescent="0.2">
      <c r="A1" s="3" t="s">
        <v>8</v>
      </c>
      <c r="B1" s="3"/>
      <c r="C1" s="3" t="str">
        <f>Comitente</f>
        <v>DIRECCIÓN PROVINCIAL DE VIALIDAD</v>
      </c>
      <c r="D1" s="4"/>
      <c r="F1" s="711"/>
      <c r="G1" s="711"/>
      <c r="H1" s="711"/>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c r="AK1" s="89"/>
      <c r="AL1" s="89"/>
      <c r="AM1" s="89"/>
      <c r="AN1" s="89"/>
      <c r="AO1" s="89"/>
      <c r="AP1" s="89"/>
      <c r="AQ1" s="89"/>
      <c r="AR1" s="89"/>
      <c r="AS1" s="89"/>
      <c r="AT1" s="89"/>
      <c r="AU1" s="89"/>
      <c r="AV1" s="89"/>
      <c r="AW1" s="89"/>
      <c r="AX1" s="89"/>
      <c r="AY1" s="89"/>
      <c r="AZ1" s="89"/>
      <c r="BA1" s="89"/>
      <c r="BB1" s="89"/>
      <c r="BC1" s="89"/>
      <c r="BD1" s="89"/>
      <c r="BE1" s="89"/>
      <c r="BF1" s="89"/>
      <c r="BG1" s="89"/>
      <c r="BH1" s="89"/>
      <c r="BI1" s="89"/>
      <c r="BJ1" s="89"/>
      <c r="BK1" s="89"/>
      <c r="BL1" s="89"/>
      <c r="BM1" s="89"/>
      <c r="BN1" s="89"/>
      <c r="BO1" s="89"/>
      <c r="BP1" s="89"/>
      <c r="BQ1" s="89"/>
      <c r="BR1" s="89"/>
      <c r="BS1" s="89"/>
      <c r="BT1" s="89"/>
      <c r="BU1" s="89"/>
      <c r="BV1" s="89"/>
      <c r="BW1" s="89"/>
      <c r="BX1" s="89"/>
      <c r="BY1" s="89"/>
      <c r="BZ1" s="89"/>
    </row>
    <row r="2" spans="1:78" s="6" customFormat="1" ht="20.100000000000001" customHeight="1" x14ac:dyDescent="0.2">
      <c r="A2" s="13" t="s">
        <v>9</v>
      </c>
      <c r="B2" s="13"/>
      <c r="C2" s="13" t="str">
        <f>Obra</f>
        <v>PAVIMENTACIÓN Y REPAVIMENTACION DE LA RED VIAL MUNICIPAL AFECTADAS POR OBRAS DE SANEAMIENTO 1era ETAPA SARMIENTO</v>
      </c>
      <c r="F2" s="712"/>
      <c r="G2" s="712"/>
      <c r="H2" s="712"/>
      <c r="J2" s="90"/>
      <c r="K2" s="90"/>
      <c r="L2" s="90"/>
      <c r="M2" s="90"/>
      <c r="N2" s="90"/>
      <c r="O2" s="90"/>
      <c r="P2" s="90"/>
      <c r="Q2" s="90"/>
      <c r="R2" s="90"/>
      <c r="S2" s="90"/>
      <c r="T2" s="90"/>
      <c r="U2" s="90"/>
      <c r="V2" s="90"/>
      <c r="W2" s="90"/>
      <c r="X2" s="90"/>
      <c r="Y2" s="90"/>
      <c r="Z2" s="90"/>
      <c r="AA2" s="90"/>
      <c r="AB2" s="90"/>
      <c r="AC2" s="90"/>
      <c r="AD2" s="90"/>
      <c r="AE2" s="90"/>
      <c r="AF2" s="90"/>
      <c r="AG2" s="90"/>
      <c r="AH2" s="90"/>
      <c r="AI2" s="90"/>
      <c r="AJ2" s="90"/>
      <c r="AK2" s="90"/>
      <c r="AL2" s="90"/>
      <c r="AM2" s="90"/>
      <c r="AN2" s="90"/>
      <c r="AO2" s="90"/>
      <c r="AP2" s="90"/>
      <c r="AQ2" s="90"/>
      <c r="AR2" s="90"/>
      <c r="AS2" s="90"/>
      <c r="AT2" s="90"/>
      <c r="AU2" s="90"/>
      <c r="AV2" s="90"/>
      <c r="AW2" s="90"/>
      <c r="AX2" s="90"/>
      <c r="AY2" s="90"/>
      <c r="AZ2" s="90"/>
      <c r="BA2" s="90"/>
      <c r="BB2" s="90"/>
      <c r="BC2" s="90"/>
      <c r="BD2" s="90"/>
      <c r="BE2" s="90"/>
      <c r="BF2" s="90"/>
      <c r="BG2" s="90"/>
      <c r="BH2" s="90"/>
      <c r="BI2" s="90"/>
      <c r="BJ2" s="90"/>
      <c r="BK2" s="90"/>
      <c r="BL2" s="90"/>
      <c r="BM2" s="90"/>
      <c r="BN2" s="90"/>
      <c r="BO2" s="90"/>
      <c r="BP2" s="90"/>
      <c r="BQ2" s="90"/>
      <c r="BR2" s="90"/>
      <c r="BS2" s="90"/>
      <c r="BT2" s="90"/>
      <c r="BU2" s="90"/>
      <c r="BV2" s="90"/>
      <c r="BW2" s="90"/>
      <c r="BX2" s="90"/>
      <c r="BY2" s="90"/>
      <c r="BZ2" s="90"/>
    </row>
    <row r="3" spans="1:78" s="6" customFormat="1" ht="20.100000000000001" customHeight="1" x14ac:dyDescent="0.2">
      <c r="A3" s="13" t="s">
        <v>13</v>
      </c>
      <c r="B3" s="13"/>
      <c r="C3" s="13" t="str">
        <f>Ubicación</f>
        <v>DEPARTAMENTO SARMIENTO</v>
      </c>
      <c r="F3" s="712"/>
      <c r="G3" s="712"/>
      <c r="H3" s="712"/>
      <c r="J3" s="90"/>
      <c r="K3" s="90"/>
      <c r="L3" s="90"/>
      <c r="M3" s="90"/>
      <c r="N3" s="90"/>
      <c r="O3" s="90"/>
      <c r="P3" s="90"/>
      <c r="Q3" s="90"/>
      <c r="R3" s="90"/>
      <c r="S3" s="90"/>
      <c r="T3" s="90"/>
      <c r="U3" s="90"/>
      <c r="V3" s="90"/>
      <c r="W3" s="90"/>
      <c r="X3" s="90"/>
      <c r="Y3" s="90"/>
      <c r="Z3" s="90"/>
      <c r="AA3" s="90"/>
      <c r="AB3" s="90"/>
      <c r="AC3" s="90"/>
      <c r="AD3" s="90"/>
      <c r="AE3" s="90"/>
      <c r="AF3" s="90"/>
      <c r="AG3" s="90"/>
      <c r="AH3" s="90"/>
      <c r="AI3" s="90"/>
      <c r="AJ3" s="90"/>
      <c r="AK3" s="90"/>
      <c r="AL3" s="90"/>
      <c r="AM3" s="90"/>
      <c r="AN3" s="90"/>
      <c r="AO3" s="90"/>
      <c r="AP3" s="90"/>
      <c r="AQ3" s="90"/>
      <c r="AR3" s="90"/>
      <c r="AS3" s="90"/>
      <c r="AT3" s="90"/>
      <c r="AU3" s="90"/>
      <c r="AV3" s="90"/>
      <c r="AW3" s="90"/>
      <c r="AX3" s="90"/>
      <c r="AY3" s="90"/>
      <c r="AZ3" s="90"/>
      <c r="BA3" s="90"/>
      <c r="BB3" s="90"/>
      <c r="BC3" s="90"/>
      <c r="BD3" s="90"/>
      <c r="BE3" s="90"/>
      <c r="BF3" s="90"/>
      <c r="BG3" s="90"/>
      <c r="BH3" s="90"/>
      <c r="BI3" s="90"/>
      <c r="BJ3" s="90"/>
      <c r="BK3" s="90"/>
      <c r="BL3" s="90"/>
      <c r="BM3" s="90"/>
      <c r="BN3" s="90"/>
      <c r="BO3" s="90"/>
      <c r="BP3" s="90"/>
      <c r="BQ3" s="90"/>
      <c r="BR3" s="90"/>
      <c r="BS3" s="90"/>
      <c r="BT3" s="90"/>
      <c r="BU3" s="90"/>
      <c r="BV3" s="90"/>
      <c r="BW3" s="90"/>
      <c r="BX3" s="90"/>
      <c r="BY3" s="90"/>
      <c r="BZ3" s="90"/>
    </row>
    <row r="4" spans="1:78" s="6" customFormat="1" ht="20.100000000000001" customHeight="1" x14ac:dyDescent="0.2">
      <c r="A4" s="13" t="s">
        <v>12</v>
      </c>
      <c r="B4" s="14"/>
      <c r="C4" s="68">
        <f>Licitación_N°</f>
        <v>0</v>
      </c>
      <c r="F4" s="712"/>
      <c r="G4" s="712"/>
      <c r="H4" s="712"/>
      <c r="J4" s="90"/>
      <c r="K4" s="90"/>
      <c r="L4" s="90"/>
      <c r="M4" s="90"/>
      <c r="N4" s="90"/>
      <c r="O4" s="90"/>
      <c r="P4" s="90"/>
      <c r="Q4" s="90"/>
      <c r="R4" s="90"/>
      <c r="S4" s="90"/>
      <c r="T4" s="90"/>
      <c r="U4" s="90"/>
      <c r="V4" s="90"/>
      <c r="W4" s="90"/>
      <c r="X4" s="90"/>
      <c r="Y4" s="90"/>
      <c r="Z4" s="90"/>
      <c r="AA4" s="90"/>
      <c r="AB4" s="90"/>
      <c r="AC4" s="90"/>
      <c r="AD4" s="90"/>
      <c r="AE4" s="90"/>
      <c r="AF4" s="90"/>
      <c r="AG4" s="90"/>
      <c r="AH4" s="90"/>
      <c r="AI4" s="90"/>
      <c r="AJ4" s="90"/>
      <c r="AK4" s="90"/>
      <c r="AL4" s="90"/>
      <c r="AM4" s="90"/>
      <c r="AN4" s="90"/>
      <c r="AO4" s="90"/>
      <c r="AP4" s="90"/>
      <c r="AQ4" s="90"/>
      <c r="AR4" s="90"/>
      <c r="AS4" s="90"/>
      <c r="AT4" s="90"/>
      <c r="AU4" s="90"/>
      <c r="AV4" s="90"/>
      <c r="AW4" s="90"/>
      <c r="AX4" s="90"/>
      <c r="AY4" s="90"/>
      <c r="AZ4" s="90"/>
      <c r="BA4" s="90"/>
      <c r="BB4" s="90"/>
      <c r="BC4" s="90"/>
      <c r="BD4" s="90"/>
      <c r="BE4" s="90"/>
      <c r="BF4" s="90"/>
      <c r="BG4" s="90"/>
      <c r="BH4" s="90"/>
      <c r="BI4" s="90"/>
      <c r="BJ4" s="90"/>
      <c r="BK4" s="90"/>
      <c r="BL4" s="90"/>
      <c r="BM4" s="90"/>
      <c r="BN4" s="90"/>
      <c r="BO4" s="90"/>
      <c r="BP4" s="90"/>
      <c r="BQ4" s="90"/>
      <c r="BR4" s="90"/>
      <c r="BS4" s="90"/>
      <c r="BT4" s="90"/>
      <c r="BU4" s="90"/>
      <c r="BV4" s="90"/>
      <c r="BW4" s="90"/>
      <c r="BX4" s="90"/>
      <c r="BY4" s="90"/>
      <c r="BZ4" s="90"/>
    </row>
    <row r="5" spans="1:78" s="6" customFormat="1" ht="20.100000000000001" customHeight="1" thickBot="1" x14ac:dyDescent="0.25">
      <c r="A5" s="13" t="s">
        <v>14</v>
      </c>
      <c r="B5" s="14"/>
      <c r="C5" s="69">
        <f>Plazo_Obra</f>
        <v>545</v>
      </c>
      <c r="F5" s="712"/>
      <c r="G5" s="712"/>
      <c r="H5" s="712"/>
      <c r="J5" s="90"/>
      <c r="K5" s="90"/>
      <c r="L5" s="90"/>
      <c r="M5" s="90"/>
      <c r="N5" s="90"/>
      <c r="O5" s="90"/>
      <c r="P5" s="90"/>
      <c r="Q5" s="90"/>
      <c r="R5" s="90"/>
      <c r="S5" s="90"/>
      <c r="T5" s="90"/>
      <c r="U5" s="90"/>
      <c r="V5" s="90"/>
      <c r="W5" s="90"/>
      <c r="X5" s="90"/>
      <c r="Y5" s="90"/>
      <c r="Z5" s="90"/>
      <c r="AA5" s="90"/>
      <c r="AB5" s="90"/>
      <c r="AC5" s="90"/>
      <c r="AD5" s="90"/>
      <c r="AE5" s="90"/>
      <c r="AF5" s="90"/>
      <c r="AG5" s="90"/>
      <c r="AH5" s="90"/>
      <c r="AI5" s="90"/>
      <c r="AJ5" s="90"/>
      <c r="AK5" s="90"/>
      <c r="AL5" s="90"/>
      <c r="AM5" s="90"/>
      <c r="AN5" s="90"/>
      <c r="AO5" s="90"/>
      <c r="AP5" s="90"/>
      <c r="AQ5" s="90"/>
      <c r="AR5" s="90"/>
      <c r="AS5" s="90"/>
      <c r="AT5" s="90"/>
      <c r="AU5" s="90"/>
      <c r="AV5" s="90"/>
      <c r="AW5" s="90"/>
      <c r="AX5" s="90"/>
      <c r="AY5" s="90"/>
      <c r="AZ5" s="90"/>
      <c r="BA5" s="90"/>
      <c r="BB5" s="90"/>
      <c r="BC5" s="90"/>
      <c r="BD5" s="90"/>
      <c r="BE5" s="90"/>
      <c r="BF5" s="90"/>
      <c r="BG5" s="90"/>
      <c r="BH5" s="90"/>
      <c r="BI5" s="90"/>
      <c r="BJ5" s="90"/>
      <c r="BK5" s="90"/>
      <c r="BL5" s="90"/>
      <c r="BM5" s="90"/>
      <c r="BN5" s="90"/>
      <c r="BO5" s="90"/>
      <c r="BP5" s="90"/>
      <c r="BQ5" s="90"/>
      <c r="BR5" s="90"/>
      <c r="BS5" s="90"/>
      <c r="BT5" s="90"/>
      <c r="BU5" s="90"/>
      <c r="BV5" s="90"/>
      <c r="BW5" s="90"/>
      <c r="BX5" s="90"/>
      <c r="BY5" s="90"/>
      <c r="BZ5" s="90"/>
    </row>
    <row r="6" spans="1:78" s="6" customFormat="1" ht="20.100000000000001" customHeight="1" thickBot="1" x14ac:dyDescent="0.25">
      <c r="A6" s="13" t="s">
        <v>10</v>
      </c>
      <c r="B6" s="13"/>
      <c r="C6" s="13">
        <f>Contratista</f>
        <v>0</v>
      </c>
      <c r="F6" s="713" t="s">
        <v>2081</v>
      </c>
      <c r="G6" s="714">
        <f>+'MED OBRA'!J6</f>
        <v>43831</v>
      </c>
      <c r="H6" s="715">
        <f>+'MED OBRA'!K6</f>
        <v>0</v>
      </c>
      <c r="J6" s="90"/>
      <c r="K6" s="90"/>
      <c r="L6" s="90"/>
      <c r="M6" s="90"/>
      <c r="N6" s="90"/>
      <c r="O6" s="90"/>
      <c r="P6" s="90"/>
      <c r="Q6" s="90"/>
      <c r="R6" s="90"/>
      <c r="S6" s="90"/>
      <c r="T6" s="90"/>
      <c r="U6" s="90"/>
      <c r="V6" s="90"/>
      <c r="W6" s="90"/>
      <c r="X6" s="90"/>
      <c r="Y6" s="90"/>
      <c r="Z6" s="90"/>
      <c r="AA6" s="90"/>
      <c r="AB6" s="90"/>
      <c r="AC6" s="90"/>
      <c r="AD6" s="90"/>
      <c r="AE6" s="90"/>
      <c r="AF6" s="90"/>
      <c r="AG6" s="90"/>
      <c r="AH6" s="90"/>
      <c r="AI6" s="90"/>
      <c r="AJ6" s="90"/>
      <c r="AK6" s="90"/>
      <c r="AL6" s="90"/>
      <c r="AM6" s="90"/>
      <c r="AN6" s="90"/>
      <c r="AO6" s="90"/>
      <c r="AP6" s="90"/>
      <c r="AQ6" s="90"/>
      <c r="AR6" s="90"/>
      <c r="AS6" s="90"/>
      <c r="AT6" s="90"/>
      <c r="AU6" s="90"/>
      <c r="AV6" s="90"/>
      <c r="AW6" s="90"/>
      <c r="AX6" s="90"/>
      <c r="AY6" s="90"/>
      <c r="AZ6" s="90"/>
      <c r="BA6" s="90"/>
      <c r="BB6" s="90"/>
      <c r="BC6" s="90"/>
      <c r="BD6" s="90"/>
      <c r="BE6" s="90"/>
      <c r="BF6" s="90"/>
      <c r="BG6" s="90"/>
      <c r="BH6" s="90"/>
      <c r="BI6" s="90"/>
      <c r="BJ6" s="90"/>
      <c r="BK6" s="90"/>
      <c r="BL6" s="90"/>
      <c r="BM6" s="90"/>
      <c r="BN6" s="90"/>
      <c r="BO6" s="90"/>
      <c r="BP6" s="90"/>
      <c r="BQ6" s="90"/>
      <c r="BR6" s="90"/>
      <c r="BS6" s="90"/>
      <c r="BT6" s="90"/>
      <c r="BU6" s="90"/>
      <c r="BV6" s="90"/>
      <c r="BW6" s="90"/>
      <c r="BX6" s="90"/>
      <c r="BY6" s="90"/>
      <c r="BZ6" s="90"/>
    </row>
    <row r="7" spans="1:78" s="2" customFormat="1" ht="20.100000000000001" customHeight="1" x14ac:dyDescent="0.2">
      <c r="F7" s="192"/>
      <c r="G7" s="192"/>
      <c r="H7" s="192"/>
      <c r="J7" s="91"/>
      <c r="K7" s="91"/>
      <c r="L7" s="91"/>
      <c r="M7" s="91"/>
      <c r="N7" s="91"/>
      <c r="O7" s="91"/>
      <c r="P7" s="91"/>
      <c r="Q7" s="91"/>
      <c r="R7" s="91"/>
      <c r="S7" s="91"/>
      <c r="T7" s="91"/>
      <c r="U7" s="91"/>
      <c r="V7" s="91"/>
      <c r="W7" s="91"/>
      <c r="X7" s="91"/>
      <c r="Y7" s="91"/>
      <c r="Z7" s="91"/>
      <c r="AA7" s="91"/>
      <c r="AB7" s="91"/>
      <c r="AC7" s="91"/>
      <c r="AD7" s="91"/>
      <c r="AE7" s="91"/>
      <c r="AF7" s="91"/>
      <c r="AG7" s="91"/>
      <c r="AH7" s="91"/>
      <c r="AI7" s="91"/>
      <c r="AJ7" s="91"/>
      <c r="AK7" s="91"/>
      <c r="AL7" s="91"/>
      <c r="AM7" s="91"/>
      <c r="AN7" s="91"/>
      <c r="AO7" s="91"/>
      <c r="AP7" s="91"/>
      <c r="AQ7" s="91"/>
      <c r="AR7" s="91"/>
      <c r="AS7" s="91"/>
      <c r="AT7" s="91"/>
      <c r="AU7" s="91"/>
      <c r="AV7" s="91"/>
      <c r="AW7" s="91"/>
      <c r="AX7" s="91"/>
      <c r="AY7" s="91"/>
      <c r="AZ7" s="91"/>
      <c r="BA7" s="91"/>
      <c r="BB7" s="91"/>
      <c r="BC7" s="91"/>
      <c r="BD7" s="91"/>
      <c r="BE7" s="91"/>
      <c r="BF7" s="91"/>
      <c r="BG7" s="91"/>
      <c r="BH7" s="91"/>
      <c r="BI7" s="91"/>
      <c r="BJ7" s="91"/>
      <c r="BK7" s="91"/>
      <c r="BL7" s="91"/>
      <c r="BM7" s="91"/>
      <c r="BN7" s="91"/>
      <c r="BO7" s="91"/>
      <c r="BP7" s="91"/>
      <c r="BQ7" s="91"/>
      <c r="BR7" s="91"/>
      <c r="BS7" s="91"/>
      <c r="BT7" s="91"/>
      <c r="BU7" s="91"/>
      <c r="BV7" s="91"/>
      <c r="BW7" s="91"/>
      <c r="BX7" s="91"/>
      <c r="BY7" s="91"/>
      <c r="BZ7" s="91"/>
    </row>
    <row r="8" spans="1:78" s="2" customFormat="1" ht="20.100000000000001" customHeight="1" x14ac:dyDescent="0.2">
      <c r="A8" s="808" t="s">
        <v>2082</v>
      </c>
      <c r="B8" s="809"/>
      <c r="C8" s="809"/>
      <c r="D8" s="810"/>
      <c r="E8" s="8"/>
      <c r="F8" s="716"/>
      <c r="G8" s="716"/>
      <c r="H8" s="716"/>
      <c r="J8" s="91"/>
      <c r="K8" s="91"/>
      <c r="L8" s="91"/>
      <c r="M8" s="91"/>
      <c r="N8" s="91"/>
      <c r="O8" s="91"/>
      <c r="P8" s="91"/>
      <c r="Q8" s="91"/>
      <c r="R8" s="91"/>
      <c r="S8" s="91"/>
      <c r="T8" s="91"/>
      <c r="U8" s="91"/>
      <c r="V8" s="91"/>
      <c r="W8" s="91"/>
      <c r="X8" s="91"/>
      <c r="Y8" s="91"/>
      <c r="Z8" s="91"/>
      <c r="AA8" s="91"/>
      <c r="AB8" s="91"/>
      <c r="AC8" s="91"/>
      <c r="AD8" s="91"/>
      <c r="AE8" s="91"/>
      <c r="AF8" s="91"/>
      <c r="AG8" s="91"/>
      <c r="AH8" s="91"/>
      <c r="AI8" s="91"/>
      <c r="AJ8" s="91"/>
      <c r="AK8" s="91"/>
      <c r="AL8" s="91"/>
      <c r="AM8" s="91"/>
      <c r="AN8" s="91"/>
      <c r="AO8" s="91"/>
      <c r="AP8" s="91"/>
      <c r="AQ8" s="91"/>
      <c r="AR8" s="91"/>
      <c r="AS8" s="91"/>
      <c r="AT8" s="91"/>
      <c r="AU8" s="91"/>
      <c r="AV8" s="91"/>
      <c r="AW8" s="91"/>
      <c r="AX8" s="91"/>
      <c r="AY8" s="91"/>
      <c r="AZ8" s="91"/>
      <c r="BA8" s="91"/>
      <c r="BB8" s="91"/>
      <c r="BC8" s="91"/>
      <c r="BD8" s="91"/>
      <c r="BE8" s="91"/>
      <c r="BF8" s="91"/>
      <c r="BG8" s="91"/>
      <c r="BH8" s="91"/>
      <c r="BI8" s="91"/>
      <c r="BJ8" s="91"/>
      <c r="BK8" s="91"/>
      <c r="BL8" s="91"/>
      <c r="BM8" s="91"/>
      <c r="BN8" s="91"/>
      <c r="BO8" s="91"/>
      <c r="BP8" s="91"/>
      <c r="BQ8" s="91"/>
      <c r="BR8" s="91"/>
      <c r="BS8" s="91"/>
      <c r="BT8" s="91"/>
      <c r="BU8" s="91"/>
      <c r="BV8" s="91"/>
      <c r="BW8" s="91"/>
      <c r="BX8" s="91"/>
      <c r="BY8" s="91"/>
      <c r="BZ8" s="91"/>
    </row>
    <row r="10" spans="1:78" ht="12.75" x14ac:dyDescent="0.2">
      <c r="A10" s="784" t="s">
        <v>894</v>
      </c>
      <c r="B10" s="811" t="s">
        <v>0</v>
      </c>
      <c r="C10" s="811"/>
      <c r="D10" s="813" t="s">
        <v>11</v>
      </c>
      <c r="E10" s="47"/>
      <c r="F10" s="815">
        <f>+'MED OBRA'!I10</f>
        <v>1</v>
      </c>
      <c r="G10" s="816"/>
      <c r="H10" s="817"/>
      <c r="I10" s="22"/>
      <c r="J10" s="93"/>
    </row>
    <row r="11" spans="1:78" ht="25.5" x14ac:dyDescent="0.2">
      <c r="A11" s="784"/>
      <c r="B11" s="811"/>
      <c r="C11" s="811"/>
      <c r="D11" s="813"/>
      <c r="E11" s="47"/>
      <c r="F11" s="698" t="s">
        <v>2083</v>
      </c>
      <c r="G11" s="698" t="s">
        <v>2084</v>
      </c>
      <c r="H11" s="698" t="s">
        <v>2085</v>
      </c>
      <c r="I11" s="22"/>
    </row>
    <row r="12" spans="1:78" ht="20.100000000000001" customHeight="1" x14ac:dyDescent="0.2">
      <c r="A12" s="31"/>
      <c r="B12" s="51"/>
      <c r="C12" s="51"/>
      <c r="D12" s="52"/>
      <c r="E12" s="47"/>
      <c r="F12" s="717"/>
      <c r="G12" s="717"/>
      <c r="H12" s="717"/>
      <c r="I12" s="718"/>
    </row>
    <row r="13" spans="1:78" ht="20.100000000000001" customHeight="1" x14ac:dyDescent="0.2">
      <c r="A13" s="719">
        <f>[4]CyP!A18</f>
        <v>1</v>
      </c>
      <c r="B13" s="818" t="str">
        <f t="shared" ref="B13:B19" si="0">IFERROR(VLOOKUP(A13,Tabla_CyP,2,FALSE),"")</f>
        <v>LIMPIEZA DE TERRENO</v>
      </c>
      <c r="C13" s="819"/>
      <c r="D13" s="720">
        <f t="shared" ref="D13:D19" si="1">IFERROR(VLOOKUP(A13,Tabla_CyP,9,FALSE),0)</f>
        <v>3.5714285714285712E-2</v>
      </c>
      <c r="E13" s="36"/>
      <c r="F13" s="721">
        <f>+VLOOKUP($A13,'MED OBRA'!$A$13:$K$36,9,FALSE)</f>
        <v>0</v>
      </c>
      <c r="G13" s="721">
        <f>+VLOOKUP($A13,'MED OBRA'!$A$13:$K$36,10,FALSE)</f>
        <v>0</v>
      </c>
      <c r="H13" s="721">
        <f>+VLOOKUP($A13,'MED OBRA'!$A$13:$K$36,11,FALSE)</f>
        <v>0</v>
      </c>
      <c r="I13" s="23"/>
    </row>
    <row r="14" spans="1:78" ht="20.100000000000001" customHeight="1" x14ac:dyDescent="0.2">
      <c r="A14" s="719">
        <f>[4]CyP!A19</f>
        <v>2</v>
      </c>
      <c r="B14" s="818" t="str">
        <f t="shared" si="0"/>
        <v>HORMIGONES</v>
      </c>
      <c r="C14" s="819"/>
      <c r="D14" s="720">
        <f t="shared" si="1"/>
        <v>7.1428571428571425E-2</v>
      </c>
      <c r="E14" s="722"/>
      <c r="F14" s="721">
        <f>+VLOOKUP(A14,'MED OBRA'!$A$13:$K$36,9,FALSE)</f>
        <v>0</v>
      </c>
      <c r="G14" s="721">
        <f>+VLOOKUP($A14,'MED OBRA'!$A$13:$K$36,10,FALSE)</f>
        <v>0</v>
      </c>
      <c r="H14" s="721">
        <f>+VLOOKUP($A14,'MED OBRA'!$A$13:$K$36,11,FALSE)</f>
        <v>0</v>
      </c>
      <c r="I14" s="723"/>
    </row>
    <row r="15" spans="1:78" ht="20.100000000000001" customHeight="1" x14ac:dyDescent="0.2">
      <c r="A15" s="719">
        <f>[4]CyP!A20</f>
        <v>3</v>
      </c>
      <c r="B15" s="818" t="str">
        <f t="shared" si="0"/>
        <v>MAMPOSTERIA</v>
      </c>
      <c r="C15" s="819"/>
      <c r="D15" s="720">
        <f t="shared" si="1"/>
        <v>0.10714285714285714</v>
      </c>
      <c r="E15" s="722"/>
      <c r="F15" s="721">
        <f>+VLOOKUP(A15,'MED OBRA'!$A$13:$K$36,9,FALSE)</f>
        <v>0</v>
      </c>
      <c r="G15" s="721">
        <f>+VLOOKUP($A15,'MED OBRA'!$A$13:$K$36,10,FALSE)</f>
        <v>0</v>
      </c>
      <c r="H15" s="721">
        <f>+VLOOKUP($A15,'MED OBRA'!$A$13:$K$36,11,FALSE)</f>
        <v>0</v>
      </c>
      <c r="I15" s="723"/>
    </row>
    <row r="16" spans="1:78" ht="20.100000000000001" customHeight="1" x14ac:dyDescent="0.2">
      <c r="A16" s="719">
        <f>[4]CyP!A21</f>
        <v>4</v>
      </c>
      <c r="B16" s="818" t="str">
        <f t="shared" si="0"/>
        <v>REVOQUES</v>
      </c>
      <c r="C16" s="819"/>
      <c r="D16" s="720">
        <f t="shared" si="1"/>
        <v>0.14285714285714285</v>
      </c>
      <c r="E16" s="722"/>
      <c r="F16" s="721">
        <f>+VLOOKUP(A16,'MED OBRA'!$A$13:$K$36,9,FALSE)</f>
        <v>0</v>
      </c>
      <c r="G16" s="721">
        <f>+VLOOKUP($A16,'MED OBRA'!$A$13:$K$36,10,FALSE)</f>
        <v>0</v>
      </c>
      <c r="H16" s="721">
        <f>+VLOOKUP($A16,'MED OBRA'!$A$13:$K$36,11,FALSE)</f>
        <v>0</v>
      </c>
      <c r="I16" s="723"/>
    </row>
    <row r="17" spans="1:78" ht="20.100000000000001" customHeight="1" x14ac:dyDescent="0.2">
      <c r="A17" s="719">
        <f>[4]CyP!A22</f>
        <v>5</v>
      </c>
      <c r="B17" s="818" t="str">
        <f t="shared" si="0"/>
        <v>CARPINTERIA</v>
      </c>
      <c r="C17" s="819"/>
      <c r="D17" s="720">
        <f t="shared" si="1"/>
        <v>0.17857142857142858</v>
      </c>
      <c r="E17" s="722"/>
      <c r="F17" s="721">
        <f>+VLOOKUP(A17,'MED OBRA'!$A$13:$K$36,9,FALSE)</f>
        <v>0</v>
      </c>
      <c r="G17" s="721">
        <f>+VLOOKUP($A17,'MED OBRA'!$A$13:$K$36,10,FALSE)</f>
        <v>0</v>
      </c>
      <c r="H17" s="721">
        <f>+VLOOKUP($A17,'MED OBRA'!$A$13:$K$36,11,FALSE)</f>
        <v>0</v>
      </c>
      <c r="I17" s="723"/>
    </row>
    <row r="18" spans="1:78" ht="20.100000000000001" customHeight="1" x14ac:dyDescent="0.2">
      <c r="A18" s="719">
        <f>[4]CyP!A23</f>
        <v>6</v>
      </c>
      <c r="B18" s="818" t="str">
        <f t="shared" si="0"/>
        <v>INSTALACION SANITARIA</v>
      </c>
      <c r="C18" s="819"/>
      <c r="D18" s="720">
        <f t="shared" si="1"/>
        <v>0.21428571428571427</v>
      </c>
      <c r="E18" s="722"/>
      <c r="F18" s="721">
        <f>+VLOOKUP(A18,'MED OBRA'!$A$13:$K$36,9,FALSE)</f>
        <v>0</v>
      </c>
      <c r="G18" s="721">
        <f>+VLOOKUP($A18,'MED OBRA'!$A$13:$K$36,10,FALSE)</f>
        <v>0</v>
      </c>
      <c r="H18" s="721">
        <f>+VLOOKUP($A18,'MED OBRA'!$A$13:$K$36,11,FALSE)</f>
        <v>0</v>
      </c>
      <c r="I18" s="723"/>
    </row>
    <row r="19" spans="1:78" ht="20.100000000000001" customHeight="1" x14ac:dyDescent="0.2">
      <c r="A19" s="719">
        <f>[4]CyP!A24</f>
        <v>7</v>
      </c>
      <c r="B19" s="818" t="str">
        <f t="shared" si="0"/>
        <v>INTALACION GAS</v>
      </c>
      <c r="C19" s="819"/>
      <c r="D19" s="720">
        <f t="shared" si="1"/>
        <v>0.25</v>
      </c>
      <c r="E19" s="722"/>
      <c r="F19" s="721">
        <f>+VLOOKUP(A19,'MED OBRA'!$A$13:$K$36,9,FALSE)</f>
        <v>0</v>
      </c>
      <c r="G19" s="721">
        <f>+VLOOKUP($A19,'MED OBRA'!$A$13:$K$36,10,FALSE)</f>
        <v>0</v>
      </c>
      <c r="H19" s="721">
        <f>+VLOOKUP($A19,'MED OBRA'!$A$13:$K$36,11,FALSE)</f>
        <v>0</v>
      </c>
      <c r="I19" s="723"/>
    </row>
    <row r="20" spans="1:78" s="10" customFormat="1" ht="20.100000000000001" customHeight="1" x14ac:dyDescent="0.2">
      <c r="A20" s="53" t="s">
        <v>3</v>
      </c>
      <c r="B20" s="35" t="s">
        <v>3</v>
      </c>
      <c r="C20" s="35"/>
      <c r="D20" s="54" t="s">
        <v>4</v>
      </c>
      <c r="E20" s="36"/>
      <c r="F20" s="724"/>
      <c r="G20" s="724"/>
      <c r="H20" s="724"/>
      <c r="J20" s="93"/>
      <c r="K20" s="93"/>
      <c r="L20" s="93"/>
      <c r="M20" s="93"/>
      <c r="N20" s="93"/>
      <c r="O20" s="93"/>
      <c r="P20" s="93"/>
      <c r="Q20" s="93"/>
      <c r="R20" s="93"/>
      <c r="S20" s="93"/>
      <c r="T20" s="93"/>
      <c r="U20" s="93"/>
      <c r="V20" s="93"/>
      <c r="W20" s="93"/>
      <c r="X20" s="93"/>
      <c r="Y20" s="93"/>
      <c r="Z20" s="93"/>
      <c r="AA20" s="93"/>
      <c r="AB20" s="93"/>
      <c r="AC20" s="93"/>
      <c r="AD20" s="93"/>
      <c r="AE20" s="93"/>
      <c r="AF20" s="93"/>
      <c r="AG20" s="93"/>
      <c r="AH20" s="93"/>
      <c r="AI20" s="93"/>
      <c r="AJ20" s="93"/>
      <c r="AK20" s="93"/>
      <c r="AL20" s="93"/>
      <c r="AM20" s="93"/>
      <c r="AN20" s="93"/>
      <c r="AO20" s="93"/>
      <c r="AP20" s="93"/>
      <c r="AQ20" s="93"/>
      <c r="AR20" s="93"/>
      <c r="AS20" s="93"/>
      <c r="AT20" s="93"/>
      <c r="AU20" s="93"/>
      <c r="AV20" s="93"/>
      <c r="AW20" s="93"/>
      <c r="AX20" s="93"/>
      <c r="AY20" s="93"/>
      <c r="AZ20" s="93"/>
      <c r="BA20" s="93"/>
      <c r="BB20" s="93"/>
      <c r="BC20" s="93"/>
      <c r="BD20" s="93"/>
      <c r="BE20" s="93"/>
      <c r="BF20" s="93"/>
      <c r="BG20" s="93"/>
      <c r="BH20" s="93"/>
      <c r="BI20" s="93"/>
      <c r="BJ20" s="93"/>
      <c r="BK20" s="93"/>
      <c r="BL20" s="93"/>
      <c r="BM20" s="93"/>
      <c r="BN20" s="93"/>
      <c r="BO20" s="93"/>
      <c r="BP20" s="93"/>
      <c r="BQ20" s="93"/>
      <c r="BR20" s="93"/>
      <c r="BS20" s="93"/>
      <c r="BT20" s="93"/>
      <c r="BU20" s="93"/>
      <c r="BV20" s="93"/>
      <c r="BW20" s="93"/>
      <c r="BX20" s="93"/>
      <c r="BY20" s="93"/>
      <c r="BZ20" s="93"/>
    </row>
    <row r="21" spans="1:78" ht="20.100000000000001" customHeight="1" x14ac:dyDescent="0.2">
      <c r="A21" s="53" t="s">
        <v>3</v>
      </c>
      <c r="B21" s="51" t="s">
        <v>7</v>
      </c>
      <c r="C21" s="55"/>
      <c r="D21" s="725">
        <f>SUM(D13:D20)</f>
        <v>1</v>
      </c>
      <c r="E21" s="726"/>
      <c r="F21" s="727">
        <f>+SUMPRODUCT(F13:F19,$D$13:$D$19)</f>
        <v>0</v>
      </c>
      <c r="G21" s="727">
        <f>+SUMPRODUCT(G13:G19,$D$13:$D$19)</f>
        <v>0</v>
      </c>
      <c r="H21" s="727">
        <f t="shared" ref="H21" si="2">+SUMPRODUCT(H13:H19,$D$13:$D$19)</f>
        <v>0</v>
      </c>
    </row>
    <row r="22" spans="1:78" ht="20.100000000000001" customHeight="1" x14ac:dyDescent="0.2">
      <c r="A22" s="38" t="s">
        <v>940</v>
      </c>
      <c r="B22" s="38"/>
      <c r="C22" s="38"/>
      <c r="D22" s="38"/>
      <c r="E22" s="39"/>
      <c r="F22" s="728"/>
      <c r="G22" s="42"/>
      <c r="H22" s="42"/>
    </row>
    <row r="23" spans="1:78" ht="20.100000000000001" customHeight="1" x14ac:dyDescent="0.2">
      <c r="E23" s="28"/>
    </row>
    <row r="24" spans="1:78" ht="20.100000000000001" customHeight="1" x14ac:dyDescent="0.2"/>
    <row r="25" spans="1:78" ht="20.100000000000001" customHeight="1" x14ac:dyDescent="0.2"/>
    <row r="26" spans="1:78" ht="20.100000000000001" customHeight="1" x14ac:dyDescent="0.2"/>
    <row r="27" spans="1:78" ht="20.100000000000001" customHeight="1" x14ac:dyDescent="0.2"/>
    <row r="28" spans="1:78" ht="20.100000000000001" customHeight="1" x14ac:dyDescent="0.2"/>
    <row r="29" spans="1:78" ht="20.100000000000001" customHeight="1" x14ac:dyDescent="0.2"/>
    <row r="30" spans="1:78" ht="20.100000000000001" customHeight="1" x14ac:dyDescent="0.2"/>
    <row r="31" spans="1:78" ht="20.100000000000001" customHeight="1" x14ac:dyDescent="0.2"/>
    <row r="32" spans="1:78" ht="20.100000000000001" customHeight="1" x14ac:dyDescent="0.2"/>
    <row r="33" ht="20.100000000000001" customHeight="1" x14ac:dyDescent="0.2"/>
    <row r="34" ht="20.100000000000001" customHeight="1" x14ac:dyDescent="0.2"/>
    <row r="35" ht="20.100000000000001" customHeight="1" x14ac:dyDescent="0.2"/>
    <row r="36" ht="20.100000000000001" customHeight="1" x14ac:dyDescent="0.2"/>
    <row r="37" ht="20.100000000000001" customHeight="1" x14ac:dyDescent="0.2"/>
    <row r="38" ht="20.100000000000001" customHeight="1" x14ac:dyDescent="0.2"/>
    <row r="39" ht="20.100000000000001" customHeight="1" x14ac:dyDescent="0.2"/>
    <row r="40" ht="20.100000000000001" customHeight="1" x14ac:dyDescent="0.2"/>
    <row r="41" ht="20.100000000000001" customHeight="1" x14ac:dyDescent="0.2"/>
    <row r="42" ht="20.100000000000001" customHeight="1" x14ac:dyDescent="0.2"/>
    <row r="43" ht="20.100000000000001" customHeight="1" x14ac:dyDescent="0.2"/>
    <row r="44" ht="20.100000000000001" customHeight="1" x14ac:dyDescent="0.2"/>
    <row r="45" ht="20.100000000000001" customHeight="1" x14ac:dyDescent="0.2"/>
    <row r="46" ht="20.100000000000001" customHeight="1" x14ac:dyDescent="0.2"/>
    <row r="47" ht="20.100000000000001" customHeight="1" x14ac:dyDescent="0.2"/>
    <row r="48" ht="20.100000000000001" customHeight="1" x14ac:dyDescent="0.2"/>
    <row r="49" ht="20.100000000000001" customHeight="1" x14ac:dyDescent="0.2"/>
    <row r="50" ht="20.100000000000001" customHeight="1" x14ac:dyDescent="0.2"/>
    <row r="51" ht="20.100000000000001" customHeight="1" x14ac:dyDescent="0.2"/>
    <row r="52" ht="20.100000000000001" customHeight="1" x14ac:dyDescent="0.2"/>
    <row r="53" ht="20.100000000000001" customHeight="1" x14ac:dyDescent="0.2"/>
    <row r="54" ht="20.100000000000001" customHeight="1" x14ac:dyDescent="0.2"/>
    <row r="55" ht="20.100000000000001" customHeight="1" x14ac:dyDescent="0.2"/>
    <row r="56" ht="20.100000000000001" customHeight="1" x14ac:dyDescent="0.2"/>
    <row r="57" ht="20.100000000000001" customHeight="1" x14ac:dyDescent="0.2"/>
    <row r="58" ht="20.100000000000001" customHeight="1" x14ac:dyDescent="0.2"/>
    <row r="59" ht="20.100000000000001" customHeight="1" x14ac:dyDescent="0.2"/>
    <row r="60" ht="20.100000000000001" customHeight="1" x14ac:dyDescent="0.2"/>
    <row r="61" ht="20.100000000000001" customHeight="1" x14ac:dyDescent="0.2"/>
    <row r="62" ht="20.100000000000001" customHeight="1" x14ac:dyDescent="0.2"/>
    <row r="63" ht="20.100000000000001" customHeight="1" x14ac:dyDescent="0.2"/>
    <row r="64" ht="20.100000000000001" customHeight="1" x14ac:dyDescent="0.2"/>
    <row r="65" ht="20.100000000000001" customHeight="1" x14ac:dyDescent="0.2"/>
    <row r="66" ht="20.100000000000001" customHeight="1" x14ac:dyDescent="0.2"/>
    <row r="67" ht="20.100000000000001" customHeight="1" x14ac:dyDescent="0.2"/>
    <row r="68" ht="20.100000000000001" customHeight="1" x14ac:dyDescent="0.2"/>
    <row r="69" ht="20.100000000000001" customHeight="1" x14ac:dyDescent="0.2"/>
    <row r="70" ht="20.100000000000001" customHeight="1" x14ac:dyDescent="0.2"/>
    <row r="71" ht="20.100000000000001" customHeight="1" x14ac:dyDescent="0.2"/>
    <row r="72" ht="20.100000000000001" customHeight="1" x14ac:dyDescent="0.2"/>
    <row r="73" ht="20.100000000000001" customHeight="1" x14ac:dyDescent="0.2"/>
    <row r="74" ht="20.100000000000001" customHeight="1" x14ac:dyDescent="0.2"/>
    <row r="75" ht="20.100000000000001" customHeight="1" x14ac:dyDescent="0.2"/>
    <row r="76" ht="20.100000000000001" customHeight="1" x14ac:dyDescent="0.2"/>
    <row r="77" ht="20.100000000000001" customHeight="1" x14ac:dyDescent="0.2"/>
    <row r="78" ht="20.100000000000001" customHeight="1" x14ac:dyDescent="0.2"/>
    <row r="79" ht="20.100000000000001" customHeight="1" x14ac:dyDescent="0.2"/>
    <row r="80" ht="20.100000000000001" customHeight="1" x14ac:dyDescent="0.2"/>
    <row r="81" ht="20.100000000000001" customHeight="1" x14ac:dyDescent="0.2"/>
    <row r="82" ht="20.100000000000001" customHeight="1" x14ac:dyDescent="0.2"/>
    <row r="83" ht="20.100000000000001" customHeight="1" x14ac:dyDescent="0.2"/>
    <row r="84" ht="20.100000000000001" customHeight="1" x14ac:dyDescent="0.2"/>
    <row r="85" ht="20.100000000000001" customHeight="1" x14ac:dyDescent="0.2"/>
    <row r="86" ht="20.100000000000001" customHeight="1" x14ac:dyDescent="0.2"/>
    <row r="87" ht="20.100000000000001" customHeight="1" x14ac:dyDescent="0.2"/>
    <row r="88" ht="20.100000000000001" customHeight="1" x14ac:dyDescent="0.2"/>
    <row r="89" ht="20.100000000000001" customHeight="1" x14ac:dyDescent="0.2"/>
    <row r="90" ht="20.100000000000001" customHeight="1" x14ac:dyDescent="0.2"/>
    <row r="91" ht="20.100000000000001" customHeight="1" x14ac:dyDescent="0.2"/>
    <row r="92" ht="20.100000000000001" customHeight="1" x14ac:dyDescent="0.2"/>
    <row r="93" ht="20.100000000000001" customHeight="1" x14ac:dyDescent="0.2"/>
    <row r="94" ht="20.100000000000001" customHeight="1" x14ac:dyDescent="0.2"/>
    <row r="95" ht="20.100000000000001" customHeight="1" x14ac:dyDescent="0.2"/>
    <row r="96" ht="20.100000000000001" customHeight="1" x14ac:dyDescent="0.2"/>
    <row r="97" ht="20.100000000000001" customHeight="1" x14ac:dyDescent="0.2"/>
    <row r="98" ht="20.100000000000001" customHeight="1" x14ac:dyDescent="0.2"/>
    <row r="99" ht="20.100000000000001" customHeight="1" x14ac:dyDescent="0.2"/>
    <row r="100" ht="20.100000000000001" customHeight="1" x14ac:dyDescent="0.2"/>
    <row r="101" ht="20.100000000000001" customHeight="1" x14ac:dyDescent="0.2"/>
    <row r="102" ht="20.100000000000001" customHeight="1" x14ac:dyDescent="0.2"/>
    <row r="103" ht="20.100000000000001" customHeight="1" x14ac:dyDescent="0.2"/>
    <row r="104" ht="20.100000000000001" customHeight="1" x14ac:dyDescent="0.2"/>
    <row r="105" ht="20.100000000000001" customHeight="1" x14ac:dyDescent="0.2"/>
    <row r="106" ht="20.100000000000001" customHeight="1" x14ac:dyDescent="0.2"/>
    <row r="107" ht="20.100000000000001" customHeight="1" x14ac:dyDescent="0.2"/>
    <row r="108" ht="20.100000000000001" customHeight="1" x14ac:dyDescent="0.2"/>
    <row r="109" ht="20.100000000000001" customHeight="1" x14ac:dyDescent="0.2"/>
    <row r="110" ht="20.100000000000001" customHeight="1" x14ac:dyDescent="0.2"/>
    <row r="111" ht="20.100000000000001" customHeight="1" x14ac:dyDescent="0.2"/>
    <row r="112" ht="20.100000000000001" customHeight="1" x14ac:dyDescent="0.2"/>
    <row r="113" ht="20.100000000000001" customHeight="1" x14ac:dyDescent="0.2"/>
    <row r="114" ht="20.100000000000001" customHeight="1" x14ac:dyDescent="0.2"/>
    <row r="115" ht="20.100000000000001" customHeight="1" x14ac:dyDescent="0.2"/>
    <row r="116" ht="20.100000000000001" customHeight="1" x14ac:dyDescent="0.2"/>
    <row r="117" ht="20.100000000000001" customHeight="1" x14ac:dyDescent="0.2"/>
    <row r="118" ht="20.100000000000001" customHeight="1" x14ac:dyDescent="0.2"/>
    <row r="119" ht="20.100000000000001" customHeight="1" x14ac:dyDescent="0.2"/>
    <row r="120" ht="20.100000000000001" customHeight="1" x14ac:dyDescent="0.2"/>
    <row r="121" ht="20.100000000000001" customHeight="1" x14ac:dyDescent="0.2"/>
    <row r="122" ht="20.100000000000001" customHeight="1" x14ac:dyDescent="0.2"/>
    <row r="123" ht="20.100000000000001" customHeight="1" x14ac:dyDescent="0.2"/>
    <row r="124" ht="20.100000000000001" customHeight="1" x14ac:dyDescent="0.2"/>
    <row r="125" ht="20.100000000000001" customHeight="1" x14ac:dyDescent="0.2"/>
    <row r="126" ht="20.100000000000001" customHeight="1" x14ac:dyDescent="0.2"/>
    <row r="127" ht="20.100000000000001" customHeight="1" x14ac:dyDescent="0.2"/>
    <row r="128" ht="20.100000000000001" customHeight="1" x14ac:dyDescent="0.2"/>
    <row r="129" ht="20.100000000000001" customHeight="1" x14ac:dyDescent="0.2"/>
    <row r="130" ht="20.100000000000001" customHeight="1" x14ac:dyDescent="0.2"/>
    <row r="131" ht="20.100000000000001" customHeight="1" x14ac:dyDescent="0.2"/>
    <row r="132" ht="20.100000000000001" customHeight="1" x14ac:dyDescent="0.2"/>
    <row r="133" ht="20.100000000000001" customHeight="1" x14ac:dyDescent="0.2"/>
    <row r="134" ht="20.100000000000001" customHeight="1" x14ac:dyDescent="0.2"/>
    <row r="135" ht="20.100000000000001" customHeight="1" x14ac:dyDescent="0.2"/>
    <row r="136" ht="20.100000000000001" customHeight="1" x14ac:dyDescent="0.2"/>
    <row r="137" ht="20.100000000000001" customHeight="1" x14ac:dyDescent="0.2"/>
    <row r="138" ht="20.100000000000001" customHeight="1" x14ac:dyDescent="0.2"/>
    <row r="139" ht="20.100000000000001" customHeight="1" x14ac:dyDescent="0.2"/>
    <row r="140" ht="20.100000000000001" customHeight="1" x14ac:dyDescent="0.2"/>
    <row r="141" ht="20.100000000000001" customHeight="1" x14ac:dyDescent="0.2"/>
    <row r="142" ht="20.100000000000001" customHeight="1" x14ac:dyDescent="0.2"/>
    <row r="143" ht="20.100000000000001" customHeight="1" x14ac:dyDescent="0.2"/>
    <row r="144" ht="20.100000000000001" customHeight="1" x14ac:dyDescent="0.2"/>
    <row r="145" ht="20.100000000000001" customHeight="1" x14ac:dyDescent="0.2"/>
    <row r="146" ht="20.100000000000001" customHeight="1" x14ac:dyDescent="0.2"/>
    <row r="147" ht="20.100000000000001" customHeight="1" x14ac:dyDescent="0.2"/>
    <row r="148" ht="20.100000000000001" customHeight="1" x14ac:dyDescent="0.2"/>
    <row r="149" ht="20.100000000000001" customHeight="1" x14ac:dyDescent="0.2"/>
    <row r="150" ht="20.100000000000001" customHeight="1" x14ac:dyDescent="0.2"/>
    <row r="151" ht="20.100000000000001" customHeight="1" x14ac:dyDescent="0.2"/>
    <row r="152" ht="20.100000000000001" customHeight="1" x14ac:dyDescent="0.2"/>
    <row r="153" ht="20.100000000000001" customHeight="1" x14ac:dyDescent="0.2"/>
    <row r="154" ht="20.100000000000001" customHeight="1" x14ac:dyDescent="0.2"/>
    <row r="155" ht="20.100000000000001" customHeight="1" x14ac:dyDescent="0.2"/>
    <row r="156" ht="20.100000000000001" customHeight="1" x14ac:dyDescent="0.2"/>
    <row r="157" ht="20.100000000000001" customHeight="1" x14ac:dyDescent="0.2"/>
    <row r="158" ht="20.100000000000001" customHeight="1" x14ac:dyDescent="0.2"/>
    <row r="159" ht="20.100000000000001" customHeight="1" x14ac:dyDescent="0.2"/>
    <row r="160" ht="20.100000000000001" customHeight="1" x14ac:dyDescent="0.2"/>
    <row r="161" ht="20.100000000000001" customHeight="1" x14ac:dyDescent="0.2"/>
    <row r="162" ht="20.100000000000001" customHeight="1" x14ac:dyDescent="0.2"/>
    <row r="163" ht="20.100000000000001" customHeight="1" x14ac:dyDescent="0.2"/>
    <row r="164" ht="20.100000000000001" customHeight="1" x14ac:dyDescent="0.2"/>
    <row r="165" ht="20.100000000000001" customHeight="1" x14ac:dyDescent="0.2"/>
    <row r="166" ht="20.100000000000001" customHeight="1" x14ac:dyDescent="0.2"/>
    <row r="167" ht="20.100000000000001" customHeight="1" x14ac:dyDescent="0.2"/>
    <row r="168" ht="20.100000000000001" customHeight="1" x14ac:dyDescent="0.2"/>
    <row r="169" ht="20.100000000000001" customHeight="1" x14ac:dyDescent="0.2"/>
    <row r="170" ht="20.100000000000001" customHeight="1" x14ac:dyDescent="0.2"/>
    <row r="171" ht="20.100000000000001" customHeight="1" x14ac:dyDescent="0.2"/>
    <row r="172" ht="20.100000000000001" customHeight="1" x14ac:dyDescent="0.2"/>
    <row r="173" ht="20.100000000000001" customHeight="1" x14ac:dyDescent="0.2"/>
    <row r="174" ht="20.100000000000001" customHeight="1" x14ac:dyDescent="0.2"/>
    <row r="175" ht="20.100000000000001" customHeight="1" x14ac:dyDescent="0.2"/>
    <row r="176" ht="20.100000000000001" customHeight="1" x14ac:dyDescent="0.2"/>
    <row r="177" ht="20.100000000000001" customHeight="1" x14ac:dyDescent="0.2"/>
    <row r="178" ht="20.100000000000001" customHeight="1" x14ac:dyDescent="0.2"/>
    <row r="179" ht="20.100000000000001" customHeight="1" x14ac:dyDescent="0.2"/>
    <row r="180" ht="20.100000000000001" customHeight="1" x14ac:dyDescent="0.2"/>
    <row r="181" ht="20.100000000000001" customHeight="1" x14ac:dyDescent="0.2"/>
    <row r="182" ht="20.100000000000001" customHeight="1" x14ac:dyDescent="0.2"/>
    <row r="183" ht="20.100000000000001" customHeight="1" x14ac:dyDescent="0.2"/>
    <row r="184" ht="20.100000000000001" customHeight="1" x14ac:dyDescent="0.2"/>
    <row r="185" ht="20.100000000000001" customHeight="1" x14ac:dyDescent="0.2"/>
    <row r="186" ht="20.100000000000001" customHeight="1" x14ac:dyDescent="0.2"/>
    <row r="187" ht="20.100000000000001" customHeight="1" x14ac:dyDescent="0.2"/>
    <row r="188" ht="20.100000000000001" customHeight="1" x14ac:dyDescent="0.2"/>
    <row r="189" ht="20.100000000000001" customHeight="1" x14ac:dyDescent="0.2"/>
    <row r="190" ht="20.100000000000001" customHeight="1" x14ac:dyDescent="0.2"/>
    <row r="191" ht="20.100000000000001" customHeight="1" x14ac:dyDescent="0.2"/>
    <row r="192" ht="20.100000000000001" customHeight="1" x14ac:dyDescent="0.2"/>
    <row r="193" ht="20.100000000000001" customHeight="1" x14ac:dyDescent="0.2"/>
    <row r="194" ht="20.100000000000001" customHeight="1" x14ac:dyDescent="0.2"/>
    <row r="195" ht="20.100000000000001" customHeight="1" x14ac:dyDescent="0.2"/>
    <row r="196" ht="20.100000000000001" customHeight="1" x14ac:dyDescent="0.2"/>
    <row r="197" ht="20.100000000000001" customHeight="1" x14ac:dyDescent="0.2"/>
    <row r="198" ht="20.100000000000001" customHeight="1" x14ac:dyDescent="0.2"/>
    <row r="199" ht="20.100000000000001" customHeight="1" x14ac:dyDescent="0.2"/>
    <row r="200" ht="20.100000000000001" customHeight="1" x14ac:dyDescent="0.2"/>
    <row r="201" ht="20.100000000000001" customHeight="1" x14ac:dyDescent="0.2"/>
    <row r="202" ht="20.100000000000001" customHeight="1" x14ac:dyDescent="0.2"/>
    <row r="203" ht="20.100000000000001" customHeight="1" x14ac:dyDescent="0.2"/>
    <row r="204" ht="20.100000000000001" customHeight="1" x14ac:dyDescent="0.2"/>
    <row r="205" ht="20.100000000000001" customHeight="1" x14ac:dyDescent="0.2"/>
    <row r="206" ht="20.100000000000001" customHeight="1" x14ac:dyDescent="0.2"/>
    <row r="207" ht="20.100000000000001" customHeight="1" x14ac:dyDescent="0.2"/>
    <row r="208" ht="20.100000000000001" customHeight="1" x14ac:dyDescent="0.2"/>
    <row r="209" ht="20.100000000000001" customHeight="1" x14ac:dyDescent="0.2"/>
    <row r="210" ht="20.100000000000001" customHeight="1" x14ac:dyDescent="0.2"/>
    <row r="211" ht="20.100000000000001" customHeight="1" x14ac:dyDescent="0.2"/>
    <row r="212" ht="20.100000000000001" customHeight="1" x14ac:dyDescent="0.2"/>
    <row r="213" ht="20.100000000000001" customHeight="1" x14ac:dyDescent="0.2"/>
    <row r="214" ht="20.100000000000001" customHeight="1" x14ac:dyDescent="0.2"/>
    <row r="215" ht="20.100000000000001" customHeight="1" x14ac:dyDescent="0.2"/>
    <row r="216" ht="20.100000000000001" customHeight="1" x14ac:dyDescent="0.2"/>
  </sheetData>
  <mergeCells count="12">
    <mergeCell ref="F10:H10"/>
    <mergeCell ref="B13:C13"/>
    <mergeCell ref="B19:C19"/>
    <mergeCell ref="A8:D8"/>
    <mergeCell ref="A10:A11"/>
    <mergeCell ref="B10:C11"/>
    <mergeCell ref="D10:D11"/>
    <mergeCell ref="B14:C14"/>
    <mergeCell ref="B15:C15"/>
    <mergeCell ref="B16:C16"/>
    <mergeCell ref="B17:C17"/>
    <mergeCell ref="B18:C18"/>
  </mergeCells>
  <conditionalFormatting sqref="A13:B13 A14:A21">
    <cfRule type="expression" dxfId="86" priority="4" stopIfTrue="1">
      <formula>#REF!&gt;0</formula>
    </cfRule>
    <cfRule type="expression" dxfId="85" priority="5" stopIfTrue="1">
      <formula>#REF!&gt;0</formula>
    </cfRule>
    <cfRule type="expression" dxfId="84" priority="6" stopIfTrue="1">
      <formula>#REF!&gt;0</formula>
    </cfRule>
  </conditionalFormatting>
  <conditionalFormatting sqref="B20:C20">
    <cfRule type="expression" dxfId="83" priority="7" stopIfTrue="1">
      <formula>#REF!&gt;0</formula>
    </cfRule>
    <cfRule type="expression" dxfId="82" priority="8" stopIfTrue="1">
      <formula>#REF!&gt;0</formula>
    </cfRule>
    <cfRule type="expression" dxfId="81" priority="9" stopIfTrue="1">
      <formula>#REF!&gt;0</formula>
    </cfRule>
  </conditionalFormatting>
  <conditionalFormatting sqref="B14:B19">
    <cfRule type="expression" dxfId="80" priority="1" stopIfTrue="1">
      <formula>#REF!&gt;0</formula>
    </cfRule>
    <cfRule type="expression" dxfId="79" priority="2" stopIfTrue="1">
      <formula>#REF!&gt;0</formula>
    </cfRule>
    <cfRule type="expression" dxfId="78" priority="3" stopIfTrue="1">
      <formula>#REF!&gt;0</formula>
    </cfRule>
  </conditionalFormatting>
  <pageMargins left="0.7" right="0.7" top="0.75" bottom="0.75" header="0.3" footer="0.3"/>
  <pageSetup scale="70" orientation="portrait" r:id="rId1"/>
  <colBreaks count="1" manualBreakCount="1">
    <brk id="8" max="1048575"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CC233"/>
  <sheetViews>
    <sheetView view="pageBreakPreview" topLeftCell="A16" zoomScaleNormal="100" zoomScaleSheetLayoutView="100" workbookViewId="0">
      <selection activeCell="B10" sqref="B10:C16"/>
    </sheetView>
  </sheetViews>
  <sheetFormatPr baseColWidth="10" defaultColWidth="11.42578125" defaultRowHeight="12" x14ac:dyDescent="0.2"/>
  <cols>
    <col min="1" max="1" width="8.7109375" style="9" customWidth="1"/>
    <col min="2" max="2" width="30.7109375" style="9" customWidth="1"/>
    <col min="3" max="3" width="20.7109375" style="9" customWidth="1"/>
    <col min="4" max="4" width="18.7109375" style="9" customWidth="1"/>
    <col min="5" max="5" width="2.28515625" style="10" customWidth="1"/>
    <col min="6" max="6" width="27.42578125" style="10" bestFit="1" customWidth="1"/>
    <col min="7" max="7" width="12.140625" style="10" customWidth="1"/>
    <col min="8" max="8" width="10.42578125" style="770" bestFit="1" customWidth="1"/>
    <col min="9" max="9" width="14" style="10" customWidth="1"/>
    <col min="10" max="10" width="12.42578125" style="9" customWidth="1"/>
    <col min="11" max="11" width="13.28515625" style="9" customWidth="1"/>
    <col min="12" max="12" width="10.7109375" style="10" customWidth="1"/>
    <col min="13" max="32" width="10.7109375" style="92" customWidth="1"/>
    <col min="33" max="81" width="11.42578125" style="92"/>
    <col min="82" max="16384" width="11.42578125" style="9"/>
  </cols>
  <sheetData>
    <row r="1" spans="1:81" s="5" customFormat="1" ht="20.100000000000001" customHeight="1" x14ac:dyDescent="0.2">
      <c r="A1" s="3" t="s">
        <v>8</v>
      </c>
      <c r="B1" s="3"/>
      <c r="C1" s="3" t="str">
        <f>Comitente</f>
        <v>DIRECCIÓN PROVINCIAL DE VIALIDAD</v>
      </c>
      <c r="D1" s="4"/>
      <c r="H1" s="731"/>
      <c r="M1" s="89"/>
      <c r="N1" s="89"/>
      <c r="O1" s="89"/>
      <c r="P1" s="89"/>
      <c r="Q1" s="89"/>
      <c r="R1" s="89"/>
      <c r="S1" s="89"/>
      <c r="T1" s="89"/>
      <c r="U1" s="89"/>
      <c r="V1" s="89"/>
      <c r="W1" s="89"/>
      <c r="X1" s="89"/>
      <c r="Y1" s="89"/>
      <c r="Z1" s="89"/>
      <c r="AA1" s="89"/>
      <c r="AB1" s="89"/>
      <c r="AC1" s="89"/>
      <c r="AD1" s="89"/>
      <c r="AE1" s="89"/>
      <c r="AF1" s="89"/>
      <c r="AG1" s="89"/>
      <c r="AH1" s="89"/>
      <c r="AI1" s="89"/>
      <c r="AJ1" s="89"/>
      <c r="AK1" s="89"/>
      <c r="AL1" s="89"/>
      <c r="AM1" s="89"/>
      <c r="AN1" s="89"/>
      <c r="AO1" s="89"/>
      <c r="AP1" s="89"/>
      <c r="AQ1" s="89"/>
      <c r="AR1" s="89"/>
      <c r="AS1" s="89"/>
      <c r="AT1" s="89"/>
      <c r="AU1" s="89"/>
      <c r="AV1" s="89"/>
      <c r="AW1" s="89"/>
      <c r="AX1" s="89"/>
      <c r="AY1" s="89"/>
      <c r="AZ1" s="89"/>
      <c r="BA1" s="89"/>
      <c r="BB1" s="89"/>
      <c r="BC1" s="89"/>
      <c r="BD1" s="89"/>
      <c r="BE1" s="89"/>
      <c r="BF1" s="89"/>
      <c r="BG1" s="89"/>
      <c r="BH1" s="89"/>
      <c r="BI1" s="89"/>
      <c r="BJ1" s="89"/>
      <c r="BK1" s="89"/>
      <c r="BL1" s="89"/>
      <c r="BM1" s="89"/>
      <c r="BN1" s="89"/>
      <c r="BO1" s="89"/>
      <c r="BP1" s="89"/>
      <c r="BQ1" s="89"/>
      <c r="BR1" s="89"/>
      <c r="BS1" s="89"/>
      <c r="BT1" s="89"/>
      <c r="BU1" s="89"/>
      <c r="BV1" s="89"/>
      <c r="BW1" s="89"/>
      <c r="BX1" s="89"/>
      <c r="BY1" s="89"/>
      <c r="BZ1" s="89"/>
      <c r="CA1" s="89"/>
      <c r="CB1" s="89"/>
      <c r="CC1" s="89"/>
    </row>
    <row r="2" spans="1:81" s="6" customFormat="1" ht="20.100000000000001" customHeight="1" x14ac:dyDescent="0.2">
      <c r="A2" s="13" t="s">
        <v>9</v>
      </c>
      <c r="B2" s="13"/>
      <c r="C2" s="13" t="str">
        <f>Obra</f>
        <v>PAVIMENTACIÓN Y REPAVIMENTACION DE LA RED VIAL MUNICIPAL AFECTADAS POR OBRAS DE SANEAMIENTO 1era ETAPA SARMIENTO</v>
      </c>
      <c r="H2" s="732"/>
      <c r="M2" s="90"/>
      <c r="N2" s="90"/>
      <c r="O2" s="90"/>
      <c r="P2" s="90"/>
      <c r="Q2" s="90"/>
      <c r="R2" s="90"/>
      <c r="S2" s="90"/>
      <c r="T2" s="90"/>
      <c r="U2" s="90"/>
      <c r="V2" s="90"/>
      <c r="W2" s="90"/>
      <c r="X2" s="90"/>
      <c r="Y2" s="90"/>
      <c r="Z2" s="90"/>
      <c r="AA2" s="90"/>
      <c r="AB2" s="90"/>
      <c r="AC2" s="90"/>
      <c r="AD2" s="90"/>
      <c r="AE2" s="90"/>
      <c r="AF2" s="90"/>
      <c r="AG2" s="90"/>
      <c r="AH2" s="90"/>
      <c r="AI2" s="90"/>
      <c r="AJ2" s="90"/>
      <c r="AK2" s="90"/>
      <c r="AL2" s="90"/>
      <c r="AM2" s="90"/>
      <c r="AN2" s="90"/>
      <c r="AO2" s="90"/>
      <c r="AP2" s="90"/>
      <c r="AQ2" s="90"/>
      <c r="AR2" s="90"/>
      <c r="AS2" s="90"/>
      <c r="AT2" s="90"/>
      <c r="AU2" s="90"/>
      <c r="AV2" s="90"/>
      <c r="AW2" s="90"/>
      <c r="AX2" s="90"/>
      <c r="AY2" s="90"/>
      <c r="AZ2" s="90"/>
      <c r="BA2" s="90"/>
      <c r="BB2" s="90"/>
      <c r="BC2" s="90"/>
      <c r="BD2" s="90"/>
      <c r="BE2" s="90"/>
      <c r="BF2" s="90"/>
      <c r="BG2" s="90"/>
      <c r="BH2" s="90"/>
      <c r="BI2" s="90"/>
      <c r="BJ2" s="90"/>
      <c r="BK2" s="90"/>
      <c r="BL2" s="90"/>
      <c r="BM2" s="90"/>
      <c r="BN2" s="90"/>
      <c r="BO2" s="90"/>
      <c r="BP2" s="90"/>
      <c r="BQ2" s="90"/>
      <c r="BR2" s="90"/>
      <c r="BS2" s="90"/>
      <c r="BT2" s="90"/>
      <c r="BU2" s="90"/>
      <c r="BV2" s="90"/>
      <c r="BW2" s="90"/>
      <c r="BX2" s="90"/>
      <c r="BY2" s="90"/>
      <c r="BZ2" s="90"/>
      <c r="CA2" s="90"/>
      <c r="CB2" s="90"/>
      <c r="CC2" s="90"/>
    </row>
    <row r="3" spans="1:81" s="6" customFormat="1" ht="20.100000000000001" customHeight="1" x14ac:dyDescent="0.2">
      <c r="A3" s="13" t="s">
        <v>13</v>
      </c>
      <c r="B3" s="13"/>
      <c r="C3" s="13" t="str">
        <f>Ubicación</f>
        <v>DEPARTAMENTO SARMIENTO</v>
      </c>
      <c r="H3" s="732"/>
      <c r="M3" s="90"/>
      <c r="N3" s="90"/>
      <c r="O3" s="90"/>
      <c r="P3" s="90"/>
      <c r="Q3" s="90"/>
      <c r="R3" s="90"/>
      <c r="S3" s="90"/>
      <c r="T3" s="90"/>
      <c r="U3" s="90"/>
      <c r="V3" s="90"/>
      <c r="W3" s="90"/>
      <c r="X3" s="90"/>
      <c r="Y3" s="90"/>
      <c r="Z3" s="90"/>
      <c r="AA3" s="90"/>
      <c r="AB3" s="90"/>
      <c r="AC3" s="90"/>
      <c r="AD3" s="90"/>
      <c r="AE3" s="90"/>
      <c r="AF3" s="90"/>
      <c r="AG3" s="90"/>
      <c r="AH3" s="90"/>
      <c r="AI3" s="90"/>
      <c r="AJ3" s="90"/>
      <c r="AK3" s="90"/>
      <c r="AL3" s="90"/>
      <c r="AM3" s="90"/>
      <c r="AN3" s="90"/>
      <c r="AO3" s="90"/>
      <c r="AP3" s="90"/>
      <c r="AQ3" s="90"/>
      <c r="AR3" s="90"/>
      <c r="AS3" s="90"/>
      <c r="AT3" s="90"/>
      <c r="AU3" s="90"/>
      <c r="AV3" s="90"/>
      <c r="AW3" s="90"/>
      <c r="AX3" s="90"/>
      <c r="AY3" s="90"/>
      <c r="AZ3" s="90"/>
      <c r="BA3" s="90"/>
      <c r="BB3" s="90"/>
      <c r="BC3" s="90"/>
      <c r="BD3" s="90"/>
      <c r="BE3" s="90"/>
      <c r="BF3" s="90"/>
      <c r="BG3" s="90"/>
      <c r="BH3" s="90"/>
      <c r="BI3" s="90"/>
      <c r="BJ3" s="90"/>
      <c r="BK3" s="90"/>
      <c r="BL3" s="90"/>
      <c r="BM3" s="90"/>
      <c r="BN3" s="90"/>
      <c r="BO3" s="90"/>
      <c r="BP3" s="90"/>
      <c r="BQ3" s="90"/>
      <c r="BR3" s="90"/>
      <c r="BS3" s="90"/>
      <c r="BT3" s="90"/>
      <c r="BU3" s="90"/>
      <c r="BV3" s="90"/>
      <c r="BW3" s="90"/>
      <c r="BX3" s="90"/>
      <c r="BY3" s="90"/>
      <c r="BZ3" s="90"/>
      <c r="CA3" s="90"/>
      <c r="CB3" s="90"/>
      <c r="CC3" s="90"/>
    </row>
    <row r="4" spans="1:81" s="6" customFormat="1" ht="20.100000000000001" customHeight="1" x14ac:dyDescent="0.2">
      <c r="A4" s="13" t="s">
        <v>12</v>
      </c>
      <c r="B4" s="14"/>
      <c r="C4" s="68">
        <f>Licitación_N°</f>
        <v>0</v>
      </c>
      <c r="H4" s="732"/>
      <c r="M4" s="90"/>
      <c r="N4" s="90"/>
      <c r="O4" s="90"/>
      <c r="P4" s="90"/>
      <c r="Q4" s="90"/>
      <c r="R4" s="90"/>
      <c r="S4" s="90"/>
      <c r="T4" s="90"/>
      <c r="U4" s="90"/>
      <c r="V4" s="90"/>
      <c r="W4" s="90"/>
      <c r="X4" s="90"/>
      <c r="Y4" s="90"/>
      <c r="Z4" s="90"/>
      <c r="AA4" s="90"/>
      <c r="AB4" s="90"/>
      <c r="AC4" s="90"/>
      <c r="AD4" s="90"/>
      <c r="AE4" s="90"/>
      <c r="AF4" s="90"/>
      <c r="AG4" s="90"/>
      <c r="AH4" s="90"/>
      <c r="AI4" s="90"/>
      <c r="AJ4" s="90"/>
      <c r="AK4" s="90"/>
      <c r="AL4" s="90"/>
      <c r="AM4" s="90"/>
      <c r="AN4" s="90"/>
      <c r="AO4" s="90"/>
      <c r="AP4" s="90"/>
      <c r="AQ4" s="90"/>
      <c r="AR4" s="90"/>
      <c r="AS4" s="90"/>
      <c r="AT4" s="90"/>
      <c r="AU4" s="90"/>
      <c r="AV4" s="90"/>
      <c r="AW4" s="90"/>
      <c r="AX4" s="90"/>
      <c r="AY4" s="90"/>
      <c r="AZ4" s="90"/>
      <c r="BA4" s="90"/>
      <c r="BB4" s="90"/>
      <c r="BC4" s="90"/>
      <c r="BD4" s="90"/>
      <c r="BE4" s="90"/>
      <c r="BF4" s="90"/>
      <c r="BG4" s="90"/>
      <c r="BH4" s="90"/>
      <c r="BI4" s="90"/>
      <c r="BJ4" s="90"/>
      <c r="BK4" s="90"/>
      <c r="BL4" s="90"/>
      <c r="BM4" s="90"/>
      <c r="BN4" s="90"/>
      <c r="BO4" s="90"/>
      <c r="BP4" s="90"/>
      <c r="BQ4" s="90"/>
      <c r="BR4" s="90"/>
      <c r="BS4" s="90"/>
      <c r="BT4" s="90"/>
      <c r="BU4" s="90"/>
      <c r="BV4" s="90"/>
      <c r="BW4" s="90"/>
      <c r="BX4" s="90"/>
      <c r="BY4" s="90"/>
      <c r="BZ4" s="90"/>
      <c r="CA4" s="90"/>
      <c r="CB4" s="90"/>
      <c r="CC4" s="90"/>
    </row>
    <row r="5" spans="1:81" s="6" customFormat="1" ht="20.100000000000001" customHeight="1" thickBot="1" x14ac:dyDescent="0.25">
      <c r="A5" s="13" t="s">
        <v>14</v>
      </c>
      <c r="B5" s="14"/>
      <c r="C5" s="69">
        <f>Plazo_Obra</f>
        <v>545</v>
      </c>
      <c r="H5" s="732"/>
      <c r="M5" s="90"/>
      <c r="N5" s="90"/>
      <c r="O5" s="90"/>
      <c r="P5" s="90"/>
      <c r="Q5" s="90"/>
      <c r="R5" s="90"/>
      <c r="S5" s="90"/>
      <c r="T5" s="90"/>
      <c r="U5" s="90"/>
      <c r="V5" s="90"/>
      <c r="W5" s="90"/>
      <c r="X5" s="90"/>
      <c r="Y5" s="90"/>
      <c r="Z5" s="90"/>
      <c r="AA5" s="90"/>
      <c r="AB5" s="90"/>
      <c r="AC5" s="90"/>
      <c r="AD5" s="90"/>
      <c r="AE5" s="90"/>
      <c r="AF5" s="90"/>
      <c r="AG5" s="90"/>
      <c r="AH5" s="90"/>
      <c r="AI5" s="90"/>
      <c r="AJ5" s="90"/>
      <c r="AK5" s="90"/>
      <c r="AL5" s="90"/>
      <c r="AM5" s="90"/>
      <c r="AN5" s="90"/>
      <c r="AO5" s="90"/>
      <c r="AP5" s="90"/>
      <c r="AQ5" s="90"/>
      <c r="AR5" s="90"/>
      <c r="AS5" s="90"/>
      <c r="AT5" s="90"/>
      <c r="AU5" s="90"/>
      <c r="AV5" s="90"/>
      <c r="AW5" s="90"/>
      <c r="AX5" s="90"/>
      <c r="AY5" s="90"/>
      <c r="AZ5" s="90"/>
      <c r="BA5" s="90"/>
      <c r="BB5" s="90"/>
      <c r="BC5" s="90"/>
      <c r="BD5" s="90"/>
      <c r="BE5" s="90"/>
      <c r="BF5" s="90"/>
      <c r="BG5" s="90"/>
      <c r="BH5" s="90"/>
      <c r="BI5" s="90"/>
      <c r="BJ5" s="90"/>
      <c r="BK5" s="90"/>
      <c r="BL5" s="90"/>
      <c r="BM5" s="90"/>
      <c r="BN5" s="90"/>
      <c r="BO5" s="90"/>
      <c r="BP5" s="90"/>
      <c r="BQ5" s="90"/>
      <c r="BR5" s="90"/>
      <c r="BS5" s="90"/>
      <c r="BT5" s="90"/>
      <c r="BU5" s="90"/>
      <c r="BV5" s="90"/>
      <c r="BW5" s="90"/>
      <c r="BX5" s="90"/>
      <c r="BY5" s="90"/>
      <c r="BZ5" s="90"/>
      <c r="CA5" s="90"/>
      <c r="CB5" s="90"/>
      <c r="CC5" s="90"/>
    </row>
    <row r="6" spans="1:81" s="6" customFormat="1" ht="20.100000000000001" customHeight="1" thickBot="1" x14ac:dyDescent="0.25">
      <c r="A6" s="13" t="s">
        <v>10</v>
      </c>
      <c r="B6" s="13"/>
      <c r="C6" s="13">
        <f>Contratista</f>
        <v>0</v>
      </c>
      <c r="H6" s="732"/>
      <c r="I6" s="733" t="s">
        <v>2081</v>
      </c>
      <c r="J6" s="734">
        <v>43831</v>
      </c>
      <c r="K6" s="735">
        <f>+J38</f>
        <v>0</v>
      </c>
      <c r="M6" s="90"/>
      <c r="N6" s="90"/>
      <c r="O6" s="90"/>
      <c r="P6" s="90"/>
      <c r="Q6" s="90"/>
      <c r="R6" s="90"/>
      <c r="S6" s="90"/>
      <c r="T6" s="90"/>
      <c r="U6" s="90"/>
      <c r="V6" s="90"/>
      <c r="W6" s="90"/>
      <c r="X6" s="90"/>
      <c r="Y6" s="90"/>
      <c r="Z6" s="90"/>
      <c r="AA6" s="90"/>
      <c r="AB6" s="90"/>
      <c r="AC6" s="90"/>
      <c r="AD6" s="90"/>
      <c r="AE6" s="90"/>
      <c r="AF6" s="90"/>
      <c r="AG6" s="90"/>
      <c r="AH6" s="90"/>
      <c r="AI6" s="90"/>
      <c r="AJ6" s="90"/>
      <c r="AK6" s="90"/>
      <c r="AL6" s="90"/>
      <c r="AM6" s="90"/>
      <c r="AN6" s="90"/>
      <c r="AO6" s="90"/>
      <c r="AP6" s="90"/>
      <c r="AQ6" s="90"/>
      <c r="AR6" s="90"/>
      <c r="AS6" s="90"/>
      <c r="AT6" s="90"/>
      <c r="AU6" s="90"/>
      <c r="AV6" s="90"/>
      <c r="AW6" s="90"/>
      <c r="AX6" s="90"/>
      <c r="AY6" s="90"/>
      <c r="AZ6" s="90"/>
      <c r="BA6" s="90"/>
      <c r="BB6" s="90"/>
      <c r="BC6" s="90"/>
      <c r="BD6" s="90"/>
      <c r="BE6" s="90"/>
      <c r="BF6" s="90"/>
      <c r="BG6" s="90"/>
      <c r="BH6" s="90"/>
      <c r="BI6" s="90"/>
      <c r="BJ6" s="90"/>
      <c r="BK6" s="90"/>
      <c r="BL6" s="90"/>
      <c r="BM6" s="90"/>
      <c r="BN6" s="90"/>
      <c r="BO6" s="90"/>
      <c r="BP6" s="90"/>
      <c r="BQ6" s="90"/>
      <c r="BR6" s="90"/>
      <c r="BS6" s="90"/>
      <c r="BT6" s="90"/>
      <c r="BU6" s="90"/>
      <c r="BV6" s="90"/>
      <c r="BW6" s="90"/>
      <c r="BX6" s="90"/>
      <c r="BY6" s="90"/>
      <c r="BZ6" s="90"/>
      <c r="CA6" s="90"/>
      <c r="CB6" s="90"/>
      <c r="CC6" s="90"/>
    </row>
    <row r="7" spans="1:81" s="2" customFormat="1" ht="20.100000000000001" customHeight="1" x14ac:dyDescent="0.2">
      <c r="H7" s="736"/>
      <c r="M7" s="91"/>
      <c r="N7" s="91"/>
      <c r="O7" s="91"/>
      <c r="P7" s="91"/>
      <c r="Q7" s="91"/>
      <c r="R7" s="91"/>
      <c r="S7" s="91"/>
      <c r="T7" s="91"/>
      <c r="U7" s="91"/>
      <c r="V7" s="91"/>
      <c r="W7" s="91"/>
      <c r="X7" s="91"/>
      <c r="Y7" s="91"/>
      <c r="Z7" s="91"/>
      <c r="AA7" s="91"/>
      <c r="AB7" s="91"/>
      <c r="AC7" s="91"/>
      <c r="AD7" s="91"/>
      <c r="AE7" s="91"/>
      <c r="AF7" s="91"/>
      <c r="AG7" s="91"/>
      <c r="AH7" s="91"/>
      <c r="AI7" s="91"/>
      <c r="AJ7" s="91"/>
      <c r="AK7" s="91"/>
      <c r="AL7" s="91"/>
      <c r="AM7" s="91"/>
      <c r="AN7" s="91"/>
      <c r="AO7" s="91"/>
      <c r="AP7" s="91"/>
      <c r="AQ7" s="91"/>
      <c r="AR7" s="91"/>
      <c r="AS7" s="91"/>
      <c r="AT7" s="91"/>
      <c r="AU7" s="91"/>
      <c r="AV7" s="91"/>
      <c r="AW7" s="91"/>
      <c r="AX7" s="91"/>
      <c r="AY7" s="91"/>
      <c r="AZ7" s="91"/>
      <c r="BA7" s="91"/>
      <c r="BB7" s="91"/>
      <c r="BC7" s="91"/>
      <c r="BD7" s="91"/>
      <c r="BE7" s="91"/>
      <c r="BF7" s="91"/>
      <c r="BG7" s="91"/>
      <c r="BH7" s="91"/>
      <c r="BI7" s="91"/>
      <c r="BJ7" s="91"/>
      <c r="BK7" s="91"/>
      <c r="BL7" s="91"/>
      <c r="BM7" s="91"/>
      <c r="BN7" s="91"/>
      <c r="BO7" s="91"/>
      <c r="BP7" s="91"/>
      <c r="BQ7" s="91"/>
      <c r="BR7" s="91"/>
      <c r="BS7" s="91"/>
      <c r="BT7" s="91"/>
      <c r="BU7" s="91"/>
      <c r="BV7" s="91"/>
      <c r="BW7" s="91"/>
      <c r="BX7" s="91"/>
      <c r="BY7" s="91"/>
      <c r="BZ7" s="91"/>
      <c r="CA7" s="91"/>
      <c r="CB7" s="91"/>
      <c r="CC7" s="91"/>
    </row>
    <row r="8" spans="1:81" s="2" customFormat="1" ht="20.100000000000001" customHeight="1" x14ac:dyDescent="0.2">
      <c r="A8" s="808" t="s">
        <v>2082</v>
      </c>
      <c r="B8" s="809"/>
      <c r="C8" s="809"/>
      <c r="D8" s="810"/>
      <c r="E8" s="8"/>
      <c r="F8" s="8"/>
      <c r="G8" s="8"/>
      <c r="H8" s="737"/>
      <c r="I8" s="8"/>
      <c r="J8" s="8"/>
      <c r="K8" s="8"/>
      <c r="M8" s="91"/>
      <c r="N8" s="91"/>
      <c r="O8" s="91"/>
      <c r="P8" s="91"/>
      <c r="Q8" s="91"/>
      <c r="R8" s="91"/>
      <c r="S8" s="91"/>
      <c r="T8" s="91"/>
      <c r="U8" s="91"/>
      <c r="V8" s="91"/>
      <c r="W8" s="91"/>
      <c r="X8" s="91"/>
      <c r="Y8" s="91"/>
      <c r="Z8" s="91"/>
      <c r="AA8" s="91"/>
      <c r="AB8" s="91"/>
      <c r="AC8" s="91"/>
      <c r="AD8" s="91"/>
      <c r="AE8" s="91"/>
      <c r="AF8" s="91"/>
      <c r="AG8" s="91"/>
      <c r="AH8" s="91"/>
      <c r="AI8" s="91"/>
      <c r="AJ8" s="91"/>
      <c r="AK8" s="91"/>
      <c r="AL8" s="91"/>
      <c r="AM8" s="91"/>
      <c r="AN8" s="91"/>
      <c r="AO8" s="91"/>
      <c r="AP8" s="91"/>
      <c r="AQ8" s="91"/>
      <c r="AR8" s="91"/>
      <c r="AS8" s="91"/>
      <c r="AT8" s="91"/>
      <c r="AU8" s="91"/>
      <c r="AV8" s="91"/>
      <c r="AW8" s="91"/>
      <c r="AX8" s="91"/>
      <c r="AY8" s="91"/>
      <c r="AZ8" s="91"/>
      <c r="BA8" s="91"/>
      <c r="BB8" s="91"/>
      <c r="BC8" s="91"/>
      <c r="BD8" s="91"/>
      <c r="BE8" s="91"/>
      <c r="BF8" s="91"/>
      <c r="BG8" s="91"/>
      <c r="BH8" s="91"/>
      <c r="BI8" s="91"/>
      <c r="BJ8" s="91"/>
      <c r="BK8" s="91"/>
      <c r="BL8" s="91"/>
      <c r="BM8" s="91"/>
      <c r="BN8" s="91"/>
      <c r="BO8" s="91"/>
      <c r="BP8" s="91"/>
      <c r="BQ8" s="91"/>
      <c r="BR8" s="91"/>
      <c r="BS8" s="91"/>
      <c r="BT8" s="91"/>
      <c r="BU8" s="91"/>
      <c r="BV8" s="91"/>
      <c r="BW8" s="91"/>
      <c r="BX8" s="91"/>
      <c r="BY8" s="91"/>
      <c r="BZ8" s="91"/>
      <c r="CA8" s="91"/>
      <c r="CB8" s="91"/>
      <c r="CC8" s="91"/>
    </row>
    <row r="10" spans="1:81" ht="12.75" x14ac:dyDescent="0.2">
      <c r="A10" s="784" t="s">
        <v>894</v>
      </c>
      <c r="B10" s="811" t="s">
        <v>0</v>
      </c>
      <c r="C10" s="811"/>
      <c r="D10" s="813" t="s">
        <v>11</v>
      </c>
      <c r="E10" s="47"/>
      <c r="F10" s="813" t="s">
        <v>2086</v>
      </c>
      <c r="G10" s="813" t="s">
        <v>2087</v>
      </c>
      <c r="H10" s="841" t="s">
        <v>2088</v>
      </c>
      <c r="I10" s="842">
        <v>1</v>
      </c>
      <c r="J10" s="843"/>
      <c r="K10" s="844"/>
      <c r="L10" s="21"/>
    </row>
    <row r="11" spans="1:81" ht="25.5" x14ac:dyDescent="0.2">
      <c r="A11" s="784"/>
      <c r="B11" s="811"/>
      <c r="C11" s="811"/>
      <c r="D11" s="813"/>
      <c r="E11" s="47"/>
      <c r="F11" s="813"/>
      <c r="G11" s="813"/>
      <c r="H11" s="841"/>
      <c r="I11" s="698" t="s">
        <v>2083</v>
      </c>
      <c r="J11" s="698" t="s">
        <v>2084</v>
      </c>
      <c r="K11" s="698" t="s">
        <v>2085</v>
      </c>
      <c r="L11" s="22"/>
    </row>
    <row r="12" spans="1:81" ht="20.100000000000001" customHeight="1" thickBot="1" x14ac:dyDescent="0.25">
      <c r="A12" s="738"/>
      <c r="B12" s="739"/>
      <c r="C12" s="739"/>
      <c r="D12" s="740"/>
      <c r="E12" s="47"/>
      <c r="F12" s="47"/>
      <c r="G12" s="47"/>
      <c r="H12" s="741"/>
      <c r="I12" s="717"/>
      <c r="J12" s="717"/>
      <c r="K12" s="717"/>
      <c r="L12" s="718"/>
    </row>
    <row r="13" spans="1:81" ht="20.100000000000001" customHeight="1" thickBot="1" x14ac:dyDescent="0.25">
      <c r="A13" s="742">
        <f>[4]CyP!A18</f>
        <v>1</v>
      </c>
      <c r="B13" s="845" t="str">
        <f t="shared" ref="B13:B28" si="0">IFERROR(VLOOKUP(A13,Tabla_CyP,2,FALSE),"")</f>
        <v>LIMPIEZA DE TERRENO</v>
      </c>
      <c r="C13" s="846"/>
      <c r="D13" s="743">
        <f t="shared" ref="D13:D28" si="1">IFERROR(VLOOKUP(A13,Tabla_CyP,9,FALSE),0)</f>
        <v>3.5714285714285712E-2</v>
      </c>
      <c r="E13" s="744"/>
      <c r="F13" s="745" t="s">
        <v>2089</v>
      </c>
      <c r="G13" s="746">
        <v>1</v>
      </c>
      <c r="H13" s="747"/>
      <c r="I13" s="748"/>
      <c r="J13" s="749">
        <f>+K13-I13</f>
        <v>0</v>
      </c>
      <c r="K13" s="750">
        <f>ROUND(+H13/[4]CyP!E18*G13,4)</f>
        <v>0</v>
      </c>
    </row>
    <row r="14" spans="1:81" ht="20.100000000000001" customHeight="1" x14ac:dyDescent="0.2">
      <c r="A14" s="823">
        <f>[4]CyP!A19</f>
        <v>2</v>
      </c>
      <c r="B14" s="826" t="str">
        <f t="shared" si="0"/>
        <v>HORMIGONES</v>
      </c>
      <c r="C14" s="827"/>
      <c r="D14" s="832">
        <f t="shared" si="1"/>
        <v>7.1428571428571425E-2</v>
      </c>
      <c r="E14" s="751"/>
      <c r="F14" s="752" t="s">
        <v>2090</v>
      </c>
      <c r="G14" s="753">
        <v>0.2</v>
      </c>
      <c r="H14" s="754"/>
      <c r="I14" s="835"/>
      <c r="J14" s="838">
        <f>+K14-I14</f>
        <v>0</v>
      </c>
      <c r="K14" s="820">
        <f>+ROUND(H14/[4]CyP!E19*'MED OBRA'!G14+'MED OBRA'!H15/[4]CyP!E19*'MED OBRA'!G15+'MED OBRA'!H16/[4]CyP!E19*'MED OBRA'!G16,4)</f>
        <v>0</v>
      </c>
      <c r="L14" s="755"/>
    </row>
    <row r="15" spans="1:81" ht="20.100000000000001" customHeight="1" x14ac:dyDescent="0.2">
      <c r="A15" s="824"/>
      <c r="B15" s="828"/>
      <c r="C15" s="829"/>
      <c r="D15" s="833"/>
      <c r="E15" s="722"/>
      <c r="F15" s="756" t="s">
        <v>2091</v>
      </c>
      <c r="G15" s="757">
        <v>0.5</v>
      </c>
      <c r="H15" s="758"/>
      <c r="I15" s="836"/>
      <c r="J15" s="839"/>
      <c r="K15" s="821"/>
      <c r="L15" s="755"/>
    </row>
    <row r="16" spans="1:81" ht="20.100000000000001" customHeight="1" thickBot="1" x14ac:dyDescent="0.25">
      <c r="A16" s="825"/>
      <c r="B16" s="830"/>
      <c r="C16" s="831"/>
      <c r="D16" s="834"/>
      <c r="E16" s="759"/>
      <c r="F16" s="760" t="s">
        <v>2092</v>
      </c>
      <c r="G16" s="761">
        <v>0.3</v>
      </c>
      <c r="H16" s="762"/>
      <c r="I16" s="837"/>
      <c r="J16" s="840"/>
      <c r="K16" s="822"/>
      <c r="L16" s="755"/>
    </row>
    <row r="17" spans="1:12" ht="20.100000000000001" customHeight="1" x14ac:dyDescent="0.2">
      <c r="A17" s="823">
        <f>[4]CyP!A20</f>
        <v>3</v>
      </c>
      <c r="B17" s="826" t="str">
        <f t="shared" si="0"/>
        <v>MAMPOSTERIA</v>
      </c>
      <c r="C17" s="827"/>
      <c r="D17" s="832">
        <f t="shared" si="1"/>
        <v>0.10714285714285714</v>
      </c>
      <c r="E17" s="751"/>
      <c r="F17" s="752" t="s">
        <v>2093</v>
      </c>
      <c r="G17" s="753">
        <v>0.7</v>
      </c>
      <c r="H17" s="754"/>
      <c r="I17" s="835"/>
      <c r="J17" s="838">
        <f>+K17-I17</f>
        <v>0</v>
      </c>
      <c r="K17" s="820">
        <f>+ROUND(H17/[4]CyP!E20*'MED OBRA'!G17+'MED OBRA'!H18/[4]CyP!E20*'MED OBRA'!G18,4)</f>
        <v>0</v>
      </c>
      <c r="L17" s="755"/>
    </row>
    <row r="18" spans="1:12" ht="20.100000000000001" customHeight="1" thickBot="1" x14ac:dyDescent="0.25">
      <c r="A18" s="825"/>
      <c r="B18" s="830"/>
      <c r="C18" s="831"/>
      <c r="D18" s="834"/>
      <c r="E18" s="759"/>
      <c r="F18" s="760" t="s">
        <v>2094</v>
      </c>
      <c r="G18" s="761">
        <v>0.3</v>
      </c>
      <c r="H18" s="762"/>
      <c r="I18" s="837"/>
      <c r="J18" s="840"/>
      <c r="K18" s="822"/>
      <c r="L18" s="755"/>
    </row>
    <row r="19" spans="1:12" ht="20.100000000000001" customHeight="1" x14ac:dyDescent="0.2">
      <c r="A19" s="823">
        <f>[4]CyP!A21</f>
        <v>4</v>
      </c>
      <c r="B19" s="826" t="str">
        <f t="shared" si="0"/>
        <v>REVOQUES</v>
      </c>
      <c r="C19" s="827"/>
      <c r="D19" s="832">
        <f t="shared" si="1"/>
        <v>0.14285714285714285</v>
      </c>
      <c r="E19" s="751"/>
      <c r="F19" s="752" t="s">
        <v>2095</v>
      </c>
      <c r="G19" s="753">
        <v>0.33</v>
      </c>
      <c r="H19" s="754"/>
      <c r="I19" s="835"/>
      <c r="J19" s="838">
        <f>+K19-I19</f>
        <v>0</v>
      </c>
      <c r="K19" s="820">
        <f>+ROUND(H19/[4]CyP!E21*'MED OBRA'!G19+'MED OBRA'!H20/[4]CyP!E21*'MED OBRA'!G20+'MED OBRA'!H21/[4]CyP!E21*'MED OBRA'!G21,4)</f>
        <v>0</v>
      </c>
      <c r="L19" s="755"/>
    </row>
    <row r="20" spans="1:12" ht="20.100000000000001" customHeight="1" x14ac:dyDescent="0.2">
      <c r="A20" s="824"/>
      <c r="B20" s="828"/>
      <c r="C20" s="829"/>
      <c r="D20" s="833"/>
      <c r="E20" s="722"/>
      <c r="F20" s="756" t="s">
        <v>2096</v>
      </c>
      <c r="G20" s="757">
        <v>0.33</v>
      </c>
      <c r="H20" s="758"/>
      <c r="I20" s="836"/>
      <c r="J20" s="839"/>
      <c r="K20" s="821"/>
      <c r="L20" s="755"/>
    </row>
    <row r="21" spans="1:12" ht="20.100000000000001" customHeight="1" thickBot="1" x14ac:dyDescent="0.25">
      <c r="A21" s="825"/>
      <c r="B21" s="830"/>
      <c r="C21" s="831"/>
      <c r="D21" s="834"/>
      <c r="E21" s="759"/>
      <c r="F21" s="760" t="s">
        <v>2097</v>
      </c>
      <c r="G21" s="761">
        <v>0.34</v>
      </c>
      <c r="H21" s="762"/>
      <c r="I21" s="837"/>
      <c r="J21" s="840"/>
      <c r="K21" s="822"/>
      <c r="L21" s="755"/>
    </row>
    <row r="22" spans="1:12" ht="20.100000000000001" customHeight="1" x14ac:dyDescent="0.2">
      <c r="A22" s="823">
        <f>[4]CyP!A22</f>
        <v>5</v>
      </c>
      <c r="B22" s="826" t="str">
        <f t="shared" si="0"/>
        <v>CARPINTERIA</v>
      </c>
      <c r="C22" s="827"/>
      <c r="D22" s="832">
        <f t="shared" si="1"/>
        <v>0.17857142857142858</v>
      </c>
      <c r="E22" s="751"/>
      <c r="F22" s="752" t="s">
        <v>2098</v>
      </c>
      <c r="G22" s="753">
        <v>0.1</v>
      </c>
      <c r="H22" s="754"/>
      <c r="I22" s="835"/>
      <c r="J22" s="838">
        <f>+K22-I22</f>
        <v>0</v>
      </c>
      <c r="K22" s="820">
        <f>+ROUND(H22/[4]CyP!E22*'MED OBRA'!G22+'MED OBRA'!H23/[4]CyP!E22*'MED OBRA'!G23+'MED OBRA'!H24/[4]CyP!E22*'MED OBRA'!G24+'MED OBRA'!H25/[4]CyP!E22*'MED OBRA'!G25+'MED OBRA'!H26/[4]CyP!E22*'MED OBRA'!G26+'MED OBRA'!H27/[4]CyP!E22*'MED OBRA'!G27,4)</f>
        <v>0</v>
      </c>
      <c r="L22" s="755"/>
    </row>
    <row r="23" spans="1:12" ht="20.100000000000001" customHeight="1" x14ac:dyDescent="0.2">
      <c r="A23" s="824"/>
      <c r="B23" s="828"/>
      <c r="C23" s="829"/>
      <c r="D23" s="833"/>
      <c r="E23" s="722"/>
      <c r="F23" s="756" t="s">
        <v>2099</v>
      </c>
      <c r="G23" s="757">
        <v>0.2</v>
      </c>
      <c r="H23" s="758"/>
      <c r="I23" s="836"/>
      <c r="J23" s="839"/>
      <c r="K23" s="821"/>
      <c r="L23" s="755"/>
    </row>
    <row r="24" spans="1:12" ht="20.100000000000001" customHeight="1" x14ac:dyDescent="0.2">
      <c r="A24" s="824"/>
      <c r="B24" s="828"/>
      <c r="C24" s="829"/>
      <c r="D24" s="833"/>
      <c r="E24" s="722"/>
      <c r="F24" s="756" t="s">
        <v>2100</v>
      </c>
      <c r="G24" s="757">
        <v>0.2</v>
      </c>
      <c r="H24" s="758"/>
      <c r="I24" s="836"/>
      <c r="J24" s="839"/>
      <c r="K24" s="821"/>
      <c r="L24" s="755"/>
    </row>
    <row r="25" spans="1:12" ht="20.100000000000001" customHeight="1" x14ac:dyDescent="0.2">
      <c r="A25" s="824"/>
      <c r="B25" s="828"/>
      <c r="C25" s="829"/>
      <c r="D25" s="833"/>
      <c r="E25" s="722"/>
      <c r="F25" s="756" t="s">
        <v>2101</v>
      </c>
      <c r="G25" s="757">
        <v>0.1</v>
      </c>
      <c r="H25" s="758"/>
      <c r="I25" s="836"/>
      <c r="J25" s="839"/>
      <c r="K25" s="821"/>
      <c r="L25" s="755"/>
    </row>
    <row r="26" spans="1:12" ht="20.100000000000001" customHeight="1" x14ac:dyDescent="0.2">
      <c r="A26" s="824"/>
      <c r="B26" s="828"/>
      <c r="C26" s="829"/>
      <c r="D26" s="833"/>
      <c r="E26" s="722"/>
      <c r="F26" s="756" t="s">
        <v>2102</v>
      </c>
      <c r="G26" s="757">
        <v>0.2</v>
      </c>
      <c r="H26" s="758"/>
      <c r="I26" s="836"/>
      <c r="J26" s="839"/>
      <c r="K26" s="821"/>
      <c r="L26" s="755"/>
    </row>
    <row r="27" spans="1:12" ht="20.100000000000001" customHeight="1" thickBot="1" x14ac:dyDescent="0.25">
      <c r="A27" s="825"/>
      <c r="B27" s="830"/>
      <c r="C27" s="831"/>
      <c r="D27" s="834"/>
      <c r="E27" s="759"/>
      <c r="F27" s="760" t="s">
        <v>2103</v>
      </c>
      <c r="G27" s="761">
        <v>0.2</v>
      </c>
      <c r="H27" s="762"/>
      <c r="I27" s="837"/>
      <c r="J27" s="840"/>
      <c r="K27" s="822"/>
      <c r="L27" s="755"/>
    </row>
    <row r="28" spans="1:12" ht="20.100000000000001" customHeight="1" x14ac:dyDescent="0.2">
      <c r="A28" s="823">
        <f>[4]CyP!A23</f>
        <v>6</v>
      </c>
      <c r="B28" s="826" t="str">
        <f t="shared" si="0"/>
        <v>INSTALACION SANITARIA</v>
      </c>
      <c r="C28" s="827"/>
      <c r="D28" s="832">
        <f t="shared" si="1"/>
        <v>0.21428571428571427</v>
      </c>
      <c r="E28" s="751"/>
      <c r="F28" s="752" t="s">
        <v>2104</v>
      </c>
      <c r="G28" s="753">
        <v>0.2</v>
      </c>
      <c r="H28" s="754"/>
      <c r="I28" s="835"/>
      <c r="J28" s="838">
        <f>+K28-I28</f>
        <v>0</v>
      </c>
      <c r="K28" s="820">
        <f>+ROUND(H28/[4]CyP!E23*'MED OBRA'!G28+'MED OBRA'!H29/[4]CyP!E23*'MED OBRA'!G29+'MED OBRA'!H30/[4]CyP!E23*'MED OBRA'!G30+'MED OBRA'!H31/[4]CyP!E23*'MED OBRA'!G31+'MED OBRA'!H32/[4]CyP!E23*'MED OBRA'!G32,4)</f>
        <v>0</v>
      </c>
      <c r="L28" s="755"/>
    </row>
    <row r="29" spans="1:12" ht="20.100000000000001" customHeight="1" x14ac:dyDescent="0.2">
      <c r="A29" s="824"/>
      <c r="B29" s="828"/>
      <c r="C29" s="829"/>
      <c r="D29" s="833"/>
      <c r="E29" s="722"/>
      <c r="F29" s="756" t="s">
        <v>2105</v>
      </c>
      <c r="G29" s="757">
        <v>0.15</v>
      </c>
      <c r="H29" s="758"/>
      <c r="I29" s="836"/>
      <c r="J29" s="839"/>
      <c r="K29" s="821"/>
      <c r="L29" s="755"/>
    </row>
    <row r="30" spans="1:12" ht="20.100000000000001" customHeight="1" x14ac:dyDescent="0.2">
      <c r="A30" s="824"/>
      <c r="B30" s="828"/>
      <c r="C30" s="829"/>
      <c r="D30" s="833"/>
      <c r="E30" s="722"/>
      <c r="F30" s="756" t="s">
        <v>2106</v>
      </c>
      <c r="G30" s="757">
        <v>0.2</v>
      </c>
      <c r="H30" s="758"/>
      <c r="I30" s="836"/>
      <c r="J30" s="839"/>
      <c r="K30" s="821"/>
      <c r="L30" s="755"/>
    </row>
    <row r="31" spans="1:12" ht="20.100000000000001" customHeight="1" x14ac:dyDescent="0.2">
      <c r="A31" s="824"/>
      <c r="B31" s="828"/>
      <c r="C31" s="829"/>
      <c r="D31" s="833"/>
      <c r="E31" s="722"/>
      <c r="F31" s="756" t="s">
        <v>2107</v>
      </c>
      <c r="G31" s="757">
        <v>0.3</v>
      </c>
      <c r="H31" s="758"/>
      <c r="I31" s="836"/>
      <c r="J31" s="839"/>
      <c r="K31" s="821"/>
      <c r="L31" s="755"/>
    </row>
    <row r="32" spans="1:12" ht="20.100000000000001" customHeight="1" thickBot="1" x14ac:dyDescent="0.25">
      <c r="A32" s="825"/>
      <c r="B32" s="830"/>
      <c r="C32" s="831"/>
      <c r="D32" s="834"/>
      <c r="E32" s="759"/>
      <c r="F32" s="760" t="s">
        <v>2108</v>
      </c>
      <c r="G32" s="761">
        <v>0.15</v>
      </c>
      <c r="H32" s="762"/>
      <c r="I32" s="837"/>
      <c r="J32" s="840"/>
      <c r="K32" s="822"/>
      <c r="L32" s="755"/>
    </row>
    <row r="33" spans="1:81" ht="20.100000000000001" customHeight="1" x14ac:dyDescent="0.2">
      <c r="A33" s="823">
        <f>[4]CyP!A24</f>
        <v>7</v>
      </c>
      <c r="B33" s="826" t="str">
        <f>IFERROR(VLOOKUP(A33,Tabla_CyP,2,FALSE),"")</f>
        <v>INTALACION GAS</v>
      </c>
      <c r="C33" s="827"/>
      <c r="D33" s="832">
        <f>IFERROR(VLOOKUP(A33,Tabla_CyP,9,FALSE),0)</f>
        <v>0.25</v>
      </c>
      <c r="E33" s="751"/>
      <c r="F33" s="752" t="s">
        <v>2109</v>
      </c>
      <c r="G33" s="753">
        <v>0.3</v>
      </c>
      <c r="H33" s="754"/>
      <c r="I33" s="835"/>
      <c r="J33" s="838">
        <f>+K33-I33</f>
        <v>0</v>
      </c>
      <c r="K33" s="820">
        <f>ROUND(+H33/[4]CyP!E24*'MED OBRA'!G33+H34/[4]CyP!E24*'MED OBRA'!G34+'MED OBRA'!H35/[4]CyP!E24*'MED OBRA'!G35+'MED OBRA'!H36/[4]CyP!E24*'MED OBRA'!G36,4)</f>
        <v>0</v>
      </c>
      <c r="L33" s="755"/>
    </row>
    <row r="34" spans="1:81" ht="20.100000000000001" customHeight="1" x14ac:dyDescent="0.2">
      <c r="A34" s="824"/>
      <c r="B34" s="828"/>
      <c r="C34" s="829"/>
      <c r="D34" s="833"/>
      <c r="E34" s="722"/>
      <c r="F34" s="756" t="s">
        <v>2110</v>
      </c>
      <c r="G34" s="757">
        <v>0.3</v>
      </c>
      <c r="H34" s="758"/>
      <c r="I34" s="836"/>
      <c r="J34" s="839"/>
      <c r="K34" s="821"/>
      <c r="L34" s="755"/>
    </row>
    <row r="35" spans="1:81" ht="20.100000000000001" customHeight="1" x14ac:dyDescent="0.2">
      <c r="A35" s="824"/>
      <c r="B35" s="828"/>
      <c r="C35" s="829"/>
      <c r="D35" s="833"/>
      <c r="E35" s="722"/>
      <c r="F35" s="756" t="s">
        <v>2111</v>
      </c>
      <c r="G35" s="757">
        <v>0.15</v>
      </c>
      <c r="H35" s="758"/>
      <c r="I35" s="836"/>
      <c r="J35" s="839"/>
      <c r="K35" s="821"/>
      <c r="L35" s="755"/>
    </row>
    <row r="36" spans="1:81" ht="19.5" customHeight="1" thickBot="1" x14ac:dyDescent="0.25">
      <c r="A36" s="825"/>
      <c r="B36" s="830"/>
      <c r="C36" s="831"/>
      <c r="D36" s="834"/>
      <c r="E36" s="759"/>
      <c r="F36" s="760" t="s">
        <v>2112</v>
      </c>
      <c r="G36" s="761">
        <v>0.25</v>
      </c>
      <c r="H36" s="762"/>
      <c r="I36" s="837"/>
      <c r="J36" s="840"/>
      <c r="K36" s="822"/>
      <c r="L36" s="755"/>
    </row>
    <row r="37" spans="1:81" s="10" customFormat="1" ht="20.100000000000001" customHeight="1" x14ac:dyDescent="0.2">
      <c r="A37" s="763" t="s">
        <v>3</v>
      </c>
      <c r="B37" s="764" t="s">
        <v>3</v>
      </c>
      <c r="C37" s="764"/>
      <c r="D37" s="765" t="s">
        <v>4</v>
      </c>
      <c r="E37" s="36"/>
      <c r="F37" s="36"/>
      <c r="G37" s="36"/>
      <c r="H37" s="732"/>
      <c r="I37" s="724"/>
      <c r="J37" s="724"/>
      <c r="K37" s="724"/>
      <c r="M37" s="93"/>
      <c r="N37" s="93"/>
      <c r="O37" s="93"/>
      <c r="P37" s="93"/>
      <c r="Q37" s="93"/>
      <c r="R37" s="93"/>
      <c r="S37" s="93"/>
      <c r="T37" s="93"/>
      <c r="U37" s="93"/>
      <c r="V37" s="93"/>
      <c r="W37" s="93"/>
      <c r="X37" s="93"/>
      <c r="Y37" s="93"/>
      <c r="Z37" s="93"/>
      <c r="AA37" s="93"/>
      <c r="AB37" s="93"/>
      <c r="AC37" s="93"/>
      <c r="AD37" s="93"/>
      <c r="AE37" s="93"/>
      <c r="AF37" s="93"/>
      <c r="AG37" s="93"/>
      <c r="AH37" s="93"/>
      <c r="AI37" s="93"/>
      <c r="AJ37" s="93"/>
      <c r="AK37" s="93"/>
      <c r="AL37" s="93"/>
      <c r="AM37" s="93"/>
      <c r="AN37" s="93"/>
      <c r="AO37" s="93"/>
      <c r="AP37" s="93"/>
      <c r="AQ37" s="93"/>
      <c r="AR37" s="93"/>
      <c r="AS37" s="93"/>
      <c r="AT37" s="93"/>
      <c r="AU37" s="93"/>
      <c r="AV37" s="93"/>
      <c r="AW37" s="93"/>
      <c r="AX37" s="93"/>
      <c r="AY37" s="93"/>
      <c r="AZ37" s="93"/>
      <c r="BA37" s="93"/>
      <c r="BB37" s="93"/>
      <c r="BC37" s="93"/>
      <c r="BD37" s="93"/>
      <c r="BE37" s="93"/>
      <c r="BF37" s="93"/>
      <c r="BG37" s="93"/>
      <c r="BH37" s="93"/>
      <c r="BI37" s="93"/>
      <c r="BJ37" s="93"/>
      <c r="BK37" s="93"/>
      <c r="BL37" s="93"/>
      <c r="BM37" s="93"/>
      <c r="BN37" s="93"/>
      <c r="BO37" s="93"/>
      <c r="BP37" s="93"/>
      <c r="BQ37" s="93"/>
      <c r="BR37" s="93"/>
      <c r="BS37" s="93"/>
      <c r="BT37" s="93"/>
      <c r="BU37" s="93"/>
      <c r="BV37" s="93"/>
      <c r="BW37" s="93"/>
      <c r="BX37" s="93"/>
      <c r="BY37" s="93"/>
      <c r="BZ37" s="93"/>
      <c r="CA37" s="93"/>
      <c r="CB37" s="93"/>
      <c r="CC37" s="93"/>
    </row>
    <row r="38" spans="1:81" ht="20.100000000000001" customHeight="1" x14ac:dyDescent="0.2">
      <c r="A38" s="53" t="s">
        <v>3</v>
      </c>
      <c r="B38" s="51" t="s">
        <v>7</v>
      </c>
      <c r="C38" s="55"/>
      <c r="D38" s="766">
        <f>SUM(D13:D37)</f>
        <v>1</v>
      </c>
      <c r="E38" s="726"/>
      <c r="F38" s="726"/>
      <c r="G38" s="726"/>
      <c r="H38" s="767"/>
      <c r="I38" s="768">
        <f>+SUMPRODUCT(I13:I36,$D$13:$D$36)</f>
        <v>0</v>
      </c>
      <c r="J38" s="768">
        <f t="shared" ref="J38:K38" si="2">+SUMPRODUCT(J13:J36,$D$13:$D$36)</f>
        <v>0</v>
      </c>
      <c r="K38" s="768">
        <f t="shared" si="2"/>
        <v>0</v>
      </c>
    </row>
    <row r="39" spans="1:81" ht="20.100000000000001" customHeight="1" x14ac:dyDescent="0.2">
      <c r="A39" s="38"/>
      <c r="B39" s="38"/>
      <c r="C39" s="38"/>
      <c r="D39" s="38"/>
      <c r="E39" s="39"/>
      <c r="F39" s="39"/>
      <c r="G39" s="39"/>
      <c r="H39" s="732"/>
      <c r="I39" s="39"/>
      <c r="J39" s="38"/>
      <c r="K39" s="38"/>
    </row>
    <row r="40" spans="1:81" ht="20.100000000000001" customHeight="1" x14ac:dyDescent="0.2">
      <c r="E40" s="28"/>
      <c r="F40" s="28"/>
      <c r="G40" s="28"/>
      <c r="H40" s="769"/>
      <c r="I40" s="28"/>
    </row>
    <row r="41" spans="1:81" ht="20.100000000000001" customHeight="1" x14ac:dyDescent="0.2"/>
    <row r="42" spans="1:81" ht="20.100000000000001" customHeight="1" x14ac:dyDescent="0.2"/>
    <row r="43" spans="1:81" ht="20.100000000000001" customHeight="1" x14ac:dyDescent="0.2"/>
    <row r="44" spans="1:81" ht="20.100000000000001" customHeight="1" x14ac:dyDescent="0.2"/>
    <row r="45" spans="1:81" ht="20.100000000000001" customHeight="1" x14ac:dyDescent="0.2"/>
    <row r="46" spans="1:81" ht="20.100000000000001" customHeight="1" x14ac:dyDescent="0.2"/>
    <row r="47" spans="1:81" ht="20.100000000000001" customHeight="1" x14ac:dyDescent="0.2"/>
    <row r="48" spans="1:81" ht="20.100000000000001" customHeight="1" x14ac:dyDescent="0.2"/>
    <row r="49" ht="20.100000000000001" customHeight="1" x14ac:dyDescent="0.2"/>
    <row r="50" ht="20.100000000000001" customHeight="1" x14ac:dyDescent="0.2"/>
    <row r="51" ht="20.100000000000001" customHeight="1" x14ac:dyDescent="0.2"/>
    <row r="52" ht="20.100000000000001" customHeight="1" x14ac:dyDescent="0.2"/>
    <row r="53" ht="20.100000000000001" customHeight="1" x14ac:dyDescent="0.2"/>
    <row r="54" ht="20.100000000000001" customHeight="1" x14ac:dyDescent="0.2"/>
    <row r="55" ht="20.100000000000001" customHeight="1" x14ac:dyDescent="0.2"/>
    <row r="56" ht="20.100000000000001" customHeight="1" x14ac:dyDescent="0.2"/>
    <row r="57" ht="20.100000000000001" customHeight="1" x14ac:dyDescent="0.2"/>
    <row r="58" ht="20.100000000000001" customHeight="1" x14ac:dyDescent="0.2"/>
    <row r="59" ht="20.100000000000001" customHeight="1" x14ac:dyDescent="0.2"/>
    <row r="60" ht="20.100000000000001" customHeight="1" x14ac:dyDescent="0.2"/>
    <row r="61" ht="20.100000000000001" customHeight="1" x14ac:dyDescent="0.2"/>
    <row r="62" ht="20.100000000000001" customHeight="1" x14ac:dyDescent="0.2"/>
    <row r="63" ht="20.100000000000001" customHeight="1" x14ac:dyDescent="0.2"/>
    <row r="64" ht="20.100000000000001" customHeight="1" x14ac:dyDescent="0.2"/>
    <row r="65" ht="20.100000000000001" customHeight="1" x14ac:dyDescent="0.2"/>
    <row r="66" ht="20.100000000000001" customHeight="1" x14ac:dyDescent="0.2"/>
    <row r="67" ht="20.100000000000001" customHeight="1" x14ac:dyDescent="0.2"/>
    <row r="68" ht="20.100000000000001" customHeight="1" x14ac:dyDescent="0.2"/>
    <row r="69" ht="20.100000000000001" customHeight="1" x14ac:dyDescent="0.2"/>
    <row r="70" ht="20.100000000000001" customHeight="1" x14ac:dyDescent="0.2"/>
    <row r="71" ht="20.100000000000001" customHeight="1" x14ac:dyDescent="0.2"/>
    <row r="72" ht="20.100000000000001" customHeight="1" x14ac:dyDescent="0.2"/>
    <row r="73" ht="20.100000000000001" customHeight="1" x14ac:dyDescent="0.2"/>
    <row r="74" ht="20.100000000000001" customHeight="1" x14ac:dyDescent="0.2"/>
    <row r="75" ht="20.100000000000001" customHeight="1" x14ac:dyDescent="0.2"/>
    <row r="76" ht="20.100000000000001" customHeight="1" x14ac:dyDescent="0.2"/>
    <row r="77" ht="20.100000000000001" customHeight="1" x14ac:dyDescent="0.2"/>
    <row r="78" ht="20.100000000000001" customHeight="1" x14ac:dyDescent="0.2"/>
    <row r="79" ht="20.100000000000001" customHeight="1" x14ac:dyDescent="0.2"/>
    <row r="80" ht="20.100000000000001" customHeight="1" x14ac:dyDescent="0.2"/>
    <row r="81" ht="20.100000000000001" customHeight="1" x14ac:dyDescent="0.2"/>
    <row r="82" ht="20.100000000000001" customHeight="1" x14ac:dyDescent="0.2"/>
    <row r="83" ht="20.100000000000001" customHeight="1" x14ac:dyDescent="0.2"/>
    <row r="84" ht="20.100000000000001" customHeight="1" x14ac:dyDescent="0.2"/>
    <row r="85" ht="20.100000000000001" customHeight="1" x14ac:dyDescent="0.2"/>
    <row r="86" ht="20.100000000000001" customHeight="1" x14ac:dyDescent="0.2"/>
    <row r="87" ht="20.100000000000001" customHeight="1" x14ac:dyDescent="0.2"/>
    <row r="88" ht="20.100000000000001" customHeight="1" x14ac:dyDescent="0.2"/>
    <row r="89" ht="20.100000000000001" customHeight="1" x14ac:dyDescent="0.2"/>
    <row r="90" ht="20.100000000000001" customHeight="1" x14ac:dyDescent="0.2"/>
    <row r="91" ht="20.100000000000001" customHeight="1" x14ac:dyDescent="0.2"/>
    <row r="92" ht="20.100000000000001" customHeight="1" x14ac:dyDescent="0.2"/>
    <row r="93" ht="20.100000000000001" customHeight="1" x14ac:dyDescent="0.2"/>
    <row r="94" ht="20.100000000000001" customHeight="1" x14ac:dyDescent="0.2"/>
    <row r="95" ht="20.100000000000001" customHeight="1" x14ac:dyDescent="0.2"/>
    <row r="96" ht="20.100000000000001" customHeight="1" x14ac:dyDescent="0.2"/>
    <row r="97" ht="20.100000000000001" customHeight="1" x14ac:dyDescent="0.2"/>
    <row r="98" ht="20.100000000000001" customHeight="1" x14ac:dyDescent="0.2"/>
    <row r="99" ht="20.100000000000001" customHeight="1" x14ac:dyDescent="0.2"/>
    <row r="100" ht="20.100000000000001" customHeight="1" x14ac:dyDescent="0.2"/>
    <row r="101" ht="20.100000000000001" customHeight="1" x14ac:dyDescent="0.2"/>
    <row r="102" ht="20.100000000000001" customHeight="1" x14ac:dyDescent="0.2"/>
    <row r="103" ht="20.100000000000001" customHeight="1" x14ac:dyDescent="0.2"/>
    <row r="104" ht="20.100000000000001" customHeight="1" x14ac:dyDescent="0.2"/>
    <row r="105" ht="20.100000000000001" customHeight="1" x14ac:dyDescent="0.2"/>
    <row r="106" ht="20.100000000000001" customHeight="1" x14ac:dyDescent="0.2"/>
    <row r="107" ht="20.100000000000001" customHeight="1" x14ac:dyDescent="0.2"/>
    <row r="108" ht="20.100000000000001" customHeight="1" x14ac:dyDescent="0.2"/>
    <row r="109" ht="20.100000000000001" customHeight="1" x14ac:dyDescent="0.2"/>
    <row r="110" ht="20.100000000000001" customHeight="1" x14ac:dyDescent="0.2"/>
    <row r="111" ht="20.100000000000001" customHeight="1" x14ac:dyDescent="0.2"/>
    <row r="112" ht="20.100000000000001" customHeight="1" x14ac:dyDescent="0.2"/>
    <row r="113" ht="20.100000000000001" customHeight="1" x14ac:dyDescent="0.2"/>
    <row r="114" ht="20.100000000000001" customHeight="1" x14ac:dyDescent="0.2"/>
    <row r="115" ht="20.100000000000001" customHeight="1" x14ac:dyDescent="0.2"/>
    <row r="116" ht="20.100000000000001" customHeight="1" x14ac:dyDescent="0.2"/>
    <row r="117" ht="20.100000000000001" customHeight="1" x14ac:dyDescent="0.2"/>
    <row r="118" ht="20.100000000000001" customHeight="1" x14ac:dyDescent="0.2"/>
    <row r="119" ht="20.100000000000001" customHeight="1" x14ac:dyDescent="0.2"/>
    <row r="120" ht="20.100000000000001" customHeight="1" x14ac:dyDescent="0.2"/>
    <row r="121" ht="20.100000000000001" customHeight="1" x14ac:dyDescent="0.2"/>
    <row r="122" ht="20.100000000000001" customHeight="1" x14ac:dyDescent="0.2"/>
    <row r="123" ht="20.100000000000001" customHeight="1" x14ac:dyDescent="0.2"/>
    <row r="124" ht="20.100000000000001" customHeight="1" x14ac:dyDescent="0.2"/>
    <row r="125" ht="20.100000000000001" customHeight="1" x14ac:dyDescent="0.2"/>
    <row r="126" ht="20.100000000000001" customHeight="1" x14ac:dyDescent="0.2"/>
    <row r="127" ht="20.100000000000001" customHeight="1" x14ac:dyDescent="0.2"/>
    <row r="128" ht="20.100000000000001" customHeight="1" x14ac:dyDescent="0.2"/>
    <row r="129" ht="20.100000000000001" customHeight="1" x14ac:dyDescent="0.2"/>
    <row r="130" ht="20.100000000000001" customHeight="1" x14ac:dyDescent="0.2"/>
    <row r="131" ht="20.100000000000001" customHeight="1" x14ac:dyDescent="0.2"/>
    <row r="132" ht="20.100000000000001" customHeight="1" x14ac:dyDescent="0.2"/>
    <row r="133" ht="20.100000000000001" customHeight="1" x14ac:dyDescent="0.2"/>
    <row r="134" ht="20.100000000000001" customHeight="1" x14ac:dyDescent="0.2"/>
    <row r="135" ht="20.100000000000001" customHeight="1" x14ac:dyDescent="0.2"/>
    <row r="136" ht="20.100000000000001" customHeight="1" x14ac:dyDescent="0.2"/>
    <row r="137" ht="20.100000000000001" customHeight="1" x14ac:dyDescent="0.2"/>
    <row r="138" ht="20.100000000000001" customHeight="1" x14ac:dyDescent="0.2"/>
    <row r="139" ht="20.100000000000001" customHeight="1" x14ac:dyDescent="0.2"/>
    <row r="140" ht="20.100000000000001" customHeight="1" x14ac:dyDescent="0.2"/>
    <row r="141" ht="20.100000000000001" customHeight="1" x14ac:dyDescent="0.2"/>
    <row r="142" ht="20.100000000000001" customHeight="1" x14ac:dyDescent="0.2"/>
    <row r="143" ht="20.100000000000001" customHeight="1" x14ac:dyDescent="0.2"/>
    <row r="144" ht="20.100000000000001" customHeight="1" x14ac:dyDescent="0.2"/>
    <row r="145" ht="20.100000000000001" customHeight="1" x14ac:dyDescent="0.2"/>
    <row r="146" ht="20.100000000000001" customHeight="1" x14ac:dyDescent="0.2"/>
    <row r="147" ht="20.100000000000001" customHeight="1" x14ac:dyDescent="0.2"/>
    <row r="148" ht="20.100000000000001" customHeight="1" x14ac:dyDescent="0.2"/>
    <row r="149" ht="20.100000000000001" customHeight="1" x14ac:dyDescent="0.2"/>
    <row r="150" ht="20.100000000000001" customHeight="1" x14ac:dyDescent="0.2"/>
    <row r="151" ht="20.100000000000001" customHeight="1" x14ac:dyDescent="0.2"/>
    <row r="152" ht="20.100000000000001" customHeight="1" x14ac:dyDescent="0.2"/>
    <row r="153" ht="20.100000000000001" customHeight="1" x14ac:dyDescent="0.2"/>
    <row r="154" ht="20.100000000000001" customHeight="1" x14ac:dyDescent="0.2"/>
    <row r="155" ht="20.100000000000001" customHeight="1" x14ac:dyDescent="0.2"/>
    <row r="156" ht="20.100000000000001" customHeight="1" x14ac:dyDescent="0.2"/>
    <row r="157" ht="20.100000000000001" customHeight="1" x14ac:dyDescent="0.2"/>
    <row r="158" ht="20.100000000000001" customHeight="1" x14ac:dyDescent="0.2"/>
    <row r="159" ht="20.100000000000001" customHeight="1" x14ac:dyDescent="0.2"/>
    <row r="160" ht="20.100000000000001" customHeight="1" x14ac:dyDescent="0.2"/>
    <row r="161" ht="20.100000000000001" customHeight="1" x14ac:dyDescent="0.2"/>
    <row r="162" ht="20.100000000000001" customHeight="1" x14ac:dyDescent="0.2"/>
    <row r="163" ht="20.100000000000001" customHeight="1" x14ac:dyDescent="0.2"/>
    <row r="164" ht="20.100000000000001" customHeight="1" x14ac:dyDescent="0.2"/>
    <row r="165" ht="20.100000000000001" customHeight="1" x14ac:dyDescent="0.2"/>
    <row r="166" ht="20.100000000000001" customHeight="1" x14ac:dyDescent="0.2"/>
    <row r="167" ht="20.100000000000001" customHeight="1" x14ac:dyDescent="0.2"/>
    <row r="168" ht="20.100000000000001" customHeight="1" x14ac:dyDescent="0.2"/>
    <row r="169" ht="20.100000000000001" customHeight="1" x14ac:dyDescent="0.2"/>
    <row r="170" ht="20.100000000000001" customHeight="1" x14ac:dyDescent="0.2"/>
    <row r="171" ht="20.100000000000001" customHeight="1" x14ac:dyDescent="0.2"/>
    <row r="172" ht="20.100000000000001" customHeight="1" x14ac:dyDescent="0.2"/>
    <row r="173" ht="20.100000000000001" customHeight="1" x14ac:dyDescent="0.2"/>
    <row r="174" ht="20.100000000000001" customHeight="1" x14ac:dyDescent="0.2"/>
    <row r="175" ht="20.100000000000001" customHeight="1" x14ac:dyDescent="0.2"/>
    <row r="176" ht="20.100000000000001" customHeight="1" x14ac:dyDescent="0.2"/>
    <row r="177" ht="20.100000000000001" customHeight="1" x14ac:dyDescent="0.2"/>
    <row r="178" ht="20.100000000000001" customHeight="1" x14ac:dyDescent="0.2"/>
    <row r="179" ht="20.100000000000001" customHeight="1" x14ac:dyDescent="0.2"/>
    <row r="180" ht="20.100000000000001" customHeight="1" x14ac:dyDescent="0.2"/>
    <row r="181" ht="20.100000000000001" customHeight="1" x14ac:dyDescent="0.2"/>
    <row r="182" ht="20.100000000000001" customHeight="1" x14ac:dyDescent="0.2"/>
    <row r="183" ht="20.100000000000001" customHeight="1" x14ac:dyDescent="0.2"/>
    <row r="184" ht="20.100000000000001" customHeight="1" x14ac:dyDescent="0.2"/>
    <row r="185" ht="20.100000000000001" customHeight="1" x14ac:dyDescent="0.2"/>
    <row r="186" ht="20.100000000000001" customHeight="1" x14ac:dyDescent="0.2"/>
    <row r="187" ht="20.100000000000001" customHeight="1" x14ac:dyDescent="0.2"/>
    <row r="188" ht="20.100000000000001" customHeight="1" x14ac:dyDescent="0.2"/>
    <row r="189" ht="20.100000000000001" customHeight="1" x14ac:dyDescent="0.2"/>
    <row r="190" ht="20.100000000000001" customHeight="1" x14ac:dyDescent="0.2"/>
    <row r="191" ht="20.100000000000001" customHeight="1" x14ac:dyDescent="0.2"/>
    <row r="192" ht="20.100000000000001" customHeight="1" x14ac:dyDescent="0.2"/>
    <row r="193" ht="20.100000000000001" customHeight="1" x14ac:dyDescent="0.2"/>
    <row r="194" ht="20.100000000000001" customHeight="1" x14ac:dyDescent="0.2"/>
    <row r="195" ht="20.100000000000001" customHeight="1" x14ac:dyDescent="0.2"/>
    <row r="196" ht="20.100000000000001" customHeight="1" x14ac:dyDescent="0.2"/>
    <row r="197" ht="20.100000000000001" customHeight="1" x14ac:dyDescent="0.2"/>
    <row r="198" ht="20.100000000000001" customHeight="1" x14ac:dyDescent="0.2"/>
    <row r="199" ht="20.100000000000001" customHeight="1" x14ac:dyDescent="0.2"/>
    <row r="200" ht="20.100000000000001" customHeight="1" x14ac:dyDescent="0.2"/>
    <row r="201" ht="20.100000000000001" customHeight="1" x14ac:dyDescent="0.2"/>
    <row r="202" ht="20.100000000000001" customHeight="1" x14ac:dyDescent="0.2"/>
    <row r="203" ht="20.100000000000001" customHeight="1" x14ac:dyDescent="0.2"/>
    <row r="204" ht="20.100000000000001" customHeight="1" x14ac:dyDescent="0.2"/>
    <row r="205" ht="20.100000000000001" customHeight="1" x14ac:dyDescent="0.2"/>
    <row r="206" ht="20.100000000000001" customHeight="1" x14ac:dyDescent="0.2"/>
    <row r="207" ht="20.100000000000001" customHeight="1" x14ac:dyDescent="0.2"/>
    <row r="208" ht="20.100000000000001" customHeight="1" x14ac:dyDescent="0.2"/>
    <row r="209" ht="20.100000000000001" customHeight="1" x14ac:dyDescent="0.2"/>
    <row r="210" ht="20.100000000000001" customHeight="1" x14ac:dyDescent="0.2"/>
    <row r="211" ht="20.100000000000001" customHeight="1" x14ac:dyDescent="0.2"/>
    <row r="212" ht="20.100000000000001" customHeight="1" x14ac:dyDescent="0.2"/>
    <row r="213" ht="20.100000000000001" customHeight="1" x14ac:dyDescent="0.2"/>
    <row r="214" ht="20.100000000000001" customHeight="1" x14ac:dyDescent="0.2"/>
    <row r="215" ht="20.100000000000001" customHeight="1" x14ac:dyDescent="0.2"/>
    <row r="216" ht="20.100000000000001" customHeight="1" x14ac:dyDescent="0.2"/>
    <row r="217" ht="20.100000000000001" customHeight="1" x14ac:dyDescent="0.2"/>
    <row r="218" ht="20.100000000000001" customHeight="1" x14ac:dyDescent="0.2"/>
    <row r="219" ht="20.100000000000001" customHeight="1" x14ac:dyDescent="0.2"/>
    <row r="220" ht="20.100000000000001" customHeight="1" x14ac:dyDescent="0.2"/>
    <row r="221" ht="20.100000000000001" customHeight="1" x14ac:dyDescent="0.2"/>
    <row r="222" ht="20.100000000000001" customHeight="1" x14ac:dyDescent="0.2"/>
    <row r="223" ht="20.100000000000001" customHeight="1" x14ac:dyDescent="0.2"/>
    <row r="224" ht="20.100000000000001" customHeight="1" x14ac:dyDescent="0.2"/>
    <row r="225" ht="20.100000000000001" customHeight="1" x14ac:dyDescent="0.2"/>
    <row r="226" ht="20.100000000000001" customHeight="1" x14ac:dyDescent="0.2"/>
    <row r="227" ht="20.100000000000001" customHeight="1" x14ac:dyDescent="0.2"/>
    <row r="228" ht="20.100000000000001" customHeight="1" x14ac:dyDescent="0.2"/>
    <row r="229" ht="20.100000000000001" customHeight="1" x14ac:dyDescent="0.2"/>
    <row r="230" ht="20.100000000000001" customHeight="1" x14ac:dyDescent="0.2"/>
    <row r="231" ht="20.100000000000001" customHeight="1" x14ac:dyDescent="0.2"/>
    <row r="232" ht="20.100000000000001" customHeight="1" x14ac:dyDescent="0.2"/>
    <row r="233" ht="20.100000000000001" customHeight="1" x14ac:dyDescent="0.2"/>
  </sheetData>
  <mergeCells count="45">
    <mergeCell ref="A8:D8"/>
    <mergeCell ref="A10:A11"/>
    <mergeCell ref="B10:C11"/>
    <mergeCell ref="D10:D11"/>
    <mergeCell ref="F10:F11"/>
    <mergeCell ref="K17:K18"/>
    <mergeCell ref="H10:H11"/>
    <mergeCell ref="I10:K10"/>
    <mergeCell ref="B13:C13"/>
    <mergeCell ref="A14:A16"/>
    <mergeCell ref="B14:C16"/>
    <mergeCell ref="D14:D16"/>
    <mergeCell ref="I14:I16"/>
    <mergeCell ref="J14:J16"/>
    <mergeCell ref="K14:K16"/>
    <mergeCell ref="G10:G11"/>
    <mergeCell ref="A17:A18"/>
    <mergeCell ref="B17:C18"/>
    <mergeCell ref="D17:D18"/>
    <mergeCell ref="I17:I18"/>
    <mergeCell ref="J17:J18"/>
    <mergeCell ref="K22:K27"/>
    <mergeCell ref="A19:A21"/>
    <mergeCell ref="B19:C21"/>
    <mergeCell ref="D19:D21"/>
    <mergeCell ref="I19:I21"/>
    <mergeCell ref="J19:J21"/>
    <mergeCell ref="K19:K21"/>
    <mergeCell ref="A22:A27"/>
    <mergeCell ref="B22:C27"/>
    <mergeCell ref="D22:D27"/>
    <mergeCell ref="I22:I27"/>
    <mergeCell ref="J22:J27"/>
    <mergeCell ref="K33:K36"/>
    <mergeCell ref="A28:A32"/>
    <mergeCell ref="B28:C32"/>
    <mergeCell ref="D28:D32"/>
    <mergeCell ref="I28:I32"/>
    <mergeCell ref="J28:J32"/>
    <mergeCell ref="K28:K32"/>
    <mergeCell ref="A33:A36"/>
    <mergeCell ref="B33:C36"/>
    <mergeCell ref="D33:D36"/>
    <mergeCell ref="I33:I36"/>
    <mergeCell ref="J33:J36"/>
  </mergeCells>
  <conditionalFormatting sqref="A13:B13 A14 A17 A19:A22 A28 A37:A38 A33">
    <cfRule type="expression" dxfId="77" priority="4" stopIfTrue="1">
      <formula>#REF!&gt;0</formula>
    </cfRule>
    <cfRule type="expression" dxfId="76" priority="5" stopIfTrue="1">
      <formula>#REF!&gt;0</formula>
    </cfRule>
    <cfRule type="expression" dxfId="75" priority="6" stopIfTrue="1">
      <formula>#REF!&gt;0</formula>
    </cfRule>
  </conditionalFormatting>
  <conditionalFormatting sqref="B37:C37">
    <cfRule type="expression" dxfId="74" priority="7" stopIfTrue="1">
      <formula>#REF!&gt;0</formula>
    </cfRule>
    <cfRule type="expression" dxfId="73" priority="8" stopIfTrue="1">
      <formula>#REF!&gt;0</formula>
    </cfRule>
    <cfRule type="expression" dxfId="72" priority="9" stopIfTrue="1">
      <formula>#REF!&gt;0</formula>
    </cfRule>
  </conditionalFormatting>
  <conditionalFormatting sqref="B14 B17 B19:B22 B28 B33">
    <cfRule type="expression" dxfId="71" priority="1" stopIfTrue="1">
      <formula>#REF!&gt;0</formula>
    </cfRule>
    <cfRule type="expression" dxfId="70" priority="2" stopIfTrue="1">
      <formula>#REF!&gt;0</formula>
    </cfRule>
    <cfRule type="expression" dxfId="69" priority="3" stopIfTrue="1">
      <formula>#REF!&gt;0</formula>
    </cfRule>
  </conditionalFormatting>
  <pageMargins left="0.7" right="0.7" top="0.75" bottom="0.75" header="0.3" footer="0.3"/>
  <pageSetup scale="54" orientation="portrait" r:id="rId1"/>
  <colBreaks count="1" manualBreakCount="1">
    <brk id="11" max="37"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20</vt:i4>
      </vt:variant>
      <vt:variant>
        <vt:lpstr>Rangos con nombre</vt:lpstr>
      </vt:variant>
      <vt:variant>
        <vt:i4>123</vt:i4>
      </vt:variant>
    </vt:vector>
  </HeadingPairs>
  <TitlesOfParts>
    <vt:vector size="143" baseType="lpstr">
      <vt:lpstr>Instrucciones</vt:lpstr>
      <vt:lpstr>Datos</vt:lpstr>
      <vt:lpstr>Propuesta</vt:lpstr>
      <vt:lpstr>CyP</vt:lpstr>
      <vt:lpstr>AP</vt:lpstr>
      <vt:lpstr>PTyCI</vt:lpstr>
      <vt:lpstr>Polinomica</vt:lpstr>
      <vt:lpstr>MED SIGOP</vt:lpstr>
      <vt:lpstr>MED OBRA</vt:lpstr>
      <vt:lpstr>Equipos</vt:lpstr>
      <vt:lpstr>Rendimiento Equipo</vt:lpstr>
      <vt:lpstr>Avance Obra</vt:lpstr>
      <vt:lpstr>Curva Inversiones</vt:lpstr>
      <vt:lpstr>Gastos Generales</vt:lpstr>
      <vt:lpstr>Insumos</vt:lpstr>
      <vt:lpstr>Coef-Equipos</vt:lpstr>
      <vt:lpstr>Transp. Camión Solo</vt:lpstr>
      <vt:lpstr>Transp. Camión con Acoplado</vt:lpstr>
      <vt:lpstr>Indices</vt:lpstr>
      <vt:lpstr>Items - Códigos</vt:lpstr>
      <vt:lpstr>'Transp. Camión con Acoplado'!A</vt:lpstr>
      <vt:lpstr>'Transp. Camión Solo'!A</vt:lpstr>
      <vt:lpstr>Anticipo_Financiero</vt:lpstr>
      <vt:lpstr>AP!Área_de_impresión</vt:lpstr>
      <vt:lpstr>CyP!Área_de_impresión</vt:lpstr>
      <vt:lpstr>Datos!Área_de_impresión</vt:lpstr>
      <vt:lpstr>'MED OBRA'!Área_de_impresión</vt:lpstr>
      <vt:lpstr>'MED SIGOP'!Área_de_impresión</vt:lpstr>
      <vt:lpstr>Propuesta!Área_de_impresión</vt:lpstr>
      <vt:lpstr>PTyCI!Área_de_impresión</vt:lpstr>
      <vt:lpstr>'Transp. Camión con Acoplado'!B</vt:lpstr>
      <vt:lpstr>'Transp. Camión Solo'!B</vt:lpstr>
      <vt:lpstr>Beneficio</vt:lpstr>
      <vt:lpstr>'Transp. Camión con Acoplado'!C_</vt:lpstr>
      <vt:lpstr>'Transp. Camión Solo'!C_</vt:lpstr>
      <vt:lpstr>Camioneta_Amortización</vt:lpstr>
      <vt:lpstr>Camioneta_Cámara_Cubiertas</vt:lpstr>
      <vt:lpstr>Camioneta_Combustibles_Lubricantes</vt:lpstr>
      <vt:lpstr>Camioneta_Interés</vt:lpstr>
      <vt:lpstr>Camioneta_Patente</vt:lpstr>
      <vt:lpstr>Camioneta_Seguro</vt:lpstr>
      <vt:lpstr>'Coef-Equipos'!Cant_Cubiertas_Camioneta</vt:lpstr>
      <vt:lpstr>'Transp. Camión con Acoplado'!Cantidad_camaras_cubiertas</vt:lpstr>
      <vt:lpstr>'Transp. Camión Solo'!Cantidad_camaras_cubiertas</vt:lpstr>
      <vt:lpstr>'Transp. Camión con Acoplado'!Cantidad_lavado_al_mes</vt:lpstr>
      <vt:lpstr>'Transp. Camión Solo'!Cantidad_lavado_al_mes</vt:lpstr>
      <vt:lpstr>Coeficiente_Paso</vt:lpstr>
      <vt:lpstr>Comitente</vt:lpstr>
      <vt:lpstr>'Transp. Camión con Acoplado'!Consumo_gasoil_CamiónAcoplado_porkm</vt:lpstr>
      <vt:lpstr>'Coef-Equipos'!Consumo_gasoil_Camioneta_porkm</vt:lpstr>
      <vt:lpstr>'Transp. Camión Solo'!Consumo_gasoil_CamiónSolo_porkm</vt:lpstr>
      <vt:lpstr>'Coef-Equipos'!Consumo_gasoil_Equipo_porHP</vt:lpstr>
      <vt:lpstr>Contratista</vt:lpstr>
      <vt:lpstr>Contratista_Caracter_F1</vt:lpstr>
      <vt:lpstr>Contratista_Caracter_F2</vt:lpstr>
      <vt:lpstr>Contratista_Firma1</vt:lpstr>
      <vt:lpstr>Contratista_Firma2</vt:lpstr>
      <vt:lpstr>'Coef-Equipos'!Costo_de_cámaras_y_cubiertas_Camionetas</vt:lpstr>
      <vt:lpstr>Costo_Financiero</vt:lpstr>
      <vt:lpstr>'Transp. Camión con Acoplado'!Costo_gasoil</vt:lpstr>
      <vt:lpstr>'Transp. Camión Solo'!Costo_gasoil</vt:lpstr>
      <vt:lpstr>Costo_Obra</vt:lpstr>
      <vt:lpstr>'Transp. Camión con Acoplado'!D</vt:lpstr>
      <vt:lpstr>'Transp. Camión Solo'!D</vt:lpstr>
      <vt:lpstr>'Coef-Equipos'!DG_EP</vt:lpstr>
      <vt:lpstr>'Transp. Camión con Acoplado'!E</vt:lpstr>
      <vt:lpstr>'Transp. Camión Solo'!E</vt:lpstr>
      <vt:lpstr>Equipo_Amortización</vt:lpstr>
      <vt:lpstr>Equipo_Combustible</vt:lpstr>
      <vt:lpstr>Equipo_Interés</vt:lpstr>
      <vt:lpstr>Equipo_Lubricantes</vt:lpstr>
      <vt:lpstr>Equipo_Reparaciones_Repuestos</vt:lpstr>
      <vt:lpstr>Expediente_N°</vt:lpstr>
      <vt:lpstr>'Transp. Camión con Acoplado'!F_</vt:lpstr>
      <vt:lpstr>'Transp. Camión Solo'!F_</vt:lpstr>
      <vt:lpstr>Fecha_Base</vt:lpstr>
      <vt:lpstr>'Transp. Camión con Acoplado'!G</vt:lpstr>
      <vt:lpstr>'Transp. Camión Solo'!G</vt:lpstr>
      <vt:lpstr>Gasto_Generales_Porcentaje</vt:lpstr>
      <vt:lpstr>GG_Empresa</vt:lpstr>
      <vt:lpstr>GG_Obra</vt:lpstr>
      <vt:lpstr>GG_Pesos</vt:lpstr>
      <vt:lpstr>'Transp. Camión con Acoplado'!HorasAmortizaciónEquipoCamión</vt:lpstr>
      <vt:lpstr>'Transp. Camión Solo'!HorasAmortizaciónEquipoCamión</vt:lpstr>
      <vt:lpstr>Ingresos_Brutos</vt:lpstr>
      <vt:lpstr>'Coef-Equipos'!Interés_Anual</vt:lpstr>
      <vt:lpstr>IVA</vt:lpstr>
      <vt:lpstr>Licitación_N°</vt:lpstr>
      <vt:lpstr>'Transp. Camión con Acoplado'!Mano_Obra_Lavado</vt:lpstr>
      <vt:lpstr>'Transp. Camión Solo'!Mano_Obra_Lavado</vt:lpstr>
      <vt:lpstr>Monto_Oferta</vt:lpstr>
      <vt:lpstr>Obra</vt:lpstr>
      <vt:lpstr>'Coef-Equipos'!P_Camioneta_Amortizar</vt:lpstr>
      <vt:lpstr>P_Oficial</vt:lpstr>
      <vt:lpstr>Plazo_Obra</vt:lpstr>
      <vt:lpstr>'Coef-Equipos'!Porc_repuestos_reparaciones_de_amortización</vt:lpstr>
      <vt:lpstr>'Coef-Equipos'!Porcentaje_amortizaciónl_Equipo</vt:lpstr>
      <vt:lpstr>'Transp. Camión con Acoplado'!Porcentaje_Lubricantes</vt:lpstr>
      <vt:lpstr>'Transp. Camión Solo'!Porcentaje_Lubricantes</vt:lpstr>
      <vt:lpstr>'Coef-Equipos'!Porcentaje_Lubricantes_Camionetas</vt:lpstr>
      <vt:lpstr>'Coef-Equipos'!Porcentaje_lubricantes_respecto_al_combustible</vt:lpstr>
      <vt:lpstr>'Transp. Camión con Acoplado'!Porcentaje_Reparaciones_Repuestos</vt:lpstr>
      <vt:lpstr>'Transp. Camión Solo'!Porcentaje_Reparaciones_Repuestos</vt:lpstr>
      <vt:lpstr>'Transp. Camión con Acoplado'!PorcentajeEquipoAmortizarCamión</vt:lpstr>
      <vt:lpstr>'Transp. Camión Solo'!PorcentajeEquipoAmortizarCamión</vt:lpstr>
      <vt:lpstr>'Transp. Camión con Acoplado'!PorSegurosPatentesImpustoCamión</vt:lpstr>
      <vt:lpstr>'Transp. Camión Solo'!PorSegurosPatentesImpustoCamión</vt:lpstr>
      <vt:lpstr>'Coef-Equipos'!Precio_gasoil</vt:lpstr>
      <vt:lpstr>'Coef-Equipos'!Rec_Est_Mensual_Camioneta_km</vt:lpstr>
      <vt:lpstr>Sección_I</vt:lpstr>
      <vt:lpstr>Sección_II</vt:lpstr>
      <vt:lpstr>Sección_III</vt:lpstr>
      <vt:lpstr>'Transp. Camión con Acoplado'!Seguros_Patentes_Impuestos</vt:lpstr>
      <vt:lpstr>'Transp. Camión Solo'!Seguros_Patentes_Impuestos</vt:lpstr>
      <vt:lpstr>T_Analisis_Precios</vt:lpstr>
      <vt:lpstr>T_Código_Items</vt:lpstr>
      <vt:lpstr>T_Coef_Camioneta</vt:lpstr>
      <vt:lpstr>T_Coef_Equipos</vt:lpstr>
      <vt:lpstr>T_Computo_Presupuesto</vt:lpstr>
      <vt:lpstr>T_Datos</vt:lpstr>
      <vt:lpstr>T_Equipos</vt:lpstr>
      <vt:lpstr>T_Indices</vt:lpstr>
      <vt:lpstr>T_Insumos</vt:lpstr>
      <vt:lpstr>T_NumeroItem</vt:lpstr>
      <vt:lpstr>T_Rendimiento_Equipo</vt:lpstr>
      <vt:lpstr>'Transp. Camión con Acoplado'!Tiempo_lavado_en_horas</vt:lpstr>
      <vt:lpstr>'Transp. Camión Solo'!Tiempo_lavado_en_horas</vt:lpstr>
      <vt:lpstr>CyP!Títulos_a_imprimir</vt:lpstr>
      <vt:lpstr>Datos!Títulos_a_imprimir</vt:lpstr>
      <vt:lpstr>Propuesta!Títulos_a_imprimir</vt:lpstr>
      <vt:lpstr>PTyCI!Títulos_a_imprimir</vt:lpstr>
      <vt:lpstr>Tramo</vt:lpstr>
      <vt:lpstr>Ubicación</vt:lpstr>
      <vt:lpstr>'Transp. Camión con Acoplado'!V_U_cámara_cubiertas_CamiónAcoplado</vt:lpstr>
      <vt:lpstr>'Coef-Equipos'!V_U_cámara_cubiertas_Camionetas</vt:lpstr>
      <vt:lpstr>'Coef-Equipos'!V_U_Camioneta_km</vt:lpstr>
      <vt:lpstr>'Coef-Equipos'!V_U_Camioneta_meses</vt:lpstr>
      <vt:lpstr>'Coef-Equipos'!V_U_Equipo</vt:lpstr>
      <vt:lpstr>'Transp. Camión Solo'!V_Ul_cámara_cubiertas_CamiónSolo</vt:lpstr>
      <vt:lpstr>'Transp. Camión con Acoplado'!Valor_cámara_cubiertas_CamiónAcoplado</vt:lpstr>
      <vt:lpstr>'Transp. Camión Solo'!Valor_cámara_cubiertas_CamiónSolo</vt:lpstr>
      <vt:lpstr>'Transp. Camión con Acoplado'!Valor_CamiónAcoplado</vt:lpstr>
      <vt:lpstr>'Transp. Camión Solo'!Valor_CamiónSolo</vt:lpstr>
    </vt:vector>
  </TitlesOfParts>
  <Company>Hewlett-Packard</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Secretaria Servicios</dc:creator>
  <cp:lastModifiedBy>Usuario</cp:lastModifiedBy>
  <cp:lastPrinted>2018-11-10T14:53:10Z</cp:lastPrinted>
  <dcterms:created xsi:type="dcterms:W3CDTF">2016-09-02T20:54:46Z</dcterms:created>
  <dcterms:modified xsi:type="dcterms:W3CDTF">2021-11-25T14:51:02Z</dcterms:modified>
</cp:coreProperties>
</file>